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filterPrivacy="1" defaultThemeVersion="166925"/>
  <xr:revisionPtr revIDLastSave="0" documentId="8_{45557A6E-4133-4F60-AF97-AC083DFD7080}" xr6:coauthVersionLast="41" xr6:coauthVersionMax="41" xr10:uidLastSave="{00000000-0000-0000-0000-000000000000}"/>
  <bookViews>
    <workbookView xWindow="28680" yWindow="-120" windowWidth="29040" windowHeight="15840" xr2:uid="{1B330611-49DA-4B5A-B044-19A6469693A7}"/>
  </bookViews>
  <sheets>
    <sheet name="Audit Opinion" sheetId="2" r:id="rId1"/>
    <sheet name="Proportionate Shares" sheetId="3" r:id="rId2"/>
    <sheet name="Sched of Pension Amounts" sheetId="5" r:id="rId3"/>
    <sheet name="Notes to the Schedules" sheetId="1" r:id="rId4"/>
  </sheets>
  <externalReferences>
    <externalReference r:id="rId5"/>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1406" i="5" l="1"/>
  <c r="AD1406" i="5" s="1"/>
  <c r="D1405" i="5"/>
  <c r="D1404" i="5"/>
  <c r="AD1404" i="5" s="1"/>
  <c r="D1403" i="5"/>
  <c r="D1402" i="5"/>
  <c r="AD1402" i="5" s="1"/>
  <c r="D1401" i="5"/>
  <c r="I1401" i="5" s="1"/>
  <c r="S1400" i="5"/>
  <c r="D1400" i="5"/>
  <c r="AD1400" i="5" s="1"/>
  <c r="W1399" i="5"/>
  <c r="D1399" i="5"/>
  <c r="U1399" i="5" s="1"/>
  <c r="D1398" i="5"/>
  <c r="S1398" i="5" s="1"/>
  <c r="D1397" i="5"/>
  <c r="Y1397" i="5" s="1"/>
  <c r="D1396" i="5"/>
  <c r="W1396" i="5" s="1"/>
  <c r="W1395" i="5"/>
  <c r="I1395" i="5"/>
  <c r="G1395" i="5"/>
  <c r="D1395" i="5"/>
  <c r="K1395" i="5" s="1"/>
  <c r="D1394" i="5"/>
  <c r="P1393" i="5"/>
  <c r="F1393" i="5"/>
  <c r="E1393" i="5"/>
  <c r="D1393" i="5"/>
  <c r="X1393" i="5" s="1"/>
  <c r="W1392" i="5"/>
  <c r="U1392" i="5"/>
  <c r="G1392" i="5"/>
  <c r="E1392" i="5"/>
  <c r="D1392" i="5"/>
  <c r="P1392" i="5" s="1"/>
  <c r="D1391" i="5"/>
  <c r="U1390" i="5"/>
  <c r="I1390" i="5"/>
  <c r="D1390" i="5"/>
  <c r="AD1389" i="5"/>
  <c r="D1389" i="5"/>
  <c r="X1389" i="5" s="1"/>
  <c r="D1388" i="5"/>
  <c r="T1387" i="5"/>
  <c r="D1387" i="5"/>
  <c r="D1386" i="5"/>
  <c r="AB1385" i="5"/>
  <c r="X1385" i="5"/>
  <c r="R1385" i="5"/>
  <c r="P1385" i="5"/>
  <c r="H1385" i="5"/>
  <c r="M1385" i="5" s="1"/>
  <c r="F1385" i="5"/>
  <c r="E1385" i="5"/>
  <c r="D1385" i="5"/>
  <c r="U1385" i="5" s="1"/>
  <c r="AB1384" i="5"/>
  <c r="W1384" i="5"/>
  <c r="S1384" i="5"/>
  <c r="I1384" i="5"/>
  <c r="G1384" i="5"/>
  <c r="F1384" i="5"/>
  <c r="D1384" i="5"/>
  <c r="R1384" i="5" s="1"/>
  <c r="Z1383" i="5"/>
  <c r="P1383" i="5"/>
  <c r="D1383" i="5"/>
  <c r="D1382" i="5"/>
  <c r="D1381" i="5"/>
  <c r="Z1380" i="5"/>
  <c r="U1380" i="5"/>
  <c r="S1380" i="5"/>
  <c r="I1380" i="5"/>
  <c r="F1380" i="5"/>
  <c r="E1380" i="5"/>
  <c r="D1380" i="5"/>
  <c r="AD1380" i="5" s="1"/>
  <c r="D1379" i="5"/>
  <c r="Y1378" i="5"/>
  <c r="D1378" i="5"/>
  <c r="D1377" i="5"/>
  <c r="T1377" i="5" s="1"/>
  <c r="D1376" i="5"/>
  <c r="U1375" i="5"/>
  <c r="E1375" i="5"/>
  <c r="D1375" i="5"/>
  <c r="Y1375" i="5" s="1"/>
  <c r="AB1374" i="5"/>
  <c r="X1374" i="5"/>
  <c r="R1374" i="5"/>
  <c r="P1374" i="5"/>
  <c r="H1374" i="5"/>
  <c r="O1374" i="5" s="1"/>
  <c r="F1374" i="5"/>
  <c r="E1374" i="5"/>
  <c r="D1374" i="5"/>
  <c r="U1374" i="5" s="1"/>
  <c r="D1373" i="5"/>
  <c r="D1372" i="5"/>
  <c r="Z1371" i="5"/>
  <c r="E1371" i="5"/>
  <c r="D1371" i="5"/>
  <c r="R1371" i="5" s="1"/>
  <c r="D1370" i="5"/>
  <c r="D1369" i="5"/>
  <c r="D1368" i="5"/>
  <c r="P1368" i="5" s="1"/>
  <c r="Z1367" i="5"/>
  <c r="W1367" i="5"/>
  <c r="J1367" i="5"/>
  <c r="I1367" i="5"/>
  <c r="E1367" i="5"/>
  <c r="D1367" i="5"/>
  <c r="U1367" i="5" s="1"/>
  <c r="E1366" i="5"/>
  <c r="D1366" i="5"/>
  <c r="L1366" i="5" s="1"/>
  <c r="W1365" i="5"/>
  <c r="U1365" i="5"/>
  <c r="P1365" i="5"/>
  <c r="H1365" i="5"/>
  <c r="M1365" i="5" s="1"/>
  <c r="G1365" i="5"/>
  <c r="E1365" i="5"/>
  <c r="D1365" i="5"/>
  <c r="AB1365" i="5" s="1"/>
  <c r="AD1364" i="5"/>
  <c r="AB1364" i="5"/>
  <c r="P1364" i="5"/>
  <c r="K1364" i="5"/>
  <c r="H1364" i="5"/>
  <c r="N1364" i="5" s="1"/>
  <c r="D1364" i="5"/>
  <c r="AD1363" i="5"/>
  <c r="D1363" i="5"/>
  <c r="P1362" i="5"/>
  <c r="H1362" i="5"/>
  <c r="N1362" i="5" s="1"/>
  <c r="D1362" i="5"/>
  <c r="Y1362" i="5" s="1"/>
  <c r="I1361" i="5"/>
  <c r="H1361" i="5"/>
  <c r="D1361" i="5"/>
  <c r="P1361" i="5" s="1"/>
  <c r="D1360" i="5"/>
  <c r="W1359" i="5"/>
  <c r="I1359" i="5"/>
  <c r="D1359" i="5"/>
  <c r="AD1359" i="5" s="1"/>
  <c r="X1358" i="5"/>
  <c r="U1358" i="5"/>
  <c r="H1358" i="5"/>
  <c r="M1358" i="5" s="1"/>
  <c r="E1358" i="5"/>
  <c r="D1358" i="5"/>
  <c r="Z1358" i="5" s="1"/>
  <c r="D1357" i="5"/>
  <c r="W1357" i="5" s="1"/>
  <c r="AD1356" i="5"/>
  <c r="R1356" i="5"/>
  <c r="K1356" i="5"/>
  <c r="F1356" i="5"/>
  <c r="D1356" i="5"/>
  <c r="I1355" i="5"/>
  <c r="D1355" i="5"/>
  <c r="S1355" i="5" s="1"/>
  <c r="X1354" i="5"/>
  <c r="S1354" i="5"/>
  <c r="H1354" i="5"/>
  <c r="M1354" i="5" s="1"/>
  <c r="G1354" i="5"/>
  <c r="D1354" i="5"/>
  <c r="AB1353" i="5"/>
  <c r="G1353" i="5"/>
  <c r="D1353" i="5"/>
  <c r="D1352" i="5"/>
  <c r="T1352" i="5" s="1"/>
  <c r="T1351" i="5"/>
  <c r="D1351" i="5"/>
  <c r="D1350" i="5"/>
  <c r="D1349" i="5"/>
  <c r="G1349" i="5" s="1"/>
  <c r="T1348" i="5"/>
  <c r="D1348" i="5"/>
  <c r="D1347" i="5"/>
  <c r="X1346" i="5"/>
  <c r="U1346" i="5"/>
  <c r="K1346" i="5"/>
  <c r="H1346" i="5"/>
  <c r="M1346" i="5" s="1"/>
  <c r="G1346" i="5"/>
  <c r="D1346" i="5"/>
  <c r="S1346" i="5" s="1"/>
  <c r="C1346" i="5"/>
  <c r="D1345" i="5"/>
  <c r="D1344" i="5"/>
  <c r="D1343" i="5"/>
  <c r="AB1342" i="5"/>
  <c r="G1342" i="5"/>
  <c r="D1342" i="5"/>
  <c r="P1342" i="5" s="1"/>
  <c r="S1341" i="5"/>
  <c r="L1341" i="5"/>
  <c r="I1341" i="5"/>
  <c r="D1341" i="5"/>
  <c r="Y1341" i="5" s="1"/>
  <c r="C1341" i="5"/>
  <c r="D1340" i="5"/>
  <c r="D1339" i="5"/>
  <c r="I1339" i="5" s="1"/>
  <c r="L1338" i="5"/>
  <c r="D1338" i="5"/>
  <c r="AB1338" i="5" s="1"/>
  <c r="Y1337" i="5"/>
  <c r="S1337" i="5"/>
  <c r="G1337" i="5"/>
  <c r="D1337" i="5"/>
  <c r="T1336" i="5"/>
  <c r="S1336" i="5"/>
  <c r="I1336" i="5"/>
  <c r="D1336" i="5"/>
  <c r="Y1335" i="5"/>
  <c r="T1335" i="5"/>
  <c r="E1335" i="5"/>
  <c r="D1335" i="5"/>
  <c r="AB1334" i="5"/>
  <c r="W1334" i="5"/>
  <c r="S1334" i="5"/>
  <c r="P1334" i="5"/>
  <c r="H1334" i="5"/>
  <c r="G1334" i="5"/>
  <c r="E1334" i="5"/>
  <c r="D1334" i="5"/>
  <c r="U1334" i="5" s="1"/>
  <c r="C1334" i="5"/>
  <c r="Y1333" i="5"/>
  <c r="T1333" i="5"/>
  <c r="K1333" i="5"/>
  <c r="H1333" i="5"/>
  <c r="M1333" i="5" s="1"/>
  <c r="G1333" i="5"/>
  <c r="D1333" i="5"/>
  <c r="S1333" i="5" s="1"/>
  <c r="C1333" i="5"/>
  <c r="D1332" i="5"/>
  <c r="D1331" i="5"/>
  <c r="C1331" i="5"/>
  <c r="U1330" i="5"/>
  <c r="D1330" i="5"/>
  <c r="D1329" i="5"/>
  <c r="D1328" i="5"/>
  <c r="D1327" i="5"/>
  <c r="AB1326" i="5"/>
  <c r="D1326" i="5"/>
  <c r="U1325" i="5"/>
  <c r="G1325" i="5"/>
  <c r="D1325" i="5"/>
  <c r="L1325" i="5" s="1"/>
  <c r="Y1324" i="5"/>
  <c r="D1324" i="5"/>
  <c r="AD1323" i="5"/>
  <c r="W1323" i="5"/>
  <c r="K1323" i="5"/>
  <c r="F1323" i="5"/>
  <c r="E1323" i="5"/>
  <c r="D1323" i="5"/>
  <c r="Y1322" i="5"/>
  <c r="W1322" i="5"/>
  <c r="R1322" i="5"/>
  <c r="J1322" i="5"/>
  <c r="F1322" i="5"/>
  <c r="E1322" i="5"/>
  <c r="D1322" i="5"/>
  <c r="D1321" i="5"/>
  <c r="I1320" i="5"/>
  <c r="D1320" i="5"/>
  <c r="D1319" i="5"/>
  <c r="W1318" i="5"/>
  <c r="I1318" i="5"/>
  <c r="H1318" i="5"/>
  <c r="F1318" i="5"/>
  <c r="D1318" i="5"/>
  <c r="Z1318" i="5" s="1"/>
  <c r="D1317" i="5"/>
  <c r="W1316" i="5"/>
  <c r="D1316" i="5"/>
  <c r="C1316" i="5"/>
  <c r="AD1315" i="5"/>
  <c r="D1315" i="5"/>
  <c r="W1315" i="5" s="1"/>
  <c r="AD1314" i="5"/>
  <c r="H1314" i="5"/>
  <c r="D1314" i="5"/>
  <c r="X1314" i="5" s="1"/>
  <c r="D1313" i="5"/>
  <c r="W1312" i="5"/>
  <c r="D1312" i="5"/>
  <c r="C1312" i="5" s="1"/>
  <c r="AD1311" i="5"/>
  <c r="D1311" i="5"/>
  <c r="D1310" i="5"/>
  <c r="D1309" i="5"/>
  <c r="D1308" i="5"/>
  <c r="X1307" i="5"/>
  <c r="H1307" i="5"/>
  <c r="D1307" i="5"/>
  <c r="W1307" i="5" s="1"/>
  <c r="AD1306" i="5"/>
  <c r="J1306" i="5"/>
  <c r="H1306" i="5"/>
  <c r="O1306" i="5" s="1"/>
  <c r="D1306" i="5"/>
  <c r="D1305" i="5"/>
  <c r="D1304" i="5"/>
  <c r="Z1303" i="5"/>
  <c r="R1303" i="5"/>
  <c r="H1303" i="5"/>
  <c r="O1303" i="5" s="1"/>
  <c r="D1303" i="5"/>
  <c r="L1303" i="5" s="1"/>
  <c r="C1303" i="5"/>
  <c r="D1302" i="5"/>
  <c r="Z1302" i="5" s="1"/>
  <c r="R1301" i="5"/>
  <c r="K1301" i="5"/>
  <c r="J1301" i="5"/>
  <c r="D1301" i="5"/>
  <c r="AD1300" i="5"/>
  <c r="X1300" i="5"/>
  <c r="L1300" i="5"/>
  <c r="K1300" i="5"/>
  <c r="H1300" i="5"/>
  <c r="N1300" i="5" s="1"/>
  <c r="D1300" i="5"/>
  <c r="S1300" i="5" s="1"/>
  <c r="C1300" i="5"/>
  <c r="R1299" i="5"/>
  <c r="H1299" i="5"/>
  <c r="O1299" i="5" s="1"/>
  <c r="D1299" i="5"/>
  <c r="Z1299" i="5" s="1"/>
  <c r="D1298" i="5"/>
  <c r="D1297" i="5"/>
  <c r="X1296" i="5"/>
  <c r="D1296" i="5"/>
  <c r="G1296" i="5" s="1"/>
  <c r="T1295" i="5"/>
  <c r="F1295" i="5"/>
  <c r="D1295" i="5"/>
  <c r="D1294" i="5"/>
  <c r="AD1293" i="5"/>
  <c r="P1293" i="5"/>
  <c r="L1293" i="5"/>
  <c r="F1293" i="5"/>
  <c r="D1293" i="5"/>
  <c r="T1292" i="5"/>
  <c r="D1292" i="5"/>
  <c r="G1292" i="5" s="1"/>
  <c r="F1291" i="5"/>
  <c r="D1291" i="5"/>
  <c r="T1291" i="5" s="1"/>
  <c r="D1290" i="5"/>
  <c r="T1290" i="5" s="1"/>
  <c r="X1289" i="5"/>
  <c r="H1289" i="5"/>
  <c r="N1289" i="5" s="1"/>
  <c r="G1289" i="5"/>
  <c r="D1289" i="5"/>
  <c r="S1289" i="5" s="1"/>
  <c r="D1288" i="5"/>
  <c r="T1287" i="5"/>
  <c r="F1287" i="5"/>
  <c r="D1287" i="5"/>
  <c r="D1286" i="5"/>
  <c r="AD1285" i="5"/>
  <c r="L1285" i="5"/>
  <c r="F1285" i="5"/>
  <c r="D1285" i="5"/>
  <c r="P1285" i="5" s="1"/>
  <c r="D1284" i="5"/>
  <c r="F1283" i="5"/>
  <c r="D1283" i="5"/>
  <c r="T1283" i="5" s="1"/>
  <c r="F1282" i="5"/>
  <c r="D1282" i="5"/>
  <c r="T1282" i="5" s="1"/>
  <c r="AD1281" i="5"/>
  <c r="W1281" i="5"/>
  <c r="S1281" i="5"/>
  <c r="K1281" i="5"/>
  <c r="G1281" i="5"/>
  <c r="F1281" i="5"/>
  <c r="D1281" i="5"/>
  <c r="P1281" i="5" s="1"/>
  <c r="D1280" i="5"/>
  <c r="AB1280" i="5" s="1"/>
  <c r="D1279" i="5"/>
  <c r="D1278" i="5"/>
  <c r="L1278" i="5" s="1"/>
  <c r="R1277" i="5"/>
  <c r="L1277" i="5"/>
  <c r="G1277" i="5"/>
  <c r="D1277" i="5"/>
  <c r="C1277" i="5"/>
  <c r="D1276" i="5"/>
  <c r="P1275" i="5"/>
  <c r="J1275" i="5"/>
  <c r="F1275" i="5"/>
  <c r="D1275" i="5"/>
  <c r="T1275" i="5" s="1"/>
  <c r="R1274" i="5"/>
  <c r="F1274" i="5"/>
  <c r="D1274" i="5"/>
  <c r="T1274" i="5" s="1"/>
  <c r="D1273" i="5"/>
  <c r="D1272" i="5"/>
  <c r="T1272" i="5" s="1"/>
  <c r="D1271" i="5"/>
  <c r="T1271" i="5" s="1"/>
  <c r="D1270" i="5"/>
  <c r="T1270" i="5" s="1"/>
  <c r="AB1269" i="5"/>
  <c r="H1269" i="5"/>
  <c r="F1269" i="5"/>
  <c r="D1269" i="5"/>
  <c r="R1269" i="5" s="1"/>
  <c r="T1268" i="5"/>
  <c r="S1268" i="5"/>
  <c r="L1268" i="5"/>
  <c r="D1268" i="5"/>
  <c r="C1268" i="5"/>
  <c r="P1267" i="5"/>
  <c r="D1267" i="5"/>
  <c r="R1266" i="5"/>
  <c r="P1266" i="5"/>
  <c r="D1266" i="5"/>
  <c r="X1265" i="5"/>
  <c r="K1265" i="5"/>
  <c r="F1265" i="5"/>
  <c r="D1265" i="5"/>
  <c r="L1265" i="5" s="1"/>
  <c r="D1264" i="5"/>
  <c r="T1264" i="5" s="1"/>
  <c r="S1263" i="5"/>
  <c r="D1263" i="5"/>
  <c r="X1263" i="5" s="1"/>
  <c r="J1262" i="5"/>
  <c r="G1262" i="5"/>
  <c r="D1262" i="5"/>
  <c r="W1262" i="5" s="1"/>
  <c r="X1261" i="5"/>
  <c r="J1261" i="5"/>
  <c r="F1261" i="5"/>
  <c r="D1261" i="5"/>
  <c r="AD1261" i="5" s="1"/>
  <c r="C1261" i="5"/>
  <c r="W1260" i="5"/>
  <c r="D1260" i="5"/>
  <c r="F1259" i="5"/>
  <c r="D1259" i="5"/>
  <c r="R1259" i="5" s="1"/>
  <c r="H1258" i="5"/>
  <c r="O1258" i="5" s="1"/>
  <c r="D1258" i="5"/>
  <c r="AB1258" i="5" s="1"/>
  <c r="D1257" i="5"/>
  <c r="T1256" i="5"/>
  <c r="D1256" i="5"/>
  <c r="X1255" i="5"/>
  <c r="H1255" i="5"/>
  <c r="N1255" i="5" s="1"/>
  <c r="G1255" i="5"/>
  <c r="D1255" i="5"/>
  <c r="R1255" i="5" s="1"/>
  <c r="D1254" i="5"/>
  <c r="P1253" i="5"/>
  <c r="J1253" i="5"/>
  <c r="F1253" i="5"/>
  <c r="D1253" i="5"/>
  <c r="AD1253" i="5" s="1"/>
  <c r="C1253" i="5"/>
  <c r="W1252" i="5"/>
  <c r="T1252" i="5"/>
  <c r="J1252" i="5"/>
  <c r="G1252" i="5"/>
  <c r="F1252" i="5"/>
  <c r="D1252" i="5"/>
  <c r="AB1252" i="5" s="1"/>
  <c r="AD1251" i="5"/>
  <c r="R1251" i="5"/>
  <c r="G1251" i="5"/>
  <c r="D1251" i="5"/>
  <c r="D1250" i="5"/>
  <c r="AD1249" i="5"/>
  <c r="T1249" i="5"/>
  <c r="J1249" i="5"/>
  <c r="H1249" i="5"/>
  <c r="F1249" i="5"/>
  <c r="D1249" i="5"/>
  <c r="X1249" i="5" s="1"/>
  <c r="C1249" i="5"/>
  <c r="AB1248" i="5"/>
  <c r="D1248" i="5"/>
  <c r="D1247" i="5"/>
  <c r="D1246" i="5"/>
  <c r="AB1246" i="5" s="1"/>
  <c r="C1246" i="5"/>
  <c r="D1245" i="5"/>
  <c r="D1244" i="5"/>
  <c r="AD1243" i="5"/>
  <c r="D1243" i="5"/>
  <c r="F1243" i="5" s="1"/>
  <c r="X1242" i="5"/>
  <c r="H1242" i="5"/>
  <c r="M1242" i="5" s="1"/>
  <c r="D1242" i="5"/>
  <c r="D1241" i="5"/>
  <c r="D1240" i="5"/>
  <c r="AD1239" i="5"/>
  <c r="X1239" i="5"/>
  <c r="S1239" i="5"/>
  <c r="P1239" i="5"/>
  <c r="N1239" i="5"/>
  <c r="H1239" i="5"/>
  <c r="G1239" i="5"/>
  <c r="F1239" i="5"/>
  <c r="D1239" i="5"/>
  <c r="AB1239" i="5" s="1"/>
  <c r="C1239" i="5"/>
  <c r="AB1238" i="5"/>
  <c r="W1238" i="5"/>
  <c r="N1238" i="5"/>
  <c r="J1238" i="5"/>
  <c r="H1238" i="5"/>
  <c r="D1238" i="5"/>
  <c r="T1238" i="5" s="1"/>
  <c r="C1238" i="5"/>
  <c r="D1237" i="5"/>
  <c r="W1236" i="5"/>
  <c r="T1236" i="5"/>
  <c r="J1236" i="5"/>
  <c r="G1236" i="5"/>
  <c r="F1236" i="5"/>
  <c r="D1236" i="5"/>
  <c r="AB1236" i="5" s="1"/>
  <c r="D1235" i="5"/>
  <c r="W1234" i="5"/>
  <c r="T1234" i="5"/>
  <c r="D1234" i="5"/>
  <c r="H1234" i="5" s="1"/>
  <c r="AD1233" i="5"/>
  <c r="T1233" i="5"/>
  <c r="J1233" i="5"/>
  <c r="H1233" i="5"/>
  <c r="F1233" i="5"/>
  <c r="D1233" i="5"/>
  <c r="X1233" i="5" s="1"/>
  <c r="C1233" i="5"/>
  <c r="F1232" i="5"/>
  <c r="D1232" i="5"/>
  <c r="P1231" i="5"/>
  <c r="G1231" i="5"/>
  <c r="D1231" i="5"/>
  <c r="S1231" i="5" s="1"/>
  <c r="AB1230" i="5"/>
  <c r="T1230" i="5"/>
  <c r="J1230" i="5"/>
  <c r="H1230" i="5"/>
  <c r="D1230" i="5"/>
  <c r="W1230" i="5" s="1"/>
  <c r="C1230" i="5"/>
  <c r="AD1229" i="5"/>
  <c r="D1229" i="5"/>
  <c r="J1228" i="5"/>
  <c r="D1228" i="5"/>
  <c r="T1228" i="5" s="1"/>
  <c r="W1227" i="5"/>
  <c r="L1227" i="5"/>
  <c r="H1227" i="5"/>
  <c r="N1227" i="5" s="1"/>
  <c r="D1227" i="5"/>
  <c r="K1227" i="5" s="1"/>
  <c r="C1227" i="5"/>
  <c r="J1226" i="5"/>
  <c r="D1226" i="5"/>
  <c r="W1226" i="5" s="1"/>
  <c r="T1225" i="5"/>
  <c r="P1225" i="5"/>
  <c r="F1225" i="5"/>
  <c r="D1225" i="5"/>
  <c r="L1224" i="5"/>
  <c r="D1224" i="5"/>
  <c r="P1224" i="5" s="1"/>
  <c r="D1223" i="5"/>
  <c r="T1222" i="5"/>
  <c r="H1222" i="5"/>
  <c r="D1222" i="5"/>
  <c r="X1222" i="5" s="1"/>
  <c r="P1221" i="5"/>
  <c r="H1221" i="5"/>
  <c r="F1221" i="5"/>
  <c r="D1221" i="5"/>
  <c r="AD1221" i="5" s="1"/>
  <c r="L1220" i="5"/>
  <c r="D1220" i="5"/>
  <c r="T1220" i="5" s="1"/>
  <c r="AD1219" i="5"/>
  <c r="R1219" i="5"/>
  <c r="K1219" i="5"/>
  <c r="F1219" i="5"/>
  <c r="D1219" i="5"/>
  <c r="C1219" i="5"/>
  <c r="R1218" i="5"/>
  <c r="J1218" i="5"/>
  <c r="D1218" i="5"/>
  <c r="X1217" i="5"/>
  <c r="D1217" i="5"/>
  <c r="P1216" i="5"/>
  <c r="D1216" i="5"/>
  <c r="J1216" i="5" s="1"/>
  <c r="S1215" i="5"/>
  <c r="L1215" i="5"/>
  <c r="F1215" i="5"/>
  <c r="D1215" i="5"/>
  <c r="AD1215" i="5" s="1"/>
  <c r="AB1214" i="5"/>
  <c r="X1214" i="5"/>
  <c r="G1214" i="5"/>
  <c r="D1214" i="5"/>
  <c r="D1213" i="5"/>
  <c r="D1212" i="5"/>
  <c r="D1211" i="5"/>
  <c r="C1211" i="5" s="1"/>
  <c r="D1210" i="5"/>
  <c r="T1210" i="5" s="1"/>
  <c r="AD1209" i="5"/>
  <c r="D1209" i="5"/>
  <c r="W1208" i="5"/>
  <c r="T1208" i="5"/>
  <c r="J1208" i="5"/>
  <c r="G1208" i="5"/>
  <c r="F1208" i="5"/>
  <c r="D1208" i="5"/>
  <c r="AB1208" i="5" s="1"/>
  <c r="S1207" i="5"/>
  <c r="P1207" i="5"/>
  <c r="D1207" i="5"/>
  <c r="H1206" i="5"/>
  <c r="D1206" i="5"/>
  <c r="J1205" i="5"/>
  <c r="H1205" i="5"/>
  <c r="D1205" i="5"/>
  <c r="AD1205" i="5" s="1"/>
  <c r="T1204" i="5"/>
  <c r="L1204" i="5"/>
  <c r="F1204" i="5"/>
  <c r="D1204" i="5"/>
  <c r="G1204" i="5" s="1"/>
  <c r="AB1203" i="5"/>
  <c r="W1203" i="5"/>
  <c r="R1203" i="5"/>
  <c r="P1203" i="5"/>
  <c r="H1203" i="5"/>
  <c r="N1203" i="5" s="1"/>
  <c r="G1203" i="5"/>
  <c r="F1203" i="5"/>
  <c r="D1203" i="5"/>
  <c r="AD1203" i="5" s="1"/>
  <c r="C1203" i="5"/>
  <c r="AD1202" i="5"/>
  <c r="AB1202" i="5"/>
  <c r="R1202" i="5"/>
  <c r="J1202" i="5"/>
  <c r="G1202" i="5"/>
  <c r="D1202" i="5"/>
  <c r="C1202" i="5"/>
  <c r="X1201" i="5"/>
  <c r="J1201" i="5"/>
  <c r="F1201" i="5"/>
  <c r="D1201" i="5"/>
  <c r="AD1201" i="5" s="1"/>
  <c r="C1201" i="5"/>
  <c r="P1200" i="5"/>
  <c r="D1200" i="5"/>
  <c r="L1200" i="5" s="1"/>
  <c r="D1199" i="5"/>
  <c r="U1198" i="5"/>
  <c r="I1198" i="5"/>
  <c r="E1198" i="5"/>
  <c r="D1198" i="5"/>
  <c r="S1197" i="5"/>
  <c r="G1197" i="5"/>
  <c r="D1197" i="5"/>
  <c r="W1197" i="5" s="1"/>
  <c r="W1196" i="5"/>
  <c r="U1196" i="5"/>
  <c r="G1196" i="5"/>
  <c r="E1196" i="5"/>
  <c r="D1196" i="5"/>
  <c r="Y1196" i="5" s="1"/>
  <c r="S1195" i="5"/>
  <c r="F1195" i="5"/>
  <c r="D1195" i="5"/>
  <c r="Z1194" i="5"/>
  <c r="U1194" i="5"/>
  <c r="S1194" i="5"/>
  <c r="I1194" i="5"/>
  <c r="G1194" i="5"/>
  <c r="E1194" i="5"/>
  <c r="D1194" i="5"/>
  <c r="AD1194" i="5" s="1"/>
  <c r="C1194" i="5"/>
  <c r="D1193" i="5"/>
  <c r="G1193" i="5" s="1"/>
  <c r="D1192" i="5"/>
  <c r="S1191" i="5"/>
  <c r="J1191" i="5"/>
  <c r="F1191" i="5"/>
  <c r="D1191" i="5"/>
  <c r="AD1191" i="5" s="1"/>
  <c r="R1190" i="5"/>
  <c r="E1190" i="5"/>
  <c r="D1190" i="5"/>
  <c r="I1190" i="5" s="1"/>
  <c r="K1189" i="5"/>
  <c r="G1189" i="5"/>
  <c r="D1189" i="5"/>
  <c r="S1189" i="5" s="1"/>
  <c r="W1188" i="5"/>
  <c r="U1188" i="5"/>
  <c r="G1188" i="5"/>
  <c r="E1188" i="5"/>
  <c r="D1188" i="5"/>
  <c r="Y1188" i="5" s="1"/>
  <c r="S1187" i="5"/>
  <c r="F1187" i="5"/>
  <c r="D1187" i="5"/>
  <c r="AD1187" i="5" s="1"/>
  <c r="Z1186" i="5"/>
  <c r="U1186" i="5"/>
  <c r="S1186" i="5"/>
  <c r="I1186" i="5"/>
  <c r="G1186" i="5"/>
  <c r="E1186" i="5"/>
  <c r="D1186" i="5"/>
  <c r="AD1186" i="5" s="1"/>
  <c r="C1186" i="5"/>
  <c r="D1185" i="5"/>
  <c r="S1185" i="5" s="1"/>
  <c r="AD1184" i="5"/>
  <c r="W1184" i="5"/>
  <c r="U1184" i="5"/>
  <c r="J1184" i="5"/>
  <c r="G1184" i="5"/>
  <c r="F1184" i="5"/>
  <c r="D1184" i="5"/>
  <c r="C1184" i="5"/>
  <c r="J1183" i="5"/>
  <c r="D1183" i="5"/>
  <c r="S1183" i="5" s="1"/>
  <c r="U1182" i="5"/>
  <c r="R1182" i="5"/>
  <c r="E1182" i="5"/>
  <c r="D1182" i="5"/>
  <c r="I1182" i="5" s="1"/>
  <c r="C1182" i="5"/>
  <c r="D1181" i="5"/>
  <c r="AD1180" i="5"/>
  <c r="AC1180" i="5" s="1"/>
  <c r="Y1180" i="5"/>
  <c r="U1180" i="5"/>
  <c r="R1180" i="5"/>
  <c r="K1180" i="5"/>
  <c r="G1180" i="5"/>
  <c r="F1180" i="5"/>
  <c r="E1180" i="5"/>
  <c r="D1180" i="5"/>
  <c r="AB1180" i="5" s="1"/>
  <c r="C1180" i="5"/>
  <c r="D1179" i="5"/>
  <c r="S1179" i="5" s="1"/>
  <c r="AD1178" i="5"/>
  <c r="U1178" i="5"/>
  <c r="R1178" i="5"/>
  <c r="G1178" i="5"/>
  <c r="E1178" i="5"/>
  <c r="D1178" i="5"/>
  <c r="S1177" i="5"/>
  <c r="K1177" i="5"/>
  <c r="G1177" i="5"/>
  <c r="D1177" i="5"/>
  <c r="AD1176" i="5"/>
  <c r="K1176" i="5"/>
  <c r="D1176" i="5"/>
  <c r="AD1175" i="5"/>
  <c r="S1175" i="5"/>
  <c r="F1175" i="5"/>
  <c r="D1175" i="5"/>
  <c r="E1174" i="5"/>
  <c r="D1174" i="5"/>
  <c r="D1173" i="5"/>
  <c r="R1172" i="5"/>
  <c r="D1172" i="5"/>
  <c r="F1171" i="5"/>
  <c r="D1171" i="5"/>
  <c r="Z1170" i="5"/>
  <c r="U1170" i="5"/>
  <c r="S1170" i="5"/>
  <c r="I1170" i="5"/>
  <c r="G1170" i="5"/>
  <c r="E1170" i="5"/>
  <c r="D1170" i="5"/>
  <c r="AD1170" i="5" s="1"/>
  <c r="C1170" i="5"/>
  <c r="D1169" i="5"/>
  <c r="S1169" i="5" s="1"/>
  <c r="W1168" i="5"/>
  <c r="U1168" i="5"/>
  <c r="G1168" i="5"/>
  <c r="F1168" i="5"/>
  <c r="D1168" i="5"/>
  <c r="AD1168" i="5" s="1"/>
  <c r="J1167" i="5"/>
  <c r="D1167" i="5"/>
  <c r="S1167" i="5" s="1"/>
  <c r="R1166" i="5"/>
  <c r="E1166" i="5"/>
  <c r="D1166" i="5"/>
  <c r="I1166" i="5" s="1"/>
  <c r="D1165" i="5"/>
  <c r="AD1164" i="5"/>
  <c r="AC1164" i="5" s="1"/>
  <c r="Y1164" i="5"/>
  <c r="U1164" i="5"/>
  <c r="R1164" i="5"/>
  <c r="K1164" i="5"/>
  <c r="G1164" i="5"/>
  <c r="F1164" i="5"/>
  <c r="E1164" i="5"/>
  <c r="D1164" i="5"/>
  <c r="AB1164" i="5" s="1"/>
  <c r="C1164" i="5"/>
  <c r="D1163" i="5"/>
  <c r="S1163" i="5" s="1"/>
  <c r="AD1162" i="5"/>
  <c r="U1162" i="5"/>
  <c r="G1162" i="5"/>
  <c r="E1162" i="5"/>
  <c r="D1162" i="5"/>
  <c r="R1162" i="5" s="1"/>
  <c r="G1161" i="5"/>
  <c r="D1161" i="5"/>
  <c r="U1160" i="5"/>
  <c r="K1160" i="5"/>
  <c r="E1160" i="5"/>
  <c r="D1160" i="5"/>
  <c r="S1159" i="5"/>
  <c r="J1159" i="5"/>
  <c r="E1159" i="5"/>
  <c r="D1159" i="5"/>
  <c r="Z1159" i="5" s="1"/>
  <c r="U1158" i="5"/>
  <c r="J1158" i="5"/>
  <c r="D1158" i="5"/>
  <c r="E1158" i="5" s="1"/>
  <c r="W1157" i="5"/>
  <c r="G1157" i="5"/>
  <c r="D1157" i="5"/>
  <c r="K1157" i="5" s="1"/>
  <c r="Y1156" i="5"/>
  <c r="W1156" i="5"/>
  <c r="U1156" i="5"/>
  <c r="J1156" i="5"/>
  <c r="G1156" i="5"/>
  <c r="E1156" i="5"/>
  <c r="D1156" i="5"/>
  <c r="C1156" i="5"/>
  <c r="D1155" i="5"/>
  <c r="S1155" i="5" s="1"/>
  <c r="R1154" i="5"/>
  <c r="D1154" i="5"/>
  <c r="C1154" i="5"/>
  <c r="Y1153" i="5"/>
  <c r="D1153" i="5"/>
  <c r="AD1152" i="5"/>
  <c r="AC1152" i="5" s="1"/>
  <c r="Y1152" i="5"/>
  <c r="U1152" i="5"/>
  <c r="R1152" i="5"/>
  <c r="K1152" i="5"/>
  <c r="G1152" i="5"/>
  <c r="F1152" i="5"/>
  <c r="E1152" i="5"/>
  <c r="D1152" i="5"/>
  <c r="AB1152" i="5" s="1"/>
  <c r="C1152" i="5"/>
  <c r="D1151" i="5"/>
  <c r="D1150" i="5"/>
  <c r="W1149" i="5"/>
  <c r="K1149" i="5"/>
  <c r="G1149" i="5"/>
  <c r="D1149" i="5"/>
  <c r="C1149" i="5"/>
  <c r="AD1148" i="5"/>
  <c r="AC1148" i="5" s="1"/>
  <c r="Y1148" i="5"/>
  <c r="U1148" i="5"/>
  <c r="R1148" i="5"/>
  <c r="K1148" i="5"/>
  <c r="G1148" i="5"/>
  <c r="F1148" i="5"/>
  <c r="E1148" i="5"/>
  <c r="D1148" i="5"/>
  <c r="AB1148" i="5" s="1"/>
  <c r="C1148" i="5"/>
  <c r="D1147" i="5"/>
  <c r="R1146" i="5"/>
  <c r="D1146" i="5"/>
  <c r="Y1145" i="5"/>
  <c r="G1145" i="5"/>
  <c r="D1145" i="5"/>
  <c r="Z1145" i="5" s="1"/>
  <c r="Y1144" i="5"/>
  <c r="W1144" i="5"/>
  <c r="U1144" i="5"/>
  <c r="J1144" i="5"/>
  <c r="G1144" i="5"/>
  <c r="E1144" i="5"/>
  <c r="D1144" i="5"/>
  <c r="C1144" i="5"/>
  <c r="W1143" i="5"/>
  <c r="E1143" i="5"/>
  <c r="D1143" i="5"/>
  <c r="J1142" i="5"/>
  <c r="I1142" i="5"/>
  <c r="D1142" i="5"/>
  <c r="U1142" i="5" s="1"/>
  <c r="Y1141" i="5"/>
  <c r="K1141" i="5"/>
  <c r="I1141" i="5"/>
  <c r="G1141" i="5"/>
  <c r="D1141" i="5"/>
  <c r="W1141" i="5" s="1"/>
  <c r="C1141" i="5"/>
  <c r="AD1140" i="5"/>
  <c r="AC1140" i="5" s="1"/>
  <c r="Y1140" i="5"/>
  <c r="U1140" i="5"/>
  <c r="R1140" i="5"/>
  <c r="K1140" i="5"/>
  <c r="G1140" i="5"/>
  <c r="F1140" i="5"/>
  <c r="E1140" i="5"/>
  <c r="D1140" i="5"/>
  <c r="AB1140" i="5" s="1"/>
  <c r="C1140" i="5"/>
  <c r="AD1139" i="5"/>
  <c r="J1139" i="5"/>
  <c r="D1139" i="5"/>
  <c r="Z1138" i="5"/>
  <c r="E1138" i="5"/>
  <c r="D1138" i="5"/>
  <c r="F1137" i="5"/>
  <c r="D1137" i="5"/>
  <c r="U1136" i="5"/>
  <c r="K1136" i="5"/>
  <c r="E1136" i="5"/>
  <c r="D1136" i="5"/>
  <c r="C1136" i="5"/>
  <c r="S1135" i="5"/>
  <c r="J1135" i="5"/>
  <c r="E1135" i="5"/>
  <c r="D1135" i="5"/>
  <c r="D1134" i="5"/>
  <c r="Z1133" i="5"/>
  <c r="Y1133" i="5"/>
  <c r="K1133" i="5"/>
  <c r="I1133" i="5"/>
  <c r="F1133" i="5"/>
  <c r="D1133" i="5"/>
  <c r="W1133" i="5" s="1"/>
  <c r="C1133" i="5"/>
  <c r="D1132" i="5"/>
  <c r="J1131" i="5"/>
  <c r="D1131" i="5"/>
  <c r="D1130" i="5"/>
  <c r="D1129" i="5"/>
  <c r="C1129" i="5"/>
  <c r="S1128" i="5"/>
  <c r="I1128" i="5"/>
  <c r="G1128" i="5"/>
  <c r="D1128" i="5"/>
  <c r="W1128" i="5" s="1"/>
  <c r="C1128" i="5"/>
  <c r="AD1127" i="5"/>
  <c r="AC1127" i="5" s="1"/>
  <c r="Y1127" i="5"/>
  <c r="U1127" i="5"/>
  <c r="R1127" i="5"/>
  <c r="K1127" i="5"/>
  <c r="G1127" i="5"/>
  <c r="F1127" i="5"/>
  <c r="E1127" i="5"/>
  <c r="D1127" i="5"/>
  <c r="AB1127" i="5" s="1"/>
  <c r="C1127" i="5"/>
  <c r="AD1126" i="5"/>
  <c r="F1126" i="5"/>
  <c r="D1126" i="5"/>
  <c r="Z1125" i="5"/>
  <c r="U1125" i="5"/>
  <c r="S1125" i="5"/>
  <c r="I1125" i="5"/>
  <c r="G1125" i="5"/>
  <c r="E1125" i="5"/>
  <c r="D1125" i="5"/>
  <c r="AD1125" i="5" s="1"/>
  <c r="C1125" i="5"/>
  <c r="Z1124" i="5"/>
  <c r="F1124" i="5"/>
  <c r="D1124" i="5"/>
  <c r="R1124" i="5" s="1"/>
  <c r="W1123" i="5"/>
  <c r="F1123" i="5"/>
  <c r="D1123" i="5"/>
  <c r="Y1122" i="5"/>
  <c r="U1122" i="5"/>
  <c r="J1122" i="5"/>
  <c r="E1122" i="5"/>
  <c r="D1122" i="5"/>
  <c r="C1122" i="5"/>
  <c r="D1121" i="5"/>
  <c r="U1121" i="5" s="1"/>
  <c r="U1120" i="5"/>
  <c r="D1120" i="5"/>
  <c r="Z1119" i="5"/>
  <c r="W1119" i="5"/>
  <c r="S1119" i="5"/>
  <c r="I1119" i="5"/>
  <c r="G1119" i="5"/>
  <c r="F1119" i="5"/>
  <c r="D1119" i="5"/>
  <c r="R1119" i="5" s="1"/>
  <c r="C1119" i="5"/>
  <c r="AD1118" i="5"/>
  <c r="AC1118" i="5" s="1"/>
  <c r="Y1118" i="5"/>
  <c r="U1118" i="5"/>
  <c r="R1118" i="5"/>
  <c r="K1118" i="5"/>
  <c r="G1118" i="5"/>
  <c r="F1118" i="5"/>
  <c r="E1118" i="5"/>
  <c r="D1118" i="5"/>
  <c r="AB1118" i="5" s="1"/>
  <c r="C1118" i="5"/>
  <c r="Z1117" i="5"/>
  <c r="D1117" i="5"/>
  <c r="K1117" i="5" s="1"/>
  <c r="D1116" i="5"/>
  <c r="D1115" i="5"/>
  <c r="W1115" i="5" s="1"/>
  <c r="Y1114" i="5"/>
  <c r="K1114" i="5"/>
  <c r="E1114" i="5"/>
  <c r="D1114" i="5"/>
  <c r="C1114" i="5"/>
  <c r="D1113" i="5"/>
  <c r="U1113" i="5" s="1"/>
  <c r="D1112" i="5"/>
  <c r="Z1111" i="5"/>
  <c r="W1111" i="5"/>
  <c r="S1111" i="5"/>
  <c r="I1111" i="5"/>
  <c r="G1111" i="5"/>
  <c r="F1111" i="5"/>
  <c r="D1111" i="5"/>
  <c r="R1111" i="5" s="1"/>
  <c r="C1111" i="5"/>
  <c r="AD1110" i="5"/>
  <c r="AC1110" i="5" s="1"/>
  <c r="Y1110" i="5"/>
  <c r="U1110" i="5"/>
  <c r="R1110" i="5"/>
  <c r="K1110" i="5"/>
  <c r="G1110" i="5"/>
  <c r="F1110" i="5"/>
  <c r="E1110" i="5"/>
  <c r="D1110" i="5"/>
  <c r="AB1110" i="5" s="1"/>
  <c r="C1110" i="5"/>
  <c r="AD1109" i="5"/>
  <c r="Z1109" i="5"/>
  <c r="K1109" i="5"/>
  <c r="I1109" i="5"/>
  <c r="E1109" i="5"/>
  <c r="D1109" i="5"/>
  <c r="D1108" i="5"/>
  <c r="E1108" i="5" s="1"/>
  <c r="D1107" i="5"/>
  <c r="W1107" i="5" s="1"/>
  <c r="Y1106" i="5"/>
  <c r="W1106" i="5"/>
  <c r="U1106" i="5"/>
  <c r="J1106" i="5"/>
  <c r="G1106" i="5"/>
  <c r="E1106" i="5"/>
  <c r="D1106" i="5"/>
  <c r="C1106" i="5"/>
  <c r="D1105" i="5"/>
  <c r="U1105" i="5" s="1"/>
  <c r="D1104" i="5"/>
  <c r="U1104" i="5" s="1"/>
  <c r="Z1103" i="5"/>
  <c r="W1103" i="5"/>
  <c r="S1103" i="5"/>
  <c r="I1103" i="5"/>
  <c r="G1103" i="5"/>
  <c r="F1103" i="5"/>
  <c r="D1103" i="5"/>
  <c r="R1103" i="5" s="1"/>
  <c r="C1103" i="5"/>
  <c r="AD1102" i="5"/>
  <c r="AC1102" i="5" s="1"/>
  <c r="Y1102" i="5"/>
  <c r="U1102" i="5"/>
  <c r="R1102" i="5"/>
  <c r="K1102" i="5"/>
  <c r="G1102" i="5"/>
  <c r="F1102" i="5"/>
  <c r="E1102" i="5"/>
  <c r="D1102" i="5"/>
  <c r="AB1102" i="5" s="1"/>
  <c r="C1102" i="5"/>
  <c r="S1101" i="5"/>
  <c r="D1101" i="5"/>
  <c r="Z1101" i="5" s="1"/>
  <c r="D1100" i="5"/>
  <c r="Z1100" i="5" s="1"/>
  <c r="D1099" i="5"/>
  <c r="W1099" i="5" s="1"/>
  <c r="K1098" i="5"/>
  <c r="D1098" i="5"/>
  <c r="U1098" i="5" s="1"/>
  <c r="D1097" i="5"/>
  <c r="U1097" i="5" s="1"/>
  <c r="AD1096" i="5"/>
  <c r="U1096" i="5"/>
  <c r="S1096" i="5"/>
  <c r="D1096" i="5"/>
  <c r="C1096" i="5"/>
  <c r="W1095" i="5"/>
  <c r="R1095" i="5"/>
  <c r="G1095" i="5"/>
  <c r="F1095" i="5"/>
  <c r="D1095" i="5"/>
  <c r="W1094" i="5"/>
  <c r="J1094" i="5"/>
  <c r="D1094" i="5"/>
  <c r="AD1093" i="5"/>
  <c r="Z1093" i="5"/>
  <c r="K1093" i="5"/>
  <c r="I1093" i="5"/>
  <c r="F1093" i="5"/>
  <c r="D1093" i="5"/>
  <c r="D1092" i="5"/>
  <c r="D1091" i="5"/>
  <c r="W1091" i="5" s="1"/>
  <c r="AD1090" i="5"/>
  <c r="W1090" i="5"/>
  <c r="U1090" i="5"/>
  <c r="J1090" i="5"/>
  <c r="G1090" i="5"/>
  <c r="F1090" i="5"/>
  <c r="D1090" i="5"/>
  <c r="C1090" i="5"/>
  <c r="U1089" i="5"/>
  <c r="I1089" i="5"/>
  <c r="D1089" i="5"/>
  <c r="J1089" i="5" s="1"/>
  <c r="AD1088" i="5"/>
  <c r="S1088" i="5"/>
  <c r="I1088" i="5"/>
  <c r="G1088" i="5"/>
  <c r="D1088" i="5"/>
  <c r="Z1088" i="5" s="1"/>
  <c r="C1088" i="5"/>
  <c r="Z1087" i="5"/>
  <c r="R1087" i="5"/>
  <c r="I1087" i="5"/>
  <c r="G1087" i="5"/>
  <c r="D1087" i="5"/>
  <c r="C1087" i="5"/>
  <c r="D1086" i="5"/>
  <c r="W1086" i="5" s="1"/>
  <c r="D1085" i="5"/>
  <c r="AD1085" i="5" s="1"/>
  <c r="D1084" i="5"/>
  <c r="D1083" i="5"/>
  <c r="AD1082" i="5"/>
  <c r="AC1082" i="5" s="1"/>
  <c r="Y1082" i="5"/>
  <c r="U1082" i="5"/>
  <c r="R1082" i="5"/>
  <c r="K1082" i="5"/>
  <c r="G1082" i="5"/>
  <c r="F1082" i="5"/>
  <c r="E1082" i="5"/>
  <c r="D1082" i="5"/>
  <c r="AB1082" i="5" s="1"/>
  <c r="C1082" i="5"/>
  <c r="U1081" i="5"/>
  <c r="D1081" i="5"/>
  <c r="I1080" i="5"/>
  <c r="G1080" i="5"/>
  <c r="D1080" i="5"/>
  <c r="S1079" i="5"/>
  <c r="R1079" i="5"/>
  <c r="G1079" i="5"/>
  <c r="D1079" i="5"/>
  <c r="D1078" i="5"/>
  <c r="R1078" i="5" s="1"/>
  <c r="U1077" i="5"/>
  <c r="K1077" i="5"/>
  <c r="I1077" i="5"/>
  <c r="D1077" i="5"/>
  <c r="Y1076" i="5"/>
  <c r="G1076" i="5"/>
  <c r="D1076" i="5"/>
  <c r="Z1076" i="5" s="1"/>
  <c r="I1075" i="5"/>
  <c r="D1075" i="5"/>
  <c r="W1074" i="5"/>
  <c r="K1074" i="5"/>
  <c r="G1074" i="5"/>
  <c r="E1074" i="5"/>
  <c r="D1074" i="5"/>
  <c r="W1073" i="5"/>
  <c r="U1073" i="5"/>
  <c r="J1073" i="5"/>
  <c r="D1073" i="5"/>
  <c r="AD1072" i="5"/>
  <c r="U1072" i="5"/>
  <c r="I1072" i="5"/>
  <c r="D1072" i="5"/>
  <c r="C1072" i="5"/>
  <c r="S1071" i="5"/>
  <c r="D1071" i="5"/>
  <c r="C1071" i="5" s="1"/>
  <c r="Y1070" i="5"/>
  <c r="K1070" i="5"/>
  <c r="J1070" i="5"/>
  <c r="E1070" i="5"/>
  <c r="D1070" i="5"/>
  <c r="C1070" i="5"/>
  <c r="Z1069" i="5"/>
  <c r="U1069" i="5"/>
  <c r="S1069" i="5"/>
  <c r="I1069" i="5"/>
  <c r="F1069" i="5"/>
  <c r="E1069" i="5"/>
  <c r="D1069" i="5"/>
  <c r="AD1069" i="5" s="1"/>
  <c r="Z1068" i="5"/>
  <c r="S1068" i="5"/>
  <c r="G1068" i="5"/>
  <c r="E1068" i="5"/>
  <c r="D1068" i="5"/>
  <c r="J1068" i="5" s="1"/>
  <c r="D1067" i="5"/>
  <c r="C1067" i="5" s="1"/>
  <c r="Y1066" i="5"/>
  <c r="K1066" i="5"/>
  <c r="J1066" i="5"/>
  <c r="E1066" i="5"/>
  <c r="D1066" i="5"/>
  <c r="C1066" i="5"/>
  <c r="D1065" i="5"/>
  <c r="K1065" i="5" s="1"/>
  <c r="S1064" i="5"/>
  <c r="D1064" i="5"/>
  <c r="W1063" i="5"/>
  <c r="R1063" i="5"/>
  <c r="G1063" i="5"/>
  <c r="F1063" i="5"/>
  <c r="D1063" i="5"/>
  <c r="AD1062" i="5"/>
  <c r="K1062" i="5"/>
  <c r="J1062" i="5"/>
  <c r="G1062" i="5"/>
  <c r="D1062" i="5"/>
  <c r="C1062" i="5"/>
  <c r="Z1061" i="5"/>
  <c r="U1061" i="5"/>
  <c r="S1061" i="5"/>
  <c r="I1061" i="5"/>
  <c r="F1061" i="5"/>
  <c r="E1061" i="5"/>
  <c r="D1061" i="5"/>
  <c r="AD1061" i="5" s="1"/>
  <c r="D1060" i="5"/>
  <c r="Y1060" i="5" s="1"/>
  <c r="D1059" i="5"/>
  <c r="Y1059" i="5" s="1"/>
  <c r="W1058" i="5"/>
  <c r="R1058" i="5"/>
  <c r="G1058" i="5"/>
  <c r="F1058" i="5"/>
  <c r="D1058" i="5"/>
  <c r="Z1057" i="5"/>
  <c r="J1057" i="5"/>
  <c r="E1057" i="5"/>
  <c r="D1057" i="5"/>
  <c r="U1056" i="5"/>
  <c r="J1056" i="5"/>
  <c r="G1056" i="5"/>
  <c r="D1056" i="5"/>
  <c r="Y1056" i="5" s="1"/>
  <c r="C1056" i="5"/>
  <c r="W1055" i="5"/>
  <c r="G1055" i="5"/>
  <c r="D1055" i="5"/>
  <c r="AD1054" i="5"/>
  <c r="W1054" i="5"/>
  <c r="U1054" i="5"/>
  <c r="J1054" i="5"/>
  <c r="G1054" i="5"/>
  <c r="F1054" i="5"/>
  <c r="D1054" i="5"/>
  <c r="C1054" i="5"/>
  <c r="AD1053" i="5"/>
  <c r="U1053" i="5"/>
  <c r="K1053" i="5"/>
  <c r="F1053" i="5"/>
  <c r="E1053" i="5"/>
  <c r="D1053" i="5"/>
  <c r="Z1052" i="5"/>
  <c r="R1052" i="5"/>
  <c r="E1052" i="5"/>
  <c r="D1052" i="5"/>
  <c r="Z1051" i="5"/>
  <c r="R1051" i="5"/>
  <c r="K1051" i="5"/>
  <c r="D1051" i="5"/>
  <c r="F1051" i="5" s="1"/>
  <c r="C1051" i="5"/>
  <c r="R1050" i="5"/>
  <c r="D1050" i="5"/>
  <c r="D1049" i="5"/>
  <c r="D1048" i="5"/>
  <c r="Z1047" i="5"/>
  <c r="R1047" i="5"/>
  <c r="G1047" i="5"/>
  <c r="D1047" i="5"/>
  <c r="C1047" i="5"/>
  <c r="W1046" i="5"/>
  <c r="G1046" i="5"/>
  <c r="D1046" i="5"/>
  <c r="AD1046" i="5" s="1"/>
  <c r="AD1045" i="5"/>
  <c r="F1045" i="5"/>
  <c r="D1045" i="5"/>
  <c r="K1045" i="5" s="1"/>
  <c r="D1044" i="5"/>
  <c r="R1044" i="5" s="1"/>
  <c r="Y1043" i="5"/>
  <c r="R1043" i="5"/>
  <c r="F1043" i="5"/>
  <c r="D1043" i="5"/>
  <c r="I1043" i="5" s="1"/>
  <c r="AD1042" i="5"/>
  <c r="W1042" i="5"/>
  <c r="U1042" i="5"/>
  <c r="J1042" i="5"/>
  <c r="G1042" i="5"/>
  <c r="F1042" i="5"/>
  <c r="D1042" i="5"/>
  <c r="C1042" i="5"/>
  <c r="U1041" i="5"/>
  <c r="I1041" i="5"/>
  <c r="D1041" i="5"/>
  <c r="AD1040" i="5"/>
  <c r="Y1040" i="5"/>
  <c r="J1040" i="5"/>
  <c r="I1040" i="5"/>
  <c r="G1040" i="5"/>
  <c r="D1040" i="5"/>
  <c r="U1040" i="5" s="1"/>
  <c r="C1040" i="5"/>
  <c r="I1039" i="5"/>
  <c r="D1039" i="5"/>
  <c r="R1039" i="5" s="1"/>
  <c r="AD1038" i="5"/>
  <c r="W1038" i="5"/>
  <c r="U1038" i="5"/>
  <c r="J1038" i="5"/>
  <c r="G1038" i="5"/>
  <c r="F1038" i="5"/>
  <c r="D1038" i="5"/>
  <c r="C1038" i="5"/>
  <c r="AD1037" i="5"/>
  <c r="U1037" i="5"/>
  <c r="K1037" i="5"/>
  <c r="F1037" i="5"/>
  <c r="E1037" i="5"/>
  <c r="D1037" i="5"/>
  <c r="Y1036" i="5"/>
  <c r="J1036" i="5"/>
  <c r="I1036" i="5"/>
  <c r="D1036" i="5"/>
  <c r="C1036" i="5"/>
  <c r="I1035" i="5"/>
  <c r="D1035" i="5"/>
  <c r="R1035" i="5" s="1"/>
  <c r="Y1034" i="5"/>
  <c r="W1034" i="5"/>
  <c r="U1034" i="5"/>
  <c r="J1034" i="5"/>
  <c r="G1034" i="5"/>
  <c r="E1034" i="5"/>
  <c r="D1034" i="5"/>
  <c r="C1034" i="5"/>
  <c r="D1033" i="5"/>
  <c r="D1032" i="5"/>
  <c r="U1031" i="5"/>
  <c r="F1031" i="5"/>
  <c r="D1031" i="5"/>
  <c r="D1030" i="5"/>
  <c r="I1029" i="5"/>
  <c r="D1029" i="5"/>
  <c r="U1029" i="5" s="1"/>
  <c r="D1028" i="5"/>
  <c r="R1027" i="5"/>
  <c r="E1027" i="5"/>
  <c r="D1027" i="5"/>
  <c r="D1026" i="5"/>
  <c r="AD1025" i="5"/>
  <c r="Z1025" i="5"/>
  <c r="R1025" i="5"/>
  <c r="G1025" i="5"/>
  <c r="E1025" i="5"/>
  <c r="D1025" i="5"/>
  <c r="U1025" i="5" s="1"/>
  <c r="D1024" i="5"/>
  <c r="AD1023" i="5"/>
  <c r="Y1023" i="5"/>
  <c r="U1023" i="5"/>
  <c r="R1023" i="5"/>
  <c r="K1023" i="5"/>
  <c r="G1023" i="5"/>
  <c r="F1023" i="5"/>
  <c r="E1023" i="5"/>
  <c r="D1023" i="5"/>
  <c r="AB1023" i="5" s="1"/>
  <c r="C1023" i="5"/>
  <c r="W1022" i="5"/>
  <c r="U1022" i="5"/>
  <c r="G1022" i="5"/>
  <c r="F1022" i="5"/>
  <c r="D1022" i="5"/>
  <c r="J1022" i="5" s="1"/>
  <c r="D1021" i="5"/>
  <c r="D1020" i="5"/>
  <c r="S1019" i="5"/>
  <c r="D1019" i="5"/>
  <c r="AB1018" i="5"/>
  <c r="L1018" i="5"/>
  <c r="D1018" i="5"/>
  <c r="R1017" i="5"/>
  <c r="F1017" i="5"/>
  <c r="E1017" i="5"/>
  <c r="D1017" i="5"/>
  <c r="U1017" i="5" s="1"/>
  <c r="D1016" i="5"/>
  <c r="T1015" i="5"/>
  <c r="H1015" i="5"/>
  <c r="O1015" i="5" s="1"/>
  <c r="E1015" i="5"/>
  <c r="D1015" i="5"/>
  <c r="Z1015" i="5" s="1"/>
  <c r="D1014" i="5"/>
  <c r="X1013" i="5"/>
  <c r="U1013" i="5"/>
  <c r="J1013" i="5"/>
  <c r="H1013" i="5"/>
  <c r="M1013" i="5" s="1"/>
  <c r="E1013" i="5"/>
  <c r="D1013" i="5"/>
  <c r="R1013" i="5" s="1"/>
  <c r="X1012" i="5"/>
  <c r="H1012" i="5"/>
  <c r="O1012" i="5" s="1"/>
  <c r="D1012" i="5"/>
  <c r="F1012" i="5" s="1"/>
  <c r="U1011" i="5"/>
  <c r="E1011" i="5"/>
  <c r="D1011" i="5"/>
  <c r="X1011" i="5" s="1"/>
  <c r="I1010" i="5"/>
  <c r="F1010" i="5"/>
  <c r="D1010" i="5"/>
  <c r="Z1010" i="5" s="1"/>
  <c r="R1009" i="5"/>
  <c r="J1009" i="5"/>
  <c r="F1009" i="5"/>
  <c r="D1009" i="5"/>
  <c r="AD1008" i="5"/>
  <c r="I1008" i="5"/>
  <c r="F1008" i="5"/>
  <c r="D1008" i="5"/>
  <c r="AB1008" i="5" s="1"/>
  <c r="U1007" i="5"/>
  <c r="I1007" i="5"/>
  <c r="H1007" i="5"/>
  <c r="O1007" i="5" s="1"/>
  <c r="D1007" i="5"/>
  <c r="AD1007" i="5" s="1"/>
  <c r="AD1006" i="5"/>
  <c r="AB1006" i="5"/>
  <c r="I1006" i="5"/>
  <c r="F1006" i="5"/>
  <c r="D1006" i="5"/>
  <c r="P1006" i="5" s="1"/>
  <c r="Z1005" i="5"/>
  <c r="R1005" i="5"/>
  <c r="F1005" i="5"/>
  <c r="E1005" i="5"/>
  <c r="D1005" i="5"/>
  <c r="AB1005" i="5" s="1"/>
  <c r="D1004" i="5"/>
  <c r="AD1003" i="5"/>
  <c r="Z1003" i="5"/>
  <c r="I1003" i="5"/>
  <c r="H1003" i="5"/>
  <c r="D1003" i="5"/>
  <c r="P1003" i="5" s="1"/>
  <c r="T1002" i="5"/>
  <c r="E1002" i="5"/>
  <c r="D1002" i="5"/>
  <c r="Z1002" i="5" s="1"/>
  <c r="P1001" i="5"/>
  <c r="J1001" i="5"/>
  <c r="F1001" i="5"/>
  <c r="D1001" i="5"/>
  <c r="AB1000" i="5"/>
  <c r="X1000" i="5"/>
  <c r="I1000" i="5"/>
  <c r="H1000" i="5"/>
  <c r="F1000" i="5"/>
  <c r="D1000" i="5"/>
  <c r="AD1000" i="5" s="1"/>
  <c r="T999" i="5"/>
  <c r="E999" i="5"/>
  <c r="D999" i="5"/>
  <c r="H999" i="5" s="1"/>
  <c r="O999" i="5" s="1"/>
  <c r="U998" i="5"/>
  <c r="L998" i="5"/>
  <c r="I998" i="5"/>
  <c r="D998" i="5"/>
  <c r="X997" i="5"/>
  <c r="J997" i="5"/>
  <c r="D997" i="5"/>
  <c r="X996" i="5"/>
  <c r="H996" i="5"/>
  <c r="O996" i="5" s="1"/>
  <c r="D996" i="5"/>
  <c r="F996" i="5" s="1"/>
  <c r="X995" i="5"/>
  <c r="I995" i="5"/>
  <c r="E995" i="5"/>
  <c r="D995" i="5"/>
  <c r="U995" i="5" s="1"/>
  <c r="D994" i="5"/>
  <c r="Z993" i="5"/>
  <c r="D993" i="5"/>
  <c r="J993" i="5" s="1"/>
  <c r="AB992" i="5"/>
  <c r="F992" i="5"/>
  <c r="D992" i="5"/>
  <c r="I992" i="5" s="1"/>
  <c r="U991" i="5"/>
  <c r="I991" i="5"/>
  <c r="D991" i="5"/>
  <c r="AD990" i="5"/>
  <c r="AB990" i="5"/>
  <c r="I990" i="5"/>
  <c r="E990" i="5"/>
  <c r="D990" i="5"/>
  <c r="P990" i="5" s="1"/>
  <c r="AB989" i="5"/>
  <c r="X989" i="5"/>
  <c r="R989" i="5"/>
  <c r="P989" i="5"/>
  <c r="H989" i="5"/>
  <c r="M989" i="5" s="1"/>
  <c r="F989" i="5"/>
  <c r="E989" i="5"/>
  <c r="D989" i="5"/>
  <c r="U989" i="5" s="1"/>
  <c r="X988" i="5"/>
  <c r="I988" i="5"/>
  <c r="D988" i="5"/>
  <c r="AB988" i="5" s="1"/>
  <c r="U987" i="5"/>
  <c r="H987" i="5"/>
  <c r="O987" i="5" s="1"/>
  <c r="D987" i="5"/>
  <c r="X987" i="5" s="1"/>
  <c r="U986" i="5"/>
  <c r="E986" i="5"/>
  <c r="D986" i="5"/>
  <c r="D985" i="5"/>
  <c r="T984" i="5"/>
  <c r="I984" i="5"/>
  <c r="D984" i="5"/>
  <c r="H984" i="5" s="1"/>
  <c r="O984" i="5" s="1"/>
  <c r="D983" i="5"/>
  <c r="Z983" i="5" s="1"/>
  <c r="AB982" i="5"/>
  <c r="U982" i="5"/>
  <c r="T982" i="5"/>
  <c r="I982" i="5"/>
  <c r="F982" i="5"/>
  <c r="E982" i="5"/>
  <c r="D982" i="5"/>
  <c r="Z982" i="5" s="1"/>
  <c r="AB981" i="5"/>
  <c r="Z981" i="5"/>
  <c r="X981" i="5"/>
  <c r="L981" i="5"/>
  <c r="H981" i="5"/>
  <c r="M981" i="5" s="1"/>
  <c r="E981" i="5"/>
  <c r="D981" i="5"/>
  <c r="AD980" i="5"/>
  <c r="X980" i="5"/>
  <c r="I980" i="5"/>
  <c r="F980" i="5"/>
  <c r="D980" i="5"/>
  <c r="AB980" i="5" s="1"/>
  <c r="AD979" i="5"/>
  <c r="I979" i="5"/>
  <c r="H979" i="5"/>
  <c r="D979" i="5"/>
  <c r="X979" i="5" s="1"/>
  <c r="AB978" i="5"/>
  <c r="U978" i="5"/>
  <c r="T978" i="5"/>
  <c r="I978" i="5"/>
  <c r="F978" i="5"/>
  <c r="E978" i="5"/>
  <c r="D978" i="5"/>
  <c r="Z978" i="5" s="1"/>
  <c r="P977" i="5"/>
  <c r="F977" i="5"/>
  <c r="D977" i="5"/>
  <c r="R977" i="5" s="1"/>
  <c r="T976" i="5"/>
  <c r="D976" i="5"/>
  <c r="D975" i="5"/>
  <c r="P974" i="5"/>
  <c r="D974" i="5"/>
  <c r="AB973" i="5"/>
  <c r="X973" i="5"/>
  <c r="R973" i="5"/>
  <c r="P973" i="5"/>
  <c r="H973" i="5"/>
  <c r="M973" i="5" s="1"/>
  <c r="F973" i="5"/>
  <c r="E973" i="5"/>
  <c r="D973" i="5"/>
  <c r="U973" i="5" s="1"/>
  <c r="AD972" i="5"/>
  <c r="D972" i="5"/>
  <c r="U971" i="5"/>
  <c r="D971" i="5"/>
  <c r="D970" i="5"/>
  <c r="X969" i="5"/>
  <c r="U969" i="5"/>
  <c r="P969" i="5"/>
  <c r="H969" i="5"/>
  <c r="M969" i="5" s="1"/>
  <c r="F969" i="5"/>
  <c r="E969" i="5"/>
  <c r="D969" i="5"/>
  <c r="AB969" i="5" s="1"/>
  <c r="AD968" i="5"/>
  <c r="I968" i="5"/>
  <c r="H968" i="5"/>
  <c r="O968" i="5" s="1"/>
  <c r="D968" i="5"/>
  <c r="T968" i="5" s="1"/>
  <c r="Z967" i="5"/>
  <c r="I967" i="5"/>
  <c r="H967" i="5"/>
  <c r="M967" i="5" s="1"/>
  <c r="D967" i="5"/>
  <c r="U967" i="5" s="1"/>
  <c r="AB966" i="5"/>
  <c r="U966" i="5"/>
  <c r="T966" i="5"/>
  <c r="I966" i="5"/>
  <c r="F966" i="5"/>
  <c r="E966" i="5"/>
  <c r="D966" i="5"/>
  <c r="Z966" i="5" s="1"/>
  <c r="Z965" i="5"/>
  <c r="P965" i="5"/>
  <c r="H965" i="5"/>
  <c r="M965" i="5" s="1"/>
  <c r="E965" i="5"/>
  <c r="D965" i="5"/>
  <c r="I964" i="5"/>
  <c r="F964" i="5"/>
  <c r="D964" i="5"/>
  <c r="H963" i="5"/>
  <c r="O963" i="5" s="1"/>
  <c r="D963" i="5"/>
  <c r="T963" i="5" s="1"/>
  <c r="D962" i="5"/>
  <c r="Z961" i="5"/>
  <c r="U961" i="5"/>
  <c r="P961" i="5"/>
  <c r="M961" i="5"/>
  <c r="H961" i="5"/>
  <c r="F961" i="5"/>
  <c r="E961" i="5"/>
  <c r="D961" i="5"/>
  <c r="AB961" i="5" s="1"/>
  <c r="T960" i="5"/>
  <c r="D960" i="5"/>
  <c r="D959" i="5"/>
  <c r="AD959" i="5" s="1"/>
  <c r="AB958" i="5"/>
  <c r="U958" i="5"/>
  <c r="T958" i="5"/>
  <c r="I958" i="5"/>
  <c r="F958" i="5"/>
  <c r="E958" i="5"/>
  <c r="D958" i="5"/>
  <c r="Z958" i="5" s="1"/>
  <c r="AB957" i="5"/>
  <c r="Z957" i="5"/>
  <c r="X957" i="5"/>
  <c r="L957" i="5"/>
  <c r="H957" i="5"/>
  <c r="M957" i="5" s="1"/>
  <c r="E957" i="5"/>
  <c r="D957" i="5"/>
  <c r="AD956" i="5"/>
  <c r="D956" i="5"/>
  <c r="AD955" i="5"/>
  <c r="X955" i="5"/>
  <c r="U955" i="5"/>
  <c r="I955" i="5"/>
  <c r="H955" i="5"/>
  <c r="O955" i="5" s="1"/>
  <c r="E955" i="5"/>
  <c r="D955" i="5"/>
  <c r="Z955" i="5" s="1"/>
  <c r="AD954" i="5"/>
  <c r="P954" i="5"/>
  <c r="D954" i="5"/>
  <c r="X953" i="5"/>
  <c r="U953" i="5"/>
  <c r="P953" i="5"/>
  <c r="H953" i="5"/>
  <c r="M953" i="5" s="1"/>
  <c r="F953" i="5"/>
  <c r="E953" i="5"/>
  <c r="D953" i="5"/>
  <c r="AB953" i="5" s="1"/>
  <c r="AD952" i="5"/>
  <c r="I952" i="5"/>
  <c r="H952" i="5"/>
  <c r="O952" i="5" s="1"/>
  <c r="D952" i="5"/>
  <c r="T952" i="5" s="1"/>
  <c r="I951" i="5"/>
  <c r="D951" i="5"/>
  <c r="D950" i="5"/>
  <c r="AB949" i="5"/>
  <c r="X949" i="5"/>
  <c r="R949" i="5"/>
  <c r="P949" i="5"/>
  <c r="H949" i="5"/>
  <c r="M949" i="5" s="1"/>
  <c r="F949" i="5"/>
  <c r="E949" i="5"/>
  <c r="D949" i="5"/>
  <c r="U949" i="5" s="1"/>
  <c r="D948" i="5"/>
  <c r="AD947" i="5"/>
  <c r="T947" i="5"/>
  <c r="I947" i="5"/>
  <c r="H947" i="5"/>
  <c r="O947" i="5" s="1"/>
  <c r="D947" i="5"/>
  <c r="AB946" i="5"/>
  <c r="Z946" i="5"/>
  <c r="L946" i="5"/>
  <c r="F946" i="5"/>
  <c r="E946" i="5"/>
  <c r="D946" i="5"/>
  <c r="T946" i="5" s="1"/>
  <c r="D945" i="5"/>
  <c r="T944" i="5"/>
  <c r="D944" i="5"/>
  <c r="D943" i="5"/>
  <c r="AD943" i="5" s="1"/>
  <c r="AD942" i="5"/>
  <c r="AC942" i="5" s="1"/>
  <c r="AB942" i="5"/>
  <c r="P942" i="5"/>
  <c r="I942" i="5"/>
  <c r="E942" i="5"/>
  <c r="D942" i="5"/>
  <c r="AB941" i="5"/>
  <c r="X941" i="5"/>
  <c r="R941" i="5"/>
  <c r="P941" i="5"/>
  <c r="H941" i="5"/>
  <c r="M941" i="5" s="1"/>
  <c r="F941" i="5"/>
  <c r="E941" i="5"/>
  <c r="D941" i="5"/>
  <c r="U941" i="5" s="1"/>
  <c r="AD940" i="5"/>
  <c r="D940" i="5"/>
  <c r="AD939" i="5"/>
  <c r="T939" i="5"/>
  <c r="I939" i="5"/>
  <c r="E939" i="5"/>
  <c r="D939" i="5"/>
  <c r="D938" i="5"/>
  <c r="P938" i="5" s="1"/>
  <c r="P937" i="5"/>
  <c r="H937" i="5"/>
  <c r="M937" i="5" s="1"/>
  <c r="D937" i="5"/>
  <c r="AD936" i="5"/>
  <c r="H936" i="5"/>
  <c r="O936" i="5" s="1"/>
  <c r="D936" i="5"/>
  <c r="T935" i="5"/>
  <c r="D935" i="5"/>
  <c r="Z935" i="5" s="1"/>
  <c r="AD934" i="5"/>
  <c r="AB934" i="5"/>
  <c r="P934" i="5"/>
  <c r="I934" i="5"/>
  <c r="E934" i="5"/>
  <c r="D934" i="5"/>
  <c r="AB933" i="5"/>
  <c r="X933" i="5"/>
  <c r="R933" i="5"/>
  <c r="P933" i="5"/>
  <c r="H933" i="5"/>
  <c r="M933" i="5" s="1"/>
  <c r="F933" i="5"/>
  <c r="E933" i="5"/>
  <c r="D933" i="5"/>
  <c r="U933" i="5" s="1"/>
  <c r="AB932" i="5"/>
  <c r="X932" i="5"/>
  <c r="I932" i="5"/>
  <c r="D932" i="5"/>
  <c r="X931" i="5"/>
  <c r="T931" i="5"/>
  <c r="H931" i="5"/>
  <c r="O931" i="5" s="1"/>
  <c r="D931" i="5"/>
  <c r="AB930" i="5"/>
  <c r="Z930" i="5"/>
  <c r="L930" i="5"/>
  <c r="F930" i="5"/>
  <c r="E930" i="5"/>
  <c r="D930" i="5"/>
  <c r="T930" i="5" s="1"/>
  <c r="Z929" i="5"/>
  <c r="X929" i="5"/>
  <c r="U929" i="5"/>
  <c r="L929" i="5"/>
  <c r="H929" i="5"/>
  <c r="M929" i="5" s="1"/>
  <c r="E929" i="5"/>
  <c r="D929" i="5"/>
  <c r="T928" i="5"/>
  <c r="D928" i="5"/>
  <c r="D927" i="5"/>
  <c r="AD927" i="5" s="1"/>
  <c r="P926" i="5"/>
  <c r="D926" i="5"/>
  <c r="T926" i="5" s="1"/>
  <c r="AB925" i="5"/>
  <c r="X925" i="5"/>
  <c r="R925" i="5"/>
  <c r="P925" i="5"/>
  <c r="H925" i="5"/>
  <c r="M925" i="5" s="1"/>
  <c r="F925" i="5"/>
  <c r="E925" i="5"/>
  <c r="D925" i="5"/>
  <c r="U925" i="5" s="1"/>
  <c r="AD924" i="5"/>
  <c r="D924" i="5"/>
  <c r="U923" i="5"/>
  <c r="T923" i="5"/>
  <c r="E923" i="5"/>
  <c r="D923" i="5"/>
  <c r="AD922" i="5"/>
  <c r="D922" i="5"/>
  <c r="P922" i="5" s="1"/>
  <c r="Z921" i="5"/>
  <c r="P921" i="5"/>
  <c r="H921" i="5"/>
  <c r="M921" i="5" s="1"/>
  <c r="E921" i="5"/>
  <c r="D921" i="5"/>
  <c r="H920" i="5"/>
  <c r="O920" i="5" s="1"/>
  <c r="D920" i="5"/>
  <c r="Z919" i="5"/>
  <c r="I919" i="5"/>
  <c r="D919" i="5"/>
  <c r="D918" i="5"/>
  <c r="AB917" i="5"/>
  <c r="X917" i="5"/>
  <c r="R917" i="5"/>
  <c r="P917" i="5"/>
  <c r="H917" i="5"/>
  <c r="M917" i="5" s="1"/>
  <c r="F917" i="5"/>
  <c r="E917" i="5"/>
  <c r="D917" i="5"/>
  <c r="U917" i="5" s="1"/>
  <c r="I916" i="5"/>
  <c r="D916" i="5"/>
  <c r="AD915" i="5"/>
  <c r="T915" i="5"/>
  <c r="I915" i="5"/>
  <c r="H915" i="5"/>
  <c r="D915" i="5"/>
  <c r="I914" i="5"/>
  <c r="D914" i="5"/>
  <c r="U913" i="5"/>
  <c r="D913" i="5"/>
  <c r="T912" i="5"/>
  <c r="E912" i="5"/>
  <c r="D912" i="5"/>
  <c r="D911" i="5"/>
  <c r="Z911" i="5" s="1"/>
  <c r="D910" i="5"/>
  <c r="T910" i="5" s="1"/>
  <c r="D909" i="5"/>
  <c r="P909" i="5" s="1"/>
  <c r="D908" i="5"/>
  <c r="T908" i="5" s="1"/>
  <c r="U907" i="5"/>
  <c r="J907" i="5"/>
  <c r="D907" i="5"/>
  <c r="D906" i="5"/>
  <c r="Z905" i="5"/>
  <c r="P905" i="5"/>
  <c r="D905" i="5"/>
  <c r="AB904" i="5"/>
  <c r="P904" i="5"/>
  <c r="L904" i="5"/>
  <c r="D904" i="5"/>
  <c r="AB903" i="5"/>
  <c r="D903" i="5"/>
  <c r="D902" i="5"/>
  <c r="D901" i="5"/>
  <c r="D900" i="5"/>
  <c r="Z899" i="5"/>
  <c r="U899" i="5"/>
  <c r="P899" i="5"/>
  <c r="M899" i="5"/>
  <c r="H899" i="5"/>
  <c r="F899" i="5"/>
  <c r="E899" i="5"/>
  <c r="D899" i="5"/>
  <c r="AB899" i="5" s="1"/>
  <c r="AB898" i="5"/>
  <c r="T898" i="5"/>
  <c r="F898" i="5"/>
  <c r="D898" i="5"/>
  <c r="U897" i="5"/>
  <c r="T897" i="5"/>
  <c r="H897" i="5"/>
  <c r="N897" i="5" s="1"/>
  <c r="D897" i="5"/>
  <c r="U896" i="5"/>
  <c r="P896" i="5"/>
  <c r="F896" i="5"/>
  <c r="D896" i="5"/>
  <c r="AB895" i="5"/>
  <c r="P895" i="5"/>
  <c r="E895" i="5"/>
  <c r="D895" i="5"/>
  <c r="AB894" i="5"/>
  <c r="D894" i="5"/>
  <c r="T893" i="5"/>
  <c r="I893" i="5"/>
  <c r="D893" i="5"/>
  <c r="P892" i="5"/>
  <c r="D892" i="5"/>
  <c r="D891" i="5"/>
  <c r="D890" i="5"/>
  <c r="P889" i="5"/>
  <c r="D889" i="5"/>
  <c r="Z889" i="5" s="1"/>
  <c r="D888" i="5"/>
  <c r="R887" i="5"/>
  <c r="F887" i="5"/>
  <c r="D887" i="5"/>
  <c r="P887" i="5" s="1"/>
  <c r="AD886" i="5"/>
  <c r="I886" i="5"/>
  <c r="H886" i="5"/>
  <c r="O886" i="5" s="1"/>
  <c r="D886" i="5"/>
  <c r="T886" i="5" s="1"/>
  <c r="D885" i="5"/>
  <c r="AD885" i="5" s="1"/>
  <c r="AD884" i="5"/>
  <c r="AB884" i="5"/>
  <c r="P884" i="5"/>
  <c r="I884" i="5"/>
  <c r="F884" i="5"/>
  <c r="D884" i="5"/>
  <c r="AB883" i="5"/>
  <c r="Z883" i="5"/>
  <c r="R883" i="5"/>
  <c r="L883" i="5"/>
  <c r="F883" i="5"/>
  <c r="E883" i="5"/>
  <c r="D883" i="5"/>
  <c r="H882" i="5"/>
  <c r="D882" i="5"/>
  <c r="D881" i="5"/>
  <c r="D880" i="5"/>
  <c r="D879" i="5"/>
  <c r="P879" i="5" s="1"/>
  <c r="T878" i="5"/>
  <c r="H878" i="5"/>
  <c r="O878" i="5" s="1"/>
  <c r="F878" i="5"/>
  <c r="D878" i="5"/>
  <c r="AB878" i="5" s="1"/>
  <c r="D877" i="5"/>
  <c r="P876" i="5"/>
  <c r="D876" i="5"/>
  <c r="D875" i="5"/>
  <c r="X875" i="5" s="1"/>
  <c r="H874" i="5"/>
  <c r="O874" i="5" s="1"/>
  <c r="D874" i="5"/>
  <c r="T874" i="5" s="1"/>
  <c r="D873" i="5"/>
  <c r="I872" i="5"/>
  <c r="D872" i="5"/>
  <c r="D871" i="5"/>
  <c r="R871" i="5" s="1"/>
  <c r="T870" i="5"/>
  <c r="I870" i="5"/>
  <c r="H870" i="5"/>
  <c r="O870" i="5" s="1"/>
  <c r="D870" i="5"/>
  <c r="AD870" i="5" s="1"/>
  <c r="D869" i="5"/>
  <c r="U869" i="5" s="1"/>
  <c r="AD868" i="5"/>
  <c r="U868" i="5"/>
  <c r="P868" i="5"/>
  <c r="F868" i="5"/>
  <c r="E868" i="5"/>
  <c r="D868" i="5"/>
  <c r="Z867" i="5"/>
  <c r="R867" i="5"/>
  <c r="H867" i="5"/>
  <c r="M867" i="5" s="1"/>
  <c r="F867" i="5"/>
  <c r="D867" i="5"/>
  <c r="D866" i="5"/>
  <c r="T865" i="5"/>
  <c r="P865" i="5"/>
  <c r="E865" i="5"/>
  <c r="D865" i="5"/>
  <c r="D864" i="5"/>
  <c r="Z863" i="5"/>
  <c r="E863" i="5"/>
  <c r="D863" i="5"/>
  <c r="P863" i="5" s="1"/>
  <c r="AB862" i="5"/>
  <c r="D862" i="5"/>
  <c r="D861" i="5"/>
  <c r="D860" i="5"/>
  <c r="J859" i="5"/>
  <c r="D859" i="5"/>
  <c r="D858" i="5"/>
  <c r="D857" i="5"/>
  <c r="X857" i="5" s="1"/>
  <c r="D856" i="5"/>
  <c r="AB855" i="5"/>
  <c r="P855" i="5"/>
  <c r="J855" i="5"/>
  <c r="F855" i="5"/>
  <c r="D855" i="5"/>
  <c r="Z855" i="5" s="1"/>
  <c r="D854" i="5"/>
  <c r="I853" i="5"/>
  <c r="D853" i="5"/>
  <c r="D852" i="5"/>
  <c r="R851" i="5"/>
  <c r="L851" i="5"/>
  <c r="H851" i="5"/>
  <c r="M851" i="5" s="1"/>
  <c r="D851" i="5"/>
  <c r="AB850" i="5"/>
  <c r="X850" i="5"/>
  <c r="D850" i="5"/>
  <c r="I850" i="5" s="1"/>
  <c r="I849" i="5"/>
  <c r="D849" i="5"/>
  <c r="T849" i="5" s="1"/>
  <c r="L848" i="5"/>
  <c r="D848" i="5"/>
  <c r="Z848" i="5" s="1"/>
  <c r="D847" i="5"/>
  <c r="F846" i="5"/>
  <c r="D846" i="5"/>
  <c r="X845" i="5"/>
  <c r="H845" i="5"/>
  <c r="D845" i="5"/>
  <c r="Z845" i="5" s="1"/>
  <c r="Z844" i="5"/>
  <c r="P844" i="5"/>
  <c r="I844" i="5"/>
  <c r="D844" i="5"/>
  <c r="R843" i="5"/>
  <c r="D843" i="5"/>
  <c r="AD842" i="5"/>
  <c r="D842" i="5"/>
  <c r="Z841" i="5"/>
  <c r="P841" i="5"/>
  <c r="I841" i="5"/>
  <c r="D841" i="5"/>
  <c r="D840" i="5"/>
  <c r="P839" i="5"/>
  <c r="J839" i="5"/>
  <c r="D839" i="5"/>
  <c r="R839" i="5" s="1"/>
  <c r="T838" i="5"/>
  <c r="I838" i="5"/>
  <c r="H838" i="5"/>
  <c r="O838" i="5" s="1"/>
  <c r="D838" i="5"/>
  <c r="AD838" i="5" s="1"/>
  <c r="D837" i="5"/>
  <c r="U837" i="5" s="1"/>
  <c r="AD836" i="5"/>
  <c r="AB836" i="5"/>
  <c r="P836" i="5"/>
  <c r="I836" i="5"/>
  <c r="E836" i="5"/>
  <c r="D836" i="5"/>
  <c r="AB835" i="5"/>
  <c r="X835" i="5"/>
  <c r="R835" i="5"/>
  <c r="P835" i="5"/>
  <c r="H835" i="5"/>
  <c r="M835" i="5" s="1"/>
  <c r="F835" i="5"/>
  <c r="E835" i="5"/>
  <c r="D835" i="5"/>
  <c r="U835" i="5" s="1"/>
  <c r="D834" i="5"/>
  <c r="AB834" i="5" s="1"/>
  <c r="AD833" i="5"/>
  <c r="Z833" i="5"/>
  <c r="P833" i="5"/>
  <c r="I833" i="5"/>
  <c r="E833" i="5"/>
  <c r="D833" i="5"/>
  <c r="D832" i="5"/>
  <c r="P832" i="5" s="1"/>
  <c r="D831" i="5"/>
  <c r="D830" i="5"/>
  <c r="D829" i="5"/>
  <c r="U829" i="5" s="1"/>
  <c r="L828" i="5"/>
  <c r="D828" i="5"/>
  <c r="L827" i="5"/>
  <c r="D827" i="5"/>
  <c r="R827" i="5" s="1"/>
  <c r="AD826" i="5"/>
  <c r="D826" i="5"/>
  <c r="X825" i="5"/>
  <c r="P825" i="5"/>
  <c r="D825" i="5"/>
  <c r="D824" i="5"/>
  <c r="Z824" i="5" s="1"/>
  <c r="F823" i="5"/>
  <c r="D823" i="5"/>
  <c r="R823" i="5" s="1"/>
  <c r="I822" i="5"/>
  <c r="D822" i="5"/>
  <c r="AD822" i="5" s="1"/>
  <c r="T821" i="5"/>
  <c r="E821" i="5"/>
  <c r="D821" i="5"/>
  <c r="T820" i="5"/>
  <c r="L820" i="5"/>
  <c r="F820" i="5"/>
  <c r="D820" i="5"/>
  <c r="AD820" i="5" s="1"/>
  <c r="F819" i="5"/>
  <c r="D819" i="5"/>
  <c r="R819" i="5" s="1"/>
  <c r="D818" i="5"/>
  <c r="T818" i="5" s="1"/>
  <c r="D817" i="5"/>
  <c r="T816" i="5"/>
  <c r="F816" i="5"/>
  <c r="D816" i="5"/>
  <c r="X815" i="5"/>
  <c r="P815" i="5"/>
  <c r="F815" i="5"/>
  <c r="E815" i="5"/>
  <c r="D815" i="5"/>
  <c r="J815" i="5" s="1"/>
  <c r="D814" i="5"/>
  <c r="AD813" i="5"/>
  <c r="X813" i="5"/>
  <c r="P813" i="5"/>
  <c r="H813" i="5"/>
  <c r="N813" i="5" s="1"/>
  <c r="E813" i="5"/>
  <c r="D813" i="5"/>
  <c r="D812" i="5"/>
  <c r="T812" i="5" s="1"/>
  <c r="F811" i="5"/>
  <c r="D811" i="5"/>
  <c r="P811" i="5" s="1"/>
  <c r="D810" i="5"/>
  <c r="X810" i="5" s="1"/>
  <c r="D809" i="5"/>
  <c r="L808" i="5"/>
  <c r="D808" i="5"/>
  <c r="Z808" i="5" s="1"/>
  <c r="D807" i="5"/>
  <c r="AD806" i="5"/>
  <c r="T806" i="5"/>
  <c r="D806" i="5"/>
  <c r="AD805" i="5"/>
  <c r="X805" i="5"/>
  <c r="E805" i="5"/>
  <c r="D805" i="5"/>
  <c r="U804" i="5"/>
  <c r="T804" i="5"/>
  <c r="F804" i="5"/>
  <c r="D804" i="5"/>
  <c r="R803" i="5"/>
  <c r="D803" i="5"/>
  <c r="P803" i="5" s="1"/>
  <c r="T802" i="5"/>
  <c r="D802" i="5"/>
  <c r="AB802" i="5" s="1"/>
  <c r="D801" i="5"/>
  <c r="D800" i="5"/>
  <c r="T800" i="5" s="1"/>
  <c r="F799" i="5"/>
  <c r="D799" i="5"/>
  <c r="U799" i="5" s="1"/>
  <c r="F798" i="5"/>
  <c r="D798" i="5"/>
  <c r="X798" i="5" s="1"/>
  <c r="AD797" i="5"/>
  <c r="X797" i="5"/>
  <c r="T797" i="5"/>
  <c r="P797" i="5"/>
  <c r="I797" i="5"/>
  <c r="H797" i="5"/>
  <c r="N797" i="5" s="1"/>
  <c r="E797" i="5"/>
  <c r="D797" i="5"/>
  <c r="U797" i="5" s="1"/>
  <c r="E796" i="5"/>
  <c r="D796" i="5"/>
  <c r="AD796" i="5" s="1"/>
  <c r="D795" i="5"/>
  <c r="P795" i="5" s="1"/>
  <c r="D794" i="5"/>
  <c r="T794" i="5" s="1"/>
  <c r="X793" i="5"/>
  <c r="P793" i="5"/>
  <c r="D793" i="5"/>
  <c r="D792" i="5"/>
  <c r="Z792" i="5" s="1"/>
  <c r="Z791" i="5"/>
  <c r="P791" i="5"/>
  <c r="D791" i="5"/>
  <c r="T790" i="5"/>
  <c r="D790" i="5"/>
  <c r="U789" i="5"/>
  <c r="I789" i="5"/>
  <c r="D789" i="5"/>
  <c r="D788" i="5"/>
  <c r="T788" i="5" s="1"/>
  <c r="D787" i="5"/>
  <c r="D786" i="5"/>
  <c r="AB786" i="5" s="1"/>
  <c r="P785" i="5"/>
  <c r="H785" i="5"/>
  <c r="D785" i="5"/>
  <c r="T785" i="5" s="1"/>
  <c r="T784" i="5"/>
  <c r="E784" i="5"/>
  <c r="D784" i="5"/>
  <c r="Z784" i="5" s="1"/>
  <c r="D783" i="5"/>
  <c r="AB782" i="5"/>
  <c r="D782" i="5"/>
  <c r="U781" i="5"/>
  <c r="I781" i="5"/>
  <c r="H781" i="5"/>
  <c r="M781" i="5" s="1"/>
  <c r="D781" i="5"/>
  <c r="T781" i="5" s="1"/>
  <c r="AB780" i="5"/>
  <c r="U780" i="5"/>
  <c r="T780" i="5"/>
  <c r="I780" i="5"/>
  <c r="F780" i="5"/>
  <c r="E780" i="5"/>
  <c r="D780" i="5"/>
  <c r="Z780" i="5" s="1"/>
  <c r="Z779" i="5"/>
  <c r="P779" i="5"/>
  <c r="H779" i="5"/>
  <c r="M779" i="5" s="1"/>
  <c r="E779" i="5"/>
  <c r="D779" i="5"/>
  <c r="X778" i="5"/>
  <c r="I778" i="5"/>
  <c r="H778" i="5"/>
  <c r="O778" i="5" s="1"/>
  <c r="D778" i="5"/>
  <c r="T777" i="5"/>
  <c r="P777" i="5"/>
  <c r="D777" i="5"/>
  <c r="E777" i="5" s="1"/>
  <c r="D776" i="5"/>
  <c r="X775" i="5"/>
  <c r="U775" i="5"/>
  <c r="J775" i="5"/>
  <c r="H775" i="5"/>
  <c r="M775" i="5" s="1"/>
  <c r="E775" i="5"/>
  <c r="D775" i="5"/>
  <c r="R775" i="5" s="1"/>
  <c r="D774" i="5"/>
  <c r="F774" i="5" s="1"/>
  <c r="X773" i="5"/>
  <c r="P773" i="5"/>
  <c r="H773" i="5"/>
  <c r="E773" i="5"/>
  <c r="D773" i="5"/>
  <c r="U773" i="5" s="1"/>
  <c r="I772" i="5"/>
  <c r="D772" i="5"/>
  <c r="Z772" i="5" s="1"/>
  <c r="U771" i="5"/>
  <c r="J771" i="5"/>
  <c r="H771" i="5"/>
  <c r="M771" i="5" s="1"/>
  <c r="D771" i="5"/>
  <c r="X771" i="5" s="1"/>
  <c r="AD770" i="5"/>
  <c r="X770" i="5"/>
  <c r="D770" i="5"/>
  <c r="T769" i="5"/>
  <c r="D769" i="5"/>
  <c r="U769" i="5" s="1"/>
  <c r="T768" i="5"/>
  <c r="P768" i="5"/>
  <c r="F768" i="5"/>
  <c r="D768" i="5"/>
  <c r="Z767" i="5"/>
  <c r="X767" i="5"/>
  <c r="L767" i="5"/>
  <c r="H767" i="5"/>
  <c r="F767" i="5"/>
  <c r="D767" i="5"/>
  <c r="X766" i="5"/>
  <c r="D766" i="5"/>
  <c r="Z765" i="5"/>
  <c r="P765" i="5"/>
  <c r="H765" i="5"/>
  <c r="D765" i="5"/>
  <c r="AD765" i="5" s="1"/>
  <c r="D764" i="5"/>
  <c r="AB763" i="5"/>
  <c r="L763" i="5"/>
  <c r="F763" i="5"/>
  <c r="D763" i="5"/>
  <c r="P763" i="5" s="1"/>
  <c r="X762" i="5"/>
  <c r="F762" i="5"/>
  <c r="D762" i="5"/>
  <c r="AB762" i="5" s="1"/>
  <c r="AD761" i="5"/>
  <c r="D761" i="5"/>
  <c r="P761" i="5" s="1"/>
  <c r="D760" i="5"/>
  <c r="X759" i="5"/>
  <c r="L759" i="5"/>
  <c r="D759" i="5"/>
  <c r="E759" i="5" s="1"/>
  <c r="D758" i="5"/>
  <c r="X757" i="5"/>
  <c r="D757" i="5"/>
  <c r="E757" i="5" s="1"/>
  <c r="P756" i="5"/>
  <c r="E756" i="5"/>
  <c r="D756" i="5"/>
  <c r="D755" i="5"/>
  <c r="T754" i="5"/>
  <c r="F754" i="5"/>
  <c r="D754" i="5"/>
  <c r="Z753" i="5"/>
  <c r="P753" i="5"/>
  <c r="E753" i="5"/>
  <c r="D753" i="5"/>
  <c r="AD752" i="5"/>
  <c r="T752" i="5"/>
  <c r="L752" i="5"/>
  <c r="D752" i="5"/>
  <c r="F752" i="5" s="1"/>
  <c r="AB751" i="5"/>
  <c r="H751" i="5"/>
  <c r="D751" i="5"/>
  <c r="D750" i="5"/>
  <c r="T750" i="5" s="1"/>
  <c r="Z749" i="5"/>
  <c r="H749" i="5"/>
  <c r="D749" i="5"/>
  <c r="P749" i="5" s="1"/>
  <c r="AD748" i="5"/>
  <c r="T748" i="5"/>
  <c r="F748" i="5"/>
  <c r="E748" i="5"/>
  <c r="D748" i="5"/>
  <c r="X747" i="5"/>
  <c r="R747" i="5"/>
  <c r="D747" i="5"/>
  <c r="AD746" i="5"/>
  <c r="H746" i="5"/>
  <c r="M746" i="5" s="1"/>
  <c r="D746" i="5"/>
  <c r="D745" i="5"/>
  <c r="L744" i="5"/>
  <c r="D744" i="5"/>
  <c r="AD744" i="5" s="1"/>
  <c r="D743" i="5"/>
  <c r="X742" i="5"/>
  <c r="D742" i="5"/>
  <c r="H742" i="5" s="1"/>
  <c r="M742" i="5" s="1"/>
  <c r="D741" i="5"/>
  <c r="Z741" i="5" s="1"/>
  <c r="L740" i="5"/>
  <c r="D740" i="5"/>
  <c r="U739" i="5"/>
  <c r="L739" i="5"/>
  <c r="E739" i="5"/>
  <c r="D739" i="5"/>
  <c r="I738" i="5"/>
  <c r="D738" i="5"/>
  <c r="X738" i="5" s="1"/>
  <c r="D737" i="5"/>
  <c r="AB736" i="5"/>
  <c r="U736" i="5"/>
  <c r="T736" i="5"/>
  <c r="I736" i="5"/>
  <c r="F736" i="5"/>
  <c r="E736" i="5"/>
  <c r="D736" i="5"/>
  <c r="Z736" i="5" s="1"/>
  <c r="AB735" i="5"/>
  <c r="Z735" i="5"/>
  <c r="X735" i="5"/>
  <c r="L735" i="5"/>
  <c r="H735" i="5"/>
  <c r="E735" i="5"/>
  <c r="D735" i="5"/>
  <c r="D734" i="5"/>
  <c r="X734" i="5" s="1"/>
  <c r="U733" i="5"/>
  <c r="D733" i="5"/>
  <c r="D732" i="5"/>
  <c r="Z731" i="5"/>
  <c r="X731" i="5"/>
  <c r="L731" i="5"/>
  <c r="H731" i="5"/>
  <c r="F731" i="5"/>
  <c r="D731" i="5"/>
  <c r="AD730" i="5"/>
  <c r="AB730" i="5"/>
  <c r="I730" i="5"/>
  <c r="H730" i="5"/>
  <c r="M730" i="5" s="1"/>
  <c r="F730" i="5"/>
  <c r="D730" i="5"/>
  <c r="T730" i="5" s="1"/>
  <c r="D729" i="5"/>
  <c r="P729" i="5" s="1"/>
  <c r="D728" i="5"/>
  <c r="I728" i="5" s="1"/>
  <c r="U727" i="5"/>
  <c r="R727" i="5"/>
  <c r="E727" i="5"/>
  <c r="D727" i="5"/>
  <c r="AD726" i="5"/>
  <c r="F726" i="5"/>
  <c r="D726" i="5"/>
  <c r="D725" i="5"/>
  <c r="AB724" i="5"/>
  <c r="Z724" i="5"/>
  <c r="L724" i="5"/>
  <c r="I724" i="5"/>
  <c r="E724" i="5"/>
  <c r="D724" i="5"/>
  <c r="U724" i="5" s="1"/>
  <c r="D723" i="5"/>
  <c r="L723" i="5" s="1"/>
  <c r="AD722" i="5"/>
  <c r="X722" i="5"/>
  <c r="D722" i="5"/>
  <c r="Z721" i="5"/>
  <c r="U721" i="5"/>
  <c r="I721" i="5"/>
  <c r="E721" i="5"/>
  <c r="D721" i="5"/>
  <c r="X721" i="5" s="1"/>
  <c r="AD720" i="5"/>
  <c r="U720" i="5"/>
  <c r="I720" i="5"/>
  <c r="F720" i="5"/>
  <c r="D720" i="5"/>
  <c r="L720" i="5" s="1"/>
  <c r="Z719" i="5"/>
  <c r="P719" i="5"/>
  <c r="J719" i="5"/>
  <c r="D719" i="5"/>
  <c r="AD718" i="5"/>
  <c r="AC718" i="5" s="1"/>
  <c r="AB718" i="5"/>
  <c r="F718" i="5"/>
  <c r="D718" i="5"/>
  <c r="I718" i="5" s="1"/>
  <c r="D717" i="5"/>
  <c r="AD717" i="5" s="1"/>
  <c r="D716" i="5"/>
  <c r="L716" i="5" s="1"/>
  <c r="D715" i="5"/>
  <c r="D714" i="5"/>
  <c r="D713" i="5"/>
  <c r="T713" i="5" s="1"/>
  <c r="AB712" i="5"/>
  <c r="U712" i="5"/>
  <c r="T712" i="5"/>
  <c r="I712" i="5"/>
  <c r="F712" i="5"/>
  <c r="E712" i="5"/>
  <c r="D712" i="5"/>
  <c r="Z712" i="5" s="1"/>
  <c r="D711" i="5"/>
  <c r="AD710" i="5"/>
  <c r="D710" i="5"/>
  <c r="Z709" i="5"/>
  <c r="H709" i="5"/>
  <c r="N709" i="5" s="1"/>
  <c r="E709" i="5"/>
  <c r="D709" i="5"/>
  <c r="P709" i="5" s="1"/>
  <c r="D708" i="5"/>
  <c r="Z707" i="5"/>
  <c r="F707" i="5"/>
  <c r="D707" i="5"/>
  <c r="AB706" i="5"/>
  <c r="T706" i="5"/>
  <c r="H706" i="5"/>
  <c r="F706" i="5"/>
  <c r="D706" i="5"/>
  <c r="T705" i="5"/>
  <c r="P705" i="5"/>
  <c r="E705" i="5"/>
  <c r="D705" i="5"/>
  <c r="AD705" i="5" s="1"/>
  <c r="AD704" i="5"/>
  <c r="T704" i="5"/>
  <c r="F704" i="5"/>
  <c r="D704" i="5"/>
  <c r="D703" i="5"/>
  <c r="P703" i="5" s="1"/>
  <c r="T702" i="5"/>
  <c r="F702" i="5"/>
  <c r="D702" i="5"/>
  <c r="AD701" i="5"/>
  <c r="T701" i="5"/>
  <c r="H701" i="5"/>
  <c r="O701" i="5" s="1"/>
  <c r="D701" i="5"/>
  <c r="AD700" i="5"/>
  <c r="U700" i="5"/>
  <c r="I700" i="5"/>
  <c r="F700" i="5"/>
  <c r="D700" i="5"/>
  <c r="D699" i="5"/>
  <c r="X698" i="5"/>
  <c r="I698" i="5"/>
  <c r="F698" i="5"/>
  <c r="D698" i="5"/>
  <c r="AD697" i="5"/>
  <c r="X697" i="5"/>
  <c r="T697" i="5"/>
  <c r="P697" i="5"/>
  <c r="I697" i="5"/>
  <c r="H697" i="5"/>
  <c r="N697" i="5" s="1"/>
  <c r="E697" i="5"/>
  <c r="D697" i="5"/>
  <c r="U697" i="5" s="1"/>
  <c r="D696" i="5"/>
  <c r="P695" i="5"/>
  <c r="J695" i="5"/>
  <c r="E695" i="5"/>
  <c r="D695" i="5"/>
  <c r="AB694" i="5"/>
  <c r="H694" i="5"/>
  <c r="F694" i="5"/>
  <c r="D694" i="5"/>
  <c r="T694" i="5" s="1"/>
  <c r="X693" i="5"/>
  <c r="U693" i="5"/>
  <c r="I693" i="5"/>
  <c r="D693" i="5"/>
  <c r="AD692" i="5"/>
  <c r="Z692" i="5"/>
  <c r="L692" i="5"/>
  <c r="I692" i="5"/>
  <c r="F692" i="5"/>
  <c r="D692" i="5"/>
  <c r="U692" i="5" s="1"/>
  <c r="D691" i="5"/>
  <c r="Z691" i="5" s="1"/>
  <c r="D690" i="5"/>
  <c r="I690" i="5" s="1"/>
  <c r="D689" i="5"/>
  <c r="AD688" i="5"/>
  <c r="D688" i="5"/>
  <c r="Z687" i="5"/>
  <c r="X687" i="5"/>
  <c r="L687" i="5"/>
  <c r="H687" i="5"/>
  <c r="F687" i="5"/>
  <c r="D687" i="5"/>
  <c r="AB686" i="5"/>
  <c r="H686" i="5"/>
  <c r="O686" i="5" s="1"/>
  <c r="D686" i="5"/>
  <c r="U685" i="5"/>
  <c r="P685" i="5"/>
  <c r="H685" i="5"/>
  <c r="D685" i="5"/>
  <c r="AB684" i="5"/>
  <c r="Z684" i="5"/>
  <c r="L684" i="5"/>
  <c r="F684" i="5"/>
  <c r="E684" i="5"/>
  <c r="D684" i="5"/>
  <c r="T684" i="5" s="1"/>
  <c r="D683" i="5"/>
  <c r="X683" i="5" s="1"/>
  <c r="D682" i="5"/>
  <c r="H682" i="5" s="1"/>
  <c r="O682" i="5" s="1"/>
  <c r="D681" i="5"/>
  <c r="D680" i="5"/>
  <c r="AB679" i="5"/>
  <c r="K679" i="5"/>
  <c r="G679" i="5"/>
  <c r="D679" i="5"/>
  <c r="D678" i="5"/>
  <c r="D677" i="5"/>
  <c r="D676" i="5"/>
  <c r="D675" i="5"/>
  <c r="W675" i="5" s="1"/>
  <c r="D674" i="5"/>
  <c r="D673" i="5"/>
  <c r="D672" i="5"/>
  <c r="AD671" i="5"/>
  <c r="AB671" i="5"/>
  <c r="S671" i="5"/>
  <c r="K671" i="5"/>
  <c r="G671" i="5"/>
  <c r="F671" i="5"/>
  <c r="D671" i="5"/>
  <c r="R671" i="5" s="1"/>
  <c r="D670" i="5"/>
  <c r="D669" i="5"/>
  <c r="D668" i="5"/>
  <c r="D667" i="5"/>
  <c r="W667" i="5" s="1"/>
  <c r="D666" i="5"/>
  <c r="D665" i="5"/>
  <c r="D664" i="5"/>
  <c r="AB663" i="5"/>
  <c r="F663" i="5"/>
  <c r="D663" i="5"/>
  <c r="D662" i="5"/>
  <c r="D661" i="5"/>
  <c r="D660" i="5"/>
  <c r="D659" i="5"/>
  <c r="W659" i="5" s="1"/>
  <c r="D658" i="5"/>
  <c r="D657" i="5"/>
  <c r="D656" i="5"/>
  <c r="D655" i="5"/>
  <c r="D654" i="5"/>
  <c r="D653" i="5"/>
  <c r="D652" i="5"/>
  <c r="AB651" i="5"/>
  <c r="L651" i="5"/>
  <c r="F651" i="5"/>
  <c r="D651" i="5"/>
  <c r="P651" i="5" s="1"/>
  <c r="D650" i="5"/>
  <c r="G650" i="5" s="1"/>
  <c r="T649" i="5"/>
  <c r="F649" i="5"/>
  <c r="D649" i="5"/>
  <c r="T648" i="5"/>
  <c r="L648" i="5"/>
  <c r="F648" i="5"/>
  <c r="D648" i="5"/>
  <c r="R647" i="5"/>
  <c r="G647" i="5"/>
  <c r="D647" i="5"/>
  <c r="AD647" i="5" s="1"/>
  <c r="D646" i="5"/>
  <c r="D645" i="5"/>
  <c r="F645" i="5" s="1"/>
  <c r="D644" i="5"/>
  <c r="D643" i="5"/>
  <c r="W643" i="5" s="1"/>
  <c r="D642" i="5"/>
  <c r="AB642" i="5" s="1"/>
  <c r="D641" i="5"/>
  <c r="T641" i="5" s="1"/>
  <c r="F640" i="5"/>
  <c r="D640" i="5"/>
  <c r="L640" i="5" s="1"/>
  <c r="AD639" i="5"/>
  <c r="S639" i="5"/>
  <c r="D639" i="5"/>
  <c r="D638" i="5"/>
  <c r="T637" i="5"/>
  <c r="D637" i="5"/>
  <c r="F637" i="5" s="1"/>
  <c r="D636" i="5"/>
  <c r="AB635" i="5"/>
  <c r="W635" i="5"/>
  <c r="R635" i="5"/>
  <c r="P635" i="5"/>
  <c r="H635" i="5"/>
  <c r="N635" i="5" s="1"/>
  <c r="G635" i="5"/>
  <c r="F635" i="5"/>
  <c r="D635" i="5"/>
  <c r="AD635" i="5" s="1"/>
  <c r="C635" i="5"/>
  <c r="AB634" i="5"/>
  <c r="T634" i="5"/>
  <c r="D634" i="5"/>
  <c r="G634" i="5" s="1"/>
  <c r="T633" i="5"/>
  <c r="F633" i="5"/>
  <c r="D633" i="5"/>
  <c r="L632" i="5"/>
  <c r="F632" i="5"/>
  <c r="D632" i="5"/>
  <c r="T632" i="5" s="1"/>
  <c r="D631" i="5"/>
  <c r="X631" i="5" s="1"/>
  <c r="D630" i="5"/>
  <c r="T630" i="5" s="1"/>
  <c r="D629" i="5"/>
  <c r="F629" i="5" s="1"/>
  <c r="L628" i="5"/>
  <c r="D628" i="5"/>
  <c r="F628" i="5" s="1"/>
  <c r="AD627" i="5"/>
  <c r="W627" i="5"/>
  <c r="S627" i="5"/>
  <c r="K627" i="5"/>
  <c r="H627" i="5"/>
  <c r="N627" i="5" s="1"/>
  <c r="F627" i="5"/>
  <c r="D627" i="5"/>
  <c r="R627" i="5" s="1"/>
  <c r="C627" i="5"/>
  <c r="T626" i="5"/>
  <c r="G626" i="5"/>
  <c r="D626" i="5"/>
  <c r="AB626" i="5" s="1"/>
  <c r="D625" i="5"/>
  <c r="D624" i="5"/>
  <c r="L624" i="5" s="1"/>
  <c r="G623" i="5"/>
  <c r="D623" i="5"/>
  <c r="S623" i="5" s="1"/>
  <c r="AB622" i="5"/>
  <c r="G622" i="5"/>
  <c r="D622" i="5"/>
  <c r="T622" i="5" s="1"/>
  <c r="F621" i="5"/>
  <c r="D621" i="5"/>
  <c r="T621" i="5" s="1"/>
  <c r="D620" i="5"/>
  <c r="T620" i="5" s="1"/>
  <c r="R619" i="5"/>
  <c r="P619" i="5"/>
  <c r="D619" i="5"/>
  <c r="AB618" i="5"/>
  <c r="D618" i="5"/>
  <c r="G618" i="5" s="1"/>
  <c r="D617" i="5"/>
  <c r="F617" i="5" s="1"/>
  <c r="D616" i="5"/>
  <c r="AD615" i="5"/>
  <c r="K615" i="5"/>
  <c r="H615" i="5"/>
  <c r="N615" i="5" s="1"/>
  <c r="D615" i="5"/>
  <c r="R615" i="5" s="1"/>
  <c r="AB614" i="5"/>
  <c r="D614" i="5"/>
  <c r="T613" i="5"/>
  <c r="D613" i="5"/>
  <c r="F613" i="5" s="1"/>
  <c r="D612" i="5"/>
  <c r="F612" i="5" s="1"/>
  <c r="S611" i="5"/>
  <c r="H611" i="5"/>
  <c r="N611" i="5" s="1"/>
  <c r="D611" i="5"/>
  <c r="D610" i="5"/>
  <c r="D609" i="5"/>
  <c r="T609" i="5" s="1"/>
  <c r="T608" i="5"/>
  <c r="D608" i="5"/>
  <c r="AD607" i="5"/>
  <c r="D607" i="5"/>
  <c r="T606" i="5"/>
  <c r="G606" i="5"/>
  <c r="D606" i="5"/>
  <c r="AB606" i="5" s="1"/>
  <c r="D605" i="5"/>
  <c r="F605" i="5" s="1"/>
  <c r="L604" i="5"/>
  <c r="F604" i="5"/>
  <c r="D604" i="5"/>
  <c r="T604" i="5" s="1"/>
  <c r="X603" i="5"/>
  <c r="W603" i="5"/>
  <c r="H603" i="5"/>
  <c r="N603" i="5" s="1"/>
  <c r="G603" i="5"/>
  <c r="D603" i="5"/>
  <c r="L603" i="5" s="1"/>
  <c r="T602" i="5"/>
  <c r="D602" i="5"/>
  <c r="G602" i="5" s="1"/>
  <c r="D601" i="5"/>
  <c r="L600" i="5"/>
  <c r="F600" i="5"/>
  <c r="D600" i="5"/>
  <c r="T600" i="5" s="1"/>
  <c r="D599" i="5"/>
  <c r="S599" i="5" s="1"/>
  <c r="AB598" i="5"/>
  <c r="D598" i="5"/>
  <c r="T598" i="5" s="1"/>
  <c r="D597" i="5"/>
  <c r="F597" i="5" s="1"/>
  <c r="T596" i="5"/>
  <c r="L596" i="5"/>
  <c r="D596" i="5"/>
  <c r="F596" i="5" s="1"/>
  <c r="D595" i="5"/>
  <c r="C595" i="5"/>
  <c r="D594" i="5"/>
  <c r="D593" i="5"/>
  <c r="D592" i="5"/>
  <c r="D591" i="5"/>
  <c r="W591" i="5" s="1"/>
  <c r="D590" i="5"/>
  <c r="T589" i="5"/>
  <c r="D589" i="5"/>
  <c r="F589" i="5" s="1"/>
  <c r="D588" i="5"/>
  <c r="T588" i="5" s="1"/>
  <c r="R587" i="5"/>
  <c r="L587" i="5"/>
  <c r="D587" i="5"/>
  <c r="C587" i="5"/>
  <c r="D586" i="5"/>
  <c r="G586" i="5" s="1"/>
  <c r="D585" i="5"/>
  <c r="T584" i="5"/>
  <c r="F584" i="5"/>
  <c r="D584" i="5"/>
  <c r="L584" i="5" s="1"/>
  <c r="AD583" i="5"/>
  <c r="R583" i="5"/>
  <c r="K583" i="5"/>
  <c r="G583" i="5"/>
  <c r="D583" i="5"/>
  <c r="X583" i="5" s="1"/>
  <c r="C583" i="5"/>
  <c r="G582" i="5"/>
  <c r="D582" i="5"/>
  <c r="T582" i="5" s="1"/>
  <c r="D581" i="5"/>
  <c r="T580" i="5"/>
  <c r="D580" i="5"/>
  <c r="F580" i="5" s="1"/>
  <c r="D579" i="5"/>
  <c r="W579" i="5" s="1"/>
  <c r="D578" i="5"/>
  <c r="AB578" i="5" s="1"/>
  <c r="D577" i="5"/>
  <c r="T577" i="5" s="1"/>
  <c r="F576" i="5"/>
  <c r="D576" i="5"/>
  <c r="L576" i="5" s="1"/>
  <c r="AD575" i="5"/>
  <c r="W575" i="5"/>
  <c r="S575" i="5"/>
  <c r="K575" i="5"/>
  <c r="G575" i="5"/>
  <c r="F575" i="5"/>
  <c r="D575" i="5"/>
  <c r="P575" i="5" s="1"/>
  <c r="AB574" i="5"/>
  <c r="T574" i="5"/>
  <c r="G574" i="5"/>
  <c r="D574" i="5"/>
  <c r="D573" i="5"/>
  <c r="F572" i="5"/>
  <c r="D572" i="5"/>
  <c r="T572" i="5" s="1"/>
  <c r="X571" i="5"/>
  <c r="W571" i="5"/>
  <c r="H571" i="5"/>
  <c r="N571" i="5" s="1"/>
  <c r="F571" i="5"/>
  <c r="D571" i="5"/>
  <c r="AB571" i="5" s="1"/>
  <c r="D570" i="5"/>
  <c r="T569" i="5"/>
  <c r="D569" i="5"/>
  <c r="F569" i="5" s="1"/>
  <c r="T568" i="5"/>
  <c r="L568" i="5"/>
  <c r="D568" i="5"/>
  <c r="F568" i="5" s="1"/>
  <c r="D567" i="5"/>
  <c r="X567" i="5" s="1"/>
  <c r="D566" i="5"/>
  <c r="T566" i="5" s="1"/>
  <c r="D565" i="5"/>
  <c r="F565" i="5" s="1"/>
  <c r="L564" i="5"/>
  <c r="D564" i="5"/>
  <c r="F564" i="5" s="1"/>
  <c r="AD563" i="5"/>
  <c r="S563" i="5"/>
  <c r="D563" i="5"/>
  <c r="D562" i="5"/>
  <c r="D561" i="5"/>
  <c r="T561" i="5" s="1"/>
  <c r="D560" i="5"/>
  <c r="L560" i="5" s="1"/>
  <c r="AD559" i="5"/>
  <c r="W559" i="5"/>
  <c r="S559" i="5"/>
  <c r="K559" i="5"/>
  <c r="H559" i="5"/>
  <c r="N559" i="5" s="1"/>
  <c r="F559" i="5"/>
  <c r="D559" i="5"/>
  <c r="R559" i="5" s="1"/>
  <c r="C559" i="5"/>
  <c r="D558" i="5"/>
  <c r="Z558" i="5" s="1"/>
  <c r="D557" i="5"/>
  <c r="K557" i="5" s="1"/>
  <c r="L556" i="5"/>
  <c r="K556" i="5"/>
  <c r="F556" i="5"/>
  <c r="D556" i="5"/>
  <c r="T556" i="5" s="1"/>
  <c r="AD555" i="5"/>
  <c r="X555" i="5"/>
  <c r="S555" i="5"/>
  <c r="K555" i="5"/>
  <c r="H555" i="5"/>
  <c r="N555" i="5" s="1"/>
  <c r="G555" i="5"/>
  <c r="D555" i="5"/>
  <c r="R555" i="5" s="1"/>
  <c r="C555" i="5"/>
  <c r="D554" i="5"/>
  <c r="G554" i="5" s="1"/>
  <c r="T553" i="5"/>
  <c r="D553" i="5"/>
  <c r="F553" i="5" s="1"/>
  <c r="D552" i="5"/>
  <c r="F552" i="5" s="1"/>
  <c r="AB551" i="5"/>
  <c r="W551" i="5"/>
  <c r="R551" i="5"/>
  <c r="P551" i="5"/>
  <c r="H551" i="5"/>
  <c r="G551" i="5"/>
  <c r="F551" i="5"/>
  <c r="D551" i="5"/>
  <c r="AD551" i="5" s="1"/>
  <c r="C551" i="5"/>
  <c r="D550" i="5"/>
  <c r="T550" i="5" s="1"/>
  <c r="D549" i="5"/>
  <c r="J549" i="5" s="1"/>
  <c r="D548" i="5"/>
  <c r="AB547" i="5"/>
  <c r="W547" i="5"/>
  <c r="R547" i="5"/>
  <c r="P547" i="5"/>
  <c r="H547" i="5"/>
  <c r="G547" i="5"/>
  <c r="F547" i="5"/>
  <c r="D547" i="5"/>
  <c r="AD547" i="5" s="1"/>
  <c r="C547" i="5"/>
  <c r="Z546" i="5"/>
  <c r="R546" i="5"/>
  <c r="D546" i="5"/>
  <c r="G546" i="5" s="1"/>
  <c r="Z545" i="5"/>
  <c r="D545" i="5"/>
  <c r="F545" i="5" s="1"/>
  <c r="P544" i="5"/>
  <c r="D544" i="5"/>
  <c r="F544" i="5" s="1"/>
  <c r="AD543" i="5"/>
  <c r="W543" i="5"/>
  <c r="S543" i="5"/>
  <c r="K543" i="5"/>
  <c r="H543" i="5"/>
  <c r="F543" i="5"/>
  <c r="D543" i="5"/>
  <c r="R543" i="5" s="1"/>
  <c r="C543" i="5"/>
  <c r="D542" i="5"/>
  <c r="T542" i="5" s="1"/>
  <c r="D541" i="5"/>
  <c r="T540" i="5"/>
  <c r="K540" i="5"/>
  <c r="D540" i="5"/>
  <c r="J540" i="5" s="1"/>
  <c r="AD539" i="5"/>
  <c r="W539" i="5"/>
  <c r="S539" i="5"/>
  <c r="K539" i="5"/>
  <c r="H539" i="5"/>
  <c r="F539" i="5"/>
  <c r="D539" i="5"/>
  <c r="R539" i="5" s="1"/>
  <c r="C539" i="5"/>
  <c r="R538" i="5"/>
  <c r="G538" i="5"/>
  <c r="D538" i="5"/>
  <c r="Z538" i="5" s="1"/>
  <c r="D537" i="5"/>
  <c r="F536" i="5"/>
  <c r="D536" i="5"/>
  <c r="Z536" i="5" s="1"/>
  <c r="X535" i="5"/>
  <c r="W535" i="5"/>
  <c r="H535" i="5"/>
  <c r="F535" i="5"/>
  <c r="D535" i="5"/>
  <c r="AB535" i="5" s="1"/>
  <c r="D534" i="5"/>
  <c r="T534" i="5" s="1"/>
  <c r="T533" i="5"/>
  <c r="D533" i="5"/>
  <c r="C533" i="5"/>
  <c r="K532" i="5"/>
  <c r="D532" i="5"/>
  <c r="R532" i="5" s="1"/>
  <c r="X531" i="5"/>
  <c r="W531" i="5"/>
  <c r="H531" i="5"/>
  <c r="F531" i="5"/>
  <c r="D531" i="5"/>
  <c r="AB531" i="5" s="1"/>
  <c r="D530" i="5"/>
  <c r="G530" i="5" s="1"/>
  <c r="Z529" i="5"/>
  <c r="P529" i="5"/>
  <c r="D529" i="5"/>
  <c r="F529" i="5" s="1"/>
  <c r="D528" i="5"/>
  <c r="D527" i="5"/>
  <c r="W527" i="5" s="1"/>
  <c r="T526" i="5"/>
  <c r="D526" i="5"/>
  <c r="L526" i="5" s="1"/>
  <c r="C526" i="5"/>
  <c r="K525" i="5"/>
  <c r="D525" i="5"/>
  <c r="D524" i="5"/>
  <c r="D523" i="5"/>
  <c r="W523" i="5" s="1"/>
  <c r="D522" i="5"/>
  <c r="Z522" i="5" s="1"/>
  <c r="D521" i="5"/>
  <c r="F521" i="5" s="1"/>
  <c r="D520" i="5"/>
  <c r="X519" i="5"/>
  <c r="R519" i="5"/>
  <c r="G519" i="5"/>
  <c r="F519" i="5"/>
  <c r="D519" i="5"/>
  <c r="AB519" i="5" s="1"/>
  <c r="D518" i="5"/>
  <c r="L518" i="5" s="1"/>
  <c r="S517" i="5"/>
  <c r="D517" i="5"/>
  <c r="J517" i="5" s="1"/>
  <c r="T516" i="5"/>
  <c r="K516" i="5"/>
  <c r="J516" i="5"/>
  <c r="D516" i="5"/>
  <c r="R516" i="5" s="1"/>
  <c r="X515" i="5"/>
  <c r="W515" i="5"/>
  <c r="H515" i="5"/>
  <c r="F515" i="5"/>
  <c r="D515" i="5"/>
  <c r="AB515" i="5" s="1"/>
  <c r="D514" i="5"/>
  <c r="D513" i="5"/>
  <c r="F513" i="5" s="1"/>
  <c r="Z512" i="5"/>
  <c r="D512" i="5"/>
  <c r="AD511" i="5"/>
  <c r="W511" i="5"/>
  <c r="D511" i="5"/>
  <c r="S510" i="5"/>
  <c r="D510" i="5"/>
  <c r="J509" i="5"/>
  <c r="D509" i="5"/>
  <c r="D508" i="5"/>
  <c r="AD507" i="5"/>
  <c r="R507" i="5"/>
  <c r="K507" i="5"/>
  <c r="F507" i="5"/>
  <c r="D507" i="5"/>
  <c r="W507" i="5" s="1"/>
  <c r="C507" i="5"/>
  <c r="D506" i="5"/>
  <c r="D505" i="5"/>
  <c r="Z505" i="5" s="1"/>
  <c r="D504" i="5"/>
  <c r="X503" i="5"/>
  <c r="W503" i="5"/>
  <c r="L503" i="5"/>
  <c r="H503" i="5"/>
  <c r="G503" i="5"/>
  <c r="D503" i="5"/>
  <c r="C503" i="5"/>
  <c r="T502" i="5"/>
  <c r="J502" i="5"/>
  <c r="D502" i="5"/>
  <c r="L502" i="5" s="1"/>
  <c r="T501" i="5"/>
  <c r="K501" i="5"/>
  <c r="D501" i="5"/>
  <c r="C501" i="5" s="1"/>
  <c r="D500" i="5"/>
  <c r="R500" i="5" s="1"/>
  <c r="AB499" i="5"/>
  <c r="P499" i="5"/>
  <c r="L499" i="5"/>
  <c r="D499" i="5"/>
  <c r="C499" i="5"/>
  <c r="D498" i="5"/>
  <c r="D497" i="5"/>
  <c r="D496" i="5"/>
  <c r="F496" i="5" s="1"/>
  <c r="D495" i="5"/>
  <c r="S494" i="5"/>
  <c r="L494" i="5"/>
  <c r="D494" i="5"/>
  <c r="D493" i="5"/>
  <c r="D492" i="5"/>
  <c r="S491" i="5"/>
  <c r="D491" i="5"/>
  <c r="H491" i="5" s="1"/>
  <c r="D490" i="5"/>
  <c r="Z490" i="5" s="1"/>
  <c r="D489" i="5"/>
  <c r="D488" i="5"/>
  <c r="AB487" i="5"/>
  <c r="W487" i="5"/>
  <c r="R487" i="5"/>
  <c r="P487" i="5"/>
  <c r="H487" i="5"/>
  <c r="G487" i="5"/>
  <c r="F487" i="5"/>
  <c r="D487" i="5"/>
  <c r="AD487" i="5" s="1"/>
  <c r="C487" i="5"/>
  <c r="AB486" i="5"/>
  <c r="D486" i="5"/>
  <c r="D485" i="5"/>
  <c r="T484" i="5"/>
  <c r="J484" i="5"/>
  <c r="D484" i="5"/>
  <c r="R484" i="5" s="1"/>
  <c r="D483" i="5"/>
  <c r="G483" i="5" s="1"/>
  <c r="D482" i="5"/>
  <c r="Z481" i="5"/>
  <c r="D481" i="5"/>
  <c r="F481" i="5" s="1"/>
  <c r="D480" i="5"/>
  <c r="D479" i="5"/>
  <c r="D478" i="5"/>
  <c r="D477" i="5"/>
  <c r="T477" i="5" s="1"/>
  <c r="T476" i="5"/>
  <c r="D476" i="5"/>
  <c r="AD475" i="5"/>
  <c r="W475" i="5"/>
  <c r="H475" i="5"/>
  <c r="D475" i="5"/>
  <c r="D474" i="5"/>
  <c r="P473" i="5"/>
  <c r="D473" i="5"/>
  <c r="Z473" i="5" s="1"/>
  <c r="D472" i="5"/>
  <c r="AB471" i="5"/>
  <c r="X471" i="5"/>
  <c r="R471" i="5"/>
  <c r="L471" i="5"/>
  <c r="G471" i="5"/>
  <c r="F471" i="5"/>
  <c r="D471" i="5"/>
  <c r="T470" i="5"/>
  <c r="J470" i="5"/>
  <c r="D470" i="5"/>
  <c r="D469" i="5"/>
  <c r="D468" i="5"/>
  <c r="AB467" i="5"/>
  <c r="F467" i="5"/>
  <c r="D467" i="5"/>
  <c r="AB466" i="5"/>
  <c r="P466" i="5"/>
  <c r="K466" i="5"/>
  <c r="G466" i="5"/>
  <c r="D466" i="5"/>
  <c r="W466" i="5" s="1"/>
  <c r="C466" i="5"/>
  <c r="AD465" i="5"/>
  <c r="D465" i="5"/>
  <c r="H464" i="5"/>
  <c r="M464" i="5" s="1"/>
  <c r="D464" i="5"/>
  <c r="D463" i="5"/>
  <c r="W462" i="5"/>
  <c r="P462" i="5"/>
  <c r="H462" i="5"/>
  <c r="N462" i="5" s="1"/>
  <c r="G462" i="5"/>
  <c r="D462" i="5"/>
  <c r="AD461" i="5"/>
  <c r="X461" i="5"/>
  <c r="W461" i="5"/>
  <c r="J461" i="5"/>
  <c r="H461" i="5"/>
  <c r="M461" i="5" s="1"/>
  <c r="G461" i="5"/>
  <c r="D461" i="5"/>
  <c r="AB461" i="5" s="1"/>
  <c r="C461" i="5"/>
  <c r="AD460" i="5"/>
  <c r="P460" i="5"/>
  <c r="H460" i="5"/>
  <c r="M460" i="5" s="1"/>
  <c r="D460" i="5"/>
  <c r="J460" i="5" s="1"/>
  <c r="C460" i="5"/>
  <c r="D459" i="5"/>
  <c r="AB458" i="5"/>
  <c r="D458" i="5"/>
  <c r="AD457" i="5"/>
  <c r="X457" i="5"/>
  <c r="W457" i="5"/>
  <c r="J457" i="5"/>
  <c r="H457" i="5"/>
  <c r="M457" i="5" s="1"/>
  <c r="G457" i="5"/>
  <c r="D457" i="5"/>
  <c r="AB457" i="5" s="1"/>
  <c r="C457" i="5"/>
  <c r="D456" i="5"/>
  <c r="C456" i="5"/>
  <c r="D455" i="5"/>
  <c r="AB454" i="5"/>
  <c r="K454" i="5"/>
  <c r="G454" i="5"/>
  <c r="D454" i="5"/>
  <c r="P454" i="5" s="1"/>
  <c r="X453" i="5"/>
  <c r="W453" i="5"/>
  <c r="G453" i="5"/>
  <c r="D453" i="5"/>
  <c r="D452" i="5"/>
  <c r="AB451" i="5"/>
  <c r="L451" i="5"/>
  <c r="G451" i="5"/>
  <c r="F451" i="5"/>
  <c r="D451" i="5"/>
  <c r="T451" i="5" s="1"/>
  <c r="D450" i="5"/>
  <c r="C450" i="5"/>
  <c r="X449" i="5"/>
  <c r="T449" i="5"/>
  <c r="H449" i="5"/>
  <c r="M449" i="5" s="1"/>
  <c r="G449" i="5"/>
  <c r="D449" i="5"/>
  <c r="AD448" i="5"/>
  <c r="P448" i="5"/>
  <c r="H448" i="5"/>
  <c r="M448" i="5" s="1"/>
  <c r="D448" i="5"/>
  <c r="C448" i="5"/>
  <c r="T447" i="5"/>
  <c r="L447" i="5"/>
  <c r="D447" i="5"/>
  <c r="F447" i="5" s="1"/>
  <c r="AB446" i="5"/>
  <c r="W446" i="5"/>
  <c r="H446" i="5"/>
  <c r="N446" i="5" s="1"/>
  <c r="D446" i="5"/>
  <c r="D445" i="5"/>
  <c r="P444" i="5"/>
  <c r="J444" i="5"/>
  <c r="H444" i="5"/>
  <c r="M444" i="5" s="1"/>
  <c r="D444" i="5"/>
  <c r="AD444" i="5" s="1"/>
  <c r="C444" i="5"/>
  <c r="T443" i="5"/>
  <c r="G443" i="5"/>
  <c r="F443" i="5"/>
  <c r="D443" i="5"/>
  <c r="L443" i="5" s="1"/>
  <c r="W442" i="5"/>
  <c r="P442" i="5"/>
  <c r="K442" i="5"/>
  <c r="D442" i="5"/>
  <c r="C442" i="5"/>
  <c r="D441" i="5"/>
  <c r="D440" i="5"/>
  <c r="T439" i="5"/>
  <c r="L439" i="5"/>
  <c r="F439" i="5"/>
  <c r="D439" i="5"/>
  <c r="AB438" i="5"/>
  <c r="W438" i="5"/>
  <c r="R438" i="5"/>
  <c r="K438" i="5"/>
  <c r="H438" i="5"/>
  <c r="N438" i="5" s="1"/>
  <c r="G438" i="5"/>
  <c r="D438" i="5"/>
  <c r="P438" i="5" s="1"/>
  <c r="C438" i="5"/>
  <c r="D437" i="5"/>
  <c r="P436" i="5"/>
  <c r="J436" i="5"/>
  <c r="H436" i="5"/>
  <c r="M436" i="5" s="1"/>
  <c r="D436" i="5"/>
  <c r="AD436" i="5" s="1"/>
  <c r="C436" i="5"/>
  <c r="T435" i="5"/>
  <c r="D435" i="5"/>
  <c r="L435" i="5" s="1"/>
  <c r="W434" i="5"/>
  <c r="D434" i="5"/>
  <c r="C434" i="5"/>
  <c r="T433" i="5"/>
  <c r="J433" i="5"/>
  <c r="D433" i="5"/>
  <c r="C433" i="5"/>
  <c r="P432" i="5"/>
  <c r="D432" i="5"/>
  <c r="T431" i="5"/>
  <c r="L431" i="5"/>
  <c r="F431" i="5"/>
  <c r="D431" i="5"/>
  <c r="AB430" i="5"/>
  <c r="W430" i="5"/>
  <c r="R430" i="5"/>
  <c r="K430" i="5"/>
  <c r="H430" i="5"/>
  <c r="N430" i="5" s="1"/>
  <c r="G430" i="5"/>
  <c r="D430" i="5"/>
  <c r="P430" i="5" s="1"/>
  <c r="C430" i="5"/>
  <c r="D429" i="5"/>
  <c r="AD428" i="5"/>
  <c r="J428" i="5"/>
  <c r="H428" i="5"/>
  <c r="M428" i="5" s="1"/>
  <c r="D428" i="5"/>
  <c r="T427" i="5"/>
  <c r="L427" i="5"/>
  <c r="D427" i="5"/>
  <c r="G427" i="5" s="1"/>
  <c r="AB426" i="5"/>
  <c r="P426" i="5"/>
  <c r="K426" i="5"/>
  <c r="G426" i="5"/>
  <c r="D426" i="5"/>
  <c r="W426" i="5" s="1"/>
  <c r="C426" i="5"/>
  <c r="T425" i="5"/>
  <c r="J425" i="5"/>
  <c r="D425" i="5"/>
  <c r="C425" i="5"/>
  <c r="AD424" i="5"/>
  <c r="D424" i="5"/>
  <c r="P424" i="5" s="1"/>
  <c r="C424" i="5"/>
  <c r="L423" i="5"/>
  <c r="D423" i="5"/>
  <c r="T423" i="5" s="1"/>
  <c r="D422" i="5"/>
  <c r="W422" i="5" s="1"/>
  <c r="AD421" i="5"/>
  <c r="X421" i="5"/>
  <c r="W421" i="5"/>
  <c r="J421" i="5"/>
  <c r="H421" i="5"/>
  <c r="M421" i="5" s="1"/>
  <c r="G421" i="5"/>
  <c r="D421" i="5"/>
  <c r="AB421" i="5" s="1"/>
  <c r="C421" i="5"/>
  <c r="D420" i="5"/>
  <c r="J420" i="5" s="1"/>
  <c r="T419" i="5"/>
  <c r="L419" i="5"/>
  <c r="G419" i="5"/>
  <c r="D419" i="5"/>
  <c r="W418" i="5"/>
  <c r="K418" i="5"/>
  <c r="D418" i="5"/>
  <c r="AD417" i="5"/>
  <c r="X417" i="5"/>
  <c r="W417" i="5"/>
  <c r="J417" i="5"/>
  <c r="H417" i="5"/>
  <c r="M417" i="5" s="1"/>
  <c r="G417" i="5"/>
  <c r="D417" i="5"/>
  <c r="AB417" i="5" s="1"/>
  <c r="C417" i="5"/>
  <c r="AD416" i="5"/>
  <c r="P416" i="5"/>
  <c r="D416" i="5"/>
  <c r="H416" i="5" s="1"/>
  <c r="M416" i="5" s="1"/>
  <c r="C416" i="5"/>
  <c r="T415" i="5"/>
  <c r="F415" i="5"/>
  <c r="D415" i="5"/>
  <c r="L415" i="5" s="1"/>
  <c r="P414" i="5"/>
  <c r="D414" i="5"/>
  <c r="C414" i="5"/>
  <c r="T413" i="5"/>
  <c r="H413" i="5"/>
  <c r="M413" i="5" s="1"/>
  <c r="D413" i="5"/>
  <c r="AD412" i="5"/>
  <c r="P412" i="5"/>
  <c r="D412" i="5"/>
  <c r="H412" i="5" s="1"/>
  <c r="M412" i="5" s="1"/>
  <c r="C412" i="5"/>
  <c r="AB411" i="5"/>
  <c r="L411" i="5"/>
  <c r="G411" i="5"/>
  <c r="F411" i="5"/>
  <c r="D411" i="5"/>
  <c r="T411" i="5" s="1"/>
  <c r="W410" i="5"/>
  <c r="P410" i="5"/>
  <c r="G410" i="5"/>
  <c r="D410" i="5"/>
  <c r="K410" i="5" s="1"/>
  <c r="C410" i="5"/>
  <c r="D409" i="5"/>
  <c r="AD408" i="5"/>
  <c r="P408" i="5"/>
  <c r="H408" i="5"/>
  <c r="M408" i="5" s="1"/>
  <c r="D408" i="5"/>
  <c r="C408" i="5"/>
  <c r="D407" i="5"/>
  <c r="F407" i="5" s="1"/>
  <c r="P406" i="5"/>
  <c r="K406" i="5"/>
  <c r="D406" i="5"/>
  <c r="C406" i="5"/>
  <c r="AD405" i="5"/>
  <c r="T405" i="5"/>
  <c r="J405" i="5"/>
  <c r="G405" i="5"/>
  <c r="D405" i="5"/>
  <c r="C405" i="5"/>
  <c r="P404" i="5"/>
  <c r="J404" i="5"/>
  <c r="H404" i="5"/>
  <c r="M404" i="5" s="1"/>
  <c r="D404" i="5"/>
  <c r="AD404" i="5" s="1"/>
  <c r="C404" i="5"/>
  <c r="D403" i="5"/>
  <c r="L403" i="5" s="1"/>
  <c r="D402" i="5"/>
  <c r="T401" i="5"/>
  <c r="D401" i="5"/>
  <c r="C401" i="5"/>
  <c r="D400" i="5"/>
  <c r="T399" i="5"/>
  <c r="L399" i="5"/>
  <c r="F399" i="5"/>
  <c r="D399" i="5"/>
  <c r="AB398" i="5"/>
  <c r="W398" i="5"/>
  <c r="R398" i="5"/>
  <c r="K398" i="5"/>
  <c r="H398" i="5"/>
  <c r="N398" i="5" s="1"/>
  <c r="G398" i="5"/>
  <c r="D398" i="5"/>
  <c r="P398" i="5" s="1"/>
  <c r="C398" i="5"/>
  <c r="AD397" i="5"/>
  <c r="T397" i="5"/>
  <c r="J397" i="5"/>
  <c r="H397" i="5"/>
  <c r="M397" i="5" s="1"/>
  <c r="D397" i="5"/>
  <c r="C397" i="5"/>
  <c r="AD396" i="5"/>
  <c r="J396" i="5"/>
  <c r="D396" i="5"/>
  <c r="T395" i="5"/>
  <c r="D395" i="5"/>
  <c r="G395" i="5" s="1"/>
  <c r="AB394" i="5"/>
  <c r="P394" i="5"/>
  <c r="K394" i="5"/>
  <c r="G394" i="5"/>
  <c r="D394" i="5"/>
  <c r="W394" i="5" s="1"/>
  <c r="C394" i="5"/>
  <c r="T393" i="5"/>
  <c r="D393" i="5"/>
  <c r="C393" i="5"/>
  <c r="D392" i="5"/>
  <c r="P392" i="5" s="1"/>
  <c r="C392" i="5"/>
  <c r="D391" i="5"/>
  <c r="T391" i="5" s="1"/>
  <c r="W390" i="5"/>
  <c r="P390" i="5"/>
  <c r="H390" i="5"/>
  <c r="N390" i="5" s="1"/>
  <c r="G390" i="5"/>
  <c r="D390" i="5"/>
  <c r="AD389" i="5"/>
  <c r="X389" i="5"/>
  <c r="W389" i="5"/>
  <c r="J389" i="5"/>
  <c r="H389" i="5"/>
  <c r="M389" i="5" s="1"/>
  <c r="G389" i="5"/>
  <c r="D389" i="5"/>
  <c r="AB389" i="5" s="1"/>
  <c r="C389" i="5"/>
  <c r="AD388" i="5"/>
  <c r="P388" i="5"/>
  <c r="H388" i="5"/>
  <c r="M388" i="5" s="1"/>
  <c r="D388" i="5"/>
  <c r="J388" i="5" s="1"/>
  <c r="C388" i="5"/>
  <c r="T387" i="5"/>
  <c r="L387" i="5"/>
  <c r="D387" i="5"/>
  <c r="W386" i="5"/>
  <c r="D386" i="5"/>
  <c r="AD385" i="5"/>
  <c r="X385" i="5"/>
  <c r="W385" i="5"/>
  <c r="J385" i="5"/>
  <c r="H385" i="5"/>
  <c r="M385" i="5" s="1"/>
  <c r="G385" i="5"/>
  <c r="D385" i="5"/>
  <c r="AB385" i="5" s="1"/>
  <c r="C385" i="5"/>
  <c r="AD384" i="5"/>
  <c r="D384" i="5"/>
  <c r="H384" i="5" s="1"/>
  <c r="M384" i="5" s="1"/>
  <c r="C384" i="5"/>
  <c r="T383" i="5"/>
  <c r="D383" i="5"/>
  <c r="L383" i="5" s="1"/>
  <c r="D382" i="5"/>
  <c r="AB382" i="5" s="1"/>
  <c r="T381" i="5"/>
  <c r="D381" i="5"/>
  <c r="AD380" i="5"/>
  <c r="D380" i="5"/>
  <c r="H380" i="5" s="1"/>
  <c r="M380" i="5" s="1"/>
  <c r="C380" i="5"/>
  <c r="AB379" i="5"/>
  <c r="L379" i="5"/>
  <c r="G379" i="5"/>
  <c r="F379" i="5"/>
  <c r="D379" i="5"/>
  <c r="T379" i="5" s="1"/>
  <c r="W378" i="5"/>
  <c r="P378" i="5"/>
  <c r="D378" i="5"/>
  <c r="K378" i="5" s="1"/>
  <c r="C378" i="5"/>
  <c r="X377" i="5"/>
  <c r="T377" i="5"/>
  <c r="H377" i="5"/>
  <c r="M377" i="5" s="1"/>
  <c r="G377" i="5"/>
  <c r="D377" i="5"/>
  <c r="AD376" i="5"/>
  <c r="P376" i="5"/>
  <c r="H376" i="5"/>
  <c r="M376" i="5" s="1"/>
  <c r="D376" i="5"/>
  <c r="C376" i="5"/>
  <c r="T375" i="5"/>
  <c r="L375" i="5"/>
  <c r="D375" i="5"/>
  <c r="F375" i="5" s="1"/>
  <c r="AB374" i="5"/>
  <c r="X374" i="5"/>
  <c r="R374" i="5"/>
  <c r="L374" i="5"/>
  <c r="G374" i="5"/>
  <c r="F374" i="5"/>
  <c r="D374" i="5"/>
  <c r="AB373" i="5"/>
  <c r="T373" i="5"/>
  <c r="H373" i="5"/>
  <c r="M373" i="5" s="1"/>
  <c r="D373" i="5"/>
  <c r="T372" i="5"/>
  <c r="D372" i="5"/>
  <c r="D371" i="5"/>
  <c r="J371" i="5" s="1"/>
  <c r="AD370" i="5"/>
  <c r="P370" i="5"/>
  <c r="K370" i="5"/>
  <c r="F370" i="5"/>
  <c r="D370" i="5"/>
  <c r="W370" i="5" s="1"/>
  <c r="AD369" i="5"/>
  <c r="X369" i="5"/>
  <c r="R369" i="5"/>
  <c r="D369" i="5"/>
  <c r="G369" i="5" s="1"/>
  <c r="C369" i="5"/>
  <c r="D368" i="5"/>
  <c r="W367" i="5"/>
  <c r="D367" i="5"/>
  <c r="D366" i="5"/>
  <c r="K366" i="5" s="1"/>
  <c r="X365" i="5"/>
  <c r="R365" i="5"/>
  <c r="H365" i="5"/>
  <c r="M365" i="5" s="1"/>
  <c r="D365" i="5"/>
  <c r="C365" i="5"/>
  <c r="D364" i="5"/>
  <c r="P363" i="5"/>
  <c r="D363" i="5"/>
  <c r="D362" i="5"/>
  <c r="T361" i="5"/>
  <c r="J361" i="5"/>
  <c r="D361" i="5"/>
  <c r="C361" i="5"/>
  <c r="D360" i="5"/>
  <c r="D359" i="5"/>
  <c r="AB358" i="5"/>
  <c r="X358" i="5"/>
  <c r="R358" i="5"/>
  <c r="L358" i="5"/>
  <c r="G358" i="5"/>
  <c r="F358" i="5"/>
  <c r="D358" i="5"/>
  <c r="AD357" i="5"/>
  <c r="W357" i="5"/>
  <c r="R357" i="5"/>
  <c r="D357" i="5"/>
  <c r="G357" i="5" s="1"/>
  <c r="AD356" i="5"/>
  <c r="X356" i="5"/>
  <c r="J356" i="5"/>
  <c r="H356" i="5"/>
  <c r="M356" i="5" s="1"/>
  <c r="F356" i="5"/>
  <c r="D356" i="5"/>
  <c r="P356" i="5" s="1"/>
  <c r="C356" i="5"/>
  <c r="D355" i="5"/>
  <c r="G354" i="5"/>
  <c r="D354" i="5"/>
  <c r="S354" i="5" s="1"/>
  <c r="J353" i="5"/>
  <c r="D353" i="5"/>
  <c r="AB353" i="5" s="1"/>
  <c r="D352" i="5"/>
  <c r="P352" i="5" s="1"/>
  <c r="J351" i="5"/>
  <c r="D351" i="5"/>
  <c r="AB351" i="5" s="1"/>
  <c r="S350" i="5"/>
  <c r="L350" i="5"/>
  <c r="H350" i="5"/>
  <c r="N350" i="5" s="1"/>
  <c r="D350" i="5"/>
  <c r="AB349" i="5"/>
  <c r="W349" i="5"/>
  <c r="J349" i="5"/>
  <c r="D349" i="5"/>
  <c r="AD348" i="5"/>
  <c r="P348" i="5"/>
  <c r="F348" i="5"/>
  <c r="D348" i="5"/>
  <c r="C348" i="5"/>
  <c r="W347" i="5"/>
  <c r="T347" i="5"/>
  <c r="J347" i="5"/>
  <c r="G347" i="5"/>
  <c r="F347" i="5"/>
  <c r="D347" i="5"/>
  <c r="AB347" i="5" s="1"/>
  <c r="AD346" i="5"/>
  <c r="X346" i="5"/>
  <c r="S346" i="5"/>
  <c r="K346" i="5"/>
  <c r="H346" i="5"/>
  <c r="N346" i="5" s="1"/>
  <c r="G346" i="5"/>
  <c r="D346" i="5"/>
  <c r="R346" i="5" s="1"/>
  <c r="C346" i="5"/>
  <c r="T345" i="5"/>
  <c r="D345" i="5"/>
  <c r="C345" i="5"/>
  <c r="D344" i="5"/>
  <c r="J344" i="5" s="1"/>
  <c r="T343" i="5"/>
  <c r="L343" i="5"/>
  <c r="F343" i="5"/>
  <c r="D343" i="5"/>
  <c r="G343" i="5" s="1"/>
  <c r="AB342" i="5"/>
  <c r="W342" i="5"/>
  <c r="R342" i="5"/>
  <c r="P342" i="5"/>
  <c r="H342" i="5"/>
  <c r="N342" i="5" s="1"/>
  <c r="G342" i="5"/>
  <c r="F342" i="5"/>
  <c r="D342" i="5"/>
  <c r="AD342" i="5" s="1"/>
  <c r="C342" i="5"/>
  <c r="AB341" i="5"/>
  <c r="T341" i="5"/>
  <c r="D341" i="5"/>
  <c r="T340" i="5"/>
  <c r="D340" i="5"/>
  <c r="W339" i="5"/>
  <c r="L339" i="5"/>
  <c r="F339" i="5"/>
  <c r="D339" i="5"/>
  <c r="AD338" i="5"/>
  <c r="W338" i="5"/>
  <c r="S338" i="5"/>
  <c r="K338" i="5"/>
  <c r="G338" i="5"/>
  <c r="F338" i="5"/>
  <c r="D338" i="5"/>
  <c r="P338" i="5" s="1"/>
  <c r="D337" i="5"/>
  <c r="D336" i="5"/>
  <c r="T336" i="5" s="1"/>
  <c r="L335" i="5"/>
  <c r="D335" i="5"/>
  <c r="W335" i="5" s="1"/>
  <c r="D334" i="5"/>
  <c r="X333" i="5"/>
  <c r="R333" i="5"/>
  <c r="H333" i="5"/>
  <c r="M333" i="5" s="1"/>
  <c r="D333" i="5"/>
  <c r="J333" i="5" s="1"/>
  <c r="C333" i="5"/>
  <c r="D332" i="5"/>
  <c r="W331" i="5"/>
  <c r="T331" i="5"/>
  <c r="J331" i="5"/>
  <c r="G331" i="5"/>
  <c r="F331" i="5"/>
  <c r="D331" i="5"/>
  <c r="AB331" i="5" s="1"/>
  <c r="D330" i="5"/>
  <c r="S330" i="5" s="1"/>
  <c r="AD329" i="5"/>
  <c r="T329" i="5"/>
  <c r="J329" i="5"/>
  <c r="G329" i="5"/>
  <c r="D329" i="5"/>
  <c r="C329" i="5"/>
  <c r="D328" i="5"/>
  <c r="G327" i="5"/>
  <c r="D327" i="5"/>
  <c r="AB327" i="5" s="1"/>
  <c r="D326" i="5"/>
  <c r="X326" i="5" s="1"/>
  <c r="W325" i="5"/>
  <c r="R325" i="5"/>
  <c r="D325" i="5"/>
  <c r="AD324" i="5"/>
  <c r="X324" i="5"/>
  <c r="J324" i="5"/>
  <c r="H324" i="5"/>
  <c r="M324" i="5" s="1"/>
  <c r="F324" i="5"/>
  <c r="D324" i="5"/>
  <c r="P324" i="5" s="1"/>
  <c r="C324" i="5"/>
  <c r="AB323" i="5"/>
  <c r="F323" i="5"/>
  <c r="D323" i="5"/>
  <c r="P323" i="5" s="1"/>
  <c r="D322" i="5"/>
  <c r="AD321" i="5"/>
  <c r="T321" i="5"/>
  <c r="J321" i="5"/>
  <c r="D321" i="5"/>
  <c r="R321" i="5" s="1"/>
  <c r="C321" i="5"/>
  <c r="P320" i="5"/>
  <c r="H320" i="5"/>
  <c r="M320" i="5" s="1"/>
  <c r="F320" i="5"/>
  <c r="D320" i="5"/>
  <c r="X320" i="5" s="1"/>
  <c r="AB319" i="5"/>
  <c r="T319" i="5"/>
  <c r="D319" i="5"/>
  <c r="G319" i="5" s="1"/>
  <c r="W318" i="5"/>
  <c r="H318" i="5"/>
  <c r="N318" i="5" s="1"/>
  <c r="D318" i="5"/>
  <c r="L318" i="5" s="1"/>
  <c r="D317" i="5"/>
  <c r="C317" i="5" s="1"/>
  <c r="D316" i="5"/>
  <c r="F316" i="5" s="1"/>
  <c r="P315" i="5"/>
  <c r="J315" i="5"/>
  <c r="D315" i="5"/>
  <c r="X314" i="5"/>
  <c r="G314" i="5"/>
  <c r="D314" i="5"/>
  <c r="AD314" i="5" s="1"/>
  <c r="AD313" i="5"/>
  <c r="X313" i="5"/>
  <c r="W313" i="5"/>
  <c r="J313" i="5"/>
  <c r="H313" i="5"/>
  <c r="M313" i="5" s="1"/>
  <c r="G313" i="5"/>
  <c r="D313" i="5"/>
  <c r="AB313" i="5" s="1"/>
  <c r="C313" i="5"/>
  <c r="D312" i="5"/>
  <c r="P311" i="5"/>
  <c r="F311" i="5"/>
  <c r="D311" i="5"/>
  <c r="L311" i="5" s="1"/>
  <c r="AB310" i="5"/>
  <c r="W310" i="5"/>
  <c r="R310" i="5"/>
  <c r="P310" i="5"/>
  <c r="H310" i="5"/>
  <c r="N310" i="5" s="1"/>
  <c r="G310" i="5"/>
  <c r="F310" i="5"/>
  <c r="D310" i="5"/>
  <c r="AD310" i="5" s="1"/>
  <c r="C310" i="5"/>
  <c r="T309" i="5"/>
  <c r="R309" i="5"/>
  <c r="D309" i="5"/>
  <c r="T308" i="5"/>
  <c r="D308" i="5"/>
  <c r="D307" i="5"/>
  <c r="J307" i="5" s="1"/>
  <c r="D306" i="5"/>
  <c r="T305" i="5"/>
  <c r="R305" i="5"/>
  <c r="D305" i="5"/>
  <c r="C305" i="5"/>
  <c r="D304" i="5"/>
  <c r="AB303" i="5"/>
  <c r="L303" i="5"/>
  <c r="J303" i="5"/>
  <c r="G303" i="5"/>
  <c r="D303" i="5"/>
  <c r="W303" i="5" s="1"/>
  <c r="W302" i="5"/>
  <c r="K302" i="5"/>
  <c r="D302" i="5"/>
  <c r="D301" i="5"/>
  <c r="J300" i="5"/>
  <c r="D300" i="5"/>
  <c r="T300" i="5" s="1"/>
  <c r="P299" i="5"/>
  <c r="J299" i="5"/>
  <c r="D299" i="5"/>
  <c r="D298" i="5"/>
  <c r="S298" i="5" s="1"/>
  <c r="T297" i="5"/>
  <c r="J297" i="5"/>
  <c r="D297" i="5"/>
  <c r="C297" i="5"/>
  <c r="X296" i="5"/>
  <c r="D296" i="5"/>
  <c r="J296" i="5" s="1"/>
  <c r="AB295" i="5"/>
  <c r="F295" i="5"/>
  <c r="D295" i="5"/>
  <c r="P295" i="5" s="1"/>
  <c r="D294" i="5"/>
  <c r="T293" i="5"/>
  <c r="R293" i="5"/>
  <c r="G293" i="5"/>
  <c r="D293" i="5"/>
  <c r="AD293" i="5" s="1"/>
  <c r="D292" i="5"/>
  <c r="P292" i="5" s="1"/>
  <c r="D291" i="5"/>
  <c r="P291" i="5" s="1"/>
  <c r="X290" i="5"/>
  <c r="L290" i="5"/>
  <c r="G290" i="5"/>
  <c r="D290" i="5"/>
  <c r="AD290" i="5" s="1"/>
  <c r="D289" i="5"/>
  <c r="T289" i="5" s="1"/>
  <c r="D288" i="5"/>
  <c r="T288" i="5" s="1"/>
  <c r="D287" i="5"/>
  <c r="T287" i="5" s="1"/>
  <c r="D286" i="5"/>
  <c r="AB286" i="5" s="1"/>
  <c r="D285" i="5"/>
  <c r="W285" i="5" s="1"/>
  <c r="T284" i="5"/>
  <c r="D284" i="5"/>
  <c r="P284" i="5" s="1"/>
  <c r="C284" i="5"/>
  <c r="J283" i="5"/>
  <c r="D283" i="5"/>
  <c r="AB283" i="5" s="1"/>
  <c r="AD282" i="5"/>
  <c r="K282" i="5"/>
  <c r="D282" i="5"/>
  <c r="X282" i="5" s="1"/>
  <c r="C282" i="5"/>
  <c r="D281" i="5"/>
  <c r="AB281" i="5" s="1"/>
  <c r="P280" i="5"/>
  <c r="J280" i="5"/>
  <c r="D280" i="5"/>
  <c r="H280" i="5" s="1"/>
  <c r="M280" i="5" s="1"/>
  <c r="C280" i="5"/>
  <c r="AB279" i="5"/>
  <c r="L279" i="5"/>
  <c r="G279" i="5"/>
  <c r="F279" i="5"/>
  <c r="D279" i="5"/>
  <c r="T279" i="5" s="1"/>
  <c r="W278" i="5"/>
  <c r="H278" i="5"/>
  <c r="N278" i="5" s="1"/>
  <c r="D278" i="5"/>
  <c r="AD278" i="5" s="1"/>
  <c r="C278" i="5"/>
  <c r="D277" i="5"/>
  <c r="T277" i="5" s="1"/>
  <c r="J276" i="5"/>
  <c r="D276" i="5"/>
  <c r="P276" i="5" s="1"/>
  <c r="C276" i="5"/>
  <c r="D275" i="5"/>
  <c r="P275" i="5" s="1"/>
  <c r="D274" i="5"/>
  <c r="AD274" i="5" s="1"/>
  <c r="R273" i="5"/>
  <c r="D273" i="5"/>
  <c r="AD273" i="5" s="1"/>
  <c r="C273" i="5"/>
  <c r="D272" i="5"/>
  <c r="T272" i="5" s="1"/>
  <c r="D271" i="5"/>
  <c r="AD270" i="5"/>
  <c r="K270" i="5"/>
  <c r="D270" i="5"/>
  <c r="W270" i="5" s="1"/>
  <c r="C270" i="5"/>
  <c r="R269" i="5"/>
  <c r="J269" i="5"/>
  <c r="D269" i="5"/>
  <c r="AB269" i="5" s="1"/>
  <c r="C269" i="5"/>
  <c r="J268" i="5"/>
  <c r="D268" i="5"/>
  <c r="T268" i="5" s="1"/>
  <c r="W267" i="5"/>
  <c r="T267" i="5"/>
  <c r="J267" i="5"/>
  <c r="G267" i="5"/>
  <c r="F267" i="5"/>
  <c r="D267" i="5"/>
  <c r="AB267" i="5" s="1"/>
  <c r="D266" i="5"/>
  <c r="P266" i="5" s="1"/>
  <c r="C266" i="5"/>
  <c r="D265" i="5"/>
  <c r="AB265" i="5" s="1"/>
  <c r="D264" i="5"/>
  <c r="X264" i="5" s="1"/>
  <c r="D263" i="5"/>
  <c r="P263" i="5" s="1"/>
  <c r="D262" i="5"/>
  <c r="AD262" i="5" s="1"/>
  <c r="D261" i="5"/>
  <c r="R261" i="5" s="1"/>
  <c r="J260" i="5"/>
  <c r="D260" i="5"/>
  <c r="P260" i="5" s="1"/>
  <c r="C260" i="5"/>
  <c r="D259" i="5"/>
  <c r="P259" i="5" s="1"/>
  <c r="D258" i="5"/>
  <c r="L258" i="5" s="1"/>
  <c r="D257" i="5"/>
  <c r="P256" i="5"/>
  <c r="H256" i="5"/>
  <c r="M256" i="5" s="1"/>
  <c r="D256" i="5"/>
  <c r="F256" i="5" s="1"/>
  <c r="D255" i="5"/>
  <c r="L254" i="5"/>
  <c r="D254" i="5"/>
  <c r="C254" i="5"/>
  <c r="R253" i="5"/>
  <c r="J253" i="5"/>
  <c r="D253" i="5"/>
  <c r="W253" i="5" s="1"/>
  <c r="P252" i="5"/>
  <c r="J252" i="5"/>
  <c r="D252" i="5"/>
  <c r="F252" i="5" s="1"/>
  <c r="C252" i="5"/>
  <c r="W251" i="5"/>
  <c r="J251" i="5"/>
  <c r="G251" i="5"/>
  <c r="D251" i="5"/>
  <c r="AB251" i="5" s="1"/>
  <c r="AD250" i="5"/>
  <c r="P250" i="5"/>
  <c r="D250" i="5"/>
  <c r="C250" i="5"/>
  <c r="AD249" i="5"/>
  <c r="X249" i="5"/>
  <c r="J249" i="5"/>
  <c r="H249" i="5"/>
  <c r="M249" i="5" s="1"/>
  <c r="D249" i="5"/>
  <c r="AB249" i="5" s="1"/>
  <c r="C249" i="5"/>
  <c r="X248" i="5"/>
  <c r="D248" i="5"/>
  <c r="P248" i="5" s="1"/>
  <c r="C248" i="5"/>
  <c r="D247" i="5"/>
  <c r="W246" i="5"/>
  <c r="H246" i="5"/>
  <c r="N246" i="5" s="1"/>
  <c r="D246" i="5"/>
  <c r="AD246" i="5" s="1"/>
  <c r="C246" i="5"/>
  <c r="D245" i="5"/>
  <c r="T245" i="5" s="1"/>
  <c r="J244" i="5"/>
  <c r="D244" i="5"/>
  <c r="P244" i="5" s="1"/>
  <c r="C244" i="5"/>
  <c r="L243" i="5"/>
  <c r="J243" i="5"/>
  <c r="D243" i="5"/>
  <c r="AB243" i="5" s="1"/>
  <c r="AD242" i="5"/>
  <c r="L242" i="5"/>
  <c r="D242" i="5"/>
  <c r="AD241" i="5"/>
  <c r="R241" i="5"/>
  <c r="G241" i="5"/>
  <c r="D241" i="5"/>
  <c r="T241" i="5" s="1"/>
  <c r="T240" i="5"/>
  <c r="P240" i="5"/>
  <c r="H240" i="5"/>
  <c r="M240" i="5" s="1"/>
  <c r="D240" i="5"/>
  <c r="L239" i="5"/>
  <c r="D239" i="5"/>
  <c r="J239" i="5" s="1"/>
  <c r="D238" i="5"/>
  <c r="D237" i="5"/>
  <c r="W237" i="5" s="1"/>
  <c r="D236" i="5"/>
  <c r="T236" i="5" s="1"/>
  <c r="C236" i="5"/>
  <c r="J235" i="5"/>
  <c r="D235" i="5"/>
  <c r="AB235" i="5" s="1"/>
  <c r="AD234" i="5"/>
  <c r="D234" i="5"/>
  <c r="P234" i="5" s="1"/>
  <c r="AD233" i="5"/>
  <c r="AC233" i="5" s="1"/>
  <c r="X233" i="5"/>
  <c r="J233" i="5"/>
  <c r="H233" i="5"/>
  <c r="M233" i="5" s="1"/>
  <c r="D233" i="5"/>
  <c r="AB233" i="5" s="1"/>
  <c r="C233" i="5"/>
  <c r="J232" i="5"/>
  <c r="D232" i="5"/>
  <c r="X232" i="5" s="1"/>
  <c r="D231" i="5"/>
  <c r="P231" i="5" s="1"/>
  <c r="W230" i="5"/>
  <c r="R230" i="5"/>
  <c r="H230" i="5"/>
  <c r="N230" i="5" s="1"/>
  <c r="G230" i="5"/>
  <c r="D230" i="5"/>
  <c r="AD230" i="5" s="1"/>
  <c r="C230" i="5"/>
  <c r="D229" i="5"/>
  <c r="J228" i="5"/>
  <c r="D228" i="5"/>
  <c r="P228" i="5" s="1"/>
  <c r="C228" i="5"/>
  <c r="D227" i="5"/>
  <c r="P227" i="5" s="1"/>
  <c r="D226" i="5"/>
  <c r="AD226" i="5" s="1"/>
  <c r="D225" i="5"/>
  <c r="T225" i="5" s="1"/>
  <c r="D224" i="5"/>
  <c r="L223" i="5"/>
  <c r="D223" i="5"/>
  <c r="T223" i="5" s="1"/>
  <c r="S222" i="5"/>
  <c r="D222" i="5"/>
  <c r="AD222" i="5" s="1"/>
  <c r="W221" i="5"/>
  <c r="D221" i="5"/>
  <c r="D220" i="5"/>
  <c r="W219" i="5"/>
  <c r="T219" i="5"/>
  <c r="J219" i="5"/>
  <c r="G219" i="5"/>
  <c r="F219" i="5"/>
  <c r="D219" i="5"/>
  <c r="AB219" i="5" s="1"/>
  <c r="AD218" i="5"/>
  <c r="X218" i="5"/>
  <c r="S218" i="5"/>
  <c r="K218" i="5"/>
  <c r="H218" i="5"/>
  <c r="N218" i="5" s="1"/>
  <c r="G218" i="5"/>
  <c r="D218" i="5"/>
  <c r="R218" i="5" s="1"/>
  <c r="C218" i="5"/>
  <c r="AD217" i="5"/>
  <c r="X217" i="5"/>
  <c r="J217" i="5"/>
  <c r="H217" i="5"/>
  <c r="M217" i="5" s="1"/>
  <c r="D217" i="5"/>
  <c r="AB217" i="5" s="1"/>
  <c r="C217" i="5"/>
  <c r="D216" i="5"/>
  <c r="P216" i="5" s="1"/>
  <c r="L215" i="5"/>
  <c r="D215" i="5"/>
  <c r="G215" i="5" s="1"/>
  <c r="AB214" i="5"/>
  <c r="W214" i="5"/>
  <c r="R214" i="5"/>
  <c r="P214" i="5"/>
  <c r="H214" i="5"/>
  <c r="N214" i="5" s="1"/>
  <c r="G214" i="5"/>
  <c r="F214" i="5"/>
  <c r="D214" i="5"/>
  <c r="AD214" i="5" s="1"/>
  <c r="C214" i="5"/>
  <c r="D213" i="5"/>
  <c r="T213" i="5" s="1"/>
  <c r="J212" i="5"/>
  <c r="D212" i="5"/>
  <c r="P212" i="5" s="1"/>
  <c r="C212" i="5"/>
  <c r="D211" i="5"/>
  <c r="AD210" i="5"/>
  <c r="W210" i="5"/>
  <c r="S210" i="5"/>
  <c r="K210" i="5"/>
  <c r="G210" i="5"/>
  <c r="F210" i="5"/>
  <c r="D210" i="5"/>
  <c r="P210" i="5" s="1"/>
  <c r="D209" i="5"/>
  <c r="R209" i="5" s="1"/>
  <c r="D208" i="5"/>
  <c r="T208" i="5" s="1"/>
  <c r="D207" i="5"/>
  <c r="T207" i="5" s="1"/>
  <c r="D206" i="5"/>
  <c r="AD206" i="5" s="1"/>
  <c r="R205" i="5"/>
  <c r="D205" i="5"/>
  <c r="J205" i="5" s="1"/>
  <c r="C205" i="5"/>
  <c r="D204" i="5"/>
  <c r="T204" i="5" s="1"/>
  <c r="W203" i="5"/>
  <c r="T203" i="5"/>
  <c r="J203" i="5"/>
  <c r="G203" i="5"/>
  <c r="F203" i="5"/>
  <c r="D203" i="5"/>
  <c r="AB203" i="5" s="1"/>
  <c r="AB202" i="5"/>
  <c r="Z202" i="5"/>
  <c r="S202" i="5"/>
  <c r="P202" i="5"/>
  <c r="H202" i="5"/>
  <c r="G202" i="5"/>
  <c r="D202" i="5"/>
  <c r="Y202" i="5" s="1"/>
  <c r="C202" i="5"/>
  <c r="D201" i="5"/>
  <c r="Z201" i="5" s="1"/>
  <c r="Z200" i="5"/>
  <c r="U200" i="5"/>
  <c r="S200" i="5"/>
  <c r="I200" i="5"/>
  <c r="F200" i="5"/>
  <c r="E200" i="5"/>
  <c r="D200" i="5"/>
  <c r="AD200" i="5" s="1"/>
  <c r="D199" i="5"/>
  <c r="S198" i="5"/>
  <c r="D198" i="5"/>
  <c r="Z198" i="5" s="1"/>
  <c r="D197" i="5"/>
  <c r="Z197" i="5" s="1"/>
  <c r="K196" i="5"/>
  <c r="D196" i="5"/>
  <c r="Z196" i="5" s="1"/>
  <c r="C196" i="5"/>
  <c r="U195" i="5"/>
  <c r="G195" i="5"/>
  <c r="D195" i="5"/>
  <c r="AB195" i="5" s="1"/>
  <c r="C195" i="5"/>
  <c r="D194" i="5"/>
  <c r="AB194" i="5" s="1"/>
  <c r="S193" i="5"/>
  <c r="F193" i="5"/>
  <c r="D193" i="5"/>
  <c r="Z193" i="5" s="1"/>
  <c r="Z192" i="5"/>
  <c r="W192" i="5"/>
  <c r="J192" i="5"/>
  <c r="F192" i="5"/>
  <c r="E192" i="5"/>
  <c r="D192" i="5"/>
  <c r="S192" i="5" s="1"/>
  <c r="D191" i="5"/>
  <c r="J191" i="5" s="1"/>
  <c r="D190" i="5"/>
  <c r="C190" i="5" s="1"/>
  <c r="D189" i="5"/>
  <c r="K189" i="5" s="1"/>
  <c r="C189" i="5"/>
  <c r="D188" i="5"/>
  <c r="D187" i="5"/>
  <c r="AB187" i="5" s="1"/>
  <c r="D186" i="5"/>
  <c r="AB186" i="5" s="1"/>
  <c r="U185" i="5"/>
  <c r="I185" i="5"/>
  <c r="D185" i="5"/>
  <c r="Z185" i="5" s="1"/>
  <c r="Z184" i="5"/>
  <c r="W184" i="5"/>
  <c r="J184" i="5"/>
  <c r="I184" i="5"/>
  <c r="E184" i="5"/>
  <c r="D184" i="5"/>
  <c r="U184" i="5" s="1"/>
  <c r="D183" i="5"/>
  <c r="J183" i="5" s="1"/>
  <c r="D182" i="5"/>
  <c r="J182" i="5" s="1"/>
  <c r="C182" i="5"/>
  <c r="D181" i="5"/>
  <c r="Z181" i="5" s="1"/>
  <c r="Z180" i="5"/>
  <c r="W180" i="5"/>
  <c r="I180" i="5"/>
  <c r="G180" i="5"/>
  <c r="D180" i="5"/>
  <c r="S180" i="5" s="1"/>
  <c r="C180" i="5"/>
  <c r="AD179" i="5"/>
  <c r="AC179" i="5" s="1"/>
  <c r="U179" i="5"/>
  <c r="R179" i="5"/>
  <c r="G179" i="5"/>
  <c r="F179" i="5"/>
  <c r="D179" i="5"/>
  <c r="AB179" i="5" s="1"/>
  <c r="C179" i="5"/>
  <c r="AD178" i="5"/>
  <c r="AC178" i="5" s="1"/>
  <c r="U178" i="5"/>
  <c r="R178" i="5"/>
  <c r="G178" i="5"/>
  <c r="F178" i="5"/>
  <c r="D178" i="5"/>
  <c r="AB178" i="5" s="1"/>
  <c r="C178" i="5"/>
  <c r="D177" i="5"/>
  <c r="D176" i="5"/>
  <c r="D175" i="5"/>
  <c r="C175" i="5" s="1"/>
  <c r="D174" i="5"/>
  <c r="C174" i="5" s="1"/>
  <c r="Z173" i="5"/>
  <c r="W173" i="5"/>
  <c r="S173" i="5"/>
  <c r="I173" i="5"/>
  <c r="G173" i="5"/>
  <c r="F173" i="5"/>
  <c r="D173" i="5"/>
  <c r="R173" i="5" s="1"/>
  <c r="C173" i="5"/>
  <c r="Z172" i="5"/>
  <c r="I172" i="5"/>
  <c r="D172" i="5"/>
  <c r="W172" i="5" s="1"/>
  <c r="C172" i="5"/>
  <c r="U171" i="5"/>
  <c r="G171" i="5"/>
  <c r="D171" i="5"/>
  <c r="AB171" i="5" s="1"/>
  <c r="C171" i="5"/>
  <c r="U170" i="5"/>
  <c r="G170" i="5"/>
  <c r="D170" i="5"/>
  <c r="AB170" i="5" s="1"/>
  <c r="C170" i="5"/>
  <c r="S169" i="5"/>
  <c r="I169" i="5"/>
  <c r="D169" i="5"/>
  <c r="AD169" i="5" s="1"/>
  <c r="D168" i="5"/>
  <c r="S168" i="5" s="1"/>
  <c r="Z167" i="5"/>
  <c r="U167" i="5"/>
  <c r="S167" i="5"/>
  <c r="I167" i="5"/>
  <c r="G167" i="5"/>
  <c r="E167" i="5"/>
  <c r="D167" i="5"/>
  <c r="AD167" i="5" s="1"/>
  <c r="C167" i="5"/>
  <c r="Z166" i="5"/>
  <c r="U166" i="5"/>
  <c r="I166" i="5"/>
  <c r="G166" i="5"/>
  <c r="D166" i="5"/>
  <c r="S166" i="5" s="1"/>
  <c r="C166" i="5"/>
  <c r="Z165" i="5"/>
  <c r="D165" i="5"/>
  <c r="W165" i="5" s="1"/>
  <c r="Z164" i="5"/>
  <c r="D164" i="5"/>
  <c r="W164" i="5" s="1"/>
  <c r="AD163" i="5"/>
  <c r="AC163" i="5" s="1"/>
  <c r="U163" i="5"/>
  <c r="R163" i="5"/>
  <c r="G163" i="5"/>
  <c r="F163" i="5"/>
  <c r="D163" i="5"/>
  <c r="AB163" i="5" s="1"/>
  <c r="C163" i="5"/>
  <c r="AD162" i="5"/>
  <c r="AC162" i="5" s="1"/>
  <c r="U162" i="5"/>
  <c r="G162" i="5"/>
  <c r="D162" i="5"/>
  <c r="AB162" i="5" s="1"/>
  <c r="C162" i="5"/>
  <c r="Z161" i="5"/>
  <c r="U161" i="5"/>
  <c r="S161" i="5"/>
  <c r="I161" i="5"/>
  <c r="F161" i="5"/>
  <c r="E161" i="5"/>
  <c r="D161" i="5"/>
  <c r="AD161" i="5" s="1"/>
  <c r="Z160" i="5"/>
  <c r="U160" i="5"/>
  <c r="I160" i="5"/>
  <c r="F160" i="5"/>
  <c r="D160" i="5"/>
  <c r="S160" i="5" s="1"/>
  <c r="Z159" i="5"/>
  <c r="R159" i="5"/>
  <c r="D159" i="5"/>
  <c r="U159" i="5" s="1"/>
  <c r="Z158" i="5"/>
  <c r="R158" i="5"/>
  <c r="D158" i="5"/>
  <c r="U158" i="5" s="1"/>
  <c r="D157" i="5"/>
  <c r="D156" i="5"/>
  <c r="U155" i="5"/>
  <c r="G155" i="5"/>
  <c r="D155" i="5"/>
  <c r="AB155" i="5" s="1"/>
  <c r="C155" i="5"/>
  <c r="D154" i="5"/>
  <c r="K154" i="5" s="1"/>
  <c r="U153" i="5"/>
  <c r="J153" i="5"/>
  <c r="F153" i="5"/>
  <c r="D153" i="5"/>
  <c r="X153" i="5" s="1"/>
  <c r="D152" i="5"/>
  <c r="I152" i="5" s="1"/>
  <c r="D151" i="5"/>
  <c r="X151" i="5" s="1"/>
  <c r="D150" i="5"/>
  <c r="AD150" i="5" s="1"/>
  <c r="D149" i="5"/>
  <c r="L149" i="5" s="1"/>
  <c r="D148" i="5"/>
  <c r="S148" i="5" s="1"/>
  <c r="D147" i="5"/>
  <c r="T147" i="5" s="1"/>
  <c r="D146" i="5"/>
  <c r="U146" i="5" s="1"/>
  <c r="D145" i="5"/>
  <c r="W145" i="5" s="1"/>
  <c r="S144" i="5"/>
  <c r="L144" i="5"/>
  <c r="D144" i="5"/>
  <c r="G144" i="5" s="1"/>
  <c r="D143" i="5"/>
  <c r="X142" i="5"/>
  <c r="D142" i="5"/>
  <c r="T142" i="5" s="1"/>
  <c r="C142" i="5"/>
  <c r="D141" i="5"/>
  <c r="K141" i="5" s="1"/>
  <c r="R140" i="5"/>
  <c r="K140" i="5"/>
  <c r="G140" i="5"/>
  <c r="D140" i="5"/>
  <c r="P140" i="5" s="1"/>
  <c r="D139" i="5"/>
  <c r="AB139" i="5" s="1"/>
  <c r="D138" i="5"/>
  <c r="S138" i="5" s="1"/>
  <c r="D137" i="5"/>
  <c r="K137" i="5" s="1"/>
  <c r="D136" i="5"/>
  <c r="AB136" i="5" s="1"/>
  <c r="X135" i="5"/>
  <c r="P135" i="5"/>
  <c r="H135" i="5"/>
  <c r="N135" i="5" s="1"/>
  <c r="G135" i="5"/>
  <c r="D135" i="5"/>
  <c r="AD135" i="5" s="1"/>
  <c r="C135" i="5"/>
  <c r="D134" i="5"/>
  <c r="X134" i="5" s="1"/>
  <c r="D133" i="5"/>
  <c r="K133" i="5" s="1"/>
  <c r="K132" i="5"/>
  <c r="D132" i="5"/>
  <c r="AB132" i="5" s="1"/>
  <c r="D131" i="5"/>
  <c r="X131" i="5" s="1"/>
  <c r="D130" i="5"/>
  <c r="X130" i="5" s="1"/>
  <c r="T129" i="5"/>
  <c r="K129" i="5"/>
  <c r="J129" i="5"/>
  <c r="D129" i="5"/>
  <c r="R128" i="5"/>
  <c r="K128" i="5"/>
  <c r="D128" i="5"/>
  <c r="P128" i="5" s="1"/>
  <c r="D127" i="5"/>
  <c r="AB127" i="5" s="1"/>
  <c r="J126" i="5"/>
  <c r="D126" i="5"/>
  <c r="X126" i="5" s="1"/>
  <c r="D125" i="5"/>
  <c r="K125" i="5" s="1"/>
  <c r="P124" i="5"/>
  <c r="F124" i="5"/>
  <c r="D124" i="5"/>
  <c r="AB124" i="5" s="1"/>
  <c r="W123" i="5"/>
  <c r="H123" i="5"/>
  <c r="N123" i="5" s="1"/>
  <c r="D123" i="5"/>
  <c r="AD123" i="5" s="1"/>
  <c r="C123" i="5"/>
  <c r="S122" i="5"/>
  <c r="J122" i="5"/>
  <c r="D122" i="5"/>
  <c r="T122" i="5" s="1"/>
  <c r="C122" i="5"/>
  <c r="P121" i="5"/>
  <c r="D121" i="5"/>
  <c r="K121" i="5" s="1"/>
  <c r="AB120" i="5"/>
  <c r="Z120" i="5"/>
  <c r="L120" i="5"/>
  <c r="H120" i="5"/>
  <c r="M120" i="5" s="1"/>
  <c r="D120" i="5"/>
  <c r="Y120" i="5" s="1"/>
  <c r="C120" i="5"/>
  <c r="AD119" i="5"/>
  <c r="AC119" i="5" s="1"/>
  <c r="K119" i="5"/>
  <c r="D119" i="5"/>
  <c r="AB119" i="5" s="1"/>
  <c r="C119" i="5"/>
  <c r="U118" i="5"/>
  <c r="G118" i="5"/>
  <c r="D118" i="5"/>
  <c r="AB118" i="5" s="1"/>
  <c r="C118" i="5"/>
  <c r="D117" i="5"/>
  <c r="AB117" i="5" s="1"/>
  <c r="Y116" i="5"/>
  <c r="R116" i="5"/>
  <c r="G116" i="5"/>
  <c r="D116" i="5"/>
  <c r="AB116" i="5" s="1"/>
  <c r="C116" i="5"/>
  <c r="Y115" i="5"/>
  <c r="W115" i="5"/>
  <c r="K115" i="5"/>
  <c r="G115" i="5"/>
  <c r="F115" i="5"/>
  <c r="D115" i="5"/>
  <c r="AB115" i="5" s="1"/>
  <c r="C115" i="5"/>
  <c r="AD114" i="5"/>
  <c r="Y114" i="5"/>
  <c r="U114" i="5"/>
  <c r="R114" i="5"/>
  <c r="K114" i="5"/>
  <c r="G114" i="5"/>
  <c r="F114" i="5"/>
  <c r="E114" i="5"/>
  <c r="D114" i="5"/>
  <c r="AB114" i="5" s="1"/>
  <c r="C114" i="5"/>
  <c r="D113" i="5"/>
  <c r="AB113" i="5" s="1"/>
  <c r="Y112" i="5"/>
  <c r="D112" i="5"/>
  <c r="AB112" i="5" s="1"/>
  <c r="C112" i="5"/>
  <c r="D111" i="5"/>
  <c r="AB111" i="5" s="1"/>
  <c r="D110" i="5"/>
  <c r="AB110" i="5" s="1"/>
  <c r="D109" i="5"/>
  <c r="AB109" i="5" s="1"/>
  <c r="Z108" i="5"/>
  <c r="S108" i="5"/>
  <c r="I108" i="5"/>
  <c r="D108" i="5"/>
  <c r="Y107" i="5"/>
  <c r="R107" i="5"/>
  <c r="G107" i="5"/>
  <c r="D107" i="5"/>
  <c r="AB107" i="5" s="1"/>
  <c r="C107" i="5"/>
  <c r="U106" i="5"/>
  <c r="I106" i="5"/>
  <c r="D106" i="5"/>
  <c r="Y105" i="5"/>
  <c r="R105" i="5"/>
  <c r="G105" i="5"/>
  <c r="D105" i="5"/>
  <c r="AB105" i="5" s="1"/>
  <c r="C105" i="5"/>
  <c r="Y104" i="5"/>
  <c r="R104" i="5"/>
  <c r="D104" i="5"/>
  <c r="AB104" i="5" s="1"/>
  <c r="C104" i="5"/>
  <c r="Y103" i="5"/>
  <c r="K103" i="5"/>
  <c r="G103" i="5"/>
  <c r="D103" i="5"/>
  <c r="AB103" i="5" s="1"/>
  <c r="C103" i="5"/>
  <c r="AD102" i="5"/>
  <c r="AC102" i="5" s="1"/>
  <c r="K102" i="5"/>
  <c r="D102" i="5"/>
  <c r="AB102" i="5" s="1"/>
  <c r="C102" i="5"/>
  <c r="U101" i="5"/>
  <c r="G101" i="5"/>
  <c r="D101" i="5"/>
  <c r="AB101" i="5" s="1"/>
  <c r="C101" i="5"/>
  <c r="D100" i="5"/>
  <c r="Z100" i="5" s="1"/>
  <c r="Y99" i="5"/>
  <c r="D99" i="5"/>
  <c r="AB99" i="5" s="1"/>
  <c r="C99" i="5"/>
  <c r="K98" i="5"/>
  <c r="D98" i="5"/>
  <c r="AB98" i="5" s="1"/>
  <c r="C98" i="5"/>
  <c r="U97" i="5"/>
  <c r="G97" i="5"/>
  <c r="D97" i="5"/>
  <c r="AB97" i="5" s="1"/>
  <c r="C97" i="5"/>
  <c r="D96" i="5"/>
  <c r="Z96" i="5" s="1"/>
  <c r="Y95" i="5"/>
  <c r="D95" i="5"/>
  <c r="AB95" i="5" s="1"/>
  <c r="C95" i="5"/>
  <c r="K94" i="5"/>
  <c r="D94" i="5"/>
  <c r="AB94" i="5" s="1"/>
  <c r="C94" i="5"/>
  <c r="U93" i="5"/>
  <c r="G93" i="5"/>
  <c r="D93" i="5"/>
  <c r="AB93" i="5" s="1"/>
  <c r="C93" i="5"/>
  <c r="D92" i="5"/>
  <c r="Z92" i="5" s="1"/>
  <c r="Y91" i="5"/>
  <c r="R91" i="5"/>
  <c r="D91" i="5"/>
  <c r="AB91" i="5" s="1"/>
  <c r="C91" i="5"/>
  <c r="Y90" i="5"/>
  <c r="K90" i="5"/>
  <c r="G90" i="5"/>
  <c r="D90" i="5"/>
  <c r="AB90" i="5" s="1"/>
  <c r="C90" i="5"/>
  <c r="AD89" i="5"/>
  <c r="AC89" i="5" s="1"/>
  <c r="U89" i="5"/>
  <c r="R89" i="5"/>
  <c r="G89" i="5"/>
  <c r="F89" i="5"/>
  <c r="D89" i="5"/>
  <c r="AB89" i="5" s="1"/>
  <c r="C89" i="5"/>
  <c r="D88" i="5"/>
  <c r="D87" i="5"/>
  <c r="AB87" i="5" s="1"/>
  <c r="D86" i="5"/>
  <c r="AB86" i="5" s="1"/>
  <c r="D85" i="5"/>
  <c r="AB85" i="5" s="1"/>
  <c r="D84" i="5"/>
  <c r="Z84" i="5" s="1"/>
  <c r="D83" i="5"/>
  <c r="AB83" i="5" s="1"/>
  <c r="D82" i="5"/>
  <c r="AB82" i="5" s="1"/>
  <c r="D81" i="5"/>
  <c r="AB81" i="5" s="1"/>
  <c r="D80" i="5"/>
  <c r="Z80" i="5" s="1"/>
  <c r="D79" i="5"/>
  <c r="AB79" i="5" s="1"/>
  <c r="D78" i="5"/>
  <c r="AB78" i="5" s="1"/>
  <c r="D77" i="5"/>
  <c r="AB77" i="5" s="1"/>
  <c r="D76" i="5"/>
  <c r="Z76" i="5" s="1"/>
  <c r="Z75" i="5"/>
  <c r="D75" i="5"/>
  <c r="Y74" i="5"/>
  <c r="R74" i="5"/>
  <c r="G74" i="5"/>
  <c r="D74" i="5"/>
  <c r="AB74" i="5" s="1"/>
  <c r="C74" i="5"/>
  <c r="Y73" i="5"/>
  <c r="R73" i="5"/>
  <c r="D73" i="5"/>
  <c r="AB73" i="5" s="1"/>
  <c r="C73" i="5"/>
  <c r="Y72" i="5"/>
  <c r="K72" i="5"/>
  <c r="G72" i="5"/>
  <c r="D72" i="5"/>
  <c r="AB72" i="5" s="1"/>
  <c r="C72" i="5"/>
  <c r="X71" i="5"/>
  <c r="D71" i="5"/>
  <c r="R71" i="5" s="1"/>
  <c r="D70" i="5"/>
  <c r="AD70" i="5" s="1"/>
  <c r="D69" i="5"/>
  <c r="X69" i="5" s="1"/>
  <c r="D68" i="5"/>
  <c r="X68" i="5" s="1"/>
  <c r="AB67" i="5"/>
  <c r="D67" i="5"/>
  <c r="X67" i="5" s="1"/>
  <c r="C67" i="5"/>
  <c r="D66" i="5"/>
  <c r="D65" i="5"/>
  <c r="X65" i="5" s="1"/>
  <c r="W64" i="5"/>
  <c r="K64" i="5"/>
  <c r="D64" i="5"/>
  <c r="X64" i="5" s="1"/>
  <c r="AB63" i="5"/>
  <c r="S63" i="5"/>
  <c r="H63" i="5"/>
  <c r="N63" i="5" s="1"/>
  <c r="D63" i="5"/>
  <c r="X63" i="5" s="1"/>
  <c r="C63" i="5"/>
  <c r="D62" i="5"/>
  <c r="D61" i="5"/>
  <c r="X61" i="5" s="1"/>
  <c r="D60" i="5"/>
  <c r="X60" i="5" s="1"/>
  <c r="AB59" i="5"/>
  <c r="D59" i="5"/>
  <c r="X59" i="5" s="1"/>
  <c r="C59" i="5"/>
  <c r="D58" i="5"/>
  <c r="D57" i="5"/>
  <c r="D56" i="5"/>
  <c r="L56" i="5" s="1"/>
  <c r="S55" i="5"/>
  <c r="D55" i="5"/>
  <c r="K55" i="5" s="1"/>
  <c r="C55" i="5"/>
  <c r="H54" i="5"/>
  <c r="N54" i="5" s="1"/>
  <c r="D54" i="5"/>
  <c r="Y53" i="5"/>
  <c r="T53" i="5"/>
  <c r="I53" i="5"/>
  <c r="D53" i="5"/>
  <c r="X53" i="5" s="1"/>
  <c r="C53" i="5"/>
  <c r="D52" i="5"/>
  <c r="D51" i="5"/>
  <c r="W50" i="5"/>
  <c r="R50" i="5"/>
  <c r="H50" i="5"/>
  <c r="M50" i="5" s="1"/>
  <c r="G50" i="5"/>
  <c r="D50" i="5"/>
  <c r="AD50" i="5" s="1"/>
  <c r="C50" i="5"/>
  <c r="AD49" i="5"/>
  <c r="D49" i="5"/>
  <c r="C49" i="5"/>
  <c r="D48" i="5"/>
  <c r="AD48" i="5" s="1"/>
  <c r="D47" i="5"/>
  <c r="AD47" i="5" s="1"/>
  <c r="D46" i="5"/>
  <c r="S45" i="5"/>
  <c r="D45" i="5"/>
  <c r="D44" i="5"/>
  <c r="D43" i="5"/>
  <c r="Y42" i="5"/>
  <c r="W42" i="5"/>
  <c r="K42" i="5"/>
  <c r="G42" i="5"/>
  <c r="F42" i="5"/>
  <c r="D42" i="5"/>
  <c r="AB42" i="5" s="1"/>
  <c r="C42" i="5"/>
  <c r="AD41" i="5"/>
  <c r="W41" i="5"/>
  <c r="I41" i="5"/>
  <c r="G41" i="5"/>
  <c r="D41" i="5"/>
  <c r="Y41" i="5" s="1"/>
  <c r="X40" i="5"/>
  <c r="R40" i="5"/>
  <c r="D40" i="5"/>
  <c r="H40" i="5" s="1"/>
  <c r="O40" i="5" s="1"/>
  <c r="D39" i="5"/>
  <c r="X39" i="5" s="1"/>
  <c r="Z38" i="5"/>
  <c r="D38" i="5"/>
  <c r="R37" i="5"/>
  <c r="J37" i="5"/>
  <c r="D37" i="5"/>
  <c r="H37" i="5" s="1"/>
  <c r="O37" i="5" s="1"/>
  <c r="D36" i="5"/>
  <c r="D35" i="5"/>
  <c r="AB35" i="5" s="1"/>
  <c r="J34" i="5"/>
  <c r="D34" i="5"/>
  <c r="X34" i="5" s="1"/>
  <c r="AB33" i="5"/>
  <c r="X33" i="5"/>
  <c r="R33" i="5"/>
  <c r="P33" i="5"/>
  <c r="H33" i="5"/>
  <c r="O33" i="5" s="1"/>
  <c r="F33" i="5"/>
  <c r="E33" i="5"/>
  <c r="D33" i="5"/>
  <c r="U33" i="5" s="1"/>
  <c r="X32" i="5"/>
  <c r="R32" i="5"/>
  <c r="H32" i="5"/>
  <c r="O32" i="5" s="1"/>
  <c r="D32" i="5"/>
  <c r="D31" i="5"/>
  <c r="D30" i="5"/>
  <c r="R29" i="5"/>
  <c r="J29" i="5"/>
  <c r="H29" i="5"/>
  <c r="O29" i="5" s="1"/>
  <c r="D29" i="5"/>
  <c r="AB29" i="5" s="1"/>
  <c r="AB28" i="5"/>
  <c r="L28" i="5"/>
  <c r="H28" i="5"/>
  <c r="O28" i="5" s="1"/>
  <c r="D28" i="5"/>
  <c r="X28" i="5" s="1"/>
  <c r="D27" i="5"/>
  <c r="AB27" i="5" s="1"/>
  <c r="P26" i="5"/>
  <c r="D26" i="5"/>
  <c r="X26" i="5" s="1"/>
  <c r="AB25" i="5"/>
  <c r="X25" i="5"/>
  <c r="R25" i="5"/>
  <c r="P25" i="5"/>
  <c r="H25" i="5"/>
  <c r="O25" i="5" s="1"/>
  <c r="F25" i="5"/>
  <c r="E25" i="5"/>
  <c r="D25" i="5"/>
  <c r="U25" i="5" s="1"/>
  <c r="I24" i="5"/>
  <c r="D24" i="5"/>
  <c r="L24" i="5" s="1"/>
  <c r="C24" i="5"/>
  <c r="Y23" i="5"/>
  <c r="W23" i="5"/>
  <c r="T23" i="5"/>
  <c r="I23" i="5"/>
  <c r="H23" i="5"/>
  <c r="N23" i="5" s="1"/>
  <c r="G23" i="5"/>
  <c r="D23" i="5"/>
  <c r="X23" i="5" s="1"/>
  <c r="C23" i="5"/>
  <c r="K45" i="5" l="1"/>
  <c r="X45" i="5"/>
  <c r="E45" i="5"/>
  <c r="Z45" i="5"/>
  <c r="J45" i="5"/>
  <c r="J30" i="5"/>
  <c r="Z30" i="5"/>
  <c r="G570" i="5"/>
  <c r="AB570" i="5"/>
  <c r="F581" i="5"/>
  <c r="T581" i="5"/>
  <c r="T585" i="5"/>
  <c r="F585" i="5"/>
  <c r="AB610" i="5"/>
  <c r="T610" i="5"/>
  <c r="U699" i="5"/>
  <c r="X699" i="5"/>
  <c r="H699" i="5"/>
  <c r="M699" i="5" s="1"/>
  <c r="AB699" i="5"/>
  <c r="L699" i="5"/>
  <c r="P699" i="5"/>
  <c r="F699" i="5"/>
  <c r="Z732" i="5"/>
  <c r="AB732" i="5"/>
  <c r="I732" i="5"/>
  <c r="U732" i="5"/>
  <c r="E732" i="5"/>
  <c r="T732" i="5"/>
  <c r="P732" i="5"/>
  <c r="AD737" i="5"/>
  <c r="I737" i="5"/>
  <c r="X745" i="5"/>
  <c r="Z745" i="5"/>
  <c r="I745" i="5"/>
  <c r="U745" i="5"/>
  <c r="E745" i="5"/>
  <c r="P745" i="5"/>
  <c r="H745" i="5"/>
  <c r="Z764" i="5"/>
  <c r="T764" i="5"/>
  <c r="E764" i="5"/>
  <c r="AB764" i="5"/>
  <c r="F764" i="5"/>
  <c r="U764" i="5"/>
  <c r="P764" i="5"/>
  <c r="I764" i="5"/>
  <c r="J77" i="5"/>
  <c r="W77" i="5"/>
  <c r="J81" i="5"/>
  <c r="W81" i="5"/>
  <c r="R82" i="5"/>
  <c r="J85" i="5"/>
  <c r="U148" i="5"/>
  <c r="U183" i="5"/>
  <c r="U191" i="5"/>
  <c r="AD216" i="5"/>
  <c r="W261" i="5"/>
  <c r="P274" i="5"/>
  <c r="AD286" i="5"/>
  <c r="AC286" i="5" s="1"/>
  <c r="AD294" i="5"/>
  <c r="R294" i="5"/>
  <c r="G294" i="5"/>
  <c r="P294" i="5"/>
  <c r="AD334" i="5"/>
  <c r="K334" i="5"/>
  <c r="C334" i="5"/>
  <c r="S334" i="5"/>
  <c r="R337" i="5"/>
  <c r="C337" i="5"/>
  <c r="AD366" i="5"/>
  <c r="AB402" i="5"/>
  <c r="G402" i="5"/>
  <c r="AB409" i="5"/>
  <c r="AD409" i="5"/>
  <c r="J409" i="5"/>
  <c r="C409" i="5"/>
  <c r="W409" i="5"/>
  <c r="AB429" i="5"/>
  <c r="W429" i="5"/>
  <c r="G429" i="5"/>
  <c r="X429" i="5"/>
  <c r="AB437" i="5"/>
  <c r="W437" i="5"/>
  <c r="AD437" i="5"/>
  <c r="H437" i="5"/>
  <c r="M437" i="5" s="1"/>
  <c r="AB441" i="5"/>
  <c r="X441" i="5"/>
  <c r="H441" i="5"/>
  <c r="M441" i="5" s="1"/>
  <c r="T441" i="5"/>
  <c r="C441" i="5"/>
  <c r="AB445" i="5"/>
  <c r="X445" i="5"/>
  <c r="H445" i="5"/>
  <c r="M445" i="5" s="1"/>
  <c r="J445" i="5"/>
  <c r="AD445" i="5"/>
  <c r="G445" i="5"/>
  <c r="J469" i="5"/>
  <c r="T469" i="5"/>
  <c r="K469" i="5"/>
  <c r="S479" i="5"/>
  <c r="F479" i="5"/>
  <c r="R479" i="5"/>
  <c r="C479" i="5"/>
  <c r="K479" i="5"/>
  <c r="R548" i="5"/>
  <c r="T548" i="5"/>
  <c r="X205" i="5"/>
  <c r="F206" i="5"/>
  <c r="S206" i="5"/>
  <c r="G207" i="5"/>
  <c r="F208" i="5"/>
  <c r="G209" i="5"/>
  <c r="AB209" i="5"/>
  <c r="T212" i="5"/>
  <c r="T215" i="5"/>
  <c r="H216" i="5"/>
  <c r="M216" i="5" s="1"/>
  <c r="AB222" i="5"/>
  <c r="AC222" i="5" s="1"/>
  <c r="F226" i="5"/>
  <c r="T228" i="5"/>
  <c r="P235" i="5"/>
  <c r="H237" i="5"/>
  <c r="M237" i="5" s="1"/>
  <c r="W239" i="5"/>
  <c r="T244" i="5"/>
  <c r="H245" i="5"/>
  <c r="M245" i="5" s="1"/>
  <c r="L246" i="5"/>
  <c r="X246" i="5"/>
  <c r="G258" i="5"/>
  <c r="X258" i="5"/>
  <c r="T260" i="5"/>
  <c r="G261" i="5"/>
  <c r="AB261" i="5"/>
  <c r="F262" i="5"/>
  <c r="P262" i="5"/>
  <c r="AB262" i="5"/>
  <c r="J264" i="5"/>
  <c r="G265" i="5"/>
  <c r="W265" i="5"/>
  <c r="R270" i="5"/>
  <c r="X273" i="5"/>
  <c r="F274" i="5"/>
  <c r="S274" i="5"/>
  <c r="F275" i="5"/>
  <c r="T276" i="5"/>
  <c r="G277" i="5"/>
  <c r="L278" i="5"/>
  <c r="X278" i="5"/>
  <c r="G281" i="5"/>
  <c r="W281" i="5"/>
  <c r="R282" i="5"/>
  <c r="P283" i="5"/>
  <c r="H286" i="5"/>
  <c r="N286" i="5" s="1"/>
  <c r="F288" i="5"/>
  <c r="G289" i="5"/>
  <c r="L291" i="5"/>
  <c r="F292" i="5"/>
  <c r="X292" i="5"/>
  <c r="F294" i="5"/>
  <c r="W294" i="5"/>
  <c r="F307" i="5"/>
  <c r="P308" i="5"/>
  <c r="J308" i="5"/>
  <c r="C308" i="5"/>
  <c r="X308" i="5"/>
  <c r="J316" i="5"/>
  <c r="R317" i="5"/>
  <c r="G326" i="5"/>
  <c r="W326" i="5"/>
  <c r="X328" i="5"/>
  <c r="J328" i="5"/>
  <c r="T332" i="5"/>
  <c r="J332" i="5"/>
  <c r="F334" i="5"/>
  <c r="W334" i="5"/>
  <c r="G337" i="5"/>
  <c r="AD337" i="5"/>
  <c r="P340" i="5"/>
  <c r="J340" i="5"/>
  <c r="C340" i="5"/>
  <c r="X340" i="5"/>
  <c r="H344" i="5"/>
  <c r="M344" i="5" s="1"/>
  <c r="AB345" i="5"/>
  <c r="W345" i="5"/>
  <c r="G345" i="5"/>
  <c r="X345" i="5"/>
  <c r="F352" i="5"/>
  <c r="AB363" i="5"/>
  <c r="T363" i="5"/>
  <c r="F363" i="5"/>
  <c r="W363" i="5"/>
  <c r="F366" i="5"/>
  <c r="AB367" i="5"/>
  <c r="G367" i="5"/>
  <c r="F371" i="5"/>
  <c r="P372" i="5"/>
  <c r="J372" i="5"/>
  <c r="C372" i="5"/>
  <c r="X372" i="5"/>
  <c r="AB381" i="5"/>
  <c r="AD381" i="5"/>
  <c r="J381" i="5"/>
  <c r="C381" i="5"/>
  <c r="W381" i="5"/>
  <c r="G382" i="5"/>
  <c r="P386" i="5"/>
  <c r="C386" i="5"/>
  <c r="AB386" i="5"/>
  <c r="AB393" i="5"/>
  <c r="W393" i="5"/>
  <c r="G393" i="5"/>
  <c r="X393" i="5"/>
  <c r="AB395" i="5"/>
  <c r="AD400" i="5"/>
  <c r="C400" i="5"/>
  <c r="AB401" i="5"/>
  <c r="X401" i="5"/>
  <c r="H401" i="5"/>
  <c r="M401" i="5" s="1"/>
  <c r="W401" i="5"/>
  <c r="K402" i="5"/>
  <c r="F403" i="5"/>
  <c r="L407" i="5"/>
  <c r="G409" i="5"/>
  <c r="X409" i="5"/>
  <c r="W414" i="5"/>
  <c r="H414" i="5"/>
  <c r="N414" i="5" s="1"/>
  <c r="R414" i="5"/>
  <c r="H420" i="5"/>
  <c r="M420" i="5" s="1"/>
  <c r="G422" i="5"/>
  <c r="H429" i="5"/>
  <c r="M429" i="5" s="1"/>
  <c r="AD429" i="5"/>
  <c r="AB434" i="5"/>
  <c r="G434" i="5"/>
  <c r="AB435" i="5"/>
  <c r="G437" i="5"/>
  <c r="AD440" i="5"/>
  <c r="C440" i="5"/>
  <c r="G441" i="5"/>
  <c r="T445" i="5"/>
  <c r="K450" i="5"/>
  <c r="P450" i="5"/>
  <c r="G450" i="5"/>
  <c r="H452" i="5"/>
  <c r="M452" i="5" s="1"/>
  <c r="AD452" i="5"/>
  <c r="C452" i="5"/>
  <c r="P452" i="5"/>
  <c r="H456" i="5"/>
  <c r="M456" i="5" s="1"/>
  <c r="AD456" i="5"/>
  <c r="P456" i="5"/>
  <c r="AB459" i="5"/>
  <c r="F459" i="5"/>
  <c r="L459" i="5"/>
  <c r="G459" i="5"/>
  <c r="T463" i="5"/>
  <c r="L463" i="5"/>
  <c r="AB465" i="5"/>
  <c r="W465" i="5"/>
  <c r="G465" i="5"/>
  <c r="T465" i="5"/>
  <c r="C465" i="5"/>
  <c r="J465" i="5"/>
  <c r="H479" i="5"/>
  <c r="Z504" i="5"/>
  <c r="P504" i="5"/>
  <c r="F504" i="5"/>
  <c r="G514" i="5"/>
  <c r="R514" i="5"/>
  <c r="J548" i="5"/>
  <c r="AB562" i="5"/>
  <c r="T562" i="5"/>
  <c r="G562" i="5"/>
  <c r="T570" i="5"/>
  <c r="F573" i="5"/>
  <c r="T573" i="5"/>
  <c r="L592" i="5"/>
  <c r="T592" i="5"/>
  <c r="K595" i="5"/>
  <c r="R595" i="5"/>
  <c r="F595" i="5"/>
  <c r="F616" i="5"/>
  <c r="T616" i="5"/>
  <c r="L616" i="5"/>
  <c r="T638" i="5"/>
  <c r="AB638" i="5"/>
  <c r="G638" i="5"/>
  <c r="T645" i="5"/>
  <c r="AB655" i="5"/>
  <c r="G655" i="5"/>
  <c r="R655" i="5"/>
  <c r="S655" i="5"/>
  <c r="K655" i="5"/>
  <c r="Z689" i="5"/>
  <c r="I689" i="5"/>
  <c r="T689" i="5"/>
  <c r="H689" i="5"/>
  <c r="M689" i="5" s="1"/>
  <c r="E699" i="5"/>
  <c r="AD708" i="5"/>
  <c r="E708" i="5"/>
  <c r="AB708" i="5"/>
  <c r="P708" i="5"/>
  <c r="U711" i="5"/>
  <c r="R711" i="5"/>
  <c r="F711" i="5"/>
  <c r="Z711" i="5"/>
  <c r="H711" i="5"/>
  <c r="L711" i="5"/>
  <c r="AB711" i="5"/>
  <c r="E711" i="5"/>
  <c r="F715" i="5"/>
  <c r="P715" i="5"/>
  <c r="X725" i="5"/>
  <c r="E725" i="5"/>
  <c r="P725" i="5"/>
  <c r="U725" i="5"/>
  <c r="F732" i="5"/>
  <c r="T737" i="5"/>
  <c r="L743" i="5"/>
  <c r="U743" i="5"/>
  <c r="E743" i="5"/>
  <c r="T745" i="5"/>
  <c r="AD764" i="5"/>
  <c r="E776" i="5"/>
  <c r="U776" i="5"/>
  <c r="P776" i="5"/>
  <c r="AD814" i="5"/>
  <c r="AB814" i="5"/>
  <c r="H814" i="5"/>
  <c r="F814" i="5"/>
  <c r="X814" i="5"/>
  <c r="T814" i="5"/>
  <c r="I814" i="5"/>
  <c r="R86" i="5"/>
  <c r="R110" i="5"/>
  <c r="R181" i="5"/>
  <c r="J187" i="5"/>
  <c r="W187" i="5"/>
  <c r="J194" i="5"/>
  <c r="W194" i="5"/>
  <c r="Y197" i="5"/>
  <c r="R206" i="5"/>
  <c r="X226" i="5"/>
  <c r="W258" i="5"/>
  <c r="L262" i="5"/>
  <c r="X262" i="5"/>
  <c r="T292" i="5"/>
  <c r="AD298" i="5"/>
  <c r="G298" i="5"/>
  <c r="AB307" i="5"/>
  <c r="AB337" i="5"/>
  <c r="W382" i="5"/>
  <c r="H382" i="5"/>
  <c r="N382" i="5" s="1"/>
  <c r="R382" i="5"/>
  <c r="AB422" i="5"/>
  <c r="K422" i="5"/>
  <c r="C422" i="5"/>
  <c r="R422" i="5"/>
  <c r="X437" i="5"/>
  <c r="AD441" i="5"/>
  <c r="AD483" i="5"/>
  <c r="AB483" i="5"/>
  <c r="P483" i="5"/>
  <c r="F483" i="5"/>
  <c r="L483" i="5"/>
  <c r="C483" i="5"/>
  <c r="X483" i="5"/>
  <c r="H483" i="5"/>
  <c r="F497" i="5"/>
  <c r="P497" i="5"/>
  <c r="Z521" i="5"/>
  <c r="P521" i="5"/>
  <c r="J524" i="5"/>
  <c r="R524" i="5"/>
  <c r="Z26" i="5"/>
  <c r="P34" i="5"/>
  <c r="R94" i="5"/>
  <c r="R98" i="5"/>
  <c r="E109" i="5"/>
  <c r="Y109" i="5"/>
  <c r="F110" i="5"/>
  <c r="W110" i="5"/>
  <c r="G111" i="5"/>
  <c r="J118" i="5"/>
  <c r="W118" i="5"/>
  <c r="R119" i="5"/>
  <c r="L123" i="5"/>
  <c r="X123" i="5"/>
  <c r="P132" i="5"/>
  <c r="K146" i="5"/>
  <c r="H148" i="5"/>
  <c r="M148" i="5" s="1"/>
  <c r="E154" i="5"/>
  <c r="J162" i="5"/>
  <c r="W162" i="5"/>
  <c r="F168" i="5"/>
  <c r="AD168" i="5"/>
  <c r="J171" i="5"/>
  <c r="W171" i="5"/>
  <c r="R172" i="5"/>
  <c r="AD172" i="5"/>
  <c r="F181" i="5"/>
  <c r="S181" i="5"/>
  <c r="G183" i="5"/>
  <c r="Y183" i="5"/>
  <c r="E194" i="5"/>
  <c r="K194" i="5"/>
  <c r="Y194" i="5"/>
  <c r="J195" i="5"/>
  <c r="W195" i="5"/>
  <c r="W196" i="5"/>
  <c r="F197" i="5"/>
  <c r="E201" i="5"/>
  <c r="K47" i="5"/>
  <c r="L50" i="5"/>
  <c r="X50" i="5"/>
  <c r="I168" i="5"/>
  <c r="U169" i="5"/>
  <c r="E170" i="5"/>
  <c r="K170" i="5"/>
  <c r="Y170" i="5"/>
  <c r="E171" i="5"/>
  <c r="K171" i="5"/>
  <c r="Y171" i="5"/>
  <c r="F172" i="5"/>
  <c r="S172" i="5"/>
  <c r="R194" i="5"/>
  <c r="F201" i="5"/>
  <c r="U201" i="5"/>
  <c r="F222" i="5"/>
  <c r="J227" i="5"/>
  <c r="X228" i="5"/>
  <c r="L230" i="5"/>
  <c r="X230" i="5"/>
  <c r="T233" i="5"/>
  <c r="F235" i="5"/>
  <c r="T235" i="5"/>
  <c r="R237" i="5"/>
  <c r="G239" i="5"/>
  <c r="AB239" i="5"/>
  <c r="W243" i="5"/>
  <c r="F244" i="5"/>
  <c r="X244" i="5"/>
  <c r="R245" i="5"/>
  <c r="F246" i="5"/>
  <c r="P246" i="5"/>
  <c r="AB246" i="5"/>
  <c r="H248" i="5"/>
  <c r="M248" i="5" s="1"/>
  <c r="H261" i="5"/>
  <c r="M261" i="5" s="1"/>
  <c r="H265" i="5"/>
  <c r="M265" i="5" s="1"/>
  <c r="X265" i="5"/>
  <c r="F270" i="5"/>
  <c r="X281" i="5"/>
  <c r="H292" i="5"/>
  <c r="M292" i="5" s="1"/>
  <c r="AD292" i="5"/>
  <c r="AB297" i="5"/>
  <c r="W297" i="5"/>
  <c r="G297" i="5"/>
  <c r="X297" i="5"/>
  <c r="AB299" i="5"/>
  <c r="W299" i="5"/>
  <c r="G299" i="5"/>
  <c r="T299" i="5"/>
  <c r="L302" i="5"/>
  <c r="C302" i="5"/>
  <c r="AB302" i="5"/>
  <c r="AD306" i="5"/>
  <c r="F306" i="5"/>
  <c r="L307" i="5"/>
  <c r="F308" i="5"/>
  <c r="AD308" i="5"/>
  <c r="AB315" i="5"/>
  <c r="T315" i="5"/>
  <c r="F315" i="5"/>
  <c r="W315" i="5"/>
  <c r="P316" i="5"/>
  <c r="W317" i="5"/>
  <c r="AB325" i="5"/>
  <c r="G325" i="5"/>
  <c r="AD325" i="5"/>
  <c r="AC325" i="5" s="1"/>
  <c r="H326" i="5"/>
  <c r="N326" i="5" s="1"/>
  <c r="H330" i="5"/>
  <c r="N330" i="5" s="1"/>
  <c r="H334" i="5"/>
  <c r="N334" i="5" s="1"/>
  <c r="H336" i="5"/>
  <c r="M336" i="5" s="1"/>
  <c r="J337" i="5"/>
  <c r="F340" i="5"/>
  <c r="AD340" i="5"/>
  <c r="H345" i="5"/>
  <c r="M345" i="5" s="1"/>
  <c r="AD345" i="5"/>
  <c r="X352" i="5"/>
  <c r="AB361" i="5"/>
  <c r="X361" i="5"/>
  <c r="H361" i="5"/>
  <c r="M361" i="5" s="1"/>
  <c r="W361" i="5"/>
  <c r="G363" i="5"/>
  <c r="J367" i="5"/>
  <c r="L371" i="5"/>
  <c r="F372" i="5"/>
  <c r="AD372" i="5"/>
  <c r="AB378" i="5"/>
  <c r="J380" i="5"/>
  <c r="G381" i="5"/>
  <c r="X381" i="5"/>
  <c r="K382" i="5"/>
  <c r="G386" i="5"/>
  <c r="AB387" i="5"/>
  <c r="F387" i="5"/>
  <c r="F391" i="5"/>
  <c r="H392" i="5"/>
  <c r="M392" i="5" s="1"/>
  <c r="H393" i="5"/>
  <c r="M393" i="5" s="1"/>
  <c r="AD393" i="5"/>
  <c r="F395" i="5"/>
  <c r="P396" i="5"/>
  <c r="C396" i="5"/>
  <c r="H400" i="5"/>
  <c r="M400" i="5" s="1"/>
  <c r="G401" i="5"/>
  <c r="AD401" i="5"/>
  <c r="P402" i="5"/>
  <c r="G403" i="5"/>
  <c r="R406" i="5"/>
  <c r="G406" i="5"/>
  <c r="W406" i="5"/>
  <c r="T407" i="5"/>
  <c r="H409" i="5"/>
  <c r="M409" i="5" s="1"/>
  <c r="AB413" i="5"/>
  <c r="AD413" i="5"/>
  <c r="J413" i="5"/>
  <c r="C413" i="5"/>
  <c r="W413" i="5"/>
  <c r="G414" i="5"/>
  <c r="AB414" i="5"/>
  <c r="P418" i="5"/>
  <c r="C418" i="5"/>
  <c r="AB418" i="5"/>
  <c r="P420" i="5"/>
  <c r="H422" i="5"/>
  <c r="N422" i="5" s="1"/>
  <c r="AB425" i="5"/>
  <c r="W425" i="5"/>
  <c r="G425" i="5"/>
  <c r="X425" i="5"/>
  <c r="AB427" i="5"/>
  <c r="J429" i="5"/>
  <c r="AD432" i="5"/>
  <c r="C432" i="5"/>
  <c r="AB433" i="5"/>
  <c r="X433" i="5"/>
  <c r="H433" i="5"/>
  <c r="M433" i="5" s="1"/>
  <c r="W433" i="5"/>
  <c r="K434" i="5"/>
  <c r="F435" i="5"/>
  <c r="J437" i="5"/>
  <c r="H440" i="5"/>
  <c r="M440" i="5" s="1"/>
  <c r="J441" i="5"/>
  <c r="W445" i="5"/>
  <c r="W450" i="5"/>
  <c r="J452" i="5"/>
  <c r="P458" i="5"/>
  <c r="C458" i="5"/>
  <c r="W458" i="5"/>
  <c r="K458" i="5"/>
  <c r="T459" i="5"/>
  <c r="F463" i="5"/>
  <c r="H465" i="5"/>
  <c r="M465" i="5" s="1"/>
  <c r="P468" i="5"/>
  <c r="C468" i="5"/>
  <c r="J468" i="5"/>
  <c r="H468" i="5"/>
  <c r="M468" i="5" s="1"/>
  <c r="Z474" i="5"/>
  <c r="G474" i="5"/>
  <c r="R474" i="5"/>
  <c r="J477" i="5"/>
  <c r="W479" i="5"/>
  <c r="R483" i="5"/>
  <c r="R490" i="5"/>
  <c r="S495" i="5"/>
  <c r="H495" i="5"/>
  <c r="J508" i="5"/>
  <c r="R508" i="5"/>
  <c r="T508" i="5"/>
  <c r="K508" i="5"/>
  <c r="J541" i="5"/>
  <c r="T541" i="5"/>
  <c r="W563" i="5"/>
  <c r="H563" i="5"/>
  <c r="N563" i="5" s="1"/>
  <c r="R563" i="5"/>
  <c r="C563" i="5"/>
  <c r="K563" i="5"/>
  <c r="T590" i="5"/>
  <c r="AB590" i="5"/>
  <c r="T593" i="5"/>
  <c r="F593" i="5"/>
  <c r="W595" i="5"/>
  <c r="P607" i="5"/>
  <c r="K607" i="5"/>
  <c r="F607" i="5"/>
  <c r="AD619" i="5"/>
  <c r="W619" i="5"/>
  <c r="H619" i="5"/>
  <c r="N619" i="5" s="1"/>
  <c r="C619" i="5"/>
  <c r="AB619" i="5"/>
  <c r="L619" i="5"/>
  <c r="X619" i="5"/>
  <c r="G619" i="5"/>
  <c r="T636" i="5"/>
  <c r="F636" i="5"/>
  <c r="W639" i="5"/>
  <c r="G639" i="5"/>
  <c r="P639" i="5"/>
  <c r="K639" i="5"/>
  <c r="F655" i="5"/>
  <c r="Z688" i="5"/>
  <c r="AB688" i="5"/>
  <c r="AC688" i="5" s="1"/>
  <c r="I688" i="5"/>
  <c r="U688" i="5"/>
  <c r="E688" i="5"/>
  <c r="T688" i="5"/>
  <c r="P688" i="5"/>
  <c r="U689" i="5"/>
  <c r="R699" i="5"/>
  <c r="L708" i="5"/>
  <c r="P711" i="5"/>
  <c r="Z715" i="5"/>
  <c r="H725" i="5"/>
  <c r="AD732" i="5"/>
  <c r="AC732" i="5" s="1"/>
  <c r="AD745" i="5"/>
  <c r="U747" i="5"/>
  <c r="AB747" i="5"/>
  <c r="P747" i="5"/>
  <c r="E747" i="5"/>
  <c r="Z747" i="5"/>
  <c r="H747" i="5"/>
  <c r="L747" i="5"/>
  <c r="F747" i="5"/>
  <c r="X801" i="5"/>
  <c r="Z801" i="5"/>
  <c r="I801" i="5"/>
  <c r="AD801" i="5"/>
  <c r="H801" i="5"/>
  <c r="T801" i="5"/>
  <c r="P801" i="5"/>
  <c r="E801" i="5"/>
  <c r="W47" i="5"/>
  <c r="R78" i="5"/>
  <c r="W85" i="5"/>
  <c r="J109" i="5"/>
  <c r="W109" i="5"/>
  <c r="Z151" i="5"/>
  <c r="U168" i="5"/>
  <c r="J186" i="5"/>
  <c r="W186" i="5"/>
  <c r="K201" i="5"/>
  <c r="AD201" i="5"/>
  <c r="X209" i="5"/>
  <c r="T265" i="5"/>
  <c r="T281" i="5"/>
  <c r="AD326" i="5"/>
  <c r="AB326" i="5"/>
  <c r="P326" i="5"/>
  <c r="F326" i="5"/>
  <c r="R326" i="5"/>
  <c r="AC329" i="5"/>
  <c r="P344" i="5"/>
  <c r="C344" i="5"/>
  <c r="R366" i="5"/>
  <c r="C366" i="5"/>
  <c r="AB371" i="5"/>
  <c r="AB403" i="5"/>
  <c r="AB24" i="5"/>
  <c r="AC24" i="5" s="1"/>
  <c r="G47" i="5"/>
  <c r="E77" i="5"/>
  <c r="K77" i="5"/>
  <c r="Y77" i="5"/>
  <c r="F78" i="5"/>
  <c r="W78" i="5"/>
  <c r="G79" i="5"/>
  <c r="S80" i="5"/>
  <c r="E81" i="5"/>
  <c r="K81" i="5"/>
  <c r="Y81" i="5"/>
  <c r="F82" i="5"/>
  <c r="W82" i="5"/>
  <c r="G83" i="5"/>
  <c r="I84" i="5"/>
  <c r="E85" i="5"/>
  <c r="K85" i="5"/>
  <c r="Y85" i="5"/>
  <c r="F86" i="5"/>
  <c r="W86" i="5"/>
  <c r="G87" i="5"/>
  <c r="J93" i="5"/>
  <c r="W93" i="5"/>
  <c r="J97" i="5"/>
  <c r="W97" i="5"/>
  <c r="J101" i="5"/>
  <c r="W101" i="5"/>
  <c r="R102" i="5"/>
  <c r="K109" i="5"/>
  <c r="F141" i="5"/>
  <c r="E150" i="5"/>
  <c r="E151" i="5"/>
  <c r="J155" i="5"/>
  <c r="W155" i="5"/>
  <c r="J170" i="5"/>
  <c r="W170" i="5"/>
  <c r="I174" i="5"/>
  <c r="I175" i="5"/>
  <c r="E186" i="5"/>
  <c r="K186" i="5"/>
  <c r="Y186" i="5"/>
  <c r="E187" i="5"/>
  <c r="K187" i="5"/>
  <c r="Y187" i="5"/>
  <c r="J190" i="5"/>
  <c r="E191" i="5"/>
  <c r="Y191" i="5"/>
  <c r="Y198" i="5"/>
  <c r="S201" i="5"/>
  <c r="E24" i="5"/>
  <c r="AD24" i="5"/>
  <c r="E26" i="5"/>
  <c r="E34" i="5"/>
  <c r="U34" i="5"/>
  <c r="AB37" i="5"/>
  <c r="R41" i="5"/>
  <c r="H59" i="5"/>
  <c r="N59" i="5" s="1"/>
  <c r="K60" i="5"/>
  <c r="H67" i="5"/>
  <c r="N67" i="5" s="1"/>
  <c r="K68" i="5"/>
  <c r="R72" i="5"/>
  <c r="F77" i="5"/>
  <c r="R77" i="5"/>
  <c r="AD77" i="5"/>
  <c r="AC77" i="5" s="1"/>
  <c r="G78" i="5"/>
  <c r="Y78" i="5"/>
  <c r="R79" i="5"/>
  <c r="F81" i="5"/>
  <c r="R81" i="5"/>
  <c r="AD81" i="5"/>
  <c r="AC81" i="5" s="1"/>
  <c r="G82" i="5"/>
  <c r="Y82" i="5"/>
  <c r="R83" i="5"/>
  <c r="S84" i="5"/>
  <c r="F85" i="5"/>
  <c r="R85" i="5"/>
  <c r="AD85" i="5"/>
  <c r="AC85" i="5" s="1"/>
  <c r="G86" i="5"/>
  <c r="Y86" i="5"/>
  <c r="R87" i="5"/>
  <c r="J89" i="5"/>
  <c r="W89" i="5"/>
  <c r="R90" i="5"/>
  <c r="E93" i="5"/>
  <c r="K93" i="5"/>
  <c r="Y93" i="5"/>
  <c r="F94" i="5"/>
  <c r="W94" i="5"/>
  <c r="G95" i="5"/>
  <c r="S96" i="5"/>
  <c r="E97" i="5"/>
  <c r="K97" i="5"/>
  <c r="Y97" i="5"/>
  <c r="F98" i="5"/>
  <c r="W98" i="5"/>
  <c r="G99" i="5"/>
  <c r="I100" i="5"/>
  <c r="E101" i="5"/>
  <c r="K101" i="5"/>
  <c r="Y101" i="5"/>
  <c r="F102" i="5"/>
  <c r="W102" i="5"/>
  <c r="R103" i="5"/>
  <c r="F109" i="5"/>
  <c r="R109" i="5"/>
  <c r="AD109" i="5"/>
  <c r="AC109" i="5" s="1"/>
  <c r="G110" i="5"/>
  <c r="Y110" i="5"/>
  <c r="R111" i="5"/>
  <c r="G112" i="5"/>
  <c r="E118" i="5"/>
  <c r="K118" i="5"/>
  <c r="Y118" i="5"/>
  <c r="F119" i="5"/>
  <c r="W119" i="5"/>
  <c r="S120" i="5"/>
  <c r="X122" i="5"/>
  <c r="F123" i="5"/>
  <c r="P123" i="5"/>
  <c r="AB123" i="5"/>
  <c r="W128" i="5"/>
  <c r="F132" i="5"/>
  <c r="R132" i="5"/>
  <c r="F136" i="5"/>
  <c r="J141" i="5"/>
  <c r="J142" i="5"/>
  <c r="AB144" i="5"/>
  <c r="K148" i="5"/>
  <c r="G149" i="5"/>
  <c r="L150" i="5"/>
  <c r="J151" i="5"/>
  <c r="G154" i="5"/>
  <c r="E155" i="5"/>
  <c r="K155" i="5"/>
  <c r="Y155" i="5"/>
  <c r="K160" i="5"/>
  <c r="AD160" i="5"/>
  <c r="E162" i="5"/>
  <c r="K162" i="5"/>
  <c r="Y162" i="5"/>
  <c r="J163" i="5"/>
  <c r="W163" i="5"/>
  <c r="F164" i="5"/>
  <c r="F165" i="5"/>
  <c r="R166" i="5"/>
  <c r="U174" i="5"/>
  <c r="U175" i="5"/>
  <c r="J178" i="5"/>
  <c r="W178" i="5"/>
  <c r="J179" i="5"/>
  <c r="W179" i="5"/>
  <c r="R180" i="5"/>
  <c r="AD180" i="5"/>
  <c r="G181" i="5"/>
  <c r="W181" i="5"/>
  <c r="I183" i="5"/>
  <c r="AD183" i="5"/>
  <c r="W185" i="5"/>
  <c r="F186" i="5"/>
  <c r="R186" i="5"/>
  <c r="AD186" i="5"/>
  <c r="AC186" i="5" s="1"/>
  <c r="F187" i="5"/>
  <c r="R187" i="5"/>
  <c r="AD187" i="5"/>
  <c r="AC187" i="5" s="1"/>
  <c r="Z190" i="5"/>
  <c r="I191" i="5"/>
  <c r="Z191" i="5"/>
  <c r="W193" i="5"/>
  <c r="F194" i="5"/>
  <c r="E195" i="5"/>
  <c r="K195" i="5"/>
  <c r="Y195" i="5"/>
  <c r="F196" i="5"/>
  <c r="Y196" i="5"/>
  <c r="I197" i="5"/>
  <c r="E198" i="5"/>
  <c r="K202" i="5"/>
  <c r="T202" i="5"/>
  <c r="AD202" i="5"/>
  <c r="H205" i="5"/>
  <c r="M205" i="5" s="1"/>
  <c r="AB205" i="5"/>
  <c r="H206" i="5"/>
  <c r="N206" i="5" s="1"/>
  <c r="W206" i="5"/>
  <c r="L207" i="5"/>
  <c r="H208" i="5"/>
  <c r="M208" i="5" s="1"/>
  <c r="J209" i="5"/>
  <c r="AD209" i="5"/>
  <c r="AC209" i="5" s="1"/>
  <c r="F212" i="5"/>
  <c r="X212" i="5"/>
  <c r="F215" i="5"/>
  <c r="AB215" i="5"/>
  <c r="J216" i="5"/>
  <c r="T217" i="5"/>
  <c r="G226" i="5"/>
  <c r="F228" i="5"/>
  <c r="T249" i="5"/>
  <c r="P251" i="5"/>
  <c r="AD252" i="5"/>
  <c r="X256" i="5"/>
  <c r="K258" i="5"/>
  <c r="F260" i="5"/>
  <c r="X260" i="5"/>
  <c r="AD261" i="5"/>
  <c r="G262" i="5"/>
  <c r="R262" i="5"/>
  <c r="P264" i="5"/>
  <c r="X269" i="5"/>
  <c r="S270" i="5"/>
  <c r="G273" i="5"/>
  <c r="AB273" i="5"/>
  <c r="G274" i="5"/>
  <c r="W274" i="5"/>
  <c r="L275" i="5"/>
  <c r="F276" i="5"/>
  <c r="X276" i="5"/>
  <c r="H277" i="5"/>
  <c r="M277" i="5" s="1"/>
  <c r="F278" i="5"/>
  <c r="P278" i="5"/>
  <c r="AB278" i="5"/>
  <c r="AD280" i="5"/>
  <c r="H281" i="5"/>
  <c r="M281" i="5" s="1"/>
  <c r="G282" i="5"/>
  <c r="S282" i="5"/>
  <c r="F283" i="5"/>
  <c r="T283" i="5"/>
  <c r="F284" i="5"/>
  <c r="H285" i="5"/>
  <c r="M285" i="5" s="1"/>
  <c r="L286" i="5"/>
  <c r="L287" i="5"/>
  <c r="P288" i="5"/>
  <c r="AB289" i="5"/>
  <c r="H294" i="5"/>
  <c r="N294" i="5" s="1"/>
  <c r="X294" i="5"/>
  <c r="S23" i="5"/>
  <c r="AB23" i="5"/>
  <c r="H24" i="5"/>
  <c r="L25" i="5"/>
  <c r="Z25" i="5"/>
  <c r="J26" i="5"/>
  <c r="L33" i="5"/>
  <c r="Z33" i="5"/>
  <c r="F34" i="5"/>
  <c r="Z34" i="5"/>
  <c r="E41" i="5"/>
  <c r="S41" i="5"/>
  <c r="R42" i="5"/>
  <c r="R47" i="5"/>
  <c r="F50" i="5"/>
  <c r="P50" i="5"/>
  <c r="AB50" i="5"/>
  <c r="S59" i="5"/>
  <c r="W60" i="5"/>
  <c r="S67" i="5"/>
  <c r="W68" i="5"/>
  <c r="F72" i="5"/>
  <c r="W72" i="5"/>
  <c r="G73" i="5"/>
  <c r="C77" i="5"/>
  <c r="G77" i="5"/>
  <c r="U77" i="5"/>
  <c r="C78" i="5"/>
  <c r="K78" i="5"/>
  <c r="C79" i="5"/>
  <c r="Y79" i="5"/>
  <c r="C81" i="5"/>
  <c r="G81" i="5"/>
  <c r="U81" i="5"/>
  <c r="C82" i="5"/>
  <c r="K82" i="5"/>
  <c r="C83" i="5"/>
  <c r="Y83" i="5"/>
  <c r="C85" i="5"/>
  <c r="G85" i="5"/>
  <c r="U85" i="5"/>
  <c r="C86" i="5"/>
  <c r="K86" i="5"/>
  <c r="C87" i="5"/>
  <c r="Y87" i="5"/>
  <c r="E89" i="5"/>
  <c r="K89" i="5"/>
  <c r="Y89" i="5"/>
  <c r="F90" i="5"/>
  <c r="W90" i="5"/>
  <c r="G91" i="5"/>
  <c r="F93" i="5"/>
  <c r="R93" i="5"/>
  <c r="AD93" i="5"/>
  <c r="AC93" i="5" s="1"/>
  <c r="G94" i="5"/>
  <c r="Y94" i="5"/>
  <c r="R95" i="5"/>
  <c r="F97" i="5"/>
  <c r="R97" i="5"/>
  <c r="AD97" i="5"/>
  <c r="AC97" i="5" s="1"/>
  <c r="G98" i="5"/>
  <c r="Y98" i="5"/>
  <c r="R99" i="5"/>
  <c r="S100" i="5"/>
  <c r="F101" i="5"/>
  <c r="R101" i="5"/>
  <c r="AD101" i="5"/>
  <c r="AC101" i="5" s="1"/>
  <c r="G102" i="5"/>
  <c r="Y102" i="5"/>
  <c r="F103" i="5"/>
  <c r="W103" i="5"/>
  <c r="G104" i="5"/>
  <c r="C109" i="5"/>
  <c r="G109" i="5"/>
  <c r="U109" i="5"/>
  <c r="C110" i="5"/>
  <c r="K110" i="5"/>
  <c r="C111" i="5"/>
  <c r="Y111" i="5"/>
  <c r="R112" i="5"/>
  <c r="J114" i="5"/>
  <c r="W114" i="5"/>
  <c r="R115" i="5"/>
  <c r="F118" i="5"/>
  <c r="R118" i="5"/>
  <c r="AD118" i="5"/>
  <c r="AC118" i="5" s="1"/>
  <c r="G119" i="5"/>
  <c r="Y119" i="5"/>
  <c r="G120" i="5"/>
  <c r="T120" i="5"/>
  <c r="F121" i="5"/>
  <c r="H122" i="5"/>
  <c r="M122" i="5" s="1"/>
  <c r="AD122" i="5"/>
  <c r="G123" i="5"/>
  <c r="R123" i="5"/>
  <c r="G128" i="5"/>
  <c r="G132" i="5"/>
  <c r="W132" i="5"/>
  <c r="W135" i="5"/>
  <c r="P136" i="5"/>
  <c r="W140" i="5"/>
  <c r="P141" i="5"/>
  <c r="C148" i="5"/>
  <c r="W149" i="5"/>
  <c r="AB150" i="5"/>
  <c r="P151" i="5"/>
  <c r="R154" i="5"/>
  <c r="F155" i="5"/>
  <c r="R155" i="5"/>
  <c r="AD155" i="5"/>
  <c r="AC155" i="5" s="1"/>
  <c r="E158" i="5"/>
  <c r="E159" i="5"/>
  <c r="E160" i="5"/>
  <c r="K161" i="5"/>
  <c r="F162" i="5"/>
  <c r="R162" i="5"/>
  <c r="E163" i="5"/>
  <c r="K163" i="5"/>
  <c r="Y163" i="5"/>
  <c r="R164" i="5"/>
  <c r="R165" i="5"/>
  <c r="E166" i="5"/>
  <c r="R167" i="5"/>
  <c r="F169" i="5"/>
  <c r="F170" i="5"/>
  <c r="R170" i="5"/>
  <c r="AD170" i="5"/>
  <c r="AC170" i="5" s="1"/>
  <c r="F171" i="5"/>
  <c r="R171" i="5"/>
  <c r="AD171" i="5"/>
  <c r="AC171" i="5" s="1"/>
  <c r="G172" i="5"/>
  <c r="E178" i="5"/>
  <c r="K178" i="5"/>
  <c r="Y178" i="5"/>
  <c r="E179" i="5"/>
  <c r="K179" i="5"/>
  <c r="Y179" i="5"/>
  <c r="F180" i="5"/>
  <c r="C181" i="5"/>
  <c r="I181" i="5"/>
  <c r="C183" i="5"/>
  <c r="E185" i="5"/>
  <c r="C186" i="5"/>
  <c r="G186" i="5"/>
  <c r="U186" i="5"/>
  <c r="C187" i="5"/>
  <c r="G187" i="5"/>
  <c r="U187" i="5"/>
  <c r="C191" i="5"/>
  <c r="E193" i="5"/>
  <c r="C194" i="5"/>
  <c r="G194" i="5"/>
  <c r="U194" i="5"/>
  <c r="AD194" i="5"/>
  <c r="AC194" i="5" s="1"/>
  <c r="F195" i="5"/>
  <c r="R195" i="5"/>
  <c r="AD195" i="5"/>
  <c r="AC195" i="5" s="1"/>
  <c r="I196" i="5"/>
  <c r="W197" i="5"/>
  <c r="G198" i="5"/>
  <c r="K200" i="5"/>
  <c r="I201" i="5"/>
  <c r="E202" i="5"/>
  <c r="L202" i="5"/>
  <c r="W202" i="5"/>
  <c r="P203" i="5"/>
  <c r="C206" i="5"/>
  <c r="K206" i="5"/>
  <c r="C209" i="5"/>
  <c r="H212" i="5"/>
  <c r="M212" i="5" s="1"/>
  <c r="AD212" i="5"/>
  <c r="AC214" i="5"/>
  <c r="L214" i="5"/>
  <c r="X214" i="5"/>
  <c r="C216" i="5"/>
  <c r="G217" i="5"/>
  <c r="W217" i="5"/>
  <c r="P219" i="5"/>
  <c r="H222" i="5"/>
  <c r="N222" i="5" s="1"/>
  <c r="J223" i="5"/>
  <c r="S226" i="5"/>
  <c r="L227" i="5"/>
  <c r="H228" i="5"/>
  <c r="M228" i="5" s="1"/>
  <c r="AD228" i="5"/>
  <c r="F230" i="5"/>
  <c r="P230" i="5"/>
  <c r="AB230" i="5"/>
  <c r="AC230" i="5" s="1"/>
  <c r="H232" i="5"/>
  <c r="M232" i="5" s="1"/>
  <c r="G233" i="5"/>
  <c r="W233" i="5"/>
  <c r="G235" i="5"/>
  <c r="W235" i="5"/>
  <c r="C237" i="5"/>
  <c r="F243" i="5"/>
  <c r="H244" i="5"/>
  <c r="M244" i="5" s="1"/>
  <c r="AD244" i="5"/>
  <c r="AD245" i="5"/>
  <c r="G246" i="5"/>
  <c r="R246" i="5"/>
  <c r="G249" i="5"/>
  <c r="W249" i="5"/>
  <c r="F251" i="5"/>
  <c r="T251" i="5"/>
  <c r="H260" i="5"/>
  <c r="M260" i="5" s="1"/>
  <c r="AD260" i="5"/>
  <c r="C262" i="5"/>
  <c r="H262" i="5"/>
  <c r="N262" i="5" s="1"/>
  <c r="W262" i="5"/>
  <c r="C265" i="5"/>
  <c r="J265" i="5"/>
  <c r="AD265" i="5"/>
  <c r="P267" i="5"/>
  <c r="F268" i="5"/>
  <c r="H269" i="5"/>
  <c r="M269" i="5" s="1"/>
  <c r="H270" i="5"/>
  <c r="N270" i="5" s="1"/>
  <c r="J273" i="5"/>
  <c r="K274" i="5"/>
  <c r="H276" i="5"/>
  <c r="M276" i="5" s="1"/>
  <c r="AD276" i="5"/>
  <c r="AB277" i="5"/>
  <c r="G278" i="5"/>
  <c r="R278" i="5"/>
  <c r="C281" i="5"/>
  <c r="J281" i="5"/>
  <c r="AD281" i="5"/>
  <c r="AC281" i="5" s="1"/>
  <c r="H282" i="5"/>
  <c r="N282" i="5" s="1"/>
  <c r="G283" i="5"/>
  <c r="W283" i="5"/>
  <c r="AB285" i="5"/>
  <c r="C292" i="5"/>
  <c r="J292" i="5"/>
  <c r="C294" i="5"/>
  <c r="L294" i="5"/>
  <c r="AB294" i="5"/>
  <c r="H297" i="5"/>
  <c r="M297" i="5" s="1"/>
  <c r="AD297" i="5"/>
  <c r="AC297" i="5" s="1"/>
  <c r="F299" i="5"/>
  <c r="F302" i="5"/>
  <c r="AD302" i="5"/>
  <c r="W306" i="5"/>
  <c r="W307" i="5"/>
  <c r="H308" i="5"/>
  <c r="M308" i="5" s="1"/>
  <c r="G315" i="5"/>
  <c r="C316" i="5"/>
  <c r="AD316" i="5"/>
  <c r="J319" i="5"/>
  <c r="H325" i="5"/>
  <c r="M325" i="5" s="1"/>
  <c r="C326" i="5"/>
  <c r="L326" i="5"/>
  <c r="AB329" i="5"/>
  <c r="X329" i="5"/>
  <c r="H329" i="5"/>
  <c r="M329" i="5" s="1"/>
  <c r="W329" i="5"/>
  <c r="AB333" i="5"/>
  <c r="R334" i="5"/>
  <c r="G335" i="5"/>
  <c r="X337" i="5"/>
  <c r="H340" i="5"/>
  <c r="M340" i="5" s="1"/>
  <c r="AB343" i="5"/>
  <c r="AD344" i="5"/>
  <c r="J345" i="5"/>
  <c r="AD358" i="5"/>
  <c r="AC358" i="5" s="1"/>
  <c r="W358" i="5"/>
  <c r="H358" i="5"/>
  <c r="N358" i="5" s="1"/>
  <c r="C358" i="5"/>
  <c r="P358" i="5"/>
  <c r="G361" i="5"/>
  <c r="AD361" i="5"/>
  <c r="AC361" i="5" s="1"/>
  <c r="J363" i="5"/>
  <c r="W366" i="5"/>
  <c r="L367" i="5"/>
  <c r="W371" i="5"/>
  <c r="H372" i="5"/>
  <c r="M372" i="5" s="1"/>
  <c r="AD374" i="5"/>
  <c r="W374" i="5"/>
  <c r="H374" i="5"/>
  <c r="N374" i="5" s="1"/>
  <c r="C374" i="5"/>
  <c r="P374" i="5"/>
  <c r="AB377" i="5"/>
  <c r="AD377" i="5"/>
  <c r="J377" i="5"/>
  <c r="C377" i="5"/>
  <c r="W377" i="5"/>
  <c r="G378" i="5"/>
  <c r="P380" i="5"/>
  <c r="H381" i="5"/>
  <c r="M381" i="5" s="1"/>
  <c r="C382" i="5"/>
  <c r="P382" i="5"/>
  <c r="F383" i="5"/>
  <c r="P384" i="5"/>
  <c r="K386" i="5"/>
  <c r="G387" i="5"/>
  <c r="AB390" i="5"/>
  <c r="K390" i="5"/>
  <c r="C390" i="5"/>
  <c r="R390" i="5"/>
  <c r="L391" i="5"/>
  <c r="AD392" i="5"/>
  <c r="J393" i="5"/>
  <c r="L395" i="5"/>
  <c r="H396" i="5"/>
  <c r="M396" i="5" s="1"/>
  <c r="AB397" i="5"/>
  <c r="W397" i="5"/>
  <c r="G397" i="5"/>
  <c r="X397" i="5"/>
  <c r="P400" i="5"/>
  <c r="J401" i="5"/>
  <c r="C402" i="5"/>
  <c r="W402" i="5"/>
  <c r="T403" i="5"/>
  <c r="AB405" i="5"/>
  <c r="X405" i="5"/>
  <c r="H405" i="5"/>
  <c r="M405" i="5" s="1"/>
  <c r="W405" i="5"/>
  <c r="H406" i="5"/>
  <c r="N406" i="5" s="1"/>
  <c r="AB406" i="5"/>
  <c r="T409" i="5"/>
  <c r="AB410" i="5"/>
  <c r="J412" i="5"/>
  <c r="G413" i="5"/>
  <c r="X413" i="5"/>
  <c r="K414" i="5"/>
  <c r="G418" i="5"/>
  <c r="AB419" i="5"/>
  <c r="F419" i="5"/>
  <c r="C420" i="5"/>
  <c r="AD420" i="5"/>
  <c r="P422" i="5"/>
  <c r="F423" i="5"/>
  <c r="H424" i="5"/>
  <c r="M424" i="5" s="1"/>
  <c r="H425" i="5"/>
  <c r="M425" i="5" s="1"/>
  <c r="AD425" i="5"/>
  <c r="F427" i="5"/>
  <c r="P428" i="5"/>
  <c r="C428" i="5"/>
  <c r="C429" i="5"/>
  <c r="T429" i="5"/>
  <c r="H432" i="5"/>
  <c r="M432" i="5" s="1"/>
  <c r="G433" i="5"/>
  <c r="AD433" i="5"/>
  <c r="P434" i="5"/>
  <c r="G435" i="5"/>
  <c r="C437" i="5"/>
  <c r="T437" i="5"/>
  <c r="P440" i="5"/>
  <c r="W441" i="5"/>
  <c r="C445" i="5"/>
  <c r="R446" i="5"/>
  <c r="G446" i="5"/>
  <c r="P446" i="5"/>
  <c r="C446" i="5"/>
  <c r="K446" i="5"/>
  <c r="AB450" i="5"/>
  <c r="AB453" i="5"/>
  <c r="AD453" i="5"/>
  <c r="J453" i="5"/>
  <c r="C453" i="5"/>
  <c r="T453" i="5"/>
  <c r="H453" i="5"/>
  <c r="M453" i="5" s="1"/>
  <c r="L455" i="5"/>
  <c r="T455" i="5"/>
  <c r="F455" i="5"/>
  <c r="G458" i="5"/>
  <c r="P464" i="5"/>
  <c r="C464" i="5"/>
  <c r="AD464" i="5"/>
  <c r="X465" i="5"/>
  <c r="G467" i="5"/>
  <c r="T467" i="5"/>
  <c r="L467" i="5"/>
  <c r="C469" i="5"/>
  <c r="S475" i="5"/>
  <c r="F475" i="5"/>
  <c r="R475" i="5"/>
  <c r="C475" i="5"/>
  <c r="K475" i="5"/>
  <c r="AD479" i="5"/>
  <c r="G482" i="5"/>
  <c r="R482" i="5"/>
  <c r="Z482" i="5"/>
  <c r="W483" i="5"/>
  <c r="AD499" i="5"/>
  <c r="AC499" i="5" s="1"/>
  <c r="R499" i="5"/>
  <c r="G499" i="5"/>
  <c r="X499" i="5"/>
  <c r="H499" i="5"/>
  <c r="W499" i="5"/>
  <c r="F499" i="5"/>
  <c r="Z506" i="5"/>
  <c r="G506" i="5"/>
  <c r="K509" i="5"/>
  <c r="T509" i="5"/>
  <c r="R511" i="5"/>
  <c r="C511" i="5"/>
  <c r="K511" i="5"/>
  <c r="F511" i="5"/>
  <c r="F528" i="5"/>
  <c r="Z528" i="5"/>
  <c r="J534" i="5"/>
  <c r="Z537" i="5"/>
  <c r="P537" i="5"/>
  <c r="F563" i="5"/>
  <c r="AD587" i="5"/>
  <c r="AB587" i="5"/>
  <c r="P587" i="5"/>
  <c r="F587" i="5"/>
  <c r="X587" i="5"/>
  <c r="H587" i="5"/>
  <c r="N587" i="5" s="1"/>
  <c r="W587" i="5"/>
  <c r="G587" i="5"/>
  <c r="L588" i="5"/>
  <c r="G590" i="5"/>
  <c r="AD595" i="5"/>
  <c r="H599" i="5"/>
  <c r="N599" i="5" s="1"/>
  <c r="T601" i="5"/>
  <c r="F601" i="5"/>
  <c r="W607" i="5"/>
  <c r="T614" i="5"/>
  <c r="G614" i="5"/>
  <c r="T617" i="5"/>
  <c r="F619" i="5"/>
  <c r="T625" i="5"/>
  <c r="F625" i="5"/>
  <c r="F639" i="5"/>
  <c r="AD655" i="5"/>
  <c r="AD663" i="5"/>
  <c r="K663" i="5"/>
  <c r="G663" i="5"/>
  <c r="S663" i="5"/>
  <c r="R663" i="5"/>
  <c r="F688" i="5"/>
  <c r="AD696" i="5"/>
  <c r="F696" i="5"/>
  <c r="Z699" i="5"/>
  <c r="T710" i="5"/>
  <c r="AB710" i="5"/>
  <c r="AC710" i="5" s="1"/>
  <c r="F710" i="5"/>
  <c r="X710" i="5"/>
  <c r="I710" i="5"/>
  <c r="H710" i="5"/>
  <c r="M710" i="5" s="1"/>
  <c r="X711" i="5"/>
  <c r="Z733" i="5"/>
  <c r="I733" i="5"/>
  <c r="T733" i="5"/>
  <c r="H733" i="5"/>
  <c r="M733" i="5" s="1"/>
  <c r="L783" i="5"/>
  <c r="J783" i="5"/>
  <c r="Z783" i="5"/>
  <c r="U787" i="5"/>
  <c r="F787" i="5"/>
  <c r="H787" i="5"/>
  <c r="M787" i="5" s="1"/>
  <c r="Z787" i="5"/>
  <c r="R787" i="5"/>
  <c r="J787" i="5"/>
  <c r="U801" i="5"/>
  <c r="AB807" i="5"/>
  <c r="F807" i="5"/>
  <c r="Z807" i="5"/>
  <c r="P807" i="5"/>
  <c r="J807" i="5"/>
  <c r="X817" i="5"/>
  <c r="T817" i="5"/>
  <c r="E817" i="5"/>
  <c r="P817" i="5"/>
  <c r="Z817" i="5"/>
  <c r="H830" i="5"/>
  <c r="O830" i="5" s="1"/>
  <c r="F830" i="5"/>
  <c r="Z840" i="5"/>
  <c r="I840" i="5"/>
  <c r="J847" i="5"/>
  <c r="L847" i="5"/>
  <c r="Z852" i="5"/>
  <c r="AB852" i="5"/>
  <c r="I852" i="5"/>
  <c r="AD852" i="5"/>
  <c r="AC852" i="5" s="1"/>
  <c r="F852" i="5"/>
  <c r="U852" i="5"/>
  <c r="H854" i="5"/>
  <c r="O854" i="5" s="1"/>
  <c r="AD854" i="5"/>
  <c r="T856" i="5"/>
  <c r="Z856" i="5"/>
  <c r="AD858" i="5"/>
  <c r="T858" i="5"/>
  <c r="AD864" i="5"/>
  <c r="F864" i="5"/>
  <c r="P864" i="5"/>
  <c r="I866" i="5"/>
  <c r="AD866" i="5"/>
  <c r="X873" i="5"/>
  <c r="I873" i="5"/>
  <c r="X881" i="5"/>
  <c r="Z881" i="5"/>
  <c r="I881" i="5"/>
  <c r="U881" i="5"/>
  <c r="E881" i="5"/>
  <c r="AD881" i="5"/>
  <c r="AD888" i="5"/>
  <c r="T888" i="5"/>
  <c r="L888" i="5"/>
  <c r="X891" i="5"/>
  <c r="F891" i="5"/>
  <c r="U891" i="5"/>
  <c r="AB900" i="5"/>
  <c r="F900" i="5"/>
  <c r="T900" i="5"/>
  <c r="X901" i="5"/>
  <c r="Z901" i="5"/>
  <c r="I901" i="5"/>
  <c r="AD901" i="5"/>
  <c r="H901" i="5"/>
  <c r="N901" i="5" s="1"/>
  <c r="U901" i="5"/>
  <c r="X906" i="5"/>
  <c r="F906" i="5"/>
  <c r="T906" i="5"/>
  <c r="AD906" i="5"/>
  <c r="Z918" i="5"/>
  <c r="U918" i="5"/>
  <c r="F918" i="5"/>
  <c r="AD918" i="5"/>
  <c r="I918" i="5"/>
  <c r="AB918" i="5"/>
  <c r="AB945" i="5"/>
  <c r="P945" i="5"/>
  <c r="F945" i="5"/>
  <c r="X945" i="5"/>
  <c r="H945" i="5"/>
  <c r="M945" i="5" s="1"/>
  <c r="U945" i="5"/>
  <c r="Z950" i="5"/>
  <c r="U950" i="5"/>
  <c r="F950" i="5"/>
  <c r="AD950" i="5"/>
  <c r="I950" i="5"/>
  <c r="AB950" i="5"/>
  <c r="AB962" i="5"/>
  <c r="F962" i="5"/>
  <c r="L962" i="5"/>
  <c r="Z962" i="5"/>
  <c r="L310" i="5"/>
  <c r="X310" i="5"/>
  <c r="T313" i="5"/>
  <c r="T324" i="5"/>
  <c r="P331" i="5"/>
  <c r="L342" i="5"/>
  <c r="X342" i="5"/>
  <c r="P347" i="5"/>
  <c r="T356" i="5"/>
  <c r="T385" i="5"/>
  <c r="T389" i="5"/>
  <c r="T417" i="5"/>
  <c r="T421" i="5"/>
  <c r="AB442" i="5"/>
  <c r="G442" i="5"/>
  <c r="AB443" i="5"/>
  <c r="AB449" i="5"/>
  <c r="AD449" i="5"/>
  <c r="J449" i="5"/>
  <c r="C449" i="5"/>
  <c r="W449" i="5"/>
  <c r="C454" i="5"/>
  <c r="AB462" i="5"/>
  <c r="K462" i="5"/>
  <c r="C462" i="5"/>
  <c r="R462" i="5"/>
  <c r="AD471" i="5"/>
  <c r="W471" i="5"/>
  <c r="H471" i="5"/>
  <c r="C471" i="5"/>
  <c r="P471" i="5"/>
  <c r="Z472" i="5"/>
  <c r="F472" i="5"/>
  <c r="J476" i="5"/>
  <c r="K476" i="5"/>
  <c r="F480" i="5"/>
  <c r="P480" i="5"/>
  <c r="T494" i="5"/>
  <c r="C494" i="5"/>
  <c r="AD503" i="5"/>
  <c r="AB503" i="5"/>
  <c r="P503" i="5"/>
  <c r="F503" i="5"/>
  <c r="R503" i="5"/>
  <c r="F512" i="5"/>
  <c r="P512" i="5"/>
  <c r="C515" i="5"/>
  <c r="L515" i="5"/>
  <c r="L519" i="5"/>
  <c r="C531" i="5"/>
  <c r="L531" i="5"/>
  <c r="J533" i="5"/>
  <c r="K533" i="5"/>
  <c r="C535" i="5"/>
  <c r="L535" i="5"/>
  <c r="C571" i="5"/>
  <c r="L571" i="5"/>
  <c r="C603" i="5"/>
  <c r="L608" i="5"/>
  <c r="F608" i="5"/>
  <c r="C615" i="5"/>
  <c r="T646" i="5"/>
  <c r="G646" i="5"/>
  <c r="S679" i="5"/>
  <c r="F679" i="5"/>
  <c r="R679" i="5"/>
  <c r="AD679" i="5"/>
  <c r="X685" i="5"/>
  <c r="T685" i="5"/>
  <c r="E685" i="5"/>
  <c r="AD685" i="5"/>
  <c r="I685" i="5"/>
  <c r="Z685" i="5"/>
  <c r="Z700" i="5"/>
  <c r="T700" i="5"/>
  <c r="E700" i="5"/>
  <c r="P700" i="5"/>
  <c r="AB700" i="5"/>
  <c r="AC700" i="5" s="1"/>
  <c r="H722" i="5"/>
  <c r="M722" i="5" s="1"/>
  <c r="F722" i="5"/>
  <c r="X727" i="5"/>
  <c r="H727" i="5"/>
  <c r="J727" i="5"/>
  <c r="I746" i="5"/>
  <c r="AB746" i="5"/>
  <c r="Z748" i="5"/>
  <c r="AB748" i="5"/>
  <c r="I748" i="5"/>
  <c r="P748" i="5"/>
  <c r="U748" i="5"/>
  <c r="H755" i="5"/>
  <c r="AB755" i="5"/>
  <c r="Z768" i="5"/>
  <c r="AB768" i="5"/>
  <c r="I768" i="5"/>
  <c r="U768" i="5"/>
  <c r="E768" i="5"/>
  <c r="AD768" i="5"/>
  <c r="U772" i="5"/>
  <c r="U779" i="5"/>
  <c r="R779" i="5"/>
  <c r="F779" i="5"/>
  <c r="AB779" i="5"/>
  <c r="L779" i="5"/>
  <c r="X779" i="5"/>
  <c r="E789" i="5"/>
  <c r="AD789" i="5"/>
  <c r="P796" i="5"/>
  <c r="T798" i="5"/>
  <c r="P799" i="5"/>
  <c r="X809" i="5"/>
  <c r="I809" i="5"/>
  <c r="H817" i="5"/>
  <c r="AD817" i="5"/>
  <c r="AB819" i="5"/>
  <c r="Z828" i="5"/>
  <c r="I828" i="5"/>
  <c r="T830" i="5"/>
  <c r="F832" i="5"/>
  <c r="T840" i="5"/>
  <c r="T846" i="5"/>
  <c r="H846" i="5"/>
  <c r="O846" i="5" s="1"/>
  <c r="E847" i="5"/>
  <c r="E852" i="5"/>
  <c r="P853" i="5"/>
  <c r="AD853" i="5"/>
  <c r="I854" i="5"/>
  <c r="L856" i="5"/>
  <c r="AB859" i="5"/>
  <c r="E859" i="5"/>
  <c r="X859" i="5"/>
  <c r="L864" i="5"/>
  <c r="H866" i="5"/>
  <c r="L872" i="5"/>
  <c r="T872" i="5"/>
  <c r="P873" i="5"/>
  <c r="L876" i="5"/>
  <c r="I876" i="5"/>
  <c r="H881" i="5"/>
  <c r="X882" i="5"/>
  <c r="AD882" i="5"/>
  <c r="E891" i="5"/>
  <c r="X893" i="5"/>
  <c r="U893" i="5"/>
  <c r="H893" i="5"/>
  <c r="N893" i="5" s="1"/>
  <c r="Z893" i="5"/>
  <c r="E893" i="5"/>
  <c r="AD893" i="5"/>
  <c r="U895" i="5"/>
  <c r="X895" i="5"/>
  <c r="H895" i="5"/>
  <c r="M895" i="5" s="1"/>
  <c r="Z895" i="5"/>
  <c r="F895" i="5"/>
  <c r="R895" i="5"/>
  <c r="E900" i="5"/>
  <c r="E901" i="5"/>
  <c r="H906" i="5"/>
  <c r="N906" i="5" s="1"/>
  <c r="R907" i="5"/>
  <c r="E907" i="5"/>
  <c r="AB907" i="5"/>
  <c r="H907" i="5"/>
  <c r="M907" i="5" s="1"/>
  <c r="Z912" i="5"/>
  <c r="AB912" i="5"/>
  <c r="I912" i="5"/>
  <c r="AD912" i="5"/>
  <c r="F912" i="5"/>
  <c r="U912" i="5"/>
  <c r="AD914" i="5"/>
  <c r="F914" i="5"/>
  <c r="AD916" i="5"/>
  <c r="AC916" i="5" s="1"/>
  <c r="F916" i="5"/>
  <c r="X916" i="5"/>
  <c r="E918" i="5"/>
  <c r="U919" i="5"/>
  <c r="H919" i="5"/>
  <c r="M919" i="5" s="1"/>
  <c r="T919" i="5"/>
  <c r="T920" i="5"/>
  <c r="I920" i="5"/>
  <c r="AD920" i="5"/>
  <c r="AB937" i="5"/>
  <c r="U937" i="5"/>
  <c r="F937" i="5"/>
  <c r="X937" i="5"/>
  <c r="E937" i="5"/>
  <c r="Z937" i="5"/>
  <c r="E945" i="5"/>
  <c r="Z945" i="5"/>
  <c r="AD948" i="5"/>
  <c r="F948" i="5"/>
  <c r="X948" i="5"/>
  <c r="E950" i="5"/>
  <c r="Z951" i="5"/>
  <c r="H951" i="5"/>
  <c r="M951" i="5" s="1"/>
  <c r="U951" i="5"/>
  <c r="E962" i="5"/>
  <c r="Z971" i="5"/>
  <c r="X971" i="5"/>
  <c r="H971" i="5"/>
  <c r="O971" i="5" s="1"/>
  <c r="I971" i="5"/>
  <c r="AD971" i="5"/>
  <c r="E971" i="5"/>
  <c r="T971" i="5"/>
  <c r="O979" i="5"/>
  <c r="N979" i="5"/>
  <c r="W454" i="5"/>
  <c r="H454" i="5"/>
  <c r="N454" i="5" s="1"/>
  <c r="R454" i="5"/>
  <c r="Z489" i="5"/>
  <c r="F489" i="5"/>
  <c r="G498" i="5"/>
  <c r="Z498" i="5"/>
  <c r="J501" i="5"/>
  <c r="S501" i="5"/>
  <c r="AD515" i="5"/>
  <c r="R515" i="5"/>
  <c r="G515" i="5"/>
  <c r="P515" i="5"/>
  <c r="AD519" i="5"/>
  <c r="AC519" i="5" s="1"/>
  <c r="W519" i="5"/>
  <c r="H519" i="5"/>
  <c r="C519" i="5"/>
  <c r="P519" i="5"/>
  <c r="Z520" i="5"/>
  <c r="P520" i="5"/>
  <c r="AD531" i="5"/>
  <c r="AC531" i="5" s="1"/>
  <c r="R531" i="5"/>
  <c r="G531" i="5"/>
  <c r="P531" i="5"/>
  <c r="AD535" i="5"/>
  <c r="R535" i="5"/>
  <c r="G535" i="5"/>
  <c r="P535" i="5"/>
  <c r="AD571" i="5"/>
  <c r="R571" i="5"/>
  <c r="G571" i="5"/>
  <c r="P571" i="5"/>
  <c r="AB594" i="5"/>
  <c r="G594" i="5"/>
  <c r="AD603" i="5"/>
  <c r="AB603" i="5"/>
  <c r="P603" i="5"/>
  <c r="F603" i="5"/>
  <c r="R603" i="5"/>
  <c r="S615" i="5"/>
  <c r="G615" i="5"/>
  <c r="X615" i="5"/>
  <c r="F644" i="5"/>
  <c r="T644" i="5"/>
  <c r="K647" i="5"/>
  <c r="X647" i="5"/>
  <c r="C647" i="5"/>
  <c r="AD651" i="5"/>
  <c r="W651" i="5"/>
  <c r="H651" i="5"/>
  <c r="N651" i="5" s="1"/>
  <c r="C651" i="5"/>
  <c r="X651" i="5"/>
  <c r="G651" i="5"/>
  <c r="R651" i="5"/>
  <c r="U709" i="5"/>
  <c r="X709" i="5"/>
  <c r="I709" i="5"/>
  <c r="AD709" i="5"/>
  <c r="T709" i="5"/>
  <c r="T726" i="5"/>
  <c r="H726" i="5"/>
  <c r="M726" i="5" s="1"/>
  <c r="AC748" i="5"/>
  <c r="L756" i="5"/>
  <c r="AB756" i="5"/>
  <c r="T762" i="5"/>
  <c r="AD762" i="5"/>
  <c r="H762" i="5"/>
  <c r="M762" i="5" s="1"/>
  <c r="I762" i="5"/>
  <c r="U763" i="5"/>
  <c r="X763" i="5"/>
  <c r="H763" i="5"/>
  <c r="M763" i="5" s="1"/>
  <c r="R763" i="5"/>
  <c r="E763" i="5"/>
  <c r="Z763" i="5"/>
  <c r="I782" i="5"/>
  <c r="H782" i="5"/>
  <c r="AB784" i="5"/>
  <c r="F784" i="5"/>
  <c r="L784" i="5"/>
  <c r="X785" i="5"/>
  <c r="Z785" i="5"/>
  <c r="I785" i="5"/>
  <c r="U785" i="5"/>
  <c r="E785" i="5"/>
  <c r="AD785" i="5"/>
  <c r="H791" i="5"/>
  <c r="M791" i="5" s="1"/>
  <c r="F791" i="5"/>
  <c r="I817" i="5"/>
  <c r="AB830" i="5"/>
  <c r="Z832" i="5"/>
  <c r="X847" i="5"/>
  <c r="X849" i="5"/>
  <c r="U849" i="5"/>
  <c r="H849" i="5"/>
  <c r="P849" i="5"/>
  <c r="Z849" i="5"/>
  <c r="P852" i="5"/>
  <c r="T854" i="5"/>
  <c r="F862" i="5"/>
  <c r="H862" i="5"/>
  <c r="O862" i="5" s="1"/>
  <c r="AB864" i="5"/>
  <c r="X866" i="5"/>
  <c r="P880" i="5"/>
  <c r="AB880" i="5"/>
  <c r="P881" i="5"/>
  <c r="P891" i="5"/>
  <c r="AD894" i="5"/>
  <c r="AC894" i="5" s="1"/>
  <c r="H894" i="5"/>
  <c r="N894" i="5" s="1"/>
  <c r="L900" i="5"/>
  <c r="P901" i="5"/>
  <c r="U903" i="5"/>
  <c r="E903" i="5"/>
  <c r="R903" i="5"/>
  <c r="I906" i="5"/>
  <c r="AD913" i="5"/>
  <c r="I913" i="5"/>
  <c r="X913" i="5"/>
  <c r="P918" i="5"/>
  <c r="Z926" i="5"/>
  <c r="U926" i="5"/>
  <c r="F926" i="5"/>
  <c r="AD926" i="5"/>
  <c r="I926" i="5"/>
  <c r="AB926" i="5"/>
  <c r="U935" i="5"/>
  <c r="H935" i="5"/>
  <c r="M935" i="5" s="1"/>
  <c r="I935" i="5"/>
  <c r="L945" i="5"/>
  <c r="I948" i="5"/>
  <c r="P950" i="5"/>
  <c r="T962" i="5"/>
  <c r="AD964" i="5"/>
  <c r="AC964" i="5" s="1"/>
  <c r="X964" i="5"/>
  <c r="AB964" i="5"/>
  <c r="L772" i="5"/>
  <c r="AB772" i="5"/>
  <c r="E772" i="5"/>
  <c r="L796" i="5"/>
  <c r="AB796" i="5"/>
  <c r="AC796" i="5" s="1"/>
  <c r="AD798" i="5"/>
  <c r="AB798" i="5"/>
  <c r="H798" i="5"/>
  <c r="I798" i="5"/>
  <c r="J799" i="5"/>
  <c r="X799" i="5"/>
  <c r="E799" i="5"/>
  <c r="U817" i="5"/>
  <c r="L831" i="5"/>
  <c r="P831" i="5"/>
  <c r="AC836" i="5"/>
  <c r="O845" i="5"/>
  <c r="M845" i="5"/>
  <c r="AB846" i="5"/>
  <c r="Z847" i="5"/>
  <c r="E849" i="5"/>
  <c r="AD849" i="5"/>
  <c r="U851" i="5"/>
  <c r="AB851" i="5"/>
  <c r="P851" i="5"/>
  <c r="E851" i="5"/>
  <c r="X851" i="5"/>
  <c r="F851" i="5"/>
  <c r="Z851" i="5"/>
  <c r="T852" i="5"/>
  <c r="Z853" i="5"/>
  <c r="I857" i="5"/>
  <c r="L859" i="5"/>
  <c r="T862" i="5"/>
  <c r="X865" i="5"/>
  <c r="Z865" i="5"/>
  <c r="I865" i="5"/>
  <c r="AD865" i="5"/>
  <c r="H865" i="5"/>
  <c r="U865" i="5"/>
  <c r="U867" i="5"/>
  <c r="AB867" i="5"/>
  <c r="P867" i="5"/>
  <c r="E867" i="5"/>
  <c r="L867" i="5"/>
  <c r="X867" i="5"/>
  <c r="AD872" i="5"/>
  <c r="AB876" i="5"/>
  <c r="F880" i="5"/>
  <c r="T881" i="5"/>
  <c r="AC884" i="5"/>
  <c r="T890" i="5"/>
  <c r="X890" i="5"/>
  <c r="T892" i="5"/>
  <c r="E892" i="5"/>
  <c r="P893" i="5"/>
  <c r="I894" i="5"/>
  <c r="L895" i="5"/>
  <c r="Z896" i="5"/>
  <c r="T896" i="5"/>
  <c r="E896" i="5"/>
  <c r="AD896" i="5"/>
  <c r="I896" i="5"/>
  <c r="AB896" i="5"/>
  <c r="Z900" i="5"/>
  <c r="T901" i="5"/>
  <c r="F903" i="5"/>
  <c r="AB906" i="5"/>
  <c r="P907" i="5"/>
  <c r="P912" i="5"/>
  <c r="H913" i="5"/>
  <c r="N913" i="5" s="1"/>
  <c r="AB914" i="5"/>
  <c r="AB916" i="5"/>
  <c r="T918" i="5"/>
  <c r="AB921" i="5"/>
  <c r="U921" i="5"/>
  <c r="F921" i="5"/>
  <c r="L921" i="5"/>
  <c r="X921" i="5"/>
  <c r="Z923" i="5"/>
  <c r="X923" i="5"/>
  <c r="H923" i="5"/>
  <c r="O923" i="5" s="1"/>
  <c r="I923" i="5"/>
  <c r="AD923" i="5"/>
  <c r="E926" i="5"/>
  <c r="Z931" i="5"/>
  <c r="U931" i="5"/>
  <c r="E931" i="5"/>
  <c r="I931" i="5"/>
  <c r="AD931" i="5"/>
  <c r="L937" i="5"/>
  <c r="AD938" i="5"/>
  <c r="AB948" i="5"/>
  <c r="T950" i="5"/>
  <c r="T951" i="5"/>
  <c r="Z963" i="5"/>
  <c r="AD963" i="5"/>
  <c r="I963" i="5"/>
  <c r="X963" i="5"/>
  <c r="E963" i="5"/>
  <c r="U963" i="5"/>
  <c r="Z974" i="5"/>
  <c r="U974" i="5"/>
  <c r="F974" i="5"/>
  <c r="AD974" i="5"/>
  <c r="I974" i="5"/>
  <c r="AB974" i="5"/>
  <c r="E974" i="5"/>
  <c r="Z986" i="5"/>
  <c r="AB986" i="5"/>
  <c r="I986" i="5"/>
  <c r="P986" i="5"/>
  <c r="AD986" i="5"/>
  <c r="F986" i="5"/>
  <c r="AD994" i="5"/>
  <c r="I994" i="5"/>
  <c r="L994" i="5"/>
  <c r="F994" i="5"/>
  <c r="AB1014" i="5"/>
  <c r="E1014" i="5"/>
  <c r="U1014" i="5"/>
  <c r="I1014" i="5"/>
  <c r="Z1014" i="5"/>
  <c r="U994" i="5"/>
  <c r="AD1016" i="5"/>
  <c r="I1016" i="5"/>
  <c r="H1016" i="5"/>
  <c r="AB1016" i="5"/>
  <c r="F1016" i="5"/>
  <c r="T1016" i="5"/>
  <c r="U1021" i="5"/>
  <c r="Z1021" i="5"/>
  <c r="E1021" i="5"/>
  <c r="K1021" i="5"/>
  <c r="F1021" i="5"/>
  <c r="S1021" i="5"/>
  <c r="S1026" i="5"/>
  <c r="E1026" i="5"/>
  <c r="AD1026" i="5"/>
  <c r="I1026" i="5"/>
  <c r="Z1026" i="5"/>
  <c r="F1026" i="5"/>
  <c r="K1026" i="5"/>
  <c r="T457" i="5"/>
  <c r="T461" i="5"/>
  <c r="AC487" i="5"/>
  <c r="L487" i="5"/>
  <c r="X487" i="5"/>
  <c r="L547" i="5"/>
  <c r="X547" i="5"/>
  <c r="AC551" i="5"/>
  <c r="L551" i="5"/>
  <c r="X551" i="5"/>
  <c r="Z556" i="5"/>
  <c r="L635" i="5"/>
  <c r="X635" i="5"/>
  <c r="U687" i="5"/>
  <c r="AB687" i="5"/>
  <c r="P687" i="5"/>
  <c r="E687" i="5"/>
  <c r="R687" i="5"/>
  <c r="Z693" i="5"/>
  <c r="E693" i="5"/>
  <c r="X695" i="5"/>
  <c r="F695" i="5"/>
  <c r="U695" i="5"/>
  <c r="T698" i="5"/>
  <c r="AD698" i="5"/>
  <c r="H698" i="5"/>
  <c r="O698" i="5" s="1"/>
  <c r="AB698" i="5"/>
  <c r="AD706" i="5"/>
  <c r="AC706" i="5" s="1"/>
  <c r="I706" i="5"/>
  <c r="X706" i="5"/>
  <c r="AB719" i="5"/>
  <c r="H719" i="5"/>
  <c r="Z720" i="5"/>
  <c r="U731" i="5"/>
  <c r="AB731" i="5"/>
  <c r="P731" i="5"/>
  <c r="E731" i="5"/>
  <c r="R731" i="5"/>
  <c r="U735" i="5"/>
  <c r="R735" i="5"/>
  <c r="F735" i="5"/>
  <c r="P735" i="5"/>
  <c r="U767" i="5"/>
  <c r="AB767" i="5"/>
  <c r="P767" i="5"/>
  <c r="E767" i="5"/>
  <c r="R767" i="5"/>
  <c r="T778" i="5"/>
  <c r="AB778" i="5"/>
  <c r="F778" i="5"/>
  <c r="AD778" i="5"/>
  <c r="Z781" i="5"/>
  <c r="U813" i="5"/>
  <c r="Z813" i="5"/>
  <c r="I813" i="5"/>
  <c r="T813" i="5"/>
  <c r="U815" i="5"/>
  <c r="X833" i="5"/>
  <c r="U833" i="5"/>
  <c r="H833" i="5"/>
  <c r="T833" i="5"/>
  <c r="Z836" i="5"/>
  <c r="U836" i="5"/>
  <c r="F836" i="5"/>
  <c r="T836" i="5"/>
  <c r="Z868" i="5"/>
  <c r="AB868" i="5"/>
  <c r="I868" i="5"/>
  <c r="T868" i="5"/>
  <c r="U883" i="5"/>
  <c r="X883" i="5"/>
  <c r="H883" i="5"/>
  <c r="M883" i="5" s="1"/>
  <c r="P883" i="5"/>
  <c r="Z884" i="5"/>
  <c r="T884" i="5"/>
  <c r="E884" i="5"/>
  <c r="U884" i="5"/>
  <c r="Z915" i="5"/>
  <c r="U915" i="5"/>
  <c r="E915" i="5"/>
  <c r="X915" i="5"/>
  <c r="AB929" i="5"/>
  <c r="P929" i="5"/>
  <c r="F929" i="5"/>
  <c r="AD932" i="5"/>
  <c r="AC932" i="5" s="1"/>
  <c r="F932" i="5"/>
  <c r="Z934" i="5"/>
  <c r="U934" i="5"/>
  <c r="F934" i="5"/>
  <c r="T934" i="5"/>
  <c r="T936" i="5"/>
  <c r="I936" i="5"/>
  <c r="Z939" i="5"/>
  <c r="X939" i="5"/>
  <c r="H939" i="5"/>
  <c r="O939" i="5" s="1"/>
  <c r="U939" i="5"/>
  <c r="Z942" i="5"/>
  <c r="U942" i="5"/>
  <c r="F942" i="5"/>
  <c r="T942" i="5"/>
  <c r="Z947" i="5"/>
  <c r="U947" i="5"/>
  <c r="E947" i="5"/>
  <c r="X947" i="5"/>
  <c r="U965" i="5"/>
  <c r="R965" i="5"/>
  <c r="F965" i="5"/>
  <c r="AB965" i="5"/>
  <c r="L965" i="5"/>
  <c r="X965" i="5"/>
  <c r="T974" i="5"/>
  <c r="T986" i="5"/>
  <c r="Z994" i="5"/>
  <c r="X1016" i="5"/>
  <c r="AD1021" i="5"/>
  <c r="U1026" i="5"/>
  <c r="Z1028" i="5"/>
  <c r="I1028" i="5"/>
  <c r="C1028" i="5"/>
  <c r="G1028" i="5"/>
  <c r="W1028" i="5"/>
  <c r="F1028" i="5"/>
  <c r="R1028" i="5"/>
  <c r="S1028" i="5"/>
  <c r="U1033" i="5"/>
  <c r="AD1033" i="5"/>
  <c r="E1033" i="5"/>
  <c r="R1033" i="5"/>
  <c r="G1033" i="5"/>
  <c r="S1033" i="5"/>
  <c r="AB1050" i="5"/>
  <c r="Y1050" i="5"/>
  <c r="K1050" i="5"/>
  <c r="E1050" i="5"/>
  <c r="W1050" i="5"/>
  <c r="G1050" i="5"/>
  <c r="U1050" i="5"/>
  <c r="F1050" i="5"/>
  <c r="AD1050" i="5"/>
  <c r="AC1050" i="5" s="1"/>
  <c r="J1050" i="5"/>
  <c r="C1050" i="5"/>
  <c r="AB1027" i="5"/>
  <c r="U1027" i="5"/>
  <c r="G1027" i="5"/>
  <c r="C1027" i="5"/>
  <c r="K1027" i="5"/>
  <c r="AD1027" i="5"/>
  <c r="AC1027" i="5" s="1"/>
  <c r="AB1031" i="5"/>
  <c r="Y1031" i="5"/>
  <c r="K1031" i="5"/>
  <c r="E1031" i="5"/>
  <c r="R1031" i="5"/>
  <c r="F1035" i="5"/>
  <c r="Z1035" i="5"/>
  <c r="G1039" i="5"/>
  <c r="Z1039" i="5"/>
  <c r="W1041" i="5"/>
  <c r="E1041" i="5"/>
  <c r="Z1041" i="5"/>
  <c r="E1045" i="5"/>
  <c r="U1045" i="5"/>
  <c r="F1046" i="5"/>
  <c r="U1046" i="5"/>
  <c r="S1047" i="5"/>
  <c r="F1047" i="5"/>
  <c r="W1047" i="5"/>
  <c r="S1055" i="5"/>
  <c r="F1055" i="5"/>
  <c r="R1055" i="5"/>
  <c r="C1055" i="5"/>
  <c r="Z1055" i="5"/>
  <c r="W1067" i="5"/>
  <c r="E1078" i="5"/>
  <c r="AD1078" i="5"/>
  <c r="Z1081" i="5"/>
  <c r="I1081" i="5"/>
  <c r="W1081" i="5"/>
  <c r="E1081" i="5"/>
  <c r="K1085" i="5"/>
  <c r="G1086" i="5"/>
  <c r="AB1094" i="5"/>
  <c r="U1094" i="5"/>
  <c r="G1094" i="5"/>
  <c r="C1094" i="5"/>
  <c r="R1094" i="5"/>
  <c r="E1094" i="5"/>
  <c r="Y1094" i="5"/>
  <c r="F1094" i="5"/>
  <c r="AD1094" i="5"/>
  <c r="AC1094" i="5" s="1"/>
  <c r="C1098" i="5"/>
  <c r="Y1067" i="5"/>
  <c r="W1071" i="5"/>
  <c r="G1071" i="5"/>
  <c r="Z1071" i="5"/>
  <c r="F1071" i="5"/>
  <c r="I1071" i="5"/>
  <c r="J1078" i="5"/>
  <c r="Z1084" i="5"/>
  <c r="S1084" i="5"/>
  <c r="S1085" i="5"/>
  <c r="J1086" i="5"/>
  <c r="AB1098" i="5"/>
  <c r="AD1098" i="5"/>
  <c r="AC1098" i="5" s="1"/>
  <c r="R1098" i="5"/>
  <c r="F1098" i="5"/>
  <c r="W1098" i="5"/>
  <c r="G1098" i="5"/>
  <c r="J1098" i="5"/>
  <c r="Y1098" i="5"/>
  <c r="U1101" i="5"/>
  <c r="F1101" i="5"/>
  <c r="AD1101" i="5"/>
  <c r="I1101" i="5"/>
  <c r="E1101" i="5"/>
  <c r="AD1112" i="5"/>
  <c r="C1112" i="5"/>
  <c r="I1112" i="5"/>
  <c r="S1173" i="5"/>
  <c r="G1173" i="5"/>
  <c r="T967" i="5"/>
  <c r="U979" i="5"/>
  <c r="U981" i="5"/>
  <c r="R981" i="5"/>
  <c r="F981" i="5"/>
  <c r="P981" i="5"/>
  <c r="AD984" i="5"/>
  <c r="X991" i="5"/>
  <c r="H991" i="5"/>
  <c r="AD991" i="5"/>
  <c r="AD992" i="5"/>
  <c r="Z995" i="5"/>
  <c r="AD996" i="5"/>
  <c r="Z998" i="5"/>
  <c r="E998" i="5"/>
  <c r="AB998" i="5"/>
  <c r="X999" i="5"/>
  <c r="U1001" i="5"/>
  <c r="E1001" i="5"/>
  <c r="X1001" i="5"/>
  <c r="L1005" i="5"/>
  <c r="Z1009" i="5"/>
  <c r="H1009" i="5"/>
  <c r="M1009" i="5" s="1"/>
  <c r="U1009" i="5"/>
  <c r="AD1012" i="5"/>
  <c r="C1022" i="5"/>
  <c r="F1027" i="5"/>
  <c r="W1027" i="5"/>
  <c r="G1031" i="5"/>
  <c r="W1031" i="5"/>
  <c r="AB1034" i="5"/>
  <c r="AD1034" i="5"/>
  <c r="AC1034" i="5" s="1"/>
  <c r="R1034" i="5"/>
  <c r="F1034" i="5"/>
  <c r="K1034" i="5"/>
  <c r="C1035" i="5"/>
  <c r="Z1036" i="5"/>
  <c r="G1036" i="5"/>
  <c r="Z1037" i="5"/>
  <c r="I1037" i="5"/>
  <c r="S1037" i="5"/>
  <c r="AB1038" i="5"/>
  <c r="AC1038" i="5" s="1"/>
  <c r="Y1038" i="5"/>
  <c r="K1038" i="5"/>
  <c r="E1038" i="5"/>
  <c r="R1038" i="5"/>
  <c r="C1039" i="5"/>
  <c r="J1041" i="5"/>
  <c r="AB1042" i="5"/>
  <c r="AC1042" i="5" s="1"/>
  <c r="Y1042" i="5"/>
  <c r="K1042" i="5"/>
  <c r="E1042" i="5"/>
  <c r="R1042" i="5"/>
  <c r="C1046" i="5"/>
  <c r="J1046" i="5"/>
  <c r="I1047" i="5"/>
  <c r="S1048" i="5"/>
  <c r="I1048" i="5"/>
  <c r="I1055" i="5"/>
  <c r="AB1058" i="5"/>
  <c r="Y1058" i="5"/>
  <c r="K1058" i="5"/>
  <c r="E1058" i="5"/>
  <c r="AD1058" i="5"/>
  <c r="AC1058" i="5" s="1"/>
  <c r="J1058" i="5"/>
  <c r="C1058" i="5"/>
  <c r="U1058" i="5"/>
  <c r="AB1062" i="5"/>
  <c r="U1062" i="5"/>
  <c r="R1062" i="5"/>
  <c r="F1062" i="5"/>
  <c r="W1062" i="5"/>
  <c r="E1062" i="5"/>
  <c r="Y1062" i="5"/>
  <c r="R1071" i="5"/>
  <c r="Z1075" i="5"/>
  <c r="Y1075" i="5"/>
  <c r="E1084" i="5"/>
  <c r="K1094" i="5"/>
  <c r="E1098" i="5"/>
  <c r="K1101" i="5"/>
  <c r="U1112" i="5"/>
  <c r="U1116" i="5"/>
  <c r="R1116" i="5"/>
  <c r="E1116" i="5"/>
  <c r="Z1116" i="5"/>
  <c r="Y1134" i="5"/>
  <c r="E1134" i="5"/>
  <c r="G1134" i="5"/>
  <c r="J1134" i="5"/>
  <c r="Z1134" i="5"/>
  <c r="S1134" i="5"/>
  <c r="Z697" i="5"/>
  <c r="P712" i="5"/>
  <c r="AD712" i="5"/>
  <c r="X730" i="5"/>
  <c r="P736" i="5"/>
  <c r="AD736" i="5"/>
  <c r="AC736" i="5" s="1"/>
  <c r="P780" i="5"/>
  <c r="AD780" i="5"/>
  <c r="Z797" i="5"/>
  <c r="L835" i="5"/>
  <c r="Z835" i="5"/>
  <c r="L899" i="5"/>
  <c r="X899" i="5"/>
  <c r="L917" i="5"/>
  <c r="Z917" i="5"/>
  <c r="L925" i="5"/>
  <c r="Z925" i="5"/>
  <c r="L933" i="5"/>
  <c r="Z933" i="5"/>
  <c r="L941" i="5"/>
  <c r="Z941" i="5"/>
  <c r="L949" i="5"/>
  <c r="Z949" i="5"/>
  <c r="U957" i="5"/>
  <c r="R957" i="5"/>
  <c r="F957" i="5"/>
  <c r="P957" i="5"/>
  <c r="X977" i="5"/>
  <c r="H977" i="5"/>
  <c r="M977" i="5" s="1"/>
  <c r="AB977" i="5"/>
  <c r="AD987" i="5"/>
  <c r="I987" i="5"/>
  <c r="AD988" i="5"/>
  <c r="AC988" i="5" s="1"/>
  <c r="F988" i="5"/>
  <c r="Z990" i="5"/>
  <c r="U990" i="5"/>
  <c r="F990" i="5"/>
  <c r="T990" i="5"/>
  <c r="Z999" i="5"/>
  <c r="AB1002" i="5"/>
  <c r="F1002" i="5"/>
  <c r="X1003" i="5"/>
  <c r="T1003" i="5"/>
  <c r="E1003" i="5"/>
  <c r="U1003" i="5"/>
  <c r="U1005" i="5"/>
  <c r="X1005" i="5"/>
  <c r="H1005" i="5"/>
  <c r="M1005" i="5" s="1"/>
  <c r="P1005" i="5"/>
  <c r="Z1006" i="5"/>
  <c r="T1006" i="5"/>
  <c r="E1006" i="5"/>
  <c r="U1006" i="5"/>
  <c r="AD1010" i="5"/>
  <c r="U1010" i="5"/>
  <c r="Z1011" i="5"/>
  <c r="I1011" i="5"/>
  <c r="AB1022" i="5"/>
  <c r="Y1022" i="5"/>
  <c r="K1022" i="5"/>
  <c r="E1022" i="5"/>
  <c r="R1022" i="5"/>
  <c r="AD1022" i="5"/>
  <c r="AC1022" i="5" s="1"/>
  <c r="J1027" i="5"/>
  <c r="Y1027" i="5"/>
  <c r="C1029" i="5"/>
  <c r="C1031" i="5"/>
  <c r="J1031" i="5"/>
  <c r="AD1031" i="5"/>
  <c r="AC1031" i="5" s="1"/>
  <c r="W1035" i="5"/>
  <c r="G1035" i="5"/>
  <c r="S1035" i="5"/>
  <c r="S1039" i="5"/>
  <c r="F1039" i="5"/>
  <c r="W1039" i="5"/>
  <c r="Z1045" i="5"/>
  <c r="I1045" i="5"/>
  <c r="S1045" i="5"/>
  <c r="AB1046" i="5"/>
  <c r="AC1046" i="5" s="1"/>
  <c r="Y1046" i="5"/>
  <c r="K1046" i="5"/>
  <c r="E1046" i="5"/>
  <c r="R1046" i="5"/>
  <c r="AC1054" i="5"/>
  <c r="AC1062" i="5"/>
  <c r="Z1067" i="5"/>
  <c r="I1067" i="5"/>
  <c r="F1067" i="5"/>
  <c r="K1067" i="5"/>
  <c r="AB1078" i="5"/>
  <c r="U1078" i="5"/>
  <c r="G1078" i="5"/>
  <c r="C1078" i="5"/>
  <c r="W1078" i="5"/>
  <c r="F1078" i="5"/>
  <c r="K1078" i="5"/>
  <c r="Y1078" i="5"/>
  <c r="Z1085" i="5"/>
  <c r="I1085" i="5"/>
  <c r="U1085" i="5"/>
  <c r="E1085" i="5"/>
  <c r="F1085" i="5"/>
  <c r="AB1086" i="5"/>
  <c r="Y1086" i="5"/>
  <c r="K1086" i="5"/>
  <c r="E1086" i="5"/>
  <c r="U1086" i="5"/>
  <c r="F1086" i="5"/>
  <c r="R1086" i="5"/>
  <c r="C1086" i="5"/>
  <c r="AD1086" i="5"/>
  <c r="AC1086" i="5" s="1"/>
  <c r="K1091" i="5"/>
  <c r="I1091" i="5"/>
  <c r="C1091" i="5"/>
  <c r="U1100" i="5"/>
  <c r="R1100" i="5"/>
  <c r="E1100" i="5"/>
  <c r="AD1104" i="5"/>
  <c r="C1104" i="5"/>
  <c r="I1104" i="5"/>
  <c r="U1108" i="5"/>
  <c r="R1108" i="5"/>
  <c r="Z1108" i="5"/>
  <c r="U1117" i="5"/>
  <c r="F1117" i="5"/>
  <c r="AD1117" i="5"/>
  <c r="I1117" i="5"/>
  <c r="E1117" i="5"/>
  <c r="S1117" i="5"/>
  <c r="AB1114" i="5"/>
  <c r="AD1114" i="5"/>
  <c r="AC1114" i="5" s="1"/>
  <c r="R1114" i="5"/>
  <c r="F1114" i="5"/>
  <c r="W1114" i="5"/>
  <c r="G1114" i="5"/>
  <c r="U1114" i="5"/>
  <c r="AD1120" i="5"/>
  <c r="C1120" i="5"/>
  <c r="I1120" i="5"/>
  <c r="AB1131" i="5"/>
  <c r="Y1131" i="5"/>
  <c r="K1131" i="5"/>
  <c r="E1131" i="5"/>
  <c r="U1131" i="5"/>
  <c r="F1131" i="5"/>
  <c r="R1131" i="5"/>
  <c r="C1131" i="5"/>
  <c r="AD1131" i="5"/>
  <c r="AC1131" i="5" s="1"/>
  <c r="G1131" i="5"/>
  <c r="U1150" i="5"/>
  <c r="C1150" i="5"/>
  <c r="Z1150" i="5"/>
  <c r="J1150" i="5"/>
  <c r="E1150" i="5"/>
  <c r="AB1172" i="5"/>
  <c r="Y1172" i="5"/>
  <c r="K1172" i="5"/>
  <c r="E1172" i="5"/>
  <c r="W1172" i="5"/>
  <c r="G1172" i="5"/>
  <c r="U1172" i="5"/>
  <c r="F1172" i="5"/>
  <c r="AD1172" i="5"/>
  <c r="AC1172" i="5" s="1"/>
  <c r="C1172" i="5"/>
  <c r="J1172" i="5"/>
  <c r="AB1192" i="5"/>
  <c r="AD1192" i="5"/>
  <c r="AC1192" i="5" s="1"/>
  <c r="R1192" i="5"/>
  <c r="F1192" i="5"/>
  <c r="W1192" i="5"/>
  <c r="G1192" i="5"/>
  <c r="U1192" i="5"/>
  <c r="E1192" i="5"/>
  <c r="J1192" i="5"/>
  <c r="Y1192" i="5"/>
  <c r="C1192" i="5"/>
  <c r="L953" i="5"/>
  <c r="Z953" i="5"/>
  <c r="T955" i="5"/>
  <c r="P958" i="5"/>
  <c r="AD958" i="5"/>
  <c r="AC958" i="5" s="1"/>
  <c r="L961" i="5"/>
  <c r="X961" i="5"/>
  <c r="P966" i="5"/>
  <c r="AD966" i="5"/>
  <c r="L969" i="5"/>
  <c r="Z969" i="5"/>
  <c r="L973" i="5"/>
  <c r="Z973" i="5"/>
  <c r="P978" i="5"/>
  <c r="AD978" i="5"/>
  <c r="P982" i="5"/>
  <c r="AD982" i="5"/>
  <c r="AC982" i="5" s="1"/>
  <c r="L989" i="5"/>
  <c r="Z989" i="5"/>
  <c r="T1000" i="5"/>
  <c r="X1007" i="5"/>
  <c r="X1015" i="5"/>
  <c r="AB1017" i="5"/>
  <c r="J1023" i="5"/>
  <c r="W1023" i="5"/>
  <c r="S1025" i="5"/>
  <c r="Z1053" i="5"/>
  <c r="I1053" i="5"/>
  <c r="S1053" i="5"/>
  <c r="AB1054" i="5"/>
  <c r="Y1054" i="5"/>
  <c r="K1054" i="5"/>
  <c r="E1054" i="5"/>
  <c r="R1054" i="5"/>
  <c r="W1057" i="5"/>
  <c r="U1057" i="5"/>
  <c r="AB1066" i="5"/>
  <c r="AD1066" i="5"/>
  <c r="AC1066" i="5" s="1"/>
  <c r="R1066" i="5"/>
  <c r="F1066" i="5"/>
  <c r="W1066" i="5"/>
  <c r="G1066" i="5"/>
  <c r="U1066" i="5"/>
  <c r="AB1070" i="5"/>
  <c r="AD1070" i="5"/>
  <c r="R1070" i="5"/>
  <c r="F1070" i="5"/>
  <c r="W1070" i="5"/>
  <c r="G1070" i="5"/>
  <c r="U1070" i="5"/>
  <c r="Y1072" i="5"/>
  <c r="G1072" i="5"/>
  <c r="J1072" i="5"/>
  <c r="Z1073" i="5"/>
  <c r="I1073" i="5"/>
  <c r="E1073" i="5"/>
  <c r="AB1074" i="5"/>
  <c r="AD1074" i="5"/>
  <c r="AC1074" i="5" s="1"/>
  <c r="R1074" i="5"/>
  <c r="F1074" i="5"/>
  <c r="Y1074" i="5"/>
  <c r="J1074" i="5"/>
  <c r="C1074" i="5"/>
  <c r="U1074" i="5"/>
  <c r="S1077" i="5"/>
  <c r="E1077" i="5"/>
  <c r="Z1077" i="5"/>
  <c r="F1077" i="5"/>
  <c r="AD1077" i="5"/>
  <c r="Z1079" i="5"/>
  <c r="I1079" i="5"/>
  <c r="C1079" i="5"/>
  <c r="W1079" i="5"/>
  <c r="F1079" i="5"/>
  <c r="AD1080" i="5"/>
  <c r="U1080" i="5"/>
  <c r="Y1080" i="5"/>
  <c r="Z1083" i="5"/>
  <c r="F1083" i="5"/>
  <c r="W1083" i="5"/>
  <c r="Z1096" i="5"/>
  <c r="I1096" i="5"/>
  <c r="G1096" i="5"/>
  <c r="J1114" i="5"/>
  <c r="W1131" i="5"/>
  <c r="J1151" i="5"/>
  <c r="Z1151" i="5"/>
  <c r="S1151" i="5"/>
  <c r="E1151" i="5"/>
  <c r="AB1176" i="5"/>
  <c r="AC1176" i="5" s="1"/>
  <c r="U1176" i="5"/>
  <c r="G1176" i="5"/>
  <c r="C1176" i="5"/>
  <c r="W1176" i="5"/>
  <c r="F1176" i="5"/>
  <c r="R1176" i="5"/>
  <c r="E1176" i="5"/>
  <c r="Y1176" i="5"/>
  <c r="J1176" i="5"/>
  <c r="S1181" i="5"/>
  <c r="K1181" i="5"/>
  <c r="K1192" i="5"/>
  <c r="AD1056" i="5"/>
  <c r="K1061" i="5"/>
  <c r="Z1063" i="5"/>
  <c r="I1063" i="5"/>
  <c r="C1063" i="5"/>
  <c r="S1063" i="5"/>
  <c r="Y1068" i="5"/>
  <c r="S1087" i="5"/>
  <c r="F1087" i="5"/>
  <c r="W1087" i="5"/>
  <c r="AB1090" i="5"/>
  <c r="AC1090" i="5" s="1"/>
  <c r="Y1090" i="5"/>
  <c r="K1090" i="5"/>
  <c r="E1090" i="5"/>
  <c r="R1090" i="5"/>
  <c r="S1093" i="5"/>
  <c r="E1093" i="5"/>
  <c r="U1093" i="5"/>
  <c r="Z1095" i="5"/>
  <c r="I1095" i="5"/>
  <c r="C1095" i="5"/>
  <c r="S1095" i="5"/>
  <c r="AB1106" i="5"/>
  <c r="AD1106" i="5"/>
  <c r="AC1106" i="5" s="1"/>
  <c r="R1106" i="5"/>
  <c r="F1106" i="5"/>
  <c r="K1106" i="5"/>
  <c r="U1109" i="5"/>
  <c r="F1109" i="5"/>
  <c r="S1109" i="5"/>
  <c r="AB1122" i="5"/>
  <c r="AD1122" i="5"/>
  <c r="AC1122" i="5" s="1"/>
  <c r="R1122" i="5"/>
  <c r="F1122" i="5"/>
  <c r="K1122" i="5"/>
  <c r="K1123" i="5"/>
  <c r="C1123" i="5"/>
  <c r="R1123" i="5"/>
  <c r="Y1123" i="5"/>
  <c r="S1126" i="5"/>
  <c r="I1126" i="5"/>
  <c r="U1129" i="5"/>
  <c r="I1129" i="5"/>
  <c r="U1138" i="5"/>
  <c r="G1138" i="5"/>
  <c r="R1138" i="5"/>
  <c r="C1138" i="5"/>
  <c r="AD1138" i="5"/>
  <c r="I1138" i="5"/>
  <c r="Z1146" i="5"/>
  <c r="I1146" i="5"/>
  <c r="C1146" i="5"/>
  <c r="AD1146" i="5"/>
  <c r="G1146" i="5"/>
  <c r="U1146" i="5"/>
  <c r="E1146" i="5"/>
  <c r="S1154" i="5"/>
  <c r="E1154" i="5"/>
  <c r="AD1154" i="5"/>
  <c r="I1154" i="5"/>
  <c r="Z1154" i="5"/>
  <c r="G1154" i="5"/>
  <c r="S1165" i="5"/>
  <c r="K1165" i="5"/>
  <c r="S1171" i="5"/>
  <c r="AD1171" i="5"/>
  <c r="J1171" i="5"/>
  <c r="I1174" i="5"/>
  <c r="U1174" i="5"/>
  <c r="C1174" i="5"/>
  <c r="R1174" i="5"/>
  <c r="K1207" i="5"/>
  <c r="G1207" i="5"/>
  <c r="X1207" i="5"/>
  <c r="F1207" i="5"/>
  <c r="R1210" i="5"/>
  <c r="L1211" i="5"/>
  <c r="F1209" i="5"/>
  <c r="P1209" i="5"/>
  <c r="J1209" i="5"/>
  <c r="R1211" i="5"/>
  <c r="G1122" i="5"/>
  <c r="W1122" i="5"/>
  <c r="G1123" i="5"/>
  <c r="U1126" i="5"/>
  <c r="AB1136" i="5"/>
  <c r="AD1136" i="5"/>
  <c r="AC1136" i="5" s="1"/>
  <c r="R1136" i="5"/>
  <c r="F1136" i="5"/>
  <c r="Y1136" i="5"/>
  <c r="J1136" i="5"/>
  <c r="W1136" i="5"/>
  <c r="G1136" i="5"/>
  <c r="R1137" i="5"/>
  <c r="Y1137" i="5"/>
  <c r="G1137" i="5"/>
  <c r="S1138" i="5"/>
  <c r="Z1143" i="5"/>
  <c r="F1143" i="5"/>
  <c r="S1143" i="5"/>
  <c r="J1143" i="5"/>
  <c r="S1146" i="5"/>
  <c r="U1154" i="5"/>
  <c r="AB1160" i="5"/>
  <c r="AD1160" i="5"/>
  <c r="AC1160" i="5" s="1"/>
  <c r="R1160" i="5"/>
  <c r="F1160" i="5"/>
  <c r="Y1160" i="5"/>
  <c r="J1160" i="5"/>
  <c r="C1160" i="5"/>
  <c r="W1160" i="5"/>
  <c r="G1160" i="5"/>
  <c r="Z1161" i="5"/>
  <c r="Y1161" i="5"/>
  <c r="Z1174" i="5"/>
  <c r="AB1200" i="5"/>
  <c r="T1200" i="5"/>
  <c r="G1200" i="5"/>
  <c r="C1200" i="5"/>
  <c r="Z1200" i="5"/>
  <c r="K1200" i="5"/>
  <c r="W1200" i="5"/>
  <c r="F1200" i="5"/>
  <c r="AD1217" i="5"/>
  <c r="J1217" i="5"/>
  <c r="C1217" i="5"/>
  <c r="H1217" i="5"/>
  <c r="T1217" i="5"/>
  <c r="P1217" i="5"/>
  <c r="F1217" i="5"/>
  <c r="E1200" i="5"/>
  <c r="X1210" i="5"/>
  <c r="AB1210" i="5"/>
  <c r="J1210" i="5"/>
  <c r="C1210" i="5"/>
  <c r="AD1210" i="5"/>
  <c r="H1210" i="5"/>
  <c r="W1210" i="5"/>
  <c r="G1210" i="5"/>
  <c r="AD1211" i="5"/>
  <c r="W1211" i="5"/>
  <c r="P1211" i="5"/>
  <c r="F1211" i="5"/>
  <c r="AB1211" i="5"/>
  <c r="H1211" i="5"/>
  <c r="N1211" i="5" s="1"/>
  <c r="X1211" i="5"/>
  <c r="G1211" i="5"/>
  <c r="L1240" i="5"/>
  <c r="F1240" i="5"/>
  <c r="AB1240" i="5"/>
  <c r="W1240" i="5"/>
  <c r="J1240" i="5"/>
  <c r="AB1244" i="5"/>
  <c r="G1244" i="5"/>
  <c r="W1244" i="5"/>
  <c r="L1244" i="5"/>
  <c r="J1244" i="5"/>
  <c r="AB1247" i="5"/>
  <c r="AD1247" i="5"/>
  <c r="P1247" i="5"/>
  <c r="G1247" i="5"/>
  <c r="X1247" i="5"/>
  <c r="L1247" i="5"/>
  <c r="C1247" i="5"/>
  <c r="W1247" i="5"/>
  <c r="H1247" i="5"/>
  <c r="N1247" i="5" s="1"/>
  <c r="S1247" i="5"/>
  <c r="F1247" i="5"/>
  <c r="AB1256" i="5"/>
  <c r="J1256" i="5"/>
  <c r="P1256" i="5"/>
  <c r="G1256" i="5"/>
  <c r="W1256" i="5"/>
  <c r="F1256" i="5"/>
  <c r="X1241" i="5"/>
  <c r="J1241" i="5"/>
  <c r="C1241" i="5"/>
  <c r="P1241" i="5"/>
  <c r="H1241" i="5"/>
  <c r="AD1241" i="5"/>
  <c r="F1241" i="5"/>
  <c r="S1273" i="5"/>
  <c r="AB1273" i="5"/>
  <c r="H1273" i="5"/>
  <c r="K1273" i="5"/>
  <c r="G1284" i="5"/>
  <c r="T1284" i="5"/>
  <c r="AB1304" i="5"/>
  <c r="W1304" i="5"/>
  <c r="H1304" i="5"/>
  <c r="N1304" i="5" s="1"/>
  <c r="C1304" i="5"/>
  <c r="AD1304" i="5"/>
  <c r="AC1304" i="5" s="1"/>
  <c r="L1304" i="5"/>
  <c r="X1304" i="5"/>
  <c r="G1304" i="5"/>
  <c r="S1304" i="5"/>
  <c r="P1304" i="5"/>
  <c r="F1304" i="5"/>
  <c r="AB1328" i="5"/>
  <c r="H1328" i="5"/>
  <c r="O1328" i="5" s="1"/>
  <c r="W1328" i="5"/>
  <c r="C1328" i="5"/>
  <c r="I1328" i="5"/>
  <c r="K1069" i="5"/>
  <c r="J1082" i="5"/>
  <c r="W1082" i="5"/>
  <c r="U1088" i="5"/>
  <c r="J1102" i="5"/>
  <c r="W1102" i="5"/>
  <c r="J1110" i="5"/>
  <c r="W1110" i="5"/>
  <c r="J1118" i="5"/>
  <c r="W1118" i="5"/>
  <c r="Z1135" i="5"/>
  <c r="F1135" i="5"/>
  <c r="W1135" i="5"/>
  <c r="C1142" i="5"/>
  <c r="AB1144" i="5"/>
  <c r="AD1144" i="5"/>
  <c r="AC1144" i="5" s="1"/>
  <c r="R1144" i="5"/>
  <c r="F1144" i="5"/>
  <c r="K1144" i="5"/>
  <c r="Z1153" i="5"/>
  <c r="G1153" i="5"/>
  <c r="AB1156" i="5"/>
  <c r="AD1156" i="5"/>
  <c r="AC1156" i="5" s="1"/>
  <c r="R1156" i="5"/>
  <c r="F1156" i="5"/>
  <c r="K1156" i="5"/>
  <c r="C1157" i="5"/>
  <c r="C1158" i="5"/>
  <c r="Z1158" i="5"/>
  <c r="C1166" i="5"/>
  <c r="U1166" i="5"/>
  <c r="C1168" i="5"/>
  <c r="J1168" i="5"/>
  <c r="Z1178" i="5"/>
  <c r="I1178" i="5"/>
  <c r="C1178" i="5"/>
  <c r="S1178" i="5"/>
  <c r="Z1182" i="5"/>
  <c r="AB1184" i="5"/>
  <c r="AC1184" i="5" s="1"/>
  <c r="Y1184" i="5"/>
  <c r="K1184" i="5"/>
  <c r="E1184" i="5"/>
  <c r="R1184" i="5"/>
  <c r="C1188" i="5"/>
  <c r="J1188" i="5"/>
  <c r="C1190" i="5"/>
  <c r="U1190" i="5"/>
  <c r="C1196" i="5"/>
  <c r="J1196" i="5"/>
  <c r="R1198" i="5"/>
  <c r="C1198" i="5"/>
  <c r="Z1198" i="5"/>
  <c r="X1202" i="5"/>
  <c r="W1202" i="5"/>
  <c r="H1202" i="5"/>
  <c r="T1202" i="5"/>
  <c r="AB1204" i="5"/>
  <c r="H1214" i="5"/>
  <c r="M1214" i="5" s="1"/>
  <c r="T1214" i="5"/>
  <c r="X1225" i="5"/>
  <c r="AD1225" i="5"/>
  <c r="J1225" i="5"/>
  <c r="C1225" i="5"/>
  <c r="H1225" i="5"/>
  <c r="O1225" i="5" s="1"/>
  <c r="P1237" i="5"/>
  <c r="F1237" i="5"/>
  <c r="AD1237" i="5"/>
  <c r="J1237" i="5"/>
  <c r="T1241" i="5"/>
  <c r="L1248" i="5"/>
  <c r="W1248" i="5"/>
  <c r="J1248" i="5"/>
  <c r="F1248" i="5"/>
  <c r="G1288" i="5"/>
  <c r="T1288" i="5"/>
  <c r="AB1308" i="5"/>
  <c r="G1308" i="5"/>
  <c r="AD1308" i="5"/>
  <c r="F1308" i="5"/>
  <c r="S1308" i="5"/>
  <c r="R1308" i="5"/>
  <c r="K1308" i="5"/>
  <c r="S1139" i="5"/>
  <c r="I1139" i="5"/>
  <c r="Y1142" i="5"/>
  <c r="E1142" i="5"/>
  <c r="Z1142" i="5"/>
  <c r="Z1162" i="5"/>
  <c r="I1162" i="5"/>
  <c r="C1162" i="5"/>
  <c r="S1162" i="5"/>
  <c r="Z1166" i="5"/>
  <c r="AB1168" i="5"/>
  <c r="AC1168" i="5" s="1"/>
  <c r="Y1168" i="5"/>
  <c r="K1168" i="5"/>
  <c r="E1168" i="5"/>
  <c r="R1168" i="5"/>
  <c r="AB1188" i="5"/>
  <c r="AD1188" i="5"/>
  <c r="AC1188" i="5" s="1"/>
  <c r="R1188" i="5"/>
  <c r="F1188" i="5"/>
  <c r="K1188" i="5"/>
  <c r="Z1190" i="5"/>
  <c r="U1195" i="5"/>
  <c r="AD1195" i="5"/>
  <c r="AB1196" i="5"/>
  <c r="AD1196" i="5"/>
  <c r="AC1196" i="5" s="1"/>
  <c r="R1196" i="5"/>
  <c r="F1196" i="5"/>
  <c r="K1196" i="5"/>
  <c r="X1205" i="5"/>
  <c r="C1205" i="5"/>
  <c r="AB1206" i="5"/>
  <c r="X1206" i="5"/>
  <c r="H1229" i="5"/>
  <c r="M1229" i="5" s="1"/>
  <c r="T1229" i="5"/>
  <c r="F1229" i="5"/>
  <c r="AB1231" i="5"/>
  <c r="X1231" i="5"/>
  <c r="F1231" i="5"/>
  <c r="AD1231" i="5"/>
  <c r="L1231" i="5"/>
  <c r="C1231" i="5"/>
  <c r="W1231" i="5"/>
  <c r="H1231" i="5"/>
  <c r="N1231" i="5" s="1"/>
  <c r="L1232" i="5"/>
  <c r="J1232" i="5"/>
  <c r="AB1232" i="5"/>
  <c r="W1232" i="5"/>
  <c r="AD1250" i="5"/>
  <c r="H1250" i="5"/>
  <c r="X1250" i="5"/>
  <c r="W1250" i="5"/>
  <c r="J1250" i="5"/>
  <c r="C1254" i="5"/>
  <c r="AD1254" i="5"/>
  <c r="AB1260" i="5"/>
  <c r="P1260" i="5"/>
  <c r="J1260" i="5"/>
  <c r="T1260" i="5"/>
  <c r="G1260" i="5"/>
  <c r="F1260" i="5"/>
  <c r="R1125" i="5"/>
  <c r="J1127" i="5"/>
  <c r="W1127" i="5"/>
  <c r="J1140" i="5"/>
  <c r="W1140" i="5"/>
  <c r="J1148" i="5"/>
  <c r="W1148" i="5"/>
  <c r="J1152" i="5"/>
  <c r="W1152" i="5"/>
  <c r="J1164" i="5"/>
  <c r="W1164" i="5"/>
  <c r="R1170" i="5"/>
  <c r="J1180" i="5"/>
  <c r="W1180" i="5"/>
  <c r="R1186" i="5"/>
  <c r="R1194" i="5"/>
  <c r="L1203" i="5"/>
  <c r="X1203" i="5"/>
  <c r="P1208" i="5"/>
  <c r="P1212" i="5"/>
  <c r="G1212" i="5"/>
  <c r="AB1218" i="5"/>
  <c r="C1218" i="5"/>
  <c r="W1219" i="5"/>
  <c r="H1219" i="5"/>
  <c r="N1219" i="5" s="1"/>
  <c r="S1219" i="5"/>
  <c r="C1226" i="5"/>
  <c r="AB1227" i="5"/>
  <c r="J1258" i="5"/>
  <c r="P1259" i="5"/>
  <c r="AB1268" i="5"/>
  <c r="Z1268" i="5"/>
  <c r="J1268" i="5"/>
  <c r="G1268" i="5"/>
  <c r="AD1277" i="5"/>
  <c r="AC1277" i="5" s="1"/>
  <c r="AB1277" i="5"/>
  <c r="P1277" i="5"/>
  <c r="F1277" i="5"/>
  <c r="X1277" i="5"/>
  <c r="H1277" i="5"/>
  <c r="W1277" i="5"/>
  <c r="AB1293" i="5"/>
  <c r="W1293" i="5"/>
  <c r="H1293" i="5"/>
  <c r="N1293" i="5" s="1"/>
  <c r="C1293" i="5"/>
  <c r="X1293" i="5"/>
  <c r="G1293" i="5"/>
  <c r="S1293" i="5"/>
  <c r="AB1312" i="5"/>
  <c r="AB1316" i="5"/>
  <c r="X1316" i="5"/>
  <c r="F1316" i="5"/>
  <c r="S1316" i="5"/>
  <c r="G1316" i="5"/>
  <c r="L1316" i="5"/>
  <c r="AD1316" i="5"/>
  <c r="H1316" i="5"/>
  <c r="N1316" i="5" s="1"/>
  <c r="I1321" i="5"/>
  <c r="E1321" i="5"/>
  <c r="Z1321" i="5"/>
  <c r="U1321" i="5"/>
  <c r="R1243" i="5"/>
  <c r="AD1255" i="5"/>
  <c r="K1255" i="5"/>
  <c r="C1255" i="5"/>
  <c r="S1255" i="5"/>
  <c r="AB1262" i="5"/>
  <c r="X1262" i="5"/>
  <c r="H1262" i="5"/>
  <c r="M1262" i="5" s="1"/>
  <c r="T1262" i="5"/>
  <c r="C1262" i="5"/>
  <c r="AD1262" i="5"/>
  <c r="T1267" i="5"/>
  <c r="C1267" i="5"/>
  <c r="J1267" i="5"/>
  <c r="P1274" i="5"/>
  <c r="K1274" i="5"/>
  <c r="J1274" i="5"/>
  <c r="Z1274" i="5"/>
  <c r="AB1285" i="5"/>
  <c r="W1285" i="5"/>
  <c r="H1285" i="5"/>
  <c r="N1285" i="5" s="1"/>
  <c r="C1285" i="5"/>
  <c r="X1285" i="5"/>
  <c r="G1285" i="5"/>
  <c r="S1285" i="5"/>
  <c r="AB1289" i="5"/>
  <c r="AD1289" i="5"/>
  <c r="P1289" i="5"/>
  <c r="F1289" i="5"/>
  <c r="L1289" i="5"/>
  <c r="C1289" i="5"/>
  <c r="W1289" i="5"/>
  <c r="J1302" i="5"/>
  <c r="P1316" i="5"/>
  <c r="J1319" i="5"/>
  <c r="S1319" i="5"/>
  <c r="AD1319" i="5"/>
  <c r="G1319" i="5"/>
  <c r="K1321" i="5"/>
  <c r="R1258" i="5"/>
  <c r="X1258" i="5"/>
  <c r="S1259" i="5"/>
  <c r="AD1259" i="5"/>
  <c r="H1259" i="5"/>
  <c r="N1259" i="5" s="1"/>
  <c r="AB1259" i="5"/>
  <c r="K1263" i="5"/>
  <c r="H1263" i="5"/>
  <c r="N1263" i="5" s="1"/>
  <c r="G1263" i="5"/>
  <c r="R1312" i="5"/>
  <c r="G1312" i="5"/>
  <c r="K1312" i="5"/>
  <c r="P1312" i="5"/>
  <c r="H1312" i="5"/>
  <c r="N1312" i="5" s="1"/>
  <c r="Z1320" i="5"/>
  <c r="E1320" i="5"/>
  <c r="K1320" i="5"/>
  <c r="AD1320" i="5"/>
  <c r="U1320" i="5"/>
  <c r="I1327" i="5"/>
  <c r="U1327" i="5"/>
  <c r="H1327" i="5"/>
  <c r="P1330" i="5"/>
  <c r="G1330" i="5"/>
  <c r="C1340" i="5"/>
  <c r="S1340" i="5"/>
  <c r="P1335" i="5"/>
  <c r="I1335" i="5"/>
  <c r="K1335" i="5"/>
  <c r="P1336" i="5"/>
  <c r="K1336" i="5"/>
  <c r="C1336" i="5"/>
  <c r="Y1336" i="5"/>
  <c r="E1336" i="5"/>
  <c r="H1357" i="5"/>
  <c r="M1357" i="5" s="1"/>
  <c r="R1363" i="5"/>
  <c r="Z1363" i="5"/>
  <c r="K1363" i="5"/>
  <c r="F1363" i="5"/>
  <c r="L1329" i="5"/>
  <c r="H1329" i="5"/>
  <c r="M1329" i="5" s="1"/>
  <c r="P1233" i="5"/>
  <c r="P1236" i="5"/>
  <c r="L1239" i="5"/>
  <c r="W1239" i="5"/>
  <c r="P1249" i="5"/>
  <c r="P1252" i="5"/>
  <c r="P1301" i="5"/>
  <c r="Z1301" i="5"/>
  <c r="G1301" i="5"/>
  <c r="AB1301" i="5"/>
  <c r="AD1303" i="5"/>
  <c r="Z1317" i="5"/>
  <c r="T1317" i="5"/>
  <c r="AB1323" i="5"/>
  <c r="AC1323" i="5" s="1"/>
  <c r="U1323" i="5"/>
  <c r="G1323" i="5"/>
  <c r="C1323" i="5"/>
  <c r="Y1323" i="5"/>
  <c r="J1323" i="5"/>
  <c r="R1323" i="5"/>
  <c r="U1326" i="5"/>
  <c r="G1326" i="5"/>
  <c r="U1329" i="5"/>
  <c r="H1331" i="5"/>
  <c r="O1331" i="5" s="1"/>
  <c r="U1331" i="5"/>
  <c r="K1342" i="5"/>
  <c r="X1342" i="5"/>
  <c r="C1342" i="5"/>
  <c r="W1379" i="5"/>
  <c r="R1379" i="5"/>
  <c r="F1379" i="5"/>
  <c r="K1379" i="5"/>
  <c r="K1382" i="5"/>
  <c r="T1382" i="5"/>
  <c r="AB1386" i="5"/>
  <c r="U1386" i="5"/>
  <c r="G1386" i="5"/>
  <c r="AD1386" i="5"/>
  <c r="R1386" i="5"/>
  <c r="F1386" i="5"/>
  <c r="W1386" i="5"/>
  <c r="X1388" i="5"/>
  <c r="U1388" i="5"/>
  <c r="H1388" i="5"/>
  <c r="O1388" i="5" s="1"/>
  <c r="T1388" i="5"/>
  <c r="E1388" i="5"/>
  <c r="AD1391" i="5"/>
  <c r="AC1391" i="5" s="1"/>
  <c r="R1391" i="5"/>
  <c r="G1391" i="5"/>
  <c r="AB1391" i="5"/>
  <c r="P1391" i="5"/>
  <c r="F1391" i="5"/>
  <c r="X1391" i="5"/>
  <c r="AD1265" i="5"/>
  <c r="C1306" i="5"/>
  <c r="P1306" i="5"/>
  <c r="AB1322" i="5"/>
  <c r="U1322" i="5"/>
  <c r="G1322" i="5"/>
  <c r="C1322" i="5"/>
  <c r="K1322" i="5"/>
  <c r="AD1322" i="5"/>
  <c r="K1354" i="5"/>
  <c r="C1354" i="5"/>
  <c r="U1354" i="5"/>
  <c r="AB1356" i="5"/>
  <c r="G1356" i="5"/>
  <c r="S1356" i="5"/>
  <c r="L1358" i="5"/>
  <c r="Z1360" i="5"/>
  <c r="S1360" i="5"/>
  <c r="R1364" i="5"/>
  <c r="F1364" i="5"/>
  <c r="S1364" i="5"/>
  <c r="U1366" i="5"/>
  <c r="I1371" i="5"/>
  <c r="G1375" i="5"/>
  <c r="W1375" i="5"/>
  <c r="E1379" i="5"/>
  <c r="U1379" i="5"/>
  <c r="I1382" i="5"/>
  <c r="E1386" i="5"/>
  <c r="Y1386" i="5"/>
  <c r="I1388" i="5"/>
  <c r="H1391" i="5"/>
  <c r="AB1358" i="5"/>
  <c r="P1358" i="5"/>
  <c r="F1358" i="5"/>
  <c r="J1375" i="5"/>
  <c r="G1379" i="5"/>
  <c r="X1379" i="5"/>
  <c r="J1386" i="5"/>
  <c r="P1388" i="5"/>
  <c r="L1391" i="5"/>
  <c r="U1371" i="5"/>
  <c r="G1371" i="5"/>
  <c r="S1371" i="5"/>
  <c r="AB1375" i="5"/>
  <c r="AD1375" i="5"/>
  <c r="R1375" i="5"/>
  <c r="F1375" i="5"/>
  <c r="K1375" i="5"/>
  <c r="J1379" i="5"/>
  <c r="Z1379" i="5"/>
  <c r="K1386" i="5"/>
  <c r="W1391" i="5"/>
  <c r="Y1395" i="5"/>
  <c r="K1398" i="5"/>
  <c r="K1400" i="5"/>
  <c r="Y1401" i="5"/>
  <c r="S1402" i="5"/>
  <c r="W1398" i="5"/>
  <c r="U1318" i="5"/>
  <c r="L1334" i="5"/>
  <c r="X1334" i="5"/>
  <c r="AB1341" i="5"/>
  <c r="L1365" i="5"/>
  <c r="X1365" i="5"/>
  <c r="L1374" i="5"/>
  <c r="Z1374" i="5"/>
  <c r="K1380" i="5"/>
  <c r="L1385" i="5"/>
  <c r="Z1385" i="5"/>
  <c r="K1392" i="5"/>
  <c r="U1393" i="5"/>
  <c r="F1398" i="5"/>
  <c r="Y1398" i="5"/>
  <c r="F1402" i="5"/>
  <c r="F1406" i="5"/>
  <c r="I1398" i="5"/>
  <c r="F1400" i="5"/>
  <c r="K1402" i="5"/>
  <c r="F1404" i="5"/>
  <c r="S1406" i="5"/>
  <c r="AB88" i="5"/>
  <c r="Y88" i="5"/>
  <c r="R88" i="5"/>
  <c r="G88" i="5"/>
  <c r="C88" i="5"/>
  <c r="W88" i="5"/>
  <c r="K88" i="5"/>
  <c r="F88" i="5"/>
  <c r="AD88" i="5"/>
  <c r="AC88" i="5" s="1"/>
  <c r="U88" i="5"/>
  <c r="J88" i="5"/>
  <c r="E88" i="5"/>
  <c r="AB43" i="5"/>
  <c r="AD43" i="5"/>
  <c r="AC43" i="5" s="1"/>
  <c r="W43" i="5"/>
  <c r="K43" i="5"/>
  <c r="F43" i="5"/>
  <c r="U43" i="5"/>
  <c r="J43" i="5"/>
  <c r="E43" i="5"/>
  <c r="S43" i="5"/>
  <c r="AB44" i="5"/>
  <c r="W44" i="5"/>
  <c r="K44" i="5"/>
  <c r="F44" i="5"/>
  <c r="AD44" i="5"/>
  <c r="AC44" i="5" s="1"/>
  <c r="U44" i="5"/>
  <c r="J44" i="5"/>
  <c r="E44" i="5"/>
  <c r="S44" i="5"/>
  <c r="X46" i="5"/>
  <c r="P46" i="5"/>
  <c r="G46" i="5"/>
  <c r="W46" i="5"/>
  <c r="L46" i="5"/>
  <c r="F46" i="5"/>
  <c r="S46" i="5"/>
  <c r="AD51" i="5"/>
  <c r="W51" i="5"/>
  <c r="K51" i="5"/>
  <c r="R51" i="5"/>
  <c r="G51" i="5"/>
  <c r="AB51" i="5"/>
  <c r="X38" i="5"/>
  <c r="U38" i="5"/>
  <c r="F38" i="5"/>
  <c r="P38" i="5"/>
  <c r="E38" i="5"/>
  <c r="AB38" i="5"/>
  <c r="G43" i="5"/>
  <c r="Y43" i="5"/>
  <c r="G44" i="5"/>
  <c r="Y44" i="5"/>
  <c r="H46" i="5"/>
  <c r="M46" i="5" s="1"/>
  <c r="AB46" i="5"/>
  <c r="F51" i="5"/>
  <c r="K56" i="5"/>
  <c r="AB58" i="5"/>
  <c r="X58" i="5"/>
  <c r="C58" i="5"/>
  <c r="S58" i="5"/>
  <c r="H58" i="5"/>
  <c r="N58" i="5" s="1"/>
  <c r="AB66" i="5"/>
  <c r="X66" i="5"/>
  <c r="C66" i="5"/>
  <c r="S66" i="5"/>
  <c r="H66" i="5"/>
  <c r="N66" i="5" s="1"/>
  <c r="AB75" i="5"/>
  <c r="Y75" i="5"/>
  <c r="R75" i="5"/>
  <c r="G75" i="5"/>
  <c r="C75" i="5"/>
  <c r="U75" i="5"/>
  <c r="J75" i="5"/>
  <c r="E75" i="5"/>
  <c r="AD75" i="5"/>
  <c r="AC75" i="5" s="1"/>
  <c r="W75" i="5"/>
  <c r="K75" i="5"/>
  <c r="F75" i="5"/>
  <c r="AB76" i="5"/>
  <c r="Y76" i="5"/>
  <c r="R76" i="5"/>
  <c r="G76" i="5"/>
  <c r="C76" i="5"/>
  <c r="AD76" i="5"/>
  <c r="AC76" i="5" s="1"/>
  <c r="U76" i="5"/>
  <c r="J76" i="5"/>
  <c r="E76" i="5"/>
  <c r="W76" i="5"/>
  <c r="K76" i="5"/>
  <c r="F76" i="5"/>
  <c r="I88" i="5"/>
  <c r="AB92" i="5"/>
  <c r="Y92" i="5"/>
  <c r="R92" i="5"/>
  <c r="G92" i="5"/>
  <c r="C92" i="5"/>
  <c r="W92" i="5"/>
  <c r="K92" i="5"/>
  <c r="F92" i="5"/>
  <c r="AD92" i="5"/>
  <c r="AC92" i="5" s="1"/>
  <c r="U92" i="5"/>
  <c r="J92" i="5"/>
  <c r="E92" i="5"/>
  <c r="R36" i="5"/>
  <c r="H36" i="5"/>
  <c r="O36" i="5" s="1"/>
  <c r="X36" i="5"/>
  <c r="J38" i="5"/>
  <c r="I43" i="5"/>
  <c r="Z43" i="5"/>
  <c r="I44" i="5"/>
  <c r="Z44" i="5"/>
  <c r="K46" i="5"/>
  <c r="AD46" i="5"/>
  <c r="AB49" i="5"/>
  <c r="S49" i="5"/>
  <c r="H49" i="5"/>
  <c r="M49" i="5" s="1"/>
  <c r="L51" i="5"/>
  <c r="X55" i="5"/>
  <c r="P55" i="5"/>
  <c r="G55" i="5"/>
  <c r="W55" i="5"/>
  <c r="L55" i="5"/>
  <c r="E55" i="5"/>
  <c r="U55" i="5"/>
  <c r="I75" i="5"/>
  <c r="I76" i="5"/>
  <c r="AB80" i="5"/>
  <c r="Y80" i="5"/>
  <c r="R80" i="5"/>
  <c r="G80" i="5"/>
  <c r="C80" i="5"/>
  <c r="AD80" i="5"/>
  <c r="AC80" i="5" s="1"/>
  <c r="U80" i="5"/>
  <c r="J80" i="5"/>
  <c r="E80" i="5"/>
  <c r="W80" i="5"/>
  <c r="K80" i="5"/>
  <c r="F80" i="5"/>
  <c r="S88" i="5"/>
  <c r="I92" i="5"/>
  <c r="AB96" i="5"/>
  <c r="Y96" i="5"/>
  <c r="R96" i="5"/>
  <c r="G96" i="5"/>
  <c r="C96" i="5"/>
  <c r="AD96" i="5"/>
  <c r="AC96" i="5" s="1"/>
  <c r="U96" i="5"/>
  <c r="J96" i="5"/>
  <c r="E96" i="5"/>
  <c r="W96" i="5"/>
  <c r="K96" i="5"/>
  <c r="F96" i="5"/>
  <c r="AD106" i="5"/>
  <c r="S106" i="5"/>
  <c r="G106" i="5"/>
  <c r="C106" i="5"/>
  <c r="Y106" i="5"/>
  <c r="J106" i="5"/>
  <c r="E106" i="5"/>
  <c r="Z106" i="5"/>
  <c r="K106" i="5"/>
  <c r="F106" i="5"/>
  <c r="AB108" i="5"/>
  <c r="Y108" i="5"/>
  <c r="R108" i="5"/>
  <c r="G108" i="5"/>
  <c r="C108" i="5"/>
  <c r="AD108" i="5"/>
  <c r="AC108" i="5" s="1"/>
  <c r="U108" i="5"/>
  <c r="J108" i="5"/>
  <c r="E108" i="5"/>
  <c r="W108" i="5"/>
  <c r="K108" i="5"/>
  <c r="F108" i="5"/>
  <c r="X56" i="5"/>
  <c r="U56" i="5"/>
  <c r="G56" i="5"/>
  <c r="P56" i="5"/>
  <c r="E56" i="5"/>
  <c r="AB56" i="5"/>
  <c r="X30" i="5"/>
  <c r="U30" i="5"/>
  <c r="F30" i="5"/>
  <c r="P30" i="5"/>
  <c r="E30" i="5"/>
  <c r="AB30" i="5"/>
  <c r="Z29" i="5"/>
  <c r="P29" i="5"/>
  <c r="F29" i="5"/>
  <c r="X29" i="5"/>
  <c r="L29" i="5"/>
  <c r="E29" i="5"/>
  <c r="U29" i="5"/>
  <c r="L30" i="5"/>
  <c r="Z37" i="5"/>
  <c r="P37" i="5"/>
  <c r="F37" i="5"/>
  <c r="X37" i="5"/>
  <c r="L37" i="5"/>
  <c r="E37" i="5"/>
  <c r="U37" i="5"/>
  <c r="L38" i="5"/>
  <c r="C43" i="5"/>
  <c r="R43" i="5"/>
  <c r="C44" i="5"/>
  <c r="R44" i="5"/>
  <c r="Y45" i="5"/>
  <c r="AD45" i="5"/>
  <c r="W45" i="5"/>
  <c r="P45" i="5"/>
  <c r="H45" i="5"/>
  <c r="M45" i="5" s="1"/>
  <c r="C45" i="5"/>
  <c r="AB45" i="5"/>
  <c r="T45" i="5"/>
  <c r="L45" i="5"/>
  <c r="G45" i="5"/>
  <c r="R45" i="5"/>
  <c r="C46" i="5"/>
  <c r="R46" i="5"/>
  <c r="X49" i="5"/>
  <c r="P51" i="5"/>
  <c r="AB54" i="5"/>
  <c r="X54" i="5"/>
  <c r="C54" i="5"/>
  <c r="S54" i="5"/>
  <c r="H55" i="5"/>
  <c r="N55" i="5" s="1"/>
  <c r="AB55" i="5"/>
  <c r="W56" i="5"/>
  <c r="AB62" i="5"/>
  <c r="X62" i="5"/>
  <c r="C62" i="5"/>
  <c r="S62" i="5"/>
  <c r="H62" i="5"/>
  <c r="N62" i="5" s="1"/>
  <c r="Y70" i="5"/>
  <c r="C70" i="5"/>
  <c r="T70" i="5"/>
  <c r="I70" i="5"/>
  <c r="S75" i="5"/>
  <c r="S76" i="5"/>
  <c r="I80" i="5"/>
  <c r="AB84" i="5"/>
  <c r="Y84" i="5"/>
  <c r="R84" i="5"/>
  <c r="G84" i="5"/>
  <c r="C84" i="5"/>
  <c r="AD84" i="5"/>
  <c r="AC84" i="5" s="1"/>
  <c r="U84" i="5"/>
  <c r="J84" i="5"/>
  <c r="E84" i="5"/>
  <c r="W84" i="5"/>
  <c r="K84" i="5"/>
  <c r="F84" i="5"/>
  <c r="Z88" i="5"/>
  <c r="S92" i="5"/>
  <c r="I96" i="5"/>
  <c r="AB100" i="5"/>
  <c r="Y100" i="5"/>
  <c r="R100" i="5"/>
  <c r="G100" i="5"/>
  <c r="C100" i="5"/>
  <c r="W100" i="5"/>
  <c r="K100" i="5"/>
  <c r="F100" i="5"/>
  <c r="AD100" i="5"/>
  <c r="U100" i="5"/>
  <c r="J100" i="5"/>
  <c r="E100" i="5"/>
  <c r="O120" i="5"/>
  <c r="K131" i="5"/>
  <c r="R131" i="5"/>
  <c r="AB131" i="5"/>
  <c r="AB176" i="5"/>
  <c r="Y176" i="5"/>
  <c r="R176" i="5"/>
  <c r="G176" i="5"/>
  <c r="C176" i="5"/>
  <c r="J176" i="5"/>
  <c r="W176" i="5"/>
  <c r="AB177" i="5"/>
  <c r="Y177" i="5"/>
  <c r="R177" i="5"/>
  <c r="G177" i="5"/>
  <c r="C177" i="5"/>
  <c r="Z177" i="5"/>
  <c r="K177" i="5"/>
  <c r="E177" i="5"/>
  <c r="S177" i="5"/>
  <c r="AB188" i="5"/>
  <c r="U188" i="5"/>
  <c r="J188" i="5"/>
  <c r="E188" i="5"/>
  <c r="Z188" i="5"/>
  <c r="R188" i="5"/>
  <c r="F188" i="5"/>
  <c r="S188" i="5"/>
  <c r="AB199" i="5"/>
  <c r="W199" i="5"/>
  <c r="K199" i="5"/>
  <c r="F199" i="5"/>
  <c r="U199" i="5"/>
  <c r="I199" i="5"/>
  <c r="C199" i="5"/>
  <c r="R199" i="5"/>
  <c r="AD199" i="5"/>
  <c r="AC199" i="5" s="1"/>
  <c r="T211" i="5"/>
  <c r="G211" i="5"/>
  <c r="AB211" i="5"/>
  <c r="J211" i="5"/>
  <c r="W211" i="5"/>
  <c r="X220" i="5"/>
  <c r="H220" i="5"/>
  <c r="M220" i="5" s="1"/>
  <c r="J220" i="5"/>
  <c r="AD220" i="5"/>
  <c r="AD224" i="5"/>
  <c r="J224" i="5"/>
  <c r="C224" i="5"/>
  <c r="H224" i="5"/>
  <c r="M224" i="5" s="1"/>
  <c r="X224" i="5"/>
  <c r="X229" i="5"/>
  <c r="J229" i="5"/>
  <c r="C229" i="5"/>
  <c r="AB229" i="5"/>
  <c r="H229" i="5"/>
  <c r="M229" i="5" s="1"/>
  <c r="W229" i="5"/>
  <c r="X238" i="5"/>
  <c r="P238" i="5"/>
  <c r="G238" i="5"/>
  <c r="S238" i="5"/>
  <c r="H238" i="5"/>
  <c r="N238" i="5" s="1"/>
  <c r="R238" i="5"/>
  <c r="W247" i="5"/>
  <c r="J247" i="5"/>
  <c r="AB247" i="5"/>
  <c r="G247" i="5"/>
  <c r="T247" i="5"/>
  <c r="P255" i="5"/>
  <c r="F255" i="5"/>
  <c r="L255" i="5"/>
  <c r="W255" i="5"/>
  <c r="W257" i="5"/>
  <c r="H257" i="5"/>
  <c r="M257" i="5" s="1"/>
  <c r="X257" i="5"/>
  <c r="G257" i="5"/>
  <c r="AB257" i="5"/>
  <c r="P271" i="5"/>
  <c r="F271" i="5"/>
  <c r="AB271" i="5"/>
  <c r="J271" i="5"/>
  <c r="W271" i="5"/>
  <c r="AD301" i="5"/>
  <c r="T301" i="5"/>
  <c r="G301" i="5"/>
  <c r="AB301" i="5"/>
  <c r="J301" i="5"/>
  <c r="X301" i="5"/>
  <c r="AD304" i="5"/>
  <c r="J304" i="5"/>
  <c r="C304" i="5"/>
  <c r="X304" i="5"/>
  <c r="F304" i="5"/>
  <c r="T312" i="5"/>
  <c r="F312" i="5"/>
  <c r="J312" i="5"/>
  <c r="AD312" i="5"/>
  <c r="AB322" i="5"/>
  <c r="R322" i="5"/>
  <c r="H322" i="5"/>
  <c r="N322" i="5" s="1"/>
  <c r="C322" i="5"/>
  <c r="AD322" i="5"/>
  <c r="AC322" i="5" s="1"/>
  <c r="P322" i="5"/>
  <c r="F322" i="5"/>
  <c r="S322" i="5"/>
  <c r="T355" i="5"/>
  <c r="G355" i="5"/>
  <c r="W355" i="5"/>
  <c r="F355" i="5"/>
  <c r="L355" i="5"/>
  <c r="W359" i="5"/>
  <c r="J359" i="5"/>
  <c r="L359" i="5"/>
  <c r="T359" i="5"/>
  <c r="F359" i="5"/>
  <c r="T360" i="5"/>
  <c r="F360" i="5"/>
  <c r="P360" i="5"/>
  <c r="C360" i="5"/>
  <c r="AD360" i="5"/>
  <c r="H360" i="5"/>
  <c r="M360" i="5" s="1"/>
  <c r="W362" i="5"/>
  <c r="L362" i="5"/>
  <c r="F362" i="5"/>
  <c r="X362" i="5"/>
  <c r="K362" i="5"/>
  <c r="C362" i="5"/>
  <c r="AD362" i="5"/>
  <c r="R362" i="5"/>
  <c r="G362" i="5"/>
  <c r="AB362" i="5"/>
  <c r="X364" i="5"/>
  <c r="H364" i="5"/>
  <c r="M364" i="5" s="1"/>
  <c r="AD364" i="5"/>
  <c r="F364" i="5"/>
  <c r="P364" i="5"/>
  <c r="C364" i="5"/>
  <c r="S493" i="5"/>
  <c r="C493" i="5"/>
  <c r="J493" i="5"/>
  <c r="T493" i="5"/>
  <c r="K493" i="5"/>
  <c r="L60" i="5"/>
  <c r="AB60" i="5"/>
  <c r="K63" i="5"/>
  <c r="U63" i="5"/>
  <c r="L68" i="5"/>
  <c r="AB68" i="5"/>
  <c r="I91" i="5"/>
  <c r="S91" i="5"/>
  <c r="Z91" i="5"/>
  <c r="I99" i="5"/>
  <c r="S99" i="5"/>
  <c r="Z99" i="5"/>
  <c r="I111" i="5"/>
  <c r="S111" i="5"/>
  <c r="Z111" i="5"/>
  <c r="I112" i="5"/>
  <c r="S112" i="5"/>
  <c r="Z112" i="5"/>
  <c r="E113" i="5"/>
  <c r="J113" i="5"/>
  <c r="U113" i="5"/>
  <c r="AD113" i="5"/>
  <c r="I116" i="5"/>
  <c r="S116" i="5"/>
  <c r="Z116" i="5"/>
  <c r="E117" i="5"/>
  <c r="J117" i="5"/>
  <c r="U117" i="5"/>
  <c r="AD117" i="5"/>
  <c r="AC117" i="5" s="1"/>
  <c r="P125" i="5"/>
  <c r="K127" i="5"/>
  <c r="S127" i="5"/>
  <c r="AD127" i="5"/>
  <c r="AB156" i="5"/>
  <c r="U156" i="5"/>
  <c r="J156" i="5"/>
  <c r="E156" i="5"/>
  <c r="K156" i="5"/>
  <c r="Y156" i="5"/>
  <c r="AB157" i="5"/>
  <c r="AD157" i="5"/>
  <c r="U157" i="5"/>
  <c r="J157" i="5"/>
  <c r="E157" i="5"/>
  <c r="K157" i="5"/>
  <c r="Y157" i="5"/>
  <c r="I42" i="5"/>
  <c r="S42" i="5"/>
  <c r="Z42" i="5"/>
  <c r="L47" i="5"/>
  <c r="AB47" i="5"/>
  <c r="AC47" i="5" s="1"/>
  <c r="E63" i="5"/>
  <c r="L63" i="5"/>
  <c r="W63" i="5"/>
  <c r="E64" i="5"/>
  <c r="P64" i="5"/>
  <c r="H71" i="5"/>
  <c r="O71" i="5" s="1"/>
  <c r="I72" i="5"/>
  <c r="S72" i="5"/>
  <c r="Z72" i="5"/>
  <c r="E73" i="5"/>
  <c r="J73" i="5"/>
  <c r="U73" i="5"/>
  <c r="E74" i="5"/>
  <c r="J74" i="5"/>
  <c r="U74" i="5"/>
  <c r="AD74" i="5"/>
  <c r="AC74" i="5" s="1"/>
  <c r="I78" i="5"/>
  <c r="S78" i="5"/>
  <c r="Z78" i="5"/>
  <c r="E79" i="5"/>
  <c r="J79" i="5"/>
  <c r="U79" i="5"/>
  <c r="AD79" i="5"/>
  <c r="AC79" i="5" s="1"/>
  <c r="I82" i="5"/>
  <c r="S82" i="5"/>
  <c r="Z82" i="5"/>
  <c r="E83" i="5"/>
  <c r="J83" i="5"/>
  <c r="U83" i="5"/>
  <c r="AD83" i="5"/>
  <c r="AC83" i="5" s="1"/>
  <c r="I94" i="5"/>
  <c r="S94" i="5"/>
  <c r="Z94" i="5"/>
  <c r="E95" i="5"/>
  <c r="J95" i="5"/>
  <c r="U95" i="5"/>
  <c r="AD95" i="5"/>
  <c r="AC95" i="5" s="1"/>
  <c r="I98" i="5"/>
  <c r="S98" i="5"/>
  <c r="Z98" i="5"/>
  <c r="E99" i="5"/>
  <c r="J99" i="5"/>
  <c r="U99" i="5"/>
  <c r="AD99" i="5"/>
  <c r="AC99" i="5" s="1"/>
  <c r="I103" i="5"/>
  <c r="S103" i="5"/>
  <c r="Z103" i="5"/>
  <c r="E104" i="5"/>
  <c r="J104" i="5"/>
  <c r="U104" i="5"/>
  <c r="E105" i="5"/>
  <c r="J105" i="5"/>
  <c r="U105" i="5"/>
  <c r="AD105" i="5"/>
  <c r="AC105" i="5" s="1"/>
  <c r="E107" i="5"/>
  <c r="J107" i="5"/>
  <c r="U107" i="5"/>
  <c r="AD107" i="5"/>
  <c r="AC107" i="5" s="1"/>
  <c r="J120" i="5"/>
  <c r="P120" i="5"/>
  <c r="W120" i="5"/>
  <c r="AD120" i="5"/>
  <c r="G124" i="5"/>
  <c r="R124" i="5"/>
  <c r="F125" i="5"/>
  <c r="T125" i="5"/>
  <c r="T126" i="5"/>
  <c r="F127" i="5"/>
  <c r="L127" i="5"/>
  <c r="W127" i="5"/>
  <c r="L128" i="5"/>
  <c r="AB128" i="5"/>
  <c r="F131" i="5"/>
  <c r="L131" i="5"/>
  <c r="S131" i="5"/>
  <c r="AD131" i="5"/>
  <c r="AC131" i="5" s="1"/>
  <c r="H134" i="5"/>
  <c r="M134" i="5" s="1"/>
  <c r="K135" i="5"/>
  <c r="R135" i="5"/>
  <c r="AB135" i="5"/>
  <c r="AC135" i="5" s="1"/>
  <c r="G136" i="5"/>
  <c r="R136" i="5"/>
  <c r="F137" i="5"/>
  <c r="H138" i="5"/>
  <c r="M138" i="5" s="1"/>
  <c r="X138" i="5"/>
  <c r="F139" i="5"/>
  <c r="L139" i="5"/>
  <c r="W139" i="5"/>
  <c r="L140" i="5"/>
  <c r="AB140" i="5"/>
  <c r="E145" i="5"/>
  <c r="P146" i="5"/>
  <c r="W148" i="5"/>
  <c r="G148" i="5"/>
  <c r="L148" i="5"/>
  <c r="X148" i="5"/>
  <c r="K149" i="5"/>
  <c r="AB149" i="5"/>
  <c r="AB153" i="5"/>
  <c r="R153" i="5"/>
  <c r="H153" i="5"/>
  <c r="M153" i="5" s="1"/>
  <c r="L153" i="5"/>
  <c r="Z153" i="5"/>
  <c r="F156" i="5"/>
  <c r="R156" i="5"/>
  <c r="Z156" i="5"/>
  <c r="F157" i="5"/>
  <c r="R157" i="5"/>
  <c r="Z157" i="5"/>
  <c r="G158" i="5"/>
  <c r="S158" i="5"/>
  <c r="G159" i="5"/>
  <c r="S159" i="5"/>
  <c r="AD159" i="5"/>
  <c r="AB182" i="5"/>
  <c r="AD182" i="5"/>
  <c r="AC182" i="5" s="1"/>
  <c r="W182" i="5"/>
  <c r="K182" i="5"/>
  <c r="F182" i="5"/>
  <c r="Z182" i="5"/>
  <c r="R182" i="5"/>
  <c r="E182" i="5"/>
  <c r="S182" i="5"/>
  <c r="G188" i="5"/>
  <c r="AB189" i="5"/>
  <c r="AD189" i="5"/>
  <c r="U189" i="5"/>
  <c r="J189" i="5"/>
  <c r="E189" i="5"/>
  <c r="Z189" i="5"/>
  <c r="R189" i="5"/>
  <c r="F189" i="5"/>
  <c r="E199" i="5"/>
  <c r="S199" i="5"/>
  <c r="X204" i="5"/>
  <c r="H204" i="5"/>
  <c r="M204" i="5" s="1"/>
  <c r="P204" i="5"/>
  <c r="C204" i="5"/>
  <c r="AD204" i="5"/>
  <c r="F211" i="5"/>
  <c r="X213" i="5"/>
  <c r="J213" i="5"/>
  <c r="C213" i="5"/>
  <c r="AD213" i="5"/>
  <c r="R213" i="5"/>
  <c r="W213" i="5"/>
  <c r="F220" i="5"/>
  <c r="AD221" i="5"/>
  <c r="T221" i="5"/>
  <c r="G221" i="5"/>
  <c r="R221" i="5"/>
  <c r="C221" i="5"/>
  <c r="X221" i="5"/>
  <c r="F224" i="5"/>
  <c r="W225" i="5"/>
  <c r="H225" i="5"/>
  <c r="M225" i="5" s="1"/>
  <c r="AD225" i="5"/>
  <c r="R225" i="5"/>
  <c r="C225" i="5"/>
  <c r="X225" i="5"/>
  <c r="G229" i="5"/>
  <c r="AD229" i="5"/>
  <c r="W231" i="5"/>
  <c r="J231" i="5"/>
  <c r="L231" i="5"/>
  <c r="T231" i="5"/>
  <c r="W234" i="5"/>
  <c r="L234" i="5"/>
  <c r="F234" i="5"/>
  <c r="X234" i="5"/>
  <c r="K234" i="5"/>
  <c r="C234" i="5"/>
  <c r="R234" i="5"/>
  <c r="X236" i="5"/>
  <c r="H236" i="5"/>
  <c r="M236" i="5" s="1"/>
  <c r="AD236" i="5"/>
  <c r="F236" i="5"/>
  <c r="F238" i="5"/>
  <c r="W238" i="5"/>
  <c r="AB242" i="5"/>
  <c r="AC242" i="5" s="1"/>
  <c r="R242" i="5"/>
  <c r="H242" i="5"/>
  <c r="N242" i="5" s="1"/>
  <c r="C242" i="5"/>
  <c r="S242" i="5"/>
  <c r="G242" i="5"/>
  <c r="P242" i="5"/>
  <c r="F247" i="5"/>
  <c r="W250" i="5"/>
  <c r="L250" i="5"/>
  <c r="F250" i="5"/>
  <c r="S250" i="5"/>
  <c r="H250" i="5"/>
  <c r="N250" i="5" s="1"/>
  <c r="R250" i="5"/>
  <c r="X254" i="5"/>
  <c r="P254" i="5"/>
  <c r="G254" i="5"/>
  <c r="AD254" i="5"/>
  <c r="R254" i="5"/>
  <c r="F254" i="5"/>
  <c r="S254" i="5"/>
  <c r="G255" i="5"/>
  <c r="AB255" i="5"/>
  <c r="J257" i="5"/>
  <c r="AD257" i="5"/>
  <c r="AC257" i="5" s="1"/>
  <c r="T259" i="5"/>
  <c r="G259" i="5"/>
  <c r="L259" i="5"/>
  <c r="W259" i="5"/>
  <c r="AC261" i="5"/>
  <c r="W263" i="5"/>
  <c r="J263" i="5"/>
  <c r="T263" i="5"/>
  <c r="F263" i="5"/>
  <c r="AB263" i="5"/>
  <c r="W266" i="5"/>
  <c r="L266" i="5"/>
  <c r="F266" i="5"/>
  <c r="AD266" i="5"/>
  <c r="R266" i="5"/>
  <c r="G266" i="5"/>
  <c r="S266" i="5"/>
  <c r="G271" i="5"/>
  <c r="AD272" i="5"/>
  <c r="J272" i="5"/>
  <c r="C272" i="5"/>
  <c r="P272" i="5"/>
  <c r="X272" i="5"/>
  <c r="AC273" i="5"/>
  <c r="J285" i="5"/>
  <c r="X286" i="5"/>
  <c r="P286" i="5"/>
  <c r="G286" i="5"/>
  <c r="W286" i="5"/>
  <c r="K286" i="5"/>
  <c r="C286" i="5"/>
  <c r="R286" i="5"/>
  <c r="P287" i="5"/>
  <c r="F287" i="5"/>
  <c r="W287" i="5"/>
  <c r="G287" i="5"/>
  <c r="AB287" i="5"/>
  <c r="J289" i="5"/>
  <c r="AB290" i="5"/>
  <c r="AC290" i="5" s="1"/>
  <c r="R290" i="5"/>
  <c r="H290" i="5"/>
  <c r="N290" i="5" s="1"/>
  <c r="C290" i="5"/>
  <c r="W290" i="5"/>
  <c r="K290" i="5"/>
  <c r="P290" i="5"/>
  <c r="T291" i="5"/>
  <c r="G291" i="5"/>
  <c r="W291" i="5"/>
  <c r="F291" i="5"/>
  <c r="AB291" i="5"/>
  <c r="G295" i="5"/>
  <c r="T296" i="5"/>
  <c r="F296" i="5"/>
  <c r="P296" i="5"/>
  <c r="C296" i="5"/>
  <c r="AD296" i="5"/>
  <c r="H298" i="5"/>
  <c r="N298" i="5" s="1"/>
  <c r="AB298" i="5"/>
  <c r="AC298" i="5" s="1"/>
  <c r="P300" i="5"/>
  <c r="H301" i="5"/>
  <c r="M301" i="5" s="1"/>
  <c r="AC302" i="5"/>
  <c r="H304" i="5"/>
  <c r="M304" i="5" s="1"/>
  <c r="W305" i="5"/>
  <c r="H305" i="5"/>
  <c r="M305" i="5" s="1"/>
  <c r="AB305" i="5"/>
  <c r="J305" i="5"/>
  <c r="X305" i="5"/>
  <c r="K306" i="5"/>
  <c r="X306" i="5"/>
  <c r="X309" i="5"/>
  <c r="J309" i="5"/>
  <c r="C309" i="5"/>
  <c r="W309" i="5"/>
  <c r="G309" i="5"/>
  <c r="AB309" i="5"/>
  <c r="H312" i="5"/>
  <c r="M312" i="5" s="1"/>
  <c r="K314" i="5"/>
  <c r="AB314" i="5"/>
  <c r="AC314" i="5" s="1"/>
  <c r="AD317" i="5"/>
  <c r="T317" i="5"/>
  <c r="G317" i="5"/>
  <c r="X317" i="5"/>
  <c r="H317" i="5"/>
  <c r="M317" i="5" s="1"/>
  <c r="AB317" i="5"/>
  <c r="K318" i="5"/>
  <c r="AB318" i="5"/>
  <c r="G322" i="5"/>
  <c r="W322" i="5"/>
  <c r="J323" i="5"/>
  <c r="P327" i="5"/>
  <c r="P330" i="5"/>
  <c r="X341" i="5"/>
  <c r="J341" i="5"/>
  <c r="C341" i="5"/>
  <c r="AD341" i="5"/>
  <c r="AC341" i="5" s="1"/>
  <c r="R341" i="5"/>
  <c r="W341" i="5"/>
  <c r="G341" i="5"/>
  <c r="T351" i="5"/>
  <c r="T353" i="5"/>
  <c r="L354" i="5"/>
  <c r="J355" i="5"/>
  <c r="G359" i="5"/>
  <c r="J360" i="5"/>
  <c r="H362" i="5"/>
  <c r="N362" i="5" s="1"/>
  <c r="J364" i="5"/>
  <c r="AD368" i="5"/>
  <c r="J368" i="5"/>
  <c r="C368" i="5"/>
  <c r="X368" i="5"/>
  <c r="F368" i="5"/>
  <c r="P368" i="5"/>
  <c r="J485" i="5"/>
  <c r="K485" i="5"/>
  <c r="T485" i="5"/>
  <c r="C485" i="5"/>
  <c r="S485" i="5"/>
  <c r="K59" i="5"/>
  <c r="U59" i="5"/>
  <c r="L64" i="5"/>
  <c r="AB64" i="5"/>
  <c r="K67" i="5"/>
  <c r="U67" i="5"/>
  <c r="I73" i="5"/>
  <c r="S73" i="5"/>
  <c r="Z73" i="5"/>
  <c r="I74" i="5"/>
  <c r="S74" i="5"/>
  <c r="Z74" i="5"/>
  <c r="I79" i="5"/>
  <c r="S79" i="5"/>
  <c r="Z79" i="5"/>
  <c r="I83" i="5"/>
  <c r="S83" i="5"/>
  <c r="Z83" i="5"/>
  <c r="I87" i="5"/>
  <c r="S87" i="5"/>
  <c r="Z87" i="5"/>
  <c r="I95" i="5"/>
  <c r="S95" i="5"/>
  <c r="Z95" i="5"/>
  <c r="I104" i="5"/>
  <c r="S104" i="5"/>
  <c r="Z104" i="5"/>
  <c r="I105" i="5"/>
  <c r="S105" i="5"/>
  <c r="Z105" i="5"/>
  <c r="I107" i="5"/>
  <c r="S107" i="5"/>
  <c r="Z107" i="5"/>
  <c r="T138" i="5"/>
  <c r="K139" i="5"/>
  <c r="S139" i="5"/>
  <c r="AD139" i="5"/>
  <c r="AB143" i="5"/>
  <c r="R143" i="5"/>
  <c r="H143" i="5"/>
  <c r="N143" i="5" s="1"/>
  <c r="C143" i="5"/>
  <c r="L143" i="5"/>
  <c r="X143" i="5"/>
  <c r="U145" i="5"/>
  <c r="G145" i="5"/>
  <c r="P145" i="5"/>
  <c r="R28" i="5"/>
  <c r="E59" i="5"/>
  <c r="L59" i="5"/>
  <c r="W59" i="5"/>
  <c r="E60" i="5"/>
  <c r="P60" i="5"/>
  <c r="E67" i="5"/>
  <c r="L67" i="5"/>
  <c r="W67" i="5"/>
  <c r="E68" i="5"/>
  <c r="P68" i="5"/>
  <c r="I86" i="5"/>
  <c r="S86" i="5"/>
  <c r="Z86" i="5"/>
  <c r="E87" i="5"/>
  <c r="J87" i="5"/>
  <c r="U87" i="5"/>
  <c r="AD87" i="5"/>
  <c r="AC87" i="5" s="1"/>
  <c r="I90" i="5"/>
  <c r="S90" i="5"/>
  <c r="Z90" i="5"/>
  <c r="E91" i="5"/>
  <c r="J91" i="5"/>
  <c r="U91" i="5"/>
  <c r="AD91" i="5"/>
  <c r="AC91" i="5" s="1"/>
  <c r="I102" i="5"/>
  <c r="S102" i="5"/>
  <c r="Z102" i="5"/>
  <c r="I110" i="5"/>
  <c r="S110" i="5"/>
  <c r="Z110" i="5"/>
  <c r="E111" i="5"/>
  <c r="J111" i="5"/>
  <c r="U111" i="5"/>
  <c r="E112" i="5"/>
  <c r="J112" i="5"/>
  <c r="U112" i="5"/>
  <c r="AD112" i="5"/>
  <c r="F113" i="5"/>
  <c r="K113" i="5"/>
  <c r="W113" i="5"/>
  <c r="I115" i="5"/>
  <c r="S115" i="5"/>
  <c r="Z115" i="5"/>
  <c r="E116" i="5"/>
  <c r="J116" i="5"/>
  <c r="U116" i="5"/>
  <c r="AD116" i="5"/>
  <c r="AC116" i="5" s="1"/>
  <c r="F117" i="5"/>
  <c r="K117" i="5"/>
  <c r="W117" i="5"/>
  <c r="I119" i="5"/>
  <c r="S119" i="5"/>
  <c r="Z119" i="5"/>
  <c r="F143" i="5"/>
  <c r="P143" i="5"/>
  <c r="AD143" i="5"/>
  <c r="AC143" i="5" s="1"/>
  <c r="G164" i="5"/>
  <c r="S164" i="5"/>
  <c r="AD164" i="5"/>
  <c r="G165" i="5"/>
  <c r="S165" i="5"/>
  <c r="AB168" i="5"/>
  <c r="AC168" i="5" s="1"/>
  <c r="Y168" i="5"/>
  <c r="R168" i="5"/>
  <c r="G168" i="5"/>
  <c r="C168" i="5"/>
  <c r="J168" i="5"/>
  <c r="W168" i="5"/>
  <c r="AB169" i="5"/>
  <c r="Y169" i="5"/>
  <c r="R169" i="5"/>
  <c r="G169" i="5"/>
  <c r="C169" i="5"/>
  <c r="J169" i="5"/>
  <c r="W169" i="5"/>
  <c r="AB174" i="5"/>
  <c r="AD174" i="5"/>
  <c r="AC174" i="5" s="1"/>
  <c r="W174" i="5"/>
  <c r="K174" i="5"/>
  <c r="F174" i="5"/>
  <c r="J174" i="5"/>
  <c r="Y174" i="5"/>
  <c r="AB175" i="5"/>
  <c r="W175" i="5"/>
  <c r="K175" i="5"/>
  <c r="F175" i="5"/>
  <c r="J175" i="5"/>
  <c r="Y175" i="5"/>
  <c r="E176" i="5"/>
  <c r="K176" i="5"/>
  <c r="Z176" i="5"/>
  <c r="F177" i="5"/>
  <c r="U177" i="5"/>
  <c r="W188" i="5"/>
  <c r="S189" i="5"/>
  <c r="AB190" i="5"/>
  <c r="AD190" i="5"/>
  <c r="AC190" i="5" s="1"/>
  <c r="W190" i="5"/>
  <c r="K190" i="5"/>
  <c r="F190" i="5"/>
  <c r="S190" i="5"/>
  <c r="G190" i="5"/>
  <c r="R190" i="5"/>
  <c r="L23" i="5"/>
  <c r="J25" i="5"/>
  <c r="U26" i="5"/>
  <c r="F28" i="5"/>
  <c r="J33" i="5"/>
  <c r="L34" i="5"/>
  <c r="AB34" i="5"/>
  <c r="K41" i="5"/>
  <c r="E42" i="5"/>
  <c r="J42" i="5"/>
  <c r="U42" i="5"/>
  <c r="AD42" i="5"/>
  <c r="AC42" i="5" s="1"/>
  <c r="F47" i="5"/>
  <c r="P47" i="5"/>
  <c r="K50" i="5"/>
  <c r="S50" i="5"/>
  <c r="G59" i="5"/>
  <c r="P59" i="5"/>
  <c r="G60" i="5"/>
  <c r="U60" i="5"/>
  <c r="G63" i="5"/>
  <c r="P63" i="5"/>
  <c r="G64" i="5"/>
  <c r="U64" i="5"/>
  <c r="G67" i="5"/>
  <c r="P67" i="5"/>
  <c r="G68" i="5"/>
  <c r="U68" i="5"/>
  <c r="E72" i="5"/>
  <c r="J72" i="5"/>
  <c r="U72" i="5"/>
  <c r="AD72" i="5"/>
  <c r="AC72" i="5" s="1"/>
  <c r="F73" i="5"/>
  <c r="K73" i="5"/>
  <c r="W73" i="5"/>
  <c r="AD73" i="5"/>
  <c r="AC73" i="5" s="1"/>
  <c r="F74" i="5"/>
  <c r="K74" i="5"/>
  <c r="W74" i="5"/>
  <c r="I77" i="5"/>
  <c r="S77" i="5"/>
  <c r="Z77" i="5"/>
  <c r="E78" i="5"/>
  <c r="J78" i="5"/>
  <c r="U78" i="5"/>
  <c r="AD78" i="5"/>
  <c r="AC78" i="5" s="1"/>
  <c r="F79" i="5"/>
  <c r="K79" i="5"/>
  <c r="W79" i="5"/>
  <c r="I81" i="5"/>
  <c r="S81" i="5"/>
  <c r="Z81" i="5"/>
  <c r="E82" i="5"/>
  <c r="J82" i="5"/>
  <c r="U82" i="5"/>
  <c r="AD82" i="5"/>
  <c r="AC82" i="5" s="1"/>
  <c r="F83" i="5"/>
  <c r="K83" i="5"/>
  <c r="W83" i="5"/>
  <c r="I85" i="5"/>
  <c r="S85" i="5"/>
  <c r="Z85" i="5"/>
  <c r="E86" i="5"/>
  <c r="J86" i="5"/>
  <c r="U86" i="5"/>
  <c r="AD86" i="5"/>
  <c r="AC86" i="5" s="1"/>
  <c r="F87" i="5"/>
  <c r="K87" i="5"/>
  <c r="W87" i="5"/>
  <c r="I89" i="5"/>
  <c r="S89" i="5"/>
  <c r="Z89" i="5"/>
  <c r="E90" i="5"/>
  <c r="J90" i="5"/>
  <c r="U90" i="5"/>
  <c r="AD90" i="5"/>
  <c r="AC90" i="5" s="1"/>
  <c r="F91" i="5"/>
  <c r="K91" i="5"/>
  <c r="W91" i="5"/>
  <c r="I93" i="5"/>
  <c r="S93" i="5"/>
  <c r="Z93" i="5"/>
  <c r="E94" i="5"/>
  <c r="J94" i="5"/>
  <c r="U94" i="5"/>
  <c r="AD94" i="5"/>
  <c r="AC94" i="5" s="1"/>
  <c r="F95" i="5"/>
  <c r="K95" i="5"/>
  <c r="W95" i="5"/>
  <c r="I97" i="5"/>
  <c r="S97" i="5"/>
  <c r="Z97" i="5"/>
  <c r="E98" i="5"/>
  <c r="J98" i="5"/>
  <c r="U98" i="5"/>
  <c r="AD98" i="5"/>
  <c r="AC98" i="5" s="1"/>
  <c r="F99" i="5"/>
  <c r="K99" i="5"/>
  <c r="W99" i="5"/>
  <c r="I101" i="5"/>
  <c r="S101" i="5"/>
  <c r="Z101" i="5"/>
  <c r="E102" i="5"/>
  <c r="J102" i="5"/>
  <c r="U102" i="5"/>
  <c r="E103" i="5"/>
  <c r="J103" i="5"/>
  <c r="U103" i="5"/>
  <c r="AD103" i="5"/>
  <c r="AC103" i="5" s="1"/>
  <c r="F104" i="5"/>
  <c r="K104" i="5"/>
  <c r="W104" i="5"/>
  <c r="AD104" i="5"/>
  <c r="AC104" i="5" s="1"/>
  <c r="F105" i="5"/>
  <c r="K105" i="5"/>
  <c r="W105" i="5"/>
  <c r="F107" i="5"/>
  <c r="K107" i="5"/>
  <c r="W107" i="5"/>
  <c r="I109" i="5"/>
  <c r="S109" i="5"/>
  <c r="Z109" i="5"/>
  <c r="E110" i="5"/>
  <c r="J110" i="5"/>
  <c r="U110" i="5"/>
  <c r="AD110" i="5"/>
  <c r="AC110" i="5" s="1"/>
  <c r="F111" i="5"/>
  <c r="K111" i="5"/>
  <c r="W111" i="5"/>
  <c r="AD111" i="5"/>
  <c r="AC111" i="5" s="1"/>
  <c r="F112" i="5"/>
  <c r="K112" i="5"/>
  <c r="W112" i="5"/>
  <c r="C113" i="5"/>
  <c r="G113" i="5"/>
  <c r="R113" i="5"/>
  <c r="Y113" i="5"/>
  <c r="I114" i="5"/>
  <c r="S114" i="5"/>
  <c r="Z114" i="5"/>
  <c r="E115" i="5"/>
  <c r="J115" i="5"/>
  <c r="U115" i="5"/>
  <c r="AD115" i="5"/>
  <c r="AC115" i="5" s="1"/>
  <c r="F116" i="5"/>
  <c r="K116" i="5"/>
  <c r="W116" i="5"/>
  <c r="C117" i="5"/>
  <c r="G117" i="5"/>
  <c r="R117" i="5"/>
  <c r="Y117" i="5"/>
  <c r="I118" i="5"/>
  <c r="S118" i="5"/>
  <c r="Z118" i="5"/>
  <c r="E119" i="5"/>
  <c r="J119" i="5"/>
  <c r="U119" i="5"/>
  <c r="E120" i="5"/>
  <c r="K120" i="5"/>
  <c r="R120" i="5"/>
  <c r="X120" i="5"/>
  <c r="K123" i="5"/>
  <c r="S123" i="5"/>
  <c r="K124" i="5"/>
  <c r="W124" i="5"/>
  <c r="J125" i="5"/>
  <c r="C126" i="5"/>
  <c r="G127" i="5"/>
  <c r="P127" i="5"/>
  <c r="X127" i="5"/>
  <c r="F128" i="5"/>
  <c r="G131" i="5"/>
  <c r="W131" i="5"/>
  <c r="L132" i="5"/>
  <c r="S134" i="5"/>
  <c r="F135" i="5"/>
  <c r="L135" i="5"/>
  <c r="S135" i="5"/>
  <c r="K136" i="5"/>
  <c r="W136" i="5"/>
  <c r="P137" i="5"/>
  <c r="J138" i="5"/>
  <c r="AD138" i="5"/>
  <c r="G139" i="5"/>
  <c r="P139" i="5"/>
  <c r="X139" i="5"/>
  <c r="F140" i="5"/>
  <c r="T141" i="5"/>
  <c r="G143" i="5"/>
  <c r="S143" i="5"/>
  <c r="X144" i="5"/>
  <c r="H144" i="5"/>
  <c r="M144" i="5" s="1"/>
  <c r="W144" i="5"/>
  <c r="K145" i="5"/>
  <c r="AB145" i="5"/>
  <c r="E148" i="5"/>
  <c r="P148" i="5"/>
  <c r="AB148" i="5"/>
  <c r="E153" i="5"/>
  <c r="P153" i="5"/>
  <c r="W154" i="5"/>
  <c r="G156" i="5"/>
  <c r="S156" i="5"/>
  <c r="AD156" i="5"/>
  <c r="AC156" i="5" s="1"/>
  <c r="G157" i="5"/>
  <c r="S157" i="5"/>
  <c r="C158" i="5"/>
  <c r="I158" i="5"/>
  <c r="C159" i="5"/>
  <c r="I159" i="5"/>
  <c r="AB160" i="5"/>
  <c r="AC160" i="5" s="1"/>
  <c r="Y160" i="5"/>
  <c r="R160" i="5"/>
  <c r="G160" i="5"/>
  <c r="C160" i="5"/>
  <c r="J160" i="5"/>
  <c r="W160" i="5"/>
  <c r="AB161" i="5"/>
  <c r="AC161" i="5" s="1"/>
  <c r="Y161" i="5"/>
  <c r="R161" i="5"/>
  <c r="G161" i="5"/>
  <c r="C161" i="5"/>
  <c r="J161" i="5"/>
  <c r="W161" i="5"/>
  <c r="C164" i="5"/>
  <c r="I164" i="5"/>
  <c r="C165" i="5"/>
  <c r="I165" i="5"/>
  <c r="AB166" i="5"/>
  <c r="AD166" i="5"/>
  <c r="AC166" i="5" s="1"/>
  <c r="W166" i="5"/>
  <c r="K166" i="5"/>
  <c r="F166" i="5"/>
  <c r="J166" i="5"/>
  <c r="Y166" i="5"/>
  <c r="AB167" i="5"/>
  <c r="AC167" i="5" s="1"/>
  <c r="W167" i="5"/>
  <c r="K167" i="5"/>
  <c r="F167" i="5"/>
  <c r="J167" i="5"/>
  <c r="Y167" i="5"/>
  <c r="E168" i="5"/>
  <c r="K168" i="5"/>
  <c r="Z168" i="5"/>
  <c r="E169" i="5"/>
  <c r="K169" i="5"/>
  <c r="Z169" i="5"/>
  <c r="AB172" i="5"/>
  <c r="AC172" i="5" s="1"/>
  <c r="U172" i="5"/>
  <c r="J172" i="5"/>
  <c r="E172" i="5"/>
  <c r="K172" i="5"/>
  <c r="Y172" i="5"/>
  <c r="AB173" i="5"/>
  <c r="AD173" i="5"/>
  <c r="U173" i="5"/>
  <c r="J173" i="5"/>
  <c r="E173" i="5"/>
  <c r="K173" i="5"/>
  <c r="Y173" i="5"/>
  <c r="E174" i="5"/>
  <c r="R174" i="5"/>
  <c r="Z174" i="5"/>
  <c r="E175" i="5"/>
  <c r="R175" i="5"/>
  <c r="Z175" i="5"/>
  <c r="F176" i="5"/>
  <c r="S176" i="5"/>
  <c r="I177" i="5"/>
  <c r="W177" i="5"/>
  <c r="G182" i="5"/>
  <c r="U182" i="5"/>
  <c r="AB183" i="5"/>
  <c r="AC183" i="5" s="1"/>
  <c r="W183" i="5"/>
  <c r="K183" i="5"/>
  <c r="F183" i="5"/>
  <c r="Z183" i="5"/>
  <c r="R183" i="5"/>
  <c r="E183" i="5"/>
  <c r="S183" i="5"/>
  <c r="AB184" i="5"/>
  <c r="Y184" i="5"/>
  <c r="R184" i="5"/>
  <c r="G184" i="5"/>
  <c r="C184" i="5"/>
  <c r="S184" i="5"/>
  <c r="F184" i="5"/>
  <c r="K184" i="5"/>
  <c r="AD184" i="5"/>
  <c r="AC184" i="5" s="1"/>
  <c r="J185" i="5"/>
  <c r="I188" i="5"/>
  <c r="Y188" i="5"/>
  <c r="G189" i="5"/>
  <c r="W189" i="5"/>
  <c r="E190" i="5"/>
  <c r="U190" i="5"/>
  <c r="AB191" i="5"/>
  <c r="W191" i="5"/>
  <c r="K191" i="5"/>
  <c r="F191" i="5"/>
  <c r="AD191" i="5"/>
  <c r="AC191" i="5" s="1"/>
  <c r="S191" i="5"/>
  <c r="G191" i="5"/>
  <c r="R191" i="5"/>
  <c r="AB192" i="5"/>
  <c r="Y192" i="5"/>
  <c r="R192" i="5"/>
  <c r="G192" i="5"/>
  <c r="C192" i="5"/>
  <c r="AD192" i="5"/>
  <c r="AC192" i="5" s="1"/>
  <c r="U192" i="5"/>
  <c r="I192" i="5"/>
  <c r="K192" i="5"/>
  <c r="J193" i="5"/>
  <c r="AB196" i="5"/>
  <c r="U196" i="5"/>
  <c r="J196" i="5"/>
  <c r="E196" i="5"/>
  <c r="AD196" i="5"/>
  <c r="AC196" i="5" s="1"/>
  <c r="S196" i="5"/>
  <c r="G196" i="5"/>
  <c r="R196" i="5"/>
  <c r="C197" i="5"/>
  <c r="K197" i="5"/>
  <c r="J198" i="5"/>
  <c r="G199" i="5"/>
  <c r="Y199" i="5"/>
  <c r="F204" i="5"/>
  <c r="P207" i="5"/>
  <c r="F207" i="5"/>
  <c r="AB207" i="5"/>
  <c r="J207" i="5"/>
  <c r="W207" i="5"/>
  <c r="L211" i="5"/>
  <c r="G213" i="5"/>
  <c r="AB213" i="5"/>
  <c r="AC217" i="5"/>
  <c r="P220" i="5"/>
  <c r="H221" i="5"/>
  <c r="M221" i="5" s="1"/>
  <c r="AB221" i="5"/>
  <c r="L222" i="5"/>
  <c r="P224" i="5"/>
  <c r="G225" i="5"/>
  <c r="AB225" i="5"/>
  <c r="L226" i="5"/>
  <c r="R229" i="5"/>
  <c r="F231" i="5"/>
  <c r="AB231" i="5"/>
  <c r="G234" i="5"/>
  <c r="S234" i="5"/>
  <c r="J236" i="5"/>
  <c r="AD237" i="5"/>
  <c r="AC237" i="5" s="1"/>
  <c r="T237" i="5"/>
  <c r="G237" i="5"/>
  <c r="AB237" i="5"/>
  <c r="J237" i="5"/>
  <c r="X237" i="5"/>
  <c r="K238" i="5"/>
  <c r="AB238" i="5"/>
  <c r="AD240" i="5"/>
  <c r="J240" i="5"/>
  <c r="C240" i="5"/>
  <c r="X240" i="5"/>
  <c r="F240" i="5"/>
  <c r="C241" i="5"/>
  <c r="F242" i="5"/>
  <c r="W242" i="5"/>
  <c r="L247" i="5"/>
  <c r="T248" i="5"/>
  <c r="F248" i="5"/>
  <c r="J248" i="5"/>
  <c r="AD248" i="5"/>
  <c r="G250" i="5"/>
  <c r="X250" i="5"/>
  <c r="C253" i="5"/>
  <c r="H254" i="5"/>
  <c r="N254" i="5" s="1"/>
  <c r="W254" i="5"/>
  <c r="J255" i="5"/>
  <c r="R257" i="5"/>
  <c r="AB258" i="5"/>
  <c r="R258" i="5"/>
  <c r="H258" i="5"/>
  <c r="N258" i="5" s="1"/>
  <c r="C258" i="5"/>
  <c r="AD258" i="5"/>
  <c r="AC258" i="5" s="1"/>
  <c r="P258" i="5"/>
  <c r="F258" i="5"/>
  <c r="S258" i="5"/>
  <c r="F259" i="5"/>
  <c r="AB259" i="5"/>
  <c r="G263" i="5"/>
  <c r="C264" i="5"/>
  <c r="H266" i="5"/>
  <c r="N266" i="5" s="1"/>
  <c r="X266" i="5"/>
  <c r="L271" i="5"/>
  <c r="F272" i="5"/>
  <c r="T275" i="5"/>
  <c r="G275" i="5"/>
  <c r="AB275" i="5"/>
  <c r="J275" i="5"/>
  <c r="W275" i="5"/>
  <c r="AC278" i="5"/>
  <c r="X284" i="5"/>
  <c r="H284" i="5"/>
  <c r="M284" i="5" s="1"/>
  <c r="J284" i="5"/>
  <c r="AD284" i="5"/>
  <c r="F286" i="5"/>
  <c r="S286" i="5"/>
  <c r="J287" i="5"/>
  <c r="AD288" i="5"/>
  <c r="J288" i="5"/>
  <c r="C288" i="5"/>
  <c r="H288" i="5"/>
  <c r="M288" i="5" s="1"/>
  <c r="X288" i="5"/>
  <c r="F290" i="5"/>
  <c r="S290" i="5"/>
  <c r="J291" i="5"/>
  <c r="X293" i="5"/>
  <c r="J293" i="5"/>
  <c r="C293" i="5"/>
  <c r="AB293" i="5"/>
  <c r="AC293" i="5" s="1"/>
  <c r="H293" i="5"/>
  <c r="M293" i="5" s="1"/>
  <c r="W293" i="5"/>
  <c r="H296" i="5"/>
  <c r="M296" i="5" s="1"/>
  <c r="P298" i="5"/>
  <c r="C300" i="5"/>
  <c r="R301" i="5"/>
  <c r="X302" i="5"/>
  <c r="P302" i="5"/>
  <c r="G302" i="5"/>
  <c r="S302" i="5"/>
  <c r="H302" i="5"/>
  <c r="N302" i="5" s="1"/>
  <c r="R302" i="5"/>
  <c r="P304" i="5"/>
  <c r="G305" i="5"/>
  <c r="AD305" i="5"/>
  <c r="L306" i="5"/>
  <c r="H309" i="5"/>
  <c r="M309" i="5" s="1"/>
  <c r="AD309" i="5"/>
  <c r="AC309" i="5" s="1"/>
  <c r="W311" i="5"/>
  <c r="J311" i="5"/>
  <c r="AB311" i="5"/>
  <c r="G311" i="5"/>
  <c r="T311" i="5"/>
  <c r="P312" i="5"/>
  <c r="C314" i="5"/>
  <c r="P314" i="5"/>
  <c r="J317" i="5"/>
  <c r="C318" i="5"/>
  <c r="P319" i="5"/>
  <c r="F319" i="5"/>
  <c r="L319" i="5"/>
  <c r="W319" i="5"/>
  <c r="W321" i="5"/>
  <c r="H321" i="5"/>
  <c r="M321" i="5" s="1"/>
  <c r="X321" i="5"/>
  <c r="G321" i="5"/>
  <c r="AB321" i="5"/>
  <c r="K322" i="5"/>
  <c r="X322" i="5"/>
  <c r="AD336" i="5"/>
  <c r="J336" i="5"/>
  <c r="C336" i="5"/>
  <c r="P336" i="5"/>
  <c r="X336" i="5"/>
  <c r="F336" i="5"/>
  <c r="H341" i="5"/>
  <c r="M341" i="5" s="1"/>
  <c r="AD349" i="5"/>
  <c r="AC349" i="5" s="1"/>
  <c r="T349" i="5"/>
  <c r="G349" i="5"/>
  <c r="R349" i="5"/>
  <c r="C349" i="5"/>
  <c r="X349" i="5"/>
  <c r="H349" i="5"/>
  <c r="M349" i="5" s="1"/>
  <c r="X350" i="5"/>
  <c r="P350" i="5"/>
  <c r="G350" i="5"/>
  <c r="W350" i="5"/>
  <c r="K350" i="5"/>
  <c r="C350" i="5"/>
  <c r="AD350" i="5"/>
  <c r="R350" i="5"/>
  <c r="F350" i="5"/>
  <c r="AB350" i="5"/>
  <c r="P355" i="5"/>
  <c r="P359" i="5"/>
  <c r="X360" i="5"/>
  <c r="P362" i="5"/>
  <c r="T364" i="5"/>
  <c r="H368" i="5"/>
  <c r="M368" i="5" s="1"/>
  <c r="X373" i="5"/>
  <c r="J373" i="5"/>
  <c r="C373" i="5"/>
  <c r="W373" i="5"/>
  <c r="G373" i="5"/>
  <c r="AD373" i="5"/>
  <c r="AC373" i="5" s="1"/>
  <c r="R373" i="5"/>
  <c r="AB478" i="5"/>
  <c r="J478" i="5"/>
  <c r="L478" i="5"/>
  <c r="T478" i="5"/>
  <c r="C478" i="5"/>
  <c r="S478" i="5"/>
  <c r="S486" i="5"/>
  <c r="C486" i="5"/>
  <c r="J486" i="5"/>
  <c r="T486" i="5"/>
  <c r="L486" i="5"/>
  <c r="AC113" i="5"/>
  <c r="I113" i="5"/>
  <c r="S113" i="5"/>
  <c r="Z113" i="5"/>
  <c r="I117" i="5"/>
  <c r="S117" i="5"/>
  <c r="Z117" i="5"/>
  <c r="L124" i="5"/>
  <c r="C127" i="5"/>
  <c r="H127" i="5"/>
  <c r="N127" i="5" s="1"/>
  <c r="R127" i="5"/>
  <c r="C131" i="5"/>
  <c r="H131" i="5"/>
  <c r="N131" i="5" s="1"/>
  <c r="P131" i="5"/>
  <c r="AD134" i="5"/>
  <c r="L136" i="5"/>
  <c r="C138" i="5"/>
  <c r="C139" i="5"/>
  <c r="H139" i="5"/>
  <c r="N139" i="5" s="1"/>
  <c r="R139" i="5"/>
  <c r="K143" i="5"/>
  <c r="W143" i="5"/>
  <c r="L145" i="5"/>
  <c r="X146" i="5"/>
  <c r="E146" i="5"/>
  <c r="P149" i="5"/>
  <c r="E149" i="5"/>
  <c r="U149" i="5"/>
  <c r="T152" i="5"/>
  <c r="AD152" i="5"/>
  <c r="C156" i="5"/>
  <c r="I156" i="5"/>
  <c r="W156" i="5"/>
  <c r="C157" i="5"/>
  <c r="I157" i="5"/>
  <c r="W157" i="5"/>
  <c r="AB158" i="5"/>
  <c r="AD158" i="5"/>
  <c r="W158" i="5"/>
  <c r="K158" i="5"/>
  <c r="F158" i="5"/>
  <c r="J158" i="5"/>
  <c r="Y158" i="5"/>
  <c r="AB159" i="5"/>
  <c r="W159" i="5"/>
  <c r="K159" i="5"/>
  <c r="F159" i="5"/>
  <c r="J159" i="5"/>
  <c r="Y159" i="5"/>
  <c r="AB164" i="5"/>
  <c r="U164" i="5"/>
  <c r="J164" i="5"/>
  <c r="E164" i="5"/>
  <c r="K164" i="5"/>
  <c r="Y164" i="5"/>
  <c r="AB165" i="5"/>
  <c r="AD165" i="5"/>
  <c r="AC165" i="5" s="1"/>
  <c r="U165" i="5"/>
  <c r="J165" i="5"/>
  <c r="E165" i="5"/>
  <c r="K165" i="5"/>
  <c r="Y165" i="5"/>
  <c r="AC169" i="5"/>
  <c r="G174" i="5"/>
  <c r="S174" i="5"/>
  <c r="G175" i="5"/>
  <c r="S175" i="5"/>
  <c r="AD175" i="5"/>
  <c r="AC175" i="5" s="1"/>
  <c r="I176" i="5"/>
  <c r="U176" i="5"/>
  <c r="AD176" i="5"/>
  <c r="AC176" i="5" s="1"/>
  <c r="J177" i="5"/>
  <c r="AD177" i="5"/>
  <c r="AC177" i="5" s="1"/>
  <c r="I182" i="5"/>
  <c r="Y182" i="5"/>
  <c r="AB185" i="5"/>
  <c r="Y185" i="5"/>
  <c r="R185" i="5"/>
  <c r="G185" i="5"/>
  <c r="C185" i="5"/>
  <c r="AD185" i="5"/>
  <c r="AC185" i="5" s="1"/>
  <c r="S185" i="5"/>
  <c r="F185" i="5"/>
  <c r="K185" i="5"/>
  <c r="C188" i="5"/>
  <c r="K188" i="5"/>
  <c r="AD188" i="5"/>
  <c r="AC188" i="5" s="1"/>
  <c r="I189" i="5"/>
  <c r="Y189" i="5"/>
  <c r="I190" i="5"/>
  <c r="Y190" i="5"/>
  <c r="AB193" i="5"/>
  <c r="Y193" i="5"/>
  <c r="R193" i="5"/>
  <c r="G193" i="5"/>
  <c r="C193" i="5"/>
  <c r="U193" i="5"/>
  <c r="I193" i="5"/>
  <c r="K193" i="5"/>
  <c r="AD193" i="5"/>
  <c r="AC193" i="5" s="1"/>
  <c r="AB197" i="5"/>
  <c r="AD197" i="5"/>
  <c r="U197" i="5"/>
  <c r="J197" i="5"/>
  <c r="E197" i="5"/>
  <c r="S197" i="5"/>
  <c r="G197" i="5"/>
  <c r="R197" i="5"/>
  <c r="AB198" i="5"/>
  <c r="AD198" i="5"/>
  <c r="W198" i="5"/>
  <c r="K198" i="5"/>
  <c r="F198" i="5"/>
  <c r="U198" i="5"/>
  <c r="I198" i="5"/>
  <c r="C198" i="5"/>
  <c r="R198" i="5"/>
  <c r="J199" i="5"/>
  <c r="Z199" i="5"/>
  <c r="J204" i="5"/>
  <c r="AD208" i="5"/>
  <c r="J208" i="5"/>
  <c r="C208" i="5"/>
  <c r="P208" i="5"/>
  <c r="X208" i="5"/>
  <c r="P211" i="5"/>
  <c r="H213" i="5"/>
  <c r="M213" i="5" s="1"/>
  <c r="C220" i="5"/>
  <c r="T220" i="5"/>
  <c r="J221" i="5"/>
  <c r="X222" i="5"/>
  <c r="P222" i="5"/>
  <c r="G222" i="5"/>
  <c r="W222" i="5"/>
  <c r="K222" i="5"/>
  <c r="C222" i="5"/>
  <c r="R222" i="5"/>
  <c r="P223" i="5"/>
  <c r="F223" i="5"/>
  <c r="W223" i="5"/>
  <c r="G223" i="5"/>
  <c r="AB223" i="5"/>
  <c r="T224" i="5"/>
  <c r="J225" i="5"/>
  <c r="AB226" i="5"/>
  <c r="AC226" i="5" s="1"/>
  <c r="R226" i="5"/>
  <c r="H226" i="5"/>
  <c r="N226" i="5" s="1"/>
  <c r="C226" i="5"/>
  <c r="W226" i="5"/>
  <c r="K226" i="5"/>
  <c r="P226" i="5"/>
  <c r="T227" i="5"/>
  <c r="G227" i="5"/>
  <c r="W227" i="5"/>
  <c r="F227" i="5"/>
  <c r="AB227" i="5"/>
  <c r="T229" i="5"/>
  <c r="G231" i="5"/>
  <c r="T232" i="5"/>
  <c r="F232" i="5"/>
  <c r="P232" i="5"/>
  <c r="C232" i="5"/>
  <c r="AD232" i="5"/>
  <c r="H234" i="5"/>
  <c r="N234" i="5" s="1"/>
  <c r="AB234" i="5"/>
  <c r="AC234" i="5" s="1"/>
  <c r="P236" i="5"/>
  <c r="C238" i="5"/>
  <c r="L238" i="5"/>
  <c r="AD238" i="5"/>
  <c r="AC238" i="5" s="1"/>
  <c r="W241" i="5"/>
  <c r="H241" i="5"/>
  <c r="M241" i="5" s="1"/>
  <c r="AB241" i="5"/>
  <c r="AC241" i="5" s="1"/>
  <c r="J241" i="5"/>
  <c r="X241" i="5"/>
  <c r="K242" i="5"/>
  <c r="X242" i="5"/>
  <c r="X245" i="5"/>
  <c r="J245" i="5"/>
  <c r="C245" i="5"/>
  <c r="W245" i="5"/>
  <c r="G245" i="5"/>
  <c r="AB245" i="5"/>
  <c r="AC245" i="5" s="1"/>
  <c r="P247" i="5"/>
  <c r="K250" i="5"/>
  <c r="AB250" i="5"/>
  <c r="AC250" i="5" s="1"/>
  <c r="AD253" i="5"/>
  <c r="T253" i="5"/>
  <c r="G253" i="5"/>
  <c r="X253" i="5"/>
  <c r="H253" i="5"/>
  <c r="M253" i="5" s="1"/>
  <c r="AB253" i="5"/>
  <c r="K254" i="5"/>
  <c r="AB254" i="5"/>
  <c r="T255" i="5"/>
  <c r="C257" i="5"/>
  <c r="T257" i="5"/>
  <c r="J259" i="5"/>
  <c r="AC262" i="5"/>
  <c r="L263" i="5"/>
  <c r="T264" i="5"/>
  <c r="F264" i="5"/>
  <c r="AD264" i="5"/>
  <c r="H264" i="5"/>
  <c r="M264" i="5" s="1"/>
  <c r="AC265" i="5"/>
  <c r="K266" i="5"/>
  <c r="AB266" i="5"/>
  <c r="X268" i="5"/>
  <c r="H268" i="5"/>
  <c r="M268" i="5" s="1"/>
  <c r="P268" i="5"/>
  <c r="C268" i="5"/>
  <c r="AD268" i="5"/>
  <c r="T271" i="5"/>
  <c r="H272" i="5"/>
  <c r="M272" i="5" s="1"/>
  <c r="X277" i="5"/>
  <c r="J277" i="5"/>
  <c r="C277" i="5"/>
  <c r="AD277" i="5"/>
  <c r="AC277" i="5" s="1"/>
  <c r="R277" i="5"/>
  <c r="W277" i="5"/>
  <c r="AD285" i="5"/>
  <c r="AC285" i="5" s="1"/>
  <c r="T285" i="5"/>
  <c r="G285" i="5"/>
  <c r="R285" i="5"/>
  <c r="C285" i="5"/>
  <c r="X285" i="5"/>
  <c r="W289" i="5"/>
  <c r="H289" i="5"/>
  <c r="M289" i="5" s="1"/>
  <c r="AD289" i="5"/>
  <c r="AC289" i="5" s="1"/>
  <c r="R289" i="5"/>
  <c r="C289" i="5"/>
  <c r="X289" i="5"/>
  <c r="W295" i="5"/>
  <c r="J295" i="5"/>
  <c r="L295" i="5"/>
  <c r="T295" i="5"/>
  <c r="W298" i="5"/>
  <c r="L298" i="5"/>
  <c r="F298" i="5"/>
  <c r="X298" i="5"/>
  <c r="K298" i="5"/>
  <c r="C298" i="5"/>
  <c r="R298" i="5"/>
  <c r="X300" i="5"/>
  <c r="H300" i="5"/>
  <c r="M300" i="5" s="1"/>
  <c r="AD300" i="5"/>
  <c r="F300" i="5"/>
  <c r="C301" i="5"/>
  <c r="W301" i="5"/>
  <c r="T304" i="5"/>
  <c r="AB306" i="5"/>
  <c r="AC306" i="5" s="1"/>
  <c r="R306" i="5"/>
  <c r="H306" i="5"/>
  <c r="N306" i="5" s="1"/>
  <c r="C306" i="5"/>
  <c r="S306" i="5"/>
  <c r="G306" i="5"/>
  <c r="P306" i="5"/>
  <c r="C312" i="5"/>
  <c r="X312" i="5"/>
  <c r="W314" i="5"/>
  <c r="L314" i="5"/>
  <c r="F314" i="5"/>
  <c r="S314" i="5"/>
  <c r="H314" i="5"/>
  <c r="N314" i="5" s="1"/>
  <c r="R314" i="5"/>
  <c r="X318" i="5"/>
  <c r="P318" i="5"/>
  <c r="G318" i="5"/>
  <c r="AD318" i="5"/>
  <c r="AC318" i="5" s="1"/>
  <c r="R318" i="5"/>
  <c r="F318" i="5"/>
  <c r="S318" i="5"/>
  <c r="AC321" i="5"/>
  <c r="L322" i="5"/>
  <c r="T323" i="5"/>
  <c r="G323" i="5"/>
  <c r="L323" i="5"/>
  <c r="W323" i="5"/>
  <c r="W327" i="5"/>
  <c r="J327" i="5"/>
  <c r="T327" i="5"/>
  <c r="F327" i="5"/>
  <c r="L327" i="5"/>
  <c r="T328" i="5"/>
  <c r="F328" i="5"/>
  <c r="AD328" i="5"/>
  <c r="H328" i="5"/>
  <c r="M328" i="5" s="1"/>
  <c r="P328" i="5"/>
  <c r="C328" i="5"/>
  <c r="W330" i="5"/>
  <c r="L330" i="5"/>
  <c r="F330" i="5"/>
  <c r="AD330" i="5"/>
  <c r="R330" i="5"/>
  <c r="G330" i="5"/>
  <c r="X330" i="5"/>
  <c r="K330" i="5"/>
  <c r="C330" i="5"/>
  <c r="AB330" i="5"/>
  <c r="X332" i="5"/>
  <c r="H332" i="5"/>
  <c r="M332" i="5" s="1"/>
  <c r="P332" i="5"/>
  <c r="C332" i="5"/>
  <c r="AD332" i="5"/>
  <c r="F332" i="5"/>
  <c r="P351" i="5"/>
  <c r="F351" i="5"/>
  <c r="W351" i="5"/>
  <c r="G351" i="5"/>
  <c r="L351" i="5"/>
  <c r="W353" i="5"/>
  <c r="H353" i="5"/>
  <c r="M353" i="5" s="1"/>
  <c r="AD353" i="5"/>
  <c r="AC353" i="5" s="1"/>
  <c r="R353" i="5"/>
  <c r="C353" i="5"/>
  <c r="X353" i="5"/>
  <c r="G353" i="5"/>
  <c r="AB354" i="5"/>
  <c r="R354" i="5"/>
  <c r="H354" i="5"/>
  <c r="N354" i="5" s="1"/>
  <c r="C354" i="5"/>
  <c r="W354" i="5"/>
  <c r="K354" i="5"/>
  <c r="AD354" i="5"/>
  <c r="P354" i="5"/>
  <c r="F354" i="5"/>
  <c r="X354" i="5"/>
  <c r="AB355" i="5"/>
  <c r="AB359" i="5"/>
  <c r="S362" i="5"/>
  <c r="T368" i="5"/>
  <c r="Z488" i="5"/>
  <c r="F488" i="5"/>
  <c r="P488" i="5"/>
  <c r="J492" i="5"/>
  <c r="K492" i="5"/>
  <c r="T492" i="5"/>
  <c r="R492" i="5"/>
  <c r="X491" i="5"/>
  <c r="P491" i="5"/>
  <c r="G491" i="5"/>
  <c r="L491" i="5"/>
  <c r="AB491" i="5"/>
  <c r="X495" i="5"/>
  <c r="P495" i="5"/>
  <c r="G495" i="5"/>
  <c r="L495" i="5"/>
  <c r="AB495" i="5"/>
  <c r="Z496" i="5"/>
  <c r="K500" i="5"/>
  <c r="P505" i="5"/>
  <c r="AB510" i="5"/>
  <c r="J510" i="5"/>
  <c r="Z513" i="5"/>
  <c r="S518" i="5"/>
  <c r="C518" i="5"/>
  <c r="AB518" i="5"/>
  <c r="R522" i="5"/>
  <c r="H523" i="5"/>
  <c r="S523" i="5"/>
  <c r="S525" i="5"/>
  <c r="C525" i="5"/>
  <c r="H527" i="5"/>
  <c r="S527" i="5"/>
  <c r="Z530" i="5"/>
  <c r="S542" i="5"/>
  <c r="S549" i="5"/>
  <c r="L550" i="5"/>
  <c r="T552" i="5"/>
  <c r="T557" i="5"/>
  <c r="T558" i="5"/>
  <c r="AB566" i="5"/>
  <c r="H567" i="5"/>
  <c r="N567" i="5" s="1"/>
  <c r="S567" i="5"/>
  <c r="T578" i="5"/>
  <c r="H579" i="5"/>
  <c r="N579" i="5" s="1"/>
  <c r="S579" i="5"/>
  <c r="AB586" i="5"/>
  <c r="G591" i="5"/>
  <c r="S591" i="5"/>
  <c r="W599" i="5"/>
  <c r="L599" i="5"/>
  <c r="F599" i="5"/>
  <c r="P599" i="5"/>
  <c r="AB599" i="5"/>
  <c r="T605" i="5"/>
  <c r="X611" i="5"/>
  <c r="P611" i="5"/>
  <c r="G611" i="5"/>
  <c r="L611" i="5"/>
  <c r="AB611" i="5"/>
  <c r="T612" i="5"/>
  <c r="L620" i="5"/>
  <c r="AB623" i="5"/>
  <c r="R623" i="5"/>
  <c r="H623" i="5"/>
  <c r="N623" i="5" s="1"/>
  <c r="C623" i="5"/>
  <c r="L623" i="5"/>
  <c r="X623" i="5"/>
  <c r="T624" i="5"/>
  <c r="AB630" i="5"/>
  <c r="H631" i="5"/>
  <c r="N631" i="5" s="1"/>
  <c r="S631" i="5"/>
  <c r="T642" i="5"/>
  <c r="H643" i="5"/>
  <c r="N643" i="5" s="1"/>
  <c r="S643" i="5"/>
  <c r="AB650" i="5"/>
  <c r="H659" i="5"/>
  <c r="N659" i="5" s="1"/>
  <c r="R659" i="5"/>
  <c r="H667" i="5"/>
  <c r="N667" i="5" s="1"/>
  <c r="R667" i="5"/>
  <c r="H675" i="5"/>
  <c r="N675" i="5" s="1"/>
  <c r="R675" i="5"/>
  <c r="AD682" i="5"/>
  <c r="I682" i="5"/>
  <c r="X682" i="5"/>
  <c r="F683" i="5"/>
  <c r="U683" i="5"/>
  <c r="M686" i="5"/>
  <c r="O689" i="5"/>
  <c r="N689" i="5"/>
  <c r="X690" i="5"/>
  <c r="F690" i="5"/>
  <c r="AB690" i="5"/>
  <c r="H691" i="5"/>
  <c r="M691" i="5" s="1"/>
  <c r="U691" i="5"/>
  <c r="U696" i="5"/>
  <c r="I696" i="5"/>
  <c r="AB696" i="5"/>
  <c r="L696" i="5"/>
  <c r="T696" i="5"/>
  <c r="H703" i="5"/>
  <c r="AB703" i="5"/>
  <c r="AB707" i="5"/>
  <c r="R707" i="5"/>
  <c r="H707" i="5"/>
  <c r="X707" i="5"/>
  <c r="J707" i="5"/>
  <c r="P707" i="5"/>
  <c r="O709" i="5"/>
  <c r="M709" i="5"/>
  <c r="X714" i="5"/>
  <c r="H714" i="5"/>
  <c r="M714" i="5" s="1"/>
  <c r="AB714" i="5"/>
  <c r="F714" i="5"/>
  <c r="AD714" i="5"/>
  <c r="AB716" i="5"/>
  <c r="P716" i="5"/>
  <c r="E716" i="5"/>
  <c r="U716" i="5"/>
  <c r="F716" i="5"/>
  <c r="Z716" i="5"/>
  <c r="J723" i="5"/>
  <c r="AB723" i="5"/>
  <c r="AD728" i="5"/>
  <c r="T728" i="5"/>
  <c r="F728" i="5"/>
  <c r="AB728" i="5"/>
  <c r="L728" i="5"/>
  <c r="U728" i="5"/>
  <c r="H729" i="5"/>
  <c r="AD729" i="5"/>
  <c r="O733" i="5"/>
  <c r="N733" i="5"/>
  <c r="I734" i="5"/>
  <c r="AD740" i="5"/>
  <c r="T740" i="5"/>
  <c r="F740" i="5"/>
  <c r="Z740" i="5"/>
  <c r="I740" i="5"/>
  <c r="U740" i="5"/>
  <c r="U744" i="5"/>
  <c r="I744" i="5"/>
  <c r="Z744" i="5"/>
  <c r="F744" i="5"/>
  <c r="T744" i="5"/>
  <c r="X750" i="5"/>
  <c r="F750" i="5"/>
  <c r="AD750" i="5"/>
  <c r="H750" i="5"/>
  <c r="X751" i="5"/>
  <c r="L751" i="5"/>
  <c r="E751" i="5"/>
  <c r="Z751" i="5"/>
  <c r="J751" i="5"/>
  <c r="R751" i="5"/>
  <c r="Z755" i="5"/>
  <c r="P755" i="5"/>
  <c r="F755" i="5"/>
  <c r="X755" i="5"/>
  <c r="J755" i="5"/>
  <c r="R755" i="5"/>
  <c r="AB758" i="5"/>
  <c r="I758" i="5"/>
  <c r="X758" i="5"/>
  <c r="F758" i="5"/>
  <c r="AD758" i="5"/>
  <c r="AD760" i="5"/>
  <c r="T760" i="5"/>
  <c r="F760" i="5"/>
  <c r="U760" i="5"/>
  <c r="E760" i="5"/>
  <c r="Z760" i="5"/>
  <c r="O765" i="5"/>
  <c r="N765" i="5"/>
  <c r="O773" i="5"/>
  <c r="N773" i="5"/>
  <c r="M773" i="5"/>
  <c r="AB774" i="5"/>
  <c r="I774" i="5"/>
  <c r="AD774" i="5"/>
  <c r="AC774" i="5" s="1"/>
  <c r="H774" i="5"/>
  <c r="P335" i="5"/>
  <c r="F335" i="5"/>
  <c r="T335" i="5"/>
  <c r="T339" i="5"/>
  <c r="G339" i="5"/>
  <c r="P339" i="5"/>
  <c r="AC342" i="5"/>
  <c r="AC345" i="5"/>
  <c r="X348" i="5"/>
  <c r="H348" i="5"/>
  <c r="M348" i="5" s="1"/>
  <c r="T348" i="5"/>
  <c r="AD352" i="5"/>
  <c r="J352" i="5"/>
  <c r="C352" i="5"/>
  <c r="T352" i="5"/>
  <c r="X357" i="5"/>
  <c r="J357" i="5"/>
  <c r="C357" i="5"/>
  <c r="T357" i="5"/>
  <c r="AD365" i="5"/>
  <c r="T365" i="5"/>
  <c r="G365" i="5"/>
  <c r="W365" i="5"/>
  <c r="X366" i="5"/>
  <c r="P366" i="5"/>
  <c r="G366" i="5"/>
  <c r="L366" i="5"/>
  <c r="AB366" i="5"/>
  <c r="AC366" i="5" s="1"/>
  <c r="W369" i="5"/>
  <c r="H369" i="5"/>
  <c r="M369" i="5" s="1"/>
  <c r="T369" i="5"/>
  <c r="AB370" i="5"/>
  <c r="AC370" i="5" s="1"/>
  <c r="R370" i="5"/>
  <c r="H370" i="5"/>
  <c r="N370" i="5" s="1"/>
  <c r="C370" i="5"/>
  <c r="L370" i="5"/>
  <c r="X370" i="5"/>
  <c r="W375" i="5"/>
  <c r="J375" i="5"/>
  <c r="P375" i="5"/>
  <c r="T376" i="5"/>
  <c r="F376" i="5"/>
  <c r="X376" i="5"/>
  <c r="AD378" i="5"/>
  <c r="S378" i="5"/>
  <c r="L378" i="5"/>
  <c r="F378" i="5"/>
  <c r="X378" i="5"/>
  <c r="AC381" i="5"/>
  <c r="W383" i="5"/>
  <c r="J383" i="5"/>
  <c r="P383" i="5"/>
  <c r="T384" i="5"/>
  <c r="F384" i="5"/>
  <c r="X384" i="5"/>
  <c r="AD386" i="5"/>
  <c r="S386" i="5"/>
  <c r="L386" i="5"/>
  <c r="F386" i="5"/>
  <c r="X386" i="5"/>
  <c r="AC389" i="5"/>
  <c r="W391" i="5"/>
  <c r="J391" i="5"/>
  <c r="P391" i="5"/>
  <c r="T392" i="5"/>
  <c r="F392" i="5"/>
  <c r="X392" i="5"/>
  <c r="AD394" i="5"/>
  <c r="S394" i="5"/>
  <c r="L394" i="5"/>
  <c r="F394" i="5"/>
  <c r="X394" i="5"/>
  <c r="AC397" i="5"/>
  <c r="W399" i="5"/>
  <c r="J399" i="5"/>
  <c r="P399" i="5"/>
  <c r="T400" i="5"/>
  <c r="F400" i="5"/>
  <c r="X400" i="5"/>
  <c r="AD402" i="5"/>
  <c r="S402" i="5"/>
  <c r="L402" i="5"/>
  <c r="F402" i="5"/>
  <c r="X402" i="5"/>
  <c r="AC405" i="5"/>
  <c r="W407" i="5"/>
  <c r="J407" i="5"/>
  <c r="P407" i="5"/>
  <c r="T408" i="5"/>
  <c r="F408" i="5"/>
  <c r="X408" i="5"/>
  <c r="AD410" i="5"/>
  <c r="S410" i="5"/>
  <c r="L410" i="5"/>
  <c r="F410" i="5"/>
  <c r="X410" i="5"/>
  <c r="AC413" i="5"/>
  <c r="W415" i="5"/>
  <c r="J415" i="5"/>
  <c r="P415" i="5"/>
  <c r="T416" i="5"/>
  <c r="F416" i="5"/>
  <c r="X416" i="5"/>
  <c r="AD418" i="5"/>
  <c r="S418" i="5"/>
  <c r="L418" i="5"/>
  <c r="F418" i="5"/>
  <c r="X418" i="5"/>
  <c r="AC421" i="5"/>
  <c r="W423" i="5"/>
  <c r="J423" i="5"/>
  <c r="P423" i="5"/>
  <c r="T424" i="5"/>
  <c r="F424" i="5"/>
  <c r="X424" i="5"/>
  <c r="AD426" i="5"/>
  <c r="S426" i="5"/>
  <c r="L426" i="5"/>
  <c r="F426" i="5"/>
  <c r="X426" i="5"/>
  <c r="AC429" i="5"/>
  <c r="W431" i="5"/>
  <c r="J431" i="5"/>
  <c r="P431" i="5"/>
  <c r="T432" i="5"/>
  <c r="F432" i="5"/>
  <c r="X432" i="5"/>
  <c r="AD434" i="5"/>
  <c r="S434" i="5"/>
  <c r="L434" i="5"/>
  <c r="F434" i="5"/>
  <c r="X434" i="5"/>
  <c r="AC437" i="5"/>
  <c r="W439" i="5"/>
  <c r="J439" i="5"/>
  <c r="P439" i="5"/>
  <c r="T440" i="5"/>
  <c r="F440" i="5"/>
  <c r="X440" i="5"/>
  <c r="AD442" i="5"/>
  <c r="S442" i="5"/>
  <c r="L442" i="5"/>
  <c r="F442" i="5"/>
  <c r="X442" i="5"/>
  <c r="AC445" i="5"/>
  <c r="W447" i="5"/>
  <c r="J447" i="5"/>
  <c r="P447" i="5"/>
  <c r="T448" i="5"/>
  <c r="F448" i="5"/>
  <c r="X448" i="5"/>
  <c r="AD450" i="5"/>
  <c r="S450" i="5"/>
  <c r="L450" i="5"/>
  <c r="F450" i="5"/>
  <c r="X450" i="5"/>
  <c r="AC453" i="5"/>
  <c r="W455" i="5"/>
  <c r="J455" i="5"/>
  <c r="P455" i="5"/>
  <c r="T456" i="5"/>
  <c r="F456" i="5"/>
  <c r="X456" i="5"/>
  <c r="AD458" i="5"/>
  <c r="S458" i="5"/>
  <c r="L458" i="5"/>
  <c r="F458" i="5"/>
  <c r="X458" i="5"/>
  <c r="AC461" i="5"/>
  <c r="W463" i="5"/>
  <c r="J463" i="5"/>
  <c r="P463" i="5"/>
  <c r="T464" i="5"/>
  <c r="F464" i="5"/>
  <c r="X464" i="5"/>
  <c r="AD466" i="5"/>
  <c r="S466" i="5"/>
  <c r="L466" i="5"/>
  <c r="F466" i="5"/>
  <c r="X466" i="5"/>
  <c r="S470" i="5"/>
  <c r="C470" i="5"/>
  <c r="AB470" i="5"/>
  <c r="F473" i="5"/>
  <c r="S477" i="5"/>
  <c r="C477" i="5"/>
  <c r="P481" i="5"/>
  <c r="G490" i="5"/>
  <c r="F491" i="5"/>
  <c r="R491" i="5"/>
  <c r="AD491" i="5"/>
  <c r="AC491" i="5" s="1"/>
  <c r="F495" i="5"/>
  <c r="R495" i="5"/>
  <c r="AD495" i="5"/>
  <c r="AC495" i="5" s="1"/>
  <c r="R498" i="5"/>
  <c r="T500" i="5"/>
  <c r="AC503" i="5"/>
  <c r="X507" i="5"/>
  <c r="P507" i="5"/>
  <c r="G507" i="5"/>
  <c r="L507" i="5"/>
  <c r="AB507" i="5"/>
  <c r="L510" i="5"/>
  <c r="X511" i="5"/>
  <c r="P511" i="5"/>
  <c r="G511" i="5"/>
  <c r="L511" i="5"/>
  <c r="AB511" i="5"/>
  <c r="AC515" i="5"/>
  <c r="K517" i="5"/>
  <c r="J518" i="5"/>
  <c r="F520" i="5"/>
  <c r="C523" i="5"/>
  <c r="K523" i="5"/>
  <c r="K524" i="5"/>
  <c r="J525" i="5"/>
  <c r="AB526" i="5"/>
  <c r="J526" i="5"/>
  <c r="C527" i="5"/>
  <c r="K527" i="5"/>
  <c r="P528" i="5"/>
  <c r="J532" i="5"/>
  <c r="S534" i="5"/>
  <c r="C534" i="5"/>
  <c r="AB534" i="5"/>
  <c r="F537" i="5"/>
  <c r="S541" i="5"/>
  <c r="C541" i="5"/>
  <c r="C542" i="5"/>
  <c r="P545" i="5"/>
  <c r="C549" i="5"/>
  <c r="T549" i="5"/>
  <c r="T554" i="5"/>
  <c r="Z557" i="5"/>
  <c r="T565" i="5"/>
  <c r="C567" i="5"/>
  <c r="K567" i="5"/>
  <c r="F577" i="5"/>
  <c r="C579" i="5"/>
  <c r="K579" i="5"/>
  <c r="L580" i="5"/>
  <c r="W583" i="5"/>
  <c r="L583" i="5"/>
  <c r="F583" i="5"/>
  <c r="P583" i="5"/>
  <c r="AB583" i="5"/>
  <c r="F588" i="5"/>
  <c r="K591" i="5"/>
  <c r="F592" i="5"/>
  <c r="X595" i="5"/>
  <c r="P595" i="5"/>
  <c r="G595" i="5"/>
  <c r="L595" i="5"/>
  <c r="AB595" i="5"/>
  <c r="G598" i="5"/>
  <c r="G599" i="5"/>
  <c r="R599" i="5"/>
  <c r="AD599" i="5"/>
  <c r="AC599" i="5" s="1"/>
  <c r="AC603" i="5"/>
  <c r="AB607" i="5"/>
  <c r="R607" i="5"/>
  <c r="H607" i="5"/>
  <c r="N607" i="5" s="1"/>
  <c r="C607" i="5"/>
  <c r="L607" i="5"/>
  <c r="X607" i="5"/>
  <c r="G610" i="5"/>
  <c r="F611" i="5"/>
  <c r="R611" i="5"/>
  <c r="AD611" i="5"/>
  <c r="T618" i="5"/>
  <c r="F623" i="5"/>
  <c r="P623" i="5"/>
  <c r="AD623" i="5"/>
  <c r="AC623" i="5" s="1"/>
  <c r="T629" i="5"/>
  <c r="C631" i="5"/>
  <c r="K631" i="5"/>
  <c r="F641" i="5"/>
  <c r="C643" i="5"/>
  <c r="K643" i="5"/>
  <c r="L644" i="5"/>
  <c r="W647" i="5"/>
  <c r="L647" i="5"/>
  <c r="F647" i="5"/>
  <c r="P647" i="5"/>
  <c r="AB647" i="5"/>
  <c r="C659" i="5"/>
  <c r="K659" i="5"/>
  <c r="C667" i="5"/>
  <c r="K667" i="5"/>
  <c r="C675" i="5"/>
  <c r="K675" i="5"/>
  <c r="F682" i="5"/>
  <c r="AB682" i="5"/>
  <c r="J683" i="5"/>
  <c r="T686" i="5"/>
  <c r="F686" i="5"/>
  <c r="X686" i="5"/>
  <c r="H690" i="5"/>
  <c r="O690" i="5" s="1"/>
  <c r="AD690" i="5"/>
  <c r="AC690" i="5" s="1"/>
  <c r="J691" i="5"/>
  <c r="O694" i="5"/>
  <c r="M694" i="5"/>
  <c r="E696" i="5"/>
  <c r="Z696" i="5"/>
  <c r="N701" i="5"/>
  <c r="X702" i="5"/>
  <c r="H702" i="5"/>
  <c r="AD702" i="5"/>
  <c r="I702" i="5"/>
  <c r="AB702" i="5"/>
  <c r="AB704" i="5"/>
  <c r="AC704" i="5" s="1"/>
  <c r="P704" i="5"/>
  <c r="E704" i="5"/>
  <c r="Z704" i="5"/>
  <c r="I704" i="5"/>
  <c r="U704" i="5"/>
  <c r="E707" i="5"/>
  <c r="U707" i="5"/>
  <c r="AC708" i="5"/>
  <c r="AC712" i="5"/>
  <c r="I714" i="5"/>
  <c r="X715" i="5"/>
  <c r="L715" i="5"/>
  <c r="E715" i="5"/>
  <c r="U715" i="5"/>
  <c r="H715" i="5"/>
  <c r="R715" i="5"/>
  <c r="I716" i="5"/>
  <c r="AD716" i="5"/>
  <c r="E728" i="5"/>
  <c r="Z728" i="5"/>
  <c r="AB738" i="5"/>
  <c r="H738" i="5"/>
  <c r="AD738" i="5"/>
  <c r="AC738" i="5" s="1"/>
  <c r="F738" i="5"/>
  <c r="Z739" i="5"/>
  <c r="P739" i="5"/>
  <c r="F739" i="5"/>
  <c r="X739" i="5"/>
  <c r="J739" i="5"/>
  <c r="R739" i="5"/>
  <c r="E740" i="5"/>
  <c r="AB740" i="5"/>
  <c r="AD742" i="5"/>
  <c r="I742" i="5"/>
  <c r="AB742" i="5"/>
  <c r="F742" i="5"/>
  <c r="AB743" i="5"/>
  <c r="R743" i="5"/>
  <c r="H743" i="5"/>
  <c r="X743" i="5"/>
  <c r="J743" i="5"/>
  <c r="P743" i="5"/>
  <c r="E744" i="5"/>
  <c r="AB744" i="5"/>
  <c r="AC744" i="5" s="1"/>
  <c r="O745" i="5"/>
  <c r="N745" i="5"/>
  <c r="X749" i="5"/>
  <c r="E749" i="5"/>
  <c r="U749" i="5"/>
  <c r="I749" i="5"/>
  <c r="T749" i="5"/>
  <c r="I750" i="5"/>
  <c r="F751" i="5"/>
  <c r="U751" i="5"/>
  <c r="AD753" i="5"/>
  <c r="T753" i="5"/>
  <c r="H753" i="5"/>
  <c r="X753" i="5"/>
  <c r="I753" i="5"/>
  <c r="U753" i="5"/>
  <c r="E755" i="5"/>
  <c r="U755" i="5"/>
  <c r="AD757" i="5"/>
  <c r="T757" i="5"/>
  <c r="I757" i="5"/>
  <c r="U757" i="5"/>
  <c r="H757" i="5"/>
  <c r="P757" i="5"/>
  <c r="H758" i="5"/>
  <c r="M758" i="5" s="1"/>
  <c r="Z759" i="5"/>
  <c r="P759" i="5"/>
  <c r="F759" i="5"/>
  <c r="U759" i="5"/>
  <c r="H759" i="5"/>
  <c r="R759" i="5"/>
  <c r="I760" i="5"/>
  <c r="AB760" i="5"/>
  <c r="M765" i="5"/>
  <c r="O782" i="5"/>
  <c r="M782" i="5"/>
  <c r="AC507" i="5"/>
  <c r="AC511" i="5"/>
  <c r="X523" i="5"/>
  <c r="P523" i="5"/>
  <c r="G523" i="5"/>
  <c r="L523" i="5"/>
  <c r="AB523" i="5"/>
  <c r="X527" i="5"/>
  <c r="P527" i="5"/>
  <c r="G527" i="5"/>
  <c r="L527" i="5"/>
  <c r="AB527" i="5"/>
  <c r="AB542" i="5"/>
  <c r="J542" i="5"/>
  <c r="S550" i="5"/>
  <c r="C550" i="5"/>
  <c r="AB550" i="5"/>
  <c r="AB558" i="5"/>
  <c r="G558" i="5"/>
  <c r="W567" i="5"/>
  <c r="L567" i="5"/>
  <c r="F567" i="5"/>
  <c r="P567" i="5"/>
  <c r="AB567" i="5"/>
  <c r="X579" i="5"/>
  <c r="P579" i="5"/>
  <c r="G579" i="5"/>
  <c r="L579" i="5"/>
  <c r="AB579" i="5"/>
  <c r="AC583" i="5"/>
  <c r="AB591" i="5"/>
  <c r="R591" i="5"/>
  <c r="H591" i="5"/>
  <c r="N591" i="5" s="1"/>
  <c r="C591" i="5"/>
  <c r="L591" i="5"/>
  <c r="X591" i="5"/>
  <c r="AC595" i="5"/>
  <c r="AC607" i="5"/>
  <c r="W631" i="5"/>
  <c r="L631" i="5"/>
  <c r="F631" i="5"/>
  <c r="P631" i="5"/>
  <c r="AB631" i="5"/>
  <c r="X643" i="5"/>
  <c r="P643" i="5"/>
  <c r="G643" i="5"/>
  <c r="L643" i="5"/>
  <c r="AB643" i="5"/>
  <c r="AC647" i="5"/>
  <c r="AD659" i="5"/>
  <c r="S659" i="5"/>
  <c r="L659" i="5"/>
  <c r="F659" i="5"/>
  <c r="X659" i="5"/>
  <c r="AD667" i="5"/>
  <c r="S667" i="5"/>
  <c r="L667" i="5"/>
  <c r="F667" i="5"/>
  <c r="X667" i="5"/>
  <c r="AD675" i="5"/>
  <c r="S675" i="5"/>
  <c r="L675" i="5"/>
  <c r="F675" i="5"/>
  <c r="X675" i="5"/>
  <c r="AB683" i="5"/>
  <c r="R683" i="5"/>
  <c r="H683" i="5"/>
  <c r="M683" i="5" s="1"/>
  <c r="L683" i="5"/>
  <c r="Z683" i="5"/>
  <c r="O685" i="5"/>
  <c r="N685" i="5"/>
  <c r="X691" i="5"/>
  <c r="L691" i="5"/>
  <c r="E691" i="5"/>
  <c r="P691" i="5"/>
  <c r="AB691" i="5"/>
  <c r="AC696" i="5"/>
  <c r="X703" i="5"/>
  <c r="L703" i="5"/>
  <c r="E703" i="5"/>
  <c r="Z703" i="5"/>
  <c r="J703" i="5"/>
  <c r="R703" i="5"/>
  <c r="Z713" i="5"/>
  <c r="P713" i="5"/>
  <c r="E713" i="5"/>
  <c r="U713" i="5"/>
  <c r="H713" i="5"/>
  <c r="N713" i="5" s="1"/>
  <c r="X713" i="5"/>
  <c r="Z717" i="5"/>
  <c r="P717" i="5"/>
  <c r="H717" i="5"/>
  <c r="T717" i="5"/>
  <c r="E717" i="5"/>
  <c r="U717" i="5"/>
  <c r="Z723" i="5"/>
  <c r="P723" i="5"/>
  <c r="F723" i="5"/>
  <c r="R723" i="5"/>
  <c r="E723" i="5"/>
  <c r="U723" i="5"/>
  <c r="O725" i="5"/>
  <c r="N725" i="5"/>
  <c r="U729" i="5"/>
  <c r="I729" i="5"/>
  <c r="Z729" i="5"/>
  <c r="T729" i="5"/>
  <c r="T734" i="5"/>
  <c r="F734" i="5"/>
  <c r="AB734" i="5"/>
  <c r="AD741" i="5"/>
  <c r="T741" i="5"/>
  <c r="I741" i="5"/>
  <c r="U741" i="5"/>
  <c r="H741" i="5"/>
  <c r="P741" i="5"/>
  <c r="O749" i="5"/>
  <c r="N749" i="5"/>
  <c r="L760" i="5"/>
  <c r="U761" i="5"/>
  <c r="I761" i="5"/>
  <c r="T761" i="5"/>
  <c r="E761" i="5"/>
  <c r="X761" i="5"/>
  <c r="T766" i="5"/>
  <c r="F766" i="5"/>
  <c r="AB766" i="5"/>
  <c r="H766" i="5"/>
  <c r="AD766" i="5"/>
  <c r="Z769" i="5"/>
  <c r="P769" i="5"/>
  <c r="E769" i="5"/>
  <c r="AD769" i="5"/>
  <c r="X769" i="5"/>
  <c r="I769" i="5"/>
  <c r="AB770" i="5"/>
  <c r="AC770" i="5" s="1"/>
  <c r="H770" i="5"/>
  <c r="T770" i="5"/>
  <c r="I770" i="5"/>
  <c r="T774" i="5"/>
  <c r="AB180" i="5"/>
  <c r="AC180" i="5" s="1"/>
  <c r="U180" i="5"/>
  <c r="J180" i="5"/>
  <c r="E180" i="5"/>
  <c r="K180" i="5"/>
  <c r="Y180" i="5"/>
  <c r="AB181" i="5"/>
  <c r="AD181" i="5"/>
  <c r="U181" i="5"/>
  <c r="J181" i="5"/>
  <c r="E181" i="5"/>
  <c r="K181" i="5"/>
  <c r="Y181" i="5"/>
  <c r="AB200" i="5"/>
  <c r="AC200" i="5" s="1"/>
  <c r="Y200" i="5"/>
  <c r="R200" i="5"/>
  <c r="G200" i="5"/>
  <c r="C200" i="5"/>
  <c r="J200" i="5"/>
  <c r="W200" i="5"/>
  <c r="AB201" i="5"/>
  <c r="AC201" i="5" s="1"/>
  <c r="Y201" i="5"/>
  <c r="R201" i="5"/>
  <c r="G201" i="5"/>
  <c r="C201" i="5"/>
  <c r="J201" i="5"/>
  <c r="W201" i="5"/>
  <c r="AC202" i="5"/>
  <c r="AD205" i="5"/>
  <c r="AC205" i="5" s="1"/>
  <c r="T205" i="5"/>
  <c r="G205" i="5"/>
  <c r="W205" i="5"/>
  <c r="X206" i="5"/>
  <c r="P206" i="5"/>
  <c r="G206" i="5"/>
  <c r="L206" i="5"/>
  <c r="AB206" i="5"/>
  <c r="AC206" i="5" s="1"/>
  <c r="W209" i="5"/>
  <c r="H209" i="5"/>
  <c r="M209" i="5" s="1"/>
  <c r="T209" i="5"/>
  <c r="AB210" i="5"/>
  <c r="AC210" i="5" s="1"/>
  <c r="R210" i="5"/>
  <c r="H210" i="5"/>
  <c r="N210" i="5" s="1"/>
  <c r="C210" i="5"/>
  <c r="L210" i="5"/>
  <c r="X210" i="5"/>
  <c r="W215" i="5"/>
  <c r="J215" i="5"/>
  <c r="P215" i="5"/>
  <c r="T216" i="5"/>
  <c r="F216" i="5"/>
  <c r="X216" i="5"/>
  <c r="W218" i="5"/>
  <c r="L218" i="5"/>
  <c r="F218" i="5"/>
  <c r="P218" i="5"/>
  <c r="AB218" i="5"/>
  <c r="AC218" i="5" s="1"/>
  <c r="P239" i="5"/>
  <c r="F239" i="5"/>
  <c r="T239" i="5"/>
  <c r="T243" i="5"/>
  <c r="G243" i="5"/>
  <c r="P243" i="5"/>
  <c r="AC246" i="5"/>
  <c r="AC249" i="5"/>
  <c r="X252" i="5"/>
  <c r="H252" i="5"/>
  <c r="M252" i="5" s="1"/>
  <c r="T252" i="5"/>
  <c r="AD256" i="5"/>
  <c r="J256" i="5"/>
  <c r="C256" i="5"/>
  <c r="T256" i="5"/>
  <c r="X261" i="5"/>
  <c r="J261" i="5"/>
  <c r="C261" i="5"/>
  <c r="T261" i="5"/>
  <c r="AD269" i="5"/>
  <c r="AC269" i="5" s="1"/>
  <c r="T269" i="5"/>
  <c r="G269" i="5"/>
  <c r="W269" i="5"/>
  <c r="X270" i="5"/>
  <c r="P270" i="5"/>
  <c r="G270" i="5"/>
  <c r="L270" i="5"/>
  <c r="AB270" i="5"/>
  <c r="AC270" i="5" s="1"/>
  <c r="W273" i="5"/>
  <c r="H273" i="5"/>
  <c r="M273" i="5" s="1"/>
  <c r="T273" i="5"/>
  <c r="AB274" i="5"/>
  <c r="AC274" i="5" s="1"/>
  <c r="R274" i="5"/>
  <c r="H274" i="5"/>
  <c r="N274" i="5" s="1"/>
  <c r="C274" i="5"/>
  <c r="L274" i="5"/>
  <c r="X274" i="5"/>
  <c r="W279" i="5"/>
  <c r="J279" i="5"/>
  <c r="P279" i="5"/>
  <c r="T280" i="5"/>
  <c r="F280" i="5"/>
  <c r="X280" i="5"/>
  <c r="W282" i="5"/>
  <c r="L282" i="5"/>
  <c r="F282" i="5"/>
  <c r="P282" i="5"/>
  <c r="AB282" i="5"/>
  <c r="AC282" i="5" s="1"/>
  <c r="P303" i="5"/>
  <c r="F303" i="5"/>
  <c r="T303" i="5"/>
  <c r="T307" i="5"/>
  <c r="G307" i="5"/>
  <c r="P307" i="5"/>
  <c r="AC310" i="5"/>
  <c r="AC313" i="5"/>
  <c r="X316" i="5"/>
  <c r="H316" i="5"/>
  <c r="M316" i="5" s="1"/>
  <c r="T316" i="5"/>
  <c r="AD320" i="5"/>
  <c r="J320" i="5"/>
  <c r="C320" i="5"/>
  <c r="T320" i="5"/>
  <c r="X325" i="5"/>
  <c r="J325" i="5"/>
  <c r="C325" i="5"/>
  <c r="T325" i="5"/>
  <c r="AD333" i="5"/>
  <c r="AC333" i="5" s="1"/>
  <c r="T333" i="5"/>
  <c r="G333" i="5"/>
  <c r="W333" i="5"/>
  <c r="X334" i="5"/>
  <c r="P334" i="5"/>
  <c r="G334" i="5"/>
  <c r="L334" i="5"/>
  <c r="AB334" i="5"/>
  <c r="AC334" i="5" s="1"/>
  <c r="J335" i="5"/>
  <c r="AB335" i="5"/>
  <c r="W337" i="5"/>
  <c r="H337" i="5"/>
  <c r="M337" i="5" s="1"/>
  <c r="T337" i="5"/>
  <c r="AB338" i="5"/>
  <c r="AC338" i="5" s="1"/>
  <c r="R338" i="5"/>
  <c r="H338" i="5"/>
  <c r="N338" i="5" s="1"/>
  <c r="C338" i="5"/>
  <c r="L338" i="5"/>
  <c r="X338" i="5"/>
  <c r="J339" i="5"/>
  <c r="AB339" i="5"/>
  <c r="W343" i="5"/>
  <c r="J343" i="5"/>
  <c r="P343" i="5"/>
  <c r="T344" i="5"/>
  <c r="F344" i="5"/>
  <c r="X344" i="5"/>
  <c r="W346" i="5"/>
  <c r="L346" i="5"/>
  <c r="F346" i="5"/>
  <c r="P346" i="5"/>
  <c r="AB346" i="5"/>
  <c r="AC346" i="5" s="1"/>
  <c r="J348" i="5"/>
  <c r="H352" i="5"/>
  <c r="M352" i="5" s="1"/>
  <c r="H357" i="5"/>
  <c r="M357" i="5" s="1"/>
  <c r="AB357" i="5"/>
  <c r="AC357" i="5" s="1"/>
  <c r="J365" i="5"/>
  <c r="AB365" i="5"/>
  <c r="H366" i="5"/>
  <c r="N366" i="5" s="1"/>
  <c r="S366" i="5"/>
  <c r="P367" i="5"/>
  <c r="F367" i="5"/>
  <c r="T367" i="5"/>
  <c r="J369" i="5"/>
  <c r="AB369" i="5"/>
  <c r="AC369" i="5" s="1"/>
  <c r="G370" i="5"/>
  <c r="S370" i="5"/>
  <c r="T371" i="5"/>
  <c r="G371" i="5"/>
  <c r="P371" i="5"/>
  <c r="AC374" i="5"/>
  <c r="G375" i="5"/>
  <c r="AB375" i="5"/>
  <c r="J376" i="5"/>
  <c r="AC377" i="5"/>
  <c r="H378" i="5"/>
  <c r="N378" i="5" s="1"/>
  <c r="R378" i="5"/>
  <c r="W379" i="5"/>
  <c r="J379" i="5"/>
  <c r="P379" i="5"/>
  <c r="T380" i="5"/>
  <c r="F380" i="5"/>
  <c r="X380" i="5"/>
  <c r="AD382" i="5"/>
  <c r="S382" i="5"/>
  <c r="L382" i="5"/>
  <c r="F382" i="5"/>
  <c r="X382" i="5"/>
  <c r="G383" i="5"/>
  <c r="AB383" i="5"/>
  <c r="J384" i="5"/>
  <c r="AC385" i="5"/>
  <c r="H386" i="5"/>
  <c r="N386" i="5" s="1"/>
  <c r="R386" i="5"/>
  <c r="W387" i="5"/>
  <c r="J387" i="5"/>
  <c r="P387" i="5"/>
  <c r="T388" i="5"/>
  <c r="F388" i="5"/>
  <c r="X388" i="5"/>
  <c r="AD390" i="5"/>
  <c r="S390" i="5"/>
  <c r="L390" i="5"/>
  <c r="F390" i="5"/>
  <c r="X390" i="5"/>
  <c r="G391" i="5"/>
  <c r="AB391" i="5"/>
  <c r="J392" i="5"/>
  <c r="AC393" i="5"/>
  <c r="H394" i="5"/>
  <c r="N394" i="5" s="1"/>
  <c r="R394" i="5"/>
  <c r="W395" i="5"/>
  <c r="J395" i="5"/>
  <c r="P395" i="5"/>
  <c r="T396" i="5"/>
  <c r="F396" i="5"/>
  <c r="X396" i="5"/>
  <c r="AD398" i="5"/>
  <c r="S398" i="5"/>
  <c r="L398" i="5"/>
  <c r="F398" i="5"/>
  <c r="X398" i="5"/>
  <c r="G399" i="5"/>
  <c r="AB399" i="5"/>
  <c r="J400" i="5"/>
  <c r="AC401" i="5"/>
  <c r="H402" i="5"/>
  <c r="N402" i="5" s="1"/>
  <c r="R402" i="5"/>
  <c r="W403" i="5"/>
  <c r="J403" i="5"/>
  <c r="P403" i="5"/>
  <c r="T404" i="5"/>
  <c r="F404" i="5"/>
  <c r="X404" i="5"/>
  <c r="AD406" i="5"/>
  <c r="S406" i="5"/>
  <c r="L406" i="5"/>
  <c r="F406" i="5"/>
  <c r="X406" i="5"/>
  <c r="G407" i="5"/>
  <c r="AB407" i="5"/>
  <c r="J408" i="5"/>
  <c r="AC409" i="5"/>
  <c r="H410" i="5"/>
  <c r="N410" i="5" s="1"/>
  <c r="R410" i="5"/>
  <c r="W411" i="5"/>
  <c r="J411" i="5"/>
  <c r="P411" i="5"/>
  <c r="T412" i="5"/>
  <c r="F412" i="5"/>
  <c r="X412" i="5"/>
  <c r="AD414" i="5"/>
  <c r="S414" i="5"/>
  <c r="L414" i="5"/>
  <c r="F414" i="5"/>
  <c r="X414" i="5"/>
  <c r="G415" i="5"/>
  <c r="AB415" i="5"/>
  <c r="J416" i="5"/>
  <c r="AC417" i="5"/>
  <c r="H418" i="5"/>
  <c r="N418" i="5" s="1"/>
  <c r="R418" i="5"/>
  <c r="W419" i="5"/>
  <c r="J419" i="5"/>
  <c r="P419" i="5"/>
  <c r="T420" i="5"/>
  <c r="F420" i="5"/>
  <c r="X420" i="5"/>
  <c r="AD422" i="5"/>
  <c r="S422" i="5"/>
  <c r="L422" i="5"/>
  <c r="F422" i="5"/>
  <c r="X422" i="5"/>
  <c r="G423" i="5"/>
  <c r="AB423" i="5"/>
  <c r="J424" i="5"/>
  <c r="AC425" i="5"/>
  <c r="H426" i="5"/>
  <c r="N426" i="5" s="1"/>
  <c r="R426" i="5"/>
  <c r="W427" i="5"/>
  <c r="J427" i="5"/>
  <c r="P427" i="5"/>
  <c r="T428" i="5"/>
  <c r="F428" i="5"/>
  <c r="X428" i="5"/>
  <c r="AD430" i="5"/>
  <c r="S430" i="5"/>
  <c r="L430" i="5"/>
  <c r="F430" i="5"/>
  <c r="X430" i="5"/>
  <c r="G431" i="5"/>
  <c r="AB431" i="5"/>
  <c r="J432" i="5"/>
  <c r="AC433" i="5"/>
  <c r="H434" i="5"/>
  <c r="N434" i="5" s="1"/>
  <c r="R434" i="5"/>
  <c r="W435" i="5"/>
  <c r="J435" i="5"/>
  <c r="P435" i="5"/>
  <c r="T436" i="5"/>
  <c r="F436" i="5"/>
  <c r="X436" i="5"/>
  <c r="AD438" i="5"/>
  <c r="S438" i="5"/>
  <c r="L438" i="5"/>
  <c r="F438" i="5"/>
  <c r="X438" i="5"/>
  <c r="G439" i="5"/>
  <c r="AB439" i="5"/>
  <c r="J440" i="5"/>
  <c r="AC441" i="5"/>
  <c r="H442" i="5"/>
  <c r="N442" i="5" s="1"/>
  <c r="R442" i="5"/>
  <c r="W443" i="5"/>
  <c r="J443" i="5"/>
  <c r="P443" i="5"/>
  <c r="T444" i="5"/>
  <c r="F444" i="5"/>
  <c r="X444" i="5"/>
  <c r="AD446" i="5"/>
  <c r="AC446" i="5" s="1"/>
  <c r="S446" i="5"/>
  <c r="L446" i="5"/>
  <c r="F446" i="5"/>
  <c r="X446" i="5"/>
  <c r="G447" i="5"/>
  <c r="AB447" i="5"/>
  <c r="J448" i="5"/>
  <c r="AC449" i="5"/>
  <c r="H450" i="5"/>
  <c r="N450" i="5" s="1"/>
  <c r="R450" i="5"/>
  <c r="W451" i="5"/>
  <c r="J451" i="5"/>
  <c r="P451" i="5"/>
  <c r="T452" i="5"/>
  <c r="F452" i="5"/>
  <c r="X452" i="5"/>
  <c r="AD454" i="5"/>
  <c r="S454" i="5"/>
  <c r="L454" i="5"/>
  <c r="F454" i="5"/>
  <c r="X454" i="5"/>
  <c r="G455" i="5"/>
  <c r="AB455" i="5"/>
  <c r="J456" i="5"/>
  <c r="AC457" i="5"/>
  <c r="H458" i="5"/>
  <c r="N458" i="5" s="1"/>
  <c r="R458" i="5"/>
  <c r="W459" i="5"/>
  <c r="J459" i="5"/>
  <c r="P459" i="5"/>
  <c r="T460" i="5"/>
  <c r="F460" i="5"/>
  <c r="X460" i="5"/>
  <c r="AD462" i="5"/>
  <c r="S462" i="5"/>
  <c r="L462" i="5"/>
  <c r="F462" i="5"/>
  <c r="X462" i="5"/>
  <c r="G463" i="5"/>
  <c r="AB463" i="5"/>
  <c r="J464" i="5"/>
  <c r="AC465" i="5"/>
  <c r="H466" i="5"/>
  <c r="N466" i="5" s="1"/>
  <c r="R466" i="5"/>
  <c r="W467" i="5"/>
  <c r="J467" i="5"/>
  <c r="P467" i="5"/>
  <c r="T468" i="5"/>
  <c r="F468" i="5"/>
  <c r="X468" i="5"/>
  <c r="S469" i="5"/>
  <c r="L470" i="5"/>
  <c r="AC471" i="5"/>
  <c r="P472" i="5"/>
  <c r="X475" i="5"/>
  <c r="P475" i="5"/>
  <c r="G475" i="5"/>
  <c r="L475" i="5"/>
  <c r="AB475" i="5"/>
  <c r="AC475" i="5" s="1"/>
  <c r="R476" i="5"/>
  <c r="K477" i="5"/>
  <c r="X479" i="5"/>
  <c r="P479" i="5"/>
  <c r="G479" i="5"/>
  <c r="L479" i="5"/>
  <c r="AB479" i="5"/>
  <c r="AC479" i="5" s="1"/>
  <c r="Z480" i="5"/>
  <c r="AC483" i="5"/>
  <c r="K484" i="5"/>
  <c r="P489" i="5"/>
  <c r="C491" i="5"/>
  <c r="K491" i="5"/>
  <c r="W491" i="5"/>
  <c r="AB494" i="5"/>
  <c r="J494" i="5"/>
  <c r="C495" i="5"/>
  <c r="K495" i="5"/>
  <c r="W495" i="5"/>
  <c r="P496" i="5"/>
  <c r="Z497" i="5"/>
  <c r="J500" i="5"/>
  <c r="S502" i="5"/>
  <c r="C502" i="5"/>
  <c r="AB502" i="5"/>
  <c r="F505" i="5"/>
  <c r="R506" i="5"/>
  <c r="H507" i="5"/>
  <c r="S507" i="5"/>
  <c r="S509" i="5"/>
  <c r="C509" i="5"/>
  <c r="C510" i="5"/>
  <c r="T510" i="5"/>
  <c r="H511" i="5"/>
  <c r="S511" i="5"/>
  <c r="P513" i="5"/>
  <c r="Z514" i="5"/>
  <c r="C517" i="5"/>
  <c r="T517" i="5"/>
  <c r="T518" i="5"/>
  <c r="G522" i="5"/>
  <c r="F523" i="5"/>
  <c r="R523" i="5"/>
  <c r="AD523" i="5"/>
  <c r="T524" i="5"/>
  <c r="T525" i="5"/>
  <c r="S526" i="5"/>
  <c r="F527" i="5"/>
  <c r="R527" i="5"/>
  <c r="AD527" i="5"/>
  <c r="AC527" i="5" s="1"/>
  <c r="R530" i="5"/>
  <c r="T532" i="5"/>
  <c r="S533" i="5"/>
  <c r="L534" i="5"/>
  <c r="AC535" i="5"/>
  <c r="P536" i="5"/>
  <c r="X539" i="5"/>
  <c r="P539" i="5"/>
  <c r="G539" i="5"/>
  <c r="L539" i="5"/>
  <c r="AB539" i="5"/>
  <c r="AC539" i="5" s="1"/>
  <c r="R540" i="5"/>
  <c r="K541" i="5"/>
  <c r="L542" i="5"/>
  <c r="X543" i="5"/>
  <c r="P543" i="5"/>
  <c r="G543" i="5"/>
  <c r="L543" i="5"/>
  <c r="AB543" i="5"/>
  <c r="AC543" i="5" s="1"/>
  <c r="Z544" i="5"/>
  <c r="AC547" i="5"/>
  <c r="K548" i="5"/>
  <c r="K549" i="5"/>
  <c r="J550" i="5"/>
  <c r="W555" i="5"/>
  <c r="L555" i="5"/>
  <c r="F555" i="5"/>
  <c r="P555" i="5"/>
  <c r="AB555" i="5"/>
  <c r="AC555" i="5" s="1"/>
  <c r="F557" i="5"/>
  <c r="L558" i="5"/>
  <c r="X559" i="5"/>
  <c r="P559" i="5"/>
  <c r="G559" i="5"/>
  <c r="L559" i="5"/>
  <c r="AB559" i="5"/>
  <c r="AC559" i="5" s="1"/>
  <c r="X563" i="5"/>
  <c r="P563" i="5"/>
  <c r="G563" i="5"/>
  <c r="L563" i="5"/>
  <c r="AB563" i="5"/>
  <c r="AC563" i="5" s="1"/>
  <c r="T564" i="5"/>
  <c r="G566" i="5"/>
  <c r="G567" i="5"/>
  <c r="R567" i="5"/>
  <c r="AD567" i="5"/>
  <c r="AC567" i="5" s="1"/>
  <c r="AC571" i="5"/>
  <c r="L572" i="5"/>
  <c r="AB575" i="5"/>
  <c r="AC575" i="5" s="1"/>
  <c r="R575" i="5"/>
  <c r="H575" i="5"/>
  <c r="N575" i="5" s="1"/>
  <c r="C575" i="5"/>
  <c r="L575" i="5"/>
  <c r="X575" i="5"/>
  <c r="T576" i="5"/>
  <c r="G578" i="5"/>
  <c r="F579" i="5"/>
  <c r="R579" i="5"/>
  <c r="AD579" i="5"/>
  <c r="AC579" i="5" s="1"/>
  <c r="AB582" i="5"/>
  <c r="H583" i="5"/>
  <c r="N583" i="5" s="1"/>
  <c r="S583" i="5"/>
  <c r="T586" i="5"/>
  <c r="F591" i="5"/>
  <c r="P591" i="5"/>
  <c r="AD591" i="5"/>
  <c r="T594" i="5"/>
  <c r="H595" i="5"/>
  <c r="N595" i="5" s="1"/>
  <c r="S595" i="5"/>
  <c r="T597" i="5"/>
  <c r="C599" i="5"/>
  <c r="K599" i="5"/>
  <c r="X599" i="5"/>
  <c r="AB602" i="5"/>
  <c r="G607" i="5"/>
  <c r="S607" i="5"/>
  <c r="F609" i="5"/>
  <c r="C611" i="5"/>
  <c r="K611" i="5"/>
  <c r="W611" i="5"/>
  <c r="L612" i="5"/>
  <c r="W615" i="5"/>
  <c r="L615" i="5"/>
  <c r="F615" i="5"/>
  <c r="P615" i="5"/>
  <c r="AB615" i="5"/>
  <c r="AC615" i="5" s="1"/>
  <c r="F620" i="5"/>
  <c r="K623" i="5"/>
  <c r="W623" i="5"/>
  <c r="F624" i="5"/>
  <c r="X627" i="5"/>
  <c r="P627" i="5"/>
  <c r="G627" i="5"/>
  <c r="L627" i="5"/>
  <c r="AB627" i="5"/>
  <c r="AC627" i="5" s="1"/>
  <c r="T628" i="5"/>
  <c r="G630" i="5"/>
  <c r="G631" i="5"/>
  <c r="R631" i="5"/>
  <c r="AD631" i="5"/>
  <c r="AC635" i="5"/>
  <c r="L636" i="5"/>
  <c r="AB639" i="5"/>
  <c r="AC639" i="5" s="1"/>
  <c r="R639" i="5"/>
  <c r="H639" i="5"/>
  <c r="N639" i="5" s="1"/>
  <c r="C639" i="5"/>
  <c r="L639" i="5"/>
  <c r="X639" i="5"/>
  <c r="T640" i="5"/>
  <c r="G642" i="5"/>
  <c r="F643" i="5"/>
  <c r="R643" i="5"/>
  <c r="AD643" i="5"/>
  <c r="AC643" i="5" s="1"/>
  <c r="AB646" i="5"/>
  <c r="H647" i="5"/>
  <c r="N647" i="5" s="1"/>
  <c r="S647" i="5"/>
  <c r="T650" i="5"/>
  <c r="X655" i="5"/>
  <c r="P655" i="5"/>
  <c r="H655" i="5"/>
  <c r="N655" i="5" s="1"/>
  <c r="C655" i="5"/>
  <c r="L655" i="5"/>
  <c r="W655" i="5"/>
  <c r="G659" i="5"/>
  <c r="P659" i="5"/>
  <c r="AB659" i="5"/>
  <c r="X663" i="5"/>
  <c r="P663" i="5"/>
  <c r="H663" i="5"/>
  <c r="N663" i="5" s="1"/>
  <c r="C663" i="5"/>
  <c r="L663" i="5"/>
  <c r="W663" i="5"/>
  <c r="G667" i="5"/>
  <c r="P667" i="5"/>
  <c r="AB667" i="5"/>
  <c r="X671" i="5"/>
  <c r="P671" i="5"/>
  <c r="H671" i="5"/>
  <c r="N671" i="5" s="1"/>
  <c r="C671" i="5"/>
  <c r="L671" i="5"/>
  <c r="W671" i="5"/>
  <c r="G675" i="5"/>
  <c r="P675" i="5"/>
  <c r="AB675" i="5"/>
  <c r="X679" i="5"/>
  <c r="P679" i="5"/>
  <c r="H679" i="5"/>
  <c r="N679" i="5" s="1"/>
  <c r="C679" i="5"/>
  <c r="L679" i="5"/>
  <c r="W679" i="5"/>
  <c r="T682" i="5"/>
  <c r="E683" i="5"/>
  <c r="P683" i="5"/>
  <c r="U684" i="5"/>
  <c r="I684" i="5"/>
  <c r="P684" i="5"/>
  <c r="AD684" i="5"/>
  <c r="AC684" i="5" s="1"/>
  <c r="I686" i="5"/>
  <c r="AD686" i="5"/>
  <c r="AC686" i="5" s="1"/>
  <c r="X689" i="5"/>
  <c r="E689" i="5"/>
  <c r="P689" i="5"/>
  <c r="AD689" i="5"/>
  <c r="T690" i="5"/>
  <c r="F691" i="5"/>
  <c r="R691" i="5"/>
  <c r="AB692" i="5"/>
  <c r="AC692" i="5" s="1"/>
  <c r="P692" i="5"/>
  <c r="E692" i="5"/>
  <c r="T692" i="5"/>
  <c r="AD693" i="5"/>
  <c r="T693" i="5"/>
  <c r="H693" i="5"/>
  <c r="P693" i="5"/>
  <c r="AD694" i="5"/>
  <c r="AC694" i="5" s="1"/>
  <c r="I694" i="5"/>
  <c r="X694" i="5"/>
  <c r="P696" i="5"/>
  <c r="AC698" i="5"/>
  <c r="Z701" i="5"/>
  <c r="P701" i="5"/>
  <c r="E701" i="5"/>
  <c r="X701" i="5"/>
  <c r="I701" i="5"/>
  <c r="U701" i="5"/>
  <c r="F703" i="5"/>
  <c r="U703" i="5"/>
  <c r="L704" i="5"/>
  <c r="U705" i="5"/>
  <c r="H705" i="5"/>
  <c r="Z705" i="5"/>
  <c r="I705" i="5"/>
  <c r="X705" i="5"/>
  <c r="L707" i="5"/>
  <c r="U708" i="5"/>
  <c r="I708" i="5"/>
  <c r="Z708" i="5"/>
  <c r="F708" i="5"/>
  <c r="T708" i="5"/>
  <c r="I713" i="5"/>
  <c r="AD713" i="5"/>
  <c r="T714" i="5"/>
  <c r="J715" i="5"/>
  <c r="AB715" i="5"/>
  <c r="T716" i="5"/>
  <c r="I717" i="5"/>
  <c r="X717" i="5"/>
  <c r="X719" i="5"/>
  <c r="L719" i="5"/>
  <c r="E719" i="5"/>
  <c r="R719" i="5"/>
  <c r="F719" i="5"/>
  <c r="U719" i="5"/>
  <c r="H723" i="5"/>
  <c r="X723" i="5"/>
  <c r="M725" i="5"/>
  <c r="AB726" i="5"/>
  <c r="I726" i="5"/>
  <c r="X726" i="5"/>
  <c r="P728" i="5"/>
  <c r="E729" i="5"/>
  <c r="X729" i="5"/>
  <c r="H734" i="5"/>
  <c r="M734" i="5" s="1"/>
  <c r="AD734" i="5"/>
  <c r="Z737" i="5"/>
  <c r="P737" i="5"/>
  <c r="E737" i="5"/>
  <c r="U737" i="5"/>
  <c r="H737" i="5"/>
  <c r="X737" i="5"/>
  <c r="T738" i="5"/>
  <c r="H739" i="5"/>
  <c r="AB739" i="5"/>
  <c r="P740" i="5"/>
  <c r="E741" i="5"/>
  <c r="X741" i="5"/>
  <c r="T742" i="5"/>
  <c r="F743" i="5"/>
  <c r="Z743" i="5"/>
  <c r="P744" i="5"/>
  <c r="M749" i="5"/>
  <c r="AD749" i="5"/>
  <c r="AB750" i="5"/>
  <c r="P751" i="5"/>
  <c r="AB752" i="5"/>
  <c r="AC752" i="5" s="1"/>
  <c r="P752" i="5"/>
  <c r="E752" i="5"/>
  <c r="Z752" i="5"/>
  <c r="I752" i="5"/>
  <c r="U752" i="5"/>
  <c r="AB754" i="5"/>
  <c r="I754" i="5"/>
  <c r="AD754" i="5"/>
  <c r="H754" i="5"/>
  <c r="M754" i="5" s="1"/>
  <c r="X754" i="5"/>
  <c r="L755" i="5"/>
  <c r="AD756" i="5"/>
  <c r="AC756" i="5" s="1"/>
  <c r="T756" i="5"/>
  <c r="F756" i="5"/>
  <c r="Z756" i="5"/>
  <c r="I756" i="5"/>
  <c r="U756" i="5"/>
  <c r="Z757" i="5"/>
  <c r="T758" i="5"/>
  <c r="J759" i="5"/>
  <c r="AB759" i="5"/>
  <c r="P760" i="5"/>
  <c r="H761" i="5"/>
  <c r="Z761" i="5"/>
  <c r="X765" i="5"/>
  <c r="E765" i="5"/>
  <c r="U765" i="5"/>
  <c r="I765" i="5"/>
  <c r="T765" i="5"/>
  <c r="I766" i="5"/>
  <c r="H769" i="5"/>
  <c r="F770" i="5"/>
  <c r="X774" i="5"/>
  <c r="AD776" i="5"/>
  <c r="AC776" i="5" s="1"/>
  <c r="T776" i="5"/>
  <c r="F776" i="5"/>
  <c r="AB776" i="5"/>
  <c r="L776" i="5"/>
  <c r="Z776" i="5"/>
  <c r="I776" i="5"/>
  <c r="U777" i="5"/>
  <c r="I777" i="5"/>
  <c r="Z777" i="5"/>
  <c r="X777" i="5"/>
  <c r="H777" i="5"/>
  <c r="AD777" i="5"/>
  <c r="Z771" i="5"/>
  <c r="P771" i="5"/>
  <c r="F771" i="5"/>
  <c r="L771" i="5"/>
  <c r="AB771" i="5"/>
  <c r="AC780" i="5"/>
  <c r="AB783" i="5"/>
  <c r="R783" i="5"/>
  <c r="H783" i="5"/>
  <c r="M783" i="5" s="1"/>
  <c r="P783" i="5"/>
  <c r="E783" i="5"/>
  <c r="U783" i="5"/>
  <c r="O785" i="5"/>
  <c r="N785" i="5"/>
  <c r="H786" i="5"/>
  <c r="O786" i="5" s="1"/>
  <c r="F788" i="5"/>
  <c r="Z788" i="5"/>
  <c r="X790" i="5"/>
  <c r="H790" i="5"/>
  <c r="AD790" i="5"/>
  <c r="AC790" i="5" s="1"/>
  <c r="I790" i="5"/>
  <c r="AB790" i="5"/>
  <c r="I792" i="5"/>
  <c r="AD793" i="5"/>
  <c r="T793" i="5"/>
  <c r="H793" i="5"/>
  <c r="U793" i="5"/>
  <c r="E793" i="5"/>
  <c r="Z793" i="5"/>
  <c r="I793" i="5"/>
  <c r="AD794" i="5"/>
  <c r="I794" i="5"/>
  <c r="AB794" i="5"/>
  <c r="F794" i="5"/>
  <c r="X794" i="5"/>
  <c r="E795" i="5"/>
  <c r="Z795" i="5"/>
  <c r="F800" i="5"/>
  <c r="X803" i="5"/>
  <c r="L803" i="5"/>
  <c r="E803" i="5"/>
  <c r="Z803" i="5"/>
  <c r="J803" i="5"/>
  <c r="U803" i="5"/>
  <c r="F803" i="5"/>
  <c r="AB803" i="5"/>
  <c r="X806" i="5"/>
  <c r="H806" i="5"/>
  <c r="AB806" i="5"/>
  <c r="F806" i="5"/>
  <c r="I806" i="5"/>
  <c r="T808" i="5"/>
  <c r="T810" i="5"/>
  <c r="L811" i="5"/>
  <c r="E812" i="5"/>
  <c r="O814" i="5"/>
  <c r="M814" i="5"/>
  <c r="U816" i="5"/>
  <c r="I816" i="5"/>
  <c r="AB816" i="5"/>
  <c r="L816" i="5"/>
  <c r="P816" i="5"/>
  <c r="Z816" i="5"/>
  <c r="I818" i="5"/>
  <c r="H819" i="5"/>
  <c r="M819" i="5" s="1"/>
  <c r="P823" i="5"/>
  <c r="I824" i="5"/>
  <c r="AD825" i="5"/>
  <c r="T825" i="5"/>
  <c r="H825" i="5"/>
  <c r="U825" i="5"/>
  <c r="E825" i="5"/>
  <c r="Z825" i="5"/>
  <c r="I825" i="5"/>
  <c r="AB826" i="5"/>
  <c r="I826" i="5"/>
  <c r="X826" i="5"/>
  <c r="F826" i="5"/>
  <c r="T826" i="5"/>
  <c r="Z827" i="5"/>
  <c r="P827" i="5"/>
  <c r="F827" i="5"/>
  <c r="U827" i="5"/>
  <c r="H827" i="5"/>
  <c r="M827" i="5" s="1"/>
  <c r="AB827" i="5"/>
  <c r="J827" i="5"/>
  <c r="X827" i="5"/>
  <c r="AB831" i="5"/>
  <c r="R831" i="5"/>
  <c r="H831" i="5"/>
  <c r="M831" i="5" s="1"/>
  <c r="U831" i="5"/>
  <c r="F831" i="5"/>
  <c r="X831" i="5"/>
  <c r="E831" i="5"/>
  <c r="Z831" i="5"/>
  <c r="O833" i="5"/>
  <c r="N833" i="5"/>
  <c r="H834" i="5"/>
  <c r="AB842" i="5"/>
  <c r="I842" i="5"/>
  <c r="X842" i="5"/>
  <c r="F842" i="5"/>
  <c r="Z843" i="5"/>
  <c r="P843" i="5"/>
  <c r="F843" i="5"/>
  <c r="U843" i="5"/>
  <c r="H843" i="5"/>
  <c r="M843" i="5" s="1"/>
  <c r="X843" i="5"/>
  <c r="E843" i="5"/>
  <c r="AB843" i="5"/>
  <c r="AD860" i="5"/>
  <c r="T860" i="5"/>
  <c r="F860" i="5"/>
  <c r="U860" i="5"/>
  <c r="E860" i="5"/>
  <c r="AB860" i="5"/>
  <c r="I860" i="5"/>
  <c r="AD861" i="5"/>
  <c r="T861" i="5"/>
  <c r="I861" i="5"/>
  <c r="P861" i="5"/>
  <c r="E861" i="5"/>
  <c r="X861" i="5"/>
  <c r="X869" i="5"/>
  <c r="E869" i="5"/>
  <c r="T869" i="5"/>
  <c r="H869" i="5"/>
  <c r="P869" i="5"/>
  <c r="Z869" i="5"/>
  <c r="F871" i="5"/>
  <c r="AB871" i="5"/>
  <c r="E875" i="5"/>
  <c r="AD877" i="5"/>
  <c r="T877" i="5"/>
  <c r="I877" i="5"/>
  <c r="P877" i="5"/>
  <c r="E877" i="5"/>
  <c r="X877" i="5"/>
  <c r="H877" i="5"/>
  <c r="Z877" i="5"/>
  <c r="U151" i="5"/>
  <c r="I155" i="5"/>
  <c r="S155" i="5"/>
  <c r="Z155" i="5"/>
  <c r="I162" i="5"/>
  <c r="S162" i="5"/>
  <c r="Z162" i="5"/>
  <c r="I163" i="5"/>
  <c r="S163" i="5"/>
  <c r="Z163" i="5"/>
  <c r="I170" i="5"/>
  <c r="S170" i="5"/>
  <c r="Z170" i="5"/>
  <c r="I171" i="5"/>
  <c r="S171" i="5"/>
  <c r="Z171" i="5"/>
  <c r="I178" i="5"/>
  <c r="S178" i="5"/>
  <c r="Z178" i="5"/>
  <c r="I179" i="5"/>
  <c r="S179" i="5"/>
  <c r="Z179" i="5"/>
  <c r="I186" i="5"/>
  <c r="S186" i="5"/>
  <c r="Z186" i="5"/>
  <c r="I187" i="5"/>
  <c r="S187" i="5"/>
  <c r="Z187" i="5"/>
  <c r="I194" i="5"/>
  <c r="S194" i="5"/>
  <c r="Z194" i="5"/>
  <c r="I195" i="5"/>
  <c r="S195" i="5"/>
  <c r="Z195" i="5"/>
  <c r="J202" i="5"/>
  <c r="R202" i="5"/>
  <c r="X202" i="5"/>
  <c r="AA202" i="5" s="1"/>
  <c r="L203" i="5"/>
  <c r="K214" i="5"/>
  <c r="S214" i="5"/>
  <c r="R217" i="5"/>
  <c r="L219" i="5"/>
  <c r="K230" i="5"/>
  <c r="S230" i="5"/>
  <c r="R233" i="5"/>
  <c r="L235" i="5"/>
  <c r="K246" i="5"/>
  <c r="S246" i="5"/>
  <c r="R249" i="5"/>
  <c r="L251" i="5"/>
  <c r="K262" i="5"/>
  <c r="S262" i="5"/>
  <c r="R265" i="5"/>
  <c r="L267" i="5"/>
  <c r="K278" i="5"/>
  <c r="S278" i="5"/>
  <c r="R281" i="5"/>
  <c r="L283" i="5"/>
  <c r="K294" i="5"/>
  <c r="S294" i="5"/>
  <c r="R297" i="5"/>
  <c r="L299" i="5"/>
  <c r="K310" i="5"/>
  <c r="S310" i="5"/>
  <c r="R313" i="5"/>
  <c r="L315" i="5"/>
  <c r="K326" i="5"/>
  <c r="S326" i="5"/>
  <c r="R329" i="5"/>
  <c r="L331" i="5"/>
  <c r="K342" i="5"/>
  <c r="S342" i="5"/>
  <c r="R345" i="5"/>
  <c r="L347" i="5"/>
  <c r="K358" i="5"/>
  <c r="S358" i="5"/>
  <c r="R361" i="5"/>
  <c r="L363" i="5"/>
  <c r="K374" i="5"/>
  <c r="S374" i="5"/>
  <c r="R377" i="5"/>
  <c r="R381" i="5"/>
  <c r="R385" i="5"/>
  <c r="R389" i="5"/>
  <c r="R393" i="5"/>
  <c r="R397" i="5"/>
  <c r="R401" i="5"/>
  <c r="R405" i="5"/>
  <c r="R409" i="5"/>
  <c r="R413" i="5"/>
  <c r="R417" i="5"/>
  <c r="R421" i="5"/>
  <c r="R425" i="5"/>
  <c r="R429" i="5"/>
  <c r="R433" i="5"/>
  <c r="R437" i="5"/>
  <c r="R441" i="5"/>
  <c r="R445" i="5"/>
  <c r="R449" i="5"/>
  <c r="R453" i="5"/>
  <c r="R457" i="5"/>
  <c r="R461" i="5"/>
  <c r="R465" i="5"/>
  <c r="K471" i="5"/>
  <c r="S471" i="5"/>
  <c r="K483" i="5"/>
  <c r="S483" i="5"/>
  <c r="K487" i="5"/>
  <c r="S487" i="5"/>
  <c r="K499" i="5"/>
  <c r="S499" i="5"/>
  <c r="K503" i="5"/>
  <c r="S503" i="5"/>
  <c r="K515" i="5"/>
  <c r="S515" i="5"/>
  <c r="K519" i="5"/>
  <c r="S519" i="5"/>
  <c r="K531" i="5"/>
  <c r="S531" i="5"/>
  <c r="K535" i="5"/>
  <c r="S535" i="5"/>
  <c r="K547" i="5"/>
  <c r="S547" i="5"/>
  <c r="K551" i="5"/>
  <c r="S551" i="5"/>
  <c r="K571" i="5"/>
  <c r="S571" i="5"/>
  <c r="K587" i="5"/>
  <c r="S587" i="5"/>
  <c r="K603" i="5"/>
  <c r="S603" i="5"/>
  <c r="K619" i="5"/>
  <c r="S619" i="5"/>
  <c r="K635" i="5"/>
  <c r="S635" i="5"/>
  <c r="K651" i="5"/>
  <c r="S651" i="5"/>
  <c r="J687" i="5"/>
  <c r="L688" i="5"/>
  <c r="AB695" i="5"/>
  <c r="R695" i="5"/>
  <c r="H695" i="5"/>
  <c r="L695" i="5"/>
  <c r="Z695" i="5"/>
  <c r="O697" i="5"/>
  <c r="M697" i="5"/>
  <c r="O706" i="5"/>
  <c r="N706" i="5"/>
  <c r="X718" i="5"/>
  <c r="H718" i="5"/>
  <c r="M718" i="5" s="1"/>
  <c r="T718" i="5"/>
  <c r="AB720" i="5"/>
  <c r="AC720" i="5" s="1"/>
  <c r="P720" i="5"/>
  <c r="E720" i="5"/>
  <c r="T720" i="5"/>
  <c r="AD721" i="5"/>
  <c r="T721" i="5"/>
  <c r="H721" i="5"/>
  <c r="P721" i="5"/>
  <c r="AB722" i="5"/>
  <c r="AC722" i="5" s="1"/>
  <c r="I722" i="5"/>
  <c r="T722" i="5"/>
  <c r="AD724" i="5"/>
  <c r="AC724" i="5" s="1"/>
  <c r="T724" i="5"/>
  <c r="F724" i="5"/>
  <c r="P724" i="5"/>
  <c r="AD725" i="5"/>
  <c r="T725" i="5"/>
  <c r="I725" i="5"/>
  <c r="Z725" i="5"/>
  <c r="Z727" i="5"/>
  <c r="P727" i="5"/>
  <c r="F727" i="5"/>
  <c r="L727" i="5"/>
  <c r="AB727" i="5"/>
  <c r="X733" i="5"/>
  <c r="E733" i="5"/>
  <c r="P733" i="5"/>
  <c r="AD733" i="5"/>
  <c r="T746" i="5"/>
  <c r="F746" i="5"/>
  <c r="X746" i="5"/>
  <c r="AC768" i="5"/>
  <c r="E771" i="5"/>
  <c r="R771" i="5"/>
  <c r="AD772" i="5"/>
  <c r="AC772" i="5" s="1"/>
  <c r="T772" i="5"/>
  <c r="F772" i="5"/>
  <c r="P772" i="5"/>
  <c r="AD773" i="5"/>
  <c r="T773" i="5"/>
  <c r="I773" i="5"/>
  <c r="Z773" i="5"/>
  <c r="Z775" i="5"/>
  <c r="P775" i="5"/>
  <c r="F775" i="5"/>
  <c r="L775" i="5"/>
  <c r="AB775" i="5"/>
  <c r="AC778" i="5"/>
  <c r="X781" i="5"/>
  <c r="E781" i="5"/>
  <c r="P781" i="5"/>
  <c r="AD781" i="5"/>
  <c r="F783" i="5"/>
  <c r="X783" i="5"/>
  <c r="T786" i="5"/>
  <c r="I788" i="5"/>
  <c r="Z789" i="5"/>
  <c r="P789" i="5"/>
  <c r="H789" i="5"/>
  <c r="X789" i="5"/>
  <c r="T789" i="5"/>
  <c r="F790" i="5"/>
  <c r="X791" i="5"/>
  <c r="L791" i="5"/>
  <c r="E791" i="5"/>
  <c r="U791" i="5"/>
  <c r="AB791" i="5"/>
  <c r="J791" i="5"/>
  <c r="R791" i="5"/>
  <c r="L792" i="5"/>
  <c r="H794" i="5"/>
  <c r="O794" i="5" s="1"/>
  <c r="F795" i="5"/>
  <c r="O797" i="5"/>
  <c r="M797" i="5"/>
  <c r="AC798" i="5"/>
  <c r="P800" i="5"/>
  <c r="X802" i="5"/>
  <c r="F802" i="5"/>
  <c r="AD802" i="5"/>
  <c r="AC802" i="5" s="1"/>
  <c r="H802" i="5"/>
  <c r="O802" i="5" s="1"/>
  <c r="I802" i="5"/>
  <c r="H803" i="5"/>
  <c r="M803" i="5" s="1"/>
  <c r="AB804" i="5"/>
  <c r="P804" i="5"/>
  <c r="E804" i="5"/>
  <c r="Z804" i="5"/>
  <c r="I804" i="5"/>
  <c r="L804" i="5"/>
  <c r="AD804" i="5"/>
  <c r="P812" i="5"/>
  <c r="E816" i="5"/>
  <c r="AD816" i="5"/>
  <c r="Z821" i="5"/>
  <c r="P821" i="5"/>
  <c r="H821" i="5"/>
  <c r="U821" i="5"/>
  <c r="I821" i="5"/>
  <c r="AD821" i="5"/>
  <c r="X821" i="5"/>
  <c r="L824" i="5"/>
  <c r="H826" i="5"/>
  <c r="E827" i="5"/>
  <c r="AD828" i="5"/>
  <c r="T828" i="5"/>
  <c r="F828" i="5"/>
  <c r="U828" i="5"/>
  <c r="E828" i="5"/>
  <c r="P828" i="5"/>
  <c r="AB828" i="5"/>
  <c r="J831" i="5"/>
  <c r="U832" i="5"/>
  <c r="I832" i="5"/>
  <c r="T832" i="5"/>
  <c r="E832" i="5"/>
  <c r="AD832" i="5"/>
  <c r="L832" i="5"/>
  <c r="AB832" i="5"/>
  <c r="X834" i="5"/>
  <c r="P837" i="5"/>
  <c r="X839" i="5"/>
  <c r="L839" i="5"/>
  <c r="E839" i="5"/>
  <c r="U839" i="5"/>
  <c r="H839" i="5"/>
  <c r="M839" i="5" s="1"/>
  <c r="Z839" i="5"/>
  <c r="F839" i="5"/>
  <c r="AB839" i="5"/>
  <c r="H842" i="5"/>
  <c r="J843" i="5"/>
  <c r="AD844" i="5"/>
  <c r="AC844" i="5" s="1"/>
  <c r="T844" i="5"/>
  <c r="F844" i="5"/>
  <c r="U844" i="5"/>
  <c r="E844" i="5"/>
  <c r="L844" i="5"/>
  <c r="AB844" i="5"/>
  <c r="N845" i="5"/>
  <c r="P848" i="5"/>
  <c r="T850" i="5"/>
  <c r="F850" i="5"/>
  <c r="AD850" i="5"/>
  <c r="AC850" i="5" s="1"/>
  <c r="H850" i="5"/>
  <c r="AB856" i="5"/>
  <c r="P856" i="5"/>
  <c r="E856" i="5"/>
  <c r="U856" i="5"/>
  <c r="F856" i="5"/>
  <c r="AD856" i="5"/>
  <c r="AC856" i="5" s="1"/>
  <c r="I856" i="5"/>
  <c r="AD857" i="5"/>
  <c r="T857" i="5"/>
  <c r="H857" i="5"/>
  <c r="U857" i="5"/>
  <c r="E857" i="5"/>
  <c r="P857" i="5"/>
  <c r="Z857" i="5"/>
  <c r="L860" i="5"/>
  <c r="H861" i="5"/>
  <c r="Z861" i="5"/>
  <c r="J863" i="5"/>
  <c r="O865" i="5"/>
  <c r="N865" i="5"/>
  <c r="O866" i="5"/>
  <c r="M866" i="5"/>
  <c r="I869" i="5"/>
  <c r="AD869" i="5"/>
  <c r="J871" i="5"/>
  <c r="M874" i="5"/>
  <c r="R875" i="5"/>
  <c r="U877" i="5"/>
  <c r="O781" i="5"/>
  <c r="N781" i="5"/>
  <c r="AD782" i="5"/>
  <c r="AC782" i="5" s="1"/>
  <c r="T782" i="5"/>
  <c r="F782" i="5"/>
  <c r="X782" i="5"/>
  <c r="AB808" i="5"/>
  <c r="P808" i="5"/>
  <c r="E808" i="5"/>
  <c r="U808" i="5"/>
  <c r="F808" i="5"/>
  <c r="AD808" i="5"/>
  <c r="I808" i="5"/>
  <c r="AD809" i="5"/>
  <c r="T809" i="5"/>
  <c r="H809" i="5"/>
  <c r="U809" i="5"/>
  <c r="E809" i="5"/>
  <c r="P809" i="5"/>
  <c r="Z809" i="5"/>
  <c r="AB811" i="5"/>
  <c r="R811" i="5"/>
  <c r="H811" i="5"/>
  <c r="M811" i="5" s="1"/>
  <c r="X811" i="5"/>
  <c r="J811" i="5"/>
  <c r="U811" i="5"/>
  <c r="E811" i="5"/>
  <c r="Z811" i="5"/>
  <c r="O813" i="5"/>
  <c r="M813" i="5"/>
  <c r="X819" i="5"/>
  <c r="L819" i="5"/>
  <c r="E819" i="5"/>
  <c r="Z819" i="5"/>
  <c r="J819" i="5"/>
  <c r="P819" i="5"/>
  <c r="U819" i="5"/>
  <c r="X822" i="5"/>
  <c r="H822" i="5"/>
  <c r="AB822" i="5"/>
  <c r="AC822" i="5" s="1"/>
  <c r="F822" i="5"/>
  <c r="T822" i="5"/>
  <c r="X823" i="5"/>
  <c r="L823" i="5"/>
  <c r="E823" i="5"/>
  <c r="U823" i="5"/>
  <c r="H823" i="5"/>
  <c r="M823" i="5" s="1"/>
  <c r="AB823" i="5"/>
  <c r="J823" i="5"/>
  <c r="Z823" i="5"/>
  <c r="AD829" i="5"/>
  <c r="T829" i="5"/>
  <c r="I829" i="5"/>
  <c r="P829" i="5"/>
  <c r="E829" i="5"/>
  <c r="X829" i="5"/>
  <c r="H829" i="5"/>
  <c r="Z829" i="5"/>
  <c r="AB840" i="5"/>
  <c r="P840" i="5"/>
  <c r="E840" i="5"/>
  <c r="U840" i="5"/>
  <c r="F840" i="5"/>
  <c r="L840" i="5"/>
  <c r="AD840" i="5"/>
  <c r="T842" i="5"/>
  <c r="L843" i="5"/>
  <c r="AB858" i="5"/>
  <c r="AC858" i="5" s="1"/>
  <c r="I858" i="5"/>
  <c r="X858" i="5"/>
  <c r="F858" i="5"/>
  <c r="H858" i="5"/>
  <c r="P860" i="5"/>
  <c r="AD873" i="5"/>
  <c r="T873" i="5"/>
  <c r="H873" i="5"/>
  <c r="U873" i="5"/>
  <c r="E873" i="5"/>
  <c r="Z873" i="5"/>
  <c r="O881" i="5"/>
  <c r="N881" i="5"/>
  <c r="O882" i="5"/>
  <c r="M882" i="5"/>
  <c r="X786" i="5"/>
  <c r="F786" i="5"/>
  <c r="I786" i="5"/>
  <c r="AD786" i="5"/>
  <c r="AC786" i="5" s="1"/>
  <c r="AB788" i="5"/>
  <c r="P788" i="5"/>
  <c r="E788" i="5"/>
  <c r="AD788" i="5"/>
  <c r="AC788" i="5" s="1"/>
  <c r="L788" i="5"/>
  <c r="U788" i="5"/>
  <c r="AB792" i="5"/>
  <c r="P792" i="5"/>
  <c r="E792" i="5"/>
  <c r="U792" i="5"/>
  <c r="F792" i="5"/>
  <c r="T792" i="5"/>
  <c r="AD792" i="5"/>
  <c r="AB795" i="5"/>
  <c r="R795" i="5"/>
  <c r="H795" i="5"/>
  <c r="M795" i="5" s="1"/>
  <c r="X795" i="5"/>
  <c r="J795" i="5"/>
  <c r="L795" i="5"/>
  <c r="U795" i="5"/>
  <c r="O798" i="5"/>
  <c r="M798" i="5"/>
  <c r="U800" i="5"/>
  <c r="I800" i="5"/>
  <c r="AB800" i="5"/>
  <c r="L800" i="5"/>
  <c r="Z800" i="5"/>
  <c r="E800" i="5"/>
  <c r="AD800" i="5"/>
  <c r="AC800" i="5" s="1"/>
  <c r="AC806" i="5"/>
  <c r="AD810" i="5"/>
  <c r="I810" i="5"/>
  <c r="AB810" i="5"/>
  <c r="F810" i="5"/>
  <c r="H810" i="5"/>
  <c r="O810" i="5" s="1"/>
  <c r="U812" i="5"/>
  <c r="I812" i="5"/>
  <c r="Z812" i="5"/>
  <c r="F812" i="5"/>
  <c r="AD812" i="5"/>
  <c r="L812" i="5"/>
  <c r="AB812" i="5"/>
  <c r="X818" i="5"/>
  <c r="F818" i="5"/>
  <c r="AD818" i="5"/>
  <c r="H818" i="5"/>
  <c r="O818" i="5" s="1"/>
  <c r="AB818" i="5"/>
  <c r="AB824" i="5"/>
  <c r="P824" i="5"/>
  <c r="E824" i="5"/>
  <c r="U824" i="5"/>
  <c r="F824" i="5"/>
  <c r="T824" i="5"/>
  <c r="AD824" i="5"/>
  <c r="AC826" i="5"/>
  <c r="T834" i="5"/>
  <c r="F834" i="5"/>
  <c r="I834" i="5"/>
  <c r="AD834" i="5"/>
  <c r="AC834" i="5" s="1"/>
  <c r="X837" i="5"/>
  <c r="E837" i="5"/>
  <c r="T837" i="5"/>
  <c r="H837" i="5"/>
  <c r="Z837" i="5"/>
  <c r="I837" i="5"/>
  <c r="AD837" i="5"/>
  <c r="AC842" i="5"/>
  <c r="U848" i="5"/>
  <c r="I848" i="5"/>
  <c r="T848" i="5"/>
  <c r="E848" i="5"/>
  <c r="AB848" i="5"/>
  <c r="F848" i="5"/>
  <c r="AD848" i="5"/>
  <c r="Z860" i="5"/>
  <c r="U861" i="5"/>
  <c r="AB863" i="5"/>
  <c r="R863" i="5"/>
  <c r="H863" i="5"/>
  <c r="M863" i="5" s="1"/>
  <c r="U863" i="5"/>
  <c r="F863" i="5"/>
  <c r="L863" i="5"/>
  <c r="X863" i="5"/>
  <c r="X871" i="5"/>
  <c r="L871" i="5"/>
  <c r="E871" i="5"/>
  <c r="U871" i="5"/>
  <c r="H871" i="5"/>
  <c r="M871" i="5" s="1"/>
  <c r="P871" i="5"/>
  <c r="Z871" i="5"/>
  <c r="Z875" i="5"/>
  <c r="P875" i="5"/>
  <c r="F875" i="5"/>
  <c r="U875" i="5"/>
  <c r="H875" i="5"/>
  <c r="M875" i="5" s="1"/>
  <c r="AB875" i="5"/>
  <c r="J875" i="5"/>
  <c r="L875" i="5"/>
  <c r="AB879" i="5"/>
  <c r="R879" i="5"/>
  <c r="H879" i="5"/>
  <c r="M879" i="5" s="1"/>
  <c r="U879" i="5"/>
  <c r="F879" i="5"/>
  <c r="X879" i="5"/>
  <c r="E879" i="5"/>
  <c r="L879" i="5"/>
  <c r="Z879" i="5"/>
  <c r="J879" i="5"/>
  <c r="X885" i="5"/>
  <c r="E885" i="5"/>
  <c r="U885" i="5"/>
  <c r="I885" i="5"/>
  <c r="T885" i="5"/>
  <c r="H885" i="5"/>
  <c r="Z885" i="5"/>
  <c r="P885" i="5"/>
  <c r="AD902" i="5"/>
  <c r="AC902" i="5" s="1"/>
  <c r="T902" i="5"/>
  <c r="F902" i="5"/>
  <c r="I902" i="5"/>
  <c r="H902" i="5"/>
  <c r="N902" i="5" s="1"/>
  <c r="AB902" i="5"/>
  <c r="X902" i="5"/>
  <c r="J699" i="5"/>
  <c r="L700" i="5"/>
  <c r="J711" i="5"/>
  <c r="L712" i="5"/>
  <c r="J731" i="5"/>
  <c r="L732" i="5"/>
  <c r="J735" i="5"/>
  <c r="L736" i="5"/>
  <c r="J747" i="5"/>
  <c r="L748" i="5"/>
  <c r="J763" i="5"/>
  <c r="L764" i="5"/>
  <c r="J767" i="5"/>
  <c r="L768" i="5"/>
  <c r="J779" i="5"/>
  <c r="L780" i="5"/>
  <c r="U784" i="5"/>
  <c r="I784" i="5"/>
  <c r="P784" i="5"/>
  <c r="AD784" i="5"/>
  <c r="AC784" i="5" s="1"/>
  <c r="X787" i="5"/>
  <c r="L787" i="5"/>
  <c r="E787" i="5"/>
  <c r="P787" i="5"/>
  <c r="AB787" i="5"/>
  <c r="U796" i="5"/>
  <c r="I796" i="5"/>
  <c r="Z796" i="5"/>
  <c r="F796" i="5"/>
  <c r="T796" i="5"/>
  <c r="Z805" i="5"/>
  <c r="P805" i="5"/>
  <c r="H805" i="5"/>
  <c r="U805" i="5"/>
  <c r="I805" i="5"/>
  <c r="T805" i="5"/>
  <c r="X807" i="5"/>
  <c r="L807" i="5"/>
  <c r="E807" i="5"/>
  <c r="U807" i="5"/>
  <c r="H807" i="5"/>
  <c r="M807" i="5" s="1"/>
  <c r="R807" i="5"/>
  <c r="AB820" i="5"/>
  <c r="AC820" i="5" s="1"/>
  <c r="P820" i="5"/>
  <c r="E820" i="5"/>
  <c r="Z820" i="5"/>
  <c r="I820" i="5"/>
  <c r="U820" i="5"/>
  <c r="AD841" i="5"/>
  <c r="T841" i="5"/>
  <c r="H841" i="5"/>
  <c r="U841" i="5"/>
  <c r="E841" i="5"/>
  <c r="X841" i="5"/>
  <c r="AD845" i="5"/>
  <c r="T845" i="5"/>
  <c r="I845" i="5"/>
  <c r="P845" i="5"/>
  <c r="E845" i="5"/>
  <c r="U845" i="5"/>
  <c r="AB847" i="5"/>
  <c r="R847" i="5"/>
  <c r="H847" i="5"/>
  <c r="M847" i="5" s="1"/>
  <c r="U847" i="5"/>
  <c r="F847" i="5"/>
  <c r="P847" i="5"/>
  <c r="O849" i="5"/>
  <c r="N849" i="5"/>
  <c r="X853" i="5"/>
  <c r="E853" i="5"/>
  <c r="T853" i="5"/>
  <c r="H853" i="5"/>
  <c r="U853" i="5"/>
  <c r="X855" i="5"/>
  <c r="L855" i="5"/>
  <c r="E855" i="5"/>
  <c r="U855" i="5"/>
  <c r="H855" i="5"/>
  <c r="M855" i="5" s="1"/>
  <c r="R855" i="5"/>
  <c r="Z859" i="5"/>
  <c r="P859" i="5"/>
  <c r="F859" i="5"/>
  <c r="U859" i="5"/>
  <c r="H859" i="5"/>
  <c r="M859" i="5" s="1"/>
  <c r="R859" i="5"/>
  <c r="U864" i="5"/>
  <c r="I864" i="5"/>
  <c r="T864" i="5"/>
  <c r="E864" i="5"/>
  <c r="Z864" i="5"/>
  <c r="T866" i="5"/>
  <c r="F866" i="5"/>
  <c r="AB866" i="5"/>
  <c r="AC866" i="5" s="1"/>
  <c r="AC868" i="5"/>
  <c r="AB872" i="5"/>
  <c r="AC872" i="5" s="1"/>
  <c r="P872" i="5"/>
  <c r="E872" i="5"/>
  <c r="U872" i="5"/>
  <c r="F872" i="5"/>
  <c r="Z872" i="5"/>
  <c r="AB874" i="5"/>
  <c r="I874" i="5"/>
  <c r="X874" i="5"/>
  <c r="F874" i="5"/>
  <c r="AD874" i="5"/>
  <c r="AC874" i="5" s="1"/>
  <c r="AD876" i="5"/>
  <c r="AC876" i="5" s="1"/>
  <c r="T876" i="5"/>
  <c r="F876" i="5"/>
  <c r="U876" i="5"/>
  <c r="E876" i="5"/>
  <c r="Z876" i="5"/>
  <c r="X887" i="5"/>
  <c r="L887" i="5"/>
  <c r="E887" i="5"/>
  <c r="Z887" i="5"/>
  <c r="J887" i="5"/>
  <c r="U887" i="5"/>
  <c r="H887" i="5"/>
  <c r="M887" i="5" s="1"/>
  <c r="AB887" i="5"/>
  <c r="Z897" i="5"/>
  <c r="P897" i="5"/>
  <c r="E897" i="5"/>
  <c r="AD897" i="5"/>
  <c r="X897" i="5"/>
  <c r="I897" i="5"/>
  <c r="X898" i="5"/>
  <c r="H898" i="5"/>
  <c r="N898" i="5" s="1"/>
  <c r="AD898" i="5"/>
  <c r="AC898" i="5" s="1"/>
  <c r="I898" i="5"/>
  <c r="AD904" i="5"/>
  <c r="T904" i="5"/>
  <c r="F904" i="5"/>
  <c r="Z904" i="5"/>
  <c r="I904" i="5"/>
  <c r="U904" i="5"/>
  <c r="E904" i="5"/>
  <c r="U905" i="5"/>
  <c r="I905" i="5"/>
  <c r="X905" i="5"/>
  <c r="H905" i="5"/>
  <c r="N905" i="5" s="1"/>
  <c r="T905" i="5"/>
  <c r="E905" i="5"/>
  <c r="AD905" i="5"/>
  <c r="AC906" i="5"/>
  <c r="AC914" i="5"/>
  <c r="U880" i="5"/>
  <c r="I880" i="5"/>
  <c r="T880" i="5"/>
  <c r="E880" i="5"/>
  <c r="Z880" i="5"/>
  <c r="T882" i="5"/>
  <c r="F882" i="5"/>
  <c r="AB882" i="5"/>
  <c r="AC882" i="5" s="1"/>
  <c r="AB888" i="5"/>
  <c r="AC888" i="5" s="1"/>
  <c r="P888" i="5"/>
  <c r="E888" i="5"/>
  <c r="Z888" i="5"/>
  <c r="I888" i="5"/>
  <c r="U888" i="5"/>
  <c r="F888" i="5"/>
  <c r="AD889" i="5"/>
  <c r="T889" i="5"/>
  <c r="H889" i="5"/>
  <c r="X889" i="5"/>
  <c r="I889" i="5"/>
  <c r="U889" i="5"/>
  <c r="E889" i="5"/>
  <c r="AD890" i="5"/>
  <c r="AC890" i="5" s="1"/>
  <c r="I890" i="5"/>
  <c r="H890" i="5"/>
  <c r="O890" i="5" s="1"/>
  <c r="AB890" i="5"/>
  <c r="F890" i="5"/>
  <c r="U892" i="5"/>
  <c r="I892" i="5"/>
  <c r="AB892" i="5"/>
  <c r="L892" i="5"/>
  <c r="Z892" i="5"/>
  <c r="F892" i="5"/>
  <c r="AD892" i="5"/>
  <c r="AC892" i="5" s="1"/>
  <c r="AB908" i="5"/>
  <c r="P908" i="5"/>
  <c r="E908" i="5"/>
  <c r="AD908" i="5"/>
  <c r="L908" i="5"/>
  <c r="Z908" i="5"/>
  <c r="I908" i="5"/>
  <c r="U908" i="5"/>
  <c r="F908" i="5"/>
  <c r="AB910" i="5"/>
  <c r="I910" i="5"/>
  <c r="AD910" i="5"/>
  <c r="H910" i="5"/>
  <c r="N910" i="5" s="1"/>
  <c r="X910" i="5"/>
  <c r="F910" i="5"/>
  <c r="U922" i="5"/>
  <c r="I922" i="5"/>
  <c r="AB922" i="5"/>
  <c r="L922" i="5"/>
  <c r="Z922" i="5"/>
  <c r="F922" i="5"/>
  <c r="T922" i="5"/>
  <c r="E922" i="5"/>
  <c r="U938" i="5"/>
  <c r="I938" i="5"/>
  <c r="AB938" i="5"/>
  <c r="L938" i="5"/>
  <c r="Z938" i="5"/>
  <c r="F938" i="5"/>
  <c r="T938" i="5"/>
  <c r="E938" i="5"/>
  <c r="U954" i="5"/>
  <c r="I954" i="5"/>
  <c r="AB954" i="5"/>
  <c r="L954" i="5"/>
  <c r="Z954" i="5"/>
  <c r="F954" i="5"/>
  <c r="T954" i="5"/>
  <c r="E954" i="5"/>
  <c r="X927" i="5"/>
  <c r="E927" i="5"/>
  <c r="Z927" i="5"/>
  <c r="U927" i="5"/>
  <c r="I927" i="5"/>
  <c r="T927" i="5"/>
  <c r="H927" i="5"/>
  <c r="X943" i="5"/>
  <c r="E943" i="5"/>
  <c r="Z943" i="5"/>
  <c r="U943" i="5"/>
  <c r="I943" i="5"/>
  <c r="T943" i="5"/>
  <c r="H943" i="5"/>
  <c r="X959" i="5"/>
  <c r="E959" i="5"/>
  <c r="Z959" i="5"/>
  <c r="U959" i="5"/>
  <c r="I959" i="5"/>
  <c r="T959" i="5"/>
  <c r="H959" i="5"/>
  <c r="L880" i="5"/>
  <c r="AD880" i="5"/>
  <c r="AC880" i="5" s="1"/>
  <c r="I882" i="5"/>
  <c r="AD909" i="5"/>
  <c r="T909" i="5"/>
  <c r="H909" i="5"/>
  <c r="N909" i="5" s="1"/>
  <c r="Z909" i="5"/>
  <c r="X909" i="5"/>
  <c r="I909" i="5"/>
  <c r="U909" i="5"/>
  <c r="E909" i="5"/>
  <c r="U911" i="5"/>
  <c r="L911" i="5"/>
  <c r="E911" i="5"/>
  <c r="X911" i="5"/>
  <c r="J911" i="5"/>
  <c r="R911" i="5"/>
  <c r="H911" i="5"/>
  <c r="M911" i="5" s="1"/>
  <c r="AB911" i="5"/>
  <c r="P911" i="5"/>
  <c r="F911" i="5"/>
  <c r="P927" i="5"/>
  <c r="P943" i="5"/>
  <c r="P959" i="5"/>
  <c r="U970" i="5"/>
  <c r="I970" i="5"/>
  <c r="P970" i="5"/>
  <c r="AD970" i="5"/>
  <c r="X975" i="5"/>
  <c r="E975" i="5"/>
  <c r="P975" i="5"/>
  <c r="AD975" i="5"/>
  <c r="U985" i="5"/>
  <c r="L985" i="5"/>
  <c r="E985" i="5"/>
  <c r="Z985" i="5"/>
  <c r="AB1020" i="5"/>
  <c r="W1020" i="5"/>
  <c r="K1020" i="5"/>
  <c r="F1020" i="5"/>
  <c r="J1020" i="5"/>
  <c r="Y1020" i="5"/>
  <c r="AB1024" i="5"/>
  <c r="AD1024" i="5"/>
  <c r="AC1024" i="5" s="1"/>
  <c r="U1024" i="5"/>
  <c r="J1024" i="5"/>
  <c r="E1024" i="5"/>
  <c r="K1024" i="5"/>
  <c r="Y1024" i="5"/>
  <c r="AB1030" i="5"/>
  <c r="Y1030" i="5"/>
  <c r="R1030" i="5"/>
  <c r="G1030" i="5"/>
  <c r="C1030" i="5"/>
  <c r="J1030" i="5"/>
  <c r="W1030" i="5"/>
  <c r="AB1032" i="5"/>
  <c r="AD1032" i="5"/>
  <c r="U1032" i="5"/>
  <c r="J1032" i="5"/>
  <c r="E1032" i="5"/>
  <c r="K1032" i="5"/>
  <c r="Y1032" i="5"/>
  <c r="AB1049" i="5"/>
  <c r="Y1049" i="5"/>
  <c r="R1049" i="5"/>
  <c r="G1049" i="5"/>
  <c r="C1049" i="5"/>
  <c r="AD1049" i="5"/>
  <c r="S1049" i="5"/>
  <c r="F1049" i="5"/>
  <c r="Z1049" i="5"/>
  <c r="J1049" i="5"/>
  <c r="U1049" i="5"/>
  <c r="AB1064" i="5"/>
  <c r="W1064" i="5"/>
  <c r="K1064" i="5"/>
  <c r="F1064" i="5"/>
  <c r="Z1064" i="5"/>
  <c r="R1064" i="5"/>
  <c r="E1064" i="5"/>
  <c r="AD1064" i="5"/>
  <c r="J1064" i="5"/>
  <c r="C1064" i="5"/>
  <c r="U1064" i="5"/>
  <c r="G1064" i="5"/>
  <c r="AB1065" i="5"/>
  <c r="Y1065" i="5"/>
  <c r="R1065" i="5"/>
  <c r="G1065" i="5"/>
  <c r="C1065" i="5"/>
  <c r="AD1065" i="5"/>
  <c r="S1065" i="5"/>
  <c r="F1065" i="5"/>
  <c r="Z1065" i="5"/>
  <c r="J1065" i="5"/>
  <c r="U1065" i="5"/>
  <c r="E1065" i="5"/>
  <c r="AC918" i="5"/>
  <c r="T924" i="5"/>
  <c r="H924" i="5"/>
  <c r="X928" i="5"/>
  <c r="F928" i="5"/>
  <c r="AB928" i="5"/>
  <c r="AC934" i="5"/>
  <c r="T940" i="5"/>
  <c r="H940" i="5"/>
  <c r="X944" i="5"/>
  <c r="F944" i="5"/>
  <c r="AB944" i="5"/>
  <c r="AC950" i="5"/>
  <c r="T956" i="5"/>
  <c r="H956" i="5"/>
  <c r="X960" i="5"/>
  <c r="F960" i="5"/>
  <c r="AB960" i="5"/>
  <c r="AC966" i="5"/>
  <c r="E970" i="5"/>
  <c r="T970" i="5"/>
  <c r="T972" i="5"/>
  <c r="H972" i="5"/>
  <c r="H975" i="5"/>
  <c r="T975" i="5"/>
  <c r="X976" i="5"/>
  <c r="F976" i="5"/>
  <c r="AB976" i="5"/>
  <c r="AC980" i="5"/>
  <c r="X983" i="5"/>
  <c r="E983" i="5"/>
  <c r="P983" i="5"/>
  <c r="AD983" i="5"/>
  <c r="F985" i="5"/>
  <c r="P985" i="5"/>
  <c r="AB985" i="5"/>
  <c r="AC990" i="5"/>
  <c r="X993" i="5"/>
  <c r="L993" i="5"/>
  <c r="E993" i="5"/>
  <c r="P993" i="5"/>
  <c r="AB993" i="5"/>
  <c r="M996" i="5"/>
  <c r="Z997" i="5"/>
  <c r="P997" i="5"/>
  <c r="F997" i="5"/>
  <c r="L997" i="5"/>
  <c r="AB997" i="5"/>
  <c r="M999" i="5"/>
  <c r="O1000" i="5"/>
  <c r="M1000" i="5"/>
  <c r="T1004" i="5"/>
  <c r="F1004" i="5"/>
  <c r="X1004" i="5"/>
  <c r="AC1008" i="5"/>
  <c r="AD1018" i="5"/>
  <c r="T1018" i="5"/>
  <c r="F1018" i="5"/>
  <c r="P1018" i="5"/>
  <c r="AD1019" i="5"/>
  <c r="J1019" i="5"/>
  <c r="Y1019" i="5"/>
  <c r="E1020" i="5"/>
  <c r="R1020" i="5"/>
  <c r="Z1020" i="5"/>
  <c r="F1024" i="5"/>
  <c r="R1024" i="5"/>
  <c r="Z1024" i="5"/>
  <c r="AB1029" i="5"/>
  <c r="W1029" i="5"/>
  <c r="K1029" i="5"/>
  <c r="F1029" i="5"/>
  <c r="J1029" i="5"/>
  <c r="Y1029" i="5"/>
  <c r="E1030" i="5"/>
  <c r="K1030" i="5"/>
  <c r="Z1030" i="5"/>
  <c r="F1032" i="5"/>
  <c r="R1032" i="5"/>
  <c r="Z1032" i="5"/>
  <c r="AB1044" i="5"/>
  <c r="W1044" i="5"/>
  <c r="K1044" i="5"/>
  <c r="F1044" i="5"/>
  <c r="U1044" i="5"/>
  <c r="I1044" i="5"/>
  <c r="C1044" i="5"/>
  <c r="Z1044" i="5"/>
  <c r="J1044" i="5"/>
  <c r="S1044" i="5"/>
  <c r="E1049" i="5"/>
  <c r="W1049" i="5"/>
  <c r="AB1052" i="5"/>
  <c r="W1052" i="5"/>
  <c r="K1052" i="5"/>
  <c r="F1052" i="5"/>
  <c r="U1052" i="5"/>
  <c r="I1052" i="5"/>
  <c r="C1052" i="5"/>
  <c r="Y1052" i="5"/>
  <c r="G1052" i="5"/>
  <c r="S1052" i="5"/>
  <c r="AB1059" i="5"/>
  <c r="AD1059" i="5"/>
  <c r="U1059" i="5"/>
  <c r="J1059" i="5"/>
  <c r="E1059" i="5"/>
  <c r="S1059" i="5"/>
  <c r="G1059" i="5"/>
  <c r="Z1059" i="5"/>
  <c r="K1059" i="5"/>
  <c r="C1059" i="5"/>
  <c r="W1059" i="5"/>
  <c r="F1059" i="5"/>
  <c r="AB1060" i="5"/>
  <c r="W1060" i="5"/>
  <c r="K1060" i="5"/>
  <c r="F1060" i="5"/>
  <c r="U1060" i="5"/>
  <c r="I1060" i="5"/>
  <c r="C1060" i="5"/>
  <c r="Z1060" i="5"/>
  <c r="J1060" i="5"/>
  <c r="S1060" i="5"/>
  <c r="E1060" i="5"/>
  <c r="AD1060" i="5"/>
  <c r="I1064" i="5"/>
  <c r="I1065" i="5"/>
  <c r="AB799" i="5"/>
  <c r="R799" i="5"/>
  <c r="H799" i="5"/>
  <c r="M799" i="5" s="1"/>
  <c r="L799" i="5"/>
  <c r="Z799" i="5"/>
  <c r="O801" i="5"/>
  <c r="N801" i="5"/>
  <c r="AB815" i="5"/>
  <c r="R815" i="5"/>
  <c r="H815" i="5"/>
  <c r="M815" i="5" s="1"/>
  <c r="L815" i="5"/>
  <c r="Z815" i="5"/>
  <c r="O817" i="5"/>
  <c r="N817" i="5"/>
  <c r="AD830" i="5"/>
  <c r="AC830" i="5" s="1"/>
  <c r="I830" i="5"/>
  <c r="X830" i="5"/>
  <c r="X838" i="5"/>
  <c r="F838" i="5"/>
  <c r="AB838" i="5"/>
  <c r="AC838" i="5" s="1"/>
  <c r="AD846" i="5"/>
  <c r="AC846" i="5" s="1"/>
  <c r="I846" i="5"/>
  <c r="X846" i="5"/>
  <c r="X854" i="5"/>
  <c r="F854" i="5"/>
  <c r="AB854" i="5"/>
  <c r="AC854" i="5" s="1"/>
  <c r="AD862" i="5"/>
  <c r="AC862" i="5" s="1"/>
  <c r="I862" i="5"/>
  <c r="X862" i="5"/>
  <c r="X870" i="5"/>
  <c r="F870" i="5"/>
  <c r="AB870" i="5"/>
  <c r="AC870" i="5" s="1"/>
  <c r="AD878" i="5"/>
  <c r="AC878" i="5" s="1"/>
  <c r="I878" i="5"/>
  <c r="X878" i="5"/>
  <c r="X886" i="5"/>
  <c r="F886" i="5"/>
  <c r="AB886" i="5"/>
  <c r="J891" i="5"/>
  <c r="T894" i="5"/>
  <c r="F894" i="5"/>
  <c r="X894" i="5"/>
  <c r="U900" i="5"/>
  <c r="I900" i="5"/>
  <c r="P900" i="5"/>
  <c r="AD900" i="5"/>
  <c r="J903" i="5"/>
  <c r="X907" i="5"/>
  <c r="F907" i="5"/>
  <c r="L907" i="5"/>
  <c r="Z907" i="5"/>
  <c r="X919" i="5"/>
  <c r="E919" i="5"/>
  <c r="P919" i="5"/>
  <c r="AD919" i="5"/>
  <c r="F924" i="5"/>
  <c r="X924" i="5"/>
  <c r="H928" i="5"/>
  <c r="O928" i="5" s="1"/>
  <c r="U930" i="5"/>
  <c r="I930" i="5"/>
  <c r="P930" i="5"/>
  <c r="AD930" i="5"/>
  <c r="X935" i="5"/>
  <c r="E935" i="5"/>
  <c r="P935" i="5"/>
  <c r="AD935" i="5"/>
  <c r="F940" i="5"/>
  <c r="X940" i="5"/>
  <c r="H944" i="5"/>
  <c r="O944" i="5" s="1"/>
  <c r="U946" i="5"/>
  <c r="I946" i="5"/>
  <c r="P946" i="5"/>
  <c r="AD946" i="5"/>
  <c r="X951" i="5"/>
  <c r="E951" i="5"/>
  <c r="P951" i="5"/>
  <c r="AD951" i="5"/>
  <c r="F956" i="5"/>
  <c r="X956" i="5"/>
  <c r="H960" i="5"/>
  <c r="O960" i="5" s="1"/>
  <c r="U962" i="5"/>
  <c r="I962" i="5"/>
  <c r="P962" i="5"/>
  <c r="AD962" i="5"/>
  <c r="X967" i="5"/>
  <c r="E967" i="5"/>
  <c r="P967" i="5"/>
  <c r="AD967" i="5"/>
  <c r="F970" i="5"/>
  <c r="Z970" i="5"/>
  <c r="F972" i="5"/>
  <c r="X972" i="5"/>
  <c r="I975" i="5"/>
  <c r="U975" i="5"/>
  <c r="H976" i="5"/>
  <c r="O976" i="5" s="1"/>
  <c r="AD976" i="5"/>
  <c r="J977" i="5"/>
  <c r="Z979" i="5"/>
  <c r="P979" i="5"/>
  <c r="E979" i="5"/>
  <c r="T979" i="5"/>
  <c r="T980" i="5"/>
  <c r="H980" i="5"/>
  <c r="H983" i="5"/>
  <c r="T983" i="5"/>
  <c r="X984" i="5"/>
  <c r="F984" i="5"/>
  <c r="AB984" i="5"/>
  <c r="AC984" i="5" s="1"/>
  <c r="H985" i="5"/>
  <c r="M985" i="5" s="1"/>
  <c r="R985" i="5"/>
  <c r="N987" i="5"/>
  <c r="Z991" i="5"/>
  <c r="P991" i="5"/>
  <c r="E991" i="5"/>
  <c r="T991" i="5"/>
  <c r="X992" i="5"/>
  <c r="H992" i="5"/>
  <c r="T992" i="5"/>
  <c r="F993" i="5"/>
  <c r="R993" i="5"/>
  <c r="AB994" i="5"/>
  <c r="AC994" i="5" s="1"/>
  <c r="P994" i="5"/>
  <c r="E994" i="5"/>
  <c r="T994" i="5"/>
  <c r="AD995" i="5"/>
  <c r="T995" i="5"/>
  <c r="H995" i="5"/>
  <c r="P995" i="5"/>
  <c r="AB996" i="5"/>
  <c r="AC996" i="5" s="1"/>
  <c r="I996" i="5"/>
  <c r="T996" i="5"/>
  <c r="E997" i="5"/>
  <c r="R997" i="5"/>
  <c r="AD998" i="5"/>
  <c r="AC998" i="5" s="1"/>
  <c r="T998" i="5"/>
  <c r="F998" i="5"/>
  <c r="P998" i="5"/>
  <c r="U999" i="5"/>
  <c r="I999" i="5"/>
  <c r="P999" i="5"/>
  <c r="AD999" i="5"/>
  <c r="AB1001" i="5"/>
  <c r="R1001" i="5"/>
  <c r="H1001" i="5"/>
  <c r="L1001" i="5"/>
  <c r="Z1001" i="5"/>
  <c r="L1002" i="5"/>
  <c r="O1003" i="5"/>
  <c r="M1003" i="5"/>
  <c r="H1004" i="5"/>
  <c r="AB1004" i="5"/>
  <c r="AC1006" i="5"/>
  <c r="M1007" i="5"/>
  <c r="X1009" i="5"/>
  <c r="L1009" i="5"/>
  <c r="E1009" i="5"/>
  <c r="P1009" i="5"/>
  <c r="AB1009" i="5"/>
  <c r="L1010" i="5"/>
  <c r="M1012" i="5"/>
  <c r="Z1013" i="5"/>
  <c r="P1013" i="5"/>
  <c r="F1013" i="5"/>
  <c r="L1013" i="5"/>
  <c r="AB1013" i="5"/>
  <c r="L1014" i="5"/>
  <c r="M1015" i="5"/>
  <c r="O1016" i="5"/>
  <c r="M1016" i="5"/>
  <c r="AC1016" i="5"/>
  <c r="J1017" i="5"/>
  <c r="E1018" i="5"/>
  <c r="U1018" i="5"/>
  <c r="E1019" i="5"/>
  <c r="Z1019" i="5"/>
  <c r="G1020" i="5"/>
  <c r="S1020" i="5"/>
  <c r="AD1020" i="5"/>
  <c r="I1021" i="5"/>
  <c r="G1024" i="5"/>
  <c r="S1024" i="5"/>
  <c r="C1025" i="5"/>
  <c r="I1025" i="5"/>
  <c r="AB1026" i="5"/>
  <c r="Y1026" i="5"/>
  <c r="R1026" i="5"/>
  <c r="G1026" i="5"/>
  <c r="C1026" i="5"/>
  <c r="J1026" i="5"/>
  <c r="W1026" i="5"/>
  <c r="AB1028" i="5"/>
  <c r="AD1028" i="5"/>
  <c r="U1028" i="5"/>
  <c r="J1028" i="5"/>
  <c r="E1028" i="5"/>
  <c r="K1028" i="5"/>
  <c r="Y1028" i="5"/>
  <c r="E1029" i="5"/>
  <c r="R1029" i="5"/>
  <c r="Z1029" i="5"/>
  <c r="F1030" i="5"/>
  <c r="S1030" i="5"/>
  <c r="AD1030" i="5"/>
  <c r="AC1030" i="5" s="1"/>
  <c r="G1032" i="5"/>
  <c r="S1032" i="5"/>
  <c r="C1033" i="5"/>
  <c r="I1033" i="5"/>
  <c r="E1044" i="5"/>
  <c r="Y1044" i="5"/>
  <c r="AB1048" i="5"/>
  <c r="W1048" i="5"/>
  <c r="K1048" i="5"/>
  <c r="F1048" i="5"/>
  <c r="Z1048" i="5"/>
  <c r="R1048" i="5"/>
  <c r="E1048" i="5"/>
  <c r="AD1048" i="5"/>
  <c r="J1048" i="5"/>
  <c r="C1048" i="5"/>
  <c r="U1048" i="5"/>
  <c r="I1049" i="5"/>
  <c r="I1059" i="5"/>
  <c r="G1060" i="5"/>
  <c r="AC886" i="5"/>
  <c r="AB891" i="5"/>
  <c r="R891" i="5"/>
  <c r="H891" i="5"/>
  <c r="M891" i="5" s="1"/>
  <c r="L891" i="5"/>
  <c r="Z891" i="5"/>
  <c r="Z903" i="5"/>
  <c r="P903" i="5"/>
  <c r="H903" i="5"/>
  <c r="M903" i="5" s="1"/>
  <c r="L903" i="5"/>
  <c r="X903" i="5"/>
  <c r="Z913" i="5"/>
  <c r="P913" i="5"/>
  <c r="E913" i="5"/>
  <c r="T913" i="5"/>
  <c r="X914" i="5"/>
  <c r="H914" i="5"/>
  <c r="N914" i="5" s="1"/>
  <c r="T914" i="5"/>
  <c r="T916" i="5"/>
  <c r="H916" i="5"/>
  <c r="O919" i="5"/>
  <c r="N919" i="5"/>
  <c r="X920" i="5"/>
  <c r="F920" i="5"/>
  <c r="AB920" i="5"/>
  <c r="AC920" i="5" s="1"/>
  <c r="I924" i="5"/>
  <c r="AB924" i="5"/>
  <c r="AC924" i="5" s="1"/>
  <c r="I928" i="5"/>
  <c r="AD928" i="5"/>
  <c r="AC928" i="5" s="1"/>
  <c r="T932" i="5"/>
  <c r="H932" i="5"/>
  <c r="O935" i="5"/>
  <c r="N935" i="5"/>
  <c r="X936" i="5"/>
  <c r="F936" i="5"/>
  <c r="AB936" i="5"/>
  <c r="AC936" i="5" s="1"/>
  <c r="I940" i="5"/>
  <c r="AB940" i="5"/>
  <c r="AC940" i="5" s="1"/>
  <c r="I944" i="5"/>
  <c r="AD944" i="5"/>
  <c r="AC944" i="5" s="1"/>
  <c r="T948" i="5"/>
  <c r="H948" i="5"/>
  <c r="O951" i="5"/>
  <c r="N951" i="5"/>
  <c r="X952" i="5"/>
  <c r="F952" i="5"/>
  <c r="AB952" i="5"/>
  <c r="AC952" i="5" s="1"/>
  <c r="I956" i="5"/>
  <c r="AB956" i="5"/>
  <c r="AC956" i="5" s="1"/>
  <c r="I960" i="5"/>
  <c r="AD960" i="5"/>
  <c r="AC960" i="5" s="1"/>
  <c r="T964" i="5"/>
  <c r="H964" i="5"/>
  <c r="O967" i="5"/>
  <c r="N967" i="5"/>
  <c r="X968" i="5"/>
  <c r="F968" i="5"/>
  <c r="AB968" i="5"/>
  <c r="AC968" i="5" s="1"/>
  <c r="L970" i="5"/>
  <c r="AB970" i="5"/>
  <c r="I972" i="5"/>
  <c r="AB972" i="5"/>
  <c r="AC972" i="5" s="1"/>
  <c r="Z975" i="5"/>
  <c r="I976" i="5"/>
  <c r="U977" i="5"/>
  <c r="L977" i="5"/>
  <c r="E977" i="5"/>
  <c r="Z977" i="5"/>
  <c r="I983" i="5"/>
  <c r="U983" i="5"/>
  <c r="J985" i="5"/>
  <c r="X985" i="5"/>
  <c r="Z987" i="5"/>
  <c r="P987" i="5"/>
  <c r="E987" i="5"/>
  <c r="T987" i="5"/>
  <c r="T988" i="5"/>
  <c r="H988" i="5"/>
  <c r="H993" i="5"/>
  <c r="U993" i="5"/>
  <c r="H997" i="5"/>
  <c r="U997" i="5"/>
  <c r="U1002" i="5"/>
  <c r="I1002" i="5"/>
  <c r="P1002" i="5"/>
  <c r="AD1002" i="5"/>
  <c r="AC1002" i="5" s="1"/>
  <c r="I1004" i="5"/>
  <c r="AD1004" i="5"/>
  <c r="AC1004" i="5" s="1"/>
  <c r="Z1007" i="5"/>
  <c r="P1007" i="5"/>
  <c r="E1007" i="5"/>
  <c r="T1007" i="5"/>
  <c r="X1008" i="5"/>
  <c r="H1008" i="5"/>
  <c r="T1008" i="5"/>
  <c r="AB1010" i="5"/>
  <c r="AC1010" i="5" s="1"/>
  <c r="P1010" i="5"/>
  <c r="E1010" i="5"/>
  <c r="T1010" i="5"/>
  <c r="AD1011" i="5"/>
  <c r="T1011" i="5"/>
  <c r="H1011" i="5"/>
  <c r="P1011" i="5"/>
  <c r="AB1012" i="5"/>
  <c r="AC1012" i="5" s="1"/>
  <c r="I1012" i="5"/>
  <c r="T1012" i="5"/>
  <c r="AD1014" i="5"/>
  <c r="AC1014" i="5" s="1"/>
  <c r="T1014" i="5"/>
  <c r="F1014" i="5"/>
  <c r="P1014" i="5"/>
  <c r="U1015" i="5"/>
  <c r="I1015" i="5"/>
  <c r="P1015" i="5"/>
  <c r="AD1015" i="5"/>
  <c r="Z1017" i="5"/>
  <c r="P1017" i="5"/>
  <c r="H1017" i="5"/>
  <c r="M1017" i="5" s="1"/>
  <c r="L1017" i="5"/>
  <c r="X1017" i="5"/>
  <c r="I1018" i="5"/>
  <c r="Z1018" i="5"/>
  <c r="I1019" i="5"/>
  <c r="C1020" i="5"/>
  <c r="I1020" i="5"/>
  <c r="U1020" i="5"/>
  <c r="AB1021" i="5"/>
  <c r="AC1021" i="5" s="1"/>
  <c r="Y1021" i="5"/>
  <c r="R1021" i="5"/>
  <c r="G1021" i="5"/>
  <c r="C1021" i="5"/>
  <c r="J1021" i="5"/>
  <c r="W1021" i="5"/>
  <c r="C1024" i="5"/>
  <c r="I1024" i="5"/>
  <c r="W1024" i="5"/>
  <c r="AB1025" i="5"/>
  <c r="W1025" i="5"/>
  <c r="K1025" i="5"/>
  <c r="F1025" i="5"/>
  <c r="J1025" i="5"/>
  <c r="Y1025" i="5"/>
  <c r="G1029" i="5"/>
  <c r="S1029" i="5"/>
  <c r="AD1029" i="5"/>
  <c r="I1030" i="5"/>
  <c r="U1030" i="5"/>
  <c r="C1032" i="5"/>
  <c r="I1032" i="5"/>
  <c r="W1032" i="5"/>
  <c r="AB1033" i="5"/>
  <c r="Y1033" i="5"/>
  <c r="W1033" i="5"/>
  <c r="K1033" i="5"/>
  <c r="F1033" i="5"/>
  <c r="J1033" i="5"/>
  <c r="Z1033" i="5"/>
  <c r="AB1036" i="5"/>
  <c r="W1036" i="5"/>
  <c r="K1036" i="5"/>
  <c r="F1036" i="5"/>
  <c r="U1036" i="5"/>
  <c r="AD1036" i="5"/>
  <c r="R1036" i="5"/>
  <c r="E1036" i="5"/>
  <c r="S1036" i="5"/>
  <c r="AB1043" i="5"/>
  <c r="AD1043" i="5"/>
  <c r="AC1043" i="5" s="1"/>
  <c r="U1043" i="5"/>
  <c r="J1043" i="5"/>
  <c r="E1043" i="5"/>
  <c r="S1043" i="5"/>
  <c r="G1043" i="5"/>
  <c r="Z1043" i="5"/>
  <c r="K1043" i="5"/>
  <c r="C1043" i="5"/>
  <c r="W1043" i="5"/>
  <c r="G1044" i="5"/>
  <c r="AD1044" i="5"/>
  <c r="G1048" i="5"/>
  <c r="Y1048" i="5"/>
  <c r="K1049" i="5"/>
  <c r="AB1051" i="5"/>
  <c r="AD1051" i="5"/>
  <c r="AC1051" i="5" s="1"/>
  <c r="U1051" i="5"/>
  <c r="J1051" i="5"/>
  <c r="E1051" i="5"/>
  <c r="S1051" i="5"/>
  <c r="G1051" i="5"/>
  <c r="Y1051" i="5"/>
  <c r="I1051" i="5"/>
  <c r="W1051" i="5"/>
  <c r="J1052" i="5"/>
  <c r="AD1052" i="5"/>
  <c r="R1059" i="5"/>
  <c r="R1060" i="5"/>
  <c r="Y1064" i="5"/>
  <c r="W1065" i="5"/>
  <c r="AB1092" i="5"/>
  <c r="W1092" i="5"/>
  <c r="K1092" i="5"/>
  <c r="F1092" i="5"/>
  <c r="AD1092" i="5"/>
  <c r="AC1092" i="5" s="1"/>
  <c r="S1092" i="5"/>
  <c r="G1092" i="5"/>
  <c r="U1092" i="5"/>
  <c r="I1092" i="5"/>
  <c r="C1092" i="5"/>
  <c r="Y1092" i="5"/>
  <c r="J835" i="5"/>
  <c r="L836" i="5"/>
  <c r="J851" i="5"/>
  <c r="L852" i="5"/>
  <c r="J867" i="5"/>
  <c r="L868" i="5"/>
  <c r="J883" i="5"/>
  <c r="L884" i="5"/>
  <c r="J895" i="5"/>
  <c r="L896" i="5"/>
  <c r="J899" i="5"/>
  <c r="R899" i="5"/>
  <c r="L912" i="5"/>
  <c r="P915" i="5"/>
  <c r="J917" i="5"/>
  <c r="L918" i="5"/>
  <c r="J921" i="5"/>
  <c r="R921" i="5"/>
  <c r="P923" i="5"/>
  <c r="J925" i="5"/>
  <c r="L926" i="5"/>
  <c r="J929" i="5"/>
  <c r="R929" i="5"/>
  <c r="P931" i="5"/>
  <c r="J933" i="5"/>
  <c r="L934" i="5"/>
  <c r="J937" i="5"/>
  <c r="R937" i="5"/>
  <c r="P939" i="5"/>
  <c r="J941" i="5"/>
  <c r="L942" i="5"/>
  <c r="J945" i="5"/>
  <c r="R945" i="5"/>
  <c r="P947" i="5"/>
  <c r="J949" i="5"/>
  <c r="L950" i="5"/>
  <c r="J953" i="5"/>
  <c r="R953" i="5"/>
  <c r="P955" i="5"/>
  <c r="J957" i="5"/>
  <c r="L958" i="5"/>
  <c r="J961" i="5"/>
  <c r="R961" i="5"/>
  <c r="P963" i="5"/>
  <c r="J965" i="5"/>
  <c r="L966" i="5"/>
  <c r="J969" i="5"/>
  <c r="R969" i="5"/>
  <c r="P971" i="5"/>
  <c r="J973" i="5"/>
  <c r="L974" i="5"/>
  <c r="L978" i="5"/>
  <c r="J981" i="5"/>
  <c r="L982" i="5"/>
  <c r="L986" i="5"/>
  <c r="J989" i="5"/>
  <c r="L990" i="5"/>
  <c r="J1005" i="5"/>
  <c r="L1006" i="5"/>
  <c r="I1022" i="5"/>
  <c r="S1022" i="5"/>
  <c r="Z1022" i="5"/>
  <c r="I1023" i="5"/>
  <c r="S1023" i="5"/>
  <c r="Z1023" i="5"/>
  <c r="I1027" i="5"/>
  <c r="S1027" i="5"/>
  <c r="Z1027" i="5"/>
  <c r="I1031" i="5"/>
  <c r="S1031" i="5"/>
  <c r="Z1031" i="5"/>
  <c r="AB1035" i="5"/>
  <c r="AD1035" i="5"/>
  <c r="U1035" i="5"/>
  <c r="J1035" i="5"/>
  <c r="E1035" i="5"/>
  <c r="K1035" i="5"/>
  <c r="Y1035" i="5"/>
  <c r="AB1040" i="5"/>
  <c r="W1040" i="5"/>
  <c r="K1040" i="5"/>
  <c r="F1040" i="5"/>
  <c r="Z1040" i="5"/>
  <c r="R1040" i="5"/>
  <c r="E1040" i="5"/>
  <c r="S1040" i="5"/>
  <c r="AB1041" i="5"/>
  <c r="Y1041" i="5"/>
  <c r="R1041" i="5"/>
  <c r="G1041" i="5"/>
  <c r="C1041" i="5"/>
  <c r="AD1041" i="5"/>
  <c r="S1041" i="5"/>
  <c r="F1041" i="5"/>
  <c r="K1041" i="5"/>
  <c r="I1056" i="5"/>
  <c r="I1057" i="5"/>
  <c r="AB1067" i="5"/>
  <c r="AD1067" i="5"/>
  <c r="AC1067" i="5" s="1"/>
  <c r="U1067" i="5"/>
  <c r="J1067" i="5"/>
  <c r="E1067" i="5"/>
  <c r="S1067" i="5"/>
  <c r="G1067" i="5"/>
  <c r="R1067" i="5"/>
  <c r="AB1068" i="5"/>
  <c r="W1068" i="5"/>
  <c r="K1068" i="5"/>
  <c r="F1068" i="5"/>
  <c r="U1068" i="5"/>
  <c r="I1068" i="5"/>
  <c r="C1068" i="5"/>
  <c r="R1068" i="5"/>
  <c r="AD1068" i="5"/>
  <c r="AB1072" i="5"/>
  <c r="W1072" i="5"/>
  <c r="K1072" i="5"/>
  <c r="F1072" i="5"/>
  <c r="Z1072" i="5"/>
  <c r="R1072" i="5"/>
  <c r="E1072" i="5"/>
  <c r="S1072" i="5"/>
  <c r="AB1073" i="5"/>
  <c r="Y1073" i="5"/>
  <c r="R1073" i="5"/>
  <c r="G1073" i="5"/>
  <c r="C1073" i="5"/>
  <c r="AD1073" i="5"/>
  <c r="S1073" i="5"/>
  <c r="F1073" i="5"/>
  <c r="K1073" i="5"/>
  <c r="C1075" i="5"/>
  <c r="K1075" i="5"/>
  <c r="J1076" i="5"/>
  <c r="C1080" i="5"/>
  <c r="J1080" i="5"/>
  <c r="J1081" i="5"/>
  <c r="I1083" i="5"/>
  <c r="Y1083" i="5"/>
  <c r="G1084" i="5"/>
  <c r="Y1084" i="5"/>
  <c r="AB1089" i="5"/>
  <c r="Y1089" i="5"/>
  <c r="R1089" i="5"/>
  <c r="G1089" i="5"/>
  <c r="C1089" i="5"/>
  <c r="Z1089" i="5"/>
  <c r="K1089" i="5"/>
  <c r="E1089" i="5"/>
  <c r="AD1089" i="5"/>
  <c r="AC1089" i="5" s="1"/>
  <c r="S1089" i="5"/>
  <c r="F1089" i="5"/>
  <c r="W1089" i="5"/>
  <c r="E1092" i="5"/>
  <c r="Z1092" i="5"/>
  <c r="AB1075" i="5"/>
  <c r="AD1075" i="5"/>
  <c r="U1075" i="5"/>
  <c r="J1075" i="5"/>
  <c r="E1075" i="5"/>
  <c r="S1075" i="5"/>
  <c r="G1075" i="5"/>
  <c r="R1075" i="5"/>
  <c r="AB1076" i="5"/>
  <c r="W1076" i="5"/>
  <c r="K1076" i="5"/>
  <c r="F1076" i="5"/>
  <c r="U1076" i="5"/>
  <c r="I1076" i="5"/>
  <c r="C1076" i="5"/>
  <c r="R1076" i="5"/>
  <c r="AD1076" i="5"/>
  <c r="AB1080" i="5"/>
  <c r="AC1080" i="5" s="1"/>
  <c r="W1080" i="5"/>
  <c r="K1080" i="5"/>
  <c r="F1080" i="5"/>
  <c r="Z1080" i="5"/>
  <c r="R1080" i="5"/>
  <c r="E1080" i="5"/>
  <c r="S1080" i="5"/>
  <c r="AB1081" i="5"/>
  <c r="Y1081" i="5"/>
  <c r="R1081" i="5"/>
  <c r="G1081" i="5"/>
  <c r="C1081" i="5"/>
  <c r="AD1081" i="5"/>
  <c r="S1081" i="5"/>
  <c r="F1081" i="5"/>
  <c r="K1081" i="5"/>
  <c r="C1083" i="5"/>
  <c r="K1083" i="5"/>
  <c r="J1084" i="5"/>
  <c r="J1092" i="5"/>
  <c r="AB1056" i="5"/>
  <c r="W1056" i="5"/>
  <c r="K1056" i="5"/>
  <c r="F1056" i="5"/>
  <c r="Z1056" i="5"/>
  <c r="R1056" i="5"/>
  <c r="E1056" i="5"/>
  <c r="S1056" i="5"/>
  <c r="AB1057" i="5"/>
  <c r="Y1057" i="5"/>
  <c r="R1057" i="5"/>
  <c r="G1057" i="5"/>
  <c r="C1057" i="5"/>
  <c r="AD1057" i="5"/>
  <c r="S1057" i="5"/>
  <c r="F1057" i="5"/>
  <c r="K1057" i="5"/>
  <c r="F1075" i="5"/>
  <c r="W1075" i="5"/>
  <c r="E1076" i="5"/>
  <c r="S1076" i="5"/>
  <c r="AB1083" i="5"/>
  <c r="AD1083" i="5"/>
  <c r="AC1083" i="5" s="1"/>
  <c r="U1083" i="5"/>
  <c r="J1083" i="5"/>
  <c r="E1083" i="5"/>
  <c r="S1083" i="5"/>
  <c r="G1083" i="5"/>
  <c r="R1083" i="5"/>
  <c r="AB1084" i="5"/>
  <c r="W1084" i="5"/>
  <c r="K1084" i="5"/>
  <c r="F1084" i="5"/>
  <c r="U1084" i="5"/>
  <c r="I1084" i="5"/>
  <c r="C1084" i="5"/>
  <c r="R1084" i="5"/>
  <c r="AD1084" i="5"/>
  <c r="AB1091" i="5"/>
  <c r="AD1091" i="5"/>
  <c r="U1091" i="5"/>
  <c r="J1091" i="5"/>
  <c r="E1091" i="5"/>
  <c r="Z1091" i="5"/>
  <c r="R1091" i="5"/>
  <c r="F1091" i="5"/>
  <c r="S1091" i="5"/>
  <c r="G1091" i="5"/>
  <c r="Y1091" i="5"/>
  <c r="R1092" i="5"/>
  <c r="AB1037" i="5"/>
  <c r="Y1037" i="5"/>
  <c r="R1037" i="5"/>
  <c r="G1037" i="5"/>
  <c r="C1037" i="5"/>
  <c r="J1037" i="5"/>
  <c r="W1037" i="5"/>
  <c r="AB1039" i="5"/>
  <c r="AD1039" i="5"/>
  <c r="AC1039" i="5" s="1"/>
  <c r="U1039" i="5"/>
  <c r="J1039" i="5"/>
  <c r="E1039" i="5"/>
  <c r="K1039" i="5"/>
  <c r="Y1039" i="5"/>
  <c r="AB1045" i="5"/>
  <c r="Y1045" i="5"/>
  <c r="R1045" i="5"/>
  <c r="G1045" i="5"/>
  <c r="C1045" i="5"/>
  <c r="J1045" i="5"/>
  <c r="W1045" i="5"/>
  <c r="AB1047" i="5"/>
  <c r="AD1047" i="5"/>
  <c r="U1047" i="5"/>
  <c r="J1047" i="5"/>
  <c r="E1047" i="5"/>
  <c r="K1047" i="5"/>
  <c r="Y1047" i="5"/>
  <c r="AB1053" i="5"/>
  <c r="Y1053" i="5"/>
  <c r="R1053" i="5"/>
  <c r="G1053" i="5"/>
  <c r="C1053" i="5"/>
  <c r="J1053" i="5"/>
  <c r="W1053" i="5"/>
  <c r="AB1055" i="5"/>
  <c r="AD1055" i="5"/>
  <c r="AC1055" i="5" s="1"/>
  <c r="U1055" i="5"/>
  <c r="J1055" i="5"/>
  <c r="E1055" i="5"/>
  <c r="K1055" i="5"/>
  <c r="Y1055" i="5"/>
  <c r="AB1061" i="5"/>
  <c r="Y1061" i="5"/>
  <c r="R1061" i="5"/>
  <c r="G1061" i="5"/>
  <c r="C1061" i="5"/>
  <c r="J1061" i="5"/>
  <c r="W1061" i="5"/>
  <c r="AB1063" i="5"/>
  <c r="AD1063" i="5"/>
  <c r="U1063" i="5"/>
  <c r="J1063" i="5"/>
  <c r="E1063" i="5"/>
  <c r="K1063" i="5"/>
  <c r="Y1063" i="5"/>
  <c r="AB1069" i="5"/>
  <c r="Y1069" i="5"/>
  <c r="R1069" i="5"/>
  <c r="G1069" i="5"/>
  <c r="C1069" i="5"/>
  <c r="J1069" i="5"/>
  <c r="W1069" i="5"/>
  <c r="AB1071" i="5"/>
  <c r="AD1071" i="5"/>
  <c r="AC1071" i="5" s="1"/>
  <c r="U1071" i="5"/>
  <c r="J1071" i="5"/>
  <c r="E1071" i="5"/>
  <c r="K1071" i="5"/>
  <c r="Y1071" i="5"/>
  <c r="AB1077" i="5"/>
  <c r="Y1077" i="5"/>
  <c r="R1077" i="5"/>
  <c r="G1077" i="5"/>
  <c r="C1077" i="5"/>
  <c r="J1077" i="5"/>
  <c r="W1077" i="5"/>
  <c r="AB1079" i="5"/>
  <c r="AD1079" i="5"/>
  <c r="U1079" i="5"/>
  <c r="J1079" i="5"/>
  <c r="E1079" i="5"/>
  <c r="K1079" i="5"/>
  <c r="Y1079" i="5"/>
  <c r="AB1085" i="5"/>
  <c r="AC1085" i="5" s="1"/>
  <c r="Y1085" i="5"/>
  <c r="R1085" i="5"/>
  <c r="G1085" i="5"/>
  <c r="C1085" i="5"/>
  <c r="J1085" i="5"/>
  <c r="W1085" i="5"/>
  <c r="AB1087" i="5"/>
  <c r="AD1087" i="5"/>
  <c r="AC1087" i="5" s="1"/>
  <c r="U1087" i="5"/>
  <c r="J1087" i="5"/>
  <c r="E1087" i="5"/>
  <c r="K1087" i="5"/>
  <c r="Y1087" i="5"/>
  <c r="E1088" i="5"/>
  <c r="R1088" i="5"/>
  <c r="AB1093" i="5"/>
  <c r="AC1093" i="5" s="1"/>
  <c r="Y1093" i="5"/>
  <c r="R1093" i="5"/>
  <c r="G1093" i="5"/>
  <c r="C1093" i="5"/>
  <c r="J1093" i="5"/>
  <c r="W1093" i="5"/>
  <c r="AB1095" i="5"/>
  <c r="AD1095" i="5"/>
  <c r="AC1095" i="5" s="1"/>
  <c r="U1095" i="5"/>
  <c r="J1095" i="5"/>
  <c r="E1095" i="5"/>
  <c r="K1095" i="5"/>
  <c r="Y1095" i="5"/>
  <c r="E1096" i="5"/>
  <c r="R1096" i="5"/>
  <c r="F1097" i="5"/>
  <c r="S1097" i="5"/>
  <c r="AD1097" i="5"/>
  <c r="G1099" i="5"/>
  <c r="S1099" i="5"/>
  <c r="C1100" i="5"/>
  <c r="I1100" i="5"/>
  <c r="AB1101" i="5"/>
  <c r="Y1101" i="5"/>
  <c r="R1101" i="5"/>
  <c r="G1101" i="5"/>
  <c r="C1101" i="5"/>
  <c r="J1101" i="5"/>
  <c r="W1101" i="5"/>
  <c r="AB1103" i="5"/>
  <c r="AD1103" i="5"/>
  <c r="U1103" i="5"/>
  <c r="J1103" i="5"/>
  <c r="E1103" i="5"/>
  <c r="K1103" i="5"/>
  <c r="Y1103" i="5"/>
  <c r="E1104" i="5"/>
  <c r="R1104" i="5"/>
  <c r="Z1104" i="5"/>
  <c r="F1105" i="5"/>
  <c r="S1105" i="5"/>
  <c r="AD1105" i="5"/>
  <c r="G1107" i="5"/>
  <c r="S1107" i="5"/>
  <c r="C1108" i="5"/>
  <c r="I1108" i="5"/>
  <c r="AB1109" i="5"/>
  <c r="Y1109" i="5"/>
  <c r="R1109" i="5"/>
  <c r="G1109" i="5"/>
  <c r="C1109" i="5"/>
  <c r="J1109" i="5"/>
  <c r="W1109" i="5"/>
  <c r="AB1111" i="5"/>
  <c r="AD1111" i="5"/>
  <c r="U1111" i="5"/>
  <c r="J1111" i="5"/>
  <c r="E1111" i="5"/>
  <c r="K1111" i="5"/>
  <c r="Y1111" i="5"/>
  <c r="E1112" i="5"/>
  <c r="R1112" i="5"/>
  <c r="Z1112" i="5"/>
  <c r="F1113" i="5"/>
  <c r="S1113" i="5"/>
  <c r="AD1113" i="5"/>
  <c r="G1115" i="5"/>
  <c r="S1115" i="5"/>
  <c r="C1116" i="5"/>
  <c r="I1116" i="5"/>
  <c r="AB1117" i="5"/>
  <c r="Y1117" i="5"/>
  <c r="R1117" i="5"/>
  <c r="G1117" i="5"/>
  <c r="C1117" i="5"/>
  <c r="J1117" i="5"/>
  <c r="W1117" i="5"/>
  <c r="AB1119" i="5"/>
  <c r="AD1119" i="5"/>
  <c r="U1119" i="5"/>
  <c r="J1119" i="5"/>
  <c r="E1119" i="5"/>
  <c r="K1119" i="5"/>
  <c r="Y1119" i="5"/>
  <c r="E1120" i="5"/>
  <c r="R1120" i="5"/>
  <c r="Z1120" i="5"/>
  <c r="F1121" i="5"/>
  <c r="S1121" i="5"/>
  <c r="AD1121" i="5"/>
  <c r="I1097" i="5"/>
  <c r="C1099" i="5"/>
  <c r="I1099" i="5"/>
  <c r="AB1100" i="5"/>
  <c r="W1100" i="5"/>
  <c r="K1100" i="5"/>
  <c r="F1100" i="5"/>
  <c r="J1100" i="5"/>
  <c r="Y1100" i="5"/>
  <c r="G1104" i="5"/>
  <c r="S1104" i="5"/>
  <c r="I1105" i="5"/>
  <c r="C1107" i="5"/>
  <c r="I1107" i="5"/>
  <c r="AB1108" i="5"/>
  <c r="W1108" i="5"/>
  <c r="K1108" i="5"/>
  <c r="F1108" i="5"/>
  <c r="J1108" i="5"/>
  <c r="Y1108" i="5"/>
  <c r="G1112" i="5"/>
  <c r="S1112" i="5"/>
  <c r="I1113" i="5"/>
  <c r="C1115" i="5"/>
  <c r="I1115" i="5"/>
  <c r="AB1116" i="5"/>
  <c r="W1116" i="5"/>
  <c r="K1116" i="5"/>
  <c r="F1116" i="5"/>
  <c r="J1116" i="5"/>
  <c r="Y1116" i="5"/>
  <c r="G1120" i="5"/>
  <c r="S1120" i="5"/>
  <c r="I1121" i="5"/>
  <c r="AB1124" i="5"/>
  <c r="AD1124" i="5"/>
  <c r="AC1124" i="5" s="1"/>
  <c r="U1124" i="5"/>
  <c r="J1124" i="5"/>
  <c r="E1124" i="5"/>
  <c r="W1124" i="5"/>
  <c r="I1124" i="5"/>
  <c r="C1124" i="5"/>
  <c r="S1124" i="5"/>
  <c r="G1124" i="5"/>
  <c r="Y1124" i="5"/>
  <c r="AB1097" i="5"/>
  <c r="Y1097" i="5"/>
  <c r="R1097" i="5"/>
  <c r="G1097" i="5"/>
  <c r="C1097" i="5"/>
  <c r="J1097" i="5"/>
  <c r="W1097" i="5"/>
  <c r="AB1099" i="5"/>
  <c r="AD1099" i="5"/>
  <c r="U1099" i="5"/>
  <c r="J1099" i="5"/>
  <c r="E1099" i="5"/>
  <c r="K1099" i="5"/>
  <c r="Y1099" i="5"/>
  <c r="AC1101" i="5"/>
  <c r="AB1105" i="5"/>
  <c r="Y1105" i="5"/>
  <c r="R1105" i="5"/>
  <c r="G1105" i="5"/>
  <c r="C1105" i="5"/>
  <c r="J1105" i="5"/>
  <c r="W1105" i="5"/>
  <c r="AB1107" i="5"/>
  <c r="AD1107" i="5"/>
  <c r="U1107" i="5"/>
  <c r="J1107" i="5"/>
  <c r="E1107" i="5"/>
  <c r="K1107" i="5"/>
  <c r="Y1107" i="5"/>
  <c r="AC1109" i="5"/>
  <c r="AB1113" i="5"/>
  <c r="Y1113" i="5"/>
  <c r="R1113" i="5"/>
  <c r="G1113" i="5"/>
  <c r="C1113" i="5"/>
  <c r="J1113" i="5"/>
  <c r="W1113" i="5"/>
  <c r="AB1115" i="5"/>
  <c r="AD1115" i="5"/>
  <c r="AC1115" i="5" s="1"/>
  <c r="U1115" i="5"/>
  <c r="J1115" i="5"/>
  <c r="E1115" i="5"/>
  <c r="K1115" i="5"/>
  <c r="Y1115" i="5"/>
  <c r="AC1117" i="5"/>
  <c r="AB1121" i="5"/>
  <c r="Y1121" i="5"/>
  <c r="R1121" i="5"/>
  <c r="G1121" i="5"/>
  <c r="C1121" i="5"/>
  <c r="J1121" i="5"/>
  <c r="W1121" i="5"/>
  <c r="AB1088" i="5"/>
  <c r="W1088" i="5"/>
  <c r="K1088" i="5"/>
  <c r="F1088" i="5"/>
  <c r="J1088" i="5"/>
  <c r="Y1088" i="5"/>
  <c r="AB1096" i="5"/>
  <c r="AC1096" i="5" s="1"/>
  <c r="W1096" i="5"/>
  <c r="K1096" i="5"/>
  <c r="F1096" i="5"/>
  <c r="J1096" i="5"/>
  <c r="Y1096" i="5"/>
  <c r="E1097" i="5"/>
  <c r="K1097" i="5"/>
  <c r="Z1097" i="5"/>
  <c r="F1099" i="5"/>
  <c r="R1099" i="5"/>
  <c r="Z1099" i="5"/>
  <c r="G1100" i="5"/>
  <c r="S1100" i="5"/>
  <c r="AD1100" i="5"/>
  <c r="AB1104" i="5"/>
  <c r="AC1104" i="5" s="1"/>
  <c r="W1104" i="5"/>
  <c r="K1104" i="5"/>
  <c r="F1104" i="5"/>
  <c r="J1104" i="5"/>
  <c r="Y1104" i="5"/>
  <c r="E1105" i="5"/>
  <c r="K1105" i="5"/>
  <c r="Z1105" i="5"/>
  <c r="F1107" i="5"/>
  <c r="R1107" i="5"/>
  <c r="Z1107" i="5"/>
  <c r="G1108" i="5"/>
  <c r="S1108" i="5"/>
  <c r="AD1108" i="5"/>
  <c r="AC1108" i="5" s="1"/>
  <c r="AB1112" i="5"/>
  <c r="AC1112" i="5" s="1"/>
  <c r="W1112" i="5"/>
  <c r="K1112" i="5"/>
  <c r="F1112" i="5"/>
  <c r="J1112" i="5"/>
  <c r="Y1112" i="5"/>
  <c r="E1113" i="5"/>
  <c r="K1113" i="5"/>
  <c r="Z1113" i="5"/>
  <c r="F1115" i="5"/>
  <c r="R1115" i="5"/>
  <c r="Z1115" i="5"/>
  <c r="G1116" i="5"/>
  <c r="S1116" i="5"/>
  <c r="AD1116" i="5"/>
  <c r="AB1120" i="5"/>
  <c r="AC1120" i="5" s="1"/>
  <c r="W1120" i="5"/>
  <c r="K1120" i="5"/>
  <c r="F1120" i="5"/>
  <c r="J1120" i="5"/>
  <c r="Y1120" i="5"/>
  <c r="E1121" i="5"/>
  <c r="K1121" i="5"/>
  <c r="Z1121" i="5"/>
  <c r="K1124" i="5"/>
  <c r="AB1130" i="5"/>
  <c r="Y1130" i="5"/>
  <c r="R1130" i="5"/>
  <c r="G1130" i="5"/>
  <c r="C1130" i="5"/>
  <c r="J1130" i="5"/>
  <c r="W1130" i="5"/>
  <c r="AB1132" i="5"/>
  <c r="AD1132" i="5"/>
  <c r="AC1132" i="5" s="1"/>
  <c r="U1132" i="5"/>
  <c r="J1132" i="5"/>
  <c r="E1132" i="5"/>
  <c r="K1132" i="5"/>
  <c r="Y1132" i="5"/>
  <c r="AB1147" i="5"/>
  <c r="Y1147" i="5"/>
  <c r="R1147" i="5"/>
  <c r="G1147" i="5"/>
  <c r="C1147" i="5"/>
  <c r="Z1147" i="5"/>
  <c r="K1147" i="5"/>
  <c r="E1147" i="5"/>
  <c r="AD1147" i="5"/>
  <c r="AC1147" i="5" s="1"/>
  <c r="J1147" i="5"/>
  <c r="W1147" i="5"/>
  <c r="I1147" i="5"/>
  <c r="U1147" i="5"/>
  <c r="F1147" i="5"/>
  <c r="AB1129" i="5"/>
  <c r="W1129" i="5"/>
  <c r="K1129" i="5"/>
  <c r="F1129" i="5"/>
  <c r="J1129" i="5"/>
  <c r="Y1129" i="5"/>
  <c r="E1130" i="5"/>
  <c r="K1130" i="5"/>
  <c r="Z1130" i="5"/>
  <c r="F1132" i="5"/>
  <c r="R1132" i="5"/>
  <c r="Z1132" i="5"/>
  <c r="S1147" i="5"/>
  <c r="AB1123" i="5"/>
  <c r="Z1123" i="5"/>
  <c r="I1123" i="5"/>
  <c r="S1123" i="5"/>
  <c r="AD1123" i="5"/>
  <c r="AC1123" i="5" s="1"/>
  <c r="AB1126" i="5"/>
  <c r="AC1126" i="5" s="1"/>
  <c r="Y1126" i="5"/>
  <c r="R1126" i="5"/>
  <c r="G1126" i="5"/>
  <c r="C1126" i="5"/>
  <c r="J1126" i="5"/>
  <c r="W1126" i="5"/>
  <c r="AB1128" i="5"/>
  <c r="AD1128" i="5"/>
  <c r="U1128" i="5"/>
  <c r="J1128" i="5"/>
  <c r="E1128" i="5"/>
  <c r="K1128" i="5"/>
  <c r="Y1128" i="5"/>
  <c r="E1129" i="5"/>
  <c r="R1129" i="5"/>
  <c r="Z1129" i="5"/>
  <c r="F1130" i="5"/>
  <c r="S1130" i="5"/>
  <c r="AD1130" i="5"/>
  <c r="G1132" i="5"/>
  <c r="S1132" i="5"/>
  <c r="I1034" i="5"/>
  <c r="S1034" i="5"/>
  <c r="Z1034" i="5"/>
  <c r="I1038" i="5"/>
  <c r="S1038" i="5"/>
  <c r="Z1038" i="5"/>
  <c r="I1042" i="5"/>
  <c r="S1042" i="5"/>
  <c r="Z1042" i="5"/>
  <c r="I1046" i="5"/>
  <c r="S1046" i="5"/>
  <c r="Z1046" i="5"/>
  <c r="I1050" i="5"/>
  <c r="S1050" i="5"/>
  <c r="Z1050" i="5"/>
  <c r="I1054" i="5"/>
  <c r="S1054" i="5"/>
  <c r="Z1054" i="5"/>
  <c r="I1058" i="5"/>
  <c r="S1058" i="5"/>
  <c r="Z1058" i="5"/>
  <c r="I1062" i="5"/>
  <c r="S1062" i="5"/>
  <c r="Z1062" i="5"/>
  <c r="I1066" i="5"/>
  <c r="S1066" i="5"/>
  <c r="Z1066" i="5"/>
  <c r="I1070" i="5"/>
  <c r="S1070" i="5"/>
  <c r="Z1070" i="5"/>
  <c r="I1074" i="5"/>
  <c r="S1074" i="5"/>
  <c r="Z1074" i="5"/>
  <c r="I1078" i="5"/>
  <c r="S1078" i="5"/>
  <c r="Z1078" i="5"/>
  <c r="I1082" i="5"/>
  <c r="S1082" i="5"/>
  <c r="Z1082" i="5"/>
  <c r="I1086" i="5"/>
  <c r="S1086" i="5"/>
  <c r="Z1086" i="5"/>
  <c r="I1090" i="5"/>
  <c r="S1090" i="5"/>
  <c r="Z1090" i="5"/>
  <c r="I1094" i="5"/>
  <c r="S1094" i="5"/>
  <c r="Z1094" i="5"/>
  <c r="I1098" i="5"/>
  <c r="S1098" i="5"/>
  <c r="Z1098" i="5"/>
  <c r="I1102" i="5"/>
  <c r="S1102" i="5"/>
  <c r="Z1102" i="5"/>
  <c r="I1106" i="5"/>
  <c r="S1106" i="5"/>
  <c r="Z1106" i="5"/>
  <c r="I1110" i="5"/>
  <c r="S1110" i="5"/>
  <c r="Z1110" i="5"/>
  <c r="I1114" i="5"/>
  <c r="S1114" i="5"/>
  <c r="Z1114" i="5"/>
  <c r="I1118" i="5"/>
  <c r="S1118" i="5"/>
  <c r="Z1118" i="5"/>
  <c r="I1122" i="5"/>
  <c r="S1122" i="5"/>
  <c r="Z1122" i="5"/>
  <c r="E1123" i="5"/>
  <c r="J1123" i="5"/>
  <c r="U1123" i="5"/>
  <c r="AB1125" i="5"/>
  <c r="AC1125" i="5" s="1"/>
  <c r="W1125" i="5"/>
  <c r="K1125" i="5"/>
  <c r="F1125" i="5"/>
  <c r="J1125" i="5"/>
  <c r="Y1125" i="5"/>
  <c r="E1126" i="5"/>
  <c r="K1126" i="5"/>
  <c r="Z1126" i="5"/>
  <c r="F1128" i="5"/>
  <c r="R1128" i="5"/>
  <c r="Z1128" i="5"/>
  <c r="G1129" i="5"/>
  <c r="S1129" i="5"/>
  <c r="AD1129" i="5"/>
  <c r="AC1129" i="5" s="1"/>
  <c r="I1130" i="5"/>
  <c r="U1130" i="5"/>
  <c r="C1132" i="5"/>
  <c r="I1132" i="5"/>
  <c r="W1132" i="5"/>
  <c r="AB1133" i="5"/>
  <c r="AD1133" i="5"/>
  <c r="U1133" i="5"/>
  <c r="J1133" i="5"/>
  <c r="E1133" i="5"/>
  <c r="S1133" i="5"/>
  <c r="G1133" i="5"/>
  <c r="R1133" i="5"/>
  <c r="AB1134" i="5"/>
  <c r="W1134" i="5"/>
  <c r="K1134" i="5"/>
  <c r="F1134" i="5"/>
  <c r="U1134" i="5"/>
  <c r="I1134" i="5"/>
  <c r="C1134" i="5"/>
  <c r="R1134" i="5"/>
  <c r="AD1134" i="5"/>
  <c r="AC1134" i="5" s="1"/>
  <c r="AB1137" i="5"/>
  <c r="AD1137" i="5"/>
  <c r="U1137" i="5"/>
  <c r="J1137" i="5"/>
  <c r="E1137" i="5"/>
  <c r="W1137" i="5"/>
  <c r="I1137" i="5"/>
  <c r="C1137" i="5"/>
  <c r="Z1137" i="5"/>
  <c r="K1137" i="5"/>
  <c r="S1137" i="5"/>
  <c r="AB1139" i="5"/>
  <c r="AC1139" i="5" s="1"/>
  <c r="Y1139" i="5"/>
  <c r="R1139" i="5"/>
  <c r="G1139" i="5"/>
  <c r="C1139" i="5"/>
  <c r="Z1139" i="5"/>
  <c r="K1139" i="5"/>
  <c r="E1139" i="5"/>
  <c r="U1139" i="5"/>
  <c r="F1139" i="5"/>
  <c r="W1139" i="5"/>
  <c r="AB1155" i="5"/>
  <c r="Y1155" i="5"/>
  <c r="R1155" i="5"/>
  <c r="G1155" i="5"/>
  <c r="C1155" i="5"/>
  <c r="Z1155" i="5"/>
  <c r="K1155" i="5"/>
  <c r="E1155" i="5"/>
  <c r="AD1155" i="5"/>
  <c r="AC1155" i="5" s="1"/>
  <c r="J1155" i="5"/>
  <c r="W1155" i="5"/>
  <c r="I1155" i="5"/>
  <c r="U1155" i="5"/>
  <c r="F1155" i="5"/>
  <c r="I1127" i="5"/>
  <c r="S1127" i="5"/>
  <c r="Z1127" i="5"/>
  <c r="I1131" i="5"/>
  <c r="S1131" i="5"/>
  <c r="Z1131" i="5"/>
  <c r="AB1135" i="5"/>
  <c r="Y1135" i="5"/>
  <c r="R1135" i="5"/>
  <c r="G1135" i="5"/>
  <c r="C1135" i="5"/>
  <c r="U1135" i="5"/>
  <c r="I1135" i="5"/>
  <c r="K1135" i="5"/>
  <c r="AD1135" i="5"/>
  <c r="AC1135" i="5" s="1"/>
  <c r="AB1141" i="5"/>
  <c r="AD1141" i="5"/>
  <c r="U1141" i="5"/>
  <c r="J1141" i="5"/>
  <c r="E1141" i="5"/>
  <c r="Z1141" i="5"/>
  <c r="R1141" i="5"/>
  <c r="F1141" i="5"/>
  <c r="S1141" i="5"/>
  <c r="AB1142" i="5"/>
  <c r="W1142" i="5"/>
  <c r="K1142" i="5"/>
  <c r="F1142" i="5"/>
  <c r="AD1142" i="5"/>
  <c r="AC1142" i="5" s="1"/>
  <c r="S1142" i="5"/>
  <c r="G1142" i="5"/>
  <c r="R1142" i="5"/>
  <c r="AB1143" i="5"/>
  <c r="Y1143" i="5"/>
  <c r="R1143" i="5"/>
  <c r="G1143" i="5"/>
  <c r="C1143" i="5"/>
  <c r="U1143" i="5"/>
  <c r="I1143" i="5"/>
  <c r="K1143" i="5"/>
  <c r="AD1143" i="5"/>
  <c r="AC1143" i="5" s="1"/>
  <c r="K1145" i="5"/>
  <c r="AB1149" i="5"/>
  <c r="AD1149" i="5"/>
  <c r="AC1149" i="5" s="1"/>
  <c r="U1149" i="5"/>
  <c r="J1149" i="5"/>
  <c r="E1149" i="5"/>
  <c r="Z1149" i="5"/>
  <c r="R1149" i="5"/>
  <c r="F1149" i="5"/>
  <c r="S1149" i="5"/>
  <c r="AB1150" i="5"/>
  <c r="W1150" i="5"/>
  <c r="K1150" i="5"/>
  <c r="F1150" i="5"/>
  <c r="AD1150" i="5"/>
  <c r="AC1150" i="5" s="1"/>
  <c r="S1150" i="5"/>
  <c r="G1150" i="5"/>
  <c r="R1150" i="5"/>
  <c r="AB1151" i="5"/>
  <c r="Y1151" i="5"/>
  <c r="R1151" i="5"/>
  <c r="G1151" i="5"/>
  <c r="C1151" i="5"/>
  <c r="U1151" i="5"/>
  <c r="I1151" i="5"/>
  <c r="K1151" i="5"/>
  <c r="AD1151" i="5"/>
  <c r="AC1151" i="5" s="1"/>
  <c r="K1153" i="5"/>
  <c r="AB1157" i="5"/>
  <c r="AD1157" i="5"/>
  <c r="U1157" i="5"/>
  <c r="J1157" i="5"/>
  <c r="E1157" i="5"/>
  <c r="Z1157" i="5"/>
  <c r="R1157" i="5"/>
  <c r="F1157" i="5"/>
  <c r="S1157" i="5"/>
  <c r="AB1158" i="5"/>
  <c r="W1158" i="5"/>
  <c r="K1158" i="5"/>
  <c r="F1158" i="5"/>
  <c r="AD1158" i="5"/>
  <c r="AC1158" i="5" s="1"/>
  <c r="S1158" i="5"/>
  <c r="G1158" i="5"/>
  <c r="R1158" i="5"/>
  <c r="AB1159" i="5"/>
  <c r="Y1159" i="5"/>
  <c r="R1159" i="5"/>
  <c r="G1159" i="5"/>
  <c r="C1159" i="5"/>
  <c r="U1159" i="5"/>
  <c r="I1159" i="5"/>
  <c r="K1159" i="5"/>
  <c r="AD1159" i="5"/>
  <c r="AC1159" i="5" s="1"/>
  <c r="K1161" i="5"/>
  <c r="F1163" i="5"/>
  <c r="AD1163" i="5"/>
  <c r="G1169" i="5"/>
  <c r="AB1173" i="5"/>
  <c r="AD1173" i="5"/>
  <c r="U1173" i="5"/>
  <c r="J1173" i="5"/>
  <c r="E1173" i="5"/>
  <c r="Z1173" i="5"/>
  <c r="R1173" i="5"/>
  <c r="F1173" i="5"/>
  <c r="W1173" i="5"/>
  <c r="I1173" i="5"/>
  <c r="C1173" i="5"/>
  <c r="Y1173" i="5"/>
  <c r="AB1175" i="5"/>
  <c r="AC1175" i="5" s="1"/>
  <c r="Y1175" i="5"/>
  <c r="R1175" i="5"/>
  <c r="G1175" i="5"/>
  <c r="C1175" i="5"/>
  <c r="U1175" i="5"/>
  <c r="I1175" i="5"/>
  <c r="Z1175" i="5"/>
  <c r="K1175" i="5"/>
  <c r="E1175" i="5"/>
  <c r="W1175" i="5"/>
  <c r="G1181" i="5"/>
  <c r="F1183" i="5"/>
  <c r="AD1183" i="5"/>
  <c r="AB1187" i="5"/>
  <c r="AC1187" i="5" s="1"/>
  <c r="Y1187" i="5"/>
  <c r="R1187" i="5"/>
  <c r="G1187" i="5"/>
  <c r="C1187" i="5"/>
  <c r="Z1187" i="5"/>
  <c r="K1187" i="5"/>
  <c r="E1187" i="5"/>
  <c r="U1187" i="5"/>
  <c r="I1187" i="5"/>
  <c r="W1187" i="5"/>
  <c r="AB1193" i="5"/>
  <c r="AD1193" i="5"/>
  <c r="U1193" i="5"/>
  <c r="J1193" i="5"/>
  <c r="E1193" i="5"/>
  <c r="W1193" i="5"/>
  <c r="I1193" i="5"/>
  <c r="C1193" i="5"/>
  <c r="Z1193" i="5"/>
  <c r="R1193" i="5"/>
  <c r="F1193" i="5"/>
  <c r="Y1193" i="5"/>
  <c r="AB1145" i="5"/>
  <c r="AD1145" i="5"/>
  <c r="U1145" i="5"/>
  <c r="J1145" i="5"/>
  <c r="E1145" i="5"/>
  <c r="W1145" i="5"/>
  <c r="I1145" i="5"/>
  <c r="C1145" i="5"/>
  <c r="R1145" i="5"/>
  <c r="AB1153" i="5"/>
  <c r="AD1153" i="5"/>
  <c r="U1153" i="5"/>
  <c r="J1153" i="5"/>
  <c r="E1153" i="5"/>
  <c r="W1153" i="5"/>
  <c r="I1153" i="5"/>
  <c r="C1153" i="5"/>
  <c r="R1153" i="5"/>
  <c r="AB1161" i="5"/>
  <c r="AD1161" i="5"/>
  <c r="AC1161" i="5" s="1"/>
  <c r="U1161" i="5"/>
  <c r="J1161" i="5"/>
  <c r="E1161" i="5"/>
  <c r="W1161" i="5"/>
  <c r="I1161" i="5"/>
  <c r="C1161" i="5"/>
  <c r="R1161" i="5"/>
  <c r="J1163" i="5"/>
  <c r="AB1165" i="5"/>
  <c r="AD1165" i="5"/>
  <c r="U1165" i="5"/>
  <c r="J1165" i="5"/>
  <c r="E1165" i="5"/>
  <c r="Z1165" i="5"/>
  <c r="R1165" i="5"/>
  <c r="F1165" i="5"/>
  <c r="W1165" i="5"/>
  <c r="I1165" i="5"/>
  <c r="C1165" i="5"/>
  <c r="Y1165" i="5"/>
  <c r="AB1167" i="5"/>
  <c r="Y1167" i="5"/>
  <c r="R1167" i="5"/>
  <c r="G1167" i="5"/>
  <c r="C1167" i="5"/>
  <c r="U1167" i="5"/>
  <c r="I1167" i="5"/>
  <c r="Z1167" i="5"/>
  <c r="K1167" i="5"/>
  <c r="E1167" i="5"/>
  <c r="W1167" i="5"/>
  <c r="K1169" i="5"/>
  <c r="AB1179" i="5"/>
  <c r="Y1179" i="5"/>
  <c r="R1179" i="5"/>
  <c r="G1179" i="5"/>
  <c r="C1179" i="5"/>
  <c r="Z1179" i="5"/>
  <c r="K1179" i="5"/>
  <c r="E1179" i="5"/>
  <c r="U1179" i="5"/>
  <c r="I1179" i="5"/>
  <c r="W1179" i="5"/>
  <c r="AB1185" i="5"/>
  <c r="AD1185" i="5"/>
  <c r="AC1185" i="5" s="1"/>
  <c r="U1185" i="5"/>
  <c r="J1185" i="5"/>
  <c r="E1185" i="5"/>
  <c r="W1185" i="5"/>
  <c r="I1185" i="5"/>
  <c r="C1185" i="5"/>
  <c r="Z1185" i="5"/>
  <c r="R1185" i="5"/>
  <c r="F1185" i="5"/>
  <c r="Y1185" i="5"/>
  <c r="AB1199" i="5"/>
  <c r="Y1199" i="5"/>
  <c r="R1199" i="5"/>
  <c r="G1199" i="5"/>
  <c r="C1199" i="5"/>
  <c r="U1199" i="5"/>
  <c r="I1199" i="5"/>
  <c r="AD1199" i="5"/>
  <c r="S1199" i="5"/>
  <c r="F1199" i="5"/>
  <c r="Z1199" i="5"/>
  <c r="K1199" i="5"/>
  <c r="E1199" i="5"/>
  <c r="F1145" i="5"/>
  <c r="S1145" i="5"/>
  <c r="I1149" i="5"/>
  <c r="Y1149" i="5"/>
  <c r="I1150" i="5"/>
  <c r="Y1150" i="5"/>
  <c r="F1151" i="5"/>
  <c r="W1151" i="5"/>
  <c r="F1153" i="5"/>
  <c r="S1153" i="5"/>
  <c r="I1157" i="5"/>
  <c r="Y1157" i="5"/>
  <c r="I1158" i="5"/>
  <c r="Y1158" i="5"/>
  <c r="F1159" i="5"/>
  <c r="W1159" i="5"/>
  <c r="F1161" i="5"/>
  <c r="S1161" i="5"/>
  <c r="G1165" i="5"/>
  <c r="F1167" i="5"/>
  <c r="AD1167" i="5"/>
  <c r="AC1167" i="5" s="1"/>
  <c r="AB1171" i="5"/>
  <c r="Y1171" i="5"/>
  <c r="R1171" i="5"/>
  <c r="G1171" i="5"/>
  <c r="C1171" i="5"/>
  <c r="Z1171" i="5"/>
  <c r="K1171" i="5"/>
  <c r="E1171" i="5"/>
  <c r="U1171" i="5"/>
  <c r="I1171" i="5"/>
  <c r="W1171" i="5"/>
  <c r="K1173" i="5"/>
  <c r="J1175" i="5"/>
  <c r="AB1177" i="5"/>
  <c r="AD1177" i="5"/>
  <c r="AC1177" i="5" s="1"/>
  <c r="U1177" i="5"/>
  <c r="J1177" i="5"/>
  <c r="E1177" i="5"/>
  <c r="W1177" i="5"/>
  <c r="I1177" i="5"/>
  <c r="C1177" i="5"/>
  <c r="Z1177" i="5"/>
  <c r="R1177" i="5"/>
  <c r="F1177" i="5"/>
  <c r="Y1177" i="5"/>
  <c r="F1179" i="5"/>
  <c r="AD1179" i="5"/>
  <c r="G1185" i="5"/>
  <c r="J1187" i="5"/>
  <c r="AB1189" i="5"/>
  <c r="AD1189" i="5"/>
  <c r="AC1189" i="5" s="1"/>
  <c r="U1189" i="5"/>
  <c r="J1189" i="5"/>
  <c r="E1189" i="5"/>
  <c r="Z1189" i="5"/>
  <c r="R1189" i="5"/>
  <c r="F1189" i="5"/>
  <c r="W1189" i="5"/>
  <c r="I1189" i="5"/>
  <c r="C1189" i="5"/>
  <c r="Y1189" i="5"/>
  <c r="AB1191" i="5"/>
  <c r="Y1191" i="5"/>
  <c r="R1191" i="5"/>
  <c r="G1191" i="5"/>
  <c r="C1191" i="5"/>
  <c r="U1191" i="5"/>
  <c r="I1191" i="5"/>
  <c r="Z1191" i="5"/>
  <c r="K1191" i="5"/>
  <c r="E1191" i="5"/>
  <c r="W1191" i="5"/>
  <c r="K1193" i="5"/>
  <c r="J1199" i="5"/>
  <c r="M1205" i="5"/>
  <c r="N1205" i="5"/>
  <c r="AB1163" i="5"/>
  <c r="Y1163" i="5"/>
  <c r="R1163" i="5"/>
  <c r="G1163" i="5"/>
  <c r="C1163" i="5"/>
  <c r="Z1163" i="5"/>
  <c r="K1163" i="5"/>
  <c r="E1163" i="5"/>
  <c r="U1163" i="5"/>
  <c r="I1163" i="5"/>
  <c r="W1163" i="5"/>
  <c r="AB1169" i="5"/>
  <c r="AD1169" i="5"/>
  <c r="U1169" i="5"/>
  <c r="J1169" i="5"/>
  <c r="E1169" i="5"/>
  <c r="W1169" i="5"/>
  <c r="I1169" i="5"/>
  <c r="C1169" i="5"/>
  <c r="Z1169" i="5"/>
  <c r="R1169" i="5"/>
  <c r="F1169" i="5"/>
  <c r="Y1169" i="5"/>
  <c r="AC1171" i="5"/>
  <c r="J1179" i="5"/>
  <c r="AB1181" i="5"/>
  <c r="AD1181" i="5"/>
  <c r="U1181" i="5"/>
  <c r="J1181" i="5"/>
  <c r="E1181" i="5"/>
  <c r="Z1181" i="5"/>
  <c r="R1181" i="5"/>
  <c r="F1181" i="5"/>
  <c r="W1181" i="5"/>
  <c r="I1181" i="5"/>
  <c r="C1181" i="5"/>
  <c r="Y1181" i="5"/>
  <c r="AB1183" i="5"/>
  <c r="Y1183" i="5"/>
  <c r="R1183" i="5"/>
  <c r="G1183" i="5"/>
  <c r="C1183" i="5"/>
  <c r="U1183" i="5"/>
  <c r="I1183" i="5"/>
  <c r="Z1183" i="5"/>
  <c r="K1183" i="5"/>
  <c r="E1183" i="5"/>
  <c r="W1183" i="5"/>
  <c r="K1185" i="5"/>
  <c r="AC1191" i="5"/>
  <c r="S1193" i="5"/>
  <c r="W1199" i="5"/>
  <c r="M1206" i="5"/>
  <c r="N1206" i="5"/>
  <c r="M1210" i="5"/>
  <c r="N1210" i="5"/>
  <c r="P1213" i="5"/>
  <c r="F1213" i="5"/>
  <c r="C1213" i="5"/>
  <c r="X1213" i="5"/>
  <c r="AB1223" i="5"/>
  <c r="F1223" i="5"/>
  <c r="W1223" i="5"/>
  <c r="H1223" i="5"/>
  <c r="N1223" i="5" s="1"/>
  <c r="S1223" i="5"/>
  <c r="M1230" i="5"/>
  <c r="O1230" i="5"/>
  <c r="M1234" i="5"/>
  <c r="N1234" i="5"/>
  <c r="W1235" i="5"/>
  <c r="L1235" i="5"/>
  <c r="F1235" i="5"/>
  <c r="S1235" i="5"/>
  <c r="H1235" i="5"/>
  <c r="AD1235" i="5"/>
  <c r="AC1235" i="5" s="1"/>
  <c r="R1235" i="5"/>
  <c r="G1235" i="5"/>
  <c r="AB1235" i="5"/>
  <c r="M1241" i="5"/>
  <c r="N1241" i="5"/>
  <c r="O1241" i="5"/>
  <c r="AB1166" i="5"/>
  <c r="W1166" i="5"/>
  <c r="K1166" i="5"/>
  <c r="F1166" i="5"/>
  <c r="J1166" i="5"/>
  <c r="Y1166" i="5"/>
  <c r="AB1174" i="5"/>
  <c r="W1174" i="5"/>
  <c r="K1174" i="5"/>
  <c r="F1174" i="5"/>
  <c r="J1174" i="5"/>
  <c r="Y1174" i="5"/>
  <c r="AB1182" i="5"/>
  <c r="W1182" i="5"/>
  <c r="K1182" i="5"/>
  <c r="F1182" i="5"/>
  <c r="J1182" i="5"/>
  <c r="Y1182" i="5"/>
  <c r="AB1190" i="5"/>
  <c r="W1190" i="5"/>
  <c r="K1190" i="5"/>
  <c r="F1190" i="5"/>
  <c r="J1190" i="5"/>
  <c r="Y1190" i="5"/>
  <c r="AC1194" i="5"/>
  <c r="I1195" i="5"/>
  <c r="C1197" i="5"/>
  <c r="I1197" i="5"/>
  <c r="AB1198" i="5"/>
  <c r="W1198" i="5"/>
  <c r="K1198" i="5"/>
  <c r="F1198" i="5"/>
  <c r="J1198" i="5"/>
  <c r="Y1198" i="5"/>
  <c r="M1202" i="5"/>
  <c r="N1202" i="5"/>
  <c r="AC1203" i="5"/>
  <c r="H1213" i="5"/>
  <c r="AD1213" i="5"/>
  <c r="N1214" i="5"/>
  <c r="AB1215" i="5"/>
  <c r="AC1215" i="5" s="1"/>
  <c r="R1215" i="5"/>
  <c r="H1215" i="5"/>
  <c r="N1215" i="5" s="1"/>
  <c r="C1215" i="5"/>
  <c r="W1215" i="5"/>
  <c r="K1215" i="5"/>
  <c r="P1215" i="5"/>
  <c r="T1216" i="5"/>
  <c r="G1216" i="5"/>
  <c r="W1216" i="5"/>
  <c r="F1216" i="5"/>
  <c r="AB1216" i="5"/>
  <c r="M1217" i="5"/>
  <c r="N1217" i="5"/>
  <c r="M1221" i="5"/>
  <c r="N1221" i="5"/>
  <c r="AB1222" i="5"/>
  <c r="R1222" i="5"/>
  <c r="G1222" i="5"/>
  <c r="AD1222" i="5"/>
  <c r="C1222" i="5"/>
  <c r="W1222" i="5"/>
  <c r="G1223" i="5"/>
  <c r="AD1223" i="5"/>
  <c r="AD1226" i="5"/>
  <c r="T1226" i="5"/>
  <c r="G1226" i="5"/>
  <c r="X1226" i="5"/>
  <c r="H1226" i="5"/>
  <c r="M1226" i="5" s="1"/>
  <c r="AB1226" i="5"/>
  <c r="K1235" i="5"/>
  <c r="AD1242" i="5"/>
  <c r="T1242" i="5"/>
  <c r="G1242" i="5"/>
  <c r="R1242" i="5"/>
  <c r="C1242" i="5"/>
  <c r="AB1242" i="5"/>
  <c r="J1242" i="5"/>
  <c r="X1243" i="5"/>
  <c r="P1243" i="5"/>
  <c r="G1243" i="5"/>
  <c r="W1243" i="5"/>
  <c r="K1243" i="5"/>
  <c r="C1243" i="5"/>
  <c r="S1243" i="5"/>
  <c r="H1243" i="5"/>
  <c r="N1243" i="5" s="1"/>
  <c r="AB1243" i="5"/>
  <c r="AC1243" i="5" s="1"/>
  <c r="X1245" i="5"/>
  <c r="J1245" i="5"/>
  <c r="C1245" i="5"/>
  <c r="AD1245" i="5"/>
  <c r="H1245" i="5"/>
  <c r="T1245" i="5"/>
  <c r="F1245" i="5"/>
  <c r="X1246" i="5"/>
  <c r="G1246" i="5"/>
  <c r="W1246" i="5"/>
  <c r="J1246" i="5"/>
  <c r="T1246" i="5"/>
  <c r="H1246" i="5"/>
  <c r="AD1246" i="5"/>
  <c r="AC1246" i="5" s="1"/>
  <c r="M1250" i="5"/>
  <c r="N1250" i="5"/>
  <c r="W1251" i="5"/>
  <c r="L1251" i="5"/>
  <c r="F1251" i="5"/>
  <c r="X1251" i="5"/>
  <c r="K1251" i="5"/>
  <c r="C1251" i="5"/>
  <c r="S1251" i="5"/>
  <c r="H1251" i="5"/>
  <c r="AB1251" i="5"/>
  <c r="AC1251" i="5" s="1"/>
  <c r="AB1254" i="5"/>
  <c r="AC1254" i="5" s="1"/>
  <c r="R1254" i="5"/>
  <c r="G1254" i="5"/>
  <c r="X1254" i="5"/>
  <c r="J1254" i="5"/>
  <c r="W1254" i="5"/>
  <c r="H1254" i="5"/>
  <c r="O1254" i="5" s="1"/>
  <c r="X1257" i="5"/>
  <c r="H1257" i="5"/>
  <c r="P1257" i="5"/>
  <c r="C1257" i="5"/>
  <c r="J1257" i="5"/>
  <c r="AD1257" i="5"/>
  <c r="F1257" i="5"/>
  <c r="AB1195" i="5"/>
  <c r="AC1195" i="5" s="1"/>
  <c r="Y1195" i="5"/>
  <c r="R1195" i="5"/>
  <c r="G1195" i="5"/>
  <c r="C1195" i="5"/>
  <c r="J1195" i="5"/>
  <c r="W1195" i="5"/>
  <c r="AB1197" i="5"/>
  <c r="AD1197" i="5"/>
  <c r="U1197" i="5"/>
  <c r="J1197" i="5"/>
  <c r="E1197" i="5"/>
  <c r="K1197" i="5"/>
  <c r="Y1197" i="5"/>
  <c r="W1206" i="5"/>
  <c r="J1206" i="5"/>
  <c r="C1206" i="5"/>
  <c r="R1206" i="5"/>
  <c r="AD1206" i="5"/>
  <c r="W1212" i="5"/>
  <c r="J1212" i="5"/>
  <c r="L1212" i="5"/>
  <c r="T1212" i="5"/>
  <c r="J1213" i="5"/>
  <c r="P1220" i="5"/>
  <c r="F1220" i="5"/>
  <c r="AB1220" i="5"/>
  <c r="J1220" i="5"/>
  <c r="W1220" i="5"/>
  <c r="M1222" i="5"/>
  <c r="N1222" i="5"/>
  <c r="L1223" i="5"/>
  <c r="T1224" i="5"/>
  <c r="G1224" i="5"/>
  <c r="AB1224" i="5"/>
  <c r="J1224" i="5"/>
  <c r="W1224" i="5"/>
  <c r="P1228" i="5"/>
  <c r="F1228" i="5"/>
  <c r="L1228" i="5"/>
  <c r="W1228" i="5"/>
  <c r="N1230" i="5"/>
  <c r="M1233" i="5"/>
  <c r="N1233" i="5"/>
  <c r="O1233" i="5"/>
  <c r="P1235" i="5"/>
  <c r="T1257" i="5"/>
  <c r="AB1138" i="5"/>
  <c r="AC1138" i="5" s="1"/>
  <c r="W1138" i="5"/>
  <c r="K1138" i="5"/>
  <c r="F1138" i="5"/>
  <c r="J1138" i="5"/>
  <c r="Y1138" i="5"/>
  <c r="AB1146" i="5"/>
  <c r="AC1146" i="5" s="1"/>
  <c r="W1146" i="5"/>
  <c r="K1146" i="5"/>
  <c r="F1146" i="5"/>
  <c r="J1146" i="5"/>
  <c r="Y1146" i="5"/>
  <c r="AB1154" i="5"/>
  <c r="AC1154" i="5" s="1"/>
  <c r="W1154" i="5"/>
  <c r="K1154" i="5"/>
  <c r="F1154" i="5"/>
  <c r="J1154" i="5"/>
  <c r="Y1154" i="5"/>
  <c r="AB1162" i="5"/>
  <c r="AC1162" i="5" s="1"/>
  <c r="W1162" i="5"/>
  <c r="K1162" i="5"/>
  <c r="F1162" i="5"/>
  <c r="J1162" i="5"/>
  <c r="Y1162" i="5"/>
  <c r="G1166" i="5"/>
  <c r="S1166" i="5"/>
  <c r="AD1166" i="5"/>
  <c r="AB1170" i="5"/>
  <c r="AC1170" i="5" s="1"/>
  <c r="W1170" i="5"/>
  <c r="K1170" i="5"/>
  <c r="F1170" i="5"/>
  <c r="J1170" i="5"/>
  <c r="Y1170" i="5"/>
  <c r="G1174" i="5"/>
  <c r="S1174" i="5"/>
  <c r="AD1174" i="5"/>
  <c r="AB1178" i="5"/>
  <c r="AC1178" i="5" s="1"/>
  <c r="W1178" i="5"/>
  <c r="K1178" i="5"/>
  <c r="F1178" i="5"/>
  <c r="J1178" i="5"/>
  <c r="Y1178" i="5"/>
  <c r="G1182" i="5"/>
  <c r="S1182" i="5"/>
  <c r="AD1182" i="5"/>
  <c r="AB1186" i="5"/>
  <c r="AC1186" i="5" s="1"/>
  <c r="W1186" i="5"/>
  <c r="K1186" i="5"/>
  <c r="F1186" i="5"/>
  <c r="J1186" i="5"/>
  <c r="Y1186" i="5"/>
  <c r="G1190" i="5"/>
  <c r="S1190" i="5"/>
  <c r="AD1190" i="5"/>
  <c r="AB1194" i="5"/>
  <c r="W1194" i="5"/>
  <c r="K1194" i="5"/>
  <c r="F1194" i="5"/>
  <c r="J1194" i="5"/>
  <c r="Y1194" i="5"/>
  <c r="E1195" i="5"/>
  <c r="K1195" i="5"/>
  <c r="Z1195" i="5"/>
  <c r="F1197" i="5"/>
  <c r="R1197" i="5"/>
  <c r="Z1197" i="5"/>
  <c r="G1198" i="5"/>
  <c r="S1198" i="5"/>
  <c r="AD1198" i="5"/>
  <c r="T1201" i="5"/>
  <c r="H1201" i="5"/>
  <c r="P1201" i="5"/>
  <c r="W1204" i="5"/>
  <c r="J1204" i="5"/>
  <c r="P1204" i="5"/>
  <c r="P1205" i="5"/>
  <c r="F1205" i="5"/>
  <c r="T1205" i="5"/>
  <c r="G1206" i="5"/>
  <c r="T1206" i="5"/>
  <c r="W1207" i="5"/>
  <c r="AD1207" i="5"/>
  <c r="R1207" i="5"/>
  <c r="H1207" i="5"/>
  <c r="N1207" i="5" s="1"/>
  <c r="C1207" i="5"/>
  <c r="L1207" i="5"/>
  <c r="AB1207" i="5"/>
  <c r="T1209" i="5"/>
  <c r="H1209" i="5"/>
  <c r="C1209" i="5"/>
  <c r="X1209" i="5"/>
  <c r="F1212" i="5"/>
  <c r="AB1212" i="5"/>
  <c r="T1213" i="5"/>
  <c r="G1215" i="5"/>
  <c r="X1215" i="5"/>
  <c r="L1216" i="5"/>
  <c r="AD1218" i="5"/>
  <c r="T1218" i="5"/>
  <c r="H1218" i="5"/>
  <c r="W1218" i="5"/>
  <c r="G1218" i="5"/>
  <c r="X1218" i="5"/>
  <c r="G1220" i="5"/>
  <c r="X1221" i="5"/>
  <c r="J1221" i="5"/>
  <c r="C1221" i="5"/>
  <c r="T1221" i="5"/>
  <c r="J1222" i="5"/>
  <c r="C1223" i="5"/>
  <c r="P1223" i="5"/>
  <c r="F1224" i="5"/>
  <c r="R1226" i="5"/>
  <c r="X1227" i="5"/>
  <c r="P1227" i="5"/>
  <c r="G1227" i="5"/>
  <c r="AD1227" i="5"/>
  <c r="AC1227" i="5" s="1"/>
  <c r="R1227" i="5"/>
  <c r="F1227" i="5"/>
  <c r="S1227" i="5"/>
  <c r="G1228" i="5"/>
  <c r="AB1228" i="5"/>
  <c r="N1229" i="5"/>
  <c r="AB1234" i="5"/>
  <c r="R1234" i="5"/>
  <c r="G1234" i="5"/>
  <c r="AD1234" i="5"/>
  <c r="C1234" i="5"/>
  <c r="X1234" i="5"/>
  <c r="J1234" i="5"/>
  <c r="C1235" i="5"/>
  <c r="X1235" i="5"/>
  <c r="W1242" i="5"/>
  <c r="L1243" i="5"/>
  <c r="P1245" i="5"/>
  <c r="R1246" i="5"/>
  <c r="M1249" i="5"/>
  <c r="N1249" i="5"/>
  <c r="O1249" i="5"/>
  <c r="P1251" i="5"/>
  <c r="T1254" i="5"/>
  <c r="T1276" i="5"/>
  <c r="J1276" i="5"/>
  <c r="Z1276" i="5"/>
  <c r="G1276" i="5"/>
  <c r="S1276" i="5"/>
  <c r="C1276" i="5"/>
  <c r="F1290" i="5"/>
  <c r="O1318" i="5"/>
  <c r="M1318" i="5"/>
  <c r="N1318" i="5"/>
  <c r="AB1332" i="5"/>
  <c r="W1332" i="5"/>
  <c r="C1332" i="5"/>
  <c r="H1332" i="5"/>
  <c r="O1332" i="5" s="1"/>
  <c r="X1332" i="5"/>
  <c r="I1332" i="5"/>
  <c r="I1136" i="5"/>
  <c r="S1136" i="5"/>
  <c r="Z1136" i="5"/>
  <c r="I1140" i="5"/>
  <c r="S1140" i="5"/>
  <c r="Z1140" i="5"/>
  <c r="I1144" i="5"/>
  <c r="S1144" i="5"/>
  <c r="Z1144" i="5"/>
  <c r="I1148" i="5"/>
  <c r="S1148" i="5"/>
  <c r="Z1148" i="5"/>
  <c r="I1152" i="5"/>
  <c r="S1152" i="5"/>
  <c r="Z1152" i="5"/>
  <c r="I1156" i="5"/>
  <c r="S1156" i="5"/>
  <c r="Z1156" i="5"/>
  <c r="I1160" i="5"/>
  <c r="S1160" i="5"/>
  <c r="Z1160" i="5"/>
  <c r="I1164" i="5"/>
  <c r="S1164" i="5"/>
  <c r="Z1164" i="5"/>
  <c r="I1168" i="5"/>
  <c r="S1168" i="5"/>
  <c r="Z1168" i="5"/>
  <c r="I1172" i="5"/>
  <c r="S1172" i="5"/>
  <c r="Z1172" i="5"/>
  <c r="I1176" i="5"/>
  <c r="S1176" i="5"/>
  <c r="Z1176" i="5"/>
  <c r="I1180" i="5"/>
  <c r="S1180" i="5"/>
  <c r="Z1180" i="5"/>
  <c r="I1184" i="5"/>
  <c r="S1184" i="5"/>
  <c r="Z1184" i="5"/>
  <c r="I1188" i="5"/>
  <c r="S1188" i="5"/>
  <c r="Z1188" i="5"/>
  <c r="I1192" i="5"/>
  <c r="S1192" i="5"/>
  <c r="Z1192" i="5"/>
  <c r="I1196" i="5"/>
  <c r="S1196" i="5"/>
  <c r="Z1196" i="5"/>
  <c r="J1200" i="5"/>
  <c r="R1200" i="5"/>
  <c r="K1203" i="5"/>
  <c r="S1203" i="5"/>
  <c r="W1214" i="5"/>
  <c r="J1214" i="5"/>
  <c r="C1214" i="5"/>
  <c r="R1214" i="5"/>
  <c r="AD1214" i="5"/>
  <c r="X1219" i="5"/>
  <c r="P1219" i="5"/>
  <c r="G1219" i="5"/>
  <c r="L1219" i="5"/>
  <c r="AB1219" i="5"/>
  <c r="AC1219" i="5" s="1"/>
  <c r="M1225" i="5"/>
  <c r="N1225" i="5"/>
  <c r="X1229" i="5"/>
  <c r="J1229" i="5"/>
  <c r="C1229" i="5"/>
  <c r="P1229" i="5"/>
  <c r="X1230" i="5"/>
  <c r="G1230" i="5"/>
  <c r="R1230" i="5"/>
  <c r="AD1230" i="5"/>
  <c r="AC1230" i="5" s="1"/>
  <c r="C1237" i="5"/>
  <c r="X1238" i="5"/>
  <c r="G1238" i="5"/>
  <c r="R1238" i="5"/>
  <c r="AD1238" i="5"/>
  <c r="AC1238" i="5" s="1"/>
  <c r="P1244" i="5"/>
  <c r="F1244" i="5"/>
  <c r="T1244" i="5"/>
  <c r="T1248" i="5"/>
  <c r="G1248" i="5"/>
  <c r="P1248" i="5"/>
  <c r="C1250" i="5"/>
  <c r="X1253" i="5"/>
  <c r="H1253" i="5"/>
  <c r="M1253" i="5" s="1"/>
  <c r="T1253" i="5"/>
  <c r="W1255" i="5"/>
  <c r="L1255" i="5"/>
  <c r="F1255" i="5"/>
  <c r="P1255" i="5"/>
  <c r="AB1255" i="5"/>
  <c r="C1258" i="5"/>
  <c r="C1259" i="5"/>
  <c r="K1259" i="5"/>
  <c r="T1261" i="5"/>
  <c r="H1261" i="5"/>
  <c r="O1261" i="5" s="1"/>
  <c r="P1261" i="5"/>
  <c r="C1263" i="5"/>
  <c r="T1266" i="5"/>
  <c r="J1266" i="5"/>
  <c r="Z1266" i="5"/>
  <c r="F1266" i="5"/>
  <c r="K1266" i="5"/>
  <c r="X1269" i="5"/>
  <c r="P1269" i="5"/>
  <c r="G1269" i="5"/>
  <c r="W1269" i="5"/>
  <c r="K1269" i="5"/>
  <c r="C1269" i="5"/>
  <c r="AD1269" i="5"/>
  <c r="AC1269" i="5" s="1"/>
  <c r="L1269" i="5"/>
  <c r="S1269" i="5"/>
  <c r="L1276" i="5"/>
  <c r="T1286" i="5"/>
  <c r="F1286" i="5"/>
  <c r="G1297" i="5"/>
  <c r="Z1297" i="5"/>
  <c r="P1297" i="5"/>
  <c r="AD1302" i="5"/>
  <c r="K1302" i="5"/>
  <c r="C1302" i="5"/>
  <c r="P1302" i="5"/>
  <c r="S1302" i="5"/>
  <c r="H1302" i="5"/>
  <c r="O1302" i="5" s="1"/>
  <c r="X1310" i="5"/>
  <c r="AD1310" i="5"/>
  <c r="H1310" i="5"/>
  <c r="T1232" i="5"/>
  <c r="G1232" i="5"/>
  <c r="P1232" i="5"/>
  <c r="X1237" i="5"/>
  <c r="H1237" i="5"/>
  <c r="M1237" i="5" s="1"/>
  <c r="T1237" i="5"/>
  <c r="M1238" i="5"/>
  <c r="O1238" i="5"/>
  <c r="T1240" i="5"/>
  <c r="G1240" i="5"/>
  <c r="P1240" i="5"/>
  <c r="AB1250" i="5"/>
  <c r="R1250" i="5"/>
  <c r="G1250" i="5"/>
  <c r="T1250" i="5"/>
  <c r="AD1258" i="5"/>
  <c r="AC1258" i="5" s="1"/>
  <c r="T1258" i="5"/>
  <c r="G1258" i="5"/>
  <c r="W1258" i="5"/>
  <c r="W1259" i="5"/>
  <c r="G1259" i="5"/>
  <c r="L1259" i="5"/>
  <c r="X1259" i="5"/>
  <c r="T1263" i="5"/>
  <c r="L1263" i="5"/>
  <c r="Z1263" i="5"/>
  <c r="F1263" i="5"/>
  <c r="P1263" i="5"/>
  <c r="AB1265" i="5"/>
  <c r="AC1265" i="5" s="1"/>
  <c r="R1265" i="5"/>
  <c r="H1265" i="5"/>
  <c r="C1265" i="5"/>
  <c r="W1265" i="5"/>
  <c r="S1265" i="5"/>
  <c r="G1265" i="5"/>
  <c r="P1265" i="5"/>
  <c r="W1273" i="5"/>
  <c r="L1273" i="5"/>
  <c r="F1273" i="5"/>
  <c r="AD1273" i="5"/>
  <c r="AC1273" i="5" s="1"/>
  <c r="R1273" i="5"/>
  <c r="G1273" i="5"/>
  <c r="P1273" i="5"/>
  <c r="C1273" i="5"/>
  <c r="X1273" i="5"/>
  <c r="R1276" i="5"/>
  <c r="T1294" i="5"/>
  <c r="F1294" i="5"/>
  <c r="J1305" i="5"/>
  <c r="G1305" i="5"/>
  <c r="AB1305" i="5"/>
  <c r="W1305" i="5"/>
  <c r="P1305" i="5"/>
  <c r="W1324" i="5"/>
  <c r="J1324" i="5"/>
  <c r="E1324" i="5"/>
  <c r="AB1324" i="5"/>
  <c r="S1324" i="5"/>
  <c r="F1324" i="5"/>
  <c r="X1324" i="5"/>
  <c r="I1324" i="5"/>
  <c r="C1324" i="5"/>
  <c r="T1324" i="5"/>
  <c r="K1324" i="5"/>
  <c r="G1324" i="5"/>
  <c r="W1350" i="5"/>
  <c r="L1350" i="5"/>
  <c r="E1350" i="5"/>
  <c r="U1350" i="5"/>
  <c r="H1350" i="5"/>
  <c r="M1350" i="5" s="1"/>
  <c r="P1350" i="5"/>
  <c r="C1350" i="5"/>
  <c r="AB1350" i="5"/>
  <c r="K1350" i="5"/>
  <c r="X1350" i="5"/>
  <c r="G1350" i="5"/>
  <c r="S1350" i="5"/>
  <c r="AB1276" i="5"/>
  <c r="L1208" i="5"/>
  <c r="K1211" i="5"/>
  <c r="S1211" i="5"/>
  <c r="K1231" i="5"/>
  <c r="R1231" i="5"/>
  <c r="L1236" i="5"/>
  <c r="K1239" i="5"/>
  <c r="R1239" i="5"/>
  <c r="K1247" i="5"/>
  <c r="R1247" i="5"/>
  <c r="L1252" i="5"/>
  <c r="L1256" i="5"/>
  <c r="L1260" i="5"/>
  <c r="R1262" i="5"/>
  <c r="S1267" i="5"/>
  <c r="F1267" i="5"/>
  <c r="K1267" i="5"/>
  <c r="Z1267" i="5"/>
  <c r="W1300" i="5"/>
  <c r="G1300" i="5"/>
  <c r="AB1300" i="5"/>
  <c r="P1300" i="5"/>
  <c r="F1300" i="5"/>
  <c r="R1300" i="5"/>
  <c r="R1307" i="5"/>
  <c r="C1307" i="5"/>
  <c r="J1307" i="5"/>
  <c r="AD1307" i="5"/>
  <c r="AB1319" i="5"/>
  <c r="W1319" i="5"/>
  <c r="K1319" i="5"/>
  <c r="F1319" i="5"/>
  <c r="Z1319" i="5"/>
  <c r="R1319" i="5"/>
  <c r="E1319" i="5"/>
  <c r="U1319" i="5"/>
  <c r="I1319" i="5"/>
  <c r="C1319" i="5"/>
  <c r="Y1319" i="5"/>
  <c r="AB1325" i="5"/>
  <c r="S1325" i="5"/>
  <c r="H1325" i="5"/>
  <c r="C1325" i="5"/>
  <c r="W1325" i="5"/>
  <c r="K1325" i="5"/>
  <c r="P1325" i="5"/>
  <c r="E1325" i="5"/>
  <c r="X1325" i="5"/>
  <c r="S1344" i="5"/>
  <c r="K1344" i="5"/>
  <c r="C1344" i="5"/>
  <c r="T1344" i="5"/>
  <c r="U1373" i="5"/>
  <c r="L1373" i="5"/>
  <c r="E1373" i="5"/>
  <c r="S1373" i="5"/>
  <c r="H1373" i="5"/>
  <c r="M1373" i="5" s="1"/>
  <c r="AB1373" i="5"/>
  <c r="X1373" i="5"/>
  <c r="K1373" i="5"/>
  <c r="W1373" i="5"/>
  <c r="G1373" i="5"/>
  <c r="P1373" i="5"/>
  <c r="X1311" i="5"/>
  <c r="W1311" i="5"/>
  <c r="H1311" i="5"/>
  <c r="O1311" i="5" s="1"/>
  <c r="W1313" i="5"/>
  <c r="AB1313" i="5"/>
  <c r="U1317" i="5"/>
  <c r="H1317" i="5"/>
  <c r="X1317" i="5"/>
  <c r="E1317" i="5"/>
  <c r="AD1317" i="5"/>
  <c r="P1317" i="5"/>
  <c r="W1309" i="5"/>
  <c r="G1309" i="5"/>
  <c r="AB1309" i="5"/>
  <c r="G1313" i="5"/>
  <c r="I1317" i="5"/>
  <c r="X1329" i="5"/>
  <c r="P1329" i="5"/>
  <c r="G1329" i="5"/>
  <c r="S1329" i="5"/>
  <c r="E1329" i="5"/>
  <c r="W1329" i="5"/>
  <c r="K1329" i="5"/>
  <c r="C1329" i="5"/>
  <c r="AB1329" i="5"/>
  <c r="X1338" i="5"/>
  <c r="P1338" i="5"/>
  <c r="G1338" i="5"/>
  <c r="W1338" i="5"/>
  <c r="K1338" i="5"/>
  <c r="C1338" i="5"/>
  <c r="U1338" i="5"/>
  <c r="H1338" i="5"/>
  <c r="S1338" i="5"/>
  <c r="E1338" i="5"/>
  <c r="W1347" i="5"/>
  <c r="E1347" i="5"/>
  <c r="T1347" i="5"/>
  <c r="L1347" i="5"/>
  <c r="Z1370" i="5"/>
  <c r="P1370" i="5"/>
  <c r="H1370" i="5"/>
  <c r="T1370" i="5"/>
  <c r="E1370" i="5"/>
  <c r="AD1370" i="5"/>
  <c r="X1370" i="5"/>
  <c r="I1370" i="5"/>
  <c r="U1370" i="5"/>
  <c r="Y1405" i="5"/>
  <c r="I1405" i="5"/>
  <c r="AB1320" i="5"/>
  <c r="AC1320" i="5" s="1"/>
  <c r="Y1320" i="5"/>
  <c r="R1320" i="5"/>
  <c r="G1320" i="5"/>
  <c r="C1320" i="5"/>
  <c r="J1320" i="5"/>
  <c r="W1320" i="5"/>
  <c r="AB1321" i="5"/>
  <c r="Y1321" i="5"/>
  <c r="R1321" i="5"/>
  <c r="G1321" i="5"/>
  <c r="C1321" i="5"/>
  <c r="J1321" i="5"/>
  <c r="W1321" i="5"/>
  <c r="T1326" i="5"/>
  <c r="P1326" i="5"/>
  <c r="W1326" i="5"/>
  <c r="T1331" i="5"/>
  <c r="I1331" i="5"/>
  <c r="X1331" i="5"/>
  <c r="AB1337" i="5"/>
  <c r="L1337" i="5"/>
  <c r="C1337" i="5"/>
  <c r="T1337" i="5"/>
  <c r="Y1339" i="5"/>
  <c r="K1339" i="5"/>
  <c r="Y1340" i="5"/>
  <c r="K1340" i="5"/>
  <c r="I1340" i="5"/>
  <c r="X1349" i="5"/>
  <c r="T1349" i="5"/>
  <c r="AB1349" i="5"/>
  <c r="X1352" i="5"/>
  <c r="E1352" i="5"/>
  <c r="U1357" i="5"/>
  <c r="L1357" i="5"/>
  <c r="E1357" i="5"/>
  <c r="AB1357" i="5"/>
  <c r="P1357" i="5"/>
  <c r="G1357" i="5"/>
  <c r="S1357" i="5"/>
  <c r="J1359" i="5"/>
  <c r="I1343" i="5"/>
  <c r="K1343" i="5"/>
  <c r="T1343" i="5"/>
  <c r="AB1345" i="5"/>
  <c r="L1345" i="5"/>
  <c r="C1345" i="5"/>
  <c r="AD1355" i="5"/>
  <c r="R1355" i="5"/>
  <c r="F1355" i="5"/>
  <c r="K1355" i="5"/>
  <c r="W1355" i="5"/>
  <c r="AB1359" i="5"/>
  <c r="AC1359" i="5" s="1"/>
  <c r="Y1359" i="5"/>
  <c r="R1359" i="5"/>
  <c r="G1359" i="5"/>
  <c r="Z1359" i="5"/>
  <c r="K1359" i="5"/>
  <c r="E1359" i="5"/>
  <c r="S1359" i="5"/>
  <c r="T1360" i="5"/>
  <c r="F1360" i="5"/>
  <c r="K1360" i="5"/>
  <c r="AD1360" i="5"/>
  <c r="X1372" i="5"/>
  <c r="P1372" i="5"/>
  <c r="H1372" i="5"/>
  <c r="N1372" i="5" s="1"/>
  <c r="AB1372" i="5"/>
  <c r="F1372" i="5"/>
  <c r="AD1372" i="5"/>
  <c r="L1372" i="5"/>
  <c r="W1372" i="5"/>
  <c r="K1372" i="5"/>
  <c r="S1372" i="5"/>
  <c r="G1372" i="5"/>
  <c r="Z1275" i="5"/>
  <c r="K1275" i="5"/>
  <c r="C1275" i="5"/>
  <c r="S1275" i="5"/>
  <c r="AB1281" i="5"/>
  <c r="R1281" i="5"/>
  <c r="H1281" i="5"/>
  <c r="N1281" i="5" s="1"/>
  <c r="C1281" i="5"/>
  <c r="L1281" i="5"/>
  <c r="X1281" i="5"/>
  <c r="W1303" i="5"/>
  <c r="J1303" i="5"/>
  <c r="S1303" i="5"/>
  <c r="X1306" i="5"/>
  <c r="X1308" i="5"/>
  <c r="P1308" i="5"/>
  <c r="H1308" i="5"/>
  <c r="N1308" i="5" s="1"/>
  <c r="C1308" i="5"/>
  <c r="L1308" i="5"/>
  <c r="W1308" i="5"/>
  <c r="AD1312" i="5"/>
  <c r="S1312" i="5"/>
  <c r="L1312" i="5"/>
  <c r="F1312" i="5"/>
  <c r="X1312" i="5"/>
  <c r="X1315" i="5"/>
  <c r="H1315" i="5"/>
  <c r="F1320" i="5"/>
  <c r="S1320" i="5"/>
  <c r="F1321" i="5"/>
  <c r="S1321" i="5"/>
  <c r="AD1321" i="5"/>
  <c r="I1326" i="5"/>
  <c r="T1327" i="5"/>
  <c r="P1327" i="5"/>
  <c r="C1327" i="5"/>
  <c r="X1327" i="5"/>
  <c r="T1330" i="5"/>
  <c r="AB1330" i="5"/>
  <c r="I1330" i="5"/>
  <c r="W1330" i="5"/>
  <c r="P1331" i="5"/>
  <c r="X1333" i="5"/>
  <c r="L1333" i="5"/>
  <c r="E1333" i="5"/>
  <c r="AB1333" i="5"/>
  <c r="I1337" i="5"/>
  <c r="T1339" i="5"/>
  <c r="T1340" i="5"/>
  <c r="W1342" i="5"/>
  <c r="L1342" i="5"/>
  <c r="E1342" i="5"/>
  <c r="U1342" i="5"/>
  <c r="H1342" i="5"/>
  <c r="S1342" i="5"/>
  <c r="T1345" i="5"/>
  <c r="W1351" i="5"/>
  <c r="E1351" i="5"/>
  <c r="L1351" i="5"/>
  <c r="G1355" i="5"/>
  <c r="Y1355" i="5"/>
  <c r="K1357" i="5"/>
  <c r="X1357" i="5"/>
  <c r="F1359" i="5"/>
  <c r="U1359" i="5"/>
  <c r="H1360" i="5"/>
  <c r="U1362" i="5"/>
  <c r="I1362" i="5"/>
  <c r="AD1362" i="5"/>
  <c r="J1362" i="5"/>
  <c r="R1362" i="5"/>
  <c r="AB1363" i="5"/>
  <c r="AC1363" i="5" s="1"/>
  <c r="U1363" i="5"/>
  <c r="J1363" i="5"/>
  <c r="E1363" i="5"/>
  <c r="W1363" i="5"/>
  <c r="I1363" i="5"/>
  <c r="Y1363" i="5"/>
  <c r="G1363" i="5"/>
  <c r="S1363" i="5"/>
  <c r="R1372" i="5"/>
  <c r="F1366" i="5"/>
  <c r="Z1366" i="5"/>
  <c r="K1381" i="5"/>
  <c r="F1381" i="5"/>
  <c r="P1381" i="5"/>
  <c r="X1394" i="5"/>
  <c r="P1394" i="5"/>
  <c r="H1394" i="5"/>
  <c r="N1394" i="5" s="1"/>
  <c r="S1394" i="5"/>
  <c r="K1394" i="5"/>
  <c r="AD1394" i="5"/>
  <c r="R1394" i="5"/>
  <c r="G1394" i="5"/>
  <c r="AB1394" i="5"/>
  <c r="F1394" i="5"/>
  <c r="R1268" i="5"/>
  <c r="K1277" i="5"/>
  <c r="S1277" i="5"/>
  <c r="K1285" i="5"/>
  <c r="R1285" i="5"/>
  <c r="K1289" i="5"/>
  <c r="R1289" i="5"/>
  <c r="K1293" i="5"/>
  <c r="R1293" i="5"/>
  <c r="K1304" i="5"/>
  <c r="R1304" i="5"/>
  <c r="K1316" i="5"/>
  <c r="R1316" i="5"/>
  <c r="I1322" i="5"/>
  <c r="S1322" i="5"/>
  <c r="Z1322" i="5"/>
  <c r="I1323" i="5"/>
  <c r="S1323" i="5"/>
  <c r="Z1323" i="5"/>
  <c r="X1328" i="5"/>
  <c r="K1334" i="5"/>
  <c r="W1346" i="5"/>
  <c r="L1346" i="5"/>
  <c r="E1346" i="5"/>
  <c r="P1346" i="5"/>
  <c r="AB1346" i="5"/>
  <c r="X1348" i="5"/>
  <c r="E1348" i="5"/>
  <c r="X1353" i="5"/>
  <c r="T1353" i="5"/>
  <c r="W1354" i="5"/>
  <c r="L1354" i="5"/>
  <c r="E1354" i="5"/>
  <c r="P1354" i="5"/>
  <c r="AB1354" i="5"/>
  <c r="X1356" i="5"/>
  <c r="P1356" i="5"/>
  <c r="H1356" i="5"/>
  <c r="N1356" i="5" s="1"/>
  <c r="L1356" i="5"/>
  <c r="W1356" i="5"/>
  <c r="U1361" i="5"/>
  <c r="T1361" i="5"/>
  <c r="E1361" i="5"/>
  <c r="X1361" i="5"/>
  <c r="AB1367" i="5"/>
  <c r="Y1367" i="5"/>
  <c r="R1367" i="5"/>
  <c r="G1367" i="5"/>
  <c r="AD1367" i="5"/>
  <c r="AC1367" i="5" s="1"/>
  <c r="S1367" i="5"/>
  <c r="F1367" i="5"/>
  <c r="K1367" i="5"/>
  <c r="X1377" i="5"/>
  <c r="I1377" i="5"/>
  <c r="L1394" i="5"/>
  <c r="AB1366" i="5"/>
  <c r="R1366" i="5"/>
  <c r="H1366" i="5"/>
  <c r="X1366" i="5"/>
  <c r="J1366" i="5"/>
  <c r="P1366" i="5"/>
  <c r="W1394" i="5"/>
  <c r="K1397" i="5"/>
  <c r="U1397" i="5"/>
  <c r="S1397" i="5"/>
  <c r="I1397" i="5"/>
  <c r="X1387" i="5"/>
  <c r="H1387" i="5"/>
  <c r="AD1387" i="5"/>
  <c r="AB1390" i="5"/>
  <c r="W1390" i="5"/>
  <c r="K1390" i="5"/>
  <c r="F1390" i="5"/>
  <c r="J1390" i="5"/>
  <c r="Y1390" i="5"/>
  <c r="T1341" i="5"/>
  <c r="J1358" i="5"/>
  <c r="R1358" i="5"/>
  <c r="W1364" i="5"/>
  <c r="G1364" i="5"/>
  <c r="L1364" i="5"/>
  <c r="X1364" i="5"/>
  <c r="AB1371" i="5"/>
  <c r="AD1371" i="5"/>
  <c r="W1371" i="5"/>
  <c r="K1371" i="5"/>
  <c r="F1371" i="5"/>
  <c r="J1371" i="5"/>
  <c r="Y1371" i="5"/>
  <c r="AB1380" i="5"/>
  <c r="Y1380" i="5"/>
  <c r="R1380" i="5"/>
  <c r="G1380" i="5"/>
  <c r="J1380" i="5"/>
  <c r="W1380" i="5"/>
  <c r="U1382" i="5"/>
  <c r="U1384" i="5"/>
  <c r="J1384" i="5"/>
  <c r="E1384" i="5"/>
  <c r="K1384" i="5"/>
  <c r="X1384" i="5"/>
  <c r="F1387" i="5"/>
  <c r="I1389" i="5"/>
  <c r="E1390" i="5"/>
  <c r="R1390" i="5"/>
  <c r="Z1390" i="5"/>
  <c r="AB1392" i="5"/>
  <c r="S1392" i="5"/>
  <c r="H1392" i="5"/>
  <c r="L1392" i="5"/>
  <c r="X1392" i="5"/>
  <c r="J1393" i="5"/>
  <c r="U1383" i="5"/>
  <c r="E1383" i="5"/>
  <c r="P1389" i="5"/>
  <c r="G1390" i="5"/>
  <c r="S1390" i="5"/>
  <c r="AD1390" i="5"/>
  <c r="AC1390" i="5" s="1"/>
  <c r="AB1393" i="5"/>
  <c r="R1393" i="5"/>
  <c r="H1393" i="5"/>
  <c r="O1393" i="5" s="1"/>
  <c r="L1393" i="5"/>
  <c r="Z1393" i="5"/>
  <c r="AB1395" i="5"/>
  <c r="S1395" i="5"/>
  <c r="E1395" i="5"/>
  <c r="U1395" i="5"/>
  <c r="I1399" i="5"/>
  <c r="F1399" i="5"/>
  <c r="K1365" i="5"/>
  <c r="S1365" i="5"/>
  <c r="J1374" i="5"/>
  <c r="I1375" i="5"/>
  <c r="S1375" i="5"/>
  <c r="Z1375" i="5"/>
  <c r="I1379" i="5"/>
  <c r="S1379" i="5"/>
  <c r="AB1379" i="5"/>
  <c r="J1385" i="5"/>
  <c r="I1386" i="5"/>
  <c r="S1386" i="5"/>
  <c r="Z1386" i="5"/>
  <c r="K1391" i="5"/>
  <c r="S1391" i="5"/>
  <c r="W1400" i="5"/>
  <c r="W1402" i="5"/>
  <c r="K1404" i="5"/>
  <c r="K1406" i="5"/>
  <c r="S1404" i="5"/>
  <c r="W1404" i="5"/>
  <c r="W1406" i="5"/>
  <c r="M23" i="5"/>
  <c r="W31" i="5"/>
  <c r="S31" i="5"/>
  <c r="K31" i="5"/>
  <c r="G31" i="5"/>
  <c r="C31" i="5"/>
  <c r="I31" i="5"/>
  <c r="T31" i="5"/>
  <c r="Y31" i="5"/>
  <c r="AD31" i="5"/>
  <c r="M36" i="5"/>
  <c r="Y52" i="5"/>
  <c r="U52" i="5"/>
  <c r="I52" i="5"/>
  <c r="E52" i="5"/>
  <c r="J52" i="5"/>
  <c r="T52" i="5"/>
  <c r="Z52" i="5"/>
  <c r="AD57" i="5"/>
  <c r="Z57" i="5"/>
  <c r="R57" i="5"/>
  <c r="J57" i="5"/>
  <c r="F57" i="5"/>
  <c r="I57" i="5"/>
  <c r="T57" i="5"/>
  <c r="Y57" i="5"/>
  <c r="M25" i="5"/>
  <c r="F26" i="5"/>
  <c r="L26" i="5"/>
  <c r="AB26" i="5"/>
  <c r="E27" i="5"/>
  <c r="J27" i="5"/>
  <c r="P27" i="5"/>
  <c r="U27" i="5"/>
  <c r="Z27" i="5"/>
  <c r="W28" i="5"/>
  <c r="S28" i="5"/>
  <c r="K28" i="5"/>
  <c r="G28" i="5"/>
  <c r="C28" i="5"/>
  <c r="I28" i="5"/>
  <c r="N28" i="5"/>
  <c r="T28" i="5"/>
  <c r="Y28" i="5"/>
  <c r="AD28" i="5"/>
  <c r="AC28" i="5" s="1"/>
  <c r="E31" i="5"/>
  <c r="J31" i="5"/>
  <c r="P31" i="5"/>
  <c r="U31" i="5"/>
  <c r="Z31" i="5"/>
  <c r="W32" i="5"/>
  <c r="S32" i="5"/>
  <c r="K32" i="5"/>
  <c r="G32" i="5"/>
  <c r="C32" i="5"/>
  <c r="I32" i="5"/>
  <c r="N32" i="5"/>
  <c r="T32" i="5"/>
  <c r="Y32" i="5"/>
  <c r="AD32" i="5"/>
  <c r="E35" i="5"/>
  <c r="J35" i="5"/>
  <c r="P35" i="5"/>
  <c r="U35" i="5"/>
  <c r="Z35" i="5"/>
  <c r="W36" i="5"/>
  <c r="S36" i="5"/>
  <c r="K36" i="5"/>
  <c r="G36" i="5"/>
  <c r="C36" i="5"/>
  <c r="I36" i="5"/>
  <c r="N36" i="5"/>
  <c r="T36" i="5"/>
  <c r="Y36" i="5"/>
  <c r="AD36" i="5"/>
  <c r="E39" i="5"/>
  <c r="J39" i="5"/>
  <c r="P39" i="5"/>
  <c r="U39" i="5"/>
  <c r="Z39" i="5"/>
  <c r="W40" i="5"/>
  <c r="S40" i="5"/>
  <c r="K40" i="5"/>
  <c r="G40" i="5"/>
  <c r="C40" i="5"/>
  <c r="I40" i="5"/>
  <c r="N40" i="5"/>
  <c r="T40" i="5"/>
  <c r="Y40" i="5"/>
  <c r="AD40" i="5"/>
  <c r="O45" i="5"/>
  <c r="N46" i="5"/>
  <c r="AC46" i="5"/>
  <c r="N50" i="5"/>
  <c r="AC50" i="5"/>
  <c r="M55" i="5"/>
  <c r="M59" i="5"/>
  <c r="M63" i="5"/>
  <c r="M67" i="5"/>
  <c r="E69" i="5"/>
  <c r="K69" i="5"/>
  <c r="P69" i="5"/>
  <c r="U69" i="5"/>
  <c r="W70" i="5"/>
  <c r="S70" i="5"/>
  <c r="K70" i="5"/>
  <c r="G70" i="5"/>
  <c r="J70" i="5"/>
  <c r="P70" i="5"/>
  <c r="U70" i="5"/>
  <c r="Z70" i="5"/>
  <c r="W71" i="5"/>
  <c r="S71" i="5"/>
  <c r="V71" i="5" s="1"/>
  <c r="K71" i="5"/>
  <c r="G71" i="5"/>
  <c r="C71" i="5"/>
  <c r="I71" i="5"/>
  <c r="N71" i="5"/>
  <c r="T71" i="5"/>
  <c r="Y71" i="5"/>
  <c r="AD71" i="5"/>
  <c r="AD23" i="5"/>
  <c r="Z23" i="5"/>
  <c r="AA23" i="5" s="1"/>
  <c r="R23" i="5"/>
  <c r="J23" i="5"/>
  <c r="E23" i="5"/>
  <c r="K23" i="5"/>
  <c r="P23" i="5"/>
  <c r="U23" i="5"/>
  <c r="K24" i="5"/>
  <c r="G24" i="5"/>
  <c r="J24" i="5"/>
  <c r="P24" i="5"/>
  <c r="U24" i="5"/>
  <c r="Z24" i="5"/>
  <c r="W25" i="5"/>
  <c r="S25" i="5"/>
  <c r="V25" i="5" s="1"/>
  <c r="K25" i="5"/>
  <c r="G25" i="5"/>
  <c r="C25" i="5"/>
  <c r="I25" i="5"/>
  <c r="N25" i="5"/>
  <c r="T25" i="5"/>
  <c r="Y25" i="5"/>
  <c r="AD25" i="5"/>
  <c r="AC25" i="5" s="1"/>
  <c r="H26" i="5"/>
  <c r="R26" i="5"/>
  <c r="F27" i="5"/>
  <c r="L27" i="5"/>
  <c r="E28" i="5"/>
  <c r="J28" i="5"/>
  <c r="P28" i="5"/>
  <c r="U28" i="5"/>
  <c r="Z28" i="5"/>
  <c r="W29" i="5"/>
  <c r="S29" i="5"/>
  <c r="K29" i="5"/>
  <c r="G29" i="5"/>
  <c r="C29" i="5"/>
  <c r="I29" i="5"/>
  <c r="N29" i="5"/>
  <c r="T29" i="5"/>
  <c r="Y29" i="5"/>
  <c r="AD29" i="5"/>
  <c r="AC29" i="5" s="1"/>
  <c r="H30" i="5"/>
  <c r="R30" i="5"/>
  <c r="F31" i="5"/>
  <c r="L31" i="5"/>
  <c r="AB31" i="5"/>
  <c r="E32" i="5"/>
  <c r="J32" i="5"/>
  <c r="P32" i="5"/>
  <c r="U32" i="5"/>
  <c r="Z32" i="5"/>
  <c r="W33" i="5"/>
  <c r="S33" i="5"/>
  <c r="K33" i="5"/>
  <c r="G33" i="5"/>
  <c r="C33" i="5"/>
  <c r="I33" i="5"/>
  <c r="N33" i="5"/>
  <c r="T33" i="5"/>
  <c r="Y33" i="5"/>
  <c r="AD33" i="5"/>
  <c r="AC33" i="5" s="1"/>
  <c r="H34" i="5"/>
  <c r="R34" i="5"/>
  <c r="F35" i="5"/>
  <c r="L35" i="5"/>
  <c r="E36" i="5"/>
  <c r="J36" i="5"/>
  <c r="P36" i="5"/>
  <c r="U36" i="5"/>
  <c r="Z36" i="5"/>
  <c r="W37" i="5"/>
  <c r="S37" i="5"/>
  <c r="K37" i="5"/>
  <c r="G37" i="5"/>
  <c r="C37" i="5"/>
  <c r="I37" i="5"/>
  <c r="N37" i="5"/>
  <c r="T37" i="5"/>
  <c r="Y37" i="5"/>
  <c r="AD37" i="5"/>
  <c r="AC37" i="5" s="1"/>
  <c r="H38" i="5"/>
  <c r="R38" i="5"/>
  <c r="F39" i="5"/>
  <c r="L39" i="5"/>
  <c r="AB39" i="5"/>
  <c r="E40" i="5"/>
  <c r="J40" i="5"/>
  <c r="P40" i="5"/>
  <c r="U40" i="5"/>
  <c r="Z40" i="5"/>
  <c r="AB41" i="5"/>
  <c r="AC41" i="5" s="1"/>
  <c r="X41" i="5"/>
  <c r="T41" i="5"/>
  <c r="P41" i="5"/>
  <c r="L41" i="5"/>
  <c r="H41" i="5"/>
  <c r="C41" i="5"/>
  <c r="J41" i="5"/>
  <c r="U41" i="5"/>
  <c r="Z41" i="5"/>
  <c r="Y46" i="5"/>
  <c r="AA46" i="5" s="1"/>
  <c r="U46" i="5"/>
  <c r="I46" i="5"/>
  <c r="E46" i="5"/>
  <c r="J46" i="5"/>
  <c r="O46" i="5"/>
  <c r="T46" i="5"/>
  <c r="Z46" i="5"/>
  <c r="C47" i="5"/>
  <c r="H47" i="5"/>
  <c r="S47" i="5"/>
  <c r="X47" i="5"/>
  <c r="G48" i="5"/>
  <c r="L48" i="5"/>
  <c r="R48" i="5"/>
  <c r="W48" i="5"/>
  <c r="AB48" i="5"/>
  <c r="AC48" i="5" s="1"/>
  <c r="F49" i="5"/>
  <c r="K49" i="5"/>
  <c r="P49" i="5"/>
  <c r="Y50" i="5"/>
  <c r="AA50" i="5" s="1"/>
  <c r="U50" i="5"/>
  <c r="I50" i="5"/>
  <c r="E50" i="5"/>
  <c r="J50" i="5"/>
  <c r="O50" i="5"/>
  <c r="T50" i="5"/>
  <c r="Z50" i="5"/>
  <c r="C51" i="5"/>
  <c r="H51" i="5"/>
  <c r="S51" i="5"/>
  <c r="X51" i="5"/>
  <c r="G52" i="5"/>
  <c r="L52" i="5"/>
  <c r="R52" i="5"/>
  <c r="W52" i="5"/>
  <c r="AB52" i="5"/>
  <c r="G53" i="5"/>
  <c r="L53" i="5"/>
  <c r="W53" i="5"/>
  <c r="AB53" i="5"/>
  <c r="E54" i="5"/>
  <c r="K54" i="5"/>
  <c r="P54" i="5"/>
  <c r="U54" i="5"/>
  <c r="AD55" i="5"/>
  <c r="AC55" i="5" s="1"/>
  <c r="Z55" i="5"/>
  <c r="R55" i="5"/>
  <c r="J55" i="5"/>
  <c r="F55" i="5"/>
  <c r="I55" i="5"/>
  <c r="O55" i="5"/>
  <c r="T55" i="5"/>
  <c r="Y55" i="5"/>
  <c r="C56" i="5"/>
  <c r="H56" i="5"/>
  <c r="S56" i="5"/>
  <c r="G57" i="5"/>
  <c r="L57" i="5"/>
  <c r="W57" i="5"/>
  <c r="AB57" i="5"/>
  <c r="E58" i="5"/>
  <c r="K58" i="5"/>
  <c r="P58" i="5"/>
  <c r="U58" i="5"/>
  <c r="AD59" i="5"/>
  <c r="AC59" i="5" s="1"/>
  <c r="Z59" i="5"/>
  <c r="R59" i="5"/>
  <c r="J59" i="5"/>
  <c r="F59" i="5"/>
  <c r="I59" i="5"/>
  <c r="O59" i="5"/>
  <c r="T59" i="5"/>
  <c r="Y59" i="5"/>
  <c r="C60" i="5"/>
  <c r="H60" i="5"/>
  <c r="S60" i="5"/>
  <c r="G61" i="5"/>
  <c r="L61" i="5"/>
  <c r="W61" i="5"/>
  <c r="AB61" i="5"/>
  <c r="E62" i="5"/>
  <c r="K62" i="5"/>
  <c r="P62" i="5"/>
  <c r="U62" i="5"/>
  <c r="AD63" i="5"/>
  <c r="AC63" i="5" s="1"/>
  <c r="Z63" i="5"/>
  <c r="R63" i="5"/>
  <c r="J63" i="5"/>
  <c r="F63" i="5"/>
  <c r="I63" i="5"/>
  <c r="O63" i="5"/>
  <c r="T63" i="5"/>
  <c r="Y63" i="5"/>
  <c r="C64" i="5"/>
  <c r="H64" i="5"/>
  <c r="S64" i="5"/>
  <c r="G65" i="5"/>
  <c r="L65" i="5"/>
  <c r="W65" i="5"/>
  <c r="AB65" i="5"/>
  <c r="E66" i="5"/>
  <c r="K66" i="5"/>
  <c r="P66" i="5"/>
  <c r="U66" i="5"/>
  <c r="AD67" i="5"/>
  <c r="AC67" i="5" s="1"/>
  <c r="Z67" i="5"/>
  <c r="R67" i="5"/>
  <c r="J67" i="5"/>
  <c r="F67" i="5"/>
  <c r="I67" i="5"/>
  <c r="O67" i="5"/>
  <c r="T67" i="5"/>
  <c r="Y67" i="5"/>
  <c r="C68" i="5"/>
  <c r="H68" i="5"/>
  <c r="S68" i="5"/>
  <c r="G69" i="5"/>
  <c r="L69" i="5"/>
  <c r="W69" i="5"/>
  <c r="AB69" i="5"/>
  <c r="E70" i="5"/>
  <c r="L70" i="5"/>
  <c r="AB70" i="5"/>
  <c r="AC70" i="5" s="1"/>
  <c r="E71" i="5"/>
  <c r="J71" i="5"/>
  <c r="P71" i="5"/>
  <c r="U71" i="5"/>
  <c r="Z71" i="5"/>
  <c r="AC112" i="5"/>
  <c r="J121" i="5"/>
  <c r="T121" i="5"/>
  <c r="N122" i="5"/>
  <c r="Y126" i="5"/>
  <c r="U126" i="5"/>
  <c r="I126" i="5"/>
  <c r="E126" i="5"/>
  <c r="P126" i="5"/>
  <c r="K126" i="5"/>
  <c r="F126" i="5"/>
  <c r="AB126" i="5"/>
  <c r="W126" i="5"/>
  <c r="R126" i="5"/>
  <c r="L126" i="5"/>
  <c r="G126" i="5"/>
  <c r="Z126" i="5"/>
  <c r="AC127" i="5"/>
  <c r="Y129" i="5"/>
  <c r="U129" i="5"/>
  <c r="I129" i="5"/>
  <c r="E129" i="5"/>
  <c r="AB129" i="5"/>
  <c r="W129" i="5"/>
  <c r="R129" i="5"/>
  <c r="L129" i="5"/>
  <c r="G129" i="5"/>
  <c r="AD129" i="5"/>
  <c r="X129" i="5"/>
  <c r="S129" i="5"/>
  <c r="H129" i="5"/>
  <c r="C129" i="5"/>
  <c r="Z129" i="5"/>
  <c r="H130" i="5"/>
  <c r="S130" i="5"/>
  <c r="AD130" i="5"/>
  <c r="F133" i="5"/>
  <c r="P133" i="5"/>
  <c r="J134" i="5"/>
  <c r="T134" i="5"/>
  <c r="M135" i="5"/>
  <c r="O135" i="5"/>
  <c r="J137" i="5"/>
  <c r="T137" i="5"/>
  <c r="N138" i="5"/>
  <c r="Y142" i="5"/>
  <c r="U142" i="5"/>
  <c r="I142" i="5"/>
  <c r="E142" i="5"/>
  <c r="P142" i="5"/>
  <c r="K142" i="5"/>
  <c r="F142" i="5"/>
  <c r="AB142" i="5"/>
  <c r="W142" i="5"/>
  <c r="R142" i="5"/>
  <c r="L142" i="5"/>
  <c r="G142" i="5"/>
  <c r="Z142" i="5"/>
  <c r="I147" i="5"/>
  <c r="N148" i="5"/>
  <c r="O148" i="5"/>
  <c r="W27" i="5"/>
  <c r="S27" i="5"/>
  <c r="K27" i="5"/>
  <c r="G27" i="5"/>
  <c r="C27" i="5"/>
  <c r="I27" i="5"/>
  <c r="T27" i="5"/>
  <c r="Y27" i="5"/>
  <c r="AD27" i="5"/>
  <c r="AC27" i="5" s="1"/>
  <c r="W35" i="5"/>
  <c r="S35" i="5"/>
  <c r="K35" i="5"/>
  <c r="G35" i="5"/>
  <c r="C35" i="5"/>
  <c r="I35" i="5"/>
  <c r="T35" i="5"/>
  <c r="Y35" i="5"/>
  <c r="AD35" i="5"/>
  <c r="AC35" i="5" s="1"/>
  <c r="M40" i="5"/>
  <c r="N45" i="5"/>
  <c r="M54" i="5"/>
  <c r="W26" i="5"/>
  <c r="S26" i="5"/>
  <c r="K26" i="5"/>
  <c r="G26" i="5"/>
  <c r="C26" i="5"/>
  <c r="I26" i="5"/>
  <c r="T26" i="5"/>
  <c r="Y26" i="5"/>
  <c r="AD26" i="5"/>
  <c r="H27" i="5"/>
  <c r="R27" i="5"/>
  <c r="X27" i="5"/>
  <c r="W30" i="5"/>
  <c r="S30" i="5"/>
  <c r="K30" i="5"/>
  <c r="G30" i="5"/>
  <c r="C30" i="5"/>
  <c r="I30" i="5"/>
  <c r="T30" i="5"/>
  <c r="Y30" i="5"/>
  <c r="AD30" i="5"/>
  <c r="AC30" i="5" s="1"/>
  <c r="H31" i="5"/>
  <c r="R31" i="5"/>
  <c r="X31" i="5"/>
  <c r="F32" i="5"/>
  <c r="L32" i="5"/>
  <c r="AB32" i="5"/>
  <c r="W34" i="5"/>
  <c r="S34" i="5"/>
  <c r="K34" i="5"/>
  <c r="G34" i="5"/>
  <c r="C34" i="5"/>
  <c r="I34" i="5"/>
  <c r="T34" i="5"/>
  <c r="Y34" i="5"/>
  <c r="AD34" i="5"/>
  <c r="AC34" i="5" s="1"/>
  <c r="H35" i="5"/>
  <c r="R35" i="5"/>
  <c r="X35" i="5"/>
  <c r="F36" i="5"/>
  <c r="L36" i="5"/>
  <c r="AB36" i="5"/>
  <c r="W38" i="5"/>
  <c r="S38" i="5"/>
  <c r="K38" i="5"/>
  <c r="G38" i="5"/>
  <c r="C38" i="5"/>
  <c r="I38" i="5"/>
  <c r="T38" i="5"/>
  <c r="Y38" i="5"/>
  <c r="AD38" i="5"/>
  <c r="AC38" i="5" s="1"/>
  <c r="H39" i="5"/>
  <c r="R39" i="5"/>
  <c r="F40" i="5"/>
  <c r="L40" i="5"/>
  <c r="AB40" i="5"/>
  <c r="Y47" i="5"/>
  <c r="U47" i="5"/>
  <c r="I47" i="5"/>
  <c r="E47" i="5"/>
  <c r="J47" i="5"/>
  <c r="T47" i="5"/>
  <c r="Z47" i="5"/>
  <c r="C48" i="5"/>
  <c r="H48" i="5"/>
  <c r="S48" i="5"/>
  <c r="X48" i="5"/>
  <c r="G49" i="5"/>
  <c r="L49" i="5"/>
  <c r="R49" i="5"/>
  <c r="W49" i="5"/>
  <c r="Y51" i="5"/>
  <c r="U51" i="5"/>
  <c r="I51" i="5"/>
  <c r="E51" i="5"/>
  <c r="J51" i="5"/>
  <c r="T51" i="5"/>
  <c r="Z51" i="5"/>
  <c r="C52" i="5"/>
  <c r="H52" i="5"/>
  <c r="S52" i="5"/>
  <c r="X52" i="5"/>
  <c r="AD52" i="5"/>
  <c r="H53" i="5"/>
  <c r="S53" i="5"/>
  <c r="G54" i="5"/>
  <c r="L54" i="5"/>
  <c r="W54" i="5"/>
  <c r="AD56" i="5"/>
  <c r="AC56" i="5" s="1"/>
  <c r="Z56" i="5"/>
  <c r="R56" i="5"/>
  <c r="J56" i="5"/>
  <c r="F56" i="5"/>
  <c r="I56" i="5"/>
  <c r="T56" i="5"/>
  <c r="Y56" i="5"/>
  <c r="C57" i="5"/>
  <c r="H57" i="5"/>
  <c r="S57" i="5"/>
  <c r="X57" i="5"/>
  <c r="G58" i="5"/>
  <c r="L58" i="5"/>
  <c r="W58" i="5"/>
  <c r="AD60" i="5"/>
  <c r="AC60" i="5" s="1"/>
  <c r="Z60" i="5"/>
  <c r="R60" i="5"/>
  <c r="J60" i="5"/>
  <c r="F60" i="5"/>
  <c r="I60" i="5"/>
  <c r="T60" i="5"/>
  <c r="Y60" i="5"/>
  <c r="AA60" i="5" s="1"/>
  <c r="C61" i="5"/>
  <c r="H61" i="5"/>
  <c r="S61" i="5"/>
  <c r="G62" i="5"/>
  <c r="L62" i="5"/>
  <c r="W62" i="5"/>
  <c r="AD64" i="5"/>
  <c r="AC64" i="5" s="1"/>
  <c r="Z64" i="5"/>
  <c r="R64" i="5"/>
  <c r="J64" i="5"/>
  <c r="F64" i="5"/>
  <c r="I64" i="5"/>
  <c r="T64" i="5"/>
  <c r="Y64" i="5"/>
  <c r="C65" i="5"/>
  <c r="H65" i="5"/>
  <c r="S65" i="5"/>
  <c r="G66" i="5"/>
  <c r="L66" i="5"/>
  <c r="W66" i="5"/>
  <c r="AD68" i="5"/>
  <c r="AC68" i="5" s="1"/>
  <c r="Z68" i="5"/>
  <c r="R68" i="5"/>
  <c r="J68" i="5"/>
  <c r="F68" i="5"/>
  <c r="I68" i="5"/>
  <c r="T68" i="5"/>
  <c r="Y68" i="5"/>
  <c r="AA68" i="5" s="1"/>
  <c r="C69" i="5"/>
  <c r="H69" i="5"/>
  <c r="S69" i="5"/>
  <c r="H70" i="5"/>
  <c r="R70" i="5"/>
  <c r="X70" i="5"/>
  <c r="F71" i="5"/>
  <c r="L71" i="5"/>
  <c r="AB71" i="5"/>
  <c r="AC114" i="5"/>
  <c r="C121" i="5"/>
  <c r="Y122" i="5"/>
  <c r="U122" i="5"/>
  <c r="I122" i="5"/>
  <c r="E122" i="5"/>
  <c r="P122" i="5"/>
  <c r="K122" i="5"/>
  <c r="F122" i="5"/>
  <c r="AB122" i="5"/>
  <c r="W122" i="5"/>
  <c r="R122" i="5"/>
  <c r="V122" i="5" s="1"/>
  <c r="L122" i="5"/>
  <c r="G122" i="5"/>
  <c r="O122" i="5"/>
  <c r="Z122" i="5"/>
  <c r="AC123" i="5"/>
  <c r="Y125" i="5"/>
  <c r="U125" i="5"/>
  <c r="I125" i="5"/>
  <c r="E125" i="5"/>
  <c r="AB125" i="5"/>
  <c r="W125" i="5"/>
  <c r="R125" i="5"/>
  <c r="L125" i="5"/>
  <c r="G125" i="5"/>
  <c r="AD125" i="5"/>
  <c r="X125" i="5"/>
  <c r="S125" i="5"/>
  <c r="H125" i="5"/>
  <c r="C125" i="5"/>
  <c r="Z125" i="5"/>
  <c r="H126" i="5"/>
  <c r="S126" i="5"/>
  <c r="AD126" i="5"/>
  <c r="F129" i="5"/>
  <c r="P129" i="5"/>
  <c r="J130" i="5"/>
  <c r="T130" i="5"/>
  <c r="M131" i="5"/>
  <c r="O131" i="5"/>
  <c r="J133" i="5"/>
  <c r="T133" i="5"/>
  <c r="C134" i="5"/>
  <c r="N134" i="5"/>
  <c r="Y138" i="5"/>
  <c r="U138" i="5"/>
  <c r="I138" i="5"/>
  <c r="E138" i="5"/>
  <c r="P138" i="5"/>
  <c r="K138" i="5"/>
  <c r="F138" i="5"/>
  <c r="AB138" i="5"/>
  <c r="AC138" i="5" s="1"/>
  <c r="W138" i="5"/>
  <c r="AA138" i="5" s="1"/>
  <c r="R138" i="5"/>
  <c r="V138" i="5" s="1"/>
  <c r="L138" i="5"/>
  <c r="G138" i="5"/>
  <c r="O138" i="5"/>
  <c r="Z138" i="5"/>
  <c r="AC139" i="5"/>
  <c r="Y141" i="5"/>
  <c r="U141" i="5"/>
  <c r="I141" i="5"/>
  <c r="E141" i="5"/>
  <c r="AB141" i="5"/>
  <c r="W141" i="5"/>
  <c r="R141" i="5"/>
  <c r="L141" i="5"/>
  <c r="G141" i="5"/>
  <c r="AD141" i="5"/>
  <c r="X141" i="5"/>
  <c r="S141" i="5"/>
  <c r="H141" i="5"/>
  <c r="C141" i="5"/>
  <c r="Z141" i="5"/>
  <c r="H142" i="5"/>
  <c r="S142" i="5"/>
  <c r="AD142" i="5"/>
  <c r="AC142" i="5" s="1"/>
  <c r="AC150" i="5"/>
  <c r="W152" i="5"/>
  <c r="S152" i="5"/>
  <c r="K152" i="5"/>
  <c r="G152" i="5"/>
  <c r="C152" i="5"/>
  <c r="Z152" i="5"/>
  <c r="U152" i="5"/>
  <c r="P152" i="5"/>
  <c r="J152" i="5"/>
  <c r="E152" i="5"/>
  <c r="X152" i="5"/>
  <c r="R152" i="5"/>
  <c r="H152" i="5"/>
  <c r="AB152" i="5"/>
  <c r="L152" i="5"/>
  <c r="F152" i="5"/>
  <c r="Y152" i="5"/>
  <c r="M28" i="5"/>
  <c r="N49" i="5"/>
  <c r="AC49" i="5"/>
  <c r="M58" i="5"/>
  <c r="AD61" i="5"/>
  <c r="Z61" i="5"/>
  <c r="R61" i="5"/>
  <c r="J61" i="5"/>
  <c r="F61" i="5"/>
  <c r="I61" i="5"/>
  <c r="T61" i="5"/>
  <c r="Y61" i="5"/>
  <c r="M62" i="5"/>
  <c r="AD65" i="5"/>
  <c r="AC65" i="5" s="1"/>
  <c r="Z65" i="5"/>
  <c r="R65" i="5"/>
  <c r="J65" i="5"/>
  <c r="F65" i="5"/>
  <c r="I65" i="5"/>
  <c r="T65" i="5"/>
  <c r="Y65" i="5"/>
  <c r="M66" i="5"/>
  <c r="AD69" i="5"/>
  <c r="Z69" i="5"/>
  <c r="R69" i="5"/>
  <c r="J69" i="5"/>
  <c r="F69" i="5"/>
  <c r="I69" i="5"/>
  <c r="T69" i="5"/>
  <c r="Y69" i="5"/>
  <c r="M71" i="5"/>
  <c r="Y121" i="5"/>
  <c r="U121" i="5"/>
  <c r="I121" i="5"/>
  <c r="E121" i="5"/>
  <c r="AB121" i="5"/>
  <c r="W121" i="5"/>
  <c r="R121" i="5"/>
  <c r="V121" i="5" s="1"/>
  <c r="L121" i="5"/>
  <c r="G121" i="5"/>
  <c r="AD121" i="5"/>
  <c r="X121" i="5"/>
  <c r="S121" i="5"/>
  <c r="H121" i="5"/>
  <c r="Z121" i="5"/>
  <c r="AC122" i="5"/>
  <c r="M127" i="5"/>
  <c r="O127" i="5"/>
  <c r="C130" i="5"/>
  <c r="Y134" i="5"/>
  <c r="U134" i="5"/>
  <c r="I134" i="5"/>
  <c r="E134" i="5"/>
  <c r="P134" i="5"/>
  <c r="K134" i="5"/>
  <c r="F134" i="5"/>
  <c r="AB134" i="5"/>
  <c r="W134" i="5"/>
  <c r="R134" i="5"/>
  <c r="L134" i="5"/>
  <c r="G134" i="5"/>
  <c r="O134" i="5"/>
  <c r="Z134" i="5"/>
  <c r="Y137" i="5"/>
  <c r="U137" i="5"/>
  <c r="I137" i="5"/>
  <c r="E137" i="5"/>
  <c r="AB137" i="5"/>
  <c r="W137" i="5"/>
  <c r="R137" i="5"/>
  <c r="L137" i="5"/>
  <c r="G137" i="5"/>
  <c r="AD137" i="5"/>
  <c r="X137" i="5"/>
  <c r="S137" i="5"/>
  <c r="H137" i="5"/>
  <c r="C137" i="5"/>
  <c r="Z137" i="5"/>
  <c r="M143" i="5"/>
  <c r="O143" i="5"/>
  <c r="AC152" i="5"/>
  <c r="O153" i="5"/>
  <c r="N153" i="5"/>
  <c r="M32" i="5"/>
  <c r="W39" i="5"/>
  <c r="S39" i="5"/>
  <c r="K39" i="5"/>
  <c r="G39" i="5"/>
  <c r="C39" i="5"/>
  <c r="I39" i="5"/>
  <c r="T39" i="5"/>
  <c r="Y39" i="5"/>
  <c r="AD39" i="5"/>
  <c r="Y48" i="5"/>
  <c r="U48" i="5"/>
  <c r="I48" i="5"/>
  <c r="E48" i="5"/>
  <c r="J48" i="5"/>
  <c r="T48" i="5"/>
  <c r="Z48" i="5"/>
  <c r="O23" i="5"/>
  <c r="M29" i="5"/>
  <c r="M33" i="5"/>
  <c r="M37" i="5"/>
  <c r="F48" i="5"/>
  <c r="K48" i="5"/>
  <c r="P48" i="5"/>
  <c r="Y49" i="5"/>
  <c r="U49" i="5"/>
  <c r="I49" i="5"/>
  <c r="E49" i="5"/>
  <c r="J49" i="5"/>
  <c r="O49" i="5"/>
  <c r="T49" i="5"/>
  <c r="Z49" i="5"/>
  <c r="F52" i="5"/>
  <c r="K52" i="5"/>
  <c r="P52" i="5"/>
  <c r="AD53" i="5"/>
  <c r="Z53" i="5"/>
  <c r="R53" i="5"/>
  <c r="J53" i="5"/>
  <c r="E53" i="5"/>
  <c r="K53" i="5"/>
  <c r="P53" i="5"/>
  <c r="U53" i="5"/>
  <c r="AD54" i="5"/>
  <c r="AC54" i="5" s="1"/>
  <c r="Z54" i="5"/>
  <c r="R54" i="5"/>
  <c r="J54" i="5"/>
  <c r="F54" i="5"/>
  <c r="I54" i="5"/>
  <c r="O54" i="5"/>
  <c r="T54" i="5"/>
  <c r="Y54" i="5"/>
  <c r="E57" i="5"/>
  <c r="K57" i="5"/>
  <c r="P57" i="5"/>
  <c r="U57" i="5"/>
  <c r="AD58" i="5"/>
  <c r="AC58" i="5" s="1"/>
  <c r="Z58" i="5"/>
  <c r="R58" i="5"/>
  <c r="V58" i="5" s="1"/>
  <c r="J58" i="5"/>
  <c r="F58" i="5"/>
  <c r="I58" i="5"/>
  <c r="O58" i="5"/>
  <c r="T58" i="5"/>
  <c r="Y58" i="5"/>
  <c r="E61" i="5"/>
  <c r="K61" i="5"/>
  <c r="P61" i="5"/>
  <c r="U61" i="5"/>
  <c r="AD62" i="5"/>
  <c r="AC62" i="5" s="1"/>
  <c r="Z62" i="5"/>
  <c r="R62" i="5"/>
  <c r="J62" i="5"/>
  <c r="F62" i="5"/>
  <c r="I62" i="5"/>
  <c r="O62" i="5"/>
  <c r="T62" i="5"/>
  <c r="Y62" i="5"/>
  <c r="E65" i="5"/>
  <c r="K65" i="5"/>
  <c r="P65" i="5"/>
  <c r="U65" i="5"/>
  <c r="AD66" i="5"/>
  <c r="AC66" i="5" s="1"/>
  <c r="Z66" i="5"/>
  <c r="R66" i="5"/>
  <c r="J66" i="5"/>
  <c r="F66" i="5"/>
  <c r="I66" i="5"/>
  <c r="O66" i="5"/>
  <c r="T66" i="5"/>
  <c r="Y66" i="5"/>
  <c r="M123" i="5"/>
  <c r="O123" i="5"/>
  <c r="Y130" i="5"/>
  <c r="U130" i="5"/>
  <c r="I130" i="5"/>
  <c r="E130" i="5"/>
  <c r="P130" i="5"/>
  <c r="K130" i="5"/>
  <c r="F130" i="5"/>
  <c r="AB130" i="5"/>
  <c r="W130" i="5"/>
  <c r="R130" i="5"/>
  <c r="V130" i="5" s="1"/>
  <c r="L130" i="5"/>
  <c r="G130" i="5"/>
  <c r="Z130" i="5"/>
  <c r="Y133" i="5"/>
  <c r="U133" i="5"/>
  <c r="I133" i="5"/>
  <c r="E133" i="5"/>
  <c r="AB133" i="5"/>
  <c r="W133" i="5"/>
  <c r="R133" i="5"/>
  <c r="L133" i="5"/>
  <c r="G133" i="5"/>
  <c r="AD133" i="5"/>
  <c r="X133" i="5"/>
  <c r="S133" i="5"/>
  <c r="H133" i="5"/>
  <c r="C133" i="5"/>
  <c r="Z133" i="5"/>
  <c r="AC134" i="5"/>
  <c r="M139" i="5"/>
  <c r="O139" i="5"/>
  <c r="N144" i="5"/>
  <c r="O144" i="5"/>
  <c r="AD147" i="5"/>
  <c r="AC147" i="5" s="1"/>
  <c r="Z147" i="5"/>
  <c r="R147" i="5"/>
  <c r="J147" i="5"/>
  <c r="F147" i="5"/>
  <c r="U147" i="5"/>
  <c r="P147" i="5"/>
  <c r="K147" i="5"/>
  <c r="E147" i="5"/>
  <c r="X147" i="5"/>
  <c r="S147" i="5"/>
  <c r="H147" i="5"/>
  <c r="C147" i="5"/>
  <c r="AB147" i="5"/>
  <c r="W147" i="5"/>
  <c r="L147" i="5"/>
  <c r="G147" i="5"/>
  <c r="Y147" i="5"/>
  <c r="Y124" i="5"/>
  <c r="U124" i="5"/>
  <c r="I124" i="5"/>
  <c r="E124" i="5"/>
  <c r="J124" i="5"/>
  <c r="T124" i="5"/>
  <c r="Z124" i="5"/>
  <c r="Y128" i="5"/>
  <c r="U128" i="5"/>
  <c r="I128" i="5"/>
  <c r="E128" i="5"/>
  <c r="J128" i="5"/>
  <c r="T128" i="5"/>
  <c r="Z128" i="5"/>
  <c r="Y132" i="5"/>
  <c r="U132" i="5"/>
  <c r="I132" i="5"/>
  <c r="E132" i="5"/>
  <c r="J132" i="5"/>
  <c r="T132" i="5"/>
  <c r="Z132" i="5"/>
  <c r="Y136" i="5"/>
  <c r="U136" i="5"/>
  <c r="I136" i="5"/>
  <c r="E136" i="5"/>
  <c r="J136" i="5"/>
  <c r="T136" i="5"/>
  <c r="Z136" i="5"/>
  <c r="Y140" i="5"/>
  <c r="U140" i="5"/>
  <c r="I140" i="5"/>
  <c r="E140" i="5"/>
  <c r="J140" i="5"/>
  <c r="T140" i="5"/>
  <c r="Z140" i="5"/>
  <c r="AD144" i="5"/>
  <c r="AC144" i="5" s="1"/>
  <c r="Z144" i="5"/>
  <c r="R144" i="5"/>
  <c r="J144" i="5"/>
  <c r="E144" i="5"/>
  <c r="K144" i="5"/>
  <c r="P144" i="5"/>
  <c r="U144" i="5"/>
  <c r="AD145" i="5"/>
  <c r="AC145" i="5" s="1"/>
  <c r="Z145" i="5"/>
  <c r="R145" i="5"/>
  <c r="J145" i="5"/>
  <c r="F145" i="5"/>
  <c r="I145" i="5"/>
  <c r="T145" i="5"/>
  <c r="Y145" i="5"/>
  <c r="C146" i="5"/>
  <c r="H146" i="5"/>
  <c r="S146" i="5"/>
  <c r="AD149" i="5"/>
  <c r="AC149" i="5" s="1"/>
  <c r="Z149" i="5"/>
  <c r="R149" i="5"/>
  <c r="J149" i="5"/>
  <c r="F149" i="5"/>
  <c r="I149" i="5"/>
  <c r="T149" i="5"/>
  <c r="Y149" i="5"/>
  <c r="C150" i="5"/>
  <c r="I150" i="5"/>
  <c r="T150" i="5"/>
  <c r="Y150" i="5"/>
  <c r="H151" i="5"/>
  <c r="R151" i="5"/>
  <c r="AB154" i="5"/>
  <c r="X154" i="5"/>
  <c r="T154" i="5"/>
  <c r="P154" i="5"/>
  <c r="L154" i="5"/>
  <c r="H154" i="5"/>
  <c r="C154" i="5"/>
  <c r="J154" i="5"/>
  <c r="U154" i="5"/>
  <c r="Z154" i="5"/>
  <c r="N204" i="5"/>
  <c r="N205" i="5"/>
  <c r="N208" i="5"/>
  <c r="N209" i="5"/>
  <c r="N212" i="5"/>
  <c r="N213" i="5"/>
  <c r="N216" i="5"/>
  <c r="N217" i="5"/>
  <c r="N220" i="5"/>
  <c r="N221" i="5"/>
  <c r="N224" i="5"/>
  <c r="N225" i="5"/>
  <c r="N228" i="5"/>
  <c r="N229" i="5"/>
  <c r="N232" i="5"/>
  <c r="N233" i="5"/>
  <c r="N236" i="5"/>
  <c r="N237" i="5"/>
  <c r="N240" i="5"/>
  <c r="N241" i="5"/>
  <c r="N244" i="5"/>
  <c r="N245" i="5"/>
  <c r="N248" i="5"/>
  <c r="N249" i="5"/>
  <c r="N252" i="5"/>
  <c r="N253" i="5"/>
  <c r="N256" i="5"/>
  <c r="N257" i="5"/>
  <c r="N260" i="5"/>
  <c r="N261" i="5"/>
  <c r="N264" i="5"/>
  <c r="N265" i="5"/>
  <c r="N268" i="5"/>
  <c r="N269" i="5"/>
  <c r="N272" i="5"/>
  <c r="N273" i="5"/>
  <c r="N276" i="5"/>
  <c r="N277" i="5"/>
  <c r="N280" i="5"/>
  <c r="N281" i="5"/>
  <c r="N284" i="5"/>
  <c r="N285" i="5"/>
  <c r="N288" i="5"/>
  <c r="N289" i="5"/>
  <c r="N292" i="5"/>
  <c r="N293" i="5"/>
  <c r="N296" i="5"/>
  <c r="N297" i="5"/>
  <c r="N300" i="5"/>
  <c r="N301" i="5"/>
  <c r="N304" i="5"/>
  <c r="N305" i="5"/>
  <c r="N308" i="5"/>
  <c r="N309" i="5"/>
  <c r="N312" i="5"/>
  <c r="N313" i="5"/>
  <c r="N316" i="5"/>
  <c r="N317" i="5"/>
  <c r="N320" i="5"/>
  <c r="N321" i="5"/>
  <c r="N324" i="5"/>
  <c r="N325" i="5"/>
  <c r="N328" i="5"/>
  <c r="N329" i="5"/>
  <c r="N332" i="5"/>
  <c r="N333" i="5"/>
  <c r="N336" i="5"/>
  <c r="N337" i="5"/>
  <c r="N340" i="5"/>
  <c r="N341" i="5"/>
  <c r="N344" i="5"/>
  <c r="N345" i="5"/>
  <c r="N348" i="5"/>
  <c r="N349" i="5"/>
  <c r="N352" i="5"/>
  <c r="N353" i="5"/>
  <c r="N356" i="5"/>
  <c r="N357" i="5"/>
  <c r="N360" i="5"/>
  <c r="N361" i="5"/>
  <c r="N364" i="5"/>
  <c r="N365" i="5"/>
  <c r="N368" i="5"/>
  <c r="N369" i="5"/>
  <c r="N372" i="5"/>
  <c r="N373" i="5"/>
  <c r="N376" i="5"/>
  <c r="N377" i="5"/>
  <c r="N380" i="5"/>
  <c r="N381" i="5"/>
  <c r="N384" i="5"/>
  <c r="N385" i="5"/>
  <c r="N388" i="5"/>
  <c r="N389" i="5"/>
  <c r="N392" i="5"/>
  <c r="N393" i="5"/>
  <c r="N396" i="5"/>
  <c r="N397" i="5"/>
  <c r="N400" i="5"/>
  <c r="N401" i="5"/>
  <c r="N404" i="5"/>
  <c r="N405" i="5"/>
  <c r="N408" i="5"/>
  <c r="N409" i="5"/>
  <c r="N412" i="5"/>
  <c r="N413" i="5"/>
  <c r="N416" i="5"/>
  <c r="N417" i="5"/>
  <c r="N420" i="5"/>
  <c r="N421" i="5"/>
  <c r="N424" i="5"/>
  <c r="N425" i="5"/>
  <c r="N428" i="5"/>
  <c r="N429" i="5"/>
  <c r="N432" i="5"/>
  <c r="N433" i="5"/>
  <c r="N436" i="5"/>
  <c r="N437" i="5"/>
  <c r="N440" i="5"/>
  <c r="N441" i="5"/>
  <c r="N444" i="5"/>
  <c r="N445" i="5"/>
  <c r="N448" i="5"/>
  <c r="N449" i="5"/>
  <c r="N452" i="5"/>
  <c r="N453" i="5"/>
  <c r="N456" i="5"/>
  <c r="N457" i="5"/>
  <c r="N460" i="5"/>
  <c r="N461" i="5"/>
  <c r="N464" i="5"/>
  <c r="N465" i="5"/>
  <c r="N468" i="5"/>
  <c r="Y472" i="5"/>
  <c r="U472" i="5"/>
  <c r="I472" i="5"/>
  <c r="E472" i="5"/>
  <c r="AD472" i="5"/>
  <c r="X472" i="5"/>
  <c r="S472" i="5"/>
  <c r="H472" i="5"/>
  <c r="C472" i="5"/>
  <c r="AB472" i="5"/>
  <c r="G472" i="5"/>
  <c r="L472" i="5"/>
  <c r="W472" i="5"/>
  <c r="Y473" i="5"/>
  <c r="U473" i="5"/>
  <c r="I473" i="5"/>
  <c r="E473" i="5"/>
  <c r="AB473" i="5"/>
  <c r="W473" i="5"/>
  <c r="R473" i="5"/>
  <c r="L473" i="5"/>
  <c r="G473" i="5"/>
  <c r="AD473" i="5"/>
  <c r="H473" i="5"/>
  <c r="X473" i="5"/>
  <c r="Y474" i="5"/>
  <c r="U474" i="5"/>
  <c r="I474" i="5"/>
  <c r="E474" i="5"/>
  <c r="P474" i="5"/>
  <c r="K474" i="5"/>
  <c r="F474" i="5"/>
  <c r="AD474" i="5"/>
  <c r="W474" i="5"/>
  <c r="H474" i="5"/>
  <c r="X474" i="5"/>
  <c r="Y480" i="5"/>
  <c r="U480" i="5"/>
  <c r="I480" i="5"/>
  <c r="E480" i="5"/>
  <c r="AD480" i="5"/>
  <c r="X480" i="5"/>
  <c r="S480" i="5"/>
  <c r="H480" i="5"/>
  <c r="C480" i="5"/>
  <c r="AB480" i="5"/>
  <c r="G480" i="5"/>
  <c r="L480" i="5"/>
  <c r="W480" i="5"/>
  <c r="Y481" i="5"/>
  <c r="U481" i="5"/>
  <c r="I481" i="5"/>
  <c r="E481" i="5"/>
  <c r="AB481" i="5"/>
  <c r="W481" i="5"/>
  <c r="R481" i="5"/>
  <c r="L481" i="5"/>
  <c r="G481" i="5"/>
  <c r="AD481" i="5"/>
  <c r="H481" i="5"/>
  <c r="X481" i="5"/>
  <c r="Y482" i="5"/>
  <c r="U482" i="5"/>
  <c r="I482" i="5"/>
  <c r="E482" i="5"/>
  <c r="P482" i="5"/>
  <c r="K482" i="5"/>
  <c r="F482" i="5"/>
  <c r="AD482" i="5"/>
  <c r="W482" i="5"/>
  <c r="H482" i="5"/>
  <c r="X482" i="5"/>
  <c r="Y488" i="5"/>
  <c r="U488" i="5"/>
  <c r="I488" i="5"/>
  <c r="E488" i="5"/>
  <c r="AD488" i="5"/>
  <c r="X488" i="5"/>
  <c r="S488" i="5"/>
  <c r="H488" i="5"/>
  <c r="C488" i="5"/>
  <c r="AB488" i="5"/>
  <c r="G488" i="5"/>
  <c r="L488" i="5"/>
  <c r="W488" i="5"/>
  <c r="Y489" i="5"/>
  <c r="U489" i="5"/>
  <c r="I489" i="5"/>
  <c r="E489" i="5"/>
  <c r="AB489" i="5"/>
  <c r="W489" i="5"/>
  <c r="R489" i="5"/>
  <c r="L489" i="5"/>
  <c r="G489" i="5"/>
  <c r="AD489" i="5"/>
  <c r="H489" i="5"/>
  <c r="X489" i="5"/>
  <c r="Y490" i="5"/>
  <c r="U490" i="5"/>
  <c r="I490" i="5"/>
  <c r="E490" i="5"/>
  <c r="P490" i="5"/>
  <c r="K490" i="5"/>
  <c r="F490" i="5"/>
  <c r="AD490" i="5"/>
  <c r="W490" i="5"/>
  <c r="H490" i="5"/>
  <c r="X490" i="5"/>
  <c r="Y496" i="5"/>
  <c r="U496" i="5"/>
  <c r="I496" i="5"/>
  <c r="E496" i="5"/>
  <c r="AD496" i="5"/>
  <c r="X496" i="5"/>
  <c r="S496" i="5"/>
  <c r="H496" i="5"/>
  <c r="C496" i="5"/>
  <c r="AB496" i="5"/>
  <c r="G496" i="5"/>
  <c r="L496" i="5"/>
  <c r="W496" i="5"/>
  <c r="Y497" i="5"/>
  <c r="U497" i="5"/>
  <c r="I497" i="5"/>
  <c r="E497" i="5"/>
  <c r="AB497" i="5"/>
  <c r="W497" i="5"/>
  <c r="R497" i="5"/>
  <c r="L497" i="5"/>
  <c r="G497" i="5"/>
  <c r="AD497" i="5"/>
  <c r="H497" i="5"/>
  <c r="X497" i="5"/>
  <c r="Y498" i="5"/>
  <c r="U498" i="5"/>
  <c r="I498" i="5"/>
  <c r="E498" i="5"/>
  <c r="P498" i="5"/>
  <c r="K498" i="5"/>
  <c r="F498" i="5"/>
  <c r="AD498" i="5"/>
  <c r="W498" i="5"/>
  <c r="H498" i="5"/>
  <c r="X498" i="5"/>
  <c r="Y504" i="5"/>
  <c r="U504" i="5"/>
  <c r="I504" i="5"/>
  <c r="E504" i="5"/>
  <c r="AD504" i="5"/>
  <c r="X504" i="5"/>
  <c r="S504" i="5"/>
  <c r="H504" i="5"/>
  <c r="C504" i="5"/>
  <c r="AB504" i="5"/>
  <c r="G504" i="5"/>
  <c r="L504" i="5"/>
  <c r="W504" i="5"/>
  <c r="Y505" i="5"/>
  <c r="U505" i="5"/>
  <c r="I505" i="5"/>
  <c r="E505" i="5"/>
  <c r="AB505" i="5"/>
  <c r="W505" i="5"/>
  <c r="R505" i="5"/>
  <c r="L505" i="5"/>
  <c r="G505" i="5"/>
  <c r="AD505" i="5"/>
  <c r="H505" i="5"/>
  <c r="X505" i="5"/>
  <c r="Y506" i="5"/>
  <c r="U506" i="5"/>
  <c r="I506" i="5"/>
  <c r="E506" i="5"/>
  <c r="P506" i="5"/>
  <c r="K506" i="5"/>
  <c r="F506" i="5"/>
  <c r="AD506" i="5"/>
  <c r="W506" i="5"/>
  <c r="H506" i="5"/>
  <c r="X506" i="5"/>
  <c r="Y512" i="5"/>
  <c r="U512" i="5"/>
  <c r="I512" i="5"/>
  <c r="E512" i="5"/>
  <c r="AD512" i="5"/>
  <c r="X512" i="5"/>
  <c r="S512" i="5"/>
  <c r="H512" i="5"/>
  <c r="C512" i="5"/>
  <c r="AB512" i="5"/>
  <c r="G512" i="5"/>
  <c r="L512" i="5"/>
  <c r="W512" i="5"/>
  <c r="Y513" i="5"/>
  <c r="U513" i="5"/>
  <c r="I513" i="5"/>
  <c r="E513" i="5"/>
  <c r="AB513" i="5"/>
  <c r="W513" i="5"/>
  <c r="R513" i="5"/>
  <c r="L513" i="5"/>
  <c r="G513" i="5"/>
  <c r="AD513" i="5"/>
  <c r="H513" i="5"/>
  <c r="X513" i="5"/>
  <c r="Y514" i="5"/>
  <c r="U514" i="5"/>
  <c r="I514" i="5"/>
  <c r="E514" i="5"/>
  <c r="P514" i="5"/>
  <c r="K514" i="5"/>
  <c r="F514" i="5"/>
  <c r="AD514" i="5"/>
  <c r="W514" i="5"/>
  <c r="H514" i="5"/>
  <c r="X514" i="5"/>
  <c r="Y520" i="5"/>
  <c r="U520" i="5"/>
  <c r="I520" i="5"/>
  <c r="E520" i="5"/>
  <c r="AD520" i="5"/>
  <c r="X520" i="5"/>
  <c r="S520" i="5"/>
  <c r="H520" i="5"/>
  <c r="C520" i="5"/>
  <c r="AB520" i="5"/>
  <c r="G520" i="5"/>
  <c r="L520" i="5"/>
  <c r="W520" i="5"/>
  <c r="Y521" i="5"/>
  <c r="U521" i="5"/>
  <c r="I521" i="5"/>
  <c r="E521" i="5"/>
  <c r="AB521" i="5"/>
  <c r="W521" i="5"/>
  <c r="R521" i="5"/>
  <c r="L521" i="5"/>
  <c r="G521" i="5"/>
  <c r="AD521" i="5"/>
  <c r="H521" i="5"/>
  <c r="X521" i="5"/>
  <c r="Y522" i="5"/>
  <c r="U522" i="5"/>
  <c r="I522" i="5"/>
  <c r="E522" i="5"/>
  <c r="P522" i="5"/>
  <c r="K522" i="5"/>
  <c r="F522" i="5"/>
  <c r="AD522" i="5"/>
  <c r="W522" i="5"/>
  <c r="H522" i="5"/>
  <c r="X522" i="5"/>
  <c r="Y528" i="5"/>
  <c r="U528" i="5"/>
  <c r="I528" i="5"/>
  <c r="E528" i="5"/>
  <c r="AD528" i="5"/>
  <c r="X528" i="5"/>
  <c r="S528" i="5"/>
  <c r="H528" i="5"/>
  <c r="C528" i="5"/>
  <c r="AB528" i="5"/>
  <c r="G528" i="5"/>
  <c r="L528" i="5"/>
  <c r="W528" i="5"/>
  <c r="Y529" i="5"/>
  <c r="U529" i="5"/>
  <c r="I529" i="5"/>
  <c r="E529" i="5"/>
  <c r="AB529" i="5"/>
  <c r="W529" i="5"/>
  <c r="R529" i="5"/>
  <c r="L529" i="5"/>
  <c r="G529" i="5"/>
  <c r="AD529" i="5"/>
  <c r="H529" i="5"/>
  <c r="X529" i="5"/>
  <c r="Y530" i="5"/>
  <c r="U530" i="5"/>
  <c r="I530" i="5"/>
  <c r="E530" i="5"/>
  <c r="P530" i="5"/>
  <c r="K530" i="5"/>
  <c r="F530" i="5"/>
  <c r="AD530" i="5"/>
  <c r="W530" i="5"/>
  <c r="H530" i="5"/>
  <c r="X530" i="5"/>
  <c r="Y536" i="5"/>
  <c r="U536" i="5"/>
  <c r="I536" i="5"/>
  <c r="E536" i="5"/>
  <c r="AD536" i="5"/>
  <c r="X536" i="5"/>
  <c r="S536" i="5"/>
  <c r="H536" i="5"/>
  <c r="C536" i="5"/>
  <c r="AB536" i="5"/>
  <c r="G536" i="5"/>
  <c r="L536" i="5"/>
  <c r="W536" i="5"/>
  <c r="Y537" i="5"/>
  <c r="U537" i="5"/>
  <c r="I537" i="5"/>
  <c r="E537" i="5"/>
  <c r="AB537" i="5"/>
  <c r="W537" i="5"/>
  <c r="R537" i="5"/>
  <c r="L537" i="5"/>
  <c r="G537" i="5"/>
  <c r="AD537" i="5"/>
  <c r="H537" i="5"/>
  <c r="X537" i="5"/>
  <c r="Y538" i="5"/>
  <c r="U538" i="5"/>
  <c r="I538" i="5"/>
  <c r="E538" i="5"/>
  <c r="P538" i="5"/>
  <c r="K538" i="5"/>
  <c r="F538" i="5"/>
  <c r="AD538" i="5"/>
  <c r="W538" i="5"/>
  <c r="H538" i="5"/>
  <c r="X538" i="5"/>
  <c r="Y544" i="5"/>
  <c r="U544" i="5"/>
  <c r="I544" i="5"/>
  <c r="E544" i="5"/>
  <c r="AD544" i="5"/>
  <c r="X544" i="5"/>
  <c r="S544" i="5"/>
  <c r="H544" i="5"/>
  <c r="C544" i="5"/>
  <c r="AB544" i="5"/>
  <c r="G544" i="5"/>
  <c r="L544" i="5"/>
  <c r="W544" i="5"/>
  <c r="Y545" i="5"/>
  <c r="U545" i="5"/>
  <c r="I545" i="5"/>
  <c r="E545" i="5"/>
  <c r="AB545" i="5"/>
  <c r="W545" i="5"/>
  <c r="R545" i="5"/>
  <c r="L545" i="5"/>
  <c r="G545" i="5"/>
  <c r="AD545" i="5"/>
  <c r="H545" i="5"/>
  <c r="X545" i="5"/>
  <c r="Y546" i="5"/>
  <c r="U546" i="5"/>
  <c r="I546" i="5"/>
  <c r="E546" i="5"/>
  <c r="P546" i="5"/>
  <c r="K546" i="5"/>
  <c r="F546" i="5"/>
  <c r="AD546" i="5"/>
  <c r="W546" i="5"/>
  <c r="H546" i="5"/>
  <c r="X546" i="5"/>
  <c r="Y552" i="5"/>
  <c r="U552" i="5"/>
  <c r="I552" i="5"/>
  <c r="E552" i="5"/>
  <c r="AD552" i="5"/>
  <c r="X552" i="5"/>
  <c r="S552" i="5"/>
  <c r="H552" i="5"/>
  <c r="C552" i="5"/>
  <c r="W552" i="5"/>
  <c r="P552" i="5"/>
  <c r="J552" i="5"/>
  <c r="AB552" i="5"/>
  <c r="G552" i="5"/>
  <c r="R552" i="5"/>
  <c r="Y553" i="5"/>
  <c r="U553" i="5"/>
  <c r="I553" i="5"/>
  <c r="E553" i="5"/>
  <c r="AB553" i="5"/>
  <c r="W553" i="5"/>
  <c r="R553" i="5"/>
  <c r="L553" i="5"/>
  <c r="G553" i="5"/>
  <c r="X553" i="5"/>
  <c r="P553" i="5"/>
  <c r="J553" i="5"/>
  <c r="C553" i="5"/>
  <c r="AD553" i="5"/>
  <c r="H553" i="5"/>
  <c r="S553" i="5"/>
  <c r="Y554" i="5"/>
  <c r="U554" i="5"/>
  <c r="I554" i="5"/>
  <c r="E554" i="5"/>
  <c r="P554" i="5"/>
  <c r="K554" i="5"/>
  <c r="F554" i="5"/>
  <c r="X554" i="5"/>
  <c r="R554" i="5"/>
  <c r="J554" i="5"/>
  <c r="C554" i="5"/>
  <c r="AD554" i="5"/>
  <c r="W554" i="5"/>
  <c r="H554" i="5"/>
  <c r="S554" i="5"/>
  <c r="K560" i="5"/>
  <c r="Z560" i="5"/>
  <c r="AD146" i="5"/>
  <c r="Z146" i="5"/>
  <c r="R146" i="5"/>
  <c r="J146" i="5"/>
  <c r="F146" i="5"/>
  <c r="I146" i="5"/>
  <c r="T146" i="5"/>
  <c r="Y146" i="5"/>
  <c r="W150" i="5"/>
  <c r="S150" i="5"/>
  <c r="K150" i="5"/>
  <c r="G150" i="5"/>
  <c r="J150" i="5"/>
  <c r="P150" i="5"/>
  <c r="U150" i="5"/>
  <c r="Z150" i="5"/>
  <c r="W151" i="5"/>
  <c r="S151" i="5"/>
  <c r="K151" i="5"/>
  <c r="G151" i="5"/>
  <c r="C151" i="5"/>
  <c r="I151" i="5"/>
  <c r="T151" i="5"/>
  <c r="Y151" i="5"/>
  <c r="AD151" i="5"/>
  <c r="O204" i="5"/>
  <c r="O205" i="5"/>
  <c r="O208" i="5"/>
  <c r="O209" i="5"/>
  <c r="O212" i="5"/>
  <c r="O213" i="5"/>
  <c r="O216" i="5"/>
  <c r="O217" i="5"/>
  <c r="O220" i="5"/>
  <c r="O221" i="5"/>
  <c r="O224" i="5"/>
  <c r="O225" i="5"/>
  <c r="O228" i="5"/>
  <c r="O229" i="5"/>
  <c r="O232" i="5"/>
  <c r="O233" i="5"/>
  <c r="O236" i="5"/>
  <c r="O237" i="5"/>
  <c r="O240" i="5"/>
  <c r="O241" i="5"/>
  <c r="O244" i="5"/>
  <c r="O245" i="5"/>
  <c r="O248" i="5"/>
  <c r="O249" i="5"/>
  <c r="O252" i="5"/>
  <c r="O253" i="5"/>
  <c r="O256" i="5"/>
  <c r="O257" i="5"/>
  <c r="O260" i="5"/>
  <c r="O261" i="5"/>
  <c r="O264" i="5"/>
  <c r="O265" i="5"/>
  <c r="O268" i="5"/>
  <c r="O269" i="5"/>
  <c r="O272" i="5"/>
  <c r="O273" i="5"/>
  <c r="O276" i="5"/>
  <c r="O277" i="5"/>
  <c r="O280" i="5"/>
  <c r="O281" i="5"/>
  <c r="O284" i="5"/>
  <c r="O285" i="5"/>
  <c r="O288" i="5"/>
  <c r="O289" i="5"/>
  <c r="O292" i="5"/>
  <c r="O293" i="5"/>
  <c r="O296" i="5"/>
  <c r="O297" i="5"/>
  <c r="O300" i="5"/>
  <c r="O301" i="5"/>
  <c r="O304" i="5"/>
  <c r="O305" i="5"/>
  <c r="O308" i="5"/>
  <c r="O309" i="5"/>
  <c r="O312" i="5"/>
  <c r="O313" i="5"/>
  <c r="O316" i="5"/>
  <c r="O317" i="5"/>
  <c r="O320" i="5"/>
  <c r="O321" i="5"/>
  <c r="O324" i="5"/>
  <c r="O325" i="5"/>
  <c r="O328" i="5"/>
  <c r="O329" i="5"/>
  <c r="O332" i="5"/>
  <c r="O333" i="5"/>
  <c r="O336" i="5"/>
  <c r="O337" i="5"/>
  <c r="O340" i="5"/>
  <c r="O341" i="5"/>
  <c r="O344" i="5"/>
  <c r="O345" i="5"/>
  <c r="O348" i="5"/>
  <c r="O349" i="5"/>
  <c r="O352" i="5"/>
  <c r="O353" i="5"/>
  <c r="O356" i="5"/>
  <c r="O357" i="5"/>
  <c r="O360" i="5"/>
  <c r="O361" i="5"/>
  <c r="O364" i="5"/>
  <c r="O365" i="5"/>
  <c r="O368" i="5"/>
  <c r="O369" i="5"/>
  <c r="O372" i="5"/>
  <c r="O373" i="5"/>
  <c r="O376" i="5"/>
  <c r="O377" i="5"/>
  <c r="O380" i="5"/>
  <c r="O381" i="5"/>
  <c r="O384" i="5"/>
  <c r="O385" i="5"/>
  <c r="O388" i="5"/>
  <c r="O389" i="5"/>
  <c r="O392" i="5"/>
  <c r="O393" i="5"/>
  <c r="O396" i="5"/>
  <c r="O397" i="5"/>
  <c r="O400" i="5"/>
  <c r="O401" i="5"/>
  <c r="O404" i="5"/>
  <c r="O405" i="5"/>
  <c r="O408" i="5"/>
  <c r="O409" i="5"/>
  <c r="O412" i="5"/>
  <c r="O413" i="5"/>
  <c r="O416" i="5"/>
  <c r="O417" i="5"/>
  <c r="O420" i="5"/>
  <c r="O421" i="5"/>
  <c r="O424" i="5"/>
  <c r="O425" i="5"/>
  <c r="O428" i="5"/>
  <c r="O429" i="5"/>
  <c r="O432" i="5"/>
  <c r="O433" i="5"/>
  <c r="O436" i="5"/>
  <c r="O437" i="5"/>
  <c r="O440" i="5"/>
  <c r="O441" i="5"/>
  <c r="O444" i="5"/>
  <c r="O445" i="5"/>
  <c r="O448" i="5"/>
  <c r="O449" i="5"/>
  <c r="O452" i="5"/>
  <c r="O453" i="5"/>
  <c r="O456" i="5"/>
  <c r="O457" i="5"/>
  <c r="O460" i="5"/>
  <c r="O461" i="5"/>
  <c r="O464" i="5"/>
  <c r="O465" i="5"/>
  <c r="O468" i="5"/>
  <c r="M471" i="5"/>
  <c r="O471" i="5"/>
  <c r="N471" i="5"/>
  <c r="M479" i="5"/>
  <c r="O479" i="5"/>
  <c r="N479" i="5"/>
  <c r="M487" i="5"/>
  <c r="O487" i="5"/>
  <c r="N487" i="5"/>
  <c r="M495" i="5"/>
  <c r="O495" i="5"/>
  <c r="N495" i="5"/>
  <c r="M503" i="5"/>
  <c r="O503" i="5"/>
  <c r="N503" i="5"/>
  <c r="M511" i="5"/>
  <c r="O511" i="5"/>
  <c r="N511" i="5"/>
  <c r="M519" i="5"/>
  <c r="O519" i="5"/>
  <c r="N519" i="5"/>
  <c r="M527" i="5"/>
  <c r="O527" i="5"/>
  <c r="N527" i="5"/>
  <c r="M535" i="5"/>
  <c r="O535" i="5"/>
  <c r="N535" i="5"/>
  <c r="M543" i="5"/>
  <c r="O543" i="5"/>
  <c r="N543" i="5"/>
  <c r="M551" i="5"/>
  <c r="O551" i="5"/>
  <c r="N551" i="5"/>
  <c r="M206" i="5"/>
  <c r="O206" i="5"/>
  <c r="M210" i="5"/>
  <c r="O210" i="5"/>
  <c r="M214" i="5"/>
  <c r="O214" i="5"/>
  <c r="M218" i="5"/>
  <c r="O218" i="5"/>
  <c r="M222" i="5"/>
  <c r="O222" i="5"/>
  <c r="M230" i="5"/>
  <c r="O230" i="5"/>
  <c r="M234" i="5"/>
  <c r="O234" i="5"/>
  <c r="M270" i="5"/>
  <c r="O270" i="5"/>
  <c r="M274" i="5"/>
  <c r="O274" i="5"/>
  <c r="M278" i="5"/>
  <c r="O278" i="5"/>
  <c r="M282" i="5"/>
  <c r="O282" i="5"/>
  <c r="M286" i="5"/>
  <c r="O286" i="5"/>
  <c r="M290" i="5"/>
  <c r="O290" i="5"/>
  <c r="M294" i="5"/>
  <c r="O294" i="5"/>
  <c r="M298" i="5"/>
  <c r="O298" i="5"/>
  <c r="M302" i="5"/>
  <c r="O302" i="5"/>
  <c r="M306" i="5"/>
  <c r="O306" i="5"/>
  <c r="M310" i="5"/>
  <c r="O310" i="5"/>
  <c r="M314" i="5"/>
  <c r="O314" i="5"/>
  <c r="M318" i="5"/>
  <c r="O318" i="5"/>
  <c r="M322" i="5"/>
  <c r="O322" i="5"/>
  <c r="M326" i="5"/>
  <c r="O326" i="5"/>
  <c r="M330" i="5"/>
  <c r="O330" i="5"/>
  <c r="M334" i="5"/>
  <c r="O334" i="5"/>
  <c r="M338" i="5"/>
  <c r="O338" i="5"/>
  <c r="M342" i="5"/>
  <c r="O342" i="5"/>
  <c r="M346" i="5"/>
  <c r="O346" i="5"/>
  <c r="M350" i="5"/>
  <c r="O350" i="5"/>
  <c r="M354" i="5"/>
  <c r="O354" i="5"/>
  <c r="M358" i="5"/>
  <c r="O358" i="5"/>
  <c r="M362" i="5"/>
  <c r="O362" i="5"/>
  <c r="M366" i="5"/>
  <c r="O366" i="5"/>
  <c r="M370" i="5"/>
  <c r="O370" i="5"/>
  <c r="M374" i="5"/>
  <c r="O374" i="5"/>
  <c r="M378" i="5"/>
  <c r="O378" i="5"/>
  <c r="AC378" i="5"/>
  <c r="M382" i="5"/>
  <c r="O382" i="5"/>
  <c r="AC382" i="5"/>
  <c r="M386" i="5"/>
  <c r="O386" i="5"/>
  <c r="AC386" i="5"/>
  <c r="M390" i="5"/>
  <c r="O390" i="5"/>
  <c r="AC390" i="5"/>
  <c r="M394" i="5"/>
  <c r="O394" i="5"/>
  <c r="AC394" i="5"/>
  <c r="M398" i="5"/>
  <c r="O398" i="5"/>
  <c r="AC398" i="5"/>
  <c r="M402" i="5"/>
  <c r="O402" i="5"/>
  <c r="AC402" i="5"/>
  <c r="M406" i="5"/>
  <c r="O406" i="5"/>
  <c r="AC406" i="5"/>
  <c r="M410" i="5"/>
  <c r="O410" i="5"/>
  <c r="AC410" i="5"/>
  <c r="M414" i="5"/>
  <c r="O414" i="5"/>
  <c r="AC414" i="5"/>
  <c r="M418" i="5"/>
  <c r="O418" i="5"/>
  <c r="AC418" i="5"/>
  <c r="M422" i="5"/>
  <c r="O422" i="5"/>
  <c r="AC422" i="5"/>
  <c r="M426" i="5"/>
  <c r="O426" i="5"/>
  <c r="AC426" i="5"/>
  <c r="M430" i="5"/>
  <c r="O430" i="5"/>
  <c r="AC430" i="5"/>
  <c r="M434" i="5"/>
  <c r="O434" i="5"/>
  <c r="AC434" i="5"/>
  <c r="M438" i="5"/>
  <c r="O438" i="5"/>
  <c r="AC438" i="5"/>
  <c r="M442" i="5"/>
  <c r="AC442" i="5"/>
  <c r="M446" i="5"/>
  <c r="O446" i="5"/>
  <c r="M450" i="5"/>
  <c r="O450" i="5"/>
  <c r="AC450" i="5"/>
  <c r="M454" i="5"/>
  <c r="O454" i="5"/>
  <c r="AC454" i="5"/>
  <c r="M458" i="5"/>
  <c r="O458" i="5"/>
  <c r="AC458" i="5"/>
  <c r="M462" i="5"/>
  <c r="O462" i="5"/>
  <c r="AC462" i="5"/>
  <c r="M466" i="5"/>
  <c r="O466" i="5"/>
  <c r="AC466" i="5"/>
  <c r="Y469" i="5"/>
  <c r="U469" i="5"/>
  <c r="I469" i="5"/>
  <c r="E469" i="5"/>
  <c r="AB469" i="5"/>
  <c r="W469" i="5"/>
  <c r="R469" i="5"/>
  <c r="L469" i="5"/>
  <c r="G469" i="5"/>
  <c r="AD469" i="5"/>
  <c r="H469" i="5"/>
  <c r="X469" i="5"/>
  <c r="Y470" i="5"/>
  <c r="U470" i="5"/>
  <c r="I470" i="5"/>
  <c r="E470" i="5"/>
  <c r="P470" i="5"/>
  <c r="K470" i="5"/>
  <c r="F470" i="5"/>
  <c r="AD470" i="5"/>
  <c r="AC470" i="5" s="1"/>
  <c r="W470" i="5"/>
  <c r="H470" i="5"/>
  <c r="X470" i="5"/>
  <c r="J472" i="5"/>
  <c r="R472" i="5"/>
  <c r="J473" i="5"/>
  <c r="S473" i="5"/>
  <c r="J474" i="5"/>
  <c r="S474" i="5"/>
  <c r="AB474" i="5"/>
  <c r="Y476" i="5"/>
  <c r="U476" i="5"/>
  <c r="I476" i="5"/>
  <c r="E476" i="5"/>
  <c r="AD476" i="5"/>
  <c r="X476" i="5"/>
  <c r="S476" i="5"/>
  <c r="H476" i="5"/>
  <c r="C476" i="5"/>
  <c r="AB476" i="5"/>
  <c r="G476" i="5"/>
  <c r="L476" i="5"/>
  <c r="W476" i="5"/>
  <c r="Y477" i="5"/>
  <c r="U477" i="5"/>
  <c r="I477" i="5"/>
  <c r="E477" i="5"/>
  <c r="AB477" i="5"/>
  <c r="W477" i="5"/>
  <c r="R477" i="5"/>
  <c r="L477" i="5"/>
  <c r="G477" i="5"/>
  <c r="AD477" i="5"/>
  <c r="H477" i="5"/>
  <c r="X477" i="5"/>
  <c r="Y478" i="5"/>
  <c r="U478" i="5"/>
  <c r="I478" i="5"/>
  <c r="E478" i="5"/>
  <c r="P478" i="5"/>
  <c r="K478" i="5"/>
  <c r="F478" i="5"/>
  <c r="AD478" i="5"/>
  <c r="AC478" i="5" s="1"/>
  <c r="W478" i="5"/>
  <c r="H478" i="5"/>
  <c r="X478" i="5"/>
  <c r="J480" i="5"/>
  <c r="R480" i="5"/>
  <c r="J481" i="5"/>
  <c r="S481" i="5"/>
  <c r="J482" i="5"/>
  <c r="S482" i="5"/>
  <c r="AB482" i="5"/>
  <c r="Y484" i="5"/>
  <c r="U484" i="5"/>
  <c r="I484" i="5"/>
  <c r="E484" i="5"/>
  <c r="AD484" i="5"/>
  <c r="AC484" i="5" s="1"/>
  <c r="X484" i="5"/>
  <c r="S484" i="5"/>
  <c r="V484" i="5" s="1"/>
  <c r="H484" i="5"/>
  <c r="C484" i="5"/>
  <c r="AB484" i="5"/>
  <c r="G484" i="5"/>
  <c r="L484" i="5"/>
  <c r="W484" i="5"/>
  <c r="Y485" i="5"/>
  <c r="U485" i="5"/>
  <c r="I485" i="5"/>
  <c r="E485" i="5"/>
  <c r="AB485" i="5"/>
  <c r="W485" i="5"/>
  <c r="R485" i="5"/>
  <c r="L485" i="5"/>
  <c r="G485" i="5"/>
  <c r="AD485" i="5"/>
  <c r="H485" i="5"/>
  <c r="X485" i="5"/>
  <c r="Y486" i="5"/>
  <c r="U486" i="5"/>
  <c r="I486" i="5"/>
  <c r="E486" i="5"/>
  <c r="P486" i="5"/>
  <c r="K486" i="5"/>
  <c r="F486" i="5"/>
  <c r="AD486" i="5"/>
  <c r="AC486" i="5" s="1"/>
  <c r="W486" i="5"/>
  <c r="H486" i="5"/>
  <c r="X486" i="5"/>
  <c r="J488" i="5"/>
  <c r="R488" i="5"/>
  <c r="J489" i="5"/>
  <c r="S489" i="5"/>
  <c r="J490" i="5"/>
  <c r="S490" i="5"/>
  <c r="AB490" i="5"/>
  <c r="Y492" i="5"/>
  <c r="U492" i="5"/>
  <c r="I492" i="5"/>
  <c r="E492" i="5"/>
  <c r="AD492" i="5"/>
  <c r="X492" i="5"/>
  <c r="S492" i="5"/>
  <c r="H492" i="5"/>
  <c r="C492" i="5"/>
  <c r="AB492" i="5"/>
  <c r="G492" i="5"/>
  <c r="L492" i="5"/>
  <c r="W492" i="5"/>
  <c r="Y493" i="5"/>
  <c r="U493" i="5"/>
  <c r="I493" i="5"/>
  <c r="E493" i="5"/>
  <c r="AB493" i="5"/>
  <c r="W493" i="5"/>
  <c r="R493" i="5"/>
  <c r="L493" i="5"/>
  <c r="G493" i="5"/>
  <c r="AD493" i="5"/>
  <c r="H493" i="5"/>
  <c r="X493" i="5"/>
  <c r="Y494" i="5"/>
  <c r="U494" i="5"/>
  <c r="I494" i="5"/>
  <c r="E494" i="5"/>
  <c r="P494" i="5"/>
  <c r="K494" i="5"/>
  <c r="F494" i="5"/>
  <c r="AD494" i="5"/>
  <c r="AC494" i="5" s="1"/>
  <c r="W494" i="5"/>
  <c r="H494" i="5"/>
  <c r="X494" i="5"/>
  <c r="J496" i="5"/>
  <c r="R496" i="5"/>
  <c r="J497" i="5"/>
  <c r="S497" i="5"/>
  <c r="J498" i="5"/>
  <c r="S498" i="5"/>
  <c r="AB498" i="5"/>
  <c r="Y500" i="5"/>
  <c r="U500" i="5"/>
  <c r="I500" i="5"/>
  <c r="E500" i="5"/>
  <c r="AD500" i="5"/>
  <c r="X500" i="5"/>
  <c r="S500" i="5"/>
  <c r="H500" i="5"/>
  <c r="C500" i="5"/>
  <c r="AB500" i="5"/>
  <c r="G500" i="5"/>
  <c r="L500" i="5"/>
  <c r="W500" i="5"/>
  <c r="Y501" i="5"/>
  <c r="U501" i="5"/>
  <c r="I501" i="5"/>
  <c r="E501" i="5"/>
  <c r="AB501" i="5"/>
  <c r="W501" i="5"/>
  <c r="R501" i="5"/>
  <c r="L501" i="5"/>
  <c r="G501" i="5"/>
  <c r="AD501" i="5"/>
  <c r="H501" i="5"/>
  <c r="X501" i="5"/>
  <c r="Y502" i="5"/>
  <c r="U502" i="5"/>
  <c r="I502" i="5"/>
  <c r="E502" i="5"/>
  <c r="P502" i="5"/>
  <c r="K502" i="5"/>
  <c r="F502" i="5"/>
  <c r="AD502" i="5"/>
  <c r="AC502" i="5" s="1"/>
  <c r="W502" i="5"/>
  <c r="H502" i="5"/>
  <c r="X502" i="5"/>
  <c r="J504" i="5"/>
  <c r="R504" i="5"/>
  <c r="J505" i="5"/>
  <c r="S505" i="5"/>
  <c r="J506" i="5"/>
  <c r="S506" i="5"/>
  <c r="AB506" i="5"/>
  <c r="Y508" i="5"/>
  <c r="U508" i="5"/>
  <c r="I508" i="5"/>
  <c r="E508" i="5"/>
  <c r="AD508" i="5"/>
  <c r="X508" i="5"/>
  <c r="S508" i="5"/>
  <c r="H508" i="5"/>
  <c r="C508" i="5"/>
  <c r="AB508" i="5"/>
  <c r="G508" i="5"/>
  <c r="L508" i="5"/>
  <c r="W508" i="5"/>
  <c r="Y509" i="5"/>
  <c r="U509" i="5"/>
  <c r="I509" i="5"/>
  <c r="E509" i="5"/>
  <c r="AB509" i="5"/>
  <c r="W509" i="5"/>
  <c r="R509" i="5"/>
  <c r="L509" i="5"/>
  <c r="G509" i="5"/>
  <c r="AD509" i="5"/>
  <c r="H509" i="5"/>
  <c r="X509" i="5"/>
  <c r="Y510" i="5"/>
  <c r="U510" i="5"/>
  <c r="I510" i="5"/>
  <c r="E510" i="5"/>
  <c r="P510" i="5"/>
  <c r="K510" i="5"/>
  <c r="F510" i="5"/>
  <c r="AD510" i="5"/>
  <c r="AC510" i="5" s="1"/>
  <c r="W510" i="5"/>
  <c r="H510" i="5"/>
  <c r="X510" i="5"/>
  <c r="J512" i="5"/>
  <c r="R512" i="5"/>
  <c r="J513" i="5"/>
  <c r="S513" i="5"/>
  <c r="J514" i="5"/>
  <c r="S514" i="5"/>
  <c r="AB514" i="5"/>
  <c r="Y516" i="5"/>
  <c r="U516" i="5"/>
  <c r="I516" i="5"/>
  <c r="E516" i="5"/>
  <c r="AD516" i="5"/>
  <c r="AC516" i="5" s="1"/>
  <c r="X516" i="5"/>
  <c r="S516" i="5"/>
  <c r="V516" i="5" s="1"/>
  <c r="H516" i="5"/>
  <c r="C516" i="5"/>
  <c r="AB516" i="5"/>
  <c r="G516" i="5"/>
  <c r="L516" i="5"/>
  <c r="W516" i="5"/>
  <c r="Y517" i="5"/>
  <c r="U517" i="5"/>
  <c r="I517" i="5"/>
  <c r="E517" i="5"/>
  <c r="AB517" i="5"/>
  <c r="W517" i="5"/>
  <c r="R517" i="5"/>
  <c r="L517" i="5"/>
  <c r="G517" i="5"/>
  <c r="AD517" i="5"/>
  <c r="H517" i="5"/>
  <c r="X517" i="5"/>
  <c r="Y518" i="5"/>
  <c r="U518" i="5"/>
  <c r="I518" i="5"/>
  <c r="E518" i="5"/>
  <c r="P518" i="5"/>
  <c r="K518" i="5"/>
  <c r="F518" i="5"/>
  <c r="AD518" i="5"/>
  <c r="AC518" i="5" s="1"/>
  <c r="W518" i="5"/>
  <c r="H518" i="5"/>
  <c r="X518" i="5"/>
  <c r="J520" i="5"/>
  <c r="R520" i="5"/>
  <c r="J521" i="5"/>
  <c r="S521" i="5"/>
  <c r="J522" i="5"/>
  <c r="S522" i="5"/>
  <c r="AB522" i="5"/>
  <c r="Y524" i="5"/>
  <c r="U524" i="5"/>
  <c r="I524" i="5"/>
  <c r="E524" i="5"/>
  <c r="AD524" i="5"/>
  <c r="X524" i="5"/>
  <c r="S524" i="5"/>
  <c r="H524" i="5"/>
  <c r="C524" i="5"/>
  <c r="AB524" i="5"/>
  <c r="G524" i="5"/>
  <c r="L524" i="5"/>
  <c r="W524" i="5"/>
  <c r="Y525" i="5"/>
  <c r="U525" i="5"/>
  <c r="I525" i="5"/>
  <c r="E525" i="5"/>
  <c r="AB525" i="5"/>
  <c r="W525" i="5"/>
  <c r="R525" i="5"/>
  <c r="L525" i="5"/>
  <c r="G525" i="5"/>
  <c r="AD525" i="5"/>
  <c r="H525" i="5"/>
  <c r="X525" i="5"/>
  <c r="Y526" i="5"/>
  <c r="U526" i="5"/>
  <c r="I526" i="5"/>
  <c r="E526" i="5"/>
  <c r="P526" i="5"/>
  <c r="K526" i="5"/>
  <c r="F526" i="5"/>
  <c r="AD526" i="5"/>
  <c r="AC526" i="5" s="1"/>
  <c r="W526" i="5"/>
  <c r="H526" i="5"/>
  <c r="X526" i="5"/>
  <c r="J528" i="5"/>
  <c r="R528" i="5"/>
  <c r="J529" i="5"/>
  <c r="S529" i="5"/>
  <c r="J530" i="5"/>
  <c r="S530" i="5"/>
  <c r="AB530" i="5"/>
  <c r="Y532" i="5"/>
  <c r="U532" i="5"/>
  <c r="I532" i="5"/>
  <c r="E532" i="5"/>
  <c r="AD532" i="5"/>
  <c r="X532" i="5"/>
  <c r="S532" i="5"/>
  <c r="H532" i="5"/>
  <c r="C532" i="5"/>
  <c r="AB532" i="5"/>
  <c r="G532" i="5"/>
  <c r="L532" i="5"/>
  <c r="W532" i="5"/>
  <c r="Y533" i="5"/>
  <c r="U533" i="5"/>
  <c r="I533" i="5"/>
  <c r="E533" i="5"/>
  <c r="AB533" i="5"/>
  <c r="W533" i="5"/>
  <c r="R533" i="5"/>
  <c r="L533" i="5"/>
  <c r="G533" i="5"/>
  <c r="AD533" i="5"/>
  <c r="H533" i="5"/>
  <c r="X533" i="5"/>
  <c r="Y534" i="5"/>
  <c r="U534" i="5"/>
  <c r="I534" i="5"/>
  <c r="E534" i="5"/>
  <c r="P534" i="5"/>
  <c r="K534" i="5"/>
  <c r="F534" i="5"/>
  <c r="AD534" i="5"/>
  <c r="AC534" i="5" s="1"/>
  <c r="W534" i="5"/>
  <c r="H534" i="5"/>
  <c r="X534" i="5"/>
  <c r="J536" i="5"/>
  <c r="R536" i="5"/>
  <c r="J537" i="5"/>
  <c r="S537" i="5"/>
  <c r="J538" i="5"/>
  <c r="S538" i="5"/>
  <c r="AB538" i="5"/>
  <c r="Y540" i="5"/>
  <c r="U540" i="5"/>
  <c r="I540" i="5"/>
  <c r="E540" i="5"/>
  <c r="AD540" i="5"/>
  <c r="X540" i="5"/>
  <c r="S540" i="5"/>
  <c r="H540" i="5"/>
  <c r="C540" i="5"/>
  <c r="AB540" i="5"/>
  <c r="G540" i="5"/>
  <c r="L540" i="5"/>
  <c r="W540" i="5"/>
  <c r="Y541" i="5"/>
  <c r="U541" i="5"/>
  <c r="I541" i="5"/>
  <c r="E541" i="5"/>
  <c r="AB541" i="5"/>
  <c r="W541" i="5"/>
  <c r="R541" i="5"/>
  <c r="L541" i="5"/>
  <c r="G541" i="5"/>
  <c r="AD541" i="5"/>
  <c r="H541" i="5"/>
  <c r="X541" i="5"/>
  <c r="Y542" i="5"/>
  <c r="U542" i="5"/>
  <c r="I542" i="5"/>
  <c r="E542" i="5"/>
  <c r="P542" i="5"/>
  <c r="K542" i="5"/>
  <c r="F542" i="5"/>
  <c r="AD542" i="5"/>
  <c r="AC542" i="5" s="1"/>
  <c r="W542" i="5"/>
  <c r="H542" i="5"/>
  <c r="X542" i="5"/>
  <c r="J544" i="5"/>
  <c r="R544" i="5"/>
  <c r="J545" i="5"/>
  <c r="S545" i="5"/>
  <c r="J546" i="5"/>
  <c r="S546" i="5"/>
  <c r="AB546" i="5"/>
  <c r="Y548" i="5"/>
  <c r="U548" i="5"/>
  <c r="I548" i="5"/>
  <c r="E548" i="5"/>
  <c r="AD548" i="5"/>
  <c r="AC548" i="5" s="1"/>
  <c r="X548" i="5"/>
  <c r="S548" i="5"/>
  <c r="V548" i="5" s="1"/>
  <c r="H548" i="5"/>
  <c r="C548" i="5"/>
  <c r="AB548" i="5"/>
  <c r="G548" i="5"/>
  <c r="L548" i="5"/>
  <c r="W548" i="5"/>
  <c r="Y549" i="5"/>
  <c r="U549" i="5"/>
  <c r="I549" i="5"/>
  <c r="E549" i="5"/>
  <c r="AB549" i="5"/>
  <c r="W549" i="5"/>
  <c r="R549" i="5"/>
  <c r="L549" i="5"/>
  <c r="G549" i="5"/>
  <c r="AD549" i="5"/>
  <c r="H549" i="5"/>
  <c r="X549" i="5"/>
  <c r="Y550" i="5"/>
  <c r="U550" i="5"/>
  <c r="I550" i="5"/>
  <c r="E550" i="5"/>
  <c r="P550" i="5"/>
  <c r="K550" i="5"/>
  <c r="F550" i="5"/>
  <c r="AD550" i="5"/>
  <c r="AC550" i="5" s="1"/>
  <c r="W550" i="5"/>
  <c r="H550" i="5"/>
  <c r="X550" i="5"/>
  <c r="K552" i="5"/>
  <c r="Z552" i="5"/>
  <c r="K553" i="5"/>
  <c r="Z553" i="5"/>
  <c r="L554" i="5"/>
  <c r="Z554" i="5"/>
  <c r="Y560" i="5"/>
  <c r="U560" i="5"/>
  <c r="I560" i="5"/>
  <c r="E560" i="5"/>
  <c r="AD560" i="5"/>
  <c r="X560" i="5"/>
  <c r="S560" i="5"/>
  <c r="H560" i="5"/>
  <c r="C560" i="5"/>
  <c r="W560" i="5"/>
  <c r="P560" i="5"/>
  <c r="J560" i="5"/>
  <c r="AB560" i="5"/>
  <c r="G560" i="5"/>
  <c r="R560" i="5"/>
  <c r="Y561" i="5"/>
  <c r="U561" i="5"/>
  <c r="I561" i="5"/>
  <c r="E561" i="5"/>
  <c r="AB561" i="5"/>
  <c r="W561" i="5"/>
  <c r="R561" i="5"/>
  <c r="L561" i="5"/>
  <c r="G561" i="5"/>
  <c r="X561" i="5"/>
  <c r="P561" i="5"/>
  <c r="J561" i="5"/>
  <c r="C561" i="5"/>
  <c r="AD561" i="5"/>
  <c r="H561" i="5"/>
  <c r="Z561" i="5"/>
  <c r="S561" i="5"/>
  <c r="K561" i="5"/>
  <c r="M226" i="5"/>
  <c r="O226" i="5"/>
  <c r="M238" i="5"/>
  <c r="O238" i="5"/>
  <c r="M242" i="5"/>
  <c r="O242" i="5"/>
  <c r="M246" i="5"/>
  <c r="O246" i="5"/>
  <c r="M250" i="5"/>
  <c r="O250" i="5"/>
  <c r="M254" i="5"/>
  <c r="O254" i="5"/>
  <c r="M258" i="5"/>
  <c r="O258" i="5"/>
  <c r="M262" i="5"/>
  <c r="O262" i="5"/>
  <c r="M266" i="5"/>
  <c r="O266" i="5"/>
  <c r="H42" i="5"/>
  <c r="L42" i="5"/>
  <c r="P42" i="5"/>
  <c r="T42" i="5"/>
  <c r="V42" i="5" s="1"/>
  <c r="X42" i="5"/>
  <c r="AA42" i="5" s="1"/>
  <c r="H43" i="5"/>
  <c r="L43" i="5"/>
  <c r="P43" i="5"/>
  <c r="T43" i="5"/>
  <c r="V43" i="5" s="1"/>
  <c r="X43" i="5"/>
  <c r="AA43" i="5" s="1"/>
  <c r="H44" i="5"/>
  <c r="L44" i="5"/>
  <c r="P44" i="5"/>
  <c r="T44" i="5"/>
  <c r="V44" i="5" s="1"/>
  <c r="X44" i="5"/>
  <c r="AA44" i="5" s="1"/>
  <c r="I45" i="5"/>
  <c r="Q45" i="5" s="1"/>
  <c r="U45" i="5"/>
  <c r="V45" i="5" s="1"/>
  <c r="H72" i="5"/>
  <c r="L72" i="5"/>
  <c r="P72" i="5"/>
  <c r="T72" i="5"/>
  <c r="V72" i="5" s="1"/>
  <c r="X72" i="5"/>
  <c r="AA72" i="5" s="1"/>
  <c r="H73" i="5"/>
  <c r="L73" i="5"/>
  <c r="P73" i="5"/>
  <c r="T73" i="5"/>
  <c r="V73" i="5" s="1"/>
  <c r="X73" i="5"/>
  <c r="AA73" i="5" s="1"/>
  <c r="H74" i="5"/>
  <c r="L74" i="5"/>
  <c r="P74" i="5"/>
  <c r="T74" i="5"/>
  <c r="V74" i="5" s="1"/>
  <c r="X74" i="5"/>
  <c r="AA74" i="5" s="1"/>
  <c r="H75" i="5"/>
  <c r="L75" i="5"/>
  <c r="P75" i="5"/>
  <c r="T75" i="5"/>
  <c r="V75" i="5" s="1"/>
  <c r="X75" i="5"/>
  <c r="AA75" i="5" s="1"/>
  <c r="H76" i="5"/>
  <c r="L76" i="5"/>
  <c r="P76" i="5"/>
  <c r="T76" i="5"/>
  <c r="V76" i="5" s="1"/>
  <c r="X76" i="5"/>
  <c r="AA76" i="5" s="1"/>
  <c r="H77" i="5"/>
  <c r="L77" i="5"/>
  <c r="P77" i="5"/>
  <c r="T77" i="5"/>
  <c r="V77" i="5" s="1"/>
  <c r="X77" i="5"/>
  <c r="AA77" i="5" s="1"/>
  <c r="H78" i="5"/>
  <c r="L78" i="5"/>
  <c r="P78" i="5"/>
  <c r="T78" i="5"/>
  <c r="V78" i="5" s="1"/>
  <c r="X78" i="5"/>
  <c r="AA78" i="5" s="1"/>
  <c r="H79" i="5"/>
  <c r="L79" i="5"/>
  <c r="P79" i="5"/>
  <c r="T79" i="5"/>
  <c r="V79" i="5" s="1"/>
  <c r="X79" i="5"/>
  <c r="AA79" i="5" s="1"/>
  <c r="H80" i="5"/>
  <c r="L80" i="5"/>
  <c r="P80" i="5"/>
  <c r="T80" i="5"/>
  <c r="V80" i="5" s="1"/>
  <c r="X80" i="5"/>
  <c r="AA80" i="5" s="1"/>
  <c r="H81" i="5"/>
  <c r="L81" i="5"/>
  <c r="P81" i="5"/>
  <c r="T81" i="5"/>
  <c r="V81" i="5" s="1"/>
  <c r="X81" i="5"/>
  <c r="AA81" i="5" s="1"/>
  <c r="H82" i="5"/>
  <c r="L82" i="5"/>
  <c r="P82" i="5"/>
  <c r="T82" i="5"/>
  <c r="V82" i="5" s="1"/>
  <c r="X82" i="5"/>
  <c r="AA82" i="5" s="1"/>
  <c r="H83" i="5"/>
  <c r="L83" i="5"/>
  <c r="P83" i="5"/>
  <c r="T83" i="5"/>
  <c r="V83" i="5" s="1"/>
  <c r="X83" i="5"/>
  <c r="AA83" i="5" s="1"/>
  <c r="H84" i="5"/>
  <c r="L84" i="5"/>
  <c r="P84" i="5"/>
  <c r="T84" i="5"/>
  <c r="V84" i="5" s="1"/>
  <c r="X84" i="5"/>
  <c r="AA84" i="5" s="1"/>
  <c r="H85" i="5"/>
  <c r="L85" i="5"/>
  <c r="P85" i="5"/>
  <c r="T85" i="5"/>
  <c r="V85" i="5" s="1"/>
  <c r="X85" i="5"/>
  <c r="AA85" i="5" s="1"/>
  <c r="H86" i="5"/>
  <c r="L86" i="5"/>
  <c r="P86" i="5"/>
  <c r="T86" i="5"/>
  <c r="V86" i="5" s="1"/>
  <c r="X86" i="5"/>
  <c r="AA86" i="5" s="1"/>
  <c r="H87" i="5"/>
  <c r="L87" i="5"/>
  <c r="P87" i="5"/>
  <c r="T87" i="5"/>
  <c r="V87" i="5" s="1"/>
  <c r="X87" i="5"/>
  <c r="AA87" i="5" s="1"/>
  <c r="H88" i="5"/>
  <c r="L88" i="5"/>
  <c r="P88" i="5"/>
  <c r="T88" i="5"/>
  <c r="V88" i="5" s="1"/>
  <c r="X88" i="5"/>
  <c r="AA88" i="5" s="1"/>
  <c r="H89" i="5"/>
  <c r="L89" i="5"/>
  <c r="P89" i="5"/>
  <c r="T89" i="5"/>
  <c r="V89" i="5" s="1"/>
  <c r="X89" i="5"/>
  <c r="AA89" i="5" s="1"/>
  <c r="H90" i="5"/>
  <c r="L90" i="5"/>
  <c r="P90" i="5"/>
  <c r="T90" i="5"/>
  <c r="V90" i="5" s="1"/>
  <c r="X90" i="5"/>
  <c r="AA90" i="5" s="1"/>
  <c r="H91" i="5"/>
  <c r="L91" i="5"/>
  <c r="P91" i="5"/>
  <c r="T91" i="5"/>
  <c r="V91" i="5" s="1"/>
  <c r="X91" i="5"/>
  <c r="AA91" i="5" s="1"/>
  <c r="H92" i="5"/>
  <c r="L92" i="5"/>
  <c r="P92" i="5"/>
  <c r="T92" i="5"/>
  <c r="V92" i="5" s="1"/>
  <c r="X92" i="5"/>
  <c r="AA92" i="5" s="1"/>
  <c r="H93" i="5"/>
  <c r="L93" i="5"/>
  <c r="P93" i="5"/>
  <c r="T93" i="5"/>
  <c r="V93" i="5" s="1"/>
  <c r="X93" i="5"/>
  <c r="AA93" i="5" s="1"/>
  <c r="H94" i="5"/>
  <c r="L94" i="5"/>
  <c r="P94" i="5"/>
  <c r="T94" i="5"/>
  <c r="V94" i="5" s="1"/>
  <c r="X94" i="5"/>
  <c r="AA94" i="5" s="1"/>
  <c r="H95" i="5"/>
  <c r="L95" i="5"/>
  <c r="P95" i="5"/>
  <c r="T95" i="5"/>
  <c r="V95" i="5" s="1"/>
  <c r="X95" i="5"/>
  <c r="AA95" i="5" s="1"/>
  <c r="H96" i="5"/>
  <c r="L96" i="5"/>
  <c r="P96" i="5"/>
  <c r="T96" i="5"/>
  <c r="V96" i="5" s="1"/>
  <c r="X96" i="5"/>
  <c r="AA96" i="5" s="1"/>
  <c r="H97" i="5"/>
  <c r="L97" i="5"/>
  <c r="P97" i="5"/>
  <c r="T97" i="5"/>
  <c r="V97" i="5" s="1"/>
  <c r="X97" i="5"/>
  <c r="AA97" i="5" s="1"/>
  <c r="H98" i="5"/>
  <c r="L98" i="5"/>
  <c r="P98" i="5"/>
  <c r="T98" i="5"/>
  <c r="V98" i="5" s="1"/>
  <c r="X98" i="5"/>
  <c r="AA98" i="5" s="1"/>
  <c r="H99" i="5"/>
  <c r="L99" i="5"/>
  <c r="P99" i="5"/>
  <c r="T99" i="5"/>
  <c r="V99" i="5" s="1"/>
  <c r="X99" i="5"/>
  <c r="AA99" i="5" s="1"/>
  <c r="H100" i="5"/>
  <c r="L100" i="5"/>
  <c r="P100" i="5"/>
  <c r="T100" i="5"/>
  <c r="V100" i="5" s="1"/>
  <c r="X100" i="5"/>
  <c r="AA100" i="5" s="1"/>
  <c r="H101" i="5"/>
  <c r="L101" i="5"/>
  <c r="P101" i="5"/>
  <c r="T101" i="5"/>
  <c r="V101" i="5" s="1"/>
  <c r="X101" i="5"/>
  <c r="AA101" i="5" s="1"/>
  <c r="H102" i="5"/>
  <c r="L102" i="5"/>
  <c r="P102" i="5"/>
  <c r="T102" i="5"/>
  <c r="V102" i="5" s="1"/>
  <c r="X102" i="5"/>
  <c r="AA102" i="5" s="1"/>
  <c r="H103" i="5"/>
  <c r="L103" i="5"/>
  <c r="P103" i="5"/>
  <c r="T103" i="5"/>
  <c r="V103" i="5" s="1"/>
  <c r="X103" i="5"/>
  <c r="AA103" i="5" s="1"/>
  <c r="H104" i="5"/>
  <c r="L104" i="5"/>
  <c r="P104" i="5"/>
  <c r="T104" i="5"/>
  <c r="V104" i="5" s="1"/>
  <c r="X104" i="5"/>
  <c r="AA104" i="5" s="1"/>
  <c r="H105" i="5"/>
  <c r="L105" i="5"/>
  <c r="P105" i="5"/>
  <c r="T105" i="5"/>
  <c r="V105" i="5" s="1"/>
  <c r="X105" i="5"/>
  <c r="AA105" i="5" s="1"/>
  <c r="AB106" i="5"/>
  <c r="AC106" i="5" s="1"/>
  <c r="X106" i="5"/>
  <c r="T106" i="5"/>
  <c r="P106" i="5"/>
  <c r="L106" i="5"/>
  <c r="H106" i="5"/>
  <c r="R106" i="5"/>
  <c r="V106" i="5" s="1"/>
  <c r="W106" i="5"/>
  <c r="AA106" i="5" s="1"/>
  <c r="N120" i="5"/>
  <c r="AC120" i="5"/>
  <c r="Y123" i="5"/>
  <c r="U123" i="5"/>
  <c r="I123" i="5"/>
  <c r="E123" i="5"/>
  <c r="J123" i="5"/>
  <c r="T123" i="5"/>
  <c r="V123" i="5" s="1"/>
  <c r="Z123" i="5"/>
  <c r="C124" i="5"/>
  <c r="H124" i="5"/>
  <c r="S124" i="5"/>
  <c r="V124" i="5" s="1"/>
  <c r="X124" i="5"/>
  <c r="AD124" i="5"/>
  <c r="AC124" i="5" s="1"/>
  <c r="Y127" i="5"/>
  <c r="U127" i="5"/>
  <c r="I127" i="5"/>
  <c r="E127" i="5"/>
  <c r="J127" i="5"/>
  <c r="T127" i="5"/>
  <c r="V127" i="5" s="1"/>
  <c r="Z127" i="5"/>
  <c r="C128" i="5"/>
  <c r="H128" i="5"/>
  <c r="S128" i="5"/>
  <c r="X128" i="5"/>
  <c r="AA128" i="5" s="1"/>
  <c r="AD128" i="5"/>
  <c r="AC128" i="5" s="1"/>
  <c r="Y131" i="5"/>
  <c r="U131" i="5"/>
  <c r="I131" i="5"/>
  <c r="E131" i="5"/>
  <c r="J131" i="5"/>
  <c r="T131" i="5"/>
  <c r="V131" i="5" s="1"/>
  <c r="Z131" i="5"/>
  <c r="C132" i="5"/>
  <c r="H132" i="5"/>
  <c r="S132" i="5"/>
  <c r="V132" i="5" s="1"/>
  <c r="X132" i="5"/>
  <c r="AD132" i="5"/>
  <c r="AC132" i="5" s="1"/>
  <c r="Y135" i="5"/>
  <c r="U135" i="5"/>
  <c r="I135" i="5"/>
  <c r="E135" i="5"/>
  <c r="J135" i="5"/>
  <c r="T135" i="5"/>
  <c r="V135" i="5" s="1"/>
  <c r="Z135" i="5"/>
  <c r="C136" i="5"/>
  <c r="H136" i="5"/>
  <c r="S136" i="5"/>
  <c r="X136" i="5"/>
  <c r="AA136" i="5" s="1"/>
  <c r="AD136" i="5"/>
  <c r="AC136" i="5" s="1"/>
  <c r="Y139" i="5"/>
  <c r="U139" i="5"/>
  <c r="I139" i="5"/>
  <c r="E139" i="5"/>
  <c r="J139" i="5"/>
  <c r="T139" i="5"/>
  <c r="V139" i="5" s="1"/>
  <c r="Z139" i="5"/>
  <c r="C140" i="5"/>
  <c r="H140" i="5"/>
  <c r="S140" i="5"/>
  <c r="V140" i="5" s="1"/>
  <c r="X140" i="5"/>
  <c r="AD140" i="5"/>
  <c r="AC140" i="5" s="1"/>
  <c r="Y143" i="5"/>
  <c r="U143" i="5"/>
  <c r="I143" i="5"/>
  <c r="E143" i="5"/>
  <c r="J143" i="5"/>
  <c r="T143" i="5"/>
  <c r="V143" i="5" s="1"/>
  <c r="Z143" i="5"/>
  <c r="C144" i="5"/>
  <c r="I144" i="5"/>
  <c r="Q144" i="5" s="1"/>
  <c r="T144" i="5"/>
  <c r="Y144" i="5"/>
  <c r="AA144" i="5" s="1"/>
  <c r="C145" i="5"/>
  <c r="H145" i="5"/>
  <c r="S145" i="5"/>
  <c r="X145" i="5"/>
  <c r="G146" i="5"/>
  <c r="L146" i="5"/>
  <c r="W146" i="5"/>
  <c r="AB146" i="5"/>
  <c r="AD148" i="5"/>
  <c r="AC148" i="5" s="1"/>
  <c r="Z148" i="5"/>
  <c r="R148" i="5"/>
  <c r="J148" i="5"/>
  <c r="F148" i="5"/>
  <c r="I148" i="5"/>
  <c r="T148" i="5"/>
  <c r="Y148" i="5"/>
  <c r="C149" i="5"/>
  <c r="H149" i="5"/>
  <c r="S149" i="5"/>
  <c r="X149" i="5"/>
  <c r="AA149" i="5" s="1"/>
  <c r="H150" i="5"/>
  <c r="R150" i="5"/>
  <c r="V150" i="5" s="1"/>
  <c r="X150" i="5"/>
  <c r="F151" i="5"/>
  <c r="L151" i="5"/>
  <c r="AB151" i="5"/>
  <c r="W153" i="5"/>
  <c r="S153" i="5"/>
  <c r="V153" i="5" s="1"/>
  <c r="K153" i="5"/>
  <c r="G153" i="5"/>
  <c r="C153" i="5"/>
  <c r="I153" i="5"/>
  <c r="T153" i="5"/>
  <c r="Y153" i="5"/>
  <c r="AD153" i="5"/>
  <c r="AC153" i="5" s="1"/>
  <c r="I154" i="5"/>
  <c r="S154" i="5"/>
  <c r="Y154" i="5"/>
  <c r="AD154" i="5"/>
  <c r="M202" i="5"/>
  <c r="O202" i="5"/>
  <c r="N202" i="5"/>
  <c r="Y203" i="5"/>
  <c r="U203" i="5"/>
  <c r="I203" i="5"/>
  <c r="E203" i="5"/>
  <c r="AD203" i="5"/>
  <c r="AC203" i="5" s="1"/>
  <c r="X203" i="5"/>
  <c r="S203" i="5"/>
  <c r="H203" i="5"/>
  <c r="C203" i="5"/>
  <c r="K203" i="5"/>
  <c r="R203" i="5"/>
  <c r="Z203" i="5"/>
  <c r="Y204" i="5"/>
  <c r="U204" i="5"/>
  <c r="I204" i="5"/>
  <c r="E204" i="5"/>
  <c r="AB204" i="5"/>
  <c r="AC204" i="5" s="1"/>
  <c r="W204" i="5"/>
  <c r="R204" i="5"/>
  <c r="L204" i="5"/>
  <c r="G204" i="5"/>
  <c r="K204" i="5"/>
  <c r="S204" i="5"/>
  <c r="Z204" i="5"/>
  <c r="Y205" i="5"/>
  <c r="U205" i="5"/>
  <c r="I205" i="5"/>
  <c r="E205" i="5"/>
  <c r="P205" i="5"/>
  <c r="K205" i="5"/>
  <c r="F205" i="5"/>
  <c r="L205" i="5"/>
  <c r="S205" i="5"/>
  <c r="Z205" i="5"/>
  <c r="Y207" i="5"/>
  <c r="U207" i="5"/>
  <c r="I207" i="5"/>
  <c r="E207" i="5"/>
  <c r="AD207" i="5"/>
  <c r="AC207" i="5" s="1"/>
  <c r="X207" i="5"/>
  <c r="S207" i="5"/>
  <c r="H207" i="5"/>
  <c r="C207" i="5"/>
  <c r="K207" i="5"/>
  <c r="R207" i="5"/>
  <c r="Z207" i="5"/>
  <c r="Y208" i="5"/>
  <c r="U208" i="5"/>
  <c r="I208" i="5"/>
  <c r="E208" i="5"/>
  <c r="AB208" i="5"/>
  <c r="AC208" i="5" s="1"/>
  <c r="W208" i="5"/>
  <c r="R208" i="5"/>
  <c r="L208" i="5"/>
  <c r="G208" i="5"/>
  <c r="K208" i="5"/>
  <c r="S208" i="5"/>
  <c r="Z208" i="5"/>
  <c r="Y209" i="5"/>
  <c r="U209" i="5"/>
  <c r="I209" i="5"/>
  <c r="E209" i="5"/>
  <c r="P209" i="5"/>
  <c r="K209" i="5"/>
  <c r="F209" i="5"/>
  <c r="L209" i="5"/>
  <c r="S209" i="5"/>
  <c r="Z209" i="5"/>
  <c r="Y211" i="5"/>
  <c r="U211" i="5"/>
  <c r="I211" i="5"/>
  <c r="E211" i="5"/>
  <c r="AD211" i="5"/>
  <c r="AC211" i="5" s="1"/>
  <c r="X211" i="5"/>
  <c r="S211" i="5"/>
  <c r="H211" i="5"/>
  <c r="C211" i="5"/>
  <c r="K211" i="5"/>
  <c r="R211" i="5"/>
  <c r="Z211" i="5"/>
  <c r="Y212" i="5"/>
  <c r="U212" i="5"/>
  <c r="I212" i="5"/>
  <c r="E212" i="5"/>
  <c r="AB212" i="5"/>
  <c r="AC212" i="5" s="1"/>
  <c r="W212" i="5"/>
  <c r="R212" i="5"/>
  <c r="L212" i="5"/>
  <c r="G212" i="5"/>
  <c r="K212" i="5"/>
  <c r="S212" i="5"/>
  <c r="Z212" i="5"/>
  <c r="Y213" i="5"/>
  <c r="U213" i="5"/>
  <c r="I213" i="5"/>
  <c r="E213" i="5"/>
  <c r="P213" i="5"/>
  <c r="K213" i="5"/>
  <c r="F213" i="5"/>
  <c r="L213" i="5"/>
  <c r="S213" i="5"/>
  <c r="Z213" i="5"/>
  <c r="Y215" i="5"/>
  <c r="U215" i="5"/>
  <c r="I215" i="5"/>
  <c r="E215" i="5"/>
  <c r="AD215" i="5"/>
  <c r="AC215" i="5" s="1"/>
  <c r="X215" i="5"/>
  <c r="S215" i="5"/>
  <c r="H215" i="5"/>
  <c r="C215" i="5"/>
  <c r="K215" i="5"/>
  <c r="R215" i="5"/>
  <c r="Z215" i="5"/>
  <c r="Y216" i="5"/>
  <c r="U216" i="5"/>
  <c r="I216" i="5"/>
  <c r="E216" i="5"/>
  <c r="AB216" i="5"/>
  <c r="AC216" i="5" s="1"/>
  <c r="W216" i="5"/>
  <c r="R216" i="5"/>
  <c r="L216" i="5"/>
  <c r="G216" i="5"/>
  <c r="K216" i="5"/>
  <c r="S216" i="5"/>
  <c r="Z216" i="5"/>
  <c r="Y217" i="5"/>
  <c r="U217" i="5"/>
  <c r="I217" i="5"/>
  <c r="E217" i="5"/>
  <c r="P217" i="5"/>
  <c r="K217" i="5"/>
  <c r="F217" i="5"/>
  <c r="L217" i="5"/>
  <c r="S217" i="5"/>
  <c r="Z217" i="5"/>
  <c r="Y219" i="5"/>
  <c r="U219" i="5"/>
  <c r="I219" i="5"/>
  <c r="E219" i="5"/>
  <c r="AD219" i="5"/>
  <c r="AC219" i="5" s="1"/>
  <c r="X219" i="5"/>
  <c r="S219" i="5"/>
  <c r="H219" i="5"/>
  <c r="C219" i="5"/>
  <c r="K219" i="5"/>
  <c r="R219" i="5"/>
  <c r="Z219" i="5"/>
  <c r="Y220" i="5"/>
  <c r="U220" i="5"/>
  <c r="I220" i="5"/>
  <c r="E220" i="5"/>
  <c r="AB220" i="5"/>
  <c r="AC220" i="5" s="1"/>
  <c r="W220" i="5"/>
  <c r="R220" i="5"/>
  <c r="L220" i="5"/>
  <c r="G220" i="5"/>
  <c r="K220" i="5"/>
  <c r="S220" i="5"/>
  <c r="Z220" i="5"/>
  <c r="Y221" i="5"/>
  <c r="U221" i="5"/>
  <c r="I221" i="5"/>
  <c r="E221" i="5"/>
  <c r="P221" i="5"/>
  <c r="K221" i="5"/>
  <c r="F221" i="5"/>
  <c r="L221" i="5"/>
  <c r="S221" i="5"/>
  <c r="Z221" i="5"/>
  <c r="Y223" i="5"/>
  <c r="U223" i="5"/>
  <c r="I223" i="5"/>
  <c r="E223" i="5"/>
  <c r="AD223" i="5"/>
  <c r="AC223" i="5" s="1"/>
  <c r="X223" i="5"/>
  <c r="S223" i="5"/>
  <c r="H223" i="5"/>
  <c r="C223" i="5"/>
  <c r="K223" i="5"/>
  <c r="R223" i="5"/>
  <c r="Z223" i="5"/>
  <c r="Y224" i="5"/>
  <c r="U224" i="5"/>
  <c r="I224" i="5"/>
  <c r="E224" i="5"/>
  <c r="AB224" i="5"/>
  <c r="AC224" i="5" s="1"/>
  <c r="W224" i="5"/>
  <c r="R224" i="5"/>
  <c r="L224" i="5"/>
  <c r="G224" i="5"/>
  <c r="K224" i="5"/>
  <c r="S224" i="5"/>
  <c r="Z224" i="5"/>
  <c r="Y225" i="5"/>
  <c r="U225" i="5"/>
  <c r="I225" i="5"/>
  <c r="E225" i="5"/>
  <c r="P225" i="5"/>
  <c r="K225" i="5"/>
  <c r="F225" i="5"/>
  <c r="L225" i="5"/>
  <c r="S225" i="5"/>
  <c r="Z225" i="5"/>
  <c r="Y227" i="5"/>
  <c r="U227" i="5"/>
  <c r="I227" i="5"/>
  <c r="E227" i="5"/>
  <c r="AD227" i="5"/>
  <c r="AC227" i="5" s="1"/>
  <c r="X227" i="5"/>
  <c r="S227" i="5"/>
  <c r="H227" i="5"/>
  <c r="C227" i="5"/>
  <c r="K227" i="5"/>
  <c r="R227" i="5"/>
  <c r="Z227" i="5"/>
  <c r="Y228" i="5"/>
  <c r="U228" i="5"/>
  <c r="I228" i="5"/>
  <c r="E228" i="5"/>
  <c r="AB228" i="5"/>
  <c r="AC228" i="5" s="1"/>
  <c r="W228" i="5"/>
  <c r="R228" i="5"/>
  <c r="L228" i="5"/>
  <c r="G228" i="5"/>
  <c r="K228" i="5"/>
  <c r="S228" i="5"/>
  <c r="Z228" i="5"/>
  <c r="Y229" i="5"/>
  <c r="U229" i="5"/>
  <c r="I229" i="5"/>
  <c r="E229" i="5"/>
  <c r="P229" i="5"/>
  <c r="K229" i="5"/>
  <c r="F229" i="5"/>
  <c r="L229" i="5"/>
  <c r="S229" i="5"/>
  <c r="Z229" i="5"/>
  <c r="Y231" i="5"/>
  <c r="U231" i="5"/>
  <c r="I231" i="5"/>
  <c r="E231" i="5"/>
  <c r="AD231" i="5"/>
  <c r="AC231" i="5" s="1"/>
  <c r="X231" i="5"/>
  <c r="S231" i="5"/>
  <c r="H231" i="5"/>
  <c r="C231" i="5"/>
  <c r="K231" i="5"/>
  <c r="R231" i="5"/>
  <c r="Z231" i="5"/>
  <c r="Y232" i="5"/>
  <c r="U232" i="5"/>
  <c r="I232" i="5"/>
  <c r="E232" i="5"/>
  <c r="AB232" i="5"/>
  <c r="AC232" i="5" s="1"/>
  <c r="W232" i="5"/>
  <c r="R232" i="5"/>
  <c r="L232" i="5"/>
  <c r="G232" i="5"/>
  <c r="K232" i="5"/>
  <c r="S232" i="5"/>
  <c r="Z232" i="5"/>
  <c r="Y233" i="5"/>
  <c r="U233" i="5"/>
  <c r="I233" i="5"/>
  <c r="E233" i="5"/>
  <c r="P233" i="5"/>
  <c r="K233" i="5"/>
  <c r="F233" i="5"/>
  <c r="L233" i="5"/>
  <c r="S233" i="5"/>
  <c r="Z233" i="5"/>
  <c r="Y235" i="5"/>
  <c r="U235" i="5"/>
  <c r="I235" i="5"/>
  <c r="E235" i="5"/>
  <c r="AD235" i="5"/>
  <c r="AC235" i="5" s="1"/>
  <c r="X235" i="5"/>
  <c r="S235" i="5"/>
  <c r="H235" i="5"/>
  <c r="C235" i="5"/>
  <c r="K235" i="5"/>
  <c r="R235" i="5"/>
  <c r="Z235" i="5"/>
  <c r="Y236" i="5"/>
  <c r="U236" i="5"/>
  <c r="I236" i="5"/>
  <c r="E236" i="5"/>
  <c r="AB236" i="5"/>
  <c r="AC236" i="5" s="1"/>
  <c r="W236" i="5"/>
  <c r="R236" i="5"/>
  <c r="L236" i="5"/>
  <c r="G236" i="5"/>
  <c r="K236" i="5"/>
  <c r="S236" i="5"/>
  <c r="Z236" i="5"/>
  <c r="Y237" i="5"/>
  <c r="U237" i="5"/>
  <c r="I237" i="5"/>
  <c r="E237" i="5"/>
  <c r="P237" i="5"/>
  <c r="K237" i="5"/>
  <c r="F237" i="5"/>
  <c r="L237" i="5"/>
  <c r="S237" i="5"/>
  <c r="Z237" i="5"/>
  <c r="Y239" i="5"/>
  <c r="U239" i="5"/>
  <c r="I239" i="5"/>
  <c r="E239" i="5"/>
  <c r="AD239" i="5"/>
  <c r="AC239" i="5" s="1"/>
  <c r="X239" i="5"/>
  <c r="S239" i="5"/>
  <c r="H239" i="5"/>
  <c r="C239" i="5"/>
  <c r="K239" i="5"/>
  <c r="R239" i="5"/>
  <c r="Z239" i="5"/>
  <c r="Y240" i="5"/>
  <c r="U240" i="5"/>
  <c r="I240" i="5"/>
  <c r="E240" i="5"/>
  <c r="AB240" i="5"/>
  <c r="AC240" i="5" s="1"/>
  <c r="W240" i="5"/>
  <c r="R240" i="5"/>
  <c r="L240" i="5"/>
  <c r="G240" i="5"/>
  <c r="K240" i="5"/>
  <c r="S240" i="5"/>
  <c r="Z240" i="5"/>
  <c r="Y241" i="5"/>
  <c r="U241" i="5"/>
  <c r="I241" i="5"/>
  <c r="E241" i="5"/>
  <c r="P241" i="5"/>
  <c r="K241" i="5"/>
  <c r="F241" i="5"/>
  <c r="L241" i="5"/>
  <c r="S241" i="5"/>
  <c r="Z241" i="5"/>
  <c r="Y243" i="5"/>
  <c r="U243" i="5"/>
  <c r="I243" i="5"/>
  <c r="E243" i="5"/>
  <c r="AD243" i="5"/>
  <c r="AC243" i="5" s="1"/>
  <c r="X243" i="5"/>
  <c r="S243" i="5"/>
  <c r="H243" i="5"/>
  <c r="C243" i="5"/>
  <c r="K243" i="5"/>
  <c r="R243" i="5"/>
  <c r="Z243" i="5"/>
  <c r="Y244" i="5"/>
  <c r="U244" i="5"/>
  <c r="I244" i="5"/>
  <c r="E244" i="5"/>
  <c r="AB244" i="5"/>
  <c r="AC244" i="5" s="1"/>
  <c r="W244" i="5"/>
  <c r="R244" i="5"/>
  <c r="L244" i="5"/>
  <c r="G244" i="5"/>
  <c r="K244" i="5"/>
  <c r="S244" i="5"/>
  <c r="Z244" i="5"/>
  <c r="Y245" i="5"/>
  <c r="U245" i="5"/>
  <c r="I245" i="5"/>
  <c r="E245" i="5"/>
  <c r="P245" i="5"/>
  <c r="K245" i="5"/>
  <c r="F245" i="5"/>
  <c r="L245" i="5"/>
  <c r="S245" i="5"/>
  <c r="Z245" i="5"/>
  <c r="Y247" i="5"/>
  <c r="U247" i="5"/>
  <c r="I247" i="5"/>
  <c r="E247" i="5"/>
  <c r="AD247" i="5"/>
  <c r="AC247" i="5" s="1"/>
  <c r="X247" i="5"/>
  <c r="S247" i="5"/>
  <c r="H247" i="5"/>
  <c r="C247" i="5"/>
  <c r="K247" i="5"/>
  <c r="R247" i="5"/>
  <c r="Z247" i="5"/>
  <c r="Y248" i="5"/>
  <c r="U248" i="5"/>
  <c r="I248" i="5"/>
  <c r="E248" i="5"/>
  <c r="AB248" i="5"/>
  <c r="AC248" i="5" s="1"/>
  <c r="W248" i="5"/>
  <c r="R248" i="5"/>
  <c r="L248" i="5"/>
  <c r="G248" i="5"/>
  <c r="K248" i="5"/>
  <c r="S248" i="5"/>
  <c r="Z248" i="5"/>
  <c r="Y249" i="5"/>
  <c r="U249" i="5"/>
  <c r="I249" i="5"/>
  <c r="E249" i="5"/>
  <c r="P249" i="5"/>
  <c r="K249" i="5"/>
  <c r="F249" i="5"/>
  <c r="L249" i="5"/>
  <c r="S249" i="5"/>
  <c r="Z249" i="5"/>
  <c r="Y251" i="5"/>
  <c r="U251" i="5"/>
  <c r="I251" i="5"/>
  <c r="E251" i="5"/>
  <c r="AD251" i="5"/>
  <c r="AC251" i="5" s="1"/>
  <c r="X251" i="5"/>
  <c r="S251" i="5"/>
  <c r="H251" i="5"/>
  <c r="C251" i="5"/>
  <c r="K251" i="5"/>
  <c r="R251" i="5"/>
  <c r="Z251" i="5"/>
  <c r="Y252" i="5"/>
  <c r="U252" i="5"/>
  <c r="I252" i="5"/>
  <c r="E252" i="5"/>
  <c r="AB252" i="5"/>
  <c r="AC252" i="5" s="1"/>
  <c r="W252" i="5"/>
  <c r="R252" i="5"/>
  <c r="L252" i="5"/>
  <c r="G252" i="5"/>
  <c r="K252" i="5"/>
  <c r="S252" i="5"/>
  <c r="Z252" i="5"/>
  <c r="Y253" i="5"/>
  <c r="U253" i="5"/>
  <c r="I253" i="5"/>
  <c r="E253" i="5"/>
  <c r="P253" i="5"/>
  <c r="K253" i="5"/>
  <c r="F253" i="5"/>
  <c r="L253" i="5"/>
  <c r="S253" i="5"/>
  <c r="Z253" i="5"/>
  <c r="Y255" i="5"/>
  <c r="U255" i="5"/>
  <c r="I255" i="5"/>
  <c r="E255" i="5"/>
  <c r="AD255" i="5"/>
  <c r="AC255" i="5" s="1"/>
  <c r="X255" i="5"/>
  <c r="S255" i="5"/>
  <c r="H255" i="5"/>
  <c r="C255" i="5"/>
  <c r="K255" i="5"/>
  <c r="R255" i="5"/>
  <c r="Z255" i="5"/>
  <c r="Y256" i="5"/>
  <c r="U256" i="5"/>
  <c r="I256" i="5"/>
  <c r="E256" i="5"/>
  <c r="AB256" i="5"/>
  <c r="AC256" i="5" s="1"/>
  <c r="W256" i="5"/>
  <c r="R256" i="5"/>
  <c r="L256" i="5"/>
  <c r="G256" i="5"/>
  <c r="K256" i="5"/>
  <c r="S256" i="5"/>
  <c r="Z256" i="5"/>
  <c r="Y257" i="5"/>
  <c r="U257" i="5"/>
  <c r="I257" i="5"/>
  <c r="E257" i="5"/>
  <c r="P257" i="5"/>
  <c r="K257" i="5"/>
  <c r="F257" i="5"/>
  <c r="L257" i="5"/>
  <c r="S257" i="5"/>
  <c r="Z257" i="5"/>
  <c r="Y259" i="5"/>
  <c r="U259" i="5"/>
  <c r="I259" i="5"/>
  <c r="E259" i="5"/>
  <c r="AD259" i="5"/>
  <c r="AC259" i="5" s="1"/>
  <c r="X259" i="5"/>
  <c r="S259" i="5"/>
  <c r="H259" i="5"/>
  <c r="C259" i="5"/>
  <c r="K259" i="5"/>
  <c r="R259" i="5"/>
  <c r="Z259" i="5"/>
  <c r="Y260" i="5"/>
  <c r="U260" i="5"/>
  <c r="I260" i="5"/>
  <c r="E260" i="5"/>
  <c r="AB260" i="5"/>
  <c r="AC260" i="5" s="1"/>
  <c r="W260" i="5"/>
  <c r="R260" i="5"/>
  <c r="L260" i="5"/>
  <c r="G260" i="5"/>
  <c r="K260" i="5"/>
  <c r="S260" i="5"/>
  <c r="Z260" i="5"/>
  <c r="Y261" i="5"/>
  <c r="U261" i="5"/>
  <c r="I261" i="5"/>
  <c r="E261" i="5"/>
  <c r="P261" i="5"/>
  <c r="K261" i="5"/>
  <c r="F261" i="5"/>
  <c r="L261" i="5"/>
  <c r="S261" i="5"/>
  <c r="Z261" i="5"/>
  <c r="Y263" i="5"/>
  <c r="U263" i="5"/>
  <c r="I263" i="5"/>
  <c r="E263" i="5"/>
  <c r="AD263" i="5"/>
  <c r="AC263" i="5" s="1"/>
  <c r="X263" i="5"/>
  <c r="S263" i="5"/>
  <c r="H263" i="5"/>
  <c r="C263" i="5"/>
  <c r="K263" i="5"/>
  <c r="R263" i="5"/>
  <c r="Z263" i="5"/>
  <c r="Y264" i="5"/>
  <c r="U264" i="5"/>
  <c r="I264" i="5"/>
  <c r="E264" i="5"/>
  <c r="AB264" i="5"/>
  <c r="AC264" i="5" s="1"/>
  <c r="W264" i="5"/>
  <c r="R264" i="5"/>
  <c r="L264" i="5"/>
  <c r="G264" i="5"/>
  <c r="K264" i="5"/>
  <c r="S264" i="5"/>
  <c r="Z264" i="5"/>
  <c r="Y265" i="5"/>
  <c r="U265" i="5"/>
  <c r="I265" i="5"/>
  <c r="E265" i="5"/>
  <c r="P265" i="5"/>
  <c r="K265" i="5"/>
  <c r="F265" i="5"/>
  <c r="L265" i="5"/>
  <c r="S265" i="5"/>
  <c r="Z265" i="5"/>
  <c r="Y267" i="5"/>
  <c r="U267" i="5"/>
  <c r="I267" i="5"/>
  <c r="E267" i="5"/>
  <c r="AD267" i="5"/>
  <c r="AC267" i="5" s="1"/>
  <c r="X267" i="5"/>
  <c r="S267" i="5"/>
  <c r="H267" i="5"/>
  <c r="C267" i="5"/>
  <c r="K267" i="5"/>
  <c r="R267" i="5"/>
  <c r="Z267" i="5"/>
  <c r="Y268" i="5"/>
  <c r="U268" i="5"/>
  <c r="I268" i="5"/>
  <c r="E268" i="5"/>
  <c r="AB268" i="5"/>
  <c r="AC268" i="5" s="1"/>
  <c r="W268" i="5"/>
  <c r="R268" i="5"/>
  <c r="L268" i="5"/>
  <c r="G268" i="5"/>
  <c r="K268" i="5"/>
  <c r="S268" i="5"/>
  <c r="Z268" i="5"/>
  <c r="Y269" i="5"/>
  <c r="U269" i="5"/>
  <c r="I269" i="5"/>
  <c r="E269" i="5"/>
  <c r="P269" i="5"/>
  <c r="K269" i="5"/>
  <c r="F269" i="5"/>
  <c r="L269" i="5"/>
  <c r="S269" i="5"/>
  <c r="Z269" i="5"/>
  <c r="Y271" i="5"/>
  <c r="U271" i="5"/>
  <c r="I271" i="5"/>
  <c r="E271" i="5"/>
  <c r="AD271" i="5"/>
  <c r="AC271" i="5" s="1"/>
  <c r="X271" i="5"/>
  <c r="S271" i="5"/>
  <c r="H271" i="5"/>
  <c r="C271" i="5"/>
  <c r="K271" i="5"/>
  <c r="R271" i="5"/>
  <c r="Z271" i="5"/>
  <c r="Y272" i="5"/>
  <c r="U272" i="5"/>
  <c r="I272" i="5"/>
  <c r="E272" i="5"/>
  <c r="AB272" i="5"/>
  <c r="AC272" i="5" s="1"/>
  <c r="W272" i="5"/>
  <c r="R272" i="5"/>
  <c r="L272" i="5"/>
  <c r="G272" i="5"/>
  <c r="K272" i="5"/>
  <c r="S272" i="5"/>
  <c r="Z272" i="5"/>
  <c r="Y273" i="5"/>
  <c r="U273" i="5"/>
  <c r="I273" i="5"/>
  <c r="E273" i="5"/>
  <c r="P273" i="5"/>
  <c r="K273" i="5"/>
  <c r="F273" i="5"/>
  <c r="L273" i="5"/>
  <c r="S273" i="5"/>
  <c r="Z273" i="5"/>
  <c r="Y275" i="5"/>
  <c r="U275" i="5"/>
  <c r="I275" i="5"/>
  <c r="E275" i="5"/>
  <c r="AD275" i="5"/>
  <c r="AC275" i="5" s="1"/>
  <c r="X275" i="5"/>
  <c r="S275" i="5"/>
  <c r="H275" i="5"/>
  <c r="C275" i="5"/>
  <c r="K275" i="5"/>
  <c r="R275" i="5"/>
  <c r="Z275" i="5"/>
  <c r="Y276" i="5"/>
  <c r="U276" i="5"/>
  <c r="I276" i="5"/>
  <c r="E276" i="5"/>
  <c r="AB276" i="5"/>
  <c r="AC276" i="5" s="1"/>
  <c r="W276" i="5"/>
  <c r="R276" i="5"/>
  <c r="L276" i="5"/>
  <c r="G276" i="5"/>
  <c r="K276" i="5"/>
  <c r="S276" i="5"/>
  <c r="Z276" i="5"/>
  <c r="Y277" i="5"/>
  <c r="U277" i="5"/>
  <c r="I277" i="5"/>
  <c r="E277" i="5"/>
  <c r="P277" i="5"/>
  <c r="K277" i="5"/>
  <c r="F277" i="5"/>
  <c r="L277" i="5"/>
  <c r="S277" i="5"/>
  <c r="Z277" i="5"/>
  <c r="Y279" i="5"/>
  <c r="U279" i="5"/>
  <c r="I279" i="5"/>
  <c r="E279" i="5"/>
  <c r="AD279" i="5"/>
  <c r="AC279" i="5" s="1"/>
  <c r="X279" i="5"/>
  <c r="S279" i="5"/>
  <c r="H279" i="5"/>
  <c r="C279" i="5"/>
  <c r="K279" i="5"/>
  <c r="R279" i="5"/>
  <c r="Z279" i="5"/>
  <c r="Y280" i="5"/>
  <c r="U280" i="5"/>
  <c r="I280" i="5"/>
  <c r="E280" i="5"/>
  <c r="AB280" i="5"/>
  <c r="AC280" i="5" s="1"/>
  <c r="W280" i="5"/>
  <c r="R280" i="5"/>
  <c r="L280" i="5"/>
  <c r="G280" i="5"/>
  <c r="K280" i="5"/>
  <c r="S280" i="5"/>
  <c r="Z280" i="5"/>
  <c r="Y281" i="5"/>
  <c r="U281" i="5"/>
  <c r="I281" i="5"/>
  <c r="E281" i="5"/>
  <c r="P281" i="5"/>
  <c r="K281" i="5"/>
  <c r="F281" i="5"/>
  <c r="L281" i="5"/>
  <c r="S281" i="5"/>
  <c r="Z281" i="5"/>
  <c r="Y283" i="5"/>
  <c r="U283" i="5"/>
  <c r="I283" i="5"/>
  <c r="E283" i="5"/>
  <c r="AD283" i="5"/>
  <c r="AC283" i="5" s="1"/>
  <c r="X283" i="5"/>
  <c r="S283" i="5"/>
  <c r="H283" i="5"/>
  <c r="C283" i="5"/>
  <c r="K283" i="5"/>
  <c r="R283" i="5"/>
  <c r="Z283" i="5"/>
  <c r="Y284" i="5"/>
  <c r="U284" i="5"/>
  <c r="I284" i="5"/>
  <c r="E284" i="5"/>
  <c r="AB284" i="5"/>
  <c r="AC284" i="5" s="1"/>
  <c r="W284" i="5"/>
  <c r="R284" i="5"/>
  <c r="L284" i="5"/>
  <c r="G284" i="5"/>
  <c r="K284" i="5"/>
  <c r="S284" i="5"/>
  <c r="Z284" i="5"/>
  <c r="Y285" i="5"/>
  <c r="U285" i="5"/>
  <c r="I285" i="5"/>
  <c r="E285" i="5"/>
  <c r="P285" i="5"/>
  <c r="K285" i="5"/>
  <c r="F285" i="5"/>
  <c r="L285" i="5"/>
  <c r="S285" i="5"/>
  <c r="Z285" i="5"/>
  <c r="Y287" i="5"/>
  <c r="U287" i="5"/>
  <c r="I287" i="5"/>
  <c r="E287" i="5"/>
  <c r="AD287" i="5"/>
  <c r="AC287" i="5" s="1"/>
  <c r="X287" i="5"/>
  <c r="S287" i="5"/>
  <c r="H287" i="5"/>
  <c r="C287" i="5"/>
  <c r="K287" i="5"/>
  <c r="R287" i="5"/>
  <c r="Z287" i="5"/>
  <c r="Y288" i="5"/>
  <c r="U288" i="5"/>
  <c r="I288" i="5"/>
  <c r="E288" i="5"/>
  <c r="AB288" i="5"/>
  <c r="AC288" i="5" s="1"/>
  <c r="W288" i="5"/>
  <c r="R288" i="5"/>
  <c r="L288" i="5"/>
  <c r="G288" i="5"/>
  <c r="K288" i="5"/>
  <c r="S288" i="5"/>
  <c r="Z288" i="5"/>
  <c r="Y289" i="5"/>
  <c r="U289" i="5"/>
  <c r="I289" i="5"/>
  <c r="E289" i="5"/>
  <c r="P289" i="5"/>
  <c r="K289" i="5"/>
  <c r="F289" i="5"/>
  <c r="L289" i="5"/>
  <c r="S289" i="5"/>
  <c r="Z289" i="5"/>
  <c r="Y291" i="5"/>
  <c r="U291" i="5"/>
  <c r="I291" i="5"/>
  <c r="E291" i="5"/>
  <c r="AD291" i="5"/>
  <c r="AC291" i="5" s="1"/>
  <c r="X291" i="5"/>
  <c r="S291" i="5"/>
  <c r="H291" i="5"/>
  <c r="C291" i="5"/>
  <c r="K291" i="5"/>
  <c r="R291" i="5"/>
  <c r="Z291" i="5"/>
  <c r="Y292" i="5"/>
  <c r="U292" i="5"/>
  <c r="I292" i="5"/>
  <c r="E292" i="5"/>
  <c r="AB292" i="5"/>
  <c r="AC292" i="5" s="1"/>
  <c r="W292" i="5"/>
  <c r="R292" i="5"/>
  <c r="L292" i="5"/>
  <c r="G292" i="5"/>
  <c r="K292" i="5"/>
  <c r="S292" i="5"/>
  <c r="Z292" i="5"/>
  <c r="Y293" i="5"/>
  <c r="U293" i="5"/>
  <c r="I293" i="5"/>
  <c r="E293" i="5"/>
  <c r="P293" i="5"/>
  <c r="K293" i="5"/>
  <c r="F293" i="5"/>
  <c r="L293" i="5"/>
  <c r="S293" i="5"/>
  <c r="Z293" i="5"/>
  <c r="Y295" i="5"/>
  <c r="U295" i="5"/>
  <c r="I295" i="5"/>
  <c r="E295" i="5"/>
  <c r="AD295" i="5"/>
  <c r="AC295" i="5" s="1"/>
  <c r="X295" i="5"/>
  <c r="S295" i="5"/>
  <c r="H295" i="5"/>
  <c r="C295" i="5"/>
  <c r="K295" i="5"/>
  <c r="R295" i="5"/>
  <c r="Z295" i="5"/>
  <c r="Y296" i="5"/>
  <c r="U296" i="5"/>
  <c r="I296" i="5"/>
  <c r="E296" i="5"/>
  <c r="AB296" i="5"/>
  <c r="AC296" i="5" s="1"/>
  <c r="W296" i="5"/>
  <c r="R296" i="5"/>
  <c r="L296" i="5"/>
  <c r="G296" i="5"/>
  <c r="K296" i="5"/>
  <c r="S296" i="5"/>
  <c r="Z296" i="5"/>
  <c r="Y297" i="5"/>
  <c r="U297" i="5"/>
  <c r="I297" i="5"/>
  <c r="E297" i="5"/>
  <c r="P297" i="5"/>
  <c r="K297" i="5"/>
  <c r="F297" i="5"/>
  <c r="L297" i="5"/>
  <c r="S297" i="5"/>
  <c r="Z297" i="5"/>
  <c r="Y299" i="5"/>
  <c r="U299" i="5"/>
  <c r="I299" i="5"/>
  <c r="E299" i="5"/>
  <c r="AD299" i="5"/>
  <c r="AC299" i="5" s="1"/>
  <c r="X299" i="5"/>
  <c r="S299" i="5"/>
  <c r="H299" i="5"/>
  <c r="C299" i="5"/>
  <c r="K299" i="5"/>
  <c r="R299" i="5"/>
  <c r="Z299" i="5"/>
  <c r="Y300" i="5"/>
  <c r="U300" i="5"/>
  <c r="I300" i="5"/>
  <c r="E300" i="5"/>
  <c r="AB300" i="5"/>
  <c r="AC300" i="5" s="1"/>
  <c r="W300" i="5"/>
  <c r="R300" i="5"/>
  <c r="L300" i="5"/>
  <c r="G300" i="5"/>
  <c r="K300" i="5"/>
  <c r="S300" i="5"/>
  <c r="Z300" i="5"/>
  <c r="Y301" i="5"/>
  <c r="U301" i="5"/>
  <c r="I301" i="5"/>
  <c r="E301" i="5"/>
  <c r="P301" i="5"/>
  <c r="K301" i="5"/>
  <c r="F301" i="5"/>
  <c r="L301" i="5"/>
  <c r="S301" i="5"/>
  <c r="Z301" i="5"/>
  <c r="Y303" i="5"/>
  <c r="U303" i="5"/>
  <c r="I303" i="5"/>
  <c r="E303" i="5"/>
  <c r="AD303" i="5"/>
  <c r="AC303" i="5" s="1"/>
  <c r="X303" i="5"/>
  <c r="S303" i="5"/>
  <c r="H303" i="5"/>
  <c r="C303" i="5"/>
  <c r="K303" i="5"/>
  <c r="R303" i="5"/>
  <c r="Z303" i="5"/>
  <c r="Y304" i="5"/>
  <c r="U304" i="5"/>
  <c r="I304" i="5"/>
  <c r="E304" i="5"/>
  <c r="AB304" i="5"/>
  <c r="AC304" i="5" s="1"/>
  <c r="W304" i="5"/>
  <c r="R304" i="5"/>
  <c r="L304" i="5"/>
  <c r="G304" i="5"/>
  <c r="K304" i="5"/>
  <c r="S304" i="5"/>
  <c r="Z304" i="5"/>
  <c r="Y305" i="5"/>
  <c r="U305" i="5"/>
  <c r="I305" i="5"/>
  <c r="E305" i="5"/>
  <c r="P305" i="5"/>
  <c r="K305" i="5"/>
  <c r="F305" i="5"/>
  <c r="L305" i="5"/>
  <c r="S305" i="5"/>
  <c r="Z305" i="5"/>
  <c r="Y307" i="5"/>
  <c r="U307" i="5"/>
  <c r="I307" i="5"/>
  <c r="E307" i="5"/>
  <c r="AD307" i="5"/>
  <c r="AC307" i="5" s="1"/>
  <c r="X307" i="5"/>
  <c r="S307" i="5"/>
  <c r="H307" i="5"/>
  <c r="C307" i="5"/>
  <c r="K307" i="5"/>
  <c r="R307" i="5"/>
  <c r="Z307" i="5"/>
  <c r="Y308" i="5"/>
  <c r="U308" i="5"/>
  <c r="I308" i="5"/>
  <c r="E308" i="5"/>
  <c r="AB308" i="5"/>
  <c r="AC308" i="5" s="1"/>
  <c r="W308" i="5"/>
  <c r="R308" i="5"/>
  <c r="L308" i="5"/>
  <c r="G308" i="5"/>
  <c r="K308" i="5"/>
  <c r="S308" i="5"/>
  <c r="Z308" i="5"/>
  <c r="Y309" i="5"/>
  <c r="U309" i="5"/>
  <c r="I309" i="5"/>
  <c r="E309" i="5"/>
  <c r="P309" i="5"/>
  <c r="K309" i="5"/>
  <c r="F309" i="5"/>
  <c r="L309" i="5"/>
  <c r="S309" i="5"/>
  <c r="Z309" i="5"/>
  <c r="Y311" i="5"/>
  <c r="U311" i="5"/>
  <c r="I311" i="5"/>
  <c r="E311" i="5"/>
  <c r="AD311" i="5"/>
  <c r="AC311" i="5" s="1"/>
  <c r="X311" i="5"/>
  <c r="S311" i="5"/>
  <c r="H311" i="5"/>
  <c r="C311" i="5"/>
  <c r="K311" i="5"/>
  <c r="R311" i="5"/>
  <c r="Z311" i="5"/>
  <c r="Y312" i="5"/>
  <c r="U312" i="5"/>
  <c r="I312" i="5"/>
  <c r="E312" i="5"/>
  <c r="AB312" i="5"/>
  <c r="AC312" i="5" s="1"/>
  <c r="W312" i="5"/>
  <c r="R312" i="5"/>
  <c r="L312" i="5"/>
  <c r="G312" i="5"/>
  <c r="K312" i="5"/>
  <c r="S312" i="5"/>
  <c r="Z312" i="5"/>
  <c r="Y313" i="5"/>
  <c r="U313" i="5"/>
  <c r="I313" i="5"/>
  <c r="E313" i="5"/>
  <c r="P313" i="5"/>
  <c r="K313" i="5"/>
  <c r="F313" i="5"/>
  <c r="L313" i="5"/>
  <c r="S313" i="5"/>
  <c r="Z313" i="5"/>
  <c r="Y315" i="5"/>
  <c r="U315" i="5"/>
  <c r="I315" i="5"/>
  <c r="E315" i="5"/>
  <c r="AD315" i="5"/>
  <c r="AC315" i="5" s="1"/>
  <c r="X315" i="5"/>
  <c r="S315" i="5"/>
  <c r="H315" i="5"/>
  <c r="C315" i="5"/>
  <c r="K315" i="5"/>
  <c r="R315" i="5"/>
  <c r="Z315" i="5"/>
  <c r="Y316" i="5"/>
  <c r="U316" i="5"/>
  <c r="I316" i="5"/>
  <c r="E316" i="5"/>
  <c r="AB316" i="5"/>
  <c r="AC316" i="5" s="1"/>
  <c r="W316" i="5"/>
  <c r="R316" i="5"/>
  <c r="L316" i="5"/>
  <c r="G316" i="5"/>
  <c r="K316" i="5"/>
  <c r="S316" i="5"/>
  <c r="Z316" i="5"/>
  <c r="Y317" i="5"/>
  <c r="U317" i="5"/>
  <c r="I317" i="5"/>
  <c r="E317" i="5"/>
  <c r="P317" i="5"/>
  <c r="K317" i="5"/>
  <c r="F317" i="5"/>
  <c r="L317" i="5"/>
  <c r="S317" i="5"/>
  <c r="Z317" i="5"/>
  <c r="Y319" i="5"/>
  <c r="U319" i="5"/>
  <c r="I319" i="5"/>
  <c r="E319" i="5"/>
  <c r="AD319" i="5"/>
  <c r="AC319" i="5" s="1"/>
  <c r="X319" i="5"/>
  <c r="S319" i="5"/>
  <c r="H319" i="5"/>
  <c r="C319" i="5"/>
  <c r="K319" i="5"/>
  <c r="R319" i="5"/>
  <c r="Z319" i="5"/>
  <c r="Y320" i="5"/>
  <c r="U320" i="5"/>
  <c r="I320" i="5"/>
  <c r="E320" i="5"/>
  <c r="AB320" i="5"/>
  <c r="AC320" i="5" s="1"/>
  <c r="W320" i="5"/>
  <c r="R320" i="5"/>
  <c r="L320" i="5"/>
  <c r="G320" i="5"/>
  <c r="K320" i="5"/>
  <c r="S320" i="5"/>
  <c r="Z320" i="5"/>
  <c r="Y321" i="5"/>
  <c r="U321" i="5"/>
  <c r="I321" i="5"/>
  <c r="E321" i="5"/>
  <c r="P321" i="5"/>
  <c r="K321" i="5"/>
  <c r="F321" i="5"/>
  <c r="L321" i="5"/>
  <c r="S321" i="5"/>
  <c r="Z321" i="5"/>
  <c r="Y323" i="5"/>
  <c r="U323" i="5"/>
  <c r="I323" i="5"/>
  <c r="E323" i="5"/>
  <c r="AD323" i="5"/>
  <c r="AC323" i="5" s="1"/>
  <c r="X323" i="5"/>
  <c r="S323" i="5"/>
  <c r="H323" i="5"/>
  <c r="C323" i="5"/>
  <c r="K323" i="5"/>
  <c r="R323" i="5"/>
  <c r="Z323" i="5"/>
  <c r="Y324" i="5"/>
  <c r="U324" i="5"/>
  <c r="I324" i="5"/>
  <c r="E324" i="5"/>
  <c r="AB324" i="5"/>
  <c r="AC324" i="5" s="1"/>
  <c r="W324" i="5"/>
  <c r="R324" i="5"/>
  <c r="L324" i="5"/>
  <c r="G324" i="5"/>
  <c r="K324" i="5"/>
  <c r="S324" i="5"/>
  <c r="Z324" i="5"/>
  <c r="Y325" i="5"/>
  <c r="U325" i="5"/>
  <c r="I325" i="5"/>
  <c r="E325" i="5"/>
  <c r="P325" i="5"/>
  <c r="K325" i="5"/>
  <c r="F325" i="5"/>
  <c r="L325" i="5"/>
  <c r="S325" i="5"/>
  <c r="Z325" i="5"/>
  <c r="Y327" i="5"/>
  <c r="U327" i="5"/>
  <c r="I327" i="5"/>
  <c r="E327" i="5"/>
  <c r="AD327" i="5"/>
  <c r="AC327" i="5" s="1"/>
  <c r="X327" i="5"/>
  <c r="S327" i="5"/>
  <c r="H327" i="5"/>
  <c r="C327" i="5"/>
  <c r="K327" i="5"/>
  <c r="R327" i="5"/>
  <c r="Z327" i="5"/>
  <c r="Y328" i="5"/>
  <c r="U328" i="5"/>
  <c r="I328" i="5"/>
  <c r="E328" i="5"/>
  <c r="AB328" i="5"/>
  <c r="AC328" i="5" s="1"/>
  <c r="W328" i="5"/>
  <c r="R328" i="5"/>
  <c r="L328" i="5"/>
  <c r="G328" i="5"/>
  <c r="K328" i="5"/>
  <c r="S328" i="5"/>
  <c r="Z328" i="5"/>
  <c r="Y329" i="5"/>
  <c r="U329" i="5"/>
  <c r="I329" i="5"/>
  <c r="E329" i="5"/>
  <c r="P329" i="5"/>
  <c r="K329" i="5"/>
  <c r="F329" i="5"/>
  <c r="L329" i="5"/>
  <c r="S329" i="5"/>
  <c r="Z329" i="5"/>
  <c r="Y331" i="5"/>
  <c r="U331" i="5"/>
  <c r="I331" i="5"/>
  <c r="E331" i="5"/>
  <c r="AD331" i="5"/>
  <c r="AC331" i="5" s="1"/>
  <c r="X331" i="5"/>
  <c r="S331" i="5"/>
  <c r="H331" i="5"/>
  <c r="C331" i="5"/>
  <c r="K331" i="5"/>
  <c r="R331" i="5"/>
  <c r="Z331" i="5"/>
  <c r="Y332" i="5"/>
  <c r="U332" i="5"/>
  <c r="I332" i="5"/>
  <c r="E332" i="5"/>
  <c r="AB332" i="5"/>
  <c r="AC332" i="5" s="1"/>
  <c r="W332" i="5"/>
  <c r="R332" i="5"/>
  <c r="L332" i="5"/>
  <c r="G332" i="5"/>
  <c r="K332" i="5"/>
  <c r="S332" i="5"/>
  <c r="Z332" i="5"/>
  <c r="Y333" i="5"/>
  <c r="U333" i="5"/>
  <c r="I333" i="5"/>
  <c r="E333" i="5"/>
  <c r="P333" i="5"/>
  <c r="K333" i="5"/>
  <c r="F333" i="5"/>
  <c r="L333" i="5"/>
  <c r="S333" i="5"/>
  <c r="Z333" i="5"/>
  <c r="Y335" i="5"/>
  <c r="U335" i="5"/>
  <c r="I335" i="5"/>
  <c r="E335" i="5"/>
  <c r="AD335" i="5"/>
  <c r="AC335" i="5" s="1"/>
  <c r="X335" i="5"/>
  <c r="S335" i="5"/>
  <c r="H335" i="5"/>
  <c r="C335" i="5"/>
  <c r="K335" i="5"/>
  <c r="R335" i="5"/>
  <c r="Z335" i="5"/>
  <c r="Y336" i="5"/>
  <c r="U336" i="5"/>
  <c r="I336" i="5"/>
  <c r="E336" i="5"/>
  <c r="AB336" i="5"/>
  <c r="AC336" i="5" s="1"/>
  <c r="W336" i="5"/>
  <c r="R336" i="5"/>
  <c r="L336" i="5"/>
  <c r="G336" i="5"/>
  <c r="K336" i="5"/>
  <c r="S336" i="5"/>
  <c r="Z336" i="5"/>
  <c r="Y337" i="5"/>
  <c r="U337" i="5"/>
  <c r="I337" i="5"/>
  <c r="E337" i="5"/>
  <c r="P337" i="5"/>
  <c r="K337" i="5"/>
  <c r="F337" i="5"/>
  <c r="L337" i="5"/>
  <c r="S337" i="5"/>
  <c r="Z337" i="5"/>
  <c r="Y339" i="5"/>
  <c r="U339" i="5"/>
  <c r="I339" i="5"/>
  <c r="E339" i="5"/>
  <c r="AD339" i="5"/>
  <c r="AC339" i="5" s="1"/>
  <c r="X339" i="5"/>
  <c r="S339" i="5"/>
  <c r="H339" i="5"/>
  <c r="C339" i="5"/>
  <c r="K339" i="5"/>
  <c r="R339" i="5"/>
  <c r="Z339" i="5"/>
  <c r="Y340" i="5"/>
  <c r="U340" i="5"/>
  <c r="I340" i="5"/>
  <c r="E340" i="5"/>
  <c r="AB340" i="5"/>
  <c r="AC340" i="5" s="1"/>
  <c r="W340" i="5"/>
  <c r="R340" i="5"/>
  <c r="L340" i="5"/>
  <c r="G340" i="5"/>
  <c r="K340" i="5"/>
  <c r="S340" i="5"/>
  <c r="Z340" i="5"/>
  <c r="Y341" i="5"/>
  <c r="U341" i="5"/>
  <c r="I341" i="5"/>
  <c r="E341" i="5"/>
  <c r="P341" i="5"/>
  <c r="K341" i="5"/>
  <c r="F341" i="5"/>
  <c r="L341" i="5"/>
  <c r="S341" i="5"/>
  <c r="Z341" i="5"/>
  <c r="Y343" i="5"/>
  <c r="U343" i="5"/>
  <c r="I343" i="5"/>
  <c r="E343" i="5"/>
  <c r="AD343" i="5"/>
  <c r="AC343" i="5" s="1"/>
  <c r="X343" i="5"/>
  <c r="S343" i="5"/>
  <c r="H343" i="5"/>
  <c r="C343" i="5"/>
  <c r="K343" i="5"/>
  <c r="R343" i="5"/>
  <c r="Z343" i="5"/>
  <c r="Y344" i="5"/>
  <c r="U344" i="5"/>
  <c r="I344" i="5"/>
  <c r="E344" i="5"/>
  <c r="AB344" i="5"/>
  <c r="AC344" i="5" s="1"/>
  <c r="W344" i="5"/>
  <c r="R344" i="5"/>
  <c r="L344" i="5"/>
  <c r="G344" i="5"/>
  <c r="K344" i="5"/>
  <c r="S344" i="5"/>
  <c r="Z344" i="5"/>
  <c r="Y345" i="5"/>
  <c r="U345" i="5"/>
  <c r="I345" i="5"/>
  <c r="E345" i="5"/>
  <c r="P345" i="5"/>
  <c r="K345" i="5"/>
  <c r="F345" i="5"/>
  <c r="L345" i="5"/>
  <c r="S345" i="5"/>
  <c r="Z345" i="5"/>
  <c r="Y347" i="5"/>
  <c r="U347" i="5"/>
  <c r="I347" i="5"/>
  <c r="E347" i="5"/>
  <c r="AD347" i="5"/>
  <c r="AC347" i="5" s="1"/>
  <c r="X347" i="5"/>
  <c r="S347" i="5"/>
  <c r="H347" i="5"/>
  <c r="C347" i="5"/>
  <c r="K347" i="5"/>
  <c r="R347" i="5"/>
  <c r="Z347" i="5"/>
  <c r="Y348" i="5"/>
  <c r="U348" i="5"/>
  <c r="I348" i="5"/>
  <c r="E348" i="5"/>
  <c r="AB348" i="5"/>
  <c r="AC348" i="5" s="1"/>
  <c r="W348" i="5"/>
  <c r="R348" i="5"/>
  <c r="L348" i="5"/>
  <c r="G348" i="5"/>
  <c r="K348" i="5"/>
  <c r="S348" i="5"/>
  <c r="Z348" i="5"/>
  <c r="Y349" i="5"/>
  <c r="U349" i="5"/>
  <c r="I349" i="5"/>
  <c r="E349" i="5"/>
  <c r="P349" i="5"/>
  <c r="K349" i="5"/>
  <c r="F349" i="5"/>
  <c r="L349" i="5"/>
  <c r="S349" i="5"/>
  <c r="Z349" i="5"/>
  <c r="Y351" i="5"/>
  <c r="U351" i="5"/>
  <c r="I351" i="5"/>
  <c r="E351" i="5"/>
  <c r="AD351" i="5"/>
  <c r="AC351" i="5" s="1"/>
  <c r="X351" i="5"/>
  <c r="S351" i="5"/>
  <c r="H351" i="5"/>
  <c r="C351" i="5"/>
  <c r="K351" i="5"/>
  <c r="R351" i="5"/>
  <c r="Z351" i="5"/>
  <c r="Y352" i="5"/>
  <c r="U352" i="5"/>
  <c r="I352" i="5"/>
  <c r="E352" i="5"/>
  <c r="AB352" i="5"/>
  <c r="AC352" i="5" s="1"/>
  <c r="W352" i="5"/>
  <c r="R352" i="5"/>
  <c r="L352" i="5"/>
  <c r="G352" i="5"/>
  <c r="K352" i="5"/>
  <c r="S352" i="5"/>
  <c r="Z352" i="5"/>
  <c r="Y353" i="5"/>
  <c r="U353" i="5"/>
  <c r="I353" i="5"/>
  <c r="E353" i="5"/>
  <c r="P353" i="5"/>
  <c r="K353" i="5"/>
  <c r="F353" i="5"/>
  <c r="L353" i="5"/>
  <c r="S353" i="5"/>
  <c r="Z353" i="5"/>
  <c r="Y355" i="5"/>
  <c r="U355" i="5"/>
  <c r="I355" i="5"/>
  <c r="E355" i="5"/>
  <c r="AD355" i="5"/>
  <c r="AC355" i="5" s="1"/>
  <c r="X355" i="5"/>
  <c r="S355" i="5"/>
  <c r="H355" i="5"/>
  <c r="C355" i="5"/>
  <c r="K355" i="5"/>
  <c r="R355" i="5"/>
  <c r="Z355" i="5"/>
  <c r="Y356" i="5"/>
  <c r="U356" i="5"/>
  <c r="I356" i="5"/>
  <c r="E356" i="5"/>
  <c r="AB356" i="5"/>
  <c r="AC356" i="5" s="1"/>
  <c r="W356" i="5"/>
  <c r="R356" i="5"/>
  <c r="L356" i="5"/>
  <c r="G356" i="5"/>
  <c r="K356" i="5"/>
  <c r="S356" i="5"/>
  <c r="Z356" i="5"/>
  <c r="Y357" i="5"/>
  <c r="U357" i="5"/>
  <c r="I357" i="5"/>
  <c r="E357" i="5"/>
  <c r="P357" i="5"/>
  <c r="K357" i="5"/>
  <c r="F357" i="5"/>
  <c r="L357" i="5"/>
  <c r="S357" i="5"/>
  <c r="Z357" i="5"/>
  <c r="Y359" i="5"/>
  <c r="U359" i="5"/>
  <c r="I359" i="5"/>
  <c r="E359" i="5"/>
  <c r="AD359" i="5"/>
  <c r="AC359" i="5" s="1"/>
  <c r="X359" i="5"/>
  <c r="S359" i="5"/>
  <c r="H359" i="5"/>
  <c r="C359" i="5"/>
  <c r="K359" i="5"/>
  <c r="R359" i="5"/>
  <c r="Z359" i="5"/>
  <c r="Y360" i="5"/>
  <c r="U360" i="5"/>
  <c r="I360" i="5"/>
  <c r="E360" i="5"/>
  <c r="AB360" i="5"/>
  <c r="AC360" i="5" s="1"/>
  <c r="W360" i="5"/>
  <c r="R360" i="5"/>
  <c r="L360" i="5"/>
  <c r="G360" i="5"/>
  <c r="K360" i="5"/>
  <c r="S360" i="5"/>
  <c r="Z360" i="5"/>
  <c r="Y361" i="5"/>
  <c r="U361" i="5"/>
  <c r="I361" i="5"/>
  <c r="E361" i="5"/>
  <c r="P361" i="5"/>
  <c r="K361" i="5"/>
  <c r="F361" i="5"/>
  <c r="L361" i="5"/>
  <c r="S361" i="5"/>
  <c r="Z361" i="5"/>
  <c r="Y363" i="5"/>
  <c r="U363" i="5"/>
  <c r="I363" i="5"/>
  <c r="E363" i="5"/>
  <c r="AD363" i="5"/>
  <c r="AC363" i="5" s="1"/>
  <c r="X363" i="5"/>
  <c r="S363" i="5"/>
  <c r="H363" i="5"/>
  <c r="C363" i="5"/>
  <c r="K363" i="5"/>
  <c r="R363" i="5"/>
  <c r="Z363" i="5"/>
  <c r="Y364" i="5"/>
  <c r="U364" i="5"/>
  <c r="I364" i="5"/>
  <c r="E364" i="5"/>
  <c r="AB364" i="5"/>
  <c r="AC364" i="5" s="1"/>
  <c r="W364" i="5"/>
  <c r="R364" i="5"/>
  <c r="L364" i="5"/>
  <c r="G364" i="5"/>
  <c r="K364" i="5"/>
  <c r="S364" i="5"/>
  <c r="Z364" i="5"/>
  <c r="Y365" i="5"/>
  <c r="U365" i="5"/>
  <c r="I365" i="5"/>
  <c r="E365" i="5"/>
  <c r="P365" i="5"/>
  <c r="K365" i="5"/>
  <c r="F365" i="5"/>
  <c r="L365" i="5"/>
  <c r="S365" i="5"/>
  <c r="Z365" i="5"/>
  <c r="Y367" i="5"/>
  <c r="U367" i="5"/>
  <c r="I367" i="5"/>
  <c r="E367" i="5"/>
  <c r="AD367" i="5"/>
  <c r="AC367" i="5" s="1"/>
  <c r="X367" i="5"/>
  <c r="S367" i="5"/>
  <c r="H367" i="5"/>
  <c r="C367" i="5"/>
  <c r="K367" i="5"/>
  <c r="R367" i="5"/>
  <c r="Z367" i="5"/>
  <c r="Y368" i="5"/>
  <c r="U368" i="5"/>
  <c r="I368" i="5"/>
  <c r="E368" i="5"/>
  <c r="AB368" i="5"/>
  <c r="AC368" i="5" s="1"/>
  <c r="W368" i="5"/>
  <c r="R368" i="5"/>
  <c r="L368" i="5"/>
  <c r="G368" i="5"/>
  <c r="K368" i="5"/>
  <c r="S368" i="5"/>
  <c r="Z368" i="5"/>
  <c r="Y369" i="5"/>
  <c r="U369" i="5"/>
  <c r="I369" i="5"/>
  <c r="E369" i="5"/>
  <c r="P369" i="5"/>
  <c r="K369" i="5"/>
  <c r="F369" i="5"/>
  <c r="L369" i="5"/>
  <c r="S369" i="5"/>
  <c r="Z369" i="5"/>
  <c r="Y371" i="5"/>
  <c r="U371" i="5"/>
  <c r="I371" i="5"/>
  <c r="E371" i="5"/>
  <c r="AD371" i="5"/>
  <c r="AC371" i="5" s="1"/>
  <c r="X371" i="5"/>
  <c r="S371" i="5"/>
  <c r="H371" i="5"/>
  <c r="C371" i="5"/>
  <c r="K371" i="5"/>
  <c r="R371" i="5"/>
  <c r="Z371" i="5"/>
  <c r="Y372" i="5"/>
  <c r="U372" i="5"/>
  <c r="I372" i="5"/>
  <c r="E372" i="5"/>
  <c r="AB372" i="5"/>
  <c r="AC372" i="5" s="1"/>
  <c r="W372" i="5"/>
  <c r="R372" i="5"/>
  <c r="L372" i="5"/>
  <c r="G372" i="5"/>
  <c r="K372" i="5"/>
  <c r="S372" i="5"/>
  <c r="Z372" i="5"/>
  <c r="Y373" i="5"/>
  <c r="U373" i="5"/>
  <c r="I373" i="5"/>
  <c r="E373" i="5"/>
  <c r="P373" i="5"/>
  <c r="K373" i="5"/>
  <c r="F373" i="5"/>
  <c r="L373" i="5"/>
  <c r="S373" i="5"/>
  <c r="Z373" i="5"/>
  <c r="Y375" i="5"/>
  <c r="U375" i="5"/>
  <c r="I375" i="5"/>
  <c r="E375" i="5"/>
  <c r="AD375" i="5"/>
  <c r="AC375" i="5" s="1"/>
  <c r="X375" i="5"/>
  <c r="S375" i="5"/>
  <c r="H375" i="5"/>
  <c r="C375" i="5"/>
  <c r="K375" i="5"/>
  <c r="R375" i="5"/>
  <c r="Z375" i="5"/>
  <c r="Y376" i="5"/>
  <c r="U376" i="5"/>
  <c r="I376" i="5"/>
  <c r="E376" i="5"/>
  <c r="AB376" i="5"/>
  <c r="AC376" i="5" s="1"/>
  <c r="W376" i="5"/>
  <c r="R376" i="5"/>
  <c r="L376" i="5"/>
  <c r="G376" i="5"/>
  <c r="K376" i="5"/>
  <c r="S376" i="5"/>
  <c r="Z376" i="5"/>
  <c r="Y377" i="5"/>
  <c r="U377" i="5"/>
  <c r="I377" i="5"/>
  <c r="E377" i="5"/>
  <c r="P377" i="5"/>
  <c r="K377" i="5"/>
  <c r="F377" i="5"/>
  <c r="L377" i="5"/>
  <c r="S377" i="5"/>
  <c r="Z377" i="5"/>
  <c r="Y379" i="5"/>
  <c r="U379" i="5"/>
  <c r="I379" i="5"/>
  <c r="E379" i="5"/>
  <c r="AD379" i="5"/>
  <c r="AC379" i="5" s="1"/>
  <c r="X379" i="5"/>
  <c r="S379" i="5"/>
  <c r="H379" i="5"/>
  <c r="C379" i="5"/>
  <c r="K379" i="5"/>
  <c r="R379" i="5"/>
  <c r="Z379" i="5"/>
  <c r="Y380" i="5"/>
  <c r="U380" i="5"/>
  <c r="I380" i="5"/>
  <c r="E380" i="5"/>
  <c r="AB380" i="5"/>
  <c r="AC380" i="5" s="1"/>
  <c r="W380" i="5"/>
  <c r="R380" i="5"/>
  <c r="L380" i="5"/>
  <c r="G380" i="5"/>
  <c r="K380" i="5"/>
  <c r="S380" i="5"/>
  <c r="Z380" i="5"/>
  <c r="Y381" i="5"/>
  <c r="U381" i="5"/>
  <c r="I381" i="5"/>
  <c r="E381" i="5"/>
  <c r="P381" i="5"/>
  <c r="K381" i="5"/>
  <c r="F381" i="5"/>
  <c r="L381" i="5"/>
  <c r="S381" i="5"/>
  <c r="Z381" i="5"/>
  <c r="Y383" i="5"/>
  <c r="U383" i="5"/>
  <c r="I383" i="5"/>
  <c r="E383" i="5"/>
  <c r="AD383" i="5"/>
  <c r="AC383" i="5" s="1"/>
  <c r="X383" i="5"/>
  <c r="S383" i="5"/>
  <c r="H383" i="5"/>
  <c r="C383" i="5"/>
  <c r="K383" i="5"/>
  <c r="R383" i="5"/>
  <c r="Z383" i="5"/>
  <c r="Y384" i="5"/>
  <c r="U384" i="5"/>
  <c r="I384" i="5"/>
  <c r="E384" i="5"/>
  <c r="AB384" i="5"/>
  <c r="AC384" i="5" s="1"/>
  <c r="W384" i="5"/>
  <c r="R384" i="5"/>
  <c r="L384" i="5"/>
  <c r="G384" i="5"/>
  <c r="K384" i="5"/>
  <c r="S384" i="5"/>
  <c r="Z384" i="5"/>
  <c r="Y385" i="5"/>
  <c r="U385" i="5"/>
  <c r="I385" i="5"/>
  <c r="E385" i="5"/>
  <c r="P385" i="5"/>
  <c r="K385" i="5"/>
  <c r="F385" i="5"/>
  <c r="L385" i="5"/>
  <c r="S385" i="5"/>
  <c r="Z385" i="5"/>
  <c r="Y387" i="5"/>
  <c r="U387" i="5"/>
  <c r="I387" i="5"/>
  <c r="E387" i="5"/>
  <c r="AD387" i="5"/>
  <c r="AC387" i="5" s="1"/>
  <c r="X387" i="5"/>
  <c r="S387" i="5"/>
  <c r="H387" i="5"/>
  <c r="C387" i="5"/>
  <c r="K387" i="5"/>
  <c r="R387" i="5"/>
  <c r="Z387" i="5"/>
  <c r="Y388" i="5"/>
  <c r="U388" i="5"/>
  <c r="I388" i="5"/>
  <c r="E388" i="5"/>
  <c r="AB388" i="5"/>
  <c r="AC388" i="5" s="1"/>
  <c r="W388" i="5"/>
  <c r="R388" i="5"/>
  <c r="L388" i="5"/>
  <c r="G388" i="5"/>
  <c r="K388" i="5"/>
  <c r="S388" i="5"/>
  <c r="Z388" i="5"/>
  <c r="Y389" i="5"/>
  <c r="U389" i="5"/>
  <c r="I389" i="5"/>
  <c r="E389" i="5"/>
  <c r="P389" i="5"/>
  <c r="K389" i="5"/>
  <c r="F389" i="5"/>
  <c r="L389" i="5"/>
  <c r="S389" i="5"/>
  <c r="Z389" i="5"/>
  <c r="Y391" i="5"/>
  <c r="U391" i="5"/>
  <c r="I391" i="5"/>
  <c r="E391" i="5"/>
  <c r="AD391" i="5"/>
  <c r="AC391" i="5" s="1"/>
  <c r="X391" i="5"/>
  <c r="S391" i="5"/>
  <c r="H391" i="5"/>
  <c r="C391" i="5"/>
  <c r="K391" i="5"/>
  <c r="R391" i="5"/>
  <c r="Z391" i="5"/>
  <c r="Y392" i="5"/>
  <c r="U392" i="5"/>
  <c r="I392" i="5"/>
  <c r="E392" i="5"/>
  <c r="AB392" i="5"/>
  <c r="AC392" i="5" s="1"/>
  <c r="W392" i="5"/>
  <c r="R392" i="5"/>
  <c r="L392" i="5"/>
  <c r="G392" i="5"/>
  <c r="K392" i="5"/>
  <c r="S392" i="5"/>
  <c r="Z392" i="5"/>
  <c r="Y393" i="5"/>
  <c r="U393" i="5"/>
  <c r="I393" i="5"/>
  <c r="E393" i="5"/>
  <c r="P393" i="5"/>
  <c r="K393" i="5"/>
  <c r="F393" i="5"/>
  <c r="L393" i="5"/>
  <c r="S393" i="5"/>
  <c r="Z393" i="5"/>
  <c r="Y395" i="5"/>
  <c r="U395" i="5"/>
  <c r="I395" i="5"/>
  <c r="E395" i="5"/>
  <c r="AD395" i="5"/>
  <c r="AC395" i="5" s="1"/>
  <c r="X395" i="5"/>
  <c r="S395" i="5"/>
  <c r="H395" i="5"/>
  <c r="C395" i="5"/>
  <c r="K395" i="5"/>
  <c r="R395" i="5"/>
  <c r="Z395" i="5"/>
  <c r="Y396" i="5"/>
  <c r="U396" i="5"/>
  <c r="I396" i="5"/>
  <c r="E396" i="5"/>
  <c r="AB396" i="5"/>
  <c r="AC396" i="5" s="1"/>
  <c r="W396" i="5"/>
  <c r="R396" i="5"/>
  <c r="L396" i="5"/>
  <c r="G396" i="5"/>
  <c r="K396" i="5"/>
  <c r="S396" i="5"/>
  <c r="Z396" i="5"/>
  <c r="Y397" i="5"/>
  <c r="U397" i="5"/>
  <c r="I397" i="5"/>
  <c r="E397" i="5"/>
  <c r="P397" i="5"/>
  <c r="K397" i="5"/>
  <c r="F397" i="5"/>
  <c r="L397" i="5"/>
  <c r="S397" i="5"/>
  <c r="Z397" i="5"/>
  <c r="Y399" i="5"/>
  <c r="U399" i="5"/>
  <c r="I399" i="5"/>
  <c r="E399" i="5"/>
  <c r="AD399" i="5"/>
  <c r="AC399" i="5" s="1"/>
  <c r="X399" i="5"/>
  <c r="S399" i="5"/>
  <c r="H399" i="5"/>
  <c r="C399" i="5"/>
  <c r="K399" i="5"/>
  <c r="R399" i="5"/>
  <c r="Z399" i="5"/>
  <c r="Y400" i="5"/>
  <c r="U400" i="5"/>
  <c r="I400" i="5"/>
  <c r="E400" i="5"/>
  <c r="AB400" i="5"/>
  <c r="AC400" i="5" s="1"/>
  <c r="W400" i="5"/>
  <c r="R400" i="5"/>
  <c r="L400" i="5"/>
  <c r="G400" i="5"/>
  <c r="K400" i="5"/>
  <c r="S400" i="5"/>
  <c r="Z400" i="5"/>
  <c r="Y401" i="5"/>
  <c r="U401" i="5"/>
  <c r="I401" i="5"/>
  <c r="E401" i="5"/>
  <c r="P401" i="5"/>
  <c r="K401" i="5"/>
  <c r="F401" i="5"/>
  <c r="L401" i="5"/>
  <c r="S401" i="5"/>
  <c r="Z401" i="5"/>
  <c r="Y403" i="5"/>
  <c r="U403" i="5"/>
  <c r="I403" i="5"/>
  <c r="E403" i="5"/>
  <c r="AD403" i="5"/>
  <c r="AC403" i="5" s="1"/>
  <c r="X403" i="5"/>
  <c r="S403" i="5"/>
  <c r="H403" i="5"/>
  <c r="C403" i="5"/>
  <c r="K403" i="5"/>
  <c r="R403" i="5"/>
  <c r="Z403" i="5"/>
  <c r="Y404" i="5"/>
  <c r="U404" i="5"/>
  <c r="I404" i="5"/>
  <c r="E404" i="5"/>
  <c r="AB404" i="5"/>
  <c r="AC404" i="5" s="1"/>
  <c r="W404" i="5"/>
  <c r="R404" i="5"/>
  <c r="L404" i="5"/>
  <c r="G404" i="5"/>
  <c r="K404" i="5"/>
  <c r="S404" i="5"/>
  <c r="Z404" i="5"/>
  <c r="Y405" i="5"/>
  <c r="U405" i="5"/>
  <c r="I405" i="5"/>
  <c r="E405" i="5"/>
  <c r="P405" i="5"/>
  <c r="K405" i="5"/>
  <c r="F405" i="5"/>
  <c r="L405" i="5"/>
  <c r="S405" i="5"/>
  <c r="Z405" i="5"/>
  <c r="Y407" i="5"/>
  <c r="U407" i="5"/>
  <c r="I407" i="5"/>
  <c r="E407" i="5"/>
  <c r="AD407" i="5"/>
  <c r="AC407" i="5" s="1"/>
  <c r="X407" i="5"/>
  <c r="S407" i="5"/>
  <c r="H407" i="5"/>
  <c r="C407" i="5"/>
  <c r="K407" i="5"/>
  <c r="R407" i="5"/>
  <c r="Z407" i="5"/>
  <c r="Y408" i="5"/>
  <c r="U408" i="5"/>
  <c r="I408" i="5"/>
  <c r="E408" i="5"/>
  <c r="AB408" i="5"/>
  <c r="AC408" i="5" s="1"/>
  <c r="W408" i="5"/>
  <c r="R408" i="5"/>
  <c r="L408" i="5"/>
  <c r="G408" i="5"/>
  <c r="K408" i="5"/>
  <c r="S408" i="5"/>
  <c r="Z408" i="5"/>
  <c r="Y409" i="5"/>
  <c r="U409" i="5"/>
  <c r="I409" i="5"/>
  <c r="E409" i="5"/>
  <c r="P409" i="5"/>
  <c r="K409" i="5"/>
  <c r="F409" i="5"/>
  <c r="L409" i="5"/>
  <c r="S409" i="5"/>
  <c r="Z409" i="5"/>
  <c r="Y411" i="5"/>
  <c r="U411" i="5"/>
  <c r="I411" i="5"/>
  <c r="E411" i="5"/>
  <c r="AD411" i="5"/>
  <c r="AC411" i="5" s="1"/>
  <c r="X411" i="5"/>
  <c r="S411" i="5"/>
  <c r="H411" i="5"/>
  <c r="C411" i="5"/>
  <c r="K411" i="5"/>
  <c r="R411" i="5"/>
  <c r="Z411" i="5"/>
  <c r="Y412" i="5"/>
  <c r="U412" i="5"/>
  <c r="I412" i="5"/>
  <c r="E412" i="5"/>
  <c r="AB412" i="5"/>
  <c r="AC412" i="5" s="1"/>
  <c r="W412" i="5"/>
  <c r="R412" i="5"/>
  <c r="L412" i="5"/>
  <c r="G412" i="5"/>
  <c r="K412" i="5"/>
  <c r="S412" i="5"/>
  <c r="Z412" i="5"/>
  <c r="Y413" i="5"/>
  <c r="U413" i="5"/>
  <c r="I413" i="5"/>
  <c r="E413" i="5"/>
  <c r="P413" i="5"/>
  <c r="K413" i="5"/>
  <c r="F413" i="5"/>
  <c r="L413" i="5"/>
  <c r="S413" i="5"/>
  <c r="Z413" i="5"/>
  <c r="Y415" i="5"/>
  <c r="U415" i="5"/>
  <c r="I415" i="5"/>
  <c r="E415" i="5"/>
  <c r="AD415" i="5"/>
  <c r="AC415" i="5" s="1"/>
  <c r="X415" i="5"/>
  <c r="S415" i="5"/>
  <c r="H415" i="5"/>
  <c r="C415" i="5"/>
  <c r="K415" i="5"/>
  <c r="R415" i="5"/>
  <c r="Z415" i="5"/>
  <c r="Y416" i="5"/>
  <c r="U416" i="5"/>
  <c r="I416" i="5"/>
  <c r="E416" i="5"/>
  <c r="AB416" i="5"/>
  <c r="AC416" i="5" s="1"/>
  <c r="W416" i="5"/>
  <c r="R416" i="5"/>
  <c r="L416" i="5"/>
  <c r="G416" i="5"/>
  <c r="K416" i="5"/>
  <c r="S416" i="5"/>
  <c r="Z416" i="5"/>
  <c r="Y417" i="5"/>
  <c r="U417" i="5"/>
  <c r="I417" i="5"/>
  <c r="E417" i="5"/>
  <c r="P417" i="5"/>
  <c r="K417" i="5"/>
  <c r="F417" i="5"/>
  <c r="L417" i="5"/>
  <c r="S417" i="5"/>
  <c r="Z417" i="5"/>
  <c r="Y419" i="5"/>
  <c r="U419" i="5"/>
  <c r="I419" i="5"/>
  <c r="E419" i="5"/>
  <c r="AD419" i="5"/>
  <c r="AC419" i="5" s="1"/>
  <c r="X419" i="5"/>
  <c r="S419" i="5"/>
  <c r="H419" i="5"/>
  <c r="C419" i="5"/>
  <c r="K419" i="5"/>
  <c r="R419" i="5"/>
  <c r="Z419" i="5"/>
  <c r="Y420" i="5"/>
  <c r="U420" i="5"/>
  <c r="I420" i="5"/>
  <c r="E420" i="5"/>
  <c r="AB420" i="5"/>
  <c r="AC420" i="5" s="1"/>
  <c r="W420" i="5"/>
  <c r="R420" i="5"/>
  <c r="L420" i="5"/>
  <c r="G420" i="5"/>
  <c r="K420" i="5"/>
  <c r="S420" i="5"/>
  <c r="Z420" i="5"/>
  <c r="Y421" i="5"/>
  <c r="U421" i="5"/>
  <c r="I421" i="5"/>
  <c r="E421" i="5"/>
  <c r="P421" i="5"/>
  <c r="K421" i="5"/>
  <c r="F421" i="5"/>
  <c r="L421" i="5"/>
  <c r="S421" i="5"/>
  <c r="Z421" i="5"/>
  <c r="Y423" i="5"/>
  <c r="U423" i="5"/>
  <c r="I423" i="5"/>
  <c r="E423" i="5"/>
  <c r="AD423" i="5"/>
  <c r="AC423" i="5" s="1"/>
  <c r="X423" i="5"/>
  <c r="S423" i="5"/>
  <c r="H423" i="5"/>
  <c r="C423" i="5"/>
  <c r="K423" i="5"/>
  <c r="R423" i="5"/>
  <c r="Z423" i="5"/>
  <c r="Y424" i="5"/>
  <c r="U424" i="5"/>
  <c r="I424" i="5"/>
  <c r="E424" i="5"/>
  <c r="AB424" i="5"/>
  <c r="AC424" i="5" s="1"/>
  <c r="W424" i="5"/>
  <c r="R424" i="5"/>
  <c r="L424" i="5"/>
  <c r="G424" i="5"/>
  <c r="K424" i="5"/>
  <c r="S424" i="5"/>
  <c r="Z424" i="5"/>
  <c r="Y425" i="5"/>
  <c r="U425" i="5"/>
  <c r="I425" i="5"/>
  <c r="E425" i="5"/>
  <c r="P425" i="5"/>
  <c r="K425" i="5"/>
  <c r="F425" i="5"/>
  <c r="L425" i="5"/>
  <c r="S425" i="5"/>
  <c r="Z425" i="5"/>
  <c r="Y427" i="5"/>
  <c r="U427" i="5"/>
  <c r="I427" i="5"/>
  <c r="E427" i="5"/>
  <c r="AD427" i="5"/>
  <c r="AC427" i="5" s="1"/>
  <c r="X427" i="5"/>
  <c r="S427" i="5"/>
  <c r="H427" i="5"/>
  <c r="C427" i="5"/>
  <c r="K427" i="5"/>
  <c r="R427" i="5"/>
  <c r="Z427" i="5"/>
  <c r="Y428" i="5"/>
  <c r="U428" i="5"/>
  <c r="I428" i="5"/>
  <c r="E428" i="5"/>
  <c r="AB428" i="5"/>
  <c r="AC428" i="5" s="1"/>
  <c r="W428" i="5"/>
  <c r="R428" i="5"/>
  <c r="L428" i="5"/>
  <c r="G428" i="5"/>
  <c r="K428" i="5"/>
  <c r="S428" i="5"/>
  <c r="Z428" i="5"/>
  <c r="Y429" i="5"/>
  <c r="U429" i="5"/>
  <c r="I429" i="5"/>
  <c r="E429" i="5"/>
  <c r="P429" i="5"/>
  <c r="K429" i="5"/>
  <c r="F429" i="5"/>
  <c r="L429" i="5"/>
  <c r="S429" i="5"/>
  <c r="Z429" i="5"/>
  <c r="Y431" i="5"/>
  <c r="U431" i="5"/>
  <c r="I431" i="5"/>
  <c r="E431" i="5"/>
  <c r="AD431" i="5"/>
  <c r="AC431" i="5" s="1"/>
  <c r="X431" i="5"/>
  <c r="S431" i="5"/>
  <c r="H431" i="5"/>
  <c r="C431" i="5"/>
  <c r="K431" i="5"/>
  <c r="R431" i="5"/>
  <c r="Z431" i="5"/>
  <c r="Y432" i="5"/>
  <c r="U432" i="5"/>
  <c r="I432" i="5"/>
  <c r="E432" i="5"/>
  <c r="AB432" i="5"/>
  <c r="AC432" i="5" s="1"/>
  <c r="W432" i="5"/>
  <c r="R432" i="5"/>
  <c r="L432" i="5"/>
  <c r="G432" i="5"/>
  <c r="K432" i="5"/>
  <c r="S432" i="5"/>
  <c r="Z432" i="5"/>
  <c r="Y433" i="5"/>
  <c r="U433" i="5"/>
  <c r="I433" i="5"/>
  <c r="E433" i="5"/>
  <c r="P433" i="5"/>
  <c r="K433" i="5"/>
  <c r="F433" i="5"/>
  <c r="L433" i="5"/>
  <c r="S433" i="5"/>
  <c r="Z433" i="5"/>
  <c r="Y435" i="5"/>
  <c r="U435" i="5"/>
  <c r="I435" i="5"/>
  <c r="E435" i="5"/>
  <c r="AD435" i="5"/>
  <c r="AC435" i="5" s="1"/>
  <c r="X435" i="5"/>
  <c r="S435" i="5"/>
  <c r="H435" i="5"/>
  <c r="C435" i="5"/>
  <c r="K435" i="5"/>
  <c r="R435" i="5"/>
  <c r="Z435" i="5"/>
  <c r="Y436" i="5"/>
  <c r="U436" i="5"/>
  <c r="I436" i="5"/>
  <c r="E436" i="5"/>
  <c r="AB436" i="5"/>
  <c r="AC436" i="5" s="1"/>
  <c r="W436" i="5"/>
  <c r="R436" i="5"/>
  <c r="L436" i="5"/>
  <c r="G436" i="5"/>
  <c r="K436" i="5"/>
  <c r="S436" i="5"/>
  <c r="Z436" i="5"/>
  <c r="Y437" i="5"/>
  <c r="U437" i="5"/>
  <c r="I437" i="5"/>
  <c r="E437" i="5"/>
  <c r="P437" i="5"/>
  <c r="K437" i="5"/>
  <c r="F437" i="5"/>
  <c r="L437" i="5"/>
  <c r="S437" i="5"/>
  <c r="Z437" i="5"/>
  <c r="Y439" i="5"/>
  <c r="U439" i="5"/>
  <c r="I439" i="5"/>
  <c r="E439" i="5"/>
  <c r="AD439" i="5"/>
  <c r="AC439" i="5" s="1"/>
  <c r="X439" i="5"/>
  <c r="S439" i="5"/>
  <c r="H439" i="5"/>
  <c r="C439" i="5"/>
  <c r="K439" i="5"/>
  <c r="R439" i="5"/>
  <c r="Z439" i="5"/>
  <c r="Y440" i="5"/>
  <c r="U440" i="5"/>
  <c r="I440" i="5"/>
  <c r="E440" i="5"/>
  <c r="AB440" i="5"/>
  <c r="AC440" i="5" s="1"/>
  <c r="W440" i="5"/>
  <c r="R440" i="5"/>
  <c r="L440" i="5"/>
  <c r="G440" i="5"/>
  <c r="K440" i="5"/>
  <c r="S440" i="5"/>
  <c r="Z440" i="5"/>
  <c r="Y441" i="5"/>
  <c r="U441" i="5"/>
  <c r="I441" i="5"/>
  <c r="E441" i="5"/>
  <c r="P441" i="5"/>
  <c r="K441" i="5"/>
  <c r="F441" i="5"/>
  <c r="L441" i="5"/>
  <c r="S441" i="5"/>
  <c r="Z441" i="5"/>
  <c r="Y443" i="5"/>
  <c r="U443" i="5"/>
  <c r="I443" i="5"/>
  <c r="E443" i="5"/>
  <c r="AD443" i="5"/>
  <c r="AC443" i="5" s="1"/>
  <c r="X443" i="5"/>
  <c r="S443" i="5"/>
  <c r="H443" i="5"/>
  <c r="C443" i="5"/>
  <c r="K443" i="5"/>
  <c r="R443" i="5"/>
  <c r="Z443" i="5"/>
  <c r="Y444" i="5"/>
  <c r="U444" i="5"/>
  <c r="I444" i="5"/>
  <c r="E444" i="5"/>
  <c r="AB444" i="5"/>
  <c r="AC444" i="5" s="1"/>
  <c r="W444" i="5"/>
  <c r="R444" i="5"/>
  <c r="L444" i="5"/>
  <c r="G444" i="5"/>
  <c r="K444" i="5"/>
  <c r="S444" i="5"/>
  <c r="Z444" i="5"/>
  <c r="Y445" i="5"/>
  <c r="U445" i="5"/>
  <c r="I445" i="5"/>
  <c r="E445" i="5"/>
  <c r="P445" i="5"/>
  <c r="K445" i="5"/>
  <c r="F445" i="5"/>
  <c r="L445" i="5"/>
  <c r="S445" i="5"/>
  <c r="Z445" i="5"/>
  <c r="Y447" i="5"/>
  <c r="U447" i="5"/>
  <c r="I447" i="5"/>
  <c r="E447" i="5"/>
  <c r="AD447" i="5"/>
  <c r="AC447" i="5" s="1"/>
  <c r="X447" i="5"/>
  <c r="S447" i="5"/>
  <c r="H447" i="5"/>
  <c r="C447" i="5"/>
  <c r="K447" i="5"/>
  <c r="R447" i="5"/>
  <c r="Z447" i="5"/>
  <c r="Y448" i="5"/>
  <c r="U448" i="5"/>
  <c r="I448" i="5"/>
  <c r="E448" i="5"/>
  <c r="AB448" i="5"/>
  <c r="AC448" i="5" s="1"/>
  <c r="W448" i="5"/>
  <c r="R448" i="5"/>
  <c r="L448" i="5"/>
  <c r="G448" i="5"/>
  <c r="K448" i="5"/>
  <c r="S448" i="5"/>
  <c r="Z448" i="5"/>
  <c r="Y449" i="5"/>
  <c r="U449" i="5"/>
  <c r="I449" i="5"/>
  <c r="E449" i="5"/>
  <c r="P449" i="5"/>
  <c r="K449" i="5"/>
  <c r="F449" i="5"/>
  <c r="L449" i="5"/>
  <c r="S449" i="5"/>
  <c r="Z449" i="5"/>
  <c r="Y451" i="5"/>
  <c r="U451" i="5"/>
  <c r="I451" i="5"/>
  <c r="E451" i="5"/>
  <c r="AD451" i="5"/>
  <c r="AC451" i="5" s="1"/>
  <c r="X451" i="5"/>
  <c r="S451" i="5"/>
  <c r="H451" i="5"/>
  <c r="C451" i="5"/>
  <c r="K451" i="5"/>
  <c r="R451" i="5"/>
  <c r="Z451" i="5"/>
  <c r="Y452" i="5"/>
  <c r="U452" i="5"/>
  <c r="I452" i="5"/>
  <c r="E452" i="5"/>
  <c r="AB452" i="5"/>
  <c r="AC452" i="5" s="1"/>
  <c r="W452" i="5"/>
  <c r="R452" i="5"/>
  <c r="L452" i="5"/>
  <c r="G452" i="5"/>
  <c r="K452" i="5"/>
  <c r="S452" i="5"/>
  <c r="Z452" i="5"/>
  <c r="Y453" i="5"/>
  <c r="U453" i="5"/>
  <c r="I453" i="5"/>
  <c r="E453" i="5"/>
  <c r="P453" i="5"/>
  <c r="K453" i="5"/>
  <c r="F453" i="5"/>
  <c r="L453" i="5"/>
  <c r="S453" i="5"/>
  <c r="Z453" i="5"/>
  <c r="Y455" i="5"/>
  <c r="U455" i="5"/>
  <c r="I455" i="5"/>
  <c r="E455" i="5"/>
  <c r="AD455" i="5"/>
  <c r="AC455" i="5" s="1"/>
  <c r="X455" i="5"/>
  <c r="S455" i="5"/>
  <c r="H455" i="5"/>
  <c r="C455" i="5"/>
  <c r="K455" i="5"/>
  <c r="R455" i="5"/>
  <c r="Z455" i="5"/>
  <c r="Y456" i="5"/>
  <c r="U456" i="5"/>
  <c r="I456" i="5"/>
  <c r="E456" i="5"/>
  <c r="AB456" i="5"/>
  <c r="AC456" i="5" s="1"/>
  <c r="W456" i="5"/>
  <c r="R456" i="5"/>
  <c r="L456" i="5"/>
  <c r="G456" i="5"/>
  <c r="K456" i="5"/>
  <c r="S456" i="5"/>
  <c r="Z456" i="5"/>
  <c r="Y457" i="5"/>
  <c r="U457" i="5"/>
  <c r="I457" i="5"/>
  <c r="E457" i="5"/>
  <c r="P457" i="5"/>
  <c r="K457" i="5"/>
  <c r="F457" i="5"/>
  <c r="L457" i="5"/>
  <c r="S457" i="5"/>
  <c r="Z457" i="5"/>
  <c r="Y459" i="5"/>
  <c r="U459" i="5"/>
  <c r="I459" i="5"/>
  <c r="E459" i="5"/>
  <c r="AD459" i="5"/>
  <c r="AC459" i="5" s="1"/>
  <c r="X459" i="5"/>
  <c r="S459" i="5"/>
  <c r="H459" i="5"/>
  <c r="C459" i="5"/>
  <c r="K459" i="5"/>
  <c r="R459" i="5"/>
  <c r="Z459" i="5"/>
  <c r="Y460" i="5"/>
  <c r="U460" i="5"/>
  <c r="I460" i="5"/>
  <c r="E460" i="5"/>
  <c r="AB460" i="5"/>
  <c r="AC460" i="5" s="1"/>
  <c r="W460" i="5"/>
  <c r="R460" i="5"/>
  <c r="L460" i="5"/>
  <c r="G460" i="5"/>
  <c r="K460" i="5"/>
  <c r="S460" i="5"/>
  <c r="Z460" i="5"/>
  <c r="Y461" i="5"/>
  <c r="U461" i="5"/>
  <c r="I461" i="5"/>
  <c r="E461" i="5"/>
  <c r="P461" i="5"/>
  <c r="K461" i="5"/>
  <c r="F461" i="5"/>
  <c r="L461" i="5"/>
  <c r="S461" i="5"/>
  <c r="Z461" i="5"/>
  <c r="Y463" i="5"/>
  <c r="U463" i="5"/>
  <c r="I463" i="5"/>
  <c r="E463" i="5"/>
  <c r="AD463" i="5"/>
  <c r="X463" i="5"/>
  <c r="S463" i="5"/>
  <c r="H463" i="5"/>
  <c r="C463" i="5"/>
  <c r="K463" i="5"/>
  <c r="R463" i="5"/>
  <c r="Z463" i="5"/>
  <c r="Y464" i="5"/>
  <c r="U464" i="5"/>
  <c r="I464" i="5"/>
  <c r="E464" i="5"/>
  <c r="AB464" i="5"/>
  <c r="AC464" i="5" s="1"/>
  <c r="W464" i="5"/>
  <c r="R464" i="5"/>
  <c r="L464" i="5"/>
  <c r="G464" i="5"/>
  <c r="K464" i="5"/>
  <c r="S464" i="5"/>
  <c r="Z464" i="5"/>
  <c r="Y465" i="5"/>
  <c r="U465" i="5"/>
  <c r="I465" i="5"/>
  <c r="E465" i="5"/>
  <c r="P465" i="5"/>
  <c r="K465" i="5"/>
  <c r="F465" i="5"/>
  <c r="L465" i="5"/>
  <c r="S465" i="5"/>
  <c r="Z465" i="5"/>
  <c r="Y467" i="5"/>
  <c r="U467" i="5"/>
  <c r="I467" i="5"/>
  <c r="E467" i="5"/>
  <c r="AD467" i="5"/>
  <c r="AC467" i="5" s="1"/>
  <c r="X467" i="5"/>
  <c r="S467" i="5"/>
  <c r="H467" i="5"/>
  <c r="C467" i="5"/>
  <c r="K467" i="5"/>
  <c r="R467" i="5"/>
  <c r="Z467" i="5"/>
  <c r="Y468" i="5"/>
  <c r="U468" i="5"/>
  <c r="I468" i="5"/>
  <c r="E468" i="5"/>
  <c r="AD468" i="5"/>
  <c r="AB468" i="5"/>
  <c r="W468" i="5"/>
  <c r="R468" i="5"/>
  <c r="L468" i="5"/>
  <c r="G468" i="5"/>
  <c r="K468" i="5"/>
  <c r="S468" i="5"/>
  <c r="Z468" i="5"/>
  <c r="F469" i="5"/>
  <c r="P469" i="5"/>
  <c r="Z469" i="5"/>
  <c r="G470" i="5"/>
  <c r="R470" i="5"/>
  <c r="V470" i="5" s="1"/>
  <c r="Z470" i="5"/>
  <c r="K472" i="5"/>
  <c r="T472" i="5"/>
  <c r="C473" i="5"/>
  <c r="K473" i="5"/>
  <c r="T473" i="5"/>
  <c r="C474" i="5"/>
  <c r="L474" i="5"/>
  <c r="T474" i="5"/>
  <c r="M475" i="5"/>
  <c r="O475" i="5"/>
  <c r="N475" i="5"/>
  <c r="F476" i="5"/>
  <c r="P476" i="5"/>
  <c r="Z476" i="5"/>
  <c r="F477" i="5"/>
  <c r="P477" i="5"/>
  <c r="Z477" i="5"/>
  <c r="G478" i="5"/>
  <c r="R478" i="5"/>
  <c r="V478" i="5" s="1"/>
  <c r="Z478" i="5"/>
  <c r="K480" i="5"/>
  <c r="T480" i="5"/>
  <c r="C481" i="5"/>
  <c r="K481" i="5"/>
  <c r="T481" i="5"/>
  <c r="C482" i="5"/>
  <c r="L482" i="5"/>
  <c r="T482" i="5"/>
  <c r="M483" i="5"/>
  <c r="O483" i="5"/>
  <c r="N483" i="5"/>
  <c r="F484" i="5"/>
  <c r="P484" i="5"/>
  <c r="Z484" i="5"/>
  <c r="F485" i="5"/>
  <c r="P485" i="5"/>
  <c r="Z485" i="5"/>
  <c r="G486" i="5"/>
  <c r="R486" i="5"/>
  <c r="Z486" i="5"/>
  <c r="K488" i="5"/>
  <c r="T488" i="5"/>
  <c r="C489" i="5"/>
  <c r="K489" i="5"/>
  <c r="T489" i="5"/>
  <c r="C490" i="5"/>
  <c r="L490" i="5"/>
  <c r="T490" i="5"/>
  <c r="M491" i="5"/>
  <c r="O491" i="5"/>
  <c r="N491" i="5"/>
  <c r="F492" i="5"/>
  <c r="P492" i="5"/>
  <c r="Z492" i="5"/>
  <c r="F493" i="5"/>
  <c r="P493" i="5"/>
  <c r="Z493" i="5"/>
  <c r="G494" i="5"/>
  <c r="R494" i="5"/>
  <c r="V494" i="5" s="1"/>
  <c r="Z494" i="5"/>
  <c r="K496" i="5"/>
  <c r="T496" i="5"/>
  <c r="C497" i="5"/>
  <c r="K497" i="5"/>
  <c r="T497" i="5"/>
  <c r="C498" i="5"/>
  <c r="L498" i="5"/>
  <c r="T498" i="5"/>
  <c r="M499" i="5"/>
  <c r="O499" i="5"/>
  <c r="N499" i="5"/>
  <c r="F500" i="5"/>
  <c r="P500" i="5"/>
  <c r="Z500" i="5"/>
  <c r="F501" i="5"/>
  <c r="P501" i="5"/>
  <c r="Z501" i="5"/>
  <c r="G502" i="5"/>
  <c r="R502" i="5"/>
  <c r="V502" i="5" s="1"/>
  <c r="Z502" i="5"/>
  <c r="K504" i="5"/>
  <c r="T504" i="5"/>
  <c r="C505" i="5"/>
  <c r="K505" i="5"/>
  <c r="T505" i="5"/>
  <c r="C506" i="5"/>
  <c r="L506" i="5"/>
  <c r="T506" i="5"/>
  <c r="M507" i="5"/>
  <c r="O507" i="5"/>
  <c r="N507" i="5"/>
  <c r="F508" i="5"/>
  <c r="P508" i="5"/>
  <c r="Z508" i="5"/>
  <c r="F509" i="5"/>
  <c r="P509" i="5"/>
  <c r="Z509" i="5"/>
  <c r="G510" i="5"/>
  <c r="R510" i="5"/>
  <c r="Z510" i="5"/>
  <c r="K512" i="5"/>
  <c r="T512" i="5"/>
  <c r="C513" i="5"/>
  <c r="K513" i="5"/>
  <c r="T513" i="5"/>
  <c r="C514" i="5"/>
  <c r="L514" i="5"/>
  <c r="T514" i="5"/>
  <c r="M515" i="5"/>
  <c r="O515" i="5"/>
  <c r="N515" i="5"/>
  <c r="F516" i="5"/>
  <c r="P516" i="5"/>
  <c r="Z516" i="5"/>
  <c r="F517" i="5"/>
  <c r="P517" i="5"/>
  <c r="Z517" i="5"/>
  <c r="G518" i="5"/>
  <c r="R518" i="5"/>
  <c r="Z518" i="5"/>
  <c r="K520" i="5"/>
  <c r="T520" i="5"/>
  <c r="C521" i="5"/>
  <c r="K521" i="5"/>
  <c r="T521" i="5"/>
  <c r="C522" i="5"/>
  <c r="L522" i="5"/>
  <c r="T522" i="5"/>
  <c r="M523" i="5"/>
  <c r="O523" i="5"/>
  <c r="N523" i="5"/>
  <c r="F524" i="5"/>
  <c r="P524" i="5"/>
  <c r="Z524" i="5"/>
  <c r="F525" i="5"/>
  <c r="P525" i="5"/>
  <c r="Z525" i="5"/>
  <c r="G526" i="5"/>
  <c r="R526" i="5"/>
  <c r="V526" i="5" s="1"/>
  <c r="Z526" i="5"/>
  <c r="K528" i="5"/>
  <c r="T528" i="5"/>
  <c r="C529" i="5"/>
  <c r="K529" i="5"/>
  <c r="T529" i="5"/>
  <c r="C530" i="5"/>
  <c r="L530" i="5"/>
  <c r="T530" i="5"/>
  <c r="M531" i="5"/>
  <c r="O531" i="5"/>
  <c r="N531" i="5"/>
  <c r="F532" i="5"/>
  <c r="P532" i="5"/>
  <c r="Z532" i="5"/>
  <c r="F533" i="5"/>
  <c r="P533" i="5"/>
  <c r="Z533" i="5"/>
  <c r="G534" i="5"/>
  <c r="R534" i="5"/>
  <c r="V534" i="5" s="1"/>
  <c r="Z534" i="5"/>
  <c r="K536" i="5"/>
  <c r="T536" i="5"/>
  <c r="C537" i="5"/>
  <c r="K537" i="5"/>
  <c r="T537" i="5"/>
  <c r="C538" i="5"/>
  <c r="L538" i="5"/>
  <c r="T538" i="5"/>
  <c r="M539" i="5"/>
  <c r="O539" i="5"/>
  <c r="N539" i="5"/>
  <c r="F540" i="5"/>
  <c r="P540" i="5"/>
  <c r="Z540" i="5"/>
  <c r="F541" i="5"/>
  <c r="P541" i="5"/>
  <c r="Z541" i="5"/>
  <c r="G542" i="5"/>
  <c r="R542" i="5"/>
  <c r="V542" i="5" s="1"/>
  <c r="Z542" i="5"/>
  <c r="K544" i="5"/>
  <c r="T544" i="5"/>
  <c r="C545" i="5"/>
  <c r="K545" i="5"/>
  <c r="T545" i="5"/>
  <c r="C546" i="5"/>
  <c r="L546" i="5"/>
  <c r="T546" i="5"/>
  <c r="M547" i="5"/>
  <c r="O547" i="5"/>
  <c r="N547" i="5"/>
  <c r="F548" i="5"/>
  <c r="P548" i="5"/>
  <c r="Z548" i="5"/>
  <c r="F549" i="5"/>
  <c r="P549" i="5"/>
  <c r="Z549" i="5"/>
  <c r="G550" i="5"/>
  <c r="R550" i="5"/>
  <c r="Z550" i="5"/>
  <c r="L552" i="5"/>
  <c r="AB554" i="5"/>
  <c r="Y556" i="5"/>
  <c r="U556" i="5"/>
  <c r="I556" i="5"/>
  <c r="E556" i="5"/>
  <c r="AD556" i="5"/>
  <c r="X556" i="5"/>
  <c r="S556" i="5"/>
  <c r="H556" i="5"/>
  <c r="C556" i="5"/>
  <c r="W556" i="5"/>
  <c r="P556" i="5"/>
  <c r="J556" i="5"/>
  <c r="AB556" i="5"/>
  <c r="G556" i="5"/>
  <c r="R556" i="5"/>
  <c r="V556" i="5" s="1"/>
  <c r="Y557" i="5"/>
  <c r="U557" i="5"/>
  <c r="I557" i="5"/>
  <c r="E557" i="5"/>
  <c r="AB557" i="5"/>
  <c r="W557" i="5"/>
  <c r="R557" i="5"/>
  <c r="L557" i="5"/>
  <c r="G557" i="5"/>
  <c r="X557" i="5"/>
  <c r="P557" i="5"/>
  <c r="J557" i="5"/>
  <c r="C557" i="5"/>
  <c r="AD557" i="5"/>
  <c r="H557" i="5"/>
  <c r="S557" i="5"/>
  <c r="Y558" i="5"/>
  <c r="U558" i="5"/>
  <c r="I558" i="5"/>
  <c r="E558" i="5"/>
  <c r="P558" i="5"/>
  <c r="K558" i="5"/>
  <c r="F558" i="5"/>
  <c r="X558" i="5"/>
  <c r="R558" i="5"/>
  <c r="J558" i="5"/>
  <c r="C558" i="5"/>
  <c r="AD558" i="5"/>
  <c r="AC558" i="5" s="1"/>
  <c r="W558" i="5"/>
  <c r="H558" i="5"/>
  <c r="S558" i="5"/>
  <c r="F560" i="5"/>
  <c r="T560" i="5"/>
  <c r="F561" i="5"/>
  <c r="Y562" i="5"/>
  <c r="U562" i="5"/>
  <c r="I562" i="5"/>
  <c r="E562" i="5"/>
  <c r="P562" i="5"/>
  <c r="K562" i="5"/>
  <c r="F562" i="5"/>
  <c r="L562" i="5"/>
  <c r="S562" i="5"/>
  <c r="Z562" i="5"/>
  <c r="Y564" i="5"/>
  <c r="U564" i="5"/>
  <c r="I564" i="5"/>
  <c r="E564" i="5"/>
  <c r="AD564" i="5"/>
  <c r="X564" i="5"/>
  <c r="S564" i="5"/>
  <c r="H564" i="5"/>
  <c r="C564" i="5"/>
  <c r="K564" i="5"/>
  <c r="R564" i="5"/>
  <c r="Z564" i="5"/>
  <c r="Y565" i="5"/>
  <c r="U565" i="5"/>
  <c r="I565" i="5"/>
  <c r="E565" i="5"/>
  <c r="AB565" i="5"/>
  <c r="W565" i="5"/>
  <c r="R565" i="5"/>
  <c r="L565" i="5"/>
  <c r="G565" i="5"/>
  <c r="K565" i="5"/>
  <c r="S565" i="5"/>
  <c r="Z565" i="5"/>
  <c r="Y566" i="5"/>
  <c r="U566" i="5"/>
  <c r="I566" i="5"/>
  <c r="E566" i="5"/>
  <c r="P566" i="5"/>
  <c r="K566" i="5"/>
  <c r="F566" i="5"/>
  <c r="L566" i="5"/>
  <c r="S566" i="5"/>
  <c r="Z566" i="5"/>
  <c r="Y568" i="5"/>
  <c r="U568" i="5"/>
  <c r="I568" i="5"/>
  <c r="E568" i="5"/>
  <c r="AD568" i="5"/>
  <c r="X568" i="5"/>
  <c r="S568" i="5"/>
  <c r="H568" i="5"/>
  <c r="C568" i="5"/>
  <c r="K568" i="5"/>
  <c r="R568" i="5"/>
  <c r="Z568" i="5"/>
  <c r="Y569" i="5"/>
  <c r="U569" i="5"/>
  <c r="I569" i="5"/>
  <c r="E569" i="5"/>
  <c r="AB569" i="5"/>
  <c r="W569" i="5"/>
  <c r="R569" i="5"/>
  <c r="L569" i="5"/>
  <c r="G569" i="5"/>
  <c r="K569" i="5"/>
  <c r="S569" i="5"/>
  <c r="Z569" i="5"/>
  <c r="Y570" i="5"/>
  <c r="U570" i="5"/>
  <c r="I570" i="5"/>
  <c r="E570" i="5"/>
  <c r="P570" i="5"/>
  <c r="K570" i="5"/>
  <c r="F570" i="5"/>
  <c r="L570" i="5"/>
  <c r="S570" i="5"/>
  <c r="Z570" i="5"/>
  <c r="Y572" i="5"/>
  <c r="U572" i="5"/>
  <c r="I572" i="5"/>
  <c r="E572" i="5"/>
  <c r="AD572" i="5"/>
  <c r="X572" i="5"/>
  <c r="S572" i="5"/>
  <c r="H572" i="5"/>
  <c r="C572" i="5"/>
  <c r="K572" i="5"/>
  <c r="R572" i="5"/>
  <c r="Z572" i="5"/>
  <c r="Y573" i="5"/>
  <c r="U573" i="5"/>
  <c r="I573" i="5"/>
  <c r="E573" i="5"/>
  <c r="AB573" i="5"/>
  <c r="W573" i="5"/>
  <c r="R573" i="5"/>
  <c r="L573" i="5"/>
  <c r="G573" i="5"/>
  <c r="K573" i="5"/>
  <c r="S573" i="5"/>
  <c r="Z573" i="5"/>
  <c r="Y574" i="5"/>
  <c r="U574" i="5"/>
  <c r="I574" i="5"/>
  <c r="E574" i="5"/>
  <c r="P574" i="5"/>
  <c r="K574" i="5"/>
  <c r="F574" i="5"/>
  <c r="L574" i="5"/>
  <c r="S574" i="5"/>
  <c r="Z574" i="5"/>
  <c r="Y576" i="5"/>
  <c r="U576" i="5"/>
  <c r="I576" i="5"/>
  <c r="E576" i="5"/>
  <c r="AD576" i="5"/>
  <c r="X576" i="5"/>
  <c r="S576" i="5"/>
  <c r="H576" i="5"/>
  <c r="C576" i="5"/>
  <c r="K576" i="5"/>
  <c r="R576" i="5"/>
  <c r="Z576" i="5"/>
  <c r="Y577" i="5"/>
  <c r="U577" i="5"/>
  <c r="I577" i="5"/>
  <c r="E577" i="5"/>
  <c r="AB577" i="5"/>
  <c r="W577" i="5"/>
  <c r="R577" i="5"/>
  <c r="L577" i="5"/>
  <c r="G577" i="5"/>
  <c r="K577" i="5"/>
  <c r="S577" i="5"/>
  <c r="Z577" i="5"/>
  <c r="Y578" i="5"/>
  <c r="U578" i="5"/>
  <c r="I578" i="5"/>
  <c r="E578" i="5"/>
  <c r="P578" i="5"/>
  <c r="K578" i="5"/>
  <c r="F578" i="5"/>
  <c r="L578" i="5"/>
  <c r="S578" i="5"/>
  <c r="Z578" i="5"/>
  <c r="Y580" i="5"/>
  <c r="U580" i="5"/>
  <c r="I580" i="5"/>
  <c r="E580" i="5"/>
  <c r="AD580" i="5"/>
  <c r="X580" i="5"/>
  <c r="S580" i="5"/>
  <c r="H580" i="5"/>
  <c r="C580" i="5"/>
  <c r="K580" i="5"/>
  <c r="R580" i="5"/>
  <c r="Z580" i="5"/>
  <c r="Y581" i="5"/>
  <c r="U581" i="5"/>
  <c r="I581" i="5"/>
  <c r="E581" i="5"/>
  <c r="AB581" i="5"/>
  <c r="W581" i="5"/>
  <c r="R581" i="5"/>
  <c r="L581" i="5"/>
  <c r="G581" i="5"/>
  <c r="K581" i="5"/>
  <c r="S581" i="5"/>
  <c r="Z581" i="5"/>
  <c r="Y582" i="5"/>
  <c r="U582" i="5"/>
  <c r="I582" i="5"/>
  <c r="E582" i="5"/>
  <c r="P582" i="5"/>
  <c r="K582" i="5"/>
  <c r="F582" i="5"/>
  <c r="L582" i="5"/>
  <c r="S582" i="5"/>
  <c r="Z582" i="5"/>
  <c r="Y584" i="5"/>
  <c r="U584" i="5"/>
  <c r="I584" i="5"/>
  <c r="E584" i="5"/>
  <c r="AD584" i="5"/>
  <c r="X584" i="5"/>
  <c r="S584" i="5"/>
  <c r="H584" i="5"/>
  <c r="C584" i="5"/>
  <c r="K584" i="5"/>
  <c r="R584" i="5"/>
  <c r="Z584" i="5"/>
  <c r="Y585" i="5"/>
  <c r="U585" i="5"/>
  <c r="I585" i="5"/>
  <c r="E585" i="5"/>
  <c r="AB585" i="5"/>
  <c r="W585" i="5"/>
  <c r="R585" i="5"/>
  <c r="L585" i="5"/>
  <c r="G585" i="5"/>
  <c r="K585" i="5"/>
  <c r="S585" i="5"/>
  <c r="Z585" i="5"/>
  <c r="Y586" i="5"/>
  <c r="U586" i="5"/>
  <c r="I586" i="5"/>
  <c r="E586" i="5"/>
  <c r="P586" i="5"/>
  <c r="K586" i="5"/>
  <c r="F586" i="5"/>
  <c r="L586" i="5"/>
  <c r="S586" i="5"/>
  <c r="Z586" i="5"/>
  <c r="Y588" i="5"/>
  <c r="U588" i="5"/>
  <c r="I588" i="5"/>
  <c r="E588" i="5"/>
  <c r="AD588" i="5"/>
  <c r="X588" i="5"/>
  <c r="S588" i="5"/>
  <c r="H588" i="5"/>
  <c r="C588" i="5"/>
  <c r="K588" i="5"/>
  <c r="R588" i="5"/>
  <c r="Z588" i="5"/>
  <c r="Y589" i="5"/>
  <c r="U589" i="5"/>
  <c r="I589" i="5"/>
  <c r="E589" i="5"/>
  <c r="AB589" i="5"/>
  <c r="W589" i="5"/>
  <c r="R589" i="5"/>
  <c r="L589" i="5"/>
  <c r="G589" i="5"/>
  <c r="K589" i="5"/>
  <c r="S589" i="5"/>
  <c r="Z589" i="5"/>
  <c r="Y590" i="5"/>
  <c r="U590" i="5"/>
  <c r="I590" i="5"/>
  <c r="E590" i="5"/>
  <c r="P590" i="5"/>
  <c r="K590" i="5"/>
  <c r="F590" i="5"/>
  <c r="L590" i="5"/>
  <c r="S590" i="5"/>
  <c r="Z590" i="5"/>
  <c r="Y592" i="5"/>
  <c r="U592" i="5"/>
  <c r="I592" i="5"/>
  <c r="E592" i="5"/>
  <c r="AD592" i="5"/>
  <c r="X592" i="5"/>
  <c r="S592" i="5"/>
  <c r="H592" i="5"/>
  <c r="C592" i="5"/>
  <c r="K592" i="5"/>
  <c r="R592" i="5"/>
  <c r="Z592" i="5"/>
  <c r="Y593" i="5"/>
  <c r="U593" i="5"/>
  <c r="I593" i="5"/>
  <c r="E593" i="5"/>
  <c r="AB593" i="5"/>
  <c r="W593" i="5"/>
  <c r="R593" i="5"/>
  <c r="L593" i="5"/>
  <c r="G593" i="5"/>
  <c r="K593" i="5"/>
  <c r="S593" i="5"/>
  <c r="Z593" i="5"/>
  <c r="Y594" i="5"/>
  <c r="U594" i="5"/>
  <c r="I594" i="5"/>
  <c r="E594" i="5"/>
  <c r="P594" i="5"/>
  <c r="K594" i="5"/>
  <c r="F594" i="5"/>
  <c r="L594" i="5"/>
  <c r="S594" i="5"/>
  <c r="Z594" i="5"/>
  <c r="Y596" i="5"/>
  <c r="U596" i="5"/>
  <c r="I596" i="5"/>
  <c r="E596" i="5"/>
  <c r="AD596" i="5"/>
  <c r="X596" i="5"/>
  <c r="S596" i="5"/>
  <c r="H596" i="5"/>
  <c r="C596" i="5"/>
  <c r="K596" i="5"/>
  <c r="R596" i="5"/>
  <c r="Z596" i="5"/>
  <c r="Y597" i="5"/>
  <c r="U597" i="5"/>
  <c r="I597" i="5"/>
  <c r="E597" i="5"/>
  <c r="AB597" i="5"/>
  <c r="W597" i="5"/>
  <c r="R597" i="5"/>
  <c r="L597" i="5"/>
  <c r="G597" i="5"/>
  <c r="K597" i="5"/>
  <c r="S597" i="5"/>
  <c r="Z597" i="5"/>
  <c r="Y598" i="5"/>
  <c r="U598" i="5"/>
  <c r="I598" i="5"/>
  <c r="E598" i="5"/>
  <c r="P598" i="5"/>
  <c r="K598" i="5"/>
  <c r="F598" i="5"/>
  <c r="L598" i="5"/>
  <c r="S598" i="5"/>
  <c r="Z598" i="5"/>
  <c r="Y600" i="5"/>
  <c r="U600" i="5"/>
  <c r="I600" i="5"/>
  <c r="E600" i="5"/>
  <c r="AD600" i="5"/>
  <c r="X600" i="5"/>
  <c r="S600" i="5"/>
  <c r="H600" i="5"/>
  <c r="C600" i="5"/>
  <c r="K600" i="5"/>
  <c r="R600" i="5"/>
  <c r="Z600" i="5"/>
  <c r="Y601" i="5"/>
  <c r="U601" i="5"/>
  <c r="I601" i="5"/>
  <c r="E601" i="5"/>
  <c r="AB601" i="5"/>
  <c r="W601" i="5"/>
  <c r="R601" i="5"/>
  <c r="L601" i="5"/>
  <c r="G601" i="5"/>
  <c r="K601" i="5"/>
  <c r="S601" i="5"/>
  <c r="Z601" i="5"/>
  <c r="Y602" i="5"/>
  <c r="U602" i="5"/>
  <c r="I602" i="5"/>
  <c r="E602" i="5"/>
  <c r="P602" i="5"/>
  <c r="K602" i="5"/>
  <c r="F602" i="5"/>
  <c r="L602" i="5"/>
  <c r="S602" i="5"/>
  <c r="Z602" i="5"/>
  <c r="Y604" i="5"/>
  <c r="U604" i="5"/>
  <c r="I604" i="5"/>
  <c r="E604" i="5"/>
  <c r="AD604" i="5"/>
  <c r="X604" i="5"/>
  <c r="S604" i="5"/>
  <c r="H604" i="5"/>
  <c r="C604" i="5"/>
  <c r="K604" i="5"/>
  <c r="R604" i="5"/>
  <c r="Z604" i="5"/>
  <c r="Y605" i="5"/>
  <c r="U605" i="5"/>
  <c r="I605" i="5"/>
  <c r="E605" i="5"/>
  <c r="AB605" i="5"/>
  <c r="W605" i="5"/>
  <c r="R605" i="5"/>
  <c r="L605" i="5"/>
  <c r="G605" i="5"/>
  <c r="K605" i="5"/>
  <c r="S605" i="5"/>
  <c r="Z605" i="5"/>
  <c r="Y606" i="5"/>
  <c r="U606" i="5"/>
  <c r="I606" i="5"/>
  <c r="E606" i="5"/>
  <c r="P606" i="5"/>
  <c r="K606" i="5"/>
  <c r="F606" i="5"/>
  <c r="L606" i="5"/>
  <c r="S606" i="5"/>
  <c r="Z606" i="5"/>
  <c r="Y608" i="5"/>
  <c r="U608" i="5"/>
  <c r="I608" i="5"/>
  <c r="E608" i="5"/>
  <c r="AD608" i="5"/>
  <c r="X608" i="5"/>
  <c r="S608" i="5"/>
  <c r="H608" i="5"/>
  <c r="C608" i="5"/>
  <c r="K608" i="5"/>
  <c r="R608" i="5"/>
  <c r="Z608" i="5"/>
  <c r="Y609" i="5"/>
  <c r="U609" i="5"/>
  <c r="I609" i="5"/>
  <c r="E609" i="5"/>
  <c r="AB609" i="5"/>
  <c r="W609" i="5"/>
  <c r="R609" i="5"/>
  <c r="L609" i="5"/>
  <c r="G609" i="5"/>
  <c r="K609" i="5"/>
  <c r="S609" i="5"/>
  <c r="Z609" i="5"/>
  <c r="Y610" i="5"/>
  <c r="U610" i="5"/>
  <c r="I610" i="5"/>
  <c r="E610" i="5"/>
  <c r="P610" i="5"/>
  <c r="K610" i="5"/>
  <c r="F610" i="5"/>
  <c r="L610" i="5"/>
  <c r="S610" i="5"/>
  <c r="Z610" i="5"/>
  <c r="Y612" i="5"/>
  <c r="U612" i="5"/>
  <c r="I612" i="5"/>
  <c r="E612" i="5"/>
  <c r="AD612" i="5"/>
  <c r="X612" i="5"/>
  <c r="S612" i="5"/>
  <c r="H612" i="5"/>
  <c r="C612" i="5"/>
  <c r="K612" i="5"/>
  <c r="R612" i="5"/>
  <c r="Z612" i="5"/>
  <c r="Y613" i="5"/>
  <c r="U613" i="5"/>
  <c r="I613" i="5"/>
  <c r="E613" i="5"/>
  <c r="AB613" i="5"/>
  <c r="W613" i="5"/>
  <c r="R613" i="5"/>
  <c r="L613" i="5"/>
  <c r="G613" i="5"/>
  <c r="K613" i="5"/>
  <c r="S613" i="5"/>
  <c r="Z613" i="5"/>
  <c r="Y614" i="5"/>
  <c r="U614" i="5"/>
  <c r="I614" i="5"/>
  <c r="E614" i="5"/>
  <c r="P614" i="5"/>
  <c r="K614" i="5"/>
  <c r="F614" i="5"/>
  <c r="L614" i="5"/>
  <c r="S614" i="5"/>
  <c r="Z614" i="5"/>
  <c r="Y616" i="5"/>
  <c r="U616" i="5"/>
  <c r="I616" i="5"/>
  <c r="E616" i="5"/>
  <c r="AD616" i="5"/>
  <c r="X616" i="5"/>
  <c r="S616" i="5"/>
  <c r="H616" i="5"/>
  <c r="C616" i="5"/>
  <c r="K616" i="5"/>
  <c r="R616" i="5"/>
  <c r="Z616" i="5"/>
  <c r="Y617" i="5"/>
  <c r="U617" i="5"/>
  <c r="I617" i="5"/>
  <c r="E617" i="5"/>
  <c r="AB617" i="5"/>
  <c r="W617" i="5"/>
  <c r="R617" i="5"/>
  <c r="L617" i="5"/>
  <c r="G617" i="5"/>
  <c r="K617" i="5"/>
  <c r="S617" i="5"/>
  <c r="Z617" i="5"/>
  <c r="Y618" i="5"/>
  <c r="U618" i="5"/>
  <c r="I618" i="5"/>
  <c r="E618" i="5"/>
  <c r="P618" i="5"/>
  <c r="K618" i="5"/>
  <c r="F618" i="5"/>
  <c r="L618" i="5"/>
  <c r="S618" i="5"/>
  <c r="Z618" i="5"/>
  <c r="Y620" i="5"/>
  <c r="U620" i="5"/>
  <c r="I620" i="5"/>
  <c r="E620" i="5"/>
  <c r="AD620" i="5"/>
  <c r="X620" i="5"/>
  <c r="S620" i="5"/>
  <c r="H620" i="5"/>
  <c r="C620" i="5"/>
  <c r="K620" i="5"/>
  <c r="R620" i="5"/>
  <c r="Z620" i="5"/>
  <c r="Y621" i="5"/>
  <c r="U621" i="5"/>
  <c r="I621" i="5"/>
  <c r="E621" i="5"/>
  <c r="AB621" i="5"/>
  <c r="W621" i="5"/>
  <c r="R621" i="5"/>
  <c r="L621" i="5"/>
  <c r="G621" i="5"/>
  <c r="K621" i="5"/>
  <c r="S621" i="5"/>
  <c r="Z621" i="5"/>
  <c r="Y622" i="5"/>
  <c r="U622" i="5"/>
  <c r="I622" i="5"/>
  <c r="E622" i="5"/>
  <c r="P622" i="5"/>
  <c r="K622" i="5"/>
  <c r="F622" i="5"/>
  <c r="L622" i="5"/>
  <c r="S622" i="5"/>
  <c r="Z622" i="5"/>
  <c r="Y624" i="5"/>
  <c r="U624" i="5"/>
  <c r="I624" i="5"/>
  <c r="E624" i="5"/>
  <c r="AD624" i="5"/>
  <c r="X624" i="5"/>
  <c r="S624" i="5"/>
  <c r="H624" i="5"/>
  <c r="C624" i="5"/>
  <c r="K624" i="5"/>
  <c r="R624" i="5"/>
  <c r="Z624" i="5"/>
  <c r="Y625" i="5"/>
  <c r="U625" i="5"/>
  <c r="I625" i="5"/>
  <c r="E625" i="5"/>
  <c r="AB625" i="5"/>
  <c r="W625" i="5"/>
  <c r="R625" i="5"/>
  <c r="L625" i="5"/>
  <c r="G625" i="5"/>
  <c r="K625" i="5"/>
  <c r="S625" i="5"/>
  <c r="Z625" i="5"/>
  <c r="Y626" i="5"/>
  <c r="U626" i="5"/>
  <c r="I626" i="5"/>
  <c r="E626" i="5"/>
  <c r="P626" i="5"/>
  <c r="K626" i="5"/>
  <c r="F626" i="5"/>
  <c r="L626" i="5"/>
  <c r="S626" i="5"/>
  <c r="Z626" i="5"/>
  <c r="Y628" i="5"/>
  <c r="U628" i="5"/>
  <c r="I628" i="5"/>
  <c r="E628" i="5"/>
  <c r="AD628" i="5"/>
  <c r="X628" i="5"/>
  <c r="S628" i="5"/>
  <c r="H628" i="5"/>
  <c r="C628" i="5"/>
  <c r="K628" i="5"/>
  <c r="R628" i="5"/>
  <c r="Z628" i="5"/>
  <c r="Y629" i="5"/>
  <c r="U629" i="5"/>
  <c r="I629" i="5"/>
  <c r="E629" i="5"/>
  <c r="AB629" i="5"/>
  <c r="W629" i="5"/>
  <c r="R629" i="5"/>
  <c r="L629" i="5"/>
  <c r="G629" i="5"/>
  <c r="K629" i="5"/>
  <c r="S629" i="5"/>
  <c r="Z629" i="5"/>
  <c r="Y630" i="5"/>
  <c r="U630" i="5"/>
  <c r="I630" i="5"/>
  <c r="E630" i="5"/>
  <c r="P630" i="5"/>
  <c r="K630" i="5"/>
  <c r="F630" i="5"/>
  <c r="L630" i="5"/>
  <c r="S630" i="5"/>
  <c r="Z630" i="5"/>
  <c r="Y632" i="5"/>
  <c r="U632" i="5"/>
  <c r="I632" i="5"/>
  <c r="E632" i="5"/>
  <c r="AD632" i="5"/>
  <c r="X632" i="5"/>
  <c r="S632" i="5"/>
  <c r="H632" i="5"/>
  <c r="C632" i="5"/>
  <c r="K632" i="5"/>
  <c r="R632" i="5"/>
  <c r="Z632" i="5"/>
  <c r="Y633" i="5"/>
  <c r="U633" i="5"/>
  <c r="I633" i="5"/>
  <c r="E633" i="5"/>
  <c r="AB633" i="5"/>
  <c r="W633" i="5"/>
  <c r="R633" i="5"/>
  <c r="L633" i="5"/>
  <c r="G633" i="5"/>
  <c r="K633" i="5"/>
  <c r="S633" i="5"/>
  <c r="Z633" i="5"/>
  <c r="Y634" i="5"/>
  <c r="U634" i="5"/>
  <c r="I634" i="5"/>
  <c r="E634" i="5"/>
  <c r="P634" i="5"/>
  <c r="K634" i="5"/>
  <c r="F634" i="5"/>
  <c r="L634" i="5"/>
  <c r="S634" i="5"/>
  <c r="Z634" i="5"/>
  <c r="Y636" i="5"/>
  <c r="U636" i="5"/>
  <c r="I636" i="5"/>
  <c r="E636" i="5"/>
  <c r="AD636" i="5"/>
  <c r="X636" i="5"/>
  <c r="S636" i="5"/>
  <c r="H636" i="5"/>
  <c r="C636" i="5"/>
  <c r="K636" i="5"/>
  <c r="R636" i="5"/>
  <c r="Z636" i="5"/>
  <c r="Y637" i="5"/>
  <c r="U637" i="5"/>
  <c r="I637" i="5"/>
  <c r="E637" i="5"/>
  <c r="AB637" i="5"/>
  <c r="W637" i="5"/>
  <c r="R637" i="5"/>
  <c r="L637" i="5"/>
  <c r="G637" i="5"/>
  <c r="K637" i="5"/>
  <c r="S637" i="5"/>
  <c r="Z637" i="5"/>
  <c r="Y638" i="5"/>
  <c r="U638" i="5"/>
  <c r="I638" i="5"/>
  <c r="E638" i="5"/>
  <c r="P638" i="5"/>
  <c r="K638" i="5"/>
  <c r="F638" i="5"/>
  <c r="L638" i="5"/>
  <c r="S638" i="5"/>
  <c r="Z638" i="5"/>
  <c r="Y640" i="5"/>
  <c r="U640" i="5"/>
  <c r="I640" i="5"/>
  <c r="E640" i="5"/>
  <c r="AD640" i="5"/>
  <c r="X640" i="5"/>
  <c r="S640" i="5"/>
  <c r="H640" i="5"/>
  <c r="C640" i="5"/>
  <c r="K640" i="5"/>
  <c r="R640" i="5"/>
  <c r="Z640" i="5"/>
  <c r="Y641" i="5"/>
  <c r="U641" i="5"/>
  <c r="I641" i="5"/>
  <c r="E641" i="5"/>
  <c r="AB641" i="5"/>
  <c r="W641" i="5"/>
  <c r="R641" i="5"/>
  <c r="L641" i="5"/>
  <c r="G641" i="5"/>
  <c r="K641" i="5"/>
  <c r="S641" i="5"/>
  <c r="Z641" i="5"/>
  <c r="Y642" i="5"/>
  <c r="U642" i="5"/>
  <c r="I642" i="5"/>
  <c r="E642" i="5"/>
  <c r="P642" i="5"/>
  <c r="K642" i="5"/>
  <c r="F642" i="5"/>
  <c r="L642" i="5"/>
  <c r="S642" i="5"/>
  <c r="Z642" i="5"/>
  <c r="Y644" i="5"/>
  <c r="U644" i="5"/>
  <c r="I644" i="5"/>
  <c r="E644" i="5"/>
  <c r="AD644" i="5"/>
  <c r="X644" i="5"/>
  <c r="S644" i="5"/>
  <c r="H644" i="5"/>
  <c r="C644" i="5"/>
  <c r="K644" i="5"/>
  <c r="R644" i="5"/>
  <c r="Z644" i="5"/>
  <c r="Y645" i="5"/>
  <c r="U645" i="5"/>
  <c r="I645" i="5"/>
  <c r="E645" i="5"/>
  <c r="AB645" i="5"/>
  <c r="W645" i="5"/>
  <c r="R645" i="5"/>
  <c r="L645" i="5"/>
  <c r="G645" i="5"/>
  <c r="K645" i="5"/>
  <c r="S645" i="5"/>
  <c r="Z645" i="5"/>
  <c r="Y646" i="5"/>
  <c r="U646" i="5"/>
  <c r="I646" i="5"/>
  <c r="E646" i="5"/>
  <c r="P646" i="5"/>
  <c r="K646" i="5"/>
  <c r="F646" i="5"/>
  <c r="L646" i="5"/>
  <c r="S646" i="5"/>
  <c r="Z646" i="5"/>
  <c r="Y648" i="5"/>
  <c r="U648" i="5"/>
  <c r="I648" i="5"/>
  <c r="E648" i="5"/>
  <c r="AD648" i="5"/>
  <c r="X648" i="5"/>
  <c r="S648" i="5"/>
  <c r="H648" i="5"/>
  <c r="C648" i="5"/>
  <c r="K648" i="5"/>
  <c r="R648" i="5"/>
  <c r="Z648" i="5"/>
  <c r="Y649" i="5"/>
  <c r="U649" i="5"/>
  <c r="I649" i="5"/>
  <c r="E649" i="5"/>
  <c r="AB649" i="5"/>
  <c r="W649" i="5"/>
  <c r="R649" i="5"/>
  <c r="L649" i="5"/>
  <c r="G649" i="5"/>
  <c r="K649" i="5"/>
  <c r="S649" i="5"/>
  <c r="Z649" i="5"/>
  <c r="Y650" i="5"/>
  <c r="U650" i="5"/>
  <c r="I650" i="5"/>
  <c r="E650" i="5"/>
  <c r="P650" i="5"/>
  <c r="K650" i="5"/>
  <c r="F650" i="5"/>
  <c r="L650" i="5"/>
  <c r="S650" i="5"/>
  <c r="Z650" i="5"/>
  <c r="Y652" i="5"/>
  <c r="U652" i="5"/>
  <c r="I652" i="5"/>
  <c r="E652" i="5"/>
  <c r="AD652" i="5"/>
  <c r="X652" i="5"/>
  <c r="S652" i="5"/>
  <c r="H652" i="5"/>
  <c r="C652" i="5"/>
  <c r="K652" i="5"/>
  <c r="R652" i="5"/>
  <c r="Z652" i="5"/>
  <c r="Y653" i="5"/>
  <c r="U653" i="5"/>
  <c r="I653" i="5"/>
  <c r="E653" i="5"/>
  <c r="AB653" i="5"/>
  <c r="W653" i="5"/>
  <c r="R653" i="5"/>
  <c r="L653" i="5"/>
  <c r="G653" i="5"/>
  <c r="K653" i="5"/>
  <c r="S653" i="5"/>
  <c r="Z653" i="5"/>
  <c r="Y654" i="5"/>
  <c r="U654" i="5"/>
  <c r="I654" i="5"/>
  <c r="E654" i="5"/>
  <c r="P654" i="5"/>
  <c r="K654" i="5"/>
  <c r="F654" i="5"/>
  <c r="L654" i="5"/>
  <c r="S654" i="5"/>
  <c r="Z654" i="5"/>
  <c r="Y656" i="5"/>
  <c r="U656" i="5"/>
  <c r="I656" i="5"/>
  <c r="E656" i="5"/>
  <c r="AD656" i="5"/>
  <c r="X656" i="5"/>
  <c r="S656" i="5"/>
  <c r="H656" i="5"/>
  <c r="C656" i="5"/>
  <c r="K656" i="5"/>
  <c r="R656" i="5"/>
  <c r="Z656" i="5"/>
  <c r="Y657" i="5"/>
  <c r="U657" i="5"/>
  <c r="I657" i="5"/>
  <c r="E657" i="5"/>
  <c r="AB657" i="5"/>
  <c r="W657" i="5"/>
  <c r="R657" i="5"/>
  <c r="L657" i="5"/>
  <c r="G657" i="5"/>
  <c r="K657" i="5"/>
  <c r="S657" i="5"/>
  <c r="Z657" i="5"/>
  <c r="Y658" i="5"/>
  <c r="U658" i="5"/>
  <c r="I658" i="5"/>
  <c r="E658" i="5"/>
  <c r="P658" i="5"/>
  <c r="K658" i="5"/>
  <c r="F658" i="5"/>
  <c r="L658" i="5"/>
  <c r="S658" i="5"/>
  <c r="Z658" i="5"/>
  <c r="Y660" i="5"/>
  <c r="U660" i="5"/>
  <c r="I660" i="5"/>
  <c r="E660" i="5"/>
  <c r="AD660" i="5"/>
  <c r="X660" i="5"/>
  <c r="S660" i="5"/>
  <c r="H660" i="5"/>
  <c r="C660" i="5"/>
  <c r="K660" i="5"/>
  <c r="R660" i="5"/>
  <c r="Z660" i="5"/>
  <c r="Y661" i="5"/>
  <c r="U661" i="5"/>
  <c r="I661" i="5"/>
  <c r="E661" i="5"/>
  <c r="AB661" i="5"/>
  <c r="W661" i="5"/>
  <c r="R661" i="5"/>
  <c r="L661" i="5"/>
  <c r="G661" i="5"/>
  <c r="K661" i="5"/>
  <c r="S661" i="5"/>
  <c r="Z661" i="5"/>
  <c r="Y662" i="5"/>
  <c r="U662" i="5"/>
  <c r="I662" i="5"/>
  <c r="E662" i="5"/>
  <c r="P662" i="5"/>
  <c r="K662" i="5"/>
  <c r="F662" i="5"/>
  <c r="L662" i="5"/>
  <c r="S662" i="5"/>
  <c r="Z662" i="5"/>
  <c r="Y664" i="5"/>
  <c r="U664" i="5"/>
  <c r="I664" i="5"/>
  <c r="E664" i="5"/>
  <c r="AD664" i="5"/>
  <c r="X664" i="5"/>
  <c r="S664" i="5"/>
  <c r="H664" i="5"/>
  <c r="C664" i="5"/>
  <c r="K664" i="5"/>
  <c r="R664" i="5"/>
  <c r="Z664" i="5"/>
  <c r="Y665" i="5"/>
  <c r="U665" i="5"/>
  <c r="I665" i="5"/>
  <c r="E665" i="5"/>
  <c r="AB665" i="5"/>
  <c r="W665" i="5"/>
  <c r="R665" i="5"/>
  <c r="L665" i="5"/>
  <c r="G665" i="5"/>
  <c r="K665" i="5"/>
  <c r="S665" i="5"/>
  <c r="Z665" i="5"/>
  <c r="Y666" i="5"/>
  <c r="U666" i="5"/>
  <c r="I666" i="5"/>
  <c r="E666" i="5"/>
  <c r="P666" i="5"/>
  <c r="K666" i="5"/>
  <c r="F666" i="5"/>
  <c r="L666" i="5"/>
  <c r="S666" i="5"/>
  <c r="Z666" i="5"/>
  <c r="Y668" i="5"/>
  <c r="U668" i="5"/>
  <c r="I668" i="5"/>
  <c r="E668" i="5"/>
  <c r="AD668" i="5"/>
  <c r="X668" i="5"/>
  <c r="S668" i="5"/>
  <c r="H668" i="5"/>
  <c r="C668" i="5"/>
  <c r="K668" i="5"/>
  <c r="R668" i="5"/>
  <c r="Z668" i="5"/>
  <c r="Y669" i="5"/>
  <c r="U669" i="5"/>
  <c r="I669" i="5"/>
  <c r="E669" i="5"/>
  <c r="AB669" i="5"/>
  <c r="W669" i="5"/>
  <c r="R669" i="5"/>
  <c r="L669" i="5"/>
  <c r="G669" i="5"/>
  <c r="K669" i="5"/>
  <c r="S669" i="5"/>
  <c r="Z669" i="5"/>
  <c r="Y670" i="5"/>
  <c r="U670" i="5"/>
  <c r="I670" i="5"/>
  <c r="E670" i="5"/>
  <c r="P670" i="5"/>
  <c r="K670" i="5"/>
  <c r="F670" i="5"/>
  <c r="L670" i="5"/>
  <c r="S670" i="5"/>
  <c r="Z670" i="5"/>
  <c r="Y672" i="5"/>
  <c r="U672" i="5"/>
  <c r="I672" i="5"/>
  <c r="E672" i="5"/>
  <c r="AD672" i="5"/>
  <c r="X672" i="5"/>
  <c r="S672" i="5"/>
  <c r="H672" i="5"/>
  <c r="C672" i="5"/>
  <c r="K672" i="5"/>
  <c r="R672" i="5"/>
  <c r="Z672" i="5"/>
  <c r="Y673" i="5"/>
  <c r="U673" i="5"/>
  <c r="I673" i="5"/>
  <c r="E673" i="5"/>
  <c r="AB673" i="5"/>
  <c r="W673" i="5"/>
  <c r="R673" i="5"/>
  <c r="L673" i="5"/>
  <c r="G673" i="5"/>
  <c r="K673" i="5"/>
  <c r="S673" i="5"/>
  <c r="Z673" i="5"/>
  <c r="Y674" i="5"/>
  <c r="U674" i="5"/>
  <c r="I674" i="5"/>
  <c r="E674" i="5"/>
  <c r="P674" i="5"/>
  <c r="K674" i="5"/>
  <c r="F674" i="5"/>
  <c r="L674" i="5"/>
  <c r="S674" i="5"/>
  <c r="Z674" i="5"/>
  <c r="Y676" i="5"/>
  <c r="U676" i="5"/>
  <c r="I676" i="5"/>
  <c r="E676" i="5"/>
  <c r="AD676" i="5"/>
  <c r="X676" i="5"/>
  <c r="S676" i="5"/>
  <c r="H676" i="5"/>
  <c r="C676" i="5"/>
  <c r="K676" i="5"/>
  <c r="R676" i="5"/>
  <c r="Z676" i="5"/>
  <c r="Y677" i="5"/>
  <c r="U677" i="5"/>
  <c r="I677" i="5"/>
  <c r="E677" i="5"/>
  <c r="AB677" i="5"/>
  <c r="W677" i="5"/>
  <c r="R677" i="5"/>
  <c r="L677" i="5"/>
  <c r="G677" i="5"/>
  <c r="K677" i="5"/>
  <c r="S677" i="5"/>
  <c r="Z677" i="5"/>
  <c r="Y678" i="5"/>
  <c r="U678" i="5"/>
  <c r="I678" i="5"/>
  <c r="E678" i="5"/>
  <c r="P678" i="5"/>
  <c r="K678" i="5"/>
  <c r="F678" i="5"/>
  <c r="L678" i="5"/>
  <c r="S678" i="5"/>
  <c r="Z678" i="5"/>
  <c r="Y680" i="5"/>
  <c r="U680" i="5"/>
  <c r="I680" i="5"/>
  <c r="E680" i="5"/>
  <c r="AD680" i="5"/>
  <c r="X680" i="5"/>
  <c r="S680" i="5"/>
  <c r="H680" i="5"/>
  <c r="C680" i="5"/>
  <c r="K680" i="5"/>
  <c r="R680" i="5"/>
  <c r="Z680" i="5"/>
  <c r="W681" i="5"/>
  <c r="S681" i="5"/>
  <c r="AB681" i="5"/>
  <c r="I681" i="5"/>
  <c r="E681" i="5"/>
  <c r="Y681" i="5"/>
  <c r="R681" i="5"/>
  <c r="L681" i="5"/>
  <c r="G681" i="5"/>
  <c r="K681" i="5"/>
  <c r="T681" i="5"/>
  <c r="O687" i="5"/>
  <c r="N687" i="5"/>
  <c r="O695" i="5"/>
  <c r="N695" i="5"/>
  <c r="O703" i="5"/>
  <c r="N703" i="5"/>
  <c r="O711" i="5"/>
  <c r="N711" i="5"/>
  <c r="O718" i="5"/>
  <c r="N718" i="5"/>
  <c r="O719" i="5"/>
  <c r="N719" i="5"/>
  <c r="M719" i="5"/>
  <c r="O738" i="5"/>
  <c r="N738" i="5"/>
  <c r="O739" i="5"/>
  <c r="N739" i="5"/>
  <c r="M739" i="5"/>
  <c r="O750" i="5"/>
  <c r="N750" i="5"/>
  <c r="O751" i="5"/>
  <c r="N751" i="5"/>
  <c r="M751" i="5"/>
  <c r="O767" i="5"/>
  <c r="N767" i="5"/>
  <c r="M767" i="5"/>
  <c r="F652" i="5"/>
  <c r="L652" i="5"/>
  <c r="T652" i="5"/>
  <c r="F653" i="5"/>
  <c r="T653" i="5"/>
  <c r="G654" i="5"/>
  <c r="T654" i="5"/>
  <c r="AB654" i="5"/>
  <c r="F656" i="5"/>
  <c r="L656" i="5"/>
  <c r="T656" i="5"/>
  <c r="F657" i="5"/>
  <c r="T657" i="5"/>
  <c r="G658" i="5"/>
  <c r="T658" i="5"/>
  <c r="AB658" i="5"/>
  <c r="F660" i="5"/>
  <c r="L660" i="5"/>
  <c r="T660" i="5"/>
  <c r="F661" i="5"/>
  <c r="T661" i="5"/>
  <c r="G662" i="5"/>
  <c r="T662" i="5"/>
  <c r="AB662" i="5"/>
  <c r="F664" i="5"/>
  <c r="L664" i="5"/>
  <c r="T664" i="5"/>
  <c r="F665" i="5"/>
  <c r="T665" i="5"/>
  <c r="G666" i="5"/>
  <c r="T666" i="5"/>
  <c r="AB666" i="5"/>
  <c r="F668" i="5"/>
  <c r="L668" i="5"/>
  <c r="T668" i="5"/>
  <c r="F669" i="5"/>
  <c r="T669" i="5"/>
  <c r="G670" i="5"/>
  <c r="T670" i="5"/>
  <c r="AB670" i="5"/>
  <c r="F672" i="5"/>
  <c r="L672" i="5"/>
  <c r="T672" i="5"/>
  <c r="F673" i="5"/>
  <c r="T673" i="5"/>
  <c r="G674" i="5"/>
  <c r="T674" i="5"/>
  <c r="AB674" i="5"/>
  <c r="F676" i="5"/>
  <c r="L676" i="5"/>
  <c r="T676" i="5"/>
  <c r="F677" i="5"/>
  <c r="T677" i="5"/>
  <c r="G678" i="5"/>
  <c r="T678" i="5"/>
  <c r="AB678" i="5"/>
  <c r="F680" i="5"/>
  <c r="L680" i="5"/>
  <c r="T680" i="5"/>
  <c r="F681" i="5"/>
  <c r="U681" i="5"/>
  <c r="AD681" i="5"/>
  <c r="AC681" i="5" s="1"/>
  <c r="N686" i="5"/>
  <c r="N694" i="5"/>
  <c r="N702" i="5"/>
  <c r="O705" i="5"/>
  <c r="M705" i="5"/>
  <c r="O713" i="5"/>
  <c r="M713" i="5"/>
  <c r="O714" i="5"/>
  <c r="N714" i="5"/>
  <c r="AC714" i="5"/>
  <c r="O715" i="5"/>
  <c r="N715" i="5"/>
  <c r="M715" i="5"/>
  <c r="O726" i="5"/>
  <c r="N726" i="5"/>
  <c r="AC726" i="5"/>
  <c r="O727" i="5"/>
  <c r="N727" i="5"/>
  <c r="M727" i="5"/>
  <c r="O746" i="5"/>
  <c r="N746" i="5"/>
  <c r="AC746" i="5"/>
  <c r="O747" i="5"/>
  <c r="N747" i="5"/>
  <c r="M747" i="5"/>
  <c r="O758" i="5"/>
  <c r="N758" i="5"/>
  <c r="AC758" i="5"/>
  <c r="O759" i="5"/>
  <c r="N759" i="5"/>
  <c r="M759" i="5"/>
  <c r="Y206" i="5"/>
  <c r="AA206" i="5" s="1"/>
  <c r="U206" i="5"/>
  <c r="I206" i="5"/>
  <c r="E206" i="5"/>
  <c r="J206" i="5"/>
  <c r="T206" i="5"/>
  <c r="V206" i="5" s="1"/>
  <c r="Z206" i="5"/>
  <c r="Y210" i="5"/>
  <c r="U210" i="5"/>
  <c r="I210" i="5"/>
  <c r="E210" i="5"/>
  <c r="J210" i="5"/>
  <c r="T210" i="5"/>
  <c r="V210" i="5" s="1"/>
  <c r="Z210" i="5"/>
  <c r="Y214" i="5"/>
  <c r="U214" i="5"/>
  <c r="I214" i="5"/>
  <c r="E214" i="5"/>
  <c r="J214" i="5"/>
  <c r="T214" i="5"/>
  <c r="V214" i="5" s="1"/>
  <c r="Z214" i="5"/>
  <c r="Y218" i="5"/>
  <c r="U218" i="5"/>
  <c r="I218" i="5"/>
  <c r="E218" i="5"/>
  <c r="J218" i="5"/>
  <c r="T218" i="5"/>
  <c r="V218" i="5" s="1"/>
  <c r="Z218" i="5"/>
  <c r="Y222" i="5"/>
  <c r="AA222" i="5" s="1"/>
  <c r="U222" i="5"/>
  <c r="I222" i="5"/>
  <c r="E222" i="5"/>
  <c r="J222" i="5"/>
  <c r="T222" i="5"/>
  <c r="V222" i="5" s="1"/>
  <c r="Z222" i="5"/>
  <c r="Y226" i="5"/>
  <c r="U226" i="5"/>
  <c r="I226" i="5"/>
  <c r="E226" i="5"/>
  <c r="J226" i="5"/>
  <c r="T226" i="5"/>
  <c r="V226" i="5" s="1"/>
  <c r="Z226" i="5"/>
  <c r="Y230" i="5"/>
  <c r="U230" i="5"/>
  <c r="I230" i="5"/>
  <c r="E230" i="5"/>
  <c r="J230" i="5"/>
  <c r="T230" i="5"/>
  <c r="V230" i="5" s="1"/>
  <c r="Z230" i="5"/>
  <c r="Y234" i="5"/>
  <c r="U234" i="5"/>
  <c r="I234" i="5"/>
  <c r="E234" i="5"/>
  <c r="J234" i="5"/>
  <c r="T234" i="5"/>
  <c r="V234" i="5" s="1"/>
  <c r="Z234" i="5"/>
  <c r="Y238" i="5"/>
  <c r="AA238" i="5" s="1"/>
  <c r="U238" i="5"/>
  <c r="I238" i="5"/>
  <c r="E238" i="5"/>
  <c r="J238" i="5"/>
  <c r="T238" i="5"/>
  <c r="V238" i="5" s="1"/>
  <c r="Z238" i="5"/>
  <c r="Y242" i="5"/>
  <c r="U242" i="5"/>
  <c r="I242" i="5"/>
  <c r="E242" i="5"/>
  <c r="J242" i="5"/>
  <c r="T242" i="5"/>
  <c r="V242" i="5" s="1"/>
  <c r="Z242" i="5"/>
  <c r="Y246" i="5"/>
  <c r="U246" i="5"/>
  <c r="I246" i="5"/>
  <c r="E246" i="5"/>
  <c r="J246" i="5"/>
  <c r="T246" i="5"/>
  <c r="V246" i="5" s="1"/>
  <c r="Z246" i="5"/>
  <c r="Y250" i="5"/>
  <c r="U250" i="5"/>
  <c r="I250" i="5"/>
  <c r="E250" i="5"/>
  <c r="J250" i="5"/>
  <c r="T250" i="5"/>
  <c r="V250" i="5" s="1"/>
  <c r="Z250" i="5"/>
  <c r="Y254" i="5"/>
  <c r="AA254" i="5" s="1"/>
  <c r="U254" i="5"/>
  <c r="I254" i="5"/>
  <c r="E254" i="5"/>
  <c r="J254" i="5"/>
  <c r="T254" i="5"/>
  <c r="V254" i="5" s="1"/>
  <c r="Z254" i="5"/>
  <c r="Y258" i="5"/>
  <c r="U258" i="5"/>
  <c r="I258" i="5"/>
  <c r="E258" i="5"/>
  <c r="J258" i="5"/>
  <c r="T258" i="5"/>
  <c r="V258" i="5" s="1"/>
  <c r="Z258" i="5"/>
  <c r="Y262" i="5"/>
  <c r="U262" i="5"/>
  <c r="I262" i="5"/>
  <c r="E262" i="5"/>
  <c r="J262" i="5"/>
  <c r="T262" i="5"/>
  <c r="V262" i="5" s="1"/>
  <c r="Z262" i="5"/>
  <c r="Y266" i="5"/>
  <c r="U266" i="5"/>
  <c r="I266" i="5"/>
  <c r="E266" i="5"/>
  <c r="J266" i="5"/>
  <c r="T266" i="5"/>
  <c r="V266" i="5" s="1"/>
  <c r="Z266" i="5"/>
  <c r="Y270" i="5"/>
  <c r="AA270" i="5" s="1"/>
  <c r="U270" i="5"/>
  <c r="I270" i="5"/>
  <c r="E270" i="5"/>
  <c r="J270" i="5"/>
  <c r="T270" i="5"/>
  <c r="V270" i="5" s="1"/>
  <c r="Z270" i="5"/>
  <c r="Y274" i="5"/>
  <c r="U274" i="5"/>
  <c r="I274" i="5"/>
  <c r="E274" i="5"/>
  <c r="J274" i="5"/>
  <c r="T274" i="5"/>
  <c r="V274" i="5" s="1"/>
  <c r="Z274" i="5"/>
  <c r="Y278" i="5"/>
  <c r="U278" i="5"/>
  <c r="I278" i="5"/>
  <c r="E278" i="5"/>
  <c r="J278" i="5"/>
  <c r="T278" i="5"/>
  <c r="V278" i="5" s="1"/>
  <c r="Z278" i="5"/>
  <c r="Y282" i="5"/>
  <c r="U282" i="5"/>
  <c r="I282" i="5"/>
  <c r="E282" i="5"/>
  <c r="J282" i="5"/>
  <c r="T282" i="5"/>
  <c r="V282" i="5" s="1"/>
  <c r="Z282" i="5"/>
  <c r="Y286" i="5"/>
  <c r="AA286" i="5" s="1"/>
  <c r="U286" i="5"/>
  <c r="I286" i="5"/>
  <c r="E286" i="5"/>
  <c r="J286" i="5"/>
  <c r="T286" i="5"/>
  <c r="V286" i="5" s="1"/>
  <c r="Z286" i="5"/>
  <c r="Y290" i="5"/>
  <c r="U290" i="5"/>
  <c r="I290" i="5"/>
  <c r="E290" i="5"/>
  <c r="J290" i="5"/>
  <c r="T290" i="5"/>
  <c r="V290" i="5" s="1"/>
  <c r="Z290" i="5"/>
  <c r="Y294" i="5"/>
  <c r="U294" i="5"/>
  <c r="I294" i="5"/>
  <c r="E294" i="5"/>
  <c r="J294" i="5"/>
  <c r="T294" i="5"/>
  <c r="V294" i="5" s="1"/>
  <c r="Z294" i="5"/>
  <c r="Y298" i="5"/>
  <c r="U298" i="5"/>
  <c r="I298" i="5"/>
  <c r="E298" i="5"/>
  <c r="J298" i="5"/>
  <c r="T298" i="5"/>
  <c r="V298" i="5" s="1"/>
  <c r="Z298" i="5"/>
  <c r="Y302" i="5"/>
  <c r="AA302" i="5" s="1"/>
  <c r="U302" i="5"/>
  <c r="I302" i="5"/>
  <c r="E302" i="5"/>
  <c r="J302" i="5"/>
  <c r="T302" i="5"/>
  <c r="V302" i="5" s="1"/>
  <c r="Z302" i="5"/>
  <c r="Y306" i="5"/>
  <c r="U306" i="5"/>
  <c r="I306" i="5"/>
  <c r="E306" i="5"/>
  <c r="J306" i="5"/>
  <c r="T306" i="5"/>
  <c r="V306" i="5" s="1"/>
  <c r="Z306" i="5"/>
  <c r="Y310" i="5"/>
  <c r="U310" i="5"/>
  <c r="I310" i="5"/>
  <c r="E310" i="5"/>
  <c r="J310" i="5"/>
  <c r="T310" i="5"/>
  <c r="V310" i="5" s="1"/>
  <c r="Z310" i="5"/>
  <c r="Y314" i="5"/>
  <c r="U314" i="5"/>
  <c r="I314" i="5"/>
  <c r="E314" i="5"/>
  <c r="J314" i="5"/>
  <c r="T314" i="5"/>
  <c r="V314" i="5" s="1"/>
  <c r="Z314" i="5"/>
  <c r="Y318" i="5"/>
  <c r="AA318" i="5" s="1"/>
  <c r="U318" i="5"/>
  <c r="I318" i="5"/>
  <c r="E318" i="5"/>
  <c r="J318" i="5"/>
  <c r="T318" i="5"/>
  <c r="V318" i="5" s="1"/>
  <c r="Z318" i="5"/>
  <c r="Y322" i="5"/>
  <c r="U322" i="5"/>
  <c r="I322" i="5"/>
  <c r="E322" i="5"/>
  <c r="J322" i="5"/>
  <c r="T322" i="5"/>
  <c r="V322" i="5" s="1"/>
  <c r="Z322" i="5"/>
  <c r="Y326" i="5"/>
  <c r="U326" i="5"/>
  <c r="I326" i="5"/>
  <c r="E326" i="5"/>
  <c r="J326" i="5"/>
  <c r="T326" i="5"/>
  <c r="V326" i="5" s="1"/>
  <c r="Z326" i="5"/>
  <c r="Y330" i="5"/>
  <c r="U330" i="5"/>
  <c r="I330" i="5"/>
  <c r="E330" i="5"/>
  <c r="J330" i="5"/>
  <c r="T330" i="5"/>
  <c r="V330" i="5" s="1"/>
  <c r="Z330" i="5"/>
  <c r="Y334" i="5"/>
  <c r="AA334" i="5" s="1"/>
  <c r="U334" i="5"/>
  <c r="I334" i="5"/>
  <c r="E334" i="5"/>
  <c r="J334" i="5"/>
  <c r="T334" i="5"/>
  <c r="V334" i="5" s="1"/>
  <c r="Z334" i="5"/>
  <c r="Y338" i="5"/>
  <c r="U338" i="5"/>
  <c r="I338" i="5"/>
  <c r="E338" i="5"/>
  <c r="J338" i="5"/>
  <c r="T338" i="5"/>
  <c r="V338" i="5" s="1"/>
  <c r="Z338" i="5"/>
  <c r="Y342" i="5"/>
  <c r="U342" i="5"/>
  <c r="I342" i="5"/>
  <c r="E342" i="5"/>
  <c r="J342" i="5"/>
  <c r="T342" i="5"/>
  <c r="V342" i="5" s="1"/>
  <c r="Z342" i="5"/>
  <c r="Y346" i="5"/>
  <c r="U346" i="5"/>
  <c r="I346" i="5"/>
  <c r="E346" i="5"/>
  <c r="J346" i="5"/>
  <c r="T346" i="5"/>
  <c r="V346" i="5" s="1"/>
  <c r="Z346" i="5"/>
  <c r="Y350" i="5"/>
  <c r="AA350" i="5" s="1"/>
  <c r="U350" i="5"/>
  <c r="I350" i="5"/>
  <c r="E350" i="5"/>
  <c r="J350" i="5"/>
  <c r="T350" i="5"/>
  <c r="V350" i="5" s="1"/>
  <c r="Z350" i="5"/>
  <c r="Y354" i="5"/>
  <c r="U354" i="5"/>
  <c r="I354" i="5"/>
  <c r="E354" i="5"/>
  <c r="J354" i="5"/>
  <c r="T354" i="5"/>
  <c r="V354" i="5" s="1"/>
  <c r="Z354" i="5"/>
  <c r="Y358" i="5"/>
  <c r="U358" i="5"/>
  <c r="I358" i="5"/>
  <c r="E358" i="5"/>
  <c r="J358" i="5"/>
  <c r="T358" i="5"/>
  <c r="V358" i="5" s="1"/>
  <c r="Z358" i="5"/>
  <c r="Y362" i="5"/>
  <c r="U362" i="5"/>
  <c r="I362" i="5"/>
  <c r="E362" i="5"/>
  <c r="J362" i="5"/>
  <c r="T362" i="5"/>
  <c r="V362" i="5" s="1"/>
  <c r="Z362" i="5"/>
  <c r="Y366" i="5"/>
  <c r="AA366" i="5" s="1"/>
  <c r="U366" i="5"/>
  <c r="I366" i="5"/>
  <c r="E366" i="5"/>
  <c r="J366" i="5"/>
  <c r="T366" i="5"/>
  <c r="V366" i="5" s="1"/>
  <c r="Z366" i="5"/>
  <c r="Y370" i="5"/>
  <c r="U370" i="5"/>
  <c r="I370" i="5"/>
  <c r="E370" i="5"/>
  <c r="J370" i="5"/>
  <c r="T370" i="5"/>
  <c r="V370" i="5" s="1"/>
  <c r="Z370" i="5"/>
  <c r="Y374" i="5"/>
  <c r="U374" i="5"/>
  <c r="I374" i="5"/>
  <c r="E374" i="5"/>
  <c r="J374" i="5"/>
  <c r="T374" i="5"/>
  <c r="V374" i="5" s="1"/>
  <c r="Z374" i="5"/>
  <c r="Y378" i="5"/>
  <c r="U378" i="5"/>
  <c r="I378" i="5"/>
  <c r="E378" i="5"/>
  <c r="J378" i="5"/>
  <c r="T378" i="5"/>
  <c r="V378" i="5" s="1"/>
  <c r="Z378" i="5"/>
  <c r="Y382" i="5"/>
  <c r="AA382" i="5" s="1"/>
  <c r="U382" i="5"/>
  <c r="I382" i="5"/>
  <c r="E382" i="5"/>
  <c r="J382" i="5"/>
  <c r="T382" i="5"/>
  <c r="V382" i="5" s="1"/>
  <c r="Z382" i="5"/>
  <c r="Y386" i="5"/>
  <c r="U386" i="5"/>
  <c r="I386" i="5"/>
  <c r="E386" i="5"/>
  <c r="J386" i="5"/>
  <c r="T386" i="5"/>
  <c r="V386" i="5" s="1"/>
  <c r="Z386" i="5"/>
  <c r="Y390" i="5"/>
  <c r="U390" i="5"/>
  <c r="I390" i="5"/>
  <c r="E390" i="5"/>
  <c r="J390" i="5"/>
  <c r="T390" i="5"/>
  <c r="V390" i="5" s="1"/>
  <c r="Z390" i="5"/>
  <c r="Y394" i="5"/>
  <c r="U394" i="5"/>
  <c r="I394" i="5"/>
  <c r="E394" i="5"/>
  <c r="J394" i="5"/>
  <c r="T394" i="5"/>
  <c r="V394" i="5" s="1"/>
  <c r="Z394" i="5"/>
  <c r="Y398" i="5"/>
  <c r="AA398" i="5" s="1"/>
  <c r="U398" i="5"/>
  <c r="I398" i="5"/>
  <c r="E398" i="5"/>
  <c r="J398" i="5"/>
  <c r="T398" i="5"/>
  <c r="V398" i="5" s="1"/>
  <c r="Z398" i="5"/>
  <c r="Y402" i="5"/>
  <c r="U402" i="5"/>
  <c r="I402" i="5"/>
  <c r="E402" i="5"/>
  <c r="J402" i="5"/>
  <c r="T402" i="5"/>
  <c r="V402" i="5" s="1"/>
  <c r="Z402" i="5"/>
  <c r="Y406" i="5"/>
  <c r="U406" i="5"/>
  <c r="I406" i="5"/>
  <c r="E406" i="5"/>
  <c r="J406" i="5"/>
  <c r="T406" i="5"/>
  <c r="V406" i="5" s="1"/>
  <c r="Z406" i="5"/>
  <c r="Y410" i="5"/>
  <c r="U410" i="5"/>
  <c r="I410" i="5"/>
  <c r="E410" i="5"/>
  <c r="J410" i="5"/>
  <c r="T410" i="5"/>
  <c r="V410" i="5" s="1"/>
  <c r="Z410" i="5"/>
  <c r="Y414" i="5"/>
  <c r="AA414" i="5" s="1"/>
  <c r="U414" i="5"/>
  <c r="I414" i="5"/>
  <c r="E414" i="5"/>
  <c r="J414" i="5"/>
  <c r="T414" i="5"/>
  <c r="V414" i="5" s="1"/>
  <c r="Z414" i="5"/>
  <c r="Y418" i="5"/>
  <c r="U418" i="5"/>
  <c r="I418" i="5"/>
  <c r="E418" i="5"/>
  <c r="J418" i="5"/>
  <c r="T418" i="5"/>
  <c r="V418" i="5" s="1"/>
  <c r="Z418" i="5"/>
  <c r="Y422" i="5"/>
  <c r="U422" i="5"/>
  <c r="I422" i="5"/>
  <c r="E422" i="5"/>
  <c r="J422" i="5"/>
  <c r="T422" i="5"/>
  <c r="V422" i="5" s="1"/>
  <c r="Z422" i="5"/>
  <c r="Y426" i="5"/>
  <c r="U426" i="5"/>
  <c r="I426" i="5"/>
  <c r="E426" i="5"/>
  <c r="J426" i="5"/>
  <c r="T426" i="5"/>
  <c r="V426" i="5" s="1"/>
  <c r="Z426" i="5"/>
  <c r="Y430" i="5"/>
  <c r="AA430" i="5" s="1"/>
  <c r="U430" i="5"/>
  <c r="I430" i="5"/>
  <c r="E430" i="5"/>
  <c r="J430" i="5"/>
  <c r="T430" i="5"/>
  <c r="V430" i="5" s="1"/>
  <c r="Z430" i="5"/>
  <c r="Y434" i="5"/>
  <c r="U434" i="5"/>
  <c r="I434" i="5"/>
  <c r="E434" i="5"/>
  <c r="J434" i="5"/>
  <c r="T434" i="5"/>
  <c r="V434" i="5" s="1"/>
  <c r="Z434" i="5"/>
  <c r="Y438" i="5"/>
  <c r="U438" i="5"/>
  <c r="I438" i="5"/>
  <c r="E438" i="5"/>
  <c r="J438" i="5"/>
  <c r="T438" i="5"/>
  <c r="V438" i="5" s="1"/>
  <c r="Z438" i="5"/>
  <c r="Y442" i="5"/>
  <c r="U442" i="5"/>
  <c r="I442" i="5"/>
  <c r="E442" i="5"/>
  <c r="J442" i="5"/>
  <c r="T442" i="5"/>
  <c r="V442" i="5" s="1"/>
  <c r="Z442" i="5"/>
  <c r="Y446" i="5"/>
  <c r="AA446" i="5" s="1"/>
  <c r="U446" i="5"/>
  <c r="I446" i="5"/>
  <c r="E446" i="5"/>
  <c r="J446" i="5"/>
  <c r="T446" i="5"/>
  <c r="V446" i="5" s="1"/>
  <c r="Z446" i="5"/>
  <c r="Y450" i="5"/>
  <c r="U450" i="5"/>
  <c r="I450" i="5"/>
  <c r="E450" i="5"/>
  <c r="J450" i="5"/>
  <c r="T450" i="5"/>
  <c r="V450" i="5" s="1"/>
  <c r="Z450" i="5"/>
  <c r="Y454" i="5"/>
  <c r="U454" i="5"/>
  <c r="I454" i="5"/>
  <c r="E454" i="5"/>
  <c r="J454" i="5"/>
  <c r="T454" i="5"/>
  <c r="V454" i="5" s="1"/>
  <c r="Z454" i="5"/>
  <c r="Y458" i="5"/>
  <c r="U458" i="5"/>
  <c r="I458" i="5"/>
  <c r="E458" i="5"/>
  <c r="J458" i="5"/>
  <c r="T458" i="5"/>
  <c r="V458" i="5" s="1"/>
  <c r="Z458" i="5"/>
  <c r="Y462" i="5"/>
  <c r="U462" i="5"/>
  <c r="I462" i="5"/>
  <c r="E462" i="5"/>
  <c r="J462" i="5"/>
  <c r="T462" i="5"/>
  <c r="V462" i="5" s="1"/>
  <c r="Z462" i="5"/>
  <c r="Y466" i="5"/>
  <c r="U466" i="5"/>
  <c r="I466" i="5"/>
  <c r="E466" i="5"/>
  <c r="J466" i="5"/>
  <c r="T466" i="5"/>
  <c r="V466" i="5" s="1"/>
  <c r="Z466" i="5"/>
  <c r="H562" i="5"/>
  <c r="W562" i="5"/>
  <c r="AA562" i="5" s="1"/>
  <c r="AD562" i="5"/>
  <c r="AC562" i="5" s="1"/>
  <c r="G564" i="5"/>
  <c r="AB564" i="5"/>
  <c r="H565" i="5"/>
  <c r="AD565" i="5"/>
  <c r="AC565" i="5" s="1"/>
  <c r="H566" i="5"/>
  <c r="W566" i="5"/>
  <c r="AD566" i="5"/>
  <c r="AC566" i="5" s="1"/>
  <c r="G568" i="5"/>
  <c r="AB568" i="5"/>
  <c r="H569" i="5"/>
  <c r="AD569" i="5"/>
  <c r="AC569" i="5" s="1"/>
  <c r="H570" i="5"/>
  <c r="W570" i="5"/>
  <c r="AD570" i="5"/>
  <c r="AC570" i="5" s="1"/>
  <c r="G572" i="5"/>
  <c r="AB572" i="5"/>
  <c r="H573" i="5"/>
  <c r="AD573" i="5"/>
  <c r="AC573" i="5" s="1"/>
  <c r="H574" i="5"/>
  <c r="W574" i="5"/>
  <c r="AD574" i="5"/>
  <c r="AC574" i="5" s="1"/>
  <c r="G576" i="5"/>
  <c r="AB576" i="5"/>
  <c r="H577" i="5"/>
  <c r="AD577" i="5"/>
  <c r="AC577" i="5" s="1"/>
  <c r="H578" i="5"/>
  <c r="W578" i="5"/>
  <c r="AA578" i="5" s="1"/>
  <c r="AD578" i="5"/>
  <c r="AC578" i="5" s="1"/>
  <c r="G580" i="5"/>
  <c r="AB580" i="5"/>
  <c r="H581" i="5"/>
  <c r="AD581" i="5"/>
  <c r="AC581" i="5" s="1"/>
  <c r="H582" i="5"/>
  <c r="W582" i="5"/>
  <c r="AD582" i="5"/>
  <c r="AC582" i="5" s="1"/>
  <c r="G584" i="5"/>
  <c r="AB584" i="5"/>
  <c r="H585" i="5"/>
  <c r="AD585" i="5"/>
  <c r="AC585" i="5" s="1"/>
  <c r="H586" i="5"/>
  <c r="W586" i="5"/>
  <c r="AD586" i="5"/>
  <c r="AC586" i="5" s="1"/>
  <c r="G588" i="5"/>
  <c r="AB588" i="5"/>
  <c r="H589" i="5"/>
  <c r="AD589" i="5"/>
  <c r="AC589" i="5" s="1"/>
  <c r="H590" i="5"/>
  <c r="W590" i="5"/>
  <c r="AD590" i="5"/>
  <c r="AC590" i="5" s="1"/>
  <c r="G592" i="5"/>
  <c r="AB592" i="5"/>
  <c r="H593" i="5"/>
  <c r="AD593" i="5"/>
  <c r="AC593" i="5" s="1"/>
  <c r="H594" i="5"/>
  <c r="W594" i="5"/>
  <c r="AA594" i="5" s="1"/>
  <c r="AD594" i="5"/>
  <c r="AC594" i="5" s="1"/>
  <c r="G596" i="5"/>
  <c r="AB596" i="5"/>
  <c r="H597" i="5"/>
  <c r="AD597" i="5"/>
  <c r="AC597" i="5" s="1"/>
  <c r="H598" i="5"/>
  <c r="W598" i="5"/>
  <c r="AD598" i="5"/>
  <c r="AC598" i="5" s="1"/>
  <c r="G600" i="5"/>
  <c r="AB600" i="5"/>
  <c r="H601" i="5"/>
  <c r="AD601" i="5"/>
  <c r="AC601" i="5" s="1"/>
  <c r="H602" i="5"/>
  <c r="W602" i="5"/>
  <c r="AD602" i="5"/>
  <c r="AC602" i="5" s="1"/>
  <c r="G604" i="5"/>
  <c r="AB604" i="5"/>
  <c r="H605" i="5"/>
  <c r="AD605" i="5"/>
  <c r="AC605" i="5" s="1"/>
  <c r="H606" i="5"/>
  <c r="W606" i="5"/>
  <c r="AD606" i="5"/>
  <c r="AC606" i="5" s="1"/>
  <c r="G608" i="5"/>
  <c r="AB608" i="5"/>
  <c r="H609" i="5"/>
  <c r="AD609" i="5"/>
  <c r="AC609" i="5" s="1"/>
  <c r="H610" i="5"/>
  <c r="W610" i="5"/>
  <c r="AA610" i="5" s="1"/>
  <c r="AD610" i="5"/>
  <c r="AC610" i="5" s="1"/>
  <c r="G612" i="5"/>
  <c r="AB612" i="5"/>
  <c r="H613" i="5"/>
  <c r="AD613" i="5"/>
  <c r="AC613" i="5" s="1"/>
  <c r="H614" i="5"/>
  <c r="W614" i="5"/>
  <c r="AD614" i="5"/>
  <c r="AC614" i="5" s="1"/>
  <c r="G616" i="5"/>
  <c r="AB616" i="5"/>
  <c r="H617" i="5"/>
  <c r="AD617" i="5"/>
  <c r="AC617" i="5" s="1"/>
  <c r="H618" i="5"/>
  <c r="W618" i="5"/>
  <c r="AD618" i="5"/>
  <c r="AC618" i="5" s="1"/>
  <c r="G620" i="5"/>
  <c r="AB620" i="5"/>
  <c r="H621" i="5"/>
  <c r="AD621" i="5"/>
  <c r="AC621" i="5" s="1"/>
  <c r="H622" i="5"/>
  <c r="W622" i="5"/>
  <c r="AD622" i="5"/>
  <c r="AC622" i="5" s="1"/>
  <c r="G624" i="5"/>
  <c r="AB624" i="5"/>
  <c r="H625" i="5"/>
  <c r="AD625" i="5"/>
  <c r="AC625" i="5" s="1"/>
  <c r="H626" i="5"/>
  <c r="W626" i="5"/>
  <c r="AA626" i="5" s="1"/>
  <c r="AD626" i="5"/>
  <c r="AC626" i="5" s="1"/>
  <c r="G628" i="5"/>
  <c r="AB628" i="5"/>
  <c r="H629" i="5"/>
  <c r="AD629" i="5"/>
  <c r="AC629" i="5" s="1"/>
  <c r="H630" i="5"/>
  <c r="W630" i="5"/>
  <c r="AD630" i="5"/>
  <c r="AC630" i="5" s="1"/>
  <c r="G632" i="5"/>
  <c r="AB632" i="5"/>
  <c r="H633" i="5"/>
  <c r="AD633" i="5"/>
  <c r="AC633" i="5" s="1"/>
  <c r="H634" i="5"/>
  <c r="W634" i="5"/>
  <c r="AD634" i="5"/>
  <c r="AC634" i="5" s="1"/>
  <c r="G636" i="5"/>
  <c r="AB636" i="5"/>
  <c r="H637" i="5"/>
  <c r="AD637" i="5"/>
  <c r="AC637" i="5" s="1"/>
  <c r="H638" i="5"/>
  <c r="W638" i="5"/>
  <c r="AD638" i="5"/>
  <c r="AC638" i="5" s="1"/>
  <c r="G640" i="5"/>
  <c r="AB640" i="5"/>
  <c r="H641" i="5"/>
  <c r="AD641" i="5"/>
  <c r="AC641" i="5" s="1"/>
  <c r="H642" i="5"/>
  <c r="W642" i="5"/>
  <c r="AA642" i="5" s="1"/>
  <c r="AD642" i="5"/>
  <c r="AC642" i="5" s="1"/>
  <c r="G644" i="5"/>
  <c r="AB644" i="5"/>
  <c r="H645" i="5"/>
  <c r="AD645" i="5"/>
  <c r="AC645" i="5" s="1"/>
  <c r="H646" i="5"/>
  <c r="W646" i="5"/>
  <c r="AD646" i="5"/>
  <c r="AC646" i="5" s="1"/>
  <c r="G648" i="5"/>
  <c r="AB648" i="5"/>
  <c r="H649" i="5"/>
  <c r="AD649" i="5"/>
  <c r="AC649" i="5" s="1"/>
  <c r="H650" i="5"/>
  <c r="W650" i="5"/>
  <c r="AD650" i="5"/>
  <c r="AC650" i="5" s="1"/>
  <c r="G652" i="5"/>
  <c r="AB652" i="5"/>
  <c r="H653" i="5"/>
  <c r="AD653" i="5"/>
  <c r="AC653" i="5" s="1"/>
  <c r="H654" i="5"/>
  <c r="W654" i="5"/>
  <c r="AD654" i="5"/>
  <c r="AC654" i="5" s="1"/>
  <c r="G656" i="5"/>
  <c r="AB656" i="5"/>
  <c r="H657" i="5"/>
  <c r="AD657" i="5"/>
  <c r="AC657" i="5" s="1"/>
  <c r="H658" i="5"/>
  <c r="W658" i="5"/>
  <c r="AD658" i="5"/>
  <c r="AC658" i="5" s="1"/>
  <c r="G660" i="5"/>
  <c r="AB660" i="5"/>
  <c r="H661" i="5"/>
  <c r="AD661" i="5"/>
  <c r="AC661" i="5" s="1"/>
  <c r="H662" i="5"/>
  <c r="W662" i="5"/>
  <c r="AD662" i="5"/>
  <c r="AC662" i="5" s="1"/>
  <c r="G664" i="5"/>
  <c r="AB664" i="5"/>
  <c r="H665" i="5"/>
  <c r="AD665" i="5"/>
  <c r="AC665" i="5" s="1"/>
  <c r="H666" i="5"/>
  <c r="W666" i="5"/>
  <c r="AD666" i="5"/>
  <c r="AC666" i="5" s="1"/>
  <c r="G668" i="5"/>
  <c r="AB668" i="5"/>
  <c r="H669" i="5"/>
  <c r="AD669" i="5"/>
  <c r="AC669" i="5" s="1"/>
  <c r="H670" i="5"/>
  <c r="W670" i="5"/>
  <c r="AD670" i="5"/>
  <c r="AC670" i="5" s="1"/>
  <c r="G672" i="5"/>
  <c r="AB672" i="5"/>
  <c r="H673" i="5"/>
  <c r="AD673" i="5"/>
  <c r="AC673" i="5" s="1"/>
  <c r="H674" i="5"/>
  <c r="W674" i="5"/>
  <c r="AD674" i="5"/>
  <c r="AC674" i="5" s="1"/>
  <c r="G676" i="5"/>
  <c r="AB676" i="5"/>
  <c r="H677" i="5"/>
  <c r="AD677" i="5"/>
  <c r="AC677" i="5" s="1"/>
  <c r="H678" i="5"/>
  <c r="W678" i="5"/>
  <c r="AD678" i="5"/>
  <c r="AC678" i="5" s="1"/>
  <c r="G680" i="5"/>
  <c r="AB680" i="5"/>
  <c r="H681" i="5"/>
  <c r="X681" i="5"/>
  <c r="M682" i="5"/>
  <c r="O683" i="5"/>
  <c r="N683" i="5"/>
  <c r="M690" i="5"/>
  <c r="O691" i="5"/>
  <c r="N691" i="5"/>
  <c r="M698" i="5"/>
  <c r="O699" i="5"/>
  <c r="N699" i="5"/>
  <c r="O707" i="5"/>
  <c r="N707" i="5"/>
  <c r="M707" i="5"/>
  <c r="O722" i="5"/>
  <c r="N722" i="5"/>
  <c r="O723" i="5"/>
  <c r="N723" i="5"/>
  <c r="M723" i="5"/>
  <c r="O734" i="5"/>
  <c r="N734" i="5"/>
  <c r="O735" i="5"/>
  <c r="N735" i="5"/>
  <c r="M735" i="5"/>
  <c r="M738" i="5"/>
  <c r="M750" i="5"/>
  <c r="O754" i="5"/>
  <c r="N754" i="5"/>
  <c r="AC754" i="5"/>
  <c r="O755" i="5"/>
  <c r="N755" i="5"/>
  <c r="M755" i="5"/>
  <c r="O770" i="5"/>
  <c r="M770" i="5"/>
  <c r="N770" i="5"/>
  <c r="M555" i="5"/>
  <c r="O555" i="5"/>
  <c r="M559" i="5"/>
  <c r="O559" i="5"/>
  <c r="C562" i="5"/>
  <c r="J562" i="5"/>
  <c r="R562" i="5"/>
  <c r="V562" i="5" s="1"/>
  <c r="X562" i="5"/>
  <c r="M563" i="5"/>
  <c r="O563" i="5"/>
  <c r="J564" i="5"/>
  <c r="P564" i="5"/>
  <c r="W564" i="5"/>
  <c r="C565" i="5"/>
  <c r="J565" i="5"/>
  <c r="P565" i="5"/>
  <c r="X565" i="5"/>
  <c r="C566" i="5"/>
  <c r="J566" i="5"/>
  <c r="R566" i="5"/>
  <c r="X566" i="5"/>
  <c r="M567" i="5"/>
  <c r="O567" i="5"/>
  <c r="J568" i="5"/>
  <c r="P568" i="5"/>
  <c r="W568" i="5"/>
  <c r="C569" i="5"/>
  <c r="J569" i="5"/>
  <c r="P569" i="5"/>
  <c r="X569" i="5"/>
  <c r="C570" i="5"/>
  <c r="J570" i="5"/>
  <c r="R570" i="5"/>
  <c r="X570" i="5"/>
  <c r="M571" i="5"/>
  <c r="O571" i="5"/>
  <c r="J572" i="5"/>
  <c r="P572" i="5"/>
  <c r="W572" i="5"/>
  <c r="AA572" i="5" s="1"/>
  <c r="C573" i="5"/>
  <c r="J573" i="5"/>
  <c r="P573" i="5"/>
  <c r="X573" i="5"/>
  <c r="C574" i="5"/>
  <c r="J574" i="5"/>
  <c r="R574" i="5"/>
  <c r="X574" i="5"/>
  <c r="M575" i="5"/>
  <c r="O575" i="5"/>
  <c r="J576" i="5"/>
  <c r="P576" i="5"/>
  <c r="W576" i="5"/>
  <c r="C577" i="5"/>
  <c r="J577" i="5"/>
  <c r="P577" i="5"/>
  <c r="X577" i="5"/>
  <c r="C578" i="5"/>
  <c r="J578" i="5"/>
  <c r="R578" i="5"/>
  <c r="V578" i="5" s="1"/>
  <c r="X578" i="5"/>
  <c r="M579" i="5"/>
  <c r="O579" i="5"/>
  <c r="J580" i="5"/>
  <c r="P580" i="5"/>
  <c r="W580" i="5"/>
  <c r="C581" i="5"/>
  <c r="J581" i="5"/>
  <c r="P581" i="5"/>
  <c r="X581" i="5"/>
  <c r="C582" i="5"/>
  <c r="J582" i="5"/>
  <c r="R582" i="5"/>
  <c r="X582" i="5"/>
  <c r="M583" i="5"/>
  <c r="O583" i="5"/>
  <c r="J584" i="5"/>
  <c r="P584" i="5"/>
  <c r="W584" i="5"/>
  <c r="C585" i="5"/>
  <c r="J585" i="5"/>
  <c r="P585" i="5"/>
  <c r="X585" i="5"/>
  <c r="C586" i="5"/>
  <c r="J586" i="5"/>
  <c r="R586" i="5"/>
  <c r="X586" i="5"/>
  <c r="M587" i="5"/>
  <c r="O587" i="5"/>
  <c r="J588" i="5"/>
  <c r="P588" i="5"/>
  <c r="W588" i="5"/>
  <c r="AA588" i="5" s="1"/>
  <c r="C589" i="5"/>
  <c r="J589" i="5"/>
  <c r="P589" i="5"/>
  <c r="X589" i="5"/>
  <c r="C590" i="5"/>
  <c r="J590" i="5"/>
  <c r="R590" i="5"/>
  <c r="X590" i="5"/>
  <c r="M591" i="5"/>
  <c r="O591" i="5"/>
  <c r="J592" i="5"/>
  <c r="P592" i="5"/>
  <c r="W592" i="5"/>
  <c r="C593" i="5"/>
  <c r="J593" i="5"/>
  <c r="P593" i="5"/>
  <c r="X593" i="5"/>
  <c r="C594" i="5"/>
  <c r="J594" i="5"/>
  <c r="R594" i="5"/>
  <c r="V594" i="5" s="1"/>
  <c r="X594" i="5"/>
  <c r="M595" i="5"/>
  <c r="O595" i="5"/>
  <c r="J596" i="5"/>
  <c r="P596" i="5"/>
  <c r="W596" i="5"/>
  <c r="C597" i="5"/>
  <c r="J597" i="5"/>
  <c r="P597" i="5"/>
  <c r="X597" i="5"/>
  <c r="C598" i="5"/>
  <c r="J598" i="5"/>
  <c r="R598" i="5"/>
  <c r="X598" i="5"/>
  <c r="M599" i="5"/>
  <c r="O599" i="5"/>
  <c r="J600" i="5"/>
  <c r="P600" i="5"/>
  <c r="W600" i="5"/>
  <c r="C601" i="5"/>
  <c r="J601" i="5"/>
  <c r="P601" i="5"/>
  <c r="X601" i="5"/>
  <c r="C602" i="5"/>
  <c r="J602" i="5"/>
  <c r="R602" i="5"/>
  <c r="X602" i="5"/>
  <c r="M603" i="5"/>
  <c r="O603" i="5"/>
  <c r="J604" i="5"/>
  <c r="P604" i="5"/>
  <c r="W604" i="5"/>
  <c r="AA604" i="5" s="1"/>
  <c r="C605" i="5"/>
  <c r="J605" i="5"/>
  <c r="P605" i="5"/>
  <c r="X605" i="5"/>
  <c r="C606" i="5"/>
  <c r="J606" i="5"/>
  <c r="R606" i="5"/>
  <c r="X606" i="5"/>
  <c r="M607" i="5"/>
  <c r="O607" i="5"/>
  <c r="J608" i="5"/>
  <c r="P608" i="5"/>
  <c r="W608" i="5"/>
  <c r="C609" i="5"/>
  <c r="J609" i="5"/>
  <c r="P609" i="5"/>
  <c r="X609" i="5"/>
  <c r="C610" i="5"/>
  <c r="J610" i="5"/>
  <c r="R610" i="5"/>
  <c r="V610" i="5" s="1"/>
  <c r="X610" i="5"/>
  <c r="M611" i="5"/>
  <c r="O611" i="5"/>
  <c r="J612" i="5"/>
  <c r="P612" i="5"/>
  <c r="W612" i="5"/>
  <c r="C613" i="5"/>
  <c r="J613" i="5"/>
  <c r="P613" i="5"/>
  <c r="X613" i="5"/>
  <c r="C614" i="5"/>
  <c r="J614" i="5"/>
  <c r="R614" i="5"/>
  <c r="X614" i="5"/>
  <c r="M615" i="5"/>
  <c r="O615" i="5"/>
  <c r="J616" i="5"/>
  <c r="P616" i="5"/>
  <c r="W616" i="5"/>
  <c r="C617" i="5"/>
  <c r="J617" i="5"/>
  <c r="P617" i="5"/>
  <c r="X617" i="5"/>
  <c r="C618" i="5"/>
  <c r="J618" i="5"/>
  <c r="R618" i="5"/>
  <c r="X618" i="5"/>
  <c r="M619" i="5"/>
  <c r="O619" i="5"/>
  <c r="J620" i="5"/>
  <c r="P620" i="5"/>
  <c r="W620" i="5"/>
  <c r="AA620" i="5" s="1"/>
  <c r="C621" i="5"/>
  <c r="J621" i="5"/>
  <c r="P621" i="5"/>
  <c r="X621" i="5"/>
  <c r="C622" i="5"/>
  <c r="J622" i="5"/>
  <c r="R622" i="5"/>
  <c r="X622" i="5"/>
  <c r="M623" i="5"/>
  <c r="O623" i="5"/>
  <c r="J624" i="5"/>
  <c r="P624" i="5"/>
  <c r="W624" i="5"/>
  <c r="C625" i="5"/>
  <c r="J625" i="5"/>
  <c r="P625" i="5"/>
  <c r="X625" i="5"/>
  <c r="C626" i="5"/>
  <c r="J626" i="5"/>
  <c r="R626" i="5"/>
  <c r="V626" i="5" s="1"/>
  <c r="X626" i="5"/>
  <c r="M627" i="5"/>
  <c r="O627" i="5"/>
  <c r="J628" i="5"/>
  <c r="P628" i="5"/>
  <c r="W628" i="5"/>
  <c r="C629" i="5"/>
  <c r="J629" i="5"/>
  <c r="P629" i="5"/>
  <c r="X629" i="5"/>
  <c r="C630" i="5"/>
  <c r="J630" i="5"/>
  <c r="R630" i="5"/>
  <c r="X630" i="5"/>
  <c r="M631" i="5"/>
  <c r="O631" i="5"/>
  <c r="J632" i="5"/>
  <c r="P632" i="5"/>
  <c r="W632" i="5"/>
  <c r="C633" i="5"/>
  <c r="J633" i="5"/>
  <c r="P633" i="5"/>
  <c r="X633" i="5"/>
  <c r="C634" i="5"/>
  <c r="J634" i="5"/>
  <c r="R634" i="5"/>
  <c r="X634" i="5"/>
  <c r="M635" i="5"/>
  <c r="O635" i="5"/>
  <c r="J636" i="5"/>
  <c r="P636" i="5"/>
  <c r="W636" i="5"/>
  <c r="AA636" i="5" s="1"/>
  <c r="C637" i="5"/>
  <c r="J637" i="5"/>
  <c r="P637" i="5"/>
  <c r="X637" i="5"/>
  <c r="C638" i="5"/>
  <c r="J638" i="5"/>
  <c r="R638" i="5"/>
  <c r="X638" i="5"/>
  <c r="M639" i="5"/>
  <c r="O639" i="5"/>
  <c r="J640" i="5"/>
  <c r="P640" i="5"/>
  <c r="W640" i="5"/>
  <c r="C641" i="5"/>
  <c r="J641" i="5"/>
  <c r="P641" i="5"/>
  <c r="X641" i="5"/>
  <c r="C642" i="5"/>
  <c r="J642" i="5"/>
  <c r="R642" i="5"/>
  <c r="V642" i="5" s="1"/>
  <c r="X642" i="5"/>
  <c r="M643" i="5"/>
  <c r="O643" i="5"/>
  <c r="J644" i="5"/>
  <c r="P644" i="5"/>
  <c r="W644" i="5"/>
  <c r="C645" i="5"/>
  <c r="J645" i="5"/>
  <c r="P645" i="5"/>
  <c r="X645" i="5"/>
  <c r="C646" i="5"/>
  <c r="J646" i="5"/>
  <c r="R646" i="5"/>
  <c r="X646" i="5"/>
  <c r="M647" i="5"/>
  <c r="O647" i="5"/>
  <c r="J648" i="5"/>
  <c r="P648" i="5"/>
  <c r="W648" i="5"/>
  <c r="C649" i="5"/>
  <c r="J649" i="5"/>
  <c r="P649" i="5"/>
  <c r="X649" i="5"/>
  <c r="C650" i="5"/>
  <c r="J650" i="5"/>
  <c r="R650" i="5"/>
  <c r="X650" i="5"/>
  <c r="M651" i="5"/>
  <c r="O651" i="5"/>
  <c r="AC651" i="5"/>
  <c r="J652" i="5"/>
  <c r="P652" i="5"/>
  <c r="W652" i="5"/>
  <c r="C653" i="5"/>
  <c r="J653" i="5"/>
  <c r="P653" i="5"/>
  <c r="X653" i="5"/>
  <c r="C654" i="5"/>
  <c r="J654" i="5"/>
  <c r="R654" i="5"/>
  <c r="V654" i="5" s="1"/>
  <c r="X654" i="5"/>
  <c r="M655" i="5"/>
  <c r="O655" i="5"/>
  <c r="AC655" i="5"/>
  <c r="J656" i="5"/>
  <c r="P656" i="5"/>
  <c r="W656" i="5"/>
  <c r="C657" i="5"/>
  <c r="J657" i="5"/>
  <c r="P657" i="5"/>
  <c r="X657" i="5"/>
  <c r="C658" i="5"/>
  <c r="J658" i="5"/>
  <c r="R658" i="5"/>
  <c r="X658" i="5"/>
  <c r="M659" i="5"/>
  <c r="O659" i="5"/>
  <c r="AC659" i="5"/>
  <c r="J660" i="5"/>
  <c r="P660" i="5"/>
  <c r="W660" i="5"/>
  <c r="C661" i="5"/>
  <c r="J661" i="5"/>
  <c r="P661" i="5"/>
  <c r="X661" i="5"/>
  <c r="C662" i="5"/>
  <c r="J662" i="5"/>
  <c r="R662" i="5"/>
  <c r="V662" i="5" s="1"/>
  <c r="X662" i="5"/>
  <c r="M663" i="5"/>
  <c r="O663" i="5"/>
  <c r="AC663" i="5"/>
  <c r="J664" i="5"/>
  <c r="P664" i="5"/>
  <c r="W664" i="5"/>
  <c r="C665" i="5"/>
  <c r="J665" i="5"/>
  <c r="P665" i="5"/>
  <c r="X665" i="5"/>
  <c r="C666" i="5"/>
  <c r="J666" i="5"/>
  <c r="R666" i="5"/>
  <c r="X666" i="5"/>
  <c r="M667" i="5"/>
  <c r="O667" i="5"/>
  <c r="AC667" i="5"/>
  <c r="J668" i="5"/>
  <c r="P668" i="5"/>
  <c r="W668" i="5"/>
  <c r="C669" i="5"/>
  <c r="J669" i="5"/>
  <c r="P669" i="5"/>
  <c r="X669" i="5"/>
  <c r="C670" i="5"/>
  <c r="J670" i="5"/>
  <c r="R670" i="5"/>
  <c r="V670" i="5" s="1"/>
  <c r="X670" i="5"/>
  <c r="M671" i="5"/>
  <c r="O671" i="5"/>
  <c r="AC671" i="5"/>
  <c r="J672" i="5"/>
  <c r="P672" i="5"/>
  <c r="W672" i="5"/>
  <c r="C673" i="5"/>
  <c r="J673" i="5"/>
  <c r="P673" i="5"/>
  <c r="X673" i="5"/>
  <c r="C674" i="5"/>
  <c r="J674" i="5"/>
  <c r="R674" i="5"/>
  <c r="X674" i="5"/>
  <c r="M675" i="5"/>
  <c r="O675" i="5"/>
  <c r="AC675" i="5"/>
  <c r="J676" i="5"/>
  <c r="P676" i="5"/>
  <c r="W676" i="5"/>
  <c r="C677" i="5"/>
  <c r="J677" i="5"/>
  <c r="P677" i="5"/>
  <c r="X677" i="5"/>
  <c r="C678" i="5"/>
  <c r="J678" i="5"/>
  <c r="R678" i="5"/>
  <c r="V678" i="5" s="1"/>
  <c r="X678" i="5"/>
  <c r="M679" i="5"/>
  <c r="O679" i="5"/>
  <c r="AC679" i="5"/>
  <c r="J680" i="5"/>
  <c r="P680" i="5"/>
  <c r="W680" i="5"/>
  <c r="C681" i="5"/>
  <c r="J681" i="5"/>
  <c r="P681" i="5"/>
  <c r="Z681" i="5"/>
  <c r="N682" i="5"/>
  <c r="M685" i="5"/>
  <c r="M687" i="5"/>
  <c r="N690" i="5"/>
  <c r="M693" i="5"/>
  <c r="M695" i="5"/>
  <c r="N698" i="5"/>
  <c r="M701" i="5"/>
  <c r="M703" i="5"/>
  <c r="N705" i="5"/>
  <c r="M706" i="5"/>
  <c r="O710" i="5"/>
  <c r="N710" i="5"/>
  <c r="M711" i="5"/>
  <c r="O730" i="5"/>
  <c r="N730" i="5"/>
  <c r="AC730" i="5"/>
  <c r="O731" i="5"/>
  <c r="N731" i="5"/>
  <c r="M731" i="5"/>
  <c r="O742" i="5"/>
  <c r="N742" i="5"/>
  <c r="AC742" i="5"/>
  <c r="O743" i="5"/>
  <c r="N743" i="5"/>
  <c r="M743" i="5"/>
  <c r="O762" i="5"/>
  <c r="N762" i="5"/>
  <c r="AC762" i="5"/>
  <c r="N778" i="5"/>
  <c r="N786" i="5"/>
  <c r="N794" i="5"/>
  <c r="N802" i="5"/>
  <c r="N810" i="5"/>
  <c r="N818" i="5"/>
  <c r="N826" i="5"/>
  <c r="N834" i="5"/>
  <c r="N842" i="5"/>
  <c r="N850" i="5"/>
  <c r="N858" i="5"/>
  <c r="N866" i="5"/>
  <c r="N874" i="5"/>
  <c r="N882" i="5"/>
  <c r="N890" i="5"/>
  <c r="O775" i="5"/>
  <c r="N775" i="5"/>
  <c r="O783" i="5"/>
  <c r="N783" i="5"/>
  <c r="O791" i="5"/>
  <c r="N791" i="5"/>
  <c r="O807" i="5"/>
  <c r="N807" i="5"/>
  <c r="O815" i="5"/>
  <c r="N815" i="5"/>
  <c r="O823" i="5"/>
  <c r="N823" i="5"/>
  <c r="M830" i="5"/>
  <c r="O831" i="5"/>
  <c r="N831" i="5"/>
  <c r="M838" i="5"/>
  <c r="O839" i="5"/>
  <c r="N839" i="5"/>
  <c r="M846" i="5"/>
  <c r="O847" i="5"/>
  <c r="N847" i="5"/>
  <c r="M854" i="5"/>
  <c r="O855" i="5"/>
  <c r="N855" i="5"/>
  <c r="M862" i="5"/>
  <c r="O863" i="5"/>
  <c r="N863" i="5"/>
  <c r="M870" i="5"/>
  <c r="N871" i="5"/>
  <c r="M878" i="5"/>
  <c r="O879" i="5"/>
  <c r="N879" i="5"/>
  <c r="M886" i="5"/>
  <c r="O887" i="5"/>
  <c r="N887" i="5"/>
  <c r="Y471" i="5"/>
  <c r="U471" i="5"/>
  <c r="I471" i="5"/>
  <c r="E471" i="5"/>
  <c r="J471" i="5"/>
  <c r="T471" i="5"/>
  <c r="V471" i="5" s="1"/>
  <c r="Z471" i="5"/>
  <c r="Y475" i="5"/>
  <c r="U475" i="5"/>
  <c r="I475" i="5"/>
  <c r="E475" i="5"/>
  <c r="J475" i="5"/>
  <c r="T475" i="5"/>
  <c r="V475" i="5" s="1"/>
  <c r="Z475" i="5"/>
  <c r="Y479" i="5"/>
  <c r="U479" i="5"/>
  <c r="I479" i="5"/>
  <c r="E479" i="5"/>
  <c r="J479" i="5"/>
  <c r="T479" i="5"/>
  <c r="V479" i="5" s="1"/>
  <c r="Z479" i="5"/>
  <c r="Y483" i="5"/>
  <c r="U483" i="5"/>
  <c r="I483" i="5"/>
  <c r="E483" i="5"/>
  <c r="J483" i="5"/>
  <c r="T483" i="5"/>
  <c r="V483" i="5" s="1"/>
  <c r="Z483" i="5"/>
  <c r="Y487" i="5"/>
  <c r="U487" i="5"/>
  <c r="I487" i="5"/>
  <c r="E487" i="5"/>
  <c r="J487" i="5"/>
  <c r="T487" i="5"/>
  <c r="V487" i="5" s="1"/>
  <c r="Z487" i="5"/>
  <c r="Y491" i="5"/>
  <c r="U491" i="5"/>
  <c r="I491" i="5"/>
  <c r="E491" i="5"/>
  <c r="J491" i="5"/>
  <c r="T491" i="5"/>
  <c r="V491" i="5" s="1"/>
  <c r="Z491" i="5"/>
  <c r="Y495" i="5"/>
  <c r="U495" i="5"/>
  <c r="I495" i="5"/>
  <c r="E495" i="5"/>
  <c r="J495" i="5"/>
  <c r="T495" i="5"/>
  <c r="V495" i="5" s="1"/>
  <c r="Z495" i="5"/>
  <c r="Y499" i="5"/>
  <c r="U499" i="5"/>
  <c r="I499" i="5"/>
  <c r="E499" i="5"/>
  <c r="J499" i="5"/>
  <c r="T499" i="5"/>
  <c r="V499" i="5" s="1"/>
  <c r="Z499" i="5"/>
  <c r="Y503" i="5"/>
  <c r="U503" i="5"/>
  <c r="I503" i="5"/>
  <c r="E503" i="5"/>
  <c r="J503" i="5"/>
  <c r="T503" i="5"/>
  <c r="V503" i="5" s="1"/>
  <c r="Z503" i="5"/>
  <c r="Y507" i="5"/>
  <c r="U507" i="5"/>
  <c r="I507" i="5"/>
  <c r="E507" i="5"/>
  <c r="J507" i="5"/>
  <c r="T507" i="5"/>
  <c r="V507" i="5" s="1"/>
  <c r="Z507" i="5"/>
  <c r="Y511" i="5"/>
  <c r="U511" i="5"/>
  <c r="I511" i="5"/>
  <c r="E511" i="5"/>
  <c r="J511" i="5"/>
  <c r="T511" i="5"/>
  <c r="V511" i="5" s="1"/>
  <c r="Z511" i="5"/>
  <c r="Y515" i="5"/>
  <c r="U515" i="5"/>
  <c r="I515" i="5"/>
  <c r="E515" i="5"/>
  <c r="J515" i="5"/>
  <c r="T515" i="5"/>
  <c r="V515" i="5" s="1"/>
  <c r="Z515" i="5"/>
  <c r="Y519" i="5"/>
  <c r="U519" i="5"/>
  <c r="I519" i="5"/>
  <c r="E519" i="5"/>
  <c r="J519" i="5"/>
  <c r="T519" i="5"/>
  <c r="V519" i="5" s="1"/>
  <c r="Z519" i="5"/>
  <c r="Y523" i="5"/>
  <c r="U523" i="5"/>
  <c r="I523" i="5"/>
  <c r="E523" i="5"/>
  <c r="J523" i="5"/>
  <c r="T523" i="5"/>
  <c r="V523" i="5" s="1"/>
  <c r="Z523" i="5"/>
  <c r="Y527" i="5"/>
  <c r="U527" i="5"/>
  <c r="I527" i="5"/>
  <c r="E527" i="5"/>
  <c r="J527" i="5"/>
  <c r="T527" i="5"/>
  <c r="V527" i="5" s="1"/>
  <c r="Z527" i="5"/>
  <c r="Y531" i="5"/>
  <c r="U531" i="5"/>
  <c r="I531" i="5"/>
  <c r="E531" i="5"/>
  <c r="J531" i="5"/>
  <c r="T531" i="5"/>
  <c r="V531" i="5" s="1"/>
  <c r="Z531" i="5"/>
  <c r="Y535" i="5"/>
  <c r="U535" i="5"/>
  <c r="I535" i="5"/>
  <c r="E535" i="5"/>
  <c r="J535" i="5"/>
  <c r="T535" i="5"/>
  <c r="V535" i="5" s="1"/>
  <c r="Z535" i="5"/>
  <c r="Y539" i="5"/>
  <c r="U539" i="5"/>
  <c r="I539" i="5"/>
  <c r="E539" i="5"/>
  <c r="J539" i="5"/>
  <c r="T539" i="5"/>
  <c r="V539" i="5" s="1"/>
  <c r="Z539" i="5"/>
  <c r="Y543" i="5"/>
  <c r="U543" i="5"/>
  <c r="I543" i="5"/>
  <c r="E543" i="5"/>
  <c r="J543" i="5"/>
  <c r="T543" i="5"/>
  <c r="V543" i="5" s="1"/>
  <c r="Z543" i="5"/>
  <c r="Y547" i="5"/>
  <c r="U547" i="5"/>
  <c r="I547" i="5"/>
  <c r="E547" i="5"/>
  <c r="J547" i="5"/>
  <c r="T547" i="5"/>
  <c r="V547" i="5" s="1"/>
  <c r="Z547" i="5"/>
  <c r="Y551" i="5"/>
  <c r="U551" i="5"/>
  <c r="I551" i="5"/>
  <c r="E551" i="5"/>
  <c r="J551" i="5"/>
  <c r="T551" i="5"/>
  <c r="V551" i="5" s="1"/>
  <c r="Z551" i="5"/>
  <c r="Y555" i="5"/>
  <c r="U555" i="5"/>
  <c r="I555" i="5"/>
  <c r="E555" i="5"/>
  <c r="J555" i="5"/>
  <c r="T555" i="5"/>
  <c r="V555" i="5" s="1"/>
  <c r="Z555" i="5"/>
  <c r="Y559" i="5"/>
  <c r="U559" i="5"/>
  <c r="I559" i="5"/>
  <c r="E559" i="5"/>
  <c r="J559" i="5"/>
  <c r="T559" i="5"/>
  <c r="V559" i="5" s="1"/>
  <c r="Z559" i="5"/>
  <c r="Y563" i="5"/>
  <c r="U563" i="5"/>
  <c r="I563" i="5"/>
  <c r="E563" i="5"/>
  <c r="J563" i="5"/>
  <c r="T563" i="5"/>
  <c r="V563" i="5" s="1"/>
  <c r="Z563" i="5"/>
  <c r="Y567" i="5"/>
  <c r="U567" i="5"/>
  <c r="I567" i="5"/>
  <c r="E567" i="5"/>
  <c r="J567" i="5"/>
  <c r="T567" i="5"/>
  <c r="V567" i="5" s="1"/>
  <c r="Z567" i="5"/>
  <c r="Y571" i="5"/>
  <c r="U571" i="5"/>
  <c r="I571" i="5"/>
  <c r="E571" i="5"/>
  <c r="J571" i="5"/>
  <c r="T571" i="5"/>
  <c r="V571" i="5" s="1"/>
  <c r="Z571" i="5"/>
  <c r="Y575" i="5"/>
  <c r="U575" i="5"/>
  <c r="I575" i="5"/>
  <c r="E575" i="5"/>
  <c r="J575" i="5"/>
  <c r="T575" i="5"/>
  <c r="V575" i="5" s="1"/>
  <c r="Z575" i="5"/>
  <c r="Y579" i="5"/>
  <c r="U579" i="5"/>
  <c r="I579" i="5"/>
  <c r="E579" i="5"/>
  <c r="J579" i="5"/>
  <c r="T579" i="5"/>
  <c r="V579" i="5" s="1"/>
  <c r="Z579" i="5"/>
  <c r="Y583" i="5"/>
  <c r="U583" i="5"/>
  <c r="I583" i="5"/>
  <c r="E583" i="5"/>
  <c r="J583" i="5"/>
  <c r="T583" i="5"/>
  <c r="V583" i="5" s="1"/>
  <c r="Z583" i="5"/>
  <c r="Y587" i="5"/>
  <c r="U587" i="5"/>
  <c r="I587" i="5"/>
  <c r="E587" i="5"/>
  <c r="J587" i="5"/>
  <c r="T587" i="5"/>
  <c r="V587" i="5" s="1"/>
  <c r="Z587" i="5"/>
  <c r="Y591" i="5"/>
  <c r="U591" i="5"/>
  <c r="I591" i="5"/>
  <c r="E591" i="5"/>
  <c r="J591" i="5"/>
  <c r="T591" i="5"/>
  <c r="V591" i="5" s="1"/>
  <c r="Z591" i="5"/>
  <c r="Y595" i="5"/>
  <c r="U595" i="5"/>
  <c r="I595" i="5"/>
  <c r="E595" i="5"/>
  <c r="J595" i="5"/>
  <c r="T595" i="5"/>
  <c r="V595" i="5" s="1"/>
  <c r="Z595" i="5"/>
  <c r="Y599" i="5"/>
  <c r="U599" i="5"/>
  <c r="I599" i="5"/>
  <c r="E599" i="5"/>
  <c r="J599" i="5"/>
  <c r="T599" i="5"/>
  <c r="V599" i="5" s="1"/>
  <c r="Z599" i="5"/>
  <c r="Y603" i="5"/>
  <c r="U603" i="5"/>
  <c r="I603" i="5"/>
  <c r="E603" i="5"/>
  <c r="J603" i="5"/>
  <c r="T603" i="5"/>
  <c r="V603" i="5" s="1"/>
  <c r="Z603" i="5"/>
  <c r="Y607" i="5"/>
  <c r="U607" i="5"/>
  <c r="I607" i="5"/>
  <c r="E607" i="5"/>
  <c r="J607" i="5"/>
  <c r="T607" i="5"/>
  <c r="V607" i="5" s="1"/>
  <c r="Z607" i="5"/>
  <c r="Y611" i="5"/>
  <c r="U611" i="5"/>
  <c r="I611" i="5"/>
  <c r="E611" i="5"/>
  <c r="J611" i="5"/>
  <c r="T611" i="5"/>
  <c r="V611" i="5" s="1"/>
  <c r="Z611" i="5"/>
  <c r="Y615" i="5"/>
  <c r="U615" i="5"/>
  <c r="I615" i="5"/>
  <c r="E615" i="5"/>
  <c r="J615" i="5"/>
  <c r="T615" i="5"/>
  <c r="V615" i="5" s="1"/>
  <c r="Z615" i="5"/>
  <c r="Y619" i="5"/>
  <c r="U619" i="5"/>
  <c r="I619" i="5"/>
  <c r="E619" i="5"/>
  <c r="J619" i="5"/>
  <c r="T619" i="5"/>
  <c r="V619" i="5" s="1"/>
  <c r="Z619" i="5"/>
  <c r="Y623" i="5"/>
  <c r="U623" i="5"/>
  <c r="I623" i="5"/>
  <c r="E623" i="5"/>
  <c r="J623" i="5"/>
  <c r="T623" i="5"/>
  <c r="V623" i="5" s="1"/>
  <c r="Z623" i="5"/>
  <c r="Y627" i="5"/>
  <c r="U627" i="5"/>
  <c r="I627" i="5"/>
  <c r="E627" i="5"/>
  <c r="J627" i="5"/>
  <c r="T627" i="5"/>
  <c r="V627" i="5" s="1"/>
  <c r="Z627" i="5"/>
  <c r="Y631" i="5"/>
  <c r="U631" i="5"/>
  <c r="I631" i="5"/>
  <c r="E631" i="5"/>
  <c r="J631" i="5"/>
  <c r="T631" i="5"/>
  <c r="V631" i="5" s="1"/>
  <c r="Z631" i="5"/>
  <c r="Y635" i="5"/>
  <c r="U635" i="5"/>
  <c r="I635" i="5"/>
  <c r="E635" i="5"/>
  <c r="J635" i="5"/>
  <c r="T635" i="5"/>
  <c r="V635" i="5" s="1"/>
  <c r="Z635" i="5"/>
  <c r="Y639" i="5"/>
  <c r="U639" i="5"/>
  <c r="I639" i="5"/>
  <c r="E639" i="5"/>
  <c r="J639" i="5"/>
  <c r="T639" i="5"/>
  <c r="V639" i="5" s="1"/>
  <c r="Z639" i="5"/>
  <c r="Y643" i="5"/>
  <c r="U643" i="5"/>
  <c r="I643" i="5"/>
  <c r="E643" i="5"/>
  <c r="J643" i="5"/>
  <c r="T643" i="5"/>
  <c r="V643" i="5" s="1"/>
  <c r="Z643" i="5"/>
  <c r="Y647" i="5"/>
  <c r="U647" i="5"/>
  <c r="I647" i="5"/>
  <c r="E647" i="5"/>
  <c r="J647" i="5"/>
  <c r="T647" i="5"/>
  <c r="V647" i="5" s="1"/>
  <c r="Z647" i="5"/>
  <c r="Y651" i="5"/>
  <c r="U651" i="5"/>
  <c r="I651" i="5"/>
  <c r="E651" i="5"/>
  <c r="J651" i="5"/>
  <c r="T651" i="5"/>
  <c r="V651" i="5" s="1"/>
  <c r="Z651" i="5"/>
  <c r="Y655" i="5"/>
  <c r="U655" i="5"/>
  <c r="I655" i="5"/>
  <c r="E655" i="5"/>
  <c r="J655" i="5"/>
  <c r="T655" i="5"/>
  <c r="V655" i="5" s="1"/>
  <c r="Z655" i="5"/>
  <c r="Y659" i="5"/>
  <c r="U659" i="5"/>
  <c r="I659" i="5"/>
  <c r="E659" i="5"/>
  <c r="J659" i="5"/>
  <c r="T659" i="5"/>
  <c r="V659" i="5" s="1"/>
  <c r="Z659" i="5"/>
  <c r="Y663" i="5"/>
  <c r="U663" i="5"/>
  <c r="I663" i="5"/>
  <c r="E663" i="5"/>
  <c r="J663" i="5"/>
  <c r="T663" i="5"/>
  <c r="V663" i="5" s="1"/>
  <c r="Z663" i="5"/>
  <c r="Y667" i="5"/>
  <c r="U667" i="5"/>
  <c r="I667" i="5"/>
  <c r="E667" i="5"/>
  <c r="J667" i="5"/>
  <c r="T667" i="5"/>
  <c r="V667" i="5" s="1"/>
  <c r="Z667" i="5"/>
  <c r="Y671" i="5"/>
  <c r="U671" i="5"/>
  <c r="I671" i="5"/>
  <c r="E671" i="5"/>
  <c r="J671" i="5"/>
  <c r="T671" i="5"/>
  <c r="V671" i="5" s="1"/>
  <c r="Z671" i="5"/>
  <c r="Y675" i="5"/>
  <c r="U675" i="5"/>
  <c r="I675" i="5"/>
  <c r="E675" i="5"/>
  <c r="J675" i="5"/>
  <c r="T675" i="5"/>
  <c r="V675" i="5" s="1"/>
  <c r="Z675" i="5"/>
  <c r="Y679" i="5"/>
  <c r="U679" i="5"/>
  <c r="I679" i="5"/>
  <c r="E679" i="5"/>
  <c r="J679" i="5"/>
  <c r="T679" i="5"/>
  <c r="V679" i="5" s="1"/>
  <c r="Z679" i="5"/>
  <c r="W682" i="5"/>
  <c r="S682" i="5"/>
  <c r="K682" i="5"/>
  <c r="G682" i="5"/>
  <c r="C682" i="5"/>
  <c r="Z682" i="5"/>
  <c r="U682" i="5"/>
  <c r="P682" i="5"/>
  <c r="J682" i="5"/>
  <c r="E682" i="5"/>
  <c r="L682" i="5"/>
  <c r="R682" i="5"/>
  <c r="Y682" i="5"/>
  <c r="W684" i="5"/>
  <c r="S684" i="5"/>
  <c r="K684" i="5"/>
  <c r="G684" i="5"/>
  <c r="C684" i="5"/>
  <c r="X684" i="5"/>
  <c r="R684" i="5"/>
  <c r="H684" i="5"/>
  <c r="J684" i="5"/>
  <c r="Y684" i="5"/>
  <c r="W685" i="5"/>
  <c r="S685" i="5"/>
  <c r="K685" i="5"/>
  <c r="G685" i="5"/>
  <c r="C685" i="5"/>
  <c r="AB685" i="5"/>
  <c r="AC685" i="5" s="1"/>
  <c r="L685" i="5"/>
  <c r="F685" i="5"/>
  <c r="J685" i="5"/>
  <c r="R685" i="5"/>
  <c r="V685" i="5" s="1"/>
  <c r="Y685" i="5"/>
  <c r="W686" i="5"/>
  <c r="S686" i="5"/>
  <c r="K686" i="5"/>
  <c r="G686" i="5"/>
  <c r="C686" i="5"/>
  <c r="Z686" i="5"/>
  <c r="U686" i="5"/>
  <c r="P686" i="5"/>
  <c r="J686" i="5"/>
  <c r="E686" i="5"/>
  <c r="L686" i="5"/>
  <c r="R686" i="5"/>
  <c r="Y686" i="5"/>
  <c r="W688" i="5"/>
  <c r="S688" i="5"/>
  <c r="K688" i="5"/>
  <c r="G688" i="5"/>
  <c r="C688" i="5"/>
  <c r="X688" i="5"/>
  <c r="R688" i="5"/>
  <c r="H688" i="5"/>
  <c r="J688" i="5"/>
  <c r="Y688" i="5"/>
  <c r="W689" i="5"/>
  <c r="S689" i="5"/>
  <c r="K689" i="5"/>
  <c r="G689" i="5"/>
  <c r="C689" i="5"/>
  <c r="AB689" i="5"/>
  <c r="AC689" i="5" s="1"/>
  <c r="L689" i="5"/>
  <c r="F689" i="5"/>
  <c r="J689" i="5"/>
  <c r="R689" i="5"/>
  <c r="V689" i="5" s="1"/>
  <c r="Y689" i="5"/>
  <c r="W690" i="5"/>
  <c r="S690" i="5"/>
  <c r="K690" i="5"/>
  <c r="G690" i="5"/>
  <c r="C690" i="5"/>
  <c r="Z690" i="5"/>
  <c r="U690" i="5"/>
  <c r="P690" i="5"/>
  <c r="J690" i="5"/>
  <c r="E690" i="5"/>
  <c r="L690" i="5"/>
  <c r="R690" i="5"/>
  <c r="Y690" i="5"/>
  <c r="W692" i="5"/>
  <c r="S692" i="5"/>
  <c r="K692" i="5"/>
  <c r="G692" i="5"/>
  <c r="C692" i="5"/>
  <c r="X692" i="5"/>
  <c r="R692" i="5"/>
  <c r="H692" i="5"/>
  <c r="J692" i="5"/>
  <c r="Y692" i="5"/>
  <c r="W693" i="5"/>
  <c r="S693" i="5"/>
  <c r="K693" i="5"/>
  <c r="G693" i="5"/>
  <c r="C693" i="5"/>
  <c r="AB693" i="5"/>
  <c r="AC693" i="5" s="1"/>
  <c r="L693" i="5"/>
  <c r="F693" i="5"/>
  <c r="J693" i="5"/>
  <c r="R693" i="5"/>
  <c r="V693" i="5" s="1"/>
  <c r="Y693" i="5"/>
  <c r="W694" i="5"/>
  <c r="S694" i="5"/>
  <c r="K694" i="5"/>
  <c r="G694" i="5"/>
  <c r="C694" i="5"/>
  <c r="Z694" i="5"/>
  <c r="U694" i="5"/>
  <c r="P694" i="5"/>
  <c r="J694" i="5"/>
  <c r="E694" i="5"/>
  <c r="L694" i="5"/>
  <c r="R694" i="5"/>
  <c r="Y694" i="5"/>
  <c r="W696" i="5"/>
  <c r="S696" i="5"/>
  <c r="K696" i="5"/>
  <c r="G696" i="5"/>
  <c r="C696" i="5"/>
  <c r="X696" i="5"/>
  <c r="R696" i="5"/>
  <c r="H696" i="5"/>
  <c r="J696" i="5"/>
  <c r="Y696" i="5"/>
  <c r="W697" i="5"/>
  <c r="S697" i="5"/>
  <c r="K697" i="5"/>
  <c r="G697" i="5"/>
  <c r="C697" i="5"/>
  <c r="AB697" i="5"/>
  <c r="AC697" i="5" s="1"/>
  <c r="L697" i="5"/>
  <c r="F697" i="5"/>
  <c r="J697" i="5"/>
  <c r="R697" i="5"/>
  <c r="V697" i="5" s="1"/>
  <c r="Y697" i="5"/>
  <c r="W698" i="5"/>
  <c r="S698" i="5"/>
  <c r="K698" i="5"/>
  <c r="G698" i="5"/>
  <c r="C698" i="5"/>
  <c r="Z698" i="5"/>
  <c r="U698" i="5"/>
  <c r="P698" i="5"/>
  <c r="J698" i="5"/>
  <c r="E698" i="5"/>
  <c r="L698" i="5"/>
  <c r="R698" i="5"/>
  <c r="Y698" i="5"/>
  <c r="W700" i="5"/>
  <c r="S700" i="5"/>
  <c r="K700" i="5"/>
  <c r="G700" i="5"/>
  <c r="C700" i="5"/>
  <c r="X700" i="5"/>
  <c r="R700" i="5"/>
  <c r="H700" i="5"/>
  <c r="J700" i="5"/>
  <c r="Y700" i="5"/>
  <c r="W701" i="5"/>
  <c r="S701" i="5"/>
  <c r="K701" i="5"/>
  <c r="G701" i="5"/>
  <c r="C701" i="5"/>
  <c r="AB701" i="5"/>
  <c r="AC701" i="5" s="1"/>
  <c r="L701" i="5"/>
  <c r="F701" i="5"/>
  <c r="J701" i="5"/>
  <c r="R701" i="5"/>
  <c r="V701" i="5" s="1"/>
  <c r="Y701" i="5"/>
  <c r="W702" i="5"/>
  <c r="S702" i="5"/>
  <c r="K702" i="5"/>
  <c r="G702" i="5"/>
  <c r="C702" i="5"/>
  <c r="Z702" i="5"/>
  <c r="U702" i="5"/>
  <c r="P702" i="5"/>
  <c r="J702" i="5"/>
  <c r="E702" i="5"/>
  <c r="L702" i="5"/>
  <c r="R702" i="5"/>
  <c r="Y702" i="5"/>
  <c r="M721" i="5"/>
  <c r="M729" i="5"/>
  <c r="M737" i="5"/>
  <c r="M745" i="5"/>
  <c r="M753" i="5"/>
  <c r="M761" i="5"/>
  <c r="N766" i="5"/>
  <c r="M769" i="5"/>
  <c r="N774" i="5"/>
  <c r="M777" i="5"/>
  <c r="N782" i="5"/>
  <c r="M785" i="5"/>
  <c r="N790" i="5"/>
  <c r="M793" i="5"/>
  <c r="N798" i="5"/>
  <c r="M801" i="5"/>
  <c r="N806" i="5"/>
  <c r="M809" i="5"/>
  <c r="N814" i="5"/>
  <c r="M817" i="5"/>
  <c r="N822" i="5"/>
  <c r="M825" i="5"/>
  <c r="N830" i="5"/>
  <c r="M833" i="5"/>
  <c r="N838" i="5"/>
  <c r="M841" i="5"/>
  <c r="N846" i="5"/>
  <c r="M849" i="5"/>
  <c r="N854" i="5"/>
  <c r="M857" i="5"/>
  <c r="N862" i="5"/>
  <c r="M865" i="5"/>
  <c r="N870" i="5"/>
  <c r="M873" i="5"/>
  <c r="N878" i="5"/>
  <c r="M881" i="5"/>
  <c r="N886" i="5"/>
  <c r="M889" i="5"/>
  <c r="O893" i="5"/>
  <c r="M893" i="5"/>
  <c r="O894" i="5"/>
  <c r="M894" i="5"/>
  <c r="O915" i="5"/>
  <c r="N915" i="5"/>
  <c r="M915" i="5"/>
  <c r="O763" i="5"/>
  <c r="N763" i="5"/>
  <c r="O771" i="5"/>
  <c r="N771" i="5"/>
  <c r="M778" i="5"/>
  <c r="O779" i="5"/>
  <c r="N779" i="5"/>
  <c r="M786" i="5"/>
  <c r="O787" i="5"/>
  <c r="N787" i="5"/>
  <c r="M794" i="5"/>
  <c r="O795" i="5"/>
  <c r="N795" i="5"/>
  <c r="M802" i="5"/>
  <c r="O803" i="5"/>
  <c r="N803" i="5"/>
  <c r="M810" i="5"/>
  <c r="O811" i="5"/>
  <c r="N811" i="5"/>
  <c r="M818" i="5"/>
  <c r="O819" i="5"/>
  <c r="N819" i="5"/>
  <c r="O827" i="5"/>
  <c r="N827" i="5"/>
  <c r="O835" i="5"/>
  <c r="N835" i="5"/>
  <c r="O843" i="5"/>
  <c r="N843" i="5"/>
  <c r="O851" i="5"/>
  <c r="N851" i="5"/>
  <c r="O859" i="5"/>
  <c r="N859" i="5"/>
  <c r="O867" i="5"/>
  <c r="N867" i="5"/>
  <c r="O875" i="5"/>
  <c r="N875" i="5"/>
  <c r="O883" i="5"/>
  <c r="N883" i="5"/>
  <c r="M890" i="5"/>
  <c r="O891" i="5"/>
  <c r="N891" i="5"/>
  <c r="O895" i="5"/>
  <c r="N895" i="5"/>
  <c r="O897" i="5"/>
  <c r="M897" i="5"/>
  <c r="O898" i="5"/>
  <c r="M898" i="5"/>
  <c r="O901" i="5"/>
  <c r="M901" i="5"/>
  <c r="O902" i="5"/>
  <c r="M902" i="5"/>
  <c r="O905" i="5"/>
  <c r="M905" i="5"/>
  <c r="O906" i="5"/>
  <c r="M906" i="5"/>
  <c r="O909" i="5"/>
  <c r="M909" i="5"/>
  <c r="O910" i="5"/>
  <c r="M910" i="5"/>
  <c r="O913" i="5"/>
  <c r="M913" i="5"/>
  <c r="O914" i="5"/>
  <c r="M914" i="5"/>
  <c r="AC992" i="5"/>
  <c r="O993" i="5"/>
  <c r="N993" i="5"/>
  <c r="M993" i="5"/>
  <c r="AC896" i="5"/>
  <c r="O899" i="5"/>
  <c r="N899" i="5"/>
  <c r="AC900" i="5"/>
  <c r="O903" i="5"/>
  <c r="N903" i="5"/>
  <c r="AC904" i="5"/>
  <c r="O907" i="5"/>
  <c r="N907" i="5"/>
  <c r="AC908" i="5"/>
  <c r="O911" i="5"/>
  <c r="N911" i="5"/>
  <c r="AC912" i="5"/>
  <c r="M920" i="5"/>
  <c r="O921" i="5"/>
  <c r="N921" i="5"/>
  <c r="AC922" i="5"/>
  <c r="M928" i="5"/>
  <c r="O929" i="5"/>
  <c r="N929" i="5"/>
  <c r="AC930" i="5"/>
  <c r="M936" i="5"/>
  <c r="O937" i="5"/>
  <c r="N937" i="5"/>
  <c r="AC938" i="5"/>
  <c r="M944" i="5"/>
  <c r="O945" i="5"/>
  <c r="N945" i="5"/>
  <c r="AC946" i="5"/>
  <c r="M952" i="5"/>
  <c r="O953" i="5"/>
  <c r="N953" i="5"/>
  <c r="AC954" i="5"/>
  <c r="M960" i="5"/>
  <c r="O961" i="5"/>
  <c r="N961" i="5"/>
  <c r="AC962" i="5"/>
  <c r="M968" i="5"/>
  <c r="O969" i="5"/>
  <c r="N969" i="5"/>
  <c r="AC970" i="5"/>
  <c r="M976" i="5"/>
  <c r="O977" i="5"/>
  <c r="N977" i="5"/>
  <c r="AC978" i="5"/>
  <c r="M984" i="5"/>
  <c r="O985" i="5"/>
  <c r="N985" i="5"/>
  <c r="AC986" i="5"/>
  <c r="W704" i="5"/>
  <c r="S704" i="5"/>
  <c r="K704" i="5"/>
  <c r="G704" i="5"/>
  <c r="C704" i="5"/>
  <c r="X704" i="5"/>
  <c r="R704" i="5"/>
  <c r="H704" i="5"/>
  <c r="J704" i="5"/>
  <c r="Y704" i="5"/>
  <c r="W705" i="5"/>
  <c r="S705" i="5"/>
  <c r="K705" i="5"/>
  <c r="G705" i="5"/>
  <c r="C705" i="5"/>
  <c r="AB705" i="5"/>
  <c r="AC705" i="5" s="1"/>
  <c r="L705" i="5"/>
  <c r="F705" i="5"/>
  <c r="J705" i="5"/>
  <c r="R705" i="5"/>
  <c r="V705" i="5" s="1"/>
  <c r="Y705" i="5"/>
  <c r="W706" i="5"/>
  <c r="S706" i="5"/>
  <c r="K706" i="5"/>
  <c r="G706" i="5"/>
  <c r="C706" i="5"/>
  <c r="Z706" i="5"/>
  <c r="U706" i="5"/>
  <c r="P706" i="5"/>
  <c r="J706" i="5"/>
  <c r="E706" i="5"/>
  <c r="L706" i="5"/>
  <c r="R706" i="5"/>
  <c r="Y706" i="5"/>
  <c r="W708" i="5"/>
  <c r="S708" i="5"/>
  <c r="K708" i="5"/>
  <c r="G708" i="5"/>
  <c r="C708" i="5"/>
  <c r="X708" i="5"/>
  <c r="R708" i="5"/>
  <c r="H708" i="5"/>
  <c r="J708" i="5"/>
  <c r="Y708" i="5"/>
  <c r="W709" i="5"/>
  <c r="S709" i="5"/>
  <c r="K709" i="5"/>
  <c r="G709" i="5"/>
  <c r="C709" i="5"/>
  <c r="AB709" i="5"/>
  <c r="AC709" i="5" s="1"/>
  <c r="L709" i="5"/>
  <c r="F709" i="5"/>
  <c r="J709" i="5"/>
  <c r="R709" i="5"/>
  <c r="V709" i="5" s="1"/>
  <c r="Y709" i="5"/>
  <c r="W710" i="5"/>
  <c r="S710" i="5"/>
  <c r="K710" i="5"/>
  <c r="G710" i="5"/>
  <c r="C710" i="5"/>
  <c r="Z710" i="5"/>
  <c r="U710" i="5"/>
  <c r="P710" i="5"/>
  <c r="J710" i="5"/>
  <c r="E710" i="5"/>
  <c r="L710" i="5"/>
  <c r="R710" i="5"/>
  <c r="Y710" i="5"/>
  <c r="W712" i="5"/>
  <c r="S712" i="5"/>
  <c r="K712" i="5"/>
  <c r="G712" i="5"/>
  <c r="C712" i="5"/>
  <c r="X712" i="5"/>
  <c r="R712" i="5"/>
  <c r="H712" i="5"/>
  <c r="J712" i="5"/>
  <c r="Y712" i="5"/>
  <c r="W713" i="5"/>
  <c r="S713" i="5"/>
  <c r="K713" i="5"/>
  <c r="G713" i="5"/>
  <c r="C713" i="5"/>
  <c r="AB713" i="5"/>
  <c r="AC713" i="5" s="1"/>
  <c r="L713" i="5"/>
  <c r="F713" i="5"/>
  <c r="J713" i="5"/>
  <c r="R713" i="5"/>
  <c r="V713" i="5" s="1"/>
  <c r="Y713" i="5"/>
  <c r="W714" i="5"/>
  <c r="S714" i="5"/>
  <c r="K714" i="5"/>
  <c r="G714" i="5"/>
  <c r="C714" i="5"/>
  <c r="Z714" i="5"/>
  <c r="U714" i="5"/>
  <c r="P714" i="5"/>
  <c r="J714" i="5"/>
  <c r="E714" i="5"/>
  <c r="L714" i="5"/>
  <c r="R714" i="5"/>
  <c r="Y714" i="5"/>
  <c r="W716" i="5"/>
  <c r="S716" i="5"/>
  <c r="K716" i="5"/>
  <c r="G716" i="5"/>
  <c r="C716" i="5"/>
  <c r="X716" i="5"/>
  <c r="R716" i="5"/>
  <c r="H716" i="5"/>
  <c r="J716" i="5"/>
  <c r="Y716" i="5"/>
  <c r="W717" i="5"/>
  <c r="S717" i="5"/>
  <c r="K717" i="5"/>
  <c r="G717" i="5"/>
  <c r="C717" i="5"/>
  <c r="AB717" i="5"/>
  <c r="AC717" i="5" s="1"/>
  <c r="L717" i="5"/>
  <c r="F717" i="5"/>
  <c r="J717" i="5"/>
  <c r="R717" i="5"/>
  <c r="V717" i="5" s="1"/>
  <c r="Y717" i="5"/>
  <c r="W718" i="5"/>
  <c r="S718" i="5"/>
  <c r="K718" i="5"/>
  <c r="G718" i="5"/>
  <c r="C718" i="5"/>
  <c r="Z718" i="5"/>
  <c r="U718" i="5"/>
  <c r="P718" i="5"/>
  <c r="J718" i="5"/>
  <c r="E718" i="5"/>
  <c r="L718" i="5"/>
  <c r="R718" i="5"/>
  <c r="Y718" i="5"/>
  <c r="W720" i="5"/>
  <c r="S720" i="5"/>
  <c r="K720" i="5"/>
  <c r="G720" i="5"/>
  <c r="C720" i="5"/>
  <c r="X720" i="5"/>
  <c r="R720" i="5"/>
  <c r="H720" i="5"/>
  <c r="J720" i="5"/>
  <c r="Y720" i="5"/>
  <c r="W721" i="5"/>
  <c r="S721" i="5"/>
  <c r="K721" i="5"/>
  <c r="G721" i="5"/>
  <c r="C721" i="5"/>
  <c r="AB721" i="5"/>
  <c r="AC721" i="5" s="1"/>
  <c r="L721" i="5"/>
  <c r="F721" i="5"/>
  <c r="J721" i="5"/>
  <c r="R721" i="5"/>
  <c r="V721" i="5" s="1"/>
  <c r="Y721" i="5"/>
  <c r="W722" i="5"/>
  <c r="S722" i="5"/>
  <c r="K722" i="5"/>
  <c r="G722" i="5"/>
  <c r="C722" i="5"/>
  <c r="Z722" i="5"/>
  <c r="U722" i="5"/>
  <c r="P722" i="5"/>
  <c r="J722" i="5"/>
  <c r="E722" i="5"/>
  <c r="L722" i="5"/>
  <c r="R722" i="5"/>
  <c r="Y722" i="5"/>
  <c r="W724" i="5"/>
  <c r="S724" i="5"/>
  <c r="K724" i="5"/>
  <c r="G724" i="5"/>
  <c r="C724" i="5"/>
  <c r="X724" i="5"/>
  <c r="R724" i="5"/>
  <c r="H724" i="5"/>
  <c r="J724" i="5"/>
  <c r="Y724" i="5"/>
  <c r="W725" i="5"/>
  <c r="S725" i="5"/>
  <c r="K725" i="5"/>
  <c r="G725" i="5"/>
  <c r="C725" i="5"/>
  <c r="AB725" i="5"/>
  <c r="AC725" i="5" s="1"/>
  <c r="L725" i="5"/>
  <c r="F725" i="5"/>
  <c r="J725" i="5"/>
  <c r="R725" i="5"/>
  <c r="V725" i="5" s="1"/>
  <c r="Y725" i="5"/>
  <c r="W726" i="5"/>
  <c r="S726" i="5"/>
  <c r="K726" i="5"/>
  <c r="G726" i="5"/>
  <c r="C726" i="5"/>
  <c r="Z726" i="5"/>
  <c r="U726" i="5"/>
  <c r="P726" i="5"/>
  <c r="J726" i="5"/>
  <c r="E726" i="5"/>
  <c r="L726" i="5"/>
  <c r="R726" i="5"/>
  <c r="Y726" i="5"/>
  <c r="W728" i="5"/>
  <c r="S728" i="5"/>
  <c r="K728" i="5"/>
  <c r="G728" i="5"/>
  <c r="C728" i="5"/>
  <c r="X728" i="5"/>
  <c r="R728" i="5"/>
  <c r="H728" i="5"/>
  <c r="J728" i="5"/>
  <c r="Y728" i="5"/>
  <c r="W729" i="5"/>
  <c r="S729" i="5"/>
  <c r="K729" i="5"/>
  <c r="G729" i="5"/>
  <c r="C729" i="5"/>
  <c r="AB729" i="5"/>
  <c r="AC729" i="5" s="1"/>
  <c r="L729" i="5"/>
  <c r="F729" i="5"/>
  <c r="J729" i="5"/>
  <c r="R729" i="5"/>
  <c r="V729" i="5" s="1"/>
  <c r="Y729" i="5"/>
  <c r="W730" i="5"/>
  <c r="S730" i="5"/>
  <c r="K730" i="5"/>
  <c r="G730" i="5"/>
  <c r="C730" i="5"/>
  <c r="Z730" i="5"/>
  <c r="U730" i="5"/>
  <c r="P730" i="5"/>
  <c r="J730" i="5"/>
  <c r="E730" i="5"/>
  <c r="L730" i="5"/>
  <c r="R730" i="5"/>
  <c r="Y730" i="5"/>
  <c r="W732" i="5"/>
  <c r="S732" i="5"/>
  <c r="K732" i="5"/>
  <c r="G732" i="5"/>
  <c r="C732" i="5"/>
  <c r="X732" i="5"/>
  <c r="R732" i="5"/>
  <c r="H732" i="5"/>
  <c r="J732" i="5"/>
  <c r="Y732" i="5"/>
  <c r="W733" i="5"/>
  <c r="S733" i="5"/>
  <c r="K733" i="5"/>
  <c r="G733" i="5"/>
  <c r="C733" i="5"/>
  <c r="AB733" i="5"/>
  <c r="AC733" i="5" s="1"/>
  <c r="L733" i="5"/>
  <c r="F733" i="5"/>
  <c r="J733" i="5"/>
  <c r="R733" i="5"/>
  <c r="V733" i="5" s="1"/>
  <c r="Y733" i="5"/>
  <c r="W734" i="5"/>
  <c r="S734" i="5"/>
  <c r="K734" i="5"/>
  <c r="G734" i="5"/>
  <c r="C734" i="5"/>
  <c r="Z734" i="5"/>
  <c r="U734" i="5"/>
  <c r="P734" i="5"/>
  <c r="J734" i="5"/>
  <c r="E734" i="5"/>
  <c r="L734" i="5"/>
  <c r="R734" i="5"/>
  <c r="Y734" i="5"/>
  <c r="W736" i="5"/>
  <c r="S736" i="5"/>
  <c r="K736" i="5"/>
  <c r="G736" i="5"/>
  <c r="C736" i="5"/>
  <c r="X736" i="5"/>
  <c r="R736" i="5"/>
  <c r="H736" i="5"/>
  <c r="J736" i="5"/>
  <c r="Y736" i="5"/>
  <c r="W737" i="5"/>
  <c r="S737" i="5"/>
  <c r="K737" i="5"/>
  <c r="G737" i="5"/>
  <c r="C737" i="5"/>
  <c r="AB737" i="5"/>
  <c r="AC737" i="5" s="1"/>
  <c r="L737" i="5"/>
  <c r="F737" i="5"/>
  <c r="J737" i="5"/>
  <c r="R737" i="5"/>
  <c r="V737" i="5" s="1"/>
  <c r="Y737" i="5"/>
  <c r="W738" i="5"/>
  <c r="S738" i="5"/>
  <c r="K738" i="5"/>
  <c r="G738" i="5"/>
  <c r="C738" i="5"/>
  <c r="Z738" i="5"/>
  <c r="U738" i="5"/>
  <c r="P738" i="5"/>
  <c r="J738" i="5"/>
  <c r="E738" i="5"/>
  <c r="L738" i="5"/>
  <c r="R738" i="5"/>
  <c r="Y738" i="5"/>
  <c r="W740" i="5"/>
  <c r="S740" i="5"/>
  <c r="K740" i="5"/>
  <c r="G740" i="5"/>
  <c r="C740" i="5"/>
  <c r="X740" i="5"/>
  <c r="R740" i="5"/>
  <c r="H740" i="5"/>
  <c r="J740" i="5"/>
  <c r="Y740" i="5"/>
  <c r="W741" i="5"/>
  <c r="S741" i="5"/>
  <c r="K741" i="5"/>
  <c r="G741" i="5"/>
  <c r="C741" i="5"/>
  <c r="AB741" i="5"/>
  <c r="AC741" i="5" s="1"/>
  <c r="L741" i="5"/>
  <c r="F741" i="5"/>
  <c r="J741" i="5"/>
  <c r="R741" i="5"/>
  <c r="V741" i="5" s="1"/>
  <c r="Y741" i="5"/>
  <c r="W742" i="5"/>
  <c r="S742" i="5"/>
  <c r="K742" i="5"/>
  <c r="G742" i="5"/>
  <c r="C742" i="5"/>
  <c r="Z742" i="5"/>
  <c r="U742" i="5"/>
  <c r="P742" i="5"/>
  <c r="J742" i="5"/>
  <c r="E742" i="5"/>
  <c r="L742" i="5"/>
  <c r="R742" i="5"/>
  <c r="Y742" i="5"/>
  <c r="W744" i="5"/>
  <c r="S744" i="5"/>
  <c r="K744" i="5"/>
  <c r="G744" i="5"/>
  <c r="C744" i="5"/>
  <c r="X744" i="5"/>
  <c r="R744" i="5"/>
  <c r="H744" i="5"/>
  <c r="J744" i="5"/>
  <c r="Y744" i="5"/>
  <c r="W745" i="5"/>
  <c r="S745" i="5"/>
  <c r="K745" i="5"/>
  <c r="G745" i="5"/>
  <c r="C745" i="5"/>
  <c r="AB745" i="5"/>
  <c r="AC745" i="5" s="1"/>
  <c r="L745" i="5"/>
  <c r="F745" i="5"/>
  <c r="J745" i="5"/>
  <c r="R745" i="5"/>
  <c r="V745" i="5" s="1"/>
  <c r="Y745" i="5"/>
  <c r="W746" i="5"/>
  <c r="S746" i="5"/>
  <c r="K746" i="5"/>
  <c r="G746" i="5"/>
  <c r="C746" i="5"/>
  <c r="Z746" i="5"/>
  <c r="U746" i="5"/>
  <c r="P746" i="5"/>
  <c r="J746" i="5"/>
  <c r="E746" i="5"/>
  <c r="L746" i="5"/>
  <c r="R746" i="5"/>
  <c r="Y746" i="5"/>
  <c r="W748" i="5"/>
  <c r="S748" i="5"/>
  <c r="K748" i="5"/>
  <c r="G748" i="5"/>
  <c r="C748" i="5"/>
  <c r="X748" i="5"/>
  <c r="R748" i="5"/>
  <c r="H748" i="5"/>
  <c r="J748" i="5"/>
  <c r="Y748" i="5"/>
  <c r="W749" i="5"/>
  <c r="S749" i="5"/>
  <c r="K749" i="5"/>
  <c r="G749" i="5"/>
  <c r="C749" i="5"/>
  <c r="AB749" i="5"/>
  <c r="AC749" i="5" s="1"/>
  <c r="L749" i="5"/>
  <c r="F749" i="5"/>
  <c r="J749" i="5"/>
  <c r="R749" i="5"/>
  <c r="V749" i="5" s="1"/>
  <c r="Y749" i="5"/>
  <c r="W750" i="5"/>
  <c r="S750" i="5"/>
  <c r="K750" i="5"/>
  <c r="G750" i="5"/>
  <c r="C750" i="5"/>
  <c r="Z750" i="5"/>
  <c r="U750" i="5"/>
  <c r="P750" i="5"/>
  <c r="J750" i="5"/>
  <c r="E750" i="5"/>
  <c r="L750" i="5"/>
  <c r="R750" i="5"/>
  <c r="Y750" i="5"/>
  <c r="W752" i="5"/>
  <c r="S752" i="5"/>
  <c r="K752" i="5"/>
  <c r="G752" i="5"/>
  <c r="C752" i="5"/>
  <c r="X752" i="5"/>
  <c r="R752" i="5"/>
  <c r="H752" i="5"/>
  <c r="J752" i="5"/>
  <c r="Y752" i="5"/>
  <c r="W753" i="5"/>
  <c r="S753" i="5"/>
  <c r="K753" i="5"/>
  <c r="G753" i="5"/>
  <c r="C753" i="5"/>
  <c r="AB753" i="5"/>
  <c r="AC753" i="5" s="1"/>
  <c r="L753" i="5"/>
  <c r="F753" i="5"/>
  <c r="J753" i="5"/>
  <c r="R753" i="5"/>
  <c r="V753" i="5" s="1"/>
  <c r="Y753" i="5"/>
  <c r="W754" i="5"/>
  <c r="S754" i="5"/>
  <c r="K754" i="5"/>
  <c r="G754" i="5"/>
  <c r="C754" i="5"/>
  <c r="Z754" i="5"/>
  <c r="U754" i="5"/>
  <c r="P754" i="5"/>
  <c r="J754" i="5"/>
  <c r="E754" i="5"/>
  <c r="L754" i="5"/>
  <c r="R754" i="5"/>
  <c r="Y754" i="5"/>
  <c r="W756" i="5"/>
  <c r="S756" i="5"/>
  <c r="K756" i="5"/>
  <c r="G756" i="5"/>
  <c r="C756" i="5"/>
  <c r="X756" i="5"/>
  <c r="R756" i="5"/>
  <c r="H756" i="5"/>
  <c r="J756" i="5"/>
  <c r="Y756" i="5"/>
  <c r="W757" i="5"/>
  <c r="S757" i="5"/>
  <c r="K757" i="5"/>
  <c r="G757" i="5"/>
  <c r="C757" i="5"/>
  <c r="AB757" i="5"/>
  <c r="AC757" i="5" s="1"/>
  <c r="L757" i="5"/>
  <c r="F757" i="5"/>
  <c r="J757" i="5"/>
  <c r="R757" i="5"/>
  <c r="V757" i="5" s="1"/>
  <c r="Y757" i="5"/>
  <c r="W758" i="5"/>
  <c r="S758" i="5"/>
  <c r="K758" i="5"/>
  <c r="G758" i="5"/>
  <c r="C758" i="5"/>
  <c r="Z758" i="5"/>
  <c r="U758" i="5"/>
  <c r="P758" i="5"/>
  <c r="J758" i="5"/>
  <c r="E758" i="5"/>
  <c r="L758" i="5"/>
  <c r="R758" i="5"/>
  <c r="Y758" i="5"/>
  <c r="W760" i="5"/>
  <c r="S760" i="5"/>
  <c r="K760" i="5"/>
  <c r="G760" i="5"/>
  <c r="C760" i="5"/>
  <c r="X760" i="5"/>
  <c r="R760" i="5"/>
  <c r="H760" i="5"/>
  <c r="J760" i="5"/>
  <c r="Y760" i="5"/>
  <c r="W761" i="5"/>
  <c r="S761" i="5"/>
  <c r="K761" i="5"/>
  <c r="G761" i="5"/>
  <c r="C761" i="5"/>
  <c r="AB761" i="5"/>
  <c r="AC761" i="5" s="1"/>
  <c r="L761" i="5"/>
  <c r="F761" i="5"/>
  <c r="J761" i="5"/>
  <c r="R761" i="5"/>
  <c r="V761" i="5" s="1"/>
  <c r="Y761" i="5"/>
  <c r="W762" i="5"/>
  <c r="S762" i="5"/>
  <c r="K762" i="5"/>
  <c r="G762" i="5"/>
  <c r="C762" i="5"/>
  <c r="Z762" i="5"/>
  <c r="U762" i="5"/>
  <c r="P762" i="5"/>
  <c r="J762" i="5"/>
  <c r="E762" i="5"/>
  <c r="L762" i="5"/>
  <c r="R762" i="5"/>
  <c r="Y762" i="5"/>
  <c r="W764" i="5"/>
  <c r="S764" i="5"/>
  <c r="K764" i="5"/>
  <c r="G764" i="5"/>
  <c r="C764" i="5"/>
  <c r="X764" i="5"/>
  <c r="R764" i="5"/>
  <c r="H764" i="5"/>
  <c r="J764" i="5"/>
  <c r="Y764" i="5"/>
  <c r="W765" i="5"/>
  <c r="S765" i="5"/>
  <c r="K765" i="5"/>
  <c r="G765" i="5"/>
  <c r="C765" i="5"/>
  <c r="AB765" i="5"/>
  <c r="AC765" i="5" s="1"/>
  <c r="L765" i="5"/>
  <c r="F765" i="5"/>
  <c r="J765" i="5"/>
  <c r="R765" i="5"/>
  <c r="V765" i="5" s="1"/>
  <c r="Y765" i="5"/>
  <c r="W766" i="5"/>
  <c r="S766" i="5"/>
  <c r="K766" i="5"/>
  <c r="G766" i="5"/>
  <c r="C766" i="5"/>
  <c r="Z766" i="5"/>
  <c r="U766" i="5"/>
  <c r="P766" i="5"/>
  <c r="J766" i="5"/>
  <c r="E766" i="5"/>
  <c r="L766" i="5"/>
  <c r="R766" i="5"/>
  <c r="Y766" i="5"/>
  <c r="W768" i="5"/>
  <c r="S768" i="5"/>
  <c r="K768" i="5"/>
  <c r="G768" i="5"/>
  <c r="C768" i="5"/>
  <c r="X768" i="5"/>
  <c r="R768" i="5"/>
  <c r="H768" i="5"/>
  <c r="J768" i="5"/>
  <c r="Y768" i="5"/>
  <c r="W769" i="5"/>
  <c r="S769" i="5"/>
  <c r="K769" i="5"/>
  <c r="G769" i="5"/>
  <c r="C769" i="5"/>
  <c r="AB769" i="5"/>
  <c r="AC769" i="5" s="1"/>
  <c r="L769" i="5"/>
  <c r="F769" i="5"/>
  <c r="J769" i="5"/>
  <c r="R769" i="5"/>
  <c r="V769" i="5" s="1"/>
  <c r="Y769" i="5"/>
  <c r="W770" i="5"/>
  <c r="S770" i="5"/>
  <c r="K770" i="5"/>
  <c r="G770" i="5"/>
  <c r="C770" i="5"/>
  <c r="Z770" i="5"/>
  <c r="U770" i="5"/>
  <c r="P770" i="5"/>
  <c r="J770" i="5"/>
  <c r="E770" i="5"/>
  <c r="L770" i="5"/>
  <c r="R770" i="5"/>
  <c r="Y770" i="5"/>
  <c r="W772" i="5"/>
  <c r="S772" i="5"/>
  <c r="K772" i="5"/>
  <c r="G772" i="5"/>
  <c r="C772" i="5"/>
  <c r="X772" i="5"/>
  <c r="R772" i="5"/>
  <c r="H772" i="5"/>
  <c r="J772" i="5"/>
  <c r="Y772" i="5"/>
  <c r="W773" i="5"/>
  <c r="S773" i="5"/>
  <c r="K773" i="5"/>
  <c r="G773" i="5"/>
  <c r="C773" i="5"/>
  <c r="AB773" i="5"/>
  <c r="AC773" i="5" s="1"/>
  <c r="L773" i="5"/>
  <c r="F773" i="5"/>
  <c r="J773" i="5"/>
  <c r="R773" i="5"/>
  <c r="V773" i="5" s="1"/>
  <c r="Y773" i="5"/>
  <c r="W774" i="5"/>
  <c r="S774" i="5"/>
  <c r="K774" i="5"/>
  <c r="G774" i="5"/>
  <c r="C774" i="5"/>
  <c r="Z774" i="5"/>
  <c r="U774" i="5"/>
  <c r="P774" i="5"/>
  <c r="J774" i="5"/>
  <c r="E774" i="5"/>
  <c r="L774" i="5"/>
  <c r="R774" i="5"/>
  <c r="Y774" i="5"/>
  <c r="W776" i="5"/>
  <c r="S776" i="5"/>
  <c r="K776" i="5"/>
  <c r="G776" i="5"/>
  <c r="C776" i="5"/>
  <c r="X776" i="5"/>
  <c r="R776" i="5"/>
  <c r="H776" i="5"/>
  <c r="J776" i="5"/>
  <c r="Y776" i="5"/>
  <c r="W777" i="5"/>
  <c r="S777" i="5"/>
  <c r="K777" i="5"/>
  <c r="G777" i="5"/>
  <c r="C777" i="5"/>
  <c r="AB777" i="5"/>
  <c r="AC777" i="5" s="1"/>
  <c r="L777" i="5"/>
  <c r="F777" i="5"/>
  <c r="J777" i="5"/>
  <c r="R777" i="5"/>
  <c r="V777" i="5" s="1"/>
  <c r="Y777" i="5"/>
  <c r="W778" i="5"/>
  <c r="S778" i="5"/>
  <c r="K778" i="5"/>
  <c r="G778" i="5"/>
  <c r="C778" i="5"/>
  <c r="Z778" i="5"/>
  <c r="U778" i="5"/>
  <c r="P778" i="5"/>
  <c r="J778" i="5"/>
  <c r="E778" i="5"/>
  <c r="L778" i="5"/>
  <c r="R778" i="5"/>
  <c r="Y778" i="5"/>
  <c r="W780" i="5"/>
  <c r="S780" i="5"/>
  <c r="K780" i="5"/>
  <c r="G780" i="5"/>
  <c r="C780" i="5"/>
  <c r="X780" i="5"/>
  <c r="R780" i="5"/>
  <c r="H780" i="5"/>
  <c r="J780" i="5"/>
  <c r="Y780" i="5"/>
  <c r="W781" i="5"/>
  <c r="S781" i="5"/>
  <c r="K781" i="5"/>
  <c r="G781" i="5"/>
  <c r="C781" i="5"/>
  <c r="AB781" i="5"/>
  <c r="AC781" i="5" s="1"/>
  <c r="L781" i="5"/>
  <c r="F781" i="5"/>
  <c r="J781" i="5"/>
  <c r="R781" i="5"/>
  <c r="V781" i="5" s="1"/>
  <c r="Y781" i="5"/>
  <c r="W782" i="5"/>
  <c r="S782" i="5"/>
  <c r="K782" i="5"/>
  <c r="G782" i="5"/>
  <c r="C782" i="5"/>
  <c r="Z782" i="5"/>
  <c r="U782" i="5"/>
  <c r="P782" i="5"/>
  <c r="J782" i="5"/>
  <c r="E782" i="5"/>
  <c r="L782" i="5"/>
  <c r="R782" i="5"/>
  <c r="Y782" i="5"/>
  <c r="W784" i="5"/>
  <c r="S784" i="5"/>
  <c r="K784" i="5"/>
  <c r="G784" i="5"/>
  <c r="C784" i="5"/>
  <c r="X784" i="5"/>
  <c r="R784" i="5"/>
  <c r="H784" i="5"/>
  <c r="J784" i="5"/>
  <c r="Y784" i="5"/>
  <c r="W785" i="5"/>
  <c r="S785" i="5"/>
  <c r="K785" i="5"/>
  <c r="G785" i="5"/>
  <c r="C785" i="5"/>
  <c r="AB785" i="5"/>
  <c r="AC785" i="5" s="1"/>
  <c r="L785" i="5"/>
  <c r="F785" i="5"/>
  <c r="J785" i="5"/>
  <c r="R785" i="5"/>
  <c r="V785" i="5" s="1"/>
  <c r="Y785" i="5"/>
  <c r="W786" i="5"/>
  <c r="S786" i="5"/>
  <c r="K786" i="5"/>
  <c r="G786" i="5"/>
  <c r="C786" i="5"/>
  <c r="Z786" i="5"/>
  <c r="U786" i="5"/>
  <c r="P786" i="5"/>
  <c r="J786" i="5"/>
  <c r="E786" i="5"/>
  <c r="L786" i="5"/>
  <c r="R786" i="5"/>
  <c r="Y786" i="5"/>
  <c r="W788" i="5"/>
  <c r="S788" i="5"/>
  <c r="K788" i="5"/>
  <c r="G788" i="5"/>
  <c r="C788" i="5"/>
  <c r="X788" i="5"/>
  <c r="R788" i="5"/>
  <c r="H788" i="5"/>
  <c r="J788" i="5"/>
  <c r="Y788" i="5"/>
  <c r="W789" i="5"/>
  <c r="S789" i="5"/>
  <c r="K789" i="5"/>
  <c r="G789" i="5"/>
  <c r="C789" i="5"/>
  <c r="AB789" i="5"/>
  <c r="AC789" i="5" s="1"/>
  <c r="L789" i="5"/>
  <c r="F789" i="5"/>
  <c r="J789" i="5"/>
  <c r="R789" i="5"/>
  <c r="V789" i="5" s="1"/>
  <c r="Y789" i="5"/>
  <c r="W790" i="5"/>
  <c r="S790" i="5"/>
  <c r="K790" i="5"/>
  <c r="G790" i="5"/>
  <c r="C790" i="5"/>
  <c r="Z790" i="5"/>
  <c r="U790" i="5"/>
  <c r="P790" i="5"/>
  <c r="J790" i="5"/>
  <c r="E790" i="5"/>
  <c r="L790" i="5"/>
  <c r="R790" i="5"/>
  <c r="Y790" i="5"/>
  <c r="W792" i="5"/>
  <c r="S792" i="5"/>
  <c r="K792" i="5"/>
  <c r="G792" i="5"/>
  <c r="C792" i="5"/>
  <c r="X792" i="5"/>
  <c r="R792" i="5"/>
  <c r="H792" i="5"/>
  <c r="J792" i="5"/>
  <c r="Y792" i="5"/>
  <c r="W793" i="5"/>
  <c r="S793" i="5"/>
  <c r="K793" i="5"/>
  <c r="G793" i="5"/>
  <c r="C793" i="5"/>
  <c r="AB793" i="5"/>
  <c r="AC793" i="5" s="1"/>
  <c r="L793" i="5"/>
  <c r="F793" i="5"/>
  <c r="J793" i="5"/>
  <c r="R793" i="5"/>
  <c r="V793" i="5" s="1"/>
  <c r="Y793" i="5"/>
  <c r="W794" i="5"/>
  <c r="S794" i="5"/>
  <c r="K794" i="5"/>
  <c r="G794" i="5"/>
  <c r="C794" i="5"/>
  <c r="Z794" i="5"/>
  <c r="U794" i="5"/>
  <c r="P794" i="5"/>
  <c r="J794" i="5"/>
  <c r="E794" i="5"/>
  <c r="L794" i="5"/>
  <c r="R794" i="5"/>
  <c r="Y794" i="5"/>
  <c r="W796" i="5"/>
  <c r="S796" i="5"/>
  <c r="K796" i="5"/>
  <c r="G796" i="5"/>
  <c r="C796" i="5"/>
  <c r="X796" i="5"/>
  <c r="R796" i="5"/>
  <c r="H796" i="5"/>
  <c r="J796" i="5"/>
  <c r="Y796" i="5"/>
  <c r="W797" i="5"/>
  <c r="S797" i="5"/>
  <c r="K797" i="5"/>
  <c r="G797" i="5"/>
  <c r="C797" i="5"/>
  <c r="AB797" i="5"/>
  <c r="AC797" i="5" s="1"/>
  <c r="L797" i="5"/>
  <c r="F797" i="5"/>
  <c r="J797" i="5"/>
  <c r="R797" i="5"/>
  <c r="V797" i="5" s="1"/>
  <c r="Y797" i="5"/>
  <c r="W798" i="5"/>
  <c r="S798" i="5"/>
  <c r="K798" i="5"/>
  <c r="G798" i="5"/>
  <c r="C798" i="5"/>
  <c r="Z798" i="5"/>
  <c r="U798" i="5"/>
  <c r="P798" i="5"/>
  <c r="J798" i="5"/>
  <c r="E798" i="5"/>
  <c r="L798" i="5"/>
  <c r="R798" i="5"/>
  <c r="Y798" i="5"/>
  <c r="W800" i="5"/>
  <c r="S800" i="5"/>
  <c r="K800" i="5"/>
  <c r="G800" i="5"/>
  <c r="C800" i="5"/>
  <c r="X800" i="5"/>
  <c r="R800" i="5"/>
  <c r="H800" i="5"/>
  <c r="J800" i="5"/>
  <c r="Y800" i="5"/>
  <c r="W801" i="5"/>
  <c r="S801" i="5"/>
  <c r="K801" i="5"/>
  <c r="G801" i="5"/>
  <c r="C801" i="5"/>
  <c r="AB801" i="5"/>
  <c r="AC801" i="5" s="1"/>
  <c r="L801" i="5"/>
  <c r="F801" i="5"/>
  <c r="J801" i="5"/>
  <c r="R801" i="5"/>
  <c r="V801" i="5" s="1"/>
  <c r="Y801" i="5"/>
  <c r="W802" i="5"/>
  <c r="S802" i="5"/>
  <c r="K802" i="5"/>
  <c r="G802" i="5"/>
  <c r="C802" i="5"/>
  <c r="Z802" i="5"/>
  <c r="U802" i="5"/>
  <c r="P802" i="5"/>
  <c r="J802" i="5"/>
  <c r="E802" i="5"/>
  <c r="L802" i="5"/>
  <c r="R802" i="5"/>
  <c r="Y802" i="5"/>
  <c r="W804" i="5"/>
  <c r="S804" i="5"/>
  <c r="K804" i="5"/>
  <c r="G804" i="5"/>
  <c r="C804" i="5"/>
  <c r="X804" i="5"/>
  <c r="R804" i="5"/>
  <c r="H804" i="5"/>
  <c r="J804" i="5"/>
  <c r="Y804" i="5"/>
  <c r="W805" i="5"/>
  <c r="S805" i="5"/>
  <c r="K805" i="5"/>
  <c r="G805" i="5"/>
  <c r="C805" i="5"/>
  <c r="AB805" i="5"/>
  <c r="AC805" i="5" s="1"/>
  <c r="L805" i="5"/>
  <c r="F805" i="5"/>
  <c r="J805" i="5"/>
  <c r="R805" i="5"/>
  <c r="V805" i="5" s="1"/>
  <c r="Y805" i="5"/>
  <c r="W806" i="5"/>
  <c r="S806" i="5"/>
  <c r="K806" i="5"/>
  <c r="G806" i="5"/>
  <c r="C806" i="5"/>
  <c r="Z806" i="5"/>
  <c r="U806" i="5"/>
  <c r="P806" i="5"/>
  <c r="J806" i="5"/>
  <c r="E806" i="5"/>
  <c r="L806" i="5"/>
  <c r="R806" i="5"/>
  <c r="Y806" i="5"/>
  <c r="W808" i="5"/>
  <c r="S808" i="5"/>
  <c r="K808" i="5"/>
  <c r="G808" i="5"/>
  <c r="C808" i="5"/>
  <c r="X808" i="5"/>
  <c r="R808" i="5"/>
  <c r="H808" i="5"/>
  <c r="J808" i="5"/>
  <c r="Y808" i="5"/>
  <c r="W809" i="5"/>
  <c r="S809" i="5"/>
  <c r="K809" i="5"/>
  <c r="G809" i="5"/>
  <c r="C809" i="5"/>
  <c r="AB809" i="5"/>
  <c r="AC809" i="5" s="1"/>
  <c r="L809" i="5"/>
  <c r="F809" i="5"/>
  <c r="J809" i="5"/>
  <c r="R809" i="5"/>
  <c r="V809" i="5" s="1"/>
  <c r="Y809" i="5"/>
  <c r="W810" i="5"/>
  <c r="S810" i="5"/>
  <c r="K810" i="5"/>
  <c r="G810" i="5"/>
  <c r="C810" i="5"/>
  <c r="Z810" i="5"/>
  <c r="U810" i="5"/>
  <c r="P810" i="5"/>
  <c r="J810" i="5"/>
  <c r="E810" i="5"/>
  <c r="L810" i="5"/>
  <c r="R810" i="5"/>
  <c r="Y810" i="5"/>
  <c r="W812" i="5"/>
  <c r="S812" i="5"/>
  <c r="K812" i="5"/>
  <c r="G812" i="5"/>
  <c r="C812" i="5"/>
  <c r="X812" i="5"/>
  <c r="R812" i="5"/>
  <c r="H812" i="5"/>
  <c r="J812" i="5"/>
  <c r="Y812" i="5"/>
  <c r="W813" i="5"/>
  <c r="S813" i="5"/>
  <c r="K813" i="5"/>
  <c r="G813" i="5"/>
  <c r="C813" i="5"/>
  <c r="AB813" i="5"/>
  <c r="AC813" i="5" s="1"/>
  <c r="L813" i="5"/>
  <c r="F813" i="5"/>
  <c r="J813" i="5"/>
  <c r="R813" i="5"/>
  <c r="V813" i="5" s="1"/>
  <c r="Y813" i="5"/>
  <c r="W814" i="5"/>
  <c r="S814" i="5"/>
  <c r="K814" i="5"/>
  <c r="G814" i="5"/>
  <c r="C814" i="5"/>
  <c r="Z814" i="5"/>
  <c r="U814" i="5"/>
  <c r="P814" i="5"/>
  <c r="J814" i="5"/>
  <c r="E814" i="5"/>
  <c r="L814" i="5"/>
  <c r="R814" i="5"/>
  <c r="Y814" i="5"/>
  <c r="W816" i="5"/>
  <c r="S816" i="5"/>
  <c r="K816" i="5"/>
  <c r="G816" i="5"/>
  <c r="C816" i="5"/>
  <c r="X816" i="5"/>
  <c r="R816" i="5"/>
  <c r="H816" i="5"/>
  <c r="J816" i="5"/>
  <c r="Y816" i="5"/>
  <c r="W817" i="5"/>
  <c r="S817" i="5"/>
  <c r="K817" i="5"/>
  <c r="G817" i="5"/>
  <c r="C817" i="5"/>
  <c r="AB817" i="5"/>
  <c r="AC817" i="5" s="1"/>
  <c r="L817" i="5"/>
  <c r="F817" i="5"/>
  <c r="J817" i="5"/>
  <c r="R817" i="5"/>
  <c r="V817" i="5" s="1"/>
  <c r="Y817" i="5"/>
  <c r="W818" i="5"/>
  <c r="S818" i="5"/>
  <c r="K818" i="5"/>
  <c r="G818" i="5"/>
  <c r="C818" i="5"/>
  <c r="Z818" i="5"/>
  <c r="U818" i="5"/>
  <c r="P818" i="5"/>
  <c r="J818" i="5"/>
  <c r="E818" i="5"/>
  <c r="L818" i="5"/>
  <c r="R818" i="5"/>
  <c r="Y818" i="5"/>
  <c r="W820" i="5"/>
  <c r="S820" i="5"/>
  <c r="K820" i="5"/>
  <c r="G820" i="5"/>
  <c r="C820" i="5"/>
  <c r="X820" i="5"/>
  <c r="R820" i="5"/>
  <c r="H820" i="5"/>
  <c r="J820" i="5"/>
  <c r="Y820" i="5"/>
  <c r="W821" i="5"/>
  <c r="S821" i="5"/>
  <c r="K821" i="5"/>
  <c r="G821" i="5"/>
  <c r="C821" i="5"/>
  <c r="AB821" i="5"/>
  <c r="AC821" i="5" s="1"/>
  <c r="L821" i="5"/>
  <c r="F821" i="5"/>
  <c r="J821" i="5"/>
  <c r="R821" i="5"/>
  <c r="V821" i="5" s="1"/>
  <c r="Y821" i="5"/>
  <c r="W822" i="5"/>
  <c r="S822" i="5"/>
  <c r="K822" i="5"/>
  <c r="G822" i="5"/>
  <c r="C822" i="5"/>
  <c r="Z822" i="5"/>
  <c r="U822" i="5"/>
  <c r="P822" i="5"/>
  <c r="J822" i="5"/>
  <c r="E822" i="5"/>
  <c r="L822" i="5"/>
  <c r="R822" i="5"/>
  <c r="Y822" i="5"/>
  <c r="W824" i="5"/>
  <c r="S824" i="5"/>
  <c r="K824" i="5"/>
  <c r="G824" i="5"/>
  <c r="C824" i="5"/>
  <c r="X824" i="5"/>
  <c r="R824" i="5"/>
  <c r="H824" i="5"/>
  <c r="J824" i="5"/>
  <c r="Y824" i="5"/>
  <c r="W825" i="5"/>
  <c r="S825" i="5"/>
  <c r="K825" i="5"/>
  <c r="G825" i="5"/>
  <c r="C825" i="5"/>
  <c r="AB825" i="5"/>
  <c r="AC825" i="5" s="1"/>
  <c r="L825" i="5"/>
  <c r="F825" i="5"/>
  <c r="J825" i="5"/>
  <c r="R825" i="5"/>
  <c r="V825" i="5" s="1"/>
  <c r="Y825" i="5"/>
  <c r="W826" i="5"/>
  <c r="S826" i="5"/>
  <c r="K826" i="5"/>
  <c r="G826" i="5"/>
  <c r="C826" i="5"/>
  <c r="Z826" i="5"/>
  <c r="U826" i="5"/>
  <c r="P826" i="5"/>
  <c r="J826" i="5"/>
  <c r="E826" i="5"/>
  <c r="L826" i="5"/>
  <c r="R826" i="5"/>
  <c r="Y826" i="5"/>
  <c r="W828" i="5"/>
  <c r="S828" i="5"/>
  <c r="K828" i="5"/>
  <c r="G828" i="5"/>
  <c r="C828" i="5"/>
  <c r="X828" i="5"/>
  <c r="R828" i="5"/>
  <c r="H828" i="5"/>
  <c r="J828" i="5"/>
  <c r="Y828" i="5"/>
  <c r="W829" i="5"/>
  <c r="S829" i="5"/>
  <c r="K829" i="5"/>
  <c r="G829" i="5"/>
  <c r="C829" i="5"/>
  <c r="AB829" i="5"/>
  <c r="AC829" i="5" s="1"/>
  <c r="L829" i="5"/>
  <c r="F829" i="5"/>
  <c r="J829" i="5"/>
  <c r="R829" i="5"/>
  <c r="V829" i="5" s="1"/>
  <c r="Y829" i="5"/>
  <c r="W830" i="5"/>
  <c r="S830" i="5"/>
  <c r="K830" i="5"/>
  <c r="G830" i="5"/>
  <c r="C830" i="5"/>
  <c r="Z830" i="5"/>
  <c r="U830" i="5"/>
  <c r="P830" i="5"/>
  <c r="J830" i="5"/>
  <c r="E830" i="5"/>
  <c r="L830" i="5"/>
  <c r="R830" i="5"/>
  <c r="Y830" i="5"/>
  <c r="W832" i="5"/>
  <c r="S832" i="5"/>
  <c r="K832" i="5"/>
  <c r="G832" i="5"/>
  <c r="C832" i="5"/>
  <c r="X832" i="5"/>
  <c r="R832" i="5"/>
  <c r="H832" i="5"/>
  <c r="J832" i="5"/>
  <c r="Y832" i="5"/>
  <c r="W833" i="5"/>
  <c r="S833" i="5"/>
  <c r="K833" i="5"/>
  <c r="G833" i="5"/>
  <c r="C833" i="5"/>
  <c r="AB833" i="5"/>
  <c r="AC833" i="5" s="1"/>
  <c r="L833" i="5"/>
  <c r="F833" i="5"/>
  <c r="J833" i="5"/>
  <c r="R833" i="5"/>
  <c r="V833" i="5" s="1"/>
  <c r="Y833" i="5"/>
  <c r="W834" i="5"/>
  <c r="S834" i="5"/>
  <c r="K834" i="5"/>
  <c r="G834" i="5"/>
  <c r="C834" i="5"/>
  <c r="Z834" i="5"/>
  <c r="U834" i="5"/>
  <c r="P834" i="5"/>
  <c r="J834" i="5"/>
  <c r="E834" i="5"/>
  <c r="L834" i="5"/>
  <c r="R834" i="5"/>
  <c r="Y834" i="5"/>
  <c r="W836" i="5"/>
  <c r="S836" i="5"/>
  <c r="K836" i="5"/>
  <c r="G836" i="5"/>
  <c r="C836" i="5"/>
  <c r="X836" i="5"/>
  <c r="R836" i="5"/>
  <c r="H836" i="5"/>
  <c r="J836" i="5"/>
  <c r="Y836" i="5"/>
  <c r="W837" i="5"/>
  <c r="S837" i="5"/>
  <c r="K837" i="5"/>
  <c r="G837" i="5"/>
  <c r="C837" i="5"/>
  <c r="AB837" i="5"/>
  <c r="AC837" i="5" s="1"/>
  <c r="L837" i="5"/>
  <c r="F837" i="5"/>
  <c r="J837" i="5"/>
  <c r="R837" i="5"/>
  <c r="V837" i="5" s="1"/>
  <c r="Y837" i="5"/>
  <c r="W838" i="5"/>
  <c r="S838" i="5"/>
  <c r="K838" i="5"/>
  <c r="G838" i="5"/>
  <c r="C838" i="5"/>
  <c r="Z838" i="5"/>
  <c r="U838" i="5"/>
  <c r="P838" i="5"/>
  <c r="J838" i="5"/>
  <c r="E838" i="5"/>
  <c r="L838" i="5"/>
  <c r="R838" i="5"/>
  <c r="Y838" i="5"/>
  <c r="W840" i="5"/>
  <c r="S840" i="5"/>
  <c r="K840" i="5"/>
  <c r="G840" i="5"/>
  <c r="C840" i="5"/>
  <c r="X840" i="5"/>
  <c r="R840" i="5"/>
  <c r="H840" i="5"/>
  <c r="J840" i="5"/>
  <c r="Y840" i="5"/>
  <c r="W841" i="5"/>
  <c r="S841" i="5"/>
  <c r="K841" i="5"/>
  <c r="G841" i="5"/>
  <c r="C841" i="5"/>
  <c r="AB841" i="5"/>
  <c r="AC841" i="5" s="1"/>
  <c r="L841" i="5"/>
  <c r="F841" i="5"/>
  <c r="J841" i="5"/>
  <c r="R841" i="5"/>
  <c r="V841" i="5" s="1"/>
  <c r="Y841" i="5"/>
  <c r="W842" i="5"/>
  <c r="S842" i="5"/>
  <c r="K842" i="5"/>
  <c r="G842" i="5"/>
  <c r="C842" i="5"/>
  <c r="Z842" i="5"/>
  <c r="U842" i="5"/>
  <c r="P842" i="5"/>
  <c r="J842" i="5"/>
  <c r="E842" i="5"/>
  <c r="L842" i="5"/>
  <c r="R842" i="5"/>
  <c r="Y842" i="5"/>
  <c r="W844" i="5"/>
  <c r="S844" i="5"/>
  <c r="K844" i="5"/>
  <c r="G844" i="5"/>
  <c r="C844" i="5"/>
  <c r="X844" i="5"/>
  <c r="R844" i="5"/>
  <c r="H844" i="5"/>
  <c r="J844" i="5"/>
  <c r="Y844" i="5"/>
  <c r="W845" i="5"/>
  <c r="S845" i="5"/>
  <c r="K845" i="5"/>
  <c r="G845" i="5"/>
  <c r="C845" i="5"/>
  <c r="AB845" i="5"/>
  <c r="AC845" i="5" s="1"/>
  <c r="L845" i="5"/>
  <c r="F845" i="5"/>
  <c r="J845" i="5"/>
  <c r="R845" i="5"/>
  <c r="V845" i="5" s="1"/>
  <c r="Y845" i="5"/>
  <c r="W846" i="5"/>
  <c r="S846" i="5"/>
  <c r="K846" i="5"/>
  <c r="G846" i="5"/>
  <c r="C846" i="5"/>
  <c r="Z846" i="5"/>
  <c r="U846" i="5"/>
  <c r="P846" i="5"/>
  <c r="J846" i="5"/>
  <c r="E846" i="5"/>
  <c r="L846" i="5"/>
  <c r="R846" i="5"/>
  <c r="Y846" i="5"/>
  <c r="W848" i="5"/>
  <c r="S848" i="5"/>
  <c r="K848" i="5"/>
  <c r="G848" i="5"/>
  <c r="C848" i="5"/>
  <c r="X848" i="5"/>
  <c r="R848" i="5"/>
  <c r="H848" i="5"/>
  <c r="J848" i="5"/>
  <c r="Y848" i="5"/>
  <c r="W849" i="5"/>
  <c r="S849" i="5"/>
  <c r="K849" i="5"/>
  <c r="G849" i="5"/>
  <c r="C849" i="5"/>
  <c r="AB849" i="5"/>
  <c r="AC849" i="5" s="1"/>
  <c r="L849" i="5"/>
  <c r="F849" i="5"/>
  <c r="J849" i="5"/>
  <c r="R849" i="5"/>
  <c r="V849" i="5" s="1"/>
  <c r="Y849" i="5"/>
  <c r="W850" i="5"/>
  <c r="S850" i="5"/>
  <c r="K850" i="5"/>
  <c r="G850" i="5"/>
  <c r="C850" i="5"/>
  <c r="Z850" i="5"/>
  <c r="U850" i="5"/>
  <c r="P850" i="5"/>
  <c r="J850" i="5"/>
  <c r="E850" i="5"/>
  <c r="L850" i="5"/>
  <c r="R850" i="5"/>
  <c r="Y850" i="5"/>
  <c r="W852" i="5"/>
  <c r="S852" i="5"/>
  <c r="K852" i="5"/>
  <c r="G852" i="5"/>
  <c r="C852" i="5"/>
  <c r="X852" i="5"/>
  <c r="R852" i="5"/>
  <c r="H852" i="5"/>
  <c r="J852" i="5"/>
  <c r="Y852" i="5"/>
  <c r="W853" i="5"/>
  <c r="S853" i="5"/>
  <c r="K853" i="5"/>
  <c r="G853" i="5"/>
  <c r="C853" i="5"/>
  <c r="AB853" i="5"/>
  <c r="AC853" i="5" s="1"/>
  <c r="L853" i="5"/>
  <c r="F853" i="5"/>
  <c r="J853" i="5"/>
  <c r="R853" i="5"/>
  <c r="V853" i="5" s="1"/>
  <c r="Y853" i="5"/>
  <c r="W854" i="5"/>
  <c r="S854" i="5"/>
  <c r="K854" i="5"/>
  <c r="G854" i="5"/>
  <c r="C854" i="5"/>
  <c r="Z854" i="5"/>
  <c r="U854" i="5"/>
  <c r="P854" i="5"/>
  <c r="J854" i="5"/>
  <c r="E854" i="5"/>
  <c r="L854" i="5"/>
  <c r="R854" i="5"/>
  <c r="Y854" i="5"/>
  <c r="W856" i="5"/>
  <c r="S856" i="5"/>
  <c r="K856" i="5"/>
  <c r="G856" i="5"/>
  <c r="C856" i="5"/>
  <c r="X856" i="5"/>
  <c r="R856" i="5"/>
  <c r="H856" i="5"/>
  <c r="J856" i="5"/>
  <c r="Y856" i="5"/>
  <c r="W857" i="5"/>
  <c r="S857" i="5"/>
  <c r="K857" i="5"/>
  <c r="G857" i="5"/>
  <c r="C857" i="5"/>
  <c r="AB857" i="5"/>
  <c r="AC857" i="5" s="1"/>
  <c r="L857" i="5"/>
  <c r="F857" i="5"/>
  <c r="J857" i="5"/>
  <c r="R857" i="5"/>
  <c r="V857" i="5" s="1"/>
  <c r="Y857" i="5"/>
  <c r="W858" i="5"/>
  <c r="S858" i="5"/>
  <c r="K858" i="5"/>
  <c r="G858" i="5"/>
  <c r="C858" i="5"/>
  <c r="Z858" i="5"/>
  <c r="U858" i="5"/>
  <c r="P858" i="5"/>
  <c r="J858" i="5"/>
  <c r="E858" i="5"/>
  <c r="L858" i="5"/>
  <c r="R858" i="5"/>
  <c r="Y858" i="5"/>
  <c r="W860" i="5"/>
  <c r="S860" i="5"/>
  <c r="K860" i="5"/>
  <c r="G860" i="5"/>
  <c r="C860" i="5"/>
  <c r="X860" i="5"/>
  <c r="R860" i="5"/>
  <c r="H860" i="5"/>
  <c r="J860" i="5"/>
  <c r="Y860" i="5"/>
  <c r="W861" i="5"/>
  <c r="S861" i="5"/>
  <c r="K861" i="5"/>
  <c r="G861" i="5"/>
  <c r="C861" i="5"/>
  <c r="AB861" i="5"/>
  <c r="AC861" i="5" s="1"/>
  <c r="L861" i="5"/>
  <c r="F861" i="5"/>
  <c r="J861" i="5"/>
  <c r="R861" i="5"/>
  <c r="V861" i="5" s="1"/>
  <c r="Y861" i="5"/>
  <c r="W862" i="5"/>
  <c r="S862" i="5"/>
  <c r="K862" i="5"/>
  <c r="G862" i="5"/>
  <c r="C862" i="5"/>
  <c r="Z862" i="5"/>
  <c r="U862" i="5"/>
  <c r="P862" i="5"/>
  <c r="J862" i="5"/>
  <c r="E862" i="5"/>
  <c r="L862" i="5"/>
  <c r="R862" i="5"/>
  <c r="Y862" i="5"/>
  <c r="W864" i="5"/>
  <c r="S864" i="5"/>
  <c r="K864" i="5"/>
  <c r="G864" i="5"/>
  <c r="C864" i="5"/>
  <c r="X864" i="5"/>
  <c r="R864" i="5"/>
  <c r="H864" i="5"/>
  <c r="J864" i="5"/>
  <c r="Y864" i="5"/>
  <c r="W865" i="5"/>
  <c r="S865" i="5"/>
  <c r="K865" i="5"/>
  <c r="G865" i="5"/>
  <c r="C865" i="5"/>
  <c r="AB865" i="5"/>
  <c r="AC865" i="5" s="1"/>
  <c r="L865" i="5"/>
  <c r="F865" i="5"/>
  <c r="J865" i="5"/>
  <c r="R865" i="5"/>
  <c r="V865" i="5" s="1"/>
  <c r="Y865" i="5"/>
  <c r="W866" i="5"/>
  <c r="S866" i="5"/>
  <c r="K866" i="5"/>
  <c r="G866" i="5"/>
  <c r="C866" i="5"/>
  <c r="Z866" i="5"/>
  <c r="U866" i="5"/>
  <c r="P866" i="5"/>
  <c r="J866" i="5"/>
  <c r="E866" i="5"/>
  <c r="L866" i="5"/>
  <c r="R866" i="5"/>
  <c r="Y866" i="5"/>
  <c r="W868" i="5"/>
  <c r="S868" i="5"/>
  <c r="K868" i="5"/>
  <c r="G868" i="5"/>
  <c r="C868" i="5"/>
  <c r="X868" i="5"/>
  <c r="R868" i="5"/>
  <c r="H868" i="5"/>
  <c r="J868" i="5"/>
  <c r="Y868" i="5"/>
  <c r="W869" i="5"/>
  <c r="S869" i="5"/>
  <c r="K869" i="5"/>
  <c r="G869" i="5"/>
  <c r="C869" i="5"/>
  <c r="AB869" i="5"/>
  <c r="AC869" i="5" s="1"/>
  <c r="L869" i="5"/>
  <c r="F869" i="5"/>
  <c r="J869" i="5"/>
  <c r="R869" i="5"/>
  <c r="V869" i="5" s="1"/>
  <c r="Y869" i="5"/>
  <c r="W870" i="5"/>
  <c r="S870" i="5"/>
  <c r="K870" i="5"/>
  <c r="G870" i="5"/>
  <c r="C870" i="5"/>
  <c r="Z870" i="5"/>
  <c r="U870" i="5"/>
  <c r="P870" i="5"/>
  <c r="J870" i="5"/>
  <c r="E870" i="5"/>
  <c r="L870" i="5"/>
  <c r="R870" i="5"/>
  <c r="Y870" i="5"/>
  <c r="W872" i="5"/>
  <c r="S872" i="5"/>
  <c r="K872" i="5"/>
  <c r="G872" i="5"/>
  <c r="C872" i="5"/>
  <c r="X872" i="5"/>
  <c r="R872" i="5"/>
  <c r="H872" i="5"/>
  <c r="J872" i="5"/>
  <c r="Y872" i="5"/>
  <c r="W873" i="5"/>
  <c r="S873" i="5"/>
  <c r="K873" i="5"/>
  <c r="G873" i="5"/>
  <c r="C873" i="5"/>
  <c r="AB873" i="5"/>
  <c r="AC873" i="5" s="1"/>
  <c r="L873" i="5"/>
  <c r="F873" i="5"/>
  <c r="J873" i="5"/>
  <c r="R873" i="5"/>
  <c r="V873" i="5" s="1"/>
  <c r="Y873" i="5"/>
  <c r="W874" i="5"/>
  <c r="S874" i="5"/>
  <c r="K874" i="5"/>
  <c r="G874" i="5"/>
  <c r="C874" i="5"/>
  <c r="Z874" i="5"/>
  <c r="U874" i="5"/>
  <c r="P874" i="5"/>
  <c r="J874" i="5"/>
  <c r="E874" i="5"/>
  <c r="L874" i="5"/>
  <c r="R874" i="5"/>
  <c r="Y874" i="5"/>
  <c r="W876" i="5"/>
  <c r="S876" i="5"/>
  <c r="K876" i="5"/>
  <c r="G876" i="5"/>
  <c r="C876" i="5"/>
  <c r="X876" i="5"/>
  <c r="R876" i="5"/>
  <c r="H876" i="5"/>
  <c r="J876" i="5"/>
  <c r="Y876" i="5"/>
  <c r="W877" i="5"/>
  <c r="S877" i="5"/>
  <c r="K877" i="5"/>
  <c r="G877" i="5"/>
  <c r="C877" i="5"/>
  <c r="AB877" i="5"/>
  <c r="AC877" i="5" s="1"/>
  <c r="L877" i="5"/>
  <c r="F877" i="5"/>
  <c r="J877" i="5"/>
  <c r="R877" i="5"/>
  <c r="V877" i="5" s="1"/>
  <c r="Y877" i="5"/>
  <c r="W878" i="5"/>
  <c r="S878" i="5"/>
  <c r="K878" i="5"/>
  <c r="G878" i="5"/>
  <c r="C878" i="5"/>
  <c r="Z878" i="5"/>
  <c r="U878" i="5"/>
  <c r="P878" i="5"/>
  <c r="J878" i="5"/>
  <c r="E878" i="5"/>
  <c r="L878" i="5"/>
  <c r="R878" i="5"/>
  <c r="Y878" i="5"/>
  <c r="W880" i="5"/>
  <c r="S880" i="5"/>
  <c r="K880" i="5"/>
  <c r="G880" i="5"/>
  <c r="C880" i="5"/>
  <c r="X880" i="5"/>
  <c r="R880" i="5"/>
  <c r="H880" i="5"/>
  <c r="J880" i="5"/>
  <c r="Y880" i="5"/>
  <c r="W881" i="5"/>
  <c r="S881" i="5"/>
  <c r="K881" i="5"/>
  <c r="G881" i="5"/>
  <c r="C881" i="5"/>
  <c r="AB881" i="5"/>
  <c r="AC881" i="5" s="1"/>
  <c r="L881" i="5"/>
  <c r="F881" i="5"/>
  <c r="J881" i="5"/>
  <c r="R881" i="5"/>
  <c r="V881" i="5" s="1"/>
  <c r="Y881" i="5"/>
  <c r="W882" i="5"/>
  <c r="S882" i="5"/>
  <c r="K882" i="5"/>
  <c r="G882" i="5"/>
  <c r="C882" i="5"/>
  <c r="Z882" i="5"/>
  <c r="U882" i="5"/>
  <c r="P882" i="5"/>
  <c r="J882" i="5"/>
  <c r="E882" i="5"/>
  <c r="L882" i="5"/>
  <c r="R882" i="5"/>
  <c r="Y882" i="5"/>
  <c r="W884" i="5"/>
  <c r="S884" i="5"/>
  <c r="K884" i="5"/>
  <c r="G884" i="5"/>
  <c r="C884" i="5"/>
  <c r="X884" i="5"/>
  <c r="R884" i="5"/>
  <c r="H884" i="5"/>
  <c r="J884" i="5"/>
  <c r="Y884" i="5"/>
  <c r="W885" i="5"/>
  <c r="S885" i="5"/>
  <c r="K885" i="5"/>
  <c r="G885" i="5"/>
  <c r="C885" i="5"/>
  <c r="AB885" i="5"/>
  <c r="AC885" i="5" s="1"/>
  <c r="L885" i="5"/>
  <c r="F885" i="5"/>
  <c r="J885" i="5"/>
  <c r="R885" i="5"/>
  <c r="V885" i="5" s="1"/>
  <c r="Y885" i="5"/>
  <c r="W886" i="5"/>
  <c r="S886" i="5"/>
  <c r="K886" i="5"/>
  <c r="G886" i="5"/>
  <c r="C886" i="5"/>
  <c r="Z886" i="5"/>
  <c r="U886" i="5"/>
  <c r="P886" i="5"/>
  <c r="J886" i="5"/>
  <c r="E886" i="5"/>
  <c r="L886" i="5"/>
  <c r="R886" i="5"/>
  <c r="Y886" i="5"/>
  <c r="W888" i="5"/>
  <c r="S888" i="5"/>
  <c r="K888" i="5"/>
  <c r="G888" i="5"/>
  <c r="C888" i="5"/>
  <c r="X888" i="5"/>
  <c r="R888" i="5"/>
  <c r="H888" i="5"/>
  <c r="J888" i="5"/>
  <c r="Y888" i="5"/>
  <c r="W889" i="5"/>
  <c r="S889" i="5"/>
  <c r="K889" i="5"/>
  <c r="G889" i="5"/>
  <c r="C889" i="5"/>
  <c r="AB889" i="5"/>
  <c r="AC889" i="5" s="1"/>
  <c r="L889" i="5"/>
  <c r="F889" i="5"/>
  <c r="J889" i="5"/>
  <c r="R889" i="5"/>
  <c r="V889" i="5" s="1"/>
  <c r="Y889" i="5"/>
  <c r="W890" i="5"/>
  <c r="S890" i="5"/>
  <c r="K890" i="5"/>
  <c r="G890" i="5"/>
  <c r="C890" i="5"/>
  <c r="Z890" i="5"/>
  <c r="U890" i="5"/>
  <c r="P890" i="5"/>
  <c r="J890" i="5"/>
  <c r="E890" i="5"/>
  <c r="L890" i="5"/>
  <c r="R890" i="5"/>
  <c r="Y890" i="5"/>
  <c r="W892" i="5"/>
  <c r="S892" i="5"/>
  <c r="K892" i="5"/>
  <c r="G892" i="5"/>
  <c r="C892" i="5"/>
  <c r="X892" i="5"/>
  <c r="R892" i="5"/>
  <c r="H892" i="5"/>
  <c r="J892" i="5"/>
  <c r="Y892" i="5"/>
  <c r="W893" i="5"/>
  <c r="S893" i="5"/>
  <c r="K893" i="5"/>
  <c r="G893" i="5"/>
  <c r="C893" i="5"/>
  <c r="AB893" i="5"/>
  <c r="AC893" i="5" s="1"/>
  <c r="L893" i="5"/>
  <c r="F893" i="5"/>
  <c r="J893" i="5"/>
  <c r="R893" i="5"/>
  <c r="V893" i="5" s="1"/>
  <c r="Y893" i="5"/>
  <c r="W894" i="5"/>
  <c r="S894" i="5"/>
  <c r="K894" i="5"/>
  <c r="G894" i="5"/>
  <c r="C894" i="5"/>
  <c r="Z894" i="5"/>
  <c r="U894" i="5"/>
  <c r="P894" i="5"/>
  <c r="J894" i="5"/>
  <c r="E894" i="5"/>
  <c r="L894" i="5"/>
  <c r="R894" i="5"/>
  <c r="Y894" i="5"/>
  <c r="W896" i="5"/>
  <c r="S896" i="5"/>
  <c r="K896" i="5"/>
  <c r="G896" i="5"/>
  <c r="C896" i="5"/>
  <c r="X896" i="5"/>
  <c r="R896" i="5"/>
  <c r="H896" i="5"/>
  <c r="J896" i="5"/>
  <c r="Y896" i="5"/>
  <c r="W897" i="5"/>
  <c r="S897" i="5"/>
  <c r="K897" i="5"/>
  <c r="G897" i="5"/>
  <c r="C897" i="5"/>
  <c r="AB897" i="5"/>
  <c r="AC897" i="5" s="1"/>
  <c r="L897" i="5"/>
  <c r="F897" i="5"/>
  <c r="J897" i="5"/>
  <c r="R897" i="5"/>
  <c r="V897" i="5" s="1"/>
  <c r="Y897" i="5"/>
  <c r="W898" i="5"/>
  <c r="S898" i="5"/>
  <c r="K898" i="5"/>
  <c r="G898" i="5"/>
  <c r="C898" i="5"/>
  <c r="Z898" i="5"/>
  <c r="U898" i="5"/>
  <c r="P898" i="5"/>
  <c r="J898" i="5"/>
  <c r="E898" i="5"/>
  <c r="L898" i="5"/>
  <c r="R898" i="5"/>
  <c r="Y898" i="5"/>
  <c r="W900" i="5"/>
  <c r="S900" i="5"/>
  <c r="K900" i="5"/>
  <c r="G900" i="5"/>
  <c r="C900" i="5"/>
  <c r="X900" i="5"/>
  <c r="R900" i="5"/>
  <c r="H900" i="5"/>
  <c r="J900" i="5"/>
  <c r="Y900" i="5"/>
  <c r="W901" i="5"/>
  <c r="S901" i="5"/>
  <c r="K901" i="5"/>
  <c r="G901" i="5"/>
  <c r="C901" i="5"/>
  <c r="AB901" i="5"/>
  <c r="AC901" i="5" s="1"/>
  <c r="L901" i="5"/>
  <c r="F901" i="5"/>
  <c r="J901" i="5"/>
  <c r="R901" i="5"/>
  <c r="V901" i="5" s="1"/>
  <c r="Y901" i="5"/>
  <c r="W902" i="5"/>
  <c r="S902" i="5"/>
  <c r="K902" i="5"/>
  <c r="G902" i="5"/>
  <c r="C902" i="5"/>
  <c r="Z902" i="5"/>
  <c r="U902" i="5"/>
  <c r="P902" i="5"/>
  <c r="J902" i="5"/>
  <c r="E902" i="5"/>
  <c r="L902" i="5"/>
  <c r="R902" i="5"/>
  <c r="Y902" i="5"/>
  <c r="W904" i="5"/>
  <c r="S904" i="5"/>
  <c r="K904" i="5"/>
  <c r="G904" i="5"/>
  <c r="C904" i="5"/>
  <c r="X904" i="5"/>
  <c r="R904" i="5"/>
  <c r="H904" i="5"/>
  <c r="J904" i="5"/>
  <c r="Y904" i="5"/>
  <c r="W905" i="5"/>
  <c r="S905" i="5"/>
  <c r="K905" i="5"/>
  <c r="G905" i="5"/>
  <c r="C905" i="5"/>
  <c r="AB905" i="5"/>
  <c r="AC905" i="5" s="1"/>
  <c r="L905" i="5"/>
  <c r="F905" i="5"/>
  <c r="J905" i="5"/>
  <c r="R905" i="5"/>
  <c r="V905" i="5" s="1"/>
  <c r="Y905" i="5"/>
  <c r="W906" i="5"/>
  <c r="S906" i="5"/>
  <c r="K906" i="5"/>
  <c r="G906" i="5"/>
  <c r="C906" i="5"/>
  <c r="Z906" i="5"/>
  <c r="U906" i="5"/>
  <c r="P906" i="5"/>
  <c r="J906" i="5"/>
  <c r="E906" i="5"/>
  <c r="L906" i="5"/>
  <c r="R906" i="5"/>
  <c r="Y906" i="5"/>
  <c r="W908" i="5"/>
  <c r="S908" i="5"/>
  <c r="K908" i="5"/>
  <c r="G908" i="5"/>
  <c r="C908" i="5"/>
  <c r="X908" i="5"/>
  <c r="R908" i="5"/>
  <c r="H908" i="5"/>
  <c r="J908" i="5"/>
  <c r="Y908" i="5"/>
  <c r="W909" i="5"/>
  <c r="S909" i="5"/>
  <c r="K909" i="5"/>
  <c r="G909" i="5"/>
  <c r="C909" i="5"/>
  <c r="AB909" i="5"/>
  <c r="AC909" i="5" s="1"/>
  <c r="L909" i="5"/>
  <c r="F909" i="5"/>
  <c r="J909" i="5"/>
  <c r="R909" i="5"/>
  <c r="V909" i="5" s="1"/>
  <c r="Y909" i="5"/>
  <c r="W910" i="5"/>
  <c r="S910" i="5"/>
  <c r="K910" i="5"/>
  <c r="G910" i="5"/>
  <c r="C910" i="5"/>
  <c r="Z910" i="5"/>
  <c r="U910" i="5"/>
  <c r="P910" i="5"/>
  <c r="J910" i="5"/>
  <c r="E910" i="5"/>
  <c r="L910" i="5"/>
  <c r="R910" i="5"/>
  <c r="Y910" i="5"/>
  <c r="W912" i="5"/>
  <c r="S912" i="5"/>
  <c r="K912" i="5"/>
  <c r="G912" i="5"/>
  <c r="C912" i="5"/>
  <c r="X912" i="5"/>
  <c r="R912" i="5"/>
  <c r="H912" i="5"/>
  <c r="J912" i="5"/>
  <c r="Y912" i="5"/>
  <c r="W913" i="5"/>
  <c r="S913" i="5"/>
  <c r="K913" i="5"/>
  <c r="G913" i="5"/>
  <c r="C913" i="5"/>
  <c r="AB913" i="5"/>
  <c r="AC913" i="5" s="1"/>
  <c r="L913" i="5"/>
  <c r="F913" i="5"/>
  <c r="J913" i="5"/>
  <c r="R913" i="5"/>
  <c r="V913" i="5" s="1"/>
  <c r="Y913" i="5"/>
  <c r="W914" i="5"/>
  <c r="S914" i="5"/>
  <c r="K914" i="5"/>
  <c r="G914" i="5"/>
  <c r="C914" i="5"/>
  <c r="Z914" i="5"/>
  <c r="U914" i="5"/>
  <c r="P914" i="5"/>
  <c r="J914" i="5"/>
  <c r="E914" i="5"/>
  <c r="L914" i="5"/>
  <c r="R914" i="5"/>
  <c r="Y914" i="5"/>
  <c r="N920" i="5"/>
  <c r="M923" i="5"/>
  <c r="N928" i="5"/>
  <c r="M931" i="5"/>
  <c r="N936" i="5"/>
  <c r="M939" i="5"/>
  <c r="N944" i="5"/>
  <c r="M947" i="5"/>
  <c r="N952" i="5"/>
  <c r="M955" i="5"/>
  <c r="N960" i="5"/>
  <c r="M963" i="5"/>
  <c r="N968" i="5"/>
  <c r="M971" i="5"/>
  <c r="N976" i="5"/>
  <c r="M979" i="5"/>
  <c r="N984" i="5"/>
  <c r="M987" i="5"/>
  <c r="AC1000" i="5"/>
  <c r="O1001" i="5"/>
  <c r="N1001" i="5"/>
  <c r="M1001" i="5"/>
  <c r="O917" i="5"/>
  <c r="N917" i="5"/>
  <c r="N923" i="5"/>
  <c r="O925" i="5"/>
  <c r="N925" i="5"/>
  <c r="N931" i="5"/>
  <c r="O933" i="5"/>
  <c r="N933" i="5"/>
  <c r="N939" i="5"/>
  <c r="O941" i="5"/>
  <c r="N941" i="5"/>
  <c r="N947" i="5"/>
  <c r="O949" i="5"/>
  <c r="N949" i="5"/>
  <c r="N955" i="5"/>
  <c r="O957" i="5"/>
  <c r="N957" i="5"/>
  <c r="N963" i="5"/>
  <c r="O965" i="5"/>
  <c r="N965" i="5"/>
  <c r="N971" i="5"/>
  <c r="O973" i="5"/>
  <c r="N973" i="5"/>
  <c r="O981" i="5"/>
  <c r="N981" i="5"/>
  <c r="O989" i="5"/>
  <c r="N989" i="5"/>
  <c r="O997" i="5"/>
  <c r="N997" i="5"/>
  <c r="M997" i="5"/>
  <c r="N991" i="5"/>
  <c r="N992" i="5"/>
  <c r="N995" i="5"/>
  <c r="N996" i="5"/>
  <c r="N999" i="5"/>
  <c r="N1000" i="5"/>
  <c r="N1003" i="5"/>
  <c r="N1004" i="5"/>
  <c r="N1007" i="5"/>
  <c r="N1008" i="5"/>
  <c r="N1011" i="5"/>
  <c r="N1012" i="5"/>
  <c r="N1015" i="5"/>
  <c r="N1016" i="5"/>
  <c r="O1005" i="5"/>
  <c r="N1005" i="5"/>
  <c r="O1009" i="5"/>
  <c r="N1009" i="5"/>
  <c r="O1013" i="5"/>
  <c r="N1013" i="5"/>
  <c r="O1017" i="5"/>
  <c r="N1017" i="5"/>
  <c r="AC1018" i="5"/>
  <c r="H107" i="5"/>
  <c r="L107" i="5"/>
  <c r="P107" i="5"/>
  <c r="T107" i="5"/>
  <c r="V107" i="5" s="1"/>
  <c r="X107" i="5"/>
  <c r="AA107" i="5" s="1"/>
  <c r="H108" i="5"/>
  <c r="L108" i="5"/>
  <c r="P108" i="5"/>
  <c r="T108" i="5"/>
  <c r="V108" i="5" s="1"/>
  <c r="X108" i="5"/>
  <c r="AA108" i="5" s="1"/>
  <c r="H109" i="5"/>
  <c r="L109" i="5"/>
  <c r="P109" i="5"/>
  <c r="T109" i="5"/>
  <c r="V109" i="5" s="1"/>
  <c r="X109" i="5"/>
  <c r="AA109" i="5" s="1"/>
  <c r="H110" i="5"/>
  <c r="L110" i="5"/>
  <c r="P110" i="5"/>
  <c r="T110" i="5"/>
  <c r="V110" i="5" s="1"/>
  <c r="X110" i="5"/>
  <c r="AA110" i="5" s="1"/>
  <c r="H111" i="5"/>
  <c r="L111" i="5"/>
  <c r="P111" i="5"/>
  <c r="T111" i="5"/>
  <c r="V111" i="5" s="1"/>
  <c r="X111" i="5"/>
  <c r="AA111" i="5" s="1"/>
  <c r="H112" i="5"/>
  <c r="L112" i="5"/>
  <c r="P112" i="5"/>
  <c r="T112" i="5"/>
  <c r="V112" i="5" s="1"/>
  <c r="X112" i="5"/>
  <c r="AA112" i="5" s="1"/>
  <c r="H113" i="5"/>
  <c r="L113" i="5"/>
  <c r="P113" i="5"/>
  <c r="T113" i="5"/>
  <c r="V113" i="5" s="1"/>
  <c r="X113" i="5"/>
  <c r="AA113" i="5" s="1"/>
  <c r="H114" i="5"/>
  <c r="L114" i="5"/>
  <c r="P114" i="5"/>
  <c r="T114" i="5"/>
  <c r="V114" i="5" s="1"/>
  <c r="X114" i="5"/>
  <c r="AA114" i="5" s="1"/>
  <c r="H115" i="5"/>
  <c r="L115" i="5"/>
  <c r="P115" i="5"/>
  <c r="T115" i="5"/>
  <c r="V115" i="5" s="1"/>
  <c r="X115" i="5"/>
  <c r="AA115" i="5" s="1"/>
  <c r="H116" i="5"/>
  <c r="L116" i="5"/>
  <c r="P116" i="5"/>
  <c r="T116" i="5"/>
  <c r="V116" i="5" s="1"/>
  <c r="X116" i="5"/>
  <c r="AA116" i="5" s="1"/>
  <c r="H117" i="5"/>
  <c r="L117" i="5"/>
  <c r="P117" i="5"/>
  <c r="T117" i="5"/>
  <c r="V117" i="5" s="1"/>
  <c r="X117" i="5"/>
  <c r="AA117" i="5" s="1"/>
  <c r="H118" i="5"/>
  <c r="L118" i="5"/>
  <c r="P118" i="5"/>
  <c r="T118" i="5"/>
  <c r="V118" i="5" s="1"/>
  <c r="X118" i="5"/>
  <c r="AA118" i="5" s="1"/>
  <c r="H119" i="5"/>
  <c r="L119" i="5"/>
  <c r="P119" i="5"/>
  <c r="T119" i="5"/>
  <c r="V119" i="5" s="1"/>
  <c r="X119" i="5"/>
  <c r="AA119" i="5" s="1"/>
  <c r="I120" i="5"/>
  <c r="Q120" i="5" s="1"/>
  <c r="U120" i="5"/>
  <c r="V120" i="5" s="1"/>
  <c r="H155" i="5"/>
  <c r="L155" i="5"/>
  <c r="P155" i="5"/>
  <c r="T155" i="5"/>
  <c r="V155" i="5" s="1"/>
  <c r="X155" i="5"/>
  <c r="AA155" i="5" s="1"/>
  <c r="H156" i="5"/>
  <c r="L156" i="5"/>
  <c r="P156" i="5"/>
  <c r="T156" i="5"/>
  <c r="V156" i="5" s="1"/>
  <c r="X156" i="5"/>
  <c r="AA156" i="5" s="1"/>
  <c r="H157" i="5"/>
  <c r="L157" i="5"/>
  <c r="P157" i="5"/>
  <c r="T157" i="5"/>
  <c r="V157" i="5" s="1"/>
  <c r="X157" i="5"/>
  <c r="AA157" i="5" s="1"/>
  <c r="H158" i="5"/>
  <c r="L158" i="5"/>
  <c r="P158" i="5"/>
  <c r="T158" i="5"/>
  <c r="V158" i="5" s="1"/>
  <c r="X158" i="5"/>
  <c r="AA158" i="5" s="1"/>
  <c r="H159" i="5"/>
  <c r="L159" i="5"/>
  <c r="P159" i="5"/>
  <c r="T159" i="5"/>
  <c r="V159" i="5" s="1"/>
  <c r="X159" i="5"/>
  <c r="AA159" i="5" s="1"/>
  <c r="H160" i="5"/>
  <c r="L160" i="5"/>
  <c r="P160" i="5"/>
  <c r="T160" i="5"/>
  <c r="V160" i="5" s="1"/>
  <c r="X160" i="5"/>
  <c r="AA160" i="5" s="1"/>
  <c r="H161" i="5"/>
  <c r="L161" i="5"/>
  <c r="P161" i="5"/>
  <c r="T161" i="5"/>
  <c r="V161" i="5" s="1"/>
  <c r="X161" i="5"/>
  <c r="AA161" i="5" s="1"/>
  <c r="H162" i="5"/>
  <c r="L162" i="5"/>
  <c r="P162" i="5"/>
  <c r="T162" i="5"/>
  <c r="V162" i="5" s="1"/>
  <c r="X162" i="5"/>
  <c r="AA162" i="5" s="1"/>
  <c r="H163" i="5"/>
  <c r="L163" i="5"/>
  <c r="P163" i="5"/>
  <c r="T163" i="5"/>
  <c r="V163" i="5" s="1"/>
  <c r="X163" i="5"/>
  <c r="AA163" i="5" s="1"/>
  <c r="H164" i="5"/>
  <c r="L164" i="5"/>
  <c r="P164" i="5"/>
  <c r="T164" i="5"/>
  <c r="V164" i="5" s="1"/>
  <c r="X164" i="5"/>
  <c r="AA164" i="5" s="1"/>
  <c r="H165" i="5"/>
  <c r="L165" i="5"/>
  <c r="P165" i="5"/>
  <c r="T165" i="5"/>
  <c r="V165" i="5" s="1"/>
  <c r="X165" i="5"/>
  <c r="AA165" i="5" s="1"/>
  <c r="H166" i="5"/>
  <c r="L166" i="5"/>
  <c r="P166" i="5"/>
  <c r="T166" i="5"/>
  <c r="V166" i="5" s="1"/>
  <c r="X166" i="5"/>
  <c r="AA166" i="5" s="1"/>
  <c r="H167" i="5"/>
  <c r="L167" i="5"/>
  <c r="P167" i="5"/>
  <c r="T167" i="5"/>
  <c r="V167" i="5" s="1"/>
  <c r="X167" i="5"/>
  <c r="AA167" i="5" s="1"/>
  <c r="H168" i="5"/>
  <c r="L168" i="5"/>
  <c r="P168" i="5"/>
  <c r="T168" i="5"/>
  <c r="V168" i="5" s="1"/>
  <c r="X168" i="5"/>
  <c r="AA168" i="5" s="1"/>
  <c r="H169" i="5"/>
  <c r="L169" i="5"/>
  <c r="P169" i="5"/>
  <c r="T169" i="5"/>
  <c r="V169" i="5" s="1"/>
  <c r="X169" i="5"/>
  <c r="AA169" i="5" s="1"/>
  <c r="H170" i="5"/>
  <c r="L170" i="5"/>
  <c r="P170" i="5"/>
  <c r="T170" i="5"/>
  <c r="V170" i="5" s="1"/>
  <c r="X170" i="5"/>
  <c r="AA170" i="5" s="1"/>
  <c r="H171" i="5"/>
  <c r="L171" i="5"/>
  <c r="P171" i="5"/>
  <c r="T171" i="5"/>
  <c r="V171" i="5" s="1"/>
  <c r="X171" i="5"/>
  <c r="AA171" i="5" s="1"/>
  <c r="H172" i="5"/>
  <c r="L172" i="5"/>
  <c r="P172" i="5"/>
  <c r="T172" i="5"/>
  <c r="V172" i="5" s="1"/>
  <c r="X172" i="5"/>
  <c r="AA172" i="5" s="1"/>
  <c r="H173" i="5"/>
  <c r="L173" i="5"/>
  <c r="P173" i="5"/>
  <c r="T173" i="5"/>
  <c r="V173" i="5" s="1"/>
  <c r="X173" i="5"/>
  <c r="AA173" i="5" s="1"/>
  <c r="H174" i="5"/>
  <c r="L174" i="5"/>
  <c r="P174" i="5"/>
  <c r="T174" i="5"/>
  <c r="V174" i="5" s="1"/>
  <c r="X174" i="5"/>
  <c r="AA174" i="5" s="1"/>
  <c r="H175" i="5"/>
  <c r="L175" i="5"/>
  <c r="P175" i="5"/>
  <c r="T175" i="5"/>
  <c r="V175" i="5" s="1"/>
  <c r="X175" i="5"/>
  <c r="AA175" i="5" s="1"/>
  <c r="H176" i="5"/>
  <c r="L176" i="5"/>
  <c r="P176" i="5"/>
  <c r="T176" i="5"/>
  <c r="V176" i="5" s="1"/>
  <c r="X176" i="5"/>
  <c r="AA176" i="5" s="1"/>
  <c r="H177" i="5"/>
  <c r="L177" i="5"/>
  <c r="P177" i="5"/>
  <c r="T177" i="5"/>
  <c r="V177" i="5" s="1"/>
  <c r="X177" i="5"/>
  <c r="AA177" i="5" s="1"/>
  <c r="H178" i="5"/>
  <c r="L178" i="5"/>
  <c r="P178" i="5"/>
  <c r="T178" i="5"/>
  <c r="V178" i="5" s="1"/>
  <c r="X178" i="5"/>
  <c r="AA178" i="5" s="1"/>
  <c r="H179" i="5"/>
  <c r="L179" i="5"/>
  <c r="P179" i="5"/>
  <c r="T179" i="5"/>
  <c r="V179" i="5" s="1"/>
  <c r="X179" i="5"/>
  <c r="AA179" i="5" s="1"/>
  <c r="H180" i="5"/>
  <c r="L180" i="5"/>
  <c r="P180" i="5"/>
  <c r="T180" i="5"/>
  <c r="V180" i="5" s="1"/>
  <c r="X180" i="5"/>
  <c r="AA180" i="5" s="1"/>
  <c r="H181" i="5"/>
  <c r="L181" i="5"/>
  <c r="P181" i="5"/>
  <c r="T181" i="5"/>
  <c r="V181" i="5" s="1"/>
  <c r="X181" i="5"/>
  <c r="AA181" i="5" s="1"/>
  <c r="H182" i="5"/>
  <c r="L182" i="5"/>
  <c r="P182" i="5"/>
  <c r="T182" i="5"/>
  <c r="V182" i="5" s="1"/>
  <c r="X182" i="5"/>
  <c r="AA182" i="5" s="1"/>
  <c r="H183" i="5"/>
  <c r="L183" i="5"/>
  <c r="P183" i="5"/>
  <c r="T183" i="5"/>
  <c r="V183" i="5" s="1"/>
  <c r="X183" i="5"/>
  <c r="AA183" i="5" s="1"/>
  <c r="H184" i="5"/>
  <c r="L184" i="5"/>
  <c r="P184" i="5"/>
  <c r="T184" i="5"/>
  <c r="V184" i="5" s="1"/>
  <c r="X184" i="5"/>
  <c r="AA184" i="5" s="1"/>
  <c r="H185" i="5"/>
  <c r="L185" i="5"/>
  <c r="P185" i="5"/>
  <c r="T185" i="5"/>
  <c r="V185" i="5" s="1"/>
  <c r="X185" i="5"/>
  <c r="AA185" i="5" s="1"/>
  <c r="H186" i="5"/>
  <c r="L186" i="5"/>
  <c r="P186" i="5"/>
  <c r="T186" i="5"/>
  <c r="V186" i="5" s="1"/>
  <c r="X186" i="5"/>
  <c r="AA186" i="5" s="1"/>
  <c r="H187" i="5"/>
  <c r="L187" i="5"/>
  <c r="P187" i="5"/>
  <c r="T187" i="5"/>
  <c r="V187" i="5" s="1"/>
  <c r="X187" i="5"/>
  <c r="AA187" i="5" s="1"/>
  <c r="H188" i="5"/>
  <c r="L188" i="5"/>
  <c r="P188" i="5"/>
  <c r="T188" i="5"/>
  <c r="V188" i="5" s="1"/>
  <c r="X188" i="5"/>
  <c r="AA188" i="5" s="1"/>
  <c r="H189" i="5"/>
  <c r="L189" i="5"/>
  <c r="P189" i="5"/>
  <c r="T189" i="5"/>
  <c r="V189" i="5" s="1"/>
  <c r="X189" i="5"/>
  <c r="AA189" i="5" s="1"/>
  <c r="H190" i="5"/>
  <c r="L190" i="5"/>
  <c r="P190" i="5"/>
  <c r="T190" i="5"/>
  <c r="V190" i="5" s="1"/>
  <c r="X190" i="5"/>
  <c r="AA190" i="5" s="1"/>
  <c r="H191" i="5"/>
  <c r="L191" i="5"/>
  <c r="P191" i="5"/>
  <c r="T191" i="5"/>
  <c r="V191" i="5" s="1"/>
  <c r="X191" i="5"/>
  <c r="AA191" i="5" s="1"/>
  <c r="H192" i="5"/>
  <c r="L192" i="5"/>
  <c r="P192" i="5"/>
  <c r="T192" i="5"/>
  <c r="V192" i="5" s="1"/>
  <c r="X192" i="5"/>
  <c r="AA192" i="5" s="1"/>
  <c r="H193" i="5"/>
  <c r="L193" i="5"/>
  <c r="P193" i="5"/>
  <c r="T193" i="5"/>
  <c r="V193" i="5" s="1"/>
  <c r="X193" i="5"/>
  <c r="AA193" i="5" s="1"/>
  <c r="H194" i="5"/>
  <c r="L194" i="5"/>
  <c r="P194" i="5"/>
  <c r="T194" i="5"/>
  <c r="V194" i="5" s="1"/>
  <c r="X194" i="5"/>
  <c r="AA194" i="5" s="1"/>
  <c r="H195" i="5"/>
  <c r="L195" i="5"/>
  <c r="P195" i="5"/>
  <c r="T195" i="5"/>
  <c r="V195" i="5" s="1"/>
  <c r="X195" i="5"/>
  <c r="AA195" i="5" s="1"/>
  <c r="H196" i="5"/>
  <c r="L196" i="5"/>
  <c r="P196" i="5"/>
  <c r="T196" i="5"/>
  <c r="V196" i="5" s="1"/>
  <c r="X196" i="5"/>
  <c r="AA196" i="5" s="1"/>
  <c r="H197" i="5"/>
  <c r="L197" i="5"/>
  <c r="P197" i="5"/>
  <c r="T197" i="5"/>
  <c r="V197" i="5" s="1"/>
  <c r="X197" i="5"/>
  <c r="AA197" i="5" s="1"/>
  <c r="H198" i="5"/>
  <c r="L198" i="5"/>
  <c r="P198" i="5"/>
  <c r="T198" i="5"/>
  <c r="V198" i="5" s="1"/>
  <c r="X198" i="5"/>
  <c r="AA198" i="5" s="1"/>
  <c r="H199" i="5"/>
  <c r="L199" i="5"/>
  <c r="P199" i="5"/>
  <c r="T199" i="5"/>
  <c r="V199" i="5" s="1"/>
  <c r="X199" i="5"/>
  <c r="AA199" i="5" s="1"/>
  <c r="H200" i="5"/>
  <c r="L200" i="5"/>
  <c r="P200" i="5"/>
  <c r="T200" i="5"/>
  <c r="V200" i="5" s="1"/>
  <c r="X200" i="5"/>
  <c r="AA200" i="5" s="1"/>
  <c r="H201" i="5"/>
  <c r="L201" i="5"/>
  <c r="P201" i="5"/>
  <c r="T201" i="5"/>
  <c r="V201" i="5" s="1"/>
  <c r="X201" i="5"/>
  <c r="AA201" i="5" s="1"/>
  <c r="I202" i="5"/>
  <c r="Q202" i="5" s="1"/>
  <c r="U202" i="5"/>
  <c r="V202" i="5" s="1"/>
  <c r="W683" i="5"/>
  <c r="S683" i="5"/>
  <c r="K683" i="5"/>
  <c r="G683" i="5"/>
  <c r="C683" i="5"/>
  <c r="I683" i="5"/>
  <c r="T683" i="5"/>
  <c r="Y683" i="5"/>
  <c r="AD683" i="5"/>
  <c r="AC683" i="5" s="1"/>
  <c r="W687" i="5"/>
  <c r="S687" i="5"/>
  <c r="V687" i="5" s="1"/>
  <c r="K687" i="5"/>
  <c r="G687" i="5"/>
  <c r="C687" i="5"/>
  <c r="I687" i="5"/>
  <c r="T687" i="5"/>
  <c r="Y687" i="5"/>
  <c r="AD687" i="5"/>
  <c r="AC687" i="5" s="1"/>
  <c r="W691" i="5"/>
  <c r="S691" i="5"/>
  <c r="K691" i="5"/>
  <c r="G691" i="5"/>
  <c r="C691" i="5"/>
  <c r="I691" i="5"/>
  <c r="T691" i="5"/>
  <c r="Y691" i="5"/>
  <c r="AD691" i="5"/>
  <c r="AC691" i="5" s="1"/>
  <c r="W695" i="5"/>
  <c r="S695" i="5"/>
  <c r="K695" i="5"/>
  <c r="G695" i="5"/>
  <c r="C695" i="5"/>
  <c r="I695" i="5"/>
  <c r="T695" i="5"/>
  <c r="Y695" i="5"/>
  <c r="AD695" i="5"/>
  <c r="AC695" i="5" s="1"/>
  <c r="W699" i="5"/>
  <c r="S699" i="5"/>
  <c r="K699" i="5"/>
  <c r="G699" i="5"/>
  <c r="C699" i="5"/>
  <c r="I699" i="5"/>
  <c r="T699" i="5"/>
  <c r="Y699" i="5"/>
  <c r="AD699" i="5"/>
  <c r="AC699" i="5" s="1"/>
  <c r="W703" i="5"/>
  <c r="S703" i="5"/>
  <c r="K703" i="5"/>
  <c r="G703" i="5"/>
  <c r="C703" i="5"/>
  <c r="I703" i="5"/>
  <c r="T703" i="5"/>
  <c r="Y703" i="5"/>
  <c r="AD703" i="5"/>
  <c r="AC703" i="5" s="1"/>
  <c r="W707" i="5"/>
  <c r="S707" i="5"/>
  <c r="K707" i="5"/>
  <c r="G707" i="5"/>
  <c r="C707" i="5"/>
  <c r="I707" i="5"/>
  <c r="T707" i="5"/>
  <c r="Y707" i="5"/>
  <c r="AD707" i="5"/>
  <c r="AC707" i="5" s="1"/>
  <c r="W711" i="5"/>
  <c r="S711" i="5"/>
  <c r="K711" i="5"/>
  <c r="G711" i="5"/>
  <c r="C711" i="5"/>
  <c r="I711" i="5"/>
  <c r="T711" i="5"/>
  <c r="Y711" i="5"/>
  <c r="AD711" i="5"/>
  <c r="AC711" i="5" s="1"/>
  <c r="W715" i="5"/>
  <c r="S715" i="5"/>
  <c r="K715" i="5"/>
  <c r="G715" i="5"/>
  <c r="C715" i="5"/>
  <c r="I715" i="5"/>
  <c r="T715" i="5"/>
  <c r="Y715" i="5"/>
  <c r="AD715" i="5"/>
  <c r="AC715" i="5" s="1"/>
  <c r="W719" i="5"/>
  <c r="S719" i="5"/>
  <c r="K719" i="5"/>
  <c r="G719" i="5"/>
  <c r="C719" i="5"/>
  <c r="I719" i="5"/>
  <c r="T719" i="5"/>
  <c r="Y719" i="5"/>
  <c r="AD719" i="5"/>
  <c r="AC719" i="5" s="1"/>
  <c r="W723" i="5"/>
  <c r="S723" i="5"/>
  <c r="K723" i="5"/>
  <c r="G723" i="5"/>
  <c r="C723" i="5"/>
  <c r="I723" i="5"/>
  <c r="T723" i="5"/>
  <c r="Y723" i="5"/>
  <c r="AD723" i="5"/>
  <c r="AC723" i="5" s="1"/>
  <c r="W727" i="5"/>
  <c r="S727" i="5"/>
  <c r="K727" i="5"/>
  <c r="G727" i="5"/>
  <c r="C727" i="5"/>
  <c r="I727" i="5"/>
  <c r="T727" i="5"/>
  <c r="Y727" i="5"/>
  <c r="AD727" i="5"/>
  <c r="AC727" i="5" s="1"/>
  <c r="W731" i="5"/>
  <c r="S731" i="5"/>
  <c r="K731" i="5"/>
  <c r="G731" i="5"/>
  <c r="C731" i="5"/>
  <c r="I731" i="5"/>
  <c r="T731" i="5"/>
  <c r="Y731" i="5"/>
  <c r="AD731" i="5"/>
  <c r="AC731" i="5" s="1"/>
  <c r="W735" i="5"/>
  <c r="S735" i="5"/>
  <c r="K735" i="5"/>
  <c r="G735" i="5"/>
  <c r="C735" i="5"/>
  <c r="I735" i="5"/>
  <c r="T735" i="5"/>
  <c r="Y735" i="5"/>
  <c r="AD735" i="5"/>
  <c r="AC735" i="5" s="1"/>
  <c r="W739" i="5"/>
  <c r="S739" i="5"/>
  <c r="K739" i="5"/>
  <c r="G739" i="5"/>
  <c r="C739" i="5"/>
  <c r="I739" i="5"/>
  <c r="T739" i="5"/>
  <c r="Y739" i="5"/>
  <c r="AD739" i="5"/>
  <c r="AC739" i="5" s="1"/>
  <c r="W743" i="5"/>
  <c r="S743" i="5"/>
  <c r="K743" i="5"/>
  <c r="G743" i="5"/>
  <c r="C743" i="5"/>
  <c r="I743" i="5"/>
  <c r="T743" i="5"/>
  <c r="Y743" i="5"/>
  <c r="AD743" i="5"/>
  <c r="AC743" i="5" s="1"/>
  <c r="W747" i="5"/>
  <c r="S747" i="5"/>
  <c r="K747" i="5"/>
  <c r="G747" i="5"/>
  <c r="C747" i="5"/>
  <c r="I747" i="5"/>
  <c r="T747" i="5"/>
  <c r="Y747" i="5"/>
  <c r="AD747" i="5"/>
  <c r="AC747" i="5" s="1"/>
  <c r="W751" i="5"/>
  <c r="S751" i="5"/>
  <c r="K751" i="5"/>
  <c r="G751" i="5"/>
  <c r="C751" i="5"/>
  <c r="I751" i="5"/>
  <c r="T751" i="5"/>
  <c r="Y751" i="5"/>
  <c r="AD751" i="5"/>
  <c r="AC751" i="5" s="1"/>
  <c r="W755" i="5"/>
  <c r="S755" i="5"/>
  <c r="K755" i="5"/>
  <c r="G755" i="5"/>
  <c r="C755" i="5"/>
  <c r="I755" i="5"/>
  <c r="T755" i="5"/>
  <c r="Y755" i="5"/>
  <c r="AD755" i="5"/>
  <c r="AC755" i="5" s="1"/>
  <c r="W759" i="5"/>
  <c r="S759" i="5"/>
  <c r="K759" i="5"/>
  <c r="G759" i="5"/>
  <c r="C759" i="5"/>
  <c r="I759" i="5"/>
  <c r="T759" i="5"/>
  <c r="Y759" i="5"/>
  <c r="AD759" i="5"/>
  <c r="AC759" i="5" s="1"/>
  <c r="W763" i="5"/>
  <c r="S763" i="5"/>
  <c r="K763" i="5"/>
  <c r="G763" i="5"/>
  <c r="C763" i="5"/>
  <c r="I763" i="5"/>
  <c r="T763" i="5"/>
  <c r="Y763" i="5"/>
  <c r="AD763" i="5"/>
  <c r="AC763" i="5" s="1"/>
  <c r="W767" i="5"/>
  <c r="S767" i="5"/>
  <c r="K767" i="5"/>
  <c r="G767" i="5"/>
  <c r="C767" i="5"/>
  <c r="I767" i="5"/>
  <c r="T767" i="5"/>
  <c r="Y767" i="5"/>
  <c r="AD767" i="5"/>
  <c r="AC767" i="5" s="1"/>
  <c r="W771" i="5"/>
  <c r="S771" i="5"/>
  <c r="K771" i="5"/>
  <c r="G771" i="5"/>
  <c r="C771" i="5"/>
  <c r="I771" i="5"/>
  <c r="T771" i="5"/>
  <c r="Y771" i="5"/>
  <c r="AD771" i="5"/>
  <c r="AC771" i="5" s="1"/>
  <c r="W775" i="5"/>
  <c r="S775" i="5"/>
  <c r="K775" i="5"/>
  <c r="G775" i="5"/>
  <c r="C775" i="5"/>
  <c r="I775" i="5"/>
  <c r="T775" i="5"/>
  <c r="Y775" i="5"/>
  <c r="AD775" i="5"/>
  <c r="AC775" i="5" s="1"/>
  <c r="W779" i="5"/>
  <c r="S779" i="5"/>
  <c r="K779" i="5"/>
  <c r="G779" i="5"/>
  <c r="C779" i="5"/>
  <c r="I779" i="5"/>
  <c r="T779" i="5"/>
  <c r="Y779" i="5"/>
  <c r="AD779" i="5"/>
  <c r="AC779" i="5" s="1"/>
  <c r="W783" i="5"/>
  <c r="S783" i="5"/>
  <c r="K783" i="5"/>
  <c r="G783" i="5"/>
  <c r="C783" i="5"/>
  <c r="I783" i="5"/>
  <c r="T783" i="5"/>
  <c r="Y783" i="5"/>
  <c r="AD783" i="5"/>
  <c r="AC783" i="5" s="1"/>
  <c r="W787" i="5"/>
  <c r="S787" i="5"/>
  <c r="K787" i="5"/>
  <c r="G787" i="5"/>
  <c r="C787" i="5"/>
  <c r="I787" i="5"/>
  <c r="T787" i="5"/>
  <c r="Y787" i="5"/>
  <c r="AD787" i="5"/>
  <c r="AC787" i="5" s="1"/>
  <c r="W791" i="5"/>
  <c r="S791" i="5"/>
  <c r="K791" i="5"/>
  <c r="G791" i="5"/>
  <c r="C791" i="5"/>
  <c r="I791" i="5"/>
  <c r="T791" i="5"/>
  <c r="Y791" i="5"/>
  <c r="AD791" i="5"/>
  <c r="AC791" i="5" s="1"/>
  <c r="W795" i="5"/>
  <c r="S795" i="5"/>
  <c r="K795" i="5"/>
  <c r="G795" i="5"/>
  <c r="C795" i="5"/>
  <c r="I795" i="5"/>
  <c r="T795" i="5"/>
  <c r="Y795" i="5"/>
  <c r="AD795" i="5"/>
  <c r="AC795" i="5" s="1"/>
  <c r="W799" i="5"/>
  <c r="S799" i="5"/>
  <c r="K799" i="5"/>
  <c r="G799" i="5"/>
  <c r="C799" i="5"/>
  <c r="I799" i="5"/>
  <c r="T799" i="5"/>
  <c r="Y799" i="5"/>
  <c r="AD799" i="5"/>
  <c r="AC799" i="5" s="1"/>
  <c r="W803" i="5"/>
  <c r="S803" i="5"/>
  <c r="K803" i="5"/>
  <c r="G803" i="5"/>
  <c r="C803" i="5"/>
  <c r="I803" i="5"/>
  <c r="T803" i="5"/>
  <c r="Y803" i="5"/>
  <c r="AD803" i="5"/>
  <c r="AC803" i="5" s="1"/>
  <c r="W807" i="5"/>
  <c r="S807" i="5"/>
  <c r="K807" i="5"/>
  <c r="G807" i="5"/>
  <c r="C807" i="5"/>
  <c r="I807" i="5"/>
  <c r="T807" i="5"/>
  <c r="Y807" i="5"/>
  <c r="AD807" i="5"/>
  <c r="AC807" i="5" s="1"/>
  <c r="W811" i="5"/>
  <c r="S811" i="5"/>
  <c r="K811" i="5"/>
  <c r="G811" i="5"/>
  <c r="C811" i="5"/>
  <c r="I811" i="5"/>
  <c r="T811" i="5"/>
  <c r="Y811" i="5"/>
  <c r="AD811" i="5"/>
  <c r="AC811" i="5" s="1"/>
  <c r="W815" i="5"/>
  <c r="S815" i="5"/>
  <c r="K815" i="5"/>
  <c r="G815" i="5"/>
  <c r="C815" i="5"/>
  <c r="I815" i="5"/>
  <c r="T815" i="5"/>
  <c r="Y815" i="5"/>
  <c r="AD815" i="5"/>
  <c r="AC815" i="5" s="1"/>
  <c r="W819" i="5"/>
  <c r="S819" i="5"/>
  <c r="K819" i="5"/>
  <c r="G819" i="5"/>
  <c r="C819" i="5"/>
  <c r="I819" i="5"/>
  <c r="T819" i="5"/>
  <c r="Y819" i="5"/>
  <c r="AD819" i="5"/>
  <c r="AC819" i="5" s="1"/>
  <c r="W823" i="5"/>
  <c r="S823" i="5"/>
  <c r="K823" i="5"/>
  <c r="G823" i="5"/>
  <c r="C823" i="5"/>
  <c r="I823" i="5"/>
  <c r="T823" i="5"/>
  <c r="Y823" i="5"/>
  <c r="AD823" i="5"/>
  <c r="AC823" i="5" s="1"/>
  <c r="W827" i="5"/>
  <c r="S827" i="5"/>
  <c r="K827" i="5"/>
  <c r="G827" i="5"/>
  <c r="C827" i="5"/>
  <c r="I827" i="5"/>
  <c r="T827" i="5"/>
  <c r="Y827" i="5"/>
  <c r="AD827" i="5"/>
  <c r="AC827" i="5" s="1"/>
  <c r="W831" i="5"/>
  <c r="S831" i="5"/>
  <c r="K831" i="5"/>
  <c r="G831" i="5"/>
  <c r="C831" i="5"/>
  <c r="I831" i="5"/>
  <c r="T831" i="5"/>
  <c r="Y831" i="5"/>
  <c r="AD831" i="5"/>
  <c r="AC831" i="5" s="1"/>
  <c r="W835" i="5"/>
  <c r="S835" i="5"/>
  <c r="K835" i="5"/>
  <c r="G835" i="5"/>
  <c r="C835" i="5"/>
  <c r="I835" i="5"/>
  <c r="T835" i="5"/>
  <c r="Y835" i="5"/>
  <c r="AD835" i="5"/>
  <c r="AC835" i="5" s="1"/>
  <c r="W839" i="5"/>
  <c r="S839" i="5"/>
  <c r="K839" i="5"/>
  <c r="G839" i="5"/>
  <c r="C839" i="5"/>
  <c r="I839" i="5"/>
  <c r="T839" i="5"/>
  <c r="Y839" i="5"/>
  <c r="AD839" i="5"/>
  <c r="AC839" i="5" s="1"/>
  <c r="W843" i="5"/>
  <c r="S843" i="5"/>
  <c r="K843" i="5"/>
  <c r="G843" i="5"/>
  <c r="C843" i="5"/>
  <c r="I843" i="5"/>
  <c r="T843" i="5"/>
  <c r="Y843" i="5"/>
  <c r="AD843" i="5"/>
  <c r="AC843" i="5" s="1"/>
  <c r="W847" i="5"/>
  <c r="S847" i="5"/>
  <c r="K847" i="5"/>
  <c r="G847" i="5"/>
  <c r="C847" i="5"/>
  <c r="I847" i="5"/>
  <c r="T847" i="5"/>
  <c r="Y847" i="5"/>
  <c r="AD847" i="5"/>
  <c r="AC847" i="5" s="1"/>
  <c r="W851" i="5"/>
  <c r="S851" i="5"/>
  <c r="K851" i="5"/>
  <c r="G851" i="5"/>
  <c r="C851" i="5"/>
  <c r="I851" i="5"/>
  <c r="T851" i="5"/>
  <c r="Y851" i="5"/>
  <c r="AD851" i="5"/>
  <c r="AC851" i="5" s="1"/>
  <c r="W855" i="5"/>
  <c r="S855" i="5"/>
  <c r="K855" i="5"/>
  <c r="G855" i="5"/>
  <c r="C855" i="5"/>
  <c r="I855" i="5"/>
  <c r="T855" i="5"/>
  <c r="Y855" i="5"/>
  <c r="AD855" i="5"/>
  <c r="AC855" i="5" s="1"/>
  <c r="W859" i="5"/>
  <c r="S859" i="5"/>
  <c r="K859" i="5"/>
  <c r="G859" i="5"/>
  <c r="C859" i="5"/>
  <c r="I859" i="5"/>
  <c r="T859" i="5"/>
  <c r="Y859" i="5"/>
  <c r="AD859" i="5"/>
  <c r="AC859" i="5" s="1"/>
  <c r="W863" i="5"/>
  <c r="S863" i="5"/>
  <c r="K863" i="5"/>
  <c r="G863" i="5"/>
  <c r="C863" i="5"/>
  <c r="I863" i="5"/>
  <c r="T863" i="5"/>
  <c r="Y863" i="5"/>
  <c r="AD863" i="5"/>
  <c r="AC863" i="5" s="1"/>
  <c r="W867" i="5"/>
  <c r="S867" i="5"/>
  <c r="K867" i="5"/>
  <c r="G867" i="5"/>
  <c r="C867" i="5"/>
  <c r="I867" i="5"/>
  <c r="T867" i="5"/>
  <c r="Y867" i="5"/>
  <c r="AD867" i="5"/>
  <c r="AC867" i="5" s="1"/>
  <c r="W871" i="5"/>
  <c r="S871" i="5"/>
  <c r="K871" i="5"/>
  <c r="G871" i="5"/>
  <c r="C871" i="5"/>
  <c r="I871" i="5"/>
  <c r="T871" i="5"/>
  <c r="Y871" i="5"/>
  <c r="AD871" i="5"/>
  <c r="AC871" i="5" s="1"/>
  <c r="W875" i="5"/>
  <c r="S875" i="5"/>
  <c r="K875" i="5"/>
  <c r="G875" i="5"/>
  <c r="C875" i="5"/>
  <c r="I875" i="5"/>
  <c r="T875" i="5"/>
  <c r="Y875" i="5"/>
  <c r="AD875" i="5"/>
  <c r="AC875" i="5" s="1"/>
  <c r="W879" i="5"/>
  <c r="S879" i="5"/>
  <c r="K879" i="5"/>
  <c r="G879" i="5"/>
  <c r="C879" i="5"/>
  <c r="I879" i="5"/>
  <c r="T879" i="5"/>
  <c r="Y879" i="5"/>
  <c r="AD879" i="5"/>
  <c r="AC879" i="5" s="1"/>
  <c r="W883" i="5"/>
  <c r="S883" i="5"/>
  <c r="K883" i="5"/>
  <c r="G883" i="5"/>
  <c r="C883" i="5"/>
  <c r="I883" i="5"/>
  <c r="T883" i="5"/>
  <c r="Y883" i="5"/>
  <c r="AD883" i="5"/>
  <c r="AC883" i="5" s="1"/>
  <c r="W887" i="5"/>
  <c r="S887" i="5"/>
  <c r="K887" i="5"/>
  <c r="G887" i="5"/>
  <c r="C887" i="5"/>
  <c r="I887" i="5"/>
  <c r="T887" i="5"/>
  <c r="Y887" i="5"/>
  <c r="AD887" i="5"/>
  <c r="AC887" i="5" s="1"/>
  <c r="W891" i="5"/>
  <c r="S891" i="5"/>
  <c r="K891" i="5"/>
  <c r="G891" i="5"/>
  <c r="C891" i="5"/>
  <c r="I891" i="5"/>
  <c r="T891" i="5"/>
  <c r="Y891" i="5"/>
  <c r="AD891" i="5"/>
  <c r="AC891" i="5" s="1"/>
  <c r="W895" i="5"/>
  <c r="S895" i="5"/>
  <c r="K895" i="5"/>
  <c r="G895" i="5"/>
  <c r="C895" i="5"/>
  <c r="I895" i="5"/>
  <c r="T895" i="5"/>
  <c r="Y895" i="5"/>
  <c r="AD895" i="5"/>
  <c r="AC895" i="5" s="1"/>
  <c r="W899" i="5"/>
  <c r="S899" i="5"/>
  <c r="K899" i="5"/>
  <c r="G899" i="5"/>
  <c r="C899" i="5"/>
  <c r="I899" i="5"/>
  <c r="T899" i="5"/>
  <c r="Y899" i="5"/>
  <c r="AD899" i="5"/>
  <c r="AC899" i="5" s="1"/>
  <c r="W903" i="5"/>
  <c r="S903" i="5"/>
  <c r="K903" i="5"/>
  <c r="G903" i="5"/>
  <c r="C903" i="5"/>
  <c r="I903" i="5"/>
  <c r="T903" i="5"/>
  <c r="Y903" i="5"/>
  <c r="AD903" i="5"/>
  <c r="AC903" i="5" s="1"/>
  <c r="W907" i="5"/>
  <c r="S907" i="5"/>
  <c r="K907" i="5"/>
  <c r="G907" i="5"/>
  <c r="C907" i="5"/>
  <c r="I907" i="5"/>
  <c r="T907" i="5"/>
  <c r="Y907" i="5"/>
  <c r="AD907" i="5"/>
  <c r="AC907" i="5" s="1"/>
  <c r="W911" i="5"/>
  <c r="S911" i="5"/>
  <c r="V911" i="5" s="1"/>
  <c r="K911" i="5"/>
  <c r="G911" i="5"/>
  <c r="C911" i="5"/>
  <c r="I911" i="5"/>
  <c r="T911" i="5"/>
  <c r="Y911" i="5"/>
  <c r="AD911" i="5"/>
  <c r="AC911" i="5" s="1"/>
  <c r="W915" i="5"/>
  <c r="S915" i="5"/>
  <c r="K915" i="5"/>
  <c r="G915" i="5"/>
  <c r="C915" i="5"/>
  <c r="AB915" i="5"/>
  <c r="AC915" i="5" s="1"/>
  <c r="L915" i="5"/>
  <c r="F915" i="5"/>
  <c r="J915" i="5"/>
  <c r="R915" i="5"/>
  <c r="V915" i="5" s="1"/>
  <c r="Y915" i="5"/>
  <c r="W916" i="5"/>
  <c r="S916" i="5"/>
  <c r="K916" i="5"/>
  <c r="G916" i="5"/>
  <c r="C916" i="5"/>
  <c r="Z916" i="5"/>
  <c r="U916" i="5"/>
  <c r="P916" i="5"/>
  <c r="J916" i="5"/>
  <c r="E916" i="5"/>
  <c r="L916" i="5"/>
  <c r="R916" i="5"/>
  <c r="Y916" i="5"/>
  <c r="W918" i="5"/>
  <c r="S918" i="5"/>
  <c r="K918" i="5"/>
  <c r="G918" i="5"/>
  <c r="C918" i="5"/>
  <c r="X918" i="5"/>
  <c r="R918" i="5"/>
  <c r="H918" i="5"/>
  <c r="J918" i="5"/>
  <c r="Y918" i="5"/>
  <c r="W919" i="5"/>
  <c r="S919" i="5"/>
  <c r="K919" i="5"/>
  <c r="G919" i="5"/>
  <c r="C919" i="5"/>
  <c r="AB919" i="5"/>
  <c r="AC919" i="5" s="1"/>
  <c r="L919" i="5"/>
  <c r="F919" i="5"/>
  <c r="J919" i="5"/>
  <c r="R919" i="5"/>
  <c r="V919" i="5" s="1"/>
  <c r="Y919" i="5"/>
  <c r="W920" i="5"/>
  <c r="S920" i="5"/>
  <c r="K920" i="5"/>
  <c r="G920" i="5"/>
  <c r="C920" i="5"/>
  <c r="Z920" i="5"/>
  <c r="U920" i="5"/>
  <c r="P920" i="5"/>
  <c r="J920" i="5"/>
  <c r="E920" i="5"/>
  <c r="L920" i="5"/>
  <c r="R920" i="5"/>
  <c r="Y920" i="5"/>
  <c r="W922" i="5"/>
  <c r="S922" i="5"/>
  <c r="K922" i="5"/>
  <c r="G922" i="5"/>
  <c r="C922" i="5"/>
  <c r="X922" i="5"/>
  <c r="R922" i="5"/>
  <c r="H922" i="5"/>
  <c r="J922" i="5"/>
  <c r="Y922" i="5"/>
  <c r="W923" i="5"/>
  <c r="S923" i="5"/>
  <c r="K923" i="5"/>
  <c r="G923" i="5"/>
  <c r="C923" i="5"/>
  <c r="AB923" i="5"/>
  <c r="AC923" i="5" s="1"/>
  <c r="L923" i="5"/>
  <c r="F923" i="5"/>
  <c r="J923" i="5"/>
  <c r="R923" i="5"/>
  <c r="V923" i="5" s="1"/>
  <c r="Y923" i="5"/>
  <c r="W924" i="5"/>
  <c r="S924" i="5"/>
  <c r="K924" i="5"/>
  <c r="G924" i="5"/>
  <c r="C924" i="5"/>
  <c r="Z924" i="5"/>
  <c r="U924" i="5"/>
  <c r="P924" i="5"/>
  <c r="J924" i="5"/>
  <c r="E924" i="5"/>
  <c r="L924" i="5"/>
  <c r="R924" i="5"/>
  <c r="Y924" i="5"/>
  <c r="W926" i="5"/>
  <c r="S926" i="5"/>
  <c r="K926" i="5"/>
  <c r="G926" i="5"/>
  <c r="C926" i="5"/>
  <c r="X926" i="5"/>
  <c r="R926" i="5"/>
  <c r="H926" i="5"/>
  <c r="J926" i="5"/>
  <c r="Y926" i="5"/>
  <c r="W927" i="5"/>
  <c r="S927" i="5"/>
  <c r="K927" i="5"/>
  <c r="G927" i="5"/>
  <c r="C927" i="5"/>
  <c r="AB927" i="5"/>
  <c r="AC927" i="5" s="1"/>
  <c r="L927" i="5"/>
  <c r="F927" i="5"/>
  <c r="J927" i="5"/>
  <c r="R927" i="5"/>
  <c r="V927" i="5" s="1"/>
  <c r="Y927" i="5"/>
  <c r="W928" i="5"/>
  <c r="S928" i="5"/>
  <c r="K928" i="5"/>
  <c r="G928" i="5"/>
  <c r="C928" i="5"/>
  <c r="Z928" i="5"/>
  <c r="U928" i="5"/>
  <c r="P928" i="5"/>
  <c r="J928" i="5"/>
  <c r="E928" i="5"/>
  <c r="L928" i="5"/>
  <c r="R928" i="5"/>
  <c r="Y928" i="5"/>
  <c r="W930" i="5"/>
  <c r="S930" i="5"/>
  <c r="K930" i="5"/>
  <c r="G930" i="5"/>
  <c r="C930" i="5"/>
  <c r="X930" i="5"/>
  <c r="R930" i="5"/>
  <c r="H930" i="5"/>
  <c r="J930" i="5"/>
  <c r="Y930" i="5"/>
  <c r="W931" i="5"/>
  <c r="S931" i="5"/>
  <c r="K931" i="5"/>
  <c r="G931" i="5"/>
  <c r="C931" i="5"/>
  <c r="AB931" i="5"/>
  <c r="AC931" i="5" s="1"/>
  <c r="L931" i="5"/>
  <c r="F931" i="5"/>
  <c r="J931" i="5"/>
  <c r="R931" i="5"/>
  <c r="V931" i="5" s="1"/>
  <c r="Y931" i="5"/>
  <c r="W932" i="5"/>
  <c r="S932" i="5"/>
  <c r="K932" i="5"/>
  <c r="G932" i="5"/>
  <c r="C932" i="5"/>
  <c r="Z932" i="5"/>
  <c r="U932" i="5"/>
  <c r="P932" i="5"/>
  <c r="J932" i="5"/>
  <c r="E932" i="5"/>
  <c r="L932" i="5"/>
  <c r="R932" i="5"/>
  <c r="Y932" i="5"/>
  <c r="W934" i="5"/>
  <c r="S934" i="5"/>
  <c r="K934" i="5"/>
  <c r="G934" i="5"/>
  <c r="C934" i="5"/>
  <c r="X934" i="5"/>
  <c r="R934" i="5"/>
  <c r="H934" i="5"/>
  <c r="J934" i="5"/>
  <c r="Y934" i="5"/>
  <c r="W935" i="5"/>
  <c r="S935" i="5"/>
  <c r="K935" i="5"/>
  <c r="G935" i="5"/>
  <c r="C935" i="5"/>
  <c r="AB935" i="5"/>
  <c r="AC935" i="5" s="1"/>
  <c r="L935" i="5"/>
  <c r="F935" i="5"/>
  <c r="J935" i="5"/>
  <c r="R935" i="5"/>
  <c r="V935" i="5" s="1"/>
  <c r="Y935" i="5"/>
  <c r="W936" i="5"/>
  <c r="S936" i="5"/>
  <c r="K936" i="5"/>
  <c r="G936" i="5"/>
  <c r="C936" i="5"/>
  <c r="Z936" i="5"/>
  <c r="U936" i="5"/>
  <c r="P936" i="5"/>
  <c r="J936" i="5"/>
  <c r="E936" i="5"/>
  <c r="L936" i="5"/>
  <c r="R936" i="5"/>
  <c r="Y936" i="5"/>
  <c r="W938" i="5"/>
  <c r="S938" i="5"/>
  <c r="K938" i="5"/>
  <c r="G938" i="5"/>
  <c r="C938" i="5"/>
  <c r="X938" i="5"/>
  <c r="R938" i="5"/>
  <c r="H938" i="5"/>
  <c r="J938" i="5"/>
  <c r="Y938" i="5"/>
  <c r="W939" i="5"/>
  <c r="S939" i="5"/>
  <c r="K939" i="5"/>
  <c r="G939" i="5"/>
  <c r="C939" i="5"/>
  <c r="AB939" i="5"/>
  <c r="AC939" i="5" s="1"/>
  <c r="L939" i="5"/>
  <c r="F939" i="5"/>
  <c r="J939" i="5"/>
  <c r="R939" i="5"/>
  <c r="V939" i="5" s="1"/>
  <c r="Y939" i="5"/>
  <c r="W940" i="5"/>
  <c r="S940" i="5"/>
  <c r="K940" i="5"/>
  <c r="G940" i="5"/>
  <c r="C940" i="5"/>
  <c r="Z940" i="5"/>
  <c r="U940" i="5"/>
  <c r="P940" i="5"/>
  <c r="J940" i="5"/>
  <c r="E940" i="5"/>
  <c r="L940" i="5"/>
  <c r="R940" i="5"/>
  <c r="Y940" i="5"/>
  <c r="W942" i="5"/>
  <c r="S942" i="5"/>
  <c r="K942" i="5"/>
  <c r="G942" i="5"/>
  <c r="C942" i="5"/>
  <c r="X942" i="5"/>
  <c r="R942" i="5"/>
  <c r="H942" i="5"/>
  <c r="J942" i="5"/>
  <c r="Y942" i="5"/>
  <c r="W943" i="5"/>
  <c r="S943" i="5"/>
  <c r="K943" i="5"/>
  <c r="G943" i="5"/>
  <c r="C943" i="5"/>
  <c r="AB943" i="5"/>
  <c r="AC943" i="5" s="1"/>
  <c r="L943" i="5"/>
  <c r="F943" i="5"/>
  <c r="J943" i="5"/>
  <c r="R943" i="5"/>
  <c r="V943" i="5" s="1"/>
  <c r="Y943" i="5"/>
  <c r="W944" i="5"/>
  <c r="S944" i="5"/>
  <c r="K944" i="5"/>
  <c r="G944" i="5"/>
  <c r="C944" i="5"/>
  <c r="Z944" i="5"/>
  <c r="U944" i="5"/>
  <c r="P944" i="5"/>
  <c r="J944" i="5"/>
  <c r="E944" i="5"/>
  <c r="L944" i="5"/>
  <c r="R944" i="5"/>
  <c r="Y944" i="5"/>
  <c r="W946" i="5"/>
  <c r="S946" i="5"/>
  <c r="K946" i="5"/>
  <c r="G946" i="5"/>
  <c r="C946" i="5"/>
  <c r="X946" i="5"/>
  <c r="R946" i="5"/>
  <c r="H946" i="5"/>
  <c r="J946" i="5"/>
  <c r="Y946" i="5"/>
  <c r="W947" i="5"/>
  <c r="S947" i="5"/>
  <c r="K947" i="5"/>
  <c r="G947" i="5"/>
  <c r="C947" i="5"/>
  <c r="AB947" i="5"/>
  <c r="AC947" i="5" s="1"/>
  <c r="L947" i="5"/>
  <c r="F947" i="5"/>
  <c r="J947" i="5"/>
  <c r="R947" i="5"/>
  <c r="V947" i="5" s="1"/>
  <c r="Y947" i="5"/>
  <c r="W948" i="5"/>
  <c r="S948" i="5"/>
  <c r="K948" i="5"/>
  <c r="G948" i="5"/>
  <c r="C948" i="5"/>
  <c r="Z948" i="5"/>
  <c r="U948" i="5"/>
  <c r="P948" i="5"/>
  <c r="J948" i="5"/>
  <c r="E948" i="5"/>
  <c r="L948" i="5"/>
  <c r="R948" i="5"/>
  <c r="Y948" i="5"/>
  <c r="W950" i="5"/>
  <c r="S950" i="5"/>
  <c r="K950" i="5"/>
  <c r="G950" i="5"/>
  <c r="C950" i="5"/>
  <c r="X950" i="5"/>
  <c r="R950" i="5"/>
  <c r="H950" i="5"/>
  <c r="J950" i="5"/>
  <c r="Y950" i="5"/>
  <c r="W951" i="5"/>
  <c r="S951" i="5"/>
  <c r="K951" i="5"/>
  <c r="G951" i="5"/>
  <c r="C951" i="5"/>
  <c r="AB951" i="5"/>
  <c r="AC951" i="5" s="1"/>
  <c r="L951" i="5"/>
  <c r="F951" i="5"/>
  <c r="J951" i="5"/>
  <c r="R951" i="5"/>
  <c r="V951" i="5" s="1"/>
  <c r="Y951" i="5"/>
  <c r="W952" i="5"/>
  <c r="S952" i="5"/>
  <c r="K952" i="5"/>
  <c r="G952" i="5"/>
  <c r="C952" i="5"/>
  <c r="Z952" i="5"/>
  <c r="U952" i="5"/>
  <c r="P952" i="5"/>
  <c r="J952" i="5"/>
  <c r="E952" i="5"/>
  <c r="L952" i="5"/>
  <c r="R952" i="5"/>
  <c r="Y952" i="5"/>
  <c r="W954" i="5"/>
  <c r="S954" i="5"/>
  <c r="K954" i="5"/>
  <c r="G954" i="5"/>
  <c r="C954" i="5"/>
  <c r="X954" i="5"/>
  <c r="R954" i="5"/>
  <c r="H954" i="5"/>
  <c r="J954" i="5"/>
  <c r="Y954" i="5"/>
  <c r="W955" i="5"/>
  <c r="S955" i="5"/>
  <c r="K955" i="5"/>
  <c r="G955" i="5"/>
  <c r="C955" i="5"/>
  <c r="AB955" i="5"/>
  <c r="AC955" i="5" s="1"/>
  <c r="L955" i="5"/>
  <c r="F955" i="5"/>
  <c r="J955" i="5"/>
  <c r="R955" i="5"/>
  <c r="V955" i="5" s="1"/>
  <c r="Y955" i="5"/>
  <c r="W956" i="5"/>
  <c r="S956" i="5"/>
  <c r="K956" i="5"/>
  <c r="G956" i="5"/>
  <c r="C956" i="5"/>
  <c r="Z956" i="5"/>
  <c r="U956" i="5"/>
  <c r="P956" i="5"/>
  <c r="J956" i="5"/>
  <c r="E956" i="5"/>
  <c r="L956" i="5"/>
  <c r="R956" i="5"/>
  <c r="Y956" i="5"/>
  <c r="W958" i="5"/>
  <c r="S958" i="5"/>
  <c r="K958" i="5"/>
  <c r="G958" i="5"/>
  <c r="C958" i="5"/>
  <c r="X958" i="5"/>
  <c r="R958" i="5"/>
  <c r="H958" i="5"/>
  <c r="J958" i="5"/>
  <c r="Y958" i="5"/>
  <c r="W959" i="5"/>
  <c r="S959" i="5"/>
  <c r="K959" i="5"/>
  <c r="G959" i="5"/>
  <c r="C959" i="5"/>
  <c r="AB959" i="5"/>
  <c r="AC959" i="5" s="1"/>
  <c r="L959" i="5"/>
  <c r="F959" i="5"/>
  <c r="J959" i="5"/>
  <c r="R959" i="5"/>
  <c r="V959" i="5" s="1"/>
  <c r="Y959" i="5"/>
  <c r="W960" i="5"/>
  <c r="S960" i="5"/>
  <c r="K960" i="5"/>
  <c r="G960" i="5"/>
  <c r="C960" i="5"/>
  <c r="Z960" i="5"/>
  <c r="U960" i="5"/>
  <c r="P960" i="5"/>
  <c r="J960" i="5"/>
  <c r="E960" i="5"/>
  <c r="L960" i="5"/>
  <c r="R960" i="5"/>
  <c r="Y960" i="5"/>
  <c r="W962" i="5"/>
  <c r="S962" i="5"/>
  <c r="K962" i="5"/>
  <c r="G962" i="5"/>
  <c r="C962" i="5"/>
  <c r="X962" i="5"/>
  <c r="R962" i="5"/>
  <c r="H962" i="5"/>
  <c r="J962" i="5"/>
  <c r="Y962" i="5"/>
  <c r="W963" i="5"/>
  <c r="S963" i="5"/>
  <c r="K963" i="5"/>
  <c r="G963" i="5"/>
  <c r="C963" i="5"/>
  <c r="AB963" i="5"/>
  <c r="AC963" i="5" s="1"/>
  <c r="L963" i="5"/>
  <c r="F963" i="5"/>
  <c r="J963" i="5"/>
  <c r="R963" i="5"/>
  <c r="V963" i="5" s="1"/>
  <c r="Y963" i="5"/>
  <c r="W964" i="5"/>
  <c r="S964" i="5"/>
  <c r="K964" i="5"/>
  <c r="G964" i="5"/>
  <c r="C964" i="5"/>
  <c r="Z964" i="5"/>
  <c r="U964" i="5"/>
  <c r="P964" i="5"/>
  <c r="J964" i="5"/>
  <c r="E964" i="5"/>
  <c r="L964" i="5"/>
  <c r="R964" i="5"/>
  <c r="Y964" i="5"/>
  <c r="W966" i="5"/>
  <c r="S966" i="5"/>
  <c r="K966" i="5"/>
  <c r="G966" i="5"/>
  <c r="C966" i="5"/>
  <c r="X966" i="5"/>
  <c r="R966" i="5"/>
  <c r="H966" i="5"/>
  <c r="J966" i="5"/>
  <c r="Y966" i="5"/>
  <c r="W967" i="5"/>
  <c r="S967" i="5"/>
  <c r="K967" i="5"/>
  <c r="G967" i="5"/>
  <c r="C967" i="5"/>
  <c r="AB967" i="5"/>
  <c r="AC967" i="5" s="1"/>
  <c r="L967" i="5"/>
  <c r="F967" i="5"/>
  <c r="J967" i="5"/>
  <c r="R967" i="5"/>
  <c r="V967" i="5" s="1"/>
  <c r="Y967" i="5"/>
  <c r="W968" i="5"/>
  <c r="S968" i="5"/>
  <c r="K968" i="5"/>
  <c r="G968" i="5"/>
  <c r="C968" i="5"/>
  <c r="Z968" i="5"/>
  <c r="U968" i="5"/>
  <c r="P968" i="5"/>
  <c r="J968" i="5"/>
  <c r="E968" i="5"/>
  <c r="L968" i="5"/>
  <c r="R968" i="5"/>
  <c r="Y968" i="5"/>
  <c r="W970" i="5"/>
  <c r="S970" i="5"/>
  <c r="K970" i="5"/>
  <c r="G970" i="5"/>
  <c r="C970" i="5"/>
  <c r="X970" i="5"/>
  <c r="R970" i="5"/>
  <c r="H970" i="5"/>
  <c r="J970" i="5"/>
  <c r="Y970" i="5"/>
  <c r="W971" i="5"/>
  <c r="S971" i="5"/>
  <c r="K971" i="5"/>
  <c r="G971" i="5"/>
  <c r="C971" i="5"/>
  <c r="AB971" i="5"/>
  <c r="AC971" i="5" s="1"/>
  <c r="L971" i="5"/>
  <c r="F971" i="5"/>
  <c r="J971" i="5"/>
  <c r="R971" i="5"/>
  <c r="V971" i="5" s="1"/>
  <c r="Y971" i="5"/>
  <c r="W972" i="5"/>
  <c r="S972" i="5"/>
  <c r="K972" i="5"/>
  <c r="G972" i="5"/>
  <c r="C972" i="5"/>
  <c r="Z972" i="5"/>
  <c r="U972" i="5"/>
  <c r="P972" i="5"/>
  <c r="J972" i="5"/>
  <c r="E972" i="5"/>
  <c r="L972" i="5"/>
  <c r="R972" i="5"/>
  <c r="Y972" i="5"/>
  <c r="W974" i="5"/>
  <c r="S974" i="5"/>
  <c r="K974" i="5"/>
  <c r="G974" i="5"/>
  <c r="C974" i="5"/>
  <c r="X974" i="5"/>
  <c r="R974" i="5"/>
  <c r="H974" i="5"/>
  <c r="J974" i="5"/>
  <c r="Y974" i="5"/>
  <c r="W975" i="5"/>
  <c r="S975" i="5"/>
  <c r="K975" i="5"/>
  <c r="G975" i="5"/>
  <c r="C975" i="5"/>
  <c r="AB975" i="5"/>
  <c r="AC975" i="5" s="1"/>
  <c r="L975" i="5"/>
  <c r="F975" i="5"/>
  <c r="J975" i="5"/>
  <c r="R975" i="5"/>
  <c r="V975" i="5" s="1"/>
  <c r="Y975" i="5"/>
  <c r="W976" i="5"/>
  <c r="S976" i="5"/>
  <c r="K976" i="5"/>
  <c r="G976" i="5"/>
  <c r="C976" i="5"/>
  <c r="Z976" i="5"/>
  <c r="U976" i="5"/>
  <c r="P976" i="5"/>
  <c r="J976" i="5"/>
  <c r="E976" i="5"/>
  <c r="L976" i="5"/>
  <c r="R976" i="5"/>
  <c r="Y976" i="5"/>
  <c r="W978" i="5"/>
  <c r="S978" i="5"/>
  <c r="K978" i="5"/>
  <c r="G978" i="5"/>
  <c r="C978" i="5"/>
  <c r="X978" i="5"/>
  <c r="R978" i="5"/>
  <c r="H978" i="5"/>
  <c r="J978" i="5"/>
  <c r="Y978" i="5"/>
  <c r="W979" i="5"/>
  <c r="S979" i="5"/>
  <c r="K979" i="5"/>
  <c r="G979" i="5"/>
  <c r="C979" i="5"/>
  <c r="AB979" i="5"/>
  <c r="AC979" i="5" s="1"/>
  <c r="L979" i="5"/>
  <c r="F979" i="5"/>
  <c r="J979" i="5"/>
  <c r="R979" i="5"/>
  <c r="V979" i="5" s="1"/>
  <c r="Y979" i="5"/>
  <c r="W980" i="5"/>
  <c r="S980" i="5"/>
  <c r="K980" i="5"/>
  <c r="G980" i="5"/>
  <c r="C980" i="5"/>
  <c r="Z980" i="5"/>
  <c r="U980" i="5"/>
  <c r="P980" i="5"/>
  <c r="J980" i="5"/>
  <c r="E980" i="5"/>
  <c r="L980" i="5"/>
  <c r="R980" i="5"/>
  <c r="Y980" i="5"/>
  <c r="W982" i="5"/>
  <c r="S982" i="5"/>
  <c r="K982" i="5"/>
  <c r="G982" i="5"/>
  <c r="C982" i="5"/>
  <c r="X982" i="5"/>
  <c r="R982" i="5"/>
  <c r="H982" i="5"/>
  <c r="J982" i="5"/>
  <c r="Y982" i="5"/>
  <c r="W983" i="5"/>
  <c r="S983" i="5"/>
  <c r="K983" i="5"/>
  <c r="G983" i="5"/>
  <c r="C983" i="5"/>
  <c r="AB983" i="5"/>
  <c r="AC983" i="5" s="1"/>
  <c r="L983" i="5"/>
  <c r="F983" i="5"/>
  <c r="J983" i="5"/>
  <c r="R983" i="5"/>
  <c r="V983" i="5" s="1"/>
  <c r="Y983" i="5"/>
  <c r="W984" i="5"/>
  <c r="S984" i="5"/>
  <c r="K984" i="5"/>
  <c r="G984" i="5"/>
  <c r="C984" i="5"/>
  <c r="Z984" i="5"/>
  <c r="U984" i="5"/>
  <c r="P984" i="5"/>
  <c r="J984" i="5"/>
  <c r="E984" i="5"/>
  <c r="L984" i="5"/>
  <c r="R984" i="5"/>
  <c r="Y984" i="5"/>
  <c r="W986" i="5"/>
  <c r="S986" i="5"/>
  <c r="K986" i="5"/>
  <c r="G986" i="5"/>
  <c r="C986" i="5"/>
  <c r="X986" i="5"/>
  <c r="R986" i="5"/>
  <c r="H986" i="5"/>
  <c r="J986" i="5"/>
  <c r="Y986" i="5"/>
  <c r="W987" i="5"/>
  <c r="S987" i="5"/>
  <c r="K987" i="5"/>
  <c r="G987" i="5"/>
  <c r="C987" i="5"/>
  <c r="AB987" i="5"/>
  <c r="AC987" i="5" s="1"/>
  <c r="L987" i="5"/>
  <c r="F987" i="5"/>
  <c r="J987" i="5"/>
  <c r="R987" i="5"/>
  <c r="V987" i="5" s="1"/>
  <c r="Y987" i="5"/>
  <c r="W988" i="5"/>
  <c r="S988" i="5"/>
  <c r="K988" i="5"/>
  <c r="G988" i="5"/>
  <c r="C988" i="5"/>
  <c r="Z988" i="5"/>
  <c r="U988" i="5"/>
  <c r="P988" i="5"/>
  <c r="J988" i="5"/>
  <c r="E988" i="5"/>
  <c r="L988" i="5"/>
  <c r="R988" i="5"/>
  <c r="Y988" i="5"/>
  <c r="W990" i="5"/>
  <c r="S990" i="5"/>
  <c r="K990" i="5"/>
  <c r="G990" i="5"/>
  <c r="C990" i="5"/>
  <c r="X990" i="5"/>
  <c r="R990" i="5"/>
  <c r="H990" i="5"/>
  <c r="J990" i="5"/>
  <c r="Y990" i="5"/>
  <c r="W991" i="5"/>
  <c r="S991" i="5"/>
  <c r="K991" i="5"/>
  <c r="G991" i="5"/>
  <c r="C991" i="5"/>
  <c r="AB991" i="5"/>
  <c r="AC991" i="5" s="1"/>
  <c r="L991" i="5"/>
  <c r="F991" i="5"/>
  <c r="J991" i="5"/>
  <c r="R991" i="5"/>
  <c r="V991" i="5" s="1"/>
  <c r="Y991" i="5"/>
  <c r="W992" i="5"/>
  <c r="S992" i="5"/>
  <c r="K992" i="5"/>
  <c r="G992" i="5"/>
  <c r="C992" i="5"/>
  <c r="Z992" i="5"/>
  <c r="U992" i="5"/>
  <c r="P992" i="5"/>
  <c r="J992" i="5"/>
  <c r="E992" i="5"/>
  <c r="L992" i="5"/>
  <c r="R992" i="5"/>
  <c r="Y992" i="5"/>
  <c r="W994" i="5"/>
  <c r="S994" i="5"/>
  <c r="K994" i="5"/>
  <c r="G994" i="5"/>
  <c r="C994" i="5"/>
  <c r="X994" i="5"/>
  <c r="R994" i="5"/>
  <c r="H994" i="5"/>
  <c r="J994" i="5"/>
  <c r="Y994" i="5"/>
  <c r="W995" i="5"/>
  <c r="S995" i="5"/>
  <c r="K995" i="5"/>
  <c r="G995" i="5"/>
  <c r="C995" i="5"/>
  <c r="AB995" i="5"/>
  <c r="AC995" i="5" s="1"/>
  <c r="L995" i="5"/>
  <c r="F995" i="5"/>
  <c r="J995" i="5"/>
  <c r="R995" i="5"/>
  <c r="V995" i="5" s="1"/>
  <c r="Y995" i="5"/>
  <c r="W996" i="5"/>
  <c r="S996" i="5"/>
  <c r="K996" i="5"/>
  <c r="G996" i="5"/>
  <c r="C996" i="5"/>
  <c r="Z996" i="5"/>
  <c r="U996" i="5"/>
  <c r="P996" i="5"/>
  <c r="J996" i="5"/>
  <c r="E996" i="5"/>
  <c r="L996" i="5"/>
  <c r="R996" i="5"/>
  <c r="Y996" i="5"/>
  <c r="W998" i="5"/>
  <c r="S998" i="5"/>
  <c r="K998" i="5"/>
  <c r="G998" i="5"/>
  <c r="C998" i="5"/>
  <c r="X998" i="5"/>
  <c r="R998" i="5"/>
  <c r="H998" i="5"/>
  <c r="J998" i="5"/>
  <c r="Y998" i="5"/>
  <c r="W999" i="5"/>
  <c r="S999" i="5"/>
  <c r="K999" i="5"/>
  <c r="G999" i="5"/>
  <c r="C999" i="5"/>
  <c r="AB999" i="5"/>
  <c r="AC999" i="5" s="1"/>
  <c r="L999" i="5"/>
  <c r="F999" i="5"/>
  <c r="J999" i="5"/>
  <c r="R999" i="5"/>
  <c r="V999" i="5" s="1"/>
  <c r="Y999" i="5"/>
  <c r="W1000" i="5"/>
  <c r="S1000" i="5"/>
  <c r="K1000" i="5"/>
  <c r="G1000" i="5"/>
  <c r="C1000" i="5"/>
  <c r="Z1000" i="5"/>
  <c r="U1000" i="5"/>
  <c r="P1000" i="5"/>
  <c r="J1000" i="5"/>
  <c r="E1000" i="5"/>
  <c r="L1000" i="5"/>
  <c r="R1000" i="5"/>
  <c r="Y1000" i="5"/>
  <c r="W1002" i="5"/>
  <c r="S1002" i="5"/>
  <c r="K1002" i="5"/>
  <c r="G1002" i="5"/>
  <c r="C1002" i="5"/>
  <c r="X1002" i="5"/>
  <c r="R1002" i="5"/>
  <c r="H1002" i="5"/>
  <c r="J1002" i="5"/>
  <c r="Y1002" i="5"/>
  <c r="W1003" i="5"/>
  <c r="S1003" i="5"/>
  <c r="K1003" i="5"/>
  <c r="G1003" i="5"/>
  <c r="C1003" i="5"/>
  <c r="AB1003" i="5"/>
  <c r="AC1003" i="5" s="1"/>
  <c r="L1003" i="5"/>
  <c r="F1003" i="5"/>
  <c r="J1003" i="5"/>
  <c r="R1003" i="5"/>
  <c r="V1003" i="5" s="1"/>
  <c r="Y1003" i="5"/>
  <c r="W1004" i="5"/>
  <c r="S1004" i="5"/>
  <c r="K1004" i="5"/>
  <c r="G1004" i="5"/>
  <c r="C1004" i="5"/>
  <c r="Z1004" i="5"/>
  <c r="U1004" i="5"/>
  <c r="P1004" i="5"/>
  <c r="J1004" i="5"/>
  <c r="E1004" i="5"/>
  <c r="L1004" i="5"/>
  <c r="R1004" i="5"/>
  <c r="Y1004" i="5"/>
  <c r="W1006" i="5"/>
  <c r="S1006" i="5"/>
  <c r="K1006" i="5"/>
  <c r="G1006" i="5"/>
  <c r="C1006" i="5"/>
  <c r="X1006" i="5"/>
  <c r="R1006" i="5"/>
  <c r="H1006" i="5"/>
  <c r="J1006" i="5"/>
  <c r="Y1006" i="5"/>
  <c r="W1007" i="5"/>
  <c r="S1007" i="5"/>
  <c r="K1007" i="5"/>
  <c r="G1007" i="5"/>
  <c r="C1007" i="5"/>
  <c r="AB1007" i="5"/>
  <c r="AC1007" i="5" s="1"/>
  <c r="L1007" i="5"/>
  <c r="F1007" i="5"/>
  <c r="J1007" i="5"/>
  <c r="R1007" i="5"/>
  <c r="V1007" i="5" s="1"/>
  <c r="Y1007" i="5"/>
  <c r="W1008" i="5"/>
  <c r="S1008" i="5"/>
  <c r="K1008" i="5"/>
  <c r="G1008" i="5"/>
  <c r="C1008" i="5"/>
  <c r="Z1008" i="5"/>
  <c r="U1008" i="5"/>
  <c r="P1008" i="5"/>
  <c r="J1008" i="5"/>
  <c r="E1008" i="5"/>
  <c r="L1008" i="5"/>
  <c r="R1008" i="5"/>
  <c r="Y1008" i="5"/>
  <c r="W1010" i="5"/>
  <c r="S1010" i="5"/>
  <c r="K1010" i="5"/>
  <c r="G1010" i="5"/>
  <c r="C1010" i="5"/>
  <c r="X1010" i="5"/>
  <c r="R1010" i="5"/>
  <c r="H1010" i="5"/>
  <c r="J1010" i="5"/>
  <c r="Y1010" i="5"/>
  <c r="W1011" i="5"/>
  <c r="S1011" i="5"/>
  <c r="K1011" i="5"/>
  <c r="G1011" i="5"/>
  <c r="C1011" i="5"/>
  <c r="AB1011" i="5"/>
  <c r="AC1011" i="5" s="1"/>
  <c r="L1011" i="5"/>
  <c r="F1011" i="5"/>
  <c r="J1011" i="5"/>
  <c r="R1011" i="5"/>
  <c r="V1011" i="5" s="1"/>
  <c r="Y1011" i="5"/>
  <c r="W1012" i="5"/>
  <c r="S1012" i="5"/>
  <c r="K1012" i="5"/>
  <c r="G1012" i="5"/>
  <c r="C1012" i="5"/>
  <c r="Z1012" i="5"/>
  <c r="U1012" i="5"/>
  <c r="P1012" i="5"/>
  <c r="J1012" i="5"/>
  <c r="E1012" i="5"/>
  <c r="L1012" i="5"/>
  <c r="R1012" i="5"/>
  <c r="Y1012" i="5"/>
  <c r="W1014" i="5"/>
  <c r="S1014" i="5"/>
  <c r="K1014" i="5"/>
  <c r="G1014" i="5"/>
  <c r="C1014" i="5"/>
  <c r="X1014" i="5"/>
  <c r="R1014" i="5"/>
  <c r="H1014" i="5"/>
  <c r="J1014" i="5"/>
  <c r="Y1014" i="5"/>
  <c r="W1015" i="5"/>
  <c r="S1015" i="5"/>
  <c r="K1015" i="5"/>
  <c r="G1015" i="5"/>
  <c r="C1015" i="5"/>
  <c r="AB1015" i="5"/>
  <c r="AC1015" i="5" s="1"/>
  <c r="L1015" i="5"/>
  <c r="F1015" i="5"/>
  <c r="J1015" i="5"/>
  <c r="R1015" i="5"/>
  <c r="V1015" i="5" s="1"/>
  <c r="Y1015" i="5"/>
  <c r="W1016" i="5"/>
  <c r="S1016" i="5"/>
  <c r="K1016" i="5"/>
  <c r="G1016" i="5"/>
  <c r="C1016" i="5"/>
  <c r="Z1016" i="5"/>
  <c r="U1016" i="5"/>
  <c r="P1016" i="5"/>
  <c r="J1016" i="5"/>
  <c r="E1016" i="5"/>
  <c r="L1016" i="5"/>
  <c r="R1016" i="5"/>
  <c r="Y1016" i="5"/>
  <c r="W1018" i="5"/>
  <c r="S1018" i="5"/>
  <c r="K1018" i="5"/>
  <c r="G1018" i="5"/>
  <c r="C1018" i="5"/>
  <c r="X1018" i="5"/>
  <c r="R1018" i="5"/>
  <c r="H1018" i="5"/>
  <c r="J1018" i="5"/>
  <c r="Y1018" i="5"/>
  <c r="AB1019" i="5"/>
  <c r="AC1019" i="5" s="1"/>
  <c r="X1019" i="5"/>
  <c r="T1019" i="5"/>
  <c r="P1019" i="5"/>
  <c r="L1019" i="5"/>
  <c r="H1019" i="5"/>
  <c r="W1019" i="5"/>
  <c r="R1019" i="5"/>
  <c r="G1019" i="5"/>
  <c r="C1019" i="5"/>
  <c r="U1019" i="5"/>
  <c r="F1019" i="5"/>
  <c r="K1019" i="5"/>
  <c r="AC1020" i="5"/>
  <c r="AC1026" i="5"/>
  <c r="AC1023" i="5"/>
  <c r="AC1029" i="5"/>
  <c r="AC1033" i="5"/>
  <c r="AC1037" i="5"/>
  <c r="AC1041" i="5"/>
  <c r="AC1045" i="5"/>
  <c r="AC1049" i="5"/>
  <c r="AC1053" i="5"/>
  <c r="AC1057" i="5"/>
  <c r="AC1061" i="5"/>
  <c r="AC1065" i="5"/>
  <c r="AC1069" i="5"/>
  <c r="AC1073" i="5"/>
  <c r="AC1077" i="5"/>
  <c r="W917" i="5"/>
  <c r="S917" i="5"/>
  <c r="K917" i="5"/>
  <c r="G917" i="5"/>
  <c r="C917" i="5"/>
  <c r="I917" i="5"/>
  <c r="T917" i="5"/>
  <c r="Y917" i="5"/>
  <c r="AD917" i="5"/>
  <c r="AC917" i="5" s="1"/>
  <c r="W921" i="5"/>
  <c r="S921" i="5"/>
  <c r="K921" i="5"/>
  <c r="G921" i="5"/>
  <c r="C921" i="5"/>
  <c r="I921" i="5"/>
  <c r="T921" i="5"/>
  <c r="Y921" i="5"/>
  <c r="AD921" i="5"/>
  <c r="AC921" i="5" s="1"/>
  <c r="W925" i="5"/>
  <c r="S925" i="5"/>
  <c r="V925" i="5" s="1"/>
  <c r="K925" i="5"/>
  <c r="G925" i="5"/>
  <c r="C925" i="5"/>
  <c r="I925" i="5"/>
  <c r="Q925" i="5" s="1"/>
  <c r="T925" i="5"/>
  <c r="Y925" i="5"/>
  <c r="AD925" i="5"/>
  <c r="AC925" i="5" s="1"/>
  <c r="W929" i="5"/>
  <c r="AA929" i="5" s="1"/>
  <c r="S929" i="5"/>
  <c r="K929" i="5"/>
  <c r="G929" i="5"/>
  <c r="C929" i="5"/>
  <c r="I929" i="5"/>
  <c r="T929" i="5"/>
  <c r="Y929" i="5"/>
  <c r="AD929" i="5"/>
  <c r="AC929" i="5" s="1"/>
  <c r="W933" i="5"/>
  <c r="S933" i="5"/>
  <c r="K933" i="5"/>
  <c r="G933" i="5"/>
  <c r="C933" i="5"/>
  <c r="I933" i="5"/>
  <c r="T933" i="5"/>
  <c r="Y933" i="5"/>
  <c r="AD933" i="5"/>
  <c r="AC933" i="5" s="1"/>
  <c r="W937" i="5"/>
  <c r="S937" i="5"/>
  <c r="K937" i="5"/>
  <c r="G937" i="5"/>
  <c r="C937" i="5"/>
  <c r="I937" i="5"/>
  <c r="T937" i="5"/>
  <c r="Y937" i="5"/>
  <c r="AD937" i="5"/>
  <c r="AC937" i="5" s="1"/>
  <c r="W941" i="5"/>
  <c r="S941" i="5"/>
  <c r="V941" i="5" s="1"/>
  <c r="K941" i="5"/>
  <c r="G941" i="5"/>
  <c r="C941" i="5"/>
  <c r="I941" i="5"/>
  <c r="Q941" i="5" s="1"/>
  <c r="T941" i="5"/>
  <c r="Y941" i="5"/>
  <c r="AD941" i="5"/>
  <c r="AC941" i="5" s="1"/>
  <c r="W945" i="5"/>
  <c r="AA945" i="5" s="1"/>
  <c r="S945" i="5"/>
  <c r="K945" i="5"/>
  <c r="G945" i="5"/>
  <c r="C945" i="5"/>
  <c r="I945" i="5"/>
  <c r="T945" i="5"/>
  <c r="Y945" i="5"/>
  <c r="AD945" i="5"/>
  <c r="AC945" i="5" s="1"/>
  <c r="W949" i="5"/>
  <c r="S949" i="5"/>
  <c r="K949" i="5"/>
  <c r="G949" i="5"/>
  <c r="C949" i="5"/>
  <c r="I949" i="5"/>
  <c r="T949" i="5"/>
  <c r="Y949" i="5"/>
  <c r="AD949" i="5"/>
  <c r="AC949" i="5" s="1"/>
  <c r="W953" i="5"/>
  <c r="S953" i="5"/>
  <c r="K953" i="5"/>
  <c r="G953" i="5"/>
  <c r="C953" i="5"/>
  <c r="I953" i="5"/>
  <c r="T953" i="5"/>
  <c r="Y953" i="5"/>
  <c r="AD953" i="5"/>
  <c r="AC953" i="5" s="1"/>
  <c r="W957" i="5"/>
  <c r="S957" i="5"/>
  <c r="V957" i="5" s="1"/>
  <c r="K957" i="5"/>
  <c r="G957" i="5"/>
  <c r="C957" i="5"/>
  <c r="I957" i="5"/>
  <c r="Q957" i="5" s="1"/>
  <c r="T957" i="5"/>
  <c r="Y957" i="5"/>
  <c r="AD957" i="5"/>
  <c r="AC957" i="5" s="1"/>
  <c r="W961" i="5"/>
  <c r="AA961" i="5" s="1"/>
  <c r="S961" i="5"/>
  <c r="K961" i="5"/>
  <c r="G961" i="5"/>
  <c r="C961" i="5"/>
  <c r="I961" i="5"/>
  <c r="T961" i="5"/>
  <c r="Y961" i="5"/>
  <c r="AD961" i="5"/>
  <c r="AC961" i="5" s="1"/>
  <c r="W965" i="5"/>
  <c r="S965" i="5"/>
  <c r="K965" i="5"/>
  <c r="G965" i="5"/>
  <c r="C965" i="5"/>
  <c r="I965" i="5"/>
  <c r="T965" i="5"/>
  <c r="Y965" i="5"/>
  <c r="AD965" i="5"/>
  <c r="AC965" i="5" s="1"/>
  <c r="W969" i="5"/>
  <c r="S969" i="5"/>
  <c r="K969" i="5"/>
  <c r="G969" i="5"/>
  <c r="C969" i="5"/>
  <c r="I969" i="5"/>
  <c r="T969" i="5"/>
  <c r="Y969" i="5"/>
  <c r="AD969" i="5"/>
  <c r="AC969" i="5" s="1"/>
  <c r="W973" i="5"/>
  <c r="S973" i="5"/>
  <c r="V973" i="5" s="1"/>
  <c r="K973" i="5"/>
  <c r="G973" i="5"/>
  <c r="C973" i="5"/>
  <c r="I973" i="5"/>
  <c r="Q973" i="5" s="1"/>
  <c r="T973" i="5"/>
  <c r="Y973" i="5"/>
  <c r="AD973" i="5"/>
  <c r="AC973" i="5" s="1"/>
  <c r="W977" i="5"/>
  <c r="AA977" i="5" s="1"/>
  <c r="S977" i="5"/>
  <c r="K977" i="5"/>
  <c r="G977" i="5"/>
  <c r="C977" i="5"/>
  <c r="I977" i="5"/>
  <c r="T977" i="5"/>
  <c r="Y977" i="5"/>
  <c r="AD977" i="5"/>
  <c r="AC977" i="5" s="1"/>
  <c r="W981" i="5"/>
  <c r="S981" i="5"/>
  <c r="K981" i="5"/>
  <c r="G981" i="5"/>
  <c r="C981" i="5"/>
  <c r="I981" i="5"/>
  <c r="T981" i="5"/>
  <c r="Y981" i="5"/>
  <c r="AD981" i="5"/>
  <c r="AC981" i="5" s="1"/>
  <c r="W985" i="5"/>
  <c r="S985" i="5"/>
  <c r="K985" i="5"/>
  <c r="G985" i="5"/>
  <c r="C985" i="5"/>
  <c r="I985" i="5"/>
  <c r="T985" i="5"/>
  <c r="Y985" i="5"/>
  <c r="AD985" i="5"/>
  <c r="AC985" i="5" s="1"/>
  <c r="W989" i="5"/>
  <c r="S989" i="5"/>
  <c r="V989" i="5" s="1"/>
  <c r="K989" i="5"/>
  <c r="G989" i="5"/>
  <c r="C989" i="5"/>
  <c r="I989" i="5"/>
  <c r="Q989" i="5" s="1"/>
  <c r="T989" i="5"/>
  <c r="Y989" i="5"/>
  <c r="AD989" i="5"/>
  <c r="AC989" i="5" s="1"/>
  <c r="W993" i="5"/>
  <c r="AA993" i="5" s="1"/>
  <c r="S993" i="5"/>
  <c r="K993" i="5"/>
  <c r="G993" i="5"/>
  <c r="C993" i="5"/>
  <c r="I993" i="5"/>
  <c r="T993" i="5"/>
  <c r="Y993" i="5"/>
  <c r="AD993" i="5"/>
  <c r="AC993" i="5" s="1"/>
  <c r="W997" i="5"/>
  <c r="S997" i="5"/>
  <c r="K997" i="5"/>
  <c r="G997" i="5"/>
  <c r="C997" i="5"/>
  <c r="I997" i="5"/>
  <c r="T997" i="5"/>
  <c r="Y997" i="5"/>
  <c r="AD997" i="5"/>
  <c r="AC997" i="5" s="1"/>
  <c r="W1001" i="5"/>
  <c r="S1001" i="5"/>
  <c r="K1001" i="5"/>
  <c r="G1001" i="5"/>
  <c r="C1001" i="5"/>
  <c r="I1001" i="5"/>
  <c r="T1001" i="5"/>
  <c r="Y1001" i="5"/>
  <c r="AD1001" i="5"/>
  <c r="AC1001" i="5" s="1"/>
  <c r="W1005" i="5"/>
  <c r="S1005" i="5"/>
  <c r="V1005" i="5" s="1"/>
  <c r="K1005" i="5"/>
  <c r="G1005" i="5"/>
  <c r="C1005" i="5"/>
  <c r="I1005" i="5"/>
  <c r="Q1005" i="5" s="1"/>
  <c r="T1005" i="5"/>
  <c r="Y1005" i="5"/>
  <c r="AD1005" i="5"/>
  <c r="AC1005" i="5" s="1"/>
  <c r="W1009" i="5"/>
  <c r="AA1009" i="5" s="1"/>
  <c r="S1009" i="5"/>
  <c r="K1009" i="5"/>
  <c r="G1009" i="5"/>
  <c r="C1009" i="5"/>
  <c r="I1009" i="5"/>
  <c r="T1009" i="5"/>
  <c r="Y1009" i="5"/>
  <c r="AD1009" i="5"/>
  <c r="AC1009" i="5" s="1"/>
  <c r="W1013" i="5"/>
  <c r="S1013" i="5"/>
  <c r="K1013" i="5"/>
  <c r="G1013" i="5"/>
  <c r="C1013" i="5"/>
  <c r="I1013" i="5"/>
  <c r="T1013" i="5"/>
  <c r="Y1013" i="5"/>
  <c r="AD1013" i="5"/>
  <c r="AC1013" i="5" s="1"/>
  <c r="W1017" i="5"/>
  <c r="S1017" i="5"/>
  <c r="K1017" i="5"/>
  <c r="G1017" i="5"/>
  <c r="C1017" i="5"/>
  <c r="I1017" i="5"/>
  <c r="T1017" i="5"/>
  <c r="Y1017" i="5"/>
  <c r="AD1017" i="5"/>
  <c r="AC1017" i="5" s="1"/>
  <c r="AC1025" i="5"/>
  <c r="AC1028" i="5"/>
  <c r="AC1032" i="5"/>
  <c r="AC1036" i="5"/>
  <c r="AC1040" i="5"/>
  <c r="AC1044" i="5"/>
  <c r="AC1048" i="5"/>
  <c r="AC1052" i="5"/>
  <c r="AC1056" i="5"/>
  <c r="AC1060" i="5"/>
  <c r="AC1064" i="5"/>
  <c r="AC1068" i="5"/>
  <c r="AC1072" i="5"/>
  <c r="AC1076" i="5"/>
  <c r="AC1084" i="5"/>
  <c r="AC1088" i="5"/>
  <c r="M1235" i="5"/>
  <c r="O1235" i="5"/>
  <c r="M1251" i="5"/>
  <c r="O1251" i="5"/>
  <c r="M1257" i="5"/>
  <c r="N1257" i="5"/>
  <c r="O1201" i="5"/>
  <c r="O1202" i="5"/>
  <c r="AC1202" i="5"/>
  <c r="O1205" i="5"/>
  <c r="O1206" i="5"/>
  <c r="AC1206" i="5"/>
  <c r="O1209" i="5"/>
  <c r="O1210" i="5"/>
  <c r="AC1210" i="5"/>
  <c r="O1213" i="5"/>
  <c r="O1214" i="5"/>
  <c r="AC1214" i="5"/>
  <c r="O1217" i="5"/>
  <c r="O1218" i="5"/>
  <c r="AC1218" i="5"/>
  <c r="O1221" i="5"/>
  <c r="O1222" i="5"/>
  <c r="AC1222" i="5"/>
  <c r="AC1226" i="5"/>
  <c r="O1229" i="5"/>
  <c r="M1231" i="5"/>
  <c r="O1231" i="5"/>
  <c r="AC1231" i="5"/>
  <c r="O1234" i="5"/>
  <c r="AC1242" i="5"/>
  <c r="O1245" i="5"/>
  <c r="M1247" i="5"/>
  <c r="O1247" i="5"/>
  <c r="AC1247" i="5"/>
  <c r="O1250" i="5"/>
  <c r="M1254" i="5"/>
  <c r="N1254" i="5"/>
  <c r="M1203" i="5"/>
  <c r="O1203" i="5"/>
  <c r="M1207" i="5"/>
  <c r="O1207" i="5"/>
  <c r="M1211" i="5"/>
  <c r="O1211" i="5"/>
  <c r="M1215" i="5"/>
  <c r="O1215" i="5"/>
  <c r="M1219" i="5"/>
  <c r="O1219" i="5"/>
  <c r="M1223" i="5"/>
  <c r="O1223" i="5"/>
  <c r="N1226" i="5"/>
  <c r="M1227" i="5"/>
  <c r="O1227" i="5"/>
  <c r="N1237" i="5"/>
  <c r="N1242" i="5"/>
  <c r="M1243" i="5"/>
  <c r="O1243" i="5"/>
  <c r="N1253" i="5"/>
  <c r="M1255" i="5"/>
  <c r="O1255" i="5"/>
  <c r="O1257" i="5"/>
  <c r="M1261" i="5"/>
  <c r="N1261" i="5"/>
  <c r="Y1201" i="5"/>
  <c r="U1201" i="5"/>
  <c r="I1201" i="5"/>
  <c r="E1201" i="5"/>
  <c r="AB1201" i="5"/>
  <c r="AC1201" i="5" s="1"/>
  <c r="W1201" i="5"/>
  <c r="R1201" i="5"/>
  <c r="L1201" i="5"/>
  <c r="G1201" i="5"/>
  <c r="K1201" i="5"/>
  <c r="S1201" i="5"/>
  <c r="Z1201" i="5"/>
  <c r="Y1202" i="5"/>
  <c r="U1202" i="5"/>
  <c r="I1202" i="5"/>
  <c r="E1202" i="5"/>
  <c r="P1202" i="5"/>
  <c r="K1202" i="5"/>
  <c r="F1202" i="5"/>
  <c r="L1202" i="5"/>
  <c r="S1202" i="5"/>
  <c r="Z1202" i="5"/>
  <c r="Y1204" i="5"/>
  <c r="U1204" i="5"/>
  <c r="I1204" i="5"/>
  <c r="E1204" i="5"/>
  <c r="AD1204" i="5"/>
  <c r="AC1204" i="5" s="1"/>
  <c r="X1204" i="5"/>
  <c r="S1204" i="5"/>
  <c r="H1204" i="5"/>
  <c r="C1204" i="5"/>
  <c r="K1204" i="5"/>
  <c r="R1204" i="5"/>
  <c r="Z1204" i="5"/>
  <c r="Y1205" i="5"/>
  <c r="U1205" i="5"/>
  <c r="I1205" i="5"/>
  <c r="E1205" i="5"/>
  <c r="AB1205" i="5"/>
  <c r="AC1205" i="5" s="1"/>
  <c r="W1205" i="5"/>
  <c r="R1205" i="5"/>
  <c r="L1205" i="5"/>
  <c r="G1205" i="5"/>
  <c r="K1205" i="5"/>
  <c r="S1205" i="5"/>
  <c r="Z1205" i="5"/>
  <c r="Y1206" i="5"/>
  <c r="AA1206" i="5" s="1"/>
  <c r="U1206" i="5"/>
  <c r="I1206" i="5"/>
  <c r="E1206" i="5"/>
  <c r="P1206" i="5"/>
  <c r="K1206" i="5"/>
  <c r="F1206" i="5"/>
  <c r="L1206" i="5"/>
  <c r="S1206" i="5"/>
  <c r="V1206" i="5" s="1"/>
  <c r="Z1206" i="5"/>
  <c r="Y1208" i="5"/>
  <c r="U1208" i="5"/>
  <c r="I1208" i="5"/>
  <c r="E1208" i="5"/>
  <c r="AD1208" i="5"/>
  <c r="AC1208" i="5" s="1"/>
  <c r="X1208" i="5"/>
  <c r="S1208" i="5"/>
  <c r="H1208" i="5"/>
  <c r="C1208" i="5"/>
  <c r="K1208" i="5"/>
  <c r="R1208" i="5"/>
  <c r="V1208" i="5" s="1"/>
  <c r="Z1208" i="5"/>
  <c r="Y1209" i="5"/>
  <c r="U1209" i="5"/>
  <c r="I1209" i="5"/>
  <c r="E1209" i="5"/>
  <c r="AB1209" i="5"/>
  <c r="AC1209" i="5" s="1"/>
  <c r="W1209" i="5"/>
  <c r="R1209" i="5"/>
  <c r="L1209" i="5"/>
  <c r="G1209" i="5"/>
  <c r="K1209" i="5"/>
  <c r="S1209" i="5"/>
  <c r="Z1209" i="5"/>
  <c r="Y1210" i="5"/>
  <c r="U1210" i="5"/>
  <c r="I1210" i="5"/>
  <c r="E1210" i="5"/>
  <c r="P1210" i="5"/>
  <c r="K1210" i="5"/>
  <c r="F1210" i="5"/>
  <c r="L1210" i="5"/>
  <c r="S1210" i="5"/>
  <c r="Z1210" i="5"/>
  <c r="Y1212" i="5"/>
  <c r="U1212" i="5"/>
  <c r="I1212" i="5"/>
  <c r="E1212" i="5"/>
  <c r="AD1212" i="5"/>
  <c r="AC1212" i="5" s="1"/>
  <c r="X1212" i="5"/>
  <c r="S1212" i="5"/>
  <c r="H1212" i="5"/>
  <c r="C1212" i="5"/>
  <c r="K1212" i="5"/>
  <c r="R1212" i="5"/>
  <c r="Z1212" i="5"/>
  <c r="Y1213" i="5"/>
  <c r="U1213" i="5"/>
  <c r="I1213" i="5"/>
  <c r="E1213" i="5"/>
  <c r="AB1213" i="5"/>
  <c r="AC1213" i="5" s="1"/>
  <c r="W1213" i="5"/>
  <c r="R1213" i="5"/>
  <c r="L1213" i="5"/>
  <c r="G1213" i="5"/>
  <c r="K1213" i="5"/>
  <c r="S1213" i="5"/>
  <c r="Z1213" i="5"/>
  <c r="Y1214" i="5"/>
  <c r="AA1214" i="5" s="1"/>
  <c r="U1214" i="5"/>
  <c r="I1214" i="5"/>
  <c r="E1214" i="5"/>
  <c r="P1214" i="5"/>
  <c r="K1214" i="5"/>
  <c r="F1214" i="5"/>
  <c r="L1214" i="5"/>
  <c r="S1214" i="5"/>
  <c r="V1214" i="5" s="1"/>
  <c r="Z1214" i="5"/>
  <c r="Y1216" i="5"/>
  <c r="U1216" i="5"/>
  <c r="I1216" i="5"/>
  <c r="E1216" i="5"/>
  <c r="AD1216" i="5"/>
  <c r="AC1216" i="5" s="1"/>
  <c r="X1216" i="5"/>
  <c r="S1216" i="5"/>
  <c r="H1216" i="5"/>
  <c r="C1216" i="5"/>
  <c r="K1216" i="5"/>
  <c r="R1216" i="5"/>
  <c r="V1216" i="5" s="1"/>
  <c r="Z1216" i="5"/>
  <c r="Y1217" i="5"/>
  <c r="U1217" i="5"/>
  <c r="I1217" i="5"/>
  <c r="Q1217" i="5" s="1"/>
  <c r="E1217" i="5"/>
  <c r="AB1217" i="5"/>
  <c r="AC1217" i="5" s="1"/>
  <c r="W1217" i="5"/>
  <c r="R1217" i="5"/>
  <c r="L1217" i="5"/>
  <c r="G1217" i="5"/>
  <c r="K1217" i="5"/>
  <c r="S1217" i="5"/>
  <c r="Z1217" i="5"/>
  <c r="Y1218" i="5"/>
  <c r="U1218" i="5"/>
  <c r="I1218" i="5"/>
  <c r="E1218" i="5"/>
  <c r="P1218" i="5"/>
  <c r="K1218" i="5"/>
  <c r="F1218" i="5"/>
  <c r="L1218" i="5"/>
  <c r="S1218" i="5"/>
  <c r="Z1218" i="5"/>
  <c r="Y1220" i="5"/>
  <c r="U1220" i="5"/>
  <c r="I1220" i="5"/>
  <c r="E1220" i="5"/>
  <c r="AD1220" i="5"/>
  <c r="AC1220" i="5" s="1"/>
  <c r="X1220" i="5"/>
  <c r="S1220" i="5"/>
  <c r="H1220" i="5"/>
  <c r="C1220" i="5"/>
  <c r="K1220" i="5"/>
  <c r="R1220" i="5"/>
  <c r="Z1220" i="5"/>
  <c r="Y1221" i="5"/>
  <c r="U1221" i="5"/>
  <c r="I1221" i="5"/>
  <c r="E1221" i="5"/>
  <c r="AB1221" i="5"/>
  <c r="AC1221" i="5" s="1"/>
  <c r="W1221" i="5"/>
  <c r="R1221" i="5"/>
  <c r="L1221" i="5"/>
  <c r="G1221" i="5"/>
  <c r="K1221" i="5"/>
  <c r="S1221" i="5"/>
  <c r="Z1221" i="5"/>
  <c r="Y1222" i="5"/>
  <c r="AA1222" i="5" s="1"/>
  <c r="U1222" i="5"/>
  <c r="I1222" i="5"/>
  <c r="E1222" i="5"/>
  <c r="P1222" i="5"/>
  <c r="K1222" i="5"/>
  <c r="F1222" i="5"/>
  <c r="L1222" i="5"/>
  <c r="S1222" i="5"/>
  <c r="V1222" i="5" s="1"/>
  <c r="Z1222" i="5"/>
  <c r="AC1223" i="5"/>
  <c r="O1226" i="5"/>
  <c r="AC1234" i="5"/>
  <c r="N1235" i="5"/>
  <c r="O1237" i="5"/>
  <c r="M1239" i="5"/>
  <c r="O1239" i="5"/>
  <c r="AC1239" i="5"/>
  <c r="O1242" i="5"/>
  <c r="AC1250" i="5"/>
  <c r="N1251" i="5"/>
  <c r="O1253" i="5"/>
  <c r="M1258" i="5"/>
  <c r="N1258" i="5"/>
  <c r="N1262" i="5"/>
  <c r="C1264" i="5"/>
  <c r="L1264" i="5"/>
  <c r="M1265" i="5"/>
  <c r="O1265" i="5"/>
  <c r="N1265" i="5"/>
  <c r="K1270" i="5"/>
  <c r="C1271" i="5"/>
  <c r="K1271" i="5"/>
  <c r="C1272" i="5"/>
  <c r="L1272" i="5"/>
  <c r="M1273" i="5"/>
  <c r="O1273" i="5"/>
  <c r="N1273" i="5"/>
  <c r="Y1282" i="5"/>
  <c r="U1282" i="5"/>
  <c r="I1282" i="5"/>
  <c r="E1282" i="5"/>
  <c r="AD1282" i="5"/>
  <c r="X1282" i="5"/>
  <c r="S1282" i="5"/>
  <c r="H1282" i="5"/>
  <c r="C1282" i="5"/>
  <c r="W1282" i="5"/>
  <c r="P1282" i="5"/>
  <c r="J1282" i="5"/>
  <c r="AB1282" i="5"/>
  <c r="G1282" i="5"/>
  <c r="R1282" i="5"/>
  <c r="V1282" i="5" s="1"/>
  <c r="Y1283" i="5"/>
  <c r="U1283" i="5"/>
  <c r="I1283" i="5"/>
  <c r="E1283" i="5"/>
  <c r="AB1283" i="5"/>
  <c r="W1283" i="5"/>
  <c r="R1283" i="5"/>
  <c r="L1283" i="5"/>
  <c r="G1283" i="5"/>
  <c r="X1283" i="5"/>
  <c r="P1283" i="5"/>
  <c r="J1283" i="5"/>
  <c r="C1283" i="5"/>
  <c r="AD1283" i="5"/>
  <c r="H1283" i="5"/>
  <c r="S1283" i="5"/>
  <c r="Y1284" i="5"/>
  <c r="U1284" i="5"/>
  <c r="I1284" i="5"/>
  <c r="E1284" i="5"/>
  <c r="P1284" i="5"/>
  <c r="K1284" i="5"/>
  <c r="F1284" i="5"/>
  <c r="X1284" i="5"/>
  <c r="R1284" i="5"/>
  <c r="J1284" i="5"/>
  <c r="C1284" i="5"/>
  <c r="AD1284" i="5"/>
  <c r="W1284" i="5"/>
  <c r="H1284" i="5"/>
  <c r="S1284" i="5"/>
  <c r="Y1286" i="5"/>
  <c r="U1286" i="5"/>
  <c r="I1286" i="5"/>
  <c r="E1286" i="5"/>
  <c r="AD1286" i="5"/>
  <c r="X1286" i="5"/>
  <c r="S1286" i="5"/>
  <c r="H1286" i="5"/>
  <c r="C1286" i="5"/>
  <c r="W1286" i="5"/>
  <c r="P1286" i="5"/>
  <c r="J1286" i="5"/>
  <c r="AB1286" i="5"/>
  <c r="G1286" i="5"/>
  <c r="R1286" i="5"/>
  <c r="Y1287" i="5"/>
  <c r="U1287" i="5"/>
  <c r="I1287" i="5"/>
  <c r="E1287" i="5"/>
  <c r="AB1287" i="5"/>
  <c r="W1287" i="5"/>
  <c r="R1287" i="5"/>
  <c r="L1287" i="5"/>
  <c r="G1287" i="5"/>
  <c r="X1287" i="5"/>
  <c r="P1287" i="5"/>
  <c r="J1287" i="5"/>
  <c r="C1287" i="5"/>
  <c r="AD1287" i="5"/>
  <c r="AC1287" i="5" s="1"/>
  <c r="H1287" i="5"/>
  <c r="S1287" i="5"/>
  <c r="Y1288" i="5"/>
  <c r="U1288" i="5"/>
  <c r="I1288" i="5"/>
  <c r="E1288" i="5"/>
  <c r="P1288" i="5"/>
  <c r="K1288" i="5"/>
  <c r="F1288" i="5"/>
  <c r="X1288" i="5"/>
  <c r="R1288" i="5"/>
  <c r="J1288" i="5"/>
  <c r="C1288" i="5"/>
  <c r="AD1288" i="5"/>
  <c r="W1288" i="5"/>
  <c r="H1288" i="5"/>
  <c r="S1288" i="5"/>
  <c r="Y1290" i="5"/>
  <c r="U1290" i="5"/>
  <c r="I1290" i="5"/>
  <c r="E1290" i="5"/>
  <c r="AD1290" i="5"/>
  <c r="X1290" i="5"/>
  <c r="S1290" i="5"/>
  <c r="H1290" i="5"/>
  <c r="C1290" i="5"/>
  <c r="W1290" i="5"/>
  <c r="P1290" i="5"/>
  <c r="J1290" i="5"/>
  <c r="AB1290" i="5"/>
  <c r="G1290" i="5"/>
  <c r="R1290" i="5"/>
  <c r="V1290" i="5" s="1"/>
  <c r="Y1291" i="5"/>
  <c r="U1291" i="5"/>
  <c r="I1291" i="5"/>
  <c r="E1291" i="5"/>
  <c r="AB1291" i="5"/>
  <c r="W1291" i="5"/>
  <c r="R1291" i="5"/>
  <c r="L1291" i="5"/>
  <c r="G1291" i="5"/>
  <c r="X1291" i="5"/>
  <c r="P1291" i="5"/>
  <c r="J1291" i="5"/>
  <c r="C1291" i="5"/>
  <c r="AD1291" i="5"/>
  <c r="H1291" i="5"/>
  <c r="S1291" i="5"/>
  <c r="Y1292" i="5"/>
  <c r="U1292" i="5"/>
  <c r="I1292" i="5"/>
  <c r="E1292" i="5"/>
  <c r="P1292" i="5"/>
  <c r="K1292" i="5"/>
  <c r="F1292" i="5"/>
  <c r="X1292" i="5"/>
  <c r="R1292" i="5"/>
  <c r="J1292" i="5"/>
  <c r="C1292" i="5"/>
  <c r="AD1292" i="5"/>
  <c r="W1292" i="5"/>
  <c r="H1292" i="5"/>
  <c r="S1292" i="5"/>
  <c r="Y1294" i="5"/>
  <c r="U1294" i="5"/>
  <c r="I1294" i="5"/>
  <c r="E1294" i="5"/>
  <c r="AD1294" i="5"/>
  <c r="X1294" i="5"/>
  <c r="S1294" i="5"/>
  <c r="H1294" i="5"/>
  <c r="C1294" i="5"/>
  <c r="W1294" i="5"/>
  <c r="P1294" i="5"/>
  <c r="J1294" i="5"/>
  <c r="AB1294" i="5"/>
  <c r="G1294" i="5"/>
  <c r="R1294" i="5"/>
  <c r="Y1295" i="5"/>
  <c r="U1295" i="5"/>
  <c r="I1295" i="5"/>
  <c r="E1295" i="5"/>
  <c r="AB1295" i="5"/>
  <c r="W1295" i="5"/>
  <c r="R1295" i="5"/>
  <c r="L1295" i="5"/>
  <c r="G1295" i="5"/>
  <c r="X1295" i="5"/>
  <c r="P1295" i="5"/>
  <c r="J1295" i="5"/>
  <c r="C1295" i="5"/>
  <c r="AD1295" i="5"/>
  <c r="AC1295" i="5" s="1"/>
  <c r="H1295" i="5"/>
  <c r="S1295" i="5"/>
  <c r="Y1296" i="5"/>
  <c r="U1296" i="5"/>
  <c r="I1296" i="5"/>
  <c r="Z1296" i="5"/>
  <c r="T1296" i="5"/>
  <c r="J1296" i="5"/>
  <c r="E1296" i="5"/>
  <c r="S1296" i="5"/>
  <c r="L1296" i="5"/>
  <c r="F1296" i="5"/>
  <c r="AD1296" i="5"/>
  <c r="K1296" i="5"/>
  <c r="C1296" i="5"/>
  <c r="AB1296" i="5"/>
  <c r="R1296" i="5"/>
  <c r="H1296" i="5"/>
  <c r="W1296" i="5"/>
  <c r="Y1298" i="5"/>
  <c r="U1298" i="5"/>
  <c r="I1298" i="5"/>
  <c r="E1298" i="5"/>
  <c r="AB1298" i="5"/>
  <c r="W1298" i="5"/>
  <c r="R1298" i="5"/>
  <c r="L1298" i="5"/>
  <c r="G1298" i="5"/>
  <c r="T1298" i="5"/>
  <c r="F1298" i="5"/>
  <c r="K1298" i="5"/>
  <c r="C1298" i="5"/>
  <c r="AD1298" i="5"/>
  <c r="S1298" i="5"/>
  <c r="J1298" i="5"/>
  <c r="X1298" i="5"/>
  <c r="O1262" i="5"/>
  <c r="Y1264" i="5"/>
  <c r="U1264" i="5"/>
  <c r="I1264" i="5"/>
  <c r="E1264" i="5"/>
  <c r="P1264" i="5"/>
  <c r="K1264" i="5"/>
  <c r="F1264" i="5"/>
  <c r="AD1264" i="5"/>
  <c r="W1264" i="5"/>
  <c r="H1264" i="5"/>
  <c r="X1264" i="5"/>
  <c r="Y1270" i="5"/>
  <c r="U1270" i="5"/>
  <c r="I1270" i="5"/>
  <c r="E1270" i="5"/>
  <c r="AD1270" i="5"/>
  <c r="X1270" i="5"/>
  <c r="S1270" i="5"/>
  <c r="H1270" i="5"/>
  <c r="C1270" i="5"/>
  <c r="AB1270" i="5"/>
  <c r="G1270" i="5"/>
  <c r="L1270" i="5"/>
  <c r="W1270" i="5"/>
  <c r="Y1271" i="5"/>
  <c r="U1271" i="5"/>
  <c r="I1271" i="5"/>
  <c r="E1271" i="5"/>
  <c r="AB1271" i="5"/>
  <c r="W1271" i="5"/>
  <c r="R1271" i="5"/>
  <c r="L1271" i="5"/>
  <c r="G1271" i="5"/>
  <c r="AD1271" i="5"/>
  <c r="H1271" i="5"/>
  <c r="X1271" i="5"/>
  <c r="Y1272" i="5"/>
  <c r="U1272" i="5"/>
  <c r="I1272" i="5"/>
  <c r="E1272" i="5"/>
  <c r="P1272" i="5"/>
  <c r="K1272" i="5"/>
  <c r="F1272" i="5"/>
  <c r="AD1272" i="5"/>
  <c r="W1272" i="5"/>
  <c r="H1272" i="5"/>
  <c r="X1272" i="5"/>
  <c r="Y1278" i="5"/>
  <c r="U1278" i="5"/>
  <c r="I1278" i="5"/>
  <c r="E1278" i="5"/>
  <c r="AD1278" i="5"/>
  <c r="X1278" i="5"/>
  <c r="S1278" i="5"/>
  <c r="H1278" i="5"/>
  <c r="C1278" i="5"/>
  <c r="W1278" i="5"/>
  <c r="P1278" i="5"/>
  <c r="J1278" i="5"/>
  <c r="AB1278" i="5"/>
  <c r="G1278" i="5"/>
  <c r="R1278" i="5"/>
  <c r="Y1279" i="5"/>
  <c r="U1279" i="5"/>
  <c r="I1279" i="5"/>
  <c r="E1279" i="5"/>
  <c r="AB1279" i="5"/>
  <c r="W1279" i="5"/>
  <c r="R1279" i="5"/>
  <c r="L1279" i="5"/>
  <c r="G1279" i="5"/>
  <c r="X1279" i="5"/>
  <c r="P1279" i="5"/>
  <c r="J1279" i="5"/>
  <c r="C1279" i="5"/>
  <c r="AD1279" i="5"/>
  <c r="H1279" i="5"/>
  <c r="S1279" i="5"/>
  <c r="Y1280" i="5"/>
  <c r="U1280" i="5"/>
  <c r="I1280" i="5"/>
  <c r="E1280" i="5"/>
  <c r="P1280" i="5"/>
  <c r="K1280" i="5"/>
  <c r="F1280" i="5"/>
  <c r="X1280" i="5"/>
  <c r="R1280" i="5"/>
  <c r="J1280" i="5"/>
  <c r="C1280" i="5"/>
  <c r="AD1280" i="5"/>
  <c r="AC1280" i="5" s="1"/>
  <c r="W1280" i="5"/>
  <c r="H1280" i="5"/>
  <c r="S1280" i="5"/>
  <c r="H1298" i="5"/>
  <c r="Z1298" i="5"/>
  <c r="AC1255" i="5"/>
  <c r="M1259" i="5"/>
  <c r="O1259" i="5"/>
  <c r="AC1259" i="5"/>
  <c r="M1263" i="5"/>
  <c r="O1263" i="5"/>
  <c r="G1264" i="5"/>
  <c r="R1264" i="5"/>
  <c r="Z1264" i="5"/>
  <c r="M1269" i="5"/>
  <c r="O1269" i="5"/>
  <c r="N1269" i="5"/>
  <c r="F1270" i="5"/>
  <c r="P1270" i="5"/>
  <c r="Z1270" i="5"/>
  <c r="F1271" i="5"/>
  <c r="P1271" i="5"/>
  <c r="Z1271" i="5"/>
  <c r="G1272" i="5"/>
  <c r="R1272" i="5"/>
  <c r="Z1272" i="5"/>
  <c r="M1277" i="5"/>
  <c r="O1277" i="5"/>
  <c r="N1277" i="5"/>
  <c r="F1278" i="5"/>
  <c r="T1278" i="5"/>
  <c r="F1279" i="5"/>
  <c r="T1279" i="5"/>
  <c r="G1280" i="5"/>
  <c r="T1280" i="5"/>
  <c r="K1282" i="5"/>
  <c r="Z1282" i="5"/>
  <c r="K1283" i="5"/>
  <c r="Z1283" i="5"/>
  <c r="L1284" i="5"/>
  <c r="Z1284" i="5"/>
  <c r="K1286" i="5"/>
  <c r="Z1286" i="5"/>
  <c r="K1287" i="5"/>
  <c r="Z1287" i="5"/>
  <c r="L1288" i="5"/>
  <c r="Z1288" i="5"/>
  <c r="K1290" i="5"/>
  <c r="Z1290" i="5"/>
  <c r="K1291" i="5"/>
  <c r="Z1291" i="5"/>
  <c r="L1292" i="5"/>
  <c r="Z1292" i="5"/>
  <c r="K1294" i="5"/>
  <c r="Z1294" i="5"/>
  <c r="K1295" i="5"/>
  <c r="Z1295" i="5"/>
  <c r="Y1297" i="5"/>
  <c r="U1297" i="5"/>
  <c r="I1297" i="5"/>
  <c r="E1297" i="5"/>
  <c r="AD1297" i="5"/>
  <c r="X1297" i="5"/>
  <c r="S1297" i="5"/>
  <c r="H1297" i="5"/>
  <c r="C1297" i="5"/>
  <c r="T1297" i="5"/>
  <c r="L1297" i="5"/>
  <c r="F1297" i="5"/>
  <c r="K1297" i="5"/>
  <c r="AB1297" i="5"/>
  <c r="R1297" i="5"/>
  <c r="J1297" i="5"/>
  <c r="W1297" i="5"/>
  <c r="Y1299" i="5"/>
  <c r="U1299" i="5"/>
  <c r="I1299" i="5"/>
  <c r="E1299" i="5"/>
  <c r="P1299" i="5"/>
  <c r="K1299" i="5"/>
  <c r="F1299" i="5"/>
  <c r="AB1299" i="5"/>
  <c r="T1299" i="5"/>
  <c r="G1299" i="5"/>
  <c r="W1299" i="5"/>
  <c r="L1299" i="5"/>
  <c r="C1299" i="5"/>
  <c r="AD1299" i="5"/>
  <c r="S1299" i="5"/>
  <c r="J1299" i="5"/>
  <c r="X1299" i="5"/>
  <c r="H1020" i="5"/>
  <c r="L1020" i="5"/>
  <c r="P1020" i="5"/>
  <c r="T1020" i="5"/>
  <c r="V1020" i="5" s="1"/>
  <c r="X1020" i="5"/>
  <c r="AA1020" i="5" s="1"/>
  <c r="H1021" i="5"/>
  <c r="L1021" i="5"/>
  <c r="P1021" i="5"/>
  <c r="T1021" i="5"/>
  <c r="V1021" i="5" s="1"/>
  <c r="X1021" i="5"/>
  <c r="AA1021" i="5" s="1"/>
  <c r="H1022" i="5"/>
  <c r="L1022" i="5"/>
  <c r="P1022" i="5"/>
  <c r="T1022" i="5"/>
  <c r="V1022" i="5" s="1"/>
  <c r="X1022" i="5"/>
  <c r="AA1022" i="5" s="1"/>
  <c r="H1023" i="5"/>
  <c r="L1023" i="5"/>
  <c r="P1023" i="5"/>
  <c r="T1023" i="5"/>
  <c r="V1023" i="5" s="1"/>
  <c r="X1023" i="5"/>
  <c r="AA1023" i="5" s="1"/>
  <c r="H1024" i="5"/>
  <c r="L1024" i="5"/>
  <c r="P1024" i="5"/>
  <c r="T1024" i="5"/>
  <c r="V1024" i="5" s="1"/>
  <c r="X1024" i="5"/>
  <c r="AA1024" i="5" s="1"/>
  <c r="H1025" i="5"/>
  <c r="L1025" i="5"/>
  <c r="P1025" i="5"/>
  <c r="T1025" i="5"/>
  <c r="V1025" i="5" s="1"/>
  <c r="X1025" i="5"/>
  <c r="AA1025" i="5" s="1"/>
  <c r="H1026" i="5"/>
  <c r="L1026" i="5"/>
  <c r="P1026" i="5"/>
  <c r="T1026" i="5"/>
  <c r="V1026" i="5" s="1"/>
  <c r="X1026" i="5"/>
  <c r="AA1026" i="5" s="1"/>
  <c r="H1027" i="5"/>
  <c r="L1027" i="5"/>
  <c r="P1027" i="5"/>
  <c r="T1027" i="5"/>
  <c r="V1027" i="5" s="1"/>
  <c r="X1027" i="5"/>
  <c r="AA1027" i="5" s="1"/>
  <c r="H1028" i="5"/>
  <c r="L1028" i="5"/>
  <c r="P1028" i="5"/>
  <c r="T1028" i="5"/>
  <c r="V1028" i="5" s="1"/>
  <c r="X1028" i="5"/>
  <c r="AA1028" i="5" s="1"/>
  <c r="H1029" i="5"/>
  <c r="L1029" i="5"/>
  <c r="P1029" i="5"/>
  <c r="T1029" i="5"/>
  <c r="V1029" i="5" s="1"/>
  <c r="X1029" i="5"/>
  <c r="AA1029" i="5" s="1"/>
  <c r="H1030" i="5"/>
  <c r="L1030" i="5"/>
  <c r="P1030" i="5"/>
  <c r="T1030" i="5"/>
  <c r="V1030" i="5" s="1"/>
  <c r="X1030" i="5"/>
  <c r="AA1030" i="5" s="1"/>
  <c r="H1031" i="5"/>
  <c r="L1031" i="5"/>
  <c r="P1031" i="5"/>
  <c r="T1031" i="5"/>
  <c r="V1031" i="5" s="1"/>
  <c r="X1031" i="5"/>
  <c r="AA1031" i="5" s="1"/>
  <c r="H1032" i="5"/>
  <c r="L1032" i="5"/>
  <c r="P1032" i="5"/>
  <c r="T1032" i="5"/>
  <c r="V1032" i="5" s="1"/>
  <c r="X1032" i="5"/>
  <c r="AA1032" i="5" s="1"/>
  <c r="H1033" i="5"/>
  <c r="L1033" i="5"/>
  <c r="P1033" i="5"/>
  <c r="T1033" i="5"/>
  <c r="V1033" i="5" s="1"/>
  <c r="X1033" i="5"/>
  <c r="AA1033" i="5" s="1"/>
  <c r="H1034" i="5"/>
  <c r="L1034" i="5"/>
  <c r="P1034" i="5"/>
  <c r="T1034" i="5"/>
  <c r="V1034" i="5" s="1"/>
  <c r="X1034" i="5"/>
  <c r="AA1034" i="5" s="1"/>
  <c r="H1035" i="5"/>
  <c r="L1035" i="5"/>
  <c r="P1035" i="5"/>
  <c r="T1035" i="5"/>
  <c r="V1035" i="5" s="1"/>
  <c r="X1035" i="5"/>
  <c r="AA1035" i="5" s="1"/>
  <c r="H1036" i="5"/>
  <c r="L1036" i="5"/>
  <c r="P1036" i="5"/>
  <c r="T1036" i="5"/>
  <c r="V1036" i="5" s="1"/>
  <c r="X1036" i="5"/>
  <c r="AA1036" i="5" s="1"/>
  <c r="H1037" i="5"/>
  <c r="L1037" i="5"/>
  <c r="P1037" i="5"/>
  <c r="T1037" i="5"/>
  <c r="V1037" i="5" s="1"/>
  <c r="X1037" i="5"/>
  <c r="AA1037" i="5" s="1"/>
  <c r="H1038" i="5"/>
  <c r="L1038" i="5"/>
  <c r="P1038" i="5"/>
  <c r="T1038" i="5"/>
  <c r="V1038" i="5" s="1"/>
  <c r="X1038" i="5"/>
  <c r="AA1038" i="5" s="1"/>
  <c r="H1039" i="5"/>
  <c r="L1039" i="5"/>
  <c r="P1039" i="5"/>
  <c r="T1039" i="5"/>
  <c r="V1039" i="5" s="1"/>
  <c r="X1039" i="5"/>
  <c r="AA1039" i="5" s="1"/>
  <c r="H1040" i="5"/>
  <c r="L1040" i="5"/>
  <c r="P1040" i="5"/>
  <c r="T1040" i="5"/>
  <c r="V1040" i="5" s="1"/>
  <c r="X1040" i="5"/>
  <c r="AA1040" i="5" s="1"/>
  <c r="H1041" i="5"/>
  <c r="L1041" i="5"/>
  <c r="P1041" i="5"/>
  <c r="T1041" i="5"/>
  <c r="V1041" i="5" s="1"/>
  <c r="X1041" i="5"/>
  <c r="AA1041" i="5" s="1"/>
  <c r="H1042" i="5"/>
  <c r="L1042" i="5"/>
  <c r="P1042" i="5"/>
  <c r="T1042" i="5"/>
  <c r="V1042" i="5" s="1"/>
  <c r="X1042" i="5"/>
  <c r="AA1042" i="5" s="1"/>
  <c r="H1043" i="5"/>
  <c r="L1043" i="5"/>
  <c r="P1043" i="5"/>
  <c r="T1043" i="5"/>
  <c r="V1043" i="5" s="1"/>
  <c r="X1043" i="5"/>
  <c r="AA1043" i="5" s="1"/>
  <c r="H1044" i="5"/>
  <c r="L1044" i="5"/>
  <c r="P1044" i="5"/>
  <c r="T1044" i="5"/>
  <c r="V1044" i="5" s="1"/>
  <c r="X1044" i="5"/>
  <c r="AA1044" i="5" s="1"/>
  <c r="H1045" i="5"/>
  <c r="L1045" i="5"/>
  <c r="P1045" i="5"/>
  <c r="T1045" i="5"/>
  <c r="V1045" i="5" s="1"/>
  <c r="X1045" i="5"/>
  <c r="AA1045" i="5" s="1"/>
  <c r="H1046" i="5"/>
  <c r="L1046" i="5"/>
  <c r="P1046" i="5"/>
  <c r="T1046" i="5"/>
  <c r="V1046" i="5" s="1"/>
  <c r="X1046" i="5"/>
  <c r="AA1046" i="5" s="1"/>
  <c r="H1047" i="5"/>
  <c r="L1047" i="5"/>
  <c r="P1047" i="5"/>
  <c r="T1047" i="5"/>
  <c r="V1047" i="5" s="1"/>
  <c r="X1047" i="5"/>
  <c r="AA1047" i="5" s="1"/>
  <c r="H1048" i="5"/>
  <c r="L1048" i="5"/>
  <c r="P1048" i="5"/>
  <c r="T1048" i="5"/>
  <c r="V1048" i="5" s="1"/>
  <c r="X1048" i="5"/>
  <c r="AA1048" i="5" s="1"/>
  <c r="H1049" i="5"/>
  <c r="L1049" i="5"/>
  <c r="P1049" i="5"/>
  <c r="T1049" i="5"/>
  <c r="V1049" i="5" s="1"/>
  <c r="X1049" i="5"/>
  <c r="AA1049" i="5" s="1"/>
  <c r="H1050" i="5"/>
  <c r="L1050" i="5"/>
  <c r="P1050" i="5"/>
  <c r="T1050" i="5"/>
  <c r="V1050" i="5" s="1"/>
  <c r="X1050" i="5"/>
  <c r="AA1050" i="5" s="1"/>
  <c r="H1051" i="5"/>
  <c r="L1051" i="5"/>
  <c r="P1051" i="5"/>
  <c r="T1051" i="5"/>
  <c r="V1051" i="5" s="1"/>
  <c r="X1051" i="5"/>
  <c r="AA1051" i="5" s="1"/>
  <c r="H1052" i="5"/>
  <c r="L1052" i="5"/>
  <c r="P1052" i="5"/>
  <c r="T1052" i="5"/>
  <c r="V1052" i="5" s="1"/>
  <c r="X1052" i="5"/>
  <c r="AA1052" i="5" s="1"/>
  <c r="H1053" i="5"/>
  <c r="L1053" i="5"/>
  <c r="P1053" i="5"/>
  <c r="T1053" i="5"/>
  <c r="V1053" i="5" s="1"/>
  <c r="X1053" i="5"/>
  <c r="AA1053" i="5" s="1"/>
  <c r="H1054" i="5"/>
  <c r="L1054" i="5"/>
  <c r="P1054" i="5"/>
  <c r="T1054" i="5"/>
  <c r="V1054" i="5" s="1"/>
  <c r="X1054" i="5"/>
  <c r="AA1054" i="5" s="1"/>
  <c r="H1055" i="5"/>
  <c r="L1055" i="5"/>
  <c r="P1055" i="5"/>
  <c r="T1055" i="5"/>
  <c r="V1055" i="5" s="1"/>
  <c r="X1055" i="5"/>
  <c r="AA1055" i="5" s="1"/>
  <c r="H1056" i="5"/>
  <c r="L1056" i="5"/>
  <c r="P1056" i="5"/>
  <c r="T1056" i="5"/>
  <c r="V1056" i="5" s="1"/>
  <c r="X1056" i="5"/>
  <c r="AA1056" i="5" s="1"/>
  <c r="H1057" i="5"/>
  <c r="L1057" i="5"/>
  <c r="P1057" i="5"/>
  <c r="T1057" i="5"/>
  <c r="V1057" i="5" s="1"/>
  <c r="X1057" i="5"/>
  <c r="AA1057" i="5" s="1"/>
  <c r="H1058" i="5"/>
  <c r="L1058" i="5"/>
  <c r="P1058" i="5"/>
  <c r="T1058" i="5"/>
  <c r="V1058" i="5" s="1"/>
  <c r="X1058" i="5"/>
  <c r="AA1058" i="5" s="1"/>
  <c r="H1059" i="5"/>
  <c r="L1059" i="5"/>
  <c r="P1059" i="5"/>
  <c r="T1059" i="5"/>
  <c r="V1059" i="5" s="1"/>
  <c r="X1059" i="5"/>
  <c r="AA1059" i="5" s="1"/>
  <c r="H1060" i="5"/>
  <c r="L1060" i="5"/>
  <c r="P1060" i="5"/>
  <c r="T1060" i="5"/>
  <c r="V1060" i="5" s="1"/>
  <c r="X1060" i="5"/>
  <c r="AA1060" i="5" s="1"/>
  <c r="H1061" i="5"/>
  <c r="L1061" i="5"/>
  <c r="P1061" i="5"/>
  <c r="T1061" i="5"/>
  <c r="V1061" i="5" s="1"/>
  <c r="X1061" i="5"/>
  <c r="AA1061" i="5" s="1"/>
  <c r="H1062" i="5"/>
  <c r="L1062" i="5"/>
  <c r="P1062" i="5"/>
  <c r="T1062" i="5"/>
  <c r="V1062" i="5" s="1"/>
  <c r="X1062" i="5"/>
  <c r="AA1062" i="5" s="1"/>
  <c r="H1063" i="5"/>
  <c r="L1063" i="5"/>
  <c r="P1063" i="5"/>
  <c r="T1063" i="5"/>
  <c r="V1063" i="5" s="1"/>
  <c r="X1063" i="5"/>
  <c r="AA1063" i="5" s="1"/>
  <c r="H1064" i="5"/>
  <c r="L1064" i="5"/>
  <c r="P1064" i="5"/>
  <c r="T1064" i="5"/>
  <c r="V1064" i="5" s="1"/>
  <c r="X1064" i="5"/>
  <c r="AA1064" i="5" s="1"/>
  <c r="H1065" i="5"/>
  <c r="L1065" i="5"/>
  <c r="P1065" i="5"/>
  <c r="T1065" i="5"/>
  <c r="V1065" i="5" s="1"/>
  <c r="X1065" i="5"/>
  <c r="AA1065" i="5" s="1"/>
  <c r="H1066" i="5"/>
  <c r="L1066" i="5"/>
  <c r="P1066" i="5"/>
  <c r="T1066" i="5"/>
  <c r="V1066" i="5" s="1"/>
  <c r="X1066" i="5"/>
  <c r="AA1066" i="5" s="1"/>
  <c r="H1067" i="5"/>
  <c r="L1067" i="5"/>
  <c r="P1067" i="5"/>
  <c r="T1067" i="5"/>
  <c r="V1067" i="5" s="1"/>
  <c r="X1067" i="5"/>
  <c r="AA1067" i="5" s="1"/>
  <c r="H1068" i="5"/>
  <c r="L1068" i="5"/>
  <c r="P1068" i="5"/>
  <c r="T1068" i="5"/>
  <c r="V1068" i="5" s="1"/>
  <c r="X1068" i="5"/>
  <c r="AA1068" i="5" s="1"/>
  <c r="H1069" i="5"/>
  <c r="L1069" i="5"/>
  <c r="P1069" i="5"/>
  <c r="T1069" i="5"/>
  <c r="V1069" i="5" s="1"/>
  <c r="X1069" i="5"/>
  <c r="AA1069" i="5" s="1"/>
  <c r="H1070" i="5"/>
  <c r="L1070" i="5"/>
  <c r="P1070" i="5"/>
  <c r="T1070" i="5"/>
  <c r="V1070" i="5" s="1"/>
  <c r="X1070" i="5"/>
  <c r="AA1070" i="5" s="1"/>
  <c r="H1071" i="5"/>
  <c r="L1071" i="5"/>
  <c r="P1071" i="5"/>
  <c r="T1071" i="5"/>
  <c r="V1071" i="5" s="1"/>
  <c r="X1071" i="5"/>
  <c r="AA1071" i="5" s="1"/>
  <c r="H1072" i="5"/>
  <c r="L1072" i="5"/>
  <c r="P1072" i="5"/>
  <c r="T1072" i="5"/>
  <c r="V1072" i="5" s="1"/>
  <c r="X1072" i="5"/>
  <c r="AA1072" i="5" s="1"/>
  <c r="H1073" i="5"/>
  <c r="L1073" i="5"/>
  <c r="P1073" i="5"/>
  <c r="T1073" i="5"/>
  <c r="V1073" i="5" s="1"/>
  <c r="X1073" i="5"/>
  <c r="AA1073" i="5" s="1"/>
  <c r="H1074" i="5"/>
  <c r="L1074" i="5"/>
  <c r="P1074" i="5"/>
  <c r="T1074" i="5"/>
  <c r="V1074" i="5" s="1"/>
  <c r="X1074" i="5"/>
  <c r="AA1074" i="5" s="1"/>
  <c r="H1075" i="5"/>
  <c r="L1075" i="5"/>
  <c r="P1075" i="5"/>
  <c r="T1075" i="5"/>
  <c r="V1075" i="5" s="1"/>
  <c r="X1075" i="5"/>
  <c r="AA1075" i="5" s="1"/>
  <c r="H1076" i="5"/>
  <c r="L1076" i="5"/>
  <c r="P1076" i="5"/>
  <c r="T1076" i="5"/>
  <c r="V1076" i="5" s="1"/>
  <c r="X1076" i="5"/>
  <c r="AA1076" i="5" s="1"/>
  <c r="H1077" i="5"/>
  <c r="L1077" i="5"/>
  <c r="P1077" i="5"/>
  <c r="T1077" i="5"/>
  <c r="V1077" i="5" s="1"/>
  <c r="X1077" i="5"/>
  <c r="AA1077" i="5" s="1"/>
  <c r="H1078" i="5"/>
  <c r="L1078" i="5"/>
  <c r="P1078" i="5"/>
  <c r="T1078" i="5"/>
  <c r="V1078" i="5" s="1"/>
  <c r="X1078" i="5"/>
  <c r="AA1078" i="5" s="1"/>
  <c r="H1079" i="5"/>
  <c r="L1079" i="5"/>
  <c r="P1079" i="5"/>
  <c r="T1079" i="5"/>
  <c r="V1079" i="5" s="1"/>
  <c r="X1079" i="5"/>
  <c r="AA1079" i="5" s="1"/>
  <c r="H1080" i="5"/>
  <c r="L1080" i="5"/>
  <c r="P1080" i="5"/>
  <c r="T1080" i="5"/>
  <c r="V1080" i="5" s="1"/>
  <c r="X1080" i="5"/>
  <c r="AA1080" i="5" s="1"/>
  <c r="H1081" i="5"/>
  <c r="L1081" i="5"/>
  <c r="P1081" i="5"/>
  <c r="T1081" i="5"/>
  <c r="V1081" i="5" s="1"/>
  <c r="X1081" i="5"/>
  <c r="AA1081" i="5" s="1"/>
  <c r="H1082" i="5"/>
  <c r="L1082" i="5"/>
  <c r="P1082" i="5"/>
  <c r="T1082" i="5"/>
  <c r="V1082" i="5" s="1"/>
  <c r="X1082" i="5"/>
  <c r="AA1082" i="5" s="1"/>
  <c r="H1083" i="5"/>
  <c r="L1083" i="5"/>
  <c r="P1083" i="5"/>
  <c r="T1083" i="5"/>
  <c r="V1083" i="5" s="1"/>
  <c r="X1083" i="5"/>
  <c r="AA1083" i="5" s="1"/>
  <c r="H1084" i="5"/>
  <c r="L1084" i="5"/>
  <c r="P1084" i="5"/>
  <c r="T1084" i="5"/>
  <c r="V1084" i="5" s="1"/>
  <c r="X1084" i="5"/>
  <c r="AA1084" i="5" s="1"/>
  <c r="H1085" i="5"/>
  <c r="L1085" i="5"/>
  <c r="P1085" i="5"/>
  <c r="T1085" i="5"/>
  <c r="V1085" i="5" s="1"/>
  <c r="X1085" i="5"/>
  <c r="AA1085" i="5" s="1"/>
  <c r="H1086" i="5"/>
  <c r="L1086" i="5"/>
  <c r="P1086" i="5"/>
  <c r="T1086" i="5"/>
  <c r="V1086" i="5" s="1"/>
  <c r="X1086" i="5"/>
  <c r="AA1086" i="5" s="1"/>
  <c r="H1087" i="5"/>
  <c r="L1087" i="5"/>
  <c r="P1087" i="5"/>
  <c r="T1087" i="5"/>
  <c r="V1087" i="5" s="1"/>
  <c r="X1087" i="5"/>
  <c r="AA1087" i="5" s="1"/>
  <c r="H1088" i="5"/>
  <c r="L1088" i="5"/>
  <c r="P1088" i="5"/>
  <c r="T1088" i="5"/>
  <c r="V1088" i="5" s="1"/>
  <c r="X1088" i="5"/>
  <c r="AA1088" i="5" s="1"/>
  <c r="H1089" i="5"/>
  <c r="L1089" i="5"/>
  <c r="P1089" i="5"/>
  <c r="T1089" i="5"/>
  <c r="V1089" i="5" s="1"/>
  <c r="X1089" i="5"/>
  <c r="AA1089" i="5" s="1"/>
  <c r="H1090" i="5"/>
  <c r="L1090" i="5"/>
  <c r="P1090" i="5"/>
  <c r="T1090" i="5"/>
  <c r="V1090" i="5" s="1"/>
  <c r="X1090" i="5"/>
  <c r="AA1090" i="5" s="1"/>
  <c r="H1091" i="5"/>
  <c r="L1091" i="5"/>
  <c r="P1091" i="5"/>
  <c r="T1091" i="5"/>
  <c r="V1091" i="5" s="1"/>
  <c r="X1091" i="5"/>
  <c r="AA1091" i="5" s="1"/>
  <c r="H1092" i="5"/>
  <c r="L1092" i="5"/>
  <c r="P1092" i="5"/>
  <c r="T1092" i="5"/>
  <c r="V1092" i="5" s="1"/>
  <c r="X1092" i="5"/>
  <c r="AA1092" i="5" s="1"/>
  <c r="H1093" i="5"/>
  <c r="L1093" i="5"/>
  <c r="P1093" i="5"/>
  <c r="T1093" i="5"/>
  <c r="V1093" i="5" s="1"/>
  <c r="X1093" i="5"/>
  <c r="AA1093" i="5" s="1"/>
  <c r="H1094" i="5"/>
  <c r="L1094" i="5"/>
  <c r="P1094" i="5"/>
  <c r="T1094" i="5"/>
  <c r="V1094" i="5" s="1"/>
  <c r="X1094" i="5"/>
  <c r="AA1094" i="5" s="1"/>
  <c r="H1095" i="5"/>
  <c r="L1095" i="5"/>
  <c r="P1095" i="5"/>
  <c r="T1095" i="5"/>
  <c r="V1095" i="5" s="1"/>
  <c r="X1095" i="5"/>
  <c r="AA1095" i="5" s="1"/>
  <c r="H1096" i="5"/>
  <c r="L1096" i="5"/>
  <c r="P1096" i="5"/>
  <c r="T1096" i="5"/>
  <c r="V1096" i="5" s="1"/>
  <c r="X1096" i="5"/>
  <c r="AA1096" i="5" s="1"/>
  <c r="H1097" i="5"/>
  <c r="L1097" i="5"/>
  <c r="P1097" i="5"/>
  <c r="T1097" i="5"/>
  <c r="V1097" i="5" s="1"/>
  <c r="X1097" i="5"/>
  <c r="AA1097" i="5" s="1"/>
  <c r="H1098" i="5"/>
  <c r="L1098" i="5"/>
  <c r="P1098" i="5"/>
  <c r="T1098" i="5"/>
  <c r="V1098" i="5" s="1"/>
  <c r="X1098" i="5"/>
  <c r="AA1098" i="5" s="1"/>
  <c r="H1099" i="5"/>
  <c r="L1099" i="5"/>
  <c r="P1099" i="5"/>
  <c r="T1099" i="5"/>
  <c r="V1099" i="5" s="1"/>
  <c r="X1099" i="5"/>
  <c r="AA1099" i="5" s="1"/>
  <c r="H1100" i="5"/>
  <c r="L1100" i="5"/>
  <c r="P1100" i="5"/>
  <c r="T1100" i="5"/>
  <c r="V1100" i="5" s="1"/>
  <c r="X1100" i="5"/>
  <c r="AA1100" i="5" s="1"/>
  <c r="H1101" i="5"/>
  <c r="L1101" i="5"/>
  <c r="P1101" i="5"/>
  <c r="T1101" i="5"/>
  <c r="V1101" i="5" s="1"/>
  <c r="X1101" i="5"/>
  <c r="AA1101" i="5" s="1"/>
  <c r="H1102" i="5"/>
  <c r="L1102" i="5"/>
  <c r="P1102" i="5"/>
  <c r="T1102" i="5"/>
  <c r="V1102" i="5" s="1"/>
  <c r="X1102" i="5"/>
  <c r="AA1102" i="5" s="1"/>
  <c r="H1103" i="5"/>
  <c r="L1103" i="5"/>
  <c r="P1103" i="5"/>
  <c r="T1103" i="5"/>
  <c r="V1103" i="5" s="1"/>
  <c r="X1103" i="5"/>
  <c r="AA1103" i="5" s="1"/>
  <c r="H1104" i="5"/>
  <c r="L1104" i="5"/>
  <c r="P1104" i="5"/>
  <c r="T1104" i="5"/>
  <c r="V1104" i="5" s="1"/>
  <c r="X1104" i="5"/>
  <c r="AA1104" i="5" s="1"/>
  <c r="H1105" i="5"/>
  <c r="L1105" i="5"/>
  <c r="P1105" i="5"/>
  <c r="T1105" i="5"/>
  <c r="V1105" i="5" s="1"/>
  <c r="X1105" i="5"/>
  <c r="AA1105" i="5" s="1"/>
  <c r="H1106" i="5"/>
  <c r="L1106" i="5"/>
  <c r="P1106" i="5"/>
  <c r="T1106" i="5"/>
  <c r="V1106" i="5" s="1"/>
  <c r="X1106" i="5"/>
  <c r="AA1106" i="5" s="1"/>
  <c r="H1107" i="5"/>
  <c r="L1107" i="5"/>
  <c r="P1107" i="5"/>
  <c r="T1107" i="5"/>
  <c r="V1107" i="5" s="1"/>
  <c r="X1107" i="5"/>
  <c r="AA1107" i="5" s="1"/>
  <c r="H1108" i="5"/>
  <c r="L1108" i="5"/>
  <c r="P1108" i="5"/>
  <c r="T1108" i="5"/>
  <c r="V1108" i="5" s="1"/>
  <c r="X1108" i="5"/>
  <c r="AA1108" i="5" s="1"/>
  <c r="H1109" i="5"/>
  <c r="L1109" i="5"/>
  <c r="P1109" i="5"/>
  <c r="T1109" i="5"/>
  <c r="V1109" i="5" s="1"/>
  <c r="X1109" i="5"/>
  <c r="AA1109" i="5" s="1"/>
  <c r="H1110" i="5"/>
  <c r="L1110" i="5"/>
  <c r="P1110" i="5"/>
  <c r="T1110" i="5"/>
  <c r="V1110" i="5" s="1"/>
  <c r="X1110" i="5"/>
  <c r="AA1110" i="5" s="1"/>
  <c r="H1111" i="5"/>
  <c r="L1111" i="5"/>
  <c r="P1111" i="5"/>
  <c r="T1111" i="5"/>
  <c r="V1111" i="5" s="1"/>
  <c r="X1111" i="5"/>
  <c r="AA1111" i="5" s="1"/>
  <c r="H1112" i="5"/>
  <c r="L1112" i="5"/>
  <c r="P1112" i="5"/>
  <c r="T1112" i="5"/>
  <c r="V1112" i="5" s="1"/>
  <c r="X1112" i="5"/>
  <c r="AA1112" i="5" s="1"/>
  <c r="H1113" i="5"/>
  <c r="L1113" i="5"/>
  <c r="P1113" i="5"/>
  <c r="T1113" i="5"/>
  <c r="V1113" i="5" s="1"/>
  <c r="X1113" i="5"/>
  <c r="AA1113" i="5" s="1"/>
  <c r="H1114" i="5"/>
  <c r="L1114" i="5"/>
  <c r="P1114" i="5"/>
  <c r="T1114" i="5"/>
  <c r="V1114" i="5" s="1"/>
  <c r="X1114" i="5"/>
  <c r="AA1114" i="5" s="1"/>
  <c r="H1115" i="5"/>
  <c r="L1115" i="5"/>
  <c r="P1115" i="5"/>
  <c r="T1115" i="5"/>
  <c r="V1115" i="5" s="1"/>
  <c r="X1115" i="5"/>
  <c r="AA1115" i="5" s="1"/>
  <c r="H1116" i="5"/>
  <c r="L1116" i="5"/>
  <c r="P1116" i="5"/>
  <c r="T1116" i="5"/>
  <c r="V1116" i="5" s="1"/>
  <c r="X1116" i="5"/>
  <c r="AA1116" i="5" s="1"/>
  <c r="H1117" i="5"/>
  <c r="L1117" i="5"/>
  <c r="P1117" i="5"/>
  <c r="T1117" i="5"/>
  <c r="V1117" i="5" s="1"/>
  <c r="X1117" i="5"/>
  <c r="AA1117" i="5" s="1"/>
  <c r="H1118" i="5"/>
  <c r="L1118" i="5"/>
  <c r="P1118" i="5"/>
  <c r="T1118" i="5"/>
  <c r="V1118" i="5" s="1"/>
  <c r="X1118" i="5"/>
  <c r="AA1118" i="5" s="1"/>
  <c r="H1119" i="5"/>
  <c r="L1119" i="5"/>
  <c r="P1119" i="5"/>
  <c r="T1119" i="5"/>
  <c r="V1119" i="5" s="1"/>
  <c r="X1119" i="5"/>
  <c r="AA1119" i="5" s="1"/>
  <c r="H1120" i="5"/>
  <c r="L1120" i="5"/>
  <c r="P1120" i="5"/>
  <c r="T1120" i="5"/>
  <c r="V1120" i="5" s="1"/>
  <c r="X1120" i="5"/>
  <c r="AA1120" i="5" s="1"/>
  <c r="H1121" i="5"/>
  <c r="L1121" i="5"/>
  <c r="P1121" i="5"/>
  <c r="T1121" i="5"/>
  <c r="V1121" i="5" s="1"/>
  <c r="X1121" i="5"/>
  <c r="AA1121" i="5" s="1"/>
  <c r="H1122" i="5"/>
  <c r="L1122" i="5"/>
  <c r="P1122" i="5"/>
  <c r="T1122" i="5"/>
  <c r="V1122" i="5" s="1"/>
  <c r="X1122" i="5"/>
  <c r="AA1122" i="5" s="1"/>
  <c r="H1123" i="5"/>
  <c r="L1123" i="5"/>
  <c r="P1123" i="5"/>
  <c r="T1123" i="5"/>
  <c r="V1123" i="5" s="1"/>
  <c r="X1123" i="5"/>
  <c r="AA1123" i="5" s="1"/>
  <c r="H1124" i="5"/>
  <c r="L1124" i="5"/>
  <c r="P1124" i="5"/>
  <c r="T1124" i="5"/>
  <c r="V1124" i="5" s="1"/>
  <c r="X1124" i="5"/>
  <c r="AA1124" i="5" s="1"/>
  <c r="H1125" i="5"/>
  <c r="L1125" i="5"/>
  <c r="P1125" i="5"/>
  <c r="T1125" i="5"/>
  <c r="V1125" i="5" s="1"/>
  <c r="X1125" i="5"/>
  <c r="AA1125" i="5" s="1"/>
  <c r="H1126" i="5"/>
  <c r="L1126" i="5"/>
  <c r="P1126" i="5"/>
  <c r="T1126" i="5"/>
  <c r="V1126" i="5" s="1"/>
  <c r="X1126" i="5"/>
  <c r="AA1126" i="5" s="1"/>
  <c r="H1127" i="5"/>
  <c r="L1127" i="5"/>
  <c r="P1127" i="5"/>
  <c r="T1127" i="5"/>
  <c r="V1127" i="5" s="1"/>
  <c r="X1127" i="5"/>
  <c r="AA1127" i="5" s="1"/>
  <c r="H1128" i="5"/>
  <c r="L1128" i="5"/>
  <c r="P1128" i="5"/>
  <c r="T1128" i="5"/>
  <c r="V1128" i="5" s="1"/>
  <c r="X1128" i="5"/>
  <c r="AA1128" i="5" s="1"/>
  <c r="H1129" i="5"/>
  <c r="L1129" i="5"/>
  <c r="P1129" i="5"/>
  <c r="T1129" i="5"/>
  <c r="V1129" i="5" s="1"/>
  <c r="X1129" i="5"/>
  <c r="AA1129" i="5" s="1"/>
  <c r="H1130" i="5"/>
  <c r="L1130" i="5"/>
  <c r="P1130" i="5"/>
  <c r="T1130" i="5"/>
  <c r="V1130" i="5" s="1"/>
  <c r="X1130" i="5"/>
  <c r="AA1130" i="5" s="1"/>
  <c r="H1131" i="5"/>
  <c r="L1131" i="5"/>
  <c r="P1131" i="5"/>
  <c r="T1131" i="5"/>
  <c r="V1131" i="5" s="1"/>
  <c r="X1131" i="5"/>
  <c r="AA1131" i="5" s="1"/>
  <c r="H1132" i="5"/>
  <c r="L1132" i="5"/>
  <c r="P1132" i="5"/>
  <c r="T1132" i="5"/>
  <c r="V1132" i="5" s="1"/>
  <c r="X1132" i="5"/>
  <c r="AA1132" i="5" s="1"/>
  <c r="H1133" i="5"/>
  <c r="L1133" i="5"/>
  <c r="P1133" i="5"/>
  <c r="T1133" i="5"/>
  <c r="V1133" i="5" s="1"/>
  <c r="X1133" i="5"/>
  <c r="AA1133" i="5" s="1"/>
  <c r="H1134" i="5"/>
  <c r="L1134" i="5"/>
  <c r="P1134" i="5"/>
  <c r="T1134" i="5"/>
  <c r="V1134" i="5" s="1"/>
  <c r="X1134" i="5"/>
  <c r="AA1134" i="5" s="1"/>
  <c r="H1135" i="5"/>
  <c r="L1135" i="5"/>
  <c r="P1135" i="5"/>
  <c r="T1135" i="5"/>
  <c r="V1135" i="5" s="1"/>
  <c r="X1135" i="5"/>
  <c r="AA1135" i="5" s="1"/>
  <c r="H1136" i="5"/>
  <c r="L1136" i="5"/>
  <c r="P1136" i="5"/>
  <c r="T1136" i="5"/>
  <c r="V1136" i="5" s="1"/>
  <c r="X1136" i="5"/>
  <c r="AA1136" i="5" s="1"/>
  <c r="H1137" i="5"/>
  <c r="L1137" i="5"/>
  <c r="P1137" i="5"/>
  <c r="T1137" i="5"/>
  <c r="V1137" i="5" s="1"/>
  <c r="X1137" i="5"/>
  <c r="AA1137" i="5" s="1"/>
  <c r="H1138" i="5"/>
  <c r="L1138" i="5"/>
  <c r="P1138" i="5"/>
  <c r="T1138" i="5"/>
  <c r="V1138" i="5" s="1"/>
  <c r="X1138" i="5"/>
  <c r="AA1138" i="5" s="1"/>
  <c r="H1139" i="5"/>
  <c r="L1139" i="5"/>
  <c r="P1139" i="5"/>
  <c r="T1139" i="5"/>
  <c r="V1139" i="5" s="1"/>
  <c r="X1139" i="5"/>
  <c r="AA1139" i="5" s="1"/>
  <c r="H1140" i="5"/>
  <c r="L1140" i="5"/>
  <c r="P1140" i="5"/>
  <c r="T1140" i="5"/>
  <c r="V1140" i="5" s="1"/>
  <c r="X1140" i="5"/>
  <c r="AA1140" i="5" s="1"/>
  <c r="H1141" i="5"/>
  <c r="L1141" i="5"/>
  <c r="P1141" i="5"/>
  <c r="T1141" i="5"/>
  <c r="V1141" i="5" s="1"/>
  <c r="X1141" i="5"/>
  <c r="AA1141" i="5" s="1"/>
  <c r="H1142" i="5"/>
  <c r="L1142" i="5"/>
  <c r="P1142" i="5"/>
  <c r="T1142" i="5"/>
  <c r="V1142" i="5" s="1"/>
  <c r="X1142" i="5"/>
  <c r="AA1142" i="5" s="1"/>
  <c r="H1143" i="5"/>
  <c r="L1143" i="5"/>
  <c r="P1143" i="5"/>
  <c r="T1143" i="5"/>
  <c r="V1143" i="5" s="1"/>
  <c r="X1143" i="5"/>
  <c r="AA1143" i="5" s="1"/>
  <c r="H1144" i="5"/>
  <c r="L1144" i="5"/>
  <c r="P1144" i="5"/>
  <c r="T1144" i="5"/>
  <c r="V1144" i="5" s="1"/>
  <c r="X1144" i="5"/>
  <c r="AA1144" i="5" s="1"/>
  <c r="H1145" i="5"/>
  <c r="L1145" i="5"/>
  <c r="P1145" i="5"/>
  <c r="T1145" i="5"/>
  <c r="V1145" i="5" s="1"/>
  <c r="X1145" i="5"/>
  <c r="AA1145" i="5" s="1"/>
  <c r="H1146" i="5"/>
  <c r="L1146" i="5"/>
  <c r="P1146" i="5"/>
  <c r="T1146" i="5"/>
  <c r="V1146" i="5" s="1"/>
  <c r="X1146" i="5"/>
  <c r="AA1146" i="5" s="1"/>
  <c r="H1147" i="5"/>
  <c r="L1147" i="5"/>
  <c r="P1147" i="5"/>
  <c r="T1147" i="5"/>
  <c r="V1147" i="5" s="1"/>
  <c r="X1147" i="5"/>
  <c r="AA1147" i="5" s="1"/>
  <c r="H1148" i="5"/>
  <c r="L1148" i="5"/>
  <c r="P1148" i="5"/>
  <c r="T1148" i="5"/>
  <c r="V1148" i="5" s="1"/>
  <c r="X1148" i="5"/>
  <c r="AA1148" i="5" s="1"/>
  <c r="H1149" i="5"/>
  <c r="L1149" i="5"/>
  <c r="P1149" i="5"/>
  <c r="T1149" i="5"/>
  <c r="V1149" i="5" s="1"/>
  <c r="X1149" i="5"/>
  <c r="AA1149" i="5" s="1"/>
  <c r="H1150" i="5"/>
  <c r="L1150" i="5"/>
  <c r="P1150" i="5"/>
  <c r="T1150" i="5"/>
  <c r="V1150" i="5" s="1"/>
  <c r="X1150" i="5"/>
  <c r="AA1150" i="5" s="1"/>
  <c r="H1151" i="5"/>
  <c r="L1151" i="5"/>
  <c r="P1151" i="5"/>
  <c r="T1151" i="5"/>
  <c r="V1151" i="5" s="1"/>
  <c r="X1151" i="5"/>
  <c r="AA1151" i="5" s="1"/>
  <c r="H1152" i="5"/>
  <c r="L1152" i="5"/>
  <c r="P1152" i="5"/>
  <c r="T1152" i="5"/>
  <c r="V1152" i="5" s="1"/>
  <c r="X1152" i="5"/>
  <c r="AA1152" i="5" s="1"/>
  <c r="H1153" i="5"/>
  <c r="L1153" i="5"/>
  <c r="P1153" i="5"/>
  <c r="T1153" i="5"/>
  <c r="V1153" i="5" s="1"/>
  <c r="X1153" i="5"/>
  <c r="AA1153" i="5" s="1"/>
  <c r="H1154" i="5"/>
  <c r="L1154" i="5"/>
  <c r="P1154" i="5"/>
  <c r="T1154" i="5"/>
  <c r="V1154" i="5" s="1"/>
  <c r="X1154" i="5"/>
  <c r="AA1154" i="5" s="1"/>
  <c r="H1155" i="5"/>
  <c r="L1155" i="5"/>
  <c r="P1155" i="5"/>
  <c r="T1155" i="5"/>
  <c r="V1155" i="5" s="1"/>
  <c r="X1155" i="5"/>
  <c r="AA1155" i="5" s="1"/>
  <c r="H1156" i="5"/>
  <c r="L1156" i="5"/>
  <c r="P1156" i="5"/>
  <c r="T1156" i="5"/>
  <c r="V1156" i="5" s="1"/>
  <c r="X1156" i="5"/>
  <c r="AA1156" i="5" s="1"/>
  <c r="H1157" i="5"/>
  <c r="L1157" i="5"/>
  <c r="P1157" i="5"/>
  <c r="T1157" i="5"/>
  <c r="V1157" i="5" s="1"/>
  <c r="X1157" i="5"/>
  <c r="AA1157" i="5" s="1"/>
  <c r="H1158" i="5"/>
  <c r="L1158" i="5"/>
  <c r="P1158" i="5"/>
  <c r="T1158" i="5"/>
  <c r="V1158" i="5" s="1"/>
  <c r="X1158" i="5"/>
  <c r="AA1158" i="5" s="1"/>
  <c r="H1159" i="5"/>
  <c r="L1159" i="5"/>
  <c r="P1159" i="5"/>
  <c r="T1159" i="5"/>
  <c r="V1159" i="5" s="1"/>
  <c r="X1159" i="5"/>
  <c r="AA1159" i="5" s="1"/>
  <c r="H1160" i="5"/>
  <c r="L1160" i="5"/>
  <c r="P1160" i="5"/>
  <c r="T1160" i="5"/>
  <c r="V1160" i="5" s="1"/>
  <c r="X1160" i="5"/>
  <c r="AA1160" i="5" s="1"/>
  <c r="H1161" i="5"/>
  <c r="L1161" i="5"/>
  <c r="P1161" i="5"/>
  <c r="T1161" i="5"/>
  <c r="V1161" i="5" s="1"/>
  <c r="X1161" i="5"/>
  <c r="AA1161" i="5" s="1"/>
  <c r="H1162" i="5"/>
  <c r="L1162" i="5"/>
  <c r="P1162" i="5"/>
  <c r="T1162" i="5"/>
  <c r="V1162" i="5" s="1"/>
  <c r="X1162" i="5"/>
  <c r="AA1162" i="5" s="1"/>
  <c r="H1163" i="5"/>
  <c r="L1163" i="5"/>
  <c r="P1163" i="5"/>
  <c r="T1163" i="5"/>
  <c r="V1163" i="5" s="1"/>
  <c r="X1163" i="5"/>
  <c r="AA1163" i="5" s="1"/>
  <c r="H1164" i="5"/>
  <c r="L1164" i="5"/>
  <c r="P1164" i="5"/>
  <c r="T1164" i="5"/>
  <c r="V1164" i="5" s="1"/>
  <c r="X1164" i="5"/>
  <c r="AA1164" i="5" s="1"/>
  <c r="H1165" i="5"/>
  <c r="L1165" i="5"/>
  <c r="P1165" i="5"/>
  <c r="T1165" i="5"/>
  <c r="V1165" i="5" s="1"/>
  <c r="X1165" i="5"/>
  <c r="AA1165" i="5" s="1"/>
  <c r="H1166" i="5"/>
  <c r="L1166" i="5"/>
  <c r="P1166" i="5"/>
  <c r="T1166" i="5"/>
  <c r="V1166" i="5" s="1"/>
  <c r="X1166" i="5"/>
  <c r="AA1166" i="5" s="1"/>
  <c r="H1167" i="5"/>
  <c r="L1167" i="5"/>
  <c r="P1167" i="5"/>
  <c r="T1167" i="5"/>
  <c r="V1167" i="5" s="1"/>
  <c r="X1167" i="5"/>
  <c r="AA1167" i="5" s="1"/>
  <c r="H1168" i="5"/>
  <c r="L1168" i="5"/>
  <c r="P1168" i="5"/>
  <c r="T1168" i="5"/>
  <c r="V1168" i="5" s="1"/>
  <c r="X1168" i="5"/>
  <c r="AA1168" i="5" s="1"/>
  <c r="H1169" i="5"/>
  <c r="L1169" i="5"/>
  <c r="P1169" i="5"/>
  <c r="T1169" i="5"/>
  <c r="V1169" i="5" s="1"/>
  <c r="X1169" i="5"/>
  <c r="AA1169" i="5" s="1"/>
  <c r="H1170" i="5"/>
  <c r="L1170" i="5"/>
  <c r="P1170" i="5"/>
  <c r="T1170" i="5"/>
  <c r="V1170" i="5" s="1"/>
  <c r="X1170" i="5"/>
  <c r="AA1170" i="5" s="1"/>
  <c r="H1171" i="5"/>
  <c r="L1171" i="5"/>
  <c r="P1171" i="5"/>
  <c r="T1171" i="5"/>
  <c r="V1171" i="5" s="1"/>
  <c r="X1171" i="5"/>
  <c r="AA1171" i="5" s="1"/>
  <c r="H1172" i="5"/>
  <c r="L1172" i="5"/>
  <c r="P1172" i="5"/>
  <c r="T1172" i="5"/>
  <c r="V1172" i="5" s="1"/>
  <c r="X1172" i="5"/>
  <c r="AA1172" i="5" s="1"/>
  <c r="H1173" i="5"/>
  <c r="L1173" i="5"/>
  <c r="P1173" i="5"/>
  <c r="T1173" i="5"/>
  <c r="V1173" i="5" s="1"/>
  <c r="X1173" i="5"/>
  <c r="AA1173" i="5" s="1"/>
  <c r="H1174" i="5"/>
  <c r="L1174" i="5"/>
  <c r="P1174" i="5"/>
  <c r="T1174" i="5"/>
  <c r="V1174" i="5" s="1"/>
  <c r="X1174" i="5"/>
  <c r="AA1174" i="5" s="1"/>
  <c r="H1175" i="5"/>
  <c r="L1175" i="5"/>
  <c r="P1175" i="5"/>
  <c r="T1175" i="5"/>
  <c r="V1175" i="5" s="1"/>
  <c r="X1175" i="5"/>
  <c r="AA1175" i="5" s="1"/>
  <c r="H1176" i="5"/>
  <c r="L1176" i="5"/>
  <c r="P1176" i="5"/>
  <c r="T1176" i="5"/>
  <c r="V1176" i="5" s="1"/>
  <c r="X1176" i="5"/>
  <c r="AA1176" i="5" s="1"/>
  <c r="H1177" i="5"/>
  <c r="L1177" i="5"/>
  <c r="P1177" i="5"/>
  <c r="T1177" i="5"/>
  <c r="V1177" i="5" s="1"/>
  <c r="X1177" i="5"/>
  <c r="AA1177" i="5" s="1"/>
  <c r="H1178" i="5"/>
  <c r="L1178" i="5"/>
  <c r="P1178" i="5"/>
  <c r="T1178" i="5"/>
  <c r="V1178" i="5" s="1"/>
  <c r="X1178" i="5"/>
  <c r="AA1178" i="5" s="1"/>
  <c r="H1179" i="5"/>
  <c r="L1179" i="5"/>
  <c r="P1179" i="5"/>
  <c r="T1179" i="5"/>
  <c r="V1179" i="5" s="1"/>
  <c r="X1179" i="5"/>
  <c r="AA1179" i="5" s="1"/>
  <c r="H1180" i="5"/>
  <c r="L1180" i="5"/>
  <c r="P1180" i="5"/>
  <c r="T1180" i="5"/>
  <c r="V1180" i="5" s="1"/>
  <c r="X1180" i="5"/>
  <c r="AA1180" i="5" s="1"/>
  <c r="H1181" i="5"/>
  <c r="L1181" i="5"/>
  <c r="P1181" i="5"/>
  <c r="T1181" i="5"/>
  <c r="V1181" i="5" s="1"/>
  <c r="X1181" i="5"/>
  <c r="AA1181" i="5" s="1"/>
  <c r="H1182" i="5"/>
  <c r="L1182" i="5"/>
  <c r="P1182" i="5"/>
  <c r="T1182" i="5"/>
  <c r="V1182" i="5" s="1"/>
  <c r="X1182" i="5"/>
  <c r="AA1182" i="5" s="1"/>
  <c r="H1183" i="5"/>
  <c r="L1183" i="5"/>
  <c r="P1183" i="5"/>
  <c r="T1183" i="5"/>
  <c r="V1183" i="5" s="1"/>
  <c r="X1183" i="5"/>
  <c r="AA1183" i="5" s="1"/>
  <c r="H1184" i="5"/>
  <c r="L1184" i="5"/>
  <c r="P1184" i="5"/>
  <c r="T1184" i="5"/>
  <c r="V1184" i="5" s="1"/>
  <c r="X1184" i="5"/>
  <c r="AA1184" i="5" s="1"/>
  <c r="H1185" i="5"/>
  <c r="L1185" i="5"/>
  <c r="P1185" i="5"/>
  <c r="T1185" i="5"/>
  <c r="V1185" i="5" s="1"/>
  <c r="X1185" i="5"/>
  <c r="AA1185" i="5" s="1"/>
  <c r="H1186" i="5"/>
  <c r="L1186" i="5"/>
  <c r="P1186" i="5"/>
  <c r="T1186" i="5"/>
  <c r="V1186" i="5" s="1"/>
  <c r="X1186" i="5"/>
  <c r="AA1186" i="5" s="1"/>
  <c r="H1187" i="5"/>
  <c r="L1187" i="5"/>
  <c r="P1187" i="5"/>
  <c r="T1187" i="5"/>
  <c r="V1187" i="5" s="1"/>
  <c r="X1187" i="5"/>
  <c r="AA1187" i="5" s="1"/>
  <c r="H1188" i="5"/>
  <c r="L1188" i="5"/>
  <c r="P1188" i="5"/>
  <c r="T1188" i="5"/>
  <c r="V1188" i="5" s="1"/>
  <c r="X1188" i="5"/>
  <c r="AA1188" i="5" s="1"/>
  <c r="H1189" i="5"/>
  <c r="L1189" i="5"/>
  <c r="P1189" i="5"/>
  <c r="T1189" i="5"/>
  <c r="V1189" i="5" s="1"/>
  <c r="X1189" i="5"/>
  <c r="AA1189" i="5" s="1"/>
  <c r="H1190" i="5"/>
  <c r="L1190" i="5"/>
  <c r="P1190" i="5"/>
  <c r="T1190" i="5"/>
  <c r="V1190" i="5" s="1"/>
  <c r="X1190" i="5"/>
  <c r="AA1190" i="5" s="1"/>
  <c r="H1191" i="5"/>
  <c r="L1191" i="5"/>
  <c r="P1191" i="5"/>
  <c r="T1191" i="5"/>
  <c r="V1191" i="5" s="1"/>
  <c r="X1191" i="5"/>
  <c r="AA1191" i="5" s="1"/>
  <c r="H1192" i="5"/>
  <c r="L1192" i="5"/>
  <c r="P1192" i="5"/>
  <c r="T1192" i="5"/>
  <c r="V1192" i="5" s="1"/>
  <c r="X1192" i="5"/>
  <c r="AA1192" i="5" s="1"/>
  <c r="H1193" i="5"/>
  <c r="L1193" i="5"/>
  <c r="P1193" i="5"/>
  <c r="T1193" i="5"/>
  <c r="V1193" i="5" s="1"/>
  <c r="X1193" i="5"/>
  <c r="AA1193" i="5" s="1"/>
  <c r="H1194" i="5"/>
  <c r="L1194" i="5"/>
  <c r="P1194" i="5"/>
  <c r="T1194" i="5"/>
  <c r="V1194" i="5" s="1"/>
  <c r="X1194" i="5"/>
  <c r="AA1194" i="5" s="1"/>
  <c r="H1195" i="5"/>
  <c r="L1195" i="5"/>
  <c r="P1195" i="5"/>
  <c r="T1195" i="5"/>
  <c r="V1195" i="5" s="1"/>
  <c r="X1195" i="5"/>
  <c r="AA1195" i="5" s="1"/>
  <c r="H1196" i="5"/>
  <c r="L1196" i="5"/>
  <c r="P1196" i="5"/>
  <c r="T1196" i="5"/>
  <c r="V1196" i="5" s="1"/>
  <c r="X1196" i="5"/>
  <c r="AA1196" i="5" s="1"/>
  <c r="H1197" i="5"/>
  <c r="L1197" i="5"/>
  <c r="P1197" i="5"/>
  <c r="T1197" i="5"/>
  <c r="V1197" i="5" s="1"/>
  <c r="X1197" i="5"/>
  <c r="AA1197" i="5" s="1"/>
  <c r="H1198" i="5"/>
  <c r="L1198" i="5"/>
  <c r="P1198" i="5"/>
  <c r="T1198" i="5"/>
  <c r="V1198" i="5" s="1"/>
  <c r="X1198" i="5"/>
  <c r="AA1198" i="5" s="1"/>
  <c r="H1199" i="5"/>
  <c r="L1199" i="5"/>
  <c r="P1199" i="5"/>
  <c r="T1199" i="5"/>
  <c r="V1199" i="5" s="1"/>
  <c r="X1199" i="5"/>
  <c r="AA1199" i="5" s="1"/>
  <c r="Y1200" i="5"/>
  <c r="U1200" i="5"/>
  <c r="I1200" i="5"/>
  <c r="H1200" i="5"/>
  <c r="S1200" i="5"/>
  <c r="X1200" i="5"/>
  <c r="AA1200" i="5" s="1"/>
  <c r="AD1200" i="5"/>
  <c r="AC1200" i="5" s="1"/>
  <c r="Y1203" i="5"/>
  <c r="U1203" i="5"/>
  <c r="I1203" i="5"/>
  <c r="E1203" i="5"/>
  <c r="J1203" i="5"/>
  <c r="T1203" i="5"/>
  <c r="V1203" i="5" s="1"/>
  <c r="Z1203" i="5"/>
  <c r="Y1207" i="5"/>
  <c r="U1207" i="5"/>
  <c r="I1207" i="5"/>
  <c r="E1207" i="5"/>
  <c r="J1207" i="5"/>
  <c r="T1207" i="5"/>
  <c r="V1207" i="5" s="1"/>
  <c r="Z1207" i="5"/>
  <c r="Y1211" i="5"/>
  <c r="U1211" i="5"/>
  <c r="I1211" i="5"/>
  <c r="E1211" i="5"/>
  <c r="J1211" i="5"/>
  <c r="T1211" i="5"/>
  <c r="V1211" i="5" s="1"/>
  <c r="Z1211" i="5"/>
  <c r="Y1215" i="5"/>
  <c r="U1215" i="5"/>
  <c r="I1215" i="5"/>
  <c r="E1215" i="5"/>
  <c r="J1215" i="5"/>
  <c r="T1215" i="5"/>
  <c r="V1215" i="5" s="1"/>
  <c r="Z1215" i="5"/>
  <c r="Y1219" i="5"/>
  <c r="U1219" i="5"/>
  <c r="I1219" i="5"/>
  <c r="E1219" i="5"/>
  <c r="J1219" i="5"/>
  <c r="T1219" i="5"/>
  <c r="V1219" i="5" s="1"/>
  <c r="Z1219" i="5"/>
  <c r="Y1223" i="5"/>
  <c r="U1223" i="5"/>
  <c r="I1223" i="5"/>
  <c r="E1223" i="5"/>
  <c r="Z1223" i="5"/>
  <c r="T1223" i="5"/>
  <c r="J1223" i="5"/>
  <c r="K1223" i="5"/>
  <c r="R1223" i="5"/>
  <c r="X1223" i="5"/>
  <c r="Y1224" i="5"/>
  <c r="U1224" i="5"/>
  <c r="I1224" i="5"/>
  <c r="E1224" i="5"/>
  <c r="AD1224" i="5"/>
  <c r="AC1224" i="5" s="1"/>
  <c r="X1224" i="5"/>
  <c r="S1224" i="5"/>
  <c r="H1224" i="5"/>
  <c r="C1224" i="5"/>
  <c r="K1224" i="5"/>
  <c r="R1224" i="5"/>
  <c r="Z1224" i="5"/>
  <c r="Y1225" i="5"/>
  <c r="U1225" i="5"/>
  <c r="I1225" i="5"/>
  <c r="E1225" i="5"/>
  <c r="AB1225" i="5"/>
  <c r="AC1225" i="5" s="1"/>
  <c r="W1225" i="5"/>
  <c r="R1225" i="5"/>
  <c r="L1225" i="5"/>
  <c r="G1225" i="5"/>
  <c r="K1225" i="5"/>
  <c r="S1225" i="5"/>
  <c r="Z1225" i="5"/>
  <c r="Y1226" i="5"/>
  <c r="U1226" i="5"/>
  <c r="I1226" i="5"/>
  <c r="E1226" i="5"/>
  <c r="P1226" i="5"/>
  <c r="K1226" i="5"/>
  <c r="F1226" i="5"/>
  <c r="L1226" i="5"/>
  <c r="S1226" i="5"/>
  <c r="Z1226" i="5"/>
  <c r="Y1228" i="5"/>
  <c r="U1228" i="5"/>
  <c r="I1228" i="5"/>
  <c r="E1228" i="5"/>
  <c r="AD1228" i="5"/>
  <c r="AC1228" i="5" s="1"/>
  <c r="X1228" i="5"/>
  <c r="S1228" i="5"/>
  <c r="H1228" i="5"/>
  <c r="C1228" i="5"/>
  <c r="K1228" i="5"/>
  <c r="R1228" i="5"/>
  <c r="Z1228" i="5"/>
  <c r="Y1229" i="5"/>
  <c r="U1229" i="5"/>
  <c r="I1229" i="5"/>
  <c r="E1229" i="5"/>
  <c r="AB1229" i="5"/>
  <c r="AC1229" i="5" s="1"/>
  <c r="W1229" i="5"/>
  <c r="R1229" i="5"/>
  <c r="L1229" i="5"/>
  <c r="G1229" i="5"/>
  <c r="K1229" i="5"/>
  <c r="S1229" i="5"/>
  <c r="Z1229" i="5"/>
  <c r="Y1230" i="5"/>
  <c r="U1230" i="5"/>
  <c r="I1230" i="5"/>
  <c r="E1230" i="5"/>
  <c r="P1230" i="5"/>
  <c r="K1230" i="5"/>
  <c r="F1230" i="5"/>
  <c r="L1230" i="5"/>
  <c r="S1230" i="5"/>
  <c r="Z1230" i="5"/>
  <c r="Y1232" i="5"/>
  <c r="U1232" i="5"/>
  <c r="I1232" i="5"/>
  <c r="E1232" i="5"/>
  <c r="AD1232" i="5"/>
  <c r="AC1232" i="5" s="1"/>
  <c r="X1232" i="5"/>
  <c r="S1232" i="5"/>
  <c r="H1232" i="5"/>
  <c r="C1232" i="5"/>
  <c r="K1232" i="5"/>
  <c r="R1232" i="5"/>
  <c r="Z1232" i="5"/>
  <c r="Y1233" i="5"/>
  <c r="U1233" i="5"/>
  <c r="I1233" i="5"/>
  <c r="E1233" i="5"/>
  <c r="AB1233" i="5"/>
  <c r="AC1233" i="5" s="1"/>
  <c r="W1233" i="5"/>
  <c r="R1233" i="5"/>
  <c r="L1233" i="5"/>
  <c r="G1233" i="5"/>
  <c r="K1233" i="5"/>
  <c r="S1233" i="5"/>
  <c r="Z1233" i="5"/>
  <c r="Y1234" i="5"/>
  <c r="U1234" i="5"/>
  <c r="I1234" i="5"/>
  <c r="E1234" i="5"/>
  <c r="P1234" i="5"/>
  <c r="K1234" i="5"/>
  <c r="F1234" i="5"/>
  <c r="L1234" i="5"/>
  <c r="S1234" i="5"/>
  <c r="Z1234" i="5"/>
  <c r="Y1236" i="5"/>
  <c r="U1236" i="5"/>
  <c r="I1236" i="5"/>
  <c r="E1236" i="5"/>
  <c r="AD1236" i="5"/>
  <c r="AC1236" i="5" s="1"/>
  <c r="X1236" i="5"/>
  <c r="S1236" i="5"/>
  <c r="H1236" i="5"/>
  <c r="C1236" i="5"/>
  <c r="K1236" i="5"/>
  <c r="R1236" i="5"/>
  <c r="Z1236" i="5"/>
  <c r="Y1237" i="5"/>
  <c r="U1237" i="5"/>
  <c r="I1237" i="5"/>
  <c r="E1237" i="5"/>
  <c r="AB1237" i="5"/>
  <c r="AC1237" i="5" s="1"/>
  <c r="W1237" i="5"/>
  <c r="R1237" i="5"/>
  <c r="L1237" i="5"/>
  <c r="G1237" i="5"/>
  <c r="K1237" i="5"/>
  <c r="S1237" i="5"/>
  <c r="Z1237" i="5"/>
  <c r="Y1238" i="5"/>
  <c r="U1238" i="5"/>
  <c r="I1238" i="5"/>
  <c r="E1238" i="5"/>
  <c r="P1238" i="5"/>
  <c r="K1238" i="5"/>
  <c r="F1238" i="5"/>
  <c r="L1238" i="5"/>
  <c r="S1238" i="5"/>
  <c r="Z1238" i="5"/>
  <c r="Y1240" i="5"/>
  <c r="U1240" i="5"/>
  <c r="I1240" i="5"/>
  <c r="E1240" i="5"/>
  <c r="AD1240" i="5"/>
  <c r="AC1240" i="5" s="1"/>
  <c r="X1240" i="5"/>
  <c r="S1240" i="5"/>
  <c r="H1240" i="5"/>
  <c r="C1240" i="5"/>
  <c r="K1240" i="5"/>
  <c r="R1240" i="5"/>
  <c r="Z1240" i="5"/>
  <c r="Y1241" i="5"/>
  <c r="U1241" i="5"/>
  <c r="I1241" i="5"/>
  <c r="E1241" i="5"/>
  <c r="AB1241" i="5"/>
  <c r="AC1241" i="5" s="1"/>
  <c r="W1241" i="5"/>
  <c r="R1241" i="5"/>
  <c r="L1241" i="5"/>
  <c r="G1241" i="5"/>
  <c r="K1241" i="5"/>
  <c r="S1241" i="5"/>
  <c r="Z1241" i="5"/>
  <c r="Y1242" i="5"/>
  <c r="U1242" i="5"/>
  <c r="I1242" i="5"/>
  <c r="E1242" i="5"/>
  <c r="P1242" i="5"/>
  <c r="K1242" i="5"/>
  <c r="F1242" i="5"/>
  <c r="L1242" i="5"/>
  <c r="S1242" i="5"/>
  <c r="Z1242" i="5"/>
  <c r="Y1244" i="5"/>
  <c r="U1244" i="5"/>
  <c r="I1244" i="5"/>
  <c r="E1244" i="5"/>
  <c r="AD1244" i="5"/>
  <c r="AC1244" i="5" s="1"/>
  <c r="X1244" i="5"/>
  <c r="S1244" i="5"/>
  <c r="H1244" i="5"/>
  <c r="C1244" i="5"/>
  <c r="K1244" i="5"/>
  <c r="R1244" i="5"/>
  <c r="Z1244" i="5"/>
  <c r="Y1245" i="5"/>
  <c r="U1245" i="5"/>
  <c r="I1245" i="5"/>
  <c r="E1245" i="5"/>
  <c r="AB1245" i="5"/>
  <c r="AC1245" i="5" s="1"/>
  <c r="W1245" i="5"/>
  <c r="R1245" i="5"/>
  <c r="L1245" i="5"/>
  <c r="G1245" i="5"/>
  <c r="K1245" i="5"/>
  <c r="S1245" i="5"/>
  <c r="Z1245" i="5"/>
  <c r="Y1246" i="5"/>
  <c r="U1246" i="5"/>
  <c r="I1246" i="5"/>
  <c r="E1246" i="5"/>
  <c r="P1246" i="5"/>
  <c r="K1246" i="5"/>
  <c r="F1246" i="5"/>
  <c r="L1246" i="5"/>
  <c r="S1246" i="5"/>
  <c r="Z1246" i="5"/>
  <c r="Y1248" i="5"/>
  <c r="U1248" i="5"/>
  <c r="I1248" i="5"/>
  <c r="E1248" i="5"/>
  <c r="AD1248" i="5"/>
  <c r="AC1248" i="5" s="1"/>
  <c r="X1248" i="5"/>
  <c r="S1248" i="5"/>
  <c r="H1248" i="5"/>
  <c r="C1248" i="5"/>
  <c r="K1248" i="5"/>
  <c r="R1248" i="5"/>
  <c r="Z1248" i="5"/>
  <c r="Y1249" i="5"/>
  <c r="U1249" i="5"/>
  <c r="I1249" i="5"/>
  <c r="E1249" i="5"/>
  <c r="AB1249" i="5"/>
  <c r="AC1249" i="5" s="1"/>
  <c r="W1249" i="5"/>
  <c r="R1249" i="5"/>
  <c r="L1249" i="5"/>
  <c r="G1249" i="5"/>
  <c r="K1249" i="5"/>
  <c r="S1249" i="5"/>
  <c r="Z1249" i="5"/>
  <c r="Y1250" i="5"/>
  <c r="U1250" i="5"/>
  <c r="I1250" i="5"/>
  <c r="E1250" i="5"/>
  <c r="P1250" i="5"/>
  <c r="K1250" i="5"/>
  <c r="F1250" i="5"/>
  <c r="L1250" i="5"/>
  <c r="S1250" i="5"/>
  <c r="Z1250" i="5"/>
  <c r="Y1252" i="5"/>
  <c r="U1252" i="5"/>
  <c r="I1252" i="5"/>
  <c r="E1252" i="5"/>
  <c r="AD1252" i="5"/>
  <c r="AC1252" i="5" s="1"/>
  <c r="X1252" i="5"/>
  <c r="S1252" i="5"/>
  <c r="H1252" i="5"/>
  <c r="C1252" i="5"/>
  <c r="K1252" i="5"/>
  <c r="R1252" i="5"/>
  <c r="Z1252" i="5"/>
  <c r="Y1253" i="5"/>
  <c r="U1253" i="5"/>
  <c r="I1253" i="5"/>
  <c r="E1253" i="5"/>
  <c r="AB1253" i="5"/>
  <c r="AC1253" i="5" s="1"/>
  <c r="W1253" i="5"/>
  <c r="R1253" i="5"/>
  <c r="L1253" i="5"/>
  <c r="G1253" i="5"/>
  <c r="K1253" i="5"/>
  <c r="S1253" i="5"/>
  <c r="Z1253" i="5"/>
  <c r="Y1254" i="5"/>
  <c r="U1254" i="5"/>
  <c r="I1254" i="5"/>
  <c r="E1254" i="5"/>
  <c r="P1254" i="5"/>
  <c r="K1254" i="5"/>
  <c r="F1254" i="5"/>
  <c r="L1254" i="5"/>
  <c r="S1254" i="5"/>
  <c r="Z1254" i="5"/>
  <c r="Y1256" i="5"/>
  <c r="U1256" i="5"/>
  <c r="I1256" i="5"/>
  <c r="E1256" i="5"/>
  <c r="AD1256" i="5"/>
  <c r="AC1256" i="5" s="1"/>
  <c r="X1256" i="5"/>
  <c r="S1256" i="5"/>
  <c r="H1256" i="5"/>
  <c r="C1256" i="5"/>
  <c r="K1256" i="5"/>
  <c r="R1256" i="5"/>
  <c r="Z1256" i="5"/>
  <c r="Y1257" i="5"/>
  <c r="U1257" i="5"/>
  <c r="I1257" i="5"/>
  <c r="E1257" i="5"/>
  <c r="AB1257" i="5"/>
  <c r="AC1257" i="5" s="1"/>
  <c r="W1257" i="5"/>
  <c r="R1257" i="5"/>
  <c r="L1257" i="5"/>
  <c r="G1257" i="5"/>
  <c r="K1257" i="5"/>
  <c r="S1257" i="5"/>
  <c r="Z1257" i="5"/>
  <c r="Y1258" i="5"/>
  <c r="U1258" i="5"/>
  <c r="I1258" i="5"/>
  <c r="E1258" i="5"/>
  <c r="P1258" i="5"/>
  <c r="K1258" i="5"/>
  <c r="F1258" i="5"/>
  <c r="L1258" i="5"/>
  <c r="S1258" i="5"/>
  <c r="Z1258" i="5"/>
  <c r="Y1260" i="5"/>
  <c r="U1260" i="5"/>
  <c r="I1260" i="5"/>
  <c r="E1260" i="5"/>
  <c r="AD1260" i="5"/>
  <c r="AC1260" i="5" s="1"/>
  <c r="X1260" i="5"/>
  <c r="S1260" i="5"/>
  <c r="H1260" i="5"/>
  <c r="C1260" i="5"/>
  <c r="K1260" i="5"/>
  <c r="R1260" i="5"/>
  <c r="Z1260" i="5"/>
  <c r="Y1261" i="5"/>
  <c r="U1261" i="5"/>
  <c r="I1261" i="5"/>
  <c r="E1261" i="5"/>
  <c r="AB1261" i="5"/>
  <c r="AC1261" i="5" s="1"/>
  <c r="W1261" i="5"/>
  <c r="R1261" i="5"/>
  <c r="L1261" i="5"/>
  <c r="G1261" i="5"/>
  <c r="K1261" i="5"/>
  <c r="S1261" i="5"/>
  <c r="Z1261" i="5"/>
  <c r="Y1262" i="5"/>
  <c r="U1262" i="5"/>
  <c r="I1262" i="5"/>
  <c r="E1262" i="5"/>
  <c r="P1262" i="5"/>
  <c r="K1262" i="5"/>
  <c r="F1262" i="5"/>
  <c r="L1262" i="5"/>
  <c r="S1262" i="5"/>
  <c r="Z1262" i="5"/>
  <c r="J1264" i="5"/>
  <c r="S1264" i="5"/>
  <c r="AB1264" i="5"/>
  <c r="Y1266" i="5"/>
  <c r="U1266" i="5"/>
  <c r="I1266" i="5"/>
  <c r="E1266" i="5"/>
  <c r="AD1266" i="5"/>
  <c r="X1266" i="5"/>
  <c r="S1266" i="5"/>
  <c r="V1266" i="5" s="1"/>
  <c r="H1266" i="5"/>
  <c r="C1266" i="5"/>
  <c r="AB1266" i="5"/>
  <c r="G1266" i="5"/>
  <c r="L1266" i="5"/>
  <c r="W1266" i="5"/>
  <c r="Y1267" i="5"/>
  <c r="U1267" i="5"/>
  <c r="I1267" i="5"/>
  <c r="E1267" i="5"/>
  <c r="AB1267" i="5"/>
  <c r="W1267" i="5"/>
  <c r="R1267" i="5"/>
  <c r="L1267" i="5"/>
  <c r="G1267" i="5"/>
  <c r="AD1267" i="5"/>
  <c r="AC1267" i="5" s="1"/>
  <c r="H1267" i="5"/>
  <c r="X1267" i="5"/>
  <c r="Y1268" i="5"/>
  <c r="U1268" i="5"/>
  <c r="V1268" i="5" s="1"/>
  <c r="I1268" i="5"/>
  <c r="E1268" i="5"/>
  <c r="P1268" i="5"/>
  <c r="K1268" i="5"/>
  <c r="F1268" i="5"/>
  <c r="AD1268" i="5"/>
  <c r="AC1268" i="5" s="1"/>
  <c r="W1268" i="5"/>
  <c r="H1268" i="5"/>
  <c r="X1268" i="5"/>
  <c r="J1270" i="5"/>
  <c r="R1270" i="5"/>
  <c r="J1271" i="5"/>
  <c r="S1271" i="5"/>
  <c r="J1272" i="5"/>
  <c r="S1272" i="5"/>
  <c r="AB1272" i="5"/>
  <c r="Y1274" i="5"/>
  <c r="U1274" i="5"/>
  <c r="I1274" i="5"/>
  <c r="E1274" i="5"/>
  <c r="AD1274" i="5"/>
  <c r="X1274" i="5"/>
  <c r="S1274" i="5"/>
  <c r="H1274" i="5"/>
  <c r="C1274" i="5"/>
  <c r="AB1274" i="5"/>
  <c r="G1274" i="5"/>
  <c r="L1274" i="5"/>
  <c r="W1274" i="5"/>
  <c r="Y1275" i="5"/>
  <c r="U1275" i="5"/>
  <c r="I1275" i="5"/>
  <c r="E1275" i="5"/>
  <c r="AB1275" i="5"/>
  <c r="W1275" i="5"/>
  <c r="R1275" i="5"/>
  <c r="V1275" i="5" s="1"/>
  <c r="L1275" i="5"/>
  <c r="G1275" i="5"/>
  <c r="AD1275" i="5"/>
  <c r="H1275" i="5"/>
  <c r="X1275" i="5"/>
  <c r="Y1276" i="5"/>
  <c r="U1276" i="5"/>
  <c r="V1276" i="5" s="1"/>
  <c r="I1276" i="5"/>
  <c r="E1276" i="5"/>
  <c r="P1276" i="5"/>
  <c r="K1276" i="5"/>
  <c r="F1276" i="5"/>
  <c r="AD1276" i="5"/>
  <c r="AC1276" i="5" s="1"/>
  <c r="W1276" i="5"/>
  <c r="H1276" i="5"/>
  <c r="X1276" i="5"/>
  <c r="K1278" i="5"/>
  <c r="Z1278" i="5"/>
  <c r="K1279" i="5"/>
  <c r="Z1279" i="5"/>
  <c r="L1280" i="5"/>
  <c r="Z1280" i="5"/>
  <c r="L1282" i="5"/>
  <c r="AB1284" i="5"/>
  <c r="L1286" i="5"/>
  <c r="AB1288" i="5"/>
  <c r="L1290" i="5"/>
  <c r="AB1292" i="5"/>
  <c r="L1294" i="5"/>
  <c r="P1296" i="5"/>
  <c r="P1298" i="5"/>
  <c r="M1299" i="5"/>
  <c r="N1299" i="5"/>
  <c r="M1307" i="5"/>
  <c r="N1307" i="5"/>
  <c r="O1307" i="5"/>
  <c r="M1314" i="5"/>
  <c r="N1314" i="5"/>
  <c r="O1314" i="5"/>
  <c r="Y1227" i="5"/>
  <c r="U1227" i="5"/>
  <c r="I1227" i="5"/>
  <c r="E1227" i="5"/>
  <c r="J1227" i="5"/>
  <c r="T1227" i="5"/>
  <c r="V1227" i="5" s="1"/>
  <c r="Z1227" i="5"/>
  <c r="Y1231" i="5"/>
  <c r="U1231" i="5"/>
  <c r="I1231" i="5"/>
  <c r="E1231" i="5"/>
  <c r="J1231" i="5"/>
  <c r="T1231" i="5"/>
  <c r="V1231" i="5" s="1"/>
  <c r="Z1231" i="5"/>
  <c r="Y1235" i="5"/>
  <c r="U1235" i="5"/>
  <c r="I1235" i="5"/>
  <c r="E1235" i="5"/>
  <c r="J1235" i="5"/>
  <c r="T1235" i="5"/>
  <c r="V1235" i="5" s="1"/>
  <c r="Z1235" i="5"/>
  <c r="Y1239" i="5"/>
  <c r="U1239" i="5"/>
  <c r="I1239" i="5"/>
  <c r="E1239" i="5"/>
  <c r="J1239" i="5"/>
  <c r="T1239" i="5"/>
  <c r="V1239" i="5" s="1"/>
  <c r="Z1239" i="5"/>
  <c r="Y1243" i="5"/>
  <c r="U1243" i="5"/>
  <c r="I1243" i="5"/>
  <c r="E1243" i="5"/>
  <c r="J1243" i="5"/>
  <c r="T1243" i="5"/>
  <c r="V1243" i="5" s="1"/>
  <c r="Z1243" i="5"/>
  <c r="Y1247" i="5"/>
  <c r="U1247" i="5"/>
  <c r="I1247" i="5"/>
  <c r="E1247" i="5"/>
  <c r="J1247" i="5"/>
  <c r="T1247" i="5"/>
  <c r="V1247" i="5" s="1"/>
  <c r="Z1247" i="5"/>
  <c r="Y1251" i="5"/>
  <c r="U1251" i="5"/>
  <c r="I1251" i="5"/>
  <c r="E1251" i="5"/>
  <c r="J1251" i="5"/>
  <c r="T1251" i="5"/>
  <c r="V1251" i="5" s="1"/>
  <c r="Z1251" i="5"/>
  <c r="Y1255" i="5"/>
  <c r="U1255" i="5"/>
  <c r="I1255" i="5"/>
  <c r="E1255" i="5"/>
  <c r="J1255" i="5"/>
  <c r="T1255" i="5"/>
  <c r="V1255" i="5" s="1"/>
  <c r="Z1255" i="5"/>
  <c r="Y1259" i="5"/>
  <c r="U1259" i="5"/>
  <c r="I1259" i="5"/>
  <c r="E1259" i="5"/>
  <c r="J1259" i="5"/>
  <c r="T1259" i="5"/>
  <c r="V1259" i="5" s="1"/>
  <c r="Z1259" i="5"/>
  <c r="Y1263" i="5"/>
  <c r="U1263" i="5"/>
  <c r="AB1263" i="5"/>
  <c r="W1263" i="5"/>
  <c r="R1263" i="5"/>
  <c r="I1263" i="5"/>
  <c r="E1263" i="5"/>
  <c r="J1263" i="5"/>
  <c r="AD1263" i="5"/>
  <c r="AC1300" i="5"/>
  <c r="M1304" i="5"/>
  <c r="O1304" i="5"/>
  <c r="M1310" i="5"/>
  <c r="N1310" i="5"/>
  <c r="M1315" i="5"/>
  <c r="N1315" i="5"/>
  <c r="M1281" i="5"/>
  <c r="O1281" i="5"/>
  <c r="AC1281" i="5"/>
  <c r="M1285" i="5"/>
  <c r="O1285" i="5"/>
  <c r="AC1285" i="5"/>
  <c r="M1289" i="5"/>
  <c r="O1289" i="5"/>
  <c r="AC1289" i="5"/>
  <c r="M1293" i="5"/>
  <c r="O1293" i="5"/>
  <c r="AC1293" i="5"/>
  <c r="M1300" i="5"/>
  <c r="O1300" i="5"/>
  <c r="Y1301" i="5"/>
  <c r="U1301" i="5"/>
  <c r="I1301" i="5"/>
  <c r="E1301" i="5"/>
  <c r="AD1301" i="5"/>
  <c r="AC1301" i="5" s="1"/>
  <c r="X1301" i="5"/>
  <c r="S1301" i="5"/>
  <c r="H1301" i="5"/>
  <c r="C1301" i="5"/>
  <c r="T1301" i="5"/>
  <c r="L1301" i="5"/>
  <c r="F1301" i="5"/>
  <c r="W1301" i="5"/>
  <c r="Y1302" i="5"/>
  <c r="U1302" i="5"/>
  <c r="I1302" i="5"/>
  <c r="E1302" i="5"/>
  <c r="AB1302" i="5"/>
  <c r="AC1302" i="5" s="1"/>
  <c r="W1302" i="5"/>
  <c r="R1302" i="5"/>
  <c r="L1302" i="5"/>
  <c r="G1302" i="5"/>
  <c r="T1302" i="5"/>
  <c r="F1302" i="5"/>
  <c r="X1302" i="5"/>
  <c r="Y1303" i="5"/>
  <c r="U1303" i="5"/>
  <c r="I1303" i="5"/>
  <c r="E1303" i="5"/>
  <c r="P1303" i="5"/>
  <c r="K1303" i="5"/>
  <c r="F1303" i="5"/>
  <c r="AB1303" i="5"/>
  <c r="AC1303" i="5" s="1"/>
  <c r="T1303" i="5"/>
  <c r="G1303" i="5"/>
  <c r="X1303" i="5"/>
  <c r="O1310" i="5"/>
  <c r="M1311" i="5"/>
  <c r="N1311" i="5"/>
  <c r="O1315" i="5"/>
  <c r="M1302" i="5"/>
  <c r="N1302" i="5"/>
  <c r="M1303" i="5"/>
  <c r="N1303" i="5"/>
  <c r="M1306" i="5"/>
  <c r="N1306" i="5"/>
  <c r="O1317" i="5"/>
  <c r="N1317" i="5"/>
  <c r="M1317" i="5"/>
  <c r="M1308" i="5"/>
  <c r="O1308" i="5"/>
  <c r="AC1308" i="5"/>
  <c r="J1309" i="5"/>
  <c r="P1309" i="5"/>
  <c r="C1310" i="5"/>
  <c r="J1310" i="5"/>
  <c r="P1310" i="5"/>
  <c r="C1311" i="5"/>
  <c r="J1311" i="5"/>
  <c r="R1311" i="5"/>
  <c r="M1312" i="5"/>
  <c r="O1312" i="5"/>
  <c r="AC1312" i="5"/>
  <c r="J1313" i="5"/>
  <c r="P1313" i="5"/>
  <c r="C1314" i="5"/>
  <c r="J1314" i="5"/>
  <c r="P1314" i="5"/>
  <c r="C1315" i="5"/>
  <c r="J1315" i="5"/>
  <c r="R1315" i="5"/>
  <c r="M1316" i="5"/>
  <c r="O1316" i="5"/>
  <c r="AC1316" i="5"/>
  <c r="Y1305" i="5"/>
  <c r="U1305" i="5"/>
  <c r="I1305" i="5"/>
  <c r="E1305" i="5"/>
  <c r="AD1305" i="5"/>
  <c r="AC1305" i="5" s="1"/>
  <c r="X1305" i="5"/>
  <c r="S1305" i="5"/>
  <c r="H1305" i="5"/>
  <c r="C1305" i="5"/>
  <c r="K1305" i="5"/>
  <c r="R1305" i="5"/>
  <c r="Z1305" i="5"/>
  <c r="Y1306" i="5"/>
  <c r="U1306" i="5"/>
  <c r="I1306" i="5"/>
  <c r="E1306" i="5"/>
  <c r="AB1306" i="5"/>
  <c r="AC1306" i="5" s="1"/>
  <c r="W1306" i="5"/>
  <c r="R1306" i="5"/>
  <c r="L1306" i="5"/>
  <c r="G1306" i="5"/>
  <c r="K1306" i="5"/>
  <c r="S1306" i="5"/>
  <c r="Z1306" i="5"/>
  <c r="Y1307" i="5"/>
  <c r="U1307" i="5"/>
  <c r="I1307" i="5"/>
  <c r="E1307" i="5"/>
  <c r="P1307" i="5"/>
  <c r="K1307" i="5"/>
  <c r="F1307" i="5"/>
  <c r="L1307" i="5"/>
  <c r="S1307" i="5"/>
  <c r="Z1307" i="5"/>
  <c r="Y1309" i="5"/>
  <c r="U1309" i="5"/>
  <c r="I1309" i="5"/>
  <c r="E1309" i="5"/>
  <c r="AD1309" i="5"/>
  <c r="AC1309" i="5" s="1"/>
  <c r="X1309" i="5"/>
  <c r="S1309" i="5"/>
  <c r="H1309" i="5"/>
  <c r="C1309" i="5"/>
  <c r="K1309" i="5"/>
  <c r="R1309" i="5"/>
  <c r="Z1309" i="5"/>
  <c r="Y1310" i="5"/>
  <c r="U1310" i="5"/>
  <c r="I1310" i="5"/>
  <c r="E1310" i="5"/>
  <c r="AB1310" i="5"/>
  <c r="AC1310" i="5" s="1"/>
  <c r="W1310" i="5"/>
  <c r="R1310" i="5"/>
  <c r="L1310" i="5"/>
  <c r="G1310" i="5"/>
  <c r="K1310" i="5"/>
  <c r="S1310" i="5"/>
  <c r="Z1310" i="5"/>
  <c r="Y1311" i="5"/>
  <c r="U1311" i="5"/>
  <c r="I1311" i="5"/>
  <c r="E1311" i="5"/>
  <c r="P1311" i="5"/>
  <c r="K1311" i="5"/>
  <c r="F1311" i="5"/>
  <c r="L1311" i="5"/>
  <c r="S1311" i="5"/>
  <c r="Z1311" i="5"/>
  <c r="Y1313" i="5"/>
  <c r="U1313" i="5"/>
  <c r="I1313" i="5"/>
  <c r="E1313" i="5"/>
  <c r="AD1313" i="5"/>
  <c r="AC1313" i="5" s="1"/>
  <c r="X1313" i="5"/>
  <c r="S1313" i="5"/>
  <c r="H1313" i="5"/>
  <c r="C1313" i="5"/>
  <c r="K1313" i="5"/>
  <c r="R1313" i="5"/>
  <c r="Z1313" i="5"/>
  <c r="Y1314" i="5"/>
  <c r="U1314" i="5"/>
  <c r="I1314" i="5"/>
  <c r="E1314" i="5"/>
  <c r="AB1314" i="5"/>
  <c r="AC1314" i="5" s="1"/>
  <c r="W1314" i="5"/>
  <c r="R1314" i="5"/>
  <c r="L1314" i="5"/>
  <c r="G1314" i="5"/>
  <c r="K1314" i="5"/>
  <c r="S1314" i="5"/>
  <c r="Z1314" i="5"/>
  <c r="Y1315" i="5"/>
  <c r="U1315" i="5"/>
  <c r="I1315" i="5"/>
  <c r="E1315" i="5"/>
  <c r="P1315" i="5"/>
  <c r="K1315" i="5"/>
  <c r="F1315" i="5"/>
  <c r="L1315" i="5"/>
  <c r="S1315" i="5"/>
  <c r="Z1315" i="5"/>
  <c r="AC1319" i="5"/>
  <c r="Y1265" i="5"/>
  <c r="U1265" i="5"/>
  <c r="I1265" i="5"/>
  <c r="E1265" i="5"/>
  <c r="J1265" i="5"/>
  <c r="T1265" i="5"/>
  <c r="V1265" i="5" s="1"/>
  <c r="Z1265" i="5"/>
  <c r="Y1269" i="5"/>
  <c r="U1269" i="5"/>
  <c r="I1269" i="5"/>
  <c r="E1269" i="5"/>
  <c r="J1269" i="5"/>
  <c r="T1269" i="5"/>
  <c r="V1269" i="5" s="1"/>
  <c r="Z1269" i="5"/>
  <c r="Y1273" i="5"/>
  <c r="U1273" i="5"/>
  <c r="I1273" i="5"/>
  <c r="E1273" i="5"/>
  <c r="J1273" i="5"/>
  <c r="T1273" i="5"/>
  <c r="V1273" i="5" s="1"/>
  <c r="Z1273" i="5"/>
  <c r="Y1277" i="5"/>
  <c r="U1277" i="5"/>
  <c r="I1277" i="5"/>
  <c r="E1277" i="5"/>
  <c r="J1277" i="5"/>
  <c r="T1277" i="5"/>
  <c r="V1277" i="5" s="1"/>
  <c r="Z1277" i="5"/>
  <c r="Y1281" i="5"/>
  <c r="U1281" i="5"/>
  <c r="I1281" i="5"/>
  <c r="E1281" i="5"/>
  <c r="J1281" i="5"/>
  <c r="T1281" i="5"/>
  <c r="V1281" i="5" s="1"/>
  <c r="Z1281" i="5"/>
  <c r="Y1285" i="5"/>
  <c r="U1285" i="5"/>
  <c r="I1285" i="5"/>
  <c r="E1285" i="5"/>
  <c r="J1285" i="5"/>
  <c r="T1285" i="5"/>
  <c r="V1285" i="5" s="1"/>
  <c r="Z1285" i="5"/>
  <c r="Y1289" i="5"/>
  <c r="U1289" i="5"/>
  <c r="I1289" i="5"/>
  <c r="E1289" i="5"/>
  <c r="J1289" i="5"/>
  <c r="T1289" i="5"/>
  <c r="V1289" i="5" s="1"/>
  <c r="Z1289" i="5"/>
  <c r="Y1293" i="5"/>
  <c r="U1293" i="5"/>
  <c r="I1293" i="5"/>
  <c r="E1293" i="5"/>
  <c r="J1293" i="5"/>
  <c r="T1293" i="5"/>
  <c r="V1293" i="5" s="1"/>
  <c r="Z1293" i="5"/>
  <c r="F1305" i="5"/>
  <c r="L1305" i="5"/>
  <c r="T1305" i="5"/>
  <c r="F1306" i="5"/>
  <c r="T1306" i="5"/>
  <c r="G1307" i="5"/>
  <c r="T1307" i="5"/>
  <c r="AB1307" i="5"/>
  <c r="AC1307" i="5" s="1"/>
  <c r="F1309" i="5"/>
  <c r="L1309" i="5"/>
  <c r="T1309" i="5"/>
  <c r="F1310" i="5"/>
  <c r="T1310" i="5"/>
  <c r="G1311" i="5"/>
  <c r="T1311" i="5"/>
  <c r="AB1311" i="5"/>
  <c r="AC1311" i="5" s="1"/>
  <c r="F1313" i="5"/>
  <c r="L1313" i="5"/>
  <c r="T1313" i="5"/>
  <c r="F1314" i="5"/>
  <c r="T1314" i="5"/>
  <c r="G1315" i="5"/>
  <c r="T1315" i="5"/>
  <c r="AB1315" i="5"/>
  <c r="AC1315" i="5" s="1"/>
  <c r="Y1300" i="5"/>
  <c r="U1300" i="5"/>
  <c r="I1300" i="5"/>
  <c r="E1300" i="5"/>
  <c r="J1300" i="5"/>
  <c r="T1300" i="5"/>
  <c r="V1300" i="5" s="1"/>
  <c r="Z1300" i="5"/>
  <c r="Y1304" i="5"/>
  <c r="U1304" i="5"/>
  <c r="I1304" i="5"/>
  <c r="E1304" i="5"/>
  <c r="J1304" i="5"/>
  <c r="T1304" i="5"/>
  <c r="V1304" i="5" s="1"/>
  <c r="Z1304" i="5"/>
  <c r="Y1308" i="5"/>
  <c r="U1308" i="5"/>
  <c r="I1308" i="5"/>
  <c r="E1308" i="5"/>
  <c r="J1308" i="5"/>
  <c r="T1308" i="5"/>
  <c r="V1308" i="5" s="1"/>
  <c r="Z1308" i="5"/>
  <c r="Y1312" i="5"/>
  <c r="U1312" i="5"/>
  <c r="I1312" i="5"/>
  <c r="E1312" i="5"/>
  <c r="J1312" i="5"/>
  <c r="T1312" i="5"/>
  <c r="V1312" i="5" s="1"/>
  <c r="Z1312" i="5"/>
  <c r="Y1316" i="5"/>
  <c r="U1316" i="5"/>
  <c r="I1316" i="5"/>
  <c r="E1316" i="5"/>
  <c r="J1316" i="5"/>
  <c r="T1316" i="5"/>
  <c r="V1316" i="5" s="1"/>
  <c r="Z1316" i="5"/>
  <c r="W1317" i="5"/>
  <c r="S1317" i="5"/>
  <c r="K1317" i="5"/>
  <c r="G1317" i="5"/>
  <c r="C1317" i="5"/>
  <c r="AB1317" i="5"/>
  <c r="AC1317" i="5" s="1"/>
  <c r="L1317" i="5"/>
  <c r="F1317" i="5"/>
  <c r="J1317" i="5"/>
  <c r="R1317" i="5"/>
  <c r="V1317" i="5" s="1"/>
  <c r="Y1317" i="5"/>
  <c r="AB1318" i="5"/>
  <c r="X1318" i="5"/>
  <c r="T1318" i="5"/>
  <c r="AD1318" i="5"/>
  <c r="Y1318" i="5"/>
  <c r="S1318" i="5"/>
  <c r="K1318" i="5"/>
  <c r="G1318" i="5"/>
  <c r="C1318" i="5"/>
  <c r="P1318" i="5"/>
  <c r="J1318" i="5"/>
  <c r="E1318" i="5"/>
  <c r="L1318" i="5"/>
  <c r="R1318" i="5"/>
  <c r="N1325" i="5"/>
  <c r="O1325" i="5"/>
  <c r="N1327" i="5"/>
  <c r="M1327" i="5"/>
  <c r="N1329" i="5"/>
  <c r="O1329" i="5"/>
  <c r="N1328" i="5"/>
  <c r="M1328" i="5"/>
  <c r="N1331" i="5"/>
  <c r="M1331" i="5"/>
  <c r="M1325" i="5"/>
  <c r="O1327" i="5"/>
  <c r="N1332" i="5"/>
  <c r="M1332" i="5"/>
  <c r="E1326" i="5"/>
  <c r="L1326" i="5"/>
  <c r="E1327" i="5"/>
  <c r="G1328" i="5"/>
  <c r="T1328" i="5"/>
  <c r="E1330" i="5"/>
  <c r="L1330" i="5"/>
  <c r="E1331" i="5"/>
  <c r="G1332" i="5"/>
  <c r="T1332" i="5"/>
  <c r="N1334" i="5"/>
  <c r="O1334" i="5"/>
  <c r="M1334" i="5"/>
  <c r="AD1335" i="5"/>
  <c r="AC1335" i="5" s="1"/>
  <c r="Z1335" i="5"/>
  <c r="R1335" i="5"/>
  <c r="J1335" i="5"/>
  <c r="F1335" i="5"/>
  <c r="X1335" i="5"/>
  <c r="S1335" i="5"/>
  <c r="H1335" i="5"/>
  <c r="C1335" i="5"/>
  <c r="AB1335" i="5"/>
  <c r="U1335" i="5"/>
  <c r="G1335" i="5"/>
  <c r="L1335" i="5"/>
  <c r="W1335" i="5"/>
  <c r="AA1335" i="5" s="1"/>
  <c r="AD1336" i="5"/>
  <c r="Z1336" i="5"/>
  <c r="R1336" i="5"/>
  <c r="J1336" i="5"/>
  <c r="F1336" i="5"/>
  <c r="AB1336" i="5"/>
  <c r="W1336" i="5"/>
  <c r="L1336" i="5"/>
  <c r="G1336" i="5"/>
  <c r="U1336" i="5"/>
  <c r="H1336" i="5"/>
  <c r="X1336" i="5"/>
  <c r="AD1337" i="5"/>
  <c r="AC1337" i="5" s="1"/>
  <c r="Z1337" i="5"/>
  <c r="R1337" i="5"/>
  <c r="J1337" i="5"/>
  <c r="F1337" i="5"/>
  <c r="U1337" i="5"/>
  <c r="P1337" i="5"/>
  <c r="K1337" i="5"/>
  <c r="E1337" i="5"/>
  <c r="W1337" i="5"/>
  <c r="AA1337" i="5" s="1"/>
  <c r="H1337" i="5"/>
  <c r="X1337" i="5"/>
  <c r="E1339" i="5"/>
  <c r="P1339" i="5"/>
  <c r="E1340" i="5"/>
  <c r="P1340" i="5"/>
  <c r="G1341" i="5"/>
  <c r="I1344" i="5"/>
  <c r="I1345" i="5"/>
  <c r="S1345" i="5"/>
  <c r="N1333" i="5"/>
  <c r="O1333" i="5"/>
  <c r="N1342" i="5"/>
  <c r="O1342" i="5"/>
  <c r="M1342" i="5"/>
  <c r="AD1343" i="5"/>
  <c r="Z1343" i="5"/>
  <c r="R1343" i="5"/>
  <c r="J1343" i="5"/>
  <c r="F1343" i="5"/>
  <c r="X1343" i="5"/>
  <c r="S1343" i="5"/>
  <c r="H1343" i="5"/>
  <c r="C1343" i="5"/>
  <c r="AB1343" i="5"/>
  <c r="U1343" i="5"/>
  <c r="G1343" i="5"/>
  <c r="L1343" i="5"/>
  <c r="W1343" i="5"/>
  <c r="AD1344" i="5"/>
  <c r="Z1344" i="5"/>
  <c r="R1344" i="5"/>
  <c r="J1344" i="5"/>
  <c r="F1344" i="5"/>
  <c r="AB1344" i="5"/>
  <c r="W1344" i="5"/>
  <c r="L1344" i="5"/>
  <c r="G1344" i="5"/>
  <c r="U1344" i="5"/>
  <c r="H1344" i="5"/>
  <c r="X1344" i="5"/>
  <c r="AD1345" i="5"/>
  <c r="AC1345" i="5" s="1"/>
  <c r="Z1345" i="5"/>
  <c r="R1345" i="5"/>
  <c r="J1345" i="5"/>
  <c r="F1345" i="5"/>
  <c r="U1345" i="5"/>
  <c r="P1345" i="5"/>
  <c r="K1345" i="5"/>
  <c r="E1345" i="5"/>
  <c r="W1345" i="5"/>
  <c r="H1345" i="5"/>
  <c r="X1345" i="5"/>
  <c r="M1360" i="5"/>
  <c r="O1360" i="5"/>
  <c r="N1360" i="5"/>
  <c r="AD1326" i="5"/>
  <c r="AC1326" i="5" s="1"/>
  <c r="Z1326" i="5"/>
  <c r="R1326" i="5"/>
  <c r="J1326" i="5"/>
  <c r="F1326" i="5"/>
  <c r="X1326" i="5"/>
  <c r="S1326" i="5"/>
  <c r="H1326" i="5"/>
  <c r="C1326" i="5"/>
  <c r="K1326" i="5"/>
  <c r="Y1326" i="5"/>
  <c r="AD1327" i="5"/>
  <c r="Z1327" i="5"/>
  <c r="R1327" i="5"/>
  <c r="J1327" i="5"/>
  <c r="F1327" i="5"/>
  <c r="AB1327" i="5"/>
  <c r="W1327" i="5"/>
  <c r="L1327" i="5"/>
  <c r="G1327" i="5"/>
  <c r="K1327" i="5"/>
  <c r="S1327" i="5"/>
  <c r="Y1327" i="5"/>
  <c r="AD1328" i="5"/>
  <c r="AC1328" i="5" s="1"/>
  <c r="Z1328" i="5"/>
  <c r="R1328" i="5"/>
  <c r="J1328" i="5"/>
  <c r="F1328" i="5"/>
  <c r="U1328" i="5"/>
  <c r="P1328" i="5"/>
  <c r="K1328" i="5"/>
  <c r="E1328" i="5"/>
  <c r="L1328" i="5"/>
  <c r="S1328" i="5"/>
  <c r="Y1328" i="5"/>
  <c r="AD1330" i="5"/>
  <c r="AC1330" i="5" s="1"/>
  <c r="Z1330" i="5"/>
  <c r="R1330" i="5"/>
  <c r="J1330" i="5"/>
  <c r="F1330" i="5"/>
  <c r="X1330" i="5"/>
  <c r="AA1330" i="5" s="1"/>
  <c r="S1330" i="5"/>
  <c r="H1330" i="5"/>
  <c r="C1330" i="5"/>
  <c r="K1330" i="5"/>
  <c r="Y1330" i="5"/>
  <c r="AD1331" i="5"/>
  <c r="Z1331" i="5"/>
  <c r="R1331" i="5"/>
  <c r="J1331" i="5"/>
  <c r="F1331" i="5"/>
  <c r="AB1331" i="5"/>
  <c r="W1331" i="5"/>
  <c r="L1331" i="5"/>
  <c r="G1331" i="5"/>
  <c r="K1331" i="5"/>
  <c r="S1331" i="5"/>
  <c r="Y1331" i="5"/>
  <c r="AD1332" i="5"/>
  <c r="AC1332" i="5" s="1"/>
  <c r="Z1332" i="5"/>
  <c r="R1332" i="5"/>
  <c r="J1332" i="5"/>
  <c r="F1332" i="5"/>
  <c r="U1332" i="5"/>
  <c r="P1332" i="5"/>
  <c r="K1332" i="5"/>
  <c r="E1332" i="5"/>
  <c r="L1332" i="5"/>
  <c r="S1332" i="5"/>
  <c r="Y1332" i="5"/>
  <c r="N1338" i="5"/>
  <c r="O1338" i="5"/>
  <c r="M1338" i="5"/>
  <c r="AD1339" i="5"/>
  <c r="Z1339" i="5"/>
  <c r="R1339" i="5"/>
  <c r="J1339" i="5"/>
  <c r="F1339" i="5"/>
  <c r="X1339" i="5"/>
  <c r="S1339" i="5"/>
  <c r="H1339" i="5"/>
  <c r="C1339" i="5"/>
  <c r="AB1339" i="5"/>
  <c r="U1339" i="5"/>
  <c r="G1339" i="5"/>
  <c r="L1339" i="5"/>
  <c r="W1339" i="5"/>
  <c r="AA1339" i="5" s="1"/>
  <c r="AD1340" i="5"/>
  <c r="Z1340" i="5"/>
  <c r="R1340" i="5"/>
  <c r="J1340" i="5"/>
  <c r="F1340" i="5"/>
  <c r="AB1340" i="5"/>
  <c r="W1340" i="5"/>
  <c r="L1340" i="5"/>
  <c r="G1340" i="5"/>
  <c r="U1340" i="5"/>
  <c r="H1340" i="5"/>
  <c r="X1340" i="5"/>
  <c r="AD1341" i="5"/>
  <c r="AC1341" i="5" s="1"/>
  <c r="Z1341" i="5"/>
  <c r="R1341" i="5"/>
  <c r="J1341" i="5"/>
  <c r="F1341" i="5"/>
  <c r="U1341" i="5"/>
  <c r="P1341" i="5"/>
  <c r="K1341" i="5"/>
  <c r="E1341" i="5"/>
  <c r="W1341" i="5"/>
  <c r="H1341" i="5"/>
  <c r="X1341" i="5"/>
  <c r="E1343" i="5"/>
  <c r="P1343" i="5"/>
  <c r="Y1343" i="5"/>
  <c r="E1344" i="5"/>
  <c r="P1344" i="5"/>
  <c r="Y1344" i="5"/>
  <c r="G1345" i="5"/>
  <c r="Y1345" i="5"/>
  <c r="N1361" i="5"/>
  <c r="O1361" i="5"/>
  <c r="M1361" i="5"/>
  <c r="O1366" i="5"/>
  <c r="N1366" i="5"/>
  <c r="AD1369" i="5"/>
  <c r="Z1369" i="5"/>
  <c r="R1369" i="5"/>
  <c r="J1369" i="5"/>
  <c r="F1369" i="5"/>
  <c r="AB1369" i="5"/>
  <c r="W1369" i="5"/>
  <c r="L1369" i="5"/>
  <c r="G1369" i="5"/>
  <c r="X1369" i="5"/>
  <c r="P1369" i="5"/>
  <c r="I1369" i="5"/>
  <c r="U1369" i="5"/>
  <c r="H1369" i="5"/>
  <c r="S1369" i="5"/>
  <c r="H1319" i="5"/>
  <c r="L1319" i="5"/>
  <c r="P1319" i="5"/>
  <c r="T1319" i="5"/>
  <c r="V1319" i="5" s="1"/>
  <c r="X1319" i="5"/>
  <c r="AA1319" i="5" s="1"/>
  <c r="H1320" i="5"/>
  <c r="L1320" i="5"/>
  <c r="P1320" i="5"/>
  <c r="T1320" i="5"/>
  <c r="V1320" i="5" s="1"/>
  <c r="X1320" i="5"/>
  <c r="AA1320" i="5" s="1"/>
  <c r="H1321" i="5"/>
  <c r="L1321" i="5"/>
  <c r="P1321" i="5"/>
  <c r="T1321" i="5"/>
  <c r="V1321" i="5" s="1"/>
  <c r="X1321" i="5"/>
  <c r="AA1321" i="5" s="1"/>
  <c r="H1322" i="5"/>
  <c r="L1322" i="5"/>
  <c r="P1322" i="5"/>
  <c r="T1322" i="5"/>
  <c r="V1322" i="5" s="1"/>
  <c r="X1322" i="5"/>
  <c r="AA1322" i="5" s="1"/>
  <c r="H1323" i="5"/>
  <c r="L1323" i="5"/>
  <c r="P1323" i="5"/>
  <c r="T1323" i="5"/>
  <c r="V1323" i="5" s="1"/>
  <c r="X1323" i="5"/>
  <c r="AA1323" i="5" s="1"/>
  <c r="AD1324" i="5"/>
  <c r="AC1324" i="5" s="1"/>
  <c r="Z1324" i="5"/>
  <c r="AA1324" i="5" s="1"/>
  <c r="R1324" i="5"/>
  <c r="H1324" i="5"/>
  <c r="L1324" i="5"/>
  <c r="P1324" i="5"/>
  <c r="U1324" i="5"/>
  <c r="AD1325" i="5"/>
  <c r="AC1325" i="5" s="1"/>
  <c r="Z1325" i="5"/>
  <c r="R1325" i="5"/>
  <c r="J1325" i="5"/>
  <c r="F1325" i="5"/>
  <c r="I1325" i="5"/>
  <c r="T1325" i="5"/>
  <c r="Y1325" i="5"/>
  <c r="AD1329" i="5"/>
  <c r="AC1329" i="5" s="1"/>
  <c r="Z1329" i="5"/>
  <c r="R1329" i="5"/>
  <c r="J1329" i="5"/>
  <c r="F1329" i="5"/>
  <c r="I1329" i="5"/>
  <c r="T1329" i="5"/>
  <c r="Y1329" i="5"/>
  <c r="AD1333" i="5"/>
  <c r="AC1333" i="5" s="1"/>
  <c r="Z1333" i="5"/>
  <c r="R1333" i="5"/>
  <c r="J1333" i="5"/>
  <c r="F1333" i="5"/>
  <c r="U1333" i="5"/>
  <c r="P1333" i="5"/>
  <c r="I1333" i="5"/>
  <c r="W1333" i="5"/>
  <c r="G1347" i="5"/>
  <c r="U1347" i="5"/>
  <c r="AB1347" i="5"/>
  <c r="H1348" i="5"/>
  <c r="U1348" i="5"/>
  <c r="H1349" i="5"/>
  <c r="W1349" i="5"/>
  <c r="G1351" i="5"/>
  <c r="U1351" i="5"/>
  <c r="AB1351" i="5"/>
  <c r="H1352" i="5"/>
  <c r="U1352" i="5"/>
  <c r="H1353" i="5"/>
  <c r="W1353" i="5"/>
  <c r="AC1364" i="5"/>
  <c r="N1365" i="5"/>
  <c r="O1365" i="5"/>
  <c r="Y1368" i="5"/>
  <c r="U1368" i="5"/>
  <c r="I1368" i="5"/>
  <c r="E1368" i="5"/>
  <c r="AB1368" i="5"/>
  <c r="W1368" i="5"/>
  <c r="R1368" i="5"/>
  <c r="L1368" i="5"/>
  <c r="G1368" i="5"/>
  <c r="AD1368" i="5"/>
  <c r="H1368" i="5"/>
  <c r="T1368" i="5"/>
  <c r="F1368" i="5"/>
  <c r="S1368" i="5"/>
  <c r="E1369" i="5"/>
  <c r="T1369" i="5"/>
  <c r="Y1376" i="5"/>
  <c r="U1376" i="5"/>
  <c r="I1376" i="5"/>
  <c r="E1376" i="5"/>
  <c r="AB1376" i="5"/>
  <c r="W1376" i="5"/>
  <c r="R1376" i="5"/>
  <c r="L1376" i="5"/>
  <c r="G1376" i="5"/>
  <c r="P1376" i="5"/>
  <c r="K1376" i="5"/>
  <c r="F1376" i="5"/>
  <c r="X1376" i="5"/>
  <c r="T1376" i="5"/>
  <c r="J1376" i="5"/>
  <c r="AD1376" i="5"/>
  <c r="S1376" i="5"/>
  <c r="H1376" i="5"/>
  <c r="N1346" i="5"/>
  <c r="O1346" i="5"/>
  <c r="I1347" i="5"/>
  <c r="P1347" i="5"/>
  <c r="C1348" i="5"/>
  <c r="I1348" i="5"/>
  <c r="P1348" i="5"/>
  <c r="C1349" i="5"/>
  <c r="I1349" i="5"/>
  <c r="N1350" i="5"/>
  <c r="O1350" i="5"/>
  <c r="I1351" i="5"/>
  <c r="P1351" i="5"/>
  <c r="C1352" i="5"/>
  <c r="I1352" i="5"/>
  <c r="P1352" i="5"/>
  <c r="C1353" i="5"/>
  <c r="I1353" i="5"/>
  <c r="N1354" i="5"/>
  <c r="O1354" i="5"/>
  <c r="M1356" i="5"/>
  <c r="O1356" i="5"/>
  <c r="AC1356" i="5"/>
  <c r="N1357" i="5"/>
  <c r="O1357" i="5"/>
  <c r="O1358" i="5"/>
  <c r="N1358" i="5"/>
  <c r="Y1360" i="5"/>
  <c r="U1360" i="5"/>
  <c r="I1360" i="5"/>
  <c r="E1360" i="5"/>
  <c r="AB1360" i="5"/>
  <c r="AC1360" i="5" s="1"/>
  <c r="W1360" i="5"/>
  <c r="R1360" i="5"/>
  <c r="L1360" i="5"/>
  <c r="G1360" i="5"/>
  <c r="X1360" i="5"/>
  <c r="P1360" i="5"/>
  <c r="J1360" i="5"/>
  <c r="W1362" i="5"/>
  <c r="S1362" i="5"/>
  <c r="K1362" i="5"/>
  <c r="G1362" i="5"/>
  <c r="AB1362" i="5"/>
  <c r="AC1362" i="5" s="1"/>
  <c r="L1362" i="5"/>
  <c r="F1362" i="5"/>
  <c r="Z1362" i="5"/>
  <c r="T1362" i="5"/>
  <c r="E1362" i="5"/>
  <c r="X1362" i="5"/>
  <c r="M1364" i="5"/>
  <c r="O1364" i="5"/>
  <c r="J1368" i="5"/>
  <c r="X1368" i="5"/>
  <c r="K1369" i="5"/>
  <c r="Y1369" i="5"/>
  <c r="AD1347" i="5"/>
  <c r="Z1347" i="5"/>
  <c r="R1347" i="5"/>
  <c r="J1347" i="5"/>
  <c r="F1347" i="5"/>
  <c r="X1347" i="5"/>
  <c r="S1347" i="5"/>
  <c r="H1347" i="5"/>
  <c r="C1347" i="5"/>
  <c r="K1347" i="5"/>
  <c r="Y1347" i="5"/>
  <c r="AD1348" i="5"/>
  <c r="Z1348" i="5"/>
  <c r="R1348" i="5"/>
  <c r="J1348" i="5"/>
  <c r="F1348" i="5"/>
  <c r="AB1348" i="5"/>
  <c r="W1348" i="5"/>
  <c r="L1348" i="5"/>
  <c r="G1348" i="5"/>
  <c r="K1348" i="5"/>
  <c r="S1348" i="5"/>
  <c r="Y1348" i="5"/>
  <c r="AD1349" i="5"/>
  <c r="AC1349" i="5" s="1"/>
  <c r="Z1349" i="5"/>
  <c r="R1349" i="5"/>
  <c r="J1349" i="5"/>
  <c r="F1349" i="5"/>
  <c r="U1349" i="5"/>
  <c r="P1349" i="5"/>
  <c r="K1349" i="5"/>
  <c r="E1349" i="5"/>
  <c r="L1349" i="5"/>
  <c r="S1349" i="5"/>
  <c r="Y1349" i="5"/>
  <c r="AD1351" i="5"/>
  <c r="Z1351" i="5"/>
  <c r="R1351" i="5"/>
  <c r="J1351" i="5"/>
  <c r="F1351" i="5"/>
  <c r="X1351" i="5"/>
  <c r="AA1351" i="5" s="1"/>
  <c r="S1351" i="5"/>
  <c r="H1351" i="5"/>
  <c r="C1351" i="5"/>
  <c r="K1351" i="5"/>
  <c r="Y1351" i="5"/>
  <c r="AD1352" i="5"/>
  <c r="Z1352" i="5"/>
  <c r="R1352" i="5"/>
  <c r="J1352" i="5"/>
  <c r="F1352" i="5"/>
  <c r="AB1352" i="5"/>
  <c r="W1352" i="5"/>
  <c r="L1352" i="5"/>
  <c r="G1352" i="5"/>
  <c r="K1352" i="5"/>
  <c r="S1352" i="5"/>
  <c r="Y1352" i="5"/>
  <c r="AD1353" i="5"/>
  <c r="AC1353" i="5" s="1"/>
  <c r="Z1353" i="5"/>
  <c r="R1353" i="5"/>
  <c r="J1353" i="5"/>
  <c r="F1353" i="5"/>
  <c r="U1353" i="5"/>
  <c r="P1353" i="5"/>
  <c r="K1353" i="5"/>
  <c r="E1353" i="5"/>
  <c r="L1353" i="5"/>
  <c r="S1353" i="5"/>
  <c r="Y1353" i="5"/>
  <c r="O1362" i="5"/>
  <c r="M1362" i="5"/>
  <c r="M1366" i="5"/>
  <c r="K1368" i="5"/>
  <c r="Z1368" i="5"/>
  <c r="Z1376" i="5"/>
  <c r="W1378" i="5"/>
  <c r="S1378" i="5"/>
  <c r="K1378" i="5"/>
  <c r="G1378" i="5"/>
  <c r="AB1378" i="5"/>
  <c r="L1378" i="5"/>
  <c r="F1378" i="5"/>
  <c r="Z1378" i="5"/>
  <c r="U1378" i="5"/>
  <c r="P1378" i="5"/>
  <c r="J1378" i="5"/>
  <c r="E1378" i="5"/>
  <c r="X1378" i="5"/>
  <c r="AD1378" i="5"/>
  <c r="T1378" i="5"/>
  <c r="I1378" i="5"/>
  <c r="R1378" i="5"/>
  <c r="H1378" i="5"/>
  <c r="M1372" i="5"/>
  <c r="O1372" i="5"/>
  <c r="AC1372" i="5"/>
  <c r="N1373" i="5"/>
  <c r="O1373" i="5"/>
  <c r="AD1377" i="5"/>
  <c r="Z1377" i="5"/>
  <c r="R1377" i="5"/>
  <c r="J1377" i="5"/>
  <c r="F1377" i="5"/>
  <c r="AB1377" i="5"/>
  <c r="W1377" i="5"/>
  <c r="L1377" i="5"/>
  <c r="G1377" i="5"/>
  <c r="U1377" i="5"/>
  <c r="P1377" i="5"/>
  <c r="K1377" i="5"/>
  <c r="E1377" i="5"/>
  <c r="Y1377" i="5"/>
  <c r="AD1334" i="5"/>
  <c r="AC1334" i="5" s="1"/>
  <c r="Z1334" i="5"/>
  <c r="R1334" i="5"/>
  <c r="J1334" i="5"/>
  <c r="F1334" i="5"/>
  <c r="I1334" i="5"/>
  <c r="T1334" i="5"/>
  <c r="Y1334" i="5"/>
  <c r="AD1338" i="5"/>
  <c r="AC1338" i="5" s="1"/>
  <c r="Z1338" i="5"/>
  <c r="R1338" i="5"/>
  <c r="J1338" i="5"/>
  <c r="F1338" i="5"/>
  <c r="I1338" i="5"/>
  <c r="T1338" i="5"/>
  <c r="Y1338" i="5"/>
  <c r="AD1342" i="5"/>
  <c r="AC1342" i="5" s="1"/>
  <c r="Z1342" i="5"/>
  <c r="R1342" i="5"/>
  <c r="J1342" i="5"/>
  <c r="F1342" i="5"/>
  <c r="I1342" i="5"/>
  <c r="T1342" i="5"/>
  <c r="Y1342" i="5"/>
  <c r="AD1346" i="5"/>
  <c r="AC1346" i="5" s="1"/>
  <c r="Z1346" i="5"/>
  <c r="R1346" i="5"/>
  <c r="J1346" i="5"/>
  <c r="F1346" i="5"/>
  <c r="I1346" i="5"/>
  <c r="T1346" i="5"/>
  <c r="Y1346" i="5"/>
  <c r="AD1350" i="5"/>
  <c r="AC1350" i="5" s="1"/>
  <c r="Z1350" i="5"/>
  <c r="R1350" i="5"/>
  <c r="J1350" i="5"/>
  <c r="F1350" i="5"/>
  <c r="I1350" i="5"/>
  <c r="T1350" i="5"/>
  <c r="Y1350" i="5"/>
  <c r="AD1354" i="5"/>
  <c r="AC1354" i="5" s="1"/>
  <c r="Z1354" i="5"/>
  <c r="R1354" i="5"/>
  <c r="J1354" i="5"/>
  <c r="F1354" i="5"/>
  <c r="I1354" i="5"/>
  <c r="T1354" i="5"/>
  <c r="Y1354" i="5"/>
  <c r="AB1355" i="5"/>
  <c r="AC1355" i="5" s="1"/>
  <c r="X1355" i="5"/>
  <c r="T1355" i="5"/>
  <c r="P1355" i="5"/>
  <c r="L1355" i="5"/>
  <c r="H1355" i="5"/>
  <c r="J1355" i="5"/>
  <c r="U1355" i="5"/>
  <c r="Z1355" i="5"/>
  <c r="Y1356" i="5"/>
  <c r="U1356" i="5"/>
  <c r="I1356" i="5"/>
  <c r="E1356" i="5"/>
  <c r="J1356" i="5"/>
  <c r="T1356" i="5"/>
  <c r="V1356" i="5" s="1"/>
  <c r="Z1356" i="5"/>
  <c r="AD1357" i="5"/>
  <c r="AC1357" i="5" s="1"/>
  <c r="Z1357" i="5"/>
  <c r="R1357" i="5"/>
  <c r="J1357" i="5"/>
  <c r="F1357" i="5"/>
  <c r="I1357" i="5"/>
  <c r="T1357" i="5"/>
  <c r="Y1357" i="5"/>
  <c r="W1358" i="5"/>
  <c r="S1358" i="5"/>
  <c r="K1358" i="5"/>
  <c r="G1358" i="5"/>
  <c r="I1358" i="5"/>
  <c r="T1358" i="5"/>
  <c r="Y1358" i="5"/>
  <c r="AD1358" i="5"/>
  <c r="AC1358" i="5" s="1"/>
  <c r="AD1361" i="5"/>
  <c r="Z1361" i="5"/>
  <c r="R1361" i="5"/>
  <c r="J1361" i="5"/>
  <c r="F1361" i="5"/>
  <c r="AB1361" i="5"/>
  <c r="W1361" i="5"/>
  <c r="L1361" i="5"/>
  <c r="G1361" i="5"/>
  <c r="K1361" i="5"/>
  <c r="S1361" i="5"/>
  <c r="Y1361" i="5"/>
  <c r="W1370" i="5"/>
  <c r="S1370" i="5"/>
  <c r="K1370" i="5"/>
  <c r="G1370" i="5"/>
  <c r="AB1370" i="5"/>
  <c r="AC1370" i="5" s="1"/>
  <c r="L1370" i="5"/>
  <c r="F1370" i="5"/>
  <c r="J1370" i="5"/>
  <c r="R1370" i="5"/>
  <c r="Y1370" i="5"/>
  <c r="AC1375" i="5"/>
  <c r="H1377" i="5"/>
  <c r="S1377" i="5"/>
  <c r="M1374" i="5"/>
  <c r="J1381" i="5"/>
  <c r="T1381" i="5"/>
  <c r="AD1382" i="5"/>
  <c r="Z1382" i="5"/>
  <c r="R1382" i="5"/>
  <c r="J1382" i="5"/>
  <c r="F1382" i="5"/>
  <c r="X1382" i="5"/>
  <c r="S1382" i="5"/>
  <c r="H1382" i="5"/>
  <c r="AB1382" i="5"/>
  <c r="W1382" i="5"/>
  <c r="AA1382" i="5" s="1"/>
  <c r="L1382" i="5"/>
  <c r="G1382" i="5"/>
  <c r="Y1382" i="5"/>
  <c r="I1383" i="5"/>
  <c r="T1383" i="5"/>
  <c r="AD1383" i="5"/>
  <c r="AC1383" i="5" s="1"/>
  <c r="H1359" i="5"/>
  <c r="L1359" i="5"/>
  <c r="P1359" i="5"/>
  <c r="T1359" i="5"/>
  <c r="V1359" i="5" s="1"/>
  <c r="X1359" i="5"/>
  <c r="AA1359" i="5" s="1"/>
  <c r="Y1364" i="5"/>
  <c r="U1364" i="5"/>
  <c r="I1364" i="5"/>
  <c r="E1364" i="5"/>
  <c r="J1364" i="5"/>
  <c r="T1364" i="5"/>
  <c r="V1364" i="5" s="1"/>
  <c r="Z1364" i="5"/>
  <c r="AD1365" i="5"/>
  <c r="AC1365" i="5" s="1"/>
  <c r="Z1365" i="5"/>
  <c r="R1365" i="5"/>
  <c r="J1365" i="5"/>
  <c r="F1365" i="5"/>
  <c r="I1365" i="5"/>
  <c r="T1365" i="5"/>
  <c r="Y1365" i="5"/>
  <c r="W1366" i="5"/>
  <c r="S1366" i="5"/>
  <c r="K1366" i="5"/>
  <c r="G1366" i="5"/>
  <c r="I1366" i="5"/>
  <c r="T1366" i="5"/>
  <c r="Y1366" i="5"/>
  <c r="AD1366" i="5"/>
  <c r="AC1366" i="5" s="1"/>
  <c r="Y1372" i="5"/>
  <c r="U1372" i="5"/>
  <c r="I1372" i="5"/>
  <c r="E1372" i="5"/>
  <c r="J1372" i="5"/>
  <c r="T1372" i="5"/>
  <c r="Z1372" i="5"/>
  <c r="AD1373" i="5"/>
  <c r="AC1373" i="5" s="1"/>
  <c r="Z1373" i="5"/>
  <c r="R1373" i="5"/>
  <c r="J1373" i="5"/>
  <c r="F1373" i="5"/>
  <c r="I1373" i="5"/>
  <c r="T1373" i="5"/>
  <c r="Y1373" i="5"/>
  <c r="W1374" i="5"/>
  <c r="S1374" i="5"/>
  <c r="K1374" i="5"/>
  <c r="G1374" i="5"/>
  <c r="I1374" i="5"/>
  <c r="N1374" i="5"/>
  <c r="T1374" i="5"/>
  <c r="Y1374" i="5"/>
  <c r="AD1374" i="5"/>
  <c r="AC1374" i="5" s="1"/>
  <c r="AC1380" i="5"/>
  <c r="E1382" i="5"/>
  <c r="P1382" i="5"/>
  <c r="J1383" i="5"/>
  <c r="M1391" i="5"/>
  <c r="O1391" i="5"/>
  <c r="N1391" i="5"/>
  <c r="Y1381" i="5"/>
  <c r="U1381" i="5"/>
  <c r="I1381" i="5"/>
  <c r="E1381" i="5"/>
  <c r="AD1381" i="5"/>
  <c r="X1381" i="5"/>
  <c r="S1381" i="5"/>
  <c r="H1381" i="5"/>
  <c r="AB1381" i="5"/>
  <c r="W1381" i="5"/>
  <c r="R1381" i="5"/>
  <c r="L1381" i="5"/>
  <c r="G1381" i="5"/>
  <c r="Z1381" i="5"/>
  <c r="W1383" i="5"/>
  <c r="S1383" i="5"/>
  <c r="K1383" i="5"/>
  <c r="G1383" i="5"/>
  <c r="X1383" i="5"/>
  <c r="R1383" i="5"/>
  <c r="V1383" i="5" s="1"/>
  <c r="H1383" i="5"/>
  <c r="AB1383" i="5"/>
  <c r="L1383" i="5"/>
  <c r="F1383" i="5"/>
  <c r="Y1383" i="5"/>
  <c r="N1388" i="5"/>
  <c r="M1388" i="5"/>
  <c r="N1392" i="5"/>
  <c r="O1392" i="5"/>
  <c r="M1392" i="5"/>
  <c r="O1387" i="5"/>
  <c r="W1389" i="5"/>
  <c r="S1389" i="5"/>
  <c r="K1389" i="5"/>
  <c r="G1389" i="5"/>
  <c r="AB1389" i="5"/>
  <c r="AC1389" i="5" s="1"/>
  <c r="L1389" i="5"/>
  <c r="F1389" i="5"/>
  <c r="J1389" i="5"/>
  <c r="R1389" i="5"/>
  <c r="Y1389" i="5"/>
  <c r="H1363" i="5"/>
  <c r="L1363" i="5"/>
  <c r="P1363" i="5"/>
  <c r="T1363" i="5"/>
  <c r="V1363" i="5" s="1"/>
  <c r="X1363" i="5"/>
  <c r="AA1363" i="5" s="1"/>
  <c r="H1367" i="5"/>
  <c r="L1367" i="5"/>
  <c r="P1367" i="5"/>
  <c r="T1367" i="5"/>
  <c r="V1367" i="5" s="1"/>
  <c r="X1367" i="5"/>
  <c r="AA1367" i="5" s="1"/>
  <c r="H1371" i="5"/>
  <c r="L1371" i="5"/>
  <c r="P1371" i="5"/>
  <c r="T1371" i="5"/>
  <c r="V1371" i="5" s="1"/>
  <c r="X1371" i="5"/>
  <c r="AA1371" i="5" s="1"/>
  <c r="H1375" i="5"/>
  <c r="L1375" i="5"/>
  <c r="P1375" i="5"/>
  <c r="T1375" i="5"/>
  <c r="V1375" i="5" s="1"/>
  <c r="X1375" i="5"/>
  <c r="AA1375" i="5" s="1"/>
  <c r="H1379" i="5"/>
  <c r="L1379" i="5"/>
  <c r="P1379" i="5"/>
  <c r="T1379" i="5"/>
  <c r="V1379" i="5" s="1"/>
  <c r="Y1379" i="5"/>
  <c r="AA1379" i="5" s="1"/>
  <c r="AD1379" i="5"/>
  <c r="AC1379" i="5" s="1"/>
  <c r="AC1386" i="5"/>
  <c r="J1387" i="5"/>
  <c r="P1387" i="5"/>
  <c r="AD1388" i="5"/>
  <c r="Z1388" i="5"/>
  <c r="R1388" i="5"/>
  <c r="J1388" i="5"/>
  <c r="F1388" i="5"/>
  <c r="AB1388" i="5"/>
  <c r="W1388" i="5"/>
  <c r="L1388" i="5"/>
  <c r="G1388" i="5"/>
  <c r="K1388" i="5"/>
  <c r="S1388" i="5"/>
  <c r="Y1388" i="5"/>
  <c r="E1389" i="5"/>
  <c r="T1389" i="5"/>
  <c r="Z1389" i="5"/>
  <c r="O1385" i="5"/>
  <c r="N1385" i="5"/>
  <c r="Y1387" i="5"/>
  <c r="U1387" i="5"/>
  <c r="I1387" i="5"/>
  <c r="E1387" i="5"/>
  <c r="AB1387" i="5"/>
  <c r="AC1387" i="5" s="1"/>
  <c r="W1387" i="5"/>
  <c r="R1387" i="5"/>
  <c r="L1387" i="5"/>
  <c r="G1387" i="5"/>
  <c r="K1387" i="5"/>
  <c r="S1387" i="5"/>
  <c r="Z1387" i="5"/>
  <c r="H1389" i="5"/>
  <c r="U1389" i="5"/>
  <c r="AD1396" i="5"/>
  <c r="Z1396" i="5"/>
  <c r="R1396" i="5"/>
  <c r="V1396" i="5" s="1"/>
  <c r="J1396" i="5"/>
  <c r="E1396" i="5"/>
  <c r="AB1396" i="5"/>
  <c r="X1396" i="5"/>
  <c r="AA1396" i="5" s="1"/>
  <c r="T1396" i="5"/>
  <c r="P1396" i="5"/>
  <c r="L1396" i="5"/>
  <c r="H1396" i="5"/>
  <c r="Y1396" i="5"/>
  <c r="I1396" i="5"/>
  <c r="M1393" i="5"/>
  <c r="F1396" i="5"/>
  <c r="S1396" i="5"/>
  <c r="AB1403" i="5"/>
  <c r="X1403" i="5"/>
  <c r="T1403" i="5"/>
  <c r="P1403" i="5"/>
  <c r="L1403" i="5"/>
  <c r="H1403" i="5"/>
  <c r="W1403" i="5"/>
  <c r="S1403" i="5"/>
  <c r="K1403" i="5"/>
  <c r="F1403" i="5"/>
  <c r="AD1403" i="5"/>
  <c r="Z1403" i="5"/>
  <c r="R1403" i="5"/>
  <c r="J1403" i="5"/>
  <c r="E1403" i="5"/>
  <c r="Y1403" i="5"/>
  <c r="I1403" i="5"/>
  <c r="H1380" i="5"/>
  <c r="L1380" i="5"/>
  <c r="P1380" i="5"/>
  <c r="T1380" i="5"/>
  <c r="V1380" i="5" s="1"/>
  <c r="X1380" i="5"/>
  <c r="AA1380" i="5" s="1"/>
  <c r="AD1384" i="5"/>
  <c r="AC1384" i="5" s="1"/>
  <c r="Z1384" i="5"/>
  <c r="H1384" i="5"/>
  <c r="L1384" i="5"/>
  <c r="P1384" i="5"/>
  <c r="T1384" i="5"/>
  <c r="V1384" i="5" s="1"/>
  <c r="Y1384" i="5"/>
  <c r="W1385" i="5"/>
  <c r="S1385" i="5"/>
  <c r="K1385" i="5"/>
  <c r="G1385" i="5"/>
  <c r="I1385" i="5"/>
  <c r="T1385" i="5"/>
  <c r="Y1385" i="5"/>
  <c r="AD1385" i="5"/>
  <c r="AC1385" i="5" s="1"/>
  <c r="Y1391" i="5"/>
  <c r="U1391" i="5"/>
  <c r="I1391" i="5"/>
  <c r="E1391" i="5"/>
  <c r="J1391" i="5"/>
  <c r="T1391" i="5"/>
  <c r="V1391" i="5" s="1"/>
  <c r="Z1391" i="5"/>
  <c r="AD1392" i="5"/>
  <c r="AC1392" i="5" s="1"/>
  <c r="Z1392" i="5"/>
  <c r="R1392" i="5"/>
  <c r="J1392" i="5"/>
  <c r="F1392" i="5"/>
  <c r="I1392" i="5"/>
  <c r="T1392" i="5"/>
  <c r="Y1392" i="5"/>
  <c r="W1393" i="5"/>
  <c r="S1393" i="5"/>
  <c r="K1393" i="5"/>
  <c r="G1393" i="5"/>
  <c r="I1393" i="5"/>
  <c r="N1393" i="5"/>
  <c r="T1393" i="5"/>
  <c r="Y1393" i="5"/>
  <c r="AD1393" i="5"/>
  <c r="AC1393" i="5" s="1"/>
  <c r="M1394" i="5"/>
  <c r="O1394" i="5"/>
  <c r="AC1394" i="5"/>
  <c r="K1396" i="5"/>
  <c r="U1396" i="5"/>
  <c r="AB1397" i="5"/>
  <c r="X1397" i="5"/>
  <c r="T1397" i="5"/>
  <c r="P1397" i="5"/>
  <c r="L1397" i="5"/>
  <c r="H1397" i="5"/>
  <c r="AD1397" i="5"/>
  <c r="Z1397" i="5"/>
  <c r="R1397" i="5"/>
  <c r="V1397" i="5" s="1"/>
  <c r="J1397" i="5"/>
  <c r="E1397" i="5"/>
  <c r="W1397" i="5"/>
  <c r="F1397" i="5"/>
  <c r="AB1399" i="5"/>
  <c r="X1399" i="5"/>
  <c r="T1399" i="5"/>
  <c r="P1399" i="5"/>
  <c r="L1399" i="5"/>
  <c r="H1399" i="5"/>
  <c r="AD1399" i="5"/>
  <c r="Z1399" i="5"/>
  <c r="AA1399" i="5" s="1"/>
  <c r="R1399" i="5"/>
  <c r="J1399" i="5"/>
  <c r="E1399" i="5"/>
  <c r="S1399" i="5"/>
  <c r="K1399" i="5"/>
  <c r="Y1399" i="5"/>
  <c r="U1403" i="5"/>
  <c r="H1386" i="5"/>
  <c r="L1386" i="5"/>
  <c r="P1386" i="5"/>
  <c r="T1386" i="5"/>
  <c r="V1386" i="5" s="1"/>
  <c r="X1386" i="5"/>
  <c r="AA1386" i="5" s="1"/>
  <c r="H1390" i="5"/>
  <c r="L1390" i="5"/>
  <c r="P1390" i="5"/>
  <c r="T1390" i="5"/>
  <c r="V1390" i="5" s="1"/>
  <c r="X1390" i="5"/>
  <c r="AA1390" i="5" s="1"/>
  <c r="Y1394" i="5"/>
  <c r="U1394" i="5"/>
  <c r="I1394" i="5"/>
  <c r="E1394" i="5"/>
  <c r="J1394" i="5"/>
  <c r="T1394" i="5"/>
  <c r="V1394" i="5" s="1"/>
  <c r="Z1394" i="5"/>
  <c r="AD1398" i="5"/>
  <c r="Z1398" i="5"/>
  <c r="R1398" i="5"/>
  <c r="J1398" i="5"/>
  <c r="E1398" i="5"/>
  <c r="AB1398" i="5"/>
  <c r="X1398" i="5"/>
  <c r="T1398" i="5"/>
  <c r="P1398" i="5"/>
  <c r="L1398" i="5"/>
  <c r="H1398" i="5"/>
  <c r="U1398" i="5"/>
  <c r="AB1401" i="5"/>
  <c r="X1401" i="5"/>
  <c r="T1401" i="5"/>
  <c r="P1401" i="5"/>
  <c r="L1401" i="5"/>
  <c r="H1401" i="5"/>
  <c r="W1401" i="5"/>
  <c r="S1401" i="5"/>
  <c r="K1401" i="5"/>
  <c r="F1401" i="5"/>
  <c r="AD1401" i="5"/>
  <c r="Z1401" i="5"/>
  <c r="R1401" i="5"/>
  <c r="J1401" i="5"/>
  <c r="E1401" i="5"/>
  <c r="U1401" i="5"/>
  <c r="AB1405" i="5"/>
  <c r="X1405" i="5"/>
  <c r="T1405" i="5"/>
  <c r="P1405" i="5"/>
  <c r="L1405" i="5"/>
  <c r="H1405" i="5"/>
  <c r="W1405" i="5"/>
  <c r="S1405" i="5"/>
  <c r="K1405" i="5"/>
  <c r="F1405" i="5"/>
  <c r="AD1405" i="5"/>
  <c r="Z1405" i="5"/>
  <c r="R1405" i="5"/>
  <c r="J1405" i="5"/>
  <c r="E1405" i="5"/>
  <c r="U1405" i="5"/>
  <c r="F1395" i="5"/>
  <c r="J1395" i="5"/>
  <c r="R1395" i="5"/>
  <c r="Z1395" i="5"/>
  <c r="AD1395" i="5"/>
  <c r="AC1395" i="5" s="1"/>
  <c r="H1400" i="5"/>
  <c r="L1400" i="5"/>
  <c r="P1400" i="5"/>
  <c r="T1400" i="5"/>
  <c r="X1400" i="5"/>
  <c r="AB1400" i="5"/>
  <c r="AC1400" i="5" s="1"/>
  <c r="H1402" i="5"/>
  <c r="L1402" i="5"/>
  <c r="P1402" i="5"/>
  <c r="T1402" i="5"/>
  <c r="X1402" i="5"/>
  <c r="AB1402" i="5"/>
  <c r="AC1402" i="5" s="1"/>
  <c r="H1404" i="5"/>
  <c r="L1404" i="5"/>
  <c r="P1404" i="5"/>
  <c r="T1404" i="5"/>
  <c r="X1404" i="5"/>
  <c r="AB1404" i="5"/>
  <c r="AC1404" i="5" s="1"/>
  <c r="H1406" i="5"/>
  <c r="L1406" i="5"/>
  <c r="P1406" i="5"/>
  <c r="T1406" i="5"/>
  <c r="X1406" i="5"/>
  <c r="AB1406" i="5"/>
  <c r="AC1406" i="5" s="1"/>
  <c r="I1400" i="5"/>
  <c r="U1400" i="5"/>
  <c r="Y1400" i="5"/>
  <c r="I1402" i="5"/>
  <c r="U1402" i="5"/>
  <c r="Y1402" i="5"/>
  <c r="I1404" i="5"/>
  <c r="U1404" i="5"/>
  <c r="Y1404" i="5"/>
  <c r="I1406" i="5"/>
  <c r="U1406" i="5"/>
  <c r="Y1406" i="5"/>
  <c r="H1395" i="5"/>
  <c r="L1395" i="5"/>
  <c r="P1395" i="5"/>
  <c r="T1395" i="5"/>
  <c r="X1395" i="5"/>
  <c r="E1400" i="5"/>
  <c r="J1400" i="5"/>
  <c r="R1400" i="5"/>
  <c r="Z1400" i="5"/>
  <c r="E1402" i="5"/>
  <c r="J1402" i="5"/>
  <c r="R1402" i="5"/>
  <c r="Z1402" i="5"/>
  <c r="E1404" i="5"/>
  <c r="J1404" i="5"/>
  <c r="R1404" i="5"/>
  <c r="V1404" i="5" s="1"/>
  <c r="Z1404" i="5"/>
  <c r="E1406" i="5"/>
  <c r="J1406" i="5"/>
  <c r="R1406" i="5"/>
  <c r="Z1406" i="5"/>
  <c r="AC1211" i="5" l="1"/>
  <c r="AC1405" i="5"/>
  <c r="V1358" i="5"/>
  <c r="AC1318" i="5"/>
  <c r="N799" i="5"/>
  <c r="V482" i="5"/>
  <c r="AC463" i="5"/>
  <c r="AC1166" i="5"/>
  <c r="AC810" i="5"/>
  <c r="AC816" i="5"/>
  <c r="AC860" i="5"/>
  <c r="AC591" i="5"/>
  <c r="AC523" i="5"/>
  <c r="AC253" i="5"/>
  <c r="O991" i="5"/>
  <c r="M991" i="5"/>
  <c r="AC587" i="5"/>
  <c r="AC326" i="5"/>
  <c r="AC619" i="5"/>
  <c r="AC1401" i="5"/>
  <c r="AA1391" i="5"/>
  <c r="V1372" i="5"/>
  <c r="AC1352" i="5"/>
  <c r="AA1395" i="5"/>
  <c r="Q1289" i="5"/>
  <c r="AA1281" i="5"/>
  <c r="Q1273" i="5"/>
  <c r="AA1265" i="5"/>
  <c r="AA1309" i="5"/>
  <c r="V1303" i="5"/>
  <c r="AA1251" i="5"/>
  <c r="AA1235" i="5"/>
  <c r="AA1252" i="5"/>
  <c r="AA1244" i="5"/>
  <c r="AA1236" i="5"/>
  <c r="AA1228" i="5"/>
  <c r="AA1223" i="5"/>
  <c r="AA1203" i="5"/>
  <c r="V1220" i="5"/>
  <c r="V1218" i="5"/>
  <c r="AA1218" i="5"/>
  <c r="V1212" i="5"/>
  <c r="V1210" i="5"/>
  <c r="AA1210" i="5"/>
  <c r="V1204" i="5"/>
  <c r="V1202" i="5"/>
  <c r="AA1202" i="5"/>
  <c r="AA1017" i="5"/>
  <c r="Q1013" i="5"/>
  <c r="V1013" i="5"/>
  <c r="AA1001" i="5"/>
  <c r="Q997" i="5"/>
  <c r="V997" i="5"/>
  <c r="AA985" i="5"/>
  <c r="Q981" i="5"/>
  <c r="V981" i="5"/>
  <c r="AA969" i="5"/>
  <c r="Q965" i="5"/>
  <c r="V965" i="5"/>
  <c r="AA953" i="5"/>
  <c r="Q949" i="5"/>
  <c r="V949" i="5"/>
  <c r="AA937" i="5"/>
  <c r="Q933" i="5"/>
  <c r="V933" i="5"/>
  <c r="AA921" i="5"/>
  <c r="Q917" i="5"/>
  <c r="V917" i="5"/>
  <c r="Q1015" i="5"/>
  <c r="AA1015" i="5"/>
  <c r="Q1007" i="5"/>
  <c r="AA1007" i="5"/>
  <c r="Q999" i="5"/>
  <c r="AA999" i="5"/>
  <c r="Q991" i="5"/>
  <c r="AA991" i="5"/>
  <c r="AA983" i="5"/>
  <c r="AA975" i="5"/>
  <c r="Q967" i="5"/>
  <c r="AA967" i="5"/>
  <c r="AA959" i="5"/>
  <c r="Q951" i="5"/>
  <c r="AA951" i="5"/>
  <c r="AA943" i="5"/>
  <c r="Q935" i="5"/>
  <c r="AA935" i="5"/>
  <c r="AA927" i="5"/>
  <c r="Q919" i="5"/>
  <c r="AA919" i="5"/>
  <c r="V695" i="5"/>
  <c r="Q914" i="5"/>
  <c r="Q906" i="5"/>
  <c r="Q898" i="5"/>
  <c r="Q874" i="5"/>
  <c r="Q866" i="5"/>
  <c r="Q818" i="5"/>
  <c r="Q810" i="5"/>
  <c r="Q802" i="5"/>
  <c r="Q794" i="5"/>
  <c r="Q786" i="5"/>
  <c r="Q778" i="5"/>
  <c r="Q770" i="5"/>
  <c r="Q762" i="5"/>
  <c r="Q754" i="5"/>
  <c r="Q746" i="5"/>
  <c r="Q738" i="5"/>
  <c r="Q730" i="5"/>
  <c r="Q722" i="5"/>
  <c r="Q714" i="5"/>
  <c r="Q706" i="5"/>
  <c r="V702" i="5"/>
  <c r="AA700" i="5"/>
  <c r="Q697" i="5"/>
  <c r="AA697" i="5"/>
  <c r="V696" i="5"/>
  <c r="V694" i="5"/>
  <c r="AA692" i="5"/>
  <c r="Q689" i="5"/>
  <c r="AA689" i="5"/>
  <c r="V688" i="5"/>
  <c r="AA684" i="5"/>
  <c r="AA679" i="5"/>
  <c r="Q671" i="5"/>
  <c r="AA663" i="5"/>
  <c r="Q655" i="5"/>
  <c r="AA647" i="5"/>
  <c r="Q639" i="5"/>
  <c r="AA631" i="5"/>
  <c r="Q623" i="5"/>
  <c r="AA615" i="5"/>
  <c r="Q607" i="5"/>
  <c r="AA599" i="5"/>
  <c r="Q591" i="5"/>
  <c r="AA583" i="5"/>
  <c r="Q575" i="5"/>
  <c r="AA567" i="5"/>
  <c r="Q559" i="5"/>
  <c r="AA551" i="5"/>
  <c r="Q543" i="5"/>
  <c r="AA535" i="5"/>
  <c r="Q527" i="5"/>
  <c r="AA519" i="5"/>
  <c r="Q511" i="5"/>
  <c r="AA503" i="5"/>
  <c r="Q495" i="5"/>
  <c r="AA487" i="5"/>
  <c r="Q479" i="5"/>
  <c r="AA471" i="5"/>
  <c r="O871" i="5"/>
  <c r="O799" i="5"/>
  <c r="V674" i="5"/>
  <c r="V666" i="5"/>
  <c r="V658" i="5"/>
  <c r="V650" i="5"/>
  <c r="AA644" i="5"/>
  <c r="V634" i="5"/>
  <c r="AA628" i="5"/>
  <c r="V618" i="5"/>
  <c r="AA612" i="5"/>
  <c r="V602" i="5"/>
  <c r="AA596" i="5"/>
  <c r="V586" i="5"/>
  <c r="AA580" i="5"/>
  <c r="V570" i="5"/>
  <c r="AA564" i="5"/>
  <c r="AA442" i="5"/>
  <c r="AA426" i="5"/>
  <c r="AA410" i="5"/>
  <c r="AA394" i="5"/>
  <c r="AA378" i="5"/>
  <c r="AA362" i="5"/>
  <c r="AA346" i="5"/>
  <c r="AA330" i="5"/>
  <c r="AA314" i="5"/>
  <c r="AA298" i="5"/>
  <c r="AA282" i="5"/>
  <c r="AA266" i="5"/>
  <c r="AA250" i="5"/>
  <c r="AA234" i="5"/>
  <c r="AA218" i="5"/>
  <c r="AC557" i="5"/>
  <c r="V550" i="5"/>
  <c r="V518" i="5"/>
  <c r="V510" i="5"/>
  <c r="V486" i="5"/>
  <c r="AA443" i="5"/>
  <c r="AA435" i="5"/>
  <c r="AA427" i="5"/>
  <c r="AA419" i="5"/>
  <c r="AA411" i="5"/>
  <c r="AA403" i="5"/>
  <c r="AA395" i="5"/>
  <c r="AA387" i="5"/>
  <c r="AA379" i="5"/>
  <c r="AA371" i="5"/>
  <c r="AA363" i="5"/>
  <c r="AA355" i="5"/>
  <c r="AA347" i="5"/>
  <c r="AA339" i="5"/>
  <c r="AA331" i="5"/>
  <c r="AA323" i="5"/>
  <c r="AA315" i="5"/>
  <c r="AA307" i="5"/>
  <c r="AA299" i="5"/>
  <c r="AA291" i="5"/>
  <c r="AA283" i="5"/>
  <c r="AA275" i="5"/>
  <c r="AA267" i="5"/>
  <c r="AA259" i="5"/>
  <c r="AA251" i="5"/>
  <c r="AA243" i="5"/>
  <c r="AA235" i="5"/>
  <c r="AA227" i="5"/>
  <c r="AA219" i="5"/>
  <c r="AA211" i="5"/>
  <c r="AA203" i="5"/>
  <c r="Q153" i="5"/>
  <c r="AA148" i="5"/>
  <c r="AA145" i="5"/>
  <c r="Q143" i="5"/>
  <c r="AA140" i="5"/>
  <c r="Q139" i="5"/>
  <c r="Q135" i="5"/>
  <c r="AA132" i="5"/>
  <c r="Q131" i="5"/>
  <c r="Q127" i="5"/>
  <c r="AA124" i="5"/>
  <c r="Q123" i="5"/>
  <c r="V541" i="5"/>
  <c r="AC533" i="5"/>
  <c r="V532" i="5"/>
  <c r="V509" i="5"/>
  <c r="AC501" i="5"/>
  <c r="V500" i="5"/>
  <c r="V477" i="5"/>
  <c r="AC469" i="5"/>
  <c r="AA546" i="5"/>
  <c r="AA538" i="5"/>
  <c r="AA514" i="5"/>
  <c r="AA506" i="5"/>
  <c r="AA482" i="5"/>
  <c r="AA474" i="5"/>
  <c r="AA147" i="5"/>
  <c r="V70" i="5"/>
  <c r="AA56" i="5"/>
  <c r="AA34" i="5"/>
  <c r="Q67" i="5"/>
  <c r="Q63" i="5"/>
  <c r="Q59" i="5"/>
  <c r="Q55" i="5"/>
  <c r="V50" i="5"/>
  <c r="V46" i="5"/>
  <c r="V40" i="5"/>
  <c r="AC1121" i="5"/>
  <c r="AC1105" i="5"/>
  <c r="AC1079" i="5"/>
  <c r="AC1063" i="5"/>
  <c r="AC1047" i="5"/>
  <c r="AC848" i="5"/>
  <c r="AC824" i="5"/>
  <c r="AC832" i="5"/>
  <c r="AC828" i="5"/>
  <c r="AC716" i="5"/>
  <c r="AC611" i="5"/>
  <c r="AC330" i="5"/>
  <c r="AC45" i="5"/>
  <c r="AC974" i="5"/>
  <c r="AC948" i="5"/>
  <c r="AC814" i="5"/>
  <c r="AC764" i="5"/>
  <c r="AC337" i="5"/>
  <c r="AC294" i="5"/>
  <c r="V1385" i="5"/>
  <c r="AA1406" i="5"/>
  <c r="Q1374" i="5"/>
  <c r="AA1374" i="5"/>
  <c r="AA1365" i="5"/>
  <c r="Q1364" i="5"/>
  <c r="AA1357" i="5"/>
  <c r="Q1356" i="5"/>
  <c r="AA1354" i="5"/>
  <c r="AA1350" i="5"/>
  <c r="AA1346" i="5"/>
  <c r="AA1342" i="5"/>
  <c r="AA1338" i="5"/>
  <c r="AA1334" i="5"/>
  <c r="V1378" i="5"/>
  <c r="V1362" i="5"/>
  <c r="AA1341" i="5"/>
  <c r="Q1328" i="5"/>
  <c r="AA1328" i="5"/>
  <c r="AA1318" i="5"/>
  <c r="Q1317" i="5"/>
  <c r="AA1304" i="5"/>
  <c r="AA1285" i="5"/>
  <c r="AA1269" i="5"/>
  <c r="AA1255" i="5"/>
  <c r="AA1239" i="5"/>
  <c r="AA1207" i="5"/>
  <c r="Q845" i="5"/>
  <c r="Q813" i="5"/>
  <c r="Q797" i="5"/>
  <c r="Q781" i="5"/>
  <c r="Q773" i="5"/>
  <c r="Q765" i="5"/>
  <c r="Q749" i="5"/>
  <c r="Q733" i="5"/>
  <c r="Q725" i="5"/>
  <c r="Q709" i="5"/>
  <c r="AA667" i="5"/>
  <c r="AA651" i="5"/>
  <c r="AA635" i="5"/>
  <c r="AA619" i="5"/>
  <c r="AA603" i="5"/>
  <c r="AA587" i="5"/>
  <c r="AA571" i="5"/>
  <c r="AA555" i="5"/>
  <c r="AA539" i="5"/>
  <c r="AA523" i="5"/>
  <c r="AA507" i="5"/>
  <c r="AA491" i="5"/>
  <c r="AA475" i="5"/>
  <c r="V136" i="5"/>
  <c r="O442" i="5"/>
  <c r="AC1198" i="5"/>
  <c r="AC1182" i="5"/>
  <c r="AC1165" i="5"/>
  <c r="AC1145" i="5"/>
  <c r="AC1193" i="5"/>
  <c r="AC1163" i="5"/>
  <c r="AC1137" i="5"/>
  <c r="AC1099" i="5"/>
  <c r="AC1075" i="5"/>
  <c r="AC1035" i="5"/>
  <c r="AC734" i="5"/>
  <c r="AC631" i="5"/>
  <c r="AC702" i="5"/>
  <c r="AC305" i="5"/>
  <c r="AC173" i="5"/>
  <c r="AC229" i="5"/>
  <c r="AC362" i="5"/>
  <c r="AC1322" i="5"/>
  <c r="AC1262" i="5"/>
  <c r="AC1070" i="5"/>
  <c r="AC1078" i="5"/>
  <c r="AC926" i="5"/>
  <c r="AC864" i="5"/>
  <c r="V1406" i="5"/>
  <c r="V1400" i="5"/>
  <c r="AA1394" i="5"/>
  <c r="Q1388" i="5"/>
  <c r="AA1329" i="5"/>
  <c r="AA1325" i="5"/>
  <c r="AA1345" i="5"/>
  <c r="AA1312" i="5"/>
  <c r="AA1305" i="5"/>
  <c r="AA1303" i="5"/>
  <c r="Q1251" i="5"/>
  <c r="AA1243" i="5"/>
  <c r="Q1235" i="5"/>
  <c r="AA1227" i="5"/>
  <c r="AA1256" i="5"/>
  <c r="AA1249" i="5"/>
  <c r="AA1248" i="5"/>
  <c r="AA1241" i="5"/>
  <c r="AA1240" i="5"/>
  <c r="AA1233" i="5"/>
  <c r="AA1232" i="5"/>
  <c r="AA1224" i="5"/>
  <c r="Q1219" i="5"/>
  <c r="AA1211" i="5"/>
  <c r="V1299" i="5"/>
  <c r="Q1210" i="5"/>
  <c r="Q1202" i="5"/>
  <c r="Q1003" i="5"/>
  <c r="Q987" i="5"/>
  <c r="Q979" i="5"/>
  <c r="Q971" i="5"/>
  <c r="Q963" i="5"/>
  <c r="Q955" i="5"/>
  <c r="Q947" i="5"/>
  <c r="Q939" i="5"/>
  <c r="Q931" i="5"/>
  <c r="Q923" i="5"/>
  <c r="Q915" i="5"/>
  <c r="Q910" i="5"/>
  <c r="Q902" i="5"/>
  <c r="Q701" i="5"/>
  <c r="Q685" i="5"/>
  <c r="AA671" i="5"/>
  <c r="AA655" i="5"/>
  <c r="AA559" i="5"/>
  <c r="AA466" i="5"/>
  <c r="Q458" i="5"/>
  <c r="AA450" i="5"/>
  <c r="Q442" i="5"/>
  <c r="AA434" i="5"/>
  <c r="Q426" i="5"/>
  <c r="AA418" i="5"/>
  <c r="Q410" i="5"/>
  <c r="AA402" i="5"/>
  <c r="Q394" i="5"/>
  <c r="AA386" i="5"/>
  <c r="Q378" i="5"/>
  <c r="AA370" i="5"/>
  <c r="Q362" i="5"/>
  <c r="AA354" i="5"/>
  <c r="Q346" i="5"/>
  <c r="AA338" i="5"/>
  <c r="Q330" i="5"/>
  <c r="AA322" i="5"/>
  <c r="Q314" i="5"/>
  <c r="AA306" i="5"/>
  <c r="Q298" i="5"/>
  <c r="AA290" i="5"/>
  <c r="Q282" i="5"/>
  <c r="AA274" i="5"/>
  <c r="Q266" i="5"/>
  <c r="AA258" i="5"/>
  <c r="Q250" i="5"/>
  <c r="AA242" i="5"/>
  <c r="Q234" i="5"/>
  <c r="AA226" i="5"/>
  <c r="Q218" i="5"/>
  <c r="AA210" i="5"/>
  <c r="AA464" i="5"/>
  <c r="AA463" i="5"/>
  <c r="AA456" i="5"/>
  <c r="AA455" i="5"/>
  <c r="AA448" i="5"/>
  <c r="AA447" i="5"/>
  <c r="AA440" i="5"/>
  <c r="AA439" i="5"/>
  <c r="AA432" i="5"/>
  <c r="AA431" i="5"/>
  <c r="AA424" i="5"/>
  <c r="AA423" i="5"/>
  <c r="AA416" i="5"/>
  <c r="AA415" i="5"/>
  <c r="AA408" i="5"/>
  <c r="AA407" i="5"/>
  <c r="AA400" i="5"/>
  <c r="AA399" i="5"/>
  <c r="AA392" i="5"/>
  <c r="AA391" i="5"/>
  <c r="AA384" i="5"/>
  <c r="AA383" i="5"/>
  <c r="AA376" i="5"/>
  <c r="AA375" i="5"/>
  <c r="AA368" i="5"/>
  <c r="AA367" i="5"/>
  <c r="AA360" i="5"/>
  <c r="AA359" i="5"/>
  <c r="AA352" i="5"/>
  <c r="AA351" i="5"/>
  <c r="AA344" i="5"/>
  <c r="AA343" i="5"/>
  <c r="AA336" i="5"/>
  <c r="AA335" i="5"/>
  <c r="AA328" i="5"/>
  <c r="AA327" i="5"/>
  <c r="AA320" i="5"/>
  <c r="AA319" i="5"/>
  <c r="AA312" i="5"/>
  <c r="AA311" i="5"/>
  <c r="AA304" i="5"/>
  <c r="AA303" i="5"/>
  <c r="AA296" i="5"/>
  <c r="AA295" i="5"/>
  <c r="AA288" i="5"/>
  <c r="AA287" i="5"/>
  <c r="AA280" i="5"/>
  <c r="AA279" i="5"/>
  <c r="AA272" i="5"/>
  <c r="AA271" i="5"/>
  <c r="AA264" i="5"/>
  <c r="AA263" i="5"/>
  <c r="AA256" i="5"/>
  <c r="AA255" i="5"/>
  <c r="AA248" i="5"/>
  <c r="AA247" i="5"/>
  <c r="AA240" i="5"/>
  <c r="AA239" i="5"/>
  <c r="AA232" i="5"/>
  <c r="AA231" i="5"/>
  <c r="AA224" i="5"/>
  <c r="AA223" i="5"/>
  <c r="AA216" i="5"/>
  <c r="AA215" i="5"/>
  <c r="AA208" i="5"/>
  <c r="AA207" i="5"/>
  <c r="AA143" i="5"/>
  <c r="AA139" i="5"/>
  <c r="AA135" i="5"/>
  <c r="AA131" i="5"/>
  <c r="AA127" i="5"/>
  <c r="AA123" i="5"/>
  <c r="V546" i="5"/>
  <c r="V514" i="5"/>
  <c r="Q62" i="5"/>
  <c r="Q49" i="5"/>
  <c r="S24" i="5"/>
  <c r="V41" i="5"/>
  <c r="Y24" i="5"/>
  <c r="H9" i="5"/>
  <c r="V32" i="5"/>
  <c r="O1370" i="5"/>
  <c r="N1370" i="5"/>
  <c r="M1370" i="5"/>
  <c r="Q1370" i="5" s="1"/>
  <c r="M1201" i="5"/>
  <c r="Q1201" i="5" s="1"/>
  <c r="N1201" i="5"/>
  <c r="AC1179" i="5"/>
  <c r="AC1130" i="5"/>
  <c r="AC1113" i="5"/>
  <c r="AC1097" i="5"/>
  <c r="O932" i="5"/>
  <c r="N932" i="5"/>
  <c r="Q932" i="5" s="1"/>
  <c r="M932" i="5"/>
  <c r="O1004" i="5"/>
  <c r="M1004" i="5"/>
  <c r="O940" i="5"/>
  <c r="N940" i="5"/>
  <c r="M940" i="5"/>
  <c r="O822" i="5"/>
  <c r="M822" i="5"/>
  <c r="O861" i="5"/>
  <c r="N861" i="5"/>
  <c r="M861" i="5"/>
  <c r="O850" i="5"/>
  <c r="M850" i="5"/>
  <c r="O806" i="5"/>
  <c r="M806" i="5"/>
  <c r="O741" i="5"/>
  <c r="N741" i="5"/>
  <c r="M741" i="5"/>
  <c r="O757" i="5"/>
  <c r="M757" i="5"/>
  <c r="Q757" i="5" s="1"/>
  <c r="N757" i="5"/>
  <c r="O702" i="5"/>
  <c r="M702" i="5"/>
  <c r="AC221" i="5"/>
  <c r="AC213" i="5"/>
  <c r="AC159" i="5"/>
  <c r="AA1364" i="5"/>
  <c r="Q1327" i="5"/>
  <c r="Q1304" i="5"/>
  <c r="AA1313" i="5"/>
  <c r="Q1263" i="5"/>
  <c r="AA1259" i="5"/>
  <c r="AA1267" i="5"/>
  <c r="AA1257" i="5"/>
  <c r="AA1225" i="5"/>
  <c r="Q1203" i="5"/>
  <c r="AA1392" i="5"/>
  <c r="Q1391" i="5"/>
  <c r="AA1387" i="5"/>
  <c r="V1374" i="5"/>
  <c r="Q1373" i="5"/>
  <c r="AA1372" i="5"/>
  <c r="Q1366" i="5"/>
  <c r="AA1366" i="5"/>
  <c r="V1370" i="5"/>
  <c r="AA1370" i="5"/>
  <c r="AC1361" i="5"/>
  <c r="Q1358" i="5"/>
  <c r="AA1358" i="5"/>
  <c r="AA1377" i="5"/>
  <c r="AA1348" i="5"/>
  <c r="AA1347" i="5"/>
  <c r="Q1362" i="5"/>
  <c r="V1360" i="5"/>
  <c r="V1333" i="5"/>
  <c r="AA1340" i="5"/>
  <c r="AC1339" i="5"/>
  <c r="AA1332" i="5"/>
  <c r="Q1332" i="5"/>
  <c r="Q1331" i="5"/>
  <c r="AA1327" i="5"/>
  <c r="AA1326" i="5"/>
  <c r="Q1318" i="5"/>
  <c r="AA1316" i="5"/>
  <c r="AA1308" i="5"/>
  <c r="Q1308" i="5"/>
  <c r="AA1300" i="5"/>
  <c r="AA1277" i="5"/>
  <c r="AA1315" i="5"/>
  <c r="Q1311" i="5"/>
  <c r="Q1310" i="5"/>
  <c r="V1309" i="5"/>
  <c r="V1307" i="5"/>
  <c r="AA1307" i="5"/>
  <c r="V1301" i="5"/>
  <c r="AC1263" i="5"/>
  <c r="V1263" i="5"/>
  <c r="Q1255" i="5"/>
  <c r="AA1247" i="5"/>
  <c r="Q1239" i="5"/>
  <c r="AA1231" i="5"/>
  <c r="AC1275" i="5"/>
  <c r="V1274" i="5"/>
  <c r="V1270" i="5"/>
  <c r="V1260" i="5"/>
  <c r="V1258" i="5"/>
  <c r="AA1258" i="5"/>
  <c r="V1252" i="5"/>
  <c r="V1250" i="5"/>
  <c r="AA1250" i="5"/>
  <c r="V1244" i="5"/>
  <c r="V1242" i="5"/>
  <c r="AA1242" i="5"/>
  <c r="V1236" i="5"/>
  <c r="V1234" i="5"/>
  <c r="AA1234" i="5"/>
  <c r="V1228" i="5"/>
  <c r="V1226" i="5"/>
  <c r="AA1226" i="5"/>
  <c r="AC1271" i="5"/>
  <c r="AA1296" i="5"/>
  <c r="AA1217" i="5"/>
  <c r="AA1216" i="5"/>
  <c r="V1017" i="5"/>
  <c r="V1001" i="5"/>
  <c r="V1019" i="5"/>
  <c r="Q1012" i="5"/>
  <c r="Q1004" i="5"/>
  <c r="Q996" i="5"/>
  <c r="Q940" i="5"/>
  <c r="AA911" i="5"/>
  <c r="Q907" i="5"/>
  <c r="V907" i="5"/>
  <c r="AA895" i="5"/>
  <c r="Q891" i="5"/>
  <c r="V891" i="5"/>
  <c r="AA879" i="5"/>
  <c r="Q875" i="5"/>
  <c r="V875" i="5"/>
  <c r="AA863" i="5"/>
  <c r="Q859" i="5"/>
  <c r="V859" i="5"/>
  <c r="AA847" i="5"/>
  <c r="Q843" i="5"/>
  <c r="V843" i="5"/>
  <c r="AA831" i="5"/>
  <c r="Q827" i="5"/>
  <c r="V827" i="5"/>
  <c r="AA815" i="5"/>
  <c r="Q811" i="5"/>
  <c r="V811" i="5"/>
  <c r="AA799" i="5"/>
  <c r="Q795" i="5"/>
  <c r="V795" i="5"/>
  <c r="AA783" i="5"/>
  <c r="Q779" i="5"/>
  <c r="V779" i="5"/>
  <c r="AA767" i="5"/>
  <c r="Q763" i="5"/>
  <c r="V763" i="5"/>
  <c r="AA751" i="5"/>
  <c r="Q747" i="5"/>
  <c r="V747" i="5"/>
  <c r="AA735" i="5"/>
  <c r="Q731" i="5"/>
  <c r="V731" i="5"/>
  <c r="AA719" i="5"/>
  <c r="Q715" i="5"/>
  <c r="V715" i="5"/>
  <c r="AA703" i="5"/>
  <c r="Q699" i="5"/>
  <c r="V699" i="5"/>
  <c r="AA687" i="5"/>
  <c r="Q683" i="5"/>
  <c r="V683" i="5"/>
  <c r="Q913" i="5"/>
  <c r="AA913" i="5"/>
  <c r="V912" i="5"/>
  <c r="V910" i="5"/>
  <c r="AA908" i="5"/>
  <c r="Q905" i="5"/>
  <c r="AA905" i="5"/>
  <c r="V904" i="5"/>
  <c r="V902" i="5"/>
  <c r="AA900" i="5"/>
  <c r="Q897" i="5"/>
  <c r="AA897" i="5"/>
  <c r="V896" i="5"/>
  <c r="V894" i="5"/>
  <c r="AA892" i="5"/>
  <c r="AA889" i="5"/>
  <c r="V888" i="5"/>
  <c r="V886" i="5"/>
  <c r="AA884" i="5"/>
  <c r="Q881" i="5"/>
  <c r="AA881" i="5"/>
  <c r="V880" i="5"/>
  <c r="V878" i="5"/>
  <c r="AA876" i="5"/>
  <c r="AA873" i="5"/>
  <c r="V872" i="5"/>
  <c r="V870" i="5"/>
  <c r="AA868" i="5"/>
  <c r="Q865" i="5"/>
  <c r="AA865" i="5"/>
  <c r="V864" i="5"/>
  <c r="V862" i="5"/>
  <c r="AA860" i="5"/>
  <c r="AA857" i="5"/>
  <c r="V856" i="5"/>
  <c r="V854" i="5"/>
  <c r="AA852" i="5"/>
  <c r="Q849" i="5"/>
  <c r="AA849" i="5"/>
  <c r="V848" i="5"/>
  <c r="V846" i="5"/>
  <c r="AA844" i="5"/>
  <c r="AA841" i="5"/>
  <c r="V840" i="5"/>
  <c r="V838" i="5"/>
  <c r="AA836" i="5"/>
  <c r="Q833" i="5"/>
  <c r="AA833" i="5"/>
  <c r="V832" i="5"/>
  <c r="V830" i="5"/>
  <c r="AA828" i="5"/>
  <c r="AA825" i="5"/>
  <c r="V824" i="5"/>
  <c r="V822" i="5"/>
  <c r="AA820" i="5"/>
  <c r="Q817" i="5"/>
  <c r="AA817" i="5"/>
  <c r="V816" i="5"/>
  <c r="V814" i="5"/>
  <c r="AA812" i="5"/>
  <c r="AA809" i="5"/>
  <c r="V808" i="5"/>
  <c r="V806" i="5"/>
  <c r="AA804" i="5"/>
  <c r="Q801" i="5"/>
  <c r="AA801" i="5"/>
  <c r="V800" i="5"/>
  <c r="V798" i="5"/>
  <c r="AA796" i="5"/>
  <c r="AA793" i="5"/>
  <c r="V792" i="5"/>
  <c r="V790" i="5"/>
  <c r="AA788" i="5"/>
  <c r="Q785" i="5"/>
  <c r="AA785" i="5"/>
  <c r="V784" i="5"/>
  <c r="V782" i="5"/>
  <c r="AA780" i="5"/>
  <c r="AA777" i="5"/>
  <c r="V776" i="5"/>
  <c r="V774" i="5"/>
  <c r="AA772" i="5"/>
  <c r="AA769" i="5"/>
  <c r="V768" i="5"/>
  <c r="V766" i="5"/>
  <c r="AA764" i="5"/>
  <c r="AA761" i="5"/>
  <c r="V760" i="5"/>
  <c r="V758" i="5"/>
  <c r="AA756" i="5"/>
  <c r="AA753" i="5"/>
  <c r="V752" i="5"/>
  <c r="V750" i="5"/>
  <c r="AA748" i="5"/>
  <c r="Q745" i="5"/>
  <c r="AA745" i="5"/>
  <c r="V744" i="5"/>
  <c r="V742" i="5"/>
  <c r="AA740" i="5"/>
  <c r="AA737" i="5"/>
  <c r="V736" i="5"/>
  <c r="V734" i="5"/>
  <c r="AA732" i="5"/>
  <c r="AA729" i="5"/>
  <c r="V728" i="5"/>
  <c r="V726" i="5"/>
  <c r="AA724" i="5"/>
  <c r="AA721" i="5"/>
  <c r="V720" i="5"/>
  <c r="V718" i="5"/>
  <c r="AA716" i="5"/>
  <c r="Q713" i="5"/>
  <c r="AA713" i="5"/>
  <c r="V712" i="5"/>
  <c r="V710" i="5"/>
  <c r="AA708" i="5"/>
  <c r="Q705" i="5"/>
  <c r="AA705" i="5"/>
  <c r="V704" i="5"/>
  <c r="AA675" i="5"/>
  <c r="AA659" i="5"/>
  <c r="AA547" i="5"/>
  <c r="AA531" i="5"/>
  <c r="AA515" i="5"/>
  <c r="AA499" i="5"/>
  <c r="AA483" i="5"/>
  <c r="AA680" i="5"/>
  <c r="AA672" i="5"/>
  <c r="AA664" i="5"/>
  <c r="AA656" i="5"/>
  <c r="AA648" i="5"/>
  <c r="V638" i="5"/>
  <c r="AA632" i="5"/>
  <c r="V622" i="5"/>
  <c r="AA616" i="5"/>
  <c r="V606" i="5"/>
  <c r="AA600" i="5"/>
  <c r="V590" i="5"/>
  <c r="AA584" i="5"/>
  <c r="V574" i="5"/>
  <c r="AA568" i="5"/>
  <c r="Q462" i="5"/>
  <c r="AA454" i="5"/>
  <c r="Q446" i="5"/>
  <c r="AA438" i="5"/>
  <c r="Q430" i="5"/>
  <c r="AA422" i="5"/>
  <c r="Q414" i="5"/>
  <c r="AA406" i="5"/>
  <c r="Q398" i="5"/>
  <c r="AA390" i="5"/>
  <c r="Q382" i="5"/>
  <c r="AA374" i="5"/>
  <c r="Q366" i="5"/>
  <c r="AA358" i="5"/>
  <c r="Q350" i="5"/>
  <c r="AA342" i="5"/>
  <c r="Q334" i="5"/>
  <c r="AA326" i="5"/>
  <c r="Q318" i="5"/>
  <c r="AA310" i="5"/>
  <c r="Q302" i="5"/>
  <c r="AA294" i="5"/>
  <c r="Q286" i="5"/>
  <c r="AA278" i="5"/>
  <c r="Q270" i="5"/>
  <c r="AA262" i="5"/>
  <c r="Q254" i="5"/>
  <c r="AA246" i="5"/>
  <c r="Q238" i="5"/>
  <c r="AA230" i="5"/>
  <c r="Q222" i="5"/>
  <c r="AA214" i="5"/>
  <c r="Q206" i="5"/>
  <c r="V676" i="5"/>
  <c r="V668" i="5"/>
  <c r="V660" i="5"/>
  <c r="V652" i="5"/>
  <c r="V644" i="5"/>
  <c r="V636" i="5"/>
  <c r="V628" i="5"/>
  <c r="V620" i="5"/>
  <c r="V612" i="5"/>
  <c r="V604" i="5"/>
  <c r="V596" i="5"/>
  <c r="V588" i="5"/>
  <c r="V580" i="5"/>
  <c r="V572" i="5"/>
  <c r="V564" i="5"/>
  <c r="AA468" i="5"/>
  <c r="V465" i="5"/>
  <c r="AA465" i="5"/>
  <c r="V457" i="5"/>
  <c r="AA457" i="5"/>
  <c r="V449" i="5"/>
  <c r="AA449" i="5"/>
  <c r="V441" i="5"/>
  <c r="AA441" i="5"/>
  <c r="V433" i="5"/>
  <c r="AA433" i="5"/>
  <c r="V425" i="5"/>
  <c r="AA425" i="5"/>
  <c r="V417" i="5"/>
  <c r="AA417" i="5"/>
  <c r="V409" i="5"/>
  <c r="AA409" i="5"/>
  <c r="V401" i="5"/>
  <c r="AA401" i="5"/>
  <c r="V393" i="5"/>
  <c r="AA393" i="5"/>
  <c r="V385" i="5"/>
  <c r="AA385" i="5"/>
  <c r="V377" i="5"/>
  <c r="AA377" i="5"/>
  <c r="V369" i="5"/>
  <c r="AA369" i="5"/>
  <c r="V361" i="5"/>
  <c r="AA361" i="5"/>
  <c r="V353" i="5"/>
  <c r="AA353" i="5"/>
  <c r="V345" i="5"/>
  <c r="AA345" i="5"/>
  <c r="V337" i="5"/>
  <c r="AA337" i="5"/>
  <c r="V329" i="5"/>
  <c r="AA329" i="5"/>
  <c r="V321" i="5"/>
  <c r="AA321" i="5"/>
  <c r="V313" i="5"/>
  <c r="AA313" i="5"/>
  <c r="V305" i="5"/>
  <c r="AA305" i="5"/>
  <c r="V297" i="5"/>
  <c r="AA297" i="5"/>
  <c r="V289" i="5"/>
  <c r="AA289" i="5"/>
  <c r="V281" i="5"/>
  <c r="AA281" i="5"/>
  <c r="V273" i="5"/>
  <c r="AA273" i="5"/>
  <c r="V265" i="5"/>
  <c r="AA265" i="5"/>
  <c r="V257" i="5"/>
  <c r="AA257" i="5"/>
  <c r="V251" i="5"/>
  <c r="V249" i="5"/>
  <c r="AA249" i="5"/>
  <c r="V243" i="5"/>
  <c r="V241" i="5"/>
  <c r="AA241" i="5"/>
  <c r="V235" i="5"/>
  <c r="V233" i="5"/>
  <c r="AA233" i="5"/>
  <c r="V227" i="5"/>
  <c r="V225" i="5"/>
  <c r="AA225" i="5"/>
  <c r="V219" i="5"/>
  <c r="V217" i="5"/>
  <c r="AA217" i="5"/>
  <c r="V211" i="5"/>
  <c r="V209" i="5"/>
  <c r="AA209" i="5"/>
  <c r="V203" i="5"/>
  <c r="V154" i="5"/>
  <c r="W10" i="5"/>
  <c r="AC540" i="5"/>
  <c r="V524" i="5"/>
  <c r="V522" i="5"/>
  <c r="AC508" i="5"/>
  <c r="V492" i="5"/>
  <c r="V490" i="5"/>
  <c r="AC476" i="5"/>
  <c r="AC537" i="5"/>
  <c r="AA537" i="5"/>
  <c r="AC529" i="5"/>
  <c r="AA529" i="5"/>
  <c r="AC505" i="5"/>
  <c r="AA505" i="5"/>
  <c r="AC497" i="5"/>
  <c r="AA497" i="5"/>
  <c r="AC473" i="5"/>
  <c r="AA473" i="5"/>
  <c r="AA154" i="5"/>
  <c r="AC39" i="5"/>
  <c r="W11" i="5"/>
  <c r="AA39" i="5"/>
  <c r="AC121" i="5"/>
  <c r="AC61" i="5"/>
  <c r="AA64" i="5"/>
  <c r="AC26" i="5"/>
  <c r="J9" i="5"/>
  <c r="V67" i="5"/>
  <c r="V63" i="5"/>
  <c r="V59" i="5"/>
  <c r="V55" i="5"/>
  <c r="AA41" i="5"/>
  <c r="T24" i="5"/>
  <c r="Z9" i="5"/>
  <c r="V36" i="5"/>
  <c r="AC1207" i="5"/>
  <c r="AC1190" i="5"/>
  <c r="M1213" i="5"/>
  <c r="N1213" i="5"/>
  <c r="AC1169" i="5"/>
  <c r="AC1153" i="5"/>
  <c r="AC1157" i="5"/>
  <c r="AC1116" i="5"/>
  <c r="AC1107" i="5"/>
  <c r="AC1091" i="5"/>
  <c r="AC1081" i="5"/>
  <c r="O1011" i="5"/>
  <c r="M1011" i="5"/>
  <c r="O1008" i="5"/>
  <c r="M1008" i="5"/>
  <c r="O988" i="5"/>
  <c r="N988" i="5"/>
  <c r="M988" i="5"/>
  <c r="Q988" i="5" s="1"/>
  <c r="O948" i="5"/>
  <c r="N948" i="5"/>
  <c r="Q948" i="5" s="1"/>
  <c r="M948" i="5"/>
  <c r="O992" i="5"/>
  <c r="M992" i="5"/>
  <c r="AC976" i="5"/>
  <c r="O975" i="5"/>
  <c r="N975" i="5"/>
  <c r="M975" i="5"/>
  <c r="AC910" i="5"/>
  <c r="O889" i="5"/>
  <c r="N889" i="5"/>
  <c r="Q889" i="5" s="1"/>
  <c r="O805" i="5"/>
  <c r="N805" i="5"/>
  <c r="M805" i="5"/>
  <c r="AC818" i="5"/>
  <c r="AC792" i="5"/>
  <c r="O826" i="5"/>
  <c r="M826" i="5"/>
  <c r="AC804" i="5"/>
  <c r="O834" i="5"/>
  <c r="M834" i="5"/>
  <c r="O825" i="5"/>
  <c r="N825" i="5"/>
  <c r="Q825" i="5" s="1"/>
  <c r="AC794" i="5"/>
  <c r="O790" i="5"/>
  <c r="M790" i="5"/>
  <c r="O777" i="5"/>
  <c r="N777" i="5"/>
  <c r="Q777" i="5" s="1"/>
  <c r="AC181" i="5"/>
  <c r="AC766" i="5"/>
  <c r="AC760" i="5"/>
  <c r="AC750" i="5"/>
  <c r="AC728" i="5"/>
  <c r="AC354" i="5"/>
  <c r="AC350" i="5"/>
  <c r="AA120" i="5"/>
  <c r="AC157" i="5"/>
  <c r="AA45" i="5"/>
  <c r="AC51" i="5"/>
  <c r="Q834" i="5"/>
  <c r="Q826" i="5"/>
  <c r="V530" i="5"/>
  <c r="V498" i="5"/>
  <c r="X24" i="5"/>
  <c r="M1209" i="5"/>
  <c r="Q1209" i="5" s="1"/>
  <c r="N1209" i="5"/>
  <c r="M1246" i="5"/>
  <c r="O1246" i="5"/>
  <c r="N1246" i="5"/>
  <c r="M1245" i="5"/>
  <c r="N1245" i="5"/>
  <c r="O964" i="5"/>
  <c r="N964" i="5"/>
  <c r="M964" i="5"/>
  <c r="O983" i="5"/>
  <c r="N983" i="5"/>
  <c r="M983" i="5"/>
  <c r="AC1059" i="5"/>
  <c r="O972" i="5"/>
  <c r="N972" i="5"/>
  <c r="M972" i="5"/>
  <c r="O956" i="5"/>
  <c r="N956" i="5"/>
  <c r="M956" i="5"/>
  <c r="Q956" i="5" s="1"/>
  <c r="O924" i="5"/>
  <c r="N924" i="5"/>
  <c r="M924" i="5"/>
  <c r="Q924" i="5" s="1"/>
  <c r="O959" i="5"/>
  <c r="N959" i="5"/>
  <c r="M959" i="5"/>
  <c r="O943" i="5"/>
  <c r="N943" i="5"/>
  <c r="M943" i="5"/>
  <c r="O927" i="5"/>
  <c r="N927" i="5"/>
  <c r="M927" i="5"/>
  <c r="Q927" i="5" s="1"/>
  <c r="O853" i="5"/>
  <c r="N853" i="5"/>
  <c r="M853" i="5"/>
  <c r="AC812" i="5"/>
  <c r="O873" i="5"/>
  <c r="N873" i="5"/>
  <c r="O858" i="5"/>
  <c r="M858" i="5"/>
  <c r="Q858" i="5" s="1"/>
  <c r="AC840" i="5"/>
  <c r="O829" i="5"/>
  <c r="M829" i="5"/>
  <c r="N829" i="5"/>
  <c r="Q829" i="5" s="1"/>
  <c r="O857" i="5"/>
  <c r="N857" i="5"/>
  <c r="O842" i="5"/>
  <c r="M842" i="5"/>
  <c r="O877" i="5"/>
  <c r="N877" i="5"/>
  <c r="M877" i="5"/>
  <c r="O869" i="5"/>
  <c r="N869" i="5"/>
  <c r="M869" i="5"/>
  <c r="O793" i="5"/>
  <c r="N793" i="5"/>
  <c r="Q793" i="5" s="1"/>
  <c r="O737" i="5"/>
  <c r="N737" i="5"/>
  <c r="O693" i="5"/>
  <c r="N693" i="5"/>
  <c r="Q693" i="5" s="1"/>
  <c r="O766" i="5"/>
  <c r="M766" i="5"/>
  <c r="O753" i="5"/>
  <c r="N753" i="5"/>
  <c r="Q753" i="5" s="1"/>
  <c r="AC740" i="5"/>
  <c r="AC266" i="5"/>
  <c r="AC100" i="5"/>
  <c r="Q1361" i="5"/>
  <c r="AA1404" i="5"/>
  <c r="AA1400" i="5"/>
  <c r="AA1405" i="5"/>
  <c r="AA1401" i="5"/>
  <c r="AA1398" i="5"/>
  <c r="V1398" i="5"/>
  <c r="V1393" i="5"/>
  <c r="AC1388" i="5"/>
  <c r="V1355" i="5"/>
  <c r="AC1348" i="5"/>
  <c r="AA1333" i="5"/>
  <c r="AC1343" i="5"/>
  <c r="Q1293" i="5"/>
  <c r="Q1277" i="5"/>
  <c r="AA1311" i="5"/>
  <c r="AA1274" i="5"/>
  <c r="AC1274" i="5"/>
  <c r="V1267" i="5"/>
  <c r="V1262" i="5"/>
  <c r="AA1262" i="5"/>
  <c r="Q1258" i="5"/>
  <c r="Q1257" i="5"/>
  <c r="V1256" i="5"/>
  <c r="V1254" i="5"/>
  <c r="AA1254" i="5"/>
  <c r="Q1250" i="5"/>
  <c r="Q1249" i="5"/>
  <c r="V1248" i="5"/>
  <c r="V1246" i="5"/>
  <c r="AA1246" i="5"/>
  <c r="Q1242" i="5"/>
  <c r="Q1241" i="5"/>
  <c r="V1240" i="5"/>
  <c r="V1238" i="5"/>
  <c r="AA1238" i="5"/>
  <c r="Q1234" i="5"/>
  <c r="Q1233" i="5"/>
  <c r="V1232" i="5"/>
  <c r="V1230" i="5"/>
  <c r="AA1230" i="5"/>
  <c r="Q1226" i="5"/>
  <c r="Q1225" i="5"/>
  <c r="V1224" i="5"/>
  <c r="V1223" i="5"/>
  <c r="Q1215" i="5"/>
  <c r="AC1279" i="5"/>
  <c r="AC1298" i="5"/>
  <c r="AA1298" i="5"/>
  <c r="V1296" i="5"/>
  <c r="AC1296" i="5"/>
  <c r="V1295" i="5"/>
  <c r="V1292" i="5"/>
  <c r="V1287" i="5"/>
  <c r="V1284" i="5"/>
  <c r="V1009" i="5"/>
  <c r="V993" i="5"/>
  <c r="Q1016" i="5"/>
  <c r="Q1000" i="5"/>
  <c r="Q968" i="5"/>
  <c r="Q960" i="5"/>
  <c r="Q952" i="5"/>
  <c r="Q944" i="5"/>
  <c r="Q936" i="5"/>
  <c r="Q928" i="5"/>
  <c r="Q920" i="5"/>
  <c r="AA903" i="5"/>
  <c r="Q899" i="5"/>
  <c r="V899" i="5"/>
  <c r="AA887" i="5"/>
  <c r="Q883" i="5"/>
  <c r="V883" i="5"/>
  <c r="AA871" i="5"/>
  <c r="Q867" i="5"/>
  <c r="V867" i="5"/>
  <c r="AA855" i="5"/>
  <c r="Q851" i="5"/>
  <c r="V851" i="5"/>
  <c r="AA839" i="5"/>
  <c r="Q835" i="5"/>
  <c r="V835" i="5"/>
  <c r="AA823" i="5"/>
  <c r="Q819" i="5"/>
  <c r="V819" i="5"/>
  <c r="AA807" i="5"/>
  <c r="Q803" i="5"/>
  <c r="V803" i="5"/>
  <c r="AA791" i="5"/>
  <c r="Q787" i="5"/>
  <c r="V787" i="5"/>
  <c r="AA775" i="5"/>
  <c r="Q771" i="5"/>
  <c r="V771" i="5"/>
  <c r="AA759" i="5"/>
  <c r="Q755" i="5"/>
  <c r="V755" i="5"/>
  <c r="AA743" i="5"/>
  <c r="Q739" i="5"/>
  <c r="V739" i="5"/>
  <c r="AA727" i="5"/>
  <c r="Q723" i="5"/>
  <c r="V723" i="5"/>
  <c r="AA711" i="5"/>
  <c r="Q707" i="5"/>
  <c r="V707" i="5"/>
  <c r="AA695" i="5"/>
  <c r="Q691" i="5"/>
  <c r="V691" i="5"/>
  <c r="AA912" i="5"/>
  <c r="Q909" i="5"/>
  <c r="V908" i="5"/>
  <c r="AA904" i="5"/>
  <c r="Q901" i="5"/>
  <c r="V900" i="5"/>
  <c r="AA896" i="5"/>
  <c r="Q893" i="5"/>
  <c r="V892" i="5"/>
  <c r="AA888" i="5"/>
  <c r="V884" i="5"/>
  <c r="Q877" i="5"/>
  <c r="V876" i="5"/>
  <c r="V868" i="5"/>
  <c r="Q861" i="5"/>
  <c r="V860" i="5"/>
  <c r="V852" i="5"/>
  <c r="V844" i="5"/>
  <c r="V836" i="5"/>
  <c r="V828" i="5"/>
  <c r="V820" i="5"/>
  <c r="V812" i="5"/>
  <c r="Q805" i="5"/>
  <c r="V804" i="5"/>
  <c r="V796" i="5"/>
  <c r="V788" i="5"/>
  <c r="V780" i="5"/>
  <c r="V772" i="5"/>
  <c r="V764" i="5"/>
  <c r="V756" i="5"/>
  <c r="V748" i="5"/>
  <c r="Q741" i="5"/>
  <c r="V740" i="5"/>
  <c r="V732" i="5"/>
  <c r="V724" i="5"/>
  <c r="V716" i="5"/>
  <c r="V708" i="5"/>
  <c r="Q698" i="5"/>
  <c r="Q690" i="5"/>
  <c r="Q682" i="5"/>
  <c r="Q675" i="5"/>
  <c r="Q659" i="5"/>
  <c r="Q643" i="5"/>
  <c r="Q627" i="5"/>
  <c r="Q611" i="5"/>
  <c r="Q595" i="5"/>
  <c r="Q579" i="5"/>
  <c r="Q563" i="5"/>
  <c r="Q547" i="5"/>
  <c r="Q531" i="5"/>
  <c r="Q515" i="5"/>
  <c r="Q499" i="5"/>
  <c r="Q483" i="5"/>
  <c r="AA676" i="5"/>
  <c r="AA668" i="5"/>
  <c r="AA660" i="5"/>
  <c r="AA652" i="5"/>
  <c r="V646" i="5"/>
  <c r="AA640" i="5"/>
  <c r="V630" i="5"/>
  <c r="AA624" i="5"/>
  <c r="V614" i="5"/>
  <c r="AA608" i="5"/>
  <c r="V598" i="5"/>
  <c r="AA592" i="5"/>
  <c r="V582" i="5"/>
  <c r="AA576" i="5"/>
  <c r="V566" i="5"/>
  <c r="V632" i="5"/>
  <c r="V624" i="5"/>
  <c r="V616" i="5"/>
  <c r="V608" i="5"/>
  <c r="V600" i="5"/>
  <c r="V592" i="5"/>
  <c r="V584" i="5"/>
  <c r="V576" i="5"/>
  <c r="V568" i="5"/>
  <c r="V461" i="5"/>
  <c r="AA461" i="5"/>
  <c r="V453" i="5"/>
  <c r="AA453" i="5"/>
  <c r="V445" i="5"/>
  <c r="AA445" i="5"/>
  <c r="V437" i="5"/>
  <c r="AA437" i="5"/>
  <c r="V429" i="5"/>
  <c r="AA429" i="5"/>
  <c r="V421" i="5"/>
  <c r="AA421" i="5"/>
  <c r="V413" i="5"/>
  <c r="AA413" i="5"/>
  <c r="V405" i="5"/>
  <c r="AA405" i="5"/>
  <c r="V397" i="5"/>
  <c r="AA397" i="5"/>
  <c r="V389" i="5"/>
  <c r="AA389" i="5"/>
  <c r="V381" i="5"/>
  <c r="AA381" i="5"/>
  <c r="V373" i="5"/>
  <c r="AA373" i="5"/>
  <c r="V365" i="5"/>
  <c r="AA365" i="5"/>
  <c r="V357" i="5"/>
  <c r="AA357" i="5"/>
  <c r="V349" i="5"/>
  <c r="AA349" i="5"/>
  <c r="V341" i="5"/>
  <c r="AA341" i="5"/>
  <c r="V333" i="5"/>
  <c r="AA333" i="5"/>
  <c r="V325" i="5"/>
  <c r="AA325" i="5"/>
  <c r="V317" i="5"/>
  <c r="AA317" i="5"/>
  <c r="V309" i="5"/>
  <c r="AA309" i="5"/>
  <c r="V301" i="5"/>
  <c r="AA301" i="5"/>
  <c r="V293" i="5"/>
  <c r="AA293" i="5"/>
  <c r="V285" i="5"/>
  <c r="AA285" i="5"/>
  <c r="V277" i="5"/>
  <c r="AA277" i="5"/>
  <c r="V269" i="5"/>
  <c r="AA269" i="5"/>
  <c r="V261" i="5"/>
  <c r="AA261" i="5"/>
  <c r="V253" i="5"/>
  <c r="AA253" i="5"/>
  <c r="V245" i="5"/>
  <c r="AA245" i="5"/>
  <c r="V237" i="5"/>
  <c r="AA237" i="5"/>
  <c r="V229" i="5"/>
  <c r="AA229" i="5"/>
  <c r="V221" i="5"/>
  <c r="AA221" i="5"/>
  <c r="V213" i="5"/>
  <c r="AA213" i="5"/>
  <c r="V205" i="5"/>
  <c r="AA205" i="5"/>
  <c r="AC154" i="5"/>
  <c r="AA153" i="5"/>
  <c r="AA146" i="5"/>
  <c r="V128" i="5"/>
  <c r="V561" i="5"/>
  <c r="AA560" i="5"/>
  <c r="V549" i="5"/>
  <c r="AC541" i="5"/>
  <c r="V540" i="5"/>
  <c r="V538" i="5"/>
  <c r="V517" i="5"/>
  <c r="AC509" i="5"/>
  <c r="V508" i="5"/>
  <c r="V506" i="5"/>
  <c r="V485" i="5"/>
  <c r="AC477" i="5"/>
  <c r="V476" i="5"/>
  <c r="V474" i="5"/>
  <c r="AA151" i="5"/>
  <c r="AC553" i="5"/>
  <c r="AA528" i="5"/>
  <c r="AC528" i="5"/>
  <c r="AA520" i="5"/>
  <c r="AC520" i="5"/>
  <c r="AA496" i="5"/>
  <c r="AC496" i="5"/>
  <c r="AA488" i="5"/>
  <c r="AC488" i="5"/>
  <c r="AC53" i="5"/>
  <c r="V134" i="5"/>
  <c r="AC69" i="5"/>
  <c r="AC126" i="5"/>
  <c r="AC125" i="5"/>
  <c r="AA125" i="5"/>
  <c r="AA122" i="5"/>
  <c r="AC52" i="5"/>
  <c r="AA38" i="5"/>
  <c r="V31" i="5"/>
  <c r="V27" i="5"/>
  <c r="AA67" i="5"/>
  <c r="AA63" i="5"/>
  <c r="AA59" i="5"/>
  <c r="AA55" i="5"/>
  <c r="AB16" i="5"/>
  <c r="L16" i="5"/>
  <c r="V28" i="5"/>
  <c r="AC1371" i="5"/>
  <c r="M1387" i="5"/>
  <c r="Q1387" i="5" s="1"/>
  <c r="N1387" i="5"/>
  <c r="AC1321" i="5"/>
  <c r="M1218" i="5"/>
  <c r="N1218" i="5"/>
  <c r="AC1174" i="5"/>
  <c r="AC1197" i="5"/>
  <c r="AC1181" i="5"/>
  <c r="AC1199" i="5"/>
  <c r="AC1183" i="5"/>
  <c r="AC1173" i="5"/>
  <c r="AC1141" i="5"/>
  <c r="AC1133" i="5"/>
  <c r="AC1128" i="5"/>
  <c r="AC1100" i="5"/>
  <c r="AC1119" i="5"/>
  <c r="AC1111" i="5"/>
  <c r="AC1103" i="5"/>
  <c r="O916" i="5"/>
  <c r="N916" i="5"/>
  <c r="M916" i="5"/>
  <c r="Q916" i="5" s="1"/>
  <c r="O995" i="5"/>
  <c r="M995" i="5"/>
  <c r="O980" i="5"/>
  <c r="N980" i="5"/>
  <c r="M980" i="5"/>
  <c r="O841" i="5"/>
  <c r="N841" i="5"/>
  <c r="Q841" i="5" s="1"/>
  <c r="O885" i="5"/>
  <c r="N885" i="5"/>
  <c r="M885" i="5"/>
  <c r="O837" i="5"/>
  <c r="N837" i="5"/>
  <c r="M837" i="5"/>
  <c r="O809" i="5"/>
  <c r="N809" i="5"/>
  <c r="Q809" i="5" s="1"/>
  <c r="AC808" i="5"/>
  <c r="O821" i="5"/>
  <c r="M821" i="5"/>
  <c r="N821" i="5"/>
  <c r="O789" i="5"/>
  <c r="M789" i="5"/>
  <c r="N789" i="5"/>
  <c r="O721" i="5"/>
  <c r="N721" i="5"/>
  <c r="Q721" i="5" s="1"/>
  <c r="O769" i="5"/>
  <c r="N769" i="5"/>
  <c r="O761" i="5"/>
  <c r="N761" i="5"/>
  <c r="Q761" i="5" s="1"/>
  <c r="O717" i="5"/>
  <c r="N717" i="5"/>
  <c r="M717" i="5"/>
  <c r="Q717" i="5" s="1"/>
  <c r="AC365" i="5"/>
  <c r="O774" i="5"/>
  <c r="M774" i="5"/>
  <c r="O729" i="5"/>
  <c r="N729" i="5"/>
  <c r="Q729" i="5" s="1"/>
  <c r="AC682" i="5"/>
  <c r="AC198" i="5"/>
  <c r="AC197" i="5"/>
  <c r="AC158" i="5"/>
  <c r="AC164" i="5"/>
  <c r="AC317" i="5"/>
  <c r="AC254" i="5"/>
  <c r="AC225" i="5"/>
  <c r="AC189" i="5"/>
  <c r="AC301" i="5"/>
  <c r="X9" i="5"/>
  <c r="X16" i="5"/>
  <c r="Y16" i="5"/>
  <c r="Y9" i="5"/>
  <c r="T16" i="5"/>
  <c r="T9" i="5"/>
  <c r="AA10" i="5"/>
  <c r="S9" i="5"/>
  <c r="S16" i="5"/>
  <c r="N1395" i="5"/>
  <c r="O1395" i="5"/>
  <c r="M1395" i="5"/>
  <c r="N1404" i="5"/>
  <c r="M1404" i="5"/>
  <c r="O1404" i="5"/>
  <c r="N1400" i="5"/>
  <c r="M1400" i="5"/>
  <c r="O1400" i="5"/>
  <c r="N1398" i="5"/>
  <c r="M1398" i="5"/>
  <c r="O1398" i="5"/>
  <c r="V1399" i="5"/>
  <c r="N1397" i="5"/>
  <c r="O1397" i="5"/>
  <c r="M1397" i="5"/>
  <c r="V1403" i="5"/>
  <c r="N1396" i="5"/>
  <c r="O1396" i="5"/>
  <c r="M1396" i="5"/>
  <c r="V1387" i="5"/>
  <c r="O1371" i="5"/>
  <c r="N1371" i="5"/>
  <c r="M1371" i="5"/>
  <c r="O1383" i="5"/>
  <c r="M1383" i="5"/>
  <c r="N1383" i="5"/>
  <c r="AA1381" i="5"/>
  <c r="M1359" i="5"/>
  <c r="O1359" i="5"/>
  <c r="N1359" i="5"/>
  <c r="N1382" i="5"/>
  <c r="M1382" i="5"/>
  <c r="O1382" i="5"/>
  <c r="AA1378" i="5"/>
  <c r="N1351" i="5"/>
  <c r="M1351" i="5"/>
  <c r="O1351" i="5"/>
  <c r="V1347" i="5"/>
  <c r="M1376" i="5"/>
  <c r="N1376" i="5"/>
  <c r="O1376" i="5"/>
  <c r="AA1376" i="5"/>
  <c r="AC1368" i="5"/>
  <c r="AA1368" i="5"/>
  <c r="N1352" i="5"/>
  <c r="O1352" i="5"/>
  <c r="M1352" i="5"/>
  <c r="AA1349" i="5"/>
  <c r="Q1333" i="5"/>
  <c r="V1324" i="5"/>
  <c r="N1322" i="5"/>
  <c r="O1322" i="5"/>
  <c r="M1322" i="5"/>
  <c r="AA1369" i="5"/>
  <c r="V1369" i="5"/>
  <c r="N1341" i="5"/>
  <c r="O1341" i="5"/>
  <c r="M1341" i="5"/>
  <c r="V1341" i="5"/>
  <c r="N1340" i="5"/>
  <c r="O1340" i="5"/>
  <c r="M1340" i="5"/>
  <c r="V1340" i="5"/>
  <c r="V1330" i="5"/>
  <c r="V1328" i="5"/>
  <c r="V1327" i="5"/>
  <c r="N1345" i="5"/>
  <c r="O1345" i="5"/>
  <c r="M1345" i="5"/>
  <c r="V1345" i="5"/>
  <c r="N1344" i="5"/>
  <c r="O1344" i="5"/>
  <c r="M1344" i="5"/>
  <c r="AA1344" i="5"/>
  <c r="V1344" i="5"/>
  <c r="N1337" i="5"/>
  <c r="O1337" i="5"/>
  <c r="M1337" i="5"/>
  <c r="V1337" i="5"/>
  <c r="N1336" i="5"/>
  <c r="O1336" i="5"/>
  <c r="M1336" i="5"/>
  <c r="AA1336" i="5"/>
  <c r="V1336" i="5"/>
  <c r="AA1314" i="5"/>
  <c r="M1309" i="5"/>
  <c r="N1309" i="5"/>
  <c r="O1309" i="5"/>
  <c r="AA1306" i="5"/>
  <c r="AA1302" i="5"/>
  <c r="M1267" i="5"/>
  <c r="O1267" i="5"/>
  <c r="N1267" i="5"/>
  <c r="M1266" i="5"/>
  <c r="N1266" i="5"/>
  <c r="O1266" i="5"/>
  <c r="V1257" i="5"/>
  <c r="V1249" i="5"/>
  <c r="V1241" i="5"/>
  <c r="V1233" i="5"/>
  <c r="V1225" i="5"/>
  <c r="O1198" i="5"/>
  <c r="N1198" i="5"/>
  <c r="M1198" i="5"/>
  <c r="O1194" i="5"/>
  <c r="N1194" i="5"/>
  <c r="M1194" i="5"/>
  <c r="Q1194" i="5" s="1"/>
  <c r="O1190" i="5"/>
  <c r="N1190" i="5"/>
  <c r="M1190" i="5"/>
  <c r="O1186" i="5"/>
  <c r="N1186" i="5"/>
  <c r="M1186" i="5"/>
  <c r="O1182" i="5"/>
  <c r="N1182" i="5"/>
  <c r="M1182" i="5"/>
  <c r="O1178" i="5"/>
  <c r="N1178" i="5"/>
  <c r="M1178" i="5"/>
  <c r="Q1178" i="5" s="1"/>
  <c r="O1174" i="5"/>
  <c r="N1174" i="5"/>
  <c r="M1174" i="5"/>
  <c r="O1170" i="5"/>
  <c r="N1170" i="5"/>
  <c r="M1170" i="5"/>
  <c r="O1166" i="5"/>
  <c r="N1166" i="5"/>
  <c r="M1166" i="5"/>
  <c r="O1162" i="5"/>
  <c r="N1162" i="5"/>
  <c r="M1162" i="5"/>
  <c r="Q1162" i="5" s="1"/>
  <c r="O1158" i="5"/>
  <c r="N1158" i="5"/>
  <c r="M1158" i="5"/>
  <c r="O1154" i="5"/>
  <c r="N1154" i="5"/>
  <c r="M1154" i="5"/>
  <c r="O1150" i="5"/>
  <c r="N1150" i="5"/>
  <c r="M1150" i="5"/>
  <c r="O1146" i="5"/>
  <c r="N1146" i="5"/>
  <c r="M1146" i="5"/>
  <c r="Q1146" i="5" s="1"/>
  <c r="O1142" i="5"/>
  <c r="N1142" i="5"/>
  <c r="M1142" i="5"/>
  <c r="O1138" i="5"/>
  <c r="N1138" i="5"/>
  <c r="M1138" i="5"/>
  <c r="O1134" i="5"/>
  <c r="N1134" i="5"/>
  <c r="M1134" i="5"/>
  <c r="O1130" i="5"/>
  <c r="N1130" i="5"/>
  <c r="M1130" i="5"/>
  <c r="Q1130" i="5" s="1"/>
  <c r="O1126" i="5"/>
  <c r="N1126" i="5"/>
  <c r="M1126" i="5"/>
  <c r="O1122" i="5"/>
  <c r="N1122" i="5"/>
  <c r="M1122" i="5"/>
  <c r="O1118" i="5"/>
  <c r="N1118" i="5"/>
  <c r="M1118" i="5"/>
  <c r="O1114" i="5"/>
  <c r="N1114" i="5"/>
  <c r="M1114" i="5"/>
  <c r="Q1114" i="5" s="1"/>
  <c r="O1110" i="5"/>
  <c r="N1110" i="5"/>
  <c r="M1110" i="5"/>
  <c r="O1106" i="5"/>
  <c r="N1106" i="5"/>
  <c r="M1106" i="5"/>
  <c r="O1102" i="5"/>
  <c r="N1102" i="5"/>
  <c r="M1102" i="5"/>
  <c r="O1098" i="5"/>
  <c r="N1098" i="5"/>
  <c r="M1098" i="5"/>
  <c r="Q1098" i="5" s="1"/>
  <c r="O1094" i="5"/>
  <c r="N1094" i="5"/>
  <c r="M1094" i="5"/>
  <c r="O1090" i="5"/>
  <c r="N1090" i="5"/>
  <c r="M1090" i="5"/>
  <c r="O1086" i="5"/>
  <c r="M1086" i="5"/>
  <c r="Q1086" i="5" s="1"/>
  <c r="N1086" i="5"/>
  <c r="O1082" i="5"/>
  <c r="M1082" i="5"/>
  <c r="N1082" i="5"/>
  <c r="O1078" i="5"/>
  <c r="M1078" i="5"/>
  <c r="N1078" i="5"/>
  <c r="O1074" i="5"/>
  <c r="M1074" i="5"/>
  <c r="N1074" i="5"/>
  <c r="O1070" i="5"/>
  <c r="M1070" i="5"/>
  <c r="Q1070" i="5" s="1"/>
  <c r="N1070" i="5"/>
  <c r="O1066" i="5"/>
  <c r="M1066" i="5"/>
  <c r="N1066" i="5"/>
  <c r="O1062" i="5"/>
  <c r="M1062" i="5"/>
  <c r="N1062" i="5"/>
  <c r="O1058" i="5"/>
  <c r="M1058" i="5"/>
  <c r="N1058" i="5"/>
  <c r="O1054" i="5"/>
  <c r="M1054" i="5"/>
  <c r="Q1054" i="5" s="1"/>
  <c r="N1054" i="5"/>
  <c r="O1050" i="5"/>
  <c r="M1050" i="5"/>
  <c r="N1050" i="5"/>
  <c r="O1046" i="5"/>
  <c r="M1046" i="5"/>
  <c r="N1046" i="5"/>
  <c r="O1042" i="5"/>
  <c r="M1042" i="5"/>
  <c r="N1042" i="5"/>
  <c r="O1038" i="5"/>
  <c r="M1038" i="5"/>
  <c r="Q1038" i="5" s="1"/>
  <c r="N1038" i="5"/>
  <c r="O1034" i="5"/>
  <c r="M1034" i="5"/>
  <c r="N1034" i="5"/>
  <c r="O1030" i="5"/>
  <c r="M1030" i="5"/>
  <c r="N1030" i="5"/>
  <c r="O1026" i="5"/>
  <c r="M1026" i="5"/>
  <c r="N1026" i="5"/>
  <c r="O1022" i="5"/>
  <c r="N1022" i="5"/>
  <c r="M1022" i="5"/>
  <c r="V1264" i="5"/>
  <c r="M1298" i="5"/>
  <c r="N1298" i="5"/>
  <c r="O1298" i="5"/>
  <c r="V1278" i="5"/>
  <c r="M1271" i="5"/>
  <c r="O1271" i="5"/>
  <c r="Q1271" i="5" s="1"/>
  <c r="N1271" i="5"/>
  <c r="V1271" i="5"/>
  <c r="M1270" i="5"/>
  <c r="N1270" i="5"/>
  <c r="O1270" i="5"/>
  <c r="AC1264" i="5"/>
  <c r="M1295" i="5"/>
  <c r="O1295" i="5"/>
  <c r="Q1295" i="5" s="1"/>
  <c r="N1295" i="5"/>
  <c r="AA1294" i="5"/>
  <c r="AA1292" i="5"/>
  <c r="M1290" i="5"/>
  <c r="N1290" i="5"/>
  <c r="O1290" i="5"/>
  <c r="M1287" i="5"/>
  <c r="O1287" i="5"/>
  <c r="N1287" i="5"/>
  <c r="AA1286" i="5"/>
  <c r="AA1284" i="5"/>
  <c r="M1282" i="5"/>
  <c r="N1282" i="5"/>
  <c r="O1282" i="5"/>
  <c r="V1217" i="5"/>
  <c r="V1209" i="5"/>
  <c r="V1201" i="5"/>
  <c r="O1014" i="5"/>
  <c r="M1014" i="5"/>
  <c r="N1014" i="5"/>
  <c r="AA1012" i="5"/>
  <c r="O1006" i="5"/>
  <c r="M1006" i="5"/>
  <c r="N1006" i="5"/>
  <c r="AA1004" i="5"/>
  <c r="O998" i="5"/>
  <c r="M998" i="5"/>
  <c r="N998" i="5"/>
  <c r="AA996" i="5"/>
  <c r="O990" i="5"/>
  <c r="M990" i="5"/>
  <c r="N990" i="5"/>
  <c r="AA988" i="5"/>
  <c r="O982" i="5"/>
  <c r="M982" i="5"/>
  <c r="N982" i="5"/>
  <c r="AA980" i="5"/>
  <c r="O974" i="5"/>
  <c r="M974" i="5"/>
  <c r="N974" i="5"/>
  <c r="AA972" i="5"/>
  <c r="O966" i="5"/>
  <c r="M966" i="5"/>
  <c r="N966" i="5"/>
  <c r="AA964" i="5"/>
  <c r="O958" i="5"/>
  <c r="M958" i="5"/>
  <c r="N958" i="5"/>
  <c r="AA956" i="5"/>
  <c r="O950" i="5"/>
  <c r="M950" i="5"/>
  <c r="N950" i="5"/>
  <c r="AA948" i="5"/>
  <c r="O942" i="5"/>
  <c r="M942" i="5"/>
  <c r="N942" i="5"/>
  <c r="AA940" i="5"/>
  <c r="O934" i="5"/>
  <c r="M934" i="5"/>
  <c r="N934" i="5"/>
  <c r="AA932" i="5"/>
  <c r="O926" i="5"/>
  <c r="M926" i="5"/>
  <c r="N926" i="5"/>
  <c r="AA924" i="5"/>
  <c r="O918" i="5"/>
  <c r="M918" i="5"/>
  <c r="N918" i="5"/>
  <c r="AA916" i="5"/>
  <c r="O201" i="5"/>
  <c r="N201" i="5"/>
  <c r="M201" i="5"/>
  <c r="O197" i="5"/>
  <c r="N197" i="5"/>
  <c r="M197" i="5"/>
  <c r="Q197" i="5" s="1"/>
  <c r="O193" i="5"/>
  <c r="N193" i="5"/>
  <c r="M193" i="5"/>
  <c r="N189" i="5"/>
  <c r="M189" i="5"/>
  <c r="O189" i="5"/>
  <c r="N185" i="5"/>
  <c r="M185" i="5"/>
  <c r="O185" i="5"/>
  <c r="N181" i="5"/>
  <c r="M181" i="5"/>
  <c r="O181" i="5"/>
  <c r="N177" i="5"/>
  <c r="M177" i="5"/>
  <c r="O177" i="5"/>
  <c r="N173" i="5"/>
  <c r="M173" i="5"/>
  <c r="O173" i="5"/>
  <c r="N169" i="5"/>
  <c r="M169" i="5"/>
  <c r="O169" i="5"/>
  <c r="N165" i="5"/>
  <c r="M165" i="5"/>
  <c r="O165" i="5"/>
  <c r="N161" i="5"/>
  <c r="M161" i="5"/>
  <c r="O161" i="5"/>
  <c r="N157" i="5"/>
  <c r="M157" i="5"/>
  <c r="O157" i="5"/>
  <c r="M116" i="5"/>
  <c r="N116" i="5"/>
  <c r="O116" i="5"/>
  <c r="M112" i="5"/>
  <c r="O112" i="5"/>
  <c r="N112" i="5"/>
  <c r="M108" i="5"/>
  <c r="Q108" i="5" s="1"/>
  <c r="N108" i="5"/>
  <c r="O108" i="5"/>
  <c r="V686" i="5"/>
  <c r="M677" i="5"/>
  <c r="O677" i="5"/>
  <c r="N677" i="5"/>
  <c r="AA674" i="5"/>
  <c r="M670" i="5"/>
  <c r="O670" i="5"/>
  <c r="N670" i="5"/>
  <c r="M661" i="5"/>
  <c r="O661" i="5"/>
  <c r="N661" i="5"/>
  <c r="AA658" i="5"/>
  <c r="M654" i="5"/>
  <c r="O654" i="5"/>
  <c r="N654" i="5"/>
  <c r="M645" i="5"/>
  <c r="O645" i="5"/>
  <c r="N645" i="5"/>
  <c r="M638" i="5"/>
  <c r="O638" i="5"/>
  <c r="N638" i="5"/>
  <c r="M629" i="5"/>
  <c r="O629" i="5"/>
  <c r="N629" i="5"/>
  <c r="M622" i="5"/>
  <c r="O622" i="5"/>
  <c r="N622" i="5"/>
  <c r="M613" i="5"/>
  <c r="O613" i="5"/>
  <c r="N613" i="5"/>
  <c r="M606" i="5"/>
  <c r="O606" i="5"/>
  <c r="N606" i="5"/>
  <c r="M597" i="5"/>
  <c r="O597" i="5"/>
  <c r="N597" i="5"/>
  <c r="M590" i="5"/>
  <c r="O590" i="5"/>
  <c r="N590" i="5"/>
  <c r="M581" i="5"/>
  <c r="O581" i="5"/>
  <c r="N581" i="5"/>
  <c r="M574" i="5"/>
  <c r="O574" i="5"/>
  <c r="N574" i="5"/>
  <c r="M565" i="5"/>
  <c r="O565" i="5"/>
  <c r="N565" i="5"/>
  <c r="M676" i="5"/>
  <c r="N676" i="5"/>
  <c r="O676" i="5"/>
  <c r="AA673" i="5"/>
  <c r="M668" i="5"/>
  <c r="N668" i="5"/>
  <c r="O668" i="5"/>
  <c r="AA665" i="5"/>
  <c r="M660" i="5"/>
  <c r="N660" i="5"/>
  <c r="O660" i="5"/>
  <c r="AA657" i="5"/>
  <c r="M652" i="5"/>
  <c r="N652" i="5"/>
  <c r="O652" i="5"/>
  <c r="AA649" i="5"/>
  <c r="M644" i="5"/>
  <c r="N644" i="5"/>
  <c r="O644" i="5"/>
  <c r="AA641" i="5"/>
  <c r="M636" i="5"/>
  <c r="N636" i="5"/>
  <c r="O636" i="5"/>
  <c r="AA633" i="5"/>
  <c r="M628" i="5"/>
  <c r="N628" i="5"/>
  <c r="O628" i="5"/>
  <c r="AA625" i="5"/>
  <c r="M620" i="5"/>
  <c r="N620" i="5"/>
  <c r="O620" i="5"/>
  <c r="AA617" i="5"/>
  <c r="M612" i="5"/>
  <c r="N612" i="5"/>
  <c r="O612" i="5"/>
  <c r="AA609" i="5"/>
  <c r="M604" i="5"/>
  <c r="N604" i="5"/>
  <c r="O604" i="5"/>
  <c r="AA601" i="5"/>
  <c r="M596" i="5"/>
  <c r="N596" i="5"/>
  <c r="O596" i="5"/>
  <c r="AA593" i="5"/>
  <c r="M588" i="5"/>
  <c r="N588" i="5"/>
  <c r="O588" i="5"/>
  <c r="AA585" i="5"/>
  <c r="M580" i="5"/>
  <c r="N580" i="5"/>
  <c r="O580" i="5"/>
  <c r="AA577" i="5"/>
  <c r="M572" i="5"/>
  <c r="N572" i="5"/>
  <c r="O572" i="5"/>
  <c r="AA569" i="5"/>
  <c r="M564" i="5"/>
  <c r="N564" i="5"/>
  <c r="O564" i="5"/>
  <c r="M557" i="5"/>
  <c r="O557" i="5"/>
  <c r="N557" i="5"/>
  <c r="Q557" i="5" s="1"/>
  <c r="V557" i="5"/>
  <c r="AA556" i="5"/>
  <c r="AC468" i="5"/>
  <c r="Q465" i="5"/>
  <c r="V464" i="5"/>
  <c r="Q464" i="5"/>
  <c r="V463" i="5"/>
  <c r="Q457" i="5"/>
  <c r="V456" i="5"/>
  <c r="Q456" i="5"/>
  <c r="V455" i="5"/>
  <c r="Q449" i="5"/>
  <c r="V448" i="5"/>
  <c r="Q448" i="5"/>
  <c r="V447" i="5"/>
  <c r="Q441" i="5"/>
  <c r="V440" i="5"/>
  <c r="Q440" i="5"/>
  <c r="V439" i="5"/>
  <c r="Q433" i="5"/>
  <c r="V432" i="5"/>
  <c r="Q432" i="5"/>
  <c r="V431" i="5"/>
  <c r="Q425" i="5"/>
  <c r="V424" i="5"/>
  <c r="Q424" i="5"/>
  <c r="V423" i="5"/>
  <c r="Q417" i="5"/>
  <c r="V416" i="5"/>
  <c r="Q416" i="5"/>
  <c r="V415" i="5"/>
  <c r="Q409" i="5"/>
  <c r="V408" i="5"/>
  <c r="Q408" i="5"/>
  <c r="V407" i="5"/>
  <c r="Q401" i="5"/>
  <c r="V400" i="5"/>
  <c r="Q400" i="5"/>
  <c r="V399" i="5"/>
  <c r="Q393" i="5"/>
  <c r="V392" i="5"/>
  <c r="Q392" i="5"/>
  <c r="V391" i="5"/>
  <c r="Q385" i="5"/>
  <c r="V384" i="5"/>
  <c r="Q384" i="5"/>
  <c r="V383" i="5"/>
  <c r="Q377" i="5"/>
  <c r="V376" i="5"/>
  <c r="Q376" i="5"/>
  <c r="V375" i="5"/>
  <c r="Q369" i="5"/>
  <c r="V368" i="5"/>
  <c r="Q368" i="5"/>
  <c r="V367" i="5"/>
  <c r="Q361" i="5"/>
  <c r="V360" i="5"/>
  <c r="Q360" i="5"/>
  <c r="V359" i="5"/>
  <c r="Q353" i="5"/>
  <c r="V352" i="5"/>
  <c r="Q352" i="5"/>
  <c r="V351" i="5"/>
  <c r="Q345" i="5"/>
  <c r="V344" i="5"/>
  <c r="Q344" i="5"/>
  <c r="V343" i="5"/>
  <c r="Q337" i="5"/>
  <c r="V336" i="5"/>
  <c r="Q336" i="5"/>
  <c r="V335" i="5"/>
  <c r="Q329" i="5"/>
  <c r="V328" i="5"/>
  <c r="Q328" i="5"/>
  <c r="V327" i="5"/>
  <c r="Q321" i="5"/>
  <c r="V320" i="5"/>
  <c r="Q320" i="5"/>
  <c r="V319" i="5"/>
  <c r="Q313" i="5"/>
  <c r="V312" i="5"/>
  <c r="Q312" i="5"/>
  <c r="V311" i="5"/>
  <c r="Q305" i="5"/>
  <c r="V304" i="5"/>
  <c r="Q304" i="5"/>
  <c r="V303" i="5"/>
  <c r="Q297" i="5"/>
  <c r="V296" i="5"/>
  <c r="Q296" i="5"/>
  <c r="V295" i="5"/>
  <c r="Q289" i="5"/>
  <c r="V288" i="5"/>
  <c r="Q288" i="5"/>
  <c r="V287" i="5"/>
  <c r="Q281" i="5"/>
  <c r="V280" i="5"/>
  <c r="Q280" i="5"/>
  <c r="V279" i="5"/>
  <c r="Q273" i="5"/>
  <c r="V272" i="5"/>
  <c r="Q272" i="5"/>
  <c r="V271" i="5"/>
  <c r="Q265" i="5"/>
  <c r="V264" i="5"/>
  <c r="Q264" i="5"/>
  <c r="V263" i="5"/>
  <c r="Q257" i="5"/>
  <c r="V256" i="5"/>
  <c r="Q256" i="5"/>
  <c r="V255" i="5"/>
  <c r="Q249" i="5"/>
  <c r="V248" i="5"/>
  <c r="Q248" i="5"/>
  <c r="V247" i="5"/>
  <c r="Q241" i="5"/>
  <c r="V240" i="5"/>
  <c r="Q240" i="5"/>
  <c r="V239" i="5"/>
  <c r="Q233" i="5"/>
  <c r="V232" i="5"/>
  <c r="Q232" i="5"/>
  <c r="V231" i="5"/>
  <c r="Q225" i="5"/>
  <c r="V224" i="5"/>
  <c r="Q224" i="5"/>
  <c r="V223" i="5"/>
  <c r="Q217" i="5"/>
  <c r="V216" i="5"/>
  <c r="Q216" i="5"/>
  <c r="V215" i="5"/>
  <c r="Q209" i="5"/>
  <c r="V208" i="5"/>
  <c r="Q208" i="5"/>
  <c r="V207" i="5"/>
  <c r="O150" i="5"/>
  <c r="M150" i="5"/>
  <c r="N150" i="5"/>
  <c r="M106" i="5"/>
  <c r="O106" i="5"/>
  <c r="N106" i="5"/>
  <c r="N103" i="5"/>
  <c r="M103" i="5"/>
  <c r="O103" i="5"/>
  <c r="N99" i="5"/>
  <c r="M99" i="5"/>
  <c r="O99" i="5"/>
  <c r="N95" i="5"/>
  <c r="M95" i="5"/>
  <c r="O95" i="5"/>
  <c r="N91" i="5"/>
  <c r="M91" i="5"/>
  <c r="O91" i="5"/>
  <c r="N87" i="5"/>
  <c r="M87" i="5"/>
  <c r="O87" i="5"/>
  <c r="N83" i="5"/>
  <c r="M83" i="5"/>
  <c r="O83" i="5"/>
  <c r="N79" i="5"/>
  <c r="M79" i="5"/>
  <c r="O79" i="5"/>
  <c r="M75" i="5"/>
  <c r="O75" i="5"/>
  <c r="N75" i="5"/>
  <c r="O42" i="5"/>
  <c r="N42" i="5"/>
  <c r="M42" i="5"/>
  <c r="M560" i="5"/>
  <c r="N560" i="5"/>
  <c r="O560" i="5"/>
  <c r="AA550" i="5"/>
  <c r="AA540" i="5"/>
  <c r="M533" i="5"/>
  <c r="O533" i="5"/>
  <c r="N533" i="5"/>
  <c r="V533" i="5"/>
  <c r="M532" i="5"/>
  <c r="N532" i="5"/>
  <c r="O532" i="5"/>
  <c r="M526" i="5"/>
  <c r="O526" i="5"/>
  <c r="N526" i="5"/>
  <c r="AC525" i="5"/>
  <c r="AA525" i="5"/>
  <c r="V520" i="5"/>
  <c r="AA518" i="5"/>
  <c r="AA508" i="5"/>
  <c r="M501" i="5"/>
  <c r="O501" i="5"/>
  <c r="N501" i="5"/>
  <c r="Q501" i="5" s="1"/>
  <c r="V501" i="5"/>
  <c r="M500" i="5"/>
  <c r="N500" i="5"/>
  <c r="O500" i="5"/>
  <c r="M494" i="5"/>
  <c r="O494" i="5"/>
  <c r="N494" i="5"/>
  <c r="AC493" i="5"/>
  <c r="AA493" i="5"/>
  <c r="V488" i="5"/>
  <c r="AA486" i="5"/>
  <c r="AA476" i="5"/>
  <c r="M469" i="5"/>
  <c r="O469" i="5"/>
  <c r="N469" i="5"/>
  <c r="V469" i="5"/>
  <c r="M553" i="5"/>
  <c r="O553" i="5"/>
  <c r="N553" i="5"/>
  <c r="V553" i="5"/>
  <c r="AA552" i="5"/>
  <c r="M546" i="5"/>
  <c r="O546" i="5"/>
  <c r="N546" i="5"/>
  <c r="AC545" i="5"/>
  <c r="AA545" i="5"/>
  <c r="M537" i="5"/>
  <c r="O537" i="5"/>
  <c r="N537" i="5"/>
  <c r="Q537" i="5" s="1"/>
  <c r="V537" i="5"/>
  <c r="M536" i="5"/>
  <c r="N536" i="5"/>
  <c r="O536" i="5"/>
  <c r="AC530" i="5"/>
  <c r="AA522" i="5"/>
  <c r="M514" i="5"/>
  <c r="O514" i="5"/>
  <c r="N514" i="5"/>
  <c r="AC513" i="5"/>
  <c r="AA513" i="5"/>
  <c r="M505" i="5"/>
  <c r="O505" i="5"/>
  <c r="N505" i="5"/>
  <c r="Q505" i="5" s="1"/>
  <c r="V505" i="5"/>
  <c r="M504" i="5"/>
  <c r="N504" i="5"/>
  <c r="O504" i="5"/>
  <c r="AC498" i="5"/>
  <c r="AA490" i="5"/>
  <c r="M482" i="5"/>
  <c r="O482" i="5"/>
  <c r="N482" i="5"/>
  <c r="AC481" i="5"/>
  <c r="AA481" i="5"/>
  <c r="M473" i="5"/>
  <c r="O473" i="5"/>
  <c r="N473" i="5"/>
  <c r="V473" i="5"/>
  <c r="M472" i="5"/>
  <c r="N472" i="5"/>
  <c r="O472" i="5"/>
  <c r="O151" i="5"/>
  <c r="N151" i="5"/>
  <c r="M151" i="5"/>
  <c r="M133" i="5"/>
  <c r="N133" i="5"/>
  <c r="O133" i="5"/>
  <c r="Q66" i="5"/>
  <c r="V62" i="5"/>
  <c r="I9" i="5"/>
  <c r="R10" i="5"/>
  <c r="K11" i="5"/>
  <c r="AC137" i="5"/>
  <c r="AA137" i="5"/>
  <c r="V61" i="5"/>
  <c r="AC141" i="5"/>
  <c r="AA141" i="5"/>
  <c r="V125" i="5"/>
  <c r="N69" i="5"/>
  <c r="O69" i="5"/>
  <c r="M69" i="5"/>
  <c r="AA62" i="5"/>
  <c r="N61" i="5"/>
  <c r="O61" i="5"/>
  <c r="M61" i="5"/>
  <c r="M48" i="5"/>
  <c r="O48" i="5"/>
  <c r="N48" i="5"/>
  <c r="V39" i="5"/>
  <c r="O35" i="5"/>
  <c r="M35" i="5"/>
  <c r="N35" i="5"/>
  <c r="AA30" i="5"/>
  <c r="AA26" i="5"/>
  <c r="AA27" i="5"/>
  <c r="M129" i="5"/>
  <c r="N129" i="5"/>
  <c r="O129" i="5"/>
  <c r="V52" i="5"/>
  <c r="V51" i="5"/>
  <c r="Q50" i="5"/>
  <c r="V48" i="5"/>
  <c r="V47" i="5"/>
  <c r="Q46" i="5"/>
  <c r="AA37" i="5"/>
  <c r="V34" i="5"/>
  <c r="V30" i="5"/>
  <c r="O26" i="5"/>
  <c r="N26" i="5"/>
  <c r="M26" i="5"/>
  <c r="K9" i="5"/>
  <c r="AD16" i="5"/>
  <c r="AC23" i="5"/>
  <c r="X10" i="5"/>
  <c r="AC71" i="5"/>
  <c r="Q71" i="5"/>
  <c r="AA40" i="5"/>
  <c r="Q28" i="5"/>
  <c r="V57" i="5"/>
  <c r="V1402" i="5"/>
  <c r="O1405" i="5"/>
  <c r="N1405" i="5"/>
  <c r="M1405" i="5"/>
  <c r="O1401" i="5"/>
  <c r="N1401" i="5"/>
  <c r="M1401" i="5"/>
  <c r="V1392" i="5"/>
  <c r="O1379" i="5"/>
  <c r="N1379" i="5"/>
  <c r="M1379" i="5"/>
  <c r="M1367" i="5"/>
  <c r="O1367" i="5"/>
  <c r="N1367" i="5"/>
  <c r="AC1381" i="5"/>
  <c r="V1382" i="5"/>
  <c r="N1377" i="5"/>
  <c r="O1377" i="5"/>
  <c r="M1377" i="5"/>
  <c r="V1377" i="5"/>
  <c r="V1351" i="5"/>
  <c r="V1349" i="5"/>
  <c r="V1348" i="5"/>
  <c r="Q1360" i="5"/>
  <c r="AA1353" i="5"/>
  <c r="N1349" i="5"/>
  <c r="O1349" i="5"/>
  <c r="M1349" i="5"/>
  <c r="V1329" i="5"/>
  <c r="V1325" i="5"/>
  <c r="N1321" i="5"/>
  <c r="M1321" i="5"/>
  <c r="O1321" i="5"/>
  <c r="N1369" i="5"/>
  <c r="O1369" i="5"/>
  <c r="M1369" i="5"/>
  <c r="N1339" i="5"/>
  <c r="M1339" i="5"/>
  <c r="O1339" i="5"/>
  <c r="V1332" i="5"/>
  <c r="AA1331" i="5"/>
  <c r="V1331" i="5"/>
  <c r="N1343" i="5"/>
  <c r="M1343" i="5"/>
  <c r="O1343" i="5"/>
  <c r="Q1344" i="5"/>
  <c r="N1335" i="5"/>
  <c r="M1335" i="5"/>
  <c r="O1335" i="5"/>
  <c r="V1310" i="5"/>
  <c r="Q1309" i="5"/>
  <c r="M1275" i="5"/>
  <c r="O1275" i="5"/>
  <c r="N1275" i="5"/>
  <c r="M1274" i="5"/>
  <c r="N1274" i="5"/>
  <c r="O1274" i="5"/>
  <c r="M1268" i="5"/>
  <c r="O1268" i="5"/>
  <c r="N1268" i="5"/>
  <c r="Q1266" i="5"/>
  <c r="M1260" i="5"/>
  <c r="N1260" i="5"/>
  <c r="O1260" i="5"/>
  <c r="M1252" i="5"/>
  <c r="N1252" i="5"/>
  <c r="O1252" i="5"/>
  <c r="M1244" i="5"/>
  <c r="N1244" i="5"/>
  <c r="O1244" i="5"/>
  <c r="M1236" i="5"/>
  <c r="N1236" i="5"/>
  <c r="O1236" i="5"/>
  <c r="M1228" i="5"/>
  <c r="N1228" i="5"/>
  <c r="O1228" i="5"/>
  <c r="M1197" i="5"/>
  <c r="O1197" i="5"/>
  <c r="N1197" i="5"/>
  <c r="M1193" i="5"/>
  <c r="Q1193" i="5" s="1"/>
  <c r="O1193" i="5"/>
  <c r="N1193" i="5"/>
  <c r="M1189" i="5"/>
  <c r="O1189" i="5"/>
  <c r="N1189" i="5"/>
  <c r="M1185" i="5"/>
  <c r="O1185" i="5"/>
  <c r="N1185" i="5"/>
  <c r="M1181" i="5"/>
  <c r="O1181" i="5"/>
  <c r="N1181" i="5"/>
  <c r="M1177" i="5"/>
  <c r="Q1177" i="5" s="1"/>
  <c r="O1177" i="5"/>
  <c r="N1177" i="5"/>
  <c r="M1173" i="5"/>
  <c r="O1173" i="5"/>
  <c r="N1173" i="5"/>
  <c r="M1169" i="5"/>
  <c r="O1169" i="5"/>
  <c r="N1169" i="5"/>
  <c r="M1165" i="5"/>
  <c r="O1165" i="5"/>
  <c r="N1165" i="5"/>
  <c r="M1161" i="5"/>
  <c r="Q1161" i="5" s="1"/>
  <c r="O1161" i="5"/>
  <c r="N1161" i="5"/>
  <c r="M1157" i="5"/>
  <c r="O1157" i="5"/>
  <c r="N1157" i="5"/>
  <c r="M1153" i="5"/>
  <c r="O1153" i="5"/>
  <c r="N1153" i="5"/>
  <c r="M1149" i="5"/>
  <c r="O1149" i="5"/>
  <c r="N1149" i="5"/>
  <c r="M1145" i="5"/>
  <c r="Q1145" i="5" s="1"/>
  <c r="O1145" i="5"/>
  <c r="N1145" i="5"/>
  <c r="M1141" i="5"/>
  <c r="O1141" i="5"/>
  <c r="N1141" i="5"/>
  <c r="M1137" i="5"/>
  <c r="O1137" i="5"/>
  <c r="N1137" i="5"/>
  <c r="M1133" i="5"/>
  <c r="O1133" i="5"/>
  <c r="N1133" i="5"/>
  <c r="M1129" i="5"/>
  <c r="Q1129" i="5" s="1"/>
  <c r="O1129" i="5"/>
  <c r="N1129" i="5"/>
  <c r="M1125" i="5"/>
  <c r="O1125" i="5"/>
  <c r="N1125" i="5"/>
  <c r="M1121" i="5"/>
  <c r="O1121" i="5"/>
  <c r="N1121" i="5"/>
  <c r="M1117" i="5"/>
  <c r="O1117" i="5"/>
  <c r="N1117" i="5"/>
  <c r="M1113" i="5"/>
  <c r="Q1113" i="5" s="1"/>
  <c r="O1113" i="5"/>
  <c r="N1113" i="5"/>
  <c r="M1109" i="5"/>
  <c r="O1109" i="5"/>
  <c r="N1109" i="5"/>
  <c r="M1105" i="5"/>
  <c r="O1105" i="5"/>
  <c r="N1105" i="5"/>
  <c r="M1101" i="5"/>
  <c r="O1101" i="5"/>
  <c r="N1101" i="5"/>
  <c r="M1097" i="5"/>
  <c r="Q1097" i="5" s="1"/>
  <c r="O1097" i="5"/>
  <c r="N1097" i="5"/>
  <c r="M1093" i="5"/>
  <c r="O1093" i="5"/>
  <c r="N1093" i="5"/>
  <c r="M1089" i="5"/>
  <c r="O1089" i="5"/>
  <c r="N1089" i="5"/>
  <c r="M1085" i="5"/>
  <c r="O1085" i="5"/>
  <c r="N1085" i="5"/>
  <c r="M1081" i="5"/>
  <c r="Q1081" i="5" s="1"/>
  <c r="O1081" i="5"/>
  <c r="N1081" i="5"/>
  <c r="M1077" i="5"/>
  <c r="O1077" i="5"/>
  <c r="N1077" i="5"/>
  <c r="M1073" i="5"/>
  <c r="O1073" i="5"/>
  <c r="N1073" i="5"/>
  <c r="M1069" i="5"/>
  <c r="O1069" i="5"/>
  <c r="N1069" i="5"/>
  <c r="M1065" i="5"/>
  <c r="Q1065" i="5" s="1"/>
  <c r="O1065" i="5"/>
  <c r="N1065" i="5"/>
  <c r="M1061" i="5"/>
  <c r="O1061" i="5"/>
  <c r="N1061" i="5"/>
  <c r="M1057" i="5"/>
  <c r="O1057" i="5"/>
  <c r="N1057" i="5"/>
  <c r="M1053" i="5"/>
  <c r="O1053" i="5"/>
  <c r="N1053" i="5"/>
  <c r="M1049" i="5"/>
  <c r="Q1049" i="5" s="1"/>
  <c r="O1049" i="5"/>
  <c r="N1049" i="5"/>
  <c r="M1045" i="5"/>
  <c r="O1045" i="5"/>
  <c r="N1045" i="5"/>
  <c r="M1041" i="5"/>
  <c r="O1041" i="5"/>
  <c r="N1041" i="5"/>
  <c r="M1037" i="5"/>
  <c r="O1037" i="5"/>
  <c r="N1037" i="5"/>
  <c r="M1033" i="5"/>
  <c r="Q1033" i="5" s="1"/>
  <c r="O1033" i="5"/>
  <c r="N1033" i="5"/>
  <c r="M1029" i="5"/>
  <c r="O1029" i="5"/>
  <c r="N1029" i="5"/>
  <c r="M1025" i="5"/>
  <c r="N1025" i="5"/>
  <c r="O1025" i="5"/>
  <c r="M1021" i="5"/>
  <c r="O1021" i="5"/>
  <c r="N1021" i="5"/>
  <c r="AA1297" i="5"/>
  <c r="AC1297" i="5"/>
  <c r="M1279" i="5"/>
  <c r="O1279" i="5"/>
  <c r="N1279" i="5"/>
  <c r="Q1279" i="5" s="1"/>
  <c r="V1279" i="5"/>
  <c r="AA1278" i="5"/>
  <c r="M1272" i="5"/>
  <c r="O1272" i="5"/>
  <c r="N1272" i="5"/>
  <c r="AA1271" i="5"/>
  <c r="Q1270" i="5"/>
  <c r="AA1295" i="5"/>
  <c r="AC1294" i="5"/>
  <c r="AC1292" i="5"/>
  <c r="Q1290" i="5"/>
  <c r="M1288" i="5"/>
  <c r="Q1288" i="5" s="1"/>
  <c r="O1288" i="5"/>
  <c r="N1288" i="5"/>
  <c r="AA1287" i="5"/>
  <c r="AC1286" i="5"/>
  <c r="AC1284" i="5"/>
  <c r="Q1282" i="5"/>
  <c r="M1220" i="5"/>
  <c r="N1220" i="5"/>
  <c r="O1220" i="5"/>
  <c r="M1212" i="5"/>
  <c r="N1212" i="5"/>
  <c r="O1212" i="5"/>
  <c r="AA1209" i="5"/>
  <c r="AA1208" i="5"/>
  <c r="M1204" i="5"/>
  <c r="N1204" i="5"/>
  <c r="O1204" i="5"/>
  <c r="AA1201" i="5"/>
  <c r="Q1017" i="5"/>
  <c r="AA1005" i="5"/>
  <c r="Q1001" i="5"/>
  <c r="AA989" i="5"/>
  <c r="Q985" i="5"/>
  <c r="V985" i="5"/>
  <c r="AA973" i="5"/>
  <c r="Q969" i="5"/>
  <c r="V969" i="5"/>
  <c r="AA957" i="5"/>
  <c r="Q953" i="5"/>
  <c r="V953" i="5"/>
  <c r="AA941" i="5"/>
  <c r="Q937" i="5"/>
  <c r="V937" i="5"/>
  <c r="AA925" i="5"/>
  <c r="Q921" i="5"/>
  <c r="V921" i="5"/>
  <c r="AA1019" i="5"/>
  <c r="AA1018" i="5"/>
  <c r="V1014" i="5"/>
  <c r="V1012" i="5"/>
  <c r="AA1010" i="5"/>
  <c r="V1006" i="5"/>
  <c r="V1004" i="5"/>
  <c r="AA1002" i="5"/>
  <c r="V998" i="5"/>
  <c r="V996" i="5"/>
  <c r="AA994" i="5"/>
  <c r="V990" i="5"/>
  <c r="V988" i="5"/>
  <c r="AA986" i="5"/>
  <c r="V982" i="5"/>
  <c r="V980" i="5"/>
  <c r="AA978" i="5"/>
  <c r="V974" i="5"/>
  <c r="V972" i="5"/>
  <c r="AA970" i="5"/>
  <c r="V966" i="5"/>
  <c r="V964" i="5"/>
  <c r="AA962" i="5"/>
  <c r="V958" i="5"/>
  <c r="V956" i="5"/>
  <c r="AA954" i="5"/>
  <c r="V950" i="5"/>
  <c r="V948" i="5"/>
  <c r="AA946" i="5"/>
  <c r="V942" i="5"/>
  <c r="V940" i="5"/>
  <c r="AA938" i="5"/>
  <c r="V934" i="5"/>
  <c r="V932" i="5"/>
  <c r="AA930" i="5"/>
  <c r="V926" i="5"/>
  <c r="V924" i="5"/>
  <c r="AA922" i="5"/>
  <c r="V918" i="5"/>
  <c r="V916" i="5"/>
  <c r="AA907" i="5"/>
  <c r="Q903" i="5"/>
  <c r="V903" i="5"/>
  <c r="AA891" i="5"/>
  <c r="Q887" i="5"/>
  <c r="V887" i="5"/>
  <c r="AA875" i="5"/>
  <c r="Q871" i="5"/>
  <c r="V871" i="5"/>
  <c r="AA859" i="5"/>
  <c r="Q855" i="5"/>
  <c r="V855" i="5"/>
  <c r="AA843" i="5"/>
  <c r="Q839" i="5"/>
  <c r="V839" i="5"/>
  <c r="AA827" i="5"/>
  <c r="Q823" i="5"/>
  <c r="V823" i="5"/>
  <c r="AA811" i="5"/>
  <c r="Q807" i="5"/>
  <c r="V807" i="5"/>
  <c r="AA795" i="5"/>
  <c r="Q791" i="5"/>
  <c r="V791" i="5"/>
  <c r="AA779" i="5"/>
  <c r="Q775" i="5"/>
  <c r="V775" i="5"/>
  <c r="AA763" i="5"/>
  <c r="Q759" i="5"/>
  <c r="V759" i="5"/>
  <c r="AA747" i="5"/>
  <c r="Q743" i="5"/>
  <c r="V743" i="5"/>
  <c r="AA731" i="5"/>
  <c r="Q727" i="5"/>
  <c r="V727" i="5"/>
  <c r="AA715" i="5"/>
  <c r="Q711" i="5"/>
  <c r="V711" i="5"/>
  <c r="AA699" i="5"/>
  <c r="Q695" i="5"/>
  <c r="AA683" i="5"/>
  <c r="N200" i="5"/>
  <c r="M200" i="5"/>
  <c r="Q200" i="5" s="1"/>
  <c r="O200" i="5"/>
  <c r="N196" i="5"/>
  <c r="M196" i="5"/>
  <c r="O196" i="5"/>
  <c r="N192" i="5"/>
  <c r="M192" i="5"/>
  <c r="O192" i="5"/>
  <c r="N188" i="5"/>
  <c r="O188" i="5"/>
  <c r="M188" i="5"/>
  <c r="N184" i="5"/>
  <c r="O184" i="5"/>
  <c r="M184" i="5"/>
  <c r="N180" i="5"/>
  <c r="O180" i="5"/>
  <c r="M180" i="5"/>
  <c r="Q180" i="5" s="1"/>
  <c r="N176" i="5"/>
  <c r="O176" i="5"/>
  <c r="M176" i="5"/>
  <c r="N172" i="5"/>
  <c r="O172" i="5"/>
  <c r="M172" i="5"/>
  <c r="N168" i="5"/>
  <c r="O168" i="5"/>
  <c r="M168" i="5"/>
  <c r="N164" i="5"/>
  <c r="O164" i="5"/>
  <c r="M164" i="5"/>
  <c r="Q164" i="5" s="1"/>
  <c r="N160" i="5"/>
  <c r="O160" i="5"/>
  <c r="M160" i="5"/>
  <c r="N156" i="5"/>
  <c r="O156" i="5"/>
  <c r="M156" i="5"/>
  <c r="O119" i="5"/>
  <c r="N119" i="5"/>
  <c r="M119" i="5"/>
  <c r="O115" i="5"/>
  <c r="N115" i="5"/>
  <c r="M115" i="5"/>
  <c r="Q115" i="5" s="1"/>
  <c r="O111" i="5"/>
  <c r="N111" i="5"/>
  <c r="M111" i="5"/>
  <c r="O107" i="5"/>
  <c r="N107" i="5"/>
  <c r="M107" i="5"/>
  <c r="AA914" i="5"/>
  <c r="O908" i="5"/>
  <c r="M908" i="5"/>
  <c r="N908" i="5"/>
  <c r="AA906" i="5"/>
  <c r="O900" i="5"/>
  <c r="M900" i="5"/>
  <c r="N900" i="5"/>
  <c r="AA898" i="5"/>
  <c r="O892" i="5"/>
  <c r="M892" i="5"/>
  <c r="N892" i="5"/>
  <c r="Q890" i="5"/>
  <c r="AA890" i="5"/>
  <c r="O884" i="5"/>
  <c r="M884" i="5"/>
  <c r="N884" i="5"/>
  <c r="Q882" i="5"/>
  <c r="AA882" i="5"/>
  <c r="O876" i="5"/>
  <c r="M876" i="5"/>
  <c r="N876" i="5"/>
  <c r="AA874" i="5"/>
  <c r="O868" i="5"/>
  <c r="M868" i="5"/>
  <c r="N868" i="5"/>
  <c r="AA866" i="5"/>
  <c r="O860" i="5"/>
  <c r="M860" i="5"/>
  <c r="N860" i="5"/>
  <c r="AA858" i="5"/>
  <c r="O852" i="5"/>
  <c r="M852" i="5"/>
  <c r="N852" i="5"/>
  <c r="Q850" i="5"/>
  <c r="AA850" i="5"/>
  <c r="O844" i="5"/>
  <c r="M844" i="5"/>
  <c r="Q844" i="5" s="1"/>
  <c r="N844" i="5"/>
  <c r="Q842" i="5"/>
  <c r="AA842" i="5"/>
  <c r="O836" i="5"/>
  <c r="M836" i="5"/>
  <c r="N836" i="5"/>
  <c r="AA834" i="5"/>
  <c r="O828" i="5"/>
  <c r="M828" i="5"/>
  <c r="N828" i="5"/>
  <c r="AA826" i="5"/>
  <c r="O820" i="5"/>
  <c r="M820" i="5"/>
  <c r="N820" i="5"/>
  <c r="AA818" i="5"/>
  <c r="O812" i="5"/>
  <c r="M812" i="5"/>
  <c r="N812" i="5"/>
  <c r="AA810" i="5"/>
  <c r="O804" i="5"/>
  <c r="M804" i="5"/>
  <c r="N804" i="5"/>
  <c r="AA802" i="5"/>
  <c r="O796" i="5"/>
  <c r="M796" i="5"/>
  <c r="N796" i="5"/>
  <c r="AA794" i="5"/>
  <c r="O788" i="5"/>
  <c r="M788" i="5"/>
  <c r="N788" i="5"/>
  <c r="AA786" i="5"/>
  <c r="O780" i="5"/>
  <c r="M780" i="5"/>
  <c r="N780" i="5"/>
  <c r="AA778" i="5"/>
  <c r="O772" i="5"/>
  <c r="M772" i="5"/>
  <c r="N772" i="5"/>
  <c r="AA770" i="5"/>
  <c r="O764" i="5"/>
  <c r="M764" i="5"/>
  <c r="N764" i="5"/>
  <c r="AA762" i="5"/>
  <c r="O756" i="5"/>
  <c r="M756" i="5"/>
  <c r="N756" i="5"/>
  <c r="AA754" i="5"/>
  <c r="O748" i="5"/>
  <c r="M748" i="5"/>
  <c r="N748" i="5"/>
  <c r="AA746" i="5"/>
  <c r="O740" i="5"/>
  <c r="M740" i="5"/>
  <c r="N740" i="5"/>
  <c r="AA738" i="5"/>
  <c r="O732" i="5"/>
  <c r="M732" i="5"/>
  <c r="N732" i="5"/>
  <c r="AA730" i="5"/>
  <c r="O724" i="5"/>
  <c r="M724" i="5"/>
  <c r="N724" i="5"/>
  <c r="AA722" i="5"/>
  <c r="O716" i="5"/>
  <c r="M716" i="5"/>
  <c r="N716" i="5"/>
  <c r="AA714" i="5"/>
  <c r="O708" i="5"/>
  <c r="M708" i="5"/>
  <c r="N708" i="5"/>
  <c r="AA706" i="5"/>
  <c r="O700" i="5"/>
  <c r="M700" i="5"/>
  <c r="N700" i="5"/>
  <c r="AA698" i="5"/>
  <c r="O692" i="5"/>
  <c r="M692" i="5"/>
  <c r="N692" i="5"/>
  <c r="AA690" i="5"/>
  <c r="O684" i="5"/>
  <c r="M684" i="5"/>
  <c r="N684" i="5"/>
  <c r="AA682" i="5"/>
  <c r="M681" i="5"/>
  <c r="O681" i="5"/>
  <c r="N681" i="5"/>
  <c r="AA678" i="5"/>
  <c r="M674" i="5"/>
  <c r="O674" i="5"/>
  <c r="N674" i="5"/>
  <c r="M665" i="5"/>
  <c r="O665" i="5"/>
  <c r="N665" i="5"/>
  <c r="AA662" i="5"/>
  <c r="M658" i="5"/>
  <c r="O658" i="5"/>
  <c r="N658" i="5"/>
  <c r="M649" i="5"/>
  <c r="O649" i="5"/>
  <c r="N649" i="5"/>
  <c r="AA646" i="5"/>
  <c r="M642" i="5"/>
  <c r="O642" i="5"/>
  <c r="N642" i="5"/>
  <c r="M633" i="5"/>
  <c r="O633" i="5"/>
  <c r="N633" i="5"/>
  <c r="AA630" i="5"/>
  <c r="M626" i="5"/>
  <c r="O626" i="5"/>
  <c r="N626" i="5"/>
  <c r="M617" i="5"/>
  <c r="O617" i="5"/>
  <c r="N617" i="5"/>
  <c r="AA614" i="5"/>
  <c r="M610" i="5"/>
  <c r="O610" i="5"/>
  <c r="N610" i="5"/>
  <c r="M601" i="5"/>
  <c r="O601" i="5"/>
  <c r="N601" i="5"/>
  <c r="AA598" i="5"/>
  <c r="M594" i="5"/>
  <c r="O594" i="5"/>
  <c r="N594" i="5"/>
  <c r="M585" i="5"/>
  <c r="O585" i="5"/>
  <c r="N585" i="5"/>
  <c r="AA582" i="5"/>
  <c r="M578" i="5"/>
  <c r="O578" i="5"/>
  <c r="N578" i="5"/>
  <c r="M569" i="5"/>
  <c r="O569" i="5"/>
  <c r="N569" i="5"/>
  <c r="AA566" i="5"/>
  <c r="M562" i="5"/>
  <c r="O562" i="5"/>
  <c r="N562" i="5"/>
  <c r="AA681" i="5"/>
  <c r="AC680" i="5"/>
  <c r="V677" i="5"/>
  <c r="Q677" i="5"/>
  <c r="Q676" i="5"/>
  <c r="AC672" i="5"/>
  <c r="Q670" i="5"/>
  <c r="V669" i="5"/>
  <c r="Q668" i="5"/>
  <c r="AC664" i="5"/>
  <c r="V661" i="5"/>
  <c r="Q661" i="5"/>
  <c r="Q660" i="5"/>
  <c r="AC656" i="5"/>
  <c r="Q654" i="5"/>
  <c r="V653" i="5"/>
  <c r="Q652" i="5"/>
  <c r="AC648" i="5"/>
  <c r="V645" i="5"/>
  <c r="Q645" i="5"/>
  <c r="Q644" i="5"/>
  <c r="AC640" i="5"/>
  <c r="Q638" i="5"/>
  <c r="V637" i="5"/>
  <c r="Q636" i="5"/>
  <c r="AC632" i="5"/>
  <c r="V629" i="5"/>
  <c r="Q629" i="5"/>
  <c r="Q628" i="5"/>
  <c r="AC624" i="5"/>
  <c r="Q622" i="5"/>
  <c r="V621" i="5"/>
  <c r="Q620" i="5"/>
  <c r="AC616" i="5"/>
  <c r="V613" i="5"/>
  <c r="Q613" i="5"/>
  <c r="Q612" i="5"/>
  <c r="AC608" i="5"/>
  <c r="Q606" i="5"/>
  <c r="V605" i="5"/>
  <c r="Q604" i="5"/>
  <c r="AC600" i="5"/>
  <c r="V597" i="5"/>
  <c r="Q597" i="5"/>
  <c r="Q596" i="5"/>
  <c r="AC592" i="5"/>
  <c r="Q590" i="5"/>
  <c r="V589" i="5"/>
  <c r="Q588" i="5"/>
  <c r="AC584" i="5"/>
  <c r="V581" i="5"/>
  <c r="Q581" i="5"/>
  <c r="Q580" i="5"/>
  <c r="AC576" i="5"/>
  <c r="Q574" i="5"/>
  <c r="V573" i="5"/>
  <c r="Q572" i="5"/>
  <c r="AC568" i="5"/>
  <c r="V565" i="5"/>
  <c r="Q565" i="5"/>
  <c r="Q564" i="5"/>
  <c r="M558" i="5"/>
  <c r="O558" i="5"/>
  <c r="N558" i="5"/>
  <c r="AA557" i="5"/>
  <c r="AC556" i="5"/>
  <c r="V468" i="5"/>
  <c r="M467" i="5"/>
  <c r="N467" i="5"/>
  <c r="O467" i="5"/>
  <c r="M459" i="5"/>
  <c r="N459" i="5"/>
  <c r="O459" i="5"/>
  <c r="M451" i="5"/>
  <c r="N451" i="5"/>
  <c r="O451" i="5"/>
  <c r="M443" i="5"/>
  <c r="N443" i="5"/>
  <c r="O443" i="5"/>
  <c r="M435" i="5"/>
  <c r="N435" i="5"/>
  <c r="O435" i="5"/>
  <c r="M427" i="5"/>
  <c r="N427" i="5"/>
  <c r="O427" i="5"/>
  <c r="M419" i="5"/>
  <c r="N419" i="5"/>
  <c r="O419" i="5"/>
  <c r="M411" i="5"/>
  <c r="N411" i="5"/>
  <c r="O411" i="5"/>
  <c r="M403" i="5"/>
  <c r="N403" i="5"/>
  <c r="O403" i="5"/>
  <c r="M395" i="5"/>
  <c r="N395" i="5"/>
  <c r="O395" i="5"/>
  <c r="M387" i="5"/>
  <c r="N387" i="5"/>
  <c r="O387" i="5"/>
  <c r="M379" i="5"/>
  <c r="N379" i="5"/>
  <c r="O379" i="5"/>
  <c r="M371" i="5"/>
  <c r="N371" i="5"/>
  <c r="O371" i="5"/>
  <c r="M363" i="5"/>
  <c r="N363" i="5"/>
  <c r="O363" i="5"/>
  <c r="M355" i="5"/>
  <c r="N355" i="5"/>
  <c r="O355" i="5"/>
  <c r="M347" i="5"/>
  <c r="N347" i="5"/>
  <c r="O347" i="5"/>
  <c r="M339" i="5"/>
  <c r="N339" i="5"/>
  <c r="O339" i="5"/>
  <c r="M331" i="5"/>
  <c r="N331" i="5"/>
  <c r="O331" i="5"/>
  <c r="M323" i="5"/>
  <c r="N323" i="5"/>
  <c r="O323" i="5"/>
  <c r="M315" i="5"/>
  <c r="N315" i="5"/>
  <c r="O315" i="5"/>
  <c r="M307" i="5"/>
  <c r="N307" i="5"/>
  <c r="O307" i="5"/>
  <c r="M299" i="5"/>
  <c r="N299" i="5"/>
  <c r="O299" i="5"/>
  <c r="M291" i="5"/>
  <c r="N291" i="5"/>
  <c r="O291" i="5"/>
  <c r="M283" i="5"/>
  <c r="N283" i="5"/>
  <c r="O283" i="5"/>
  <c r="M275" i="5"/>
  <c r="N275" i="5"/>
  <c r="Q275" i="5" s="1"/>
  <c r="O275" i="5"/>
  <c r="M267" i="5"/>
  <c r="N267" i="5"/>
  <c r="O267" i="5"/>
  <c r="M259" i="5"/>
  <c r="N259" i="5"/>
  <c r="O259" i="5"/>
  <c r="M251" i="5"/>
  <c r="N251" i="5"/>
  <c r="O251" i="5"/>
  <c r="M243" i="5"/>
  <c r="N243" i="5"/>
  <c r="O243" i="5"/>
  <c r="M235" i="5"/>
  <c r="N235" i="5"/>
  <c r="O235" i="5"/>
  <c r="M227" i="5"/>
  <c r="N227" i="5"/>
  <c r="O227" i="5"/>
  <c r="M219" i="5"/>
  <c r="N219" i="5"/>
  <c r="O219" i="5"/>
  <c r="M211" i="5"/>
  <c r="N211" i="5"/>
  <c r="O211" i="5"/>
  <c r="M203" i="5"/>
  <c r="N203" i="5"/>
  <c r="O203" i="5"/>
  <c r="O102" i="5"/>
  <c r="N102" i="5"/>
  <c r="M102" i="5"/>
  <c r="O98" i="5"/>
  <c r="N98" i="5"/>
  <c r="M98" i="5"/>
  <c r="O94" i="5"/>
  <c r="N94" i="5"/>
  <c r="M94" i="5"/>
  <c r="O90" i="5"/>
  <c r="N90" i="5"/>
  <c r="M90" i="5"/>
  <c r="Q90" i="5" s="1"/>
  <c r="O86" i="5"/>
  <c r="N86" i="5"/>
  <c r="M86" i="5"/>
  <c r="O82" i="5"/>
  <c r="N82" i="5"/>
  <c r="M82" i="5"/>
  <c r="O78" i="5"/>
  <c r="N78" i="5"/>
  <c r="M78" i="5"/>
  <c r="O74" i="5"/>
  <c r="N74" i="5"/>
  <c r="M74" i="5"/>
  <c r="Q74" i="5" s="1"/>
  <c r="V560" i="5"/>
  <c r="Q560" i="5"/>
  <c r="AA548" i="5"/>
  <c r="M541" i="5"/>
  <c r="O541" i="5"/>
  <c r="N541" i="5"/>
  <c r="M540" i="5"/>
  <c r="N540" i="5"/>
  <c r="Q540" i="5" s="1"/>
  <c r="O540" i="5"/>
  <c r="M534" i="5"/>
  <c r="O534" i="5"/>
  <c r="N534" i="5"/>
  <c r="AA533" i="5"/>
  <c r="Q532" i="5"/>
  <c r="V528" i="5"/>
  <c r="AA526" i="5"/>
  <c r="AA516" i="5"/>
  <c r="M509" i="5"/>
  <c r="O509" i="5"/>
  <c r="N509" i="5"/>
  <c r="M508" i="5"/>
  <c r="N508" i="5"/>
  <c r="O508" i="5"/>
  <c r="M502" i="5"/>
  <c r="Q502" i="5" s="1"/>
  <c r="O502" i="5"/>
  <c r="N502" i="5"/>
  <c r="AA501" i="5"/>
  <c r="Q500" i="5"/>
  <c r="V496" i="5"/>
  <c r="AA494" i="5"/>
  <c r="AA484" i="5"/>
  <c r="M477" i="5"/>
  <c r="Q477" i="5" s="1"/>
  <c r="O477" i="5"/>
  <c r="N477" i="5"/>
  <c r="M476" i="5"/>
  <c r="N476" i="5"/>
  <c r="O476" i="5"/>
  <c r="M470" i="5"/>
  <c r="O470" i="5"/>
  <c r="N470" i="5"/>
  <c r="AA469" i="5"/>
  <c r="AC151" i="5"/>
  <c r="AA150" i="5"/>
  <c r="AC146" i="5"/>
  <c r="M554" i="5"/>
  <c r="O554" i="5"/>
  <c r="N554" i="5"/>
  <c r="AA553" i="5"/>
  <c r="AC552" i="5"/>
  <c r="M538" i="5"/>
  <c r="O538" i="5"/>
  <c r="N538" i="5"/>
  <c r="Q536" i="5"/>
  <c r="M529" i="5"/>
  <c r="O529" i="5"/>
  <c r="N529" i="5"/>
  <c r="V529" i="5"/>
  <c r="M528" i="5"/>
  <c r="N528" i="5"/>
  <c r="O528" i="5"/>
  <c r="Q528" i="5" s="1"/>
  <c r="AC522" i="5"/>
  <c r="M506" i="5"/>
  <c r="O506" i="5"/>
  <c r="N506" i="5"/>
  <c r="Q504" i="5"/>
  <c r="M497" i="5"/>
  <c r="O497" i="5"/>
  <c r="N497" i="5"/>
  <c r="Q497" i="5" s="1"/>
  <c r="V497" i="5"/>
  <c r="M496" i="5"/>
  <c r="N496" i="5"/>
  <c r="O496" i="5"/>
  <c r="AC490" i="5"/>
  <c r="M474" i="5"/>
  <c r="O474" i="5"/>
  <c r="N474" i="5"/>
  <c r="Q472" i="5"/>
  <c r="N154" i="5"/>
  <c r="O154" i="5"/>
  <c r="M154" i="5"/>
  <c r="Q154" i="5" s="1"/>
  <c r="V145" i="5"/>
  <c r="V144" i="5"/>
  <c r="N147" i="5"/>
  <c r="M147" i="5"/>
  <c r="O147" i="5"/>
  <c r="AA130" i="5"/>
  <c r="AC9" i="5"/>
  <c r="M137" i="5"/>
  <c r="N137" i="5"/>
  <c r="O137" i="5"/>
  <c r="Q134" i="5"/>
  <c r="Q61" i="5"/>
  <c r="O152" i="5"/>
  <c r="M152" i="5"/>
  <c r="N152" i="5"/>
  <c r="AA152" i="5"/>
  <c r="M141" i="5"/>
  <c r="N141" i="5"/>
  <c r="O141" i="5"/>
  <c r="V64" i="5"/>
  <c r="AA54" i="5"/>
  <c r="N53" i="5"/>
  <c r="O53" i="5"/>
  <c r="M53" i="5"/>
  <c r="Q53" i="5" s="1"/>
  <c r="M52" i="5"/>
  <c r="N52" i="5"/>
  <c r="O52" i="5"/>
  <c r="O39" i="5"/>
  <c r="N39" i="5"/>
  <c r="M39" i="5"/>
  <c r="W24" i="5"/>
  <c r="M130" i="5"/>
  <c r="O130" i="5"/>
  <c r="N130" i="5"/>
  <c r="V126" i="5"/>
  <c r="M51" i="5"/>
  <c r="O51" i="5"/>
  <c r="N51" i="5"/>
  <c r="M47" i="5"/>
  <c r="O47" i="5"/>
  <c r="N47" i="5"/>
  <c r="V38" i="5"/>
  <c r="O34" i="5"/>
  <c r="N34" i="5"/>
  <c r="M34" i="5"/>
  <c r="O30" i="5"/>
  <c r="N30" i="5"/>
  <c r="M30" i="5"/>
  <c r="I16" i="5"/>
  <c r="Q25" i="5"/>
  <c r="P9" i="5"/>
  <c r="U16" i="5"/>
  <c r="U10" i="5"/>
  <c r="J16" i="5"/>
  <c r="Q23" i="5"/>
  <c r="S10" i="5"/>
  <c r="AA71" i="5"/>
  <c r="AA70" i="5"/>
  <c r="AC32" i="5"/>
  <c r="Q32" i="5"/>
  <c r="AA28" i="5"/>
  <c r="L10" i="5"/>
  <c r="Q1404" i="5"/>
  <c r="N1406" i="5"/>
  <c r="M1406" i="5"/>
  <c r="O1406" i="5"/>
  <c r="AA1402" i="5"/>
  <c r="N1402" i="5"/>
  <c r="M1402" i="5"/>
  <c r="O1402" i="5"/>
  <c r="V1405" i="5"/>
  <c r="V1401" i="5"/>
  <c r="AC1398" i="5"/>
  <c r="O1390" i="5"/>
  <c r="N1390" i="5"/>
  <c r="M1390" i="5"/>
  <c r="Q1390" i="5" s="1"/>
  <c r="AC1399" i="5"/>
  <c r="AA1397" i="5"/>
  <c r="Q1392" i="5"/>
  <c r="Q1385" i="5"/>
  <c r="AA1385" i="5"/>
  <c r="M1380" i="5"/>
  <c r="N1380" i="5"/>
  <c r="O1380" i="5"/>
  <c r="AC1403" i="5"/>
  <c r="AA1403" i="5"/>
  <c r="Q1396" i="5"/>
  <c r="AC1396" i="5"/>
  <c r="O1389" i="5"/>
  <c r="N1389" i="5"/>
  <c r="M1389" i="5"/>
  <c r="AA1388" i="5"/>
  <c r="V1388" i="5"/>
  <c r="O1363" i="5"/>
  <c r="N1363" i="5"/>
  <c r="M1363" i="5"/>
  <c r="Q1363" i="5" s="1"/>
  <c r="AA1383" i="5"/>
  <c r="M1381" i="5"/>
  <c r="N1381" i="5"/>
  <c r="O1381" i="5"/>
  <c r="AA1373" i="5"/>
  <c r="Q1372" i="5"/>
  <c r="V1365" i="5"/>
  <c r="Q1383" i="5"/>
  <c r="AA1361" i="5"/>
  <c r="V1361" i="5"/>
  <c r="V1357" i="5"/>
  <c r="V1354" i="5"/>
  <c r="V1350" i="5"/>
  <c r="V1346" i="5"/>
  <c r="V1342" i="5"/>
  <c r="V1338" i="5"/>
  <c r="V1334" i="5"/>
  <c r="V1353" i="5"/>
  <c r="AA1352" i="5"/>
  <c r="V1352" i="5"/>
  <c r="AC1347" i="5"/>
  <c r="AA1360" i="5"/>
  <c r="Q1349" i="5"/>
  <c r="AC1376" i="5"/>
  <c r="N1353" i="5"/>
  <c r="O1353" i="5"/>
  <c r="M1353" i="5"/>
  <c r="Q1329" i="5"/>
  <c r="Q1325" i="5"/>
  <c r="N1320" i="5"/>
  <c r="O1320" i="5"/>
  <c r="M1320" i="5"/>
  <c r="Q1320" i="5" s="1"/>
  <c r="AC1369" i="5"/>
  <c r="AC1340" i="5"/>
  <c r="V1339" i="5"/>
  <c r="AC1327" i="5"/>
  <c r="N1326" i="5"/>
  <c r="M1326" i="5"/>
  <c r="O1326" i="5"/>
  <c r="AC1344" i="5"/>
  <c r="V1343" i="5"/>
  <c r="AC1336" i="5"/>
  <c r="V1335" i="5"/>
  <c r="V1318" i="5"/>
  <c r="AA1317" i="5"/>
  <c r="Q1312" i="5"/>
  <c r="AA1289" i="5"/>
  <c r="Q1281" i="5"/>
  <c r="AA1273" i="5"/>
  <c r="Q1265" i="5"/>
  <c r="M1313" i="5"/>
  <c r="N1313" i="5"/>
  <c r="O1313" i="5"/>
  <c r="AA1310" i="5"/>
  <c r="M1305" i="5"/>
  <c r="N1305" i="5"/>
  <c r="O1305" i="5"/>
  <c r="V1311" i="5"/>
  <c r="AA1301" i="5"/>
  <c r="AA1263" i="5"/>
  <c r="Q1259" i="5"/>
  <c r="Q1243" i="5"/>
  <c r="Q1227" i="5"/>
  <c r="M1276" i="5"/>
  <c r="Q1276" i="5" s="1"/>
  <c r="O1276" i="5"/>
  <c r="N1276" i="5"/>
  <c r="AA1275" i="5"/>
  <c r="Q1274" i="5"/>
  <c r="AA1268" i="5"/>
  <c r="Q1262" i="5"/>
  <c r="V1261" i="5"/>
  <c r="Q1261" i="5"/>
  <c r="Q1260" i="5"/>
  <c r="Q1254" i="5"/>
  <c r="V1253" i="5"/>
  <c r="Q1253" i="5"/>
  <c r="Q1252" i="5"/>
  <c r="Q1246" i="5"/>
  <c r="V1245" i="5"/>
  <c r="Q1245" i="5"/>
  <c r="Q1244" i="5"/>
  <c r="Q1238" i="5"/>
  <c r="V1237" i="5"/>
  <c r="Q1237" i="5"/>
  <c r="Q1236" i="5"/>
  <c r="Q1230" i="5"/>
  <c r="V1229" i="5"/>
  <c r="Q1229" i="5"/>
  <c r="Q1228" i="5"/>
  <c r="Q1223" i="5"/>
  <c r="AA1215" i="5"/>
  <c r="Q1207" i="5"/>
  <c r="V1200" i="5"/>
  <c r="O1196" i="5"/>
  <c r="N1196" i="5"/>
  <c r="M1196" i="5"/>
  <c r="Q1196" i="5" s="1"/>
  <c r="O1192" i="5"/>
  <c r="N1192" i="5"/>
  <c r="M1192" i="5"/>
  <c r="O1188" i="5"/>
  <c r="N1188" i="5"/>
  <c r="M1188" i="5"/>
  <c r="O1184" i="5"/>
  <c r="N1184" i="5"/>
  <c r="M1184" i="5"/>
  <c r="O1180" i="5"/>
  <c r="N1180" i="5"/>
  <c r="M1180" i="5"/>
  <c r="Q1180" i="5" s="1"/>
  <c r="O1176" i="5"/>
  <c r="N1176" i="5"/>
  <c r="M1176" i="5"/>
  <c r="O1172" i="5"/>
  <c r="N1172" i="5"/>
  <c r="M1172" i="5"/>
  <c r="O1168" i="5"/>
  <c r="N1168" i="5"/>
  <c r="M1168" i="5"/>
  <c r="O1164" i="5"/>
  <c r="N1164" i="5"/>
  <c r="M1164" i="5"/>
  <c r="Q1164" i="5" s="1"/>
  <c r="O1160" i="5"/>
  <c r="N1160" i="5"/>
  <c r="M1160" i="5"/>
  <c r="O1156" i="5"/>
  <c r="N1156" i="5"/>
  <c r="M1156" i="5"/>
  <c r="O1152" i="5"/>
  <c r="N1152" i="5"/>
  <c r="M1152" i="5"/>
  <c r="O1148" i="5"/>
  <c r="N1148" i="5"/>
  <c r="M1148" i="5"/>
  <c r="Q1148" i="5" s="1"/>
  <c r="O1144" i="5"/>
  <c r="N1144" i="5"/>
  <c r="M1144" i="5"/>
  <c r="O1140" i="5"/>
  <c r="N1140" i="5"/>
  <c r="M1140" i="5"/>
  <c r="O1136" i="5"/>
  <c r="N1136" i="5"/>
  <c r="M1136" i="5"/>
  <c r="O1132" i="5"/>
  <c r="N1132" i="5"/>
  <c r="M1132" i="5"/>
  <c r="Q1132" i="5" s="1"/>
  <c r="O1128" i="5"/>
  <c r="N1128" i="5"/>
  <c r="M1128" i="5"/>
  <c r="O1124" i="5"/>
  <c r="N1124" i="5"/>
  <c r="M1124" i="5"/>
  <c r="O1120" i="5"/>
  <c r="N1120" i="5"/>
  <c r="M1120" i="5"/>
  <c r="O1116" i="5"/>
  <c r="N1116" i="5"/>
  <c r="M1116" i="5"/>
  <c r="Q1116" i="5" s="1"/>
  <c r="O1112" i="5"/>
  <c r="N1112" i="5"/>
  <c r="M1112" i="5"/>
  <c r="O1108" i="5"/>
  <c r="N1108" i="5"/>
  <c r="M1108" i="5"/>
  <c r="O1104" i="5"/>
  <c r="N1104" i="5"/>
  <c r="M1104" i="5"/>
  <c r="O1100" i="5"/>
  <c r="N1100" i="5"/>
  <c r="M1100" i="5"/>
  <c r="Q1100" i="5" s="1"/>
  <c r="O1096" i="5"/>
  <c r="N1096" i="5"/>
  <c r="M1096" i="5"/>
  <c r="O1092" i="5"/>
  <c r="N1092" i="5"/>
  <c r="M1092" i="5"/>
  <c r="O1088" i="5"/>
  <c r="M1088" i="5"/>
  <c r="Q1088" i="5" s="1"/>
  <c r="N1088" i="5"/>
  <c r="O1084" i="5"/>
  <c r="M1084" i="5"/>
  <c r="N1084" i="5"/>
  <c r="O1080" i="5"/>
  <c r="M1080" i="5"/>
  <c r="N1080" i="5"/>
  <c r="O1076" i="5"/>
  <c r="M1076" i="5"/>
  <c r="N1076" i="5"/>
  <c r="O1072" i="5"/>
  <c r="M1072" i="5"/>
  <c r="Q1072" i="5" s="1"/>
  <c r="N1072" i="5"/>
  <c r="O1068" i="5"/>
  <c r="M1068" i="5"/>
  <c r="N1068" i="5"/>
  <c r="O1064" i="5"/>
  <c r="M1064" i="5"/>
  <c r="N1064" i="5"/>
  <c r="O1060" i="5"/>
  <c r="M1060" i="5"/>
  <c r="N1060" i="5"/>
  <c r="O1056" i="5"/>
  <c r="M1056" i="5"/>
  <c r="Q1056" i="5" s="1"/>
  <c r="N1056" i="5"/>
  <c r="O1052" i="5"/>
  <c r="M1052" i="5"/>
  <c r="N1052" i="5"/>
  <c r="O1048" i="5"/>
  <c r="M1048" i="5"/>
  <c r="N1048" i="5"/>
  <c r="O1044" i="5"/>
  <c r="M1044" i="5"/>
  <c r="N1044" i="5"/>
  <c r="O1040" i="5"/>
  <c r="M1040" i="5"/>
  <c r="Q1040" i="5" s="1"/>
  <c r="N1040" i="5"/>
  <c r="O1036" i="5"/>
  <c r="M1036" i="5"/>
  <c r="N1036" i="5"/>
  <c r="O1032" i="5"/>
  <c r="M1032" i="5"/>
  <c r="N1032" i="5"/>
  <c r="O1028" i="5"/>
  <c r="M1028" i="5"/>
  <c r="N1028" i="5"/>
  <c r="O1024" i="5"/>
  <c r="N1024" i="5"/>
  <c r="M1024" i="5"/>
  <c r="O1020" i="5"/>
  <c r="M1020" i="5"/>
  <c r="N1020" i="5"/>
  <c r="AA1299" i="5"/>
  <c r="Q1299" i="5"/>
  <c r="M1297" i="5"/>
  <c r="N1297" i="5"/>
  <c r="O1297" i="5"/>
  <c r="M1280" i="5"/>
  <c r="O1280" i="5"/>
  <c r="N1280" i="5"/>
  <c r="AA1279" i="5"/>
  <c r="AC1278" i="5"/>
  <c r="AA1272" i="5"/>
  <c r="M1264" i="5"/>
  <c r="Q1264" i="5" s="1"/>
  <c r="O1264" i="5"/>
  <c r="N1264" i="5"/>
  <c r="M1294" i="5"/>
  <c r="N1294" i="5"/>
  <c r="O1294" i="5"/>
  <c r="M1291" i="5"/>
  <c r="O1291" i="5"/>
  <c r="N1291" i="5"/>
  <c r="Q1291" i="5" s="1"/>
  <c r="V1291" i="5"/>
  <c r="AA1290" i="5"/>
  <c r="AA1288" i="5"/>
  <c r="V1288" i="5"/>
  <c r="M1286" i="5"/>
  <c r="N1286" i="5"/>
  <c r="O1286" i="5"/>
  <c r="M1283" i="5"/>
  <c r="O1283" i="5"/>
  <c r="N1283" i="5"/>
  <c r="V1283" i="5"/>
  <c r="Q1283" i="5"/>
  <c r="AA1282" i="5"/>
  <c r="Q1222" i="5"/>
  <c r="V1221" i="5"/>
  <c r="Q1221" i="5"/>
  <c r="Q1220" i="5"/>
  <c r="Q1214" i="5"/>
  <c r="V1213" i="5"/>
  <c r="Q1213" i="5"/>
  <c r="Q1212" i="5"/>
  <c r="Q1206" i="5"/>
  <c r="V1205" i="5"/>
  <c r="Q1205" i="5"/>
  <c r="Q1204" i="5"/>
  <c r="M1019" i="5"/>
  <c r="N1019" i="5"/>
  <c r="O1019" i="5"/>
  <c r="O1018" i="5"/>
  <c r="M1018" i="5"/>
  <c r="N1018" i="5"/>
  <c r="AA1016" i="5"/>
  <c r="O1010" i="5"/>
  <c r="M1010" i="5"/>
  <c r="N1010" i="5"/>
  <c r="AA1008" i="5"/>
  <c r="O1002" i="5"/>
  <c r="M1002" i="5"/>
  <c r="N1002" i="5"/>
  <c r="AA1000" i="5"/>
  <c r="O994" i="5"/>
  <c r="M994" i="5"/>
  <c r="N994" i="5"/>
  <c r="Q992" i="5"/>
  <c r="AA992" i="5"/>
  <c r="O986" i="5"/>
  <c r="M986" i="5"/>
  <c r="N986" i="5"/>
  <c r="Q984" i="5"/>
  <c r="AA984" i="5"/>
  <c r="O978" i="5"/>
  <c r="M978" i="5"/>
  <c r="N978" i="5"/>
  <c r="Q976" i="5"/>
  <c r="AA976" i="5"/>
  <c r="O970" i="5"/>
  <c r="M970" i="5"/>
  <c r="N970" i="5"/>
  <c r="AA968" i="5"/>
  <c r="O962" i="5"/>
  <c r="M962" i="5"/>
  <c r="N962" i="5"/>
  <c r="AA960" i="5"/>
  <c r="O954" i="5"/>
  <c r="M954" i="5"/>
  <c r="N954" i="5"/>
  <c r="AA952" i="5"/>
  <c r="O946" i="5"/>
  <c r="M946" i="5"/>
  <c r="N946" i="5"/>
  <c r="AA944" i="5"/>
  <c r="O938" i="5"/>
  <c r="M938" i="5"/>
  <c r="N938" i="5"/>
  <c r="AA936" i="5"/>
  <c r="O930" i="5"/>
  <c r="M930" i="5"/>
  <c r="N930" i="5"/>
  <c r="AA928" i="5"/>
  <c r="O922" i="5"/>
  <c r="M922" i="5"/>
  <c r="N922" i="5"/>
  <c r="AA920" i="5"/>
  <c r="O199" i="5"/>
  <c r="N199" i="5"/>
  <c r="M199" i="5"/>
  <c r="O195" i="5"/>
  <c r="N195" i="5"/>
  <c r="M195" i="5"/>
  <c r="O191" i="5"/>
  <c r="N191" i="5"/>
  <c r="M191" i="5"/>
  <c r="N187" i="5"/>
  <c r="M187" i="5"/>
  <c r="O187" i="5"/>
  <c r="N183" i="5"/>
  <c r="M183" i="5"/>
  <c r="O183" i="5"/>
  <c r="N179" i="5"/>
  <c r="M179" i="5"/>
  <c r="O179" i="5"/>
  <c r="N175" i="5"/>
  <c r="M175" i="5"/>
  <c r="O175" i="5"/>
  <c r="N171" i="5"/>
  <c r="M171" i="5"/>
  <c r="O171" i="5"/>
  <c r="N167" i="5"/>
  <c r="M167" i="5"/>
  <c r="O167" i="5"/>
  <c r="N163" i="5"/>
  <c r="M163" i="5"/>
  <c r="O163" i="5"/>
  <c r="N159" i="5"/>
  <c r="M159" i="5"/>
  <c r="O159" i="5"/>
  <c r="N155" i="5"/>
  <c r="M155" i="5"/>
  <c r="O155" i="5"/>
  <c r="M118" i="5"/>
  <c r="Q118" i="5" s="1"/>
  <c r="O118" i="5"/>
  <c r="N118" i="5"/>
  <c r="M114" i="5"/>
  <c r="O114" i="5"/>
  <c r="N114" i="5"/>
  <c r="M110" i="5"/>
  <c r="O110" i="5"/>
  <c r="N110" i="5"/>
  <c r="V914" i="5"/>
  <c r="AA909" i="5"/>
  <c r="V906" i="5"/>
  <c r="AA901" i="5"/>
  <c r="V898" i="5"/>
  <c r="AA893" i="5"/>
  <c r="V890" i="5"/>
  <c r="AA885" i="5"/>
  <c r="V882" i="5"/>
  <c r="AA880" i="5"/>
  <c r="AA877" i="5"/>
  <c r="V874" i="5"/>
  <c r="AA872" i="5"/>
  <c r="AA869" i="5"/>
  <c r="V866" i="5"/>
  <c r="AA864" i="5"/>
  <c r="AA861" i="5"/>
  <c r="V858" i="5"/>
  <c r="AA856" i="5"/>
  <c r="AA853" i="5"/>
  <c r="V850" i="5"/>
  <c r="AA848" i="5"/>
  <c r="AA845" i="5"/>
  <c r="V842" i="5"/>
  <c r="AA840" i="5"/>
  <c r="AA837" i="5"/>
  <c r="V834" i="5"/>
  <c r="AA832" i="5"/>
  <c r="AA829" i="5"/>
  <c r="V826" i="5"/>
  <c r="AA824" i="5"/>
  <c r="AA821" i="5"/>
  <c r="V818" i="5"/>
  <c r="AA816" i="5"/>
  <c r="AA813" i="5"/>
  <c r="V810" i="5"/>
  <c r="AA808" i="5"/>
  <c r="AA805" i="5"/>
  <c r="V802" i="5"/>
  <c r="AA800" i="5"/>
  <c r="AA797" i="5"/>
  <c r="V794" i="5"/>
  <c r="AA792" i="5"/>
  <c r="AA789" i="5"/>
  <c r="V786" i="5"/>
  <c r="AA784" i="5"/>
  <c r="AA781" i="5"/>
  <c r="V778" i="5"/>
  <c r="AA776" i="5"/>
  <c r="AA773" i="5"/>
  <c r="V770" i="5"/>
  <c r="AA768" i="5"/>
  <c r="AA765" i="5"/>
  <c r="V762" i="5"/>
  <c r="AA760" i="5"/>
  <c r="AA757" i="5"/>
  <c r="V754" i="5"/>
  <c r="AA752" i="5"/>
  <c r="AA749" i="5"/>
  <c r="V746" i="5"/>
  <c r="AA744" i="5"/>
  <c r="AA741" i="5"/>
  <c r="V738" i="5"/>
  <c r="AA736" i="5"/>
  <c r="AA733" i="5"/>
  <c r="V730" i="5"/>
  <c r="AA728" i="5"/>
  <c r="AA725" i="5"/>
  <c r="V722" i="5"/>
  <c r="AA720" i="5"/>
  <c r="AA717" i="5"/>
  <c r="V714" i="5"/>
  <c r="AA712" i="5"/>
  <c r="AA709" i="5"/>
  <c r="V706" i="5"/>
  <c r="AA704" i="5"/>
  <c r="AA701" i="5"/>
  <c r="V700" i="5"/>
  <c r="V698" i="5"/>
  <c r="AA696" i="5"/>
  <c r="AA693" i="5"/>
  <c r="V692" i="5"/>
  <c r="V690" i="5"/>
  <c r="AA688" i="5"/>
  <c r="AA685" i="5"/>
  <c r="V684" i="5"/>
  <c r="V682" i="5"/>
  <c r="Q679" i="5"/>
  <c r="Q663" i="5"/>
  <c r="Q647" i="5"/>
  <c r="AA639" i="5"/>
  <c r="Q631" i="5"/>
  <c r="AA623" i="5"/>
  <c r="Q615" i="5"/>
  <c r="AA607" i="5"/>
  <c r="Q599" i="5"/>
  <c r="AA591" i="5"/>
  <c r="Q583" i="5"/>
  <c r="AA575" i="5"/>
  <c r="Q567" i="5"/>
  <c r="Q551" i="5"/>
  <c r="AA543" i="5"/>
  <c r="Q535" i="5"/>
  <c r="AA527" i="5"/>
  <c r="Q519" i="5"/>
  <c r="AA511" i="5"/>
  <c r="Q503" i="5"/>
  <c r="AA495" i="5"/>
  <c r="Q487" i="5"/>
  <c r="AA479" i="5"/>
  <c r="Q471" i="5"/>
  <c r="M678" i="5"/>
  <c r="Q678" i="5" s="1"/>
  <c r="O678" i="5"/>
  <c r="N678" i="5"/>
  <c r="M669" i="5"/>
  <c r="O669" i="5"/>
  <c r="N669" i="5"/>
  <c r="AA666" i="5"/>
  <c r="M662" i="5"/>
  <c r="O662" i="5"/>
  <c r="N662" i="5"/>
  <c r="M653" i="5"/>
  <c r="O653" i="5"/>
  <c r="N653" i="5"/>
  <c r="AA650" i="5"/>
  <c r="M646" i="5"/>
  <c r="O646" i="5"/>
  <c r="N646" i="5"/>
  <c r="M637" i="5"/>
  <c r="O637" i="5"/>
  <c r="N637" i="5"/>
  <c r="AA634" i="5"/>
  <c r="M630" i="5"/>
  <c r="O630" i="5"/>
  <c r="N630" i="5"/>
  <c r="M621" i="5"/>
  <c r="Q621" i="5" s="1"/>
  <c r="O621" i="5"/>
  <c r="N621" i="5"/>
  <c r="AA618" i="5"/>
  <c r="M614" i="5"/>
  <c r="Q614" i="5" s="1"/>
  <c r="O614" i="5"/>
  <c r="N614" i="5"/>
  <c r="M605" i="5"/>
  <c r="O605" i="5"/>
  <c r="N605" i="5"/>
  <c r="AA602" i="5"/>
  <c r="M598" i="5"/>
  <c r="O598" i="5"/>
  <c r="N598" i="5"/>
  <c r="M589" i="5"/>
  <c r="O589" i="5"/>
  <c r="N589" i="5"/>
  <c r="AA586" i="5"/>
  <c r="M582" i="5"/>
  <c r="O582" i="5"/>
  <c r="N582" i="5"/>
  <c r="M573" i="5"/>
  <c r="O573" i="5"/>
  <c r="N573" i="5"/>
  <c r="AA570" i="5"/>
  <c r="M566" i="5"/>
  <c r="O566" i="5"/>
  <c r="N566" i="5"/>
  <c r="Q466" i="5"/>
  <c r="AA458" i="5"/>
  <c r="Q450" i="5"/>
  <c r="Q434" i="5"/>
  <c r="Q418" i="5"/>
  <c r="Q402" i="5"/>
  <c r="Q386" i="5"/>
  <c r="Q370" i="5"/>
  <c r="Q354" i="5"/>
  <c r="Q338" i="5"/>
  <c r="Q322" i="5"/>
  <c r="Q306" i="5"/>
  <c r="Q290" i="5"/>
  <c r="Q274" i="5"/>
  <c r="Q258" i="5"/>
  <c r="Q242" i="5"/>
  <c r="Q226" i="5"/>
  <c r="Q210" i="5"/>
  <c r="Q681" i="5"/>
  <c r="M680" i="5"/>
  <c r="N680" i="5"/>
  <c r="O680" i="5"/>
  <c r="AA677" i="5"/>
  <c r="M672" i="5"/>
  <c r="N672" i="5"/>
  <c r="O672" i="5"/>
  <c r="AA669" i="5"/>
  <c r="M664" i="5"/>
  <c r="N664" i="5"/>
  <c r="O664" i="5"/>
  <c r="AA661" i="5"/>
  <c r="M656" i="5"/>
  <c r="N656" i="5"/>
  <c r="O656" i="5"/>
  <c r="AA653" i="5"/>
  <c r="M648" i="5"/>
  <c r="N648" i="5"/>
  <c r="O648" i="5"/>
  <c r="AA645" i="5"/>
  <c r="M640" i="5"/>
  <c r="N640" i="5"/>
  <c r="O640" i="5"/>
  <c r="AA637" i="5"/>
  <c r="M632" i="5"/>
  <c r="N632" i="5"/>
  <c r="O632" i="5"/>
  <c r="AA629" i="5"/>
  <c r="M624" i="5"/>
  <c r="N624" i="5"/>
  <c r="O624" i="5"/>
  <c r="AA621" i="5"/>
  <c r="M616" i="5"/>
  <c r="N616" i="5"/>
  <c r="O616" i="5"/>
  <c r="AA613" i="5"/>
  <c r="M608" i="5"/>
  <c r="N608" i="5"/>
  <c r="O608" i="5"/>
  <c r="AA605" i="5"/>
  <c r="M600" i="5"/>
  <c r="N600" i="5"/>
  <c r="O600" i="5"/>
  <c r="AA597" i="5"/>
  <c r="M592" i="5"/>
  <c r="N592" i="5"/>
  <c r="O592" i="5"/>
  <c r="AA589" i="5"/>
  <c r="M584" i="5"/>
  <c r="N584" i="5"/>
  <c r="O584" i="5"/>
  <c r="AA581" i="5"/>
  <c r="M576" i="5"/>
  <c r="N576" i="5"/>
  <c r="O576" i="5"/>
  <c r="AA573" i="5"/>
  <c r="M568" i="5"/>
  <c r="N568" i="5"/>
  <c r="O568" i="5"/>
  <c r="AA565" i="5"/>
  <c r="AA558" i="5"/>
  <c r="V558" i="5"/>
  <c r="M556" i="5"/>
  <c r="N556" i="5"/>
  <c r="O556" i="5"/>
  <c r="Q468" i="5"/>
  <c r="V467" i="5"/>
  <c r="Q467" i="5"/>
  <c r="Q461" i="5"/>
  <c r="V460" i="5"/>
  <c r="Q460" i="5"/>
  <c r="V459" i="5"/>
  <c r="Q459" i="5"/>
  <c r="Q453" i="5"/>
  <c r="V452" i="5"/>
  <c r="Q452" i="5"/>
  <c r="V451" i="5"/>
  <c r="Q451" i="5"/>
  <c r="Q445" i="5"/>
  <c r="V444" i="5"/>
  <c r="Q444" i="5"/>
  <c r="V443" i="5"/>
  <c r="Q443" i="5"/>
  <c r="Q437" i="5"/>
  <c r="V436" i="5"/>
  <c r="Q436" i="5"/>
  <c r="V435" i="5"/>
  <c r="Q435" i="5"/>
  <c r="Q429" i="5"/>
  <c r="V428" i="5"/>
  <c r="Q428" i="5"/>
  <c r="V427" i="5"/>
  <c r="Q427" i="5"/>
  <c r="Q421" i="5"/>
  <c r="V420" i="5"/>
  <c r="Q420" i="5"/>
  <c r="V419" i="5"/>
  <c r="Q419" i="5"/>
  <c r="Q413" i="5"/>
  <c r="V412" i="5"/>
  <c r="Q412" i="5"/>
  <c r="V411" i="5"/>
  <c r="Q411" i="5"/>
  <c r="Q405" i="5"/>
  <c r="V404" i="5"/>
  <c r="Q404" i="5"/>
  <c r="V403" i="5"/>
  <c r="Q403" i="5"/>
  <c r="Q397" i="5"/>
  <c r="V396" i="5"/>
  <c r="Q396" i="5"/>
  <c r="V395" i="5"/>
  <c r="Q395" i="5"/>
  <c r="Q389" i="5"/>
  <c r="V388" i="5"/>
  <c r="Q388" i="5"/>
  <c r="V387" i="5"/>
  <c r="Q387" i="5"/>
  <c r="Q381" i="5"/>
  <c r="V380" i="5"/>
  <c r="Q380" i="5"/>
  <c r="V379" i="5"/>
  <c r="Q379" i="5"/>
  <c r="Q373" i="5"/>
  <c r="V372" i="5"/>
  <c r="Q372" i="5"/>
  <c r="V371" i="5"/>
  <c r="Q371" i="5"/>
  <c r="Q365" i="5"/>
  <c r="V364" i="5"/>
  <c r="Q364" i="5"/>
  <c r="V363" i="5"/>
  <c r="Q363" i="5"/>
  <c r="Q357" i="5"/>
  <c r="V356" i="5"/>
  <c r="Q356" i="5"/>
  <c r="V355" i="5"/>
  <c r="Q355" i="5"/>
  <c r="Q349" i="5"/>
  <c r="V348" i="5"/>
  <c r="Q348" i="5"/>
  <c r="V347" i="5"/>
  <c r="Q347" i="5"/>
  <c r="Q341" i="5"/>
  <c r="V340" i="5"/>
  <c r="Q340" i="5"/>
  <c r="V339" i="5"/>
  <c r="Q339" i="5"/>
  <c r="Q333" i="5"/>
  <c r="V332" i="5"/>
  <c r="Q332" i="5"/>
  <c r="V331" i="5"/>
  <c r="Q331" i="5"/>
  <c r="Q325" i="5"/>
  <c r="V324" i="5"/>
  <c r="Q324" i="5"/>
  <c r="V323" i="5"/>
  <c r="Q323" i="5"/>
  <c r="Q317" i="5"/>
  <c r="V316" i="5"/>
  <c r="Q316" i="5"/>
  <c r="V315" i="5"/>
  <c r="Q315" i="5"/>
  <c r="Q309" i="5"/>
  <c r="V308" i="5"/>
  <c r="Q308" i="5"/>
  <c r="V307" i="5"/>
  <c r="Q307" i="5"/>
  <c r="Q301" i="5"/>
  <c r="V300" i="5"/>
  <c r="Q300" i="5"/>
  <c r="V299" i="5"/>
  <c r="Q299" i="5"/>
  <c r="Q293" i="5"/>
  <c r="V292" i="5"/>
  <c r="Q292" i="5"/>
  <c r="V291" i="5"/>
  <c r="Q291" i="5"/>
  <c r="Q285" i="5"/>
  <c r="V284" i="5"/>
  <c r="Q284" i="5"/>
  <c r="V283" i="5"/>
  <c r="Q283" i="5"/>
  <c r="Q277" i="5"/>
  <c r="V276" i="5"/>
  <c r="Q276" i="5"/>
  <c r="V275" i="5"/>
  <c r="Q269" i="5"/>
  <c r="V268" i="5"/>
  <c r="Q268" i="5"/>
  <c r="V267" i="5"/>
  <c r="Q267" i="5"/>
  <c r="Q261" i="5"/>
  <c r="V260" i="5"/>
  <c r="Q260" i="5"/>
  <c r="V259" i="5"/>
  <c r="Q259" i="5"/>
  <c r="Q253" i="5"/>
  <c r="V252" i="5"/>
  <c r="Q252" i="5"/>
  <c r="Q251" i="5"/>
  <c r="Q245" i="5"/>
  <c r="V244" i="5"/>
  <c r="Q244" i="5"/>
  <c r="Q243" i="5"/>
  <c r="Q237" i="5"/>
  <c r="V236" i="5"/>
  <c r="Q236" i="5"/>
  <c r="Q235" i="5"/>
  <c r="Q229" i="5"/>
  <c r="V228" i="5"/>
  <c r="Q228" i="5"/>
  <c r="Q227" i="5"/>
  <c r="Q221" i="5"/>
  <c r="V220" i="5"/>
  <c r="Q220" i="5"/>
  <c r="Q219" i="5"/>
  <c r="Q213" i="5"/>
  <c r="V212" i="5"/>
  <c r="Q212" i="5"/>
  <c r="Q211" i="5"/>
  <c r="Q205" i="5"/>
  <c r="V204" i="5"/>
  <c r="Q204" i="5"/>
  <c r="Q203" i="5"/>
  <c r="V148" i="5"/>
  <c r="N105" i="5"/>
  <c r="M105" i="5"/>
  <c r="O105" i="5"/>
  <c r="N101" i="5"/>
  <c r="M101" i="5"/>
  <c r="O101" i="5"/>
  <c r="N97" i="5"/>
  <c r="M97" i="5"/>
  <c r="O97" i="5"/>
  <c r="N93" i="5"/>
  <c r="M93" i="5"/>
  <c r="O93" i="5"/>
  <c r="N89" i="5"/>
  <c r="M89" i="5"/>
  <c r="O89" i="5"/>
  <c r="N85" i="5"/>
  <c r="M85" i="5"/>
  <c r="O85" i="5"/>
  <c r="N81" i="5"/>
  <c r="M81" i="5"/>
  <c r="O81" i="5"/>
  <c r="M77" i="5"/>
  <c r="O77" i="5"/>
  <c r="N77" i="5"/>
  <c r="N73" i="5"/>
  <c r="M73" i="5"/>
  <c r="O73" i="5"/>
  <c r="N44" i="5"/>
  <c r="M44" i="5"/>
  <c r="O44" i="5"/>
  <c r="M561" i="5"/>
  <c r="Q561" i="5" s="1"/>
  <c r="O561" i="5"/>
  <c r="N561" i="5"/>
  <c r="M549" i="5"/>
  <c r="Q549" i="5" s="1"/>
  <c r="O549" i="5"/>
  <c r="N549" i="5"/>
  <c r="M548" i="5"/>
  <c r="N548" i="5"/>
  <c r="O548" i="5"/>
  <c r="M542" i="5"/>
  <c r="O542" i="5"/>
  <c r="N542" i="5"/>
  <c r="AA541" i="5"/>
  <c r="V536" i="5"/>
  <c r="AA534" i="5"/>
  <c r="AA524" i="5"/>
  <c r="AC524" i="5"/>
  <c r="M517" i="5"/>
  <c r="O517" i="5"/>
  <c r="N517" i="5"/>
  <c r="M516" i="5"/>
  <c r="N516" i="5"/>
  <c r="O516" i="5"/>
  <c r="M510" i="5"/>
  <c r="O510" i="5"/>
  <c r="N510" i="5"/>
  <c r="AA509" i="5"/>
  <c r="Q508" i="5"/>
  <c r="V504" i="5"/>
  <c r="AA502" i="5"/>
  <c r="AA492" i="5"/>
  <c r="AC492" i="5"/>
  <c r="M485" i="5"/>
  <c r="O485" i="5"/>
  <c r="N485" i="5"/>
  <c r="M484" i="5"/>
  <c r="N484" i="5"/>
  <c r="O484" i="5"/>
  <c r="M478" i="5"/>
  <c r="Q478" i="5" s="1"/>
  <c r="O478" i="5"/>
  <c r="N478" i="5"/>
  <c r="AA477" i="5"/>
  <c r="Q476" i="5"/>
  <c r="V472" i="5"/>
  <c r="AA470" i="5"/>
  <c r="AA554" i="5"/>
  <c r="V554" i="5"/>
  <c r="M552" i="5"/>
  <c r="N552" i="5"/>
  <c r="O552" i="5"/>
  <c r="AC546" i="5"/>
  <c r="AA544" i="5"/>
  <c r="AC544" i="5"/>
  <c r="M530" i="5"/>
  <c r="O530" i="5"/>
  <c r="N530" i="5"/>
  <c r="M521" i="5"/>
  <c r="O521" i="5"/>
  <c r="N521" i="5"/>
  <c r="V521" i="5"/>
  <c r="M520" i="5"/>
  <c r="N520" i="5"/>
  <c r="O520" i="5"/>
  <c r="AC514" i="5"/>
  <c r="AA512" i="5"/>
  <c r="AC512" i="5"/>
  <c r="M498" i="5"/>
  <c r="O498" i="5"/>
  <c r="N498" i="5"/>
  <c r="Q496" i="5"/>
  <c r="M489" i="5"/>
  <c r="O489" i="5"/>
  <c r="N489" i="5"/>
  <c r="V489" i="5"/>
  <c r="M488" i="5"/>
  <c r="N488" i="5"/>
  <c r="O488" i="5"/>
  <c r="AC482" i="5"/>
  <c r="AA480" i="5"/>
  <c r="AC480" i="5"/>
  <c r="V149" i="5"/>
  <c r="N146" i="5"/>
  <c r="O146" i="5"/>
  <c r="M146" i="5"/>
  <c r="V147" i="5"/>
  <c r="V133" i="5"/>
  <c r="Q133" i="5"/>
  <c r="Q58" i="5"/>
  <c r="V54" i="5"/>
  <c r="V53" i="5"/>
  <c r="J10" i="5"/>
  <c r="J12" i="5" s="1"/>
  <c r="Z10" i="5"/>
  <c r="S11" i="5"/>
  <c r="Q48" i="5"/>
  <c r="AA121" i="5"/>
  <c r="V69" i="5"/>
  <c r="V152" i="5"/>
  <c r="M142" i="5"/>
  <c r="Q142" i="5" s="1"/>
  <c r="N142" i="5"/>
  <c r="O142" i="5"/>
  <c r="Q138" i="5"/>
  <c r="M125" i="5"/>
  <c r="Q125" i="5" s="1"/>
  <c r="N125" i="5"/>
  <c r="O125" i="5"/>
  <c r="O70" i="5"/>
  <c r="N70" i="5"/>
  <c r="M70" i="5"/>
  <c r="AA66" i="5"/>
  <c r="N65" i="5"/>
  <c r="O65" i="5"/>
  <c r="M65" i="5"/>
  <c r="AA58" i="5"/>
  <c r="V56" i="5"/>
  <c r="AA49" i="5"/>
  <c r="Q47" i="5"/>
  <c r="Q35" i="5"/>
  <c r="Q147" i="5"/>
  <c r="V142" i="5"/>
  <c r="V129" i="5"/>
  <c r="Q129" i="5"/>
  <c r="AA126" i="5"/>
  <c r="O38" i="5"/>
  <c r="N38" i="5"/>
  <c r="M38" i="5"/>
  <c r="Q33" i="5"/>
  <c r="V33" i="5"/>
  <c r="Q29" i="5"/>
  <c r="V29" i="5"/>
  <c r="Z11" i="5"/>
  <c r="U11" i="5"/>
  <c r="P11" i="5"/>
  <c r="J11" i="5"/>
  <c r="AD9" i="5"/>
  <c r="AD11" i="5"/>
  <c r="Y11" i="5"/>
  <c r="T11" i="5"/>
  <c r="I11" i="5"/>
  <c r="AB9" i="5"/>
  <c r="L9" i="5"/>
  <c r="AC11" i="5"/>
  <c r="X11" i="5"/>
  <c r="R11" i="5"/>
  <c r="H11" i="5"/>
  <c r="Y10" i="5"/>
  <c r="T10" i="5"/>
  <c r="I10" i="5"/>
  <c r="AA25" i="5"/>
  <c r="P16" i="5"/>
  <c r="P10" i="5"/>
  <c r="V23" i="5"/>
  <c r="R24" i="5"/>
  <c r="L11" i="5"/>
  <c r="M10" i="5"/>
  <c r="AC36" i="5"/>
  <c r="Q36" i="5"/>
  <c r="AA32" i="5"/>
  <c r="AC57" i="5"/>
  <c r="AB10" i="5"/>
  <c r="Q1406" i="5"/>
  <c r="V1395" i="5"/>
  <c r="Q1398" i="5"/>
  <c r="Q1394" i="5"/>
  <c r="M1386" i="5"/>
  <c r="N1386" i="5"/>
  <c r="O1386" i="5"/>
  <c r="N1399" i="5"/>
  <c r="O1399" i="5"/>
  <c r="M1399" i="5"/>
  <c r="AC1397" i="5"/>
  <c r="Q1393" i="5"/>
  <c r="AA1393" i="5"/>
  <c r="AA1384" i="5"/>
  <c r="O1384" i="5"/>
  <c r="N1384" i="5"/>
  <c r="M1384" i="5"/>
  <c r="O1403" i="5"/>
  <c r="N1403" i="5"/>
  <c r="M1403" i="5"/>
  <c r="M1375" i="5"/>
  <c r="N1375" i="5"/>
  <c r="O1375" i="5"/>
  <c r="Q1371" i="5"/>
  <c r="V1389" i="5"/>
  <c r="AA1389" i="5"/>
  <c r="V1381" i="5"/>
  <c r="Q1381" i="5"/>
  <c r="V1373" i="5"/>
  <c r="V1366" i="5"/>
  <c r="Q1365" i="5"/>
  <c r="AC1382" i="5"/>
  <c r="Q1357" i="5"/>
  <c r="AA1356" i="5"/>
  <c r="O1355" i="5"/>
  <c r="N1355" i="5"/>
  <c r="M1355" i="5"/>
  <c r="AA1355" i="5"/>
  <c r="Q1354" i="5"/>
  <c r="Q1350" i="5"/>
  <c r="Q1346" i="5"/>
  <c r="Q1342" i="5"/>
  <c r="Q1338" i="5"/>
  <c r="Q1334" i="5"/>
  <c r="AC1377" i="5"/>
  <c r="O1378" i="5"/>
  <c r="M1378" i="5"/>
  <c r="N1378" i="5"/>
  <c r="AC1378" i="5"/>
  <c r="AC1351" i="5"/>
  <c r="N1347" i="5"/>
  <c r="M1347" i="5"/>
  <c r="O1347" i="5"/>
  <c r="AA1362" i="5"/>
  <c r="Q1351" i="5"/>
  <c r="V1376" i="5"/>
  <c r="Q1376" i="5"/>
  <c r="M1368" i="5"/>
  <c r="O1368" i="5"/>
  <c r="N1368" i="5"/>
  <c r="V1368" i="5"/>
  <c r="N1348" i="5"/>
  <c r="O1348" i="5"/>
  <c r="M1348" i="5"/>
  <c r="M1324" i="5"/>
  <c r="N1324" i="5"/>
  <c r="O1324" i="5"/>
  <c r="O1323" i="5"/>
  <c r="N1323" i="5"/>
  <c r="M1323" i="5"/>
  <c r="O1319" i="5"/>
  <c r="N1319" i="5"/>
  <c r="M1319" i="5"/>
  <c r="Q1369" i="5"/>
  <c r="AC1331" i="5"/>
  <c r="N1330" i="5"/>
  <c r="M1330" i="5"/>
  <c r="O1330" i="5"/>
  <c r="V1326" i="5"/>
  <c r="AA1343" i="5"/>
  <c r="Q1337" i="5"/>
  <c r="Q1316" i="5"/>
  <c r="Q1300" i="5"/>
  <c r="AA1293" i="5"/>
  <c r="Q1285" i="5"/>
  <c r="Q1269" i="5"/>
  <c r="Q1315" i="5"/>
  <c r="V1314" i="5"/>
  <c r="Q1314" i="5"/>
  <c r="V1313" i="5"/>
  <c r="Q1313" i="5"/>
  <c r="Q1307" i="5"/>
  <c r="V1306" i="5"/>
  <c r="Q1306" i="5"/>
  <c r="V1305" i="5"/>
  <c r="Q1305" i="5"/>
  <c r="V1315" i="5"/>
  <c r="Q1303" i="5"/>
  <c r="V1302" i="5"/>
  <c r="Q1302" i="5"/>
  <c r="M1301" i="5"/>
  <c r="N1301" i="5"/>
  <c r="O1301" i="5"/>
  <c r="Q1247" i="5"/>
  <c r="Q1231" i="5"/>
  <c r="AA1276" i="5"/>
  <c r="AA1266" i="5"/>
  <c r="AC1266" i="5"/>
  <c r="AA1261" i="5"/>
  <c r="AA1260" i="5"/>
  <c r="M1256" i="5"/>
  <c r="N1256" i="5"/>
  <c r="O1256" i="5"/>
  <c r="AA1253" i="5"/>
  <c r="M1248" i="5"/>
  <c r="N1248" i="5"/>
  <c r="O1248" i="5"/>
  <c r="AA1245" i="5"/>
  <c r="M1240" i="5"/>
  <c r="N1240" i="5"/>
  <c r="O1240" i="5"/>
  <c r="AA1237" i="5"/>
  <c r="M1232" i="5"/>
  <c r="N1232" i="5"/>
  <c r="O1232" i="5"/>
  <c r="AA1229" i="5"/>
  <c r="M1224" i="5"/>
  <c r="N1224" i="5"/>
  <c r="O1224" i="5"/>
  <c r="AA1219" i="5"/>
  <c r="Q1211" i="5"/>
  <c r="M1200" i="5"/>
  <c r="Q1200" i="5" s="1"/>
  <c r="N1200" i="5"/>
  <c r="O1200" i="5"/>
  <c r="M1199" i="5"/>
  <c r="O1199" i="5"/>
  <c r="N1199" i="5"/>
  <c r="M1195" i="5"/>
  <c r="O1195" i="5"/>
  <c r="N1195" i="5"/>
  <c r="M1191" i="5"/>
  <c r="O1191" i="5"/>
  <c r="N1191" i="5"/>
  <c r="M1187" i="5"/>
  <c r="Q1187" i="5" s="1"/>
  <c r="O1187" i="5"/>
  <c r="N1187" i="5"/>
  <c r="M1183" i="5"/>
  <c r="O1183" i="5"/>
  <c r="N1183" i="5"/>
  <c r="M1179" i="5"/>
  <c r="O1179" i="5"/>
  <c r="N1179" i="5"/>
  <c r="M1175" i="5"/>
  <c r="O1175" i="5"/>
  <c r="N1175" i="5"/>
  <c r="M1171" i="5"/>
  <c r="Q1171" i="5" s="1"/>
  <c r="O1171" i="5"/>
  <c r="N1171" i="5"/>
  <c r="M1167" i="5"/>
  <c r="O1167" i="5"/>
  <c r="N1167" i="5"/>
  <c r="M1163" i="5"/>
  <c r="O1163" i="5"/>
  <c r="N1163" i="5"/>
  <c r="M1159" i="5"/>
  <c r="O1159" i="5"/>
  <c r="N1159" i="5"/>
  <c r="M1155" i="5"/>
  <c r="Q1155" i="5" s="1"/>
  <c r="O1155" i="5"/>
  <c r="N1155" i="5"/>
  <c r="M1151" i="5"/>
  <c r="O1151" i="5"/>
  <c r="N1151" i="5"/>
  <c r="M1147" i="5"/>
  <c r="O1147" i="5"/>
  <c r="N1147" i="5"/>
  <c r="M1143" i="5"/>
  <c r="O1143" i="5"/>
  <c r="N1143" i="5"/>
  <c r="M1139" i="5"/>
  <c r="Q1139" i="5" s="1"/>
  <c r="O1139" i="5"/>
  <c r="N1139" i="5"/>
  <c r="M1135" i="5"/>
  <c r="O1135" i="5"/>
  <c r="N1135" i="5"/>
  <c r="M1131" i="5"/>
  <c r="O1131" i="5"/>
  <c r="N1131" i="5"/>
  <c r="M1127" i="5"/>
  <c r="O1127" i="5"/>
  <c r="N1127" i="5"/>
  <c r="M1123" i="5"/>
  <c r="Q1123" i="5" s="1"/>
  <c r="O1123" i="5"/>
  <c r="N1123" i="5"/>
  <c r="M1119" i="5"/>
  <c r="O1119" i="5"/>
  <c r="N1119" i="5"/>
  <c r="M1115" i="5"/>
  <c r="O1115" i="5"/>
  <c r="N1115" i="5"/>
  <c r="M1111" i="5"/>
  <c r="O1111" i="5"/>
  <c r="N1111" i="5"/>
  <c r="M1107" i="5"/>
  <c r="Q1107" i="5" s="1"/>
  <c r="O1107" i="5"/>
  <c r="N1107" i="5"/>
  <c r="M1103" i="5"/>
  <c r="O1103" i="5"/>
  <c r="N1103" i="5"/>
  <c r="M1099" i="5"/>
  <c r="O1099" i="5"/>
  <c r="N1099" i="5"/>
  <c r="M1095" i="5"/>
  <c r="O1095" i="5"/>
  <c r="N1095" i="5"/>
  <c r="M1091" i="5"/>
  <c r="Q1091" i="5" s="1"/>
  <c r="O1091" i="5"/>
  <c r="N1091" i="5"/>
  <c r="M1087" i="5"/>
  <c r="O1087" i="5"/>
  <c r="N1087" i="5"/>
  <c r="M1083" i="5"/>
  <c r="O1083" i="5"/>
  <c r="N1083" i="5"/>
  <c r="M1079" i="5"/>
  <c r="O1079" i="5"/>
  <c r="N1079" i="5"/>
  <c r="M1075" i="5"/>
  <c r="Q1075" i="5" s="1"/>
  <c r="O1075" i="5"/>
  <c r="N1075" i="5"/>
  <c r="M1071" i="5"/>
  <c r="O1071" i="5"/>
  <c r="N1071" i="5"/>
  <c r="M1067" i="5"/>
  <c r="O1067" i="5"/>
  <c r="N1067" i="5"/>
  <c r="M1063" i="5"/>
  <c r="O1063" i="5"/>
  <c r="N1063" i="5"/>
  <c r="M1059" i="5"/>
  <c r="Q1059" i="5" s="1"/>
  <c r="O1059" i="5"/>
  <c r="N1059" i="5"/>
  <c r="M1055" i="5"/>
  <c r="O1055" i="5"/>
  <c r="N1055" i="5"/>
  <c r="M1051" i="5"/>
  <c r="O1051" i="5"/>
  <c r="N1051" i="5"/>
  <c r="M1047" i="5"/>
  <c r="O1047" i="5"/>
  <c r="N1047" i="5"/>
  <c r="M1043" i="5"/>
  <c r="Q1043" i="5" s="1"/>
  <c r="O1043" i="5"/>
  <c r="N1043" i="5"/>
  <c r="M1039" i="5"/>
  <c r="O1039" i="5"/>
  <c r="N1039" i="5"/>
  <c r="M1035" i="5"/>
  <c r="O1035" i="5"/>
  <c r="N1035" i="5"/>
  <c r="M1031" i="5"/>
  <c r="O1031" i="5"/>
  <c r="N1031" i="5"/>
  <c r="M1027" i="5"/>
  <c r="Q1027" i="5" s="1"/>
  <c r="O1027" i="5"/>
  <c r="N1027" i="5"/>
  <c r="M1023" i="5"/>
  <c r="O1023" i="5"/>
  <c r="N1023" i="5"/>
  <c r="AC1299" i="5"/>
  <c r="V1297" i="5"/>
  <c r="Q1297" i="5"/>
  <c r="V1272" i="5"/>
  <c r="AA1280" i="5"/>
  <c r="V1280" i="5"/>
  <c r="M1278" i="5"/>
  <c r="Q1278" i="5" s="1"/>
  <c r="N1278" i="5"/>
  <c r="O1278" i="5"/>
  <c r="AC1272" i="5"/>
  <c r="AA1270" i="5"/>
  <c r="AC1270" i="5"/>
  <c r="AA1264" i="5"/>
  <c r="V1298" i="5"/>
  <c r="Q1298" i="5"/>
  <c r="M1296" i="5"/>
  <c r="O1296" i="5"/>
  <c r="N1296" i="5"/>
  <c r="V1294" i="5"/>
  <c r="Q1294" i="5"/>
  <c r="M1292" i="5"/>
  <c r="O1292" i="5"/>
  <c r="N1292" i="5"/>
  <c r="AC1291" i="5"/>
  <c r="AA1291" i="5"/>
  <c r="AC1290" i="5"/>
  <c r="AC1288" i="5"/>
  <c r="V1286" i="5"/>
  <c r="Q1286" i="5"/>
  <c r="M1284" i="5"/>
  <c r="O1284" i="5"/>
  <c r="N1284" i="5"/>
  <c r="AC1283" i="5"/>
  <c r="AA1283" i="5"/>
  <c r="AC1282" i="5"/>
  <c r="AA1221" i="5"/>
  <c r="AA1220" i="5"/>
  <c r="M1216" i="5"/>
  <c r="N1216" i="5"/>
  <c r="O1216" i="5"/>
  <c r="AA1213" i="5"/>
  <c r="AA1212" i="5"/>
  <c r="M1208" i="5"/>
  <c r="Q1208" i="5" s="1"/>
  <c r="N1208" i="5"/>
  <c r="O1208" i="5"/>
  <c r="AA1205" i="5"/>
  <c r="AA1204" i="5"/>
  <c r="AA1013" i="5"/>
  <c r="Q1009" i="5"/>
  <c r="AA997" i="5"/>
  <c r="Q993" i="5"/>
  <c r="AA981" i="5"/>
  <c r="Q977" i="5"/>
  <c r="V977" i="5"/>
  <c r="AA965" i="5"/>
  <c r="Q961" i="5"/>
  <c r="V961" i="5"/>
  <c r="AA949" i="5"/>
  <c r="Q945" i="5"/>
  <c r="V945" i="5"/>
  <c r="AA933" i="5"/>
  <c r="Q929" i="5"/>
  <c r="V929" i="5"/>
  <c r="AA917" i="5"/>
  <c r="V1018" i="5"/>
  <c r="V1016" i="5"/>
  <c r="AA1014" i="5"/>
  <c r="AA1011" i="5"/>
  <c r="V1010" i="5"/>
  <c r="V1008" i="5"/>
  <c r="AA1006" i="5"/>
  <c r="AA1003" i="5"/>
  <c r="V1002" i="5"/>
  <c r="V1000" i="5"/>
  <c r="AA998" i="5"/>
  <c r="AA995" i="5"/>
  <c r="V994" i="5"/>
  <c r="V992" i="5"/>
  <c r="AA990" i="5"/>
  <c r="AA987" i="5"/>
  <c r="V986" i="5"/>
  <c r="V984" i="5"/>
  <c r="AA982" i="5"/>
  <c r="AA979" i="5"/>
  <c r="V978" i="5"/>
  <c r="V976" i="5"/>
  <c r="AA974" i="5"/>
  <c r="AA971" i="5"/>
  <c r="V970" i="5"/>
  <c r="V968" i="5"/>
  <c r="AA966" i="5"/>
  <c r="AA963" i="5"/>
  <c r="V962" i="5"/>
  <c r="V960" i="5"/>
  <c r="AA958" i="5"/>
  <c r="AA955" i="5"/>
  <c r="V954" i="5"/>
  <c r="V952" i="5"/>
  <c r="AA950" i="5"/>
  <c r="AA947" i="5"/>
  <c r="V946" i="5"/>
  <c r="V944" i="5"/>
  <c r="AA942" i="5"/>
  <c r="AA939" i="5"/>
  <c r="V938" i="5"/>
  <c r="V936" i="5"/>
  <c r="AA934" i="5"/>
  <c r="AA931" i="5"/>
  <c r="V930" i="5"/>
  <c r="V928" i="5"/>
  <c r="AA926" i="5"/>
  <c r="AA923" i="5"/>
  <c r="V922" i="5"/>
  <c r="V920" i="5"/>
  <c r="AA918" i="5"/>
  <c r="AA915" i="5"/>
  <c r="Q911" i="5"/>
  <c r="AA899" i="5"/>
  <c r="Q895" i="5"/>
  <c r="V895" i="5"/>
  <c r="AA883" i="5"/>
  <c r="Q879" i="5"/>
  <c r="V879" i="5"/>
  <c r="AA867" i="5"/>
  <c r="Q863" i="5"/>
  <c r="V863" i="5"/>
  <c r="AA851" i="5"/>
  <c r="Q847" i="5"/>
  <c r="V847" i="5"/>
  <c r="AA835" i="5"/>
  <c r="Q831" i="5"/>
  <c r="V831" i="5"/>
  <c r="AA819" i="5"/>
  <c r="Q815" i="5"/>
  <c r="V815" i="5"/>
  <c r="AA803" i="5"/>
  <c r="Q799" i="5"/>
  <c r="V799" i="5"/>
  <c r="AA787" i="5"/>
  <c r="Q783" i="5"/>
  <c r="V783" i="5"/>
  <c r="AA771" i="5"/>
  <c r="Q767" i="5"/>
  <c r="V767" i="5"/>
  <c r="AA755" i="5"/>
  <c r="Q751" i="5"/>
  <c r="V751" i="5"/>
  <c r="AA739" i="5"/>
  <c r="Q735" i="5"/>
  <c r="V735" i="5"/>
  <c r="AA723" i="5"/>
  <c r="Q719" i="5"/>
  <c r="V719" i="5"/>
  <c r="AA707" i="5"/>
  <c r="Q703" i="5"/>
  <c r="V703" i="5"/>
  <c r="AA691" i="5"/>
  <c r="Q687" i="5"/>
  <c r="N198" i="5"/>
  <c r="M198" i="5"/>
  <c r="O198" i="5"/>
  <c r="N194" i="5"/>
  <c r="M194" i="5"/>
  <c r="O194" i="5"/>
  <c r="N190" i="5"/>
  <c r="O190" i="5"/>
  <c r="M190" i="5"/>
  <c r="N186" i="5"/>
  <c r="O186" i="5"/>
  <c r="M186" i="5"/>
  <c r="Q186" i="5" s="1"/>
  <c r="N182" i="5"/>
  <c r="O182" i="5"/>
  <c r="M182" i="5"/>
  <c r="N178" i="5"/>
  <c r="O178" i="5"/>
  <c r="M178" i="5"/>
  <c r="N174" i="5"/>
  <c r="O174" i="5"/>
  <c r="M174" i="5"/>
  <c r="N170" i="5"/>
  <c r="O170" i="5"/>
  <c r="M170" i="5"/>
  <c r="Q170" i="5" s="1"/>
  <c r="N166" i="5"/>
  <c r="O166" i="5"/>
  <c r="M166" i="5"/>
  <c r="N162" i="5"/>
  <c r="O162" i="5"/>
  <c r="M162" i="5"/>
  <c r="N158" i="5"/>
  <c r="O158" i="5"/>
  <c r="M158" i="5"/>
  <c r="O117" i="5"/>
  <c r="M117" i="5"/>
  <c r="N117" i="5"/>
  <c r="O113" i="5"/>
  <c r="N113" i="5"/>
  <c r="M113" i="5"/>
  <c r="O109" i="5"/>
  <c r="M109" i="5"/>
  <c r="N109" i="5"/>
  <c r="O912" i="5"/>
  <c r="M912" i="5"/>
  <c r="N912" i="5"/>
  <c r="AA910" i="5"/>
  <c r="O904" i="5"/>
  <c r="M904" i="5"/>
  <c r="N904" i="5"/>
  <c r="AA902" i="5"/>
  <c r="O896" i="5"/>
  <c r="M896" i="5"/>
  <c r="N896" i="5"/>
  <c r="Q894" i="5"/>
  <c r="AA894" i="5"/>
  <c r="O888" i="5"/>
  <c r="M888" i="5"/>
  <c r="N888" i="5"/>
  <c r="Q886" i="5"/>
  <c r="AA886" i="5"/>
  <c r="O880" i="5"/>
  <c r="M880" i="5"/>
  <c r="N880" i="5"/>
  <c r="Q878" i="5"/>
  <c r="AA878" i="5"/>
  <c r="O872" i="5"/>
  <c r="M872" i="5"/>
  <c r="N872" i="5"/>
  <c r="Q870" i="5"/>
  <c r="AA870" i="5"/>
  <c r="O864" i="5"/>
  <c r="M864" i="5"/>
  <c r="N864" i="5"/>
  <c r="Q862" i="5"/>
  <c r="AA862" i="5"/>
  <c r="O856" i="5"/>
  <c r="M856" i="5"/>
  <c r="N856" i="5"/>
  <c r="Q854" i="5"/>
  <c r="AA854" i="5"/>
  <c r="O848" i="5"/>
  <c r="M848" i="5"/>
  <c r="N848" i="5"/>
  <c r="Q846" i="5"/>
  <c r="AA846" i="5"/>
  <c r="O840" i="5"/>
  <c r="M840" i="5"/>
  <c r="N840" i="5"/>
  <c r="Q838" i="5"/>
  <c r="AA838" i="5"/>
  <c r="O832" i="5"/>
  <c r="M832" i="5"/>
  <c r="N832" i="5"/>
  <c r="Q830" i="5"/>
  <c r="AA830" i="5"/>
  <c r="O824" i="5"/>
  <c r="M824" i="5"/>
  <c r="Q824" i="5" s="1"/>
  <c r="N824" i="5"/>
  <c r="Q822" i="5"/>
  <c r="AA822" i="5"/>
  <c r="O816" i="5"/>
  <c r="M816" i="5"/>
  <c r="N816" i="5"/>
  <c r="Q814" i="5"/>
  <c r="AA814" i="5"/>
  <c r="O808" i="5"/>
  <c r="M808" i="5"/>
  <c r="N808" i="5"/>
  <c r="Q806" i="5"/>
  <c r="AA806" i="5"/>
  <c r="O800" i="5"/>
  <c r="M800" i="5"/>
  <c r="N800" i="5"/>
  <c r="Q798" i="5"/>
  <c r="AA798" i="5"/>
  <c r="O792" i="5"/>
  <c r="M792" i="5"/>
  <c r="Q792" i="5" s="1"/>
  <c r="N792" i="5"/>
  <c r="Q790" i="5"/>
  <c r="AA790" i="5"/>
  <c r="O784" i="5"/>
  <c r="M784" i="5"/>
  <c r="N784" i="5"/>
  <c r="Q782" i="5"/>
  <c r="AA782" i="5"/>
  <c r="O776" i="5"/>
  <c r="M776" i="5"/>
  <c r="N776" i="5"/>
  <c r="Q774" i="5"/>
  <c r="AA774" i="5"/>
  <c r="O768" i="5"/>
  <c r="M768" i="5"/>
  <c r="N768" i="5"/>
  <c r="Q766" i="5"/>
  <c r="AA766" i="5"/>
  <c r="O760" i="5"/>
  <c r="M760" i="5"/>
  <c r="Q760" i="5" s="1"/>
  <c r="N760" i="5"/>
  <c r="Q758" i="5"/>
  <c r="AA758" i="5"/>
  <c r="O752" i="5"/>
  <c r="M752" i="5"/>
  <c r="N752" i="5"/>
  <c r="Q750" i="5"/>
  <c r="AA750" i="5"/>
  <c r="O744" i="5"/>
  <c r="M744" i="5"/>
  <c r="N744" i="5"/>
  <c r="Q742" i="5"/>
  <c r="AA742" i="5"/>
  <c r="O736" i="5"/>
  <c r="M736" i="5"/>
  <c r="N736" i="5"/>
  <c r="Q734" i="5"/>
  <c r="AA734" i="5"/>
  <c r="O728" i="5"/>
  <c r="M728" i="5"/>
  <c r="Q728" i="5" s="1"/>
  <c r="N728" i="5"/>
  <c r="Q726" i="5"/>
  <c r="AA726" i="5"/>
  <c r="O720" i="5"/>
  <c r="M720" i="5"/>
  <c r="N720" i="5"/>
  <c r="Q718" i="5"/>
  <c r="AA718" i="5"/>
  <c r="O712" i="5"/>
  <c r="M712" i="5"/>
  <c r="N712" i="5"/>
  <c r="Q710" i="5"/>
  <c r="AA710" i="5"/>
  <c r="O704" i="5"/>
  <c r="M704" i="5"/>
  <c r="N704" i="5"/>
  <c r="Q702" i="5"/>
  <c r="AA702" i="5"/>
  <c r="O696" i="5"/>
  <c r="M696" i="5"/>
  <c r="Q696" i="5" s="1"/>
  <c r="N696" i="5"/>
  <c r="Q694" i="5"/>
  <c r="AA694" i="5"/>
  <c r="O688" i="5"/>
  <c r="M688" i="5"/>
  <c r="N688" i="5"/>
  <c r="Q686" i="5"/>
  <c r="AA686" i="5"/>
  <c r="Q667" i="5"/>
  <c r="Q651" i="5"/>
  <c r="AA643" i="5"/>
  <c r="Q635" i="5"/>
  <c r="AA627" i="5"/>
  <c r="Q619" i="5"/>
  <c r="AA611" i="5"/>
  <c r="Q603" i="5"/>
  <c r="AA595" i="5"/>
  <c r="Q587" i="5"/>
  <c r="AA579" i="5"/>
  <c r="Q571" i="5"/>
  <c r="AA563" i="5"/>
  <c r="Q555" i="5"/>
  <c r="Q539" i="5"/>
  <c r="Q523" i="5"/>
  <c r="Q507" i="5"/>
  <c r="Q491" i="5"/>
  <c r="Q475" i="5"/>
  <c r="M673" i="5"/>
  <c r="O673" i="5"/>
  <c r="N673" i="5"/>
  <c r="AA670" i="5"/>
  <c r="M666" i="5"/>
  <c r="O666" i="5"/>
  <c r="N666" i="5"/>
  <c r="M657" i="5"/>
  <c r="O657" i="5"/>
  <c r="N657" i="5"/>
  <c r="AA654" i="5"/>
  <c r="M650" i="5"/>
  <c r="O650" i="5"/>
  <c r="N650" i="5"/>
  <c r="M641" i="5"/>
  <c r="O641" i="5"/>
  <c r="N641" i="5"/>
  <c r="AA638" i="5"/>
  <c r="M634" i="5"/>
  <c r="O634" i="5"/>
  <c r="N634" i="5"/>
  <c r="M625" i="5"/>
  <c r="O625" i="5"/>
  <c r="N625" i="5"/>
  <c r="AA622" i="5"/>
  <c r="M618" i="5"/>
  <c r="O618" i="5"/>
  <c r="N618" i="5"/>
  <c r="Q618" i="5" s="1"/>
  <c r="M609" i="5"/>
  <c r="Q609" i="5" s="1"/>
  <c r="O609" i="5"/>
  <c r="N609" i="5"/>
  <c r="AA606" i="5"/>
  <c r="M602" i="5"/>
  <c r="O602" i="5"/>
  <c r="N602" i="5"/>
  <c r="M593" i="5"/>
  <c r="O593" i="5"/>
  <c r="N593" i="5"/>
  <c r="AA590" i="5"/>
  <c r="M586" i="5"/>
  <c r="O586" i="5"/>
  <c r="N586" i="5"/>
  <c r="M577" i="5"/>
  <c r="O577" i="5"/>
  <c r="N577" i="5"/>
  <c r="Q577" i="5" s="1"/>
  <c r="AA574" i="5"/>
  <c r="M570" i="5"/>
  <c r="O570" i="5"/>
  <c r="N570" i="5"/>
  <c r="AA462" i="5"/>
  <c r="Q454" i="5"/>
  <c r="Q438" i="5"/>
  <c r="Q422" i="5"/>
  <c r="Q406" i="5"/>
  <c r="Q390" i="5"/>
  <c r="Q374" i="5"/>
  <c r="Q358" i="5"/>
  <c r="Q342" i="5"/>
  <c r="Q326" i="5"/>
  <c r="Q310" i="5"/>
  <c r="Q294" i="5"/>
  <c r="Q278" i="5"/>
  <c r="Q262" i="5"/>
  <c r="Q246" i="5"/>
  <c r="Q230" i="5"/>
  <c r="Q214" i="5"/>
  <c r="V681" i="5"/>
  <c r="V680" i="5"/>
  <c r="Q680" i="5"/>
  <c r="AC676" i="5"/>
  <c r="Q674" i="5"/>
  <c r="V673" i="5"/>
  <c r="Q673" i="5"/>
  <c r="V672" i="5"/>
  <c r="Q672" i="5"/>
  <c r="AC668" i="5"/>
  <c r="Q666" i="5"/>
  <c r="V665" i="5"/>
  <c r="Q665" i="5"/>
  <c r="V664" i="5"/>
  <c r="Q664" i="5"/>
  <c r="AC660" i="5"/>
  <c r="Q658" i="5"/>
  <c r="V657" i="5"/>
  <c r="V656" i="5"/>
  <c r="Q656" i="5"/>
  <c r="AC652" i="5"/>
  <c r="V649" i="5"/>
  <c r="Q649" i="5"/>
  <c r="V648" i="5"/>
  <c r="Q648" i="5"/>
  <c r="AC644" i="5"/>
  <c r="Q642" i="5"/>
  <c r="V641" i="5"/>
  <c r="V640" i="5"/>
  <c r="Q640" i="5"/>
  <c r="AC636" i="5"/>
  <c r="V633" i="5"/>
  <c r="Q633" i="5"/>
  <c r="Q632" i="5"/>
  <c r="AC628" i="5"/>
  <c r="Q626" i="5"/>
  <c r="V625" i="5"/>
  <c r="Q625" i="5"/>
  <c r="Q624" i="5"/>
  <c r="AC620" i="5"/>
  <c r="V617" i="5"/>
  <c r="Q617" i="5"/>
  <c r="Q616" i="5"/>
  <c r="AC612" i="5"/>
  <c r="Q610" i="5"/>
  <c r="V609" i="5"/>
  <c r="Q608" i="5"/>
  <c r="AC604" i="5"/>
  <c r="V601" i="5"/>
  <c r="Q601" i="5"/>
  <c r="Q600" i="5"/>
  <c r="AC596" i="5"/>
  <c r="Q594" i="5"/>
  <c r="V593" i="5"/>
  <c r="Q592" i="5"/>
  <c r="AC588" i="5"/>
  <c r="V585" i="5"/>
  <c r="Q585" i="5"/>
  <c r="Q584" i="5"/>
  <c r="AC580" i="5"/>
  <c r="Q578" i="5"/>
  <c r="V577" i="5"/>
  <c r="Q576" i="5"/>
  <c r="AC572" i="5"/>
  <c r="V569" i="5"/>
  <c r="Q569" i="5"/>
  <c r="Q568" i="5"/>
  <c r="AC564" i="5"/>
  <c r="Q562" i="5"/>
  <c r="Q556" i="5"/>
  <c r="AA467" i="5"/>
  <c r="M463" i="5"/>
  <c r="N463" i="5"/>
  <c r="O463" i="5"/>
  <c r="AA460" i="5"/>
  <c r="AA459" i="5"/>
  <c r="M455" i="5"/>
  <c r="N455" i="5"/>
  <c r="O455" i="5"/>
  <c r="AA452" i="5"/>
  <c r="AA451" i="5"/>
  <c r="M447" i="5"/>
  <c r="N447" i="5"/>
  <c r="O447" i="5"/>
  <c r="AA444" i="5"/>
  <c r="M439" i="5"/>
  <c r="N439" i="5"/>
  <c r="O439" i="5"/>
  <c r="AA436" i="5"/>
  <c r="M431" i="5"/>
  <c r="N431" i="5"/>
  <c r="O431" i="5"/>
  <c r="AA428" i="5"/>
  <c r="M423" i="5"/>
  <c r="N423" i="5"/>
  <c r="O423" i="5"/>
  <c r="AA420" i="5"/>
  <c r="M415" i="5"/>
  <c r="N415" i="5"/>
  <c r="O415" i="5"/>
  <c r="AA412" i="5"/>
  <c r="M407" i="5"/>
  <c r="N407" i="5"/>
  <c r="O407" i="5"/>
  <c r="AA404" i="5"/>
  <c r="M399" i="5"/>
  <c r="N399" i="5"/>
  <c r="O399" i="5"/>
  <c r="AA396" i="5"/>
  <c r="M391" i="5"/>
  <c r="N391" i="5"/>
  <c r="O391" i="5"/>
  <c r="AA388" i="5"/>
  <c r="M383" i="5"/>
  <c r="N383" i="5"/>
  <c r="O383" i="5"/>
  <c r="AA380" i="5"/>
  <c r="M375" i="5"/>
  <c r="N375" i="5"/>
  <c r="O375" i="5"/>
  <c r="AA372" i="5"/>
  <c r="M367" i="5"/>
  <c r="N367" i="5"/>
  <c r="O367" i="5"/>
  <c r="AA364" i="5"/>
  <c r="M359" i="5"/>
  <c r="N359" i="5"/>
  <c r="O359" i="5"/>
  <c r="AA356" i="5"/>
  <c r="M351" i="5"/>
  <c r="N351" i="5"/>
  <c r="O351" i="5"/>
  <c r="AA348" i="5"/>
  <c r="M343" i="5"/>
  <c r="N343" i="5"/>
  <c r="O343" i="5"/>
  <c r="AA340" i="5"/>
  <c r="M335" i="5"/>
  <c r="N335" i="5"/>
  <c r="O335" i="5"/>
  <c r="AA332" i="5"/>
  <c r="M327" i="5"/>
  <c r="N327" i="5"/>
  <c r="O327" i="5"/>
  <c r="AA324" i="5"/>
  <c r="M319" i="5"/>
  <c r="N319" i="5"/>
  <c r="O319" i="5"/>
  <c r="AA316" i="5"/>
  <c r="M311" i="5"/>
  <c r="N311" i="5"/>
  <c r="O311" i="5"/>
  <c r="AA308" i="5"/>
  <c r="M303" i="5"/>
  <c r="N303" i="5"/>
  <c r="O303" i="5"/>
  <c r="AA300" i="5"/>
  <c r="M295" i="5"/>
  <c r="N295" i="5"/>
  <c r="O295" i="5"/>
  <c r="AA292" i="5"/>
  <c r="M287" i="5"/>
  <c r="N287" i="5"/>
  <c r="O287" i="5"/>
  <c r="AA284" i="5"/>
  <c r="M279" i="5"/>
  <c r="N279" i="5"/>
  <c r="O279" i="5"/>
  <c r="AA276" i="5"/>
  <c r="M271" i="5"/>
  <c r="N271" i="5"/>
  <c r="O271" i="5"/>
  <c r="AA268" i="5"/>
  <c r="M263" i="5"/>
  <c r="N263" i="5"/>
  <c r="O263" i="5"/>
  <c r="AA260" i="5"/>
  <c r="AA11" i="5" s="1"/>
  <c r="M255" i="5"/>
  <c r="M11" i="5" s="1"/>
  <c r="N255" i="5"/>
  <c r="N11" i="5" s="1"/>
  <c r="O255" i="5"/>
  <c r="O11" i="5" s="1"/>
  <c r="AA252" i="5"/>
  <c r="M247" i="5"/>
  <c r="N247" i="5"/>
  <c r="O247" i="5"/>
  <c r="AA244" i="5"/>
  <c r="M239" i="5"/>
  <c r="N239" i="5"/>
  <c r="O239" i="5"/>
  <c r="AA236" i="5"/>
  <c r="M231" i="5"/>
  <c r="N231" i="5"/>
  <c r="O231" i="5"/>
  <c r="AA228" i="5"/>
  <c r="M223" i="5"/>
  <c r="N223" i="5"/>
  <c r="O223" i="5"/>
  <c r="AA220" i="5"/>
  <c r="M215" i="5"/>
  <c r="N215" i="5"/>
  <c r="O215" i="5"/>
  <c r="AA212" i="5"/>
  <c r="M207" i="5"/>
  <c r="N207" i="5"/>
  <c r="O207" i="5"/>
  <c r="AA204" i="5"/>
  <c r="N149" i="5"/>
  <c r="M149" i="5"/>
  <c r="Q149" i="5" s="1"/>
  <c r="O149" i="5"/>
  <c r="Q148" i="5"/>
  <c r="N145" i="5"/>
  <c r="M145" i="5"/>
  <c r="O145" i="5"/>
  <c r="M140" i="5"/>
  <c r="N140" i="5"/>
  <c r="O140" i="5"/>
  <c r="M136" i="5"/>
  <c r="Q136" i="5" s="1"/>
  <c r="N136" i="5"/>
  <c r="O136" i="5"/>
  <c r="M132" i="5"/>
  <c r="N132" i="5"/>
  <c r="O132" i="5"/>
  <c r="M128" i="5"/>
  <c r="N128" i="5"/>
  <c r="O128" i="5"/>
  <c r="M124" i="5"/>
  <c r="N124" i="5"/>
  <c r="O124" i="5"/>
  <c r="O104" i="5"/>
  <c r="N104" i="5"/>
  <c r="M104" i="5"/>
  <c r="O100" i="5"/>
  <c r="N100" i="5"/>
  <c r="M100" i="5"/>
  <c r="O96" i="5"/>
  <c r="N96" i="5"/>
  <c r="M96" i="5"/>
  <c r="Q96" i="5" s="1"/>
  <c r="O92" i="5"/>
  <c r="N92" i="5"/>
  <c r="M92" i="5"/>
  <c r="O88" i="5"/>
  <c r="N88" i="5"/>
  <c r="M88" i="5"/>
  <c r="O84" i="5"/>
  <c r="N84" i="5"/>
  <c r="M84" i="5"/>
  <c r="O80" i="5"/>
  <c r="N80" i="5"/>
  <c r="M80" i="5"/>
  <c r="Q80" i="5" s="1"/>
  <c r="O76" i="5"/>
  <c r="N76" i="5"/>
  <c r="M76" i="5"/>
  <c r="O72" i="5"/>
  <c r="N72" i="5"/>
  <c r="M72" i="5"/>
  <c r="O43" i="5"/>
  <c r="N43" i="5"/>
  <c r="M43" i="5"/>
  <c r="AC561" i="5"/>
  <c r="AA561" i="5"/>
  <c r="AC560" i="5"/>
  <c r="M550" i="5"/>
  <c r="O550" i="5"/>
  <c r="N550" i="5"/>
  <c r="AC549" i="5"/>
  <c r="AA549" i="5"/>
  <c r="Q548" i="5"/>
  <c r="V544" i="5"/>
  <c r="AA542" i="5"/>
  <c r="AA532" i="5"/>
  <c r="AC532" i="5"/>
  <c r="Q526" i="5"/>
  <c r="M525" i="5"/>
  <c r="Q525" i="5" s="1"/>
  <c r="O525" i="5"/>
  <c r="N525" i="5"/>
  <c r="V525" i="5"/>
  <c r="M524" i="5"/>
  <c r="Q524" i="5" s="1"/>
  <c r="N524" i="5"/>
  <c r="O524" i="5"/>
  <c r="M518" i="5"/>
  <c r="O518" i="5"/>
  <c r="N518" i="5"/>
  <c r="AC517" i="5"/>
  <c r="AA517" i="5"/>
  <c r="Q516" i="5"/>
  <c r="V512" i="5"/>
  <c r="AA510" i="5"/>
  <c r="AA500" i="5"/>
  <c r="AC500" i="5"/>
  <c r="Q494" i="5"/>
  <c r="M493" i="5"/>
  <c r="O493" i="5"/>
  <c r="N493" i="5"/>
  <c r="V493" i="5"/>
  <c r="M492" i="5"/>
  <c r="N492" i="5"/>
  <c r="O492" i="5"/>
  <c r="M486" i="5"/>
  <c r="O486" i="5"/>
  <c r="N486" i="5"/>
  <c r="AC485" i="5"/>
  <c r="AA485" i="5"/>
  <c r="Q484" i="5"/>
  <c r="V480" i="5"/>
  <c r="AA478" i="5"/>
  <c r="V146" i="5"/>
  <c r="AC554" i="5"/>
  <c r="V552" i="5"/>
  <c r="Q552" i="5"/>
  <c r="Q546" i="5"/>
  <c r="M545" i="5"/>
  <c r="O545" i="5"/>
  <c r="N545" i="5"/>
  <c r="Q545" i="5" s="1"/>
  <c r="V545" i="5"/>
  <c r="M544" i="5"/>
  <c r="N544" i="5"/>
  <c r="O544" i="5"/>
  <c r="AC538" i="5"/>
  <c r="AA536" i="5"/>
  <c r="AC536" i="5"/>
  <c r="AA530" i="5"/>
  <c r="M522" i="5"/>
  <c r="O522" i="5"/>
  <c r="N522" i="5"/>
  <c r="AC521" i="5"/>
  <c r="AA521" i="5"/>
  <c r="Q520" i="5"/>
  <c r="Q514" i="5"/>
  <c r="M513" i="5"/>
  <c r="O513" i="5"/>
  <c r="N513" i="5"/>
  <c r="V513" i="5"/>
  <c r="M512" i="5"/>
  <c r="N512" i="5"/>
  <c r="O512" i="5"/>
  <c r="AC506" i="5"/>
  <c r="AA504" i="5"/>
  <c r="AC504" i="5"/>
  <c r="AA498" i="5"/>
  <c r="M490" i="5"/>
  <c r="O490" i="5"/>
  <c r="N490" i="5"/>
  <c r="AC489" i="5"/>
  <c r="AA489" i="5"/>
  <c r="Q488" i="5"/>
  <c r="Q482" i="5"/>
  <c r="M481" i="5"/>
  <c r="O481" i="5"/>
  <c r="N481" i="5"/>
  <c r="V481" i="5"/>
  <c r="M480" i="5"/>
  <c r="N480" i="5"/>
  <c r="O480" i="5"/>
  <c r="AC474" i="5"/>
  <c r="AA472" i="5"/>
  <c r="AC472" i="5"/>
  <c r="V151" i="5"/>
  <c r="Q150" i="5"/>
  <c r="AC133" i="5"/>
  <c r="AA133" i="5"/>
  <c r="Q130" i="5"/>
  <c r="V66" i="5"/>
  <c r="Q54" i="5"/>
  <c r="O10" i="5"/>
  <c r="U9" i="5"/>
  <c r="U12" i="5" s="1"/>
  <c r="N10" i="5"/>
  <c r="AD10" i="5"/>
  <c r="V137" i="5"/>
  <c r="Q137" i="5"/>
  <c r="AA134" i="5"/>
  <c r="M121" i="5"/>
  <c r="N121" i="5"/>
  <c r="O121" i="5"/>
  <c r="Q69" i="5"/>
  <c r="V65" i="5"/>
  <c r="V141" i="5"/>
  <c r="Q141" i="5"/>
  <c r="M126" i="5"/>
  <c r="N126" i="5"/>
  <c r="O126" i="5"/>
  <c r="Q122" i="5"/>
  <c r="V68" i="5"/>
  <c r="V60" i="5"/>
  <c r="N57" i="5"/>
  <c r="M57" i="5"/>
  <c r="O57" i="5"/>
  <c r="Q51" i="5"/>
  <c r="V49" i="5"/>
  <c r="V35" i="5"/>
  <c r="O31" i="5"/>
  <c r="M31" i="5"/>
  <c r="N31" i="5"/>
  <c r="Q30" i="5"/>
  <c r="O27" i="5"/>
  <c r="M27" i="5"/>
  <c r="N27" i="5"/>
  <c r="Q26" i="5"/>
  <c r="H16" i="5"/>
  <c r="AA35" i="5"/>
  <c r="AA142" i="5"/>
  <c r="AC130" i="5"/>
  <c r="AC129" i="5"/>
  <c r="AA129" i="5"/>
  <c r="AA69" i="5"/>
  <c r="N68" i="5"/>
  <c r="O68" i="5"/>
  <c r="M68" i="5"/>
  <c r="AA65" i="5"/>
  <c r="N64" i="5"/>
  <c r="O64" i="5"/>
  <c r="M64" i="5"/>
  <c r="AA61" i="5"/>
  <c r="N60" i="5"/>
  <c r="O60" i="5"/>
  <c r="M60" i="5"/>
  <c r="AA57" i="5"/>
  <c r="N56" i="5"/>
  <c r="O56" i="5"/>
  <c r="M56" i="5"/>
  <c r="AA53" i="5"/>
  <c r="AA52" i="5"/>
  <c r="AA51" i="5"/>
  <c r="AA48" i="5"/>
  <c r="AA47" i="5"/>
  <c r="M41" i="5"/>
  <c r="O41" i="5"/>
  <c r="N41" i="5"/>
  <c r="Q37" i="5"/>
  <c r="V37" i="5"/>
  <c r="AA33" i="5"/>
  <c r="AA29" i="5"/>
  <c r="V26" i="5"/>
  <c r="K16" i="5"/>
  <c r="K10" i="5"/>
  <c r="Z16" i="5"/>
  <c r="H10" i="5"/>
  <c r="H12" i="5" s="1"/>
  <c r="AC40" i="5"/>
  <c r="Q40" i="5"/>
  <c r="AA36" i="5"/>
  <c r="Q52" i="5"/>
  <c r="AC31" i="5"/>
  <c r="AA31" i="5"/>
  <c r="AB11" i="5"/>
  <c r="Q490" i="5" l="1"/>
  <c r="Q864" i="5"/>
  <c r="Q912" i="5"/>
  <c r="Q1216" i="5"/>
  <c r="Q1023" i="5"/>
  <c r="Q1039" i="5"/>
  <c r="Q1055" i="5"/>
  <c r="Q1071" i="5"/>
  <c r="Q1087" i="5"/>
  <c r="Q1103" i="5"/>
  <c r="Q1119" i="5"/>
  <c r="Q1135" i="5"/>
  <c r="Q1151" i="5"/>
  <c r="Q1167" i="5"/>
  <c r="Q1183" i="5"/>
  <c r="Q1199" i="5"/>
  <c r="Q1224" i="5"/>
  <c r="Q1232" i="5"/>
  <c r="Q1240" i="5"/>
  <c r="Q1248" i="5"/>
  <c r="Q1256" i="5"/>
  <c r="Q1378" i="5"/>
  <c r="Q530" i="5"/>
  <c r="Q73" i="5"/>
  <c r="Q77" i="5"/>
  <c r="Q89" i="5"/>
  <c r="Q105" i="5"/>
  <c r="Q598" i="5"/>
  <c r="Q605" i="5"/>
  <c r="Q662" i="5"/>
  <c r="Q669" i="5"/>
  <c r="Q114" i="5"/>
  <c r="Q159" i="5"/>
  <c r="Q175" i="5"/>
  <c r="Q986" i="5"/>
  <c r="Q75" i="5"/>
  <c r="Q106" i="5"/>
  <c r="Q169" i="5"/>
  <c r="Q185" i="5"/>
  <c r="Q918" i="5"/>
  <c r="Q926" i="5"/>
  <c r="Q934" i="5"/>
  <c r="Q942" i="5"/>
  <c r="Q950" i="5"/>
  <c r="Q958" i="5"/>
  <c r="Q966" i="5"/>
  <c r="Q974" i="5"/>
  <c r="Q982" i="5"/>
  <c r="Q990" i="5"/>
  <c r="Q998" i="5"/>
  <c r="Q1006" i="5"/>
  <c r="Q1014" i="5"/>
  <c r="Q1218" i="5"/>
  <c r="Q975" i="5"/>
  <c r="Q1008" i="5"/>
  <c r="Q593" i="5"/>
  <c r="Q832" i="5"/>
  <c r="Q896" i="5"/>
  <c r="Q904" i="5"/>
  <c r="Q1284" i="5"/>
  <c r="Q550" i="5"/>
  <c r="Q43" i="5"/>
  <c r="Q84" i="5"/>
  <c r="Q100" i="5"/>
  <c r="Q124" i="5"/>
  <c r="Q140" i="5"/>
  <c r="Q455" i="5"/>
  <c r="Q1275" i="5"/>
  <c r="Q83" i="5"/>
  <c r="Q99" i="5"/>
  <c r="Q1267" i="5"/>
  <c r="Q769" i="5"/>
  <c r="Q821" i="5"/>
  <c r="Q995" i="5"/>
  <c r="Q737" i="5"/>
  <c r="Q857" i="5"/>
  <c r="Q873" i="5"/>
  <c r="Q959" i="5"/>
  <c r="Q964" i="5"/>
  <c r="Q1011" i="5"/>
  <c r="Q554" i="5"/>
  <c r="Q558" i="5"/>
  <c r="Q1021" i="5"/>
  <c r="Q1037" i="5"/>
  <c r="Q1053" i="5"/>
  <c r="Q1069" i="5"/>
  <c r="Q1085" i="5"/>
  <c r="Q1101" i="5"/>
  <c r="Q1117" i="5"/>
  <c r="Q1133" i="5"/>
  <c r="Q1149" i="5"/>
  <c r="Q1165" i="5"/>
  <c r="Q1181" i="5"/>
  <c r="Q1197" i="5"/>
  <c r="Q151" i="5"/>
  <c r="Q1287" i="5"/>
  <c r="Q1382" i="5"/>
  <c r="Q1359" i="5"/>
  <c r="Q789" i="5"/>
  <c r="Q837" i="5"/>
  <c r="Q885" i="5"/>
  <c r="Q980" i="5"/>
  <c r="Q869" i="5"/>
  <c r="Q853" i="5"/>
  <c r="Q943" i="5"/>
  <c r="Q972" i="5"/>
  <c r="Q983" i="5"/>
  <c r="Q126" i="5"/>
  <c r="Q602" i="5"/>
  <c r="Q463" i="5"/>
  <c r="Q586" i="5"/>
  <c r="Q641" i="5"/>
  <c r="Q650" i="5"/>
  <c r="Q736" i="5"/>
  <c r="Q768" i="5"/>
  <c r="Q800" i="5"/>
  <c r="O24" i="5"/>
  <c r="Q56" i="5"/>
  <c r="Q480" i="5"/>
  <c r="Q544" i="5"/>
  <c r="Q518" i="5"/>
  <c r="Q570" i="5"/>
  <c r="Q634" i="5"/>
  <c r="Q657" i="5"/>
  <c r="Q704" i="5"/>
  <c r="Q522" i="5"/>
  <c r="Q492" i="5"/>
  <c r="Q493" i="5"/>
  <c r="Q76" i="5"/>
  <c r="Q92" i="5"/>
  <c r="Q132" i="5"/>
  <c r="Q145" i="5"/>
  <c r="Q712" i="5"/>
  <c r="Q744" i="5"/>
  <c r="Q776" i="5"/>
  <c r="Q808" i="5"/>
  <c r="Q840" i="5"/>
  <c r="Q872" i="5"/>
  <c r="Q113" i="5"/>
  <c r="Q117" i="5"/>
  <c r="Q166" i="5"/>
  <c r="Q182" i="5"/>
  <c r="Q1292" i="5"/>
  <c r="Q1035" i="5"/>
  <c r="Q1051" i="5"/>
  <c r="Q1067" i="5"/>
  <c r="Q1083" i="5"/>
  <c r="Q1099" i="5"/>
  <c r="Q1115" i="5"/>
  <c r="Q1131" i="5"/>
  <c r="Q1147" i="5"/>
  <c r="Q1163" i="5"/>
  <c r="Q1179" i="5"/>
  <c r="Q1195" i="5"/>
  <c r="Q1323" i="5"/>
  <c r="Q1399" i="5"/>
  <c r="Q38" i="5"/>
  <c r="Z12" i="5"/>
  <c r="Q146" i="5"/>
  <c r="Q489" i="5"/>
  <c r="Q485" i="5"/>
  <c r="Q542" i="5"/>
  <c r="Q44" i="5"/>
  <c r="Q85" i="5"/>
  <c r="Q101" i="5"/>
  <c r="Q582" i="5"/>
  <c r="Q589" i="5"/>
  <c r="Q646" i="5"/>
  <c r="Q653" i="5"/>
  <c r="Q110" i="5"/>
  <c r="Q155" i="5"/>
  <c r="Q171" i="5"/>
  <c r="Q187" i="5"/>
  <c r="Q199" i="5"/>
  <c r="Q994" i="5"/>
  <c r="Q1002" i="5"/>
  <c r="Q1010" i="5"/>
  <c r="Q1018" i="5"/>
  <c r="Q1019" i="5"/>
  <c r="Q1020" i="5"/>
  <c r="Q1036" i="5"/>
  <c r="Q1052" i="5"/>
  <c r="Q1068" i="5"/>
  <c r="Q1084" i="5"/>
  <c r="Q1096" i="5"/>
  <c r="Q1112" i="5"/>
  <c r="Q1128" i="5"/>
  <c r="Q1144" i="5"/>
  <c r="Q1160" i="5"/>
  <c r="Q1176" i="5"/>
  <c r="Q1192" i="5"/>
  <c r="Q1353" i="5"/>
  <c r="Q1389" i="5"/>
  <c r="Q529" i="5"/>
  <c r="Q86" i="5"/>
  <c r="Q102" i="5"/>
  <c r="Q852" i="5"/>
  <c r="Q860" i="5"/>
  <c r="Q868" i="5"/>
  <c r="Q876" i="5"/>
  <c r="Q111" i="5"/>
  <c r="Q160" i="5"/>
  <c r="Q176" i="5"/>
  <c r="Q196" i="5"/>
  <c r="Q1272" i="5"/>
  <c r="Q1029" i="5"/>
  <c r="Q1045" i="5"/>
  <c r="Q1061" i="5"/>
  <c r="Q1077" i="5"/>
  <c r="Q1093" i="5"/>
  <c r="Q1109" i="5"/>
  <c r="Q1125" i="5"/>
  <c r="Q1141" i="5"/>
  <c r="Q1157" i="5"/>
  <c r="Q1173" i="5"/>
  <c r="Q1189" i="5"/>
  <c r="Q1335" i="5"/>
  <c r="Q1343" i="5"/>
  <c r="Q1321" i="5"/>
  <c r="Q1367" i="5"/>
  <c r="Q1405" i="5"/>
  <c r="Q79" i="5"/>
  <c r="Q95" i="5"/>
  <c r="Q116" i="5"/>
  <c r="Q165" i="5"/>
  <c r="Q181" i="5"/>
  <c r="Q193" i="5"/>
  <c r="Q1034" i="5"/>
  <c r="Q1050" i="5"/>
  <c r="Q1066" i="5"/>
  <c r="Q1082" i="5"/>
  <c r="Q1094" i="5"/>
  <c r="Q1110" i="5"/>
  <c r="Q1126" i="5"/>
  <c r="Q1142" i="5"/>
  <c r="Q1158" i="5"/>
  <c r="Q1174" i="5"/>
  <c r="Q1190" i="5"/>
  <c r="Q1345" i="5"/>
  <c r="Q1352" i="5"/>
  <c r="Q41" i="5"/>
  <c r="Q57" i="5"/>
  <c r="Q60" i="5"/>
  <c r="Q64" i="5"/>
  <c r="Q68" i="5"/>
  <c r="Q27" i="5"/>
  <c r="Q31" i="5"/>
  <c r="Q121" i="5"/>
  <c r="Q481" i="5"/>
  <c r="Q512" i="5"/>
  <c r="Q513" i="5"/>
  <c r="Q486" i="5"/>
  <c r="Q72" i="5"/>
  <c r="Q88" i="5"/>
  <c r="Q104" i="5"/>
  <c r="Q128" i="5"/>
  <c r="Q207" i="5"/>
  <c r="Q215" i="5"/>
  <c r="Q223" i="5"/>
  <c r="Q231" i="5"/>
  <c r="Q239" i="5"/>
  <c r="Q247" i="5"/>
  <c r="Q263" i="5"/>
  <c r="Q271" i="5"/>
  <c r="Q279" i="5"/>
  <c r="Q287" i="5"/>
  <c r="Q295" i="5"/>
  <c r="Q303" i="5"/>
  <c r="Q311" i="5"/>
  <c r="Q319" i="5"/>
  <c r="Q327" i="5"/>
  <c r="Q335" i="5"/>
  <c r="Q343" i="5"/>
  <c r="Q351" i="5"/>
  <c r="Q359" i="5"/>
  <c r="Q367" i="5"/>
  <c r="Q375" i="5"/>
  <c r="Q383" i="5"/>
  <c r="Q391" i="5"/>
  <c r="Q399" i="5"/>
  <c r="Q407" i="5"/>
  <c r="Q415" i="5"/>
  <c r="Q423" i="5"/>
  <c r="Q431" i="5"/>
  <c r="Q439" i="5"/>
  <c r="Q447" i="5"/>
  <c r="Q688" i="5"/>
  <c r="Q720" i="5"/>
  <c r="Q752" i="5"/>
  <c r="Q784" i="5"/>
  <c r="Q816" i="5"/>
  <c r="Q848" i="5"/>
  <c r="Q880" i="5"/>
  <c r="Q162" i="5"/>
  <c r="Q178" i="5"/>
  <c r="Q198" i="5"/>
  <c r="Q1296" i="5"/>
  <c r="Q1031" i="5"/>
  <c r="Q1047" i="5"/>
  <c r="Q1063" i="5"/>
  <c r="Q1079" i="5"/>
  <c r="Q1095" i="5"/>
  <c r="Q1111" i="5"/>
  <c r="Q1127" i="5"/>
  <c r="Q1143" i="5"/>
  <c r="Q1159" i="5"/>
  <c r="Q1175" i="5"/>
  <c r="Q1191" i="5"/>
  <c r="Q1301" i="5"/>
  <c r="Q1330" i="5"/>
  <c r="Q1319" i="5"/>
  <c r="Q1324" i="5"/>
  <c r="Q1355" i="5"/>
  <c r="Q1375" i="5"/>
  <c r="Q1386" i="5"/>
  <c r="Q65" i="5"/>
  <c r="Q70" i="5"/>
  <c r="Q498" i="5"/>
  <c r="Q510" i="5"/>
  <c r="Q81" i="5"/>
  <c r="Q97" i="5"/>
  <c r="Q566" i="5"/>
  <c r="Q573" i="5"/>
  <c r="Q630" i="5"/>
  <c r="Q637" i="5"/>
  <c r="Q167" i="5"/>
  <c r="Q183" i="5"/>
  <c r="Q195" i="5"/>
  <c r="Q922" i="5"/>
  <c r="Q930" i="5"/>
  <c r="Q938" i="5"/>
  <c r="Q946" i="5"/>
  <c r="Q954" i="5"/>
  <c r="Q962" i="5"/>
  <c r="Q970" i="5"/>
  <c r="Q1280" i="5"/>
  <c r="Q1032" i="5"/>
  <c r="Q1048" i="5"/>
  <c r="Q1064" i="5"/>
  <c r="Q1080" i="5"/>
  <c r="Q1092" i="5"/>
  <c r="Q1108" i="5"/>
  <c r="Q1124" i="5"/>
  <c r="Q1140" i="5"/>
  <c r="Q1156" i="5"/>
  <c r="Q1172" i="5"/>
  <c r="Q1188" i="5"/>
  <c r="Q1326" i="5"/>
  <c r="Q1380" i="5"/>
  <c r="Q39" i="5"/>
  <c r="Q152" i="5"/>
  <c r="Q474" i="5"/>
  <c r="Q506" i="5"/>
  <c r="Q538" i="5"/>
  <c r="Q470" i="5"/>
  <c r="Q509" i="5"/>
  <c r="Q534" i="5"/>
  <c r="Q82" i="5"/>
  <c r="Q98" i="5"/>
  <c r="Q884" i="5"/>
  <c r="Q107" i="5"/>
  <c r="Q156" i="5"/>
  <c r="Q172" i="5"/>
  <c r="Q188" i="5"/>
  <c r="Q192" i="5"/>
  <c r="Q1025" i="5"/>
  <c r="Q1041" i="5"/>
  <c r="Q1057" i="5"/>
  <c r="Q1073" i="5"/>
  <c r="Q1089" i="5"/>
  <c r="Q1105" i="5"/>
  <c r="Q1121" i="5"/>
  <c r="Q1137" i="5"/>
  <c r="Q1153" i="5"/>
  <c r="Q1169" i="5"/>
  <c r="Q1185" i="5"/>
  <c r="Q1268" i="5"/>
  <c r="Q1377" i="5"/>
  <c r="Q1379" i="5"/>
  <c r="Q1401" i="5"/>
  <c r="M24" i="5"/>
  <c r="M9" i="5" s="1"/>
  <c r="M12" i="5" s="1"/>
  <c r="Q533" i="5"/>
  <c r="Q42" i="5"/>
  <c r="Q91" i="5"/>
  <c r="Q112" i="5"/>
  <c r="Q161" i="5"/>
  <c r="Q177" i="5"/>
  <c r="Q1030" i="5"/>
  <c r="Q1046" i="5"/>
  <c r="Q1062" i="5"/>
  <c r="Q1078" i="5"/>
  <c r="Q1090" i="5"/>
  <c r="Q1106" i="5"/>
  <c r="Q1122" i="5"/>
  <c r="Q1138" i="5"/>
  <c r="Q1154" i="5"/>
  <c r="Q1170" i="5"/>
  <c r="Q1186" i="5"/>
  <c r="Q1341" i="5"/>
  <c r="Q1397" i="5"/>
  <c r="Q1400" i="5"/>
  <c r="Q856" i="5"/>
  <c r="Q888" i="5"/>
  <c r="Q109" i="5"/>
  <c r="Q158" i="5"/>
  <c r="Q174" i="5"/>
  <c r="Q190" i="5"/>
  <c r="Q194" i="5"/>
  <c r="Q1348" i="5"/>
  <c r="Q1368" i="5"/>
  <c r="Q1347" i="5"/>
  <c r="Q1403" i="5"/>
  <c r="Q521" i="5"/>
  <c r="Q517" i="5"/>
  <c r="Q93" i="5"/>
  <c r="Q163" i="5"/>
  <c r="Q179" i="5"/>
  <c r="Q191" i="5"/>
  <c r="Q978" i="5"/>
  <c r="Q1024" i="5"/>
  <c r="Q1028" i="5"/>
  <c r="Q1044" i="5"/>
  <c r="Q1060" i="5"/>
  <c r="Q1076" i="5"/>
  <c r="Q1104" i="5"/>
  <c r="Q1120" i="5"/>
  <c r="Q1136" i="5"/>
  <c r="Q1152" i="5"/>
  <c r="Q1168" i="5"/>
  <c r="Q1184" i="5"/>
  <c r="Q1402" i="5"/>
  <c r="Q34" i="5"/>
  <c r="Q541" i="5"/>
  <c r="Q78" i="5"/>
  <c r="Q94" i="5"/>
  <c r="Q684" i="5"/>
  <c r="Q692" i="5"/>
  <c r="Q700" i="5"/>
  <c r="Q708" i="5"/>
  <c r="Q716" i="5"/>
  <c r="Q724" i="5"/>
  <c r="Q732" i="5"/>
  <c r="Q740" i="5"/>
  <c r="Q748" i="5"/>
  <c r="Q756" i="5"/>
  <c r="Q764" i="5"/>
  <c r="Q772" i="5"/>
  <c r="Q780" i="5"/>
  <c r="Q788" i="5"/>
  <c r="Q796" i="5"/>
  <c r="Q804" i="5"/>
  <c r="Q812" i="5"/>
  <c r="Q820" i="5"/>
  <c r="Q828" i="5"/>
  <c r="Q836" i="5"/>
  <c r="Q892" i="5"/>
  <c r="Q900" i="5"/>
  <c r="Q908" i="5"/>
  <c r="Q119" i="5"/>
  <c r="Q168" i="5"/>
  <c r="Q184" i="5"/>
  <c r="Q1339" i="5"/>
  <c r="Q473" i="5"/>
  <c r="Q553" i="5"/>
  <c r="Q469" i="5"/>
  <c r="Q87" i="5"/>
  <c r="Q103" i="5"/>
  <c r="V11" i="5"/>
  <c r="Q157" i="5"/>
  <c r="Q173" i="5"/>
  <c r="Q189" i="5"/>
  <c r="Q201" i="5"/>
  <c r="Q1022" i="5"/>
  <c r="Q1026" i="5"/>
  <c r="Q1042" i="5"/>
  <c r="Q1058" i="5"/>
  <c r="Q1074" i="5"/>
  <c r="Q1102" i="5"/>
  <c r="Q1118" i="5"/>
  <c r="Q1134" i="5"/>
  <c r="Q1150" i="5"/>
  <c r="Q1166" i="5"/>
  <c r="Q1182" i="5"/>
  <c r="Q1198" i="5"/>
  <c r="Q1322" i="5"/>
  <c r="Q1395" i="5"/>
  <c r="O9" i="5"/>
  <c r="O12" i="5" s="1"/>
  <c r="O16" i="5"/>
  <c r="R9" i="5"/>
  <c r="R12" i="5" s="1"/>
  <c r="V24" i="5"/>
  <c r="V9" i="5" s="1"/>
  <c r="AB12" i="5"/>
  <c r="AB14" i="5" s="1"/>
  <c r="J14" i="5"/>
  <c r="AA24" i="5"/>
  <c r="W9" i="5"/>
  <c r="W12" i="5" s="1"/>
  <c r="W16" i="5"/>
  <c r="S12" i="5"/>
  <c r="H14" i="5"/>
  <c r="Z14" i="5"/>
  <c r="R16" i="5"/>
  <c r="R14" i="5" s="1"/>
  <c r="AC16" i="5"/>
  <c r="AC10" i="5"/>
  <c r="AC12" i="5" s="1"/>
  <c r="N24" i="5"/>
  <c r="Q1336" i="5"/>
  <c r="Y12" i="5"/>
  <c r="X12" i="5"/>
  <c r="X14" i="5" s="1"/>
  <c r="Q1384" i="5"/>
  <c r="V16" i="5"/>
  <c r="V10" i="5"/>
  <c r="AD12" i="5"/>
  <c r="U14" i="5"/>
  <c r="AD14" i="5"/>
  <c r="Q255" i="5"/>
  <c r="Q11" i="5" s="1"/>
  <c r="Q1340" i="5"/>
  <c r="T12" i="5"/>
  <c r="T14" i="5" s="1"/>
  <c r="Y14" i="5"/>
  <c r="L12" i="5"/>
  <c r="L14" i="5" s="1"/>
  <c r="Q10" i="5"/>
  <c r="P12" i="5"/>
  <c r="P14" i="5" s="1"/>
  <c r="K12" i="5"/>
  <c r="K14" i="5" s="1"/>
  <c r="I12" i="5"/>
  <c r="I14" i="5" s="1"/>
  <c r="S14" i="5"/>
  <c r="M16" i="5" l="1"/>
  <c r="M14" i="5" s="1"/>
  <c r="O14" i="5"/>
  <c r="AA9" i="5"/>
  <c r="AA12" i="5" s="1"/>
  <c r="AA16" i="5"/>
  <c r="V12" i="5"/>
  <c r="V14" i="5" s="1"/>
  <c r="N9" i="5"/>
  <c r="N12" i="5" s="1"/>
  <c r="N16" i="5"/>
  <c r="Q24" i="5"/>
  <c r="W14" i="5"/>
  <c r="AC14" i="5"/>
  <c r="Q9" i="5" l="1"/>
  <c r="Q12" i="5" s="1"/>
  <c r="Q16" i="5"/>
  <c r="N14" i="5"/>
  <c r="AA14" i="5"/>
  <c r="Q14" i="5" l="1"/>
</calcChain>
</file>

<file path=xl/sharedStrings.xml><?xml version="1.0" encoding="utf-8"?>
<sst xmlns="http://schemas.openxmlformats.org/spreadsheetml/2006/main" count="5408" uniqueCount="4147">
  <si>
    <t>Teacher Retirement System of Texas Pension Trust Fund</t>
  </si>
  <si>
    <t>Schedule of Employer's Proportionate Shares (Allocations)</t>
  </si>
  <si>
    <t>Measurement Period - Fiscal Year Ended August 31, 2019</t>
  </si>
  <si>
    <t>Reporting Year - Fiscal Year 2020</t>
  </si>
  <si>
    <t>STATE OF TEXAS</t>
  </si>
  <si>
    <t>State Matching Funds:</t>
  </si>
  <si>
    <t>Non-Employer Contributing Entity</t>
  </si>
  <si>
    <t xml:space="preserve">Employer  </t>
  </si>
  <si>
    <t>Employer Contributions by Higher Education</t>
  </si>
  <si>
    <t>Total - STATE OF TEXAS</t>
  </si>
  <si>
    <t>ALL OTHER EMPLOYERS</t>
  </si>
  <si>
    <t>GRAND TOTAL</t>
  </si>
  <si>
    <t>RE #</t>
  </si>
  <si>
    <t>TEA #</t>
  </si>
  <si>
    <t>Agency #</t>
  </si>
  <si>
    <t>Participating Employer
(1)</t>
  </si>
  <si>
    <t>Proportionate Share
(3)</t>
  </si>
  <si>
    <t>A001</t>
  </si>
  <si>
    <t>000902</t>
  </si>
  <si>
    <t>STATE OF TX AS EMPLOYER FOR HIGHER ED - STATE MATCH</t>
  </si>
  <si>
    <t>A002</t>
  </si>
  <si>
    <t>STATE OF TX AS NON EMPLOYER CONTRIBUTING ENTITY (NECE)</t>
  </si>
  <si>
    <t>2191</t>
  </si>
  <si>
    <t>057829</t>
  </si>
  <si>
    <t xml:space="preserve">   </t>
  </si>
  <si>
    <t>A PLUS ACADEMY</t>
  </si>
  <si>
    <t>2161</t>
  </si>
  <si>
    <t>057816</t>
  </si>
  <si>
    <t>A W BROWN FELLOWSHIP CHARTER SCHOOL</t>
  </si>
  <si>
    <t>2344</t>
  </si>
  <si>
    <t>101871</t>
  </si>
  <si>
    <t>A+ UNLIMITED POTENTIAL</t>
  </si>
  <si>
    <t>0300</t>
  </si>
  <si>
    <t>109901</t>
  </si>
  <si>
    <t>ABBOTT ISD</t>
  </si>
  <si>
    <t>0301</t>
  </si>
  <si>
    <t>095901</t>
  </si>
  <si>
    <t>ABERNATHY ISD</t>
  </si>
  <si>
    <t>0302</t>
  </si>
  <si>
    <t>221901</t>
  </si>
  <si>
    <t>ABILENE ISD</t>
  </si>
  <si>
    <t>0303</t>
  </si>
  <si>
    <t>014901</t>
  </si>
  <si>
    <t>ACADEMY ISD</t>
  </si>
  <si>
    <t>2058</t>
  </si>
  <si>
    <t>101810</t>
  </si>
  <si>
    <t>ACADEMY OF ACCELERATED</t>
  </si>
  <si>
    <t>2174</t>
  </si>
  <si>
    <t>057810</t>
  </si>
  <si>
    <t>ACADEMY OF DALLAS</t>
  </si>
  <si>
    <t>2202</t>
  </si>
  <si>
    <t>101849</t>
  </si>
  <si>
    <t>ACCELERATED INTERMEDIATE ACADEMY</t>
  </si>
  <si>
    <t>1625</t>
  </si>
  <si>
    <t>180903</t>
  </si>
  <si>
    <t>ADRIAN ISD</t>
  </si>
  <si>
    <t>0308</t>
  </si>
  <si>
    <t>178901</t>
  </si>
  <si>
    <t>AGUA DULCE ISD</t>
  </si>
  <si>
    <t>1439</t>
  </si>
  <si>
    <t>015977</t>
  </si>
  <si>
    <t>977</t>
  </si>
  <si>
    <t>ALAMO COMMUNITY COLLEGE DIST</t>
  </si>
  <si>
    <t>0309</t>
  </si>
  <si>
    <t>015901</t>
  </si>
  <si>
    <t>ALAMO HEIGHTS ISD</t>
  </si>
  <si>
    <t>0311</t>
  </si>
  <si>
    <t>250906</t>
  </si>
  <si>
    <t>ALBA GOLDEN ISD</t>
  </si>
  <si>
    <t>0312</t>
  </si>
  <si>
    <t>209901</t>
  </si>
  <si>
    <t>ALBANY ISD</t>
  </si>
  <si>
    <t>0313</t>
  </si>
  <si>
    <t>101902</t>
  </si>
  <si>
    <t>ALDINE ISD</t>
  </si>
  <si>
    <t>1573</t>
  </si>
  <si>
    <t>184907</t>
  </si>
  <si>
    <t>ALEDO ISD</t>
  </si>
  <si>
    <t>0315</t>
  </si>
  <si>
    <t>125901</t>
  </si>
  <si>
    <t>ALICE ISD</t>
  </si>
  <si>
    <t>0316</t>
  </si>
  <si>
    <t>101903</t>
  </si>
  <si>
    <t>ALIEF ISD</t>
  </si>
  <si>
    <t>2049</t>
  </si>
  <si>
    <t>101815</t>
  </si>
  <si>
    <t>ALIEF MONTESSORI SCHOOL</t>
  </si>
  <si>
    <t>0317</t>
  </si>
  <si>
    <t>043901</t>
  </si>
  <si>
    <t>ALLEN ISD</t>
  </si>
  <si>
    <t>0319</t>
  </si>
  <si>
    <t>022901</t>
  </si>
  <si>
    <t>ALPINE ISD</t>
  </si>
  <si>
    <t>0320</t>
  </si>
  <si>
    <t>037901</t>
  </si>
  <si>
    <t>ALTO ISD</t>
  </si>
  <si>
    <t>0322</t>
  </si>
  <si>
    <t>126901</t>
  </si>
  <si>
    <t>ALVARADO ISD</t>
  </si>
  <si>
    <t>1829</t>
  </si>
  <si>
    <t>020951</t>
  </si>
  <si>
    <t>951</t>
  </si>
  <si>
    <t>ALVIN COMMUNITY COLLEGE</t>
  </si>
  <si>
    <t>0323</t>
  </si>
  <si>
    <t>020901</t>
  </si>
  <si>
    <t>ALVIN ISD</t>
  </si>
  <si>
    <t>0324</t>
  </si>
  <si>
    <t>249901</t>
  </si>
  <si>
    <t>ALVORD ISD</t>
  </si>
  <si>
    <t>1328</t>
  </si>
  <si>
    <t>188952</t>
  </si>
  <si>
    <t>952</t>
  </si>
  <si>
    <t>AMARILLO COLLEGE</t>
  </si>
  <si>
    <t>0326</t>
  </si>
  <si>
    <t>188901</t>
  </si>
  <si>
    <t>AMARILLO ISD</t>
  </si>
  <si>
    <t>2275</t>
  </si>
  <si>
    <t>084804</t>
  </si>
  <si>
    <t>AMBASSADORS PREPARATORY ACADEMY</t>
  </si>
  <si>
    <t>0327</t>
  </si>
  <si>
    <t>140901</t>
  </si>
  <si>
    <t>AMHERST ISD</t>
  </si>
  <si>
    <t>2154</t>
  </si>
  <si>
    <t>101819</t>
  </si>
  <si>
    <t>AMIGOS POR VIDA-FRIENDS FOR LIFE CHARTER SCHOOL</t>
  </si>
  <si>
    <t>0328</t>
  </si>
  <si>
    <t>036901</t>
  </si>
  <si>
    <t>ANAHUAC ISD</t>
  </si>
  <si>
    <t>2020</t>
  </si>
  <si>
    <t>001910</t>
  </si>
  <si>
    <t>ANDERSON CTY SPC ED CO OP</t>
  </si>
  <si>
    <t>0329</t>
  </si>
  <si>
    <t>093901</t>
  </si>
  <si>
    <t>ANDERSON-SHIRO CONS ISD</t>
  </si>
  <si>
    <t>0330</t>
  </si>
  <si>
    <t>002901</t>
  </si>
  <si>
    <t>ANDREWS ISD</t>
  </si>
  <si>
    <t>1790</t>
  </si>
  <si>
    <t>003989</t>
  </si>
  <si>
    <t>989</t>
  </si>
  <si>
    <t>ANGELINA COLLEGE</t>
  </si>
  <si>
    <t>1546</t>
  </si>
  <si>
    <t>226737</t>
  </si>
  <si>
    <t>737</t>
  </si>
  <si>
    <t>ANGELO STATE UNIVERSITY</t>
  </si>
  <si>
    <t>0331</t>
  </si>
  <si>
    <t>020902</t>
  </si>
  <si>
    <t>ANGLETON ISD</t>
  </si>
  <si>
    <t>0332</t>
  </si>
  <si>
    <t>043902</t>
  </si>
  <si>
    <t>ANNA ISD</t>
  </si>
  <si>
    <t>0334</t>
  </si>
  <si>
    <t>127901</t>
  </si>
  <si>
    <t>ANSON ISD</t>
  </si>
  <si>
    <t>1657</t>
  </si>
  <si>
    <t>071906</t>
  </si>
  <si>
    <t>ANTHONY ISD</t>
  </si>
  <si>
    <t>0335</t>
  </si>
  <si>
    <t>110901</t>
  </si>
  <si>
    <t>ANTON ISD</t>
  </si>
  <si>
    <t>1674</t>
  </si>
  <si>
    <t>228905</t>
  </si>
  <si>
    <t>APPLE SPRINGS ISD</t>
  </si>
  <si>
    <t>1797</t>
  </si>
  <si>
    <t>109912</t>
  </si>
  <si>
    <t>AQUILLA ISD</t>
  </si>
  <si>
    <t>1572</t>
  </si>
  <si>
    <t>004901</t>
  </si>
  <si>
    <t>ARANSAS COUNTY ISD</t>
  </si>
  <si>
    <t>0337</t>
  </si>
  <si>
    <t>205901</t>
  </si>
  <si>
    <t>ARANSAS PASS ISD</t>
  </si>
  <si>
    <t>0338</t>
  </si>
  <si>
    <t>005901</t>
  </si>
  <si>
    <t>ARCHER CITY ISD</t>
  </si>
  <si>
    <t>1923</t>
  </si>
  <si>
    <t>061910</t>
  </si>
  <si>
    <t>ARGYLE ISD</t>
  </si>
  <si>
    <t>2026</t>
  </si>
  <si>
    <t>101803</t>
  </si>
  <si>
    <t>ARISTOI CLASSICAL ACADEMY</t>
  </si>
  <si>
    <t>2168</t>
  </si>
  <si>
    <t>220802</t>
  </si>
  <si>
    <t>ARLINGTON CLASSICS ACADEMY</t>
  </si>
  <si>
    <t>0339</t>
  </si>
  <si>
    <t>220901</t>
  </si>
  <si>
    <t>ARLINGTON ISD</t>
  </si>
  <si>
    <t>0340</t>
  </si>
  <si>
    <t>212901</t>
  </si>
  <si>
    <t>ARP ISD</t>
  </si>
  <si>
    <t>2313</t>
  </si>
  <si>
    <t>021805</t>
  </si>
  <si>
    <t>ARROW ACADEMY</t>
  </si>
  <si>
    <t>0342</t>
  </si>
  <si>
    <t>217901</t>
  </si>
  <si>
    <t>ASPERMONT ISD</t>
  </si>
  <si>
    <t>0343</t>
  </si>
  <si>
    <t>107901</t>
  </si>
  <si>
    <t>ATHENS ISD</t>
  </si>
  <si>
    <t>0344</t>
  </si>
  <si>
    <t>034901</t>
  </si>
  <si>
    <t>ATLANTA ISD</t>
  </si>
  <si>
    <t>0345</t>
  </si>
  <si>
    <t>061907</t>
  </si>
  <si>
    <t>AUBREY ISD</t>
  </si>
  <si>
    <t>2319</t>
  </si>
  <si>
    <t>227825</t>
  </si>
  <si>
    <t>AUSTIN ACHIEVE PUBLIC SCHOOL</t>
  </si>
  <si>
    <t>1861</t>
  </si>
  <si>
    <t>227997</t>
  </si>
  <si>
    <t>997</t>
  </si>
  <si>
    <t>AUSTIN COMMUNITY COLLEGE</t>
  </si>
  <si>
    <t>2258</t>
  </si>
  <si>
    <t>227821</t>
  </si>
  <si>
    <t>AUSTIN DISCOVERY SCHOOL</t>
  </si>
  <si>
    <t>0346</t>
  </si>
  <si>
    <t>227901</t>
  </si>
  <si>
    <t>AUSTIN ISD</t>
  </si>
  <si>
    <t>0347</t>
  </si>
  <si>
    <t>196901</t>
  </si>
  <si>
    <t>AUSTWELL TIVOLI ISD</t>
  </si>
  <si>
    <t>0348</t>
  </si>
  <si>
    <t>070901</t>
  </si>
  <si>
    <t>AVALON ISD</t>
  </si>
  <si>
    <t>0349</t>
  </si>
  <si>
    <t>194902</t>
  </si>
  <si>
    <t>AVERY ISD</t>
  </si>
  <si>
    <t>0350</t>
  </si>
  <si>
    <t>034902</t>
  </si>
  <si>
    <t>AVINGER ISD</t>
  </si>
  <si>
    <t>1984</t>
  </si>
  <si>
    <t>161918</t>
  </si>
  <si>
    <t>AXTELL ISD</t>
  </si>
  <si>
    <t>1432</t>
  </si>
  <si>
    <t>220915</t>
  </si>
  <si>
    <t>AZLE ISD</t>
  </si>
  <si>
    <t>0354</t>
  </si>
  <si>
    <t>030903</t>
  </si>
  <si>
    <t>BAIRD ISD</t>
  </si>
  <si>
    <t>0355</t>
  </si>
  <si>
    <t>200901</t>
  </si>
  <si>
    <t>BALLINGER ISD</t>
  </si>
  <si>
    <t>0356</t>
  </si>
  <si>
    <t>195902</t>
  </si>
  <si>
    <t>BALMORHEA ISD</t>
  </si>
  <si>
    <t>1678</t>
  </si>
  <si>
    <t>010902</t>
  </si>
  <si>
    <t>BANDERA ISD</t>
  </si>
  <si>
    <t>0357</t>
  </si>
  <si>
    <t>025901</t>
  </si>
  <si>
    <t>BANGS ISD</t>
  </si>
  <si>
    <t>1489</t>
  </si>
  <si>
    <t>178913</t>
  </si>
  <si>
    <t>BANQUETE ISD</t>
  </si>
  <si>
    <t>0358</t>
  </si>
  <si>
    <t>036902</t>
  </si>
  <si>
    <t>BARBERS HILL ISD</t>
  </si>
  <si>
    <t>1336</t>
  </si>
  <si>
    <t>014902</t>
  </si>
  <si>
    <t>BARTLETT ISD</t>
  </si>
  <si>
    <t>2334</t>
  </si>
  <si>
    <t>015834</t>
  </si>
  <si>
    <t>BASIS SAN ANTONIO</t>
  </si>
  <si>
    <t>0363</t>
  </si>
  <si>
    <t>011901</t>
  </si>
  <si>
    <t>BASTROP ISD</t>
  </si>
  <si>
    <t>0365</t>
  </si>
  <si>
    <t>158901</t>
  </si>
  <si>
    <t>BAY CITY ISD</t>
  </si>
  <si>
    <t>2200</t>
  </si>
  <si>
    <t>101847</t>
  </si>
  <si>
    <t>BEATRICE MAYES INSTITUTE</t>
  </si>
  <si>
    <t>0368</t>
  </si>
  <si>
    <t>123910</t>
  </si>
  <si>
    <t>BEAUMONT ISD</t>
  </si>
  <si>
    <t>0369</t>
  </si>
  <si>
    <t>183901</t>
  </si>
  <si>
    <t>BECKVILLE ISD</t>
  </si>
  <si>
    <t>0371</t>
  </si>
  <si>
    <t>013901</t>
  </si>
  <si>
    <t>BEEVILLE ISD</t>
  </si>
  <si>
    <t>0372</t>
  </si>
  <si>
    <t>039904</t>
  </si>
  <si>
    <t>BELLEVUE ISD</t>
  </si>
  <si>
    <t>0373</t>
  </si>
  <si>
    <t>091901</t>
  </si>
  <si>
    <t>BELLS ISD</t>
  </si>
  <si>
    <t>0374</t>
  </si>
  <si>
    <t>008901</t>
  </si>
  <si>
    <t>BELLVILLE ISD</t>
  </si>
  <si>
    <t>0375</t>
  </si>
  <si>
    <t>014903</t>
  </si>
  <si>
    <t>BELTON ISD</t>
  </si>
  <si>
    <t>0377</t>
  </si>
  <si>
    <t>125902</t>
  </si>
  <si>
    <t>BEN BOLT PALITO ISD</t>
  </si>
  <si>
    <t>2364</t>
  </si>
  <si>
    <t>165901</t>
  </si>
  <si>
    <t>BEN MILAM INTERNATIONAL ACADEMY</t>
  </si>
  <si>
    <t>0376</t>
  </si>
  <si>
    <t>066901</t>
  </si>
  <si>
    <t>BENAVIDES ISD</t>
  </si>
  <si>
    <t>1935</t>
  </si>
  <si>
    <t>138904</t>
  </si>
  <si>
    <t>BENJAMIN ISD</t>
  </si>
  <si>
    <t>2340</t>
  </si>
  <si>
    <t>101870</t>
  </si>
  <si>
    <t>BETA ACADEMY</t>
  </si>
  <si>
    <t>2175</t>
  </si>
  <si>
    <t>015809</t>
  </si>
  <si>
    <t>BEXAR COUNTY ACADEMY</t>
  </si>
  <si>
    <t>0388</t>
  </si>
  <si>
    <t>230901</t>
  </si>
  <si>
    <t>BIG SANDY ISD</t>
  </si>
  <si>
    <t>1366</t>
  </si>
  <si>
    <t>187901</t>
  </si>
  <si>
    <t>0389</t>
  </si>
  <si>
    <t>114901</t>
  </si>
  <si>
    <t>BIG SPRING ISD</t>
  </si>
  <si>
    <t>2201</t>
  </si>
  <si>
    <t>193801</t>
  </si>
  <si>
    <t>BIG SPRINGS CHARTER SCHOOL</t>
  </si>
  <si>
    <t>0392</t>
  </si>
  <si>
    <t>220902</t>
  </si>
  <si>
    <t>BIRDVILLE ISD</t>
  </si>
  <si>
    <t>0393</t>
  </si>
  <si>
    <t>178902</t>
  </si>
  <si>
    <t>BISHOP CONS ISD</t>
  </si>
  <si>
    <t>1945</t>
  </si>
  <si>
    <t>177903</t>
  </si>
  <si>
    <t>BLACKWELL ISD</t>
  </si>
  <si>
    <t>0395</t>
  </si>
  <si>
    <t>016902</t>
  </si>
  <si>
    <t>BLANCO ISD</t>
  </si>
  <si>
    <t>0618</t>
  </si>
  <si>
    <t>116915</t>
  </si>
  <si>
    <t>BLAND ISD</t>
  </si>
  <si>
    <t>2001</t>
  </si>
  <si>
    <t>025904</t>
  </si>
  <si>
    <t>BLANKET ISD</t>
  </si>
  <si>
    <t>1340</t>
  </si>
  <si>
    <t>239954</t>
  </si>
  <si>
    <t>954</t>
  </si>
  <si>
    <t>BLINN COLLEGE</t>
  </si>
  <si>
    <t>2360</t>
  </si>
  <si>
    <t>101875</t>
  </si>
  <si>
    <t>BLOOM ACADEMY CHARTER SCHOOL</t>
  </si>
  <si>
    <t>1943</t>
  </si>
  <si>
    <t>034909</t>
  </si>
  <si>
    <t>BLOOMBURG ISD</t>
  </si>
  <si>
    <t>0398</t>
  </si>
  <si>
    <t>175902</t>
  </si>
  <si>
    <t>BLOOMING GROVE ISD</t>
  </si>
  <si>
    <t>0399</t>
  </si>
  <si>
    <t>235901</t>
  </si>
  <si>
    <t>BLOOMINGTON ISD</t>
  </si>
  <si>
    <t>1912</t>
  </si>
  <si>
    <t>043917</t>
  </si>
  <si>
    <t>BLUE RIDGE ISD</t>
  </si>
  <si>
    <t>1925</t>
  </si>
  <si>
    <t>072904</t>
  </si>
  <si>
    <t>BLUFF DALE ISD</t>
  </si>
  <si>
    <t>1626</t>
  </si>
  <si>
    <t>109913</t>
  </si>
  <si>
    <t>BLUM ISD</t>
  </si>
  <si>
    <t>2305</t>
  </si>
  <si>
    <t>123807</t>
  </si>
  <si>
    <t>BOB HOPE SCHOOL</t>
  </si>
  <si>
    <t>0403</t>
  </si>
  <si>
    <t>130901</t>
  </si>
  <si>
    <t>BOERNE ISD</t>
  </si>
  <si>
    <t>1856</t>
  </si>
  <si>
    <t>116916</t>
  </si>
  <si>
    <t>BOLES ISD</t>
  </si>
  <si>
    <t>0405</t>
  </si>
  <si>
    <t>241901</t>
  </si>
  <si>
    <t>BOLING ISD</t>
  </si>
  <si>
    <t>0407</t>
  </si>
  <si>
    <t>074903</t>
  </si>
  <si>
    <t>BONHAM ISD</t>
  </si>
  <si>
    <t>0409</t>
  </si>
  <si>
    <t>148901</t>
  </si>
  <si>
    <t>BOOKER ISD</t>
  </si>
  <si>
    <t>1621</t>
  </si>
  <si>
    <t>017901</t>
  </si>
  <si>
    <t>BORDEN COUNTY ISD</t>
  </si>
  <si>
    <t>0410</t>
  </si>
  <si>
    <t>117901</t>
  </si>
  <si>
    <t>BORGER ISD</t>
  </si>
  <si>
    <t>1746</t>
  </si>
  <si>
    <t>161923</t>
  </si>
  <si>
    <t>BOSQUEVILLE ISD</t>
  </si>
  <si>
    <t>0411</t>
  </si>
  <si>
    <t>185901</t>
  </si>
  <si>
    <t>BOVINA ISD</t>
  </si>
  <si>
    <t>0058</t>
  </si>
  <si>
    <t>019000</t>
  </si>
  <si>
    <t>BOWIE COUNTY SCHOOL DIST</t>
  </si>
  <si>
    <t>0412</t>
  </si>
  <si>
    <t>169901</t>
  </si>
  <si>
    <t>BOWIE ISD</t>
  </si>
  <si>
    <t>0413</t>
  </si>
  <si>
    <t>249902</t>
  </si>
  <si>
    <t>BOYD ISD</t>
  </si>
  <si>
    <t>1586</t>
  </si>
  <si>
    <t>180901</t>
  </si>
  <si>
    <t>BOYS RANCH ISD</t>
  </si>
  <si>
    <t>0414</t>
  </si>
  <si>
    <t>136901</t>
  </si>
  <si>
    <t>BRACKETT ISD</t>
  </si>
  <si>
    <t>0415</t>
  </si>
  <si>
    <t>160901</t>
  </si>
  <si>
    <t>BRADY ISD</t>
  </si>
  <si>
    <t>1268</t>
  </si>
  <si>
    <t>008903</t>
  </si>
  <si>
    <t>BRAZOS ISD</t>
  </si>
  <si>
    <t>2188</t>
  </si>
  <si>
    <t>213801</t>
  </si>
  <si>
    <t>BRAZOS RIVER CHARTER SCHOOL</t>
  </si>
  <si>
    <t>2167</t>
  </si>
  <si>
    <t>021803</t>
  </si>
  <si>
    <t>BRAZOS SCHOOL FOR INQUIRY</t>
  </si>
  <si>
    <t>1788</t>
  </si>
  <si>
    <t>020990</t>
  </si>
  <si>
    <t>990</t>
  </si>
  <si>
    <t>BRAZOSPORT COLLEGE</t>
  </si>
  <si>
    <t>1398</t>
  </si>
  <si>
    <t>020905</t>
  </si>
  <si>
    <t>BRAZOSPORT ISD</t>
  </si>
  <si>
    <t>0419</t>
  </si>
  <si>
    <t>215901</t>
  </si>
  <si>
    <t>BRECKENRIDGE ISD</t>
  </si>
  <si>
    <t>0420</t>
  </si>
  <si>
    <t>198901</t>
  </si>
  <si>
    <t>BREMOND ISD</t>
  </si>
  <si>
    <t>0421</t>
  </si>
  <si>
    <t>239901</t>
  </si>
  <si>
    <t>BRENHAM ISD</t>
  </si>
  <si>
    <t>1475</t>
  </si>
  <si>
    <t>181901</t>
  </si>
  <si>
    <t>BRIDGE CITY ISD</t>
  </si>
  <si>
    <t>0422</t>
  </si>
  <si>
    <t>249903</t>
  </si>
  <si>
    <t>BRIDGEPORT ISD</t>
  </si>
  <si>
    <t>2354</t>
  </si>
  <si>
    <t>57851</t>
  </si>
  <si>
    <t>BRIDGEWAY PREPARATORY ACADEMY</t>
  </si>
  <si>
    <t>1694</t>
  </si>
  <si>
    <t>203902</t>
  </si>
  <si>
    <t>BROADDUS ISD</t>
  </si>
  <si>
    <t>1870</t>
  </si>
  <si>
    <t>184909</t>
  </si>
  <si>
    <t>BROCK ISD</t>
  </si>
  <si>
    <t>0424</t>
  </si>
  <si>
    <t>041901</t>
  </si>
  <si>
    <t>BRONTE ISD</t>
  </si>
  <si>
    <t>1058</t>
  </si>
  <si>
    <t>121902</t>
  </si>
  <si>
    <t>BROOKELAND ISD</t>
  </si>
  <si>
    <t>2002</t>
  </si>
  <si>
    <t>025908</t>
  </si>
  <si>
    <t>BROOKESMITH ISD</t>
  </si>
  <si>
    <t>2274</t>
  </si>
  <si>
    <t>015830</t>
  </si>
  <si>
    <t>BROOKS ACADEMY OF SCIENCE</t>
  </si>
  <si>
    <t>0606</t>
  </si>
  <si>
    <t>024901</t>
  </si>
  <si>
    <t>BROOKS COUNTY ISD</t>
  </si>
  <si>
    <t>0426</t>
  </si>
  <si>
    <t>223901</t>
  </si>
  <si>
    <t>BROWNFIELD ISD</t>
  </si>
  <si>
    <t>0427</t>
  </si>
  <si>
    <t>107902</t>
  </si>
  <si>
    <t>BROWNSBORO ISD</t>
  </si>
  <si>
    <t>0428</t>
  </si>
  <si>
    <t>031901</t>
  </si>
  <si>
    <t>BROWNSVILLE ISD</t>
  </si>
  <si>
    <t>0429</t>
  </si>
  <si>
    <t>025902</t>
  </si>
  <si>
    <t>BROWNWOOD ISD</t>
  </si>
  <si>
    <t>1985</t>
  </si>
  <si>
    <t>161919</t>
  </si>
  <si>
    <t>BRUCEVILLE-EDDY ISD</t>
  </si>
  <si>
    <t>0430</t>
  </si>
  <si>
    <t>021902</t>
  </si>
  <si>
    <t>BRYAN ISD</t>
  </si>
  <si>
    <t>0431</t>
  </si>
  <si>
    <t>119901</t>
  </si>
  <si>
    <t>BRYSON ISD</t>
  </si>
  <si>
    <t>1948</t>
  </si>
  <si>
    <t>166907</t>
  </si>
  <si>
    <t>BUCKHOLTS ISD</t>
  </si>
  <si>
    <t>0435</t>
  </si>
  <si>
    <t>186901</t>
  </si>
  <si>
    <t>BUENA VISTA ISD</t>
  </si>
  <si>
    <t>0436</t>
  </si>
  <si>
    <t>145901</t>
  </si>
  <si>
    <t>BUFFALO ISD</t>
  </si>
  <si>
    <t>0437</t>
  </si>
  <si>
    <t>212902</t>
  </si>
  <si>
    <t>BULLARD ISD</t>
  </si>
  <si>
    <t>0438</t>
  </si>
  <si>
    <t>121903</t>
  </si>
  <si>
    <t>BUNA ISD</t>
  </si>
  <si>
    <t>0439</t>
  </si>
  <si>
    <t>243901</t>
  </si>
  <si>
    <t>BURKBURNETT ISD</t>
  </si>
  <si>
    <t>0441</t>
  </si>
  <si>
    <t>176901</t>
  </si>
  <si>
    <t>BURKEVILLE ISD</t>
  </si>
  <si>
    <t>0442</t>
  </si>
  <si>
    <t>126902</t>
  </si>
  <si>
    <t>BURLESON ISD</t>
  </si>
  <si>
    <t>0444</t>
  </si>
  <si>
    <t>027903</t>
  </si>
  <si>
    <t>BURNET CONS ISD</t>
  </si>
  <si>
    <t>2050</t>
  </si>
  <si>
    <t>071801</t>
  </si>
  <si>
    <t>BURNHAM WOOD CHARTER SCHOOL</t>
  </si>
  <si>
    <t>1683</t>
  </si>
  <si>
    <t>239903</t>
  </si>
  <si>
    <t>BURTON ISD</t>
  </si>
  <si>
    <t>1920</t>
  </si>
  <si>
    <t>188904</t>
  </si>
  <si>
    <t>BUSHLAND ISD</t>
  </si>
  <si>
    <t>0446</t>
  </si>
  <si>
    <t>109902</t>
  </si>
  <si>
    <t>BYNUM CONS ISD</t>
  </si>
  <si>
    <t>0448</t>
  </si>
  <si>
    <t>116901</t>
  </si>
  <si>
    <t>CADDO MILLS ISD</t>
  </si>
  <si>
    <t>0449</t>
  </si>
  <si>
    <t>178903</t>
  </si>
  <si>
    <t>CALALLEN ISD</t>
  </si>
  <si>
    <t>0450</t>
  </si>
  <si>
    <t>026901</t>
  </si>
  <si>
    <t>CALDWELL ISD</t>
  </si>
  <si>
    <t>1026</t>
  </si>
  <si>
    <t>029901</t>
  </si>
  <si>
    <t>CALHOUN COUNTY ISD</t>
  </si>
  <si>
    <t>1544</t>
  </si>
  <si>
    <t>049905</t>
  </si>
  <si>
    <t>CALLISBURG ISD</t>
  </si>
  <si>
    <t>0452</t>
  </si>
  <si>
    <t>198902</t>
  </si>
  <si>
    <t>CALVERT ISD</t>
  </si>
  <si>
    <t>2120</t>
  </si>
  <si>
    <t>101837</t>
  </si>
  <si>
    <t>CALVIN NELMS CHARTER</t>
  </si>
  <si>
    <t>0453</t>
  </si>
  <si>
    <t>166901</t>
  </si>
  <si>
    <t>CAMERON ISD</t>
  </si>
  <si>
    <t>0454</t>
  </si>
  <si>
    <t>116910</t>
  </si>
  <si>
    <t>CAMPBELL ISD</t>
  </si>
  <si>
    <t>0456</t>
  </si>
  <si>
    <t>106901</t>
  </si>
  <si>
    <t>CANADIAN ISD</t>
  </si>
  <si>
    <t>0457</t>
  </si>
  <si>
    <t>234902</t>
  </si>
  <si>
    <t>CANTON ISD</t>
  </si>
  <si>
    <t>1681</t>
  </si>
  <si>
    <t>071907</t>
  </si>
  <si>
    <t>CANUTILLO ISD</t>
  </si>
  <si>
    <t>0458</t>
  </si>
  <si>
    <t>191901</t>
  </si>
  <si>
    <t>CANYON ISD</t>
  </si>
  <si>
    <t>1396</t>
  </si>
  <si>
    <t>201913</t>
  </si>
  <si>
    <t>CARLISLE ISD</t>
  </si>
  <si>
    <t>0462</t>
  </si>
  <si>
    <t>064903</t>
  </si>
  <si>
    <t>CARRIZO SPRINGS CISD</t>
  </si>
  <si>
    <t>1680</t>
  </si>
  <si>
    <t>220919</t>
  </si>
  <si>
    <t>CARROLL ISD</t>
  </si>
  <si>
    <t>0463</t>
  </si>
  <si>
    <t>057903</t>
  </si>
  <si>
    <t>CARROLLTON FARMERS BRANCH</t>
  </si>
  <si>
    <t>0464</t>
  </si>
  <si>
    <t>183902</t>
  </si>
  <si>
    <t>CARTHAGE ISD</t>
  </si>
  <si>
    <t>2362</t>
  </si>
  <si>
    <t>CARVER CENTER</t>
  </si>
  <si>
    <t>1645</t>
  </si>
  <si>
    <t>220917</t>
  </si>
  <si>
    <t>CASTLEBERRY ISD</t>
  </si>
  <si>
    <t>0467</t>
  </si>
  <si>
    <t>001902</t>
  </si>
  <si>
    <t>CAYUGA ISD</t>
  </si>
  <si>
    <t>0469</t>
  </si>
  <si>
    <t>057904</t>
  </si>
  <si>
    <t>CEDAR HILL ISD</t>
  </si>
  <si>
    <t>2206</t>
  </si>
  <si>
    <t>227817</t>
  </si>
  <si>
    <t>CEDARS INTERNATIONAL ACADEMY</t>
  </si>
  <si>
    <t>0470</t>
  </si>
  <si>
    <t>116902</t>
  </si>
  <si>
    <t>CELESTE ISD</t>
  </si>
  <si>
    <t>0471</t>
  </si>
  <si>
    <t>043903</t>
  </si>
  <si>
    <t>CELINA ISD</t>
  </si>
  <si>
    <t>0472</t>
  </si>
  <si>
    <t>210901</t>
  </si>
  <si>
    <t>CENTER ISD</t>
  </si>
  <si>
    <t>0473</t>
  </si>
  <si>
    <t>133901</t>
  </si>
  <si>
    <t>CENTER POINT ISD</t>
  </si>
  <si>
    <t>1401</t>
  </si>
  <si>
    <t>145902</t>
  </si>
  <si>
    <t>CENTERVILLE ISD</t>
  </si>
  <si>
    <t>1664</t>
  </si>
  <si>
    <t>228904</t>
  </si>
  <si>
    <t>1598</t>
  </si>
  <si>
    <t>174908</t>
  </si>
  <si>
    <t>CENTRAL HEIGHTS ISD</t>
  </si>
  <si>
    <t>1639</t>
  </si>
  <si>
    <t>003907</t>
  </si>
  <si>
    <t>CENTRAL ISD</t>
  </si>
  <si>
    <t>1756</t>
  </si>
  <si>
    <t>014955</t>
  </si>
  <si>
    <t>955</t>
  </si>
  <si>
    <t>CENTRAL TEXAS COLLEGE</t>
  </si>
  <si>
    <t>1356</t>
  </si>
  <si>
    <t>101905</t>
  </si>
  <si>
    <t>CHANNELVIEW ISD</t>
  </si>
  <si>
    <t>1605</t>
  </si>
  <si>
    <t>103901</t>
  </si>
  <si>
    <t>CHANNING ISD</t>
  </si>
  <si>
    <t>2094</t>
  </si>
  <si>
    <t>227814</t>
  </si>
  <si>
    <t>CHAPARRAL STAR ACADEMY</t>
  </si>
  <si>
    <t>2287</t>
  </si>
  <si>
    <t>220815</t>
  </si>
  <si>
    <t>CHAPEL HILL ACADEMY</t>
  </si>
  <si>
    <t>1570</t>
  </si>
  <si>
    <t>212909</t>
  </si>
  <si>
    <t>CHAPEL HILL ISD</t>
  </si>
  <si>
    <t>2009</t>
  </si>
  <si>
    <t>225906</t>
  </si>
  <si>
    <t>0477</t>
  </si>
  <si>
    <t>007901</t>
  </si>
  <si>
    <t>CHARLOTTE ISD</t>
  </si>
  <si>
    <t>1937</t>
  </si>
  <si>
    <t>206903</t>
  </si>
  <si>
    <t>CHEROKEE ISD</t>
  </si>
  <si>
    <t>1676</t>
  </si>
  <si>
    <t>229906</t>
  </si>
  <si>
    <t>CHESTER ISD</t>
  </si>
  <si>
    <t>0478</t>
  </si>
  <si>
    <t>249904</t>
  </si>
  <si>
    <t>CHICO ISD</t>
  </si>
  <si>
    <t>0479</t>
  </si>
  <si>
    <t>038901</t>
  </si>
  <si>
    <t>CHILDRESS ISD</t>
  </si>
  <si>
    <t>0480</t>
  </si>
  <si>
    <t>099902</t>
  </si>
  <si>
    <t>CHILLICOTHE ISD</t>
  </si>
  <si>
    <t>0481</t>
  </si>
  <si>
    <t>073901</t>
  </si>
  <si>
    <t>CHILTON ISD</t>
  </si>
  <si>
    <t>1730</t>
  </si>
  <si>
    <t>161920</t>
  </si>
  <si>
    <t>CHINA SPRING ISD</t>
  </si>
  <si>
    <t>0483</t>
  </si>
  <si>
    <t>174901</t>
  </si>
  <si>
    <t>CHIRENO ISD</t>
  </si>
  <si>
    <t>0730</t>
  </si>
  <si>
    <t>139905</t>
  </si>
  <si>
    <t>CHISUM ISD</t>
  </si>
  <si>
    <t>0484</t>
  </si>
  <si>
    <t>226901</t>
  </si>
  <si>
    <t>CHRISTOVAL ISD</t>
  </si>
  <si>
    <t>0486</t>
  </si>
  <si>
    <t>067902</t>
  </si>
  <si>
    <t>CISCO ISD</t>
  </si>
  <si>
    <t>1643</t>
  </si>
  <si>
    <t>067956</t>
  </si>
  <si>
    <t>956</t>
  </si>
  <si>
    <t>CISCO JUNIOR COLLEGE</t>
  </si>
  <si>
    <t>1716</t>
  </si>
  <si>
    <t>243906</t>
  </si>
  <si>
    <t>CITY VIEW ISD</t>
  </si>
  <si>
    <t>2276</t>
  </si>
  <si>
    <t>057841</t>
  </si>
  <si>
    <t>CITYSCAPE SCHOOLS INC.</t>
  </si>
  <si>
    <t>1778</t>
  </si>
  <si>
    <t>065957</t>
  </si>
  <si>
    <t>957</t>
  </si>
  <si>
    <t>CLARENDON COLLEGE</t>
  </si>
  <si>
    <t>0488</t>
  </si>
  <si>
    <t>065901</t>
  </si>
  <si>
    <t>CLARENDON CONS ISD</t>
  </si>
  <si>
    <t>0489</t>
  </si>
  <si>
    <t>194904</t>
  </si>
  <si>
    <t>CLARKSVILLE ISD</t>
  </si>
  <si>
    <t>0490</t>
  </si>
  <si>
    <t>006902</t>
  </si>
  <si>
    <t>CLAUDE ISD</t>
  </si>
  <si>
    <t>0810</t>
  </si>
  <si>
    <t>084910</t>
  </si>
  <si>
    <t>CLEAR CREEK ISD</t>
  </si>
  <si>
    <t>0491</t>
  </si>
  <si>
    <t>126903</t>
  </si>
  <si>
    <t>CLEBURNE ISD</t>
  </si>
  <si>
    <t>0492</t>
  </si>
  <si>
    <t>146901</t>
  </si>
  <si>
    <t>CLEVELAND ISD</t>
  </si>
  <si>
    <t>0493</t>
  </si>
  <si>
    <t>018901</t>
  </si>
  <si>
    <t>CLIFTON ISD</t>
  </si>
  <si>
    <t>0494</t>
  </si>
  <si>
    <t>071901</t>
  </si>
  <si>
    <t>CLINT ISD</t>
  </si>
  <si>
    <t>0496</t>
  </si>
  <si>
    <t>030902</t>
  </si>
  <si>
    <t>CLYDE ISD</t>
  </si>
  <si>
    <t>0497</t>
  </si>
  <si>
    <t>114902</t>
  </si>
  <si>
    <t>COAHOMA ISD</t>
  </si>
  <si>
    <t>1759</t>
  </si>
  <si>
    <t>013953</t>
  </si>
  <si>
    <t>953</t>
  </si>
  <si>
    <t>COASTAL BEND COLLEGE</t>
  </si>
  <si>
    <t>0498</t>
  </si>
  <si>
    <t>204901</t>
  </si>
  <si>
    <t>COLDSPRING OAKHURST ISD</t>
  </si>
  <si>
    <t>0499</t>
  </si>
  <si>
    <t>042901</t>
  </si>
  <si>
    <t>COLEMAN ISD</t>
  </si>
  <si>
    <t>1782</t>
  </si>
  <si>
    <t>084971</t>
  </si>
  <si>
    <t>971</t>
  </si>
  <si>
    <t>COLLEGE OF THE MAINLAND</t>
  </si>
  <si>
    <t>0325</t>
  </si>
  <si>
    <t>021901</t>
  </si>
  <si>
    <t>COLLEGE STATION ISD</t>
  </si>
  <si>
    <t>1995</t>
  </si>
  <si>
    <t>043949</t>
  </si>
  <si>
    <t>949</t>
  </si>
  <si>
    <t>COLLIN CTY COMMUNITY COLLEGE</t>
  </si>
  <si>
    <t>0500</t>
  </si>
  <si>
    <t>091902</t>
  </si>
  <si>
    <t>COLLINSVILLE ISD</t>
  </si>
  <si>
    <t>0501</t>
  </si>
  <si>
    <t>229901</t>
  </si>
  <si>
    <t>COLMESNEIL ISD</t>
  </si>
  <si>
    <t>0502</t>
  </si>
  <si>
    <t>168901</t>
  </si>
  <si>
    <t>COLORADO ISD</t>
  </si>
  <si>
    <t>1284</t>
  </si>
  <si>
    <t>020907</t>
  </si>
  <si>
    <t>COLUMBIA BRAZORIA ISD</t>
  </si>
  <si>
    <t>0503</t>
  </si>
  <si>
    <t>045902</t>
  </si>
  <si>
    <t>COLUMBUS ISD</t>
  </si>
  <si>
    <t>1796</t>
  </si>
  <si>
    <t>046902</t>
  </si>
  <si>
    <t>COMAL ISD</t>
  </si>
  <si>
    <t>0504</t>
  </si>
  <si>
    <t>047901</t>
  </si>
  <si>
    <t>COMANCHE ISD</t>
  </si>
  <si>
    <t>0505</t>
  </si>
  <si>
    <t>130902</t>
  </si>
  <si>
    <t>COMFORT ISD</t>
  </si>
  <si>
    <t>0506</t>
  </si>
  <si>
    <t>116903</t>
  </si>
  <si>
    <t>COMMERCE ISD</t>
  </si>
  <si>
    <t>1882</t>
  </si>
  <si>
    <t>043918</t>
  </si>
  <si>
    <t>COMMUNITY ISD</t>
  </si>
  <si>
    <t>1008</t>
  </si>
  <si>
    <t>112908</t>
  </si>
  <si>
    <t>COMO PICKTON ISD</t>
  </si>
  <si>
    <t>2310</t>
  </si>
  <si>
    <t>068802</t>
  </si>
  <si>
    <t>COMPASS ACADEMY</t>
  </si>
  <si>
    <t>2350</t>
  </si>
  <si>
    <t>015838</t>
  </si>
  <si>
    <t>COMPASS ROSE EDUCATION, INC.</t>
  </si>
  <si>
    <t>2129</t>
  </si>
  <si>
    <t>101842</t>
  </si>
  <si>
    <t>COMQUEST ACADEMY</t>
  </si>
  <si>
    <t>0508</t>
  </si>
  <si>
    <t>233903</t>
  </si>
  <si>
    <t>COMSTOCK ISD</t>
  </si>
  <si>
    <t>1583</t>
  </si>
  <si>
    <t>161921</t>
  </si>
  <si>
    <t>CONNALLY CONS ISD</t>
  </si>
  <si>
    <t>0509</t>
  </si>
  <si>
    <t>170902</t>
  </si>
  <si>
    <t>CONROE ISD</t>
  </si>
  <si>
    <t>0511</t>
  </si>
  <si>
    <t>147901</t>
  </si>
  <si>
    <t>COOLIDGE ISD</t>
  </si>
  <si>
    <t>0513</t>
  </si>
  <si>
    <t>060902</t>
  </si>
  <si>
    <t>COOPER ISD</t>
  </si>
  <si>
    <t>1692</t>
  </si>
  <si>
    <t>057922</t>
  </si>
  <si>
    <t>COPPELL ISD</t>
  </si>
  <si>
    <t>0514</t>
  </si>
  <si>
    <t>050910</t>
  </si>
  <si>
    <t>COPPERAS COVE ISD</t>
  </si>
  <si>
    <t>0515</t>
  </si>
  <si>
    <t>178904</t>
  </si>
  <si>
    <t>CORPUS CHRISTI ISD</t>
  </si>
  <si>
    <t>2259</t>
  </si>
  <si>
    <t>178807</t>
  </si>
  <si>
    <t>CORPUS CHRISTI MONTESSORI</t>
  </si>
  <si>
    <t>0516</t>
  </si>
  <si>
    <t>187904</t>
  </si>
  <si>
    <t>CORRIGAN CAMDEN CISD</t>
  </si>
  <si>
    <t>0517</t>
  </si>
  <si>
    <t>175903</t>
  </si>
  <si>
    <t>CORSICANA ISD</t>
  </si>
  <si>
    <t>0518</t>
  </si>
  <si>
    <t>095902</t>
  </si>
  <si>
    <t>COTTON CENTER ISD</t>
  </si>
  <si>
    <t>1580</t>
  </si>
  <si>
    <t>142901</t>
  </si>
  <si>
    <t>COTULLA ISD</t>
  </si>
  <si>
    <t>1955</t>
  </si>
  <si>
    <t>246914</t>
  </si>
  <si>
    <t>COUPLAND ISD</t>
  </si>
  <si>
    <t>0521</t>
  </si>
  <si>
    <t>109903</t>
  </si>
  <si>
    <t>COVINGTON ISD</t>
  </si>
  <si>
    <t>0522</t>
  </si>
  <si>
    <t>129901</t>
  </si>
  <si>
    <t>CRANDALL ISD</t>
  </si>
  <si>
    <t>0523</t>
  </si>
  <si>
    <t>052901</t>
  </si>
  <si>
    <t>CRANE ISD</t>
  </si>
  <si>
    <t>1637</t>
  </si>
  <si>
    <t>018908</t>
  </si>
  <si>
    <t>CRANFILLS GAP ISD</t>
  </si>
  <si>
    <t>0524</t>
  </si>
  <si>
    <t>161901</t>
  </si>
  <si>
    <t>CRAWFORD ISD</t>
  </si>
  <si>
    <t>0092</t>
  </si>
  <si>
    <t>053001</t>
  </si>
  <si>
    <t>CROCKETT CTY SCHOOL DIST</t>
  </si>
  <si>
    <t>0525</t>
  </si>
  <si>
    <t>113901</t>
  </si>
  <si>
    <t>CROCKETT ISD</t>
  </si>
  <si>
    <t>0526</t>
  </si>
  <si>
    <t>101906</t>
  </si>
  <si>
    <t>CROSBY ISD</t>
  </si>
  <si>
    <t>0527</t>
  </si>
  <si>
    <t>054901</t>
  </si>
  <si>
    <t>CROSBYTON CONS ISD</t>
  </si>
  <si>
    <t>0528</t>
  </si>
  <si>
    <t>030901</t>
  </si>
  <si>
    <t>CROSS PLAINS ISD</t>
  </si>
  <si>
    <t>0529</t>
  </si>
  <si>
    <t>107904</t>
  </si>
  <si>
    <t>CROSS ROADS ISD</t>
  </si>
  <si>
    <t>2265</t>
  </si>
  <si>
    <t>184801</t>
  </si>
  <si>
    <t>CROSSTIMBERS ACADEMY</t>
  </si>
  <si>
    <t>0530</t>
  </si>
  <si>
    <t>078901</t>
  </si>
  <si>
    <t>CROWELL CONS ISD</t>
  </si>
  <si>
    <t>1787</t>
  </si>
  <si>
    <t>220912</t>
  </si>
  <si>
    <t>CROWLEY ISD</t>
  </si>
  <si>
    <t>1408</t>
  </si>
  <si>
    <t>254901</t>
  </si>
  <si>
    <t>CRYSTAL CITY ISD</t>
  </si>
  <si>
    <t>0531</t>
  </si>
  <si>
    <t>062901</t>
  </si>
  <si>
    <t>CUERO ISD</t>
  </si>
  <si>
    <t>1800</t>
  </si>
  <si>
    <t>055901</t>
  </si>
  <si>
    <t>CULBERSON COUNTY-ALLAMOORE ISD</t>
  </si>
  <si>
    <t>2237</t>
  </si>
  <si>
    <t>212801</t>
  </si>
  <si>
    <t>CUMBERLAND ACADEMY</t>
  </si>
  <si>
    <t>0532</t>
  </si>
  <si>
    <t>112905</t>
  </si>
  <si>
    <t>CUMBY ISD</t>
  </si>
  <si>
    <t>0534</t>
  </si>
  <si>
    <t>174902</t>
  </si>
  <si>
    <t>CUSHING ISD</t>
  </si>
  <si>
    <t>0603</t>
  </si>
  <si>
    <t>101907</t>
  </si>
  <si>
    <t>CYPRESS FAIRBANKS ISD</t>
  </si>
  <si>
    <t>0552</t>
  </si>
  <si>
    <t>163902</t>
  </si>
  <si>
    <t>D HANIS ISD</t>
  </si>
  <si>
    <t>0535</t>
  </si>
  <si>
    <t>172902</t>
  </si>
  <si>
    <t>DAINGERFIELD-LONE STAR ISD</t>
  </si>
  <si>
    <t>0536</t>
  </si>
  <si>
    <t>056901</t>
  </si>
  <si>
    <t>DALHART ISD</t>
  </si>
  <si>
    <t>2053</t>
  </si>
  <si>
    <t>057805</t>
  </si>
  <si>
    <t>DALLAS COMM CHARTER SCHOOL</t>
  </si>
  <si>
    <t>1745</t>
  </si>
  <si>
    <t>057959</t>
  </si>
  <si>
    <t>959</t>
  </si>
  <si>
    <t>DALLAS CTY COMMUNITY COLLEGE DIST</t>
  </si>
  <si>
    <t>0537</t>
  </si>
  <si>
    <t>057905</t>
  </si>
  <si>
    <t>DALLAS ISD</t>
  </si>
  <si>
    <t>0538</t>
  </si>
  <si>
    <t>020910</t>
  </si>
  <si>
    <t>DAMON ISD</t>
  </si>
  <si>
    <t>0539</t>
  </si>
  <si>
    <t>020904</t>
  </si>
  <si>
    <t>DANBURY ISD</t>
  </si>
  <si>
    <t>1337</t>
  </si>
  <si>
    <t>148905</t>
  </si>
  <si>
    <t>DARROUZETT ISD</t>
  </si>
  <si>
    <t>0540</t>
  </si>
  <si>
    <t>175904</t>
  </si>
  <si>
    <t>DAWSON ISD</t>
  </si>
  <si>
    <t>1585</t>
  </si>
  <si>
    <t>058902</t>
  </si>
  <si>
    <t>0541</t>
  </si>
  <si>
    <t>146902</t>
  </si>
  <si>
    <t>DAYTON ISD</t>
  </si>
  <si>
    <t>0543</t>
  </si>
  <si>
    <t>019901</t>
  </si>
  <si>
    <t>DE KALB ISD</t>
  </si>
  <si>
    <t>0544</t>
  </si>
  <si>
    <t>047902</t>
  </si>
  <si>
    <t>DE LEON ISD</t>
  </si>
  <si>
    <t>1359</t>
  </si>
  <si>
    <t>057906</t>
  </si>
  <si>
    <t>DE SOTO ISD</t>
  </si>
  <si>
    <t>0542</t>
  </si>
  <si>
    <t>249905</t>
  </si>
  <si>
    <t>DECATUR ISD</t>
  </si>
  <si>
    <t>1370</t>
  </si>
  <si>
    <t>101908</t>
  </si>
  <si>
    <t>DEER PARK ISD</t>
  </si>
  <si>
    <t>1565</t>
  </si>
  <si>
    <t>178960</t>
  </si>
  <si>
    <t>960</t>
  </si>
  <si>
    <t>DEL MAR COLLEGE</t>
  </si>
  <si>
    <t>1729</t>
  </si>
  <si>
    <t>227910</t>
  </si>
  <si>
    <t>DEL VALLE ISD</t>
  </si>
  <si>
    <t>1589</t>
  </si>
  <si>
    <t>115903</t>
  </si>
  <si>
    <t>DELL CITY ISD</t>
  </si>
  <si>
    <t>2356</t>
  </si>
  <si>
    <t>15907</t>
  </si>
  <si>
    <t>DEMOCRACY PREP PUBLIC SCHOOLS</t>
  </si>
  <si>
    <t>0546</t>
  </si>
  <si>
    <t>091903</t>
  </si>
  <si>
    <t>DENISON ISD</t>
  </si>
  <si>
    <t>0547</t>
  </si>
  <si>
    <t>061901</t>
  </si>
  <si>
    <t>DENTON ISD</t>
  </si>
  <si>
    <t>1156</t>
  </si>
  <si>
    <t>251901</t>
  </si>
  <si>
    <t>DENVER CITY ISD</t>
  </si>
  <si>
    <t>0550</t>
  </si>
  <si>
    <t>194905</t>
  </si>
  <si>
    <t>DETROIT ISD</t>
  </si>
  <si>
    <t>1407</t>
  </si>
  <si>
    <t>146903</t>
  </si>
  <si>
    <t>DEVERS ISD</t>
  </si>
  <si>
    <t>0551</t>
  </si>
  <si>
    <t>163901</t>
  </si>
  <si>
    <t>DEVINE ISD</t>
  </si>
  <si>
    <t>1960</t>
  </si>
  <si>
    <t>081906</t>
  </si>
  <si>
    <t>DEW ISD</t>
  </si>
  <si>
    <t>1751</t>
  </si>
  <si>
    <t>176903</t>
  </si>
  <si>
    <t>DEWEYVILLE ISD</t>
  </si>
  <si>
    <t>1599</t>
  </si>
  <si>
    <t>003905</t>
  </si>
  <si>
    <t>DIBOLL ISD</t>
  </si>
  <si>
    <t>1377</t>
  </si>
  <si>
    <t>084901</t>
  </si>
  <si>
    <t>DICKINSON ISD</t>
  </si>
  <si>
    <t>0555</t>
  </si>
  <si>
    <t>082902</t>
  </si>
  <si>
    <t>DILLEY ISD</t>
  </si>
  <si>
    <t>1772</t>
  </si>
  <si>
    <t>144903</t>
  </si>
  <si>
    <t>DIME BOX ISD</t>
  </si>
  <si>
    <t>0557</t>
  </si>
  <si>
    <t>035901</t>
  </si>
  <si>
    <t>DIMMITT ISD</t>
  </si>
  <si>
    <t>2015</t>
  </si>
  <si>
    <t>133905</t>
  </si>
  <si>
    <t>DIVIDE ISD</t>
  </si>
  <si>
    <t>0558</t>
  </si>
  <si>
    <t>074904</t>
  </si>
  <si>
    <t>DODD CITY ISD</t>
  </si>
  <si>
    <t>0561</t>
  </si>
  <si>
    <t>108902</t>
  </si>
  <si>
    <t>DONNA ISD</t>
  </si>
  <si>
    <t>0125</t>
  </si>
  <si>
    <t>086024</t>
  </si>
  <si>
    <t>DOSS CONS CSD</t>
  </si>
  <si>
    <t>1950</t>
  </si>
  <si>
    <t>174911</t>
  </si>
  <si>
    <t>DOUGLASS ISD</t>
  </si>
  <si>
    <t>2036</t>
  </si>
  <si>
    <t>178801</t>
  </si>
  <si>
    <t>DR M L GARZA-GONZALEZ CHARTER SCHOOL</t>
  </si>
  <si>
    <t>2250</t>
  </si>
  <si>
    <t>101856</t>
  </si>
  <si>
    <t>DRAW ACADEMY</t>
  </si>
  <si>
    <t>1559</t>
  </si>
  <si>
    <t>105904</t>
  </si>
  <si>
    <t>DRIPPING SPRINGS ISD</t>
  </si>
  <si>
    <t>0565</t>
  </si>
  <si>
    <t>178905</t>
  </si>
  <si>
    <t>DRISCOLL ISD</t>
  </si>
  <si>
    <t>0566</t>
  </si>
  <si>
    <t>072902</t>
  </si>
  <si>
    <t>DUBLIN ISD</t>
  </si>
  <si>
    <t>0567</t>
  </si>
  <si>
    <t>171901</t>
  </si>
  <si>
    <t>DUMAS ISD</t>
  </si>
  <si>
    <t>0568</t>
  </si>
  <si>
    <t>057907</t>
  </si>
  <si>
    <t>DUNCANVILLE ISD</t>
  </si>
  <si>
    <t>2054</t>
  </si>
  <si>
    <t>057806</t>
  </si>
  <si>
    <t>EAGLE ADVANTAGE SCHOOL</t>
  </si>
  <si>
    <t>1670</t>
  </si>
  <si>
    <t>220918</t>
  </si>
  <si>
    <t>EAGLE MOUNT SAGINAW ISD</t>
  </si>
  <si>
    <t>0571</t>
  </si>
  <si>
    <t>159901</t>
  </si>
  <si>
    <t>EAGLE PASS ISD</t>
  </si>
  <si>
    <t>1672</t>
  </si>
  <si>
    <t>227909</t>
  </si>
  <si>
    <t>EANES ISD</t>
  </si>
  <si>
    <t>1837</t>
  </si>
  <si>
    <t>025909</t>
  </si>
  <si>
    <t>EARLY ISD</t>
  </si>
  <si>
    <t>0572</t>
  </si>
  <si>
    <t>241902</t>
  </si>
  <si>
    <t>EAST BERNARD ISD</t>
  </si>
  <si>
    <t>1777</t>
  </si>
  <si>
    <t>015911</t>
  </si>
  <si>
    <t>EAST CENTRAL ISD</t>
  </si>
  <si>
    <t>0573</t>
  </si>
  <si>
    <t>036903</t>
  </si>
  <si>
    <t>EAST CHAMBERS ISD</t>
  </si>
  <si>
    <t>2240</t>
  </si>
  <si>
    <t>220811</t>
  </si>
  <si>
    <t>EAST FORT WORTH MONTESSORI</t>
  </si>
  <si>
    <t>2363</t>
  </si>
  <si>
    <t>92903</t>
  </si>
  <si>
    <t>EAST TEXAS ADVANCED ACADEMIES</t>
  </si>
  <si>
    <t>2119</t>
  </si>
  <si>
    <t>092801</t>
  </si>
  <si>
    <t>EAST TEXAS CHARTER SCHOOL</t>
  </si>
  <si>
    <t>0574</t>
  </si>
  <si>
    <t>067903</t>
  </si>
  <si>
    <t>EASTLAND ISD</t>
  </si>
  <si>
    <t>0576</t>
  </si>
  <si>
    <t>068901</t>
  </si>
  <si>
    <t>ECTOR CTY ISD</t>
  </si>
  <si>
    <t>0575</t>
  </si>
  <si>
    <t>074905</t>
  </si>
  <si>
    <t>ECTOR ISD</t>
  </si>
  <si>
    <t>0577</t>
  </si>
  <si>
    <t>108903</t>
  </si>
  <si>
    <t>EDCOUCH ELSA ISD</t>
  </si>
  <si>
    <t>0578</t>
  </si>
  <si>
    <t>048901</t>
  </si>
  <si>
    <t>EDEN CISD</t>
  </si>
  <si>
    <t>2057</t>
  </si>
  <si>
    <t>227803</t>
  </si>
  <si>
    <t>EDEN PARK ACADEMY</t>
  </si>
  <si>
    <t>0579</t>
  </si>
  <si>
    <t>234903</t>
  </si>
  <si>
    <t>EDGEWOOD ISD</t>
  </si>
  <si>
    <t>1562</t>
  </si>
  <si>
    <t>015905</t>
  </si>
  <si>
    <t>0580</t>
  </si>
  <si>
    <t>108904</t>
  </si>
  <si>
    <t>EDINBURG CISD</t>
  </si>
  <si>
    <t>0581</t>
  </si>
  <si>
    <t>120901</t>
  </si>
  <si>
    <t>EDNA ISD</t>
  </si>
  <si>
    <t>2215</t>
  </si>
  <si>
    <t>057833</t>
  </si>
  <si>
    <t>EDUCATION CENTER INT ACADEMY</t>
  </si>
  <si>
    <t>0583</t>
  </si>
  <si>
    <t>241903</t>
  </si>
  <si>
    <t>EL CAMPO ISD</t>
  </si>
  <si>
    <t>2179</t>
  </si>
  <si>
    <t>071804</t>
  </si>
  <si>
    <t>EL PASO ACADEMY EAST</t>
  </si>
  <si>
    <t>1843</t>
  </si>
  <si>
    <t>071993</t>
  </si>
  <si>
    <t>993</t>
  </si>
  <si>
    <t>EL PASO COMMUNITY COLLEGE</t>
  </si>
  <si>
    <t>0592</t>
  </si>
  <si>
    <t>071902</t>
  </si>
  <si>
    <t>EL PASO ISD</t>
  </si>
  <si>
    <t>2336</t>
  </si>
  <si>
    <t>071810</t>
  </si>
  <si>
    <t>EL PASO LEADERSHIP ACADEMY</t>
  </si>
  <si>
    <t>2328</t>
  </si>
  <si>
    <t>015836</t>
  </si>
  <si>
    <t>ELEANOR KOLITZ HEBREW LANGUAGE ACADEMY</t>
  </si>
  <si>
    <t>0585</t>
  </si>
  <si>
    <t>243902</t>
  </si>
  <si>
    <t>ELECTRA ISD</t>
  </si>
  <si>
    <t>2359</t>
  </si>
  <si>
    <t>152806</t>
  </si>
  <si>
    <t>ELEMENTARY SCHOOL FOR EDUCATION INNOVATION</t>
  </si>
  <si>
    <t>0586</t>
  </si>
  <si>
    <t>011902</t>
  </si>
  <si>
    <t>ELGIN ISD</t>
  </si>
  <si>
    <t>0589</t>
  </si>
  <si>
    <t>001903</t>
  </si>
  <si>
    <t>ELKHART ISD</t>
  </si>
  <si>
    <t>1613</t>
  </si>
  <si>
    <t>102906</t>
  </si>
  <si>
    <t>ELYSIAN FIELDS ISD</t>
  </si>
  <si>
    <t>0595</t>
  </si>
  <si>
    <t>070903</t>
  </si>
  <si>
    <t>ENNIS ISD</t>
  </si>
  <si>
    <t>1575</t>
  </si>
  <si>
    <t>049906</t>
  </si>
  <si>
    <t>ERA ISD</t>
  </si>
  <si>
    <t>2126</t>
  </si>
  <si>
    <t>072802</t>
  </si>
  <si>
    <t>ERATH EXCELS! ACADEMY</t>
  </si>
  <si>
    <t>2352</t>
  </si>
  <si>
    <t>101872</t>
  </si>
  <si>
    <t>ETOILE ACADEMY CHARTER SCHOOL</t>
  </si>
  <si>
    <t>1951</t>
  </si>
  <si>
    <t>174910</t>
  </si>
  <si>
    <t>ETOILE ISD</t>
  </si>
  <si>
    <t>1752</t>
  </si>
  <si>
    <t>030906</t>
  </si>
  <si>
    <t>EULA ISD</t>
  </si>
  <si>
    <t>0599</t>
  </si>
  <si>
    <t>107905</t>
  </si>
  <si>
    <t>EUSTACE ISD</t>
  </si>
  <si>
    <t>1619</t>
  </si>
  <si>
    <t>121906</t>
  </si>
  <si>
    <t>EVADALE ISD</t>
  </si>
  <si>
    <t>1392</t>
  </si>
  <si>
    <t>050901</t>
  </si>
  <si>
    <t>EVANT ISD</t>
  </si>
  <si>
    <t>0601</t>
  </si>
  <si>
    <t>220904</t>
  </si>
  <si>
    <t>EVERMAN ISD</t>
  </si>
  <si>
    <t>2225</t>
  </si>
  <si>
    <t>057834</t>
  </si>
  <si>
    <t>EVOLUTION ACADEMY CHARTER SCHOOL</t>
  </si>
  <si>
    <t>2321</t>
  </si>
  <si>
    <t>108809</t>
  </si>
  <si>
    <t>EXCELLENCE IN LEADERSHIP ACADEMY</t>
  </si>
  <si>
    <t>1977</t>
  </si>
  <si>
    <t>210906</t>
  </si>
  <si>
    <t>EXCELSIOR ISD</t>
  </si>
  <si>
    <t>1976</t>
  </si>
  <si>
    <t>143906</t>
  </si>
  <si>
    <t>EZZELL ISD</t>
  </si>
  <si>
    <t>0602</t>
  </si>
  <si>
    <t>071903</t>
  </si>
  <si>
    <t>FABENS ISD</t>
  </si>
  <si>
    <t>0604</t>
  </si>
  <si>
    <t>081902</t>
  </si>
  <si>
    <t>FAIRFIELD ISD</t>
  </si>
  <si>
    <t>2107</t>
  </si>
  <si>
    <t>070801</t>
  </si>
  <si>
    <t>FAITH FAMILY ACADEMY WAXAHACHIE</t>
  </si>
  <si>
    <t>1877</t>
  </si>
  <si>
    <t>128904</t>
  </si>
  <si>
    <t>FALLS CITY ISD</t>
  </si>
  <si>
    <t>0792</t>
  </si>
  <si>
    <t>060914</t>
  </si>
  <si>
    <t>FANNINDEL ISD</t>
  </si>
  <si>
    <t>0608</t>
  </si>
  <si>
    <t>043904</t>
  </si>
  <si>
    <t>FARMERSVILLE ISD</t>
  </si>
  <si>
    <t>0609</t>
  </si>
  <si>
    <t>185902</t>
  </si>
  <si>
    <t>FARWELL ISD</t>
  </si>
  <si>
    <t>1865</t>
  </si>
  <si>
    <t>075906</t>
  </si>
  <si>
    <t>FAYETTEVILLE ISD</t>
  </si>
  <si>
    <t>0612</t>
  </si>
  <si>
    <t>070905</t>
  </si>
  <si>
    <t>FERRIS ISD</t>
  </si>
  <si>
    <t>0614</t>
  </si>
  <si>
    <t>075901</t>
  </si>
  <si>
    <t>FLATONIA ISD</t>
  </si>
  <si>
    <t>0616</t>
  </si>
  <si>
    <t>246902</t>
  </si>
  <si>
    <t>FLORENCE ISD</t>
  </si>
  <si>
    <t>0617</t>
  </si>
  <si>
    <t>247901</t>
  </si>
  <si>
    <t>FLORESVILLE ISD</t>
  </si>
  <si>
    <t>1491</t>
  </si>
  <si>
    <t>178914</t>
  </si>
  <si>
    <t>FLOUR BLUFF ISD</t>
  </si>
  <si>
    <t>0619</t>
  </si>
  <si>
    <t>077901</t>
  </si>
  <si>
    <t>FLOYDADA ISD</t>
  </si>
  <si>
    <t>0621</t>
  </si>
  <si>
    <t>148902</t>
  </si>
  <si>
    <t>FOLLETT ISD</t>
  </si>
  <si>
    <t>1652</t>
  </si>
  <si>
    <t>169910</t>
  </si>
  <si>
    <t>FORESTBURG ISD</t>
  </si>
  <si>
    <t>0622</t>
  </si>
  <si>
    <t>129902</t>
  </si>
  <si>
    <t>FORNEY ISD</t>
  </si>
  <si>
    <t>1556</t>
  </si>
  <si>
    <t>114904</t>
  </si>
  <si>
    <t>FORSAN ISD</t>
  </si>
  <si>
    <t>1195</t>
  </si>
  <si>
    <t>079907</t>
  </si>
  <si>
    <t>FORT BEND ISD</t>
  </si>
  <si>
    <t>1611</t>
  </si>
  <si>
    <t>122901</t>
  </si>
  <si>
    <t>FORT DAVIS ISD</t>
  </si>
  <si>
    <t>2017</t>
  </si>
  <si>
    <t>242906</t>
  </si>
  <si>
    <t>FORT ELLIOTT CONS ISD</t>
  </si>
  <si>
    <t>1460</t>
  </si>
  <si>
    <t>115901</t>
  </si>
  <si>
    <t>FORT HANCOCK ISD</t>
  </si>
  <si>
    <t>1592</t>
  </si>
  <si>
    <t>015914</t>
  </si>
  <si>
    <t>FORT SAM HOUSTON ISD</t>
  </si>
  <si>
    <t>0624</t>
  </si>
  <si>
    <t>186902</t>
  </si>
  <si>
    <t>FORT STOCKTON ISD</t>
  </si>
  <si>
    <t>0625</t>
  </si>
  <si>
    <t>220905</t>
  </si>
  <si>
    <t>FORT WORTH ISD</t>
  </si>
  <si>
    <t>1548</t>
  </si>
  <si>
    <t>117961</t>
  </si>
  <si>
    <t>961</t>
  </si>
  <si>
    <t>FRANK PHILLIPS COLLEGE</t>
  </si>
  <si>
    <t>0627</t>
  </si>
  <si>
    <t>198903</t>
  </si>
  <si>
    <t>FRANKLIN ISD</t>
  </si>
  <si>
    <t>0628</t>
  </si>
  <si>
    <t>001904</t>
  </si>
  <si>
    <t>FRANKSTON ISD</t>
  </si>
  <si>
    <t>0629</t>
  </si>
  <si>
    <t>086901</t>
  </si>
  <si>
    <t>FREDERICKSBURG ISD</t>
  </si>
  <si>
    <t>1709</t>
  </si>
  <si>
    <t>066903</t>
  </si>
  <si>
    <t>FREER ISD</t>
  </si>
  <si>
    <t>1840</t>
  </si>
  <si>
    <t>152907</t>
  </si>
  <si>
    <t>FRENSHIP ISD</t>
  </si>
  <si>
    <t>1496</t>
  </si>
  <si>
    <t>084911</t>
  </si>
  <si>
    <t>FRIENDSWOOD ISD</t>
  </si>
  <si>
    <t>0633</t>
  </si>
  <si>
    <t>185903</t>
  </si>
  <si>
    <t>FRIONA ISD</t>
  </si>
  <si>
    <t>0634</t>
  </si>
  <si>
    <t>043905</t>
  </si>
  <si>
    <t>FRISCO ISD</t>
  </si>
  <si>
    <t>0635</t>
  </si>
  <si>
    <t>175905</t>
  </si>
  <si>
    <t>FROST ISD</t>
  </si>
  <si>
    <t>1555</t>
  </si>
  <si>
    <t>234909</t>
  </si>
  <si>
    <t>FRUITVALE ISD</t>
  </si>
  <si>
    <t>2198</t>
  </si>
  <si>
    <t>220809</t>
  </si>
  <si>
    <t>FT WORTH ACADEMY FINE ARTS</t>
  </si>
  <si>
    <t>0637</t>
  </si>
  <si>
    <t>049901</t>
  </si>
  <si>
    <t>GAINESVILLE ISD</t>
  </si>
  <si>
    <t>0638</t>
  </si>
  <si>
    <t>101910</t>
  </si>
  <si>
    <t>GALENA PARK ISD</t>
  </si>
  <si>
    <t>1780</t>
  </si>
  <si>
    <t>084962</t>
  </si>
  <si>
    <t>962</t>
  </si>
  <si>
    <t>GALVESTON COLLEGE</t>
  </si>
  <si>
    <t>0640</t>
  </si>
  <si>
    <t>084902</t>
  </si>
  <si>
    <t>GALVESTON ISD</t>
  </si>
  <si>
    <t>0641</t>
  </si>
  <si>
    <t>120902</t>
  </si>
  <si>
    <t>GANADO ISD</t>
  </si>
  <si>
    <t>0642</t>
  </si>
  <si>
    <t>057909</t>
  </si>
  <si>
    <t>GARLAND ISD</t>
  </si>
  <si>
    <t>1936</t>
  </si>
  <si>
    <t>184911</t>
  </si>
  <si>
    <t>GARNER ISD</t>
  </si>
  <si>
    <t>0644</t>
  </si>
  <si>
    <t>174903</t>
  </si>
  <si>
    <t>GARRISON ISD</t>
  </si>
  <si>
    <t>1636</t>
  </si>
  <si>
    <t>183904</t>
  </si>
  <si>
    <t>GARY ISD</t>
  </si>
  <si>
    <t>0647</t>
  </si>
  <si>
    <t>050902</t>
  </si>
  <si>
    <t>GATESVILLE ISD</t>
  </si>
  <si>
    <t>2112</t>
  </si>
  <si>
    <t>240801</t>
  </si>
  <si>
    <t>GATEWAY ACADEMY</t>
  </si>
  <si>
    <t>2208</t>
  </si>
  <si>
    <t>057831</t>
  </si>
  <si>
    <t>GATEWAY CHARTER ACADEMY</t>
  </si>
  <si>
    <t>1949</t>
  </si>
  <si>
    <t>166902</t>
  </si>
  <si>
    <t>GAUSE ISD</t>
  </si>
  <si>
    <t>2042</t>
  </si>
  <si>
    <t>015802</t>
  </si>
  <si>
    <t>GEORGE GERVIN ACADEMY</t>
  </si>
  <si>
    <t>2032</t>
  </si>
  <si>
    <t>101804</t>
  </si>
  <si>
    <t>GEORGE I SANCHEZ CHARTER</t>
  </si>
  <si>
    <t>0651</t>
  </si>
  <si>
    <t>149901</t>
  </si>
  <si>
    <t>GEORGE WEST ISD</t>
  </si>
  <si>
    <t>0650</t>
  </si>
  <si>
    <t>246904</t>
  </si>
  <si>
    <t>GEORGETOWN ISD</t>
  </si>
  <si>
    <t>1953</t>
  </si>
  <si>
    <t>161925</t>
  </si>
  <si>
    <t>GHOLSON ISD</t>
  </si>
  <si>
    <t>0652</t>
  </si>
  <si>
    <t>144901</t>
  </si>
  <si>
    <t>GIDDINGS ISD</t>
  </si>
  <si>
    <t>0653</t>
  </si>
  <si>
    <t>230902</t>
  </si>
  <si>
    <t>GILMER ISD</t>
  </si>
  <si>
    <t>0655</t>
  </si>
  <si>
    <t>092901</t>
  </si>
  <si>
    <t>GLADEWATER CTY LINE ISD</t>
  </si>
  <si>
    <t>0656</t>
  </si>
  <si>
    <t>087901</t>
  </si>
  <si>
    <t>GLASSCOCK COUNTY ISD</t>
  </si>
  <si>
    <t>0657</t>
  </si>
  <si>
    <t>213901</t>
  </si>
  <si>
    <t>GLEN ROSE ISD</t>
  </si>
  <si>
    <t>0659</t>
  </si>
  <si>
    <t>126911</t>
  </si>
  <si>
    <t>GODLEY ISD</t>
  </si>
  <si>
    <t>1564</t>
  </si>
  <si>
    <t>169906</t>
  </si>
  <si>
    <t>GOLDBURG ISD</t>
  </si>
  <si>
    <t>2234</t>
  </si>
  <si>
    <t>057835</t>
  </si>
  <si>
    <t>GOLDEN RULE CHARTER SCHOOL</t>
  </si>
  <si>
    <t>0662</t>
  </si>
  <si>
    <t>167901</t>
  </si>
  <si>
    <t>GOLDTHWAITE ISD</t>
  </si>
  <si>
    <t>0663</t>
  </si>
  <si>
    <t>088902</t>
  </si>
  <si>
    <t>GOLIAD ISD</t>
  </si>
  <si>
    <t>0665</t>
  </si>
  <si>
    <t>089901</t>
  </si>
  <si>
    <t>GONZALES ISD</t>
  </si>
  <si>
    <t>0667</t>
  </si>
  <si>
    <t>187903</t>
  </si>
  <si>
    <t>GOODRICH ISD</t>
  </si>
  <si>
    <t>2349</t>
  </si>
  <si>
    <t>246802</t>
  </si>
  <si>
    <t>GOODWATER MONTESSORI SCHOOL</t>
  </si>
  <si>
    <t>0668</t>
  </si>
  <si>
    <t>101911</t>
  </si>
  <si>
    <t>GOOSE CREEK CISD</t>
  </si>
  <si>
    <t>0669</t>
  </si>
  <si>
    <t>182901</t>
  </si>
  <si>
    <t>GORDON ISD</t>
  </si>
  <si>
    <t>0671</t>
  </si>
  <si>
    <t>067904</t>
  </si>
  <si>
    <t>GORMAN ISD</t>
  </si>
  <si>
    <t>1617</t>
  </si>
  <si>
    <t>156905</t>
  </si>
  <si>
    <t>GRADY ISD</t>
  </si>
  <si>
    <t>0672</t>
  </si>
  <si>
    <t>182902</t>
  </si>
  <si>
    <t>GRAFORD ISD</t>
  </si>
  <si>
    <t>0673</t>
  </si>
  <si>
    <t>252901</t>
  </si>
  <si>
    <t>GRAHAM ISD</t>
  </si>
  <si>
    <t>0674</t>
  </si>
  <si>
    <t>111901</t>
  </si>
  <si>
    <t>GRANBURY ISD</t>
  </si>
  <si>
    <t>0675</t>
  </si>
  <si>
    <t>057910</t>
  </si>
  <si>
    <t>GRAND PRAIRIE ISD</t>
  </si>
  <si>
    <t>0676</t>
  </si>
  <si>
    <t>234904</t>
  </si>
  <si>
    <t>GRAND SALINE ISD</t>
  </si>
  <si>
    <t>1666</t>
  </si>
  <si>
    <t>238904</t>
  </si>
  <si>
    <t>GRANDFALLS ROYALTY ISD</t>
  </si>
  <si>
    <t>1962</t>
  </si>
  <si>
    <t>090905</t>
  </si>
  <si>
    <t>GRANDVIEW HOPKINS ISD</t>
  </si>
  <si>
    <t>0677</t>
  </si>
  <si>
    <t>126904</t>
  </si>
  <si>
    <t>GRANDVIEW ISD</t>
  </si>
  <si>
    <t>0678</t>
  </si>
  <si>
    <t>246905</t>
  </si>
  <si>
    <t>GRANGER ISD</t>
  </si>
  <si>
    <t>1904</t>
  </si>
  <si>
    <t>226907</t>
  </si>
  <si>
    <t>GRAPE CREEK ISD</t>
  </si>
  <si>
    <t>0679</t>
  </si>
  <si>
    <t>113902</t>
  </si>
  <si>
    <t>GRAPELAND ISD</t>
  </si>
  <si>
    <t>0680</t>
  </si>
  <si>
    <t>220906</t>
  </si>
  <si>
    <t>GRAPEVINE COLLEYVILLE</t>
  </si>
  <si>
    <t>1736</t>
  </si>
  <si>
    <t>091963</t>
  </si>
  <si>
    <t>963</t>
  </si>
  <si>
    <t>GRAYSON COUNTY COLLEGE</t>
  </si>
  <si>
    <t>2333</t>
  </si>
  <si>
    <t>015835</t>
  </si>
  <si>
    <t>GREAT HEARTS ACADEMY - SAN ANTONIO</t>
  </si>
  <si>
    <t>0682</t>
  </si>
  <si>
    <t>116905</t>
  </si>
  <si>
    <t>GREENVILLE ISD</t>
  </si>
  <si>
    <t>1630</t>
  </si>
  <si>
    <t>165902</t>
  </si>
  <si>
    <t>GREENWOOD ISD</t>
  </si>
  <si>
    <t>0683</t>
  </si>
  <si>
    <t>205902</t>
  </si>
  <si>
    <t>GREGORY-PORTLAND ISD</t>
  </si>
  <si>
    <t>0684</t>
  </si>
  <si>
    <t>147902</t>
  </si>
  <si>
    <t>GROESBECK ISD</t>
  </si>
  <si>
    <t>0685</t>
  </si>
  <si>
    <t>033901</t>
  </si>
  <si>
    <t>GROOM ISD</t>
  </si>
  <si>
    <t>0686</t>
  </si>
  <si>
    <t>228901</t>
  </si>
  <si>
    <t>GROVETON ISD</t>
  </si>
  <si>
    <t>0687</t>
  </si>
  <si>
    <t>098901</t>
  </si>
  <si>
    <t>GRUVER ISD</t>
  </si>
  <si>
    <t>2059</t>
  </si>
  <si>
    <t>236801</t>
  </si>
  <si>
    <t>GULF COAST TRADES CENTER</t>
  </si>
  <si>
    <t>1931</t>
  </si>
  <si>
    <t>091917</t>
  </si>
  <si>
    <t>GUNTER ISD</t>
  </si>
  <si>
    <t>0689</t>
  </si>
  <si>
    <t>047903</t>
  </si>
  <si>
    <t>GUSTINE ISD</t>
  </si>
  <si>
    <t>0174</t>
  </si>
  <si>
    <t>135001</t>
  </si>
  <si>
    <t>GUTHRIE CSD</t>
  </si>
  <si>
    <t>0690</t>
  </si>
  <si>
    <t>095903</t>
  </si>
  <si>
    <t>HALE CENTER ISD</t>
  </si>
  <si>
    <t>0691</t>
  </si>
  <si>
    <t>143901</t>
  </si>
  <si>
    <t>HALLETTSVILLE ISD</t>
  </si>
  <si>
    <t>1986</t>
  </si>
  <si>
    <t>161924</t>
  </si>
  <si>
    <t>HALLSBURG ISD</t>
  </si>
  <si>
    <t>1608</t>
  </si>
  <si>
    <t>102904</t>
  </si>
  <si>
    <t>HALLSVILLE ISD</t>
  </si>
  <si>
    <t>0692</t>
  </si>
  <si>
    <t>097902</t>
  </si>
  <si>
    <t>HAMILTON ISD</t>
  </si>
  <si>
    <t>0693</t>
  </si>
  <si>
    <t>127903</t>
  </si>
  <si>
    <t>HAMLIN ISD</t>
  </si>
  <si>
    <t>1380</t>
  </si>
  <si>
    <t>123914</t>
  </si>
  <si>
    <t>HAMSHIRE FANNETT ISD</t>
  </si>
  <si>
    <t>0696</t>
  </si>
  <si>
    <t>219901</t>
  </si>
  <si>
    <t>HAPPY ISD</t>
  </si>
  <si>
    <t>1393</t>
  </si>
  <si>
    <t>146904</t>
  </si>
  <si>
    <t>HARDIN ISD</t>
  </si>
  <si>
    <t>1166</t>
  </si>
  <si>
    <t>100905</t>
  </si>
  <si>
    <t>HARDIN-JEFFERSON ISD</t>
  </si>
  <si>
    <t>0697</t>
  </si>
  <si>
    <t>015904</t>
  </si>
  <si>
    <t>HARLANDALE ISD</t>
  </si>
  <si>
    <t>1685</t>
  </si>
  <si>
    <t>102905</t>
  </si>
  <si>
    <t>HARLETON ISD</t>
  </si>
  <si>
    <t>0698</t>
  </si>
  <si>
    <t>031903</t>
  </si>
  <si>
    <t>HARLINGEN CISD</t>
  </si>
  <si>
    <t>1578</t>
  </si>
  <si>
    <t>230905</t>
  </si>
  <si>
    <t>HARMONY ISD</t>
  </si>
  <si>
    <t>2272</t>
  </si>
  <si>
    <t>101858</t>
  </si>
  <si>
    <t>HARMONY SCHOOL OF EXCELLENCE HOUSTON</t>
  </si>
  <si>
    <t>2293</t>
  </si>
  <si>
    <t>101862</t>
  </si>
  <si>
    <t>HARMONY SCHOOL OF SCIENCE HOUSTON</t>
  </si>
  <si>
    <t>2228</t>
  </si>
  <si>
    <t>227816</t>
  </si>
  <si>
    <t>HARMONY SCIENCE ACADEMY AUSTIN</t>
  </si>
  <si>
    <t>2270</t>
  </si>
  <si>
    <t>071806</t>
  </si>
  <si>
    <t>HARMONY SCIENCE ACADEMY EL PASO</t>
  </si>
  <si>
    <t>2181</t>
  </si>
  <si>
    <t>101846</t>
  </si>
  <si>
    <t>HARMONY SCIENCE ACADEMY HOUSTON</t>
  </si>
  <si>
    <t>2268</t>
  </si>
  <si>
    <t>015828</t>
  </si>
  <si>
    <t>HARMONY SCIENCE ACADEMY SAN ANTONIO</t>
  </si>
  <si>
    <t>2283</t>
  </si>
  <si>
    <t>161807</t>
  </si>
  <si>
    <t>HARMONY SCIENCE ACADEMY WACO</t>
  </si>
  <si>
    <t>1346</t>
  </si>
  <si>
    <t>086902</t>
  </si>
  <si>
    <t>HARPER ISD</t>
  </si>
  <si>
    <t>0140</t>
  </si>
  <si>
    <t>101000</t>
  </si>
  <si>
    <t>HARRIS CTY DEPT EDUCATION</t>
  </si>
  <si>
    <t>0699</t>
  </si>
  <si>
    <t>244901</t>
  </si>
  <si>
    <t>HARROLD ISD</t>
  </si>
  <si>
    <t>1635</t>
  </si>
  <si>
    <t>035902</t>
  </si>
  <si>
    <t>HART ISD</t>
  </si>
  <si>
    <t>1848</t>
  </si>
  <si>
    <t>103902</t>
  </si>
  <si>
    <t>HARTLEY ISD</t>
  </si>
  <si>
    <t>2010</t>
  </si>
  <si>
    <t>225907</t>
  </si>
  <si>
    <t>HARTS BLUFF ISD</t>
  </si>
  <si>
    <t>0702</t>
  </si>
  <si>
    <t>104901</t>
  </si>
  <si>
    <t>HASKELL CISD</t>
  </si>
  <si>
    <t>1378</t>
  </si>
  <si>
    <t>250902</t>
  </si>
  <si>
    <t>HAWKINS ISD</t>
  </si>
  <si>
    <t>0703</t>
  </si>
  <si>
    <t>127904</t>
  </si>
  <si>
    <t>HAWLEY ISD</t>
  </si>
  <si>
    <t>1783</t>
  </si>
  <si>
    <t>105906</t>
  </si>
  <si>
    <t>HAYS CONS ISD</t>
  </si>
  <si>
    <t>0704</t>
  </si>
  <si>
    <t>198905</t>
  </si>
  <si>
    <t>HEARNE ISD</t>
  </si>
  <si>
    <t>0707</t>
  </si>
  <si>
    <t>065902</t>
  </si>
  <si>
    <t>HEDLEY ISD</t>
  </si>
  <si>
    <t>0708</t>
  </si>
  <si>
    <t>202903</t>
  </si>
  <si>
    <t>HEMPHILL ISD</t>
  </si>
  <si>
    <t>0709</t>
  </si>
  <si>
    <t>237902</t>
  </si>
  <si>
    <t>HEMPSTEAD ISD</t>
  </si>
  <si>
    <t>0710</t>
  </si>
  <si>
    <t>201902</t>
  </si>
  <si>
    <t>HENDERSON ISD</t>
  </si>
  <si>
    <t>0711</t>
  </si>
  <si>
    <t>039902</t>
  </si>
  <si>
    <t>HENRIETTA ISD</t>
  </si>
  <si>
    <t>2303</t>
  </si>
  <si>
    <t>015833</t>
  </si>
  <si>
    <t>HENRY FORD ACADEMY - SAN ANTONIO</t>
  </si>
  <si>
    <t>0712</t>
  </si>
  <si>
    <t>059901</t>
  </si>
  <si>
    <t>HEREFORD ISD</t>
  </si>
  <si>
    <t>0713</t>
  </si>
  <si>
    <t>208901</t>
  </si>
  <si>
    <t>HERMLEIGH ISD</t>
  </si>
  <si>
    <t>0715</t>
  </si>
  <si>
    <t>097903</t>
  </si>
  <si>
    <t>HICO ISD</t>
  </si>
  <si>
    <t>0716</t>
  </si>
  <si>
    <t>108905</t>
  </si>
  <si>
    <t>HIDALGO ISD</t>
  </si>
  <si>
    <t>0717</t>
  </si>
  <si>
    <t>148903</t>
  </si>
  <si>
    <t>HIGGINS ISD</t>
  </si>
  <si>
    <t>1458</t>
  </si>
  <si>
    <t>084903</t>
  </si>
  <si>
    <t>HIGH ISLAND ISD</t>
  </si>
  <si>
    <t>2342</t>
  </si>
  <si>
    <t>220819</t>
  </si>
  <si>
    <t>HIGH POINT ACADEMY</t>
  </si>
  <si>
    <t>1654</t>
  </si>
  <si>
    <t>177905</t>
  </si>
  <si>
    <t>HIGHLAND ISD</t>
  </si>
  <si>
    <t>0720</t>
  </si>
  <si>
    <t>057911</t>
  </si>
  <si>
    <t>HIGHLAND PARK ISD</t>
  </si>
  <si>
    <t>1919</t>
  </si>
  <si>
    <t>188903</t>
  </si>
  <si>
    <t>1723</t>
  </si>
  <si>
    <t>109965</t>
  </si>
  <si>
    <t>965</t>
  </si>
  <si>
    <t>HILL COLLEGE</t>
  </si>
  <si>
    <t>0721</t>
  </si>
  <si>
    <t>109904</t>
  </si>
  <si>
    <t>HILLSBORO ISD</t>
  </si>
  <si>
    <t>1479</t>
  </si>
  <si>
    <t>084908</t>
  </si>
  <si>
    <t>HITCHCOCK ISD</t>
  </si>
  <si>
    <t>0723</t>
  </si>
  <si>
    <t>014905</t>
  </si>
  <si>
    <t>HOLLAND ISD</t>
  </si>
  <si>
    <t>0724</t>
  </si>
  <si>
    <t>005902</t>
  </si>
  <si>
    <t>HOLLIDAY ISD</t>
  </si>
  <si>
    <t>0725</t>
  </si>
  <si>
    <t>163904</t>
  </si>
  <si>
    <t>HONDO ISD</t>
  </si>
  <si>
    <t>0726</t>
  </si>
  <si>
    <t>074907</t>
  </si>
  <si>
    <t>HONEY GROVE ISD</t>
  </si>
  <si>
    <t>0727</t>
  </si>
  <si>
    <t>019902</t>
  </si>
  <si>
    <t>HOOKS ISD</t>
  </si>
  <si>
    <t>1853</t>
  </si>
  <si>
    <t>101994</t>
  </si>
  <si>
    <t>994</t>
  </si>
  <si>
    <t>HOUSTON COMM COLLEGE SYSTEM</t>
  </si>
  <si>
    <t>2226</t>
  </si>
  <si>
    <t>101828</t>
  </si>
  <si>
    <t>HOUSTON GATEWAY CHARTER SCHOOL</t>
  </si>
  <si>
    <t>2101</t>
  </si>
  <si>
    <t>101821</t>
  </si>
  <si>
    <t>HOUSTON HEIGHTS HIGH SCHOOL</t>
  </si>
  <si>
    <t>0728</t>
  </si>
  <si>
    <t>101912</t>
  </si>
  <si>
    <t>HOUSTON ISD</t>
  </si>
  <si>
    <t>1414</t>
  </si>
  <si>
    <t>114966</t>
  </si>
  <si>
    <t>966</t>
  </si>
  <si>
    <t>HOWARD CTY JR COLLEGE DIST</t>
  </si>
  <si>
    <t>0729</t>
  </si>
  <si>
    <t>091905</t>
  </si>
  <si>
    <t>HOWE ISD</t>
  </si>
  <si>
    <t>0731</t>
  </si>
  <si>
    <t>109905</t>
  </si>
  <si>
    <t>HUBBARD ISD</t>
  </si>
  <si>
    <t>1996</t>
  </si>
  <si>
    <t>019913</t>
  </si>
  <si>
    <t>1926</t>
  </si>
  <si>
    <t>072908</t>
  </si>
  <si>
    <t>HUCKABAY ISD</t>
  </si>
  <si>
    <t>1376</t>
  </si>
  <si>
    <t>003902</t>
  </si>
  <si>
    <t>HUDSON ISD</t>
  </si>
  <si>
    <t>1765</t>
  </si>
  <si>
    <t>101925</t>
  </si>
  <si>
    <t>HUFFMAN ISD</t>
  </si>
  <si>
    <t>0732</t>
  </si>
  <si>
    <t>034903</t>
  </si>
  <si>
    <t>HUGHES SPRINGS ISD</t>
  </si>
  <si>
    <t>0733</t>
  </si>
  <si>
    <t>146905</t>
  </si>
  <si>
    <t>HULL DAISETTA ISD</t>
  </si>
  <si>
    <t>0734</t>
  </si>
  <si>
    <t>101913</t>
  </si>
  <si>
    <t>HUMBLE ISD</t>
  </si>
  <si>
    <t>0735</t>
  </si>
  <si>
    <t>133902</t>
  </si>
  <si>
    <t>HUNT ISD</t>
  </si>
  <si>
    <t>0736</t>
  </si>
  <si>
    <t>003904</t>
  </si>
  <si>
    <t>HUNTINGTON ISD</t>
  </si>
  <si>
    <t>0737</t>
  </si>
  <si>
    <t>236902</t>
  </si>
  <si>
    <t>HUNTSVILLE ISD</t>
  </si>
  <si>
    <t>0598</t>
  </si>
  <si>
    <t>220916</t>
  </si>
  <si>
    <t>HURST-EULESS-BEDFORD ISD</t>
  </si>
  <si>
    <t>0738</t>
  </si>
  <si>
    <t>246906</t>
  </si>
  <si>
    <t>HUTTO ISD</t>
  </si>
  <si>
    <t>1842</t>
  </si>
  <si>
    <t>152910</t>
  </si>
  <si>
    <t>IDALOU ISD</t>
  </si>
  <si>
    <t>2184</t>
  </si>
  <si>
    <t>108807</t>
  </si>
  <si>
    <t>IDEA PUBLIC SCHOOLS</t>
  </si>
  <si>
    <t>1474</t>
  </si>
  <si>
    <t>120905</t>
  </si>
  <si>
    <t>INDUSTRIAL ISD</t>
  </si>
  <si>
    <t>0742</t>
  </si>
  <si>
    <t>205903</t>
  </si>
  <si>
    <t>INGLESIDE ISD</t>
  </si>
  <si>
    <t>1784</t>
  </si>
  <si>
    <t>133904</t>
  </si>
  <si>
    <t>INGRAM ISD</t>
  </si>
  <si>
    <t>2190</t>
  </si>
  <si>
    <t>057830</t>
  </si>
  <si>
    <t>INSPIRED VISION ACADEMY</t>
  </si>
  <si>
    <t>2325</t>
  </si>
  <si>
    <t>057848</t>
  </si>
  <si>
    <t>INTERNATIONAL LEADERSHIP OF TEXAS</t>
  </si>
  <si>
    <t>0743</t>
  </si>
  <si>
    <t>093903</t>
  </si>
  <si>
    <t>IOLA ISD</t>
  </si>
  <si>
    <t>0745</t>
  </si>
  <si>
    <t>243903</t>
  </si>
  <si>
    <t>IOWA PARK CONS ISD</t>
  </si>
  <si>
    <t>1786</t>
  </si>
  <si>
    <t>208903</t>
  </si>
  <si>
    <t>IRA ISD</t>
  </si>
  <si>
    <t>1141</t>
  </si>
  <si>
    <t>186903</t>
  </si>
  <si>
    <t>IRAAN-SHEFFIELD ISD</t>
  </si>
  <si>
    <t>1982</t>
  </si>
  <si>
    <t>018906</t>
  </si>
  <si>
    <t>IREDELL ISD</t>
  </si>
  <si>
    <t>0897</t>
  </si>
  <si>
    <t>118902</t>
  </si>
  <si>
    <t>IRION COUNTY ISD</t>
  </si>
  <si>
    <t>0747</t>
  </si>
  <si>
    <t>057912</t>
  </si>
  <si>
    <t>IRVING ISD</t>
  </si>
  <si>
    <t>0748</t>
  </si>
  <si>
    <t>070907</t>
  </si>
  <si>
    <t>ITALY ISD</t>
  </si>
  <si>
    <t>0749</t>
  </si>
  <si>
    <t>109907</t>
  </si>
  <si>
    <t>ITASCA ISD</t>
  </si>
  <si>
    <t>0750</t>
  </si>
  <si>
    <t>119902</t>
  </si>
  <si>
    <t>JACKSBORO ISD</t>
  </si>
  <si>
    <t>0751</t>
  </si>
  <si>
    <t>037904</t>
  </si>
  <si>
    <t>JACKSONVILLE ISD</t>
  </si>
  <si>
    <t>0752</t>
  </si>
  <si>
    <t>246907</t>
  </si>
  <si>
    <t>JARRELL ISD</t>
  </si>
  <si>
    <t>0753</t>
  </si>
  <si>
    <t>121904</t>
  </si>
  <si>
    <t>JASPER ISD</t>
  </si>
  <si>
    <t>0754</t>
  </si>
  <si>
    <t>132902</t>
  </si>
  <si>
    <t>JAYTON GIRARD ISD</t>
  </si>
  <si>
    <t>2132</t>
  </si>
  <si>
    <t>057819</t>
  </si>
  <si>
    <t>JEAN MASSIEU ACADEMY</t>
  </si>
  <si>
    <t>0755</t>
  </si>
  <si>
    <t>155901</t>
  </si>
  <si>
    <t>JEFFERSON ISD</t>
  </si>
  <si>
    <t>0706</t>
  </si>
  <si>
    <t>124901</t>
  </si>
  <si>
    <t>JIM HOGG COUNTY ISD</t>
  </si>
  <si>
    <t>1246</t>
  </si>
  <si>
    <t>221911</t>
  </si>
  <si>
    <t>JIM NED CONS ISD</t>
  </si>
  <si>
    <t>0757</t>
  </si>
  <si>
    <t>210902</t>
  </si>
  <si>
    <t>JOAQUIN ISD</t>
  </si>
  <si>
    <t>2079</t>
  </si>
  <si>
    <t>015808</t>
  </si>
  <si>
    <t>JOHN H WOOD CHARTER SCHOOL</t>
  </si>
  <si>
    <t>1629</t>
  </si>
  <si>
    <t>016901</t>
  </si>
  <si>
    <t>JOHNSON CITY ISD</t>
  </si>
  <si>
    <t>1942</t>
  </si>
  <si>
    <t>050909</t>
  </si>
  <si>
    <t>JONESBORO ISD</t>
  </si>
  <si>
    <t>0759</t>
  </si>
  <si>
    <t>126905</t>
  </si>
  <si>
    <t>JOSHUA ISD</t>
  </si>
  <si>
    <t>0760</t>
  </si>
  <si>
    <t>007902</t>
  </si>
  <si>
    <t>JOURDANTON ISD</t>
  </si>
  <si>
    <t>2194</t>
  </si>
  <si>
    <t>015822</t>
  </si>
  <si>
    <t>JUBILEE ACADEMIC CENTER</t>
  </si>
  <si>
    <t>1779</t>
  </si>
  <si>
    <t>015916</t>
  </si>
  <si>
    <t>JUDSON ISD</t>
  </si>
  <si>
    <t>0761</t>
  </si>
  <si>
    <t>134901</t>
  </si>
  <si>
    <t>JUNCTION ISD</t>
  </si>
  <si>
    <t>1353</t>
  </si>
  <si>
    <t>102901</t>
  </si>
  <si>
    <t>KARNACK ISD</t>
  </si>
  <si>
    <t>0763</t>
  </si>
  <si>
    <t>128901</t>
  </si>
  <si>
    <t>KARNES CITY ISD</t>
  </si>
  <si>
    <t>2169</t>
  </si>
  <si>
    <t>105801</t>
  </si>
  <si>
    <t>KATHERINE ANNE PORTER SCHOOL</t>
  </si>
  <si>
    <t>0764</t>
  </si>
  <si>
    <t>101914</t>
  </si>
  <si>
    <t>KATY ISD</t>
  </si>
  <si>
    <t>2347</t>
  </si>
  <si>
    <t>126801</t>
  </si>
  <si>
    <t>KAUFFMAN LEADERSHIP ACADEMY</t>
  </si>
  <si>
    <t>0765</t>
  </si>
  <si>
    <t>129903</t>
  </si>
  <si>
    <t>KAUFMAN ISD</t>
  </si>
  <si>
    <t>0766</t>
  </si>
  <si>
    <t>126906</t>
  </si>
  <si>
    <t>KEENE ISD</t>
  </si>
  <si>
    <t>0767</t>
  </si>
  <si>
    <t>220907</t>
  </si>
  <si>
    <t>KELLER ISD</t>
  </si>
  <si>
    <t>0768</t>
  </si>
  <si>
    <t>242905</t>
  </si>
  <si>
    <t>KELTON ISD</t>
  </si>
  <si>
    <t>0769</t>
  </si>
  <si>
    <t>129904</t>
  </si>
  <si>
    <t>KEMP ISD</t>
  </si>
  <si>
    <t>0170</t>
  </si>
  <si>
    <t>131001</t>
  </si>
  <si>
    <t>KENEDY COUNTY WIDE CSD</t>
  </si>
  <si>
    <t>0770</t>
  </si>
  <si>
    <t>128902</t>
  </si>
  <si>
    <t>KENEDY ISD</t>
  </si>
  <si>
    <t>1887</t>
  </si>
  <si>
    <t>113906</t>
  </si>
  <si>
    <t>KENNARD ISD</t>
  </si>
  <si>
    <t>1588</t>
  </si>
  <si>
    <t>220914</t>
  </si>
  <si>
    <t>KENNEDALE ISD</t>
  </si>
  <si>
    <t>0772</t>
  </si>
  <si>
    <t>175907</t>
  </si>
  <si>
    <t>KERENS ISD</t>
  </si>
  <si>
    <t>0771</t>
  </si>
  <si>
    <t>248901</t>
  </si>
  <si>
    <t>KERMIT ISD</t>
  </si>
  <si>
    <t>0773</t>
  </si>
  <si>
    <t>133903</t>
  </si>
  <si>
    <t>KERRVILLE ISD</t>
  </si>
  <si>
    <t>2339</t>
  </si>
  <si>
    <t>105803</t>
  </si>
  <si>
    <t>KI CHARTER ACADEMY</t>
  </si>
  <si>
    <t>1417</t>
  </si>
  <si>
    <t>092967</t>
  </si>
  <si>
    <t>967</t>
  </si>
  <si>
    <t>KILGORE COLLEGE</t>
  </si>
  <si>
    <t>0776</t>
  </si>
  <si>
    <t>092902</t>
  </si>
  <si>
    <t>KILGORE ISD</t>
  </si>
  <si>
    <t>0777</t>
  </si>
  <si>
    <t>014906</t>
  </si>
  <si>
    <t>KILLEEN ISD</t>
  </si>
  <si>
    <t>0778</t>
  </si>
  <si>
    <t>137901</t>
  </si>
  <si>
    <t>KINGSVILLE ISD</t>
  </si>
  <si>
    <t>2253</t>
  </si>
  <si>
    <t>227820</t>
  </si>
  <si>
    <t>KIPP AUSTIN COLLEGE PREP</t>
  </si>
  <si>
    <t>0779</t>
  </si>
  <si>
    <t>121905</t>
  </si>
  <si>
    <t>KIRBYVILLE CONS ISD</t>
  </si>
  <si>
    <t>1345</t>
  </si>
  <si>
    <t>101915</t>
  </si>
  <si>
    <t>KLEIN ISD</t>
  </si>
  <si>
    <t>0783</t>
  </si>
  <si>
    <t>058905</t>
  </si>
  <si>
    <t>KLONDIKE ISD</t>
  </si>
  <si>
    <t>0784</t>
  </si>
  <si>
    <t>232901</t>
  </si>
  <si>
    <t>KNIPPA ISD</t>
  </si>
  <si>
    <t>0786</t>
  </si>
  <si>
    <t>138902</t>
  </si>
  <si>
    <t>KNOX CITY OBRIEN CISD</t>
  </si>
  <si>
    <t>1983</t>
  </si>
  <si>
    <t>018907</t>
  </si>
  <si>
    <t>KOPPERL ISD</t>
  </si>
  <si>
    <t>0788</t>
  </si>
  <si>
    <t>100903</t>
  </si>
  <si>
    <t>KOUNTZE ISD</t>
  </si>
  <si>
    <t>0789</t>
  </si>
  <si>
    <t>219905</t>
  </si>
  <si>
    <t>KRESS ISD</t>
  </si>
  <si>
    <t>0790</t>
  </si>
  <si>
    <t>061905</t>
  </si>
  <si>
    <t>KRUM ISD</t>
  </si>
  <si>
    <t>2263</t>
  </si>
  <si>
    <t>057839</t>
  </si>
  <si>
    <t>LA ACADEMIA DE ESTRELLAS</t>
  </si>
  <si>
    <t>2277</t>
  </si>
  <si>
    <t>071807</t>
  </si>
  <si>
    <t>LA FE PREPARATORY SCHOOL</t>
  </si>
  <si>
    <t>0793</t>
  </si>
  <si>
    <t>031905</t>
  </si>
  <si>
    <t>LA FERIA ISD</t>
  </si>
  <si>
    <t>1916</t>
  </si>
  <si>
    <t>125906</t>
  </si>
  <si>
    <t>LA GLORIA ISD</t>
  </si>
  <si>
    <t>0794</t>
  </si>
  <si>
    <t>075902</t>
  </si>
  <si>
    <t>LA GRANGE ISD</t>
  </si>
  <si>
    <t>1205</t>
  </si>
  <si>
    <t>108912</t>
  </si>
  <si>
    <t>LA JOYA ISD</t>
  </si>
  <si>
    <t>0802</t>
  </si>
  <si>
    <t>101916</t>
  </si>
  <si>
    <t>LA PORTE ISD</t>
  </si>
  <si>
    <t>1872</t>
  </si>
  <si>
    <t>107910</t>
  </si>
  <si>
    <t>LA POYNOR ISD</t>
  </si>
  <si>
    <t>1470</t>
  </si>
  <si>
    <t>254902</t>
  </si>
  <si>
    <t>LA PRYOR ISD</t>
  </si>
  <si>
    <t>0805</t>
  </si>
  <si>
    <t>161906</t>
  </si>
  <si>
    <t>LA VEGA ISD</t>
  </si>
  <si>
    <t>0806</t>
  </si>
  <si>
    <t>247903</t>
  </si>
  <si>
    <t>LA VERNIA ISD</t>
  </si>
  <si>
    <t>1606</t>
  </si>
  <si>
    <t>108914</t>
  </si>
  <si>
    <t>LA VILLA ISD</t>
  </si>
  <si>
    <t>1618</t>
  </si>
  <si>
    <t>015913</t>
  </si>
  <si>
    <t>LACKLAND ISD</t>
  </si>
  <si>
    <t>1922</t>
  </si>
  <si>
    <t>227912</t>
  </si>
  <si>
    <t>LAGO VISTA ISD</t>
  </si>
  <si>
    <t>1725</t>
  </si>
  <si>
    <t>061912</t>
  </si>
  <si>
    <t>LAKE DALLAS ISD</t>
  </si>
  <si>
    <t>1980</t>
  </si>
  <si>
    <t>227913</t>
  </si>
  <si>
    <t>LAKE TRAVIS ISD</t>
  </si>
  <si>
    <t>1092</t>
  </si>
  <si>
    <t>220910</t>
  </si>
  <si>
    <t>LAKE WORTH ISD</t>
  </si>
  <si>
    <t>1466</t>
  </si>
  <si>
    <t>079901</t>
  </si>
  <si>
    <t>LAMAR CONS ISD</t>
  </si>
  <si>
    <t>2219</t>
  </si>
  <si>
    <t>123789</t>
  </si>
  <si>
    <t>789</t>
  </si>
  <si>
    <t>LAMAR INST OF TECHNOLOGY</t>
  </si>
  <si>
    <t>2218</t>
  </si>
  <si>
    <t>181787</t>
  </si>
  <si>
    <t>787</t>
  </si>
  <si>
    <t>LAMAR STATE COLLEGE-ORANGE</t>
  </si>
  <si>
    <t>2186</t>
  </si>
  <si>
    <t>123788</t>
  </si>
  <si>
    <t>788</t>
  </si>
  <si>
    <t>LAMAR STATE COLLEGE-PORT ARTHUR</t>
  </si>
  <si>
    <t>1375</t>
  </si>
  <si>
    <t>123734</t>
  </si>
  <si>
    <t>734</t>
  </si>
  <si>
    <t>LAMAR UNIVERSITY-BEAUMONT</t>
  </si>
  <si>
    <t>0798</t>
  </si>
  <si>
    <t>058906</t>
  </si>
  <si>
    <t>LAMESA ISD</t>
  </si>
  <si>
    <t>0799</t>
  </si>
  <si>
    <t>141901</t>
  </si>
  <si>
    <t>LAMPASAS ISD</t>
  </si>
  <si>
    <t>0800</t>
  </si>
  <si>
    <t>057913</t>
  </si>
  <si>
    <t>LANCASTER ISD</t>
  </si>
  <si>
    <t>0801</t>
  </si>
  <si>
    <t>201903</t>
  </si>
  <si>
    <t>LANEVILLE ISD</t>
  </si>
  <si>
    <t>1477</t>
  </si>
  <si>
    <t>240968</t>
  </si>
  <si>
    <t>968</t>
  </si>
  <si>
    <t>LAREDO COMMUNITY COLLEGE</t>
  </si>
  <si>
    <t>0803</t>
  </si>
  <si>
    <t>240901</t>
  </si>
  <si>
    <t>LAREDO ISD</t>
  </si>
  <si>
    <t>0804</t>
  </si>
  <si>
    <t>245901</t>
  </si>
  <si>
    <t>LASARA ISD</t>
  </si>
  <si>
    <t>1677</t>
  </si>
  <si>
    <t>113905</t>
  </si>
  <si>
    <t>LATEXO ISD</t>
  </si>
  <si>
    <t>1361</t>
  </si>
  <si>
    <t>185904</t>
  </si>
  <si>
    <t>LAZBUDDIE ISD</t>
  </si>
  <si>
    <t>2311</t>
  </si>
  <si>
    <t>061804</t>
  </si>
  <si>
    <t>LEADERSHIP PREP SCHOOL</t>
  </si>
  <si>
    <t>0811</t>
  </si>
  <si>
    <t>193902</t>
  </si>
  <si>
    <t>LEAKEY ISD</t>
  </si>
  <si>
    <t>1622</t>
  </si>
  <si>
    <t>246913</t>
  </si>
  <si>
    <t>LEANDER ISD</t>
  </si>
  <si>
    <t>1997</t>
  </si>
  <si>
    <t>019914</t>
  </si>
  <si>
    <t>LEARY ISD</t>
  </si>
  <si>
    <t>1789</t>
  </si>
  <si>
    <t>101969</t>
  </si>
  <si>
    <t>969</t>
  </si>
  <si>
    <t>LEE COLLEGE</t>
  </si>
  <si>
    <t>0814</t>
  </si>
  <si>
    <t>090902</t>
  </si>
  <si>
    <t>LEFORS ISD</t>
  </si>
  <si>
    <t>2318</t>
  </si>
  <si>
    <t>057846</t>
  </si>
  <si>
    <t>LEGACY PREPARATORY</t>
  </si>
  <si>
    <t>2355</t>
  </si>
  <si>
    <t>101874</t>
  </si>
  <si>
    <t>LEGACY SCHOOL OF SPORT SCIENCES</t>
  </si>
  <si>
    <t>0815</t>
  </si>
  <si>
    <t>187906</t>
  </si>
  <si>
    <t>LEGGETT ISD</t>
  </si>
  <si>
    <t>0756</t>
  </si>
  <si>
    <t>145911</t>
  </si>
  <si>
    <t>LEON ISD</t>
  </si>
  <si>
    <t>0817</t>
  </si>
  <si>
    <t>074909</t>
  </si>
  <si>
    <t>LEONARD ISD</t>
  </si>
  <si>
    <t>0819</t>
  </si>
  <si>
    <t>110902</t>
  </si>
  <si>
    <t>LEVELLAND ISD</t>
  </si>
  <si>
    <t>0820</t>
  </si>
  <si>
    <t>201904</t>
  </si>
  <si>
    <t>LEVERETTS CHAPEL ISD</t>
  </si>
  <si>
    <t>0821</t>
  </si>
  <si>
    <t>061902</t>
  </si>
  <si>
    <t>LEWISVILLE ISD</t>
  </si>
  <si>
    <t>0822</t>
  </si>
  <si>
    <t>144902</t>
  </si>
  <si>
    <t>LEXINGTON ISD</t>
  </si>
  <si>
    <t>1862</t>
  </si>
  <si>
    <t>019908</t>
  </si>
  <si>
    <t>LIBERTY EYLAU ISD</t>
  </si>
  <si>
    <t>0823</t>
  </si>
  <si>
    <t>246908</t>
  </si>
  <si>
    <t>LIBERTY HILL ISD</t>
  </si>
  <si>
    <t>0824</t>
  </si>
  <si>
    <t>146906</t>
  </si>
  <si>
    <t>LIBERTY ISD</t>
  </si>
  <si>
    <t>2064</t>
  </si>
  <si>
    <t>057807</t>
  </si>
  <si>
    <t>LIFE SCHOOL</t>
  </si>
  <si>
    <t>2243</t>
  </si>
  <si>
    <t>015825</t>
  </si>
  <si>
    <t>LIGHTHOUSE CHARTER SCHOOL</t>
  </si>
  <si>
    <t>0825</t>
  </si>
  <si>
    <t>212903</t>
  </si>
  <si>
    <t>LINDALE ISD</t>
  </si>
  <si>
    <t>0826</t>
  </si>
  <si>
    <t>034905</t>
  </si>
  <si>
    <t>LINDEN KILDARE CONS ISD</t>
  </si>
  <si>
    <t>1742</t>
  </si>
  <si>
    <t>049907</t>
  </si>
  <si>
    <t>LINDSAY ISD</t>
  </si>
  <si>
    <t>1927</t>
  </si>
  <si>
    <t>072909</t>
  </si>
  <si>
    <t>LINGLEVILLE ISD</t>
  </si>
  <si>
    <t>0827</t>
  </si>
  <si>
    <t>111902</t>
  </si>
  <si>
    <t>LIPAN ISD</t>
  </si>
  <si>
    <t>1493</t>
  </si>
  <si>
    <t>181908</t>
  </si>
  <si>
    <t>LITTLE CYPRESS-MAURICEVILLE CISD</t>
  </si>
  <si>
    <t>1883</t>
  </si>
  <si>
    <t>061914</t>
  </si>
  <si>
    <t>LITTLE ELM ISD</t>
  </si>
  <si>
    <t>0828</t>
  </si>
  <si>
    <t>140904</t>
  </si>
  <si>
    <t>LITTLEFIELD ISD</t>
  </si>
  <si>
    <t>0829</t>
  </si>
  <si>
    <t>187907</t>
  </si>
  <si>
    <t>LIVINGSTON ISD</t>
  </si>
  <si>
    <t>0830</t>
  </si>
  <si>
    <t>150901</t>
  </si>
  <si>
    <t>LLANO ISD</t>
  </si>
  <si>
    <t>0831</t>
  </si>
  <si>
    <t>028902</t>
  </si>
  <si>
    <t>LOCKHART ISD</t>
  </si>
  <si>
    <t>0832</t>
  </si>
  <si>
    <t>077902</t>
  </si>
  <si>
    <t>LOCKNEY ISD</t>
  </si>
  <si>
    <t>1963</t>
  </si>
  <si>
    <t>160905</t>
  </si>
  <si>
    <t>LOHN ISD</t>
  </si>
  <si>
    <t>0833</t>
  </si>
  <si>
    <t>141902</t>
  </si>
  <si>
    <t>LOMETA ISD</t>
  </si>
  <si>
    <t>0834</t>
  </si>
  <si>
    <t>178906</t>
  </si>
  <si>
    <t>LONDON ISD</t>
  </si>
  <si>
    <t>0836</t>
  </si>
  <si>
    <t>116906</t>
  </si>
  <si>
    <t>LONE OAK ISD</t>
  </si>
  <si>
    <t>1858</t>
  </si>
  <si>
    <t>170996</t>
  </si>
  <si>
    <t>996</t>
  </si>
  <si>
    <t>LONE STAR COLLEGE SYSTEM</t>
  </si>
  <si>
    <t>0838</t>
  </si>
  <si>
    <t>092903</t>
  </si>
  <si>
    <t>LONGVIEW ISD</t>
  </si>
  <si>
    <t>1743</t>
  </si>
  <si>
    <t>083902</t>
  </si>
  <si>
    <t>LOOP ISD</t>
  </si>
  <si>
    <t>0839</t>
  </si>
  <si>
    <t>168902</t>
  </si>
  <si>
    <t>LORAINE ISD</t>
  </si>
  <si>
    <t>0840</t>
  </si>
  <si>
    <t>161907</t>
  </si>
  <si>
    <t>LORENA ISD</t>
  </si>
  <si>
    <t>0841</t>
  </si>
  <si>
    <t>054902</t>
  </si>
  <si>
    <t>LORENZO CONS ISD</t>
  </si>
  <si>
    <t>0843</t>
  </si>
  <si>
    <t>031906</t>
  </si>
  <si>
    <t>LOS FRESNOS CONS ISD</t>
  </si>
  <si>
    <t>1607</t>
  </si>
  <si>
    <t>241906</t>
  </si>
  <si>
    <t>LOUISE ISD</t>
  </si>
  <si>
    <t>1913</t>
  </si>
  <si>
    <t>043919</t>
  </si>
  <si>
    <t>LOVEJOY ISD</t>
  </si>
  <si>
    <t>0846</t>
  </si>
  <si>
    <t>113903</t>
  </si>
  <si>
    <t>LOVELADY ISD</t>
  </si>
  <si>
    <t>1839</t>
  </si>
  <si>
    <t>152906</t>
  </si>
  <si>
    <t>LUBBOCK COOPER ISD</t>
  </si>
  <si>
    <t>0847</t>
  </si>
  <si>
    <t>152901</t>
  </si>
  <si>
    <t>LUBBOCK ISD</t>
  </si>
  <si>
    <t>2367</t>
  </si>
  <si>
    <t xml:space="preserve">LUBBOCK PARTNERSHIP NETWORK </t>
  </si>
  <si>
    <t>0848</t>
  </si>
  <si>
    <t>127905</t>
  </si>
  <si>
    <t>LUEDERS-AVOCA ISD</t>
  </si>
  <si>
    <t>0849</t>
  </si>
  <si>
    <t>003903</t>
  </si>
  <si>
    <t>LUFKIN ISD</t>
  </si>
  <si>
    <t>0850</t>
  </si>
  <si>
    <t>028903</t>
  </si>
  <si>
    <t>LULING ISD</t>
  </si>
  <si>
    <t>1646</t>
  </si>
  <si>
    <t>100907</t>
  </si>
  <si>
    <t>LUMBERTON ISD</t>
  </si>
  <si>
    <t>0851</t>
  </si>
  <si>
    <t>245902</t>
  </si>
  <si>
    <t>LYFORD CONS ISD</t>
  </si>
  <si>
    <t>0853</t>
  </si>
  <si>
    <t>007904</t>
  </si>
  <si>
    <t>LYTLE ISD</t>
  </si>
  <si>
    <t>0854</t>
  </si>
  <si>
    <t>129905</t>
  </si>
  <si>
    <t>MABANK ISD</t>
  </si>
  <si>
    <t>0855</t>
  </si>
  <si>
    <t>154901</t>
  </si>
  <si>
    <t>MADISONVILLE CONS ISD</t>
  </si>
  <si>
    <t>1560</t>
  </si>
  <si>
    <t>170906</t>
  </si>
  <si>
    <t>MAGNOLIA ISD</t>
  </si>
  <si>
    <t>0856</t>
  </si>
  <si>
    <t>107906</t>
  </si>
  <si>
    <t>MALAKOFF ISD</t>
  </si>
  <si>
    <t>0857</t>
  </si>
  <si>
    <t>109908</t>
  </si>
  <si>
    <t>MALONE ISD</t>
  </si>
  <si>
    <t>1998</t>
  </si>
  <si>
    <t>019910</t>
  </si>
  <si>
    <t>MALTA ISD</t>
  </si>
  <si>
    <t>2300</t>
  </si>
  <si>
    <t>057844</t>
  </si>
  <si>
    <t>MANARA ACADEMY</t>
  </si>
  <si>
    <t>0858</t>
  </si>
  <si>
    <t>227907</t>
  </si>
  <si>
    <t>MANOR ISD</t>
  </si>
  <si>
    <t>0859</t>
  </si>
  <si>
    <t>220908</t>
  </si>
  <si>
    <t>MANSFIELD ISD</t>
  </si>
  <si>
    <t>0860</t>
  </si>
  <si>
    <t>022902</t>
  </si>
  <si>
    <t>MARATHON ISD</t>
  </si>
  <si>
    <t>0861</t>
  </si>
  <si>
    <t>027904</t>
  </si>
  <si>
    <t>MARBLE FALLS ISD</t>
  </si>
  <si>
    <t>0862</t>
  </si>
  <si>
    <t>189901</t>
  </si>
  <si>
    <t>MARFA ISD</t>
  </si>
  <si>
    <t>1771</t>
  </si>
  <si>
    <t>094904</t>
  </si>
  <si>
    <t>MARION ISD</t>
  </si>
  <si>
    <t>1332</t>
  </si>
  <si>
    <t>073903</t>
  </si>
  <si>
    <t>MARLIN ISD</t>
  </si>
  <si>
    <t>0864</t>
  </si>
  <si>
    <t>102902</t>
  </si>
  <si>
    <t>MARSHALL ISD</t>
  </si>
  <si>
    <t>0865</t>
  </si>
  <si>
    <t>161908</t>
  </si>
  <si>
    <t>MART ISD</t>
  </si>
  <si>
    <t>0867</t>
  </si>
  <si>
    <t>234905</t>
  </si>
  <si>
    <t>MARTINS MILL ISD</t>
  </si>
  <si>
    <t>1952</t>
  </si>
  <si>
    <t>174909</t>
  </si>
  <si>
    <t>MARTINSVILLE ISD</t>
  </si>
  <si>
    <t>0868</t>
  </si>
  <si>
    <t>157901</t>
  </si>
  <si>
    <t>MASON ISD</t>
  </si>
  <si>
    <t>0871</t>
  </si>
  <si>
    <t>158904</t>
  </si>
  <si>
    <t>MATAGORDA ISD</t>
  </si>
  <si>
    <t>0872</t>
  </si>
  <si>
    <t>205904</t>
  </si>
  <si>
    <t>MATHIS ISD</t>
  </si>
  <si>
    <t>0873</t>
  </si>
  <si>
    <t>019903</t>
  </si>
  <si>
    <t>MAUD ISD</t>
  </si>
  <si>
    <t>2003</t>
  </si>
  <si>
    <t>025905</t>
  </si>
  <si>
    <t>MAY ISD</t>
  </si>
  <si>
    <t>0877</t>
  </si>
  <si>
    <t>070915</t>
  </si>
  <si>
    <t>MAYPEARL ISD</t>
  </si>
  <si>
    <t>0879</t>
  </si>
  <si>
    <t>108906</t>
  </si>
  <si>
    <t>MCALLEN ISD</t>
  </si>
  <si>
    <t>0880</t>
  </si>
  <si>
    <t>231901</t>
  </si>
  <si>
    <t>MCCAMEY ISD</t>
  </si>
  <si>
    <t>1898</t>
  </si>
  <si>
    <t>011905</t>
  </si>
  <si>
    <t>MCDADE ISD</t>
  </si>
  <si>
    <t>0884</t>
  </si>
  <si>
    <t>161909</t>
  </si>
  <si>
    <t>MCGREGOR ISD</t>
  </si>
  <si>
    <t>0885</t>
  </si>
  <si>
    <t>043907</t>
  </si>
  <si>
    <t>MCKINNEY ISD</t>
  </si>
  <si>
    <t>0886</t>
  </si>
  <si>
    <t>090903</t>
  </si>
  <si>
    <t>MCLEAN ISD</t>
  </si>
  <si>
    <t>1761</t>
  </si>
  <si>
    <t>161970</t>
  </si>
  <si>
    <t>970</t>
  </si>
  <si>
    <t>MCLENNAN COMMUNITY COLLEGE</t>
  </si>
  <si>
    <t>0887</t>
  </si>
  <si>
    <t>034906</t>
  </si>
  <si>
    <t>MCLEOD ISD</t>
  </si>
  <si>
    <t>1823</t>
  </si>
  <si>
    <t>162904</t>
  </si>
  <si>
    <t>MCMULLEN COUNTY ISD</t>
  </si>
  <si>
    <t>1868</t>
  </si>
  <si>
    <t>223902</t>
  </si>
  <si>
    <t>MEADOW ISD</t>
  </si>
  <si>
    <t>2286</t>
  </si>
  <si>
    <t>130801</t>
  </si>
  <si>
    <t>MEADOWLAND CHARTER SCHOOL</t>
  </si>
  <si>
    <t>1824</t>
  </si>
  <si>
    <t>010901</t>
  </si>
  <si>
    <t>MEDINA ISD</t>
  </si>
  <si>
    <t>1665</t>
  </si>
  <si>
    <t>163908</t>
  </si>
  <si>
    <t>MEDINA VALLEY ISD</t>
  </si>
  <si>
    <t>1911</t>
  </si>
  <si>
    <t>043908</t>
  </si>
  <si>
    <t>MELISSA ISD</t>
  </si>
  <si>
    <t>0891</t>
  </si>
  <si>
    <t>096904</t>
  </si>
  <si>
    <t>MEMPHIS ISD</t>
  </si>
  <si>
    <t>0892</t>
  </si>
  <si>
    <t>164901</t>
  </si>
  <si>
    <t>MENARD ISD</t>
  </si>
  <si>
    <t>0893</t>
  </si>
  <si>
    <t>108907</t>
  </si>
  <si>
    <t>MERCEDES ISD</t>
  </si>
  <si>
    <t>0894</t>
  </si>
  <si>
    <t>018902</t>
  </si>
  <si>
    <t>MERIDIAN ISD</t>
  </si>
  <si>
    <t>2314</t>
  </si>
  <si>
    <t>246801</t>
  </si>
  <si>
    <t>MERIDIAN WORLD SCHOOL</t>
  </si>
  <si>
    <t>0895</t>
  </si>
  <si>
    <t>221904</t>
  </si>
  <si>
    <t>MERKEL ISD</t>
  </si>
  <si>
    <t>0898</t>
  </si>
  <si>
    <t>057914</t>
  </si>
  <si>
    <t>MESQUITE ISD</t>
  </si>
  <si>
    <t>0899</t>
  </si>
  <si>
    <t>147903</t>
  </si>
  <si>
    <t>MEXIA ISD</t>
  </si>
  <si>
    <t>2255</t>
  </si>
  <si>
    <t>101855</t>
  </si>
  <si>
    <t>MEYERPARK ELEMENTARY CHARTER</t>
  </si>
  <si>
    <t>1929</t>
  </si>
  <si>
    <t>062906</t>
  </si>
  <si>
    <t>MEYERSVILLE ISD</t>
  </si>
  <si>
    <t>0900</t>
  </si>
  <si>
    <t>197902</t>
  </si>
  <si>
    <t>MIAMI ISD</t>
  </si>
  <si>
    <t>2238</t>
  </si>
  <si>
    <t>165802</t>
  </si>
  <si>
    <t>MIDLAND ACADEMY CHARTER SCHOOL</t>
  </si>
  <si>
    <t>1859</t>
  </si>
  <si>
    <t>165995</t>
  </si>
  <si>
    <t>995</t>
  </si>
  <si>
    <t>MIDLAND COLLEGE</t>
  </si>
  <si>
    <t>0901</t>
  </si>
  <si>
    <t>MIDLAND ISD</t>
  </si>
  <si>
    <t>0902</t>
  </si>
  <si>
    <t>070908</t>
  </si>
  <si>
    <t>MIDLOTHIAN ISD</t>
  </si>
  <si>
    <t>2111</t>
  </si>
  <si>
    <t>108804</t>
  </si>
  <si>
    <t>MID-VALLEY ACADEMY</t>
  </si>
  <si>
    <t>1476</t>
  </si>
  <si>
    <t>161903</t>
  </si>
  <si>
    <t>MIDWAY ISD</t>
  </si>
  <si>
    <t>1590</t>
  </si>
  <si>
    <t>039905</t>
  </si>
  <si>
    <t>1338</t>
  </si>
  <si>
    <t>243735</t>
  </si>
  <si>
    <t>735</t>
  </si>
  <si>
    <t>MIDWESTERN STATE UNIVERSITY</t>
  </si>
  <si>
    <t>0904</t>
  </si>
  <si>
    <t>166903</t>
  </si>
  <si>
    <t>MILANO ISD</t>
  </si>
  <si>
    <t>1836</t>
  </si>
  <si>
    <t>175910</t>
  </si>
  <si>
    <t>MILDRED ISD</t>
  </si>
  <si>
    <t>0905</t>
  </si>
  <si>
    <t>200902</t>
  </si>
  <si>
    <t>MILES ISD</t>
  </si>
  <si>
    <t>0906</t>
  </si>
  <si>
    <t>070909</t>
  </si>
  <si>
    <t>MILFORD ISD</t>
  </si>
  <si>
    <t>1355</t>
  </si>
  <si>
    <t>112907</t>
  </si>
  <si>
    <t>MILLER GROVE ISD</t>
  </si>
  <si>
    <t>1484</t>
  </si>
  <si>
    <t>184904</t>
  </si>
  <si>
    <t>MILLSAP ISD</t>
  </si>
  <si>
    <t>0909</t>
  </si>
  <si>
    <t>250903</t>
  </si>
  <si>
    <t>MINEOLA ISD</t>
  </si>
  <si>
    <t>0910</t>
  </si>
  <si>
    <t>182903</t>
  </si>
  <si>
    <t>MINERAL WELLS ISD</t>
  </si>
  <si>
    <t>0913</t>
  </si>
  <si>
    <t>108908</t>
  </si>
  <si>
    <t>MISSION CONS ISD</t>
  </si>
  <si>
    <t>0915</t>
  </si>
  <si>
    <t>238902</t>
  </si>
  <si>
    <t>MONAHANS-WICKETT-PYOTE ISD</t>
  </si>
  <si>
    <t>1354</t>
  </si>
  <si>
    <t>169908</t>
  </si>
  <si>
    <t>MONTAGUE ISD</t>
  </si>
  <si>
    <t>1604</t>
  </si>
  <si>
    <t>108915</t>
  </si>
  <si>
    <t>MONTE ALTO ISD</t>
  </si>
  <si>
    <t>2335</t>
  </si>
  <si>
    <t>227826</t>
  </si>
  <si>
    <t>MONTESSORI FOR ALL</t>
  </si>
  <si>
    <t>0918</t>
  </si>
  <si>
    <t>170903</t>
  </si>
  <si>
    <t>MONTGOMERY ISD</t>
  </si>
  <si>
    <t>2357</t>
  </si>
  <si>
    <t>84902</t>
  </si>
  <si>
    <t>MOODY EARLY CHILDHOOD CENTER</t>
  </si>
  <si>
    <t>0919</t>
  </si>
  <si>
    <t>161910</t>
  </si>
  <si>
    <t>MOODY ISD</t>
  </si>
  <si>
    <t>0922</t>
  </si>
  <si>
    <t>209902</t>
  </si>
  <si>
    <t>MORAN ISD</t>
  </si>
  <si>
    <t>0923</t>
  </si>
  <si>
    <t>018903</t>
  </si>
  <si>
    <t>MORGAN ISD</t>
  </si>
  <si>
    <t>1928</t>
  </si>
  <si>
    <t>072910</t>
  </si>
  <si>
    <t>MORGAN MILL ISD</t>
  </si>
  <si>
    <t>0925</t>
  </si>
  <si>
    <t>040901</t>
  </si>
  <si>
    <t>MORTON ISD</t>
  </si>
  <si>
    <t>1852</t>
  </si>
  <si>
    <t>173901</t>
  </si>
  <si>
    <t>MOTLEY COUNTY ISD</t>
  </si>
  <si>
    <t>0928</t>
  </si>
  <si>
    <t>143902</t>
  </si>
  <si>
    <t>MOULTON ISD</t>
  </si>
  <si>
    <t>0929</t>
  </si>
  <si>
    <t>109910</t>
  </si>
  <si>
    <t>MOUNT CALM ISD</t>
  </si>
  <si>
    <t>0930</t>
  </si>
  <si>
    <t>201907</t>
  </si>
  <si>
    <t>MOUNT ENTERPRISE ISD</t>
  </si>
  <si>
    <t>0931</t>
  </si>
  <si>
    <t>225902</t>
  </si>
  <si>
    <t>MOUNT PLEASANT ISD</t>
  </si>
  <si>
    <t>0933</t>
  </si>
  <si>
    <t>080901</t>
  </si>
  <si>
    <t>MOUNT VERNON ISD</t>
  </si>
  <si>
    <t>1388</t>
  </si>
  <si>
    <t>049902</t>
  </si>
  <si>
    <t>MUENSTER ISD</t>
  </si>
  <si>
    <t>0934</t>
  </si>
  <si>
    <t>009901</t>
  </si>
  <si>
    <t>MULESHOE ISD</t>
  </si>
  <si>
    <t>0935</t>
  </si>
  <si>
    <t>167902</t>
  </si>
  <si>
    <t>MULLIN ISD</t>
  </si>
  <si>
    <t>0936</t>
  </si>
  <si>
    <t>198906</t>
  </si>
  <si>
    <t>MUMFORD ISD</t>
  </si>
  <si>
    <t>0937</t>
  </si>
  <si>
    <t>138903</t>
  </si>
  <si>
    <t>MUNDAY CONSOLIDATED ISD</t>
  </si>
  <si>
    <t>0938</t>
  </si>
  <si>
    <t>107908</t>
  </si>
  <si>
    <t>MURCHISON ISD</t>
  </si>
  <si>
    <t>0940</t>
  </si>
  <si>
    <t>174904</t>
  </si>
  <si>
    <t>NACOGDOCHES ISD</t>
  </si>
  <si>
    <t>0944</t>
  </si>
  <si>
    <t>163903</t>
  </si>
  <si>
    <t>NATALIA ISD</t>
  </si>
  <si>
    <t>1428</t>
  </si>
  <si>
    <t>175972</t>
  </si>
  <si>
    <t>972</t>
  </si>
  <si>
    <t>NAVARRO COLLEGE</t>
  </si>
  <si>
    <t>1760</t>
  </si>
  <si>
    <t>094903</t>
  </si>
  <si>
    <t>NAVARRO ISD</t>
  </si>
  <si>
    <t>0945</t>
  </si>
  <si>
    <t>093904</t>
  </si>
  <si>
    <t>NAVASOTA ISD</t>
  </si>
  <si>
    <t>1634</t>
  </si>
  <si>
    <t>035903</t>
  </si>
  <si>
    <t>NAZARETH ISD</t>
  </si>
  <si>
    <t>0946</t>
  </si>
  <si>
    <t>001906</t>
  </si>
  <si>
    <t>NECHES ISD</t>
  </si>
  <si>
    <t>0947</t>
  </si>
  <si>
    <t>123905</t>
  </si>
  <si>
    <t>NEDERLAND ISD</t>
  </si>
  <si>
    <t>0948</t>
  </si>
  <si>
    <t>079906</t>
  </si>
  <si>
    <t>NEEDVILLE ISD</t>
  </si>
  <si>
    <t>0950</t>
  </si>
  <si>
    <t>019905</t>
  </si>
  <si>
    <t>NEW BOSTON ISD</t>
  </si>
  <si>
    <t>0951</t>
  </si>
  <si>
    <t>046901</t>
  </si>
  <si>
    <t>NEW BRAUNFELS ISD</t>
  </si>
  <si>
    <t>1653</t>
  </si>
  <si>
    <t>170908</t>
  </si>
  <si>
    <t>NEW CANEY ISD</t>
  </si>
  <si>
    <t>1410</t>
  </si>
  <si>
    <t>152902</t>
  </si>
  <si>
    <t>NEW DEAL ISD</t>
  </si>
  <si>
    <t>1600</t>
  </si>
  <si>
    <t>230906</t>
  </si>
  <si>
    <t>NEW DIANA ISD</t>
  </si>
  <si>
    <t>2261</t>
  </si>
  <si>
    <t>015805</t>
  </si>
  <si>
    <t>NEW FRONTIERS CHARTER SCHOOL</t>
  </si>
  <si>
    <t>1553</t>
  </si>
  <si>
    <t>153905</t>
  </si>
  <si>
    <t>NEW HOME ISD</t>
  </si>
  <si>
    <t>1199</t>
  </si>
  <si>
    <t>037908</t>
  </si>
  <si>
    <t>NEW SUMMERFIELD ISD</t>
  </si>
  <si>
    <t>0954</t>
  </si>
  <si>
    <t>236901</t>
  </si>
  <si>
    <t>NEW WAVERLY ISD</t>
  </si>
  <si>
    <t>0952</t>
  </si>
  <si>
    <t>252902</t>
  </si>
  <si>
    <t>NEWCASTLE ISD</t>
  </si>
  <si>
    <t>2315</t>
  </si>
  <si>
    <t>220817</t>
  </si>
  <si>
    <t>NEWMAN INTERNATIONAL ACADEMY</t>
  </si>
  <si>
    <t>0953</t>
  </si>
  <si>
    <t>176902</t>
  </si>
  <si>
    <t>NEWTON ISD</t>
  </si>
  <si>
    <t>0956</t>
  </si>
  <si>
    <t>089903</t>
  </si>
  <si>
    <t>NIXON SMILEY CISD</t>
  </si>
  <si>
    <t>0957</t>
  </si>
  <si>
    <t>169902</t>
  </si>
  <si>
    <t>NOCONA ISD</t>
  </si>
  <si>
    <t>0959</t>
  </si>
  <si>
    <t>062902</t>
  </si>
  <si>
    <t>NORDHEIM ISD</t>
  </si>
  <si>
    <t>0960</t>
  </si>
  <si>
    <t>145906</t>
  </si>
  <si>
    <t>NORMANGEE ISD</t>
  </si>
  <si>
    <t>1695</t>
  </si>
  <si>
    <t>049958</t>
  </si>
  <si>
    <t>958</t>
  </si>
  <si>
    <t>NORTH CENTRAL TX COLLEGE</t>
  </si>
  <si>
    <t>1624</t>
  </si>
  <si>
    <t>015910</t>
  </si>
  <si>
    <t>NORTH EAST ISD</t>
  </si>
  <si>
    <t>1972</t>
  </si>
  <si>
    <t>112906</t>
  </si>
  <si>
    <t>NORTH HOPKINS ISD</t>
  </si>
  <si>
    <t>1755</t>
  </si>
  <si>
    <t>139911</t>
  </si>
  <si>
    <t>NORTH LAMAR ISD</t>
  </si>
  <si>
    <t>2278</t>
  </si>
  <si>
    <t>220814</t>
  </si>
  <si>
    <t>NORTH TEXAS ELEMENTARY SCHOOL OF ARTS</t>
  </si>
  <si>
    <t>0961</t>
  </si>
  <si>
    <t>154903</t>
  </si>
  <si>
    <t>NORTH ZULCH ISD</t>
  </si>
  <si>
    <t>1992</t>
  </si>
  <si>
    <t>225998</t>
  </si>
  <si>
    <t>998</t>
  </si>
  <si>
    <t>NORTHEAST TX COMMUNITY COLLEGE</t>
  </si>
  <si>
    <t>1627</t>
  </si>
  <si>
    <t>015915</t>
  </si>
  <si>
    <t>NORTHSIDE ISD</t>
  </si>
  <si>
    <t>1735</t>
  </si>
  <si>
    <t>244905</t>
  </si>
  <si>
    <t>1557</t>
  </si>
  <si>
    <t>061911</t>
  </si>
  <si>
    <t>NORTHWEST ISD</t>
  </si>
  <si>
    <t>2249</t>
  </si>
  <si>
    <t>057809</t>
  </si>
  <si>
    <t>NOVA CHARTER SCHOOL</t>
  </si>
  <si>
    <t>2185</t>
  </si>
  <si>
    <t>057827</t>
  </si>
  <si>
    <t>NOVA CHARTER SOUTHEAST</t>
  </si>
  <si>
    <t>1582</t>
  </si>
  <si>
    <t>069902</t>
  </si>
  <si>
    <t>NUECES CANYON CONS ISD</t>
  </si>
  <si>
    <t>1939</t>
  </si>
  <si>
    <t>235904</t>
  </si>
  <si>
    <t>NURSERY ISD</t>
  </si>
  <si>
    <t>2067</t>
  </si>
  <si>
    <t>227804</t>
  </si>
  <si>
    <t>NYOS CHARTER SCHOOL</t>
  </si>
  <si>
    <t>0966</t>
  </si>
  <si>
    <t>153903</t>
  </si>
  <si>
    <t>O DONNELL ISD</t>
  </si>
  <si>
    <t>0964</t>
  </si>
  <si>
    <t>145907</t>
  </si>
  <si>
    <t>OAKWOOD ISD</t>
  </si>
  <si>
    <t>0965</t>
  </si>
  <si>
    <t>205905</t>
  </si>
  <si>
    <t>ODEM-EDROY ISD</t>
  </si>
  <si>
    <t>1540</t>
  </si>
  <si>
    <t>068973</t>
  </si>
  <si>
    <t>973</t>
  </si>
  <si>
    <t>ODESSA COLLEGE</t>
  </si>
  <si>
    <t>2157</t>
  </si>
  <si>
    <t>084802</t>
  </si>
  <si>
    <t>ODYSSEY ACADEMY</t>
  </si>
  <si>
    <t>0968</t>
  </si>
  <si>
    <t>050904</t>
  </si>
  <si>
    <t>OGLESBY ISD</t>
  </si>
  <si>
    <t>1970</t>
  </si>
  <si>
    <t>200906</t>
  </si>
  <si>
    <t>OLFEN ISD</t>
  </si>
  <si>
    <t>0973</t>
  </si>
  <si>
    <t>252903</t>
  </si>
  <si>
    <t>OLNEY ISD</t>
  </si>
  <si>
    <t>0974</t>
  </si>
  <si>
    <t>140905</t>
  </si>
  <si>
    <t>OLTON ISD</t>
  </si>
  <si>
    <t>0977</t>
  </si>
  <si>
    <t>187910</t>
  </si>
  <si>
    <t>ONALASKA ISD</t>
  </si>
  <si>
    <t>0980</t>
  </si>
  <si>
    <t>125903</t>
  </si>
  <si>
    <t>ORANGE GROVE ISD</t>
  </si>
  <si>
    <t>0979</t>
  </si>
  <si>
    <t>181905</t>
  </si>
  <si>
    <t>ORANGEFIELD ISD</t>
  </si>
  <si>
    <t>0981</t>
  </si>
  <si>
    <t>230903</t>
  </si>
  <si>
    <t>ORE CITY ISD</t>
  </si>
  <si>
    <t>2220</t>
  </si>
  <si>
    <t>014804</t>
  </si>
  <si>
    <t>ORENDA CHARTER SCHOOL</t>
  </si>
  <si>
    <t>0982</t>
  </si>
  <si>
    <t>201908</t>
  </si>
  <si>
    <t>OVERTON ISD</t>
  </si>
  <si>
    <t>0983</t>
  </si>
  <si>
    <t>051901</t>
  </si>
  <si>
    <t>PADUCAH ISD</t>
  </si>
  <si>
    <t>1940</t>
  </si>
  <si>
    <t>104907</t>
  </si>
  <si>
    <t>PAINT CREEK ISD</t>
  </si>
  <si>
    <t>1845</t>
  </si>
  <si>
    <t>048903</t>
  </si>
  <si>
    <t>PAINT ROCK ISD</t>
  </si>
  <si>
    <t>0986</t>
  </si>
  <si>
    <t>158905</t>
  </si>
  <si>
    <t>PALACIOS ISD</t>
  </si>
  <si>
    <t>0987</t>
  </si>
  <si>
    <t>001907</t>
  </si>
  <si>
    <t>PALESTINE ISD</t>
  </si>
  <si>
    <t>0989</t>
  </si>
  <si>
    <t>070910</t>
  </si>
  <si>
    <t>PALMER ISD</t>
  </si>
  <si>
    <t>1947</t>
  </si>
  <si>
    <t>182906</t>
  </si>
  <si>
    <t>PALO PINTO ISD</t>
  </si>
  <si>
    <t>0990</t>
  </si>
  <si>
    <t>090904</t>
  </si>
  <si>
    <t>PAMPA ISD</t>
  </si>
  <si>
    <t>0991</t>
  </si>
  <si>
    <t>033902</t>
  </si>
  <si>
    <t>PANHANDLE ISD</t>
  </si>
  <si>
    <t>2187</t>
  </si>
  <si>
    <t>183801</t>
  </si>
  <si>
    <t>PANOLA CHARTER SCHOOL</t>
  </si>
  <si>
    <t>1471</t>
  </si>
  <si>
    <t>183974</t>
  </si>
  <si>
    <t>974</t>
  </si>
  <si>
    <t>PANOLA COLLEGE</t>
  </si>
  <si>
    <t>2011</t>
  </si>
  <si>
    <t>042905</t>
  </si>
  <si>
    <t>PANTHER CREEK CONS ISD</t>
  </si>
  <si>
    <t>0992</t>
  </si>
  <si>
    <t>249906</t>
  </si>
  <si>
    <t>PARADISE ISD</t>
  </si>
  <si>
    <t>0993</t>
  </si>
  <si>
    <t>139909</t>
  </si>
  <si>
    <t>PARIS ISD</t>
  </si>
  <si>
    <t>1547</t>
  </si>
  <si>
    <t>139975</t>
  </si>
  <si>
    <t>975</t>
  </si>
  <si>
    <t>PARIS JUNIOR COLLEGE</t>
  </si>
  <si>
    <t>0994</t>
  </si>
  <si>
    <t>101917</t>
  </si>
  <si>
    <t>PASADENA ISD</t>
  </si>
  <si>
    <t>2113</t>
  </si>
  <si>
    <t>071803</t>
  </si>
  <si>
    <t>PASO DEL NORTE ACADEMY</t>
  </si>
  <si>
    <t>1647</t>
  </si>
  <si>
    <t>063906</t>
  </si>
  <si>
    <t>PATTON SPRINGS ISD</t>
  </si>
  <si>
    <t>0995</t>
  </si>
  <si>
    <t>013902</t>
  </si>
  <si>
    <t>PAWNEE ISD</t>
  </si>
  <si>
    <t>1427</t>
  </si>
  <si>
    <t>020908</t>
  </si>
  <si>
    <t>PEARLAND ISD</t>
  </si>
  <si>
    <t>0996</t>
  </si>
  <si>
    <t>082903</t>
  </si>
  <si>
    <t>PEARSALL ISD</t>
  </si>
  <si>
    <t>1642</t>
  </si>
  <si>
    <t>184908</t>
  </si>
  <si>
    <t>PEASTER ISD</t>
  </si>
  <si>
    <t>0998</t>
  </si>
  <si>
    <t>195901</t>
  </si>
  <si>
    <t>PECOS BARSTOW TOYAH ISD</t>
  </si>
  <si>
    <t>2039</t>
  </si>
  <si>
    <t>057802</t>
  </si>
  <si>
    <t>PEGASUS SCHOOL OF LIBERAL ARTS &amp; SCIENCE</t>
  </si>
  <si>
    <t>1833</t>
  </si>
  <si>
    <t>109914</t>
  </si>
  <si>
    <t>PENELOPE ISD</t>
  </si>
  <si>
    <t>1000</t>
  </si>
  <si>
    <t>119903</t>
  </si>
  <si>
    <t>PERRIN WHITT CONS ISD</t>
  </si>
  <si>
    <t>1001</t>
  </si>
  <si>
    <t>179901</t>
  </si>
  <si>
    <t>PERRYTON ISD</t>
  </si>
  <si>
    <t>1002</t>
  </si>
  <si>
    <t>095904</t>
  </si>
  <si>
    <t>PETERSBURG ISD</t>
  </si>
  <si>
    <t>1003</t>
  </si>
  <si>
    <t>039903</t>
  </si>
  <si>
    <t>PETROLIA ISD</t>
  </si>
  <si>
    <t>1597</t>
  </si>
  <si>
    <t>013903</t>
  </si>
  <si>
    <t>PETTUS ISD</t>
  </si>
  <si>
    <t>0942</t>
  </si>
  <si>
    <t>172905</t>
  </si>
  <si>
    <t>PEWITT CONS ISD</t>
  </si>
  <si>
    <t>1005</t>
  </si>
  <si>
    <t>227904</t>
  </si>
  <si>
    <t>PFLUGERVILLE ISD</t>
  </si>
  <si>
    <t>1006</t>
  </si>
  <si>
    <t>108909</t>
  </si>
  <si>
    <t>PHARR-SAN JUAN-ALAMO ISD</t>
  </si>
  <si>
    <t>1009</t>
  </si>
  <si>
    <t>061903</t>
  </si>
  <si>
    <t>PILOT POINT ISD</t>
  </si>
  <si>
    <t>1497</t>
  </si>
  <si>
    <t>092904</t>
  </si>
  <si>
    <t>PINE TREE ISD</t>
  </si>
  <si>
    <t>2133</t>
  </si>
  <si>
    <t>003801</t>
  </si>
  <si>
    <t>PINEYWOODS ACADEMY</t>
  </si>
  <si>
    <t>2346</t>
  </si>
  <si>
    <t>057850</t>
  </si>
  <si>
    <t>PIONEER TECHNOLOGY &amp; ARTS ACADEMY</t>
  </si>
  <si>
    <t>1012</t>
  </si>
  <si>
    <t>032902</t>
  </si>
  <si>
    <t>PITTSBURG ISD</t>
  </si>
  <si>
    <t>1610</t>
  </si>
  <si>
    <t>251902</t>
  </si>
  <si>
    <t>PLAINS ISD</t>
  </si>
  <si>
    <t>1013</t>
  </si>
  <si>
    <t>095905</t>
  </si>
  <si>
    <t>PLAINVIEW ISD</t>
  </si>
  <si>
    <t>1014</t>
  </si>
  <si>
    <t>043910</t>
  </si>
  <si>
    <t>PLANO ISD</t>
  </si>
  <si>
    <t>1973</t>
  </si>
  <si>
    <t>019912</t>
  </si>
  <si>
    <t>PLEASANT GROVE ISD</t>
  </si>
  <si>
    <t>1018</t>
  </si>
  <si>
    <t>007905</t>
  </si>
  <si>
    <t>PLEASANTON ISD</t>
  </si>
  <si>
    <t>2013</t>
  </si>
  <si>
    <t>117904</t>
  </si>
  <si>
    <t>PLEMONS-STINNETT-PHILLIPS CISD</t>
  </si>
  <si>
    <t>1021</t>
  </si>
  <si>
    <t>031909</t>
  </si>
  <si>
    <t>POINT ISABEL ISD</t>
  </si>
  <si>
    <t>1022</t>
  </si>
  <si>
    <t>061906</t>
  </si>
  <si>
    <t>PONDER ISD</t>
  </si>
  <si>
    <t>1023</t>
  </si>
  <si>
    <t>184901</t>
  </si>
  <si>
    <t>POOLVILLE ISD</t>
  </si>
  <si>
    <t>2041</t>
  </si>
  <si>
    <t>015801</t>
  </si>
  <si>
    <t>POR VIDA ACADEMY</t>
  </si>
  <si>
    <t>1024</t>
  </si>
  <si>
    <t>178908</t>
  </si>
  <si>
    <t>PORT ARANSAS ISD</t>
  </si>
  <si>
    <t>1025</t>
  </si>
  <si>
    <t>123907</t>
  </si>
  <si>
    <t>PORT ARTHUR ISD</t>
  </si>
  <si>
    <t>1406</t>
  </si>
  <si>
    <t>123908</t>
  </si>
  <si>
    <t>PORT NECHES-GROVES ISD</t>
  </si>
  <si>
    <t>1027</t>
  </si>
  <si>
    <t>085902</t>
  </si>
  <si>
    <t>POST ISD</t>
  </si>
  <si>
    <t>1028</t>
  </si>
  <si>
    <t>007906</t>
  </si>
  <si>
    <t>POTEET ISD</t>
  </si>
  <si>
    <t>1029</t>
  </si>
  <si>
    <t>247904</t>
  </si>
  <si>
    <t>POTH CONS ISD</t>
  </si>
  <si>
    <t>1932</t>
  </si>
  <si>
    <t>091913</t>
  </si>
  <si>
    <t>POTTSBORO ISD</t>
  </si>
  <si>
    <t>1032</t>
  </si>
  <si>
    <t>028906</t>
  </si>
  <si>
    <t>PRAIRIE LEA ISD</t>
  </si>
  <si>
    <t>1623</t>
  </si>
  <si>
    <t>169909</t>
  </si>
  <si>
    <t>PRAIRIE VALLEY ISD</t>
  </si>
  <si>
    <t>0007</t>
  </si>
  <si>
    <t>237715</t>
  </si>
  <si>
    <t>715</t>
  </si>
  <si>
    <t>PRAIRIE VIEW A &amp; M UNIVERSITY</t>
  </si>
  <si>
    <t>0400</t>
  </si>
  <si>
    <t>139912</t>
  </si>
  <si>
    <t>PRAIRILAND ISD</t>
  </si>
  <si>
    <t>2183</t>
  </si>
  <si>
    <t>072801</t>
  </si>
  <si>
    <t>PREMIER HIGH SCHOOLS</t>
  </si>
  <si>
    <t>1033</t>
  </si>
  <si>
    <t>125905</t>
  </si>
  <si>
    <t>PREMONT ISD</t>
  </si>
  <si>
    <t>1034</t>
  </si>
  <si>
    <t>189902</t>
  </si>
  <si>
    <t>PRESIDIO ISD</t>
  </si>
  <si>
    <t>1891</t>
  </si>
  <si>
    <t>167904</t>
  </si>
  <si>
    <t>PRIDDY ISD</t>
  </si>
  <si>
    <t>1035</t>
  </si>
  <si>
    <t>043911</t>
  </si>
  <si>
    <t>PRINCETON ISD</t>
  </si>
  <si>
    <t>0924</t>
  </si>
  <si>
    <t>098903</t>
  </si>
  <si>
    <t>PRINGLE-MORSE CONS ISD</t>
  </si>
  <si>
    <t>1037</t>
  </si>
  <si>
    <t>108910</t>
  </si>
  <si>
    <t>PROGRESO ISD</t>
  </si>
  <si>
    <t>2369</t>
  </si>
  <si>
    <t>15839</t>
  </si>
  <si>
    <t>PROMESA ACADEMY CHARTER SCHOOL</t>
  </si>
  <si>
    <t>2233</t>
  </si>
  <si>
    <t>101853</t>
  </si>
  <si>
    <t>PROMISE COMMUNITY SCHOOL</t>
  </si>
  <si>
    <t>1326</t>
  </si>
  <si>
    <t>043912</t>
  </si>
  <si>
    <t>PROSPER ISD</t>
  </si>
  <si>
    <t>1040</t>
  </si>
  <si>
    <t>099903</t>
  </si>
  <si>
    <t>QUANAH ISD</t>
  </si>
  <si>
    <t>1041</t>
  </si>
  <si>
    <t>034907</t>
  </si>
  <si>
    <t>QUEEN CITY ISD</t>
  </si>
  <si>
    <t>1042</t>
  </si>
  <si>
    <t>116908</t>
  </si>
  <si>
    <t>QUINLAN ISD</t>
  </si>
  <si>
    <t>1044</t>
  </si>
  <si>
    <t>250904</t>
  </si>
  <si>
    <t>QUITMAN ISD</t>
  </si>
  <si>
    <t>2117</t>
  </si>
  <si>
    <t>015815</t>
  </si>
  <si>
    <t>RADIANCE ACADEMY OF LEARNING</t>
  </si>
  <si>
    <t>0593</t>
  </si>
  <si>
    <t>190903</t>
  </si>
  <si>
    <t>RAINS ISD</t>
  </si>
  <si>
    <t>1045</t>
  </si>
  <si>
    <t>054903</t>
  </si>
  <si>
    <t>RALLS ISD</t>
  </si>
  <si>
    <t>1966</t>
  </si>
  <si>
    <t>066005</t>
  </si>
  <si>
    <t>RAMIREZ COMMON SD</t>
  </si>
  <si>
    <t>2108</t>
  </si>
  <si>
    <t>234801</t>
  </si>
  <si>
    <t>RANCH ACADEMY</t>
  </si>
  <si>
    <t>1047</t>
  </si>
  <si>
    <t>015906</t>
  </si>
  <si>
    <t>RANDOLPH FIELD ISD</t>
  </si>
  <si>
    <t>1048</t>
  </si>
  <si>
    <t>067907</t>
  </si>
  <si>
    <t>RANGER ISD</t>
  </si>
  <si>
    <t>1563</t>
  </si>
  <si>
    <t>067976</t>
  </si>
  <si>
    <t>976</t>
  </si>
  <si>
    <t>RANGER JUNIOR COLLEGE</t>
  </si>
  <si>
    <t>1050</t>
  </si>
  <si>
    <t>231902</t>
  </si>
  <si>
    <t>RANKIN ISD</t>
  </si>
  <si>
    <t>2055</t>
  </si>
  <si>
    <t>161802</t>
  </si>
  <si>
    <t>RAPOPORT ACADEMY</t>
  </si>
  <si>
    <t>2033</t>
  </si>
  <si>
    <t>101806</t>
  </si>
  <si>
    <t>RAUL YZAGUIRRE SCHOOL</t>
  </si>
  <si>
    <t>1052</t>
  </si>
  <si>
    <t>245903</t>
  </si>
  <si>
    <t>RAYMONDVILLE ISD</t>
  </si>
  <si>
    <t>2365</t>
  </si>
  <si>
    <t xml:space="preserve">      </t>
  </si>
  <si>
    <t xml:space="preserve">REACH NETWORK </t>
  </si>
  <si>
    <t>1054</t>
  </si>
  <si>
    <t>192901</t>
  </si>
  <si>
    <t>REAGAN COUNTY ISD</t>
  </si>
  <si>
    <t>1999</t>
  </si>
  <si>
    <t>019911</t>
  </si>
  <si>
    <t>RED LICK ISD</t>
  </si>
  <si>
    <t>1055</t>
  </si>
  <si>
    <t>070911</t>
  </si>
  <si>
    <t>RED OAK ISD</t>
  </si>
  <si>
    <t>1056</t>
  </si>
  <si>
    <t>019906</t>
  </si>
  <si>
    <t>REDWATER ISD</t>
  </si>
  <si>
    <t>1739</t>
  </si>
  <si>
    <t>196903</t>
  </si>
  <si>
    <t>REFUGIO ISD</t>
  </si>
  <si>
    <t>1801</t>
  </si>
  <si>
    <t>108950</t>
  </si>
  <si>
    <t>REGION 01 EDUC SERVICE CENTER</t>
  </si>
  <si>
    <t>1802</t>
  </si>
  <si>
    <t>178950</t>
  </si>
  <si>
    <t>REGION 02 EDUC SERVICE CENTER</t>
  </si>
  <si>
    <t>1803</t>
  </si>
  <si>
    <t>235950</t>
  </si>
  <si>
    <t>REGION 03 EDUC SERVICE CENTER</t>
  </si>
  <si>
    <t>1804</t>
  </si>
  <si>
    <t>101950</t>
  </si>
  <si>
    <t>REGION 04 EDUC SERVICE CENTER</t>
  </si>
  <si>
    <t>1805</t>
  </si>
  <si>
    <t>181950</t>
  </si>
  <si>
    <t>REGION 05 EDUC SERVICE CENTER</t>
  </si>
  <si>
    <t>1806</t>
  </si>
  <si>
    <t>236950</t>
  </si>
  <si>
    <t>REGION 06 EDUC SERVICE CENTER</t>
  </si>
  <si>
    <t>1807</t>
  </si>
  <si>
    <t>092950</t>
  </si>
  <si>
    <t>REGION 07 EDUC SERVICE CENTER</t>
  </si>
  <si>
    <t>1808</t>
  </si>
  <si>
    <t>225950</t>
  </si>
  <si>
    <t>REGION 08 EDUC SERVICE CENTER</t>
  </si>
  <si>
    <t>1809</t>
  </si>
  <si>
    <t>243950</t>
  </si>
  <si>
    <t>REGION 09 EDUC SERVICE CENTER</t>
  </si>
  <si>
    <t>1810</t>
  </si>
  <si>
    <t>057950</t>
  </si>
  <si>
    <t>REGION 10 EDUC SERVICE CENTER</t>
  </si>
  <si>
    <t>1811</t>
  </si>
  <si>
    <t>220950</t>
  </si>
  <si>
    <t>REGION 11 EDUC SERVICE CENTER</t>
  </si>
  <si>
    <t>1812</t>
  </si>
  <si>
    <t>161950</t>
  </si>
  <si>
    <t>REGION 12 EDUC SERVICE CENTER</t>
  </si>
  <si>
    <t>1813</t>
  </si>
  <si>
    <t>227950</t>
  </si>
  <si>
    <t>REGION 13 EDUC SERVICE CENTER</t>
  </si>
  <si>
    <t>1814</t>
  </si>
  <si>
    <t>221950</t>
  </si>
  <si>
    <t>REGION 14 EDUC SERVICE CENTER</t>
  </si>
  <si>
    <t>1815</t>
  </si>
  <si>
    <t>226950</t>
  </si>
  <si>
    <t>REGION 15 EDUC SERVICE CENTER</t>
  </si>
  <si>
    <t>1816</t>
  </si>
  <si>
    <t>188950</t>
  </si>
  <si>
    <t>REGION 16 EDUC SERVICE CENTER</t>
  </si>
  <si>
    <t>1817</t>
  </si>
  <si>
    <t>152950</t>
  </si>
  <si>
    <t>REGION 17 EDUC SERVICE CENTER</t>
  </si>
  <si>
    <t>1818</t>
  </si>
  <si>
    <t>165950</t>
  </si>
  <si>
    <t>REGION 18 EDUC SERVICE CENTER</t>
  </si>
  <si>
    <t>1819</t>
  </si>
  <si>
    <t>071950</t>
  </si>
  <si>
    <t>REGION 19 EDUC SERVICE CENTER</t>
  </si>
  <si>
    <t>1820</t>
  </si>
  <si>
    <t>015950</t>
  </si>
  <si>
    <t>REGION 20 EDUC SERVICE CENTER</t>
  </si>
  <si>
    <t>2368</t>
  </si>
  <si>
    <t>RELAY LAB SCHOOLS TEXAS</t>
  </si>
  <si>
    <t>2358</t>
  </si>
  <si>
    <t>101876</t>
  </si>
  <si>
    <t>REVE PREPARATORY CHARTER SCHOOL</t>
  </si>
  <si>
    <t>1060</t>
  </si>
  <si>
    <t>137902</t>
  </si>
  <si>
    <t>RICARDO ISD</t>
  </si>
  <si>
    <t>0570</t>
  </si>
  <si>
    <t>045903</t>
  </si>
  <si>
    <t>RICE CONS ISD</t>
  </si>
  <si>
    <t>1961</t>
  </si>
  <si>
    <t>175911</t>
  </si>
  <si>
    <t>RICE ISD</t>
  </si>
  <si>
    <t>2070</t>
  </si>
  <si>
    <t>014801</t>
  </si>
  <si>
    <t>RICHARD MILBURN - KILLEEN</t>
  </si>
  <si>
    <t>1061</t>
  </si>
  <si>
    <t>093905</t>
  </si>
  <si>
    <t>RICHARDS ISD</t>
  </si>
  <si>
    <t>1062</t>
  </si>
  <si>
    <t>057916</t>
  </si>
  <si>
    <t>RICHARDSON ISD</t>
  </si>
  <si>
    <t>1063</t>
  </si>
  <si>
    <t>206902</t>
  </si>
  <si>
    <t>RICHLAND SPRINGS ISD</t>
  </si>
  <si>
    <t>1065</t>
  </si>
  <si>
    <t>161912</t>
  </si>
  <si>
    <t>RIESEL ISD</t>
  </si>
  <si>
    <t>1067</t>
  </si>
  <si>
    <t>214901</t>
  </si>
  <si>
    <t>RIO GRANDE CITY CISD</t>
  </si>
  <si>
    <t>1068</t>
  </si>
  <si>
    <t>031911</t>
  </si>
  <si>
    <t>RIO HONDO ISD</t>
  </si>
  <si>
    <t>1069</t>
  </si>
  <si>
    <t>126907</t>
  </si>
  <si>
    <t>RIO VISTA ISD</t>
  </si>
  <si>
    <t>2156</t>
  </si>
  <si>
    <t>152802</t>
  </si>
  <si>
    <t>RISE ACADEMY</t>
  </si>
  <si>
    <t>1070</t>
  </si>
  <si>
    <t>067908</t>
  </si>
  <si>
    <t>RISING STAR ISD</t>
  </si>
  <si>
    <t>1334</t>
  </si>
  <si>
    <t>188902</t>
  </si>
  <si>
    <t>RIVER ROAD ISD</t>
  </si>
  <si>
    <t>0404</t>
  </si>
  <si>
    <t>194903</t>
  </si>
  <si>
    <t>RIVERCREST ISD</t>
  </si>
  <si>
    <t>1072</t>
  </si>
  <si>
    <t>137903</t>
  </si>
  <si>
    <t>RIVIERA ISD</t>
  </si>
  <si>
    <t>1076</t>
  </si>
  <si>
    <t>041902</t>
  </si>
  <si>
    <t>ROBERT LEE ISD</t>
  </si>
  <si>
    <t>1688</t>
  </si>
  <si>
    <t>161922</t>
  </si>
  <si>
    <t>ROBINSON ISD</t>
  </si>
  <si>
    <t>1077</t>
  </si>
  <si>
    <t>178909</t>
  </si>
  <si>
    <t>ROBSTOWN ISD</t>
  </si>
  <si>
    <t>1078</t>
  </si>
  <si>
    <t>076903</t>
  </si>
  <si>
    <t>ROBY CISD</t>
  </si>
  <si>
    <t>1886</t>
  </si>
  <si>
    <t>160904</t>
  </si>
  <si>
    <t>ROCHELLE ISD</t>
  </si>
  <si>
    <t>1080</t>
  </si>
  <si>
    <t>166904</t>
  </si>
  <si>
    <t>ROCKDALE ISD</t>
  </si>
  <si>
    <t>1083</t>
  </si>
  <si>
    <t>069901</t>
  </si>
  <si>
    <t>ROCKSPRINGS ISD</t>
  </si>
  <si>
    <t>1084</t>
  </si>
  <si>
    <t>199901</t>
  </si>
  <si>
    <t>ROCKWALL ISD</t>
  </si>
  <si>
    <t>1086</t>
  </si>
  <si>
    <t>014907</t>
  </si>
  <si>
    <t>ROGERS ISD</t>
  </si>
  <si>
    <t>1486</t>
  </si>
  <si>
    <t>214903</t>
  </si>
  <si>
    <t>ROMA ISD</t>
  </si>
  <si>
    <t>1841</t>
  </si>
  <si>
    <t>152908</t>
  </si>
  <si>
    <t>ROOSEVELT ISD</t>
  </si>
  <si>
    <t>1087</t>
  </si>
  <si>
    <t>110905</t>
  </si>
  <si>
    <t>ROPES ISD</t>
  </si>
  <si>
    <t>1088</t>
  </si>
  <si>
    <t>177901</t>
  </si>
  <si>
    <t>ROSCOE ISD</t>
  </si>
  <si>
    <t>1089</t>
  </si>
  <si>
    <t>073905</t>
  </si>
  <si>
    <t>ROSEBUD-LOTT CONS ISD</t>
  </si>
  <si>
    <t>1093</t>
  </si>
  <si>
    <t>076904</t>
  </si>
  <si>
    <t>ROTAN ISD</t>
  </si>
  <si>
    <t>1094</t>
  </si>
  <si>
    <t>246909</t>
  </si>
  <si>
    <t>ROUND ROCK ISD</t>
  </si>
  <si>
    <t>1684</t>
  </si>
  <si>
    <t>075908</t>
  </si>
  <si>
    <t>ROUND TOP CARMINE ISD</t>
  </si>
  <si>
    <t>1421</t>
  </si>
  <si>
    <t>237905</t>
  </si>
  <si>
    <t>ROYAL ISD</t>
  </si>
  <si>
    <t>1098</t>
  </si>
  <si>
    <t>199902</t>
  </si>
  <si>
    <t>ROYSE CITY ISD</t>
  </si>
  <si>
    <t>1099</t>
  </si>
  <si>
    <t>104903</t>
  </si>
  <si>
    <t>RULE ISD</t>
  </si>
  <si>
    <t>1100</t>
  </si>
  <si>
    <t>128903</t>
  </si>
  <si>
    <t>RUNGE ISD</t>
  </si>
  <si>
    <t>2370</t>
  </si>
  <si>
    <t>24901</t>
  </si>
  <si>
    <t>RURAL SCHOOLS INNOVATION ZONE</t>
  </si>
  <si>
    <t>1102</t>
  </si>
  <si>
    <t>037907</t>
  </si>
  <si>
    <t>RUSK ISD</t>
  </si>
  <si>
    <t>1933</t>
  </si>
  <si>
    <t>091914</t>
  </si>
  <si>
    <t>S &amp; S CONS ISD</t>
  </si>
  <si>
    <t>1103</t>
  </si>
  <si>
    <t>232902</t>
  </si>
  <si>
    <t>SABINAL ISD</t>
  </si>
  <si>
    <t>1569</t>
  </si>
  <si>
    <t>092906</t>
  </si>
  <si>
    <t>SABINE ISD</t>
  </si>
  <si>
    <t>1554</t>
  </si>
  <si>
    <t>123913</t>
  </si>
  <si>
    <t>SABINE PASS ISD</t>
  </si>
  <si>
    <t>1106</t>
  </si>
  <si>
    <t>169911</t>
  </si>
  <si>
    <t>SAINT JO ISD</t>
  </si>
  <si>
    <t>1108</t>
  </si>
  <si>
    <t>014908</t>
  </si>
  <si>
    <t>SALADO ISD</t>
  </si>
  <si>
    <t>1109</t>
  </si>
  <si>
    <t>112909</t>
  </si>
  <si>
    <t>SALTILLO ISD</t>
  </si>
  <si>
    <t>0008</t>
  </si>
  <si>
    <t>236753</t>
  </si>
  <si>
    <t>753</t>
  </si>
  <si>
    <t>SAM HOUSTON STATE UNIVERSITY</t>
  </si>
  <si>
    <t>1737</t>
  </si>
  <si>
    <t>074917</t>
  </si>
  <si>
    <t>SAM RAYBURN CONS ISD</t>
  </si>
  <si>
    <t>1110</t>
  </si>
  <si>
    <t>226903</t>
  </si>
  <si>
    <t>SAN ANGELO ISD</t>
  </si>
  <si>
    <t>1111</t>
  </si>
  <si>
    <t>015907</t>
  </si>
  <si>
    <t>SAN ANTONIO ISD</t>
  </si>
  <si>
    <t>1113</t>
  </si>
  <si>
    <t>203901</t>
  </si>
  <si>
    <t>SAN AUGUSTINE ISD</t>
  </si>
  <si>
    <t>1114</t>
  </si>
  <si>
    <t>031912</t>
  </si>
  <si>
    <t>SAN BENITO CONS ISD</t>
  </si>
  <si>
    <t>1116</t>
  </si>
  <si>
    <t>066902</t>
  </si>
  <si>
    <t>SAN DIEGO ISD</t>
  </si>
  <si>
    <t>1117</t>
  </si>
  <si>
    <t>071904</t>
  </si>
  <si>
    <t>SAN ELIZARIO ISD</t>
  </si>
  <si>
    <t>1846</t>
  </si>
  <si>
    <t>233901</t>
  </si>
  <si>
    <t>SAN FELIPE DEL RIO CISD</t>
  </si>
  <si>
    <t>1463</t>
  </si>
  <si>
    <t>214902</t>
  </si>
  <si>
    <t>SAN ISIDRO ISD</t>
  </si>
  <si>
    <t>1699</t>
  </si>
  <si>
    <t>101978</t>
  </si>
  <si>
    <t>978</t>
  </si>
  <si>
    <t>SAN JACINTO COLLEGE DIST</t>
  </si>
  <si>
    <t>1121</t>
  </si>
  <si>
    <t>105902</t>
  </si>
  <si>
    <t>SAN MARCOS CONS ISD</t>
  </si>
  <si>
    <t>1482</t>
  </si>
  <si>
    <t>245904</t>
  </si>
  <si>
    <t>SAN PERLITA ISD</t>
  </si>
  <si>
    <t>1122</t>
  </si>
  <si>
    <t>206901</t>
  </si>
  <si>
    <t>SAN SABA ISD</t>
  </si>
  <si>
    <t>1968</t>
  </si>
  <si>
    <t>022903</t>
  </si>
  <si>
    <t>SAN VICENTE ISD</t>
  </si>
  <si>
    <t>0304</t>
  </si>
  <si>
    <t>058909</t>
  </si>
  <si>
    <t>SANDS CONS ISD</t>
  </si>
  <si>
    <t>1119</t>
  </si>
  <si>
    <t>117903</t>
  </si>
  <si>
    <t>SANFORD-FRITCH ISD</t>
  </si>
  <si>
    <t>1120</t>
  </si>
  <si>
    <t>061908</t>
  </si>
  <si>
    <t>SANGER ISD</t>
  </si>
  <si>
    <t>1123</t>
  </si>
  <si>
    <t>042903</t>
  </si>
  <si>
    <t>SANTA ANNA ISD</t>
  </si>
  <si>
    <t>1488</t>
  </si>
  <si>
    <t>084909</t>
  </si>
  <si>
    <t>SANTA FE ISD</t>
  </si>
  <si>
    <t>1425</t>
  </si>
  <si>
    <t>137904</t>
  </si>
  <si>
    <t>SANTA GERTRUDIS ISD</t>
  </si>
  <si>
    <t>1126</t>
  </si>
  <si>
    <t>031913</t>
  </si>
  <si>
    <t>SANTA MARIA ISD</t>
  </si>
  <si>
    <t>1127</t>
  </si>
  <si>
    <t>031914</t>
  </si>
  <si>
    <t>SANTA ROSA ISD</t>
  </si>
  <si>
    <t>1128</t>
  </si>
  <si>
    <t>182904</t>
  </si>
  <si>
    <t>SANTO ISD</t>
  </si>
  <si>
    <t>1132</t>
  </si>
  <si>
    <t>074911</t>
  </si>
  <si>
    <t>SAVOY ISD</t>
  </si>
  <si>
    <t>1713</t>
  </si>
  <si>
    <t>094902</t>
  </si>
  <si>
    <t>SCHERTZ-CIBOLO-UNIVERSAL CITY ISD</t>
  </si>
  <si>
    <t>0584</t>
  </si>
  <si>
    <t>207901</t>
  </si>
  <si>
    <t>SCHLEICHER CTY ISD</t>
  </si>
  <si>
    <t>2075</t>
  </si>
  <si>
    <t>015806</t>
  </si>
  <si>
    <t>SCHOOL OF EXCELLENCE IN EDUCATION</t>
  </si>
  <si>
    <t>2291</t>
  </si>
  <si>
    <t>015831</t>
  </si>
  <si>
    <t>SCHOOL OF SCIENCE &amp; TECH-DISCOVERY</t>
  </si>
  <si>
    <t>2256</t>
  </si>
  <si>
    <t>015827</t>
  </si>
  <si>
    <t>SCHOOL OF SCIENCE &amp; TECHNOLOGY</t>
  </si>
  <si>
    <t>1133</t>
  </si>
  <si>
    <t>075903</t>
  </si>
  <si>
    <t>SCHULENBURG ISD</t>
  </si>
  <si>
    <t>1650</t>
  </si>
  <si>
    <t>129910</t>
  </si>
  <si>
    <t>SCURRY ROSSER ISD</t>
  </si>
  <si>
    <t>0401</t>
  </si>
  <si>
    <t>083901</t>
  </si>
  <si>
    <t>SEAGRAVES ISD</t>
  </si>
  <si>
    <t>1136</t>
  </si>
  <si>
    <t>008902</t>
  </si>
  <si>
    <t>SEALY ISD</t>
  </si>
  <si>
    <t>2279</t>
  </si>
  <si>
    <t>178808</t>
  </si>
  <si>
    <t>SEASHORE CHARTER SCHOOLS</t>
  </si>
  <si>
    <t>1137</t>
  </si>
  <si>
    <t>094901</t>
  </si>
  <si>
    <t>SEGUIN ISD</t>
  </si>
  <si>
    <t>1687</t>
  </si>
  <si>
    <t>083903</t>
  </si>
  <si>
    <t>SEMINOLE PUBLIC SCHOOLS</t>
  </si>
  <si>
    <t>2027</t>
  </si>
  <si>
    <t>101802</t>
  </si>
  <si>
    <t>SER-NINOS CHARTER SCHOOL</t>
  </si>
  <si>
    <t>1138</t>
  </si>
  <si>
    <t>012901</t>
  </si>
  <si>
    <t>SEYMOUR ISD</t>
  </si>
  <si>
    <t>1658</t>
  </si>
  <si>
    <t>152909</t>
  </si>
  <si>
    <t>SHALLOWATER ISD</t>
  </si>
  <si>
    <t>1139</t>
  </si>
  <si>
    <t>242902</t>
  </si>
  <si>
    <t>SHAMROCK ISD</t>
  </si>
  <si>
    <t>1140</t>
  </si>
  <si>
    <t>108911</t>
  </si>
  <si>
    <t>SHARYLAND ISD</t>
  </si>
  <si>
    <t>1142</t>
  </si>
  <si>
    <t>210903</t>
  </si>
  <si>
    <t>SHELBYVILLE ISD</t>
  </si>
  <si>
    <t>1492</t>
  </si>
  <si>
    <t>101924</t>
  </si>
  <si>
    <t>SHELDON ISD</t>
  </si>
  <si>
    <t>1143</t>
  </si>
  <si>
    <t>204904</t>
  </si>
  <si>
    <t>SHEPHERD ISD</t>
  </si>
  <si>
    <t>1144</t>
  </si>
  <si>
    <t>091906</t>
  </si>
  <si>
    <t>SHERMAN ISD</t>
  </si>
  <si>
    <t>1146</t>
  </si>
  <si>
    <t>143903</t>
  </si>
  <si>
    <t>SHINER ISD</t>
  </si>
  <si>
    <t>1148</t>
  </si>
  <si>
    <t>047905</t>
  </si>
  <si>
    <t>SIDNEY ISD</t>
  </si>
  <si>
    <t>1490</t>
  </si>
  <si>
    <t>115902</t>
  </si>
  <si>
    <t>SIERRA BLANCA ISD</t>
  </si>
  <si>
    <t>1149</t>
  </si>
  <si>
    <t>100904</t>
  </si>
  <si>
    <t>SILSBEE ISD</t>
  </si>
  <si>
    <t>1150</t>
  </si>
  <si>
    <t>023902</t>
  </si>
  <si>
    <t>SILVERTON ISD</t>
  </si>
  <si>
    <t>2000</t>
  </si>
  <si>
    <t>019909</t>
  </si>
  <si>
    <t>SIMMS ISD</t>
  </si>
  <si>
    <t>1151</t>
  </si>
  <si>
    <t>205906</t>
  </si>
  <si>
    <t>SINTON ISD</t>
  </si>
  <si>
    <t>1915</t>
  </si>
  <si>
    <t>049909</t>
  </si>
  <si>
    <t>SIVELLS BEND ISD</t>
  </si>
  <si>
    <t>1153</t>
  </si>
  <si>
    <t>013905</t>
  </si>
  <si>
    <t>SKIDMORE TYNAN ISD</t>
  </si>
  <si>
    <t>1154</t>
  </si>
  <si>
    <t>152903</t>
  </si>
  <si>
    <t>SLATON ISD</t>
  </si>
  <si>
    <t>1155</t>
  </si>
  <si>
    <t>249908</t>
  </si>
  <si>
    <t>SLIDELL ISD</t>
  </si>
  <si>
    <t>1792</t>
  </si>
  <si>
    <t>001909</t>
  </si>
  <si>
    <t>SLOCUM ISD</t>
  </si>
  <si>
    <t>1159</t>
  </si>
  <si>
    <t>011904</t>
  </si>
  <si>
    <t>SMITHVILLE ISD</t>
  </si>
  <si>
    <t>1160</t>
  </si>
  <si>
    <t>110906</t>
  </si>
  <si>
    <t>SMYER ISD</t>
  </si>
  <si>
    <t>1576</t>
  </si>
  <si>
    <t>026903</t>
  </si>
  <si>
    <t>SNOOK ISD</t>
  </si>
  <si>
    <t>1161</t>
  </si>
  <si>
    <t>208902</t>
  </si>
  <si>
    <t>SNYDER ISD</t>
  </si>
  <si>
    <t>1718</t>
  </si>
  <si>
    <t>071909</t>
  </si>
  <si>
    <t>SOCORRO ISD</t>
  </si>
  <si>
    <t>1163</t>
  </si>
  <si>
    <t>015909</t>
  </si>
  <si>
    <t>SOMERSET ISD</t>
  </si>
  <si>
    <t>1164</t>
  </si>
  <si>
    <t>026902</t>
  </si>
  <si>
    <t>SOMERVILLE ISD</t>
  </si>
  <si>
    <t>1165</t>
  </si>
  <si>
    <t>218901</t>
  </si>
  <si>
    <t>SONORA ISD</t>
  </si>
  <si>
    <t>2114</t>
  </si>
  <si>
    <t>152803</t>
  </si>
  <si>
    <t>SOUTH PLAINS ACADEMY</t>
  </si>
  <si>
    <t>1656</t>
  </si>
  <si>
    <t>110979</t>
  </si>
  <si>
    <t>979</t>
  </si>
  <si>
    <t>SOUTH PLAINS COLLEGE</t>
  </si>
  <si>
    <t>1170</t>
  </si>
  <si>
    <t>015908</t>
  </si>
  <si>
    <t>SOUTH SAN ANTONIO ISD</t>
  </si>
  <si>
    <t>2022</t>
  </si>
  <si>
    <t>108948</t>
  </si>
  <si>
    <t>948</t>
  </si>
  <si>
    <t>SOUTH TEXAS COLLEGE</t>
  </si>
  <si>
    <t>2077</t>
  </si>
  <si>
    <t>108802</t>
  </si>
  <si>
    <t>SOUTH TEXAS EDUCATIONAL TECH</t>
  </si>
  <si>
    <t>1749</t>
  </si>
  <si>
    <t>031916</t>
  </si>
  <si>
    <t>SOUTH TEXAS ISD</t>
  </si>
  <si>
    <t>1168</t>
  </si>
  <si>
    <t>085903</t>
  </si>
  <si>
    <t>SOUTHLAND ISD</t>
  </si>
  <si>
    <t>1738</t>
  </si>
  <si>
    <t>015917</t>
  </si>
  <si>
    <t>SOUTHSIDE ISD</t>
  </si>
  <si>
    <t>2155</t>
  </si>
  <si>
    <t>101838</t>
  </si>
  <si>
    <t>SOUTHWEST HIGH SCHOOL</t>
  </si>
  <si>
    <t>1726</t>
  </si>
  <si>
    <t>015912</t>
  </si>
  <si>
    <t>SOUTHWEST ISD</t>
  </si>
  <si>
    <t>2076</t>
  </si>
  <si>
    <t>015807</t>
  </si>
  <si>
    <t>SOUTHWEST PREPARATORY SCHOOL</t>
  </si>
  <si>
    <t>1444</t>
  </si>
  <si>
    <t>232980</t>
  </si>
  <si>
    <t>980</t>
  </si>
  <si>
    <t>SOUTHWEST TX JR COLLEGE</t>
  </si>
  <si>
    <t>1173</t>
  </si>
  <si>
    <t>098904</t>
  </si>
  <si>
    <t>SPEARMAN ISD</t>
  </si>
  <si>
    <t>1568</t>
  </si>
  <si>
    <t>170907</t>
  </si>
  <si>
    <t>SPLENDORA ISD</t>
  </si>
  <si>
    <t>1433</t>
  </si>
  <si>
    <t>101920</t>
  </si>
  <si>
    <t>SPRING BRANCH ISD</t>
  </si>
  <si>
    <t>1601</t>
  </si>
  <si>
    <t>117907</t>
  </si>
  <si>
    <t>SPRING CREEK ISD</t>
  </si>
  <si>
    <t>1731</t>
  </si>
  <si>
    <t>092907</t>
  </si>
  <si>
    <t>SPRING HILL ISD</t>
  </si>
  <si>
    <t>1175</t>
  </si>
  <si>
    <t>101919</t>
  </si>
  <si>
    <t>SPRING ISD</t>
  </si>
  <si>
    <t>1176</t>
  </si>
  <si>
    <t>140907</t>
  </si>
  <si>
    <t>SPRINGLAKE-EARTH ISD</t>
  </si>
  <si>
    <t>1177</t>
  </si>
  <si>
    <t>184902</t>
  </si>
  <si>
    <t>SPRINGTOWN ISD</t>
  </si>
  <si>
    <t>1178</t>
  </si>
  <si>
    <t>063903</t>
  </si>
  <si>
    <t>SPUR ISD</t>
  </si>
  <si>
    <t>1661</t>
  </si>
  <si>
    <t>229905</t>
  </si>
  <si>
    <t>SPURGER ISD</t>
  </si>
  <si>
    <t>2241</t>
  </si>
  <si>
    <t>057836</t>
  </si>
  <si>
    <t>ST ANTHONY SCHOOL</t>
  </si>
  <si>
    <t>2212</t>
  </si>
  <si>
    <t>013801</t>
  </si>
  <si>
    <t>ST MARYS CHARTER SCHOOL</t>
  </si>
  <si>
    <t>1988</t>
  </si>
  <si>
    <t>079910</t>
  </si>
  <si>
    <t>STAFFORD MUNICIPAL SCHOOL DISTRICT</t>
  </si>
  <si>
    <t>1179</t>
  </si>
  <si>
    <t>127906</t>
  </si>
  <si>
    <t>STAMFORD ISD</t>
  </si>
  <si>
    <t>1180</t>
  </si>
  <si>
    <t>156902</t>
  </si>
  <si>
    <t>STANTON ISD</t>
  </si>
  <si>
    <t>0017</t>
  </si>
  <si>
    <t>174755</t>
  </si>
  <si>
    <t>755</t>
  </si>
  <si>
    <t>STEPHEN F AUSTIN STATE UNIVERSITY</t>
  </si>
  <si>
    <t>1185</t>
  </si>
  <si>
    <t>072903</t>
  </si>
  <si>
    <t>STEPHENVILLE ISD</t>
  </si>
  <si>
    <t>2267</t>
  </si>
  <si>
    <t>101859</t>
  </si>
  <si>
    <t>STEPPING STONES CHARTER ELEMENTARY</t>
  </si>
  <si>
    <t>1186</t>
  </si>
  <si>
    <t>216901</t>
  </si>
  <si>
    <t>STERLING CITY ISD</t>
  </si>
  <si>
    <t>1188</t>
  </si>
  <si>
    <t>247906</t>
  </si>
  <si>
    <t>STOCKDALE ISD</t>
  </si>
  <si>
    <t>1189</t>
  </si>
  <si>
    <t>211902</t>
  </si>
  <si>
    <t>STRATFORD ISD</t>
  </si>
  <si>
    <t>1190</t>
  </si>
  <si>
    <t>182905</t>
  </si>
  <si>
    <t>STRAWN ISD</t>
  </si>
  <si>
    <t>1194</t>
  </si>
  <si>
    <t>140908</t>
  </si>
  <si>
    <t>SUDAN ISD</t>
  </si>
  <si>
    <t>0018</t>
  </si>
  <si>
    <t>022756</t>
  </si>
  <si>
    <t>756</t>
  </si>
  <si>
    <t>SUL ROSS STATE UNIVERSITY</t>
  </si>
  <si>
    <t>1196</t>
  </si>
  <si>
    <t>112910</t>
  </si>
  <si>
    <t>SULPHUR BLUFF ISD</t>
  </si>
  <si>
    <t>1197</t>
  </si>
  <si>
    <t>112901</t>
  </si>
  <si>
    <t>SULPHUR SPRINGS ISD</t>
  </si>
  <si>
    <t>1349</t>
  </si>
  <si>
    <t>110907</t>
  </si>
  <si>
    <t>SUNDOWN ISD</t>
  </si>
  <si>
    <t>1382</t>
  </si>
  <si>
    <t>057919</t>
  </si>
  <si>
    <t>SUNNYVALE ISD</t>
  </si>
  <si>
    <t>1201</t>
  </si>
  <si>
    <t>171902</t>
  </si>
  <si>
    <t>SUNRAY ISD</t>
  </si>
  <si>
    <t>1202</t>
  </si>
  <si>
    <t>020906</t>
  </si>
  <si>
    <t>SWEENY ISD</t>
  </si>
  <si>
    <t>1975</t>
  </si>
  <si>
    <t>143905</t>
  </si>
  <si>
    <t>SWEET HOME ISD</t>
  </si>
  <si>
    <t>1203</t>
  </si>
  <si>
    <t>177902</t>
  </si>
  <si>
    <t>SWEETWATER ISD</t>
  </si>
  <si>
    <t>1206</t>
  </si>
  <si>
    <t>205907</t>
  </si>
  <si>
    <t>TAFT ISD</t>
  </si>
  <si>
    <t>1207</t>
  </si>
  <si>
    <t>153904</t>
  </si>
  <si>
    <t>TAHOKA ISD</t>
  </si>
  <si>
    <t>1615</t>
  </si>
  <si>
    <t>146907</t>
  </si>
  <si>
    <t>TARKINGTON ISD</t>
  </si>
  <si>
    <t>0004</t>
  </si>
  <si>
    <t>072713</t>
  </si>
  <si>
    <t>713</t>
  </si>
  <si>
    <t>TARLETON STATE UNIVERSITY</t>
  </si>
  <si>
    <t>1754</t>
  </si>
  <si>
    <t>220981</t>
  </si>
  <si>
    <t>981</t>
  </si>
  <si>
    <t>TARRANT COUNTY COLLEGE DIST</t>
  </si>
  <si>
    <t>1209</t>
  </si>
  <si>
    <t>201910</t>
  </si>
  <si>
    <t>TATUM ISD</t>
  </si>
  <si>
    <t>1211</t>
  </si>
  <si>
    <t>246911</t>
  </si>
  <si>
    <t>TAYLOR ISD</t>
  </si>
  <si>
    <t>1212</t>
  </si>
  <si>
    <t>081904</t>
  </si>
  <si>
    <t>TEAGUE ISD</t>
  </si>
  <si>
    <t>2158</t>
  </si>
  <si>
    <t>123803</t>
  </si>
  <si>
    <t>TEKOA ACADEMY</t>
  </si>
  <si>
    <t>1690</t>
  </si>
  <si>
    <t>014982</t>
  </si>
  <si>
    <t>982</t>
  </si>
  <si>
    <t>TEMPLE COLLEGE</t>
  </si>
  <si>
    <t>2131</t>
  </si>
  <si>
    <t>014803</t>
  </si>
  <si>
    <t>TEMPLE EDUCATION CENTER</t>
  </si>
  <si>
    <t>1215</t>
  </si>
  <si>
    <t>014909</t>
  </si>
  <si>
    <t>TEMPLE ISD</t>
  </si>
  <si>
    <t>1216</t>
  </si>
  <si>
    <t>210904</t>
  </si>
  <si>
    <t>TENAHA ISD</t>
  </si>
  <si>
    <t>1967</t>
  </si>
  <si>
    <t>022004</t>
  </si>
  <si>
    <t>TERLINGUA CSD</t>
  </si>
  <si>
    <t>1667</t>
  </si>
  <si>
    <t>222901</t>
  </si>
  <si>
    <t>TERRELL COUNTY ISD</t>
  </si>
  <si>
    <t>1217</t>
  </si>
  <si>
    <t>129906</t>
  </si>
  <si>
    <t>TERRELL ISD</t>
  </si>
  <si>
    <t>2040</t>
  </si>
  <si>
    <t>057804</t>
  </si>
  <si>
    <t>TEXANS CAN ACADEMIES</t>
  </si>
  <si>
    <t>1640</t>
  </si>
  <si>
    <t>019983</t>
  </si>
  <si>
    <t>983</t>
  </si>
  <si>
    <t>TEXARKANA COLLEGE</t>
  </si>
  <si>
    <t>1218</t>
  </si>
  <si>
    <t>019907</t>
  </si>
  <si>
    <t>TEXARKANA ISD</t>
  </si>
  <si>
    <t>0029</t>
  </si>
  <si>
    <t>021555</t>
  </si>
  <si>
    <t>555</t>
  </si>
  <si>
    <t>TEXAS A&amp;M AGRILIFE EXTENSION SERVICE</t>
  </si>
  <si>
    <t>0028</t>
  </si>
  <si>
    <t>021556</t>
  </si>
  <si>
    <t>556</t>
  </si>
  <si>
    <t>TEXAS A&amp;M AGRILIFE RESEARCH</t>
  </si>
  <si>
    <t>0031</t>
  </si>
  <si>
    <t>021712</t>
  </si>
  <si>
    <t>712</t>
  </si>
  <si>
    <t>TEXAS A&amp;M ENG EXP STATION</t>
  </si>
  <si>
    <t>0033</t>
  </si>
  <si>
    <t>021716</t>
  </si>
  <si>
    <t>716</t>
  </si>
  <si>
    <t>TEXAS A&amp;M ENG EXT SERVICE</t>
  </si>
  <si>
    <t>0030</t>
  </si>
  <si>
    <t>021576</t>
  </si>
  <si>
    <t>576</t>
  </si>
  <si>
    <t>TEXAS A&amp;M FOREST SERVICE</t>
  </si>
  <si>
    <t>1871</t>
  </si>
  <si>
    <t>240761</t>
  </si>
  <si>
    <t>761</t>
  </si>
  <si>
    <t>TEXAS A&amp;M INTERNATIONAL UNIVERSITY</t>
  </si>
  <si>
    <t>0034</t>
  </si>
  <si>
    <t>021727</t>
  </si>
  <si>
    <t>727</t>
  </si>
  <si>
    <t>TEXAS A&amp;M TRANSPORTATION INST</t>
  </si>
  <si>
    <t>0001</t>
  </si>
  <si>
    <t>021711</t>
  </si>
  <si>
    <t>711</t>
  </si>
  <si>
    <t>TEXAS A&amp;M UNIVERSITY</t>
  </si>
  <si>
    <t>2301</t>
  </si>
  <si>
    <t>014770</t>
  </si>
  <si>
    <t>770</t>
  </si>
  <si>
    <t>TEXAS A&amp;M UNIVERSITY - CENTRAL TEXAS</t>
  </si>
  <si>
    <t>0003</t>
  </si>
  <si>
    <t>116751</t>
  </si>
  <si>
    <t>751</t>
  </si>
  <si>
    <t>TEXAS A&amp;M UNIVERSITY - COMMERCE</t>
  </si>
  <si>
    <t>1866</t>
  </si>
  <si>
    <t>178760</t>
  </si>
  <si>
    <t>760</t>
  </si>
  <si>
    <t>TEXAS A&amp;M UNIVERSITY - CORPUS CHRISTI</t>
  </si>
  <si>
    <t>0032</t>
  </si>
  <si>
    <t>084718</t>
  </si>
  <si>
    <t>718</t>
  </si>
  <si>
    <t>TEXAS A&amp;M UNIVERSITY - GALVESTON</t>
  </si>
  <si>
    <t>0020</t>
  </si>
  <si>
    <t>137732</t>
  </si>
  <si>
    <t>732</t>
  </si>
  <si>
    <t>TEXAS A&amp;M UNIVERSITY - KINGSVILLE</t>
  </si>
  <si>
    <t>2302</t>
  </si>
  <si>
    <t>015749</t>
  </si>
  <si>
    <t>749</t>
  </si>
  <si>
    <t>TEXAS A&amp;M UNIVERSITY - SAN ANTONIO</t>
  </si>
  <si>
    <t>2204</t>
  </si>
  <si>
    <t>021709</t>
  </si>
  <si>
    <t>709</t>
  </si>
  <si>
    <t>TEXAS A&amp;M UNIVERSITY SYSTEM HSC</t>
  </si>
  <si>
    <t>2021</t>
  </si>
  <si>
    <t>021710</t>
  </si>
  <si>
    <t>710</t>
  </si>
  <si>
    <t>TEXAS A&amp;M UNIVERSITY SYSTEMS OFFICE</t>
  </si>
  <si>
    <t>2024</t>
  </si>
  <si>
    <t>019764</t>
  </si>
  <si>
    <t>764</t>
  </si>
  <si>
    <t>TEXAS A&amp;M UNIVERSITY -TEXARKANA</t>
  </si>
  <si>
    <t>2296</t>
  </si>
  <si>
    <t>021557</t>
  </si>
  <si>
    <t>557</t>
  </si>
  <si>
    <t>TEXAS A&amp;M VET MEDICAL DIAGNOSTIC LAB</t>
  </si>
  <si>
    <t>1219</t>
  </si>
  <si>
    <t>084906</t>
  </si>
  <si>
    <t>TEXAS CITY ISD</t>
  </si>
  <si>
    <t>2148</t>
  </si>
  <si>
    <t>221801</t>
  </si>
  <si>
    <t>TEXAS COLLEGE PREPARATORY ACADEMIES</t>
  </si>
  <si>
    <t>2209</t>
  </si>
  <si>
    <t>061802</t>
  </si>
  <si>
    <t>TEXAS EDUCATION CENTER</t>
  </si>
  <si>
    <t>2078</t>
  </si>
  <si>
    <t>227805</t>
  </si>
  <si>
    <t>TEXAS EMPOWERMENT ACADEMY</t>
  </si>
  <si>
    <t>2224</t>
  </si>
  <si>
    <t>105802</t>
  </si>
  <si>
    <t>TEXAS PREPARATORY SCHOOL</t>
  </si>
  <si>
    <t>2102</t>
  </si>
  <si>
    <t>170801</t>
  </si>
  <si>
    <t>TEXAS SERENITY ACADEMY</t>
  </si>
  <si>
    <t>1468</t>
  </si>
  <si>
    <t>101717</t>
  </si>
  <si>
    <t>717</t>
  </si>
  <si>
    <t>TEXAS SOUTHERN UNIVERSITY</t>
  </si>
  <si>
    <t>1566</t>
  </si>
  <si>
    <t>031984</t>
  </si>
  <si>
    <t>984</t>
  </si>
  <si>
    <t>TEXAS SOUTHMOST COLLEGE</t>
  </si>
  <si>
    <t>1798</t>
  </si>
  <si>
    <t>161719</t>
  </si>
  <si>
    <t>719</t>
  </si>
  <si>
    <t>TEXAS STATE TECH COLLEGE</t>
  </si>
  <si>
    <t>0009</t>
  </si>
  <si>
    <t>105754</t>
  </si>
  <si>
    <t>754</t>
  </si>
  <si>
    <t>TEXAS STATE UNIVERSITY - SAN MARCOS</t>
  </si>
  <si>
    <t>1485</t>
  </si>
  <si>
    <t>227758</t>
  </si>
  <si>
    <t>758</t>
  </si>
  <si>
    <t>TEXAS STATE UNIVERSITY SYSTEM</t>
  </si>
  <si>
    <t>0023</t>
  </si>
  <si>
    <t>152733</t>
  </si>
  <si>
    <t>733</t>
  </si>
  <si>
    <t>TEXAS TECH UNIVERSITY</t>
  </si>
  <si>
    <t>0022</t>
  </si>
  <si>
    <t>061731</t>
  </si>
  <si>
    <t>731</t>
  </si>
  <si>
    <t>TEXAS WOMAN'S UNIVERSITY</t>
  </si>
  <si>
    <t>1220</t>
  </si>
  <si>
    <t>211901</t>
  </si>
  <si>
    <t>TEXHOMA ISD</t>
  </si>
  <si>
    <t>1221</t>
  </si>
  <si>
    <t>056902</t>
  </si>
  <si>
    <t>TEXLINE ISD</t>
  </si>
  <si>
    <t>2298</t>
  </si>
  <si>
    <t>227824</t>
  </si>
  <si>
    <t>THE EAST AUSTIN COLLEGE PREP ACADEMY</t>
  </si>
  <si>
    <t>2216</t>
  </si>
  <si>
    <t>123805</t>
  </si>
  <si>
    <t>THE EHRHART SCHOOL</t>
  </si>
  <si>
    <t>2341</t>
  </si>
  <si>
    <t>227828</t>
  </si>
  <si>
    <t>THE EXCEL CENTER</t>
  </si>
  <si>
    <t>2345</t>
  </si>
  <si>
    <t>043802</t>
  </si>
  <si>
    <t>THE LONE STAR LANGUAGE ACADEMY</t>
  </si>
  <si>
    <t>2035</t>
  </si>
  <si>
    <t>057803</t>
  </si>
  <si>
    <t>THE NORTH HILLS SCHOOL</t>
  </si>
  <si>
    <t>2329</t>
  </si>
  <si>
    <t>101868</t>
  </si>
  <si>
    <t>THE PRO-VISION ACADEMY</t>
  </si>
  <si>
    <t>2285</t>
  </si>
  <si>
    <t>101861</t>
  </si>
  <si>
    <t>THE RHODES SCHOOL</t>
  </si>
  <si>
    <t>1223</t>
  </si>
  <si>
    <t>166905</t>
  </si>
  <si>
    <t>THORNDALE ISD</t>
  </si>
  <si>
    <t>1225</t>
  </si>
  <si>
    <t>246912</t>
  </si>
  <si>
    <t>THRALL ISD</t>
  </si>
  <si>
    <t>1227</t>
  </si>
  <si>
    <t>149902</t>
  </si>
  <si>
    <t>THREE RIVERS ISD</t>
  </si>
  <si>
    <t>1978</t>
  </si>
  <si>
    <t>072901</t>
  </si>
  <si>
    <t>THREE WAY ISD</t>
  </si>
  <si>
    <t>1228</t>
  </si>
  <si>
    <t>224901</t>
  </si>
  <si>
    <t>THROCKMORTON ISD</t>
  </si>
  <si>
    <t>0863</t>
  </si>
  <si>
    <t>158902</t>
  </si>
  <si>
    <t>TIDEHAVEN ISD</t>
  </si>
  <si>
    <t>1230</t>
  </si>
  <si>
    <t>210905</t>
  </si>
  <si>
    <t>TIMPSON ISD</t>
  </si>
  <si>
    <t>1934</t>
  </si>
  <si>
    <t>091907</t>
  </si>
  <si>
    <t>TIOGA ISD</t>
  </si>
  <si>
    <t>2297</t>
  </si>
  <si>
    <t>226801</t>
  </si>
  <si>
    <t>TLC ACADEMY</t>
  </si>
  <si>
    <t>1232</t>
  </si>
  <si>
    <t>111903</t>
  </si>
  <si>
    <t>TOLAR ISD</t>
  </si>
  <si>
    <t>1895</t>
  </si>
  <si>
    <t>091918</t>
  </si>
  <si>
    <t>TOM BEAN ISD</t>
  </si>
  <si>
    <t>1233</t>
  </si>
  <si>
    <t>101921</t>
  </si>
  <si>
    <t>TOMBALL ISD</t>
  </si>
  <si>
    <t>1710</t>
  </si>
  <si>
    <t>071908</t>
  </si>
  <si>
    <t>TORNILLO ISD</t>
  </si>
  <si>
    <t>2084</t>
  </si>
  <si>
    <t>220801</t>
  </si>
  <si>
    <t>TREETOPS INTERNATIONAL</t>
  </si>
  <si>
    <t>1236</t>
  </si>
  <si>
    <t>221905</t>
  </si>
  <si>
    <t>TRENT ISD</t>
  </si>
  <si>
    <t>1237</t>
  </si>
  <si>
    <t>074912</t>
  </si>
  <si>
    <t>TRENTON ISD</t>
  </si>
  <si>
    <t>1238</t>
  </si>
  <si>
    <t>107907</t>
  </si>
  <si>
    <t>TRINIDAD ISD</t>
  </si>
  <si>
    <t>2232</t>
  </si>
  <si>
    <t>057813</t>
  </si>
  <si>
    <t>TRINITY BASIN PREPARATORY</t>
  </si>
  <si>
    <t>2248</t>
  </si>
  <si>
    <t>046802</t>
  </si>
  <si>
    <t>TRINITY CHARTER SCHOOL</t>
  </si>
  <si>
    <t>1239</t>
  </si>
  <si>
    <t>228903</t>
  </si>
  <si>
    <t>TRINITY ISD</t>
  </si>
  <si>
    <t>1415</t>
  </si>
  <si>
    <t>107964</t>
  </si>
  <si>
    <t>964</t>
  </si>
  <si>
    <t>TRINITY VALLEY JR COLLEGE</t>
  </si>
  <si>
    <t>2348</t>
  </si>
  <si>
    <t>061805</t>
  </si>
  <si>
    <t>TRIVIUM ACADEMY</t>
  </si>
  <si>
    <t>1241</t>
  </si>
  <si>
    <t>212904</t>
  </si>
  <si>
    <t>TROUP ISD</t>
  </si>
  <si>
    <t>1242</t>
  </si>
  <si>
    <t>014910</t>
  </si>
  <si>
    <t>TROY ISD</t>
  </si>
  <si>
    <t>1244</t>
  </si>
  <si>
    <t>219903</t>
  </si>
  <si>
    <t>TULIA ISD</t>
  </si>
  <si>
    <t>1473</t>
  </si>
  <si>
    <t>178912</t>
  </si>
  <si>
    <t>TULOSO-MIDWAY ISD</t>
  </si>
  <si>
    <t>1245</t>
  </si>
  <si>
    <t>096905</t>
  </si>
  <si>
    <t>TURKEY QUITAQUE CISD</t>
  </si>
  <si>
    <t>2088</t>
  </si>
  <si>
    <t>101840</t>
  </si>
  <si>
    <t>TWO DIMENSIONS PREP ACADEMY</t>
  </si>
  <si>
    <t>1247</t>
  </si>
  <si>
    <t>212905</t>
  </si>
  <si>
    <t>TYLER ISD</t>
  </si>
  <si>
    <t>1469</t>
  </si>
  <si>
    <t>212985</t>
  </si>
  <si>
    <t>985</t>
  </si>
  <si>
    <t>TYLER JUNIOR COLLEGE</t>
  </si>
  <si>
    <t>2320</t>
  </si>
  <si>
    <t>057845</t>
  </si>
  <si>
    <t>UME PREPARATORY ACADEMY</t>
  </si>
  <si>
    <t>1767</t>
  </si>
  <si>
    <t>230908</t>
  </si>
  <si>
    <t>UNION GROVE ISD</t>
  </si>
  <si>
    <t>1579</t>
  </si>
  <si>
    <t>230904</t>
  </si>
  <si>
    <t>UNION HILL ISD</t>
  </si>
  <si>
    <t>1720</t>
  </si>
  <si>
    <t>240903</t>
  </si>
  <si>
    <t>UNITED ISD</t>
  </si>
  <si>
    <t>2085</t>
  </si>
  <si>
    <t>057808</t>
  </si>
  <si>
    <t>UNIVERSAL ACADEMY</t>
  </si>
  <si>
    <t>1403</t>
  </si>
  <si>
    <t>101730</t>
  </si>
  <si>
    <t>730</t>
  </si>
  <si>
    <t>UNIVERSITY OF HOUSTON AT HOUSTON</t>
  </si>
  <si>
    <t>0006</t>
  </si>
  <si>
    <t>061752</t>
  </si>
  <si>
    <t>752</t>
  </si>
  <si>
    <t>UNIVERSITY OF NORTH TEXAS</t>
  </si>
  <si>
    <t>2308</t>
  </si>
  <si>
    <t>057773</t>
  </si>
  <si>
    <t>773</t>
  </si>
  <si>
    <t>UNIVERSITY OF NORTH TEXAS AT DALLAS</t>
  </si>
  <si>
    <t>1892</t>
  </si>
  <si>
    <t>220763</t>
  </si>
  <si>
    <t>763</t>
  </si>
  <si>
    <t>UNIVERSITY OF NORTH TEXAS HSC AT FORT WORTH</t>
  </si>
  <si>
    <t>2210</t>
  </si>
  <si>
    <t>057769</t>
  </si>
  <si>
    <t>769</t>
  </si>
  <si>
    <t>UNIVERSITY OF NORTH TEXAS SYSTEM ADMIN</t>
  </si>
  <si>
    <t>0005</t>
  </si>
  <si>
    <t>220714</t>
  </si>
  <si>
    <t>714</t>
  </si>
  <si>
    <t>UNIVERSITY OF TEXAS AT ARLINGTON</t>
  </si>
  <si>
    <t>0024</t>
  </si>
  <si>
    <t>227721</t>
  </si>
  <si>
    <t>721</t>
  </si>
  <si>
    <t>UNIVERSITY OF TEXAS AT AUSTIN</t>
  </si>
  <si>
    <t>1821</t>
  </si>
  <si>
    <t>057738</t>
  </si>
  <si>
    <t>738</t>
  </si>
  <si>
    <t>UNIVERSITY OF TEXAS AT DALLAS</t>
  </si>
  <si>
    <t>0021</t>
  </si>
  <si>
    <t>071724</t>
  </si>
  <si>
    <t>724</t>
  </si>
  <si>
    <t>UNIVERSITY OF TEXAS AT EL PASO</t>
  </si>
  <si>
    <t>1847</t>
  </si>
  <si>
    <t>015743</t>
  </si>
  <si>
    <t>743</t>
  </si>
  <si>
    <t>UNIVERSITY OF TEXAS AT SAN ANTONIO</t>
  </si>
  <si>
    <t>1857</t>
  </si>
  <si>
    <t>212750</t>
  </si>
  <si>
    <t>750</t>
  </si>
  <si>
    <t>UNIVERSITY OF TEXAS AT TYLER</t>
  </si>
  <si>
    <t>1899</t>
  </si>
  <si>
    <t>212785</t>
  </si>
  <si>
    <t>785</t>
  </si>
  <si>
    <t>UNIVERSITY OF TEXAS HEALTH CTR AT TYLER</t>
  </si>
  <si>
    <t>1875</t>
  </si>
  <si>
    <t>101744</t>
  </si>
  <si>
    <t>744</t>
  </si>
  <si>
    <t>UNIVERSITY OF TEXAS HSC AT HOUSTON</t>
  </si>
  <si>
    <t>1874</t>
  </si>
  <si>
    <t>015745</t>
  </si>
  <si>
    <t>745</t>
  </si>
  <si>
    <t>UNIVERSITY OF TEXAS HSC AT SAN ANTONIO</t>
  </si>
  <si>
    <t>1389</t>
  </si>
  <si>
    <t>101506</t>
  </si>
  <si>
    <t>506</t>
  </si>
  <si>
    <t>UNIVERSITY OF TEXAS MD ANDERSON CANCER CENTER</t>
  </si>
  <si>
    <t>0025</t>
  </si>
  <si>
    <t>084723</t>
  </si>
  <si>
    <t>723</t>
  </si>
  <si>
    <t>UNIVERSITY OF TEXAS MEDICAL BRANCH AT GALVESTON</t>
  </si>
  <si>
    <t>1854</t>
  </si>
  <si>
    <t>068742</t>
  </si>
  <si>
    <t>742</t>
  </si>
  <si>
    <t>UNIVERSITY OF TEXAS PERMIAN BASIN</t>
  </si>
  <si>
    <t>1545</t>
  </si>
  <si>
    <t>057729</t>
  </si>
  <si>
    <t>729</t>
  </si>
  <si>
    <t>UNIVERSITY OF TEXAS SW MEDICAL CENTER</t>
  </si>
  <si>
    <t>2331</t>
  </si>
  <si>
    <t>227720</t>
  </si>
  <si>
    <t>720</t>
  </si>
  <si>
    <t>UNIVERSITY OF TEXAS SYSTEM</t>
  </si>
  <si>
    <t>2343</t>
  </si>
  <si>
    <t>031746</t>
  </si>
  <si>
    <t>746</t>
  </si>
  <si>
    <t>UT RIO GRANDE VALLEY</t>
  </si>
  <si>
    <t>1250</t>
  </si>
  <si>
    <t>232904</t>
  </si>
  <si>
    <t>UTOPIA ISD</t>
  </si>
  <si>
    <t>1251</t>
  </si>
  <si>
    <t>232903</t>
  </si>
  <si>
    <t>UVALDE CONS ISD</t>
  </si>
  <si>
    <t>1595</t>
  </si>
  <si>
    <t>122902</t>
  </si>
  <si>
    <t>VALENTINE ISD</t>
  </si>
  <si>
    <t>1252</t>
  </si>
  <si>
    <t>018904</t>
  </si>
  <si>
    <t>VALLEY MILLS ISD</t>
  </si>
  <si>
    <t>1253</t>
  </si>
  <si>
    <t>049903</t>
  </si>
  <si>
    <t>VALLEY VIEW ISD</t>
  </si>
  <si>
    <t>1954</t>
  </si>
  <si>
    <t>108916</t>
  </si>
  <si>
    <t>2351</t>
  </si>
  <si>
    <t>227829</t>
  </si>
  <si>
    <t>VALOR PUBLIC SCHOOLS</t>
  </si>
  <si>
    <t>1256</t>
  </si>
  <si>
    <t>091908</t>
  </si>
  <si>
    <t>VAN ALSTYNE ISD</t>
  </si>
  <si>
    <t>1255</t>
  </si>
  <si>
    <t>234906</t>
  </si>
  <si>
    <t>VAN ISD</t>
  </si>
  <si>
    <t>1344</t>
  </si>
  <si>
    <t>158906</t>
  </si>
  <si>
    <t>VAN VLECK ISD</t>
  </si>
  <si>
    <t>2217</t>
  </si>
  <si>
    <t>108808</t>
  </si>
  <si>
    <t>VANGUARD ACADEMY</t>
  </si>
  <si>
    <t>2082</t>
  </si>
  <si>
    <t>101814</t>
  </si>
  <si>
    <t>VARNETT CHARTER SCHOOL</t>
  </si>
  <si>
    <t>1257</t>
  </si>
  <si>
    <t>180902</t>
  </si>
  <si>
    <t>VEGA ISD</t>
  </si>
  <si>
    <t>1259</t>
  </si>
  <si>
    <t>126908</t>
  </si>
  <si>
    <t>VENUS ISD</t>
  </si>
  <si>
    <t>1905</t>
  </si>
  <si>
    <t>226908</t>
  </si>
  <si>
    <t>VERIBEST ISD</t>
  </si>
  <si>
    <t>1832</t>
  </si>
  <si>
    <t>244991</t>
  </si>
  <si>
    <t>991</t>
  </si>
  <si>
    <t>VERNON COLLEGE</t>
  </si>
  <si>
    <t>1260</t>
  </si>
  <si>
    <t>244903</t>
  </si>
  <si>
    <t>VERNON CONS ISD</t>
  </si>
  <si>
    <t>1542</t>
  </si>
  <si>
    <t>235986</t>
  </si>
  <si>
    <t>986</t>
  </si>
  <si>
    <t>VICTORIA COLLEGE</t>
  </si>
  <si>
    <t>1262</t>
  </si>
  <si>
    <t>235902</t>
  </si>
  <si>
    <t>VICTORIA ISD</t>
  </si>
  <si>
    <t>1339</t>
  </si>
  <si>
    <t>181907</t>
  </si>
  <si>
    <t>VIDOR ISD</t>
  </si>
  <si>
    <t>2326</t>
  </si>
  <si>
    <t>057847</t>
  </si>
  <si>
    <t>VILLAGE TECH SCHOOLS</t>
  </si>
  <si>
    <t>2307</t>
  </si>
  <si>
    <t>071809</t>
  </si>
  <si>
    <t>VISTA  DEL FUTURO CHARTER</t>
  </si>
  <si>
    <t>1974</t>
  </si>
  <si>
    <t>143904</t>
  </si>
  <si>
    <t>VYSEHRAD ISD</t>
  </si>
  <si>
    <t>2038</t>
  </si>
  <si>
    <t>161801</t>
  </si>
  <si>
    <t>WACO CHARTER SCHOOL</t>
  </si>
  <si>
    <t>1264</t>
  </si>
  <si>
    <t>161914</t>
  </si>
  <si>
    <t>WACO ISD</t>
  </si>
  <si>
    <t>1266</t>
  </si>
  <si>
    <t>089905</t>
  </si>
  <si>
    <t>WAELDER ISD</t>
  </si>
  <si>
    <t>1860</t>
  </si>
  <si>
    <t>059902</t>
  </si>
  <si>
    <t>WALCOTT ISD</t>
  </si>
  <si>
    <t>2312</t>
  </si>
  <si>
    <t>101864</t>
  </si>
  <si>
    <t>WALIPP ACADEMY</t>
  </si>
  <si>
    <t>1768</t>
  </si>
  <si>
    <t>226906</t>
  </si>
  <si>
    <t>WALL ISD</t>
  </si>
  <si>
    <t>1267</t>
  </si>
  <si>
    <t>237904</t>
  </si>
  <si>
    <t>WALLER ISD</t>
  </si>
  <si>
    <t>1914</t>
  </si>
  <si>
    <t>049908</t>
  </si>
  <si>
    <t>WALNUT BEND ISD</t>
  </si>
  <si>
    <t>1269</t>
  </si>
  <si>
    <t>018905</t>
  </si>
  <si>
    <t>WALNUT SPRINGS ISD</t>
  </si>
  <si>
    <t>1584</t>
  </si>
  <si>
    <t>229904</t>
  </si>
  <si>
    <t>WARREN ISD</t>
  </si>
  <si>
    <t>1270</t>
  </si>
  <si>
    <t>102903</t>
  </si>
  <si>
    <t>WASKOM ISD</t>
  </si>
  <si>
    <t>1271</t>
  </si>
  <si>
    <t>226905</t>
  </si>
  <si>
    <t>WATER VALLEY ISD</t>
  </si>
  <si>
    <t>1272</t>
  </si>
  <si>
    <t>070912</t>
  </si>
  <si>
    <t>WAXAHACHIE ISD</t>
  </si>
  <si>
    <t>1541</t>
  </si>
  <si>
    <t>184987</t>
  </si>
  <si>
    <t>987</t>
  </si>
  <si>
    <t>WEATHERFORD COLLEGE</t>
  </si>
  <si>
    <t>1273</t>
  </si>
  <si>
    <t>184903</t>
  </si>
  <si>
    <t>WEATHERFORD ISD</t>
  </si>
  <si>
    <t>1901</t>
  </si>
  <si>
    <t>240904</t>
  </si>
  <si>
    <t>WEBB CISD</t>
  </si>
  <si>
    <t>1275</t>
  </si>
  <si>
    <t>045905</t>
  </si>
  <si>
    <t>WEIMAR ISD</t>
  </si>
  <si>
    <t>1277</t>
  </si>
  <si>
    <t>044902</t>
  </si>
  <si>
    <t>WELLINGTON ISD</t>
  </si>
  <si>
    <t>1844</t>
  </si>
  <si>
    <t>223904</t>
  </si>
  <si>
    <t>WELLMAN-UNION ISD</t>
  </si>
  <si>
    <t>1278</t>
  </si>
  <si>
    <t>037909</t>
  </si>
  <si>
    <t>WELLS ISD</t>
  </si>
  <si>
    <t>1281</t>
  </si>
  <si>
    <t>108913</t>
  </si>
  <si>
    <t>WESLACO ISD</t>
  </si>
  <si>
    <t>0364</t>
  </si>
  <si>
    <t>100908</t>
  </si>
  <si>
    <t>WEST HARDIN CTY CISD</t>
  </si>
  <si>
    <t>1282</t>
  </si>
  <si>
    <t>161916</t>
  </si>
  <si>
    <t>WEST ISD</t>
  </si>
  <si>
    <t>1287</t>
  </si>
  <si>
    <t>181906</t>
  </si>
  <si>
    <t>WEST ORANGE-COVE CISD</t>
  </si>
  <si>
    <t>1551</t>
  </si>
  <si>
    <t>178915</t>
  </si>
  <si>
    <t>WEST OSO ISD</t>
  </si>
  <si>
    <t>1740</t>
  </si>
  <si>
    <t>201914</t>
  </si>
  <si>
    <t>WEST RUSK CTY CONS ISD</t>
  </si>
  <si>
    <t>1010</t>
  </si>
  <si>
    <t>202905</t>
  </si>
  <si>
    <t>WEST SABINE ISD</t>
  </si>
  <si>
    <t>0026</t>
  </si>
  <si>
    <t>191757</t>
  </si>
  <si>
    <t>757</t>
  </si>
  <si>
    <t>WEST TEXAS A &amp; M UNIVERSITY</t>
  </si>
  <si>
    <t>1283</t>
  </si>
  <si>
    <t>168903</t>
  </si>
  <si>
    <t>WESTBROOK ISD</t>
  </si>
  <si>
    <t>1827</t>
  </si>
  <si>
    <t>208992</t>
  </si>
  <si>
    <t>992</t>
  </si>
  <si>
    <t>WESTERN TEXAS COLLEGE</t>
  </si>
  <si>
    <t>1930</t>
  </si>
  <si>
    <t>062905</t>
  </si>
  <si>
    <t>WESTHOFF ISD</t>
  </si>
  <si>
    <t>2239</t>
  </si>
  <si>
    <t>220810</t>
  </si>
  <si>
    <t>WESTLAKE ACADEMY</t>
  </si>
  <si>
    <t>1957</t>
  </si>
  <si>
    <t>073904</t>
  </si>
  <si>
    <t>WESTPHALIA ISD</t>
  </si>
  <si>
    <t>1721</t>
  </si>
  <si>
    <t>001908</t>
  </si>
  <si>
    <t>WESTWOOD ISD</t>
  </si>
  <si>
    <t>1416</t>
  </si>
  <si>
    <t>241988</t>
  </si>
  <si>
    <t>988</t>
  </si>
  <si>
    <t>WHARTON COUNTY JR COLLEGE</t>
  </si>
  <si>
    <t>1289</t>
  </si>
  <si>
    <t>241904</t>
  </si>
  <si>
    <t>WHARTON ISD</t>
  </si>
  <si>
    <t>1290</t>
  </si>
  <si>
    <t>242903</t>
  </si>
  <si>
    <t>WHEELER ISD</t>
  </si>
  <si>
    <t>1291</t>
  </si>
  <si>
    <t>033904</t>
  </si>
  <si>
    <t>WHITE DEER ISD</t>
  </si>
  <si>
    <t>1734</t>
  </si>
  <si>
    <t>092908</t>
  </si>
  <si>
    <t>WHITE OAK ISD</t>
  </si>
  <si>
    <t>1693</t>
  </si>
  <si>
    <t>220920</t>
  </si>
  <si>
    <t>WHITE SETTLEMENT ISD</t>
  </si>
  <si>
    <t>1292</t>
  </si>
  <si>
    <t>040902</t>
  </si>
  <si>
    <t>WHITEFACE ISD</t>
  </si>
  <si>
    <t>1294</t>
  </si>
  <si>
    <t>212906</t>
  </si>
  <si>
    <t>WHITEHOUSE ISD</t>
  </si>
  <si>
    <t>1295</t>
  </si>
  <si>
    <t>091909</t>
  </si>
  <si>
    <t>WHITESBORO ISD</t>
  </si>
  <si>
    <t>1296</t>
  </si>
  <si>
    <t>091910</t>
  </si>
  <si>
    <t>WHITEWRIGHT ISD</t>
  </si>
  <si>
    <t>1297</t>
  </si>
  <si>
    <t>110908</t>
  </si>
  <si>
    <t>WHITHARRAL ISD</t>
  </si>
  <si>
    <t>1298</t>
  </si>
  <si>
    <t>109911</t>
  </si>
  <si>
    <t>WHITNEY ISD</t>
  </si>
  <si>
    <t>1299</t>
  </si>
  <si>
    <t>243905</t>
  </si>
  <si>
    <t>WICHITA FALLS ISD</t>
  </si>
  <si>
    <t>1733</t>
  </si>
  <si>
    <t>180904</t>
  </si>
  <si>
    <t>WILDORADO ISD</t>
  </si>
  <si>
    <t>1301</t>
  </si>
  <si>
    <t>170904</t>
  </si>
  <si>
    <t>WILLIS ISD</t>
  </si>
  <si>
    <t>1303</t>
  </si>
  <si>
    <t>234907</t>
  </si>
  <si>
    <t>WILLS POINT ISD</t>
  </si>
  <si>
    <t>1305</t>
  </si>
  <si>
    <t>153907</t>
  </si>
  <si>
    <t>WILSON ISD</t>
  </si>
  <si>
    <t>2005</t>
  </si>
  <si>
    <t>105905</t>
  </si>
  <si>
    <t>WIMBERLEY ISD</t>
  </si>
  <si>
    <t>1826</t>
  </si>
  <si>
    <t>236903</t>
  </si>
  <si>
    <t>WINDHAM SCHOOL DISTRICT</t>
  </si>
  <si>
    <t>1614</t>
  </si>
  <si>
    <t>005904</t>
  </si>
  <si>
    <t>WINDTHORST ISD</t>
  </si>
  <si>
    <t>2178</t>
  </si>
  <si>
    <t>057828</t>
  </si>
  <si>
    <t>WINFREE ACADEMY CHARTER SCHOOLS</t>
  </si>
  <si>
    <t>1310</t>
  </si>
  <si>
    <t>248902</t>
  </si>
  <si>
    <t>WINK-LOVING CONS ISD</t>
  </si>
  <si>
    <t>1311</t>
  </si>
  <si>
    <t>250907</t>
  </si>
  <si>
    <t>WINNSBORO ISD</t>
  </si>
  <si>
    <t>1659</t>
  </si>
  <si>
    <t>212910</t>
  </si>
  <si>
    <t>WINONA ISD</t>
  </si>
  <si>
    <t>1312</t>
  </si>
  <si>
    <t>200904</t>
  </si>
  <si>
    <t>WINTERS ISD</t>
  </si>
  <si>
    <t>1313</t>
  </si>
  <si>
    <t>174906</t>
  </si>
  <si>
    <t>WODEN ISD</t>
  </si>
  <si>
    <t>1314</t>
  </si>
  <si>
    <t>116909</t>
  </si>
  <si>
    <t>WOLFE CITY ISD</t>
  </si>
  <si>
    <t>1317</t>
  </si>
  <si>
    <t>196902</t>
  </si>
  <si>
    <t>WOODSBORO ISD</t>
  </si>
  <si>
    <t>1318</t>
  </si>
  <si>
    <t>224902</t>
  </si>
  <si>
    <t>WOODSON ISD</t>
  </si>
  <si>
    <t>1319</t>
  </si>
  <si>
    <t>229903</t>
  </si>
  <si>
    <t>WOODVILLE ISD</t>
  </si>
  <si>
    <t>1320</t>
  </si>
  <si>
    <t>081905</t>
  </si>
  <si>
    <t>WORTHAM ISD</t>
  </si>
  <si>
    <t>1321</t>
  </si>
  <si>
    <t>043914</t>
  </si>
  <si>
    <t>WYLIE ISD</t>
  </si>
  <si>
    <t>1879</t>
  </si>
  <si>
    <t>221912</t>
  </si>
  <si>
    <t>1381</t>
  </si>
  <si>
    <t>250905</t>
  </si>
  <si>
    <t>YANTIS ISD</t>
  </si>
  <si>
    <t>2353</t>
  </si>
  <si>
    <t>101873</t>
  </si>
  <si>
    <t>YELLOWSTONE COLLEGE PREPARATORY</t>
  </si>
  <si>
    <t>2166</t>
  </si>
  <si>
    <t>101845</t>
  </si>
  <si>
    <t>YES PREP PUBLIC SCHOOLS</t>
  </si>
  <si>
    <t>1322</t>
  </si>
  <si>
    <t>062903</t>
  </si>
  <si>
    <t>YOAKUM ISD</t>
  </si>
  <si>
    <t>1323</t>
  </si>
  <si>
    <t>062904</t>
  </si>
  <si>
    <t>YORKTOWN ISD</t>
  </si>
  <si>
    <t>1341</t>
  </si>
  <si>
    <t>071905</t>
  </si>
  <si>
    <t>YSLETA ISD</t>
  </si>
  <si>
    <t>1628</t>
  </si>
  <si>
    <t>253901</t>
  </si>
  <si>
    <t>ZAPATA COUNTY ISD</t>
  </si>
  <si>
    <t>1612</t>
  </si>
  <si>
    <t>003906</t>
  </si>
  <si>
    <t>ZAVALLA ISD</t>
  </si>
  <si>
    <t>2004</t>
  </si>
  <si>
    <t>025906</t>
  </si>
  <si>
    <t>ZEPHYR ISD</t>
  </si>
  <si>
    <t>FY 2019 Contributions per TRUST
(2)</t>
  </si>
  <si>
    <t>Schedule of Pension Amounts by Employer</t>
  </si>
  <si>
    <t xml:space="preserve">(b) Individual employer amounts in column 6 cannot be calculated by multiplying the plan level amount by the employer's proportionate share, because of the impact of the changes in proportionate share. </t>
  </si>
  <si>
    <t>Higher Ed Portion</t>
  </si>
  <si>
    <t>Plus</t>
  </si>
  <si>
    <t>Equals</t>
  </si>
  <si>
    <t>Deferred Outflows/(Inflows) for Current Year Experience</t>
  </si>
  <si>
    <t>Sum of All Layers (2014, 2015, 2016, 2017, 2018, 2019) of Deferred Outflows as of 8/31/19</t>
  </si>
  <si>
    <t>Sum of All Layers (2014, 2015, 2016, 2017, 2018, 2019) of Deferred Inflows as of 8/31/19</t>
  </si>
  <si>
    <t>Pension Expense Total</t>
  </si>
  <si>
    <t>AGENCY #</t>
  </si>
  <si>
    <t>Proportionate Share
(2)</t>
  </si>
  <si>
    <t>Net Pension Liability Beginning of Year 
(3)</t>
  </si>
  <si>
    <t>Contribution Adjustments
(5)</t>
  </si>
  <si>
    <t>Subtotal Plan 2019 Layer Pension Expense 
(Current Year Expensing of Current Year's Layers)(a)(b)
 (6)</t>
  </si>
  <si>
    <t>Difference Between Expected and Actual Actuarial Experience
(7)</t>
  </si>
  <si>
    <t>Changes in Actuarial Assumptions
(8)</t>
  </si>
  <si>
    <t>Difference Between Projected and Actual Investment Earnings
(9)</t>
  </si>
  <si>
    <t>Changes in Proportion and Difference between Employer Contributions and Proportionate Share
(10)</t>
  </si>
  <si>
    <t>Net Pension Liability End of Year 
(11)</t>
  </si>
  <si>
    <t>Difference Between Expected and Actual Actuarial Experience
(12)</t>
  </si>
  <si>
    <t>Changes in Assumptions
(13)</t>
  </si>
  <si>
    <t>Difference Between Projected and Actual Investment Earnings
(14)</t>
  </si>
  <si>
    <t>Changes in Proportion and Differences Between Employer Contributions and Proportionate Share of Contributions
(15)</t>
  </si>
  <si>
    <t>Total Deferred Outflows
(16)</t>
  </si>
  <si>
    <t>Difference Between Expected and Actual Actuarial Experience
(17)</t>
  </si>
  <si>
    <t>Changes in Assumptions
(18)</t>
  </si>
  <si>
    <t>Difference Between Projected and Actual Investment Earnings
(19)</t>
  </si>
  <si>
    <t>Changes in Proportion and Differences Between Employer Contributions and Proportionate Share of Contributions
(20)</t>
  </si>
  <si>
    <t>Total Deferred Inflows
(21)</t>
  </si>
  <si>
    <t>Subtotal Plan 2019 Layer Pension Expense 
(Current Year Expensing of Current Year's Layers)
(22)</t>
  </si>
  <si>
    <t>Subtotal Plan 2019 Layer Pension Expense 
(Current Year Expensing of Prior Years' Layers Only) 
(23)</t>
  </si>
  <si>
    <t>Total Plan 2019 Pension Plan Expense Before Employer Specific Adjustments
(= Col 22 + Col 23)
(24)</t>
  </si>
  <si>
    <t xml:space="preserve"> </t>
  </si>
  <si>
    <t>(a) Subtotal Plan 2017 Layer Pension Expense from Schedule of Pension Expense Detail.  These pension expense amounts do not include amortization of prior year deferrals.  Please refer to the "Instructions for Using the GASB68 Schedules".</t>
  </si>
  <si>
    <t>FY 2019 Contributions per TRUST
 (as adjusted)
(4)</t>
  </si>
  <si>
    <t>HONORS ACADEMY</t>
  </si>
  <si>
    <t>JAMIE'S HOUSE CHARTER SCHOOL</t>
  </si>
  <si>
    <t>RICHARD MILBURN AMARILLO</t>
  </si>
  <si>
    <t>AZLEWAY CHARTER SCHOOL</t>
  </si>
  <si>
    <t>RICHARD MILBURN ODESSA</t>
  </si>
  <si>
    <t>RICHARD MILBURN FORT WORTH</t>
  </si>
  <si>
    <t>RICHARD MILBURN HOUSTON</t>
  </si>
  <si>
    <t>HARMONY SCIENCE ACADEMY FORT WORTH</t>
  </si>
  <si>
    <t>HARMONY SCIENCE ACADEMY LUBBOCK</t>
  </si>
  <si>
    <t>HARMONY SCIENCE ACADEMY BROWNSVILLE</t>
  </si>
  <si>
    <t>KOINONIA COMMUNITY LEARNING ACADEMY</t>
  </si>
  <si>
    <t>Closed Schools:</t>
  </si>
  <si>
    <t>Reporting Entity Category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</si>
</sst>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000000000000_);_(* \(#,##0.000000000000\);_(* &quot;-&quot;????????????_);_(@_)"/>
    <numFmt numFmtId="165" formatCode="_(* #,##0_);_(* \(#,##0\);_(* &quot;-&quot;??_);_(@_)"/>
    <numFmt numFmtId="166" formatCode="_(&quot;$&quot;* #,##0_);_(&quot;$&quot;* \(#,##0\);_(&quot;$&quot;* &quot;-&quot;??_);_(@_)"/>
    <numFmt numFmtId="167" formatCode="_(* #,##0.000000000000_);_(* \(#,##0.000000000000\);_(* &quot;-&quot;??_);_(@_)"/>
    <numFmt numFmtId="168" formatCode="_(* #,##0.000000000000_);_(* \(#,##0.000000000000\);_(* &quot;-&quot;_);_(@_)"/>
    <numFmt numFmtId="169" formatCode="_(* #,##0.000000000_);_(* \(#,##0.000000000\);_(* &quot;-&quot;??_);_(@_)"/>
    <numFmt numFmtId="170" formatCode="[$-409]mmmm\ d\,\ yyyy;@"/>
    <numFmt numFmtId="171" formatCode="_(* #,##0.0_);_(* \(#,##0.0\);_(* &quot;-&quot;??_);_(@_)"/>
  </numFmts>
  <fonts count="13" x14ac:knownFonts="1">
    <font>
      <sz val="11"/>
      <color theme="1"/>
      <name val="Calibri"/>
      <family val="2"/>
      <scheme val="minor"/>
    </font>
    <font>
      <sz val="11"/>
      <color theme="1"/>
      <name val="Calibri"/>
      <family val="2"/>
      <scheme val="minor"/>
    </font>
    <font>
      <b/>
      <sz val="11"/>
      <color theme="1"/>
      <name val="Times New Roman"/>
      <family val="1"/>
    </font>
    <font>
      <b/>
      <sz val="14"/>
      <color theme="1"/>
      <name val="Times New Roman"/>
      <family val="1"/>
    </font>
    <font>
      <b/>
      <sz val="11"/>
      <name val="Times New Roman"/>
      <family val="1"/>
    </font>
    <font>
      <b/>
      <sz val="10"/>
      <color theme="1"/>
      <name val="Times New Roman"/>
      <family val="1"/>
    </font>
    <font>
      <b/>
      <sz val="9"/>
      <color theme="1"/>
      <name val="Times New Roman"/>
      <family val="1"/>
    </font>
    <font>
      <sz val="10"/>
      <color theme="1"/>
      <name val="Arial"/>
      <family val="2"/>
    </font>
    <font>
      <b/>
      <sz val="10"/>
      <name val="Times New Roman"/>
      <family val="1"/>
    </font>
    <font>
      <sz val="14"/>
      <color theme="1"/>
      <name val="Calibri"/>
      <family val="2"/>
      <scheme val="minor"/>
    </font>
    <font>
      <sz val="10"/>
      <name val="Arial"/>
      <family val="2"/>
    </font>
    <font>
      <sz val="11"/>
      <color theme="1"/>
      <name val="Times New Roman"/>
      <family val="1"/>
    </font>
    <font>
      <b/>
      <sz val="10"/>
      <name val="Arial"/>
      <family val="2"/>
    </font>
  </fonts>
  <fills count="11">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3" tint="0.59999389629810485"/>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rgb="FFF2F2AC"/>
        <bgColor indexed="64"/>
      </patternFill>
    </fill>
  </fills>
  <borders count="12">
    <border>
      <left/>
      <right/>
      <top/>
      <bottom/>
      <diagonal/>
    </border>
    <border>
      <left/>
      <right/>
      <top style="thick">
        <color auto="1"/>
      </top>
      <bottom/>
      <diagonal/>
    </border>
    <border>
      <left/>
      <right/>
      <top style="thin">
        <color indexed="64"/>
      </top>
      <bottom style="medium">
        <color indexed="64"/>
      </bottom>
      <diagonal/>
    </border>
    <border>
      <left style="medium">
        <color auto="1"/>
      </left>
      <right style="medium">
        <color auto="1"/>
      </right>
      <top style="medium">
        <color auto="1"/>
      </top>
      <bottom style="medium">
        <color auto="1"/>
      </bottom>
      <diagonal/>
    </border>
    <border>
      <left style="medium">
        <color auto="1"/>
      </left>
      <right/>
      <top/>
      <bottom/>
      <diagonal/>
    </border>
    <border>
      <left/>
      <right/>
      <top/>
      <bottom style="medium">
        <color indexed="64"/>
      </bottom>
      <diagonal/>
    </border>
    <border>
      <left/>
      <right/>
      <top/>
      <bottom style="thin">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thin">
        <color indexed="64"/>
      </top>
      <bottom style="medium">
        <color indexed="64"/>
      </bottom>
      <diagonal/>
    </border>
    <border>
      <left/>
      <right style="medium">
        <color auto="1"/>
      </right>
      <top style="thin">
        <color indexed="64"/>
      </top>
      <bottom style="medium">
        <color indexed="64"/>
      </bottom>
      <diagonal/>
    </border>
  </borders>
  <cellStyleXfs count="7">
    <xf numFmtId="0" fontId="0" fillId="0" borderId="0"/>
    <xf numFmtId="43" fontId="1" fillId="0" borderId="0" applyFont="0" applyFill="0" applyBorder="0" applyAlignment="0" applyProtection="0"/>
    <xf numFmtId="44" fontId="1" fillId="0" borderId="0" applyFont="0" applyFill="0" applyBorder="0" applyAlignment="0" applyProtection="0"/>
    <xf numFmtId="170" fontId="7" fillId="0" borderId="0"/>
    <xf numFmtId="43" fontId="9" fillId="0" borderId="0" applyFont="0" applyFill="0" applyBorder="0" applyAlignment="0" applyProtection="0"/>
    <xf numFmtId="43" fontId="7" fillId="0" borderId="0" applyFont="0" applyFill="0" applyBorder="0" applyAlignment="0" applyProtection="0"/>
    <xf numFmtId="0" fontId="10" fillId="0" borderId="0"/>
  </cellStyleXfs>
  <cellXfs count="126">
    <xf numFmtId="0" fontId="0" fillId="0" borderId="0" xfId="0"/>
    <xf numFmtId="0" fontId="2" fillId="0" borderId="0" xfId="0" applyFont="1" applyAlignment="1">
      <alignment horizontal="center"/>
    </xf>
    <xf numFmtId="0" fontId="2" fillId="0" borderId="0" xfId="0" applyFont="1"/>
    <xf numFmtId="0" fontId="2" fillId="0" borderId="0" xfId="0" applyFont="1" applyFill="1"/>
    <xf numFmtId="0" fontId="2" fillId="0" borderId="0" xfId="0" applyFont="1" applyAlignment="1">
      <alignment horizontal="left"/>
    </xf>
    <xf numFmtId="0" fontId="2" fillId="0" borderId="0" xfId="0" applyFont="1" applyFill="1" applyAlignment="1">
      <alignment horizontal="left"/>
    </xf>
    <xf numFmtId="0" fontId="3" fillId="0" borderId="0" xfId="0" applyFont="1" applyFill="1" applyBorder="1" applyAlignment="1">
      <alignment horizontal="left"/>
    </xf>
    <xf numFmtId="0" fontId="2" fillId="0" borderId="0" xfId="0" applyFont="1" applyFill="1" applyAlignment="1"/>
    <xf numFmtId="0" fontId="2" fillId="0" borderId="1" xfId="0" applyFont="1" applyFill="1" applyBorder="1" applyAlignment="1">
      <alignment horizontal="left"/>
    </xf>
    <xf numFmtId="42" fontId="2" fillId="0" borderId="0" xfId="0" applyNumberFormat="1" applyFont="1" applyAlignment="1">
      <alignment horizontal="left"/>
    </xf>
    <xf numFmtId="42" fontId="2" fillId="0" borderId="0" xfId="0" applyNumberFormat="1" applyFont="1" applyFill="1" applyAlignment="1">
      <alignment horizontal="left" indent="7"/>
    </xf>
    <xf numFmtId="42" fontId="4" fillId="0" borderId="2" xfId="2" applyNumberFormat="1" applyFont="1" applyFill="1" applyBorder="1" applyAlignment="1">
      <alignment horizontal="left"/>
    </xf>
    <xf numFmtId="164" fontId="4" fillId="0" borderId="2" xfId="1" applyNumberFormat="1" applyFont="1" applyBorder="1"/>
    <xf numFmtId="41" fontId="2" fillId="0" borderId="0" xfId="0" applyNumberFormat="1" applyFont="1" applyAlignment="1">
      <alignment horizontal="left"/>
    </xf>
    <xf numFmtId="41" fontId="2" fillId="0" borderId="0" xfId="0" applyNumberFormat="1" applyFont="1" applyFill="1" applyAlignment="1">
      <alignment horizontal="left" indent="7"/>
    </xf>
    <xf numFmtId="42" fontId="4" fillId="0" borderId="0" xfId="1" applyNumberFormat="1" applyFont="1" applyFill="1" applyAlignment="1">
      <alignment horizontal="left"/>
    </xf>
    <xf numFmtId="164" fontId="4" fillId="0" borderId="0" xfId="1" applyNumberFormat="1" applyFont="1"/>
    <xf numFmtId="41" fontId="2" fillId="0" borderId="0" xfId="0" applyNumberFormat="1" applyFont="1" applyFill="1" applyAlignment="1">
      <alignment horizontal="left"/>
    </xf>
    <xf numFmtId="42" fontId="2" fillId="0" borderId="0" xfId="0" applyNumberFormat="1" applyFont="1" applyFill="1" applyAlignment="1">
      <alignment horizontal="left"/>
    </xf>
    <xf numFmtId="42" fontId="4" fillId="0" borderId="0" xfId="2" applyNumberFormat="1" applyFont="1" applyFill="1" applyAlignment="1">
      <alignment horizontal="left"/>
    </xf>
    <xf numFmtId="164" fontId="4" fillId="0" borderId="0" xfId="1" applyNumberFormat="1" applyFont="1" applyBorder="1"/>
    <xf numFmtId="42" fontId="2" fillId="0" borderId="2" xfId="0" applyNumberFormat="1" applyFont="1" applyBorder="1" applyAlignment="1">
      <alignment horizontal="left"/>
    </xf>
    <xf numFmtId="42" fontId="2" fillId="0" borderId="2" xfId="0" applyNumberFormat="1" applyFont="1" applyFill="1" applyBorder="1" applyAlignment="1">
      <alignment horizontal="left"/>
    </xf>
    <xf numFmtId="164" fontId="4" fillId="0" borderId="2" xfId="1" applyNumberFormat="1" applyFont="1" applyFill="1" applyBorder="1"/>
    <xf numFmtId="165" fontId="2" fillId="0" borderId="0" xfId="0" applyNumberFormat="1" applyFont="1" applyFill="1" applyAlignment="1">
      <alignment horizontal="left"/>
    </xf>
    <xf numFmtId="0" fontId="5" fillId="0" borderId="0" xfId="0" applyFont="1" applyAlignment="1">
      <alignment horizontal="center"/>
    </xf>
    <xf numFmtId="0" fontId="5" fillId="0" borderId="0" xfId="0" applyFont="1" applyAlignment="1">
      <alignment horizontal="left"/>
    </xf>
    <xf numFmtId="166" fontId="5" fillId="0" borderId="0" xfId="2" applyNumberFormat="1" applyFont="1" applyFill="1"/>
    <xf numFmtId="164" fontId="5" fillId="0" borderId="0" xfId="1" applyNumberFormat="1" applyFont="1"/>
    <xf numFmtId="49" fontId="5" fillId="0" borderId="0" xfId="0" applyNumberFormat="1" applyFont="1" applyAlignment="1">
      <alignment horizontal="center"/>
    </xf>
    <xf numFmtId="0" fontId="5" fillId="0" borderId="0" xfId="0" applyFont="1"/>
    <xf numFmtId="41" fontId="5" fillId="0" borderId="0" xfId="0" applyNumberFormat="1" applyFont="1" applyFill="1"/>
    <xf numFmtId="167" fontId="5" fillId="0" borderId="0" xfId="1" applyNumberFormat="1" applyFont="1"/>
    <xf numFmtId="0" fontId="5" fillId="2" borderId="0" xfId="0" applyFont="1" applyFill="1" applyAlignment="1">
      <alignment horizontal="center"/>
    </xf>
    <xf numFmtId="0" fontId="5" fillId="2" borderId="0" xfId="0" applyFont="1" applyFill="1" applyAlignment="1">
      <alignment horizontal="left"/>
    </xf>
    <xf numFmtId="41" fontId="5" fillId="2" borderId="0" xfId="0" applyNumberFormat="1" applyFont="1" applyFill="1"/>
    <xf numFmtId="164" fontId="5" fillId="2" borderId="0" xfId="1" applyNumberFormat="1" applyFont="1" applyFill="1"/>
    <xf numFmtId="0" fontId="5" fillId="2" borderId="0" xfId="0" applyFont="1" applyFill="1"/>
    <xf numFmtId="0" fontId="5" fillId="0" borderId="0" xfId="0" applyFont="1" applyFill="1" applyAlignment="1">
      <alignment horizontal="left"/>
    </xf>
    <xf numFmtId="0" fontId="5" fillId="0" borderId="0" xfId="0" applyFont="1" applyFill="1" applyAlignment="1">
      <alignment horizontal="center"/>
    </xf>
    <xf numFmtId="164" fontId="5" fillId="0" borderId="0" xfId="1" applyNumberFormat="1" applyFont="1" applyFill="1"/>
    <xf numFmtId="49" fontId="5" fillId="2" borderId="0" xfId="0" applyNumberFormat="1" applyFont="1" applyFill="1" applyAlignment="1">
      <alignment horizontal="center"/>
    </xf>
    <xf numFmtId="168" fontId="5" fillId="0" borderId="0" xfId="0" applyNumberFormat="1" applyFont="1" applyAlignment="1">
      <alignment horizontal="center"/>
    </xf>
    <xf numFmtId="0" fontId="5" fillId="0" borderId="0" xfId="0" applyFont="1" applyFill="1"/>
    <xf numFmtId="165" fontId="5" fillId="0" borderId="0" xfId="1" applyNumberFormat="1" applyFont="1" applyFill="1"/>
    <xf numFmtId="169" fontId="5" fillId="0" borderId="0" xfId="1" applyNumberFormat="1" applyFont="1"/>
    <xf numFmtId="0" fontId="2" fillId="3" borderId="3" xfId="0" applyFont="1" applyFill="1" applyBorder="1" applyAlignment="1">
      <alignment horizontal="center"/>
    </xf>
    <xf numFmtId="0" fontId="2" fillId="3" borderId="3" xfId="0" applyFont="1" applyFill="1" applyBorder="1" applyAlignment="1">
      <alignment horizontal="center" wrapText="1"/>
    </xf>
    <xf numFmtId="3" fontId="2" fillId="0" borderId="0" xfId="0" applyNumberFormat="1" applyFont="1" applyAlignment="1"/>
    <xf numFmtId="3" fontId="2" fillId="0" borderId="0" xfId="0" applyNumberFormat="1" applyFont="1"/>
    <xf numFmtId="0" fontId="3" fillId="0" borderId="5" xfId="0" applyFont="1" applyFill="1" applyBorder="1" applyAlignment="1"/>
    <xf numFmtId="0" fontId="2" fillId="0" borderId="5" xfId="0" applyFont="1" applyFill="1" applyBorder="1"/>
    <xf numFmtId="0" fontId="2" fillId="0" borderId="0" xfId="0" applyFont="1" applyFill="1" applyBorder="1"/>
    <xf numFmtId="0" fontId="3" fillId="0" borderId="0" xfId="0" applyFont="1" applyFill="1" applyBorder="1" applyAlignment="1"/>
    <xf numFmtId="0" fontId="5" fillId="0" borderId="0" xfId="3" applyNumberFormat="1" applyFont="1" applyFill="1"/>
    <xf numFmtId="0" fontId="6" fillId="0" borderId="0" xfId="0" applyFont="1" applyFill="1" applyBorder="1" applyAlignment="1">
      <alignment horizontal="left" wrapText="1"/>
    </xf>
    <xf numFmtId="1" fontId="2" fillId="0" borderId="0" xfId="0" applyNumberFormat="1" applyFont="1" applyFill="1" applyBorder="1" applyAlignment="1">
      <alignment horizontal="center" wrapText="1"/>
    </xf>
    <xf numFmtId="0" fontId="2" fillId="0" borderId="0" xfId="0" applyFont="1" applyAlignment="1"/>
    <xf numFmtId="0" fontId="2" fillId="0" borderId="0" xfId="0" applyFont="1" applyFill="1" applyBorder="1" applyAlignment="1">
      <alignment horizontal="center" wrapText="1"/>
    </xf>
    <xf numFmtId="42" fontId="2" fillId="0" borderId="0" xfId="0" applyNumberFormat="1" applyFont="1" applyFill="1" applyBorder="1" applyAlignment="1">
      <alignment horizontal="left"/>
    </xf>
    <xf numFmtId="0" fontId="2" fillId="0" borderId="0" xfId="0" applyFont="1" applyAlignment="1">
      <alignment horizontal="left" indent="7"/>
    </xf>
    <xf numFmtId="164" fontId="2" fillId="0" borderId="2" xfId="0" applyNumberFormat="1" applyFont="1" applyFill="1" applyBorder="1" applyAlignment="1">
      <alignment horizontal="left"/>
    </xf>
    <xf numFmtId="164" fontId="2" fillId="0" borderId="0" xfId="0" applyNumberFormat="1" applyFont="1" applyFill="1" applyAlignment="1">
      <alignment horizontal="left"/>
    </xf>
    <xf numFmtId="164" fontId="2" fillId="0" borderId="6" xfId="0" applyNumberFormat="1" applyFont="1" applyFill="1" applyBorder="1" applyAlignment="1">
      <alignment horizontal="left"/>
    </xf>
    <xf numFmtId="41" fontId="2" fillId="0" borderId="6" xfId="0" applyNumberFormat="1" applyFont="1" applyFill="1" applyBorder="1" applyAlignment="1">
      <alignment horizontal="left"/>
    </xf>
    <xf numFmtId="164" fontId="2" fillId="0" borderId="0" xfId="0" applyNumberFormat="1" applyFont="1" applyAlignment="1"/>
    <xf numFmtId="0" fontId="2" fillId="0" borderId="2" xfId="0" applyFont="1" applyBorder="1"/>
    <xf numFmtId="0" fontId="2" fillId="0" borderId="2" xfId="0" applyFont="1" applyBorder="1" applyAlignment="1"/>
    <xf numFmtId="42" fontId="2" fillId="0" borderId="0" xfId="0" applyNumberFormat="1" applyFont="1"/>
    <xf numFmtId="0" fontId="2" fillId="0" borderId="0" xfId="0" applyFont="1" applyBorder="1"/>
    <xf numFmtId="0" fontId="2" fillId="0" borderId="0" xfId="0" applyFont="1" applyBorder="1" applyAlignment="1"/>
    <xf numFmtId="164" fontId="2" fillId="0" borderId="0" xfId="0" applyNumberFormat="1" applyFont="1" applyBorder="1" applyAlignment="1"/>
    <xf numFmtId="165" fontId="8" fillId="0" borderId="0" xfId="3" applyNumberFormat="1" applyFont="1" applyFill="1"/>
    <xf numFmtId="3" fontId="2" fillId="0" borderId="0" xfId="0" applyNumberFormat="1" applyFont="1" applyAlignment="1">
      <alignment horizontal="center"/>
    </xf>
    <xf numFmtId="0" fontId="2" fillId="0" borderId="0" xfId="0" applyFont="1" applyFill="1" applyBorder="1" applyAlignment="1">
      <alignment horizontal="center"/>
    </xf>
    <xf numFmtId="42" fontId="2" fillId="0" borderId="0" xfId="0" applyNumberFormat="1" applyFont="1" applyFill="1" applyBorder="1"/>
    <xf numFmtId="0" fontId="2" fillId="8" borderId="3" xfId="0" applyFont="1" applyFill="1" applyBorder="1" applyAlignment="1">
      <alignment horizontal="center" wrapText="1"/>
    </xf>
    <xf numFmtId="0" fontId="2" fillId="8" borderId="7" xfId="0" applyFont="1" applyFill="1" applyBorder="1" applyAlignment="1">
      <alignment horizontal="center" wrapText="1"/>
    </xf>
    <xf numFmtId="0" fontId="2" fillId="9" borderId="3" xfId="0" applyFont="1" applyFill="1" applyBorder="1" applyAlignment="1">
      <alignment horizontal="center" wrapText="1"/>
    </xf>
    <xf numFmtId="0" fontId="4" fillId="10" borderId="8" xfId="0" applyFont="1" applyFill="1" applyBorder="1" applyAlignment="1">
      <alignment horizontal="center" wrapText="1"/>
    </xf>
    <xf numFmtId="0" fontId="4" fillId="7" borderId="3" xfId="0" applyFont="1" applyFill="1" applyBorder="1" applyAlignment="1">
      <alignment horizontal="center" wrapText="1"/>
    </xf>
    <xf numFmtId="0" fontId="2" fillId="5" borderId="10" xfId="0" applyFont="1" applyFill="1" applyBorder="1" applyAlignment="1">
      <alignment horizontal="center" wrapText="1"/>
    </xf>
    <xf numFmtId="0" fontId="2" fillId="5" borderId="2" xfId="0" applyFont="1" applyFill="1" applyBorder="1" applyAlignment="1">
      <alignment horizontal="center" wrapText="1"/>
    </xf>
    <xf numFmtId="0" fontId="4" fillId="5" borderId="11" xfId="0" applyFont="1" applyFill="1" applyBorder="1" applyAlignment="1">
      <alignment horizontal="center" wrapText="1"/>
    </xf>
    <xf numFmtId="43" fontId="4" fillId="3" borderId="7" xfId="4" applyFont="1" applyFill="1" applyBorder="1" applyAlignment="1">
      <alignment horizontal="center" wrapText="1"/>
    </xf>
    <xf numFmtId="43" fontId="4" fillId="3" borderId="8" xfId="4" applyFont="1" applyFill="1" applyBorder="1" applyAlignment="1">
      <alignment horizontal="center" wrapText="1"/>
    </xf>
    <xf numFmtId="43" fontId="4" fillId="3" borderId="9" xfId="4" applyFont="1" applyFill="1" applyBorder="1" applyAlignment="1">
      <alignment horizontal="center" wrapText="1"/>
    </xf>
    <xf numFmtId="43" fontId="4" fillId="6" borderId="7" xfId="4" applyFont="1" applyFill="1" applyBorder="1" applyAlignment="1">
      <alignment horizontal="center" wrapText="1"/>
    </xf>
    <xf numFmtId="43" fontId="4" fillId="6" borderId="8" xfId="4" applyFont="1" applyFill="1" applyBorder="1" applyAlignment="1">
      <alignment horizontal="center" wrapText="1"/>
    </xf>
    <xf numFmtId="43" fontId="4" fillId="6" borderId="9" xfId="4" applyFont="1" applyFill="1" applyBorder="1" applyAlignment="1">
      <alignment horizontal="center" wrapText="1"/>
    </xf>
    <xf numFmtId="0" fontId="4" fillId="7" borderId="7" xfId="0" applyFont="1" applyFill="1" applyBorder="1" applyAlignment="1">
      <alignment horizontal="center" wrapText="1"/>
    </xf>
    <xf numFmtId="0" fontId="4" fillId="7" borderId="8" xfId="0" applyFont="1" applyFill="1" applyBorder="1" applyAlignment="1">
      <alignment horizontal="center" wrapText="1"/>
    </xf>
    <xf numFmtId="0" fontId="4" fillId="7" borderId="9" xfId="0" applyFont="1" applyFill="1" applyBorder="1" applyAlignment="1">
      <alignment horizontal="center" wrapText="1"/>
    </xf>
    <xf numFmtId="166" fontId="8" fillId="0" borderId="0" xfId="2" applyNumberFormat="1" applyFont="1" applyFill="1"/>
    <xf numFmtId="166" fontId="8" fillId="2" borderId="0" xfId="2" applyNumberFormat="1" applyFont="1" applyFill="1"/>
    <xf numFmtId="166" fontId="5" fillId="2" borderId="0" xfId="2" applyNumberFormat="1" applyFont="1" applyFill="1" applyBorder="1" applyAlignment="1">
      <alignment horizontal="right"/>
    </xf>
    <xf numFmtId="165" fontId="5" fillId="0" borderId="0" xfId="5" applyNumberFormat="1" applyFont="1" applyFill="1"/>
    <xf numFmtId="165" fontId="5" fillId="0" borderId="0" xfId="5" applyNumberFormat="1" applyFont="1"/>
    <xf numFmtId="165" fontId="8" fillId="2" borderId="0" xfId="3" applyNumberFormat="1" applyFont="1" applyFill="1"/>
    <xf numFmtId="165" fontId="5" fillId="2" borderId="0" xfId="4" applyNumberFormat="1" applyFont="1" applyFill="1" applyBorder="1" applyAlignment="1">
      <alignment horizontal="right"/>
    </xf>
    <xf numFmtId="171" fontId="8" fillId="2" borderId="0" xfId="3" applyNumberFormat="1" applyFont="1" applyFill="1"/>
    <xf numFmtId="0" fontId="11" fillId="0" borderId="0" xfId="0" applyFont="1"/>
    <xf numFmtId="0" fontId="2" fillId="0" borderId="0" xfId="0" applyFont="1" applyAlignment="1">
      <alignment horizontal="center" wrapText="1"/>
    </xf>
    <xf numFmtId="0" fontId="2" fillId="0" borderId="0" xfId="0" applyFont="1" applyFill="1" applyAlignment="1">
      <alignment horizontal="center"/>
    </xf>
    <xf numFmtId="0" fontId="2" fillId="2" borderId="0" xfId="0" applyFont="1" applyFill="1"/>
    <xf numFmtId="165" fontId="5" fillId="2" borderId="0" xfId="5" applyNumberFormat="1" applyFont="1" applyFill="1"/>
    <xf numFmtId="0" fontId="12" fillId="2" borderId="0" xfId="6" applyFont="1" applyFill="1" applyBorder="1"/>
    <xf numFmtId="0" fontId="2" fillId="2" borderId="0" xfId="0" applyFont="1" applyFill="1" applyAlignment="1">
      <alignment horizontal="center"/>
    </xf>
    <xf numFmtId="166" fontId="5" fillId="2" borderId="0" xfId="2" applyNumberFormat="1" applyFont="1" applyFill="1"/>
    <xf numFmtId="0" fontId="11" fillId="2" borderId="0" xfId="0" applyFont="1" applyFill="1"/>
    <xf numFmtId="43" fontId="4" fillId="6" borderId="7" xfId="4" applyFont="1" applyFill="1" applyBorder="1" applyAlignment="1">
      <alignment horizontal="center"/>
    </xf>
    <xf numFmtId="43" fontId="4" fillId="6" borderId="8" xfId="4" applyFont="1" applyFill="1" applyBorder="1" applyAlignment="1">
      <alignment horizontal="center"/>
    </xf>
    <xf numFmtId="43" fontId="4" fillId="6" borderId="9" xfId="4" applyFont="1" applyFill="1" applyBorder="1" applyAlignment="1">
      <alignment horizontal="center"/>
    </xf>
    <xf numFmtId="43" fontId="4" fillId="4" borderId="7" xfId="4" applyFont="1" applyFill="1" applyBorder="1" applyAlignment="1">
      <alignment horizontal="center" wrapText="1"/>
    </xf>
    <xf numFmtId="43" fontId="4" fillId="4" borderId="8" xfId="4" applyFont="1" applyFill="1" applyBorder="1" applyAlignment="1">
      <alignment horizontal="center" wrapText="1"/>
    </xf>
    <xf numFmtId="43" fontId="4" fillId="4" borderId="9" xfId="4" applyFont="1" applyFill="1" applyBorder="1" applyAlignment="1">
      <alignment horizontal="center" wrapText="1"/>
    </xf>
    <xf numFmtId="0" fontId="6" fillId="4" borderId="4" xfId="0" applyFont="1" applyFill="1" applyBorder="1" applyAlignment="1">
      <alignment wrapText="1"/>
    </xf>
    <xf numFmtId="0" fontId="6" fillId="4" borderId="0" xfId="0" applyFont="1" applyFill="1" applyBorder="1" applyAlignment="1">
      <alignment wrapText="1"/>
    </xf>
    <xf numFmtId="0" fontId="6" fillId="4" borderId="4" xfId="0" applyFont="1" applyFill="1" applyBorder="1" applyAlignment="1">
      <alignment horizontal="left" wrapText="1"/>
    </xf>
    <xf numFmtId="0" fontId="6" fillId="4" borderId="0" xfId="0" applyFont="1" applyFill="1" applyBorder="1" applyAlignment="1">
      <alignment horizontal="left" wrapText="1"/>
    </xf>
    <xf numFmtId="170" fontId="2" fillId="5" borderId="7" xfId="3" applyFont="1" applyFill="1" applyBorder="1" applyAlignment="1">
      <alignment horizontal="center"/>
    </xf>
    <xf numFmtId="170" fontId="2" fillId="5" borderId="8" xfId="3" applyFont="1" applyFill="1" applyBorder="1" applyAlignment="1">
      <alignment horizontal="center"/>
    </xf>
    <xf numFmtId="170" fontId="2" fillId="5" borderId="9" xfId="3" applyFont="1" applyFill="1" applyBorder="1" applyAlignment="1">
      <alignment horizontal="center"/>
    </xf>
    <xf numFmtId="43" fontId="4" fillId="3" borderId="7" xfId="4" applyFont="1" applyFill="1" applyBorder="1" applyAlignment="1">
      <alignment horizontal="center"/>
    </xf>
    <xf numFmtId="43" fontId="4" fillId="3" borderId="8" xfId="4" applyFont="1" applyFill="1" applyBorder="1" applyAlignment="1">
      <alignment horizontal="center"/>
    </xf>
    <xf numFmtId="43" fontId="4" fillId="3" borderId="9" xfId="4" applyFont="1" applyFill="1" applyBorder="1" applyAlignment="1">
      <alignment horizontal="center"/>
    </xf>
  </cellXfs>
  <cellStyles count="7">
    <cellStyle name="Comma" xfId="1" builtinId="3"/>
    <cellStyle name="Comma 2" xfId="5" xr:uid="{4FF3F4AF-2852-4C57-8890-E40E1CFD011D}"/>
    <cellStyle name="Comma 4" xfId="4" xr:uid="{C15AB0E1-AD75-45B1-9E7D-9F57C36F28C8}"/>
    <cellStyle name="Currency" xfId="2" builtinId="4"/>
    <cellStyle name="Normal" xfId="0" builtinId="0"/>
    <cellStyle name="Normal 2" xfId="3" xr:uid="{D6B55D67-CB26-4B22-BF77-81B9727F02A2}"/>
    <cellStyle name="Normal 2 2 2" xfId="6" xr:uid="{D4563A3F-B487-4EC9-B597-D825A1AFFA6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twoCellAnchor editAs="oneCell">
    <xdr:from>
      <xdr:col>0</xdr:col>
      <xdr:colOff>69850</xdr:colOff>
      <xdr:row>0</xdr:row>
      <xdr:rowOff>57150</xdr:rowOff>
    </xdr:from>
    <xdr:to>
      <xdr:col>12</xdr:col>
      <xdr:colOff>527050</xdr:colOff>
      <xdr:row>54</xdr:row>
      <xdr:rowOff>171450</xdr:rowOff>
    </xdr:to>
    <xdr:pic>
      <xdr:nvPicPr>
        <xdr:cNvPr id="3" name="Picture 2">
          <a:extLst>
            <a:ext uri="{FF2B5EF4-FFF2-40B4-BE49-F238E27FC236}">
              <a16:creationId xmlns:a16="http://schemas.microsoft.com/office/drawing/2014/main" id="{29C77388-6E81-4648-A30B-DEF9B5BECAB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9850" y="57150"/>
          <a:ext cx="7772400" cy="10058400"/>
        </a:xfrm>
        <a:prstGeom prst="rect">
          <a:avLst/>
        </a:prstGeom>
      </xdr:spPr>
    </xdr:pic>
    <xdr:clientData/>
  </xdr:twoCellAnchor>
  <xdr:twoCellAnchor editAs="oneCell">
    <xdr:from>
      <xdr:col>0</xdr:col>
      <xdr:colOff>25400</xdr:colOff>
      <xdr:row>55</xdr:row>
      <xdr:rowOff>6350</xdr:rowOff>
    </xdr:from>
    <xdr:to>
      <xdr:col>12</xdr:col>
      <xdr:colOff>482600</xdr:colOff>
      <xdr:row>109</xdr:row>
      <xdr:rowOff>120650</xdr:rowOff>
    </xdr:to>
    <xdr:pic>
      <xdr:nvPicPr>
        <xdr:cNvPr id="5" name="Picture 4">
          <a:extLst>
            <a:ext uri="{FF2B5EF4-FFF2-40B4-BE49-F238E27FC236}">
              <a16:creationId xmlns:a16="http://schemas.microsoft.com/office/drawing/2014/main" id="{02014488-F888-467F-A3A9-BD21DECD888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5400" y="10134600"/>
          <a:ext cx="7772400" cy="10058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457200</xdr:colOff>
      <xdr:row>52</xdr:row>
      <xdr:rowOff>152400</xdr:rowOff>
    </xdr:to>
    <xdr:pic>
      <xdr:nvPicPr>
        <xdr:cNvPr id="4" name="Picture 3">
          <a:extLst>
            <a:ext uri="{FF2B5EF4-FFF2-40B4-BE49-F238E27FC236}">
              <a16:creationId xmlns:a16="http://schemas.microsoft.com/office/drawing/2014/main" id="{BA68D310-5384-4A1F-BBA8-3F37C9962F7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10058400"/>
        </a:xfrm>
        <a:prstGeom prst="rect">
          <a:avLst/>
        </a:prstGeom>
      </xdr:spPr>
    </xdr:pic>
    <xdr:clientData/>
  </xdr:twoCellAnchor>
  <xdr:twoCellAnchor editAs="oneCell">
    <xdr:from>
      <xdr:col>0</xdr:col>
      <xdr:colOff>0</xdr:colOff>
      <xdr:row>53</xdr:row>
      <xdr:rowOff>0</xdr:rowOff>
    </xdr:from>
    <xdr:to>
      <xdr:col>12</xdr:col>
      <xdr:colOff>457200</xdr:colOff>
      <xdr:row>105</xdr:row>
      <xdr:rowOff>152400</xdr:rowOff>
    </xdr:to>
    <xdr:pic>
      <xdr:nvPicPr>
        <xdr:cNvPr id="8" name="Picture 7">
          <a:extLst>
            <a:ext uri="{FF2B5EF4-FFF2-40B4-BE49-F238E27FC236}">
              <a16:creationId xmlns:a16="http://schemas.microsoft.com/office/drawing/2014/main" id="{3C1C0990-7E8D-4087-AC8D-F81F2CE3C04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0096500"/>
          <a:ext cx="7772400" cy="10058400"/>
        </a:xfrm>
        <a:prstGeom prst="rect">
          <a:avLst/>
        </a:prstGeom>
      </xdr:spPr>
    </xdr:pic>
    <xdr:clientData/>
  </xdr:twoCellAnchor>
  <xdr:twoCellAnchor editAs="oneCell">
    <xdr:from>
      <xdr:col>0</xdr:col>
      <xdr:colOff>0</xdr:colOff>
      <xdr:row>106</xdr:row>
      <xdr:rowOff>0</xdr:rowOff>
    </xdr:from>
    <xdr:to>
      <xdr:col>12</xdr:col>
      <xdr:colOff>457200</xdr:colOff>
      <xdr:row>158</xdr:row>
      <xdr:rowOff>152400</xdr:rowOff>
    </xdr:to>
    <xdr:pic>
      <xdr:nvPicPr>
        <xdr:cNvPr id="5" name="Picture 4">
          <a:extLst>
            <a:ext uri="{FF2B5EF4-FFF2-40B4-BE49-F238E27FC236}">
              <a16:creationId xmlns:a16="http://schemas.microsoft.com/office/drawing/2014/main" id="{7D315FE9-C95F-44F7-A69A-FA9EE07B94F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20193000"/>
          <a:ext cx="7772400" cy="10058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General%20Accounting\FINANCIAL%20REPORTING\GASB-don't%20use-add%20to%20Fusion\GASB%206875%20FY%202019\From%20Actuary\GASB%2068\Copy%20of%202019%20GASB%2068%20Allocation%20Schedules_V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G68 On Behalf Schedule"/>
      <sheetName val="Proportionate Shares"/>
      <sheetName val="Pension Amounts"/>
      <sheetName val="Pension Expense Details"/>
      <sheetName val="Schedule of Amortization"/>
      <sheetName val="By Entity"/>
      <sheetName val="Schedule of Pension Amounts LW"/>
      <sheetName val="68_InOutFlowsCurPrdAndPrior"/>
      <sheetName val="LY Sch of Pension Amounts LW"/>
      <sheetName val="68_ExecSummary"/>
      <sheetName val="68_ChangesNPL"/>
      <sheetName val="Journal Entry Check"/>
      <sheetName val="Balance Statement"/>
      <sheetName val="68_InOutFlowsCurPrdOnly"/>
      <sheetName val="Combined Contribution Amounts"/>
      <sheetName val="68_InOutFlowsCurPrdAndPriorHist"/>
      <sheetName val="TRS Financial Reporting"/>
      <sheetName val="Employer Changes"/>
      <sheetName val="Terminated and New Employers"/>
      <sheetName val="Employer information"/>
    </sheetNames>
    <sheetDataSet>
      <sheetData sheetId="0"/>
      <sheetData sheetId="1"/>
      <sheetData sheetId="2">
        <row r="23">
          <cell r="D23" t="str">
            <v>0001</v>
          </cell>
          <cell r="E23" t="str">
            <v>021711</v>
          </cell>
          <cell r="F23" t="str">
            <v>711</v>
          </cell>
          <cell r="G23" t="str">
            <v>TEXAS A&amp;M UNIVERSITY</v>
          </cell>
          <cell r="H23">
            <v>16745700</v>
          </cell>
          <cell r="I23">
            <v>4.7843209660000004E-3</v>
          </cell>
        </row>
        <row r="24">
          <cell r="D24" t="str">
            <v>0003</v>
          </cell>
          <cell r="E24" t="str">
            <v>116751</v>
          </cell>
          <cell r="F24" t="str">
            <v>751</v>
          </cell>
          <cell r="G24" t="str">
            <v>TEXAS A&amp;M UNIVERSITY - COMMERCE</v>
          </cell>
          <cell r="H24">
            <v>1880172</v>
          </cell>
          <cell r="I24">
            <v>5.37173502E-4</v>
          </cell>
        </row>
        <row r="25">
          <cell r="D25" t="str">
            <v>0004</v>
          </cell>
          <cell r="E25" t="str">
            <v>072713</v>
          </cell>
          <cell r="F25" t="str">
            <v>713</v>
          </cell>
          <cell r="G25" t="str">
            <v>TARLETON STATE UNIVERSITY</v>
          </cell>
          <cell r="H25">
            <v>1930604</v>
          </cell>
          <cell r="I25">
            <v>5.5158214899999995E-4</v>
          </cell>
        </row>
        <row r="26">
          <cell r="D26" t="str">
            <v>0005</v>
          </cell>
          <cell r="E26" t="str">
            <v>220714</v>
          </cell>
          <cell r="F26" t="str">
            <v>714</v>
          </cell>
          <cell r="G26" t="str">
            <v>UNIVERSITY OF TEXAS AT ARLINGTON</v>
          </cell>
          <cell r="H26">
            <v>7898516</v>
          </cell>
          <cell r="I26">
            <v>2.256641149E-3</v>
          </cell>
        </row>
        <row r="27">
          <cell r="D27" t="str">
            <v>0006</v>
          </cell>
          <cell r="E27" t="str">
            <v>061752</v>
          </cell>
          <cell r="F27" t="str">
            <v>752</v>
          </cell>
          <cell r="G27" t="str">
            <v>UNIVERSITY OF NORTH TEXAS</v>
          </cell>
          <cell r="H27">
            <v>8234657</v>
          </cell>
          <cell r="I27">
            <v>2.3526781279999999E-3</v>
          </cell>
        </row>
        <row r="28">
          <cell r="D28" t="str">
            <v>0007</v>
          </cell>
          <cell r="E28" t="str">
            <v>237715</v>
          </cell>
          <cell r="F28" t="str">
            <v>715</v>
          </cell>
          <cell r="G28" t="str">
            <v>PRAIRIE VIEW A &amp; M UNIVERSITY</v>
          </cell>
          <cell r="H28">
            <v>2360106</v>
          </cell>
          <cell r="I28">
            <v>6.7429278099999997E-4</v>
          </cell>
        </row>
        <row r="29">
          <cell r="D29" t="str">
            <v>0008</v>
          </cell>
          <cell r="E29" t="str">
            <v>236753</v>
          </cell>
          <cell r="F29" t="str">
            <v>753</v>
          </cell>
          <cell r="G29" t="str">
            <v>SAM HOUSTON STATE UNIVERSITY</v>
          </cell>
          <cell r="H29">
            <v>4682568</v>
          </cell>
          <cell r="I29">
            <v>1.3378305030000001E-3</v>
          </cell>
        </row>
        <row r="30">
          <cell r="D30" t="str">
            <v>0009</v>
          </cell>
          <cell r="E30" t="str">
            <v>105754</v>
          </cell>
          <cell r="F30" t="str">
            <v>754</v>
          </cell>
          <cell r="G30" t="str">
            <v>TEXAS STATE UNIVERSITY - SAN MARCOS</v>
          </cell>
          <cell r="H30">
            <v>8467550</v>
          </cell>
          <cell r="I30">
            <v>2.4192166939999999E-3</v>
          </cell>
        </row>
        <row r="31">
          <cell r="D31" t="str">
            <v>0017</v>
          </cell>
          <cell r="E31" t="str">
            <v>174755</v>
          </cell>
          <cell r="F31" t="str">
            <v>755</v>
          </cell>
          <cell r="G31" t="str">
            <v>STEPHEN F AUSTIN STATE UNIVERSITY</v>
          </cell>
          <cell r="H31">
            <v>3208184</v>
          </cell>
          <cell r="I31">
            <v>9.1659243700000002E-4</v>
          </cell>
        </row>
        <row r="32">
          <cell r="D32" t="str">
            <v>0018</v>
          </cell>
          <cell r="E32" t="str">
            <v>022756</v>
          </cell>
          <cell r="F32" t="str">
            <v>756</v>
          </cell>
          <cell r="G32" t="str">
            <v>SUL ROSS STATE UNIVERSITY</v>
          </cell>
          <cell r="H32">
            <v>430107</v>
          </cell>
          <cell r="I32">
            <v>1.22883483E-4</v>
          </cell>
        </row>
        <row r="33">
          <cell r="D33" t="str">
            <v>0020</v>
          </cell>
          <cell r="E33" t="str">
            <v>137732</v>
          </cell>
          <cell r="F33" t="str">
            <v>732</v>
          </cell>
          <cell r="G33" t="str">
            <v>TEXAS A&amp;M UNIVERSITY - KINGSVILLE</v>
          </cell>
          <cell r="H33">
            <v>1478883</v>
          </cell>
          <cell r="I33">
            <v>4.2252345E-4</v>
          </cell>
        </row>
        <row r="34">
          <cell r="D34" t="str">
            <v>0021</v>
          </cell>
          <cell r="E34" t="str">
            <v>071724</v>
          </cell>
          <cell r="F34" t="str">
            <v>724</v>
          </cell>
          <cell r="G34" t="str">
            <v>UNIVERSITY OF TEXAS AT EL PASO</v>
          </cell>
          <cell r="H34">
            <v>3594599</v>
          </cell>
          <cell r="I34">
            <v>1.026992921E-3</v>
          </cell>
        </row>
        <row r="35">
          <cell r="D35" t="str">
            <v>0022</v>
          </cell>
          <cell r="E35" t="str">
            <v>061731</v>
          </cell>
          <cell r="F35" t="str">
            <v>731</v>
          </cell>
          <cell r="G35" t="str">
            <v>TEXAS WOMAN'S UNIVERSITY</v>
          </cell>
          <cell r="H35">
            <v>2767216</v>
          </cell>
          <cell r="I35">
            <v>7.9060591800000002E-4</v>
          </cell>
        </row>
        <row r="36">
          <cell r="D36" t="str">
            <v>0023</v>
          </cell>
          <cell r="E36" t="str">
            <v>152733</v>
          </cell>
          <cell r="F36" t="str">
            <v>733</v>
          </cell>
          <cell r="G36" t="str">
            <v>TEXAS TECH UNIVERSITY</v>
          </cell>
          <cell r="H36">
            <v>19964740</v>
          </cell>
          <cell r="I36">
            <v>5.7040150099999997E-3</v>
          </cell>
        </row>
        <row r="37">
          <cell r="D37" t="str">
            <v>0024</v>
          </cell>
          <cell r="E37" t="str">
            <v>227721</v>
          </cell>
          <cell r="F37" t="str">
            <v>721</v>
          </cell>
          <cell r="G37" t="str">
            <v>UNIVERSITY OF TEXAS AT AUSTIN</v>
          </cell>
          <cell r="H37">
            <v>44897448</v>
          </cell>
          <cell r="I37">
            <v>1.2827400572E-2</v>
          </cell>
        </row>
        <row r="38">
          <cell r="D38" t="str">
            <v>0025</v>
          </cell>
          <cell r="E38" t="str">
            <v>084723</v>
          </cell>
          <cell r="F38" t="str">
            <v>723</v>
          </cell>
          <cell r="G38" t="str">
            <v>UNIVERSITY OF TEXAS MEDICAL BRANCH AT GALVESTON</v>
          </cell>
          <cell r="H38">
            <v>29964724</v>
          </cell>
          <cell r="I38">
            <v>8.5610549130000005E-3</v>
          </cell>
        </row>
        <row r="39">
          <cell r="D39" t="str">
            <v>0026</v>
          </cell>
          <cell r="E39" t="str">
            <v>191757</v>
          </cell>
          <cell r="F39" t="str">
            <v>757</v>
          </cell>
          <cell r="G39" t="str">
            <v>WEST TEXAS A &amp; M UNIVERSITY</v>
          </cell>
          <cell r="H39">
            <v>1158793</v>
          </cell>
          <cell r="I39">
            <v>3.3107231400000001E-4</v>
          </cell>
        </row>
        <row r="40">
          <cell r="D40" t="str">
            <v>0028</v>
          </cell>
          <cell r="E40" t="str">
            <v>021556</v>
          </cell>
          <cell r="F40" t="str">
            <v>556</v>
          </cell>
          <cell r="G40" t="str">
            <v>TEXAS A&amp;M AGRILIFE RESEARCH</v>
          </cell>
          <cell r="H40">
            <v>2082518</v>
          </cell>
          <cell r="I40">
            <v>5.94984654E-4</v>
          </cell>
        </row>
        <row r="41">
          <cell r="D41" t="str">
            <v>0029</v>
          </cell>
          <cell r="E41" t="str">
            <v>021555</v>
          </cell>
          <cell r="F41" t="str">
            <v>555</v>
          </cell>
          <cell r="G41" t="str">
            <v>TEXAS A&amp;M AGRILIFE EXTENSION SERVICE</v>
          </cell>
          <cell r="H41">
            <v>1448757</v>
          </cell>
          <cell r="I41">
            <v>4.1391631799999999E-4</v>
          </cell>
        </row>
        <row r="42">
          <cell r="D42" t="str">
            <v>0030</v>
          </cell>
          <cell r="E42" t="str">
            <v>021576</v>
          </cell>
          <cell r="F42" t="str">
            <v>576</v>
          </cell>
          <cell r="G42" t="str">
            <v>TEXAS A&amp;M FOREST SERVICE</v>
          </cell>
          <cell r="H42">
            <v>1240803</v>
          </cell>
          <cell r="I42">
            <v>3.5450293499999998E-4</v>
          </cell>
        </row>
        <row r="43">
          <cell r="D43" t="str">
            <v>0031</v>
          </cell>
          <cell r="E43" t="str">
            <v>021712</v>
          </cell>
          <cell r="F43" t="str">
            <v>712</v>
          </cell>
          <cell r="G43" t="str">
            <v>TEXAS A&amp;M ENG EXP STATION</v>
          </cell>
          <cell r="H43">
            <v>2836542</v>
          </cell>
          <cell r="I43">
            <v>8.1041266499999999E-4</v>
          </cell>
        </row>
        <row r="44">
          <cell r="D44" t="str">
            <v>0032</v>
          </cell>
          <cell r="E44" t="str">
            <v>084718</v>
          </cell>
          <cell r="F44" t="str">
            <v>718</v>
          </cell>
          <cell r="G44" t="str">
            <v>TEXAS A&amp;M UNIVERSITY - GALVESTON</v>
          </cell>
          <cell r="H44">
            <v>435341</v>
          </cell>
          <cell r="I44">
            <v>1.2437886E-4</v>
          </cell>
        </row>
        <row r="45">
          <cell r="D45" t="str">
            <v>0033</v>
          </cell>
          <cell r="E45" t="str">
            <v>021716</v>
          </cell>
          <cell r="F45" t="str">
            <v>716</v>
          </cell>
          <cell r="G45" t="str">
            <v>TEXAS A&amp;M ENG EXT SERVICE</v>
          </cell>
          <cell r="H45">
            <v>1880729</v>
          </cell>
          <cell r="I45">
            <v>5.3733264E-4</v>
          </cell>
        </row>
        <row r="46">
          <cell r="D46" t="str">
            <v>0034</v>
          </cell>
          <cell r="E46" t="str">
            <v>021727</v>
          </cell>
          <cell r="F46" t="str">
            <v>727</v>
          </cell>
          <cell r="G46" t="str">
            <v>TEXAS A&amp;M TRANSPORTATION INST</v>
          </cell>
          <cell r="H46">
            <v>1199578</v>
          </cell>
          <cell r="I46">
            <v>3.4272476999999999E-4</v>
          </cell>
        </row>
        <row r="47">
          <cell r="D47" t="str">
            <v>0058</v>
          </cell>
          <cell r="E47" t="str">
            <v>019000</v>
          </cell>
          <cell r="F47" t="str">
            <v xml:space="preserve">   </v>
          </cell>
          <cell r="G47" t="str">
            <v>BOWIE COUNTY SCHOOL DIST</v>
          </cell>
          <cell r="H47">
            <v>30211</v>
          </cell>
          <cell r="I47">
            <v>8.6314169999999999E-6</v>
          </cell>
        </row>
        <row r="48">
          <cell r="D48" t="str">
            <v>0092</v>
          </cell>
          <cell r="E48" t="str">
            <v>053001</v>
          </cell>
          <cell r="F48" t="str">
            <v xml:space="preserve">   </v>
          </cell>
          <cell r="G48" t="str">
            <v>CROCKETT CTY SCHOOL DIST</v>
          </cell>
          <cell r="H48">
            <v>163364</v>
          </cell>
          <cell r="I48">
            <v>4.6673820999999998E-5</v>
          </cell>
        </row>
        <row r="49">
          <cell r="D49" t="str">
            <v>0125</v>
          </cell>
          <cell r="E49" t="str">
            <v>086024</v>
          </cell>
          <cell r="F49" t="str">
            <v xml:space="preserve">   </v>
          </cell>
          <cell r="G49" t="str">
            <v>DOSS CONS CSD</v>
          </cell>
          <cell r="H49">
            <v>4885</v>
          </cell>
          <cell r="I49">
            <v>1.3956659999999999E-6</v>
          </cell>
        </row>
        <row r="50">
          <cell r="D50" t="str">
            <v>0140</v>
          </cell>
          <cell r="E50" t="str">
            <v>101000</v>
          </cell>
          <cell r="F50" t="str">
            <v xml:space="preserve">   </v>
          </cell>
          <cell r="G50" t="str">
            <v>HARRIS CTY DEPT EDUCATION</v>
          </cell>
          <cell r="H50">
            <v>869573</v>
          </cell>
          <cell r="I50">
            <v>2.4844087299999998E-4</v>
          </cell>
        </row>
        <row r="51">
          <cell r="D51" t="str">
            <v>0170</v>
          </cell>
          <cell r="E51" t="str">
            <v>131001</v>
          </cell>
          <cell r="F51" t="str">
            <v xml:space="preserve">   </v>
          </cell>
          <cell r="G51" t="str">
            <v>KENEDY COUNTY WIDE CSD</v>
          </cell>
          <cell r="H51">
            <v>31738</v>
          </cell>
          <cell r="I51">
            <v>9.0676880000000001E-6</v>
          </cell>
        </row>
        <row r="52">
          <cell r="D52" t="str">
            <v>0174</v>
          </cell>
          <cell r="E52" t="str">
            <v>135001</v>
          </cell>
          <cell r="F52" t="str">
            <v xml:space="preserve">   </v>
          </cell>
          <cell r="G52" t="str">
            <v>GUTHRIE CSD</v>
          </cell>
          <cell r="H52">
            <v>44883</v>
          </cell>
          <cell r="I52">
            <v>1.2823272999999999E-5</v>
          </cell>
        </row>
        <row r="53">
          <cell r="D53" t="str">
            <v>0300</v>
          </cell>
          <cell r="E53" t="str">
            <v>109901</v>
          </cell>
          <cell r="F53" t="str">
            <v xml:space="preserve">   </v>
          </cell>
          <cell r="G53" t="str">
            <v>ABBOTT ISD</v>
          </cell>
          <cell r="H53">
            <v>39046</v>
          </cell>
          <cell r="I53">
            <v>1.1155616000000001E-5</v>
          </cell>
        </row>
        <row r="54">
          <cell r="D54" t="str">
            <v>0301</v>
          </cell>
          <cell r="E54" t="str">
            <v>095901</v>
          </cell>
          <cell r="F54" t="str">
            <v xml:space="preserve">   </v>
          </cell>
          <cell r="G54" t="str">
            <v>ABERNATHY ISD</v>
          </cell>
          <cell r="H54">
            <v>137203</v>
          </cell>
          <cell r="I54">
            <v>3.9199507000000002E-5</v>
          </cell>
        </row>
        <row r="55">
          <cell r="D55" t="str">
            <v>0302</v>
          </cell>
          <cell r="E55" t="str">
            <v>221901</v>
          </cell>
          <cell r="F55" t="str">
            <v xml:space="preserve">   </v>
          </cell>
          <cell r="G55" t="str">
            <v>ABILENE ISD</v>
          </cell>
          <cell r="H55">
            <v>3313820</v>
          </cell>
          <cell r="I55">
            <v>9.4677311200000002E-4</v>
          </cell>
        </row>
        <row r="56">
          <cell r="D56" t="str">
            <v>0303</v>
          </cell>
          <cell r="E56" t="str">
            <v>014901</v>
          </cell>
          <cell r="F56" t="str">
            <v xml:space="preserve">   </v>
          </cell>
          <cell r="G56" t="str">
            <v>ACADEMY ISD</v>
          </cell>
          <cell r="H56">
            <v>262589</v>
          </cell>
          <cell r="I56">
            <v>7.5022844999999999E-5</v>
          </cell>
        </row>
        <row r="57">
          <cell r="D57" t="str">
            <v>0304</v>
          </cell>
          <cell r="E57" t="str">
            <v>058909</v>
          </cell>
          <cell r="F57" t="str">
            <v xml:space="preserve">   </v>
          </cell>
          <cell r="G57" t="str">
            <v>SANDS CONS ISD</v>
          </cell>
          <cell r="H57">
            <v>47073</v>
          </cell>
          <cell r="I57">
            <v>1.3448965E-5</v>
          </cell>
        </row>
        <row r="58">
          <cell r="D58" t="str">
            <v>0308</v>
          </cell>
          <cell r="E58" t="str">
            <v>178901</v>
          </cell>
          <cell r="F58" t="str">
            <v xml:space="preserve">   </v>
          </cell>
          <cell r="G58" t="str">
            <v>AGUA DULCE ISD</v>
          </cell>
          <cell r="H58">
            <v>70305</v>
          </cell>
          <cell r="I58">
            <v>2.0086451000000001E-5</v>
          </cell>
        </row>
        <row r="59">
          <cell r="D59" t="str">
            <v>0309</v>
          </cell>
          <cell r="E59" t="str">
            <v>015901</v>
          </cell>
          <cell r="F59" t="str">
            <v xml:space="preserve">   </v>
          </cell>
          <cell r="G59" t="str">
            <v>ALAMO HEIGHTS ISD</v>
          </cell>
          <cell r="H59">
            <v>986790</v>
          </cell>
          <cell r="I59">
            <v>2.8193029199999998E-4</v>
          </cell>
        </row>
        <row r="60">
          <cell r="D60" t="str">
            <v>0311</v>
          </cell>
          <cell r="E60" t="str">
            <v>250906</v>
          </cell>
          <cell r="F60" t="str">
            <v xml:space="preserve">   </v>
          </cell>
          <cell r="G60" t="str">
            <v>ALBA GOLDEN ISD</v>
          </cell>
          <cell r="H60">
            <v>155972</v>
          </cell>
          <cell r="I60">
            <v>4.4561894000000001E-5</v>
          </cell>
        </row>
        <row r="61">
          <cell r="D61" t="str">
            <v>0312</v>
          </cell>
          <cell r="E61" t="str">
            <v>209901</v>
          </cell>
          <cell r="F61" t="str">
            <v xml:space="preserve">   </v>
          </cell>
          <cell r="G61" t="str">
            <v>ALBANY ISD</v>
          </cell>
          <cell r="H61">
            <v>95518</v>
          </cell>
          <cell r="I61">
            <v>2.7289917000000001E-5</v>
          </cell>
        </row>
        <row r="62">
          <cell r="D62" t="str">
            <v>0313</v>
          </cell>
          <cell r="E62" t="str">
            <v>101902</v>
          </cell>
          <cell r="F62" t="str">
            <v xml:space="preserve">   </v>
          </cell>
          <cell r="G62" t="str">
            <v>ALDINE ISD</v>
          </cell>
          <cell r="H62">
            <v>13915792</v>
          </cell>
          <cell r="I62">
            <v>3.9758036639999999E-3</v>
          </cell>
        </row>
        <row r="63">
          <cell r="D63" t="str">
            <v>0315</v>
          </cell>
          <cell r="E63" t="str">
            <v>125901</v>
          </cell>
          <cell r="F63" t="str">
            <v xml:space="preserve">   </v>
          </cell>
          <cell r="G63" t="str">
            <v>ALICE ISD</v>
          </cell>
          <cell r="H63">
            <v>834257</v>
          </cell>
          <cell r="I63">
            <v>2.38350935E-4</v>
          </cell>
        </row>
        <row r="64">
          <cell r="D64" t="str">
            <v>0316</v>
          </cell>
          <cell r="E64" t="str">
            <v>101903</v>
          </cell>
          <cell r="F64" t="str">
            <v xml:space="preserve">   </v>
          </cell>
          <cell r="G64" t="str">
            <v>ALIEF ISD</v>
          </cell>
          <cell r="H64">
            <v>11099229</v>
          </cell>
          <cell r="I64">
            <v>3.1710990879999998E-3</v>
          </cell>
        </row>
        <row r="65">
          <cell r="D65" t="str">
            <v>0317</v>
          </cell>
          <cell r="E65" t="str">
            <v>043901</v>
          </cell>
          <cell r="F65" t="str">
            <v xml:space="preserve">   </v>
          </cell>
          <cell r="G65" t="str">
            <v>ALLEN ISD</v>
          </cell>
          <cell r="H65">
            <v>4127362</v>
          </cell>
          <cell r="I65">
            <v>1.1792056799999999E-3</v>
          </cell>
        </row>
        <row r="66">
          <cell r="D66" t="str">
            <v>0319</v>
          </cell>
          <cell r="E66" t="str">
            <v>022901</v>
          </cell>
          <cell r="F66" t="str">
            <v xml:space="preserve">   </v>
          </cell>
          <cell r="G66" t="str">
            <v>ALPINE ISD</v>
          </cell>
          <cell r="H66">
            <v>220652</v>
          </cell>
          <cell r="I66">
            <v>6.3041257999999994E-5</v>
          </cell>
        </row>
        <row r="67">
          <cell r="D67" t="str">
            <v>0320</v>
          </cell>
          <cell r="E67" t="str">
            <v>037901</v>
          </cell>
          <cell r="F67" t="str">
            <v xml:space="preserve">   </v>
          </cell>
          <cell r="G67" t="str">
            <v>ALTO ISD</v>
          </cell>
          <cell r="H67">
            <v>119153</v>
          </cell>
          <cell r="I67">
            <v>3.4042542E-5</v>
          </cell>
        </row>
        <row r="68">
          <cell r="D68" t="str">
            <v>0322</v>
          </cell>
          <cell r="E68" t="str">
            <v>126901</v>
          </cell>
          <cell r="F68" t="str">
            <v xml:space="preserve">   </v>
          </cell>
          <cell r="G68" t="str">
            <v>ALVARADO ISD</v>
          </cell>
          <cell r="H68">
            <v>671379</v>
          </cell>
          <cell r="I68">
            <v>1.9181596600000001E-4</v>
          </cell>
        </row>
        <row r="69">
          <cell r="D69" t="str">
            <v>0323</v>
          </cell>
          <cell r="E69" t="str">
            <v>020901</v>
          </cell>
          <cell r="F69" t="str">
            <v xml:space="preserve">   </v>
          </cell>
          <cell r="G69" t="str">
            <v>ALVIN ISD</v>
          </cell>
          <cell r="H69">
            <v>3279279</v>
          </cell>
          <cell r="I69">
            <v>9.3690459500000002E-4</v>
          </cell>
        </row>
        <row r="70">
          <cell r="D70" t="str">
            <v>0324</v>
          </cell>
          <cell r="E70" t="str">
            <v>249901</v>
          </cell>
          <cell r="F70" t="str">
            <v xml:space="preserve">   </v>
          </cell>
          <cell r="G70" t="str">
            <v>ALVORD ISD</v>
          </cell>
          <cell r="H70">
            <v>132362</v>
          </cell>
          <cell r="I70">
            <v>3.7816411999999999E-5</v>
          </cell>
        </row>
        <row r="71">
          <cell r="D71" t="str">
            <v>0325</v>
          </cell>
          <cell r="E71" t="str">
            <v>021901</v>
          </cell>
          <cell r="F71" t="str">
            <v xml:space="preserve">   </v>
          </cell>
          <cell r="G71" t="str">
            <v>COLLEGE STATION ISD</v>
          </cell>
          <cell r="H71">
            <v>2506456</v>
          </cell>
          <cell r="I71">
            <v>7.1610562699999996E-4</v>
          </cell>
        </row>
        <row r="72">
          <cell r="D72" t="str">
            <v>0326</v>
          </cell>
          <cell r="E72" t="str">
            <v>188901</v>
          </cell>
          <cell r="F72" t="str">
            <v xml:space="preserve">   </v>
          </cell>
          <cell r="G72" t="str">
            <v>AMARILLO ISD</v>
          </cell>
          <cell r="H72">
            <v>6019080</v>
          </cell>
          <cell r="I72">
            <v>1.719677926E-3</v>
          </cell>
        </row>
        <row r="73">
          <cell r="D73" t="str">
            <v>0327</v>
          </cell>
          <cell r="E73" t="str">
            <v>140901</v>
          </cell>
          <cell r="F73" t="str">
            <v xml:space="preserve">   </v>
          </cell>
          <cell r="G73" t="str">
            <v>AMHERST ISD</v>
          </cell>
          <cell r="H73">
            <v>37788</v>
          </cell>
          <cell r="I73">
            <v>1.07962E-5</v>
          </cell>
        </row>
        <row r="74">
          <cell r="D74" t="str">
            <v>0328</v>
          </cell>
          <cell r="E74" t="str">
            <v>036901</v>
          </cell>
          <cell r="F74" t="str">
            <v xml:space="preserve">   </v>
          </cell>
          <cell r="G74" t="str">
            <v>ANAHUAC ISD</v>
          </cell>
          <cell r="H74">
            <v>151992</v>
          </cell>
          <cell r="I74">
            <v>4.3424789999999997E-5</v>
          </cell>
        </row>
        <row r="75">
          <cell r="D75" t="str">
            <v>0329</v>
          </cell>
          <cell r="E75" t="str">
            <v>093901</v>
          </cell>
          <cell r="F75" t="str">
            <v xml:space="preserve">   </v>
          </cell>
          <cell r="G75" t="str">
            <v>ANDERSON-SHIRO CONS ISD</v>
          </cell>
          <cell r="H75">
            <v>144915</v>
          </cell>
          <cell r="I75">
            <v>4.140286E-5</v>
          </cell>
        </row>
        <row r="76">
          <cell r="D76" t="str">
            <v>0330</v>
          </cell>
          <cell r="E76" t="str">
            <v>002901</v>
          </cell>
          <cell r="F76" t="str">
            <v xml:space="preserve">   </v>
          </cell>
          <cell r="G76" t="str">
            <v>ANDREWS ISD</v>
          </cell>
          <cell r="H76">
            <v>767993</v>
          </cell>
          <cell r="I76">
            <v>2.1941901600000001E-4</v>
          </cell>
        </row>
        <row r="77">
          <cell r="D77" t="str">
            <v>0331</v>
          </cell>
          <cell r="E77" t="str">
            <v>020902</v>
          </cell>
          <cell r="F77" t="str">
            <v xml:space="preserve">   </v>
          </cell>
          <cell r="G77" t="str">
            <v>ANGLETON ISD</v>
          </cell>
          <cell r="H77">
            <v>1386446</v>
          </cell>
          <cell r="I77">
            <v>3.9611378800000002E-4</v>
          </cell>
        </row>
        <row r="78">
          <cell r="D78" t="str">
            <v>0332</v>
          </cell>
          <cell r="E78" t="str">
            <v>043902</v>
          </cell>
          <cell r="F78" t="str">
            <v xml:space="preserve">   </v>
          </cell>
          <cell r="G78" t="str">
            <v>ANNA ISD</v>
          </cell>
          <cell r="H78">
            <v>678726</v>
          </cell>
          <cell r="I78">
            <v>1.93915037E-4</v>
          </cell>
        </row>
        <row r="79">
          <cell r="D79" t="str">
            <v>0334</v>
          </cell>
          <cell r="E79" t="str">
            <v>127901</v>
          </cell>
          <cell r="F79" t="str">
            <v xml:space="preserve">   </v>
          </cell>
          <cell r="G79" t="str">
            <v>ANSON ISD</v>
          </cell>
          <cell r="H79">
            <v>119479</v>
          </cell>
          <cell r="I79">
            <v>3.4135682000000003E-5</v>
          </cell>
        </row>
        <row r="80">
          <cell r="D80" t="str">
            <v>0335</v>
          </cell>
          <cell r="E80" t="str">
            <v>110901</v>
          </cell>
          <cell r="F80" t="str">
            <v xml:space="preserve">   </v>
          </cell>
          <cell r="G80" t="str">
            <v>ANTON ISD</v>
          </cell>
          <cell r="H80">
            <v>51209</v>
          </cell>
          <cell r="I80">
            <v>1.4630639E-5</v>
          </cell>
        </row>
        <row r="81">
          <cell r="D81" t="str">
            <v>0337</v>
          </cell>
          <cell r="E81" t="str">
            <v>205901</v>
          </cell>
          <cell r="F81" t="str">
            <v xml:space="preserve">   </v>
          </cell>
          <cell r="G81" t="str">
            <v>ARANSAS PASS ISD</v>
          </cell>
          <cell r="H81">
            <v>329826</v>
          </cell>
          <cell r="I81">
            <v>9.4232754999999994E-5</v>
          </cell>
        </row>
        <row r="82">
          <cell r="D82" t="str">
            <v>0338</v>
          </cell>
          <cell r="E82" t="str">
            <v>005901</v>
          </cell>
          <cell r="F82" t="str">
            <v xml:space="preserve">   </v>
          </cell>
          <cell r="G82" t="str">
            <v>ARCHER CITY ISD</v>
          </cell>
          <cell r="H82">
            <v>76612</v>
          </cell>
          <cell r="I82">
            <v>2.1888388999999999E-5</v>
          </cell>
        </row>
        <row r="83">
          <cell r="D83" t="str">
            <v>0339</v>
          </cell>
          <cell r="E83" t="str">
            <v>220901</v>
          </cell>
          <cell r="F83" t="str">
            <v xml:space="preserve">   </v>
          </cell>
          <cell r="G83" t="str">
            <v>ARLINGTON ISD</v>
          </cell>
          <cell r="H83">
            <v>13606651</v>
          </cell>
          <cell r="I83">
            <v>3.8874807049999998E-3</v>
          </cell>
        </row>
        <row r="84">
          <cell r="D84" t="str">
            <v>0340</v>
          </cell>
          <cell r="E84" t="str">
            <v>212901</v>
          </cell>
          <cell r="F84" t="str">
            <v xml:space="preserve">   </v>
          </cell>
          <cell r="G84" t="str">
            <v>ARP ISD</v>
          </cell>
          <cell r="H84">
            <v>171930</v>
          </cell>
          <cell r="I84">
            <v>4.9121166E-5</v>
          </cell>
        </row>
        <row r="85">
          <cell r="D85" t="str">
            <v>0342</v>
          </cell>
          <cell r="E85" t="str">
            <v>217901</v>
          </cell>
          <cell r="F85" t="str">
            <v xml:space="preserve">   </v>
          </cell>
          <cell r="G85" t="str">
            <v>ASPERMONT ISD</v>
          </cell>
          <cell r="H85">
            <v>33008</v>
          </cell>
          <cell r="I85">
            <v>9.4305319999999998E-6</v>
          </cell>
        </row>
        <row r="86">
          <cell r="D86" t="str">
            <v>0343</v>
          </cell>
          <cell r="E86" t="str">
            <v>107901</v>
          </cell>
          <cell r="F86" t="str">
            <v xml:space="preserve">   </v>
          </cell>
          <cell r="G86" t="str">
            <v>ATHENS ISD</v>
          </cell>
          <cell r="H86">
            <v>502208</v>
          </cell>
          <cell r="I86">
            <v>1.43483059E-4</v>
          </cell>
        </row>
        <row r="87">
          <cell r="D87" t="str">
            <v>0344</v>
          </cell>
          <cell r="E87" t="str">
            <v>034901</v>
          </cell>
          <cell r="F87" t="str">
            <v xml:space="preserve">   </v>
          </cell>
          <cell r="G87" t="str">
            <v>ATLANTA ISD</v>
          </cell>
          <cell r="H87">
            <v>382113</v>
          </cell>
          <cell r="I87">
            <v>1.09171384E-4</v>
          </cell>
        </row>
        <row r="88">
          <cell r="D88" t="str">
            <v>0345</v>
          </cell>
          <cell r="E88" t="str">
            <v>061907</v>
          </cell>
          <cell r="F88" t="str">
            <v xml:space="preserve">   </v>
          </cell>
          <cell r="G88" t="str">
            <v>AUBREY ISD</v>
          </cell>
          <cell r="H88">
            <v>388869</v>
          </cell>
          <cell r="I88">
            <v>1.11101603E-4</v>
          </cell>
        </row>
        <row r="89">
          <cell r="D89" t="str">
            <v>0346</v>
          </cell>
          <cell r="E89" t="str">
            <v>227901</v>
          </cell>
          <cell r="F89" t="str">
            <v xml:space="preserve">   </v>
          </cell>
          <cell r="G89" t="str">
            <v>AUSTIN ISD</v>
          </cell>
          <cell r="H89">
            <v>7979972</v>
          </cell>
          <cell r="I89">
            <v>2.2799134909999999E-3</v>
          </cell>
        </row>
        <row r="90">
          <cell r="D90" t="str">
            <v>0347</v>
          </cell>
          <cell r="E90" t="str">
            <v>196901</v>
          </cell>
          <cell r="F90" t="str">
            <v xml:space="preserve">   </v>
          </cell>
          <cell r="G90" t="str">
            <v>AUSTWELL TIVOLI ISD</v>
          </cell>
          <cell r="H90">
            <v>27319</v>
          </cell>
          <cell r="I90">
            <v>7.80516E-6</v>
          </cell>
        </row>
        <row r="91">
          <cell r="D91" t="str">
            <v>0348</v>
          </cell>
          <cell r="E91" t="str">
            <v>070901</v>
          </cell>
          <cell r="F91" t="str">
            <v xml:space="preserve">   </v>
          </cell>
          <cell r="G91" t="str">
            <v>AVALON ISD</v>
          </cell>
          <cell r="H91">
            <v>67015</v>
          </cell>
          <cell r="I91">
            <v>1.9146484E-5</v>
          </cell>
        </row>
        <row r="92">
          <cell r="D92" t="str">
            <v>0349</v>
          </cell>
          <cell r="E92" t="str">
            <v>194902</v>
          </cell>
          <cell r="F92" t="str">
            <v xml:space="preserve">   </v>
          </cell>
          <cell r="G92" t="str">
            <v>AVERY ISD</v>
          </cell>
          <cell r="H92">
            <v>63020</v>
          </cell>
          <cell r="I92">
            <v>1.8005093999999998E-5</v>
          </cell>
        </row>
        <row r="93">
          <cell r="D93" t="str">
            <v>0350</v>
          </cell>
          <cell r="E93" t="str">
            <v>034902</v>
          </cell>
          <cell r="F93" t="str">
            <v xml:space="preserve">   </v>
          </cell>
          <cell r="G93" t="str">
            <v>AVINGER ISD</v>
          </cell>
          <cell r="H93">
            <v>31116</v>
          </cell>
          <cell r="I93">
            <v>8.8899799999999999E-6</v>
          </cell>
        </row>
        <row r="94">
          <cell r="D94" t="str">
            <v>0354</v>
          </cell>
          <cell r="E94" t="str">
            <v>030903</v>
          </cell>
          <cell r="F94" t="str">
            <v xml:space="preserve">   </v>
          </cell>
          <cell r="G94" t="str">
            <v>BAIRD ISD</v>
          </cell>
          <cell r="H94">
            <v>55738</v>
          </cell>
          <cell r="I94">
            <v>1.5924594E-5</v>
          </cell>
        </row>
        <row r="95">
          <cell r="D95" t="str">
            <v>0355</v>
          </cell>
          <cell r="E95" t="str">
            <v>200901</v>
          </cell>
          <cell r="F95" t="str">
            <v xml:space="preserve">   </v>
          </cell>
          <cell r="G95" t="str">
            <v>BALLINGER ISD</v>
          </cell>
          <cell r="H95">
            <v>189649</v>
          </cell>
          <cell r="I95">
            <v>5.4183563E-5</v>
          </cell>
        </row>
        <row r="96">
          <cell r="D96" t="str">
            <v>0356</v>
          </cell>
          <cell r="E96" t="str">
            <v>195902</v>
          </cell>
          <cell r="F96" t="str">
            <v xml:space="preserve">   </v>
          </cell>
          <cell r="G96" t="str">
            <v>BALMORHEA ISD</v>
          </cell>
          <cell r="H96">
            <v>56123</v>
          </cell>
          <cell r="I96">
            <v>1.6034590999999999E-5</v>
          </cell>
        </row>
        <row r="97">
          <cell r="D97" t="str">
            <v>0357</v>
          </cell>
          <cell r="E97" t="str">
            <v>025901</v>
          </cell>
          <cell r="F97" t="str">
            <v xml:space="preserve">   </v>
          </cell>
          <cell r="G97" t="str">
            <v>BANGS ISD</v>
          </cell>
          <cell r="H97">
            <v>129375</v>
          </cell>
          <cell r="I97">
            <v>3.6963013000000001E-5</v>
          </cell>
        </row>
        <row r="98">
          <cell r="D98" t="str">
            <v>0358</v>
          </cell>
          <cell r="E98" t="str">
            <v>036902</v>
          </cell>
          <cell r="F98" t="str">
            <v xml:space="preserve">   </v>
          </cell>
          <cell r="G98" t="str">
            <v>BARBERS HILL ISD</v>
          </cell>
          <cell r="H98">
            <v>1593579</v>
          </cell>
          <cell r="I98">
            <v>4.55292608E-4</v>
          </cell>
        </row>
        <row r="99">
          <cell r="D99" t="str">
            <v>0363</v>
          </cell>
          <cell r="E99" t="str">
            <v>011901</v>
          </cell>
          <cell r="F99" t="str">
            <v xml:space="preserve">   </v>
          </cell>
          <cell r="G99" t="str">
            <v>BASTROP ISD</v>
          </cell>
          <cell r="H99">
            <v>1873166</v>
          </cell>
          <cell r="I99">
            <v>5.3517185700000002E-4</v>
          </cell>
        </row>
        <row r="100">
          <cell r="D100" t="str">
            <v>0364</v>
          </cell>
          <cell r="E100" t="str">
            <v>100908</v>
          </cell>
          <cell r="F100" t="str">
            <v xml:space="preserve">   </v>
          </cell>
          <cell r="G100" t="str">
            <v>WEST HARDIN CTY CISD</v>
          </cell>
          <cell r="H100">
            <v>103517</v>
          </cell>
          <cell r="I100">
            <v>2.9575267000000001E-5</v>
          </cell>
        </row>
        <row r="101">
          <cell r="D101" t="str">
            <v>0365</v>
          </cell>
          <cell r="E101" t="str">
            <v>158901</v>
          </cell>
          <cell r="F101" t="str">
            <v xml:space="preserve">   </v>
          </cell>
          <cell r="G101" t="str">
            <v>BAY CITY ISD</v>
          </cell>
          <cell r="H101">
            <v>755177</v>
          </cell>
          <cell r="I101">
            <v>2.1575742800000001E-4</v>
          </cell>
        </row>
        <row r="102">
          <cell r="D102" t="str">
            <v>0368</v>
          </cell>
          <cell r="E102" t="str">
            <v>123910</v>
          </cell>
          <cell r="F102" t="str">
            <v xml:space="preserve">   </v>
          </cell>
          <cell r="G102" t="str">
            <v>BEAUMONT ISD</v>
          </cell>
          <cell r="H102">
            <v>3160014</v>
          </cell>
          <cell r="I102">
            <v>9.0283005399999997E-4</v>
          </cell>
        </row>
        <row r="103">
          <cell r="D103" t="str">
            <v>0369</v>
          </cell>
          <cell r="E103" t="str">
            <v>183901</v>
          </cell>
          <cell r="F103" t="str">
            <v xml:space="preserve">   </v>
          </cell>
          <cell r="G103" t="str">
            <v>BECKVILLE ISD</v>
          </cell>
          <cell r="H103">
            <v>125155</v>
          </cell>
          <cell r="I103">
            <v>3.575734E-5</v>
          </cell>
        </row>
        <row r="104">
          <cell r="D104" t="str">
            <v>0371</v>
          </cell>
          <cell r="E104" t="str">
            <v>013901</v>
          </cell>
          <cell r="F104" t="str">
            <v xml:space="preserve">   </v>
          </cell>
          <cell r="G104" t="str">
            <v>BEEVILLE ISD</v>
          </cell>
          <cell r="H104">
            <v>635764</v>
          </cell>
          <cell r="I104">
            <v>1.8164060200000001E-4</v>
          </cell>
        </row>
        <row r="105">
          <cell r="D105" t="str">
            <v>0372</v>
          </cell>
          <cell r="E105" t="str">
            <v>039904</v>
          </cell>
          <cell r="F105" t="str">
            <v xml:space="preserve">   </v>
          </cell>
          <cell r="G105" t="str">
            <v>BELLEVUE ISD</v>
          </cell>
          <cell r="H105">
            <v>22292</v>
          </cell>
          <cell r="I105">
            <v>6.3689239999999999E-6</v>
          </cell>
        </row>
        <row r="106">
          <cell r="D106" t="str">
            <v>0373</v>
          </cell>
          <cell r="E106" t="str">
            <v>091901</v>
          </cell>
          <cell r="F106" t="str">
            <v xml:space="preserve">   </v>
          </cell>
          <cell r="G106" t="str">
            <v>BELLS ISD</v>
          </cell>
          <cell r="H106">
            <v>135882</v>
          </cell>
          <cell r="I106">
            <v>3.8822092E-5</v>
          </cell>
        </row>
        <row r="107">
          <cell r="D107" t="str">
            <v>0374</v>
          </cell>
          <cell r="E107" t="str">
            <v>008901</v>
          </cell>
          <cell r="F107" t="str">
            <v xml:space="preserve">   </v>
          </cell>
          <cell r="G107" t="str">
            <v>BELLVILLE ISD</v>
          </cell>
          <cell r="H107">
            <v>422867</v>
          </cell>
          <cell r="I107">
            <v>1.20814983E-4</v>
          </cell>
        </row>
        <row r="108">
          <cell r="D108" t="str">
            <v>0375</v>
          </cell>
          <cell r="E108" t="str">
            <v>014903</v>
          </cell>
          <cell r="F108" t="str">
            <v xml:space="preserve">   </v>
          </cell>
          <cell r="G108" t="str">
            <v>BELTON ISD</v>
          </cell>
          <cell r="H108">
            <v>1865280</v>
          </cell>
          <cell r="I108">
            <v>5.3291879200000004E-4</v>
          </cell>
        </row>
        <row r="109">
          <cell r="D109" t="str">
            <v>0376</v>
          </cell>
          <cell r="E109" t="str">
            <v>066901</v>
          </cell>
          <cell r="F109" t="str">
            <v xml:space="preserve">   </v>
          </cell>
          <cell r="G109" t="str">
            <v>BENAVIDES ISD</v>
          </cell>
          <cell r="H109">
            <v>81421</v>
          </cell>
          <cell r="I109">
            <v>2.3262342000000001E-5</v>
          </cell>
        </row>
        <row r="110">
          <cell r="D110" t="str">
            <v>0377</v>
          </cell>
          <cell r="E110" t="str">
            <v>125902</v>
          </cell>
          <cell r="F110" t="str">
            <v xml:space="preserve">   </v>
          </cell>
          <cell r="G110" t="str">
            <v>BEN BOLT PALITO ISD</v>
          </cell>
          <cell r="H110">
            <v>74761</v>
          </cell>
          <cell r="I110">
            <v>2.1359550000000001E-5</v>
          </cell>
        </row>
        <row r="111">
          <cell r="D111" t="str">
            <v>0388</v>
          </cell>
          <cell r="E111" t="str">
            <v>230901</v>
          </cell>
          <cell r="F111" t="str">
            <v xml:space="preserve">   </v>
          </cell>
          <cell r="G111" t="str">
            <v>BIG SANDY ISD</v>
          </cell>
          <cell r="H111">
            <v>246440</v>
          </cell>
          <cell r="I111">
            <v>7.0409003999999994E-5</v>
          </cell>
        </row>
        <row r="112">
          <cell r="D112" t="str">
            <v>0389</v>
          </cell>
          <cell r="E112" t="str">
            <v>114901</v>
          </cell>
          <cell r="F112" t="str">
            <v xml:space="preserve">   </v>
          </cell>
          <cell r="G112" t="str">
            <v>BIG SPRING ISD</v>
          </cell>
          <cell r="H112">
            <v>687881</v>
          </cell>
          <cell r="I112">
            <v>1.9653066100000001E-4</v>
          </cell>
        </row>
        <row r="113">
          <cell r="D113" t="str">
            <v>0392</v>
          </cell>
          <cell r="E113" t="str">
            <v>220902</v>
          </cell>
          <cell r="F113" t="str">
            <v xml:space="preserve">   </v>
          </cell>
          <cell r="G113" t="str">
            <v>BIRDVILLE ISD</v>
          </cell>
          <cell r="H113">
            <v>5185449</v>
          </cell>
          <cell r="I113">
            <v>1.481505841E-3</v>
          </cell>
        </row>
        <row r="114">
          <cell r="D114" t="str">
            <v>0393</v>
          </cell>
          <cell r="E114" t="str">
            <v>178902</v>
          </cell>
          <cell r="F114" t="str">
            <v xml:space="preserve">   </v>
          </cell>
          <cell r="G114" t="str">
            <v>BISHOP CONS ISD</v>
          </cell>
          <cell r="H114">
            <v>251117</v>
          </cell>
          <cell r="I114">
            <v>7.1745243999999999E-5</v>
          </cell>
        </row>
        <row r="115">
          <cell r="D115" t="str">
            <v>0395</v>
          </cell>
          <cell r="E115" t="str">
            <v>016902</v>
          </cell>
          <cell r="F115" t="str">
            <v xml:space="preserve">   </v>
          </cell>
          <cell r="G115" t="str">
            <v>BLANCO ISD</v>
          </cell>
          <cell r="H115">
            <v>219563</v>
          </cell>
          <cell r="I115">
            <v>6.2730126000000002E-5</v>
          </cell>
        </row>
        <row r="116">
          <cell r="D116" t="str">
            <v>0398</v>
          </cell>
          <cell r="E116" t="str">
            <v>175902</v>
          </cell>
          <cell r="F116" t="str">
            <v xml:space="preserve">   </v>
          </cell>
          <cell r="G116" t="str">
            <v>BLOOMING GROVE ISD</v>
          </cell>
          <cell r="H116">
            <v>148071</v>
          </cell>
          <cell r="I116">
            <v>4.2304542999999999E-5</v>
          </cell>
        </row>
        <row r="117">
          <cell r="D117" t="str">
            <v>0399</v>
          </cell>
          <cell r="E117" t="str">
            <v>235901</v>
          </cell>
          <cell r="F117" t="str">
            <v xml:space="preserve">   </v>
          </cell>
          <cell r="G117" t="str">
            <v>BLOOMINGTON ISD</v>
          </cell>
          <cell r="H117">
            <v>249087</v>
          </cell>
          <cell r="I117">
            <v>7.1165264000000003E-5</v>
          </cell>
        </row>
        <row r="118">
          <cell r="D118" t="str">
            <v>0400</v>
          </cell>
          <cell r="E118" t="str">
            <v>139912</v>
          </cell>
          <cell r="F118" t="str">
            <v xml:space="preserve">   </v>
          </cell>
          <cell r="G118" t="str">
            <v>PRAIRILAND ISD</v>
          </cell>
          <cell r="H118">
            <v>134990</v>
          </cell>
          <cell r="I118">
            <v>3.8567243000000003E-5</v>
          </cell>
        </row>
        <row r="119">
          <cell r="D119" t="str">
            <v>0401</v>
          </cell>
          <cell r="E119" t="str">
            <v>083901</v>
          </cell>
          <cell r="F119" t="str">
            <v xml:space="preserve">   </v>
          </cell>
          <cell r="G119" t="str">
            <v>SEAGRAVES ISD</v>
          </cell>
          <cell r="H119">
            <v>141889</v>
          </cell>
          <cell r="I119">
            <v>4.0538318E-5</v>
          </cell>
        </row>
        <row r="120">
          <cell r="D120" t="str">
            <v>0403</v>
          </cell>
          <cell r="E120" t="str">
            <v>130901</v>
          </cell>
          <cell r="F120" t="str">
            <v xml:space="preserve">   </v>
          </cell>
          <cell r="G120" t="str">
            <v>BOERNE ISD</v>
          </cell>
          <cell r="H120">
            <v>1448587</v>
          </cell>
          <cell r="I120">
            <v>4.1386774799999999E-4</v>
          </cell>
        </row>
        <row r="121">
          <cell r="D121" t="str">
            <v>0404</v>
          </cell>
          <cell r="E121" t="str">
            <v>194903</v>
          </cell>
          <cell r="F121" t="str">
            <v xml:space="preserve">   </v>
          </cell>
          <cell r="G121" t="str">
            <v>RIVERCREST ISD</v>
          </cell>
          <cell r="H121">
            <v>106368</v>
          </cell>
          <cell r="I121">
            <v>3.0389810999999998E-5</v>
          </cell>
        </row>
        <row r="122">
          <cell r="D122" t="str">
            <v>0405</v>
          </cell>
          <cell r="E122" t="str">
            <v>241901</v>
          </cell>
          <cell r="F122" t="str">
            <v xml:space="preserve">   </v>
          </cell>
          <cell r="G122" t="str">
            <v>BOLING ISD</v>
          </cell>
          <cell r="H122">
            <v>159278</v>
          </cell>
          <cell r="I122">
            <v>4.5506432999999999E-5</v>
          </cell>
        </row>
        <row r="123">
          <cell r="D123" t="str">
            <v>0407</v>
          </cell>
          <cell r="E123" t="str">
            <v>074903</v>
          </cell>
          <cell r="F123" t="str">
            <v xml:space="preserve">   </v>
          </cell>
          <cell r="G123" t="str">
            <v>BONHAM ISD</v>
          </cell>
          <cell r="H123">
            <v>462823</v>
          </cell>
          <cell r="I123">
            <v>1.32230589E-4</v>
          </cell>
        </row>
        <row r="124">
          <cell r="D124" t="str">
            <v>0409</v>
          </cell>
          <cell r="E124" t="str">
            <v>148901</v>
          </cell>
          <cell r="F124" t="str">
            <v xml:space="preserve">   </v>
          </cell>
          <cell r="G124" t="str">
            <v>BOOKER ISD</v>
          </cell>
          <cell r="H124">
            <v>74476</v>
          </cell>
          <cell r="I124">
            <v>2.1278124000000001E-5</v>
          </cell>
        </row>
        <row r="125">
          <cell r="D125" t="str">
            <v>0410</v>
          </cell>
          <cell r="E125" t="str">
            <v>117901</v>
          </cell>
          <cell r="F125" t="str">
            <v xml:space="preserve">   </v>
          </cell>
          <cell r="G125" t="str">
            <v>BORGER ISD</v>
          </cell>
          <cell r="H125">
            <v>504337</v>
          </cell>
          <cell r="I125">
            <v>1.4409132400000001E-4</v>
          </cell>
        </row>
        <row r="126">
          <cell r="D126" t="str">
            <v>0411</v>
          </cell>
          <cell r="E126" t="str">
            <v>185901</v>
          </cell>
          <cell r="F126" t="str">
            <v xml:space="preserve">   </v>
          </cell>
          <cell r="G126" t="str">
            <v>BOVINA ISD</v>
          </cell>
          <cell r="H126">
            <v>92724</v>
          </cell>
          <cell r="I126">
            <v>2.6491659E-5</v>
          </cell>
        </row>
        <row r="127">
          <cell r="D127" t="str">
            <v>0412</v>
          </cell>
          <cell r="E127" t="str">
            <v>169901</v>
          </cell>
          <cell r="F127" t="str">
            <v xml:space="preserve">   </v>
          </cell>
          <cell r="G127" t="str">
            <v>BOWIE ISD</v>
          </cell>
          <cell r="H127">
            <v>272040</v>
          </cell>
          <cell r="I127">
            <v>7.7723037999999998E-5</v>
          </cell>
        </row>
        <row r="128">
          <cell r="D128" t="str">
            <v>0413</v>
          </cell>
          <cell r="E128" t="str">
            <v>249902</v>
          </cell>
          <cell r="F128" t="str">
            <v xml:space="preserve">   </v>
          </cell>
          <cell r="G128" t="str">
            <v>BOYD ISD</v>
          </cell>
          <cell r="H128">
            <v>195296</v>
          </cell>
          <cell r="I128">
            <v>5.5796936E-5</v>
          </cell>
        </row>
        <row r="129">
          <cell r="D129" t="str">
            <v>0414</v>
          </cell>
          <cell r="E129" t="str">
            <v>136901</v>
          </cell>
          <cell r="F129" t="str">
            <v xml:space="preserve">   </v>
          </cell>
          <cell r="G129" t="str">
            <v>BRACKETT ISD</v>
          </cell>
          <cell r="H129">
            <v>124669</v>
          </cell>
          <cell r="I129">
            <v>3.5618487999999998E-5</v>
          </cell>
        </row>
        <row r="130">
          <cell r="D130" t="str">
            <v>0415</v>
          </cell>
          <cell r="E130" t="str">
            <v>160901</v>
          </cell>
          <cell r="F130" t="str">
            <v xml:space="preserve">   </v>
          </cell>
          <cell r="G130" t="str">
            <v>BRADY ISD</v>
          </cell>
          <cell r="H130">
            <v>273053</v>
          </cell>
          <cell r="I130">
            <v>7.8012456000000005E-5</v>
          </cell>
        </row>
        <row r="131">
          <cell r="D131" t="str">
            <v>0419</v>
          </cell>
          <cell r="E131" t="str">
            <v>215901</v>
          </cell>
          <cell r="F131" t="str">
            <v xml:space="preserve">   </v>
          </cell>
          <cell r="G131" t="str">
            <v>BRECKENRIDGE ISD</v>
          </cell>
          <cell r="H131">
            <v>233737</v>
          </cell>
          <cell r="I131">
            <v>6.67797E-5</v>
          </cell>
        </row>
        <row r="132">
          <cell r="D132" t="str">
            <v>0420</v>
          </cell>
          <cell r="E132" t="str">
            <v>198901</v>
          </cell>
          <cell r="F132" t="str">
            <v xml:space="preserve">   </v>
          </cell>
          <cell r="G132" t="str">
            <v>BREMOND ISD</v>
          </cell>
          <cell r="H132">
            <v>89305</v>
          </cell>
          <cell r="I132">
            <v>2.5514836E-5</v>
          </cell>
        </row>
        <row r="133">
          <cell r="D133" t="str">
            <v>0421</v>
          </cell>
          <cell r="E133" t="str">
            <v>239901</v>
          </cell>
          <cell r="F133" t="str">
            <v xml:space="preserve">   </v>
          </cell>
          <cell r="G133" t="str">
            <v>BRENHAM ISD</v>
          </cell>
          <cell r="H133">
            <v>910346</v>
          </cell>
          <cell r="I133">
            <v>2.60089901E-4</v>
          </cell>
        </row>
        <row r="134">
          <cell r="D134" t="str">
            <v>0422</v>
          </cell>
          <cell r="E134" t="str">
            <v>249903</v>
          </cell>
          <cell r="F134" t="str">
            <v xml:space="preserve">   </v>
          </cell>
          <cell r="G134" t="str">
            <v>BRIDGEPORT ISD</v>
          </cell>
          <cell r="H134">
            <v>492850</v>
          </cell>
          <cell r="I134">
            <v>1.40809437E-4</v>
          </cell>
        </row>
        <row r="135">
          <cell r="D135" t="str">
            <v>0424</v>
          </cell>
          <cell r="E135" t="str">
            <v>041901</v>
          </cell>
          <cell r="F135" t="str">
            <v xml:space="preserve">   </v>
          </cell>
          <cell r="G135" t="str">
            <v>BRONTE ISD</v>
          </cell>
          <cell r="H135">
            <v>50023</v>
          </cell>
          <cell r="I135">
            <v>1.4291794E-5</v>
          </cell>
        </row>
        <row r="136">
          <cell r="D136" t="str">
            <v>0426</v>
          </cell>
          <cell r="E136" t="str">
            <v>223901</v>
          </cell>
          <cell r="F136" t="str">
            <v xml:space="preserve">   </v>
          </cell>
          <cell r="G136" t="str">
            <v>BROWNFIELD ISD</v>
          </cell>
          <cell r="H136">
            <v>398909</v>
          </cell>
          <cell r="I136">
            <v>1.1397007500000001E-4</v>
          </cell>
        </row>
        <row r="137">
          <cell r="D137" t="str">
            <v>0427</v>
          </cell>
          <cell r="E137" t="str">
            <v>107902</v>
          </cell>
          <cell r="F137" t="str">
            <v xml:space="preserve">   </v>
          </cell>
          <cell r="G137" t="str">
            <v>BROWNSBORO ISD</v>
          </cell>
          <cell r="H137">
            <v>429782</v>
          </cell>
          <cell r="I137">
            <v>1.2279062899999999E-4</v>
          </cell>
        </row>
        <row r="138">
          <cell r="D138" t="str">
            <v>0428</v>
          </cell>
          <cell r="E138" t="str">
            <v>031901</v>
          </cell>
          <cell r="F138" t="str">
            <v xml:space="preserve">   </v>
          </cell>
          <cell r="G138" t="str">
            <v>BROWNSVILLE ISD</v>
          </cell>
          <cell r="H138">
            <v>9462798</v>
          </cell>
          <cell r="I138">
            <v>2.7035634739999998E-3</v>
          </cell>
        </row>
        <row r="139">
          <cell r="D139" t="str">
            <v>0429</v>
          </cell>
          <cell r="E139" t="str">
            <v>025902</v>
          </cell>
          <cell r="F139" t="str">
            <v xml:space="preserve">   </v>
          </cell>
          <cell r="G139" t="str">
            <v>BROWNWOOD ISD</v>
          </cell>
          <cell r="H139">
            <v>350474</v>
          </cell>
          <cell r="I139">
            <v>1.00131981E-4</v>
          </cell>
        </row>
        <row r="140">
          <cell r="D140" t="str">
            <v>0430</v>
          </cell>
          <cell r="E140" t="str">
            <v>021902</v>
          </cell>
          <cell r="F140" t="str">
            <v xml:space="preserve">   </v>
          </cell>
          <cell r="G140" t="str">
            <v>BRYAN ISD</v>
          </cell>
          <cell r="H140">
            <v>3142389</v>
          </cell>
          <cell r="I140">
            <v>8.9779451299999995E-4</v>
          </cell>
        </row>
        <row r="141">
          <cell r="D141" t="str">
            <v>0431</v>
          </cell>
          <cell r="E141" t="str">
            <v>119901</v>
          </cell>
          <cell r="F141" t="str">
            <v xml:space="preserve">   </v>
          </cell>
          <cell r="G141" t="str">
            <v>BRYSON ISD</v>
          </cell>
          <cell r="H141">
            <v>44600</v>
          </cell>
          <cell r="I141">
            <v>1.2742417999999999E-5</v>
          </cell>
        </row>
        <row r="142">
          <cell r="D142" t="str">
            <v>0435</v>
          </cell>
          <cell r="E142" t="str">
            <v>186901</v>
          </cell>
          <cell r="F142" t="str">
            <v xml:space="preserve">   </v>
          </cell>
          <cell r="G142" t="str">
            <v>BUENA VISTA ISD</v>
          </cell>
          <cell r="H142">
            <v>40352</v>
          </cell>
          <cell r="I142">
            <v>1.1528745999999999E-5</v>
          </cell>
        </row>
        <row r="143">
          <cell r="D143" t="str">
            <v>0436</v>
          </cell>
          <cell r="E143" t="str">
            <v>145901</v>
          </cell>
          <cell r="F143" t="str">
            <v xml:space="preserve">   </v>
          </cell>
          <cell r="G143" t="str">
            <v>BUFFALO ISD</v>
          </cell>
          <cell r="H143">
            <v>150996</v>
          </cell>
          <cell r="I143">
            <v>4.3140228999999997E-5</v>
          </cell>
        </row>
        <row r="144">
          <cell r="D144" t="str">
            <v>0437</v>
          </cell>
          <cell r="E144" t="str">
            <v>212902</v>
          </cell>
          <cell r="F144" t="str">
            <v xml:space="preserve">   </v>
          </cell>
          <cell r="G144" t="str">
            <v>BULLARD ISD</v>
          </cell>
          <cell r="H144">
            <v>417436</v>
          </cell>
          <cell r="I144">
            <v>1.19263322E-4</v>
          </cell>
        </row>
        <row r="145">
          <cell r="D145" t="str">
            <v>0438</v>
          </cell>
          <cell r="E145" t="str">
            <v>121903</v>
          </cell>
          <cell r="F145" t="str">
            <v xml:space="preserve">   </v>
          </cell>
          <cell r="G145" t="str">
            <v>BUNA ISD</v>
          </cell>
          <cell r="H145">
            <v>325279</v>
          </cell>
          <cell r="I145">
            <v>9.2933657000000003E-5</v>
          </cell>
        </row>
        <row r="146">
          <cell r="D146" t="str">
            <v>0439</v>
          </cell>
          <cell r="E146" t="str">
            <v>243901</v>
          </cell>
          <cell r="F146" t="str">
            <v xml:space="preserve">   </v>
          </cell>
          <cell r="G146" t="str">
            <v>BURKBURNETT ISD</v>
          </cell>
          <cell r="H146">
            <v>586767</v>
          </cell>
          <cell r="I146">
            <v>1.6764194200000001E-4</v>
          </cell>
        </row>
        <row r="147">
          <cell r="D147" t="str">
            <v>0441</v>
          </cell>
          <cell r="E147" t="str">
            <v>176901</v>
          </cell>
          <cell r="F147" t="str">
            <v xml:space="preserve">   </v>
          </cell>
          <cell r="G147" t="str">
            <v>BURKEVILLE ISD</v>
          </cell>
          <cell r="H147">
            <v>85998</v>
          </cell>
          <cell r="I147">
            <v>2.4570011E-5</v>
          </cell>
        </row>
        <row r="148">
          <cell r="D148" t="str">
            <v>0442</v>
          </cell>
          <cell r="E148" t="str">
            <v>126902</v>
          </cell>
          <cell r="F148" t="str">
            <v xml:space="preserve">   </v>
          </cell>
          <cell r="G148" t="str">
            <v>BURLESON ISD</v>
          </cell>
          <cell r="H148">
            <v>2254324</v>
          </cell>
          <cell r="I148">
            <v>6.4407039300000001E-4</v>
          </cell>
        </row>
        <row r="149">
          <cell r="D149" t="str">
            <v>0444</v>
          </cell>
          <cell r="E149" t="str">
            <v>027903</v>
          </cell>
          <cell r="F149" t="str">
            <v xml:space="preserve">   </v>
          </cell>
          <cell r="G149" t="str">
            <v>BURNET CONS ISD</v>
          </cell>
          <cell r="H149">
            <v>586336</v>
          </cell>
          <cell r="I149">
            <v>1.6751880300000001E-4</v>
          </cell>
        </row>
        <row r="150">
          <cell r="D150" t="str">
            <v>0446</v>
          </cell>
          <cell r="E150" t="str">
            <v>109902</v>
          </cell>
          <cell r="F150" t="str">
            <v xml:space="preserve">   </v>
          </cell>
          <cell r="G150" t="str">
            <v>BYNUM CONS ISD</v>
          </cell>
          <cell r="H150">
            <v>39732</v>
          </cell>
          <cell r="I150">
            <v>1.1351608999999999E-5</v>
          </cell>
        </row>
        <row r="151">
          <cell r="D151" t="str">
            <v>0448</v>
          </cell>
          <cell r="E151" t="str">
            <v>116901</v>
          </cell>
          <cell r="F151" t="str">
            <v xml:space="preserve">   </v>
          </cell>
          <cell r="G151" t="str">
            <v>CADDO MILLS ISD</v>
          </cell>
          <cell r="H151">
            <v>316234</v>
          </cell>
          <cell r="I151">
            <v>9.0349460000000004E-5</v>
          </cell>
        </row>
        <row r="152">
          <cell r="D152" t="str">
            <v>0449</v>
          </cell>
          <cell r="E152" t="str">
            <v>178903</v>
          </cell>
          <cell r="F152" t="str">
            <v xml:space="preserve">   </v>
          </cell>
          <cell r="G152" t="str">
            <v>CALALLEN ISD</v>
          </cell>
          <cell r="H152">
            <v>782510</v>
          </cell>
          <cell r="I152">
            <v>2.2356658700000001E-4</v>
          </cell>
        </row>
        <row r="153">
          <cell r="D153" t="str">
            <v>0450</v>
          </cell>
          <cell r="E153" t="str">
            <v>026901</v>
          </cell>
          <cell r="F153" t="str">
            <v xml:space="preserve">   </v>
          </cell>
          <cell r="G153" t="str">
            <v>CALDWELL ISD</v>
          </cell>
          <cell r="H153">
            <v>262792</v>
          </cell>
          <cell r="I153">
            <v>7.5080842999999999E-5</v>
          </cell>
        </row>
        <row r="154">
          <cell r="D154" t="str">
            <v>0452</v>
          </cell>
          <cell r="E154" t="str">
            <v>198902</v>
          </cell>
          <cell r="F154" t="str">
            <v xml:space="preserve">   </v>
          </cell>
          <cell r="G154" t="str">
            <v>CALVERT ISD</v>
          </cell>
          <cell r="H154">
            <v>45376</v>
          </cell>
          <cell r="I154">
            <v>1.2964125E-5</v>
          </cell>
        </row>
        <row r="155">
          <cell r="D155" t="str">
            <v>0453</v>
          </cell>
          <cell r="E155" t="str">
            <v>166901</v>
          </cell>
          <cell r="F155" t="str">
            <v xml:space="preserve">   </v>
          </cell>
          <cell r="G155" t="str">
            <v>CAMERON ISD</v>
          </cell>
          <cell r="H155">
            <v>274809</v>
          </cell>
          <cell r="I155">
            <v>7.8514152999999999E-5</v>
          </cell>
        </row>
        <row r="156">
          <cell r="D156" t="str">
            <v>0454</v>
          </cell>
          <cell r="E156" t="str">
            <v>116910</v>
          </cell>
          <cell r="F156" t="str">
            <v xml:space="preserve">   </v>
          </cell>
          <cell r="G156" t="str">
            <v>CAMPBELL ISD</v>
          </cell>
          <cell r="H156">
            <v>54105</v>
          </cell>
          <cell r="I156">
            <v>1.5458039E-5</v>
          </cell>
        </row>
        <row r="157">
          <cell r="D157" t="str">
            <v>0456</v>
          </cell>
          <cell r="E157" t="str">
            <v>106901</v>
          </cell>
          <cell r="F157" t="str">
            <v xml:space="preserve">   </v>
          </cell>
          <cell r="G157" t="str">
            <v>CANADIAN ISD</v>
          </cell>
          <cell r="H157">
            <v>193743</v>
          </cell>
          <cell r="I157">
            <v>5.5353236999999998E-5</v>
          </cell>
        </row>
        <row r="158">
          <cell r="D158" t="str">
            <v>0457</v>
          </cell>
          <cell r="E158" t="str">
            <v>234902</v>
          </cell>
          <cell r="F158" t="str">
            <v xml:space="preserve">   </v>
          </cell>
          <cell r="G158" t="str">
            <v>CANTON ISD</v>
          </cell>
          <cell r="H158">
            <v>308216</v>
          </cell>
          <cell r="I158">
            <v>8.8058682000000002E-5</v>
          </cell>
        </row>
        <row r="159">
          <cell r="D159" t="str">
            <v>0458</v>
          </cell>
          <cell r="E159" t="str">
            <v>191901</v>
          </cell>
          <cell r="F159" t="str">
            <v xml:space="preserve">   </v>
          </cell>
          <cell r="G159" t="str">
            <v>CANYON ISD</v>
          </cell>
          <cell r="H159">
            <v>1521039</v>
          </cell>
          <cell r="I159">
            <v>4.3456760699999998E-4</v>
          </cell>
        </row>
        <row r="160">
          <cell r="D160" t="str">
            <v>0462</v>
          </cell>
          <cell r="E160" t="str">
            <v>064903</v>
          </cell>
          <cell r="F160" t="str">
            <v xml:space="preserve">   </v>
          </cell>
          <cell r="G160" t="str">
            <v>CARRIZO SPRINGS CISD</v>
          </cell>
          <cell r="H160">
            <v>432145</v>
          </cell>
          <cell r="I160">
            <v>1.23465748E-4</v>
          </cell>
        </row>
        <row r="161">
          <cell r="D161" t="str">
            <v>0463</v>
          </cell>
          <cell r="E161" t="str">
            <v>057903</v>
          </cell>
          <cell r="F161" t="str">
            <v xml:space="preserve">   </v>
          </cell>
          <cell r="G161" t="str">
            <v>CARROLLTON FARMERS BRANCH</v>
          </cell>
          <cell r="H161">
            <v>5975794</v>
          </cell>
          <cell r="I161">
            <v>1.7073109230000001E-3</v>
          </cell>
        </row>
        <row r="162">
          <cell r="D162" t="str">
            <v>0464</v>
          </cell>
          <cell r="E162" t="str">
            <v>183902</v>
          </cell>
          <cell r="F162" t="str">
            <v xml:space="preserve">   </v>
          </cell>
          <cell r="G162" t="str">
            <v>CARTHAGE ISD</v>
          </cell>
          <cell r="H162">
            <v>457431</v>
          </cell>
          <cell r="I162">
            <v>1.30690071E-4</v>
          </cell>
        </row>
        <row r="163">
          <cell r="D163" t="str">
            <v>0467</v>
          </cell>
          <cell r="E163" t="str">
            <v>001902</v>
          </cell>
          <cell r="F163" t="str">
            <v xml:space="preserve">   </v>
          </cell>
          <cell r="G163" t="str">
            <v>CAYUGA ISD</v>
          </cell>
          <cell r="H163">
            <v>104998</v>
          </cell>
          <cell r="I163">
            <v>2.9998396E-5</v>
          </cell>
        </row>
        <row r="164">
          <cell r="D164" t="str">
            <v>0469</v>
          </cell>
          <cell r="E164" t="str">
            <v>057904</v>
          </cell>
          <cell r="F164" t="str">
            <v xml:space="preserve">   </v>
          </cell>
          <cell r="G164" t="str">
            <v>CEDAR HILL ISD</v>
          </cell>
          <cell r="H164">
            <v>1562749</v>
          </cell>
          <cell r="I164">
            <v>4.4648434000000003E-4</v>
          </cell>
        </row>
        <row r="165">
          <cell r="D165" t="str">
            <v>0470</v>
          </cell>
          <cell r="E165" t="str">
            <v>116902</v>
          </cell>
          <cell r="F165" t="str">
            <v xml:space="preserve">   </v>
          </cell>
          <cell r="G165" t="str">
            <v>CELESTE ISD</v>
          </cell>
          <cell r="H165">
            <v>102843</v>
          </cell>
          <cell r="I165">
            <v>2.9382702000000001E-5</v>
          </cell>
        </row>
        <row r="166">
          <cell r="D166" t="str">
            <v>0471</v>
          </cell>
          <cell r="E166" t="str">
            <v>043903</v>
          </cell>
          <cell r="F166" t="str">
            <v xml:space="preserve">   </v>
          </cell>
          <cell r="G166" t="str">
            <v>CELINA ISD</v>
          </cell>
          <cell r="H166">
            <v>485091</v>
          </cell>
          <cell r="I166">
            <v>1.38592656E-4</v>
          </cell>
        </row>
        <row r="167">
          <cell r="D167" t="str">
            <v>0472</v>
          </cell>
          <cell r="E167" t="str">
            <v>210901</v>
          </cell>
          <cell r="F167" t="str">
            <v xml:space="preserve">   </v>
          </cell>
          <cell r="G167" t="str">
            <v>CENTER ISD</v>
          </cell>
          <cell r="H167">
            <v>477623</v>
          </cell>
          <cell r="I167">
            <v>1.3645901500000001E-4</v>
          </cell>
        </row>
        <row r="168">
          <cell r="D168" t="str">
            <v>0473</v>
          </cell>
          <cell r="E168" t="str">
            <v>133901</v>
          </cell>
          <cell r="F168" t="str">
            <v xml:space="preserve">   </v>
          </cell>
          <cell r="G168" t="str">
            <v>CENTER POINT ISD</v>
          </cell>
          <cell r="H168">
            <v>129990</v>
          </cell>
          <cell r="I168">
            <v>3.7138721000000001E-5</v>
          </cell>
        </row>
        <row r="169">
          <cell r="D169" t="str">
            <v>0477</v>
          </cell>
          <cell r="E169" t="str">
            <v>007901</v>
          </cell>
          <cell r="F169" t="str">
            <v xml:space="preserve">   </v>
          </cell>
          <cell r="G169" t="str">
            <v>CHARLOTTE ISD</v>
          </cell>
          <cell r="H169">
            <v>110206</v>
          </cell>
          <cell r="I169">
            <v>3.1486343999999997E-5</v>
          </cell>
        </row>
        <row r="170">
          <cell r="D170" t="str">
            <v>0478</v>
          </cell>
          <cell r="E170" t="str">
            <v>249904</v>
          </cell>
          <cell r="F170" t="str">
            <v xml:space="preserve">   </v>
          </cell>
          <cell r="G170" t="str">
            <v>CHICO ISD</v>
          </cell>
          <cell r="H170">
            <v>123650</v>
          </cell>
          <cell r="I170">
            <v>3.5327355E-5</v>
          </cell>
        </row>
        <row r="171">
          <cell r="D171" t="str">
            <v>0479</v>
          </cell>
          <cell r="E171" t="str">
            <v>038901</v>
          </cell>
          <cell r="F171" t="str">
            <v xml:space="preserve">   </v>
          </cell>
          <cell r="G171" t="str">
            <v>CHILDRESS ISD</v>
          </cell>
          <cell r="H171">
            <v>177305</v>
          </cell>
          <cell r="I171">
            <v>5.0656827E-5</v>
          </cell>
        </row>
        <row r="172">
          <cell r="D172" t="str">
            <v>0480</v>
          </cell>
          <cell r="E172" t="str">
            <v>099902</v>
          </cell>
          <cell r="F172" t="str">
            <v xml:space="preserve">   </v>
          </cell>
          <cell r="G172" t="str">
            <v>CHILLICOTHE ISD</v>
          </cell>
          <cell r="H172">
            <v>46295</v>
          </cell>
          <cell r="I172">
            <v>1.3226686999999999E-5</v>
          </cell>
        </row>
        <row r="173">
          <cell r="D173" t="str">
            <v>0481</v>
          </cell>
          <cell r="E173" t="str">
            <v>073901</v>
          </cell>
          <cell r="F173" t="str">
            <v xml:space="preserve">   </v>
          </cell>
          <cell r="G173" t="str">
            <v>CHILTON ISD</v>
          </cell>
          <cell r="H173">
            <v>107676</v>
          </cell>
          <cell r="I173">
            <v>3.0763511999999997E-5</v>
          </cell>
        </row>
        <row r="174">
          <cell r="D174" t="str">
            <v>0483</v>
          </cell>
          <cell r="E174" t="str">
            <v>174901</v>
          </cell>
          <cell r="F174" t="str">
            <v xml:space="preserve">   </v>
          </cell>
          <cell r="G174" t="str">
            <v>CHIRENO ISD</v>
          </cell>
          <cell r="H174">
            <v>79700</v>
          </cell>
          <cell r="I174">
            <v>2.2770643999999999E-5</v>
          </cell>
        </row>
        <row r="175">
          <cell r="D175" t="str">
            <v>0484</v>
          </cell>
          <cell r="E175" t="str">
            <v>226901</v>
          </cell>
          <cell r="F175" t="str">
            <v xml:space="preserve">   </v>
          </cell>
          <cell r="G175" t="str">
            <v>CHRISTOVAL ISD</v>
          </cell>
          <cell r="H175">
            <v>62000</v>
          </cell>
          <cell r="I175">
            <v>1.7713676000000001E-5</v>
          </cell>
        </row>
        <row r="176">
          <cell r="D176" t="str">
            <v>0486</v>
          </cell>
          <cell r="E176" t="str">
            <v>067902</v>
          </cell>
          <cell r="F176" t="str">
            <v xml:space="preserve">   </v>
          </cell>
          <cell r="G176" t="str">
            <v>CISCO ISD</v>
          </cell>
          <cell r="H176">
            <v>145241</v>
          </cell>
          <cell r="I176">
            <v>4.1495999999999997E-5</v>
          </cell>
        </row>
        <row r="177">
          <cell r="D177" t="str">
            <v>0488</v>
          </cell>
          <cell r="E177" t="str">
            <v>065901</v>
          </cell>
          <cell r="F177" t="str">
            <v xml:space="preserve">   </v>
          </cell>
          <cell r="G177" t="str">
            <v>CLARENDON CONS ISD</v>
          </cell>
          <cell r="H177">
            <v>85482</v>
          </cell>
          <cell r="I177">
            <v>2.4422587999999999E-5</v>
          </cell>
        </row>
        <row r="178">
          <cell r="D178" t="str">
            <v>0489</v>
          </cell>
          <cell r="E178" t="str">
            <v>194904</v>
          </cell>
          <cell r="F178" t="str">
            <v xml:space="preserve">   </v>
          </cell>
          <cell r="G178" t="str">
            <v>CLARKSVILLE ISD</v>
          </cell>
          <cell r="H178">
            <v>126668</v>
          </cell>
          <cell r="I178">
            <v>3.6189611E-5</v>
          </cell>
        </row>
        <row r="179">
          <cell r="D179" t="str">
            <v>0490</v>
          </cell>
          <cell r="E179" t="str">
            <v>006902</v>
          </cell>
          <cell r="F179" t="str">
            <v xml:space="preserve">   </v>
          </cell>
          <cell r="G179" t="str">
            <v>CLAUDE ISD</v>
          </cell>
          <cell r="H179">
            <v>63163</v>
          </cell>
          <cell r="I179">
            <v>1.804595E-5</v>
          </cell>
        </row>
        <row r="180">
          <cell r="D180" t="str">
            <v>0491</v>
          </cell>
          <cell r="E180" t="str">
            <v>126903</v>
          </cell>
          <cell r="F180" t="str">
            <v xml:space="preserve">   </v>
          </cell>
          <cell r="G180" t="str">
            <v>CLEBURNE ISD</v>
          </cell>
          <cell r="H180">
            <v>1435765</v>
          </cell>
          <cell r="I180">
            <v>4.1020444600000001E-4</v>
          </cell>
        </row>
        <row r="181">
          <cell r="D181" t="str">
            <v>0492</v>
          </cell>
          <cell r="E181" t="str">
            <v>146901</v>
          </cell>
          <cell r="F181" t="str">
            <v xml:space="preserve">   </v>
          </cell>
          <cell r="G181" t="str">
            <v>CLEVELAND ISD</v>
          </cell>
          <cell r="H181">
            <v>1332172</v>
          </cell>
          <cell r="I181">
            <v>3.8060746500000002E-4</v>
          </cell>
        </row>
        <row r="182">
          <cell r="D182" t="str">
            <v>0493</v>
          </cell>
          <cell r="E182" t="str">
            <v>018901</v>
          </cell>
          <cell r="F182" t="str">
            <v xml:space="preserve">   </v>
          </cell>
          <cell r="G182" t="str">
            <v>CLIFTON ISD</v>
          </cell>
          <cell r="H182">
            <v>170007</v>
          </cell>
          <cell r="I182">
            <v>4.8571756000000001E-5</v>
          </cell>
        </row>
        <row r="183">
          <cell r="D183" t="str">
            <v>0494</v>
          </cell>
          <cell r="E183" t="str">
            <v>071901</v>
          </cell>
          <cell r="F183" t="str">
            <v xml:space="preserve">   </v>
          </cell>
          <cell r="G183" t="str">
            <v>CLINT ISD</v>
          </cell>
          <cell r="H183">
            <v>2236683</v>
          </cell>
          <cell r="I183">
            <v>6.3903028100000003E-4</v>
          </cell>
        </row>
        <row r="184">
          <cell r="D184" t="str">
            <v>0496</v>
          </cell>
          <cell r="E184" t="str">
            <v>030902</v>
          </cell>
          <cell r="F184" t="str">
            <v xml:space="preserve">   </v>
          </cell>
          <cell r="G184" t="str">
            <v>CLYDE ISD</v>
          </cell>
          <cell r="H184">
            <v>219427</v>
          </cell>
          <cell r="I184">
            <v>6.2691270000000005E-5</v>
          </cell>
        </row>
        <row r="185">
          <cell r="D185" t="str">
            <v>0497</v>
          </cell>
          <cell r="E185" t="str">
            <v>114902</v>
          </cell>
          <cell r="F185" t="str">
            <v xml:space="preserve">   </v>
          </cell>
          <cell r="G185" t="str">
            <v>COAHOMA ISD</v>
          </cell>
          <cell r="H185">
            <v>224374</v>
          </cell>
          <cell r="I185">
            <v>6.410465E-5</v>
          </cell>
        </row>
        <row r="186">
          <cell r="D186" t="str">
            <v>0498</v>
          </cell>
          <cell r="E186" t="str">
            <v>204901</v>
          </cell>
          <cell r="F186" t="str">
            <v xml:space="preserve">   </v>
          </cell>
          <cell r="G186" t="str">
            <v>COLDSPRING OAKHURST ISD</v>
          </cell>
          <cell r="H186">
            <v>351420</v>
          </cell>
          <cell r="I186">
            <v>1.0040225699999999E-4</v>
          </cell>
        </row>
        <row r="187">
          <cell r="D187" t="str">
            <v>0499</v>
          </cell>
          <cell r="E187" t="str">
            <v>042901</v>
          </cell>
          <cell r="F187" t="str">
            <v xml:space="preserve">   </v>
          </cell>
          <cell r="G187" t="str">
            <v>COLEMAN ISD</v>
          </cell>
          <cell r="H187">
            <v>178694</v>
          </cell>
          <cell r="I187">
            <v>5.1053671000000003E-5</v>
          </cell>
        </row>
        <row r="188">
          <cell r="D188" t="str">
            <v>0500</v>
          </cell>
          <cell r="E188" t="str">
            <v>091902</v>
          </cell>
          <cell r="F188" t="str">
            <v xml:space="preserve">   </v>
          </cell>
          <cell r="G188" t="str">
            <v>COLLINSVILLE ISD</v>
          </cell>
          <cell r="H188">
            <v>99467</v>
          </cell>
          <cell r="I188">
            <v>2.8418164E-5</v>
          </cell>
        </row>
        <row r="189">
          <cell r="D189" t="str">
            <v>0501</v>
          </cell>
          <cell r="E189" t="str">
            <v>229901</v>
          </cell>
          <cell r="F189" t="str">
            <v xml:space="preserve">   </v>
          </cell>
          <cell r="G189" t="str">
            <v>COLMESNEIL ISD</v>
          </cell>
          <cell r="H189">
            <v>70560</v>
          </cell>
          <cell r="I189">
            <v>2.0159305999999998E-5</v>
          </cell>
        </row>
        <row r="190">
          <cell r="D190" t="str">
            <v>0502</v>
          </cell>
          <cell r="E190" t="str">
            <v>168901</v>
          </cell>
          <cell r="F190" t="str">
            <v xml:space="preserve">   </v>
          </cell>
          <cell r="G190" t="str">
            <v>COLORADO ISD</v>
          </cell>
          <cell r="H190">
            <v>171984</v>
          </cell>
          <cell r="I190">
            <v>4.9136593999999997E-5</v>
          </cell>
        </row>
        <row r="191">
          <cell r="D191" t="str">
            <v>0503</v>
          </cell>
          <cell r="E191" t="str">
            <v>045902</v>
          </cell>
          <cell r="F191" t="str">
            <v xml:space="preserve">   </v>
          </cell>
          <cell r="G191" t="str">
            <v>COLUMBUS ISD</v>
          </cell>
          <cell r="H191">
            <v>278602</v>
          </cell>
          <cell r="I191">
            <v>7.9597829999999994E-5</v>
          </cell>
        </row>
        <row r="192">
          <cell r="D192" t="str">
            <v>0504</v>
          </cell>
          <cell r="E192" t="str">
            <v>047901</v>
          </cell>
          <cell r="F192" t="str">
            <v xml:space="preserve">   </v>
          </cell>
          <cell r="G192" t="str">
            <v>COMANCHE ISD</v>
          </cell>
          <cell r="H192">
            <v>221130</v>
          </cell>
          <cell r="I192">
            <v>6.3177823999999996E-5</v>
          </cell>
        </row>
        <row r="193">
          <cell r="D193" t="str">
            <v>0505</v>
          </cell>
          <cell r="E193" t="str">
            <v>130902</v>
          </cell>
          <cell r="F193" t="str">
            <v xml:space="preserve">   </v>
          </cell>
          <cell r="G193" t="str">
            <v>COMFORT ISD</v>
          </cell>
          <cell r="H193">
            <v>219440</v>
          </cell>
          <cell r="I193">
            <v>6.2694984000000005E-5</v>
          </cell>
        </row>
        <row r="194">
          <cell r="D194" t="str">
            <v>0506</v>
          </cell>
          <cell r="E194" t="str">
            <v>116903</v>
          </cell>
          <cell r="F194" t="str">
            <v xml:space="preserve">   </v>
          </cell>
          <cell r="G194" t="str">
            <v>COMMERCE ISD</v>
          </cell>
          <cell r="H194">
            <v>373285</v>
          </cell>
          <cell r="I194">
            <v>1.0664918499999999E-4</v>
          </cell>
        </row>
        <row r="195">
          <cell r="D195" t="str">
            <v>0508</v>
          </cell>
          <cell r="E195" t="str">
            <v>233903</v>
          </cell>
          <cell r="F195" t="str">
            <v xml:space="preserve">   </v>
          </cell>
          <cell r="G195" t="str">
            <v>COMSTOCK ISD</v>
          </cell>
          <cell r="H195">
            <v>44834</v>
          </cell>
          <cell r="I195">
            <v>1.2809273000000001E-5</v>
          </cell>
        </row>
        <row r="196">
          <cell r="D196" t="str">
            <v>0509</v>
          </cell>
          <cell r="E196" t="str">
            <v>170902</v>
          </cell>
          <cell r="F196" t="str">
            <v xml:space="preserve">   </v>
          </cell>
          <cell r="G196" t="str">
            <v>CONROE ISD</v>
          </cell>
          <cell r="H196">
            <v>11434621</v>
          </cell>
          <cell r="I196">
            <v>3.2669220749999999E-3</v>
          </cell>
        </row>
        <row r="197">
          <cell r="D197" t="str">
            <v>0511</v>
          </cell>
          <cell r="E197" t="str">
            <v>147901</v>
          </cell>
          <cell r="F197" t="str">
            <v xml:space="preserve">   </v>
          </cell>
          <cell r="G197" t="str">
            <v>COOLIDGE ISD</v>
          </cell>
          <cell r="H197">
            <v>67164</v>
          </cell>
          <cell r="I197">
            <v>1.9189054E-5</v>
          </cell>
        </row>
        <row r="198">
          <cell r="D198" t="str">
            <v>0513</v>
          </cell>
          <cell r="E198" t="str">
            <v>060902</v>
          </cell>
          <cell r="F198" t="str">
            <v xml:space="preserve">   </v>
          </cell>
          <cell r="G198" t="str">
            <v>COOPER ISD</v>
          </cell>
          <cell r="H198">
            <v>134268</v>
          </cell>
          <cell r="I198">
            <v>3.8360964999999998E-5</v>
          </cell>
        </row>
        <row r="199">
          <cell r="D199" t="str">
            <v>0514</v>
          </cell>
          <cell r="E199" t="str">
            <v>050910</v>
          </cell>
          <cell r="F199" t="str">
            <v xml:space="preserve">   </v>
          </cell>
          <cell r="G199" t="str">
            <v>COPPERAS COVE ISD</v>
          </cell>
          <cell r="H199">
            <v>1531473</v>
          </cell>
          <cell r="I199">
            <v>4.3754864700000002E-4</v>
          </cell>
        </row>
        <row r="200">
          <cell r="D200" t="str">
            <v>0515</v>
          </cell>
          <cell r="E200" t="str">
            <v>178904</v>
          </cell>
          <cell r="F200" t="str">
            <v xml:space="preserve">   </v>
          </cell>
          <cell r="G200" t="str">
            <v>CORPUS CHRISTI ISD</v>
          </cell>
          <cell r="H200">
            <v>6950037</v>
          </cell>
          <cell r="I200">
            <v>1.985656481E-3</v>
          </cell>
        </row>
        <row r="201">
          <cell r="D201" t="str">
            <v>0516</v>
          </cell>
          <cell r="E201" t="str">
            <v>187904</v>
          </cell>
          <cell r="F201" t="str">
            <v xml:space="preserve">   </v>
          </cell>
          <cell r="G201" t="str">
            <v>CORRIGAN CAMDEN CISD</v>
          </cell>
          <cell r="H201">
            <v>249405</v>
          </cell>
          <cell r="I201">
            <v>7.1256118E-5</v>
          </cell>
        </row>
        <row r="202">
          <cell r="D202" t="str">
            <v>0517</v>
          </cell>
          <cell r="E202" t="str">
            <v>175903</v>
          </cell>
          <cell r="F202" t="str">
            <v xml:space="preserve">   </v>
          </cell>
          <cell r="G202" t="str">
            <v>CORSICANA ISD</v>
          </cell>
          <cell r="H202">
            <v>1407769</v>
          </cell>
          <cell r="I202">
            <v>4.0220586400000001E-4</v>
          </cell>
        </row>
        <row r="203">
          <cell r="D203" t="str">
            <v>0518</v>
          </cell>
          <cell r="E203" t="str">
            <v>095902</v>
          </cell>
          <cell r="F203" t="str">
            <v xml:space="preserve">   </v>
          </cell>
          <cell r="G203" t="str">
            <v>COTTON CENTER ISD</v>
          </cell>
          <cell r="H203">
            <v>29427</v>
          </cell>
          <cell r="I203">
            <v>8.4074250000000002E-6</v>
          </cell>
        </row>
        <row r="204">
          <cell r="D204" t="str">
            <v>0521</v>
          </cell>
          <cell r="E204" t="str">
            <v>109903</v>
          </cell>
          <cell r="F204" t="str">
            <v xml:space="preserve">   </v>
          </cell>
          <cell r="G204" t="str">
            <v>COVINGTON ISD</v>
          </cell>
          <cell r="H204">
            <v>128011</v>
          </cell>
          <cell r="I204">
            <v>3.6573311999999997E-5</v>
          </cell>
        </row>
        <row r="205">
          <cell r="D205" t="str">
            <v>0522</v>
          </cell>
          <cell r="E205" t="str">
            <v>129901</v>
          </cell>
          <cell r="F205" t="str">
            <v xml:space="preserve">   </v>
          </cell>
          <cell r="G205" t="str">
            <v>CRANDALL ISD</v>
          </cell>
          <cell r="H205">
            <v>765180</v>
          </cell>
          <cell r="I205">
            <v>2.1861532900000001E-4</v>
          </cell>
        </row>
        <row r="206">
          <cell r="D206" t="str">
            <v>0523</v>
          </cell>
          <cell r="E206" t="str">
            <v>052901</v>
          </cell>
          <cell r="F206" t="str">
            <v xml:space="preserve">   </v>
          </cell>
          <cell r="G206" t="str">
            <v>CRANE ISD</v>
          </cell>
          <cell r="H206">
            <v>236071</v>
          </cell>
          <cell r="I206">
            <v>6.7446534999999994E-5</v>
          </cell>
        </row>
        <row r="207">
          <cell r="D207" t="str">
            <v>0524</v>
          </cell>
          <cell r="E207" t="str">
            <v>161901</v>
          </cell>
          <cell r="F207" t="str">
            <v xml:space="preserve">   </v>
          </cell>
          <cell r="G207" t="str">
            <v>CRAWFORD ISD</v>
          </cell>
          <cell r="H207">
            <v>104346</v>
          </cell>
          <cell r="I207">
            <v>2.9812115999999999E-5</v>
          </cell>
        </row>
        <row r="208">
          <cell r="D208" t="str">
            <v>0525</v>
          </cell>
          <cell r="E208" t="str">
            <v>113901</v>
          </cell>
          <cell r="F208" t="str">
            <v xml:space="preserve">   </v>
          </cell>
          <cell r="G208" t="str">
            <v>CROCKETT ISD</v>
          </cell>
          <cell r="H208">
            <v>330199</v>
          </cell>
          <cell r="I208">
            <v>9.4339323000000003E-5</v>
          </cell>
        </row>
        <row r="209">
          <cell r="D209" t="str">
            <v>0526</v>
          </cell>
          <cell r="E209" t="str">
            <v>101906</v>
          </cell>
          <cell r="F209" t="str">
            <v xml:space="preserve">   </v>
          </cell>
          <cell r="G209" t="str">
            <v>CROSBY ISD</v>
          </cell>
          <cell r="H209">
            <v>1260430</v>
          </cell>
          <cell r="I209">
            <v>3.6011045699999998E-4</v>
          </cell>
        </row>
        <row r="210">
          <cell r="D210" t="str">
            <v>0527</v>
          </cell>
          <cell r="E210" t="str">
            <v>054901</v>
          </cell>
          <cell r="F210" t="str">
            <v xml:space="preserve">   </v>
          </cell>
          <cell r="G210" t="str">
            <v>CROSBYTON CONS ISD</v>
          </cell>
          <cell r="H210">
            <v>81832</v>
          </cell>
          <cell r="I210">
            <v>2.3379766E-5</v>
          </cell>
        </row>
        <row r="211">
          <cell r="D211" t="str">
            <v>0528</v>
          </cell>
          <cell r="E211" t="str">
            <v>030901</v>
          </cell>
          <cell r="F211" t="str">
            <v xml:space="preserve">   </v>
          </cell>
          <cell r="G211" t="str">
            <v>CROSS PLAINS ISD</v>
          </cell>
          <cell r="H211">
            <v>63554</v>
          </cell>
          <cell r="I211">
            <v>1.8157660000000001E-5</v>
          </cell>
        </row>
        <row r="212">
          <cell r="D212" t="str">
            <v>0529</v>
          </cell>
          <cell r="E212" t="str">
            <v>107904</v>
          </cell>
          <cell r="F212" t="str">
            <v xml:space="preserve">   </v>
          </cell>
          <cell r="G212" t="str">
            <v>CROSS ROADS ISD</v>
          </cell>
          <cell r="H212">
            <v>94942</v>
          </cell>
          <cell r="I212">
            <v>2.7125352000000002E-5</v>
          </cell>
        </row>
        <row r="213">
          <cell r="D213" t="str">
            <v>0530</v>
          </cell>
          <cell r="E213" t="str">
            <v>078901</v>
          </cell>
          <cell r="F213" t="str">
            <v xml:space="preserve">   </v>
          </cell>
          <cell r="G213" t="str">
            <v>CROWELL CONS ISD</v>
          </cell>
          <cell r="H213">
            <v>40782</v>
          </cell>
          <cell r="I213">
            <v>1.1651598999999999E-5</v>
          </cell>
        </row>
        <row r="214">
          <cell r="D214" t="str">
            <v>0531</v>
          </cell>
          <cell r="E214" t="str">
            <v>062901</v>
          </cell>
          <cell r="F214" t="str">
            <v xml:space="preserve">   </v>
          </cell>
          <cell r="G214" t="str">
            <v>CUERO ISD</v>
          </cell>
          <cell r="H214">
            <v>339901</v>
          </cell>
          <cell r="I214">
            <v>9.7111227E-5</v>
          </cell>
        </row>
        <row r="215">
          <cell r="D215" t="str">
            <v>0532</v>
          </cell>
          <cell r="E215" t="str">
            <v>112905</v>
          </cell>
          <cell r="F215" t="str">
            <v xml:space="preserve">   </v>
          </cell>
          <cell r="G215" t="str">
            <v>CUMBY ISD</v>
          </cell>
          <cell r="H215">
            <v>69523</v>
          </cell>
          <cell r="I215">
            <v>1.9863030000000001E-5</v>
          </cell>
        </row>
        <row r="216">
          <cell r="D216" t="str">
            <v>0534</v>
          </cell>
          <cell r="E216" t="str">
            <v>174902</v>
          </cell>
          <cell r="F216" t="str">
            <v xml:space="preserve">   </v>
          </cell>
          <cell r="G216" t="str">
            <v>CUSHING ISD</v>
          </cell>
          <cell r="H216">
            <v>83896</v>
          </cell>
          <cell r="I216">
            <v>2.3969459999999999E-5</v>
          </cell>
        </row>
        <row r="217">
          <cell r="D217" t="str">
            <v>0535</v>
          </cell>
          <cell r="E217" t="str">
            <v>172902</v>
          </cell>
          <cell r="F217" t="str">
            <v xml:space="preserve">   </v>
          </cell>
          <cell r="G217" t="str">
            <v>DAINGERFIELD-LONE STAR ISD</v>
          </cell>
          <cell r="H217">
            <v>201668</v>
          </cell>
          <cell r="I217">
            <v>5.7617444999999998E-5</v>
          </cell>
        </row>
        <row r="218">
          <cell r="D218" t="str">
            <v>0536</v>
          </cell>
          <cell r="E218" t="str">
            <v>056901</v>
          </cell>
          <cell r="F218" t="str">
            <v xml:space="preserve">   </v>
          </cell>
          <cell r="G218" t="str">
            <v>DALHART ISD</v>
          </cell>
          <cell r="H218">
            <v>299220</v>
          </cell>
          <cell r="I218">
            <v>8.5488485000000006E-5</v>
          </cell>
        </row>
        <row r="219">
          <cell r="D219" t="str">
            <v>0537</v>
          </cell>
          <cell r="E219" t="str">
            <v>057905</v>
          </cell>
          <cell r="F219" t="str">
            <v xml:space="preserve">   </v>
          </cell>
          <cell r="G219" t="str">
            <v>DALLAS ISD</v>
          </cell>
          <cell r="H219">
            <v>40075631</v>
          </cell>
          <cell r="I219">
            <v>1.1449786011E-2</v>
          </cell>
        </row>
        <row r="220">
          <cell r="D220" t="str">
            <v>0538</v>
          </cell>
          <cell r="E220" t="str">
            <v>020910</v>
          </cell>
          <cell r="F220" t="str">
            <v xml:space="preserve">   </v>
          </cell>
          <cell r="G220" t="str">
            <v>DAMON ISD</v>
          </cell>
          <cell r="H220">
            <v>46033</v>
          </cell>
          <cell r="I220">
            <v>1.3151833E-5</v>
          </cell>
        </row>
        <row r="221">
          <cell r="D221" t="str">
            <v>0539</v>
          </cell>
          <cell r="E221" t="str">
            <v>020904</v>
          </cell>
          <cell r="F221" t="str">
            <v xml:space="preserve">   </v>
          </cell>
          <cell r="G221" t="str">
            <v>DANBURY ISD</v>
          </cell>
          <cell r="H221">
            <v>157903</v>
          </cell>
          <cell r="I221">
            <v>4.5113588999999998E-5</v>
          </cell>
        </row>
        <row r="222">
          <cell r="D222" t="str">
            <v>0540</v>
          </cell>
          <cell r="E222" t="str">
            <v>175904</v>
          </cell>
          <cell r="F222" t="str">
            <v xml:space="preserve">   </v>
          </cell>
          <cell r="G222" t="str">
            <v>DAWSON ISD</v>
          </cell>
          <cell r="H222">
            <v>82756</v>
          </cell>
          <cell r="I222">
            <v>2.3643757000000001E-5</v>
          </cell>
        </row>
        <row r="223">
          <cell r="D223" t="str">
            <v>0541</v>
          </cell>
          <cell r="E223" t="str">
            <v>146902</v>
          </cell>
          <cell r="F223" t="str">
            <v xml:space="preserve">   </v>
          </cell>
          <cell r="G223" t="str">
            <v>DAYTON ISD</v>
          </cell>
          <cell r="H223">
            <v>983044</v>
          </cell>
          <cell r="I223">
            <v>2.8086004300000001E-4</v>
          </cell>
        </row>
        <row r="224">
          <cell r="D224" t="str">
            <v>0542</v>
          </cell>
          <cell r="E224" t="str">
            <v>249905</v>
          </cell>
          <cell r="F224" t="str">
            <v xml:space="preserve">   </v>
          </cell>
          <cell r="G224" t="str">
            <v>DECATUR ISD</v>
          </cell>
          <cell r="H224">
            <v>638765</v>
          </cell>
          <cell r="I224">
            <v>1.8249800100000001E-4</v>
          </cell>
        </row>
        <row r="225">
          <cell r="D225" t="str">
            <v>0543</v>
          </cell>
          <cell r="E225" t="str">
            <v>019901</v>
          </cell>
          <cell r="F225" t="str">
            <v xml:space="preserve">   </v>
          </cell>
          <cell r="G225" t="str">
            <v>DE KALB ISD</v>
          </cell>
          <cell r="H225">
            <v>180128</v>
          </cell>
          <cell r="I225">
            <v>5.1463371E-5</v>
          </cell>
        </row>
        <row r="226">
          <cell r="D226" t="str">
            <v>0544</v>
          </cell>
          <cell r="E226" t="str">
            <v>047902</v>
          </cell>
          <cell r="F226" t="str">
            <v xml:space="preserve">   </v>
          </cell>
          <cell r="G226" t="str">
            <v>DE LEON ISD</v>
          </cell>
          <cell r="H226">
            <v>163646</v>
          </cell>
          <cell r="I226">
            <v>4.675439E-5</v>
          </cell>
        </row>
        <row r="227">
          <cell r="D227" t="str">
            <v>0546</v>
          </cell>
          <cell r="E227" t="str">
            <v>091903</v>
          </cell>
          <cell r="F227" t="str">
            <v xml:space="preserve">   </v>
          </cell>
          <cell r="G227" t="str">
            <v>DENISON ISD</v>
          </cell>
          <cell r="H227">
            <v>817188</v>
          </cell>
          <cell r="I227">
            <v>2.33474246E-4</v>
          </cell>
        </row>
        <row r="228">
          <cell r="D228" t="str">
            <v>0547</v>
          </cell>
          <cell r="E228" t="str">
            <v>061901</v>
          </cell>
          <cell r="F228" t="str">
            <v xml:space="preserve">   </v>
          </cell>
          <cell r="G228" t="str">
            <v>DENTON ISD</v>
          </cell>
          <cell r="H228">
            <v>6561095</v>
          </cell>
          <cell r="I228">
            <v>1.8745340220000001E-3</v>
          </cell>
        </row>
        <row r="229">
          <cell r="D229" t="str">
            <v>0550</v>
          </cell>
          <cell r="E229" t="str">
            <v>194905</v>
          </cell>
          <cell r="F229" t="str">
            <v xml:space="preserve">   </v>
          </cell>
          <cell r="G229" t="str">
            <v>DETROIT ISD</v>
          </cell>
          <cell r="H229">
            <v>166923</v>
          </cell>
          <cell r="I229">
            <v>4.7690642999999998E-5</v>
          </cell>
        </row>
        <row r="230">
          <cell r="D230" t="str">
            <v>0551</v>
          </cell>
          <cell r="E230" t="str">
            <v>163901</v>
          </cell>
          <cell r="F230" t="str">
            <v xml:space="preserve">   </v>
          </cell>
          <cell r="G230" t="str">
            <v>DEVINE ISD</v>
          </cell>
          <cell r="H230">
            <v>367394</v>
          </cell>
          <cell r="I230">
            <v>1.049661E-4</v>
          </cell>
        </row>
        <row r="231">
          <cell r="D231" t="str">
            <v>0552</v>
          </cell>
          <cell r="E231" t="str">
            <v>163902</v>
          </cell>
          <cell r="F231" t="str">
            <v xml:space="preserve">   </v>
          </cell>
          <cell r="G231" t="str">
            <v>D HANIS ISD</v>
          </cell>
          <cell r="H231">
            <v>87911</v>
          </cell>
          <cell r="I231">
            <v>2.5116564000000001E-5</v>
          </cell>
        </row>
        <row r="232">
          <cell r="D232" t="str">
            <v>0555</v>
          </cell>
          <cell r="E232" t="str">
            <v>082902</v>
          </cell>
          <cell r="F232" t="str">
            <v xml:space="preserve">   </v>
          </cell>
          <cell r="G232" t="str">
            <v>DILLEY ISD</v>
          </cell>
          <cell r="H232">
            <v>230804</v>
          </cell>
          <cell r="I232">
            <v>6.5941728999999999E-5</v>
          </cell>
        </row>
        <row r="233">
          <cell r="D233" t="str">
            <v>0557</v>
          </cell>
          <cell r="E233" t="str">
            <v>035901</v>
          </cell>
          <cell r="F233" t="str">
            <v xml:space="preserve">   </v>
          </cell>
          <cell r="G233" t="str">
            <v>DIMMITT ISD</v>
          </cell>
          <cell r="H233">
            <v>294959</v>
          </cell>
          <cell r="I233">
            <v>8.4271097999999995E-5</v>
          </cell>
        </row>
        <row r="234">
          <cell r="D234" t="str">
            <v>0558</v>
          </cell>
          <cell r="E234" t="str">
            <v>074904</v>
          </cell>
          <cell r="F234" t="str">
            <v xml:space="preserve">   </v>
          </cell>
          <cell r="G234" t="str">
            <v>DODD CITY ISD</v>
          </cell>
          <cell r="H234">
            <v>46760</v>
          </cell>
          <cell r="I234">
            <v>1.3359540000000001E-5</v>
          </cell>
        </row>
        <row r="235">
          <cell r="D235" t="str">
            <v>0561</v>
          </cell>
          <cell r="E235" t="str">
            <v>108902</v>
          </cell>
          <cell r="F235" t="str">
            <v xml:space="preserve">   </v>
          </cell>
          <cell r="G235" t="str">
            <v>DONNA ISD</v>
          </cell>
          <cell r="H235">
            <v>3176978</v>
          </cell>
          <cell r="I235">
            <v>9.0767674400000001E-4</v>
          </cell>
        </row>
        <row r="236">
          <cell r="D236" t="str">
            <v>0565</v>
          </cell>
          <cell r="E236" t="str">
            <v>178905</v>
          </cell>
          <cell r="F236" t="str">
            <v xml:space="preserve">   </v>
          </cell>
          <cell r="G236" t="str">
            <v>DRISCOLL ISD</v>
          </cell>
          <cell r="H236">
            <v>69631</v>
          </cell>
          <cell r="I236">
            <v>1.9893886000000001E-5</v>
          </cell>
        </row>
        <row r="237">
          <cell r="D237" t="str">
            <v>0566</v>
          </cell>
          <cell r="E237" t="str">
            <v>072902</v>
          </cell>
          <cell r="F237" t="str">
            <v xml:space="preserve">   </v>
          </cell>
          <cell r="G237" t="str">
            <v>DUBLIN ISD</v>
          </cell>
          <cell r="H237">
            <v>238996</v>
          </cell>
          <cell r="I237">
            <v>6.8282219999999996E-5</v>
          </cell>
        </row>
        <row r="238">
          <cell r="D238" t="str">
            <v>0567</v>
          </cell>
          <cell r="E238" t="str">
            <v>171901</v>
          </cell>
          <cell r="F238" t="str">
            <v xml:space="preserve">   </v>
          </cell>
          <cell r="G238" t="str">
            <v>DUMAS ISD</v>
          </cell>
          <cell r="H238">
            <v>819871</v>
          </cell>
          <cell r="I238">
            <v>2.3424079099999999E-4</v>
          </cell>
        </row>
        <row r="239">
          <cell r="D239" t="str">
            <v>0568</v>
          </cell>
          <cell r="E239" t="str">
            <v>057907</v>
          </cell>
          <cell r="F239" t="str">
            <v xml:space="preserve">   </v>
          </cell>
          <cell r="G239" t="str">
            <v>DUNCANVILLE ISD</v>
          </cell>
          <cell r="H239">
            <v>2516104</v>
          </cell>
          <cell r="I239">
            <v>7.1886210300000004E-4</v>
          </cell>
        </row>
        <row r="240">
          <cell r="D240" t="str">
            <v>0570</v>
          </cell>
          <cell r="E240" t="str">
            <v>045903</v>
          </cell>
          <cell r="F240" t="str">
            <v xml:space="preserve">   </v>
          </cell>
          <cell r="G240" t="str">
            <v>RICE CONS ISD</v>
          </cell>
          <cell r="H240">
            <v>277112</v>
          </cell>
          <cell r="I240">
            <v>7.9172130999999999E-5</v>
          </cell>
        </row>
        <row r="241">
          <cell r="D241" t="str">
            <v>0571</v>
          </cell>
          <cell r="E241" t="str">
            <v>159901</v>
          </cell>
          <cell r="F241" t="str">
            <v xml:space="preserve">   </v>
          </cell>
          <cell r="G241" t="str">
            <v>EAGLE PASS ISD</v>
          </cell>
          <cell r="H241">
            <v>2896210</v>
          </cell>
          <cell r="I241">
            <v>8.2746007800000004E-4</v>
          </cell>
        </row>
        <row r="242">
          <cell r="D242" t="str">
            <v>0572</v>
          </cell>
          <cell r="E242" t="str">
            <v>241902</v>
          </cell>
          <cell r="F242" t="str">
            <v xml:space="preserve">   </v>
          </cell>
          <cell r="G242" t="str">
            <v>EAST BERNARD ISD</v>
          </cell>
          <cell r="H242">
            <v>146283</v>
          </cell>
          <cell r="I242">
            <v>4.1793703999999997E-5</v>
          </cell>
        </row>
        <row r="243">
          <cell r="D243" t="str">
            <v>0573</v>
          </cell>
          <cell r="E243" t="str">
            <v>036903</v>
          </cell>
          <cell r="F243" t="str">
            <v xml:space="preserve">   </v>
          </cell>
          <cell r="G243" t="str">
            <v>EAST CHAMBERS ISD</v>
          </cell>
          <cell r="H243">
            <v>310912</v>
          </cell>
          <cell r="I243">
            <v>8.8828941000000005E-5</v>
          </cell>
        </row>
        <row r="244">
          <cell r="D244" t="str">
            <v>0574</v>
          </cell>
          <cell r="E244" t="str">
            <v>067903</v>
          </cell>
          <cell r="F244" t="str">
            <v xml:space="preserve">   </v>
          </cell>
          <cell r="G244" t="str">
            <v>EASTLAND ISD</v>
          </cell>
          <cell r="H244">
            <v>171928</v>
          </cell>
          <cell r="I244">
            <v>4.9120594000000002E-5</v>
          </cell>
        </row>
        <row r="245">
          <cell r="D245" t="str">
            <v>0575</v>
          </cell>
          <cell r="E245" t="str">
            <v>074905</v>
          </cell>
          <cell r="F245" t="str">
            <v xml:space="preserve">   </v>
          </cell>
          <cell r="G245" t="str">
            <v>ECTOR ISD</v>
          </cell>
          <cell r="H245">
            <v>45020</v>
          </cell>
          <cell r="I245">
            <v>1.2862414000000001E-5</v>
          </cell>
        </row>
        <row r="246">
          <cell r="D246" t="str">
            <v>0576</v>
          </cell>
          <cell r="E246" t="str">
            <v>068901</v>
          </cell>
          <cell r="F246" t="str">
            <v xml:space="preserve">   </v>
          </cell>
          <cell r="G246" t="str">
            <v>ECTOR CTY ISD</v>
          </cell>
          <cell r="H246">
            <v>6010791</v>
          </cell>
          <cell r="I246">
            <v>1.7173097209999999E-3</v>
          </cell>
        </row>
        <row r="247">
          <cell r="D247" t="str">
            <v>0577</v>
          </cell>
          <cell r="E247" t="str">
            <v>108903</v>
          </cell>
          <cell r="F247" t="str">
            <v xml:space="preserve">   </v>
          </cell>
          <cell r="G247" t="str">
            <v>EDCOUCH ELSA ISD</v>
          </cell>
          <cell r="H247">
            <v>1060320</v>
          </cell>
          <cell r="I247">
            <v>3.0293813999999997E-4</v>
          </cell>
        </row>
        <row r="248">
          <cell r="D248" t="str">
            <v>0578</v>
          </cell>
          <cell r="E248" t="str">
            <v>048901</v>
          </cell>
          <cell r="F248" t="str">
            <v xml:space="preserve">   </v>
          </cell>
          <cell r="G248" t="str">
            <v>EDEN CISD</v>
          </cell>
          <cell r="H248">
            <v>43781</v>
          </cell>
          <cell r="I248">
            <v>1.2508426E-5</v>
          </cell>
        </row>
        <row r="249">
          <cell r="D249" t="str">
            <v>0579</v>
          </cell>
          <cell r="E249" t="str">
            <v>234903</v>
          </cell>
          <cell r="F249" t="str">
            <v xml:space="preserve">   </v>
          </cell>
          <cell r="G249" t="str">
            <v>EDGEWOOD ISD</v>
          </cell>
          <cell r="H249">
            <v>153922</v>
          </cell>
          <cell r="I249">
            <v>4.3976200000000001E-5</v>
          </cell>
        </row>
        <row r="250">
          <cell r="D250" t="str">
            <v>0580</v>
          </cell>
          <cell r="E250" t="str">
            <v>108904</v>
          </cell>
          <cell r="F250" t="str">
            <v xml:space="preserve">   </v>
          </cell>
          <cell r="G250" t="str">
            <v>EDINBURG CISD</v>
          </cell>
          <cell r="H250">
            <v>7254754</v>
          </cell>
          <cell r="I250">
            <v>2.072715483E-3</v>
          </cell>
        </row>
        <row r="251">
          <cell r="D251" t="str">
            <v>0581</v>
          </cell>
          <cell r="E251" t="str">
            <v>120901</v>
          </cell>
          <cell r="F251" t="str">
            <v xml:space="preserve">   </v>
          </cell>
          <cell r="G251" t="str">
            <v>EDNA ISD</v>
          </cell>
          <cell r="H251">
            <v>282963</v>
          </cell>
          <cell r="I251">
            <v>8.0843787999999994E-5</v>
          </cell>
        </row>
        <row r="252">
          <cell r="D252" t="str">
            <v>0583</v>
          </cell>
          <cell r="E252" t="str">
            <v>241903</v>
          </cell>
          <cell r="F252" t="str">
            <v xml:space="preserve">   </v>
          </cell>
          <cell r="G252" t="str">
            <v>EL CAMPO ISD</v>
          </cell>
          <cell r="H252">
            <v>664509</v>
          </cell>
          <cell r="I252">
            <v>1.89853177E-4</v>
          </cell>
        </row>
        <row r="253">
          <cell r="D253" t="str">
            <v>0584</v>
          </cell>
          <cell r="E253" t="str">
            <v>207901</v>
          </cell>
          <cell r="F253" t="str">
            <v xml:space="preserve">   </v>
          </cell>
          <cell r="G253" t="str">
            <v>SCHLEICHER CTY ISD</v>
          </cell>
          <cell r="H253">
            <v>98988</v>
          </cell>
          <cell r="I253">
            <v>2.8281311999999999E-5</v>
          </cell>
        </row>
        <row r="254">
          <cell r="D254" t="str">
            <v>0585</v>
          </cell>
          <cell r="E254" t="str">
            <v>243902</v>
          </cell>
          <cell r="F254" t="str">
            <v xml:space="preserve">   </v>
          </cell>
          <cell r="G254" t="str">
            <v>ELECTRA ISD</v>
          </cell>
          <cell r="H254">
            <v>91133</v>
          </cell>
          <cell r="I254">
            <v>2.6037103E-5</v>
          </cell>
        </row>
        <row r="255">
          <cell r="D255" t="str">
            <v>0586</v>
          </cell>
          <cell r="E255" t="str">
            <v>011902</v>
          </cell>
          <cell r="F255" t="str">
            <v xml:space="preserve">   </v>
          </cell>
          <cell r="G255" t="str">
            <v>ELGIN ISD</v>
          </cell>
          <cell r="H255">
            <v>979268</v>
          </cell>
          <cell r="I255">
            <v>2.7978122299999997E-4</v>
          </cell>
        </row>
        <row r="256">
          <cell r="D256" t="str">
            <v>0589</v>
          </cell>
          <cell r="E256" t="str">
            <v>001903</v>
          </cell>
          <cell r="F256" t="str">
            <v xml:space="preserve">   </v>
          </cell>
          <cell r="G256" t="str">
            <v>ELKHART ISD</v>
          </cell>
          <cell r="H256">
            <v>165748</v>
          </cell>
          <cell r="I256">
            <v>4.7354941000000002E-5</v>
          </cell>
        </row>
        <row r="257">
          <cell r="D257" t="str">
            <v>0592</v>
          </cell>
          <cell r="E257" t="str">
            <v>071902</v>
          </cell>
          <cell r="F257" t="str">
            <v xml:space="preserve">   </v>
          </cell>
          <cell r="G257" t="str">
            <v>EL PASO ISD</v>
          </cell>
          <cell r="H257">
            <v>11128839</v>
          </cell>
          <cell r="I257">
            <v>3.1795587970000001E-3</v>
          </cell>
        </row>
        <row r="258">
          <cell r="D258" t="str">
            <v>0593</v>
          </cell>
          <cell r="E258" t="str">
            <v>190903</v>
          </cell>
          <cell r="F258" t="str">
            <v xml:space="preserve">   </v>
          </cell>
          <cell r="G258" t="str">
            <v>RAINS ISD</v>
          </cell>
          <cell r="H258">
            <v>323571</v>
          </cell>
          <cell r="I258">
            <v>9.2445674000000004E-5</v>
          </cell>
        </row>
        <row r="259">
          <cell r="D259" t="str">
            <v>0595</v>
          </cell>
          <cell r="E259" t="str">
            <v>070903</v>
          </cell>
          <cell r="F259" t="str">
            <v xml:space="preserve">   </v>
          </cell>
          <cell r="G259" t="str">
            <v>ENNIS ISD</v>
          </cell>
          <cell r="H259">
            <v>1004334</v>
          </cell>
          <cell r="I259">
            <v>2.8694269099999999E-4</v>
          </cell>
        </row>
        <row r="260">
          <cell r="D260" t="str">
            <v>0598</v>
          </cell>
          <cell r="E260" t="str">
            <v>220916</v>
          </cell>
          <cell r="F260" t="str">
            <v xml:space="preserve">   </v>
          </cell>
          <cell r="G260" t="str">
            <v>HURST-EULESS-BEDFORD ISD</v>
          </cell>
          <cell r="H260">
            <v>4686953</v>
          </cell>
          <cell r="I260">
            <v>1.3390833170000001E-3</v>
          </cell>
        </row>
        <row r="261">
          <cell r="D261" t="str">
            <v>0599</v>
          </cell>
          <cell r="E261" t="str">
            <v>107905</v>
          </cell>
          <cell r="F261" t="str">
            <v xml:space="preserve">   </v>
          </cell>
          <cell r="G261" t="str">
            <v>EUSTACE ISD</v>
          </cell>
          <cell r="H261">
            <v>331002</v>
          </cell>
          <cell r="I261">
            <v>9.4568744000000002E-5</v>
          </cell>
        </row>
        <row r="262">
          <cell r="D262" t="str">
            <v>0601</v>
          </cell>
          <cell r="E262" t="str">
            <v>220904</v>
          </cell>
          <cell r="F262" t="str">
            <v xml:space="preserve">   </v>
          </cell>
          <cell r="G262" t="str">
            <v>EVERMAN ISD</v>
          </cell>
          <cell r="H262">
            <v>1395946</v>
          </cell>
          <cell r="I262">
            <v>3.9882798100000002E-4</v>
          </cell>
        </row>
        <row r="263">
          <cell r="D263" t="str">
            <v>0602</v>
          </cell>
          <cell r="E263" t="str">
            <v>071903</v>
          </cell>
          <cell r="F263" t="str">
            <v xml:space="preserve">   </v>
          </cell>
          <cell r="G263" t="str">
            <v>FABENS ISD</v>
          </cell>
          <cell r="H263">
            <v>570811</v>
          </cell>
          <cell r="I263">
            <v>1.63083241E-4</v>
          </cell>
        </row>
        <row r="264">
          <cell r="D264" t="str">
            <v>0603</v>
          </cell>
          <cell r="E264" t="str">
            <v>101907</v>
          </cell>
          <cell r="F264" t="str">
            <v xml:space="preserve">   </v>
          </cell>
          <cell r="G264" t="str">
            <v>CYPRESS FAIRBANKS ISD</v>
          </cell>
          <cell r="H264">
            <v>23897480</v>
          </cell>
          <cell r="I264">
            <v>6.8276163189999999E-3</v>
          </cell>
        </row>
        <row r="265">
          <cell r="D265" t="str">
            <v>0604</v>
          </cell>
          <cell r="E265" t="str">
            <v>081902</v>
          </cell>
          <cell r="F265" t="str">
            <v xml:space="preserve">   </v>
          </cell>
          <cell r="G265" t="str">
            <v>FAIRFIELD ISD</v>
          </cell>
          <cell r="H265">
            <v>372781</v>
          </cell>
          <cell r="I265">
            <v>1.0650519E-4</v>
          </cell>
        </row>
        <row r="266">
          <cell r="D266" t="str">
            <v>0606</v>
          </cell>
          <cell r="E266" t="str">
            <v>024901</v>
          </cell>
          <cell r="F266" t="str">
            <v xml:space="preserve">   </v>
          </cell>
          <cell r="G266" t="str">
            <v>BROOKS COUNTY ISD</v>
          </cell>
          <cell r="H266">
            <v>266321</v>
          </cell>
          <cell r="I266">
            <v>7.6089094E-5</v>
          </cell>
        </row>
        <row r="267">
          <cell r="D267" t="str">
            <v>0608</v>
          </cell>
          <cell r="E267" t="str">
            <v>043904</v>
          </cell>
          <cell r="F267" t="str">
            <v xml:space="preserve">   </v>
          </cell>
          <cell r="G267" t="str">
            <v>FARMERSVILLE ISD</v>
          </cell>
          <cell r="H267">
            <v>357791</v>
          </cell>
          <cell r="I267">
            <v>1.0222248E-4</v>
          </cell>
        </row>
        <row r="268">
          <cell r="D268" t="str">
            <v>0609</v>
          </cell>
          <cell r="E268" t="str">
            <v>185902</v>
          </cell>
          <cell r="F268" t="str">
            <v xml:space="preserve">   </v>
          </cell>
          <cell r="G268" t="str">
            <v>FARWELL ISD</v>
          </cell>
          <cell r="H268">
            <v>91530</v>
          </cell>
          <cell r="I268">
            <v>2.6150528E-5</v>
          </cell>
        </row>
        <row r="269">
          <cell r="D269" t="str">
            <v>0612</v>
          </cell>
          <cell r="E269" t="str">
            <v>070905</v>
          </cell>
          <cell r="F269" t="str">
            <v xml:space="preserve">   </v>
          </cell>
          <cell r="G269" t="str">
            <v>FERRIS ISD</v>
          </cell>
          <cell r="H269">
            <v>475974</v>
          </cell>
          <cell r="I269">
            <v>1.3598788900000001E-4</v>
          </cell>
        </row>
        <row r="270">
          <cell r="D270" t="str">
            <v>0614</v>
          </cell>
          <cell r="E270" t="str">
            <v>075901</v>
          </cell>
          <cell r="F270" t="str">
            <v xml:space="preserve">   </v>
          </cell>
          <cell r="G270" t="str">
            <v>FLATONIA ISD</v>
          </cell>
          <cell r="H270">
            <v>112705</v>
          </cell>
          <cell r="I270">
            <v>3.2200319999999999E-5</v>
          </cell>
        </row>
        <row r="271">
          <cell r="D271" t="str">
            <v>0616</v>
          </cell>
          <cell r="E271" t="str">
            <v>246902</v>
          </cell>
          <cell r="F271" t="str">
            <v xml:space="preserve">   </v>
          </cell>
          <cell r="G271" t="str">
            <v>FLORENCE ISD</v>
          </cell>
          <cell r="H271">
            <v>247409</v>
          </cell>
          <cell r="I271">
            <v>7.0685852000000002E-5</v>
          </cell>
        </row>
        <row r="272">
          <cell r="D272" t="str">
            <v>0617</v>
          </cell>
          <cell r="E272" t="str">
            <v>247901</v>
          </cell>
          <cell r="F272" t="str">
            <v xml:space="preserve">   </v>
          </cell>
          <cell r="G272" t="str">
            <v>FLORESVILLE ISD</v>
          </cell>
          <cell r="H272">
            <v>733944</v>
          </cell>
          <cell r="I272">
            <v>2.0969106500000001E-4</v>
          </cell>
        </row>
        <row r="273">
          <cell r="D273" t="str">
            <v>0618</v>
          </cell>
          <cell r="E273" t="str">
            <v>116915</v>
          </cell>
          <cell r="F273" t="str">
            <v xml:space="preserve">   </v>
          </cell>
          <cell r="G273" t="str">
            <v>BLAND ISD</v>
          </cell>
          <cell r="H273">
            <v>127909</v>
          </cell>
          <cell r="I273">
            <v>3.6544169999999999E-5</v>
          </cell>
        </row>
        <row r="274">
          <cell r="D274" t="str">
            <v>0619</v>
          </cell>
          <cell r="E274" t="str">
            <v>077901</v>
          </cell>
          <cell r="F274" t="str">
            <v xml:space="preserve">   </v>
          </cell>
          <cell r="G274" t="str">
            <v>FLOYDADA ISD</v>
          </cell>
          <cell r="H274">
            <v>185891</v>
          </cell>
          <cell r="I274">
            <v>5.3109884999999997E-5</v>
          </cell>
        </row>
        <row r="275">
          <cell r="D275" t="str">
            <v>0621</v>
          </cell>
          <cell r="E275" t="str">
            <v>148902</v>
          </cell>
          <cell r="F275" t="str">
            <v xml:space="preserve">   </v>
          </cell>
          <cell r="G275" t="str">
            <v>FOLLETT ISD</v>
          </cell>
          <cell r="H275">
            <v>35197</v>
          </cell>
          <cell r="I275">
            <v>1.0055939E-5</v>
          </cell>
        </row>
        <row r="276">
          <cell r="D276" t="str">
            <v>0622</v>
          </cell>
          <cell r="E276" t="str">
            <v>129902</v>
          </cell>
          <cell r="F276" t="str">
            <v xml:space="preserve">   </v>
          </cell>
          <cell r="G276" t="str">
            <v>FORNEY ISD</v>
          </cell>
          <cell r="H276">
            <v>1767371</v>
          </cell>
          <cell r="I276">
            <v>5.0494575500000004E-4</v>
          </cell>
        </row>
        <row r="277">
          <cell r="D277" t="str">
            <v>0624</v>
          </cell>
          <cell r="E277" t="str">
            <v>186902</v>
          </cell>
          <cell r="F277" t="str">
            <v xml:space="preserve">   </v>
          </cell>
          <cell r="G277" t="str">
            <v>FORT STOCKTON ISD</v>
          </cell>
          <cell r="H277">
            <v>521417</v>
          </cell>
          <cell r="I277">
            <v>1.4897115599999999E-4</v>
          </cell>
        </row>
        <row r="278">
          <cell r="D278" t="str">
            <v>0625</v>
          </cell>
          <cell r="E278" t="str">
            <v>220905</v>
          </cell>
          <cell r="F278" t="str">
            <v xml:space="preserve">   </v>
          </cell>
          <cell r="G278" t="str">
            <v>FORT WORTH ISD</v>
          </cell>
          <cell r="H278">
            <v>20546382</v>
          </cell>
          <cell r="I278">
            <v>5.8701927160000004E-3</v>
          </cell>
        </row>
        <row r="279">
          <cell r="D279" t="str">
            <v>0627</v>
          </cell>
          <cell r="E279" t="str">
            <v>198903</v>
          </cell>
          <cell r="F279" t="str">
            <v xml:space="preserve">   </v>
          </cell>
          <cell r="G279" t="str">
            <v>FRANKLIN ISD</v>
          </cell>
          <cell r="H279">
            <v>221298</v>
          </cell>
          <cell r="I279">
            <v>6.3225822999999997E-5</v>
          </cell>
        </row>
        <row r="280">
          <cell r="D280" t="str">
            <v>0628</v>
          </cell>
          <cell r="E280" t="str">
            <v>001904</v>
          </cell>
          <cell r="F280" t="str">
            <v xml:space="preserve">   </v>
          </cell>
          <cell r="G280" t="str">
            <v>FRANKSTON ISD</v>
          </cell>
          <cell r="H280">
            <v>162202</v>
          </cell>
          <cell r="I280">
            <v>4.6341833000000001E-5</v>
          </cell>
        </row>
        <row r="281">
          <cell r="D281" t="str">
            <v>0629</v>
          </cell>
          <cell r="E281" t="str">
            <v>086901</v>
          </cell>
          <cell r="F281" t="str">
            <v xml:space="preserve">   </v>
          </cell>
          <cell r="G281" t="str">
            <v>FREDERICKSBURG ISD</v>
          </cell>
          <cell r="H281">
            <v>536934</v>
          </cell>
          <cell r="I281">
            <v>1.5340443200000001E-4</v>
          </cell>
        </row>
        <row r="282">
          <cell r="D282" t="str">
            <v>0633</v>
          </cell>
          <cell r="E282" t="str">
            <v>185903</v>
          </cell>
          <cell r="F282" t="str">
            <v xml:space="preserve">   </v>
          </cell>
          <cell r="G282" t="str">
            <v>FRIONA ISD</v>
          </cell>
          <cell r="H282">
            <v>256323</v>
          </cell>
          <cell r="I282">
            <v>7.3232621000000005E-5</v>
          </cell>
        </row>
        <row r="283">
          <cell r="D283" t="str">
            <v>0634</v>
          </cell>
          <cell r="E283" t="str">
            <v>043905</v>
          </cell>
          <cell r="F283" t="str">
            <v xml:space="preserve">   </v>
          </cell>
          <cell r="G283" t="str">
            <v>FRISCO ISD</v>
          </cell>
          <cell r="H283">
            <v>12259654</v>
          </cell>
          <cell r="I283">
            <v>3.5026376720000002E-3</v>
          </cell>
        </row>
        <row r="284">
          <cell r="D284" t="str">
            <v>0635</v>
          </cell>
          <cell r="E284" t="str">
            <v>175905</v>
          </cell>
          <cell r="F284" t="str">
            <v xml:space="preserve">   </v>
          </cell>
          <cell r="G284" t="str">
            <v>FROST ISD</v>
          </cell>
          <cell r="H284">
            <v>72520</v>
          </cell>
          <cell r="I284">
            <v>2.0719287000000001E-5</v>
          </cell>
        </row>
        <row r="285">
          <cell r="D285" t="str">
            <v>0637</v>
          </cell>
          <cell r="E285" t="str">
            <v>049901</v>
          </cell>
          <cell r="F285" t="str">
            <v xml:space="preserve">   </v>
          </cell>
          <cell r="G285" t="str">
            <v>GAINESVILLE ISD</v>
          </cell>
          <cell r="H285">
            <v>617030</v>
          </cell>
          <cell r="I285">
            <v>1.7628821500000001E-4</v>
          </cell>
        </row>
        <row r="286">
          <cell r="D286" t="str">
            <v>0638</v>
          </cell>
          <cell r="E286" t="str">
            <v>101910</v>
          </cell>
          <cell r="F286" t="str">
            <v xml:space="preserve">   </v>
          </cell>
          <cell r="G286" t="str">
            <v>GALENA PARK ISD</v>
          </cell>
          <cell r="H286">
            <v>5485670</v>
          </cell>
          <cell r="I286">
            <v>1.5672803159999999E-3</v>
          </cell>
        </row>
        <row r="287">
          <cell r="D287" t="str">
            <v>0640</v>
          </cell>
          <cell r="E287" t="str">
            <v>084902</v>
          </cell>
          <cell r="F287" t="str">
            <v xml:space="preserve">   </v>
          </cell>
          <cell r="G287" t="str">
            <v>GALVESTON ISD</v>
          </cell>
          <cell r="H287">
            <v>1653953</v>
          </cell>
          <cell r="I287">
            <v>4.7254172800000001E-4</v>
          </cell>
        </row>
        <row r="288">
          <cell r="D288" t="str">
            <v>0641</v>
          </cell>
          <cell r="E288" t="str">
            <v>120902</v>
          </cell>
          <cell r="F288" t="str">
            <v xml:space="preserve">   </v>
          </cell>
          <cell r="G288" t="str">
            <v>GANADO ISD</v>
          </cell>
          <cell r="H288">
            <v>141975</v>
          </cell>
          <cell r="I288">
            <v>4.0562889000000001E-5</v>
          </cell>
        </row>
        <row r="289">
          <cell r="D289" t="str">
            <v>0642</v>
          </cell>
          <cell r="E289" t="str">
            <v>057909</v>
          </cell>
          <cell r="F289" t="str">
            <v xml:space="preserve">   </v>
          </cell>
          <cell r="G289" t="str">
            <v>GARLAND ISD</v>
          </cell>
          <cell r="H289">
            <v>11884330</v>
          </cell>
          <cell r="I289">
            <v>3.3954059359999999E-3</v>
          </cell>
        </row>
        <row r="290">
          <cell r="D290" t="str">
            <v>0644</v>
          </cell>
          <cell r="E290" t="str">
            <v>174903</v>
          </cell>
          <cell r="F290" t="str">
            <v xml:space="preserve">   </v>
          </cell>
          <cell r="G290" t="str">
            <v>GARRISON ISD</v>
          </cell>
          <cell r="H290">
            <v>204552</v>
          </cell>
          <cell r="I290">
            <v>5.8441416000000003E-5</v>
          </cell>
        </row>
        <row r="291">
          <cell r="D291" t="str">
            <v>0647</v>
          </cell>
          <cell r="E291" t="str">
            <v>050902</v>
          </cell>
          <cell r="F291" t="str">
            <v xml:space="preserve">   </v>
          </cell>
          <cell r="G291" t="str">
            <v>GATESVILLE ISD</v>
          </cell>
          <cell r="H291">
            <v>455011</v>
          </cell>
          <cell r="I291">
            <v>1.2999866600000001E-4</v>
          </cell>
        </row>
        <row r="292">
          <cell r="D292" t="str">
            <v>0650</v>
          </cell>
          <cell r="E292" t="str">
            <v>246904</v>
          </cell>
          <cell r="F292" t="str">
            <v xml:space="preserve">   </v>
          </cell>
          <cell r="G292" t="str">
            <v>GEORGETOWN ISD</v>
          </cell>
          <cell r="H292">
            <v>2211198</v>
          </cell>
          <cell r="I292">
            <v>6.3174910300000005E-4</v>
          </cell>
        </row>
        <row r="293">
          <cell r="D293" t="str">
            <v>0651</v>
          </cell>
          <cell r="E293" t="str">
            <v>149901</v>
          </cell>
          <cell r="F293" t="str">
            <v xml:space="preserve">   </v>
          </cell>
          <cell r="G293" t="str">
            <v>GEORGE WEST ISD</v>
          </cell>
          <cell r="H293">
            <v>186273</v>
          </cell>
          <cell r="I293">
            <v>5.3219025000000002E-5</v>
          </cell>
        </row>
        <row r="294">
          <cell r="D294" t="str">
            <v>0652</v>
          </cell>
          <cell r="E294" t="str">
            <v>144901</v>
          </cell>
          <cell r="F294" t="str">
            <v xml:space="preserve">   </v>
          </cell>
          <cell r="G294" t="str">
            <v>GIDDINGS ISD</v>
          </cell>
          <cell r="H294">
            <v>297796</v>
          </cell>
          <cell r="I294">
            <v>8.5081642000000004E-5</v>
          </cell>
        </row>
        <row r="295">
          <cell r="D295" t="str">
            <v>0653</v>
          </cell>
          <cell r="E295" t="str">
            <v>230902</v>
          </cell>
          <cell r="F295" t="str">
            <v xml:space="preserve">   </v>
          </cell>
          <cell r="G295" t="str">
            <v>GILMER ISD</v>
          </cell>
          <cell r="H295">
            <v>467748</v>
          </cell>
          <cell r="I295">
            <v>1.3363768400000001E-4</v>
          </cell>
        </row>
        <row r="296">
          <cell r="D296" t="str">
            <v>0655</v>
          </cell>
          <cell r="E296" t="str">
            <v>092901</v>
          </cell>
          <cell r="F296" t="str">
            <v xml:space="preserve">   </v>
          </cell>
          <cell r="G296" t="str">
            <v>GLADEWATER CTY LINE ISD</v>
          </cell>
          <cell r="H296">
            <v>302951</v>
          </cell>
          <cell r="I296">
            <v>8.6554447999999997E-5</v>
          </cell>
        </row>
        <row r="297">
          <cell r="D297" t="str">
            <v>0656</v>
          </cell>
          <cell r="E297" t="str">
            <v>087901</v>
          </cell>
          <cell r="F297" t="str">
            <v xml:space="preserve">   </v>
          </cell>
          <cell r="G297" t="str">
            <v>GLASSCOCK COUNTY ISD</v>
          </cell>
          <cell r="H297">
            <v>101423</v>
          </cell>
          <cell r="I297">
            <v>2.8977001999999999E-5</v>
          </cell>
        </row>
        <row r="298">
          <cell r="D298" t="str">
            <v>0657</v>
          </cell>
          <cell r="E298" t="str">
            <v>213901</v>
          </cell>
          <cell r="F298" t="str">
            <v xml:space="preserve">   </v>
          </cell>
          <cell r="G298" t="str">
            <v>GLEN ROSE ISD</v>
          </cell>
          <cell r="H298">
            <v>442834</v>
          </cell>
          <cell r="I298">
            <v>1.2651964299999999E-4</v>
          </cell>
        </row>
        <row r="299">
          <cell r="D299" t="str">
            <v>0659</v>
          </cell>
          <cell r="E299" t="str">
            <v>126911</v>
          </cell>
          <cell r="F299" t="str">
            <v xml:space="preserve">   </v>
          </cell>
          <cell r="G299" t="str">
            <v>GODLEY ISD</v>
          </cell>
          <cell r="H299">
            <v>492644</v>
          </cell>
          <cell r="I299">
            <v>1.4075058200000001E-4</v>
          </cell>
        </row>
        <row r="300">
          <cell r="D300" t="str">
            <v>0662</v>
          </cell>
          <cell r="E300" t="str">
            <v>167901</v>
          </cell>
          <cell r="F300" t="str">
            <v xml:space="preserve">   </v>
          </cell>
          <cell r="G300" t="str">
            <v>GOLDTHWAITE ISD</v>
          </cell>
          <cell r="H300">
            <v>168924</v>
          </cell>
          <cell r="I300">
            <v>4.8262337999999998E-5</v>
          </cell>
        </row>
        <row r="301">
          <cell r="D301" t="str">
            <v>0663</v>
          </cell>
          <cell r="E301" t="str">
            <v>088902</v>
          </cell>
          <cell r="F301" t="str">
            <v xml:space="preserve">   </v>
          </cell>
          <cell r="G301" t="str">
            <v>GOLIAD ISD</v>
          </cell>
          <cell r="H301">
            <v>230039</v>
          </cell>
          <cell r="I301">
            <v>6.5723164999999999E-5</v>
          </cell>
        </row>
        <row r="302">
          <cell r="D302" t="str">
            <v>0665</v>
          </cell>
          <cell r="E302" t="str">
            <v>089901</v>
          </cell>
          <cell r="F302" t="str">
            <v xml:space="preserve">   </v>
          </cell>
          <cell r="G302" t="str">
            <v>GONZALES ISD</v>
          </cell>
          <cell r="H302">
            <v>460639</v>
          </cell>
          <cell r="I302">
            <v>1.3160661100000001E-4</v>
          </cell>
        </row>
        <row r="303">
          <cell r="D303" t="str">
            <v>0667</v>
          </cell>
          <cell r="E303" t="str">
            <v>187903</v>
          </cell>
          <cell r="F303" t="str">
            <v xml:space="preserve">   </v>
          </cell>
          <cell r="G303" t="str">
            <v>GOODRICH ISD</v>
          </cell>
          <cell r="H303">
            <v>26958</v>
          </cell>
          <cell r="I303">
            <v>7.7020199999999998E-6</v>
          </cell>
        </row>
        <row r="304">
          <cell r="D304" t="str">
            <v>0668</v>
          </cell>
          <cell r="E304" t="str">
            <v>101911</v>
          </cell>
          <cell r="F304" t="str">
            <v xml:space="preserve">   </v>
          </cell>
          <cell r="G304" t="str">
            <v>GOOSE CREEK CISD</v>
          </cell>
          <cell r="H304">
            <v>5712541</v>
          </cell>
          <cell r="I304">
            <v>1.6320983700000001E-3</v>
          </cell>
        </row>
        <row r="305">
          <cell r="D305" t="str">
            <v>0669</v>
          </cell>
          <cell r="E305" t="str">
            <v>182901</v>
          </cell>
          <cell r="F305" t="str">
            <v xml:space="preserve">   </v>
          </cell>
          <cell r="G305" t="str">
            <v>GORDON ISD</v>
          </cell>
          <cell r="H305">
            <v>27777</v>
          </cell>
          <cell r="I305">
            <v>7.9360119999999994E-6</v>
          </cell>
        </row>
        <row r="306">
          <cell r="D306" t="str">
            <v>0671</v>
          </cell>
          <cell r="E306" t="str">
            <v>067904</v>
          </cell>
          <cell r="F306" t="str">
            <v xml:space="preserve">   </v>
          </cell>
          <cell r="G306" t="str">
            <v>GORMAN ISD</v>
          </cell>
          <cell r="H306">
            <v>112013</v>
          </cell>
          <cell r="I306">
            <v>3.2002611999999997E-5</v>
          </cell>
        </row>
        <row r="307">
          <cell r="D307" t="str">
            <v>0672</v>
          </cell>
          <cell r="E307" t="str">
            <v>182902</v>
          </cell>
          <cell r="F307" t="str">
            <v xml:space="preserve">   </v>
          </cell>
          <cell r="G307" t="str">
            <v>GRAFORD ISD</v>
          </cell>
          <cell r="H307">
            <v>58853</v>
          </cell>
          <cell r="I307">
            <v>1.6814564000000001E-5</v>
          </cell>
        </row>
        <row r="308">
          <cell r="D308" t="str">
            <v>0673</v>
          </cell>
          <cell r="E308" t="str">
            <v>252901</v>
          </cell>
          <cell r="F308" t="str">
            <v xml:space="preserve">   </v>
          </cell>
          <cell r="G308" t="str">
            <v>GRAHAM ISD</v>
          </cell>
          <cell r="H308">
            <v>357665</v>
          </cell>
          <cell r="I308">
            <v>1.02186481E-4</v>
          </cell>
        </row>
        <row r="309">
          <cell r="D309" t="str">
            <v>0674</v>
          </cell>
          <cell r="E309" t="str">
            <v>111901</v>
          </cell>
          <cell r="F309" t="str">
            <v xml:space="preserve">   </v>
          </cell>
          <cell r="G309" t="str">
            <v>GRANBURY ISD</v>
          </cell>
          <cell r="H309">
            <v>1328023</v>
          </cell>
          <cell r="I309">
            <v>3.7942207699999999E-4</v>
          </cell>
        </row>
        <row r="310">
          <cell r="D310" t="str">
            <v>0675</v>
          </cell>
          <cell r="E310" t="str">
            <v>057910</v>
          </cell>
          <cell r="F310" t="str">
            <v xml:space="preserve">   </v>
          </cell>
          <cell r="G310" t="str">
            <v>GRAND PRAIRIE ISD</v>
          </cell>
          <cell r="H310">
            <v>6651635</v>
          </cell>
          <cell r="I310">
            <v>1.9004017019999999E-3</v>
          </cell>
        </row>
        <row r="311">
          <cell r="D311" t="str">
            <v>0676</v>
          </cell>
          <cell r="E311" t="str">
            <v>234904</v>
          </cell>
          <cell r="F311" t="str">
            <v xml:space="preserve">   </v>
          </cell>
          <cell r="G311" t="str">
            <v>GRAND SALINE ISD</v>
          </cell>
          <cell r="H311">
            <v>195234</v>
          </cell>
          <cell r="I311">
            <v>5.5779222000000003E-5</v>
          </cell>
        </row>
        <row r="312">
          <cell r="D312" t="str">
            <v>0677</v>
          </cell>
          <cell r="E312" t="str">
            <v>126904</v>
          </cell>
          <cell r="F312" t="str">
            <v xml:space="preserve">   </v>
          </cell>
          <cell r="G312" t="str">
            <v>GRANDVIEW ISD</v>
          </cell>
          <cell r="H312">
            <v>176310</v>
          </cell>
          <cell r="I312">
            <v>5.0372550999999999E-5</v>
          </cell>
        </row>
        <row r="313">
          <cell r="D313" t="str">
            <v>0678</v>
          </cell>
          <cell r="E313" t="str">
            <v>246905</v>
          </cell>
          <cell r="F313" t="str">
            <v xml:space="preserve">   </v>
          </cell>
          <cell r="G313" t="str">
            <v>GRANGER ISD</v>
          </cell>
          <cell r="H313">
            <v>82237</v>
          </cell>
          <cell r="I313">
            <v>2.3495476999999999E-5</v>
          </cell>
        </row>
        <row r="314">
          <cell r="D314" t="str">
            <v>0679</v>
          </cell>
          <cell r="E314" t="str">
            <v>113902</v>
          </cell>
          <cell r="F314" t="str">
            <v xml:space="preserve">   </v>
          </cell>
          <cell r="G314" t="str">
            <v>GRAPELAND ISD</v>
          </cell>
          <cell r="H314">
            <v>95323</v>
          </cell>
          <cell r="I314">
            <v>2.7234205000000001E-5</v>
          </cell>
        </row>
        <row r="315">
          <cell r="D315" t="str">
            <v>0680</v>
          </cell>
          <cell r="E315" t="str">
            <v>220906</v>
          </cell>
          <cell r="F315" t="str">
            <v xml:space="preserve">   </v>
          </cell>
          <cell r="G315" t="str">
            <v>GRAPEVINE COLLEYVILLE</v>
          </cell>
          <cell r="H315">
            <v>2887805</v>
          </cell>
          <cell r="I315">
            <v>8.2505873200000004E-4</v>
          </cell>
        </row>
        <row r="316">
          <cell r="D316" t="str">
            <v>0682</v>
          </cell>
          <cell r="E316" t="str">
            <v>116905</v>
          </cell>
          <cell r="F316" t="str">
            <v xml:space="preserve">   </v>
          </cell>
          <cell r="G316" t="str">
            <v>GREENVILLE ISD</v>
          </cell>
          <cell r="H316">
            <v>983971</v>
          </cell>
          <cell r="I316">
            <v>2.8112489100000002E-4</v>
          </cell>
        </row>
        <row r="317">
          <cell r="D317" t="str">
            <v>0683</v>
          </cell>
          <cell r="E317" t="str">
            <v>205902</v>
          </cell>
          <cell r="F317" t="str">
            <v xml:space="preserve">   </v>
          </cell>
          <cell r="G317" t="str">
            <v>GREGORY-PORTLAND ISD</v>
          </cell>
          <cell r="H317">
            <v>974029</v>
          </cell>
          <cell r="I317">
            <v>2.7828441700000002E-4</v>
          </cell>
        </row>
        <row r="318">
          <cell r="D318" t="str">
            <v>0684</v>
          </cell>
          <cell r="E318" t="str">
            <v>147902</v>
          </cell>
          <cell r="F318" t="str">
            <v xml:space="preserve">   </v>
          </cell>
          <cell r="G318" t="str">
            <v>GROESBECK ISD</v>
          </cell>
          <cell r="H318">
            <v>324734</v>
          </cell>
          <cell r="I318">
            <v>9.2777948000000003E-5</v>
          </cell>
        </row>
        <row r="319">
          <cell r="D319" t="str">
            <v>0685</v>
          </cell>
          <cell r="E319" t="str">
            <v>033901</v>
          </cell>
          <cell r="F319" t="str">
            <v xml:space="preserve">   </v>
          </cell>
          <cell r="G319" t="str">
            <v>GROOM ISD</v>
          </cell>
          <cell r="H319">
            <v>27581</v>
          </cell>
          <cell r="I319">
            <v>7.8800140000000007E-6</v>
          </cell>
        </row>
        <row r="320">
          <cell r="D320" t="str">
            <v>0686</v>
          </cell>
          <cell r="E320" t="str">
            <v>228901</v>
          </cell>
          <cell r="F320" t="str">
            <v xml:space="preserve">   </v>
          </cell>
          <cell r="G320" t="str">
            <v>GROVETON ISD</v>
          </cell>
          <cell r="H320">
            <v>228434</v>
          </cell>
          <cell r="I320">
            <v>6.5264610000000006E-5</v>
          </cell>
        </row>
        <row r="321">
          <cell r="D321" t="str">
            <v>0687</v>
          </cell>
          <cell r="E321" t="str">
            <v>098901</v>
          </cell>
          <cell r="F321" t="str">
            <v xml:space="preserve">   </v>
          </cell>
          <cell r="G321" t="str">
            <v>GRUVER ISD</v>
          </cell>
          <cell r="H321">
            <v>86918</v>
          </cell>
          <cell r="I321">
            <v>2.4832858999999999E-5</v>
          </cell>
        </row>
        <row r="322">
          <cell r="D322" t="str">
            <v>0689</v>
          </cell>
          <cell r="E322" t="str">
            <v>047903</v>
          </cell>
          <cell r="F322" t="str">
            <v xml:space="preserve">   </v>
          </cell>
          <cell r="G322" t="str">
            <v>GUSTINE ISD</v>
          </cell>
          <cell r="H322">
            <v>40487</v>
          </cell>
          <cell r="I322">
            <v>1.1567316000000001E-5</v>
          </cell>
        </row>
        <row r="323">
          <cell r="D323" t="str">
            <v>0690</v>
          </cell>
          <cell r="E323" t="str">
            <v>095903</v>
          </cell>
          <cell r="F323" t="str">
            <v xml:space="preserve">   </v>
          </cell>
          <cell r="G323" t="str">
            <v>HALE CENTER ISD</v>
          </cell>
          <cell r="H323">
            <v>117721</v>
          </cell>
          <cell r="I323">
            <v>3.3633412999999998E-5</v>
          </cell>
        </row>
        <row r="324">
          <cell r="D324" t="str">
            <v>0691</v>
          </cell>
          <cell r="E324" t="str">
            <v>143901</v>
          </cell>
          <cell r="F324" t="str">
            <v xml:space="preserve">   </v>
          </cell>
          <cell r="G324" t="str">
            <v>HALLETTSVILLE ISD</v>
          </cell>
          <cell r="H324">
            <v>167698</v>
          </cell>
          <cell r="I324">
            <v>4.7912064E-5</v>
          </cell>
        </row>
        <row r="325">
          <cell r="D325" t="str">
            <v>0692</v>
          </cell>
          <cell r="E325" t="str">
            <v>097902</v>
          </cell>
          <cell r="F325" t="str">
            <v xml:space="preserve">   </v>
          </cell>
          <cell r="G325" t="str">
            <v>HAMILTON ISD</v>
          </cell>
          <cell r="H325">
            <v>154209</v>
          </cell>
          <cell r="I325">
            <v>4.4058197000000003E-5</v>
          </cell>
        </row>
        <row r="326">
          <cell r="D326" t="str">
            <v>0693</v>
          </cell>
          <cell r="E326" t="str">
            <v>127903</v>
          </cell>
          <cell r="F326" t="str">
            <v xml:space="preserve">   </v>
          </cell>
          <cell r="G326" t="str">
            <v>HAMLIN ISD</v>
          </cell>
          <cell r="H326">
            <v>68908</v>
          </cell>
          <cell r="I326">
            <v>1.9687322000000001E-5</v>
          </cell>
        </row>
        <row r="327">
          <cell r="D327" t="str">
            <v>0696</v>
          </cell>
          <cell r="E327" t="str">
            <v>219901</v>
          </cell>
          <cell r="F327" t="str">
            <v xml:space="preserve">   </v>
          </cell>
          <cell r="G327" t="str">
            <v>HAPPY ISD</v>
          </cell>
          <cell r="H327">
            <v>43463</v>
          </cell>
          <cell r="I327">
            <v>1.2417572E-5</v>
          </cell>
        </row>
        <row r="328">
          <cell r="D328" t="str">
            <v>0697</v>
          </cell>
          <cell r="E328" t="str">
            <v>015904</v>
          </cell>
          <cell r="F328" t="str">
            <v xml:space="preserve">   </v>
          </cell>
          <cell r="G328" t="str">
            <v>HARLANDALE ISD</v>
          </cell>
          <cell r="H328">
            <v>3537611</v>
          </cell>
          <cell r="I328">
            <v>1.0107111959999999E-3</v>
          </cell>
        </row>
        <row r="329">
          <cell r="D329" t="str">
            <v>0698</v>
          </cell>
          <cell r="E329" t="str">
            <v>031903</v>
          </cell>
          <cell r="F329" t="str">
            <v xml:space="preserve">   </v>
          </cell>
          <cell r="G329" t="str">
            <v>HARLINGEN CISD</v>
          </cell>
          <cell r="H329">
            <v>4191175</v>
          </cell>
          <cell r="I329">
            <v>1.1974373379999999E-3</v>
          </cell>
        </row>
        <row r="330">
          <cell r="D330" t="str">
            <v>0699</v>
          </cell>
          <cell r="E330" t="str">
            <v>244901</v>
          </cell>
          <cell r="F330" t="str">
            <v xml:space="preserve">   </v>
          </cell>
          <cell r="G330" t="str">
            <v>HARROLD ISD</v>
          </cell>
          <cell r="H330">
            <v>27918</v>
          </cell>
          <cell r="I330">
            <v>7.9762970000000003E-6</v>
          </cell>
        </row>
        <row r="331">
          <cell r="D331" t="str">
            <v>0702</v>
          </cell>
          <cell r="E331" t="str">
            <v>104901</v>
          </cell>
          <cell r="F331" t="str">
            <v xml:space="preserve">   </v>
          </cell>
          <cell r="G331" t="str">
            <v>HASKELL CISD</v>
          </cell>
          <cell r="H331">
            <v>164179</v>
          </cell>
          <cell r="I331">
            <v>4.6906670000000001E-5</v>
          </cell>
        </row>
        <row r="332">
          <cell r="D332" t="str">
            <v>0703</v>
          </cell>
          <cell r="E332" t="str">
            <v>127904</v>
          </cell>
          <cell r="F332" t="str">
            <v xml:space="preserve">   </v>
          </cell>
          <cell r="G332" t="str">
            <v>HAWLEY ISD</v>
          </cell>
          <cell r="H332">
            <v>124425</v>
          </cell>
          <cell r="I332">
            <v>3.5548776000000002E-5</v>
          </cell>
        </row>
        <row r="333">
          <cell r="D333" t="str">
            <v>0704</v>
          </cell>
          <cell r="E333" t="str">
            <v>198905</v>
          </cell>
          <cell r="F333" t="str">
            <v xml:space="preserve">   </v>
          </cell>
          <cell r="G333" t="str">
            <v>HEARNE ISD</v>
          </cell>
          <cell r="H333">
            <v>253537</v>
          </cell>
          <cell r="I333">
            <v>7.2436647999999995E-5</v>
          </cell>
        </row>
        <row r="334">
          <cell r="D334" t="str">
            <v>0706</v>
          </cell>
          <cell r="E334" t="str">
            <v>124901</v>
          </cell>
          <cell r="F334" t="str">
            <v xml:space="preserve">   </v>
          </cell>
          <cell r="G334" t="str">
            <v>JIM HOGG COUNTY ISD</v>
          </cell>
          <cell r="H334">
            <v>259310</v>
          </cell>
          <cell r="I334">
            <v>7.4086019999999996E-5</v>
          </cell>
        </row>
        <row r="335">
          <cell r="D335" t="str">
            <v>0707</v>
          </cell>
          <cell r="E335" t="str">
            <v>065902</v>
          </cell>
          <cell r="F335" t="str">
            <v xml:space="preserve">   </v>
          </cell>
          <cell r="G335" t="str">
            <v>HEDLEY ISD</v>
          </cell>
          <cell r="H335">
            <v>28072</v>
          </cell>
          <cell r="I335">
            <v>8.0202949999999998E-6</v>
          </cell>
        </row>
        <row r="336">
          <cell r="D336" t="str">
            <v>0708</v>
          </cell>
          <cell r="E336" t="str">
            <v>202903</v>
          </cell>
          <cell r="F336" t="str">
            <v xml:space="preserve">   </v>
          </cell>
          <cell r="G336" t="str">
            <v>HEMPHILL ISD</v>
          </cell>
          <cell r="H336">
            <v>207809</v>
          </cell>
          <cell r="I336">
            <v>5.9371956E-5</v>
          </cell>
        </row>
        <row r="337">
          <cell r="D337" t="str">
            <v>0709</v>
          </cell>
          <cell r="E337" t="str">
            <v>237902</v>
          </cell>
          <cell r="F337" t="str">
            <v xml:space="preserve">   </v>
          </cell>
          <cell r="G337" t="str">
            <v>HEMPSTEAD ISD</v>
          </cell>
          <cell r="H337">
            <v>368762</v>
          </cell>
          <cell r="I337">
            <v>1.05356943E-4</v>
          </cell>
        </row>
        <row r="338">
          <cell r="D338" t="str">
            <v>0710</v>
          </cell>
          <cell r="E338" t="str">
            <v>201902</v>
          </cell>
          <cell r="F338" t="str">
            <v xml:space="preserve">   </v>
          </cell>
          <cell r="G338" t="str">
            <v>HENDERSON ISD</v>
          </cell>
          <cell r="H338">
            <v>482882</v>
          </cell>
          <cell r="I338">
            <v>1.3796153500000001E-4</v>
          </cell>
        </row>
        <row r="339">
          <cell r="D339" t="str">
            <v>0711</v>
          </cell>
          <cell r="E339" t="str">
            <v>039902</v>
          </cell>
          <cell r="F339" t="str">
            <v xml:space="preserve">   </v>
          </cell>
          <cell r="G339" t="str">
            <v>HENRIETTA ISD</v>
          </cell>
          <cell r="H339">
            <v>195753</v>
          </cell>
          <cell r="I339">
            <v>5.5927502999999998E-5</v>
          </cell>
        </row>
        <row r="340">
          <cell r="D340" t="str">
            <v>0712</v>
          </cell>
          <cell r="E340" t="str">
            <v>059901</v>
          </cell>
          <cell r="F340" t="str">
            <v xml:space="preserve">   </v>
          </cell>
          <cell r="G340" t="str">
            <v>HEREFORD ISD</v>
          </cell>
          <cell r="H340">
            <v>774597</v>
          </cell>
          <cell r="I340">
            <v>2.2130580800000001E-4</v>
          </cell>
        </row>
        <row r="341">
          <cell r="D341" t="str">
            <v>0713</v>
          </cell>
          <cell r="E341" t="str">
            <v>208901</v>
          </cell>
          <cell r="F341" t="str">
            <v xml:space="preserve">   </v>
          </cell>
          <cell r="G341" t="str">
            <v>HERMLEIGH ISD</v>
          </cell>
          <cell r="H341">
            <v>42735</v>
          </cell>
          <cell r="I341">
            <v>1.2209579999999999E-5</v>
          </cell>
        </row>
        <row r="342">
          <cell r="D342" t="str">
            <v>0715</v>
          </cell>
          <cell r="E342" t="str">
            <v>097903</v>
          </cell>
          <cell r="F342" t="str">
            <v xml:space="preserve">   </v>
          </cell>
          <cell r="G342" t="str">
            <v>HICO ISD</v>
          </cell>
          <cell r="H342">
            <v>99266</v>
          </cell>
          <cell r="I342">
            <v>2.8360738000000002E-5</v>
          </cell>
        </row>
        <row r="343">
          <cell r="D343" t="str">
            <v>0716</v>
          </cell>
          <cell r="E343" t="str">
            <v>108905</v>
          </cell>
          <cell r="F343" t="str">
            <v xml:space="preserve">   </v>
          </cell>
          <cell r="G343" t="str">
            <v>HIDALGO ISD</v>
          </cell>
          <cell r="H343">
            <v>573958</v>
          </cell>
          <cell r="I343">
            <v>1.6398235299999999E-4</v>
          </cell>
        </row>
        <row r="344">
          <cell r="D344" t="str">
            <v>0717</v>
          </cell>
          <cell r="E344" t="str">
            <v>148903</v>
          </cell>
          <cell r="F344" t="str">
            <v xml:space="preserve">   </v>
          </cell>
          <cell r="G344" t="str">
            <v>HIGGINS ISD</v>
          </cell>
          <cell r="H344">
            <v>23369</v>
          </cell>
          <cell r="I344">
            <v>6.6766270000000003E-6</v>
          </cell>
        </row>
        <row r="345">
          <cell r="D345" t="str">
            <v>0720</v>
          </cell>
          <cell r="E345" t="str">
            <v>057911</v>
          </cell>
          <cell r="F345" t="str">
            <v xml:space="preserve">   </v>
          </cell>
          <cell r="G345" t="str">
            <v>HIGHLAND PARK ISD</v>
          </cell>
          <cell r="H345">
            <v>1382743</v>
          </cell>
          <cell r="I345">
            <v>3.9505582500000001E-4</v>
          </cell>
        </row>
        <row r="346">
          <cell r="D346" t="str">
            <v>0721</v>
          </cell>
          <cell r="E346" t="str">
            <v>109904</v>
          </cell>
          <cell r="F346" t="str">
            <v xml:space="preserve">   </v>
          </cell>
          <cell r="G346" t="str">
            <v>HILLSBORO ISD</v>
          </cell>
          <cell r="H346">
            <v>431147</v>
          </cell>
          <cell r="I346">
            <v>1.2318061500000001E-4</v>
          </cell>
        </row>
        <row r="347">
          <cell r="D347" t="str">
            <v>0723</v>
          </cell>
          <cell r="E347" t="str">
            <v>014905</v>
          </cell>
          <cell r="F347" t="str">
            <v xml:space="preserve">   </v>
          </cell>
          <cell r="G347" t="str">
            <v>HOLLAND ISD</v>
          </cell>
          <cell r="H347">
            <v>133496</v>
          </cell>
          <cell r="I347">
            <v>3.8140401000000001E-5</v>
          </cell>
        </row>
        <row r="348">
          <cell r="D348" t="str">
            <v>0724</v>
          </cell>
          <cell r="E348" t="str">
            <v>005902</v>
          </cell>
          <cell r="F348" t="str">
            <v xml:space="preserve">   </v>
          </cell>
          <cell r="G348" t="str">
            <v>HOLLIDAY ISD</v>
          </cell>
          <cell r="H348">
            <v>130767</v>
          </cell>
          <cell r="I348">
            <v>3.7360712999999998E-5</v>
          </cell>
        </row>
        <row r="349">
          <cell r="D349" t="str">
            <v>0725</v>
          </cell>
          <cell r="E349" t="str">
            <v>163904</v>
          </cell>
          <cell r="F349" t="str">
            <v xml:space="preserve">   </v>
          </cell>
          <cell r="G349" t="str">
            <v>HONDO ISD</v>
          </cell>
          <cell r="H349">
            <v>391814</v>
          </cell>
          <cell r="I349">
            <v>1.11943002E-4</v>
          </cell>
        </row>
        <row r="350">
          <cell r="D350" t="str">
            <v>0726</v>
          </cell>
          <cell r="E350" t="str">
            <v>074907</v>
          </cell>
          <cell r="F350" t="str">
            <v xml:space="preserve">   </v>
          </cell>
          <cell r="G350" t="str">
            <v>HONEY GROVE ISD</v>
          </cell>
          <cell r="H350">
            <v>126667</v>
          </cell>
          <cell r="I350">
            <v>3.6189324999999998E-5</v>
          </cell>
        </row>
        <row r="351">
          <cell r="D351" t="str">
            <v>0727</v>
          </cell>
          <cell r="E351" t="str">
            <v>019902</v>
          </cell>
          <cell r="F351" t="str">
            <v xml:space="preserve">   </v>
          </cell>
          <cell r="G351" t="str">
            <v>HOOKS ISD</v>
          </cell>
          <cell r="H351">
            <v>172844</v>
          </cell>
          <cell r="I351">
            <v>4.9382300000000003E-5</v>
          </cell>
        </row>
        <row r="352">
          <cell r="D352" t="str">
            <v>0728</v>
          </cell>
          <cell r="E352" t="str">
            <v>101912</v>
          </cell>
          <cell r="F352" t="str">
            <v xml:space="preserve">   </v>
          </cell>
          <cell r="G352" t="str">
            <v>HOUSTON ISD</v>
          </cell>
          <cell r="H352">
            <v>40013205</v>
          </cell>
          <cell r="I352">
            <v>1.1431950624999999E-2</v>
          </cell>
        </row>
        <row r="353">
          <cell r="D353" t="str">
            <v>0729</v>
          </cell>
          <cell r="E353" t="str">
            <v>091905</v>
          </cell>
          <cell r="F353" t="str">
            <v xml:space="preserve">   </v>
          </cell>
          <cell r="G353" t="str">
            <v>HOWE ISD</v>
          </cell>
          <cell r="H353">
            <v>204122</v>
          </cell>
          <cell r="I353">
            <v>5.8318563E-5</v>
          </cell>
        </row>
        <row r="354">
          <cell r="D354" t="str">
            <v>0730</v>
          </cell>
          <cell r="E354" t="str">
            <v>139905</v>
          </cell>
          <cell r="F354" t="str">
            <v xml:space="preserve">   </v>
          </cell>
          <cell r="G354" t="str">
            <v>CHISUM ISD</v>
          </cell>
          <cell r="H354">
            <v>139752</v>
          </cell>
          <cell r="I354">
            <v>3.9927768E-5</v>
          </cell>
        </row>
        <row r="355">
          <cell r="D355" t="str">
            <v>0731</v>
          </cell>
          <cell r="E355" t="str">
            <v>109905</v>
          </cell>
          <cell r="F355" t="str">
            <v xml:space="preserve">   </v>
          </cell>
          <cell r="G355" t="str">
            <v>HUBBARD ISD</v>
          </cell>
          <cell r="H355">
            <v>61814</v>
          </cell>
          <cell r="I355">
            <v>1.7660535E-5</v>
          </cell>
        </row>
        <row r="356">
          <cell r="D356" t="str">
            <v>0732</v>
          </cell>
          <cell r="E356" t="str">
            <v>034903</v>
          </cell>
          <cell r="F356" t="str">
            <v xml:space="preserve">   </v>
          </cell>
          <cell r="G356" t="str">
            <v>HUGHES SPRINGS ISD</v>
          </cell>
          <cell r="H356">
            <v>199177</v>
          </cell>
          <cell r="I356">
            <v>5.6905754999999997E-5</v>
          </cell>
        </row>
        <row r="357">
          <cell r="D357" t="str">
            <v>0733</v>
          </cell>
          <cell r="E357" t="str">
            <v>146905</v>
          </cell>
          <cell r="F357" t="str">
            <v xml:space="preserve">   </v>
          </cell>
          <cell r="G357" t="str">
            <v>HULL DAISETTA ISD</v>
          </cell>
          <cell r="H357">
            <v>101737</v>
          </cell>
          <cell r="I357">
            <v>2.9066713E-5</v>
          </cell>
        </row>
        <row r="358">
          <cell r="D358" t="str">
            <v>0734</v>
          </cell>
          <cell r="E358" t="str">
            <v>101913</v>
          </cell>
          <cell r="F358" t="str">
            <v xml:space="preserve">   </v>
          </cell>
          <cell r="G358" t="str">
            <v>HUMBLE ISD</v>
          </cell>
          <cell r="H358">
            <v>8208185</v>
          </cell>
          <cell r="I358">
            <v>2.3451149600000002E-3</v>
          </cell>
        </row>
        <row r="359">
          <cell r="D359" t="str">
            <v>0735</v>
          </cell>
          <cell r="E359" t="str">
            <v>133902</v>
          </cell>
          <cell r="F359" t="str">
            <v xml:space="preserve">   </v>
          </cell>
          <cell r="G359" t="str">
            <v>HUNT ISD</v>
          </cell>
          <cell r="H359">
            <v>36674</v>
          </cell>
          <cell r="I359">
            <v>1.0477925E-5</v>
          </cell>
        </row>
        <row r="360">
          <cell r="D360" t="str">
            <v>0736</v>
          </cell>
          <cell r="E360" t="str">
            <v>003904</v>
          </cell>
          <cell r="F360" t="str">
            <v xml:space="preserve">   </v>
          </cell>
          <cell r="G360" t="str">
            <v>HUNTINGTON ISD</v>
          </cell>
          <cell r="H360">
            <v>315670</v>
          </cell>
          <cell r="I360">
            <v>9.0188322999999995E-5</v>
          </cell>
        </row>
        <row r="361">
          <cell r="D361" t="str">
            <v>0737</v>
          </cell>
          <cell r="E361" t="str">
            <v>236902</v>
          </cell>
          <cell r="F361" t="str">
            <v xml:space="preserve">   </v>
          </cell>
          <cell r="G361" t="str">
            <v>HUNTSVILLE ISD</v>
          </cell>
          <cell r="H361">
            <v>1228147</v>
          </cell>
          <cell r="I361">
            <v>3.5088706000000001E-4</v>
          </cell>
        </row>
        <row r="362">
          <cell r="D362" t="str">
            <v>0738</v>
          </cell>
          <cell r="E362" t="str">
            <v>246906</v>
          </cell>
          <cell r="F362" t="str">
            <v xml:space="preserve">   </v>
          </cell>
          <cell r="G362" t="str">
            <v>HUTTO ISD</v>
          </cell>
          <cell r="H362">
            <v>1371919</v>
          </cell>
          <cell r="I362">
            <v>3.9196336000000003E-4</v>
          </cell>
        </row>
        <row r="363">
          <cell r="D363" t="str">
            <v>0742</v>
          </cell>
          <cell r="E363" t="str">
            <v>205903</v>
          </cell>
          <cell r="F363" t="str">
            <v xml:space="preserve">   </v>
          </cell>
          <cell r="G363" t="str">
            <v>INGLESIDE ISD</v>
          </cell>
          <cell r="H363">
            <v>428212</v>
          </cell>
          <cell r="I363">
            <v>1.2234207300000001E-4</v>
          </cell>
        </row>
        <row r="364">
          <cell r="D364" t="str">
            <v>0743</v>
          </cell>
          <cell r="E364" t="str">
            <v>093903</v>
          </cell>
          <cell r="F364" t="str">
            <v xml:space="preserve">   </v>
          </cell>
          <cell r="G364" t="str">
            <v>IOLA ISD</v>
          </cell>
          <cell r="H364">
            <v>74200</v>
          </cell>
          <cell r="I364">
            <v>2.119927E-5</v>
          </cell>
        </row>
        <row r="365">
          <cell r="D365" t="str">
            <v>0745</v>
          </cell>
          <cell r="E365" t="str">
            <v>243903</v>
          </cell>
          <cell r="F365" t="str">
            <v xml:space="preserve">   </v>
          </cell>
          <cell r="G365" t="str">
            <v>IOWA PARK CONS ISD</v>
          </cell>
          <cell r="H365">
            <v>255218</v>
          </cell>
          <cell r="I365">
            <v>7.2916917999999996E-5</v>
          </cell>
        </row>
        <row r="366">
          <cell r="D366" t="str">
            <v>0747</v>
          </cell>
          <cell r="E366" t="str">
            <v>057912</v>
          </cell>
          <cell r="F366" t="str">
            <v xml:space="preserve">   </v>
          </cell>
          <cell r="G366" t="str">
            <v>IRVING ISD</v>
          </cell>
          <cell r="H366">
            <v>7754381</v>
          </cell>
          <cell r="I366">
            <v>2.215461139E-3</v>
          </cell>
        </row>
        <row r="367">
          <cell r="D367" t="str">
            <v>0748</v>
          </cell>
          <cell r="E367" t="str">
            <v>070907</v>
          </cell>
          <cell r="F367" t="str">
            <v xml:space="preserve">   </v>
          </cell>
          <cell r="G367" t="str">
            <v>ITALY ISD</v>
          </cell>
          <cell r="H367">
            <v>107400</v>
          </cell>
          <cell r="I367">
            <v>3.0684658E-5</v>
          </cell>
        </row>
        <row r="368">
          <cell r="D368" t="str">
            <v>0749</v>
          </cell>
          <cell r="E368" t="str">
            <v>109907</v>
          </cell>
          <cell r="F368" t="str">
            <v xml:space="preserve">   </v>
          </cell>
          <cell r="G368" t="str">
            <v>ITASCA ISD</v>
          </cell>
          <cell r="H368">
            <v>134901</v>
          </cell>
          <cell r="I368">
            <v>3.8541816000000001E-5</v>
          </cell>
        </row>
        <row r="369">
          <cell r="D369" t="str">
            <v>0750</v>
          </cell>
          <cell r="E369" t="str">
            <v>119902</v>
          </cell>
          <cell r="F369" t="str">
            <v xml:space="preserve">   </v>
          </cell>
          <cell r="G369" t="str">
            <v>JACKSBORO ISD</v>
          </cell>
          <cell r="H369">
            <v>183722</v>
          </cell>
          <cell r="I369">
            <v>5.2490191999999999E-5</v>
          </cell>
        </row>
        <row r="370">
          <cell r="D370" t="str">
            <v>0751</v>
          </cell>
          <cell r="E370" t="str">
            <v>037904</v>
          </cell>
          <cell r="F370" t="str">
            <v xml:space="preserve">   </v>
          </cell>
          <cell r="G370" t="str">
            <v>JACKSONVILLE ISD</v>
          </cell>
          <cell r="H370">
            <v>904989</v>
          </cell>
          <cell r="I370">
            <v>2.5855938199999999E-4</v>
          </cell>
        </row>
        <row r="371">
          <cell r="D371" t="str">
            <v>0752</v>
          </cell>
          <cell r="E371" t="str">
            <v>246907</v>
          </cell>
          <cell r="F371" t="str">
            <v xml:space="preserve">   </v>
          </cell>
          <cell r="G371" t="str">
            <v>JARRELL ISD</v>
          </cell>
          <cell r="H371">
            <v>328640</v>
          </cell>
          <cell r="I371">
            <v>9.389391E-5</v>
          </cell>
        </row>
        <row r="372">
          <cell r="D372" t="str">
            <v>0753</v>
          </cell>
          <cell r="E372" t="str">
            <v>121904</v>
          </cell>
          <cell r="F372" t="str">
            <v xml:space="preserve">   </v>
          </cell>
          <cell r="G372" t="str">
            <v>JASPER ISD</v>
          </cell>
          <cell r="H372">
            <v>475007</v>
          </cell>
          <cell r="I372">
            <v>1.35711612E-4</v>
          </cell>
        </row>
        <row r="373">
          <cell r="D373" t="str">
            <v>0754</v>
          </cell>
          <cell r="E373" t="str">
            <v>132902</v>
          </cell>
          <cell r="F373" t="str">
            <v xml:space="preserve">   </v>
          </cell>
          <cell r="G373" t="str">
            <v>JAYTON GIRARD ISD</v>
          </cell>
          <cell r="H373">
            <v>54491</v>
          </cell>
          <cell r="I373">
            <v>1.5568320999999999E-5</v>
          </cell>
        </row>
        <row r="374">
          <cell r="D374" t="str">
            <v>0755</v>
          </cell>
          <cell r="E374" t="str">
            <v>155901</v>
          </cell>
          <cell r="F374" t="str">
            <v xml:space="preserve">   </v>
          </cell>
          <cell r="G374" t="str">
            <v>JEFFERSON ISD</v>
          </cell>
          <cell r="H374">
            <v>235479</v>
          </cell>
          <cell r="I374">
            <v>6.7277397999999995E-5</v>
          </cell>
        </row>
        <row r="375">
          <cell r="D375" t="str">
            <v>0756</v>
          </cell>
          <cell r="E375" t="str">
            <v>145911</v>
          </cell>
          <cell r="F375" t="str">
            <v xml:space="preserve">   </v>
          </cell>
          <cell r="G375" t="str">
            <v>LEON ISD</v>
          </cell>
          <cell r="H375">
            <v>139647</v>
          </cell>
          <cell r="I375">
            <v>3.9897768999999998E-5</v>
          </cell>
        </row>
        <row r="376">
          <cell r="D376" t="str">
            <v>0757</v>
          </cell>
          <cell r="E376" t="str">
            <v>210902</v>
          </cell>
          <cell r="F376" t="str">
            <v xml:space="preserve">   </v>
          </cell>
          <cell r="G376" t="str">
            <v>JOAQUIN ISD</v>
          </cell>
          <cell r="H376">
            <v>136684</v>
          </cell>
          <cell r="I376">
            <v>3.9051226999999997E-5</v>
          </cell>
        </row>
        <row r="377">
          <cell r="D377" t="str">
            <v>0759</v>
          </cell>
          <cell r="E377" t="str">
            <v>126905</v>
          </cell>
          <cell r="F377" t="str">
            <v xml:space="preserve">   </v>
          </cell>
          <cell r="G377" t="str">
            <v>JOSHUA ISD</v>
          </cell>
          <cell r="H377">
            <v>1131196</v>
          </cell>
          <cell r="I377">
            <v>3.2318772800000003E-4</v>
          </cell>
        </row>
        <row r="378">
          <cell r="D378" t="str">
            <v>0760</v>
          </cell>
          <cell r="E378" t="str">
            <v>007902</v>
          </cell>
          <cell r="F378" t="str">
            <v xml:space="preserve">   </v>
          </cell>
          <cell r="G378" t="str">
            <v>JOURDANTON ISD</v>
          </cell>
          <cell r="H378">
            <v>290715</v>
          </cell>
          <cell r="I378">
            <v>8.3058567999999997E-5</v>
          </cell>
        </row>
        <row r="379">
          <cell r="D379" t="str">
            <v>0761</v>
          </cell>
          <cell r="E379" t="str">
            <v>134901</v>
          </cell>
          <cell r="F379" t="str">
            <v xml:space="preserve">   </v>
          </cell>
          <cell r="G379" t="str">
            <v>JUNCTION ISD</v>
          </cell>
          <cell r="H379">
            <v>107607</v>
          </cell>
          <cell r="I379">
            <v>3.0743798000000003E-5</v>
          </cell>
        </row>
        <row r="380">
          <cell r="D380" t="str">
            <v>0763</v>
          </cell>
          <cell r="E380" t="str">
            <v>128901</v>
          </cell>
          <cell r="F380" t="str">
            <v xml:space="preserve">   </v>
          </cell>
          <cell r="G380" t="str">
            <v>KARNES CITY ISD</v>
          </cell>
          <cell r="H380">
            <v>334647</v>
          </cell>
          <cell r="I380">
            <v>9.5610136E-5</v>
          </cell>
        </row>
        <row r="381">
          <cell r="D381" t="str">
            <v>0764</v>
          </cell>
          <cell r="E381" t="str">
            <v>101914</v>
          </cell>
          <cell r="F381" t="str">
            <v xml:space="preserve">   </v>
          </cell>
          <cell r="G381" t="str">
            <v>KATY ISD</v>
          </cell>
          <cell r="H381">
            <v>15068641</v>
          </cell>
          <cell r="I381">
            <v>4.3051777510000003E-3</v>
          </cell>
        </row>
        <row r="382">
          <cell r="D382" t="str">
            <v>0765</v>
          </cell>
          <cell r="E382" t="str">
            <v>129903</v>
          </cell>
          <cell r="F382" t="str">
            <v xml:space="preserve">   </v>
          </cell>
          <cell r="G382" t="str">
            <v>KAUFMAN ISD</v>
          </cell>
          <cell r="H382">
            <v>724096</v>
          </cell>
          <cell r="I382">
            <v>2.06877448E-4</v>
          </cell>
        </row>
        <row r="383">
          <cell r="D383" t="str">
            <v>0766</v>
          </cell>
          <cell r="E383" t="str">
            <v>126906</v>
          </cell>
          <cell r="F383" t="str">
            <v xml:space="preserve">   </v>
          </cell>
          <cell r="G383" t="str">
            <v>KEENE ISD</v>
          </cell>
          <cell r="H383">
            <v>183878</v>
          </cell>
          <cell r="I383">
            <v>5.2534762E-5</v>
          </cell>
        </row>
        <row r="384">
          <cell r="D384" t="str">
            <v>0767</v>
          </cell>
          <cell r="E384" t="str">
            <v>220907</v>
          </cell>
          <cell r="F384" t="str">
            <v xml:space="preserve">   </v>
          </cell>
          <cell r="G384" t="str">
            <v>KELLER ISD</v>
          </cell>
          <cell r="H384">
            <v>6505531</v>
          </cell>
          <cell r="I384">
            <v>1.85865914E-3</v>
          </cell>
        </row>
        <row r="385">
          <cell r="D385" t="str">
            <v>0768</v>
          </cell>
          <cell r="E385" t="str">
            <v>242905</v>
          </cell>
          <cell r="F385" t="str">
            <v xml:space="preserve">   </v>
          </cell>
          <cell r="G385" t="str">
            <v>KELTON ISD</v>
          </cell>
          <cell r="H385">
            <v>24387</v>
          </cell>
          <cell r="I385">
            <v>6.9674740000000003E-6</v>
          </cell>
        </row>
        <row r="386">
          <cell r="D386" t="str">
            <v>0769</v>
          </cell>
          <cell r="E386" t="str">
            <v>129904</v>
          </cell>
          <cell r="F386" t="str">
            <v xml:space="preserve">   </v>
          </cell>
          <cell r="G386" t="str">
            <v>KEMP ISD</v>
          </cell>
          <cell r="H386">
            <v>339625</v>
          </cell>
          <cell r="I386">
            <v>9.7032373000000002E-5</v>
          </cell>
        </row>
        <row r="387">
          <cell r="D387" t="str">
            <v>0770</v>
          </cell>
          <cell r="E387" t="str">
            <v>128902</v>
          </cell>
          <cell r="F387" t="str">
            <v xml:space="preserve">   </v>
          </cell>
          <cell r="G387" t="str">
            <v>KENEDY ISD</v>
          </cell>
          <cell r="H387">
            <v>196740</v>
          </cell>
          <cell r="I387">
            <v>5.6209492999999999E-5</v>
          </cell>
        </row>
        <row r="388">
          <cell r="D388" t="str">
            <v>0771</v>
          </cell>
          <cell r="E388" t="str">
            <v>248901</v>
          </cell>
          <cell r="F388" t="str">
            <v xml:space="preserve">   </v>
          </cell>
          <cell r="G388" t="str">
            <v>KERMIT ISD</v>
          </cell>
          <cell r="H388">
            <v>296694</v>
          </cell>
          <cell r="I388">
            <v>8.4766795000000003E-5</v>
          </cell>
        </row>
        <row r="389">
          <cell r="D389" t="str">
            <v>0772</v>
          </cell>
          <cell r="E389" t="str">
            <v>175907</v>
          </cell>
          <cell r="F389" t="str">
            <v xml:space="preserve">   </v>
          </cell>
          <cell r="G389" t="str">
            <v>KERENS ISD</v>
          </cell>
          <cell r="H389">
            <v>95292</v>
          </cell>
          <cell r="I389">
            <v>2.7225348E-5</v>
          </cell>
        </row>
        <row r="390">
          <cell r="D390" t="str">
            <v>0773</v>
          </cell>
          <cell r="E390" t="str">
            <v>133903</v>
          </cell>
          <cell r="F390" t="str">
            <v xml:space="preserve">   </v>
          </cell>
          <cell r="G390" t="str">
            <v>KERRVILLE ISD</v>
          </cell>
          <cell r="H390">
            <v>891729</v>
          </cell>
          <cell r="I390">
            <v>2.5477094100000001E-4</v>
          </cell>
        </row>
        <row r="391">
          <cell r="D391" t="str">
            <v>0776</v>
          </cell>
          <cell r="E391" t="str">
            <v>092902</v>
          </cell>
          <cell r="F391" t="str">
            <v xml:space="preserve">   </v>
          </cell>
          <cell r="G391" t="str">
            <v>KILGORE ISD</v>
          </cell>
          <cell r="H391">
            <v>532782</v>
          </cell>
          <cell r="I391">
            <v>1.5221818700000001E-4</v>
          </cell>
        </row>
        <row r="392">
          <cell r="D392" t="str">
            <v>0777</v>
          </cell>
          <cell r="E392" t="str">
            <v>014906</v>
          </cell>
          <cell r="F392" t="str">
            <v xml:space="preserve">   </v>
          </cell>
          <cell r="G392" t="str">
            <v>KILLEEN ISD</v>
          </cell>
          <cell r="H392">
            <v>9004459</v>
          </cell>
          <cell r="I392">
            <v>2.572613983E-3</v>
          </cell>
        </row>
        <row r="393">
          <cell r="D393" t="str">
            <v>0778</v>
          </cell>
          <cell r="E393" t="str">
            <v>137901</v>
          </cell>
          <cell r="F393" t="str">
            <v xml:space="preserve">   </v>
          </cell>
          <cell r="G393" t="str">
            <v>KINGSVILLE ISD</v>
          </cell>
          <cell r="H393">
            <v>448768</v>
          </cell>
          <cell r="I393">
            <v>1.2821501299999999E-4</v>
          </cell>
        </row>
        <row r="394">
          <cell r="D394" t="str">
            <v>0779</v>
          </cell>
          <cell r="E394" t="str">
            <v>121905</v>
          </cell>
          <cell r="F394" t="str">
            <v xml:space="preserve">   </v>
          </cell>
          <cell r="G394" t="str">
            <v>KIRBYVILLE CONS ISD</v>
          </cell>
          <cell r="H394">
            <v>234727</v>
          </cell>
          <cell r="I394">
            <v>6.7062547999999995E-5</v>
          </cell>
        </row>
        <row r="395">
          <cell r="D395" t="str">
            <v>0783</v>
          </cell>
          <cell r="E395" t="str">
            <v>058905</v>
          </cell>
          <cell r="F395" t="str">
            <v xml:space="preserve">   </v>
          </cell>
          <cell r="G395" t="str">
            <v>KLONDIKE ISD</v>
          </cell>
          <cell r="H395">
            <v>51408</v>
          </cell>
          <cell r="I395">
            <v>1.4687494E-5</v>
          </cell>
        </row>
        <row r="396">
          <cell r="D396" t="str">
            <v>0784</v>
          </cell>
          <cell r="E396" t="str">
            <v>232901</v>
          </cell>
          <cell r="F396" t="str">
            <v xml:space="preserve">   </v>
          </cell>
          <cell r="G396" t="str">
            <v>KNIPPA ISD</v>
          </cell>
          <cell r="H396">
            <v>63394</v>
          </cell>
          <cell r="I396">
            <v>1.8111948E-5</v>
          </cell>
        </row>
        <row r="397">
          <cell r="D397" t="str">
            <v>0786</v>
          </cell>
          <cell r="E397" t="str">
            <v>138902</v>
          </cell>
          <cell r="F397" t="str">
            <v xml:space="preserve">   </v>
          </cell>
          <cell r="G397" t="str">
            <v>KNOX CITY OBRIEN CISD</v>
          </cell>
          <cell r="H397">
            <v>58944</v>
          </cell>
          <cell r="I397">
            <v>1.6840563000000001E-5</v>
          </cell>
        </row>
        <row r="398">
          <cell r="D398" t="str">
            <v>0788</v>
          </cell>
          <cell r="E398" t="str">
            <v>100903</v>
          </cell>
          <cell r="F398" t="str">
            <v xml:space="preserve">   </v>
          </cell>
          <cell r="G398" t="str">
            <v>KOUNTZE ISD</v>
          </cell>
          <cell r="H398">
            <v>183174</v>
          </cell>
          <cell r="I398">
            <v>5.2333626000000001E-5</v>
          </cell>
        </row>
        <row r="399">
          <cell r="D399" t="str">
            <v>0789</v>
          </cell>
          <cell r="E399" t="str">
            <v>219905</v>
          </cell>
          <cell r="F399" t="str">
            <v xml:space="preserve">   </v>
          </cell>
          <cell r="G399" t="str">
            <v>KRESS ISD</v>
          </cell>
          <cell r="H399">
            <v>43707</v>
          </cell>
          <cell r="I399">
            <v>1.2487283999999999E-5</v>
          </cell>
        </row>
        <row r="400">
          <cell r="D400" t="str">
            <v>0790</v>
          </cell>
          <cell r="E400" t="str">
            <v>061905</v>
          </cell>
          <cell r="F400" t="str">
            <v xml:space="preserve">   </v>
          </cell>
          <cell r="G400" t="str">
            <v>KRUM ISD</v>
          </cell>
          <cell r="H400">
            <v>381148</v>
          </cell>
          <cell r="I400">
            <v>1.08895679E-4</v>
          </cell>
        </row>
        <row r="401">
          <cell r="D401" t="str">
            <v>0792</v>
          </cell>
          <cell r="E401" t="str">
            <v>060914</v>
          </cell>
          <cell r="F401" t="str">
            <v xml:space="preserve">   </v>
          </cell>
          <cell r="G401" t="str">
            <v>FANNINDEL ISD</v>
          </cell>
          <cell r="H401">
            <v>28485</v>
          </cell>
          <cell r="I401">
            <v>8.138291E-6</v>
          </cell>
        </row>
        <row r="402">
          <cell r="D402" t="str">
            <v>0793</v>
          </cell>
          <cell r="E402" t="str">
            <v>031905</v>
          </cell>
          <cell r="F402" t="str">
            <v xml:space="preserve">   </v>
          </cell>
          <cell r="G402" t="str">
            <v>LA FERIA ISD</v>
          </cell>
          <cell r="H402">
            <v>607971</v>
          </cell>
          <cell r="I402">
            <v>1.73700019E-4</v>
          </cell>
        </row>
        <row r="403">
          <cell r="D403" t="str">
            <v>0794</v>
          </cell>
          <cell r="E403" t="str">
            <v>075902</v>
          </cell>
          <cell r="F403" t="str">
            <v xml:space="preserve">   </v>
          </cell>
          <cell r="G403" t="str">
            <v>LA GRANGE ISD</v>
          </cell>
          <cell r="H403">
            <v>358751</v>
          </cell>
          <cell r="I403">
            <v>1.02496756E-4</v>
          </cell>
        </row>
        <row r="404">
          <cell r="D404" t="str">
            <v>0798</v>
          </cell>
          <cell r="E404" t="str">
            <v>058906</v>
          </cell>
          <cell r="F404" t="str">
            <v xml:space="preserve">   </v>
          </cell>
          <cell r="G404" t="str">
            <v>LAMESA ISD</v>
          </cell>
          <cell r="H404">
            <v>353017</v>
          </cell>
          <cell r="I404">
            <v>1.00858527E-4</v>
          </cell>
        </row>
        <row r="405">
          <cell r="D405" t="str">
            <v>0799</v>
          </cell>
          <cell r="E405" t="str">
            <v>141901</v>
          </cell>
          <cell r="F405" t="str">
            <v xml:space="preserve">   </v>
          </cell>
          <cell r="G405" t="str">
            <v>LAMPASAS ISD</v>
          </cell>
          <cell r="H405">
            <v>588517</v>
          </cell>
          <cell r="I405">
            <v>1.6814192400000001E-4</v>
          </cell>
        </row>
        <row r="406">
          <cell r="D406" t="str">
            <v>0800</v>
          </cell>
          <cell r="E406" t="str">
            <v>057913</v>
          </cell>
          <cell r="F406" t="str">
            <v xml:space="preserve">   </v>
          </cell>
          <cell r="G406" t="str">
            <v>LANCASTER ISD</v>
          </cell>
          <cell r="H406">
            <v>1546407</v>
          </cell>
          <cell r="I406">
            <v>4.4181535700000001E-4</v>
          </cell>
        </row>
        <row r="407">
          <cell r="D407" t="str">
            <v>0801</v>
          </cell>
          <cell r="E407" t="str">
            <v>201903</v>
          </cell>
          <cell r="F407" t="str">
            <v xml:space="preserve">   </v>
          </cell>
          <cell r="G407" t="str">
            <v>LANEVILLE ISD</v>
          </cell>
          <cell r="H407">
            <v>33125</v>
          </cell>
          <cell r="I407">
            <v>9.4639600000000001E-6</v>
          </cell>
        </row>
        <row r="408">
          <cell r="D408" t="str">
            <v>0802</v>
          </cell>
          <cell r="E408" t="str">
            <v>101916</v>
          </cell>
          <cell r="F408" t="str">
            <v xml:space="preserve">   </v>
          </cell>
          <cell r="G408" t="str">
            <v>LA PORTE ISD</v>
          </cell>
          <cell r="H408">
            <v>1774686</v>
          </cell>
          <cell r="I408">
            <v>5.0703568299999995E-4</v>
          </cell>
        </row>
        <row r="409">
          <cell r="D409" t="str">
            <v>0803</v>
          </cell>
          <cell r="E409" t="str">
            <v>240901</v>
          </cell>
          <cell r="F409" t="str">
            <v xml:space="preserve">   </v>
          </cell>
          <cell r="G409" t="str">
            <v>LAREDO ISD</v>
          </cell>
          <cell r="H409">
            <v>5540692</v>
          </cell>
          <cell r="I409">
            <v>1.5830003459999999E-3</v>
          </cell>
        </row>
        <row r="410">
          <cell r="D410" t="str">
            <v>0804</v>
          </cell>
          <cell r="E410" t="str">
            <v>245901</v>
          </cell>
          <cell r="F410" t="str">
            <v xml:space="preserve">   </v>
          </cell>
          <cell r="G410" t="str">
            <v>LASARA ISD</v>
          </cell>
          <cell r="H410">
            <v>122626</v>
          </cell>
          <cell r="I410">
            <v>3.5034794000000002E-5</v>
          </cell>
        </row>
        <row r="411">
          <cell r="D411" t="str">
            <v>0805</v>
          </cell>
          <cell r="E411" t="str">
            <v>161906</v>
          </cell>
          <cell r="F411" t="str">
            <v xml:space="preserve">   </v>
          </cell>
          <cell r="G411" t="str">
            <v>LA VEGA ISD</v>
          </cell>
          <cell r="H411">
            <v>630739</v>
          </cell>
          <cell r="I411">
            <v>1.8020493699999999E-4</v>
          </cell>
        </row>
        <row r="412">
          <cell r="D412" t="str">
            <v>0806</v>
          </cell>
          <cell r="E412" t="str">
            <v>247903</v>
          </cell>
          <cell r="F412" t="str">
            <v xml:space="preserve">   </v>
          </cell>
          <cell r="G412" t="str">
            <v>LA VERNIA ISD</v>
          </cell>
          <cell r="H412">
            <v>579252</v>
          </cell>
          <cell r="I412">
            <v>1.6549487300000001E-4</v>
          </cell>
        </row>
        <row r="413">
          <cell r="D413" t="str">
            <v>0810</v>
          </cell>
          <cell r="E413" t="str">
            <v>084910</v>
          </cell>
          <cell r="F413" t="str">
            <v xml:space="preserve">   </v>
          </cell>
          <cell r="G413" t="str">
            <v>CLEAR CREEK ISD</v>
          </cell>
          <cell r="H413">
            <v>8050250</v>
          </cell>
          <cell r="I413">
            <v>2.2999922279999998E-3</v>
          </cell>
        </row>
        <row r="414">
          <cell r="D414" t="str">
            <v>0811</v>
          </cell>
          <cell r="E414" t="str">
            <v>193902</v>
          </cell>
          <cell r="F414" t="str">
            <v xml:space="preserve">   </v>
          </cell>
          <cell r="G414" t="str">
            <v>LEAKEY ISD</v>
          </cell>
          <cell r="H414">
            <v>52566</v>
          </cell>
          <cell r="I414">
            <v>1.5018339999999999E-5</v>
          </cell>
        </row>
        <row r="415">
          <cell r="D415" t="str">
            <v>0814</v>
          </cell>
          <cell r="E415" t="str">
            <v>090902</v>
          </cell>
          <cell r="F415" t="str">
            <v xml:space="preserve">   </v>
          </cell>
          <cell r="G415" t="str">
            <v>LEFORS ISD</v>
          </cell>
          <cell r="H415">
            <v>30452</v>
          </cell>
          <cell r="I415">
            <v>8.7002720000000004E-6</v>
          </cell>
        </row>
        <row r="416">
          <cell r="D416" t="str">
            <v>0815</v>
          </cell>
          <cell r="E416" t="str">
            <v>187906</v>
          </cell>
          <cell r="F416" t="str">
            <v xml:space="preserve">   </v>
          </cell>
          <cell r="G416" t="str">
            <v>LEGGETT ISD</v>
          </cell>
          <cell r="H416">
            <v>29917</v>
          </cell>
          <cell r="I416">
            <v>8.5474200000000002E-6</v>
          </cell>
        </row>
        <row r="417">
          <cell r="D417" t="str">
            <v>0817</v>
          </cell>
          <cell r="E417" t="str">
            <v>074909</v>
          </cell>
          <cell r="F417" t="str">
            <v xml:space="preserve">   </v>
          </cell>
          <cell r="G417" t="str">
            <v>LEONARD ISD</v>
          </cell>
          <cell r="H417">
            <v>156652</v>
          </cell>
          <cell r="I417">
            <v>4.4756173000000003E-5</v>
          </cell>
        </row>
        <row r="418">
          <cell r="D418" t="str">
            <v>0819</v>
          </cell>
          <cell r="E418" t="str">
            <v>110902</v>
          </cell>
          <cell r="F418" t="str">
            <v xml:space="preserve">   </v>
          </cell>
          <cell r="G418" t="str">
            <v>LEVELLAND ISD</v>
          </cell>
          <cell r="H418">
            <v>595410</v>
          </cell>
          <cell r="I418">
            <v>1.70111285E-4</v>
          </cell>
        </row>
        <row r="419">
          <cell r="D419" t="str">
            <v>0820</v>
          </cell>
          <cell r="E419" t="str">
            <v>201904</v>
          </cell>
          <cell r="F419" t="str">
            <v xml:space="preserve">   </v>
          </cell>
          <cell r="G419" t="str">
            <v>LEVERETTS CHAPEL ISD</v>
          </cell>
          <cell r="H419">
            <v>52570</v>
          </cell>
          <cell r="I419">
            <v>1.5019482999999999E-5</v>
          </cell>
        </row>
        <row r="420">
          <cell r="D420" t="str">
            <v>0821</v>
          </cell>
          <cell r="E420" t="str">
            <v>061902</v>
          </cell>
          <cell r="F420" t="str">
            <v xml:space="preserve">   </v>
          </cell>
          <cell r="G420" t="str">
            <v>LEWISVILLE ISD</v>
          </cell>
          <cell r="H420">
            <v>10737227</v>
          </cell>
          <cell r="I420">
            <v>3.0676735070000001E-3</v>
          </cell>
        </row>
        <row r="421">
          <cell r="D421" t="str">
            <v>0822</v>
          </cell>
          <cell r="E421" t="str">
            <v>144902</v>
          </cell>
          <cell r="F421" t="str">
            <v xml:space="preserve">   </v>
          </cell>
          <cell r="G421" t="str">
            <v>LEXINGTON ISD</v>
          </cell>
          <cell r="H421">
            <v>190479</v>
          </cell>
          <cell r="I421">
            <v>5.4420696999999997E-5</v>
          </cell>
        </row>
        <row r="422">
          <cell r="D422" t="str">
            <v>0823</v>
          </cell>
          <cell r="E422" t="str">
            <v>246908</v>
          </cell>
          <cell r="F422" t="str">
            <v xml:space="preserve">   </v>
          </cell>
          <cell r="G422" t="str">
            <v>LIBERTY HILL ISD</v>
          </cell>
          <cell r="H422">
            <v>713522</v>
          </cell>
          <cell r="I422">
            <v>2.03856409E-4</v>
          </cell>
        </row>
        <row r="423">
          <cell r="D423" t="str">
            <v>0824</v>
          </cell>
          <cell r="E423" t="str">
            <v>146906</v>
          </cell>
          <cell r="F423" t="str">
            <v xml:space="preserve">   </v>
          </cell>
          <cell r="G423" t="str">
            <v>LIBERTY ISD</v>
          </cell>
          <cell r="H423">
            <v>585079</v>
          </cell>
          <cell r="I423">
            <v>1.67159672E-4</v>
          </cell>
        </row>
        <row r="424">
          <cell r="D424" t="str">
            <v>0825</v>
          </cell>
          <cell r="E424" t="str">
            <v>212903</v>
          </cell>
          <cell r="F424" t="str">
            <v xml:space="preserve">   </v>
          </cell>
          <cell r="G424" t="str">
            <v>LINDALE ISD</v>
          </cell>
          <cell r="H424">
            <v>640329</v>
          </cell>
          <cell r="I424">
            <v>1.8294484300000001E-4</v>
          </cell>
        </row>
        <row r="425">
          <cell r="D425" t="str">
            <v>0826</v>
          </cell>
          <cell r="E425" t="str">
            <v>034905</v>
          </cell>
          <cell r="F425" t="str">
            <v xml:space="preserve">   </v>
          </cell>
          <cell r="G425" t="str">
            <v>LINDEN KILDARE CONS ISD</v>
          </cell>
          <cell r="H425">
            <v>116245</v>
          </cell>
          <cell r="I425">
            <v>3.3211713000000001E-5</v>
          </cell>
        </row>
        <row r="426">
          <cell r="D426" t="str">
            <v>0827</v>
          </cell>
          <cell r="E426" t="str">
            <v>111902</v>
          </cell>
          <cell r="F426" t="str">
            <v xml:space="preserve">   </v>
          </cell>
          <cell r="G426" t="str">
            <v>LIPAN ISD</v>
          </cell>
          <cell r="H426">
            <v>68089</v>
          </cell>
          <cell r="I426">
            <v>1.9453330000000001E-5</v>
          </cell>
        </row>
        <row r="427">
          <cell r="D427" t="str">
            <v>0828</v>
          </cell>
          <cell r="E427" t="str">
            <v>140904</v>
          </cell>
          <cell r="F427" t="str">
            <v xml:space="preserve">   </v>
          </cell>
          <cell r="G427" t="str">
            <v>LITTLEFIELD ISD</v>
          </cell>
          <cell r="H427">
            <v>255902</v>
          </cell>
          <cell r="I427">
            <v>7.3112339999999997E-5</v>
          </cell>
        </row>
        <row r="428">
          <cell r="D428" t="str">
            <v>0829</v>
          </cell>
          <cell r="E428" t="str">
            <v>187907</v>
          </cell>
          <cell r="F428" t="str">
            <v xml:space="preserve">   </v>
          </cell>
          <cell r="G428" t="str">
            <v>LIVINGSTON ISD</v>
          </cell>
          <cell r="H428">
            <v>692755</v>
          </cell>
          <cell r="I428">
            <v>1.9792318399999999E-4</v>
          </cell>
        </row>
        <row r="429">
          <cell r="D429" t="str">
            <v>0830</v>
          </cell>
          <cell r="E429" t="str">
            <v>150901</v>
          </cell>
          <cell r="F429" t="str">
            <v xml:space="preserve">   </v>
          </cell>
          <cell r="G429" t="str">
            <v>LLANO ISD</v>
          </cell>
          <cell r="H429">
            <v>410368</v>
          </cell>
          <cell r="I429">
            <v>1.17243963E-4</v>
          </cell>
        </row>
        <row r="430">
          <cell r="D430" t="str">
            <v>0831</v>
          </cell>
          <cell r="E430" t="str">
            <v>028902</v>
          </cell>
          <cell r="F430" t="str">
            <v xml:space="preserve">   </v>
          </cell>
          <cell r="G430" t="str">
            <v>LOCKHART ISD</v>
          </cell>
          <cell r="H430">
            <v>1119391</v>
          </cell>
          <cell r="I430">
            <v>3.1981498699999998E-4</v>
          </cell>
        </row>
        <row r="431">
          <cell r="D431" t="str">
            <v>0832</v>
          </cell>
          <cell r="E431" t="str">
            <v>077902</v>
          </cell>
          <cell r="F431" t="str">
            <v xml:space="preserve">   </v>
          </cell>
          <cell r="G431" t="str">
            <v>LOCKNEY ISD</v>
          </cell>
          <cell r="H431">
            <v>100539</v>
          </cell>
          <cell r="I431">
            <v>2.8724438999999999E-5</v>
          </cell>
        </row>
        <row r="432">
          <cell r="D432" t="str">
            <v>0833</v>
          </cell>
          <cell r="E432" t="str">
            <v>141902</v>
          </cell>
          <cell r="F432" t="str">
            <v xml:space="preserve">   </v>
          </cell>
          <cell r="G432" t="str">
            <v>LOMETA ISD</v>
          </cell>
          <cell r="H432">
            <v>74853</v>
          </cell>
          <cell r="I432">
            <v>2.1385835E-5</v>
          </cell>
        </row>
        <row r="433">
          <cell r="D433" t="str">
            <v>0834</v>
          </cell>
          <cell r="E433" t="str">
            <v>178906</v>
          </cell>
          <cell r="F433" t="str">
            <v xml:space="preserve">   </v>
          </cell>
          <cell r="G433" t="str">
            <v>LONDON ISD</v>
          </cell>
          <cell r="H433">
            <v>166878</v>
          </cell>
          <cell r="I433">
            <v>4.7677786999999997E-5</v>
          </cell>
        </row>
        <row r="434">
          <cell r="D434" t="str">
            <v>0836</v>
          </cell>
          <cell r="E434" t="str">
            <v>116906</v>
          </cell>
          <cell r="F434" t="str">
            <v xml:space="preserve">   </v>
          </cell>
          <cell r="G434" t="str">
            <v>LONE OAK ISD</v>
          </cell>
          <cell r="H434">
            <v>162230</v>
          </cell>
          <cell r="I434">
            <v>4.6349832999999998E-5</v>
          </cell>
        </row>
        <row r="435">
          <cell r="D435" t="str">
            <v>0838</v>
          </cell>
          <cell r="E435" t="str">
            <v>092903</v>
          </cell>
          <cell r="F435" t="str">
            <v xml:space="preserve">   </v>
          </cell>
          <cell r="G435" t="str">
            <v>LONGVIEW ISD</v>
          </cell>
          <cell r="H435">
            <v>1655714</v>
          </cell>
          <cell r="I435">
            <v>4.73044853E-4</v>
          </cell>
        </row>
        <row r="436">
          <cell r="D436" t="str">
            <v>0839</v>
          </cell>
          <cell r="E436" t="str">
            <v>168902</v>
          </cell>
          <cell r="F436" t="str">
            <v xml:space="preserve">   </v>
          </cell>
          <cell r="G436" t="str">
            <v>LORAINE ISD</v>
          </cell>
          <cell r="H436">
            <v>35263</v>
          </cell>
          <cell r="I436">
            <v>1.0074796E-5</v>
          </cell>
        </row>
        <row r="437">
          <cell r="D437" t="str">
            <v>0840</v>
          </cell>
          <cell r="E437" t="str">
            <v>161907</v>
          </cell>
          <cell r="F437" t="str">
            <v xml:space="preserve">   </v>
          </cell>
          <cell r="G437" t="str">
            <v>LORENA ISD</v>
          </cell>
          <cell r="H437">
            <v>290231</v>
          </cell>
          <cell r="I437">
            <v>8.2920287000000004E-5</v>
          </cell>
        </row>
        <row r="438">
          <cell r="D438" t="str">
            <v>0841</v>
          </cell>
          <cell r="E438" t="str">
            <v>054902</v>
          </cell>
          <cell r="F438" t="str">
            <v xml:space="preserve">   </v>
          </cell>
          <cell r="G438" t="str">
            <v>LORENZO CONS ISD</v>
          </cell>
          <cell r="H438">
            <v>126144</v>
          </cell>
          <cell r="I438">
            <v>3.6039901999999999E-5</v>
          </cell>
        </row>
        <row r="439">
          <cell r="D439" t="str">
            <v>0843</v>
          </cell>
          <cell r="E439" t="str">
            <v>031906</v>
          </cell>
          <cell r="F439" t="str">
            <v xml:space="preserve">   </v>
          </cell>
          <cell r="G439" t="str">
            <v>LOS FRESNOS CONS ISD</v>
          </cell>
          <cell r="H439">
            <v>2055832</v>
          </cell>
          <cell r="I439">
            <v>5.8736034600000001E-4</v>
          </cell>
        </row>
        <row r="440">
          <cell r="D440" t="str">
            <v>0846</v>
          </cell>
          <cell r="E440" t="str">
            <v>113903</v>
          </cell>
          <cell r="F440" t="str">
            <v xml:space="preserve">   </v>
          </cell>
          <cell r="G440" t="str">
            <v>LOVELADY ISD</v>
          </cell>
          <cell r="H440">
            <v>87513</v>
          </cell>
          <cell r="I440">
            <v>2.5002852999999999E-5</v>
          </cell>
        </row>
        <row r="441">
          <cell r="D441" t="str">
            <v>0847</v>
          </cell>
          <cell r="E441" t="str">
            <v>152901</v>
          </cell>
          <cell r="F441" t="str">
            <v xml:space="preserve">   </v>
          </cell>
          <cell r="G441" t="str">
            <v>LUBBOCK ISD</v>
          </cell>
          <cell r="H441">
            <v>4766383</v>
          </cell>
          <cell r="I441">
            <v>1.3617768210000001E-3</v>
          </cell>
        </row>
        <row r="442">
          <cell r="D442" t="str">
            <v>0848</v>
          </cell>
          <cell r="E442" t="str">
            <v>127905</v>
          </cell>
          <cell r="F442" t="str">
            <v xml:space="preserve">   </v>
          </cell>
          <cell r="G442" t="str">
            <v>LUEDERS-AVOCA ISD</v>
          </cell>
          <cell r="H442">
            <v>27083</v>
          </cell>
          <cell r="I442">
            <v>7.7377340000000001E-6</v>
          </cell>
        </row>
        <row r="443">
          <cell r="D443" t="str">
            <v>0849</v>
          </cell>
          <cell r="E443" t="str">
            <v>003903</v>
          </cell>
          <cell r="F443" t="str">
            <v xml:space="preserve">   </v>
          </cell>
          <cell r="G443" t="str">
            <v>LUFKIN ISD</v>
          </cell>
          <cell r="H443">
            <v>1428195</v>
          </cell>
          <cell r="I443">
            <v>4.08041663E-4</v>
          </cell>
        </row>
        <row r="444">
          <cell r="D444" t="str">
            <v>0850</v>
          </cell>
          <cell r="E444" t="str">
            <v>028903</v>
          </cell>
          <cell r="F444" t="str">
            <v xml:space="preserve">   </v>
          </cell>
          <cell r="G444" t="str">
            <v>LULING ISD</v>
          </cell>
          <cell r="H444">
            <v>252442</v>
          </cell>
          <cell r="I444">
            <v>7.2123801999999994E-5</v>
          </cell>
        </row>
        <row r="445">
          <cell r="D445" t="str">
            <v>0851</v>
          </cell>
          <cell r="E445" t="str">
            <v>245902</v>
          </cell>
          <cell r="F445" t="str">
            <v xml:space="preserve">   </v>
          </cell>
          <cell r="G445" t="str">
            <v>LYFORD CONS ISD</v>
          </cell>
          <cell r="H445">
            <v>329847</v>
          </cell>
          <cell r="I445">
            <v>9.4238755000000007E-5</v>
          </cell>
        </row>
        <row r="446">
          <cell r="D446" t="str">
            <v>0853</v>
          </cell>
          <cell r="E446" t="str">
            <v>007904</v>
          </cell>
          <cell r="F446" t="str">
            <v xml:space="preserve">   </v>
          </cell>
          <cell r="G446" t="str">
            <v>LYTLE ISD</v>
          </cell>
          <cell r="H446">
            <v>380892</v>
          </cell>
          <cell r="I446">
            <v>1.08822538E-4</v>
          </cell>
        </row>
        <row r="447">
          <cell r="D447" t="str">
            <v>0854</v>
          </cell>
          <cell r="E447" t="str">
            <v>129905</v>
          </cell>
          <cell r="F447" t="str">
            <v xml:space="preserve">   </v>
          </cell>
          <cell r="G447" t="str">
            <v>MABANK ISD</v>
          </cell>
          <cell r="H447">
            <v>652727</v>
          </cell>
          <cell r="I447">
            <v>1.8648700699999999E-4</v>
          </cell>
        </row>
        <row r="448">
          <cell r="D448" t="str">
            <v>0855</v>
          </cell>
          <cell r="E448" t="str">
            <v>154901</v>
          </cell>
          <cell r="F448" t="str">
            <v xml:space="preserve">   </v>
          </cell>
          <cell r="G448" t="str">
            <v>MADISONVILLE CONS ISD</v>
          </cell>
          <cell r="H448">
            <v>399693</v>
          </cell>
          <cell r="I448">
            <v>1.14194068E-4</v>
          </cell>
        </row>
        <row r="449">
          <cell r="D449" t="str">
            <v>0856</v>
          </cell>
          <cell r="E449" t="str">
            <v>107906</v>
          </cell>
          <cell r="F449" t="str">
            <v xml:space="preserve">   </v>
          </cell>
          <cell r="G449" t="str">
            <v>MALAKOFF ISD</v>
          </cell>
          <cell r="H449">
            <v>304280</v>
          </cell>
          <cell r="I449">
            <v>8.6934149000000006E-5</v>
          </cell>
        </row>
        <row r="450">
          <cell r="D450" t="str">
            <v>0857</v>
          </cell>
          <cell r="E450" t="str">
            <v>109908</v>
          </cell>
          <cell r="F450" t="str">
            <v xml:space="preserve">   </v>
          </cell>
          <cell r="G450" t="str">
            <v>MALONE ISD</v>
          </cell>
          <cell r="H450">
            <v>25328</v>
          </cell>
          <cell r="I450">
            <v>7.2363219999999998E-6</v>
          </cell>
        </row>
        <row r="451">
          <cell r="D451" t="str">
            <v>0858</v>
          </cell>
          <cell r="E451" t="str">
            <v>227907</v>
          </cell>
          <cell r="F451" t="str">
            <v xml:space="preserve">   </v>
          </cell>
          <cell r="G451" t="str">
            <v>MANOR ISD</v>
          </cell>
          <cell r="H451">
            <v>2140684</v>
          </cell>
          <cell r="I451">
            <v>6.1160293899999998E-4</v>
          </cell>
        </row>
        <row r="452">
          <cell r="D452" t="str">
            <v>0859</v>
          </cell>
          <cell r="E452" t="str">
            <v>220908</v>
          </cell>
          <cell r="F452" t="str">
            <v xml:space="preserve">   </v>
          </cell>
          <cell r="G452" t="str">
            <v>MANSFIELD ISD</v>
          </cell>
          <cell r="H452">
            <v>6892279</v>
          </cell>
          <cell r="I452">
            <v>1.9691547629999999E-3</v>
          </cell>
        </row>
        <row r="453">
          <cell r="D453" t="str">
            <v>0860</v>
          </cell>
          <cell r="E453" t="str">
            <v>022902</v>
          </cell>
          <cell r="F453" t="str">
            <v xml:space="preserve">   </v>
          </cell>
          <cell r="G453" t="str">
            <v>MARATHON ISD</v>
          </cell>
          <cell r="H453">
            <v>20770</v>
          </cell>
          <cell r="I453">
            <v>5.9340810000000002E-6</v>
          </cell>
        </row>
        <row r="454">
          <cell r="D454" t="str">
            <v>0861</v>
          </cell>
          <cell r="E454" t="str">
            <v>027904</v>
          </cell>
          <cell r="F454" t="str">
            <v xml:space="preserve">   </v>
          </cell>
          <cell r="G454" t="str">
            <v>MARBLE FALLS ISD</v>
          </cell>
          <cell r="H454">
            <v>851984</v>
          </cell>
          <cell r="I454">
            <v>2.43415618E-4</v>
          </cell>
        </row>
        <row r="455">
          <cell r="D455" t="str">
            <v>0862</v>
          </cell>
          <cell r="E455" t="str">
            <v>189901</v>
          </cell>
          <cell r="F455" t="str">
            <v xml:space="preserve">   </v>
          </cell>
          <cell r="G455" t="str">
            <v>MARFA ISD</v>
          </cell>
          <cell r="H455">
            <v>76536</v>
          </cell>
          <cell r="I455">
            <v>2.1866676E-5</v>
          </cell>
        </row>
        <row r="456">
          <cell r="D456" t="str">
            <v>0863</v>
          </cell>
          <cell r="E456" t="str">
            <v>158902</v>
          </cell>
          <cell r="F456" t="str">
            <v xml:space="preserve">   </v>
          </cell>
          <cell r="G456" t="str">
            <v>TIDEHAVEN ISD</v>
          </cell>
          <cell r="H456">
            <v>165368</v>
          </cell>
          <cell r="I456">
            <v>4.7246373000000002E-5</v>
          </cell>
        </row>
        <row r="457">
          <cell r="D457" t="str">
            <v>0864</v>
          </cell>
          <cell r="E457" t="str">
            <v>102902</v>
          </cell>
          <cell r="F457" t="str">
            <v xml:space="preserve">   </v>
          </cell>
          <cell r="G457" t="str">
            <v>MARSHALL ISD</v>
          </cell>
          <cell r="H457">
            <v>964371</v>
          </cell>
          <cell r="I457">
            <v>2.7552508399999998E-4</v>
          </cell>
        </row>
        <row r="458">
          <cell r="D458" t="str">
            <v>0865</v>
          </cell>
          <cell r="E458" t="str">
            <v>161908</v>
          </cell>
          <cell r="F458" t="str">
            <v xml:space="preserve">   </v>
          </cell>
          <cell r="G458" t="str">
            <v>MART ISD</v>
          </cell>
          <cell r="H458">
            <v>109864</v>
          </cell>
          <cell r="I458">
            <v>3.1388633000000003E-5</v>
          </cell>
        </row>
        <row r="459">
          <cell r="D459" t="str">
            <v>0867</v>
          </cell>
          <cell r="E459" t="str">
            <v>234905</v>
          </cell>
          <cell r="F459" t="str">
            <v xml:space="preserve">   </v>
          </cell>
          <cell r="G459" t="str">
            <v>MARTINS MILL ISD</v>
          </cell>
          <cell r="H459">
            <v>89652</v>
          </cell>
          <cell r="I459">
            <v>2.5613975000000001E-5</v>
          </cell>
        </row>
        <row r="460">
          <cell r="D460" t="str">
            <v>0868</v>
          </cell>
          <cell r="E460" t="str">
            <v>157901</v>
          </cell>
          <cell r="F460" t="str">
            <v xml:space="preserve">   </v>
          </cell>
          <cell r="G460" t="str">
            <v>MASON ISD</v>
          </cell>
          <cell r="H460">
            <v>121527</v>
          </cell>
          <cell r="I460">
            <v>3.4720803999999999E-5</v>
          </cell>
        </row>
        <row r="461">
          <cell r="D461" t="str">
            <v>0871</v>
          </cell>
          <cell r="E461" t="str">
            <v>158904</v>
          </cell>
          <cell r="F461" t="str">
            <v xml:space="preserve">   </v>
          </cell>
          <cell r="G461" t="str">
            <v>MATAGORDA ISD</v>
          </cell>
          <cell r="H461">
            <v>26303</v>
          </cell>
          <cell r="I461">
            <v>7.5148840000000002E-6</v>
          </cell>
        </row>
        <row r="462">
          <cell r="D462" t="str">
            <v>0872</v>
          </cell>
          <cell r="E462" t="str">
            <v>205904</v>
          </cell>
          <cell r="F462" t="str">
            <v xml:space="preserve">   </v>
          </cell>
          <cell r="G462" t="str">
            <v>MATHIS ISD</v>
          </cell>
          <cell r="H462">
            <v>376872</v>
          </cell>
          <cell r="I462">
            <v>1.07674007E-4</v>
          </cell>
        </row>
        <row r="463">
          <cell r="D463" t="str">
            <v>0873</v>
          </cell>
          <cell r="E463" t="str">
            <v>019903</v>
          </cell>
          <cell r="F463" t="str">
            <v xml:space="preserve">   </v>
          </cell>
          <cell r="G463" t="str">
            <v>MAUD ISD</v>
          </cell>
          <cell r="H463">
            <v>93713</v>
          </cell>
          <cell r="I463">
            <v>2.6774220999999999E-5</v>
          </cell>
        </row>
        <row r="464">
          <cell r="D464" t="str">
            <v>0877</v>
          </cell>
          <cell r="E464" t="str">
            <v>070915</v>
          </cell>
          <cell r="F464" t="str">
            <v xml:space="preserve">   </v>
          </cell>
          <cell r="G464" t="str">
            <v>MAYPEARL ISD</v>
          </cell>
          <cell r="H464">
            <v>190740</v>
          </cell>
          <cell r="I464">
            <v>5.4495266E-5</v>
          </cell>
        </row>
        <row r="465">
          <cell r="D465" t="str">
            <v>0879</v>
          </cell>
          <cell r="E465" t="str">
            <v>108906</v>
          </cell>
          <cell r="F465" t="str">
            <v xml:space="preserve">   </v>
          </cell>
          <cell r="G465" t="str">
            <v>MCALLEN ISD</v>
          </cell>
          <cell r="H465">
            <v>4510450</v>
          </cell>
          <cell r="I465">
            <v>1.288655625E-3</v>
          </cell>
        </row>
        <row r="466">
          <cell r="D466" t="str">
            <v>0880</v>
          </cell>
          <cell r="E466" t="str">
            <v>231901</v>
          </cell>
          <cell r="F466" t="str">
            <v xml:space="preserve">   </v>
          </cell>
          <cell r="G466" t="str">
            <v>MCCAMEY ISD</v>
          </cell>
          <cell r="H466">
            <v>132495</v>
          </cell>
          <cell r="I466">
            <v>3.7854410999999998E-5</v>
          </cell>
        </row>
        <row r="467">
          <cell r="D467" t="str">
            <v>0884</v>
          </cell>
          <cell r="E467" t="str">
            <v>161909</v>
          </cell>
          <cell r="F467" t="str">
            <v xml:space="preserve">   </v>
          </cell>
          <cell r="G467" t="str">
            <v>MCGREGOR ISD</v>
          </cell>
          <cell r="H467">
            <v>322132</v>
          </cell>
          <cell r="I467">
            <v>9.2034544999999998E-5</v>
          </cell>
        </row>
        <row r="468">
          <cell r="D468" t="str">
            <v>0885</v>
          </cell>
          <cell r="E468" t="str">
            <v>043907</v>
          </cell>
          <cell r="F468" t="str">
            <v xml:space="preserve">   </v>
          </cell>
          <cell r="G468" t="str">
            <v>MCKINNEY ISD</v>
          </cell>
          <cell r="H468">
            <v>4899514</v>
          </cell>
          <cell r="I468">
            <v>1.39981294E-3</v>
          </cell>
        </row>
        <row r="469">
          <cell r="D469" t="str">
            <v>0886</v>
          </cell>
          <cell r="E469" t="str">
            <v>090903</v>
          </cell>
          <cell r="F469" t="str">
            <v xml:space="preserve">   </v>
          </cell>
          <cell r="G469" t="str">
            <v>MCLEAN ISD</v>
          </cell>
          <cell r="H469">
            <v>33703</v>
          </cell>
          <cell r="I469">
            <v>9.6290970000000008E-6</v>
          </cell>
        </row>
        <row r="470">
          <cell r="D470" t="str">
            <v>0887</v>
          </cell>
          <cell r="E470" t="str">
            <v>034906</v>
          </cell>
          <cell r="F470" t="str">
            <v xml:space="preserve">   </v>
          </cell>
          <cell r="G470" t="str">
            <v>MCLEOD ISD</v>
          </cell>
          <cell r="H470">
            <v>48756</v>
          </cell>
          <cell r="I470">
            <v>1.3929806E-5</v>
          </cell>
        </row>
        <row r="471">
          <cell r="D471" t="str">
            <v>0891</v>
          </cell>
          <cell r="E471" t="str">
            <v>096904</v>
          </cell>
          <cell r="F471" t="str">
            <v xml:space="preserve">   </v>
          </cell>
          <cell r="G471" t="str">
            <v>MEMPHIS ISD</v>
          </cell>
          <cell r="H471">
            <v>124787</v>
          </cell>
          <cell r="I471">
            <v>3.5652201E-5</v>
          </cell>
        </row>
        <row r="472">
          <cell r="D472" t="str">
            <v>0892</v>
          </cell>
          <cell r="E472" t="str">
            <v>164901</v>
          </cell>
          <cell r="F472" t="str">
            <v xml:space="preserve">   </v>
          </cell>
          <cell r="G472" t="str">
            <v>MENARD ISD</v>
          </cell>
          <cell r="H472">
            <v>97673</v>
          </cell>
          <cell r="I472">
            <v>2.790561E-5</v>
          </cell>
        </row>
        <row r="473">
          <cell r="D473" t="str">
            <v>0893</v>
          </cell>
          <cell r="E473" t="str">
            <v>108907</v>
          </cell>
          <cell r="F473" t="str">
            <v xml:space="preserve">   </v>
          </cell>
          <cell r="G473" t="str">
            <v>MERCEDES ISD</v>
          </cell>
          <cell r="H473">
            <v>1359100</v>
          </cell>
          <cell r="I473">
            <v>3.8830091499999998E-4</v>
          </cell>
        </row>
        <row r="474">
          <cell r="D474" t="str">
            <v>0894</v>
          </cell>
          <cell r="E474" t="str">
            <v>018902</v>
          </cell>
          <cell r="F474" t="str">
            <v xml:space="preserve">   </v>
          </cell>
          <cell r="G474" t="str">
            <v>MERIDIAN ISD</v>
          </cell>
          <cell r="H474">
            <v>145548</v>
          </cell>
          <cell r="I474">
            <v>4.1583711000000003E-5</v>
          </cell>
        </row>
        <row r="475">
          <cell r="D475" t="str">
            <v>0895</v>
          </cell>
          <cell r="E475" t="str">
            <v>221904</v>
          </cell>
          <cell r="F475" t="str">
            <v xml:space="preserve">   </v>
          </cell>
          <cell r="G475" t="str">
            <v>MERKEL ISD</v>
          </cell>
          <cell r="H475">
            <v>165436</v>
          </cell>
          <cell r="I475">
            <v>4.7265801E-5</v>
          </cell>
        </row>
        <row r="476">
          <cell r="D476" t="str">
            <v>0897</v>
          </cell>
          <cell r="E476" t="str">
            <v>118902</v>
          </cell>
          <cell r="F476" t="str">
            <v xml:space="preserve">   </v>
          </cell>
          <cell r="G476" t="str">
            <v>IRION COUNTY ISD</v>
          </cell>
          <cell r="H476">
            <v>62295</v>
          </cell>
          <cell r="I476">
            <v>1.7797958999999999E-5</v>
          </cell>
        </row>
        <row r="477">
          <cell r="D477" t="str">
            <v>0898</v>
          </cell>
          <cell r="E477" t="str">
            <v>057914</v>
          </cell>
          <cell r="F477" t="str">
            <v xml:space="preserve">   </v>
          </cell>
          <cell r="G477" t="str">
            <v>MESQUITE ISD</v>
          </cell>
          <cell r="H477">
            <v>8273696</v>
          </cell>
          <cell r="I477">
            <v>2.3638317439999999E-3</v>
          </cell>
        </row>
        <row r="478">
          <cell r="D478" t="str">
            <v>0899</v>
          </cell>
          <cell r="E478" t="str">
            <v>147903</v>
          </cell>
          <cell r="F478" t="str">
            <v xml:space="preserve">   </v>
          </cell>
          <cell r="G478" t="str">
            <v>MEXIA ISD</v>
          </cell>
          <cell r="H478">
            <v>358050</v>
          </cell>
          <cell r="I478">
            <v>1.02296477E-4</v>
          </cell>
        </row>
        <row r="479">
          <cell r="D479" t="str">
            <v>0900</v>
          </cell>
          <cell r="E479" t="str">
            <v>197902</v>
          </cell>
          <cell r="F479" t="str">
            <v xml:space="preserve">   </v>
          </cell>
          <cell r="G479" t="str">
            <v>MIAMI ISD</v>
          </cell>
          <cell r="H479">
            <v>48980</v>
          </cell>
          <cell r="I479">
            <v>1.3993804000000001E-5</v>
          </cell>
        </row>
        <row r="480">
          <cell r="D480" t="str">
            <v>0901</v>
          </cell>
          <cell r="E480" t="str">
            <v>165901</v>
          </cell>
          <cell r="F480" t="str">
            <v xml:space="preserve">   </v>
          </cell>
          <cell r="G480" t="str">
            <v>MIDLAND ISD</v>
          </cell>
          <cell r="H480">
            <v>4307379</v>
          </cell>
          <cell r="I480">
            <v>1.2306373370000001E-3</v>
          </cell>
        </row>
        <row r="481">
          <cell r="D481" t="str">
            <v>0902</v>
          </cell>
          <cell r="E481" t="str">
            <v>070908</v>
          </cell>
          <cell r="F481" t="str">
            <v xml:space="preserve">   </v>
          </cell>
          <cell r="G481" t="str">
            <v>MIDLOTHIAN ISD</v>
          </cell>
          <cell r="H481">
            <v>1511684</v>
          </cell>
          <cell r="I481">
            <v>4.3189484199999999E-4</v>
          </cell>
        </row>
        <row r="482">
          <cell r="D482" t="str">
            <v>0904</v>
          </cell>
          <cell r="E482" t="str">
            <v>166903</v>
          </cell>
          <cell r="F482" t="str">
            <v xml:space="preserve">   </v>
          </cell>
          <cell r="G482" t="str">
            <v>MILANO ISD</v>
          </cell>
          <cell r="H482">
            <v>90465</v>
          </cell>
          <cell r="I482">
            <v>2.5846253000000002E-5</v>
          </cell>
        </row>
        <row r="483">
          <cell r="D483" t="str">
            <v>0905</v>
          </cell>
          <cell r="E483" t="str">
            <v>200902</v>
          </cell>
          <cell r="F483" t="str">
            <v xml:space="preserve">   </v>
          </cell>
          <cell r="G483" t="str">
            <v>MILES ISD</v>
          </cell>
          <cell r="H483">
            <v>68821</v>
          </cell>
          <cell r="I483">
            <v>1.9662466000000001E-5</v>
          </cell>
        </row>
        <row r="484">
          <cell r="D484" t="str">
            <v>0906</v>
          </cell>
          <cell r="E484" t="str">
            <v>070909</v>
          </cell>
          <cell r="F484" t="str">
            <v xml:space="preserve">   </v>
          </cell>
          <cell r="G484" t="str">
            <v>MILFORD ISD</v>
          </cell>
          <cell r="H484">
            <v>49850</v>
          </cell>
          <cell r="I484">
            <v>1.4242367000000001E-5</v>
          </cell>
        </row>
        <row r="485">
          <cell r="D485" t="str">
            <v>0909</v>
          </cell>
          <cell r="E485" t="str">
            <v>250903</v>
          </cell>
          <cell r="F485" t="str">
            <v xml:space="preserve">   </v>
          </cell>
          <cell r="G485" t="str">
            <v>MINEOLA ISD</v>
          </cell>
          <cell r="H485">
            <v>353522</v>
          </cell>
          <cell r="I485">
            <v>1.01002808E-4</v>
          </cell>
        </row>
        <row r="486">
          <cell r="D486" t="str">
            <v>0910</v>
          </cell>
          <cell r="E486" t="str">
            <v>182903</v>
          </cell>
          <cell r="F486" t="str">
            <v xml:space="preserve">   </v>
          </cell>
          <cell r="G486" t="str">
            <v>MINERAL WELLS ISD</v>
          </cell>
          <cell r="H486">
            <v>606504</v>
          </cell>
          <cell r="I486">
            <v>1.7328088999999999E-4</v>
          </cell>
        </row>
        <row r="487">
          <cell r="D487" t="str">
            <v>0913</v>
          </cell>
          <cell r="E487" t="str">
            <v>108908</v>
          </cell>
          <cell r="F487" t="str">
            <v xml:space="preserve">   </v>
          </cell>
          <cell r="G487" t="str">
            <v>MISSION CONS ISD</v>
          </cell>
          <cell r="H487">
            <v>3169571</v>
          </cell>
          <cell r="I487">
            <v>9.0556053099999996E-4</v>
          </cell>
        </row>
        <row r="488">
          <cell r="D488" t="str">
            <v>0915</v>
          </cell>
          <cell r="E488" t="str">
            <v>238902</v>
          </cell>
          <cell r="F488" t="str">
            <v xml:space="preserve">   </v>
          </cell>
          <cell r="G488" t="str">
            <v>MONAHANS-WICKETT-PYOTE ISD</v>
          </cell>
          <cell r="H488">
            <v>365094</v>
          </cell>
          <cell r="I488">
            <v>1.0430898000000001E-4</v>
          </cell>
        </row>
        <row r="489">
          <cell r="D489" t="str">
            <v>0918</v>
          </cell>
          <cell r="E489" t="str">
            <v>170903</v>
          </cell>
          <cell r="F489" t="str">
            <v xml:space="preserve">   </v>
          </cell>
          <cell r="G489" t="str">
            <v>MONTGOMERY ISD</v>
          </cell>
          <cell r="H489">
            <v>1540772</v>
          </cell>
          <cell r="I489">
            <v>4.4020541300000002E-4</v>
          </cell>
        </row>
        <row r="490">
          <cell r="D490" t="str">
            <v>0919</v>
          </cell>
          <cell r="E490" t="str">
            <v>161910</v>
          </cell>
          <cell r="F490" t="str">
            <v xml:space="preserve">   </v>
          </cell>
          <cell r="G490" t="str">
            <v>MOODY ISD</v>
          </cell>
          <cell r="H490">
            <v>133130</v>
          </cell>
          <cell r="I490">
            <v>3.8035833000000003E-5</v>
          </cell>
        </row>
        <row r="491">
          <cell r="D491" t="str">
            <v>0922</v>
          </cell>
          <cell r="E491" t="str">
            <v>209902</v>
          </cell>
          <cell r="F491" t="str">
            <v xml:space="preserve">   </v>
          </cell>
          <cell r="G491" t="str">
            <v>MORAN ISD</v>
          </cell>
          <cell r="H491">
            <v>22401</v>
          </cell>
          <cell r="I491">
            <v>6.400065E-6</v>
          </cell>
        </row>
        <row r="492">
          <cell r="D492" t="str">
            <v>0923</v>
          </cell>
          <cell r="E492" t="str">
            <v>018903</v>
          </cell>
          <cell r="F492" t="str">
            <v xml:space="preserve">   </v>
          </cell>
          <cell r="G492" t="str">
            <v>MORGAN ISD</v>
          </cell>
          <cell r="H492">
            <v>20381</v>
          </cell>
          <cell r="I492">
            <v>5.8229419999999997E-6</v>
          </cell>
        </row>
        <row r="493">
          <cell r="D493" t="str">
            <v>0924</v>
          </cell>
          <cell r="E493" t="str">
            <v>098903</v>
          </cell>
          <cell r="F493" t="str">
            <v xml:space="preserve">   </v>
          </cell>
          <cell r="G493" t="str">
            <v>PRINGLE-MORSE CONS ISD</v>
          </cell>
          <cell r="H493">
            <v>29892</v>
          </cell>
          <cell r="I493">
            <v>8.5402770000000006E-6</v>
          </cell>
        </row>
        <row r="494">
          <cell r="D494" t="str">
            <v>0925</v>
          </cell>
          <cell r="E494" t="str">
            <v>040901</v>
          </cell>
          <cell r="F494" t="str">
            <v xml:space="preserve">   </v>
          </cell>
          <cell r="G494" t="str">
            <v>MORTON ISD</v>
          </cell>
          <cell r="H494">
            <v>96415</v>
          </cell>
          <cell r="I494">
            <v>2.7546194000000001E-5</v>
          </cell>
        </row>
        <row r="495">
          <cell r="D495" t="str">
            <v>0928</v>
          </cell>
          <cell r="E495" t="str">
            <v>143902</v>
          </cell>
          <cell r="F495" t="str">
            <v xml:space="preserve">   </v>
          </cell>
          <cell r="G495" t="str">
            <v>MOULTON ISD</v>
          </cell>
          <cell r="H495">
            <v>53793</v>
          </cell>
          <cell r="I495">
            <v>1.5368898999999998E-5</v>
          </cell>
        </row>
        <row r="496">
          <cell r="D496" t="str">
            <v>0929</v>
          </cell>
          <cell r="E496" t="str">
            <v>109910</v>
          </cell>
          <cell r="F496" t="str">
            <v xml:space="preserve">   </v>
          </cell>
          <cell r="G496" t="str">
            <v>MOUNT CALM ISD</v>
          </cell>
          <cell r="H496">
            <v>28449</v>
          </cell>
          <cell r="I496">
            <v>8.1280060000000005E-6</v>
          </cell>
        </row>
        <row r="497">
          <cell r="D497" t="str">
            <v>0930</v>
          </cell>
          <cell r="E497" t="str">
            <v>201907</v>
          </cell>
          <cell r="F497" t="str">
            <v xml:space="preserve">   </v>
          </cell>
          <cell r="G497" t="str">
            <v>MOUNT ENTERPRISE ISD</v>
          </cell>
          <cell r="H497">
            <v>75262</v>
          </cell>
          <cell r="I497">
            <v>2.1502688E-5</v>
          </cell>
        </row>
        <row r="498">
          <cell r="D498" t="str">
            <v>0931</v>
          </cell>
          <cell r="E498" t="str">
            <v>225902</v>
          </cell>
          <cell r="F498" t="str">
            <v xml:space="preserve">   </v>
          </cell>
          <cell r="G498" t="str">
            <v>MOUNT PLEASANT ISD</v>
          </cell>
          <cell r="H498">
            <v>1097111</v>
          </cell>
          <cell r="I498">
            <v>3.1344949200000003E-4</v>
          </cell>
        </row>
        <row r="499">
          <cell r="D499" t="str">
            <v>0933</v>
          </cell>
          <cell r="E499" t="str">
            <v>080901</v>
          </cell>
          <cell r="F499" t="str">
            <v xml:space="preserve">   </v>
          </cell>
          <cell r="G499" t="str">
            <v>MOUNT VERNON ISD</v>
          </cell>
          <cell r="H499">
            <v>273669</v>
          </cell>
          <cell r="I499">
            <v>7.8188449999999995E-5</v>
          </cell>
        </row>
        <row r="500">
          <cell r="D500" t="str">
            <v>0934</v>
          </cell>
          <cell r="E500" t="str">
            <v>009901</v>
          </cell>
          <cell r="F500" t="str">
            <v xml:space="preserve">   </v>
          </cell>
          <cell r="G500" t="str">
            <v>MULESHOE ISD</v>
          </cell>
          <cell r="H500">
            <v>267651</v>
          </cell>
          <cell r="I500">
            <v>7.6469081000000004E-5</v>
          </cell>
        </row>
        <row r="501">
          <cell r="D501" t="str">
            <v>0935</v>
          </cell>
          <cell r="E501" t="str">
            <v>167902</v>
          </cell>
          <cell r="F501" t="str">
            <v xml:space="preserve">   </v>
          </cell>
          <cell r="G501" t="str">
            <v>MULLIN ISD</v>
          </cell>
          <cell r="H501">
            <v>112969</v>
          </cell>
          <cell r="I501">
            <v>3.2275745999999999E-5</v>
          </cell>
        </row>
        <row r="502">
          <cell r="D502" t="str">
            <v>0936</v>
          </cell>
          <cell r="E502" t="str">
            <v>198906</v>
          </cell>
          <cell r="F502" t="str">
            <v xml:space="preserve">   </v>
          </cell>
          <cell r="G502" t="str">
            <v>MUMFORD ISD</v>
          </cell>
          <cell r="H502">
            <v>89708</v>
          </cell>
          <cell r="I502">
            <v>2.5629974999999998E-5</v>
          </cell>
        </row>
        <row r="503">
          <cell r="D503" t="str">
            <v>0937</v>
          </cell>
          <cell r="E503" t="str">
            <v>138903</v>
          </cell>
          <cell r="F503" t="str">
            <v xml:space="preserve">   </v>
          </cell>
          <cell r="G503" t="str">
            <v>MUNDAY CONSOLIDATED ISD</v>
          </cell>
          <cell r="H503">
            <v>76693</v>
          </cell>
          <cell r="I503">
            <v>2.1911531E-5</v>
          </cell>
        </row>
        <row r="504">
          <cell r="D504" t="str">
            <v>0938</v>
          </cell>
          <cell r="E504" t="str">
            <v>107908</v>
          </cell>
          <cell r="F504" t="str">
            <v xml:space="preserve">   </v>
          </cell>
          <cell r="G504" t="str">
            <v>MURCHISON ISD</v>
          </cell>
          <cell r="H504">
            <v>22112</v>
          </cell>
          <cell r="I504">
            <v>6.3174970000000002E-6</v>
          </cell>
        </row>
        <row r="505">
          <cell r="D505" t="str">
            <v>0940</v>
          </cell>
          <cell r="E505" t="str">
            <v>174904</v>
          </cell>
          <cell r="F505" t="str">
            <v xml:space="preserve">   </v>
          </cell>
          <cell r="G505" t="str">
            <v>NACOGDOCHES ISD</v>
          </cell>
          <cell r="H505">
            <v>1331297</v>
          </cell>
          <cell r="I505">
            <v>3.8035747400000001E-4</v>
          </cell>
        </row>
        <row r="506">
          <cell r="D506" t="str">
            <v>0942</v>
          </cell>
          <cell r="E506" t="str">
            <v>172905</v>
          </cell>
          <cell r="F506" t="str">
            <v xml:space="preserve">   </v>
          </cell>
          <cell r="G506" t="str">
            <v>PEWITT CONS ISD</v>
          </cell>
          <cell r="H506">
            <v>164480</v>
          </cell>
          <cell r="I506">
            <v>4.6992668000000001E-5</v>
          </cell>
        </row>
        <row r="507">
          <cell r="D507" t="str">
            <v>0944</v>
          </cell>
          <cell r="E507" t="str">
            <v>163903</v>
          </cell>
          <cell r="F507" t="str">
            <v xml:space="preserve">   </v>
          </cell>
          <cell r="G507" t="str">
            <v>NATALIA ISD</v>
          </cell>
          <cell r="H507">
            <v>266026</v>
          </cell>
          <cell r="I507">
            <v>7.6004810999999998E-5</v>
          </cell>
        </row>
        <row r="508">
          <cell r="D508" t="str">
            <v>0945</v>
          </cell>
          <cell r="E508" t="str">
            <v>093904</v>
          </cell>
          <cell r="F508" t="str">
            <v xml:space="preserve">   </v>
          </cell>
          <cell r="G508" t="str">
            <v>NAVASOTA ISD</v>
          </cell>
          <cell r="H508">
            <v>524730</v>
          </cell>
          <cell r="I508">
            <v>1.49917695E-4</v>
          </cell>
        </row>
        <row r="509">
          <cell r="D509" t="str">
            <v>0946</v>
          </cell>
          <cell r="E509" t="str">
            <v>001906</v>
          </cell>
          <cell r="F509" t="str">
            <v xml:space="preserve">   </v>
          </cell>
          <cell r="G509" t="str">
            <v>NECHES ISD</v>
          </cell>
          <cell r="H509">
            <v>63067</v>
          </cell>
          <cell r="I509">
            <v>1.8018522000000001E-5</v>
          </cell>
        </row>
        <row r="510">
          <cell r="D510" t="str">
            <v>0947</v>
          </cell>
          <cell r="E510" t="str">
            <v>123905</v>
          </cell>
          <cell r="F510" t="str">
            <v xml:space="preserve">   </v>
          </cell>
          <cell r="G510" t="str">
            <v>NEDERLAND ISD</v>
          </cell>
          <cell r="H510">
            <v>1021707</v>
          </cell>
          <cell r="I510">
            <v>2.9190623400000002E-4</v>
          </cell>
        </row>
        <row r="511">
          <cell r="D511" t="str">
            <v>0948</v>
          </cell>
          <cell r="E511" t="str">
            <v>079906</v>
          </cell>
          <cell r="F511" t="str">
            <v xml:space="preserve">   </v>
          </cell>
          <cell r="G511" t="str">
            <v>NEEDVILLE ISD</v>
          </cell>
          <cell r="H511">
            <v>593452</v>
          </cell>
          <cell r="I511">
            <v>1.6955187600000001E-4</v>
          </cell>
        </row>
        <row r="512">
          <cell r="D512" t="str">
            <v>0950</v>
          </cell>
          <cell r="E512" t="str">
            <v>019905</v>
          </cell>
          <cell r="F512" t="str">
            <v xml:space="preserve">   </v>
          </cell>
          <cell r="G512" t="str">
            <v>NEW BOSTON ISD</v>
          </cell>
          <cell r="H512">
            <v>291087</v>
          </cell>
          <cell r="I512">
            <v>8.3164849999999997E-5</v>
          </cell>
        </row>
        <row r="513">
          <cell r="D513" t="str">
            <v>0951</v>
          </cell>
          <cell r="E513" t="str">
            <v>046901</v>
          </cell>
          <cell r="F513" t="str">
            <v xml:space="preserve">   </v>
          </cell>
          <cell r="G513" t="str">
            <v>NEW BRAUNFELS ISD</v>
          </cell>
          <cell r="H513">
            <v>1588012</v>
          </cell>
          <cell r="I513">
            <v>4.5370209100000002E-4</v>
          </cell>
        </row>
        <row r="514">
          <cell r="D514" t="str">
            <v>0952</v>
          </cell>
          <cell r="E514" t="str">
            <v>252902</v>
          </cell>
          <cell r="F514" t="str">
            <v xml:space="preserve">   </v>
          </cell>
          <cell r="G514" t="str">
            <v>NEWCASTLE ISD</v>
          </cell>
          <cell r="H514">
            <v>38172</v>
          </cell>
          <cell r="I514">
            <v>1.0905910000000001E-5</v>
          </cell>
        </row>
        <row r="515">
          <cell r="D515" t="str">
            <v>0953</v>
          </cell>
          <cell r="E515" t="str">
            <v>176902</v>
          </cell>
          <cell r="F515" t="str">
            <v xml:space="preserve">   </v>
          </cell>
          <cell r="G515" t="str">
            <v>NEWTON ISD</v>
          </cell>
          <cell r="H515">
            <v>215444</v>
          </cell>
          <cell r="I515">
            <v>6.1553308999999997E-5</v>
          </cell>
        </row>
        <row r="516">
          <cell r="D516" t="str">
            <v>0954</v>
          </cell>
          <cell r="E516" t="str">
            <v>236901</v>
          </cell>
          <cell r="F516" t="str">
            <v xml:space="preserve">   </v>
          </cell>
          <cell r="G516" t="str">
            <v>NEW WAVERLY ISD</v>
          </cell>
          <cell r="H516">
            <v>193291</v>
          </cell>
          <cell r="I516">
            <v>5.5224098E-5</v>
          </cell>
        </row>
        <row r="517">
          <cell r="D517" t="str">
            <v>0956</v>
          </cell>
          <cell r="E517" t="str">
            <v>089903</v>
          </cell>
          <cell r="F517" t="str">
            <v xml:space="preserve">   </v>
          </cell>
          <cell r="G517" t="str">
            <v>NIXON SMILEY CISD</v>
          </cell>
          <cell r="H517">
            <v>282878</v>
          </cell>
          <cell r="I517">
            <v>8.0819502999999996E-5</v>
          </cell>
        </row>
        <row r="518">
          <cell r="D518" t="str">
            <v>0957</v>
          </cell>
          <cell r="E518" t="str">
            <v>169902</v>
          </cell>
          <cell r="F518" t="str">
            <v xml:space="preserve">   </v>
          </cell>
          <cell r="G518" t="str">
            <v>NOCONA ISD</v>
          </cell>
          <cell r="H518">
            <v>166162</v>
          </cell>
          <cell r="I518">
            <v>4.7473221999999998E-5</v>
          </cell>
        </row>
        <row r="519">
          <cell r="D519" t="str">
            <v>0959</v>
          </cell>
          <cell r="E519" t="str">
            <v>062902</v>
          </cell>
          <cell r="F519" t="str">
            <v xml:space="preserve">   </v>
          </cell>
          <cell r="G519" t="str">
            <v>NORDHEIM ISD</v>
          </cell>
          <cell r="H519">
            <v>32464</v>
          </cell>
          <cell r="I519">
            <v>9.275109E-6</v>
          </cell>
        </row>
        <row r="520">
          <cell r="D520" t="str">
            <v>0960</v>
          </cell>
          <cell r="E520" t="str">
            <v>145906</v>
          </cell>
          <cell r="F520" t="str">
            <v xml:space="preserve">   </v>
          </cell>
          <cell r="G520" t="str">
            <v>NORMANGEE ISD</v>
          </cell>
          <cell r="H520">
            <v>93630</v>
          </cell>
          <cell r="I520">
            <v>2.6750507E-5</v>
          </cell>
        </row>
        <row r="521">
          <cell r="D521" t="str">
            <v>0961</v>
          </cell>
          <cell r="E521" t="str">
            <v>154903</v>
          </cell>
          <cell r="F521" t="str">
            <v xml:space="preserve">   </v>
          </cell>
          <cell r="G521" t="str">
            <v>NORTH ZULCH ISD</v>
          </cell>
          <cell r="H521">
            <v>77842</v>
          </cell>
          <cell r="I521">
            <v>2.2239806E-5</v>
          </cell>
        </row>
        <row r="522">
          <cell r="D522" t="str">
            <v>0964</v>
          </cell>
          <cell r="E522" t="str">
            <v>145907</v>
          </cell>
          <cell r="F522" t="str">
            <v xml:space="preserve">   </v>
          </cell>
          <cell r="G522" t="str">
            <v>OAKWOOD ISD</v>
          </cell>
          <cell r="H522">
            <v>40521</v>
          </cell>
          <cell r="I522">
            <v>1.157703E-5</v>
          </cell>
        </row>
        <row r="523">
          <cell r="D523" t="str">
            <v>0965</v>
          </cell>
          <cell r="E523" t="str">
            <v>205905</v>
          </cell>
          <cell r="F523" t="str">
            <v xml:space="preserve">   </v>
          </cell>
          <cell r="G523" t="str">
            <v>ODEM-EDROY ISD</v>
          </cell>
          <cell r="H523">
            <v>182585</v>
          </cell>
          <cell r="I523">
            <v>5.2165347000000002E-5</v>
          </cell>
        </row>
        <row r="524">
          <cell r="D524" t="str">
            <v>0966</v>
          </cell>
          <cell r="E524" t="str">
            <v>153903</v>
          </cell>
          <cell r="F524" t="str">
            <v xml:space="preserve">   </v>
          </cell>
          <cell r="G524" t="str">
            <v>O DONNELL ISD</v>
          </cell>
          <cell r="H524">
            <v>81955</v>
          </cell>
          <cell r="I524">
            <v>2.3414908E-5</v>
          </cell>
        </row>
        <row r="525">
          <cell r="D525" t="str">
            <v>0968</v>
          </cell>
          <cell r="E525" t="str">
            <v>050904</v>
          </cell>
          <cell r="F525" t="str">
            <v xml:space="preserve">   </v>
          </cell>
          <cell r="G525" t="str">
            <v>OGLESBY ISD</v>
          </cell>
          <cell r="H525">
            <v>32657</v>
          </cell>
          <cell r="I525">
            <v>9.3302499999999993E-6</v>
          </cell>
        </row>
        <row r="526">
          <cell r="D526" t="str">
            <v>0973</v>
          </cell>
          <cell r="E526" t="str">
            <v>252903</v>
          </cell>
          <cell r="F526" t="str">
            <v xml:space="preserve">   </v>
          </cell>
          <cell r="G526" t="str">
            <v>OLNEY ISD</v>
          </cell>
          <cell r="H526">
            <v>169651</v>
          </cell>
          <cell r="I526">
            <v>4.8470044999999998E-5</v>
          </cell>
        </row>
        <row r="527">
          <cell r="D527" t="str">
            <v>0974</v>
          </cell>
          <cell r="E527" t="str">
            <v>140905</v>
          </cell>
          <cell r="F527" t="str">
            <v xml:space="preserve">   </v>
          </cell>
          <cell r="G527" t="str">
            <v>OLTON ISD</v>
          </cell>
          <cell r="H527">
            <v>126189</v>
          </cell>
          <cell r="I527">
            <v>3.6052759000000003E-5</v>
          </cell>
        </row>
        <row r="528">
          <cell r="D528" t="str">
            <v>0977</v>
          </cell>
          <cell r="E528" t="str">
            <v>187910</v>
          </cell>
          <cell r="F528" t="str">
            <v xml:space="preserve">   </v>
          </cell>
          <cell r="G528" t="str">
            <v>ONALASKA ISD</v>
          </cell>
          <cell r="H528">
            <v>234900</v>
          </cell>
          <cell r="I528">
            <v>6.7111974999999995E-5</v>
          </cell>
        </row>
        <row r="529">
          <cell r="D529" t="str">
            <v>0979</v>
          </cell>
          <cell r="E529" t="str">
            <v>181905</v>
          </cell>
          <cell r="F529" t="str">
            <v xml:space="preserve">   </v>
          </cell>
          <cell r="G529" t="str">
            <v>ORANGEFIELD ISD</v>
          </cell>
          <cell r="H529">
            <v>283900</v>
          </cell>
          <cell r="I529">
            <v>8.1111492999999998E-5</v>
          </cell>
        </row>
        <row r="530">
          <cell r="D530" t="str">
            <v>0980</v>
          </cell>
          <cell r="E530" t="str">
            <v>125903</v>
          </cell>
          <cell r="F530" t="str">
            <v xml:space="preserve">   </v>
          </cell>
          <cell r="G530" t="str">
            <v>ORANGE GROVE ISD</v>
          </cell>
          <cell r="H530">
            <v>325851</v>
          </cell>
          <cell r="I530">
            <v>9.3097079999999999E-5</v>
          </cell>
        </row>
        <row r="531">
          <cell r="D531" t="str">
            <v>0981</v>
          </cell>
          <cell r="E531" t="str">
            <v>230903</v>
          </cell>
          <cell r="F531" t="str">
            <v xml:space="preserve">   </v>
          </cell>
          <cell r="G531" t="str">
            <v>ORE CITY ISD</v>
          </cell>
          <cell r="H531">
            <v>173557</v>
          </cell>
          <cell r="I531">
            <v>4.9586007000000002E-5</v>
          </cell>
        </row>
        <row r="532">
          <cell r="D532" t="str">
            <v>0982</v>
          </cell>
          <cell r="E532" t="str">
            <v>201908</v>
          </cell>
          <cell r="F532" t="str">
            <v xml:space="preserve">   </v>
          </cell>
          <cell r="G532" t="str">
            <v>OVERTON ISD</v>
          </cell>
          <cell r="H532">
            <v>94918</v>
          </cell>
          <cell r="I532">
            <v>2.7118495000000001E-5</v>
          </cell>
        </row>
        <row r="533">
          <cell r="D533" t="str">
            <v>0983</v>
          </cell>
          <cell r="E533" t="str">
            <v>051901</v>
          </cell>
          <cell r="F533" t="str">
            <v xml:space="preserve">   </v>
          </cell>
          <cell r="G533" t="str">
            <v>PADUCAH ISD</v>
          </cell>
          <cell r="H533">
            <v>37241</v>
          </cell>
          <cell r="I533">
            <v>1.0639919E-5</v>
          </cell>
        </row>
        <row r="534">
          <cell r="D534" t="str">
            <v>0986</v>
          </cell>
          <cell r="E534" t="str">
            <v>158905</v>
          </cell>
          <cell r="F534" t="str">
            <v xml:space="preserve">   </v>
          </cell>
          <cell r="G534" t="str">
            <v>PALACIOS ISD</v>
          </cell>
          <cell r="H534">
            <v>338322</v>
          </cell>
          <cell r="I534">
            <v>9.6660100000000006E-5</v>
          </cell>
        </row>
        <row r="535">
          <cell r="D535" t="str">
            <v>0987</v>
          </cell>
          <cell r="E535" t="str">
            <v>001907</v>
          </cell>
          <cell r="F535" t="str">
            <v xml:space="preserve">   </v>
          </cell>
          <cell r="G535" t="str">
            <v>PALESTINE ISD</v>
          </cell>
          <cell r="H535">
            <v>693052</v>
          </cell>
          <cell r="I535">
            <v>1.9800803900000001E-4</v>
          </cell>
        </row>
        <row r="536">
          <cell r="D536" t="str">
            <v>0989</v>
          </cell>
          <cell r="E536" t="str">
            <v>070910</v>
          </cell>
          <cell r="F536" t="str">
            <v xml:space="preserve">   </v>
          </cell>
          <cell r="G536" t="str">
            <v>PALMER ISD</v>
          </cell>
          <cell r="H536">
            <v>224146</v>
          </cell>
          <cell r="I536">
            <v>6.4039509E-5</v>
          </cell>
        </row>
        <row r="537">
          <cell r="D537" t="str">
            <v>0990</v>
          </cell>
          <cell r="E537" t="str">
            <v>090904</v>
          </cell>
          <cell r="F537" t="str">
            <v xml:space="preserve">   </v>
          </cell>
          <cell r="G537" t="str">
            <v>PAMPA ISD</v>
          </cell>
          <cell r="H537">
            <v>666199</v>
          </cell>
          <cell r="I537">
            <v>1.90336017E-4</v>
          </cell>
        </row>
        <row r="538">
          <cell r="D538" t="str">
            <v>0991</v>
          </cell>
          <cell r="E538" t="str">
            <v>033902</v>
          </cell>
          <cell r="F538" t="str">
            <v xml:space="preserve">   </v>
          </cell>
          <cell r="G538" t="str">
            <v>PANHANDLE ISD</v>
          </cell>
          <cell r="H538">
            <v>115459</v>
          </cell>
          <cell r="I538">
            <v>3.2987149999999998E-5</v>
          </cell>
        </row>
        <row r="539">
          <cell r="D539" t="str">
            <v>0992</v>
          </cell>
          <cell r="E539" t="str">
            <v>249906</v>
          </cell>
          <cell r="F539" t="str">
            <v xml:space="preserve">   </v>
          </cell>
          <cell r="G539" t="str">
            <v>PARADISE ISD</v>
          </cell>
          <cell r="H539">
            <v>217936</v>
          </cell>
          <cell r="I539">
            <v>6.2265284000000005E-5</v>
          </cell>
        </row>
        <row r="540">
          <cell r="D540" t="str">
            <v>0993</v>
          </cell>
          <cell r="E540" t="str">
            <v>139909</v>
          </cell>
          <cell r="F540" t="str">
            <v xml:space="preserve">   </v>
          </cell>
          <cell r="G540" t="str">
            <v>PARIS ISD</v>
          </cell>
          <cell r="H540">
            <v>688090</v>
          </cell>
          <cell r="I540">
            <v>1.9659037299999999E-4</v>
          </cell>
        </row>
        <row r="541">
          <cell r="D541" t="str">
            <v>0994</v>
          </cell>
          <cell r="E541" t="str">
            <v>101917</v>
          </cell>
          <cell r="F541" t="str">
            <v xml:space="preserve">   </v>
          </cell>
          <cell r="G541" t="str">
            <v>PASADENA ISD</v>
          </cell>
          <cell r="H541">
            <v>14083616</v>
          </cell>
          <cell r="I541">
            <v>4.023751727E-3</v>
          </cell>
        </row>
        <row r="542">
          <cell r="D542" t="str">
            <v>0995</v>
          </cell>
          <cell r="E542" t="str">
            <v>013902</v>
          </cell>
          <cell r="F542" t="str">
            <v xml:space="preserve">   </v>
          </cell>
          <cell r="G542" t="str">
            <v>PAWNEE ISD</v>
          </cell>
          <cell r="H542">
            <v>79425</v>
          </cell>
          <cell r="I542">
            <v>2.2692076E-5</v>
          </cell>
        </row>
        <row r="543">
          <cell r="D543" t="str">
            <v>0996</v>
          </cell>
          <cell r="E543" t="str">
            <v>082903</v>
          </cell>
          <cell r="F543" t="str">
            <v xml:space="preserve">   </v>
          </cell>
          <cell r="G543" t="str">
            <v>PEARSALL ISD</v>
          </cell>
          <cell r="H543">
            <v>468170</v>
          </cell>
          <cell r="I543">
            <v>1.3375825099999999E-4</v>
          </cell>
        </row>
        <row r="544">
          <cell r="D544" t="str">
            <v>0998</v>
          </cell>
          <cell r="E544" t="str">
            <v>195901</v>
          </cell>
          <cell r="F544" t="str">
            <v xml:space="preserve">   </v>
          </cell>
          <cell r="G544" t="str">
            <v>PECOS BARSTOW TOYAH ISD</v>
          </cell>
          <cell r="H544">
            <v>546217</v>
          </cell>
          <cell r="I544">
            <v>1.56056626E-4</v>
          </cell>
        </row>
        <row r="545">
          <cell r="D545" t="str">
            <v>1000</v>
          </cell>
          <cell r="E545" t="str">
            <v>119903</v>
          </cell>
          <cell r="F545" t="str">
            <v/>
          </cell>
          <cell r="G545" t="str">
            <v>PERRIN WHITT CONS ISD</v>
          </cell>
          <cell r="H545">
            <v>79477</v>
          </cell>
          <cell r="I545">
            <v>2.2706931999999999E-5</v>
          </cell>
        </row>
        <row r="546">
          <cell r="D546" t="str">
            <v>1001</v>
          </cell>
          <cell r="E546" t="str">
            <v>179901</v>
          </cell>
          <cell r="F546" t="str">
            <v/>
          </cell>
          <cell r="G546" t="str">
            <v>PERRYTON ISD</v>
          </cell>
          <cell r="H546">
            <v>421090</v>
          </cell>
          <cell r="I546">
            <v>1.2030728599999999E-4</v>
          </cell>
        </row>
        <row r="547">
          <cell r="D547" t="str">
            <v>1002</v>
          </cell>
          <cell r="E547" t="str">
            <v>095904</v>
          </cell>
          <cell r="F547" t="str">
            <v/>
          </cell>
          <cell r="G547" t="str">
            <v>PETERSBURG ISD</v>
          </cell>
          <cell r="H547">
            <v>63214</v>
          </cell>
          <cell r="I547">
            <v>1.8060520999999998E-5</v>
          </cell>
        </row>
        <row r="548">
          <cell r="D548" t="str">
            <v>1003</v>
          </cell>
          <cell r="E548" t="str">
            <v>039903</v>
          </cell>
          <cell r="F548" t="str">
            <v/>
          </cell>
          <cell r="G548" t="str">
            <v>PETROLIA ISD</v>
          </cell>
          <cell r="H548">
            <v>96936</v>
          </cell>
          <cell r="I548">
            <v>2.7695046000000001E-5</v>
          </cell>
        </row>
        <row r="549">
          <cell r="D549" t="str">
            <v>1005</v>
          </cell>
          <cell r="E549" t="str">
            <v>227904</v>
          </cell>
          <cell r="F549" t="str">
            <v/>
          </cell>
          <cell r="G549" t="str">
            <v>PFLUGERVILLE ISD</v>
          </cell>
          <cell r="H549">
            <v>4506397</v>
          </cell>
          <cell r="I549">
            <v>1.287497665E-3</v>
          </cell>
        </row>
        <row r="550">
          <cell r="D550" t="str">
            <v>1006</v>
          </cell>
          <cell r="E550" t="str">
            <v>108909</v>
          </cell>
          <cell r="F550" t="str">
            <v/>
          </cell>
          <cell r="G550" t="str">
            <v>PHARR-SAN JUAN-ALAMO ISD</v>
          </cell>
          <cell r="H550">
            <v>6854588</v>
          </cell>
          <cell r="I550">
            <v>1.9583862770000001E-3</v>
          </cell>
        </row>
        <row r="551">
          <cell r="D551" t="str">
            <v>1008</v>
          </cell>
          <cell r="E551" t="str">
            <v>112908</v>
          </cell>
          <cell r="F551" t="str">
            <v/>
          </cell>
          <cell r="G551" t="str">
            <v>COMO PICKTON ISD</v>
          </cell>
          <cell r="H551">
            <v>139518</v>
          </cell>
          <cell r="I551">
            <v>3.9860912999999999E-5</v>
          </cell>
        </row>
        <row r="552">
          <cell r="D552" t="str">
            <v>1009</v>
          </cell>
          <cell r="E552" t="str">
            <v>061903</v>
          </cell>
          <cell r="F552" t="str">
            <v/>
          </cell>
          <cell r="G552" t="str">
            <v>PILOT POINT ISD</v>
          </cell>
          <cell r="H552">
            <v>242285</v>
          </cell>
          <cell r="I552">
            <v>6.9221901999999994E-5</v>
          </cell>
        </row>
        <row r="553">
          <cell r="D553" t="str">
            <v>1010</v>
          </cell>
          <cell r="E553" t="str">
            <v>202905</v>
          </cell>
          <cell r="F553" t="str">
            <v/>
          </cell>
          <cell r="G553" t="str">
            <v>WEST SABINE ISD</v>
          </cell>
          <cell r="H553">
            <v>109810</v>
          </cell>
          <cell r="I553">
            <v>3.1373205E-5</v>
          </cell>
        </row>
        <row r="554">
          <cell r="D554" t="str">
            <v>1012</v>
          </cell>
          <cell r="E554" t="str">
            <v>032902</v>
          </cell>
          <cell r="F554" t="str">
            <v/>
          </cell>
          <cell r="G554" t="str">
            <v>PITTSBURG ISD</v>
          </cell>
          <cell r="H554">
            <v>440905</v>
          </cell>
          <cell r="I554">
            <v>1.25968519E-4</v>
          </cell>
        </row>
        <row r="555">
          <cell r="D555" t="str">
            <v>1013</v>
          </cell>
          <cell r="E555" t="str">
            <v>095905</v>
          </cell>
          <cell r="F555" t="str">
            <v/>
          </cell>
          <cell r="G555" t="str">
            <v>PLAINVIEW ISD</v>
          </cell>
          <cell r="H555">
            <v>885969</v>
          </cell>
          <cell r="I555">
            <v>2.5312528399999999E-4</v>
          </cell>
        </row>
        <row r="556">
          <cell r="D556" t="str">
            <v>1014</v>
          </cell>
          <cell r="E556" t="str">
            <v>043910</v>
          </cell>
          <cell r="F556" t="str">
            <v/>
          </cell>
          <cell r="G556" t="str">
            <v>PLANO ISD</v>
          </cell>
          <cell r="H556">
            <v>11733991</v>
          </cell>
          <cell r="I556">
            <v>3.3524534150000001E-3</v>
          </cell>
        </row>
        <row r="557">
          <cell r="D557" t="str">
            <v>1018</v>
          </cell>
          <cell r="E557" t="str">
            <v>007905</v>
          </cell>
          <cell r="F557" t="str">
            <v/>
          </cell>
          <cell r="G557" t="str">
            <v>PLEASANTON ISD</v>
          </cell>
          <cell r="H557">
            <v>772341</v>
          </cell>
          <cell r="I557">
            <v>2.20661259E-4</v>
          </cell>
        </row>
        <row r="558">
          <cell r="D558" t="str">
            <v>1021</v>
          </cell>
          <cell r="E558" t="str">
            <v>031909</v>
          </cell>
          <cell r="F558" t="str">
            <v/>
          </cell>
          <cell r="G558" t="str">
            <v>POINT ISABEL ISD</v>
          </cell>
          <cell r="H558">
            <v>442796</v>
          </cell>
          <cell r="I558">
            <v>1.26508787E-4</v>
          </cell>
        </row>
        <row r="559">
          <cell r="D559" t="str">
            <v>1022</v>
          </cell>
          <cell r="E559" t="str">
            <v>061906</v>
          </cell>
          <cell r="F559" t="str">
            <v/>
          </cell>
          <cell r="G559" t="str">
            <v>PONDER ISD</v>
          </cell>
          <cell r="H559">
            <v>197096</v>
          </cell>
          <cell r="I559">
            <v>5.6311204000000001E-5</v>
          </cell>
        </row>
        <row r="560">
          <cell r="D560" t="str">
            <v>1023</v>
          </cell>
          <cell r="E560" t="str">
            <v>184901</v>
          </cell>
          <cell r="F560" t="str">
            <v/>
          </cell>
          <cell r="G560" t="str">
            <v>POOLVILLE ISD</v>
          </cell>
          <cell r="H560">
            <v>98548</v>
          </cell>
          <cell r="I560">
            <v>2.8155602000000001E-5</v>
          </cell>
        </row>
        <row r="561">
          <cell r="D561" t="str">
            <v>1024</v>
          </cell>
          <cell r="E561" t="str">
            <v>178908</v>
          </cell>
          <cell r="F561" t="str">
            <v/>
          </cell>
          <cell r="G561" t="str">
            <v>PORT ARANSAS ISD</v>
          </cell>
          <cell r="H561">
            <v>157782</v>
          </cell>
          <cell r="I561">
            <v>4.5079018999999998E-5</v>
          </cell>
        </row>
        <row r="562">
          <cell r="D562" t="str">
            <v>1025</v>
          </cell>
          <cell r="E562" t="str">
            <v>123907</v>
          </cell>
          <cell r="F562" t="str">
            <v/>
          </cell>
          <cell r="G562" t="str">
            <v>PORT ARTHUR ISD</v>
          </cell>
          <cell r="H562">
            <v>1094001</v>
          </cell>
          <cell r="I562">
            <v>3.1256095100000002E-4</v>
          </cell>
        </row>
        <row r="563">
          <cell r="D563" t="str">
            <v>1026</v>
          </cell>
          <cell r="E563" t="str">
            <v>029901</v>
          </cell>
          <cell r="F563" t="str">
            <v/>
          </cell>
          <cell r="G563" t="str">
            <v>CALHOUN COUNTY ISD</v>
          </cell>
          <cell r="H563">
            <v>557539</v>
          </cell>
          <cell r="I563">
            <v>1.5929137199999999E-4</v>
          </cell>
        </row>
        <row r="564">
          <cell r="D564" t="str">
            <v>1027</v>
          </cell>
          <cell r="E564" t="str">
            <v>085902</v>
          </cell>
          <cell r="F564" t="str">
            <v/>
          </cell>
          <cell r="G564" t="str">
            <v>POST ISD</v>
          </cell>
          <cell r="H564">
            <v>198316</v>
          </cell>
          <cell r="I564">
            <v>5.6659763000000001E-5</v>
          </cell>
        </row>
        <row r="565">
          <cell r="D565" t="str">
            <v>1028</v>
          </cell>
          <cell r="E565" t="str">
            <v>007906</v>
          </cell>
          <cell r="F565" t="str">
            <v/>
          </cell>
          <cell r="G565" t="str">
            <v>POTEET ISD</v>
          </cell>
          <cell r="H565">
            <v>301224</v>
          </cell>
          <cell r="I565">
            <v>8.6061036000000007E-5</v>
          </cell>
        </row>
        <row r="566">
          <cell r="D566" t="str">
            <v>1029</v>
          </cell>
          <cell r="E566" t="str">
            <v>247904</v>
          </cell>
          <cell r="F566" t="str">
            <v/>
          </cell>
          <cell r="G566" t="str">
            <v>POTH CONS ISD</v>
          </cell>
          <cell r="H566">
            <v>141036</v>
          </cell>
          <cell r="I566">
            <v>4.0294611999999998E-5</v>
          </cell>
        </row>
        <row r="567">
          <cell r="D567" t="str">
            <v>1032</v>
          </cell>
          <cell r="E567" t="str">
            <v>028906</v>
          </cell>
          <cell r="F567" t="str">
            <v/>
          </cell>
          <cell r="G567" t="str">
            <v>PRAIRIE LEA ISD</v>
          </cell>
          <cell r="H567">
            <v>43698</v>
          </cell>
          <cell r="I567">
            <v>1.2484713E-5</v>
          </cell>
        </row>
        <row r="568">
          <cell r="D568" t="str">
            <v>1033</v>
          </cell>
          <cell r="E568" t="str">
            <v>125905</v>
          </cell>
          <cell r="F568" t="str">
            <v/>
          </cell>
          <cell r="G568" t="str">
            <v>PREMONT ISD</v>
          </cell>
          <cell r="H568">
            <v>140598</v>
          </cell>
          <cell r="I568">
            <v>4.0169473999999998E-5</v>
          </cell>
        </row>
        <row r="569">
          <cell r="D569" t="str">
            <v>1034</v>
          </cell>
          <cell r="E569" t="str">
            <v>189902</v>
          </cell>
          <cell r="F569" t="str">
            <v/>
          </cell>
          <cell r="G569" t="str">
            <v>PRESIDIO ISD</v>
          </cell>
          <cell r="H569">
            <v>254515</v>
          </cell>
          <cell r="I569">
            <v>7.2716067000000003E-5</v>
          </cell>
        </row>
        <row r="570">
          <cell r="D570" t="str">
            <v>1035</v>
          </cell>
          <cell r="E570" t="str">
            <v>043911</v>
          </cell>
          <cell r="F570" t="str">
            <v/>
          </cell>
          <cell r="G570" t="str">
            <v>PRINCETON ISD</v>
          </cell>
          <cell r="H570">
            <v>892064</v>
          </cell>
          <cell r="I570">
            <v>2.5486665200000002E-4</v>
          </cell>
        </row>
        <row r="571">
          <cell r="D571" t="str">
            <v>1037</v>
          </cell>
          <cell r="E571" t="str">
            <v>108910</v>
          </cell>
          <cell r="F571" t="str">
            <v/>
          </cell>
          <cell r="G571" t="str">
            <v>PROGRESO ISD</v>
          </cell>
          <cell r="H571">
            <v>385206</v>
          </cell>
          <cell r="I571">
            <v>1.1005506700000001E-4</v>
          </cell>
        </row>
        <row r="572">
          <cell r="D572" t="str">
            <v>1040</v>
          </cell>
          <cell r="E572" t="str">
            <v>099903</v>
          </cell>
          <cell r="F572" t="str">
            <v/>
          </cell>
          <cell r="G572" t="str">
            <v>QUANAH ISD</v>
          </cell>
          <cell r="H572">
            <v>142627</v>
          </cell>
          <cell r="I572">
            <v>4.0749167999999999E-5</v>
          </cell>
        </row>
        <row r="573">
          <cell r="D573" t="str">
            <v>1041</v>
          </cell>
          <cell r="E573" t="str">
            <v>034907</v>
          </cell>
          <cell r="F573" t="str">
            <v/>
          </cell>
          <cell r="G573" t="str">
            <v>QUEEN CITY ISD</v>
          </cell>
          <cell r="H573">
            <v>188233</v>
          </cell>
          <cell r="I573">
            <v>5.3779005000000002E-5</v>
          </cell>
        </row>
        <row r="574">
          <cell r="D574" t="str">
            <v>1042</v>
          </cell>
          <cell r="E574" t="str">
            <v>116908</v>
          </cell>
          <cell r="F574" t="str">
            <v/>
          </cell>
          <cell r="G574" t="str">
            <v>QUINLAN ISD</v>
          </cell>
          <cell r="H574">
            <v>525826</v>
          </cell>
          <cell r="I574">
            <v>1.5023082700000001E-4</v>
          </cell>
        </row>
        <row r="575">
          <cell r="D575" t="str">
            <v>1044</v>
          </cell>
          <cell r="E575" t="str">
            <v>250904</v>
          </cell>
          <cell r="F575" t="str">
            <v/>
          </cell>
          <cell r="G575" t="str">
            <v>QUITMAN ISD</v>
          </cell>
          <cell r="H575">
            <v>190489</v>
          </cell>
          <cell r="I575">
            <v>5.4423553999999999E-5</v>
          </cell>
        </row>
        <row r="576">
          <cell r="D576" t="str">
            <v>1045</v>
          </cell>
          <cell r="E576" t="str">
            <v>054903</v>
          </cell>
          <cell r="F576" t="str">
            <v/>
          </cell>
          <cell r="G576" t="str">
            <v>RALLS ISD</v>
          </cell>
          <cell r="H576">
            <v>99302</v>
          </cell>
          <cell r="I576">
            <v>2.8371023E-5</v>
          </cell>
        </row>
        <row r="577">
          <cell r="D577" t="str">
            <v>1047</v>
          </cell>
          <cell r="E577" t="str">
            <v>015906</v>
          </cell>
          <cell r="F577" t="str">
            <v/>
          </cell>
          <cell r="G577" t="str">
            <v>RANDOLPH FIELD ISD</v>
          </cell>
          <cell r="H577">
            <v>24482</v>
          </cell>
          <cell r="I577">
            <v>6.9946160000000004E-6</v>
          </cell>
        </row>
        <row r="578">
          <cell r="D578" t="str">
            <v>1048</v>
          </cell>
          <cell r="E578" t="str">
            <v>067907</v>
          </cell>
          <cell r="F578" t="str">
            <v/>
          </cell>
          <cell r="G578" t="str">
            <v>RANGER ISD</v>
          </cell>
          <cell r="H578">
            <v>75428</v>
          </cell>
          <cell r="I578">
            <v>2.1550115E-5</v>
          </cell>
        </row>
        <row r="579">
          <cell r="D579" t="str">
            <v>1050</v>
          </cell>
          <cell r="E579" t="str">
            <v>231902</v>
          </cell>
          <cell r="F579" t="str">
            <v/>
          </cell>
          <cell r="G579" t="str">
            <v>RANKIN ISD</v>
          </cell>
          <cell r="H579">
            <v>76677</v>
          </cell>
          <cell r="I579">
            <v>2.1906959999999999E-5</v>
          </cell>
        </row>
        <row r="580">
          <cell r="D580" t="str">
            <v>1052</v>
          </cell>
          <cell r="E580" t="str">
            <v>245903</v>
          </cell>
          <cell r="F580" t="str">
            <v/>
          </cell>
          <cell r="G580" t="str">
            <v>RAYMONDVILLE ISD</v>
          </cell>
          <cell r="H580">
            <v>528211</v>
          </cell>
          <cell r="I580">
            <v>1.50912232E-4</v>
          </cell>
        </row>
        <row r="581">
          <cell r="D581" t="str">
            <v>1054</v>
          </cell>
          <cell r="E581" t="str">
            <v>192901</v>
          </cell>
          <cell r="F581" t="str">
            <v/>
          </cell>
          <cell r="G581" t="str">
            <v>REAGAN COUNTY ISD</v>
          </cell>
          <cell r="H581">
            <v>207027</v>
          </cell>
          <cell r="I581">
            <v>5.9148535E-5</v>
          </cell>
        </row>
        <row r="582">
          <cell r="D582" t="str">
            <v>1055</v>
          </cell>
          <cell r="E582" t="str">
            <v>070911</v>
          </cell>
          <cell r="F582" t="str">
            <v/>
          </cell>
          <cell r="G582" t="str">
            <v>RED OAK ISD</v>
          </cell>
          <cell r="H582">
            <v>1132966</v>
          </cell>
          <cell r="I582">
            <v>3.2369342499999999E-4</v>
          </cell>
        </row>
        <row r="583">
          <cell r="D583" t="str">
            <v>1056</v>
          </cell>
          <cell r="E583" t="str">
            <v>019906</v>
          </cell>
          <cell r="F583" t="str">
            <v/>
          </cell>
          <cell r="G583" t="str">
            <v>REDWATER ISD</v>
          </cell>
          <cell r="H583">
            <v>175570</v>
          </cell>
          <cell r="I583">
            <v>5.0161129999999999E-5</v>
          </cell>
        </row>
        <row r="584">
          <cell r="D584" t="str">
            <v>1058</v>
          </cell>
          <cell r="E584" t="str">
            <v>121902</v>
          </cell>
          <cell r="F584" t="str">
            <v/>
          </cell>
          <cell r="G584" t="str">
            <v>BROOKELAND ISD</v>
          </cell>
          <cell r="H584">
            <v>26116</v>
          </cell>
          <cell r="I584">
            <v>7.4614570000000003E-6</v>
          </cell>
        </row>
        <row r="585">
          <cell r="D585" t="str">
            <v>1060</v>
          </cell>
          <cell r="E585" t="str">
            <v>137902</v>
          </cell>
          <cell r="F585" t="str">
            <v/>
          </cell>
          <cell r="G585" t="str">
            <v>RICARDO ISD</v>
          </cell>
          <cell r="H585">
            <v>145204</v>
          </cell>
          <cell r="I585">
            <v>4.1485429E-5</v>
          </cell>
        </row>
        <row r="586">
          <cell r="D586" t="str">
            <v>1061</v>
          </cell>
          <cell r="E586" t="str">
            <v>093905</v>
          </cell>
          <cell r="F586" t="str">
            <v/>
          </cell>
          <cell r="G586" t="str">
            <v>RICHARDS ISD</v>
          </cell>
          <cell r="H586">
            <v>25249</v>
          </cell>
          <cell r="I586">
            <v>7.2137519999999998E-6</v>
          </cell>
        </row>
        <row r="587">
          <cell r="D587" t="str">
            <v>1062</v>
          </cell>
          <cell r="E587" t="str">
            <v>057916</v>
          </cell>
          <cell r="F587" t="str">
            <v/>
          </cell>
          <cell r="G587" t="str">
            <v>RICHARDSON ISD</v>
          </cell>
          <cell r="H587">
            <v>8973663</v>
          </cell>
          <cell r="I587">
            <v>2.5638154290000001E-3</v>
          </cell>
        </row>
        <row r="588">
          <cell r="D588" t="str">
            <v>1063</v>
          </cell>
          <cell r="E588" t="str">
            <v>206902</v>
          </cell>
          <cell r="F588" t="str">
            <v/>
          </cell>
          <cell r="G588" t="str">
            <v>RICHLAND SPRINGS ISD</v>
          </cell>
          <cell r="H588">
            <v>32419</v>
          </cell>
          <cell r="I588">
            <v>9.2622519999999998E-6</v>
          </cell>
        </row>
        <row r="589">
          <cell r="D589" t="str">
            <v>1065</v>
          </cell>
          <cell r="E589" t="str">
            <v>161912</v>
          </cell>
          <cell r="F589" t="str">
            <v/>
          </cell>
          <cell r="G589" t="str">
            <v>RIESEL ISD</v>
          </cell>
          <cell r="H589">
            <v>105096</v>
          </cell>
          <cell r="I589">
            <v>3.0026395000000001E-5</v>
          </cell>
        </row>
        <row r="590">
          <cell r="D590" t="str">
            <v>1067</v>
          </cell>
          <cell r="E590" t="str">
            <v>214901</v>
          </cell>
          <cell r="F590" t="str">
            <v/>
          </cell>
          <cell r="G590" t="str">
            <v>RIO GRANDE CITY CISD</v>
          </cell>
          <cell r="H590">
            <v>2451004</v>
          </cell>
          <cell r="I590">
            <v>7.0026274299999996E-4</v>
          </cell>
        </row>
        <row r="591">
          <cell r="D591" t="str">
            <v>1068</v>
          </cell>
          <cell r="E591" t="str">
            <v>031911</v>
          </cell>
          <cell r="F591" t="str">
            <v/>
          </cell>
          <cell r="G591" t="str">
            <v>RIO HONDO ISD</v>
          </cell>
          <cell r="H591">
            <v>410916</v>
          </cell>
          <cell r="I591">
            <v>1.1740052899999999E-4</v>
          </cell>
        </row>
        <row r="592">
          <cell r="D592" t="str">
            <v>1069</v>
          </cell>
          <cell r="E592" t="str">
            <v>126907</v>
          </cell>
          <cell r="F592" t="str">
            <v/>
          </cell>
          <cell r="G592" t="str">
            <v>RIO VISTA ISD</v>
          </cell>
          <cell r="H592">
            <v>163146</v>
          </cell>
          <cell r="I592">
            <v>4.6611538000000003E-5</v>
          </cell>
        </row>
        <row r="593">
          <cell r="D593" t="str">
            <v>1070</v>
          </cell>
          <cell r="E593" t="str">
            <v>067908</v>
          </cell>
          <cell r="F593" t="str">
            <v/>
          </cell>
          <cell r="G593" t="str">
            <v>RISING STAR ISD</v>
          </cell>
          <cell r="H593">
            <v>26296</v>
          </cell>
          <cell r="I593">
            <v>7.5128840000000001E-6</v>
          </cell>
        </row>
        <row r="594">
          <cell r="D594" t="str">
            <v>1072</v>
          </cell>
          <cell r="E594" t="str">
            <v>137903</v>
          </cell>
          <cell r="F594" t="str">
            <v/>
          </cell>
          <cell r="G594" t="str">
            <v>RIVIERA ISD</v>
          </cell>
          <cell r="H594">
            <v>104118</v>
          </cell>
          <cell r="I594">
            <v>2.9746975999999999E-5</v>
          </cell>
        </row>
        <row r="595">
          <cell r="D595" t="str">
            <v>1076</v>
          </cell>
          <cell r="E595" t="str">
            <v>041902</v>
          </cell>
          <cell r="F595" t="str">
            <v/>
          </cell>
          <cell r="G595" t="str">
            <v>ROBERT LEE ISD</v>
          </cell>
          <cell r="H595">
            <v>63188</v>
          </cell>
          <cell r="I595">
            <v>1.8053092999999999E-5</v>
          </cell>
        </row>
        <row r="596">
          <cell r="D596" t="str">
            <v>1077</v>
          </cell>
          <cell r="E596" t="str">
            <v>178909</v>
          </cell>
          <cell r="F596" t="str">
            <v/>
          </cell>
          <cell r="G596" t="str">
            <v>ROBSTOWN ISD</v>
          </cell>
          <cell r="H596">
            <v>711205</v>
          </cell>
          <cell r="I596">
            <v>2.03194432E-4</v>
          </cell>
        </row>
        <row r="597">
          <cell r="D597" t="str">
            <v>1078</v>
          </cell>
          <cell r="E597" t="str">
            <v>076903</v>
          </cell>
          <cell r="F597" t="str">
            <v/>
          </cell>
          <cell r="G597" t="str">
            <v>ROBY CISD</v>
          </cell>
          <cell r="H597">
            <v>56908</v>
          </cell>
          <cell r="I597">
            <v>1.6258869E-5</v>
          </cell>
        </row>
        <row r="598">
          <cell r="D598" t="str">
            <v>1080</v>
          </cell>
          <cell r="E598" t="str">
            <v>166904</v>
          </cell>
          <cell r="F598" t="str">
            <v/>
          </cell>
          <cell r="G598" t="str">
            <v>ROCKDALE ISD</v>
          </cell>
          <cell r="H598">
            <v>379314</v>
          </cell>
          <cell r="I598">
            <v>1.08371697E-4</v>
          </cell>
        </row>
        <row r="599">
          <cell r="D599" t="str">
            <v>1083</v>
          </cell>
          <cell r="E599" t="str">
            <v>069901</v>
          </cell>
          <cell r="F599" t="str">
            <v/>
          </cell>
          <cell r="G599" t="str">
            <v>ROCKSPRINGS ISD</v>
          </cell>
          <cell r="H599">
            <v>54198</v>
          </cell>
          <cell r="I599">
            <v>1.5484610000000001E-5</v>
          </cell>
        </row>
        <row r="600">
          <cell r="D600" t="str">
            <v>1084</v>
          </cell>
          <cell r="E600" t="str">
            <v>199901</v>
          </cell>
          <cell r="F600" t="str">
            <v/>
          </cell>
          <cell r="G600" t="str">
            <v>ROCKWALL ISD</v>
          </cell>
          <cell r="H600">
            <v>2680582</v>
          </cell>
          <cell r="I600">
            <v>7.6585419900000002E-4</v>
          </cell>
        </row>
        <row r="601">
          <cell r="D601" t="str">
            <v>1086</v>
          </cell>
          <cell r="E601" t="str">
            <v>014907</v>
          </cell>
          <cell r="F601" t="str">
            <v/>
          </cell>
          <cell r="G601" t="str">
            <v>ROGERS ISD</v>
          </cell>
          <cell r="H601">
            <v>136673</v>
          </cell>
          <cell r="I601">
            <v>3.9048083999999999E-5</v>
          </cell>
        </row>
        <row r="602">
          <cell r="D602" t="str">
            <v>1087</v>
          </cell>
          <cell r="E602" t="str">
            <v>110905</v>
          </cell>
          <cell r="F602" t="str">
            <v/>
          </cell>
          <cell r="G602" t="str">
            <v>ROPES ISD</v>
          </cell>
          <cell r="H602">
            <v>73349</v>
          </cell>
          <cell r="I602">
            <v>2.0956135999999999E-5</v>
          </cell>
        </row>
        <row r="603">
          <cell r="D603" t="str">
            <v>1088</v>
          </cell>
          <cell r="E603" t="str">
            <v>177901</v>
          </cell>
          <cell r="F603" t="str">
            <v/>
          </cell>
          <cell r="G603" t="str">
            <v>ROSCOE ISD</v>
          </cell>
          <cell r="H603">
            <v>127516</v>
          </cell>
          <cell r="I603">
            <v>3.6431888E-5</v>
          </cell>
        </row>
        <row r="604">
          <cell r="D604" t="str">
            <v>1089</v>
          </cell>
          <cell r="E604" t="str">
            <v>073905</v>
          </cell>
          <cell r="F604" t="str">
            <v/>
          </cell>
          <cell r="G604" t="str">
            <v>ROSEBUD-LOTT CONS ISD</v>
          </cell>
          <cell r="H604">
            <v>140084</v>
          </cell>
          <cell r="I604">
            <v>4.0022621999999999E-5</v>
          </cell>
        </row>
        <row r="605">
          <cell r="D605" t="str">
            <v>1092</v>
          </cell>
          <cell r="E605" t="str">
            <v>220910</v>
          </cell>
          <cell r="F605" t="str">
            <v/>
          </cell>
          <cell r="G605" t="str">
            <v>LAKE WORTH ISD</v>
          </cell>
          <cell r="H605">
            <v>797623</v>
          </cell>
          <cell r="I605">
            <v>2.2788443799999999E-4</v>
          </cell>
        </row>
        <row r="606">
          <cell r="D606" t="str">
            <v>1093</v>
          </cell>
          <cell r="E606" t="str">
            <v>076904</v>
          </cell>
          <cell r="F606" t="str">
            <v/>
          </cell>
          <cell r="G606" t="str">
            <v>ROTAN ISD</v>
          </cell>
          <cell r="H606">
            <v>57291</v>
          </cell>
          <cell r="I606">
            <v>1.6368293000000001E-5</v>
          </cell>
        </row>
        <row r="607">
          <cell r="D607" t="str">
            <v>1094</v>
          </cell>
          <cell r="E607" t="str">
            <v>246909</v>
          </cell>
          <cell r="F607" t="str">
            <v/>
          </cell>
          <cell r="G607" t="str">
            <v>ROUND ROCK ISD</v>
          </cell>
          <cell r="H607">
            <v>8375596</v>
          </cell>
          <cell r="I607">
            <v>2.3929450269999999E-3</v>
          </cell>
        </row>
        <row r="608">
          <cell r="D608" t="str">
            <v>1097</v>
          </cell>
          <cell r="E608" t="str">
            <v>139908</v>
          </cell>
          <cell r="F608" t="str">
            <v/>
          </cell>
          <cell r="G608" t="str">
            <v>ROXTON ISD</v>
          </cell>
          <cell r="H608">
            <v>0</v>
          </cell>
          <cell r="I608">
            <v>0</v>
          </cell>
        </row>
        <row r="609">
          <cell r="D609" t="str">
            <v>1098</v>
          </cell>
          <cell r="E609" t="str">
            <v>199902</v>
          </cell>
          <cell r="F609" t="str">
            <v/>
          </cell>
          <cell r="G609" t="str">
            <v>ROYSE CITY ISD</v>
          </cell>
          <cell r="H609">
            <v>1019796</v>
          </cell>
          <cell r="I609">
            <v>2.9136025300000002E-4</v>
          </cell>
        </row>
        <row r="610">
          <cell r="D610" t="str">
            <v>1099</v>
          </cell>
          <cell r="E610" t="str">
            <v>104903</v>
          </cell>
          <cell r="F610" t="str">
            <v/>
          </cell>
          <cell r="G610" t="str">
            <v>RULE ISD</v>
          </cell>
          <cell r="H610">
            <v>25488</v>
          </cell>
          <cell r="I610">
            <v>7.2820349999999998E-6</v>
          </cell>
        </row>
        <row r="611">
          <cell r="D611" t="str">
            <v>1100</v>
          </cell>
          <cell r="E611" t="str">
            <v>128903</v>
          </cell>
          <cell r="F611" t="str">
            <v/>
          </cell>
          <cell r="G611" t="str">
            <v>RUNGE ISD</v>
          </cell>
          <cell r="H611">
            <v>64188</v>
          </cell>
          <cell r="I611">
            <v>1.8338797E-5</v>
          </cell>
        </row>
        <row r="612">
          <cell r="D612" t="str">
            <v>1102</v>
          </cell>
          <cell r="E612" t="str">
            <v>037907</v>
          </cell>
          <cell r="F612" t="str">
            <v/>
          </cell>
          <cell r="G612" t="str">
            <v>RUSK ISD</v>
          </cell>
          <cell r="H612">
            <v>375000</v>
          </cell>
          <cell r="I612">
            <v>1.07139168E-4</v>
          </cell>
        </row>
        <row r="613">
          <cell r="D613" t="str">
            <v>1103</v>
          </cell>
          <cell r="E613" t="str">
            <v>232902</v>
          </cell>
          <cell r="F613" t="str">
            <v/>
          </cell>
          <cell r="G613" t="str">
            <v>SABINAL ISD</v>
          </cell>
          <cell r="H613">
            <v>141821</v>
          </cell>
          <cell r="I613">
            <v>4.0518890000000002E-5</v>
          </cell>
        </row>
        <row r="614">
          <cell r="D614" t="str">
            <v>1106</v>
          </cell>
          <cell r="E614" t="str">
            <v>169911</v>
          </cell>
          <cell r="F614" t="str">
            <v/>
          </cell>
          <cell r="G614" t="str">
            <v>SAINT JO ISD</v>
          </cell>
          <cell r="H614">
            <v>59982</v>
          </cell>
          <cell r="I614">
            <v>1.7137124000000001E-5</v>
          </cell>
        </row>
        <row r="615">
          <cell r="D615" t="str">
            <v>1108</v>
          </cell>
          <cell r="E615" t="str">
            <v>014908</v>
          </cell>
          <cell r="F615" t="str">
            <v/>
          </cell>
          <cell r="G615" t="str">
            <v>SALADO ISD</v>
          </cell>
          <cell r="H615">
            <v>293497</v>
          </cell>
          <cell r="I615">
            <v>8.3853397999999994E-5</v>
          </cell>
        </row>
        <row r="616">
          <cell r="D616" t="str">
            <v>1109</v>
          </cell>
          <cell r="E616" t="str">
            <v>112909</v>
          </cell>
          <cell r="F616" t="str">
            <v/>
          </cell>
          <cell r="G616" t="str">
            <v>SALTILLO ISD</v>
          </cell>
          <cell r="H616">
            <v>67281</v>
          </cell>
          <cell r="I616">
            <v>1.9222480999999999E-5</v>
          </cell>
        </row>
        <row r="617">
          <cell r="D617" t="str">
            <v>1110</v>
          </cell>
          <cell r="E617" t="str">
            <v>226903</v>
          </cell>
          <cell r="F617" t="str">
            <v/>
          </cell>
          <cell r="G617" t="str">
            <v>SAN ANGELO ISD</v>
          </cell>
          <cell r="H617">
            <v>2513474</v>
          </cell>
          <cell r="I617">
            <v>7.1811070000000002E-4</v>
          </cell>
        </row>
        <row r="618">
          <cell r="D618" t="str">
            <v>1111</v>
          </cell>
          <cell r="E618" t="str">
            <v>015907</v>
          </cell>
          <cell r="F618" t="str">
            <v/>
          </cell>
          <cell r="G618" t="str">
            <v>SAN ANTONIO ISD</v>
          </cell>
          <cell r="H618">
            <v>9376918</v>
          </cell>
          <cell r="I618">
            <v>2.6790271759999998E-3</v>
          </cell>
        </row>
        <row r="619">
          <cell r="D619" t="str">
            <v>1113</v>
          </cell>
          <cell r="E619" t="str">
            <v>203901</v>
          </cell>
          <cell r="F619" t="str">
            <v/>
          </cell>
          <cell r="G619" t="str">
            <v>SAN AUGUSTINE ISD</v>
          </cell>
          <cell r="H619">
            <v>157759</v>
          </cell>
          <cell r="I619">
            <v>4.5072447999999997E-5</v>
          </cell>
        </row>
        <row r="620">
          <cell r="D620" t="str">
            <v>1114</v>
          </cell>
          <cell r="E620" t="str">
            <v>031912</v>
          </cell>
          <cell r="F620" t="str">
            <v/>
          </cell>
          <cell r="G620" t="str">
            <v>SAN BENITO CONS ISD</v>
          </cell>
          <cell r="H620">
            <v>2167747</v>
          </cell>
          <cell r="I620">
            <v>6.1933495899999999E-4</v>
          </cell>
        </row>
        <row r="621">
          <cell r="D621" t="str">
            <v>1116</v>
          </cell>
          <cell r="E621" t="str">
            <v>066902</v>
          </cell>
          <cell r="F621" t="str">
            <v/>
          </cell>
          <cell r="G621" t="str">
            <v>SAN DIEGO ISD</v>
          </cell>
          <cell r="H621">
            <v>317291</v>
          </cell>
          <cell r="I621">
            <v>9.0651450000000001E-5</v>
          </cell>
        </row>
        <row r="622">
          <cell r="D622" t="str">
            <v>1117</v>
          </cell>
          <cell r="E622" t="str">
            <v>071904</v>
          </cell>
          <cell r="F622" t="str">
            <v/>
          </cell>
          <cell r="G622" t="str">
            <v>SAN ELIZARIO ISD</v>
          </cell>
          <cell r="H622">
            <v>833961</v>
          </cell>
          <cell r="I622">
            <v>2.38266367E-4</v>
          </cell>
        </row>
        <row r="623">
          <cell r="D623" t="str">
            <v>1119</v>
          </cell>
          <cell r="E623" t="str">
            <v>117903</v>
          </cell>
          <cell r="F623" t="str">
            <v/>
          </cell>
          <cell r="G623" t="str">
            <v>SANFORD-FRITCH ISD</v>
          </cell>
          <cell r="H623">
            <v>135147</v>
          </cell>
          <cell r="I623">
            <v>3.8612099E-5</v>
          </cell>
        </row>
        <row r="624">
          <cell r="D624" t="str">
            <v>1120</v>
          </cell>
          <cell r="E624" t="str">
            <v>061908</v>
          </cell>
          <cell r="F624" t="str">
            <v/>
          </cell>
          <cell r="G624" t="str">
            <v>SANGER ISD</v>
          </cell>
          <cell r="H624">
            <v>727105</v>
          </cell>
          <cell r="I624">
            <v>2.0773713200000001E-4</v>
          </cell>
        </row>
        <row r="625">
          <cell r="D625" t="str">
            <v>1121</v>
          </cell>
          <cell r="E625" t="str">
            <v>105902</v>
          </cell>
          <cell r="F625" t="str">
            <v/>
          </cell>
          <cell r="G625" t="str">
            <v>SAN MARCOS CONS ISD</v>
          </cell>
          <cell r="H625">
            <v>1861284</v>
          </cell>
          <cell r="I625">
            <v>5.3177711699999995E-4</v>
          </cell>
        </row>
        <row r="626">
          <cell r="D626" t="str">
            <v>1122</v>
          </cell>
          <cell r="E626" t="str">
            <v>206901</v>
          </cell>
          <cell r="F626" t="str">
            <v/>
          </cell>
          <cell r="G626" t="str">
            <v>SAN SABA ISD</v>
          </cell>
          <cell r="H626">
            <v>109485</v>
          </cell>
          <cell r="I626">
            <v>3.1280350999999999E-5</v>
          </cell>
        </row>
        <row r="627">
          <cell r="D627" t="str">
            <v>1123</v>
          </cell>
          <cell r="E627" t="str">
            <v>042903</v>
          </cell>
          <cell r="F627" t="str">
            <v/>
          </cell>
          <cell r="G627" t="str">
            <v>SANTA ANNA ISD</v>
          </cell>
          <cell r="H627">
            <v>59783</v>
          </cell>
          <cell r="I627">
            <v>1.7080269000000002E-5</v>
          </cell>
        </row>
        <row r="628">
          <cell r="D628" t="str">
            <v>1126</v>
          </cell>
          <cell r="E628" t="str">
            <v>031913</v>
          </cell>
          <cell r="F628" t="str">
            <v/>
          </cell>
          <cell r="G628" t="str">
            <v>SANTA MARIA ISD</v>
          </cell>
          <cell r="H628">
            <v>156619</v>
          </cell>
          <cell r="I628">
            <v>4.4746744999999999E-5</v>
          </cell>
        </row>
        <row r="629">
          <cell r="D629" t="str">
            <v>1127</v>
          </cell>
          <cell r="E629" t="str">
            <v>031914</v>
          </cell>
          <cell r="F629" t="str">
            <v/>
          </cell>
          <cell r="G629" t="str">
            <v>SANTA ROSA ISD</v>
          </cell>
          <cell r="H629">
            <v>295434</v>
          </cell>
          <cell r="I629">
            <v>8.4406808000000002E-5</v>
          </cell>
        </row>
        <row r="630">
          <cell r="D630" t="str">
            <v>1128</v>
          </cell>
          <cell r="E630" t="str">
            <v>182904</v>
          </cell>
          <cell r="F630" t="str">
            <v/>
          </cell>
          <cell r="G630" t="str">
            <v>SANTO ISD</v>
          </cell>
          <cell r="H630">
            <v>91312</v>
          </cell>
          <cell r="I630">
            <v>2.6088244999999998E-5</v>
          </cell>
        </row>
        <row r="631">
          <cell r="D631" t="str">
            <v>1132</v>
          </cell>
          <cell r="E631" t="str">
            <v>074911</v>
          </cell>
          <cell r="F631" t="str">
            <v/>
          </cell>
          <cell r="G631" t="str">
            <v>SAVOY ISD</v>
          </cell>
          <cell r="H631">
            <v>53021</v>
          </cell>
          <cell r="I631">
            <v>1.5148336E-5</v>
          </cell>
        </row>
        <row r="632">
          <cell r="D632" t="str">
            <v>1133</v>
          </cell>
          <cell r="E632" t="str">
            <v>075903</v>
          </cell>
          <cell r="F632" t="str">
            <v/>
          </cell>
          <cell r="G632" t="str">
            <v>SCHULENBURG ISD</v>
          </cell>
          <cell r="H632">
            <v>150518</v>
          </cell>
          <cell r="I632">
            <v>4.3003661999999999E-5</v>
          </cell>
        </row>
        <row r="633">
          <cell r="D633" t="str">
            <v>1136</v>
          </cell>
          <cell r="E633" t="str">
            <v>008902</v>
          </cell>
          <cell r="F633" t="str">
            <v/>
          </cell>
          <cell r="G633" t="str">
            <v>SEALY ISD</v>
          </cell>
          <cell r="H633">
            <v>542182</v>
          </cell>
          <cell r="I633">
            <v>1.5490380900000001E-4</v>
          </cell>
        </row>
        <row r="634">
          <cell r="D634" t="str">
            <v>1137</v>
          </cell>
          <cell r="E634" t="str">
            <v>094901</v>
          </cell>
          <cell r="F634" t="str">
            <v/>
          </cell>
          <cell r="G634" t="str">
            <v>SEGUIN ISD</v>
          </cell>
          <cell r="H634">
            <v>1565549</v>
          </cell>
          <cell r="I634">
            <v>4.47284312E-4</v>
          </cell>
        </row>
        <row r="635">
          <cell r="D635" t="str">
            <v>1138</v>
          </cell>
          <cell r="E635" t="str">
            <v>012901</v>
          </cell>
          <cell r="F635" t="str">
            <v/>
          </cell>
          <cell r="G635" t="str">
            <v>SEYMOUR ISD</v>
          </cell>
          <cell r="H635">
            <v>99902</v>
          </cell>
          <cell r="I635">
            <v>2.8542445999999999E-5</v>
          </cell>
        </row>
        <row r="636">
          <cell r="D636" t="str">
            <v>1139</v>
          </cell>
          <cell r="E636" t="str">
            <v>242902</v>
          </cell>
          <cell r="F636" t="str">
            <v/>
          </cell>
          <cell r="G636" t="str">
            <v>SHAMROCK ISD</v>
          </cell>
          <cell r="H636">
            <v>135851</v>
          </cell>
          <cell r="I636">
            <v>3.8813234999999999E-5</v>
          </cell>
        </row>
        <row r="637">
          <cell r="D637" t="str">
            <v>1140</v>
          </cell>
          <cell r="E637" t="str">
            <v>108911</v>
          </cell>
          <cell r="F637" t="str">
            <v/>
          </cell>
          <cell r="G637" t="str">
            <v>SHARYLAND ISD</v>
          </cell>
          <cell r="H637">
            <v>1877767</v>
          </cell>
          <cell r="I637">
            <v>5.3648638299999996E-4</v>
          </cell>
        </row>
        <row r="638">
          <cell r="D638" t="str">
            <v>1141</v>
          </cell>
          <cell r="E638" t="str">
            <v>186903</v>
          </cell>
          <cell r="F638" t="str">
            <v/>
          </cell>
          <cell r="G638" t="str">
            <v>IRAAN-SHEFFIELD ISD</v>
          </cell>
          <cell r="H638">
            <v>66391</v>
          </cell>
          <cell r="I638">
            <v>1.8968204E-5</v>
          </cell>
        </row>
        <row r="639">
          <cell r="D639" t="str">
            <v>1142</v>
          </cell>
          <cell r="E639" t="str">
            <v>210903</v>
          </cell>
          <cell r="F639" t="str">
            <v/>
          </cell>
          <cell r="G639" t="str">
            <v>SHELBYVILLE ISD</v>
          </cell>
          <cell r="H639">
            <v>153455</v>
          </cell>
          <cell r="I639">
            <v>4.3842776000000001E-5</v>
          </cell>
        </row>
        <row r="640">
          <cell r="D640" t="str">
            <v>1143</v>
          </cell>
          <cell r="E640" t="str">
            <v>204904</v>
          </cell>
          <cell r="F640" t="str">
            <v/>
          </cell>
          <cell r="G640" t="str">
            <v>SHEPHERD ISD</v>
          </cell>
          <cell r="H640">
            <v>470876</v>
          </cell>
          <cell r="I640">
            <v>1.3453136699999999E-4</v>
          </cell>
        </row>
        <row r="641">
          <cell r="D641" t="str">
            <v>1144</v>
          </cell>
          <cell r="E641" t="str">
            <v>091906</v>
          </cell>
          <cell r="F641" t="str">
            <v/>
          </cell>
          <cell r="G641" t="str">
            <v>SHERMAN ISD</v>
          </cell>
          <cell r="H641">
            <v>1693615</v>
          </cell>
          <cell r="I641">
            <v>4.8387333800000001E-4</v>
          </cell>
        </row>
        <row r="642">
          <cell r="D642" t="str">
            <v>1146</v>
          </cell>
          <cell r="E642" t="str">
            <v>143903</v>
          </cell>
          <cell r="F642" t="str">
            <v/>
          </cell>
          <cell r="G642" t="str">
            <v>SHINER ISD</v>
          </cell>
          <cell r="H642">
            <v>98863</v>
          </cell>
          <cell r="I642">
            <v>2.8245599E-5</v>
          </cell>
        </row>
        <row r="643">
          <cell r="D643" t="str">
            <v>1148</v>
          </cell>
          <cell r="E643" t="str">
            <v>047905</v>
          </cell>
          <cell r="F643" t="str">
            <v/>
          </cell>
          <cell r="G643" t="str">
            <v>SIDNEY ISD</v>
          </cell>
          <cell r="H643">
            <v>19013</v>
          </cell>
          <cell r="I643">
            <v>5.4320989999999998E-6</v>
          </cell>
        </row>
        <row r="644">
          <cell r="D644" t="str">
            <v>1149</v>
          </cell>
          <cell r="E644" t="str">
            <v>100904</v>
          </cell>
          <cell r="F644" t="str">
            <v/>
          </cell>
          <cell r="G644" t="str">
            <v>SILSBEE ISD</v>
          </cell>
          <cell r="H644">
            <v>467857</v>
          </cell>
          <cell r="I644">
            <v>1.3366882599999999E-4</v>
          </cell>
        </row>
        <row r="645">
          <cell r="D645" t="str">
            <v>1150</v>
          </cell>
          <cell r="E645" t="str">
            <v>023902</v>
          </cell>
          <cell r="F645" t="str">
            <v/>
          </cell>
          <cell r="G645" t="str">
            <v>SILVERTON ISD</v>
          </cell>
          <cell r="H645">
            <v>35204</v>
          </cell>
          <cell r="I645">
            <v>1.0057939000000001E-5</v>
          </cell>
        </row>
        <row r="646">
          <cell r="D646" t="str">
            <v>1151</v>
          </cell>
          <cell r="E646" t="str">
            <v>205906</v>
          </cell>
          <cell r="F646" t="str">
            <v/>
          </cell>
          <cell r="G646" t="str">
            <v>SINTON ISD</v>
          </cell>
          <cell r="H646">
            <v>390900</v>
          </cell>
          <cell r="I646">
            <v>1.11681869E-4</v>
          </cell>
        </row>
        <row r="647">
          <cell r="D647" t="str">
            <v>1153</v>
          </cell>
          <cell r="E647" t="str">
            <v>013905</v>
          </cell>
          <cell r="F647" t="str">
            <v/>
          </cell>
          <cell r="G647" t="str">
            <v>SKIDMORE TYNAN ISD</v>
          </cell>
          <cell r="H647">
            <v>146211</v>
          </cell>
          <cell r="I647">
            <v>4.1773132999999998E-5</v>
          </cell>
        </row>
        <row r="648">
          <cell r="D648" t="str">
            <v>1154</v>
          </cell>
          <cell r="E648" t="str">
            <v>152903</v>
          </cell>
          <cell r="F648" t="str">
            <v/>
          </cell>
          <cell r="G648" t="str">
            <v>SLATON ISD</v>
          </cell>
          <cell r="H648">
            <v>334500</v>
          </cell>
          <cell r="I648">
            <v>9.5568137999999995E-5</v>
          </cell>
        </row>
        <row r="649">
          <cell r="D649" t="str">
            <v>1155</v>
          </cell>
          <cell r="E649" t="str">
            <v>249908</v>
          </cell>
          <cell r="F649" t="str">
            <v/>
          </cell>
          <cell r="G649" t="str">
            <v>SLIDELL ISD</v>
          </cell>
          <cell r="H649">
            <v>39864</v>
          </cell>
          <cell r="I649">
            <v>1.1389322E-5</v>
          </cell>
        </row>
        <row r="650">
          <cell r="D650" t="str">
            <v>1156</v>
          </cell>
          <cell r="E650" t="str">
            <v>251901</v>
          </cell>
          <cell r="F650" t="str">
            <v/>
          </cell>
          <cell r="G650" t="str">
            <v>DENVER CITY ISD</v>
          </cell>
          <cell r="H650">
            <v>259502</v>
          </cell>
          <cell r="I650">
            <v>7.4140876000000001E-5</v>
          </cell>
        </row>
        <row r="651">
          <cell r="D651" t="str">
            <v>1159</v>
          </cell>
          <cell r="E651" t="str">
            <v>011904</v>
          </cell>
          <cell r="F651" t="str">
            <v/>
          </cell>
          <cell r="G651" t="str">
            <v>SMITHVILLE ISD</v>
          </cell>
          <cell r="H651">
            <v>327292</v>
          </cell>
          <cell r="I651">
            <v>9.350878E-5</v>
          </cell>
        </row>
        <row r="652">
          <cell r="D652" t="str">
            <v>1160</v>
          </cell>
          <cell r="E652" t="str">
            <v>110906</v>
          </cell>
          <cell r="F652" t="str">
            <v/>
          </cell>
          <cell r="G652" t="str">
            <v>SMYER ISD</v>
          </cell>
          <cell r="H652">
            <v>74024</v>
          </cell>
          <cell r="I652">
            <v>2.1148985999999999E-5</v>
          </cell>
        </row>
        <row r="653">
          <cell r="D653" t="str">
            <v>1161</v>
          </cell>
          <cell r="E653" t="str">
            <v>208902</v>
          </cell>
          <cell r="F653" t="str">
            <v/>
          </cell>
          <cell r="G653" t="str">
            <v>SNYDER ISD</v>
          </cell>
          <cell r="H653">
            <v>548842</v>
          </cell>
          <cell r="I653">
            <v>1.5680659999999999E-4</v>
          </cell>
        </row>
        <row r="654">
          <cell r="D654" t="str">
            <v>1163</v>
          </cell>
          <cell r="E654" t="str">
            <v>015909</v>
          </cell>
          <cell r="F654" t="str">
            <v/>
          </cell>
          <cell r="G654" t="str">
            <v>SOMERSET ISD</v>
          </cell>
          <cell r="H654">
            <v>935701</v>
          </cell>
          <cell r="I654">
            <v>2.6733393700000002E-4</v>
          </cell>
        </row>
        <row r="655">
          <cell r="D655" t="str">
            <v>1164</v>
          </cell>
          <cell r="E655" t="str">
            <v>026902</v>
          </cell>
          <cell r="F655" t="str">
            <v/>
          </cell>
          <cell r="G655" t="str">
            <v>SOMERVILLE ISD</v>
          </cell>
          <cell r="H655">
            <v>84908</v>
          </cell>
          <cell r="I655">
            <v>2.4258592999999999E-5</v>
          </cell>
        </row>
        <row r="656">
          <cell r="D656" t="str">
            <v>1165</v>
          </cell>
          <cell r="E656" t="str">
            <v>218901</v>
          </cell>
          <cell r="F656" t="str">
            <v/>
          </cell>
          <cell r="G656" t="str">
            <v>SONORA ISD</v>
          </cell>
          <cell r="H656">
            <v>156503</v>
          </cell>
          <cell r="I656">
            <v>4.4713603E-5</v>
          </cell>
        </row>
        <row r="657">
          <cell r="D657" t="str">
            <v>1166</v>
          </cell>
          <cell r="E657" t="str">
            <v>100905</v>
          </cell>
          <cell r="F657" t="str">
            <v/>
          </cell>
          <cell r="G657" t="str">
            <v>HARDIN-JEFFERSON ISD</v>
          </cell>
          <cell r="H657">
            <v>348160</v>
          </cell>
          <cell r="I657">
            <v>9.9470860000000001E-5</v>
          </cell>
        </row>
        <row r="658">
          <cell r="D658" t="str">
            <v>1168</v>
          </cell>
          <cell r="E658" t="str">
            <v>085903</v>
          </cell>
          <cell r="F658" t="str">
            <v/>
          </cell>
          <cell r="G658" t="str">
            <v>SOUTHLAND ISD</v>
          </cell>
          <cell r="H658">
            <v>24880</v>
          </cell>
          <cell r="I658">
            <v>7.1083269999999999E-6</v>
          </cell>
        </row>
        <row r="659">
          <cell r="D659" t="str">
            <v>1170</v>
          </cell>
          <cell r="E659" t="str">
            <v>015908</v>
          </cell>
          <cell r="F659" t="str">
            <v/>
          </cell>
          <cell r="G659" t="str">
            <v>SOUTH SAN ANTONIO ISD</v>
          </cell>
          <cell r="H659">
            <v>2039143</v>
          </cell>
          <cell r="I659">
            <v>5.8259222400000002E-4</v>
          </cell>
        </row>
        <row r="660">
          <cell r="D660" t="str">
            <v>1173</v>
          </cell>
          <cell r="E660" t="str">
            <v>098904</v>
          </cell>
          <cell r="F660" t="str">
            <v/>
          </cell>
          <cell r="G660" t="str">
            <v>SPEARMAN ISD</v>
          </cell>
          <cell r="H660">
            <v>191824</v>
          </cell>
          <cell r="I660">
            <v>5.4804969999999999E-5</v>
          </cell>
        </row>
        <row r="661">
          <cell r="D661" t="str">
            <v>1175</v>
          </cell>
          <cell r="E661" t="str">
            <v>101919</v>
          </cell>
          <cell r="F661" t="str">
            <v/>
          </cell>
          <cell r="G661" t="str">
            <v>SPRING ISD</v>
          </cell>
          <cell r="H661">
            <v>7721471</v>
          </cell>
          <cell r="I661">
            <v>2.2060586050000001E-3</v>
          </cell>
        </row>
        <row r="662">
          <cell r="D662" t="str">
            <v>1176</v>
          </cell>
          <cell r="E662" t="str">
            <v>140907</v>
          </cell>
          <cell r="F662" t="str">
            <v/>
          </cell>
          <cell r="G662" t="str">
            <v>SPRINGLAKE-EARTH ISD</v>
          </cell>
          <cell r="H662">
            <v>64116</v>
          </cell>
          <cell r="I662">
            <v>1.8318226000000001E-5</v>
          </cell>
        </row>
        <row r="663">
          <cell r="D663" t="str">
            <v>1177</v>
          </cell>
          <cell r="E663" t="str">
            <v>184902</v>
          </cell>
          <cell r="F663" t="str">
            <v/>
          </cell>
          <cell r="G663" t="str">
            <v>SPRINGTOWN ISD</v>
          </cell>
          <cell r="H663">
            <v>606251</v>
          </cell>
          <cell r="I663">
            <v>1.7320860700000001E-4</v>
          </cell>
        </row>
        <row r="664">
          <cell r="D664" t="str">
            <v>1178</v>
          </cell>
          <cell r="E664" t="str">
            <v>063903</v>
          </cell>
          <cell r="F664" t="str">
            <v/>
          </cell>
          <cell r="G664" t="str">
            <v>SPUR ISD</v>
          </cell>
          <cell r="H664">
            <v>49784</v>
          </cell>
          <cell r="I664">
            <v>1.4223509999999999E-5</v>
          </cell>
        </row>
        <row r="665">
          <cell r="D665" t="str">
            <v>1179</v>
          </cell>
          <cell r="E665" t="str">
            <v>127906</v>
          </cell>
          <cell r="F665" t="str">
            <v/>
          </cell>
          <cell r="G665" t="str">
            <v>STAMFORD ISD</v>
          </cell>
          <cell r="H665">
            <v>193408</v>
          </cell>
          <cell r="I665">
            <v>5.5257526000000002E-5</v>
          </cell>
        </row>
        <row r="666">
          <cell r="D666" t="str">
            <v>1180</v>
          </cell>
          <cell r="E666" t="str">
            <v>156902</v>
          </cell>
          <cell r="F666" t="str">
            <v/>
          </cell>
          <cell r="G666" t="str">
            <v>STANTON ISD</v>
          </cell>
          <cell r="H666">
            <v>206933</v>
          </cell>
          <cell r="I666">
            <v>5.9121678E-5</v>
          </cell>
        </row>
        <row r="667">
          <cell r="D667" t="str">
            <v>1185</v>
          </cell>
          <cell r="E667" t="str">
            <v>072903</v>
          </cell>
          <cell r="F667" t="str">
            <v/>
          </cell>
          <cell r="G667" t="str">
            <v>STEPHENVILLE ISD</v>
          </cell>
          <cell r="H667">
            <v>547674</v>
          </cell>
          <cell r="I667">
            <v>1.5647289799999999E-4</v>
          </cell>
        </row>
        <row r="668">
          <cell r="D668" t="str">
            <v>1186</v>
          </cell>
          <cell r="E668" t="str">
            <v>216901</v>
          </cell>
          <cell r="F668" t="str">
            <v/>
          </cell>
          <cell r="G668" t="str">
            <v>STERLING CITY ISD</v>
          </cell>
          <cell r="H668">
            <v>54319</v>
          </cell>
          <cell r="I668">
            <v>1.5519180000000001E-5</v>
          </cell>
        </row>
        <row r="669">
          <cell r="D669" t="str">
            <v>1188</v>
          </cell>
          <cell r="E669" t="str">
            <v>247906</v>
          </cell>
          <cell r="F669" t="str">
            <v/>
          </cell>
          <cell r="G669" t="str">
            <v>STOCKDALE ISD</v>
          </cell>
          <cell r="H669">
            <v>140811</v>
          </cell>
          <cell r="I669">
            <v>4.0230328999999999E-5</v>
          </cell>
        </row>
        <row r="670">
          <cell r="D670" t="str">
            <v>1189</v>
          </cell>
          <cell r="E670" t="str">
            <v>211902</v>
          </cell>
          <cell r="F670" t="str">
            <v/>
          </cell>
          <cell r="G670" t="str">
            <v>STRATFORD ISD</v>
          </cell>
          <cell r="H670">
            <v>128241</v>
          </cell>
          <cell r="I670">
            <v>3.6639023999999998E-5</v>
          </cell>
        </row>
        <row r="671">
          <cell r="D671" t="str">
            <v>1190</v>
          </cell>
          <cell r="E671" t="str">
            <v>182905</v>
          </cell>
          <cell r="F671" t="str">
            <v/>
          </cell>
          <cell r="G671" t="str">
            <v>STRAWN ISD</v>
          </cell>
          <cell r="H671">
            <v>28964</v>
          </cell>
          <cell r="I671">
            <v>8.2751440000000001E-6</v>
          </cell>
        </row>
        <row r="672">
          <cell r="D672" t="str">
            <v>1194</v>
          </cell>
          <cell r="E672" t="str">
            <v>140908</v>
          </cell>
          <cell r="F672" t="str">
            <v/>
          </cell>
          <cell r="G672" t="str">
            <v>SUDAN ISD</v>
          </cell>
          <cell r="H672">
            <v>96414</v>
          </cell>
          <cell r="I672">
            <v>2.7545909000000001E-5</v>
          </cell>
        </row>
        <row r="673">
          <cell r="D673" t="str">
            <v>1195</v>
          </cell>
          <cell r="E673" t="str">
            <v>079907</v>
          </cell>
          <cell r="F673" t="str">
            <v/>
          </cell>
          <cell r="G673" t="str">
            <v>FORT BEND ISD</v>
          </cell>
          <cell r="H673">
            <v>13919652</v>
          </cell>
          <cell r="I673">
            <v>3.9769064829999999E-3</v>
          </cell>
        </row>
        <row r="674">
          <cell r="D674" t="str">
            <v>1196</v>
          </cell>
          <cell r="E674" t="str">
            <v>112910</v>
          </cell>
          <cell r="F674" t="str">
            <v/>
          </cell>
          <cell r="G674" t="str">
            <v>SULPHUR BLUFF ISD</v>
          </cell>
          <cell r="H674">
            <v>36725</v>
          </cell>
          <cell r="I674">
            <v>1.0492496000000001E-5</v>
          </cell>
        </row>
        <row r="675">
          <cell r="D675" t="str">
            <v>1197</v>
          </cell>
          <cell r="E675" t="str">
            <v>112901</v>
          </cell>
          <cell r="F675" t="str">
            <v/>
          </cell>
          <cell r="G675" t="str">
            <v>SULPHUR SPRINGS ISD</v>
          </cell>
          <cell r="H675">
            <v>884274</v>
          </cell>
          <cell r="I675">
            <v>2.52641015E-4</v>
          </cell>
        </row>
        <row r="676">
          <cell r="D676" t="str">
            <v>1199</v>
          </cell>
          <cell r="E676" t="str">
            <v>037908</v>
          </cell>
          <cell r="F676" t="str">
            <v/>
          </cell>
          <cell r="G676" t="str">
            <v>NEW SUMMERFIELD ISD</v>
          </cell>
          <cell r="H676">
            <v>113580</v>
          </cell>
          <cell r="I676">
            <v>3.2450311E-5</v>
          </cell>
        </row>
        <row r="677">
          <cell r="D677" t="str">
            <v>1201</v>
          </cell>
          <cell r="E677" t="str">
            <v>171902</v>
          </cell>
          <cell r="F677" t="str">
            <v/>
          </cell>
          <cell r="G677" t="str">
            <v>SUNRAY ISD</v>
          </cell>
          <cell r="H677">
            <v>160119</v>
          </cell>
          <cell r="I677">
            <v>4.5746710000000001E-5</v>
          </cell>
        </row>
        <row r="678">
          <cell r="D678" t="str">
            <v>1202</v>
          </cell>
          <cell r="E678" t="str">
            <v>020906</v>
          </cell>
          <cell r="F678" t="str">
            <v/>
          </cell>
          <cell r="G678" t="str">
            <v>SWEENY ISD</v>
          </cell>
          <cell r="H678">
            <v>282214</v>
          </cell>
          <cell r="I678">
            <v>8.0629794999999998E-5</v>
          </cell>
        </row>
        <row r="679">
          <cell r="D679" t="str">
            <v>1203</v>
          </cell>
          <cell r="E679" t="str">
            <v>177902</v>
          </cell>
          <cell r="F679" t="str">
            <v/>
          </cell>
          <cell r="G679" t="str">
            <v>SWEETWATER ISD</v>
          </cell>
          <cell r="H679">
            <v>508613</v>
          </cell>
          <cell r="I679">
            <v>1.4531299600000001E-4</v>
          </cell>
        </row>
        <row r="680">
          <cell r="D680" t="str">
            <v>1205</v>
          </cell>
          <cell r="E680" t="str">
            <v>108912</v>
          </cell>
          <cell r="F680" t="str">
            <v/>
          </cell>
          <cell r="G680" t="str">
            <v>LA JOYA ISD</v>
          </cell>
          <cell r="H680">
            <v>6957687</v>
          </cell>
          <cell r="I680">
            <v>1.98784212E-3</v>
          </cell>
        </row>
        <row r="681">
          <cell r="D681" t="str">
            <v>1206</v>
          </cell>
          <cell r="E681" t="str">
            <v>205907</v>
          </cell>
          <cell r="F681" t="str">
            <v/>
          </cell>
          <cell r="G681" t="str">
            <v>TAFT ISD</v>
          </cell>
          <cell r="H681">
            <v>200681</v>
          </cell>
          <cell r="I681">
            <v>5.7335454000000001E-5</v>
          </cell>
        </row>
        <row r="682">
          <cell r="D682" t="str">
            <v>1207</v>
          </cell>
          <cell r="E682" t="str">
            <v>153904</v>
          </cell>
          <cell r="F682" t="str">
            <v/>
          </cell>
          <cell r="G682" t="str">
            <v>TAHOKA ISD</v>
          </cell>
          <cell r="H682">
            <v>174721</v>
          </cell>
          <cell r="I682">
            <v>4.9918567000000003E-5</v>
          </cell>
        </row>
        <row r="683">
          <cell r="D683" t="str">
            <v>1209</v>
          </cell>
          <cell r="E683" t="str">
            <v>201910</v>
          </cell>
          <cell r="F683" t="str">
            <v/>
          </cell>
          <cell r="G683" t="str">
            <v>TATUM ISD</v>
          </cell>
          <cell r="H683">
            <v>312879</v>
          </cell>
          <cell r="I683">
            <v>8.9390921999999998E-5</v>
          </cell>
        </row>
        <row r="684">
          <cell r="D684" t="str">
            <v>1211</v>
          </cell>
          <cell r="E684" t="str">
            <v>246911</v>
          </cell>
          <cell r="F684" t="str">
            <v/>
          </cell>
          <cell r="G684" t="str">
            <v>TAYLOR ISD</v>
          </cell>
          <cell r="H684">
            <v>631857</v>
          </cell>
          <cell r="I684">
            <v>1.8052435500000001E-4</v>
          </cell>
        </row>
        <row r="685">
          <cell r="D685" t="str">
            <v>1212</v>
          </cell>
          <cell r="E685" t="str">
            <v>081904</v>
          </cell>
          <cell r="F685" t="str">
            <v/>
          </cell>
          <cell r="G685" t="str">
            <v>TEAGUE ISD</v>
          </cell>
          <cell r="H685">
            <v>247171</v>
          </cell>
          <cell r="I685">
            <v>7.0617853999999994E-5</v>
          </cell>
        </row>
        <row r="686">
          <cell r="D686" t="str">
            <v>1215</v>
          </cell>
          <cell r="E686" t="str">
            <v>014909</v>
          </cell>
          <cell r="F686" t="str">
            <v/>
          </cell>
          <cell r="G686" t="str">
            <v>TEMPLE ISD</v>
          </cell>
          <cell r="H686">
            <v>1164668</v>
          </cell>
          <cell r="I686">
            <v>3.3275082699999999E-4</v>
          </cell>
        </row>
        <row r="687">
          <cell r="D687" t="str">
            <v>1216</v>
          </cell>
          <cell r="E687" t="str">
            <v>210904</v>
          </cell>
          <cell r="F687" t="str">
            <v/>
          </cell>
          <cell r="G687" t="str">
            <v>TENAHA ISD</v>
          </cell>
          <cell r="H687">
            <v>136867</v>
          </cell>
          <cell r="I687">
            <v>3.9103510999999999E-5</v>
          </cell>
        </row>
        <row r="688">
          <cell r="D688" t="str">
            <v>1217</v>
          </cell>
          <cell r="E688" t="str">
            <v>129906</v>
          </cell>
          <cell r="F688" t="str">
            <v/>
          </cell>
          <cell r="G688" t="str">
            <v>TERRELL ISD</v>
          </cell>
          <cell r="H688">
            <v>1005228</v>
          </cell>
          <cell r="I688">
            <v>2.8719811E-4</v>
          </cell>
        </row>
        <row r="689">
          <cell r="D689" t="str">
            <v>1218</v>
          </cell>
          <cell r="E689" t="str">
            <v>019907</v>
          </cell>
          <cell r="F689" t="str">
            <v/>
          </cell>
          <cell r="G689" t="str">
            <v>TEXARKANA ISD</v>
          </cell>
          <cell r="H689">
            <v>1608050</v>
          </cell>
          <cell r="I689">
            <v>4.5942703700000001E-4</v>
          </cell>
        </row>
        <row r="690">
          <cell r="D690" t="str">
            <v>1219</v>
          </cell>
          <cell r="E690" t="str">
            <v>084906</v>
          </cell>
          <cell r="F690" t="str">
            <v/>
          </cell>
          <cell r="G690" t="str">
            <v>TEXAS CITY ISD</v>
          </cell>
          <cell r="H690">
            <v>2149622</v>
          </cell>
          <cell r="I690">
            <v>6.1415656600000005E-4</v>
          </cell>
        </row>
        <row r="691">
          <cell r="D691" t="str">
            <v>1220</v>
          </cell>
          <cell r="E691" t="str">
            <v>211901</v>
          </cell>
          <cell r="F691" t="str">
            <v/>
          </cell>
          <cell r="G691" t="str">
            <v>TEXHOMA ISD</v>
          </cell>
          <cell r="H691">
            <v>19498</v>
          </cell>
          <cell r="I691">
            <v>5.570665E-6</v>
          </cell>
        </row>
        <row r="692">
          <cell r="D692" t="str">
            <v>1221</v>
          </cell>
          <cell r="E692" t="str">
            <v>056902</v>
          </cell>
          <cell r="F692" t="str">
            <v/>
          </cell>
          <cell r="G692" t="str">
            <v>TEXLINE ISD</v>
          </cell>
          <cell r="H692">
            <v>24691</v>
          </cell>
          <cell r="I692">
            <v>7.0543289999999997E-6</v>
          </cell>
        </row>
        <row r="693">
          <cell r="D693" t="str">
            <v>1223</v>
          </cell>
          <cell r="E693" t="str">
            <v>166905</v>
          </cell>
          <cell r="F693" t="str">
            <v/>
          </cell>
          <cell r="G693" t="str">
            <v>THORNDALE ISD</v>
          </cell>
          <cell r="H693">
            <v>105851</v>
          </cell>
          <cell r="I693">
            <v>3.0242100999999999E-5</v>
          </cell>
        </row>
        <row r="694">
          <cell r="D694" t="str">
            <v>1225</v>
          </cell>
          <cell r="E694" t="str">
            <v>246912</v>
          </cell>
          <cell r="F694" t="str">
            <v/>
          </cell>
          <cell r="G694" t="str">
            <v>THRALL ISD</v>
          </cell>
          <cell r="H694">
            <v>126568</v>
          </cell>
          <cell r="I694">
            <v>3.6161041E-5</v>
          </cell>
        </row>
        <row r="695">
          <cell r="D695" t="str">
            <v>1227</v>
          </cell>
          <cell r="E695" t="str">
            <v>149902</v>
          </cell>
          <cell r="F695" t="str">
            <v/>
          </cell>
          <cell r="G695" t="str">
            <v>THREE RIVERS ISD</v>
          </cell>
          <cell r="H695">
            <v>137039</v>
          </cell>
          <cell r="I695">
            <v>3.9152651999999997E-5</v>
          </cell>
        </row>
        <row r="696">
          <cell r="D696" t="str">
            <v>1228</v>
          </cell>
          <cell r="E696" t="str">
            <v>224901</v>
          </cell>
          <cell r="F696" t="str">
            <v/>
          </cell>
          <cell r="G696" t="str">
            <v>THROCKMORTON ISD</v>
          </cell>
          <cell r="H696">
            <v>27374</v>
          </cell>
          <cell r="I696">
            <v>7.8208740000000005E-6</v>
          </cell>
        </row>
        <row r="697">
          <cell r="D697" t="str">
            <v>1230</v>
          </cell>
          <cell r="E697" t="str">
            <v>210905</v>
          </cell>
          <cell r="F697" t="str">
            <v/>
          </cell>
          <cell r="G697" t="str">
            <v>TIMPSON ISD</v>
          </cell>
          <cell r="H697">
            <v>139378</v>
          </cell>
          <cell r="I697">
            <v>3.9820914000000002E-5</v>
          </cell>
        </row>
        <row r="698">
          <cell r="D698" t="str">
            <v>1232</v>
          </cell>
          <cell r="E698" t="str">
            <v>111903</v>
          </cell>
          <cell r="F698" t="str">
            <v/>
          </cell>
          <cell r="G698" t="str">
            <v>TOLAR ISD</v>
          </cell>
          <cell r="H698">
            <v>129225</v>
          </cell>
          <cell r="I698">
            <v>3.6920157000000002E-5</v>
          </cell>
        </row>
        <row r="699">
          <cell r="D699" t="str">
            <v>1233</v>
          </cell>
          <cell r="E699" t="str">
            <v>101921</v>
          </cell>
          <cell r="F699" t="str">
            <v/>
          </cell>
          <cell r="G699" t="str">
            <v>TOMBALL ISD</v>
          </cell>
          <cell r="H699">
            <v>3194889</v>
          </cell>
          <cell r="I699">
            <v>9.1279399599999999E-4</v>
          </cell>
        </row>
        <row r="700">
          <cell r="D700" t="str">
            <v>1236</v>
          </cell>
          <cell r="E700" t="str">
            <v>221905</v>
          </cell>
          <cell r="F700" t="str">
            <v/>
          </cell>
          <cell r="G700" t="str">
            <v>TRENT ISD</v>
          </cell>
          <cell r="H700">
            <v>36818</v>
          </cell>
          <cell r="I700">
            <v>1.0519065999999999E-5</v>
          </cell>
        </row>
        <row r="701">
          <cell r="D701" t="str">
            <v>1237</v>
          </cell>
          <cell r="E701" t="str">
            <v>074912</v>
          </cell>
          <cell r="F701" t="str">
            <v/>
          </cell>
          <cell r="G701" t="str">
            <v>TRENTON ISD</v>
          </cell>
          <cell r="H701">
            <v>83627</v>
          </cell>
          <cell r="I701">
            <v>2.3892605999999999E-5</v>
          </cell>
        </row>
        <row r="702">
          <cell r="D702" t="str">
            <v>1238</v>
          </cell>
          <cell r="E702" t="str">
            <v>107907</v>
          </cell>
          <cell r="F702" t="str">
            <v/>
          </cell>
          <cell r="G702" t="str">
            <v>TRINIDAD ISD</v>
          </cell>
          <cell r="H702">
            <v>31605</v>
          </cell>
          <cell r="I702">
            <v>9.0296889999999992E-6</v>
          </cell>
        </row>
        <row r="703">
          <cell r="D703" t="str">
            <v>1239</v>
          </cell>
          <cell r="E703" t="str">
            <v>228903</v>
          </cell>
          <cell r="F703" t="str">
            <v/>
          </cell>
          <cell r="G703" t="str">
            <v>TRINITY ISD</v>
          </cell>
          <cell r="H703">
            <v>234513</v>
          </cell>
          <cell r="I703">
            <v>6.7001407000000004E-5</v>
          </cell>
        </row>
        <row r="704">
          <cell r="D704" t="str">
            <v>1241</v>
          </cell>
          <cell r="E704" t="str">
            <v>212904</v>
          </cell>
          <cell r="F704" t="str">
            <v/>
          </cell>
          <cell r="G704" t="str">
            <v>TROUP ISD</v>
          </cell>
          <cell r="H704">
            <v>197189</v>
          </cell>
          <cell r="I704">
            <v>5.6337773999999997E-5</v>
          </cell>
        </row>
        <row r="705">
          <cell r="D705" t="str">
            <v>1242</v>
          </cell>
          <cell r="E705" t="str">
            <v>014910</v>
          </cell>
          <cell r="F705" t="str">
            <v/>
          </cell>
          <cell r="G705" t="str">
            <v>TROY ISD</v>
          </cell>
          <cell r="H705">
            <v>238314</v>
          </cell>
          <cell r="I705">
            <v>6.8087369999999999E-5</v>
          </cell>
        </row>
        <row r="706">
          <cell r="D706" t="str">
            <v>1244</v>
          </cell>
          <cell r="E706" t="str">
            <v>219903</v>
          </cell>
          <cell r="F706" t="str">
            <v/>
          </cell>
          <cell r="G706" t="str">
            <v>TULIA ISD</v>
          </cell>
          <cell r="H706">
            <v>254882</v>
          </cell>
          <cell r="I706">
            <v>7.2820921000000004E-5</v>
          </cell>
        </row>
        <row r="707">
          <cell r="D707" t="str">
            <v>1245</v>
          </cell>
          <cell r="E707" t="str">
            <v>096905</v>
          </cell>
          <cell r="F707" t="str">
            <v/>
          </cell>
          <cell r="G707" t="str">
            <v>TURKEY QUITAQUE CISD</v>
          </cell>
          <cell r="H707">
            <v>35261</v>
          </cell>
          <cell r="I707">
            <v>1.0074224999999999E-5</v>
          </cell>
        </row>
        <row r="708">
          <cell r="D708" t="str">
            <v>1246</v>
          </cell>
          <cell r="E708" t="str">
            <v>221911</v>
          </cell>
          <cell r="F708" t="str">
            <v/>
          </cell>
          <cell r="G708" t="str">
            <v>JIM NED CONS ISD</v>
          </cell>
          <cell r="H708">
            <v>253888</v>
          </cell>
          <cell r="I708">
            <v>7.2536931000000005E-5</v>
          </cell>
        </row>
        <row r="709">
          <cell r="D709" t="str">
            <v>1247</v>
          </cell>
          <cell r="E709" t="str">
            <v>212905</v>
          </cell>
          <cell r="F709" t="str">
            <v/>
          </cell>
          <cell r="G709" t="str">
            <v>TYLER ISD</v>
          </cell>
          <cell r="H709">
            <v>3570391</v>
          </cell>
          <cell r="I709">
            <v>1.020076588E-3</v>
          </cell>
        </row>
        <row r="710">
          <cell r="D710" t="str">
            <v>1250</v>
          </cell>
          <cell r="E710" t="str">
            <v>232904</v>
          </cell>
          <cell r="F710" t="str">
            <v/>
          </cell>
          <cell r="G710" t="str">
            <v>UTOPIA ISD</v>
          </cell>
          <cell r="H710">
            <v>40112</v>
          </cell>
          <cell r="I710">
            <v>1.1460177E-5</v>
          </cell>
        </row>
        <row r="711">
          <cell r="D711" t="str">
            <v>1251</v>
          </cell>
          <cell r="E711" t="str">
            <v>232903</v>
          </cell>
          <cell r="F711" t="str">
            <v/>
          </cell>
          <cell r="G711" t="str">
            <v>UVALDE CONS ISD</v>
          </cell>
          <cell r="H711">
            <v>1019732</v>
          </cell>
          <cell r="I711">
            <v>2.9134196800000001E-4</v>
          </cell>
        </row>
        <row r="712">
          <cell r="D712" t="str">
            <v>1252</v>
          </cell>
          <cell r="E712" t="str">
            <v>018904</v>
          </cell>
          <cell r="F712" t="str">
            <v/>
          </cell>
          <cell r="G712" t="str">
            <v>VALLEY MILLS ISD</v>
          </cell>
          <cell r="H712">
            <v>86151</v>
          </cell>
          <cell r="I712">
            <v>2.4613724E-5</v>
          </cell>
        </row>
        <row r="713">
          <cell r="D713" t="str">
            <v>1253</v>
          </cell>
          <cell r="E713" t="str">
            <v>049903</v>
          </cell>
          <cell r="F713" t="str">
            <v/>
          </cell>
          <cell r="G713" t="str">
            <v>VALLEY VIEW ISD</v>
          </cell>
          <cell r="H713">
            <v>127513</v>
          </cell>
          <cell r="I713">
            <v>3.6431031000000002E-5</v>
          </cell>
        </row>
        <row r="714">
          <cell r="D714" t="str">
            <v>1255</v>
          </cell>
          <cell r="E714" t="str">
            <v>234906</v>
          </cell>
          <cell r="F714" t="str">
            <v/>
          </cell>
          <cell r="G714" t="str">
            <v>VAN ISD</v>
          </cell>
          <cell r="H714">
            <v>390123</v>
          </cell>
          <cell r="I714">
            <v>1.11459876E-4</v>
          </cell>
        </row>
        <row r="715">
          <cell r="D715" t="str">
            <v>1256</v>
          </cell>
          <cell r="E715" t="str">
            <v>091908</v>
          </cell>
          <cell r="F715" t="str">
            <v/>
          </cell>
          <cell r="G715" t="str">
            <v>VAN ALSTYNE ISD</v>
          </cell>
          <cell r="H715">
            <v>240729</v>
          </cell>
          <cell r="I715">
            <v>6.8777345999999995E-5</v>
          </cell>
        </row>
        <row r="716">
          <cell r="D716" t="str">
            <v>1257</v>
          </cell>
          <cell r="E716" t="str">
            <v>180902</v>
          </cell>
          <cell r="F716" t="str">
            <v/>
          </cell>
          <cell r="G716" t="str">
            <v>VEGA ISD</v>
          </cell>
          <cell r="H716">
            <v>64451</v>
          </cell>
          <cell r="I716">
            <v>1.8413937000000001E-5</v>
          </cell>
        </row>
        <row r="717">
          <cell r="D717" t="str">
            <v>1259</v>
          </cell>
          <cell r="E717" t="str">
            <v>126908</v>
          </cell>
          <cell r="F717" t="str">
            <v/>
          </cell>
          <cell r="G717" t="str">
            <v>VENUS ISD</v>
          </cell>
          <cell r="H717">
            <v>381853</v>
          </cell>
          <cell r="I717">
            <v>1.090971E-4</v>
          </cell>
        </row>
        <row r="718">
          <cell r="D718" t="str">
            <v>1260</v>
          </cell>
          <cell r="E718" t="str">
            <v>244903</v>
          </cell>
          <cell r="F718" t="str">
            <v/>
          </cell>
          <cell r="G718" t="str">
            <v>VERNON CONS ISD</v>
          </cell>
          <cell r="H718">
            <v>321234</v>
          </cell>
          <cell r="I718">
            <v>9.1777982000000005E-5</v>
          </cell>
        </row>
        <row r="719">
          <cell r="D719" t="str">
            <v>1262</v>
          </cell>
          <cell r="E719" t="str">
            <v>235902</v>
          </cell>
          <cell r="F719" t="str">
            <v/>
          </cell>
          <cell r="G719" t="str">
            <v>VICTORIA ISD</v>
          </cell>
          <cell r="H719">
            <v>2574811</v>
          </cell>
          <cell r="I719">
            <v>7.3563495399999997E-4</v>
          </cell>
        </row>
        <row r="720">
          <cell r="D720" t="str">
            <v>1264</v>
          </cell>
          <cell r="E720" t="str">
            <v>161914</v>
          </cell>
          <cell r="F720" t="str">
            <v/>
          </cell>
          <cell r="G720" t="str">
            <v>WACO ISD</v>
          </cell>
          <cell r="H720">
            <v>3274794</v>
          </cell>
          <cell r="I720">
            <v>9.3562321000000004E-4</v>
          </cell>
        </row>
        <row r="721">
          <cell r="D721" t="str">
            <v>1266</v>
          </cell>
          <cell r="E721" t="str">
            <v>089905</v>
          </cell>
          <cell r="F721" t="str">
            <v/>
          </cell>
          <cell r="G721" t="str">
            <v>WAELDER ISD</v>
          </cell>
          <cell r="H721">
            <v>70815</v>
          </cell>
          <cell r="I721">
            <v>2.023216E-5</v>
          </cell>
        </row>
        <row r="722">
          <cell r="D722" t="str">
            <v>1267</v>
          </cell>
          <cell r="E722" t="str">
            <v>237904</v>
          </cell>
          <cell r="F722" t="str">
            <v/>
          </cell>
          <cell r="G722" t="str">
            <v>WALLER ISD</v>
          </cell>
          <cell r="H722">
            <v>1567931</v>
          </cell>
          <cell r="I722">
            <v>4.4796486E-4</v>
          </cell>
        </row>
        <row r="723">
          <cell r="D723" t="str">
            <v>1268</v>
          </cell>
          <cell r="E723" t="str">
            <v>008903</v>
          </cell>
          <cell r="F723" t="str">
            <v/>
          </cell>
          <cell r="G723" t="str">
            <v>BRAZOS ISD</v>
          </cell>
          <cell r="H723">
            <v>141818</v>
          </cell>
          <cell r="I723">
            <v>4.0518032999999998E-5</v>
          </cell>
        </row>
        <row r="724">
          <cell r="D724" t="str">
            <v>1269</v>
          </cell>
          <cell r="E724" t="str">
            <v>018905</v>
          </cell>
          <cell r="F724" t="str">
            <v/>
          </cell>
          <cell r="G724" t="str">
            <v>WALNUT SPRINGS ISD</v>
          </cell>
          <cell r="H724">
            <v>47044</v>
          </cell>
          <cell r="I724">
            <v>1.344068E-5</v>
          </cell>
        </row>
        <row r="725">
          <cell r="D725" t="str">
            <v>1270</v>
          </cell>
          <cell r="E725" t="str">
            <v>102903</v>
          </cell>
          <cell r="F725" t="str">
            <v/>
          </cell>
          <cell r="G725" t="str">
            <v>WASKOM ISD</v>
          </cell>
          <cell r="H725">
            <v>149375</v>
          </cell>
          <cell r="I725">
            <v>4.2677101999999997E-5</v>
          </cell>
        </row>
        <row r="726">
          <cell r="D726" t="str">
            <v>1271</v>
          </cell>
          <cell r="E726" t="str">
            <v>226905</v>
          </cell>
          <cell r="F726" t="str">
            <v/>
          </cell>
          <cell r="G726" t="str">
            <v>WATER VALLEY ISD</v>
          </cell>
          <cell r="H726">
            <v>56320</v>
          </cell>
          <cell r="I726">
            <v>1.6090874000000001E-5</v>
          </cell>
        </row>
        <row r="727">
          <cell r="D727" t="str">
            <v>1272</v>
          </cell>
          <cell r="E727" t="str">
            <v>070912</v>
          </cell>
          <cell r="F727" t="str">
            <v/>
          </cell>
          <cell r="G727" t="str">
            <v>WAXAHACHIE ISD</v>
          </cell>
          <cell r="H727">
            <v>1831068</v>
          </cell>
          <cell r="I727">
            <v>5.2314427100000002E-4</v>
          </cell>
        </row>
        <row r="728">
          <cell r="D728" t="str">
            <v>1273</v>
          </cell>
          <cell r="E728" t="str">
            <v>184903</v>
          </cell>
          <cell r="F728" t="str">
            <v/>
          </cell>
          <cell r="G728" t="str">
            <v>WEATHERFORD ISD</v>
          </cell>
          <cell r="H728">
            <v>1621331</v>
          </cell>
          <cell r="I728">
            <v>4.6322147699999998E-4</v>
          </cell>
        </row>
        <row r="729">
          <cell r="D729" t="str">
            <v>1275</v>
          </cell>
          <cell r="E729" t="str">
            <v>045905</v>
          </cell>
          <cell r="F729" t="str">
            <v/>
          </cell>
          <cell r="G729" t="str">
            <v>WEIMAR ISD</v>
          </cell>
          <cell r="H729">
            <v>117319</v>
          </cell>
          <cell r="I729">
            <v>3.3518559999999998E-5</v>
          </cell>
        </row>
        <row r="730">
          <cell r="D730" t="str">
            <v>1277</v>
          </cell>
          <cell r="E730" t="str">
            <v>044902</v>
          </cell>
          <cell r="F730" t="str">
            <v/>
          </cell>
          <cell r="G730" t="str">
            <v>WELLINGTON ISD</v>
          </cell>
          <cell r="H730">
            <v>115080</v>
          </cell>
          <cell r="I730">
            <v>3.2878868E-5</v>
          </cell>
        </row>
        <row r="731">
          <cell r="D731" t="str">
            <v>1278</v>
          </cell>
          <cell r="E731" t="str">
            <v>037909</v>
          </cell>
          <cell r="F731" t="str">
            <v/>
          </cell>
          <cell r="G731" t="str">
            <v>WELLS ISD</v>
          </cell>
          <cell r="H731">
            <v>56622</v>
          </cell>
          <cell r="I731">
            <v>1.6177157000000001E-5</v>
          </cell>
        </row>
        <row r="732">
          <cell r="D732" t="str">
            <v>1281</v>
          </cell>
          <cell r="E732" t="str">
            <v>108913</v>
          </cell>
          <cell r="F732" t="str">
            <v/>
          </cell>
          <cell r="G732" t="str">
            <v>WESLACO ISD</v>
          </cell>
          <cell r="H732">
            <v>3804603</v>
          </cell>
          <cell r="I732">
            <v>1.086991998E-3</v>
          </cell>
        </row>
        <row r="733">
          <cell r="D733" t="str">
            <v>1282</v>
          </cell>
          <cell r="E733" t="str">
            <v>161916</v>
          </cell>
          <cell r="F733" t="str">
            <v/>
          </cell>
          <cell r="G733" t="str">
            <v>WEST ISD</v>
          </cell>
          <cell r="H733">
            <v>193432</v>
          </cell>
          <cell r="I733">
            <v>5.5264382999999999E-5</v>
          </cell>
        </row>
        <row r="734">
          <cell r="D734" t="str">
            <v>1283</v>
          </cell>
          <cell r="E734" t="str">
            <v>168903</v>
          </cell>
          <cell r="F734" t="str">
            <v/>
          </cell>
          <cell r="G734" t="str">
            <v>WESTBROOK ISD</v>
          </cell>
          <cell r="H734">
            <v>57692</v>
          </cell>
          <cell r="I734">
            <v>1.6482861000000001E-5</v>
          </cell>
        </row>
        <row r="735">
          <cell r="D735" t="str">
            <v>1284</v>
          </cell>
          <cell r="E735" t="str">
            <v>020907</v>
          </cell>
          <cell r="F735" t="str">
            <v/>
          </cell>
          <cell r="G735" t="str">
            <v>COLUMBIA BRAZORIA ISD</v>
          </cell>
          <cell r="H735">
            <v>627458</v>
          </cell>
          <cell r="I735">
            <v>1.79267541E-4</v>
          </cell>
        </row>
        <row r="736">
          <cell r="D736" t="str">
            <v>1287</v>
          </cell>
          <cell r="E736" t="str">
            <v>181906</v>
          </cell>
          <cell r="F736" t="str">
            <v/>
          </cell>
          <cell r="G736" t="str">
            <v>WEST ORANGE-COVE CISD</v>
          </cell>
          <cell r="H736">
            <v>587690</v>
          </cell>
          <cell r="I736">
            <v>1.67905647E-4</v>
          </cell>
        </row>
        <row r="737">
          <cell r="D737" t="str">
            <v>1289</v>
          </cell>
          <cell r="E737" t="str">
            <v>241904</v>
          </cell>
          <cell r="F737" t="str">
            <v/>
          </cell>
          <cell r="G737" t="str">
            <v>WHARTON ISD</v>
          </cell>
          <cell r="H737">
            <v>436472</v>
          </cell>
          <cell r="I737">
            <v>1.24701992E-4</v>
          </cell>
        </row>
        <row r="738">
          <cell r="D738" t="str">
            <v>1290</v>
          </cell>
          <cell r="E738" t="str">
            <v>242903</v>
          </cell>
          <cell r="F738" t="str">
            <v/>
          </cell>
          <cell r="G738" t="str">
            <v>WHEELER ISD</v>
          </cell>
          <cell r="H738">
            <v>67404</v>
          </cell>
          <cell r="I738">
            <v>1.9257623E-5</v>
          </cell>
        </row>
        <row r="739">
          <cell r="D739" t="str">
            <v>1291</v>
          </cell>
          <cell r="E739" t="str">
            <v>033904</v>
          </cell>
          <cell r="F739" t="str">
            <v/>
          </cell>
          <cell r="G739" t="str">
            <v>WHITE DEER ISD</v>
          </cell>
          <cell r="H739">
            <v>70620</v>
          </cell>
          <cell r="I739">
            <v>2.0176448E-5</v>
          </cell>
        </row>
        <row r="740">
          <cell r="D740" t="str">
            <v>1292</v>
          </cell>
          <cell r="E740" t="str">
            <v>040902</v>
          </cell>
          <cell r="F740" t="str">
            <v/>
          </cell>
          <cell r="G740" t="str">
            <v>WHITEFACE ISD</v>
          </cell>
          <cell r="H740">
            <v>69497</v>
          </cell>
          <cell r="I740">
            <v>1.9855601999999999E-5</v>
          </cell>
        </row>
        <row r="741">
          <cell r="D741" t="str">
            <v>1294</v>
          </cell>
          <cell r="E741" t="str">
            <v>212906</v>
          </cell>
          <cell r="F741" t="str">
            <v/>
          </cell>
          <cell r="G741" t="str">
            <v>WHITEHOUSE ISD</v>
          </cell>
          <cell r="H741">
            <v>796325</v>
          </cell>
          <cell r="I741">
            <v>2.27513594E-4</v>
          </cell>
        </row>
        <row r="742">
          <cell r="D742" t="str">
            <v>1295</v>
          </cell>
          <cell r="E742" t="str">
            <v>091909</v>
          </cell>
          <cell r="F742" t="str">
            <v/>
          </cell>
          <cell r="G742" t="str">
            <v>WHITESBORO ISD</v>
          </cell>
          <cell r="H742">
            <v>256894</v>
          </cell>
          <cell r="I742">
            <v>7.3395758000000005E-5</v>
          </cell>
        </row>
        <row r="743">
          <cell r="D743" t="str">
            <v>1296</v>
          </cell>
          <cell r="E743" t="str">
            <v>091910</v>
          </cell>
          <cell r="F743" t="str">
            <v/>
          </cell>
          <cell r="G743" t="str">
            <v>WHITEWRIGHT ISD</v>
          </cell>
          <cell r="H743">
            <v>147109</v>
          </cell>
          <cell r="I743">
            <v>4.2029695999999997E-5</v>
          </cell>
        </row>
        <row r="744">
          <cell r="D744" t="str">
            <v>1297</v>
          </cell>
          <cell r="E744" t="str">
            <v>110908</v>
          </cell>
          <cell r="F744" t="str">
            <v/>
          </cell>
          <cell r="G744" t="str">
            <v>WHITHARRAL ISD</v>
          </cell>
          <cell r="H744">
            <v>30877</v>
          </cell>
          <cell r="I744">
            <v>8.8216959999999996E-6</v>
          </cell>
        </row>
        <row r="745">
          <cell r="D745" t="str">
            <v>1298</v>
          </cell>
          <cell r="E745" t="str">
            <v>109911</v>
          </cell>
          <cell r="F745" t="str">
            <v/>
          </cell>
          <cell r="G745" t="str">
            <v>WHITNEY ISD</v>
          </cell>
          <cell r="H745">
            <v>266534</v>
          </cell>
          <cell r="I745">
            <v>7.6149948999999995E-5</v>
          </cell>
        </row>
        <row r="746">
          <cell r="D746" t="str">
            <v>1299</v>
          </cell>
          <cell r="E746" t="str">
            <v>243905</v>
          </cell>
          <cell r="F746" t="str">
            <v/>
          </cell>
          <cell r="G746" t="str">
            <v>WICHITA FALLS ISD</v>
          </cell>
          <cell r="H746">
            <v>2262178</v>
          </cell>
          <cell r="I746">
            <v>6.4631431599999998E-4</v>
          </cell>
        </row>
        <row r="747">
          <cell r="D747" t="str">
            <v>1301</v>
          </cell>
          <cell r="E747" t="str">
            <v>170904</v>
          </cell>
          <cell r="F747" t="str">
            <v/>
          </cell>
          <cell r="G747" t="str">
            <v>WILLIS ISD</v>
          </cell>
          <cell r="H747">
            <v>1409669</v>
          </cell>
          <cell r="I747">
            <v>4.0274870299999998E-4</v>
          </cell>
        </row>
        <row r="748">
          <cell r="D748" t="str">
            <v>1303</v>
          </cell>
          <cell r="E748" t="str">
            <v>234907</v>
          </cell>
          <cell r="F748" t="str">
            <v/>
          </cell>
          <cell r="G748" t="str">
            <v>WILLS POINT ISD</v>
          </cell>
          <cell r="H748">
            <v>435469</v>
          </cell>
          <cell r="I748">
            <v>1.2441543E-4</v>
          </cell>
        </row>
        <row r="749">
          <cell r="D749" t="str">
            <v>1305</v>
          </cell>
          <cell r="E749" t="str">
            <v>153907</v>
          </cell>
          <cell r="F749" t="str">
            <v/>
          </cell>
          <cell r="G749" t="str">
            <v>WILSON ISD</v>
          </cell>
          <cell r="H749">
            <v>64788</v>
          </cell>
          <cell r="I749">
            <v>1.8510219999999999E-5</v>
          </cell>
        </row>
        <row r="750">
          <cell r="D750" t="str">
            <v>1310</v>
          </cell>
          <cell r="E750" t="str">
            <v>248902</v>
          </cell>
          <cell r="F750" t="str">
            <v/>
          </cell>
          <cell r="G750" t="str">
            <v>WINK-LOVING CONS ISD</v>
          </cell>
          <cell r="H750">
            <v>107121</v>
          </cell>
          <cell r="I750">
            <v>3.0604946000000002E-5</v>
          </cell>
        </row>
        <row r="751">
          <cell r="D751" t="str">
            <v>1311</v>
          </cell>
          <cell r="E751" t="str">
            <v>250907</v>
          </cell>
          <cell r="F751" t="str">
            <v/>
          </cell>
          <cell r="G751" t="str">
            <v>WINNSBORO ISD</v>
          </cell>
          <cell r="H751">
            <v>236623</v>
          </cell>
          <cell r="I751">
            <v>6.7604243000000003E-5</v>
          </cell>
        </row>
        <row r="752">
          <cell r="D752" t="str">
            <v>1312</v>
          </cell>
          <cell r="E752" t="str">
            <v>200904</v>
          </cell>
          <cell r="F752" t="str">
            <v/>
          </cell>
          <cell r="G752" t="str">
            <v>WINTERS ISD</v>
          </cell>
          <cell r="H752">
            <v>126413</v>
          </cell>
          <cell r="I752">
            <v>3.6116755999999999E-5</v>
          </cell>
        </row>
        <row r="753">
          <cell r="D753" t="str">
            <v>1313</v>
          </cell>
          <cell r="E753" t="str">
            <v>174906</v>
          </cell>
          <cell r="F753" t="str">
            <v/>
          </cell>
          <cell r="G753" t="str">
            <v>WODEN ISD</v>
          </cell>
          <cell r="H753">
            <v>144282</v>
          </cell>
          <cell r="I753">
            <v>4.1222008999999997E-5</v>
          </cell>
        </row>
        <row r="754">
          <cell r="D754" t="str">
            <v>1314</v>
          </cell>
          <cell r="E754" t="str">
            <v>116909</v>
          </cell>
          <cell r="F754" t="str">
            <v/>
          </cell>
          <cell r="G754" t="str">
            <v>WOLFE CITY ISD</v>
          </cell>
          <cell r="H754">
            <v>132568</v>
          </cell>
          <cell r="I754">
            <v>3.7875267000000003E-5</v>
          </cell>
        </row>
        <row r="755">
          <cell r="D755" t="str">
            <v>1317</v>
          </cell>
          <cell r="E755" t="str">
            <v>196902</v>
          </cell>
          <cell r="F755" t="str">
            <v/>
          </cell>
          <cell r="G755" t="str">
            <v>WOODSBORO ISD</v>
          </cell>
          <cell r="H755">
            <v>73522</v>
          </cell>
          <cell r="I755">
            <v>2.1005562E-5</v>
          </cell>
        </row>
        <row r="756">
          <cell r="D756" t="str">
            <v>1318</v>
          </cell>
          <cell r="E756" t="str">
            <v>224902</v>
          </cell>
          <cell r="F756" t="str">
            <v/>
          </cell>
          <cell r="G756" t="str">
            <v>WOODSON ISD</v>
          </cell>
          <cell r="H756">
            <v>39142</v>
          </cell>
          <cell r="I756">
            <v>1.1183043E-5</v>
          </cell>
        </row>
        <row r="757">
          <cell r="D757" t="str">
            <v>1319</v>
          </cell>
          <cell r="E757" t="str">
            <v>229903</v>
          </cell>
          <cell r="F757" t="str">
            <v/>
          </cell>
          <cell r="G757" t="str">
            <v>WOODVILLE ISD</v>
          </cell>
          <cell r="H757">
            <v>316752</v>
          </cell>
          <cell r="I757">
            <v>9.0497454999999996E-5</v>
          </cell>
        </row>
        <row r="758">
          <cell r="D758" t="str">
            <v>1320</v>
          </cell>
          <cell r="E758" t="str">
            <v>081905</v>
          </cell>
          <cell r="F758" t="str">
            <v/>
          </cell>
          <cell r="G758" t="str">
            <v>WORTHAM ISD</v>
          </cell>
          <cell r="H758">
            <v>71231</v>
          </cell>
          <cell r="I758">
            <v>2.0351013000000001E-5</v>
          </cell>
        </row>
        <row r="759">
          <cell r="D759" t="str">
            <v>1321</v>
          </cell>
          <cell r="E759" t="str">
            <v>043914</v>
          </cell>
          <cell r="F759" t="str">
            <v/>
          </cell>
          <cell r="G759" t="str">
            <v>WYLIE ISD</v>
          </cell>
          <cell r="H759">
            <v>3059849</v>
          </cell>
          <cell r="I759">
            <v>8.7421246800000005E-4</v>
          </cell>
        </row>
        <row r="760">
          <cell r="D760" t="str">
            <v>1322</v>
          </cell>
          <cell r="E760" t="str">
            <v>062903</v>
          </cell>
          <cell r="F760" t="str">
            <v/>
          </cell>
          <cell r="G760" t="str">
            <v>YOAKUM ISD</v>
          </cell>
          <cell r="H760">
            <v>352500</v>
          </cell>
          <cell r="I760">
            <v>1.00710818E-4</v>
          </cell>
        </row>
        <row r="761">
          <cell r="D761" t="str">
            <v>1323</v>
          </cell>
          <cell r="E761" t="str">
            <v>062904</v>
          </cell>
          <cell r="F761" t="str">
            <v/>
          </cell>
          <cell r="G761" t="str">
            <v>YORKTOWN ISD</v>
          </cell>
          <cell r="H761">
            <v>86465</v>
          </cell>
          <cell r="I761">
            <v>2.4703435E-5</v>
          </cell>
        </row>
        <row r="762">
          <cell r="D762" t="str">
            <v>1326</v>
          </cell>
          <cell r="E762" t="str">
            <v>043912</v>
          </cell>
          <cell r="F762" t="str">
            <v/>
          </cell>
          <cell r="G762" t="str">
            <v>PROSPER ISD</v>
          </cell>
          <cell r="H762">
            <v>2629923</v>
          </cell>
          <cell r="I762">
            <v>7.5138069799999998E-4</v>
          </cell>
        </row>
        <row r="763">
          <cell r="D763" t="str">
            <v>1328</v>
          </cell>
          <cell r="E763" t="str">
            <v>188952</v>
          </cell>
          <cell r="F763" t="str">
            <v/>
          </cell>
          <cell r="G763" t="str">
            <v>AMARILLO COLLEGE</v>
          </cell>
          <cell r="H763">
            <v>1159706</v>
          </cell>
          <cell r="I763">
            <v>3.3133316200000001E-4</v>
          </cell>
        </row>
        <row r="764">
          <cell r="D764" t="str">
            <v>1332</v>
          </cell>
          <cell r="E764" t="str">
            <v>073903</v>
          </cell>
          <cell r="F764" t="str">
            <v/>
          </cell>
          <cell r="G764" t="str">
            <v>MARLIN ISD</v>
          </cell>
          <cell r="H764">
            <v>372263</v>
          </cell>
          <cell r="I764">
            <v>1.0635719500000001E-4</v>
          </cell>
        </row>
        <row r="765">
          <cell r="D765" t="str">
            <v>1334</v>
          </cell>
          <cell r="E765" t="str">
            <v>188902</v>
          </cell>
          <cell r="F765" t="str">
            <v/>
          </cell>
          <cell r="G765" t="str">
            <v>RIVER ROAD ISD</v>
          </cell>
          <cell r="H765">
            <v>275065</v>
          </cell>
          <cell r="I765">
            <v>7.8587294000000003E-5</v>
          </cell>
        </row>
        <row r="766">
          <cell r="D766" t="str">
            <v>1336</v>
          </cell>
          <cell r="E766" t="str">
            <v>014902</v>
          </cell>
          <cell r="F766" t="str">
            <v/>
          </cell>
          <cell r="G766" t="str">
            <v>BARTLETT ISD</v>
          </cell>
          <cell r="H766">
            <v>75980</v>
          </cell>
          <cell r="I766">
            <v>2.1707824000000001E-5</v>
          </cell>
        </row>
        <row r="767">
          <cell r="D767" t="str">
            <v>1337</v>
          </cell>
          <cell r="E767" t="str">
            <v>148905</v>
          </cell>
          <cell r="F767" t="str">
            <v/>
          </cell>
          <cell r="G767" t="str">
            <v>DARROUZETT ISD</v>
          </cell>
          <cell r="H767">
            <v>30119</v>
          </cell>
          <cell r="I767">
            <v>8.6051319999999992E-6</v>
          </cell>
        </row>
        <row r="768">
          <cell r="D768" t="str">
            <v>1338</v>
          </cell>
          <cell r="E768" t="str">
            <v>243735</v>
          </cell>
          <cell r="F768" t="str">
            <v/>
          </cell>
          <cell r="G768" t="str">
            <v>MIDWESTERN STATE UNIVERSITY</v>
          </cell>
          <cell r="H768">
            <v>1095087</v>
          </cell>
          <cell r="I768">
            <v>3.1287122600000001E-4</v>
          </cell>
        </row>
        <row r="769">
          <cell r="D769" t="str">
            <v>1339</v>
          </cell>
          <cell r="E769" t="str">
            <v>181907</v>
          </cell>
          <cell r="F769" t="str">
            <v/>
          </cell>
          <cell r="G769" t="str">
            <v>VIDOR ISD</v>
          </cell>
          <cell r="H769">
            <v>789784</v>
          </cell>
          <cell r="I769">
            <v>2.2564480099999999E-4</v>
          </cell>
        </row>
        <row r="770">
          <cell r="D770" t="str">
            <v>1340</v>
          </cell>
          <cell r="E770" t="str">
            <v>239954</v>
          </cell>
          <cell r="F770" t="str">
            <v/>
          </cell>
          <cell r="G770" t="str">
            <v>BLINN COLLEGE</v>
          </cell>
          <cell r="H770">
            <v>1478196</v>
          </cell>
          <cell r="I770">
            <v>4.2232717099999998E-4</v>
          </cell>
        </row>
        <row r="771">
          <cell r="D771" t="str">
            <v>1341</v>
          </cell>
          <cell r="E771" t="str">
            <v>071905</v>
          </cell>
          <cell r="F771" t="str">
            <v/>
          </cell>
          <cell r="G771" t="str">
            <v>YSLETA ISD</v>
          </cell>
          <cell r="H771">
            <v>8373165</v>
          </cell>
          <cell r="I771">
            <v>2.3922504800000001E-3</v>
          </cell>
        </row>
        <row r="772">
          <cell r="D772" t="str">
            <v>1344</v>
          </cell>
          <cell r="E772" t="str">
            <v>158906</v>
          </cell>
          <cell r="F772" t="str">
            <v/>
          </cell>
          <cell r="G772" t="str">
            <v>VAN VLECK ISD</v>
          </cell>
          <cell r="H772">
            <v>235278</v>
          </cell>
          <cell r="I772">
            <v>6.7219971000000004E-5</v>
          </cell>
        </row>
        <row r="773">
          <cell r="D773" t="str">
            <v>1345</v>
          </cell>
          <cell r="E773" t="str">
            <v>101915</v>
          </cell>
          <cell r="F773" t="str">
            <v/>
          </cell>
          <cell r="G773" t="str">
            <v>KLEIN ISD</v>
          </cell>
          <cell r="H773">
            <v>11549848</v>
          </cell>
          <cell r="I773">
            <v>3.299842941E-3</v>
          </cell>
        </row>
        <row r="774">
          <cell r="D774" t="str">
            <v>1346</v>
          </cell>
          <cell r="E774" t="str">
            <v>086902</v>
          </cell>
          <cell r="F774" t="str">
            <v/>
          </cell>
          <cell r="G774" t="str">
            <v>HARPER ISD</v>
          </cell>
          <cell r="H774">
            <v>118024</v>
          </cell>
          <cell r="I774">
            <v>3.3719982E-5</v>
          </cell>
        </row>
        <row r="775">
          <cell r="D775" t="str">
            <v>1349</v>
          </cell>
          <cell r="E775" t="str">
            <v>110907</v>
          </cell>
          <cell r="F775" t="str">
            <v/>
          </cell>
          <cell r="G775" t="str">
            <v>SUNDOWN ISD</v>
          </cell>
          <cell r="H775">
            <v>160695</v>
          </cell>
          <cell r="I775">
            <v>4.5911276000000003E-5</v>
          </cell>
        </row>
        <row r="776">
          <cell r="D776" t="str">
            <v>1353</v>
          </cell>
          <cell r="E776" t="str">
            <v>102901</v>
          </cell>
          <cell r="F776" t="str">
            <v/>
          </cell>
          <cell r="G776" t="str">
            <v>KARNACK ISD</v>
          </cell>
          <cell r="H776">
            <v>36472</v>
          </cell>
          <cell r="I776">
            <v>1.0420213E-5</v>
          </cell>
        </row>
        <row r="777">
          <cell r="D777" t="str">
            <v>1354</v>
          </cell>
          <cell r="E777" t="str">
            <v>169908</v>
          </cell>
          <cell r="F777" t="str">
            <v/>
          </cell>
          <cell r="G777" t="str">
            <v>MONTAGUE ISD</v>
          </cell>
          <cell r="H777">
            <v>16718</v>
          </cell>
          <cell r="I777">
            <v>4.7764069999999997E-6</v>
          </cell>
        </row>
        <row r="778">
          <cell r="D778" t="str">
            <v>1355</v>
          </cell>
          <cell r="E778" t="str">
            <v>112907</v>
          </cell>
          <cell r="F778" t="str">
            <v/>
          </cell>
          <cell r="G778" t="str">
            <v>MILLER GROVE ISD</v>
          </cell>
          <cell r="H778">
            <v>40402</v>
          </cell>
          <cell r="I778">
            <v>1.1543030999999999E-5</v>
          </cell>
        </row>
        <row r="779">
          <cell r="D779" t="str">
            <v>1356</v>
          </cell>
          <cell r="E779" t="str">
            <v>101905</v>
          </cell>
          <cell r="F779" t="str">
            <v/>
          </cell>
          <cell r="G779" t="str">
            <v>CHANNELVIEW ISD</v>
          </cell>
          <cell r="H779">
            <v>2052134</v>
          </cell>
          <cell r="I779">
            <v>5.8630381100000005E-4</v>
          </cell>
        </row>
        <row r="780">
          <cell r="D780" t="str">
            <v>1359</v>
          </cell>
          <cell r="E780" t="str">
            <v>057906</v>
          </cell>
          <cell r="F780" t="str">
            <v/>
          </cell>
          <cell r="G780" t="str">
            <v>DE SOTO ISD</v>
          </cell>
          <cell r="H780">
            <v>2368454</v>
          </cell>
          <cell r="I780">
            <v>6.7667784099999999E-4</v>
          </cell>
        </row>
        <row r="781">
          <cell r="D781" t="str">
            <v>1361</v>
          </cell>
          <cell r="E781" t="str">
            <v>185904</v>
          </cell>
          <cell r="F781" t="str">
            <v/>
          </cell>
          <cell r="G781" t="str">
            <v>LAZBUDDIE ISD</v>
          </cell>
          <cell r="H781">
            <v>36057</v>
          </cell>
          <cell r="I781">
            <v>1.0301645E-5</v>
          </cell>
        </row>
        <row r="782">
          <cell r="D782" t="str">
            <v>1366</v>
          </cell>
          <cell r="E782" t="str">
            <v>187901</v>
          </cell>
          <cell r="F782" t="str">
            <v/>
          </cell>
          <cell r="G782" t="str">
            <v>BIG SANDY ISD</v>
          </cell>
          <cell r="H782">
            <v>54398</v>
          </cell>
          <cell r="I782">
            <v>1.5541751E-5</v>
          </cell>
        </row>
        <row r="783">
          <cell r="D783" t="str">
            <v>1370</v>
          </cell>
          <cell r="E783" t="str">
            <v>101908</v>
          </cell>
          <cell r="F783" t="str">
            <v/>
          </cell>
          <cell r="G783" t="str">
            <v>DEER PARK ISD</v>
          </cell>
          <cell r="H783">
            <v>2833261</v>
          </cell>
          <cell r="I783">
            <v>8.0947526800000005E-4</v>
          </cell>
        </row>
        <row r="784">
          <cell r="D784" t="str">
            <v>1375</v>
          </cell>
          <cell r="E784" t="str">
            <v>123734</v>
          </cell>
          <cell r="F784" t="str">
            <v/>
          </cell>
          <cell r="G784" t="str">
            <v>LAMAR UNIVERSITY-BEAUMONT</v>
          </cell>
          <cell r="H784">
            <v>4390352</v>
          </cell>
          <cell r="I784">
            <v>1.2543430920000001E-3</v>
          </cell>
        </row>
        <row r="785">
          <cell r="D785" t="str">
            <v>1376</v>
          </cell>
          <cell r="E785" t="str">
            <v>003902</v>
          </cell>
          <cell r="F785" t="str">
            <v/>
          </cell>
          <cell r="G785" t="str">
            <v>HUDSON ISD</v>
          </cell>
          <cell r="H785">
            <v>437187</v>
          </cell>
          <cell r="I785">
            <v>1.2490626999999999E-4</v>
          </cell>
        </row>
        <row r="786">
          <cell r="D786" t="str">
            <v>1377</v>
          </cell>
          <cell r="E786" t="str">
            <v>084901</v>
          </cell>
          <cell r="F786" t="str">
            <v/>
          </cell>
          <cell r="G786" t="str">
            <v>DICKINSON ISD</v>
          </cell>
          <cell r="H786">
            <v>2414205</v>
          </cell>
          <cell r="I786">
            <v>6.8974910600000004E-4</v>
          </cell>
        </row>
        <row r="787">
          <cell r="D787" t="str">
            <v>1378</v>
          </cell>
          <cell r="E787" t="str">
            <v>250902</v>
          </cell>
          <cell r="F787" t="str">
            <v/>
          </cell>
          <cell r="G787" t="str">
            <v>HAWKINS ISD</v>
          </cell>
          <cell r="H787">
            <v>146284</v>
          </cell>
          <cell r="I787">
            <v>4.1793989000000003E-5</v>
          </cell>
        </row>
        <row r="788">
          <cell r="D788" t="str">
            <v>1380</v>
          </cell>
          <cell r="E788" t="str">
            <v>123914</v>
          </cell>
          <cell r="F788" t="str">
            <v/>
          </cell>
          <cell r="G788" t="str">
            <v>HAMSHIRE FANNETT ISD</v>
          </cell>
          <cell r="H788">
            <v>268213</v>
          </cell>
          <cell r="I788">
            <v>7.6629647000000004E-5</v>
          </cell>
        </row>
        <row r="789">
          <cell r="D789" t="str">
            <v>1381</v>
          </cell>
          <cell r="E789" t="str">
            <v>250905</v>
          </cell>
          <cell r="F789" t="str">
            <v/>
          </cell>
          <cell r="G789" t="str">
            <v>YANTIS ISD</v>
          </cell>
          <cell r="H789">
            <v>57261</v>
          </cell>
          <cell r="I789">
            <v>1.6359721999999999E-5</v>
          </cell>
        </row>
        <row r="790">
          <cell r="D790" t="str">
            <v>1382</v>
          </cell>
          <cell r="E790" t="str">
            <v>057919</v>
          </cell>
          <cell r="F790" t="str">
            <v/>
          </cell>
          <cell r="G790" t="str">
            <v>SUNNYVALE ISD</v>
          </cell>
          <cell r="H790">
            <v>329504</v>
          </cell>
          <cell r="I790">
            <v>9.4140757999999997E-5</v>
          </cell>
        </row>
        <row r="791">
          <cell r="D791" t="str">
            <v>1388</v>
          </cell>
          <cell r="E791" t="str">
            <v>049902</v>
          </cell>
          <cell r="F791" t="str">
            <v/>
          </cell>
          <cell r="G791" t="str">
            <v>MUENSTER ISD</v>
          </cell>
          <cell r="H791">
            <v>87273</v>
          </cell>
          <cell r="I791">
            <v>2.4934283999999999E-5</v>
          </cell>
        </row>
        <row r="792">
          <cell r="D792" t="str">
            <v>1389</v>
          </cell>
          <cell r="E792" t="str">
            <v>101506</v>
          </cell>
          <cell r="F792" t="str">
            <v/>
          </cell>
          <cell r="G792" t="str">
            <v>UNIVERSITY OF TEXAS MD ANDERSON CANCER CENTER</v>
          </cell>
          <cell r="H792">
            <v>95831599</v>
          </cell>
          <cell r="I792">
            <v>2.737951404E-2</v>
          </cell>
        </row>
        <row r="793">
          <cell r="D793" t="str">
            <v>1392</v>
          </cell>
          <cell r="E793" t="str">
            <v>050901</v>
          </cell>
          <cell r="F793" t="str">
            <v/>
          </cell>
          <cell r="G793" t="str">
            <v>EVANT ISD</v>
          </cell>
          <cell r="H793">
            <v>46788</v>
          </cell>
          <cell r="I793">
            <v>1.336754E-5</v>
          </cell>
        </row>
        <row r="794">
          <cell r="D794" t="str">
            <v>1393</v>
          </cell>
          <cell r="E794" t="str">
            <v>146904</v>
          </cell>
          <cell r="F794" t="str">
            <v/>
          </cell>
          <cell r="G794" t="str">
            <v>HARDIN ISD</v>
          </cell>
          <cell r="H794">
            <v>226005</v>
          </cell>
          <cell r="I794">
            <v>6.4570634000000001E-5</v>
          </cell>
        </row>
        <row r="795">
          <cell r="D795" t="str">
            <v>1396</v>
          </cell>
          <cell r="E795" t="str">
            <v>201913</v>
          </cell>
          <cell r="F795" t="str">
            <v/>
          </cell>
          <cell r="G795" t="str">
            <v>CARLISLE ISD</v>
          </cell>
          <cell r="H795">
            <v>148365</v>
          </cell>
          <cell r="I795">
            <v>4.2388539999999999E-5</v>
          </cell>
        </row>
        <row r="796">
          <cell r="D796" t="str">
            <v>1398</v>
          </cell>
          <cell r="E796" t="str">
            <v>020905</v>
          </cell>
          <cell r="F796" t="str">
            <v/>
          </cell>
          <cell r="G796" t="str">
            <v>BRAZOSPORT ISD</v>
          </cell>
          <cell r="H796">
            <v>3198059</v>
          </cell>
          <cell r="I796">
            <v>9.1369967900000002E-4</v>
          </cell>
        </row>
        <row r="797">
          <cell r="D797" t="str">
            <v>1401</v>
          </cell>
          <cell r="E797" t="str">
            <v>145902</v>
          </cell>
          <cell r="F797" t="str">
            <v/>
          </cell>
          <cell r="G797" t="str">
            <v>CENTERVILLE ISD</v>
          </cell>
          <cell r="H797">
            <v>136386</v>
          </cell>
          <cell r="I797">
            <v>3.8966086999999997E-5</v>
          </cell>
        </row>
        <row r="798">
          <cell r="D798" t="str">
            <v>1403</v>
          </cell>
          <cell r="E798" t="str">
            <v>101730</v>
          </cell>
          <cell r="F798" t="str">
            <v/>
          </cell>
          <cell r="G798" t="str">
            <v>UNIVERSITY OF HOUSTON AT HOUSTON</v>
          </cell>
          <cell r="H798">
            <v>22078579</v>
          </cell>
          <cell r="I798">
            <v>6.3079482130000003E-3</v>
          </cell>
        </row>
        <row r="799">
          <cell r="D799" t="str">
            <v>1406</v>
          </cell>
          <cell r="E799" t="str">
            <v>123908</v>
          </cell>
          <cell r="F799" t="str">
            <v/>
          </cell>
          <cell r="G799" t="str">
            <v>PORT NECHES-GROVES ISD</v>
          </cell>
          <cell r="H799">
            <v>877138</v>
          </cell>
          <cell r="I799">
            <v>2.5060222800000001E-4</v>
          </cell>
        </row>
        <row r="800">
          <cell r="D800" t="str">
            <v>1407</v>
          </cell>
          <cell r="E800" t="str">
            <v>146903</v>
          </cell>
          <cell r="F800" t="str">
            <v/>
          </cell>
          <cell r="G800" t="str">
            <v>DEVERS ISD</v>
          </cell>
          <cell r="H800">
            <v>35201</v>
          </cell>
          <cell r="I800">
            <v>1.0057082E-5</v>
          </cell>
        </row>
        <row r="801">
          <cell r="D801" t="str">
            <v>1408</v>
          </cell>
          <cell r="E801" t="str">
            <v>254901</v>
          </cell>
          <cell r="F801" t="str">
            <v/>
          </cell>
          <cell r="G801" t="str">
            <v>CRYSTAL CITY ISD</v>
          </cell>
          <cell r="H801">
            <v>341125</v>
          </cell>
          <cell r="I801">
            <v>9.7460930000000003E-5</v>
          </cell>
        </row>
        <row r="802">
          <cell r="D802" t="str">
            <v>1410</v>
          </cell>
          <cell r="E802" t="str">
            <v>152902</v>
          </cell>
          <cell r="F802" t="str">
            <v/>
          </cell>
          <cell r="G802" t="str">
            <v>NEW DEAL ISD</v>
          </cell>
          <cell r="H802">
            <v>183531</v>
          </cell>
          <cell r="I802">
            <v>5.2435622999999999E-5</v>
          </cell>
        </row>
        <row r="803">
          <cell r="D803" t="str">
            <v>1414</v>
          </cell>
          <cell r="E803" t="str">
            <v>114966</v>
          </cell>
          <cell r="F803" t="str">
            <v/>
          </cell>
          <cell r="G803" t="str">
            <v>HOWARD CTY JR COLLEGE DIST</v>
          </cell>
          <cell r="H803">
            <v>373615</v>
          </cell>
          <cell r="I803">
            <v>1.06743467E-4</v>
          </cell>
        </row>
        <row r="804">
          <cell r="D804" t="str">
            <v>1415</v>
          </cell>
          <cell r="E804" t="str">
            <v>107964</v>
          </cell>
          <cell r="F804" t="str">
            <v/>
          </cell>
          <cell r="G804" t="str">
            <v>TRINITY VALLEY JR COLLEGE</v>
          </cell>
          <cell r="H804">
            <v>651832</v>
          </cell>
          <cell r="I804">
            <v>1.8623130099999999E-4</v>
          </cell>
        </row>
        <row r="805">
          <cell r="D805" t="str">
            <v>1416</v>
          </cell>
          <cell r="E805" t="str">
            <v>241988</v>
          </cell>
          <cell r="F805" t="str">
            <v/>
          </cell>
          <cell r="G805" t="str">
            <v>WHARTON COUNTY JR COLLEGE</v>
          </cell>
          <cell r="H805">
            <v>596615</v>
          </cell>
          <cell r="I805">
            <v>1.7045555900000001E-4</v>
          </cell>
        </row>
        <row r="806">
          <cell r="D806" t="str">
            <v>1417</v>
          </cell>
          <cell r="E806" t="str">
            <v>092967</v>
          </cell>
          <cell r="F806" t="str">
            <v/>
          </cell>
          <cell r="G806" t="str">
            <v>KILGORE COLLEGE</v>
          </cell>
          <cell r="H806">
            <v>505923</v>
          </cell>
          <cell r="I806">
            <v>1.4454445099999999E-4</v>
          </cell>
        </row>
        <row r="807">
          <cell r="D807" t="str">
            <v>1421</v>
          </cell>
          <cell r="E807" t="str">
            <v>237905</v>
          </cell>
          <cell r="F807" t="str">
            <v/>
          </cell>
          <cell r="G807" t="str">
            <v>ROYAL ISD</v>
          </cell>
          <cell r="H807">
            <v>461668</v>
          </cell>
          <cell r="I807">
            <v>1.3190060099999999E-4</v>
          </cell>
        </row>
        <row r="808">
          <cell r="D808" t="str">
            <v>1425</v>
          </cell>
          <cell r="E808" t="str">
            <v>137904</v>
          </cell>
          <cell r="F808" t="str">
            <v/>
          </cell>
          <cell r="G808" t="str">
            <v>SANTA GERTRUDIS ISD</v>
          </cell>
          <cell r="H808">
            <v>134773</v>
          </cell>
          <cell r="I808">
            <v>3.8505245000000002E-5</v>
          </cell>
        </row>
        <row r="809">
          <cell r="D809" t="str">
            <v>1427</v>
          </cell>
          <cell r="E809" t="str">
            <v>020908</v>
          </cell>
          <cell r="F809" t="str">
            <v/>
          </cell>
          <cell r="G809" t="str">
            <v>PEARLAND ISD</v>
          </cell>
          <cell r="H809">
            <v>3904771</v>
          </cell>
          <cell r="I809">
            <v>1.1156104409999999E-3</v>
          </cell>
        </row>
        <row r="810">
          <cell r="D810" t="str">
            <v>1428</v>
          </cell>
          <cell r="E810" t="str">
            <v>175972</v>
          </cell>
          <cell r="F810" t="str">
            <v/>
          </cell>
          <cell r="G810" t="str">
            <v>NAVARRO COLLEGE</v>
          </cell>
          <cell r="H810">
            <v>699748</v>
          </cell>
          <cell r="I810">
            <v>1.9992111600000001E-4</v>
          </cell>
        </row>
        <row r="811">
          <cell r="D811" t="str">
            <v>1432</v>
          </cell>
          <cell r="E811" t="str">
            <v>220915</v>
          </cell>
          <cell r="F811" t="str">
            <v/>
          </cell>
          <cell r="G811" t="str">
            <v>AZLE ISD</v>
          </cell>
          <cell r="H811">
            <v>1237503</v>
          </cell>
          <cell r="I811">
            <v>3.5356011099999999E-4</v>
          </cell>
        </row>
        <row r="812">
          <cell r="D812" t="str">
            <v>1433</v>
          </cell>
          <cell r="E812" t="str">
            <v>101920</v>
          </cell>
          <cell r="F812" t="str">
            <v/>
          </cell>
          <cell r="G812" t="str">
            <v>SPRING BRANCH ISD</v>
          </cell>
          <cell r="H812">
            <v>7534292</v>
          </cell>
          <cell r="I812">
            <v>2.152580733E-3</v>
          </cell>
        </row>
        <row r="813">
          <cell r="D813" t="str">
            <v>1439</v>
          </cell>
          <cell r="E813" t="str">
            <v>015977</v>
          </cell>
          <cell r="F813" t="str">
            <v/>
          </cell>
          <cell r="G813" t="str">
            <v>ALAMO COMMUNITY COLLEGE DIST</v>
          </cell>
          <cell r="H813">
            <v>5130100</v>
          </cell>
          <cell r="I813">
            <v>1.465692386E-3</v>
          </cell>
        </row>
        <row r="814">
          <cell r="D814" t="str">
            <v>1444</v>
          </cell>
          <cell r="E814" t="str">
            <v>232980</v>
          </cell>
          <cell r="F814" t="str">
            <v/>
          </cell>
          <cell r="G814" t="str">
            <v>SOUTHWEST TX JR COLLEGE</v>
          </cell>
          <cell r="H814">
            <v>604644</v>
          </cell>
          <cell r="I814">
            <v>1.7274947999999999E-4</v>
          </cell>
        </row>
        <row r="815">
          <cell r="D815" t="str">
            <v>1458</v>
          </cell>
          <cell r="E815" t="str">
            <v>084903</v>
          </cell>
          <cell r="F815" t="str">
            <v/>
          </cell>
          <cell r="G815" t="str">
            <v>HIGH ISLAND ISD</v>
          </cell>
          <cell r="H815">
            <v>31172</v>
          </cell>
          <cell r="I815">
            <v>8.905979E-6</v>
          </cell>
        </row>
        <row r="816">
          <cell r="D816" t="str">
            <v>1460</v>
          </cell>
          <cell r="E816" t="str">
            <v>115901</v>
          </cell>
          <cell r="F816" t="str">
            <v/>
          </cell>
          <cell r="G816" t="str">
            <v>FORT HANCOCK ISD</v>
          </cell>
          <cell r="H816">
            <v>120554</v>
          </cell>
          <cell r="I816">
            <v>3.4442814E-5</v>
          </cell>
        </row>
        <row r="817">
          <cell r="D817" t="str">
            <v>1463</v>
          </cell>
          <cell r="E817" t="str">
            <v>214902</v>
          </cell>
          <cell r="F817" t="str">
            <v/>
          </cell>
          <cell r="G817" t="str">
            <v>SAN ISIDRO ISD</v>
          </cell>
          <cell r="H817">
            <v>59386</v>
          </cell>
          <cell r="I817">
            <v>1.6966843999999999E-5</v>
          </cell>
        </row>
        <row r="818">
          <cell r="D818" t="str">
            <v>1466</v>
          </cell>
          <cell r="E818" t="str">
            <v>079901</v>
          </cell>
          <cell r="F818" t="str">
            <v/>
          </cell>
          <cell r="G818" t="str">
            <v>LAMAR CONS ISD</v>
          </cell>
          <cell r="H818">
            <v>6481980</v>
          </cell>
          <cell r="I818">
            <v>1.851930514E-3</v>
          </cell>
        </row>
        <row r="819">
          <cell r="D819" t="str">
            <v>1468</v>
          </cell>
          <cell r="E819" t="str">
            <v>101717</v>
          </cell>
          <cell r="F819" t="str">
            <v/>
          </cell>
          <cell r="G819" t="str">
            <v>TEXAS SOUTHERN UNIVERSITY</v>
          </cell>
          <cell r="H819">
            <v>2500240</v>
          </cell>
          <cell r="I819">
            <v>7.1432968800000005E-4</v>
          </cell>
        </row>
        <row r="820">
          <cell r="D820" t="str">
            <v>1469</v>
          </cell>
          <cell r="E820" t="str">
            <v>212985</v>
          </cell>
          <cell r="F820" t="str">
            <v/>
          </cell>
          <cell r="G820" t="str">
            <v>TYLER JUNIOR COLLEGE</v>
          </cell>
          <cell r="H820">
            <v>1033949</v>
          </cell>
          <cell r="I820">
            <v>2.9540382800000002E-4</v>
          </cell>
        </row>
        <row r="821">
          <cell r="D821" t="str">
            <v>1470</v>
          </cell>
          <cell r="E821" t="str">
            <v>254902</v>
          </cell>
          <cell r="F821" t="str">
            <v/>
          </cell>
          <cell r="G821" t="str">
            <v>LA PRYOR ISD</v>
          </cell>
          <cell r="H821">
            <v>111617</v>
          </cell>
          <cell r="I821">
            <v>3.1889473E-5</v>
          </cell>
        </row>
        <row r="822">
          <cell r="D822" t="str">
            <v>1471</v>
          </cell>
          <cell r="E822" t="str">
            <v>183974</v>
          </cell>
          <cell r="F822" t="str">
            <v/>
          </cell>
          <cell r="G822" t="str">
            <v>PANOLA COLLEGE</v>
          </cell>
          <cell r="H822">
            <v>291831</v>
          </cell>
          <cell r="I822">
            <v>8.3377414999999993E-5</v>
          </cell>
        </row>
        <row r="823">
          <cell r="D823" t="str">
            <v>1473</v>
          </cell>
          <cell r="E823" t="str">
            <v>178912</v>
          </cell>
          <cell r="F823" t="str">
            <v/>
          </cell>
          <cell r="G823" t="str">
            <v>TULOSO-MIDWAY ISD</v>
          </cell>
          <cell r="H823">
            <v>619867</v>
          </cell>
          <cell r="I823">
            <v>1.7709875899999999E-4</v>
          </cell>
        </row>
        <row r="824">
          <cell r="D824" t="str">
            <v>1474</v>
          </cell>
          <cell r="E824" t="str">
            <v>120905</v>
          </cell>
          <cell r="F824" t="str">
            <v/>
          </cell>
          <cell r="G824" t="str">
            <v>INDUSTRIAL ISD</v>
          </cell>
          <cell r="H824">
            <v>184130</v>
          </cell>
          <cell r="I824">
            <v>5.2606760000000003E-5</v>
          </cell>
        </row>
        <row r="825">
          <cell r="D825" t="str">
            <v>1475</v>
          </cell>
          <cell r="E825" t="str">
            <v>181901</v>
          </cell>
          <cell r="F825" t="str">
            <v/>
          </cell>
          <cell r="G825" t="str">
            <v>BRIDGE CITY ISD</v>
          </cell>
          <cell r="H825">
            <v>425370</v>
          </cell>
          <cell r="I825">
            <v>1.21530101E-4</v>
          </cell>
        </row>
        <row r="826">
          <cell r="D826" t="str">
            <v>1476</v>
          </cell>
          <cell r="E826" t="str">
            <v>161903</v>
          </cell>
          <cell r="F826" t="str">
            <v/>
          </cell>
          <cell r="G826" t="str">
            <v>MIDWAY ISD</v>
          </cell>
          <cell r="H826">
            <v>1364764</v>
          </cell>
          <cell r="I826">
            <v>3.8991914499999998E-4</v>
          </cell>
        </row>
        <row r="827">
          <cell r="D827" t="str">
            <v>1477</v>
          </cell>
          <cell r="E827" t="str">
            <v>240968</v>
          </cell>
          <cell r="F827" t="str">
            <v/>
          </cell>
          <cell r="G827" t="str">
            <v>LAREDO COMMUNITY COLLEGE</v>
          </cell>
          <cell r="H827">
            <v>1024034</v>
          </cell>
          <cell r="I827">
            <v>2.9257106799999999E-4</v>
          </cell>
        </row>
        <row r="828">
          <cell r="D828" t="str">
            <v>1479</v>
          </cell>
          <cell r="E828" t="str">
            <v>084908</v>
          </cell>
          <cell r="F828" t="str">
            <v/>
          </cell>
          <cell r="G828" t="str">
            <v>HITCHCOCK ISD</v>
          </cell>
          <cell r="H828">
            <v>470983</v>
          </cell>
          <cell r="I828">
            <v>1.3456193799999999E-4</v>
          </cell>
        </row>
        <row r="829">
          <cell r="D829" t="str">
            <v>1482</v>
          </cell>
          <cell r="E829" t="str">
            <v>245904</v>
          </cell>
          <cell r="F829" t="str">
            <v/>
          </cell>
          <cell r="G829" t="str">
            <v>SAN PERLITA ISD</v>
          </cell>
          <cell r="H829">
            <v>72150</v>
          </cell>
          <cell r="I829">
            <v>2.0613576E-5</v>
          </cell>
        </row>
        <row r="830">
          <cell r="D830" t="str">
            <v>1484</v>
          </cell>
          <cell r="E830" t="str">
            <v>184904</v>
          </cell>
          <cell r="F830" t="str">
            <v/>
          </cell>
          <cell r="G830" t="str">
            <v>MILLSAP ISD</v>
          </cell>
          <cell r="H830">
            <v>146219</v>
          </cell>
          <cell r="I830">
            <v>4.1775418999999998E-5</v>
          </cell>
        </row>
        <row r="831">
          <cell r="D831" t="str">
            <v>1485</v>
          </cell>
          <cell r="E831" t="str">
            <v>227758</v>
          </cell>
          <cell r="F831" t="str">
            <v/>
          </cell>
          <cell r="G831" t="str">
            <v>TEXAS STATE UNIVERSITY SYSTEM</v>
          </cell>
          <cell r="H831">
            <v>271753</v>
          </cell>
          <cell r="I831">
            <v>7.7641040999999996E-5</v>
          </cell>
        </row>
        <row r="832">
          <cell r="D832" t="str">
            <v>1486</v>
          </cell>
          <cell r="E832" t="str">
            <v>214903</v>
          </cell>
          <cell r="F832" t="str">
            <v/>
          </cell>
          <cell r="G832" t="str">
            <v>ROMA ISD</v>
          </cell>
          <cell r="H832">
            <v>1420857</v>
          </cell>
          <cell r="I832">
            <v>4.05945164E-4</v>
          </cell>
        </row>
        <row r="833">
          <cell r="D833" t="str">
            <v>1488</v>
          </cell>
          <cell r="E833" t="str">
            <v>084909</v>
          </cell>
          <cell r="F833" t="str">
            <v/>
          </cell>
          <cell r="G833" t="str">
            <v>SANTA FE ISD</v>
          </cell>
          <cell r="H833">
            <v>1010627</v>
          </cell>
          <cell r="I833">
            <v>2.8874062899999998E-4</v>
          </cell>
        </row>
        <row r="834">
          <cell r="D834" t="str">
            <v>1489</v>
          </cell>
          <cell r="E834" t="str">
            <v>178913</v>
          </cell>
          <cell r="F834" t="str">
            <v/>
          </cell>
          <cell r="G834" t="str">
            <v>BANQUETE ISD</v>
          </cell>
          <cell r="H834">
            <v>137265</v>
          </cell>
          <cell r="I834">
            <v>3.9217220999999999E-5</v>
          </cell>
        </row>
        <row r="835">
          <cell r="D835" t="str">
            <v>1490</v>
          </cell>
          <cell r="E835" t="str">
            <v>115902</v>
          </cell>
          <cell r="F835" t="str">
            <v/>
          </cell>
          <cell r="G835" t="str">
            <v>SIERRA BLANCA ISD</v>
          </cell>
          <cell r="H835">
            <v>57025</v>
          </cell>
          <cell r="I835">
            <v>1.6292295999999999E-5</v>
          </cell>
        </row>
        <row r="836">
          <cell r="D836" t="str">
            <v>1491</v>
          </cell>
          <cell r="E836" t="str">
            <v>178914</v>
          </cell>
          <cell r="F836" t="str">
            <v/>
          </cell>
          <cell r="G836" t="str">
            <v>FLOUR BLUFF ISD</v>
          </cell>
          <cell r="H836">
            <v>1006943</v>
          </cell>
          <cell r="I836">
            <v>2.8768809299999998E-4</v>
          </cell>
        </row>
        <row r="837">
          <cell r="D837" t="str">
            <v>1492</v>
          </cell>
          <cell r="E837" t="str">
            <v>101924</v>
          </cell>
          <cell r="F837" t="str">
            <v/>
          </cell>
          <cell r="G837" t="str">
            <v>SHELDON ISD</v>
          </cell>
          <cell r="H837">
            <v>2002909</v>
          </cell>
          <cell r="I837">
            <v>5.7224000899999997E-4</v>
          </cell>
        </row>
        <row r="838">
          <cell r="D838" t="str">
            <v>1493</v>
          </cell>
          <cell r="E838" t="str">
            <v>181908</v>
          </cell>
          <cell r="F838" t="str">
            <v/>
          </cell>
          <cell r="G838" t="str">
            <v>LITTLE CYPRESS-MAURICEVILLE CISD</v>
          </cell>
          <cell r="H838">
            <v>527420</v>
          </cell>
          <cell r="I838">
            <v>1.5068623999999999E-4</v>
          </cell>
        </row>
        <row r="839">
          <cell r="D839" t="str">
            <v>1496</v>
          </cell>
          <cell r="E839" t="str">
            <v>084911</v>
          </cell>
          <cell r="F839" t="str">
            <v/>
          </cell>
          <cell r="G839" t="str">
            <v>FRIENDSWOOD ISD</v>
          </cell>
          <cell r="H839">
            <v>1115997</v>
          </cell>
          <cell r="I839">
            <v>3.1884530600000002E-4</v>
          </cell>
        </row>
        <row r="840">
          <cell r="D840" t="str">
            <v>1497</v>
          </cell>
          <cell r="E840" t="str">
            <v>092904</v>
          </cell>
          <cell r="F840" t="str">
            <v/>
          </cell>
          <cell r="G840" t="str">
            <v>PINE TREE ISD</v>
          </cell>
          <cell r="H840">
            <v>849305</v>
          </cell>
          <cell r="I840">
            <v>2.4265021599999999E-4</v>
          </cell>
        </row>
        <row r="841">
          <cell r="D841" t="str">
            <v>1540</v>
          </cell>
          <cell r="E841" t="str">
            <v>068973</v>
          </cell>
          <cell r="F841" t="str">
            <v/>
          </cell>
          <cell r="G841" t="str">
            <v>ODESSA COLLEGE</v>
          </cell>
          <cell r="H841">
            <v>665924</v>
          </cell>
          <cell r="I841">
            <v>1.9025744799999999E-4</v>
          </cell>
        </row>
        <row r="842">
          <cell r="D842" t="str">
            <v>1541</v>
          </cell>
          <cell r="E842" t="str">
            <v>184987</v>
          </cell>
          <cell r="F842" t="str">
            <v/>
          </cell>
          <cell r="G842" t="str">
            <v>WEATHERFORD COLLEGE</v>
          </cell>
          <cell r="H842">
            <v>517724</v>
          </cell>
          <cell r="I842">
            <v>1.4791604899999999E-4</v>
          </cell>
        </row>
        <row r="843">
          <cell r="D843" t="str">
            <v>1542</v>
          </cell>
          <cell r="E843" t="str">
            <v>235986</v>
          </cell>
          <cell r="F843" t="str">
            <v/>
          </cell>
          <cell r="G843" t="str">
            <v>VICTORIA COLLEGE</v>
          </cell>
          <cell r="H843">
            <v>539961</v>
          </cell>
          <cell r="I843">
            <v>1.54269259E-4</v>
          </cell>
        </row>
        <row r="844">
          <cell r="D844" t="str">
            <v>1544</v>
          </cell>
          <cell r="E844" t="str">
            <v>049905</v>
          </cell>
          <cell r="F844" t="str">
            <v/>
          </cell>
          <cell r="G844" t="str">
            <v>CALLISBURG ISD</v>
          </cell>
          <cell r="H844">
            <v>227842</v>
          </cell>
          <cell r="I844">
            <v>6.5095473000000007E-5</v>
          </cell>
        </row>
        <row r="845">
          <cell r="D845" t="str">
            <v>1545</v>
          </cell>
          <cell r="E845" t="str">
            <v>057729</v>
          </cell>
          <cell r="F845" t="str">
            <v/>
          </cell>
          <cell r="G845" t="str">
            <v>UNIVERSITY OF TEXAS SW MEDICAL CENTER</v>
          </cell>
          <cell r="H845">
            <v>58375375</v>
          </cell>
          <cell r="I845">
            <v>1.6678104259000001E-2</v>
          </cell>
        </row>
        <row r="846">
          <cell r="D846" t="str">
            <v>1546</v>
          </cell>
          <cell r="E846" t="str">
            <v>226737</v>
          </cell>
          <cell r="F846" t="str">
            <v/>
          </cell>
          <cell r="G846" t="str">
            <v>ANGELO STATE UNIVERSITY</v>
          </cell>
          <cell r="H846">
            <v>1442363</v>
          </cell>
          <cell r="I846">
            <v>4.12089524E-4</v>
          </cell>
        </row>
        <row r="847">
          <cell r="D847" t="str">
            <v>1547</v>
          </cell>
          <cell r="E847" t="str">
            <v>139975</v>
          </cell>
          <cell r="F847" t="str">
            <v/>
          </cell>
          <cell r="G847" t="str">
            <v>PARIS JUNIOR COLLEGE</v>
          </cell>
          <cell r="H847">
            <v>338682</v>
          </cell>
          <cell r="I847">
            <v>9.6762954000000003E-5</v>
          </cell>
        </row>
        <row r="848">
          <cell r="D848" t="str">
            <v>1548</v>
          </cell>
          <cell r="E848" t="str">
            <v>117961</v>
          </cell>
          <cell r="F848" t="str">
            <v/>
          </cell>
          <cell r="G848" t="str">
            <v>FRANK PHILLIPS COLLEGE</v>
          </cell>
          <cell r="H848">
            <v>186531</v>
          </cell>
          <cell r="I848">
            <v>5.3292735999999997E-5</v>
          </cell>
        </row>
        <row r="849">
          <cell r="D849" t="str">
            <v>1551</v>
          </cell>
          <cell r="E849" t="str">
            <v>178915</v>
          </cell>
          <cell r="F849" t="str">
            <v/>
          </cell>
          <cell r="G849" t="str">
            <v>WEST OSO ISD</v>
          </cell>
          <cell r="H849">
            <v>412621</v>
          </cell>
          <cell r="I849">
            <v>1.17887655E-4</v>
          </cell>
        </row>
        <row r="850">
          <cell r="D850" t="str">
            <v>1553</v>
          </cell>
          <cell r="E850" t="str">
            <v>153905</v>
          </cell>
          <cell r="F850" t="str">
            <v/>
          </cell>
          <cell r="G850" t="str">
            <v>NEW HOME ISD</v>
          </cell>
          <cell r="H850">
            <v>58379</v>
          </cell>
          <cell r="I850">
            <v>1.667914E-5</v>
          </cell>
        </row>
        <row r="851">
          <cell r="D851" t="str">
            <v>1554</v>
          </cell>
          <cell r="E851" t="str">
            <v>123913</v>
          </cell>
          <cell r="F851" t="str">
            <v/>
          </cell>
          <cell r="G851" t="str">
            <v>SABINE PASS ISD</v>
          </cell>
          <cell r="H851">
            <v>81279</v>
          </cell>
          <cell r="I851">
            <v>2.3221771999999999E-5</v>
          </cell>
        </row>
        <row r="852">
          <cell r="D852" t="str">
            <v>1555</v>
          </cell>
          <cell r="E852" t="str">
            <v>234909</v>
          </cell>
          <cell r="F852" t="str">
            <v/>
          </cell>
          <cell r="G852" t="str">
            <v>FRUITVALE ISD</v>
          </cell>
          <cell r="H852">
            <v>92325</v>
          </cell>
          <cell r="I852">
            <v>2.6377662999999999E-5</v>
          </cell>
        </row>
        <row r="853">
          <cell r="D853" t="str">
            <v>1556</v>
          </cell>
          <cell r="E853" t="str">
            <v>114904</v>
          </cell>
          <cell r="F853" t="str">
            <v/>
          </cell>
          <cell r="G853" t="str">
            <v>FORSAN ISD</v>
          </cell>
          <cell r="H853">
            <v>118744</v>
          </cell>
          <cell r="I853">
            <v>3.3925689000000003E-5</v>
          </cell>
        </row>
        <row r="854">
          <cell r="D854" t="str">
            <v>1557</v>
          </cell>
          <cell r="E854" t="str">
            <v>061911</v>
          </cell>
          <cell r="F854" t="str">
            <v/>
          </cell>
          <cell r="G854" t="str">
            <v>NORTHWEST ISD</v>
          </cell>
          <cell r="H854">
            <v>4785224</v>
          </cell>
          <cell r="I854">
            <v>1.3671597790000001E-3</v>
          </cell>
        </row>
        <row r="855">
          <cell r="D855" t="str">
            <v>1559</v>
          </cell>
          <cell r="E855" t="str">
            <v>105904</v>
          </cell>
          <cell r="F855" t="str">
            <v/>
          </cell>
          <cell r="G855" t="str">
            <v>DRIPPING SPRINGS ISD</v>
          </cell>
          <cell r="H855">
            <v>1189234</v>
          </cell>
          <cell r="I855">
            <v>3.3976944299999998E-4</v>
          </cell>
        </row>
        <row r="856">
          <cell r="D856" t="str">
            <v>1560</v>
          </cell>
          <cell r="E856" t="str">
            <v>170906</v>
          </cell>
          <cell r="F856" t="str">
            <v/>
          </cell>
          <cell r="G856" t="str">
            <v>MAGNOLIA ISD</v>
          </cell>
          <cell r="H856">
            <v>2567814</v>
          </cell>
          <cell r="I856">
            <v>7.3363588000000001E-4</v>
          </cell>
        </row>
        <row r="857">
          <cell r="D857" t="str">
            <v>1562</v>
          </cell>
          <cell r="E857" t="str">
            <v>015905</v>
          </cell>
          <cell r="F857" t="str">
            <v/>
          </cell>
          <cell r="G857" t="str">
            <v>EDGEWOOD ISD</v>
          </cell>
          <cell r="H857">
            <v>2932065</v>
          </cell>
          <cell r="I857">
            <v>8.3770401100000005E-4</v>
          </cell>
        </row>
        <row r="858">
          <cell r="D858" t="str">
            <v>1563</v>
          </cell>
          <cell r="E858" t="str">
            <v>067976</v>
          </cell>
          <cell r="F858" t="str">
            <v/>
          </cell>
          <cell r="G858" t="str">
            <v>RANGER JUNIOR COLLEGE</v>
          </cell>
          <cell r="H858">
            <v>174017</v>
          </cell>
          <cell r="I858">
            <v>4.9717430999999997E-5</v>
          </cell>
        </row>
        <row r="859">
          <cell r="D859" t="str">
            <v>1564</v>
          </cell>
          <cell r="E859" t="str">
            <v>169906</v>
          </cell>
          <cell r="F859" t="str">
            <v/>
          </cell>
          <cell r="G859" t="str">
            <v>GOLDBURG ISD</v>
          </cell>
          <cell r="H859">
            <v>24059</v>
          </cell>
          <cell r="I859">
            <v>6.8737629999999998E-6</v>
          </cell>
        </row>
        <row r="860">
          <cell r="D860" t="str">
            <v>1565</v>
          </cell>
          <cell r="E860" t="str">
            <v>178960</v>
          </cell>
          <cell r="F860" t="str">
            <v/>
          </cell>
          <cell r="G860" t="str">
            <v>DEL MAR COLLEGE</v>
          </cell>
          <cell r="H860">
            <v>1385144</v>
          </cell>
          <cell r="I860">
            <v>3.9574180100000002E-4</v>
          </cell>
        </row>
        <row r="861">
          <cell r="D861" t="str">
            <v>1566</v>
          </cell>
          <cell r="E861" t="str">
            <v>031984</v>
          </cell>
          <cell r="F861" t="str">
            <v/>
          </cell>
          <cell r="G861" t="str">
            <v>TEXAS SOUTHMOST COLLEGE</v>
          </cell>
          <cell r="H861">
            <v>879324</v>
          </cell>
          <cell r="I861">
            <v>2.5122677799999999E-4</v>
          </cell>
        </row>
        <row r="862">
          <cell r="D862" t="str">
            <v>1568</v>
          </cell>
          <cell r="E862" t="str">
            <v>170907</v>
          </cell>
          <cell r="F862" t="str">
            <v/>
          </cell>
          <cell r="G862" t="str">
            <v>SPLENDORA ISD</v>
          </cell>
          <cell r="H862">
            <v>890924</v>
          </cell>
          <cell r="I862">
            <v>2.5454094899999999E-4</v>
          </cell>
        </row>
        <row r="863">
          <cell r="D863" t="str">
            <v>1569</v>
          </cell>
          <cell r="E863" t="str">
            <v>092906</v>
          </cell>
          <cell r="F863" t="str">
            <v/>
          </cell>
          <cell r="G863" t="str">
            <v>SABINE ISD</v>
          </cell>
          <cell r="H863">
            <v>242846</v>
          </cell>
          <cell r="I863">
            <v>6.9382181999999999E-5</v>
          </cell>
        </row>
        <row r="864">
          <cell r="D864" t="str">
            <v>1570</v>
          </cell>
          <cell r="E864" t="str">
            <v>212909</v>
          </cell>
          <cell r="F864" t="str">
            <v/>
          </cell>
          <cell r="G864" t="str">
            <v>CHAPEL HILL ISD</v>
          </cell>
          <cell r="H864">
            <v>676072</v>
          </cell>
          <cell r="I864">
            <v>1.93156777E-4</v>
          </cell>
        </row>
        <row r="865">
          <cell r="D865" t="str">
            <v>1572</v>
          </cell>
          <cell r="E865" t="str">
            <v>004901</v>
          </cell>
          <cell r="F865" t="str">
            <v/>
          </cell>
          <cell r="G865" t="str">
            <v>ARANSAS COUNTY ISD</v>
          </cell>
          <cell r="H865">
            <v>524340</v>
          </cell>
          <cell r="I865">
            <v>1.4980627E-4</v>
          </cell>
        </row>
        <row r="866">
          <cell r="D866" t="str">
            <v>1573</v>
          </cell>
          <cell r="E866" t="str">
            <v>184907</v>
          </cell>
          <cell r="F866" t="str">
            <v/>
          </cell>
          <cell r="G866" t="str">
            <v>ALEDO ISD</v>
          </cell>
          <cell r="H866">
            <v>1006544</v>
          </cell>
          <cell r="I866">
            <v>2.8757409700000001E-4</v>
          </cell>
        </row>
        <row r="867">
          <cell r="D867" t="str">
            <v>1575</v>
          </cell>
          <cell r="E867" t="str">
            <v>049906</v>
          </cell>
          <cell r="F867" t="str">
            <v/>
          </cell>
          <cell r="G867" t="str">
            <v>ERA ISD</v>
          </cell>
          <cell r="H867">
            <v>79153</v>
          </cell>
          <cell r="I867">
            <v>2.2614364E-5</v>
          </cell>
        </row>
        <row r="868">
          <cell r="D868" t="str">
            <v>1576</v>
          </cell>
          <cell r="E868" t="str">
            <v>026903</v>
          </cell>
          <cell r="F868" t="str">
            <v/>
          </cell>
          <cell r="G868" t="str">
            <v>SNOOK ISD</v>
          </cell>
          <cell r="H868">
            <v>106224</v>
          </cell>
          <cell r="I868">
            <v>3.0348669000000002E-5</v>
          </cell>
        </row>
        <row r="869">
          <cell r="D869" t="str">
            <v>1578</v>
          </cell>
          <cell r="E869" t="str">
            <v>230905</v>
          </cell>
          <cell r="F869" t="str">
            <v/>
          </cell>
          <cell r="G869" t="str">
            <v>HARMONY ISD</v>
          </cell>
          <cell r="H869">
            <v>152258</v>
          </cell>
          <cell r="I869">
            <v>4.3500788000000003E-5</v>
          </cell>
        </row>
        <row r="870">
          <cell r="D870" t="str">
            <v>1579</v>
          </cell>
          <cell r="E870" t="str">
            <v>230904</v>
          </cell>
          <cell r="F870" t="str">
            <v/>
          </cell>
          <cell r="G870" t="str">
            <v>UNION HILL ISD</v>
          </cell>
          <cell r="H870">
            <v>72954</v>
          </cell>
          <cell r="I870">
            <v>2.0843282000000002E-5</v>
          </cell>
        </row>
        <row r="871">
          <cell r="D871" t="str">
            <v>1580</v>
          </cell>
          <cell r="E871" t="str">
            <v>142901</v>
          </cell>
          <cell r="F871" t="str">
            <v/>
          </cell>
          <cell r="G871" t="str">
            <v>COTULLA ISD</v>
          </cell>
          <cell r="H871">
            <v>394563</v>
          </cell>
          <cell r="I871">
            <v>1.1272840399999999E-4</v>
          </cell>
        </row>
        <row r="872">
          <cell r="D872" t="str">
            <v>1582</v>
          </cell>
          <cell r="E872" t="str">
            <v>069902</v>
          </cell>
          <cell r="F872" t="str">
            <v/>
          </cell>
          <cell r="G872" t="str">
            <v>NUECES CANYON CONS ISD</v>
          </cell>
          <cell r="H872">
            <v>49717</v>
          </cell>
          <cell r="I872">
            <v>1.4204368E-5</v>
          </cell>
        </row>
        <row r="873">
          <cell r="D873" t="str">
            <v>1583</v>
          </cell>
          <cell r="E873" t="str">
            <v>161921</v>
          </cell>
          <cell r="F873" t="str">
            <v/>
          </cell>
          <cell r="G873" t="str">
            <v>CONNALLY CONS ISD</v>
          </cell>
          <cell r="H873">
            <v>495120</v>
          </cell>
          <cell r="I873">
            <v>1.4145798599999999E-4</v>
          </cell>
        </row>
        <row r="874">
          <cell r="D874" t="str">
            <v>1584</v>
          </cell>
          <cell r="E874" t="str">
            <v>229904</v>
          </cell>
          <cell r="F874" t="str">
            <v/>
          </cell>
          <cell r="G874" t="str">
            <v>WARREN ISD</v>
          </cell>
          <cell r="H874">
            <v>229438</v>
          </cell>
          <cell r="I874">
            <v>6.5551457E-5</v>
          </cell>
        </row>
        <row r="875">
          <cell r="D875" t="str">
            <v>1585</v>
          </cell>
          <cell r="E875" t="str">
            <v>058902</v>
          </cell>
          <cell r="F875" t="str">
            <v/>
          </cell>
          <cell r="G875" t="str">
            <v>DAWSON ISD</v>
          </cell>
          <cell r="H875">
            <v>34140</v>
          </cell>
          <cell r="I875">
            <v>9.75395E-6</v>
          </cell>
        </row>
        <row r="876">
          <cell r="D876" t="str">
            <v>1586</v>
          </cell>
          <cell r="E876" t="str">
            <v>180901</v>
          </cell>
          <cell r="F876" t="str">
            <v/>
          </cell>
          <cell r="G876" t="str">
            <v>BOYS RANCH ISD</v>
          </cell>
          <cell r="H876">
            <v>101810</v>
          </cell>
          <cell r="I876">
            <v>2.908757E-5</v>
          </cell>
        </row>
        <row r="877">
          <cell r="D877" t="str">
            <v>1588</v>
          </cell>
          <cell r="E877" t="str">
            <v>220914</v>
          </cell>
          <cell r="F877" t="str">
            <v/>
          </cell>
          <cell r="G877" t="str">
            <v>KENNEDALE ISD</v>
          </cell>
          <cell r="H877">
            <v>604336</v>
          </cell>
          <cell r="I877">
            <v>1.72661483E-4</v>
          </cell>
        </row>
        <row r="878">
          <cell r="D878" t="str">
            <v>1589</v>
          </cell>
          <cell r="E878" t="str">
            <v>115903</v>
          </cell>
          <cell r="F878" t="str">
            <v/>
          </cell>
          <cell r="G878" t="str">
            <v>DELL CITY ISD</v>
          </cell>
          <cell r="H878">
            <v>26957</v>
          </cell>
          <cell r="I878">
            <v>7.7017350000000002E-6</v>
          </cell>
        </row>
        <row r="879">
          <cell r="D879" t="str">
            <v>1590</v>
          </cell>
          <cell r="E879" t="str">
            <v>039905</v>
          </cell>
          <cell r="F879" t="str">
            <v/>
          </cell>
          <cell r="G879" t="str">
            <v>MIDWAY ISD</v>
          </cell>
          <cell r="H879">
            <v>37122</v>
          </cell>
          <cell r="I879">
            <v>1.0605919999999999E-5</v>
          </cell>
        </row>
        <row r="880">
          <cell r="D880" t="str">
            <v>1592</v>
          </cell>
          <cell r="E880" t="str">
            <v>015914</v>
          </cell>
          <cell r="F880" t="str">
            <v/>
          </cell>
          <cell r="G880" t="str">
            <v>FORT SAM HOUSTON ISD</v>
          </cell>
          <cell r="H880">
            <v>317526</v>
          </cell>
          <cell r="I880">
            <v>9.0718589999999995E-5</v>
          </cell>
        </row>
        <row r="881">
          <cell r="D881" t="str">
            <v>1595</v>
          </cell>
          <cell r="E881" t="str">
            <v>122902</v>
          </cell>
          <cell r="F881" t="str">
            <v/>
          </cell>
          <cell r="G881" t="str">
            <v>VALENTINE ISD</v>
          </cell>
          <cell r="H881">
            <v>19878</v>
          </cell>
          <cell r="I881">
            <v>5.679233E-6</v>
          </cell>
        </row>
        <row r="882">
          <cell r="D882" t="str">
            <v>1597</v>
          </cell>
          <cell r="E882" t="str">
            <v>013903</v>
          </cell>
          <cell r="F882" t="str">
            <v/>
          </cell>
          <cell r="G882" t="str">
            <v>PETTUS ISD</v>
          </cell>
          <cell r="H882">
            <v>99978</v>
          </cell>
          <cell r="I882">
            <v>2.8564159000000001E-5</v>
          </cell>
        </row>
        <row r="883">
          <cell r="D883" t="str">
            <v>1598</v>
          </cell>
          <cell r="E883" t="str">
            <v>174908</v>
          </cell>
          <cell r="F883" t="str">
            <v/>
          </cell>
          <cell r="G883" t="str">
            <v>CENTRAL HEIGHTS ISD</v>
          </cell>
          <cell r="H883">
            <v>140570</v>
          </cell>
          <cell r="I883">
            <v>4.0161474E-5</v>
          </cell>
        </row>
        <row r="884">
          <cell r="D884" t="str">
            <v>1599</v>
          </cell>
          <cell r="E884" t="str">
            <v>003905</v>
          </cell>
          <cell r="F884" t="str">
            <v/>
          </cell>
          <cell r="G884" t="str">
            <v>DIBOLL ISD</v>
          </cell>
          <cell r="H884">
            <v>378954</v>
          </cell>
          <cell r="I884">
            <v>1.0826884299999999E-4</v>
          </cell>
        </row>
        <row r="885">
          <cell r="D885" t="str">
            <v>1600</v>
          </cell>
          <cell r="E885" t="str">
            <v>230906</v>
          </cell>
          <cell r="F885" t="str">
            <v/>
          </cell>
          <cell r="G885" t="str">
            <v>NEW DIANA ISD</v>
          </cell>
          <cell r="H885">
            <v>190284</v>
          </cell>
          <cell r="I885">
            <v>5.4364984999999998E-5</v>
          </cell>
        </row>
        <row r="886">
          <cell r="D886" t="str">
            <v>1601</v>
          </cell>
          <cell r="E886" t="str">
            <v>117907</v>
          </cell>
          <cell r="F886" t="str">
            <v/>
          </cell>
          <cell r="G886" t="str">
            <v>SPRING CREEK ISD</v>
          </cell>
          <cell r="H886">
            <v>20839</v>
          </cell>
          <cell r="I886">
            <v>5.9537950000000001E-6</v>
          </cell>
        </row>
        <row r="887">
          <cell r="D887" t="str">
            <v>1604</v>
          </cell>
          <cell r="E887" t="str">
            <v>108915</v>
          </cell>
          <cell r="F887" t="str">
            <v/>
          </cell>
          <cell r="G887" t="str">
            <v>MONTE ALTO ISD</v>
          </cell>
          <cell r="H887">
            <v>175003</v>
          </cell>
          <cell r="I887">
            <v>4.9999135000000003E-5</v>
          </cell>
        </row>
        <row r="888">
          <cell r="D888" t="str">
            <v>1605</v>
          </cell>
          <cell r="E888" t="str">
            <v>103901</v>
          </cell>
          <cell r="F888" t="str">
            <v/>
          </cell>
          <cell r="G888" t="str">
            <v>CHANNING ISD</v>
          </cell>
          <cell r="H888">
            <v>35357</v>
          </cell>
          <cell r="I888">
            <v>1.0101652000000001E-5</v>
          </cell>
        </row>
        <row r="889">
          <cell r="D889" t="str">
            <v>1606</v>
          </cell>
          <cell r="E889" t="str">
            <v>108914</v>
          </cell>
          <cell r="F889" t="str">
            <v/>
          </cell>
          <cell r="G889" t="str">
            <v>LA VILLA ISD</v>
          </cell>
          <cell r="H889">
            <v>153286</v>
          </cell>
          <cell r="I889">
            <v>4.3794492E-5</v>
          </cell>
        </row>
        <row r="890">
          <cell r="D890" t="str">
            <v>1607</v>
          </cell>
          <cell r="E890" t="str">
            <v>241906</v>
          </cell>
          <cell r="F890" t="str">
            <v/>
          </cell>
          <cell r="G890" t="str">
            <v>LOUISE ISD</v>
          </cell>
          <cell r="H890">
            <v>69964</v>
          </cell>
          <cell r="I890">
            <v>1.9989025999999999E-5</v>
          </cell>
        </row>
        <row r="891">
          <cell r="D891" t="str">
            <v>1608</v>
          </cell>
          <cell r="E891" t="str">
            <v>102904</v>
          </cell>
          <cell r="F891" t="str">
            <v/>
          </cell>
          <cell r="G891" t="str">
            <v>HALLSVILLE ISD</v>
          </cell>
          <cell r="H891">
            <v>615963</v>
          </cell>
          <cell r="I891">
            <v>1.7598336899999999E-4</v>
          </cell>
        </row>
        <row r="892">
          <cell r="D892" t="str">
            <v>1610</v>
          </cell>
          <cell r="E892" t="str">
            <v>251902</v>
          </cell>
          <cell r="F892" t="str">
            <v/>
          </cell>
          <cell r="G892" t="str">
            <v>PLAINS ISD</v>
          </cell>
          <cell r="H892">
            <v>107527</v>
          </cell>
          <cell r="I892">
            <v>3.0720942000000001E-5</v>
          </cell>
        </row>
        <row r="893">
          <cell r="D893" t="str">
            <v>1611</v>
          </cell>
          <cell r="E893" t="str">
            <v>122901</v>
          </cell>
          <cell r="F893" t="str">
            <v/>
          </cell>
          <cell r="G893" t="str">
            <v>FORT DAVIS ISD</v>
          </cell>
          <cell r="H893">
            <v>27479</v>
          </cell>
          <cell r="I893">
            <v>7.8508730000000008E-6</v>
          </cell>
        </row>
        <row r="894">
          <cell r="D894" t="str">
            <v>1612</v>
          </cell>
          <cell r="E894" t="str">
            <v>003906</v>
          </cell>
          <cell r="F894" t="str">
            <v/>
          </cell>
          <cell r="G894" t="str">
            <v>ZAVALLA ISD</v>
          </cell>
          <cell r="H894">
            <v>93549</v>
          </cell>
          <cell r="I894">
            <v>2.6727364999999999E-5</v>
          </cell>
        </row>
        <row r="895">
          <cell r="D895" t="str">
            <v>1613</v>
          </cell>
          <cell r="E895" t="str">
            <v>102906</v>
          </cell>
          <cell r="F895" t="str">
            <v/>
          </cell>
          <cell r="G895" t="str">
            <v>ELYSIAN FIELDS ISD</v>
          </cell>
          <cell r="H895">
            <v>133082</v>
          </cell>
          <cell r="I895">
            <v>3.8022119000000002E-5</v>
          </cell>
        </row>
        <row r="896">
          <cell r="D896" t="str">
            <v>1614</v>
          </cell>
          <cell r="E896" t="str">
            <v>005904</v>
          </cell>
          <cell r="F896" t="str">
            <v/>
          </cell>
          <cell r="G896" t="str">
            <v>WINDTHORST ISD</v>
          </cell>
          <cell r="H896">
            <v>62067</v>
          </cell>
          <cell r="I896">
            <v>1.7732818E-5</v>
          </cell>
        </row>
        <row r="897">
          <cell r="D897" t="str">
            <v>1615</v>
          </cell>
          <cell r="E897" t="str">
            <v>146907</v>
          </cell>
          <cell r="F897" t="str">
            <v/>
          </cell>
          <cell r="G897" t="str">
            <v>TARKINGTON ISD</v>
          </cell>
          <cell r="H897">
            <v>290104</v>
          </cell>
          <cell r="I897">
            <v>8.2884003000000003E-5</v>
          </cell>
        </row>
        <row r="898">
          <cell r="D898" t="str">
            <v>1617</v>
          </cell>
          <cell r="E898" t="str">
            <v>156905</v>
          </cell>
          <cell r="F898" t="str">
            <v/>
          </cell>
          <cell r="G898" t="str">
            <v>GRADY ISD</v>
          </cell>
          <cell r="H898">
            <v>72747</v>
          </cell>
          <cell r="I898">
            <v>2.0784140999999999E-5</v>
          </cell>
        </row>
        <row r="899">
          <cell r="D899" t="str">
            <v>1618</v>
          </cell>
          <cell r="E899" t="str">
            <v>015913</v>
          </cell>
          <cell r="F899" t="str">
            <v/>
          </cell>
          <cell r="G899" t="str">
            <v>LACKLAND ISD</v>
          </cell>
          <cell r="H899">
            <v>23493</v>
          </cell>
          <cell r="I899">
            <v>6.7120549999999999E-6</v>
          </cell>
        </row>
        <row r="900">
          <cell r="D900" t="str">
            <v>1619</v>
          </cell>
          <cell r="E900" t="str">
            <v>121906</v>
          </cell>
          <cell r="F900" t="str">
            <v/>
          </cell>
          <cell r="G900" t="str">
            <v>EVADALE ISD</v>
          </cell>
          <cell r="H900">
            <v>89612</v>
          </cell>
          <cell r="I900">
            <v>2.5602546999999999E-5</v>
          </cell>
        </row>
        <row r="901">
          <cell r="D901" t="str">
            <v>1621</v>
          </cell>
          <cell r="E901" t="str">
            <v>017901</v>
          </cell>
          <cell r="F901" t="str">
            <v/>
          </cell>
          <cell r="G901" t="str">
            <v>BORDEN COUNTY ISD</v>
          </cell>
          <cell r="H901">
            <v>86453</v>
          </cell>
          <cell r="I901">
            <v>2.4700007E-5</v>
          </cell>
        </row>
        <row r="902">
          <cell r="D902" t="str">
            <v>1622</v>
          </cell>
          <cell r="E902" t="str">
            <v>246913</v>
          </cell>
          <cell r="F902" t="str">
            <v/>
          </cell>
          <cell r="G902" t="str">
            <v>LEANDER ISD</v>
          </cell>
          <cell r="H902">
            <v>6690106</v>
          </cell>
          <cell r="I902">
            <v>1.911393038E-3</v>
          </cell>
        </row>
        <row r="903">
          <cell r="D903" t="str">
            <v>1623</v>
          </cell>
          <cell r="E903" t="str">
            <v>169909</v>
          </cell>
          <cell r="F903" t="str">
            <v/>
          </cell>
          <cell r="G903" t="str">
            <v>PRAIRIE VALLEY ISD</v>
          </cell>
          <cell r="H903">
            <v>26487</v>
          </cell>
          <cell r="I903">
            <v>7.567454E-6</v>
          </cell>
        </row>
        <row r="904">
          <cell r="D904" t="str">
            <v>1624</v>
          </cell>
          <cell r="E904" t="str">
            <v>015910</v>
          </cell>
          <cell r="F904" t="str">
            <v/>
          </cell>
          <cell r="G904" t="str">
            <v>NORTH EAST ISD</v>
          </cell>
          <cell r="H904">
            <v>12430264</v>
          </cell>
          <cell r="I904">
            <v>3.5513817079999999E-3</v>
          </cell>
        </row>
        <row r="905">
          <cell r="D905" t="str">
            <v>1625</v>
          </cell>
          <cell r="E905" t="str">
            <v>180903</v>
          </cell>
          <cell r="F905" t="str">
            <v/>
          </cell>
          <cell r="G905" t="str">
            <v>ADRIAN ISD</v>
          </cell>
          <cell r="H905">
            <v>27314</v>
          </cell>
          <cell r="I905">
            <v>7.8037309999999993E-6</v>
          </cell>
        </row>
        <row r="906">
          <cell r="D906" t="str">
            <v>1626</v>
          </cell>
          <cell r="E906" t="str">
            <v>109913</v>
          </cell>
          <cell r="F906" t="str">
            <v/>
          </cell>
          <cell r="G906" t="str">
            <v>BLUM ISD</v>
          </cell>
          <cell r="H906">
            <v>63940</v>
          </cell>
          <cell r="I906">
            <v>1.8267942E-5</v>
          </cell>
        </row>
        <row r="907">
          <cell r="D907" t="str">
            <v>1627</v>
          </cell>
          <cell r="E907" t="str">
            <v>015915</v>
          </cell>
          <cell r="F907" t="str">
            <v/>
          </cell>
          <cell r="G907" t="str">
            <v>NORTHSIDE ISD</v>
          </cell>
          <cell r="H907">
            <v>22248038</v>
          </cell>
          <cell r="I907">
            <v>6.356363403E-3</v>
          </cell>
        </row>
        <row r="908">
          <cell r="D908" t="str">
            <v>1628</v>
          </cell>
          <cell r="E908" t="str">
            <v>253901</v>
          </cell>
          <cell r="F908" t="str">
            <v/>
          </cell>
          <cell r="G908" t="str">
            <v>ZAPATA COUNTY ISD</v>
          </cell>
          <cell r="H908">
            <v>732867</v>
          </cell>
          <cell r="I908">
            <v>2.0938336099999999E-4</v>
          </cell>
        </row>
        <row r="909">
          <cell r="D909" t="str">
            <v>1629</v>
          </cell>
          <cell r="E909" t="str">
            <v>016901</v>
          </cell>
          <cell r="F909" t="str">
            <v/>
          </cell>
          <cell r="G909" t="str">
            <v>JOHNSON CITY ISD</v>
          </cell>
          <cell r="H909">
            <v>135883</v>
          </cell>
          <cell r="I909">
            <v>3.8822377E-5</v>
          </cell>
        </row>
        <row r="910">
          <cell r="D910" t="str">
            <v>1630</v>
          </cell>
          <cell r="E910" t="str">
            <v>165902</v>
          </cell>
          <cell r="F910" t="str">
            <v/>
          </cell>
          <cell r="G910" t="str">
            <v>GREENWOOD ISD</v>
          </cell>
          <cell r="H910">
            <v>402471</v>
          </cell>
          <cell r="I910">
            <v>1.1498775499999999E-4</v>
          </cell>
        </row>
        <row r="911">
          <cell r="D911" t="str">
            <v>1634</v>
          </cell>
          <cell r="E911" t="str">
            <v>035903</v>
          </cell>
          <cell r="F911" t="str">
            <v/>
          </cell>
          <cell r="G911" t="str">
            <v>NAZARETH ISD</v>
          </cell>
          <cell r="H911">
            <v>32263</v>
          </cell>
          <cell r="I911">
            <v>9.217683E-6</v>
          </cell>
        </row>
        <row r="912">
          <cell r="D912" t="str">
            <v>1635</v>
          </cell>
          <cell r="E912" t="str">
            <v>035902</v>
          </cell>
          <cell r="F912" t="str">
            <v/>
          </cell>
          <cell r="G912" t="str">
            <v>HART ISD</v>
          </cell>
          <cell r="H912">
            <v>54475</v>
          </cell>
          <cell r="I912">
            <v>1.5563750000000002E-5</v>
          </cell>
        </row>
        <row r="913">
          <cell r="D913" t="str">
            <v>1636</v>
          </cell>
          <cell r="E913" t="str">
            <v>183904</v>
          </cell>
          <cell r="F913" t="str">
            <v/>
          </cell>
          <cell r="G913" t="str">
            <v>GARY ISD</v>
          </cell>
          <cell r="H913">
            <v>89890</v>
          </cell>
          <cell r="I913">
            <v>2.5681972999999999E-5</v>
          </cell>
        </row>
        <row r="914">
          <cell r="D914" t="str">
            <v>1637</v>
          </cell>
          <cell r="E914" t="str">
            <v>018908</v>
          </cell>
          <cell r="F914" t="str">
            <v/>
          </cell>
          <cell r="G914" t="str">
            <v>CRANFILLS GAP ISD</v>
          </cell>
          <cell r="H914">
            <v>26360</v>
          </cell>
          <cell r="I914">
            <v>7.5311690000000002E-6</v>
          </cell>
        </row>
        <row r="915">
          <cell r="D915" t="str">
            <v>1639</v>
          </cell>
          <cell r="E915" t="str">
            <v>003907</v>
          </cell>
          <cell r="F915" t="str">
            <v/>
          </cell>
          <cell r="G915" t="str">
            <v>CENTRAL ISD</v>
          </cell>
          <cell r="H915">
            <v>260684</v>
          </cell>
          <cell r="I915">
            <v>7.4478577999999995E-5</v>
          </cell>
        </row>
        <row r="916">
          <cell r="D916" t="str">
            <v>1640</v>
          </cell>
          <cell r="E916" t="str">
            <v>019983</v>
          </cell>
          <cell r="F916" t="str">
            <v/>
          </cell>
          <cell r="G916" t="str">
            <v>TEXARKANA COLLEGE</v>
          </cell>
          <cell r="H916">
            <v>375383</v>
          </cell>
          <cell r="I916">
            <v>1.07248593E-4</v>
          </cell>
        </row>
        <row r="917">
          <cell r="D917" t="str">
            <v>1642</v>
          </cell>
          <cell r="E917" t="str">
            <v>184908</v>
          </cell>
          <cell r="F917" t="str">
            <v/>
          </cell>
          <cell r="G917" t="str">
            <v>PEASTER ISD</v>
          </cell>
          <cell r="H917">
            <v>269338</v>
          </cell>
          <cell r="I917">
            <v>7.6951064000000004E-5</v>
          </cell>
        </row>
        <row r="918">
          <cell r="D918" t="str">
            <v>1643</v>
          </cell>
          <cell r="E918" t="str">
            <v>067956</v>
          </cell>
          <cell r="F918" t="str">
            <v/>
          </cell>
          <cell r="G918" t="str">
            <v>CISCO JUNIOR COLLEGE</v>
          </cell>
          <cell r="H918">
            <v>242839</v>
          </cell>
          <cell r="I918">
            <v>6.9380181999999994E-5</v>
          </cell>
        </row>
        <row r="919">
          <cell r="D919" t="str">
            <v>1645</v>
          </cell>
          <cell r="E919" t="str">
            <v>220917</v>
          </cell>
          <cell r="F919" t="str">
            <v/>
          </cell>
          <cell r="G919" t="str">
            <v>CASTLEBERRY ISD</v>
          </cell>
          <cell r="H919">
            <v>811701</v>
          </cell>
          <cell r="I919">
            <v>2.31906586E-4</v>
          </cell>
        </row>
        <row r="920">
          <cell r="D920" t="str">
            <v>1646</v>
          </cell>
          <cell r="E920" t="str">
            <v>100907</v>
          </cell>
          <cell r="F920" t="str">
            <v/>
          </cell>
          <cell r="G920" t="str">
            <v>LUMBERTON ISD</v>
          </cell>
          <cell r="H920">
            <v>534930</v>
          </cell>
          <cell r="I920">
            <v>1.5283188000000001E-4</v>
          </cell>
        </row>
        <row r="921">
          <cell r="D921" t="str">
            <v>1647</v>
          </cell>
          <cell r="E921" t="str">
            <v>063906</v>
          </cell>
          <cell r="F921" t="str">
            <v/>
          </cell>
          <cell r="G921" t="str">
            <v>PATTON SPRINGS ISD</v>
          </cell>
          <cell r="H921">
            <v>23511</v>
          </cell>
          <cell r="I921">
            <v>6.717197E-6</v>
          </cell>
        </row>
        <row r="922">
          <cell r="D922" t="str">
            <v>1650</v>
          </cell>
          <cell r="E922" t="str">
            <v>129910</v>
          </cell>
          <cell r="F922" t="str">
            <v/>
          </cell>
          <cell r="G922" t="str">
            <v>SCURRY ROSSER ISD</v>
          </cell>
          <cell r="H922">
            <v>223217</v>
          </cell>
          <cell r="I922">
            <v>6.3774089999999996E-5</v>
          </cell>
        </row>
        <row r="923">
          <cell r="D923" t="str">
            <v>1652</v>
          </cell>
          <cell r="E923" t="str">
            <v>169910</v>
          </cell>
          <cell r="F923" t="str">
            <v/>
          </cell>
          <cell r="G923" t="str">
            <v>FORESTBURG ISD</v>
          </cell>
          <cell r="H923">
            <v>35428</v>
          </cell>
          <cell r="I923">
            <v>1.0121937E-5</v>
          </cell>
        </row>
        <row r="924">
          <cell r="D924" t="str">
            <v>1653</v>
          </cell>
          <cell r="E924" t="str">
            <v>170908</v>
          </cell>
          <cell r="F924" t="str">
            <v/>
          </cell>
          <cell r="G924" t="str">
            <v>NEW CANEY ISD</v>
          </cell>
          <cell r="H924">
            <v>3647752</v>
          </cell>
          <cell r="I924">
            <v>1.04217897E-3</v>
          </cell>
        </row>
        <row r="925">
          <cell r="D925" t="str">
            <v>1654</v>
          </cell>
          <cell r="E925" t="str">
            <v>177905</v>
          </cell>
          <cell r="F925" t="str">
            <v/>
          </cell>
          <cell r="G925" t="str">
            <v>HIGHLAND ISD</v>
          </cell>
          <cell r="H925">
            <v>44715</v>
          </cell>
          <cell r="I925">
            <v>1.2775274E-5</v>
          </cell>
        </row>
        <row r="926">
          <cell r="D926" t="str">
            <v>1656</v>
          </cell>
          <cell r="E926" t="str">
            <v>110979</v>
          </cell>
          <cell r="F926" t="str">
            <v/>
          </cell>
          <cell r="G926" t="str">
            <v>SOUTH PLAINS COLLEGE</v>
          </cell>
          <cell r="H926">
            <v>771206</v>
          </cell>
          <cell r="I926">
            <v>2.2033698400000001E-4</v>
          </cell>
        </row>
        <row r="927">
          <cell r="D927" t="str">
            <v>1657</v>
          </cell>
          <cell r="E927" t="str">
            <v>071906</v>
          </cell>
          <cell r="F927" t="str">
            <v/>
          </cell>
          <cell r="G927" t="str">
            <v>ANTHONY ISD</v>
          </cell>
          <cell r="H927">
            <v>195516</v>
          </cell>
          <cell r="I927">
            <v>5.5859790999999999E-5</v>
          </cell>
        </row>
        <row r="928">
          <cell r="D928" t="str">
            <v>1658</v>
          </cell>
          <cell r="E928" t="str">
            <v>152909</v>
          </cell>
          <cell r="F928" t="str">
            <v/>
          </cell>
          <cell r="G928" t="str">
            <v>SHALLOWATER ISD</v>
          </cell>
          <cell r="H928">
            <v>334493</v>
          </cell>
          <cell r="I928">
            <v>9.5566138000000004E-5</v>
          </cell>
        </row>
        <row r="929">
          <cell r="D929" t="str">
            <v>1659</v>
          </cell>
          <cell r="E929" t="str">
            <v>212910</v>
          </cell>
          <cell r="F929" t="str">
            <v/>
          </cell>
          <cell r="G929" t="str">
            <v>WINONA ISD</v>
          </cell>
          <cell r="H929">
            <v>207771</v>
          </cell>
          <cell r="I929">
            <v>5.9361099000000001E-5</v>
          </cell>
        </row>
        <row r="930">
          <cell r="D930" t="str">
            <v>1661</v>
          </cell>
          <cell r="E930" t="str">
            <v>229905</v>
          </cell>
          <cell r="F930" t="str">
            <v/>
          </cell>
          <cell r="G930" t="str">
            <v>SPURGER ISD</v>
          </cell>
          <cell r="H930">
            <v>65085</v>
          </cell>
          <cell r="I930">
            <v>1.8595074E-5</v>
          </cell>
        </row>
        <row r="931">
          <cell r="D931" t="str">
            <v>1664</v>
          </cell>
          <cell r="E931" t="str">
            <v>228904</v>
          </cell>
          <cell r="F931" t="str">
            <v/>
          </cell>
          <cell r="G931" t="str">
            <v>CENTERVILLE ISD</v>
          </cell>
          <cell r="H931">
            <v>24117</v>
          </cell>
          <cell r="I931">
            <v>6.8903339999999996E-6</v>
          </cell>
        </row>
        <row r="932">
          <cell r="D932" t="str">
            <v>1665</v>
          </cell>
          <cell r="E932" t="str">
            <v>163908</v>
          </cell>
          <cell r="F932" t="str">
            <v/>
          </cell>
          <cell r="G932" t="str">
            <v>MEDINA VALLEY ISD</v>
          </cell>
          <cell r="H932">
            <v>1069445</v>
          </cell>
          <cell r="I932">
            <v>3.0554519299999999E-4</v>
          </cell>
        </row>
        <row r="933">
          <cell r="D933" t="str">
            <v>1666</v>
          </cell>
          <cell r="E933" t="str">
            <v>238904</v>
          </cell>
          <cell r="F933" t="str">
            <v/>
          </cell>
          <cell r="G933" t="str">
            <v>GRANDFALLS ROYALTY ISD</v>
          </cell>
          <cell r="H933">
            <v>39273</v>
          </cell>
          <cell r="I933">
            <v>1.1220470999999999E-5</v>
          </cell>
        </row>
        <row r="934">
          <cell r="D934" t="str">
            <v>1667</v>
          </cell>
          <cell r="E934" t="str">
            <v>222901</v>
          </cell>
          <cell r="F934" t="str">
            <v/>
          </cell>
          <cell r="G934" t="str">
            <v>TERRELL COUNTY ISD</v>
          </cell>
          <cell r="H934">
            <v>36587</v>
          </cell>
          <cell r="I934">
            <v>1.0453069E-5</v>
          </cell>
        </row>
        <row r="935">
          <cell r="D935" t="str">
            <v>1670</v>
          </cell>
          <cell r="E935" t="str">
            <v>220918</v>
          </cell>
          <cell r="F935" t="str">
            <v/>
          </cell>
          <cell r="G935" t="str">
            <v>EAGLE MOUNT SAGINAW ISD</v>
          </cell>
          <cell r="H935">
            <v>3876178</v>
          </cell>
          <cell r="I935">
            <v>1.1074412939999999E-3</v>
          </cell>
        </row>
        <row r="936">
          <cell r="D936" t="str">
            <v>1672</v>
          </cell>
          <cell r="E936" t="str">
            <v>227909</v>
          </cell>
          <cell r="F936" t="str">
            <v/>
          </cell>
          <cell r="G936" t="str">
            <v>EANES ISD</v>
          </cell>
          <cell r="H936">
            <v>1545738</v>
          </cell>
          <cell r="I936">
            <v>4.4162422099999998E-4</v>
          </cell>
        </row>
        <row r="937">
          <cell r="D937" t="str">
            <v>1674</v>
          </cell>
          <cell r="E937" t="str">
            <v>228905</v>
          </cell>
          <cell r="F937" t="str">
            <v/>
          </cell>
          <cell r="G937" t="str">
            <v>APPLE SPRINGS ISD</v>
          </cell>
          <cell r="H937">
            <v>34840</v>
          </cell>
          <cell r="I937">
            <v>9.9539430000000007E-6</v>
          </cell>
        </row>
        <row r="938">
          <cell r="D938" t="str">
            <v>1676</v>
          </cell>
          <cell r="E938" t="str">
            <v>229906</v>
          </cell>
          <cell r="F938" t="str">
            <v/>
          </cell>
          <cell r="G938" t="str">
            <v>CHESTER ISD</v>
          </cell>
          <cell r="H938">
            <v>43533</v>
          </cell>
          <cell r="I938">
            <v>1.2437571999999999E-5</v>
          </cell>
        </row>
        <row r="939">
          <cell r="D939" t="str">
            <v>1677</v>
          </cell>
          <cell r="E939" t="str">
            <v>113905</v>
          </cell>
          <cell r="F939" t="str">
            <v/>
          </cell>
          <cell r="G939" t="str">
            <v>LATEXO ISD</v>
          </cell>
          <cell r="H939">
            <v>81700</v>
          </cell>
          <cell r="I939">
            <v>2.3342052999999999E-5</v>
          </cell>
        </row>
        <row r="940">
          <cell r="D940" t="str">
            <v>1678</v>
          </cell>
          <cell r="E940" t="str">
            <v>010902</v>
          </cell>
          <cell r="F940" t="str">
            <v/>
          </cell>
          <cell r="G940" t="str">
            <v>BANDERA ISD</v>
          </cell>
          <cell r="H940">
            <v>413079</v>
          </cell>
          <cell r="I940">
            <v>1.18018507E-4</v>
          </cell>
        </row>
        <row r="941">
          <cell r="D941" t="str">
            <v>1680</v>
          </cell>
          <cell r="E941" t="str">
            <v>220919</v>
          </cell>
          <cell r="F941" t="str">
            <v/>
          </cell>
          <cell r="G941" t="str">
            <v>CARROLL ISD</v>
          </cell>
          <cell r="H941">
            <v>1714676</v>
          </cell>
          <cell r="I941">
            <v>4.8989055900000003E-4</v>
          </cell>
        </row>
        <row r="942">
          <cell r="D942" t="str">
            <v>1681</v>
          </cell>
          <cell r="E942" t="str">
            <v>071907</v>
          </cell>
          <cell r="F942" t="str">
            <v/>
          </cell>
          <cell r="G942" t="str">
            <v>CANUTILLO ISD</v>
          </cell>
          <cell r="H942">
            <v>1286618</v>
          </cell>
          <cell r="I942">
            <v>3.6759248499999999E-4</v>
          </cell>
        </row>
        <row r="943">
          <cell r="D943" t="str">
            <v>1683</v>
          </cell>
          <cell r="E943" t="str">
            <v>239903</v>
          </cell>
          <cell r="F943" t="str">
            <v/>
          </cell>
          <cell r="G943" t="str">
            <v>BURTON ISD</v>
          </cell>
          <cell r="H943">
            <v>89250</v>
          </cell>
          <cell r="I943">
            <v>2.5499122000000001E-5</v>
          </cell>
        </row>
        <row r="944">
          <cell r="D944" t="str">
            <v>1684</v>
          </cell>
          <cell r="E944" t="str">
            <v>075908</v>
          </cell>
          <cell r="F944" t="str">
            <v/>
          </cell>
          <cell r="G944" t="str">
            <v>ROUND TOP CARMINE ISD</v>
          </cell>
          <cell r="H944">
            <v>58188</v>
          </cell>
          <cell r="I944">
            <v>1.6624570000000001E-5</v>
          </cell>
        </row>
        <row r="945">
          <cell r="D945" t="str">
            <v>1685</v>
          </cell>
          <cell r="E945" t="str">
            <v>102905</v>
          </cell>
          <cell r="F945" t="str">
            <v/>
          </cell>
          <cell r="G945" t="str">
            <v>HARLETON ISD</v>
          </cell>
          <cell r="H945">
            <v>127867</v>
          </cell>
          <cell r="I945">
            <v>3.6532171000000003E-5</v>
          </cell>
        </row>
        <row r="946">
          <cell r="D946" t="str">
            <v>1687</v>
          </cell>
          <cell r="E946" t="str">
            <v>083903</v>
          </cell>
          <cell r="F946" t="str">
            <v/>
          </cell>
          <cell r="G946" t="str">
            <v>SEMINOLE PUBLIC SCHOOLS</v>
          </cell>
          <cell r="H946">
            <v>753655</v>
          </cell>
          <cell r="I946">
            <v>2.1532258499999999E-4</v>
          </cell>
        </row>
        <row r="947">
          <cell r="D947" t="str">
            <v>1688</v>
          </cell>
          <cell r="E947" t="str">
            <v>161922</v>
          </cell>
          <cell r="F947" t="str">
            <v/>
          </cell>
          <cell r="G947" t="str">
            <v>ROBINSON ISD</v>
          </cell>
          <cell r="H947">
            <v>403053</v>
          </cell>
          <cell r="I947">
            <v>1.15154035E-4</v>
          </cell>
        </row>
        <row r="948">
          <cell r="D948" t="str">
            <v>1690</v>
          </cell>
          <cell r="E948" t="str">
            <v>014982</v>
          </cell>
          <cell r="F948" t="str">
            <v/>
          </cell>
          <cell r="G948" t="str">
            <v>TEMPLE COLLEGE</v>
          </cell>
          <cell r="H948">
            <v>464943</v>
          </cell>
          <cell r="I948">
            <v>1.3283628300000001E-4</v>
          </cell>
        </row>
        <row r="949">
          <cell r="D949" t="str">
            <v>1692</v>
          </cell>
          <cell r="E949" t="str">
            <v>057922</v>
          </cell>
          <cell r="F949" t="str">
            <v/>
          </cell>
          <cell r="G949" t="str">
            <v>COPPELL ISD</v>
          </cell>
          <cell r="H949">
            <v>2493084</v>
          </cell>
          <cell r="I949">
            <v>7.1228518700000001E-4</v>
          </cell>
        </row>
        <row r="950">
          <cell r="D950" t="str">
            <v>1693</v>
          </cell>
          <cell r="E950" t="str">
            <v>220920</v>
          </cell>
          <cell r="F950" t="str">
            <v/>
          </cell>
          <cell r="G950" t="str">
            <v>WHITE SETTLEMENT ISD</v>
          </cell>
          <cell r="H950">
            <v>1187670</v>
          </cell>
          <cell r="I950">
            <v>3.3932260100000001E-4</v>
          </cell>
        </row>
        <row r="951">
          <cell r="D951" t="str">
            <v>1694</v>
          </cell>
          <cell r="E951" t="str">
            <v>203902</v>
          </cell>
          <cell r="F951" t="str">
            <v/>
          </cell>
          <cell r="G951" t="str">
            <v>BROADDUS ISD</v>
          </cell>
          <cell r="H951">
            <v>76632</v>
          </cell>
          <cell r="I951">
            <v>2.1894102999999999E-5</v>
          </cell>
        </row>
        <row r="952">
          <cell r="D952" t="str">
            <v>1695</v>
          </cell>
          <cell r="E952" t="str">
            <v>049958</v>
          </cell>
          <cell r="F952" t="str">
            <v/>
          </cell>
          <cell r="G952" t="str">
            <v>NORTH CENTRAL TX COLLEGE</v>
          </cell>
          <cell r="H952">
            <v>739511</v>
          </cell>
          <cell r="I952">
            <v>2.1128158199999999E-4</v>
          </cell>
        </row>
        <row r="953">
          <cell r="D953" t="str">
            <v>1699</v>
          </cell>
          <cell r="E953" t="str">
            <v>101978</v>
          </cell>
          <cell r="F953" t="str">
            <v/>
          </cell>
          <cell r="G953" t="str">
            <v>SAN JACINTO COLLEGE DIST</v>
          </cell>
          <cell r="H953">
            <v>3084692</v>
          </cell>
          <cell r="I953">
            <v>8.8131022300000003E-4</v>
          </cell>
        </row>
        <row r="954">
          <cell r="D954" t="str">
            <v>1709</v>
          </cell>
          <cell r="E954" t="str">
            <v>066903</v>
          </cell>
          <cell r="F954" t="str">
            <v/>
          </cell>
          <cell r="G954" t="str">
            <v>FREER ISD</v>
          </cell>
          <cell r="H954">
            <v>204991</v>
          </cell>
          <cell r="I954">
            <v>5.8566839999999999E-5</v>
          </cell>
        </row>
        <row r="955">
          <cell r="D955" t="str">
            <v>1710</v>
          </cell>
          <cell r="E955" t="str">
            <v>071908</v>
          </cell>
          <cell r="F955" t="str">
            <v/>
          </cell>
          <cell r="G955" t="str">
            <v>TORNILLO ISD</v>
          </cell>
          <cell r="H955">
            <v>261186</v>
          </cell>
          <cell r="I955">
            <v>7.4622001999999997E-5</v>
          </cell>
        </row>
        <row r="956">
          <cell r="D956" t="str">
            <v>1713</v>
          </cell>
          <cell r="E956" t="str">
            <v>094902</v>
          </cell>
          <cell r="F956" t="str">
            <v/>
          </cell>
          <cell r="G956" t="str">
            <v>SCHERTZ-CIBOLO-UNIVERSAL CITY ISD</v>
          </cell>
          <cell r="H956">
            <v>2744503</v>
          </cell>
          <cell r="I956">
            <v>7.8411671300000004E-4</v>
          </cell>
        </row>
        <row r="957">
          <cell r="D957" t="str">
            <v>1716</v>
          </cell>
          <cell r="E957" t="str">
            <v>243906</v>
          </cell>
          <cell r="F957" t="str">
            <v/>
          </cell>
          <cell r="G957" t="str">
            <v>CITY VIEW ISD</v>
          </cell>
          <cell r="H957">
            <v>193611</v>
          </cell>
          <cell r="I957">
            <v>5.5315524000000002E-5</v>
          </cell>
        </row>
        <row r="958">
          <cell r="D958" t="str">
            <v>1718</v>
          </cell>
          <cell r="E958" t="str">
            <v>071909</v>
          </cell>
          <cell r="F958" t="str">
            <v/>
          </cell>
          <cell r="G958" t="str">
            <v>SOCORRO ISD</v>
          </cell>
          <cell r="H958">
            <v>7959352</v>
          </cell>
          <cell r="I958">
            <v>2.2740222649999999E-3</v>
          </cell>
        </row>
        <row r="959">
          <cell r="D959" t="str">
            <v>1720</v>
          </cell>
          <cell r="E959" t="str">
            <v>240903</v>
          </cell>
          <cell r="F959" t="str">
            <v/>
          </cell>
          <cell r="G959" t="str">
            <v>UNITED ISD</v>
          </cell>
          <cell r="H959">
            <v>9574012</v>
          </cell>
          <cell r="I959">
            <v>2.7353378079999998E-3</v>
          </cell>
        </row>
        <row r="960">
          <cell r="D960" t="str">
            <v>1721</v>
          </cell>
          <cell r="E960" t="str">
            <v>001908</v>
          </cell>
          <cell r="F960" t="str">
            <v/>
          </cell>
          <cell r="G960" t="str">
            <v>WESTWOOD ISD</v>
          </cell>
          <cell r="H960">
            <v>254010</v>
          </cell>
          <cell r="I960">
            <v>7.2571787000000007E-5</v>
          </cell>
        </row>
        <row r="961">
          <cell r="D961" t="str">
            <v>1723</v>
          </cell>
          <cell r="E961" t="str">
            <v>109965</v>
          </cell>
          <cell r="F961" t="str">
            <v/>
          </cell>
          <cell r="G961" t="str">
            <v>HILL COLLEGE</v>
          </cell>
          <cell r="H961">
            <v>288020</v>
          </cell>
          <cell r="I961">
            <v>8.2288595000000003E-5</v>
          </cell>
        </row>
        <row r="962">
          <cell r="D962" t="str">
            <v>1725</v>
          </cell>
          <cell r="E962" t="str">
            <v>061912</v>
          </cell>
          <cell r="F962" t="str">
            <v/>
          </cell>
          <cell r="G962" t="str">
            <v>LAKE DALLAS ISD</v>
          </cell>
          <cell r="H962">
            <v>822623</v>
          </cell>
          <cell r="I962">
            <v>2.3502705E-4</v>
          </cell>
        </row>
        <row r="963">
          <cell r="D963" t="str">
            <v>1726</v>
          </cell>
          <cell r="E963" t="str">
            <v>015912</v>
          </cell>
          <cell r="F963" t="str">
            <v/>
          </cell>
          <cell r="G963" t="str">
            <v>SOUTHWEST ISD</v>
          </cell>
          <cell r="H963">
            <v>3016105</v>
          </cell>
          <cell r="I963">
            <v>8.6171461200000002E-4</v>
          </cell>
        </row>
        <row r="964">
          <cell r="D964" t="str">
            <v>1729</v>
          </cell>
          <cell r="E964" t="str">
            <v>227910</v>
          </cell>
          <cell r="F964" t="str">
            <v/>
          </cell>
          <cell r="G964" t="str">
            <v>DEL VALLE ISD</v>
          </cell>
          <cell r="H964">
            <v>2521826</v>
          </cell>
          <cell r="I964">
            <v>7.2049690400000001E-4</v>
          </cell>
        </row>
        <row r="965">
          <cell r="D965" t="str">
            <v>1730</v>
          </cell>
          <cell r="E965" t="str">
            <v>161920</v>
          </cell>
          <cell r="F965" t="str">
            <v/>
          </cell>
          <cell r="G965" t="str">
            <v>CHINA SPRING ISD</v>
          </cell>
          <cell r="H965">
            <v>424301</v>
          </cell>
          <cell r="I965">
            <v>1.21224683E-4</v>
          </cell>
        </row>
        <row r="966">
          <cell r="D966" t="str">
            <v>1731</v>
          </cell>
          <cell r="E966" t="str">
            <v>092907</v>
          </cell>
          <cell r="F966" t="str">
            <v/>
          </cell>
          <cell r="G966" t="str">
            <v>SPRING HILL ISD</v>
          </cell>
          <cell r="H966">
            <v>267078</v>
          </cell>
          <cell r="I966">
            <v>7.6305372E-5</v>
          </cell>
        </row>
        <row r="967">
          <cell r="D967" t="str">
            <v>1733</v>
          </cell>
          <cell r="E967" t="str">
            <v>180904</v>
          </cell>
          <cell r="F967" t="str">
            <v/>
          </cell>
          <cell r="G967" t="str">
            <v>WILDORADO ISD</v>
          </cell>
          <cell r="H967">
            <v>30401</v>
          </cell>
          <cell r="I967">
            <v>8.6857009999999999E-6</v>
          </cell>
        </row>
        <row r="968">
          <cell r="D968" t="str">
            <v>1734</v>
          </cell>
          <cell r="E968" t="str">
            <v>092908</v>
          </cell>
          <cell r="F968" t="str">
            <v/>
          </cell>
          <cell r="G968" t="str">
            <v>WHITE OAK ISD</v>
          </cell>
          <cell r="H968">
            <v>217358</v>
          </cell>
          <cell r="I968">
            <v>6.2100147000000001E-5</v>
          </cell>
        </row>
        <row r="969">
          <cell r="D969" t="str">
            <v>1735</v>
          </cell>
          <cell r="E969" t="str">
            <v>244905</v>
          </cell>
          <cell r="F969" t="str">
            <v/>
          </cell>
          <cell r="G969" t="str">
            <v>NORTHSIDE ISD</v>
          </cell>
          <cell r="H969">
            <v>34731</v>
          </cell>
          <cell r="I969">
            <v>9.9228010000000003E-6</v>
          </cell>
        </row>
        <row r="970">
          <cell r="D970" t="str">
            <v>1736</v>
          </cell>
          <cell r="E970" t="str">
            <v>091963</v>
          </cell>
          <cell r="F970" t="str">
            <v/>
          </cell>
          <cell r="G970" t="str">
            <v>GRAYSON COUNTY COLLEGE</v>
          </cell>
          <cell r="H970">
            <v>463358</v>
          </cell>
          <cell r="I970">
            <v>1.32383441E-4</v>
          </cell>
        </row>
        <row r="971">
          <cell r="D971" t="str">
            <v>1737</v>
          </cell>
          <cell r="E971" t="str">
            <v>074917</v>
          </cell>
          <cell r="F971" t="str">
            <v/>
          </cell>
          <cell r="G971" t="str">
            <v>SAM RAYBURN CONS ISD</v>
          </cell>
          <cell r="H971">
            <v>79612</v>
          </cell>
          <cell r="I971">
            <v>2.2745502E-5</v>
          </cell>
        </row>
        <row r="972">
          <cell r="D972" t="str">
            <v>1738</v>
          </cell>
          <cell r="E972" t="str">
            <v>015917</v>
          </cell>
          <cell r="F972" t="str">
            <v/>
          </cell>
          <cell r="G972" t="str">
            <v>SOUTHSIDE ISD</v>
          </cell>
          <cell r="H972">
            <v>936708</v>
          </cell>
          <cell r="I972">
            <v>2.6762164199999999E-4</v>
          </cell>
        </row>
        <row r="973">
          <cell r="D973" t="str">
            <v>1739</v>
          </cell>
          <cell r="E973" t="str">
            <v>196903</v>
          </cell>
          <cell r="F973" t="str">
            <v/>
          </cell>
          <cell r="G973" t="str">
            <v>REFUGIO ISD</v>
          </cell>
          <cell r="H973">
            <v>214978</v>
          </cell>
          <cell r="I973">
            <v>6.1420170999999999E-5</v>
          </cell>
        </row>
        <row r="974">
          <cell r="D974" t="str">
            <v>1740</v>
          </cell>
          <cell r="E974" t="str">
            <v>201914</v>
          </cell>
          <cell r="F974" t="str">
            <v/>
          </cell>
          <cell r="G974" t="str">
            <v>WEST RUSK CTY CONS ISD</v>
          </cell>
          <cell r="H974">
            <v>36545</v>
          </cell>
          <cell r="I974">
            <v>1.0441068999999999E-5</v>
          </cell>
        </row>
        <row r="975">
          <cell r="D975" t="str">
            <v>1742</v>
          </cell>
          <cell r="E975" t="str">
            <v>049907</v>
          </cell>
          <cell r="F975" t="str">
            <v/>
          </cell>
          <cell r="G975" t="str">
            <v>LINDSAY ISD</v>
          </cell>
          <cell r="H975">
            <v>85738</v>
          </cell>
          <cell r="I975">
            <v>2.4495728E-5</v>
          </cell>
        </row>
        <row r="976">
          <cell r="D976" t="str">
            <v>1743</v>
          </cell>
          <cell r="E976" t="str">
            <v>083902</v>
          </cell>
          <cell r="F976" t="str">
            <v/>
          </cell>
          <cell r="G976" t="str">
            <v>LOOP ISD</v>
          </cell>
          <cell r="H976">
            <v>42009</v>
          </cell>
          <cell r="I976">
            <v>1.2002158E-5</v>
          </cell>
        </row>
        <row r="977">
          <cell r="D977" t="str">
            <v>1745</v>
          </cell>
          <cell r="E977" t="str">
            <v>057959</v>
          </cell>
          <cell r="F977" t="str">
            <v/>
          </cell>
          <cell r="G977" t="str">
            <v>DALLAS CTY COMMUNITY COLLEGE DIST</v>
          </cell>
          <cell r="H977">
            <v>7798733</v>
          </cell>
          <cell r="I977">
            <v>2.2281327030000001E-3</v>
          </cell>
        </row>
        <row r="978">
          <cell r="D978" t="str">
            <v>1746</v>
          </cell>
          <cell r="E978" t="str">
            <v>161923</v>
          </cell>
          <cell r="F978" t="str">
            <v/>
          </cell>
          <cell r="G978" t="str">
            <v>BOSQUEVILLE ISD</v>
          </cell>
          <cell r="H978">
            <v>107543</v>
          </cell>
          <cell r="I978">
            <v>3.0725512999999998E-5</v>
          </cell>
        </row>
        <row r="979">
          <cell r="D979" t="str">
            <v>1749</v>
          </cell>
          <cell r="E979" t="str">
            <v>031916</v>
          </cell>
          <cell r="F979" t="str">
            <v/>
          </cell>
          <cell r="G979" t="str">
            <v>SOUTH TEXAS ISD</v>
          </cell>
          <cell r="H979">
            <v>606323</v>
          </cell>
          <cell r="I979">
            <v>1.73229178E-4</v>
          </cell>
        </row>
        <row r="980">
          <cell r="D980" t="str">
            <v>1751</v>
          </cell>
          <cell r="E980" t="str">
            <v>176903</v>
          </cell>
          <cell r="F980" t="str">
            <v/>
          </cell>
          <cell r="G980" t="str">
            <v>DEWEYVILLE ISD</v>
          </cell>
          <cell r="H980">
            <v>102194</v>
          </cell>
          <cell r="I980">
            <v>2.9197280000000001E-5</v>
          </cell>
        </row>
        <row r="981">
          <cell r="D981" t="str">
            <v>1752</v>
          </cell>
          <cell r="E981" t="str">
            <v>030906</v>
          </cell>
          <cell r="F981" t="str">
            <v/>
          </cell>
          <cell r="G981" t="str">
            <v>EULA ISD</v>
          </cell>
          <cell r="H981">
            <v>68301</v>
          </cell>
          <cell r="I981">
            <v>1.9513899E-5</v>
          </cell>
        </row>
        <row r="982">
          <cell r="D982" t="str">
            <v>1754</v>
          </cell>
          <cell r="E982" t="str">
            <v>220981</v>
          </cell>
          <cell r="F982" t="str">
            <v/>
          </cell>
          <cell r="G982" t="str">
            <v>TARRANT COUNTY COLLEGE DIST</v>
          </cell>
          <cell r="H982">
            <v>4948142</v>
          </cell>
          <cell r="I982">
            <v>1.413706176E-3</v>
          </cell>
        </row>
        <row r="983">
          <cell r="D983" t="str">
            <v>1755</v>
          </cell>
          <cell r="E983" t="str">
            <v>139911</v>
          </cell>
          <cell r="F983" t="str">
            <v/>
          </cell>
          <cell r="G983" t="str">
            <v>NORTH LAMAR ISD</v>
          </cell>
          <cell r="H983">
            <v>423650</v>
          </cell>
          <cell r="I983">
            <v>1.21038689E-4</v>
          </cell>
        </row>
        <row r="984">
          <cell r="D984" t="str">
            <v>1756</v>
          </cell>
          <cell r="E984" t="str">
            <v>014955</v>
          </cell>
          <cell r="F984" t="str">
            <v/>
          </cell>
          <cell r="G984" t="str">
            <v>CENTRAL TEXAS COLLEGE</v>
          </cell>
          <cell r="H984">
            <v>1501806</v>
          </cell>
          <cell r="I984">
            <v>4.2907265300000001E-4</v>
          </cell>
        </row>
        <row r="985">
          <cell r="D985" t="str">
            <v>1759</v>
          </cell>
          <cell r="E985" t="str">
            <v>013953</v>
          </cell>
          <cell r="F985" t="str">
            <v/>
          </cell>
          <cell r="G985" t="str">
            <v>COASTAL BEND COLLEGE</v>
          </cell>
          <cell r="H985">
            <v>357881</v>
          </cell>
          <cell r="I985">
            <v>1.02248193E-4</v>
          </cell>
        </row>
        <row r="986">
          <cell r="D986" t="str">
            <v>1760</v>
          </cell>
          <cell r="E986" t="str">
            <v>094903</v>
          </cell>
          <cell r="F986" t="str">
            <v/>
          </cell>
          <cell r="G986" t="str">
            <v>NAVARRO ISD</v>
          </cell>
          <cell r="H986">
            <v>289334</v>
          </cell>
          <cell r="I986">
            <v>8.2664011000000003E-5</v>
          </cell>
        </row>
        <row r="987">
          <cell r="D987" t="str">
            <v>1761</v>
          </cell>
          <cell r="E987" t="str">
            <v>161970</v>
          </cell>
          <cell r="F987" t="str">
            <v/>
          </cell>
          <cell r="G987" t="str">
            <v>MCLENNAN COMMUNITY COLLEGE</v>
          </cell>
          <cell r="H987">
            <v>1080581</v>
          </cell>
          <cell r="I987">
            <v>3.0872679800000001E-4</v>
          </cell>
        </row>
        <row r="988">
          <cell r="D988" t="str">
            <v>1765</v>
          </cell>
          <cell r="E988" t="str">
            <v>101925</v>
          </cell>
          <cell r="F988" t="str">
            <v/>
          </cell>
          <cell r="G988" t="str">
            <v>HUFFMAN ISD</v>
          </cell>
          <cell r="H988">
            <v>655552</v>
          </cell>
          <cell r="I988">
            <v>1.8729412200000001E-4</v>
          </cell>
        </row>
        <row r="989">
          <cell r="D989" t="str">
            <v>1767</v>
          </cell>
          <cell r="E989" t="str">
            <v>230908</v>
          </cell>
          <cell r="F989" t="str">
            <v/>
          </cell>
          <cell r="G989" t="str">
            <v>UNION GROVE ISD</v>
          </cell>
          <cell r="H989">
            <v>122291</v>
          </cell>
          <cell r="I989">
            <v>3.4939082999999999E-5</v>
          </cell>
        </row>
        <row r="990">
          <cell r="D990" t="str">
            <v>1768</v>
          </cell>
          <cell r="E990" t="str">
            <v>226906</v>
          </cell>
          <cell r="F990" t="str">
            <v/>
          </cell>
          <cell r="G990" t="str">
            <v>WALL ISD</v>
          </cell>
          <cell r="H990">
            <v>217059</v>
          </cell>
          <cell r="I990">
            <v>6.2014721999999994E-5</v>
          </cell>
        </row>
        <row r="991">
          <cell r="D991" t="str">
            <v>1771</v>
          </cell>
          <cell r="E991" t="str">
            <v>094904</v>
          </cell>
          <cell r="F991" t="str">
            <v/>
          </cell>
          <cell r="G991" t="str">
            <v>MARION ISD</v>
          </cell>
          <cell r="H991">
            <v>227616</v>
          </cell>
          <cell r="I991">
            <v>6.5030903999999999E-5</v>
          </cell>
        </row>
        <row r="992">
          <cell r="D992" t="str">
            <v>1772</v>
          </cell>
          <cell r="E992" t="str">
            <v>144903</v>
          </cell>
          <cell r="F992" t="str">
            <v/>
          </cell>
          <cell r="G992" t="str">
            <v>DIME BOX ISD</v>
          </cell>
          <cell r="H992">
            <v>32761</v>
          </cell>
          <cell r="I992">
            <v>9.3599630000000006E-6</v>
          </cell>
        </row>
        <row r="993">
          <cell r="D993" t="str">
            <v>1777</v>
          </cell>
          <cell r="E993" t="str">
            <v>015911</v>
          </cell>
          <cell r="F993" t="str">
            <v/>
          </cell>
          <cell r="G993" t="str">
            <v>EAST CENTRAL ISD</v>
          </cell>
          <cell r="H993">
            <v>1999633</v>
          </cell>
          <cell r="I993">
            <v>5.7130404099999996E-4</v>
          </cell>
        </row>
        <row r="994">
          <cell r="D994" t="str">
            <v>1778</v>
          </cell>
          <cell r="E994" t="str">
            <v>065957</v>
          </cell>
          <cell r="F994" t="str">
            <v/>
          </cell>
          <cell r="G994" t="str">
            <v>CLARENDON COLLEGE</v>
          </cell>
          <cell r="H994">
            <v>198297</v>
          </cell>
          <cell r="I994">
            <v>5.6654335E-5</v>
          </cell>
        </row>
        <row r="995">
          <cell r="D995" t="str">
            <v>1779</v>
          </cell>
          <cell r="E995" t="str">
            <v>015916</v>
          </cell>
          <cell r="F995" t="str">
            <v/>
          </cell>
          <cell r="G995" t="str">
            <v>JUDSON ISD</v>
          </cell>
          <cell r="H995">
            <v>4813309</v>
          </cell>
          <cell r="I995">
            <v>1.375183788E-3</v>
          </cell>
        </row>
        <row r="996">
          <cell r="D996" t="str">
            <v>1780</v>
          </cell>
          <cell r="E996" t="str">
            <v>084962</v>
          </cell>
          <cell r="F996" t="str">
            <v/>
          </cell>
          <cell r="G996" t="str">
            <v>GALVESTON COLLEGE</v>
          </cell>
          <cell r="H996">
            <v>373522</v>
          </cell>
          <cell r="I996">
            <v>1.0671689700000001E-4</v>
          </cell>
        </row>
        <row r="997">
          <cell r="D997" t="str">
            <v>1782</v>
          </cell>
          <cell r="E997" t="str">
            <v>084971</v>
          </cell>
          <cell r="F997" t="str">
            <v/>
          </cell>
          <cell r="G997" t="str">
            <v>COLLEGE OF THE MAINLAND</v>
          </cell>
          <cell r="H997">
            <v>760822</v>
          </cell>
          <cell r="I997">
            <v>2.1737022899999999E-4</v>
          </cell>
        </row>
        <row r="998">
          <cell r="D998" t="str">
            <v>1783</v>
          </cell>
          <cell r="E998" t="str">
            <v>105906</v>
          </cell>
          <cell r="F998" t="str">
            <v/>
          </cell>
          <cell r="G998" t="str">
            <v>HAYS CONS ISD</v>
          </cell>
          <cell r="H998">
            <v>3851206</v>
          </cell>
          <cell r="I998">
            <v>1.100306682E-3</v>
          </cell>
        </row>
        <row r="999">
          <cell r="D999" t="str">
            <v>1784</v>
          </cell>
          <cell r="E999" t="str">
            <v>133904</v>
          </cell>
          <cell r="F999" t="str">
            <v/>
          </cell>
          <cell r="G999" t="str">
            <v>INGRAM ISD</v>
          </cell>
          <cell r="H999">
            <v>244165</v>
          </cell>
          <cell r="I999">
            <v>6.9759025999999999E-5</v>
          </cell>
        </row>
        <row r="1000">
          <cell r="D1000" t="str">
            <v>1786</v>
          </cell>
          <cell r="E1000" t="str">
            <v>208903</v>
          </cell>
          <cell r="F1000" t="str">
            <v/>
          </cell>
          <cell r="G1000" t="str">
            <v>IRA ISD</v>
          </cell>
          <cell r="H1000">
            <v>35425</v>
          </cell>
          <cell r="I1000">
            <v>1.0121080000000001E-5</v>
          </cell>
        </row>
        <row r="1001">
          <cell r="D1001" t="str">
            <v>1787</v>
          </cell>
          <cell r="E1001" t="str">
            <v>220912</v>
          </cell>
          <cell r="F1001" t="str">
            <v/>
          </cell>
          <cell r="G1001" t="str">
            <v>CROWLEY ISD</v>
          </cell>
          <cell r="H1001">
            <v>3465288</v>
          </cell>
          <cell r="I1001">
            <v>9.9004819299999998E-4</v>
          </cell>
        </row>
        <row r="1002">
          <cell r="D1002" t="str">
            <v>1788</v>
          </cell>
          <cell r="E1002" t="str">
            <v>020990</v>
          </cell>
          <cell r="F1002" t="str">
            <v/>
          </cell>
          <cell r="G1002" t="str">
            <v>BRAZOSPORT COLLEGE</v>
          </cell>
          <cell r="H1002">
            <v>516883</v>
          </cell>
          <cell r="I1002">
            <v>1.47675772E-4</v>
          </cell>
        </row>
        <row r="1003">
          <cell r="D1003" t="str">
            <v>1789</v>
          </cell>
          <cell r="E1003" t="str">
            <v>101969</v>
          </cell>
          <cell r="F1003" t="str">
            <v/>
          </cell>
          <cell r="G1003" t="str">
            <v>LEE COLLEGE</v>
          </cell>
          <cell r="H1003">
            <v>746188</v>
          </cell>
          <cell r="I1003">
            <v>2.1318923E-4</v>
          </cell>
        </row>
        <row r="1004">
          <cell r="D1004" t="str">
            <v>1790</v>
          </cell>
          <cell r="E1004" t="str">
            <v>003989</v>
          </cell>
          <cell r="F1004" t="str">
            <v/>
          </cell>
          <cell r="G1004" t="str">
            <v>ANGELINA COLLEGE</v>
          </cell>
          <cell r="H1004">
            <v>350670</v>
          </cell>
          <cell r="I1004">
            <v>1.00187979E-4</v>
          </cell>
        </row>
        <row r="1005">
          <cell r="D1005" t="str">
            <v>1792</v>
          </cell>
          <cell r="E1005" t="str">
            <v>001909</v>
          </cell>
          <cell r="F1005" t="str">
            <v/>
          </cell>
          <cell r="G1005" t="str">
            <v>SLOCUM ISD</v>
          </cell>
          <cell r="H1005">
            <v>65293</v>
          </cell>
          <cell r="I1005">
            <v>1.8654499999999999E-5</v>
          </cell>
        </row>
        <row r="1006">
          <cell r="D1006" t="str">
            <v>1796</v>
          </cell>
          <cell r="E1006" t="str">
            <v>046902</v>
          </cell>
          <cell r="F1006" t="str">
            <v/>
          </cell>
          <cell r="G1006" t="str">
            <v>COMAL ISD</v>
          </cell>
          <cell r="H1006">
            <v>3831387</v>
          </cell>
          <cell r="I1006">
            <v>1.0946443059999999E-3</v>
          </cell>
        </row>
        <row r="1007">
          <cell r="D1007" t="str">
            <v>1797</v>
          </cell>
          <cell r="E1007" t="str">
            <v>109912</v>
          </cell>
          <cell r="F1007" t="str">
            <v/>
          </cell>
          <cell r="G1007" t="str">
            <v>AQUILLA ISD</v>
          </cell>
          <cell r="H1007">
            <v>57112</v>
          </cell>
          <cell r="I1007">
            <v>1.6317151999999999E-5</v>
          </cell>
        </row>
        <row r="1008">
          <cell r="D1008" t="str">
            <v>1798</v>
          </cell>
          <cell r="E1008" t="str">
            <v>161719</v>
          </cell>
          <cell r="F1008" t="str">
            <v/>
          </cell>
          <cell r="G1008" t="str">
            <v>TEXAS STATE TECH COLLEGE</v>
          </cell>
          <cell r="H1008">
            <v>845602</v>
          </cell>
          <cell r="I1008">
            <v>2.41592252E-4</v>
          </cell>
        </row>
        <row r="1009">
          <cell r="D1009" t="str">
            <v>1800</v>
          </cell>
          <cell r="E1009" t="str">
            <v>055901</v>
          </cell>
          <cell r="F1009" t="str">
            <v/>
          </cell>
          <cell r="G1009" t="str">
            <v>CULBERSON COUNTY-ALLAMOORE ISD</v>
          </cell>
          <cell r="H1009">
            <v>89425</v>
          </cell>
          <cell r="I1009">
            <v>2.554912E-5</v>
          </cell>
        </row>
        <row r="1010">
          <cell r="D1010" t="str">
            <v>1801</v>
          </cell>
          <cell r="E1010" t="str">
            <v>108950</v>
          </cell>
          <cell r="F1010" t="str">
            <v/>
          </cell>
          <cell r="G1010" t="str">
            <v>REGION 01 EDUC SERVICE CENTER</v>
          </cell>
          <cell r="H1010">
            <v>948045</v>
          </cell>
          <cell r="I1010">
            <v>2.7086067300000001E-4</v>
          </cell>
        </row>
        <row r="1011">
          <cell r="D1011" t="str">
            <v>1802</v>
          </cell>
          <cell r="E1011" t="str">
            <v>178950</v>
          </cell>
          <cell r="F1011" t="str">
            <v/>
          </cell>
          <cell r="G1011" t="str">
            <v>REGION 02 EDUC SERVICE CENTER</v>
          </cell>
          <cell r="H1011">
            <v>154295</v>
          </cell>
          <cell r="I1011">
            <v>4.4082768000000003E-5</v>
          </cell>
        </row>
        <row r="1012">
          <cell r="D1012" t="str">
            <v>1803</v>
          </cell>
          <cell r="E1012" t="str">
            <v>235950</v>
          </cell>
          <cell r="F1012" t="str">
            <v/>
          </cell>
          <cell r="G1012" t="str">
            <v>REGION 03 EDUC SERVICE CENTER</v>
          </cell>
          <cell r="H1012">
            <v>142399</v>
          </cell>
          <cell r="I1012">
            <v>4.0684028000000002E-5</v>
          </cell>
        </row>
        <row r="1013">
          <cell r="D1013" t="str">
            <v>1804</v>
          </cell>
          <cell r="E1013" t="str">
            <v>101950</v>
          </cell>
          <cell r="F1013" t="str">
            <v/>
          </cell>
          <cell r="G1013" t="str">
            <v>REGION 04 EDUC SERVICE CENTER</v>
          </cell>
          <cell r="H1013">
            <v>651335</v>
          </cell>
          <cell r="I1013">
            <v>1.8608930600000001E-4</v>
          </cell>
        </row>
        <row r="1014">
          <cell r="D1014" t="str">
            <v>1805</v>
          </cell>
          <cell r="E1014" t="str">
            <v>181950</v>
          </cell>
          <cell r="F1014" t="str">
            <v/>
          </cell>
          <cell r="G1014" t="str">
            <v>REGION 05 EDUC SERVICE CENTER</v>
          </cell>
          <cell r="H1014">
            <v>247887</v>
          </cell>
          <cell r="I1014">
            <v>7.0822418000000004E-5</v>
          </cell>
        </row>
        <row r="1015">
          <cell r="D1015" t="str">
            <v>1806</v>
          </cell>
          <cell r="E1015" t="str">
            <v>236950</v>
          </cell>
          <cell r="F1015" t="str">
            <v/>
          </cell>
          <cell r="G1015" t="str">
            <v>REGION 06 EDUC SERVICE CENTER</v>
          </cell>
          <cell r="H1015">
            <v>322333</v>
          </cell>
          <cell r="I1015">
            <v>9.2091972000000002E-5</v>
          </cell>
        </row>
        <row r="1016">
          <cell r="D1016" t="str">
            <v>1807</v>
          </cell>
          <cell r="E1016" t="str">
            <v>092950</v>
          </cell>
          <cell r="F1016" t="str">
            <v/>
          </cell>
          <cell r="G1016" t="str">
            <v>REGION 07 EDUC SERVICE CENTER</v>
          </cell>
          <cell r="H1016">
            <v>805017</v>
          </cell>
          <cell r="I1016">
            <v>2.2999693699999999E-4</v>
          </cell>
        </row>
        <row r="1017">
          <cell r="D1017" t="str">
            <v>1808</v>
          </cell>
          <cell r="E1017" t="str">
            <v>225950</v>
          </cell>
          <cell r="F1017" t="str">
            <v/>
          </cell>
          <cell r="G1017" t="str">
            <v>REGION 08 EDUC SERVICE CENTER</v>
          </cell>
          <cell r="H1017">
            <v>190108</v>
          </cell>
          <cell r="I1017">
            <v>5.4314701E-5</v>
          </cell>
        </row>
        <row r="1018">
          <cell r="D1018" t="str">
            <v>1809</v>
          </cell>
          <cell r="E1018" t="str">
            <v>243950</v>
          </cell>
          <cell r="F1018" t="str">
            <v/>
          </cell>
          <cell r="G1018" t="str">
            <v>REGION 09 EDUC SERVICE CENTER</v>
          </cell>
          <cell r="H1018">
            <v>89443</v>
          </cell>
          <cell r="I1018">
            <v>2.5554262999999999E-5</v>
          </cell>
        </row>
        <row r="1019">
          <cell r="D1019" t="str">
            <v>1810</v>
          </cell>
          <cell r="E1019" t="str">
            <v>057950</v>
          </cell>
          <cell r="F1019" t="str">
            <v/>
          </cell>
          <cell r="G1019" t="str">
            <v>REGION 10 EDUC SERVICE CENTER</v>
          </cell>
          <cell r="H1019">
            <v>1144759</v>
          </cell>
          <cell r="I1019">
            <v>3.2706273800000001E-4</v>
          </cell>
        </row>
        <row r="1020">
          <cell r="D1020" t="str">
            <v>1811</v>
          </cell>
          <cell r="E1020" t="str">
            <v>220950</v>
          </cell>
          <cell r="F1020" t="str">
            <v/>
          </cell>
          <cell r="G1020" t="str">
            <v>REGION 11 EDUC SERVICE CENTER</v>
          </cell>
          <cell r="H1020">
            <v>554700</v>
          </cell>
          <cell r="I1020">
            <v>1.5848025699999999E-4</v>
          </cell>
        </row>
        <row r="1021">
          <cell r="D1021" t="str">
            <v>1812</v>
          </cell>
          <cell r="E1021" t="str">
            <v>161950</v>
          </cell>
          <cell r="F1021" t="str">
            <v/>
          </cell>
          <cell r="G1021" t="str">
            <v>REGION 12 EDUC SERVICE CENTER</v>
          </cell>
          <cell r="H1021">
            <v>33124</v>
          </cell>
          <cell r="I1021">
            <v>9.4636739999999994E-6</v>
          </cell>
        </row>
        <row r="1022">
          <cell r="D1022" t="str">
            <v>1813</v>
          </cell>
          <cell r="E1022" t="str">
            <v>227950</v>
          </cell>
          <cell r="F1022" t="str">
            <v/>
          </cell>
          <cell r="G1022" t="str">
            <v>REGION 13 EDUC SERVICE CENTER</v>
          </cell>
          <cell r="H1022">
            <v>329181</v>
          </cell>
          <cell r="I1022">
            <v>9.4048476E-5</v>
          </cell>
        </row>
        <row r="1023">
          <cell r="D1023" t="str">
            <v>1814</v>
          </cell>
          <cell r="E1023" t="str">
            <v>221950</v>
          </cell>
          <cell r="F1023" t="str">
            <v/>
          </cell>
          <cell r="G1023" t="str">
            <v>REGION 14 EDUC SERVICE CENTER</v>
          </cell>
          <cell r="H1023">
            <v>143991</v>
          </cell>
          <cell r="I1023">
            <v>4.1138869000000002E-5</v>
          </cell>
        </row>
        <row r="1024">
          <cell r="D1024" t="str">
            <v>1815</v>
          </cell>
          <cell r="E1024" t="str">
            <v>226950</v>
          </cell>
          <cell r="F1024" t="str">
            <v/>
          </cell>
          <cell r="G1024" t="str">
            <v>REGION 15 EDUC SERVICE CENTER</v>
          </cell>
          <cell r="H1024">
            <v>6939</v>
          </cell>
          <cell r="I1024">
            <v>1.9825029999999999E-6</v>
          </cell>
        </row>
        <row r="1025">
          <cell r="D1025" t="str">
            <v>1816</v>
          </cell>
          <cell r="E1025" t="str">
            <v>188950</v>
          </cell>
          <cell r="F1025" t="str">
            <v/>
          </cell>
          <cell r="G1025" t="str">
            <v>REGION 16 EDUC SERVICE CENTER</v>
          </cell>
          <cell r="H1025">
            <v>727828</v>
          </cell>
          <cell r="I1025">
            <v>2.0794369699999999E-4</v>
          </cell>
        </row>
        <row r="1026">
          <cell r="D1026" t="str">
            <v>1817</v>
          </cell>
          <cell r="E1026" t="str">
            <v>152950</v>
          </cell>
          <cell r="F1026" t="str">
            <v/>
          </cell>
          <cell r="G1026" t="str">
            <v>REGION 17 EDUC SERVICE CENTER</v>
          </cell>
          <cell r="H1026">
            <v>11527</v>
          </cell>
          <cell r="I1026">
            <v>3.2933150000000001E-6</v>
          </cell>
        </row>
        <row r="1027">
          <cell r="D1027" t="str">
            <v>1818</v>
          </cell>
          <cell r="E1027" t="str">
            <v>165950</v>
          </cell>
          <cell r="F1027" t="str">
            <v/>
          </cell>
          <cell r="G1027" t="str">
            <v>REGION 18 EDUC SERVICE CENTER</v>
          </cell>
          <cell r="H1027">
            <v>174588</v>
          </cell>
          <cell r="I1027">
            <v>4.9880567999999997E-5</v>
          </cell>
        </row>
        <row r="1028">
          <cell r="D1028" t="str">
            <v>1819</v>
          </cell>
          <cell r="E1028" t="str">
            <v>071950</v>
          </cell>
          <cell r="F1028" t="str">
            <v/>
          </cell>
          <cell r="G1028" t="str">
            <v>REGION 19 EDUC SERVICE CENTER</v>
          </cell>
          <cell r="H1028">
            <v>2264745</v>
          </cell>
          <cell r="I1028">
            <v>6.4704771900000004E-4</v>
          </cell>
        </row>
        <row r="1029">
          <cell r="D1029" t="str">
            <v>1820</v>
          </cell>
          <cell r="E1029" t="str">
            <v>015950</v>
          </cell>
          <cell r="F1029" t="str">
            <v/>
          </cell>
          <cell r="G1029" t="str">
            <v>REGION 20 EDUC SERVICE CENTER</v>
          </cell>
          <cell r="H1029">
            <v>248037</v>
          </cell>
          <cell r="I1029">
            <v>7.0865273999999996E-5</v>
          </cell>
        </row>
        <row r="1030">
          <cell r="D1030" t="str">
            <v>1821</v>
          </cell>
          <cell r="E1030" t="str">
            <v>057738</v>
          </cell>
          <cell r="F1030" t="str">
            <v/>
          </cell>
          <cell r="G1030" t="str">
            <v>UNIVERSITY OF TEXAS AT DALLAS</v>
          </cell>
          <cell r="H1030">
            <v>8626530</v>
          </cell>
          <cell r="I1030">
            <v>2.464637987E-3</v>
          </cell>
        </row>
        <row r="1031">
          <cell r="D1031" t="str">
            <v>1823</v>
          </cell>
          <cell r="E1031" t="str">
            <v>162904</v>
          </cell>
          <cell r="F1031" t="str">
            <v/>
          </cell>
          <cell r="G1031" t="str">
            <v>MCMULLEN COUNTY ISD</v>
          </cell>
          <cell r="H1031">
            <v>84543</v>
          </cell>
          <cell r="I1031">
            <v>2.4154311E-5</v>
          </cell>
        </row>
        <row r="1032">
          <cell r="D1032" t="str">
            <v>1824</v>
          </cell>
          <cell r="E1032" t="str">
            <v>010901</v>
          </cell>
          <cell r="F1032" t="str">
            <v/>
          </cell>
          <cell r="G1032" t="str">
            <v>MEDINA ISD</v>
          </cell>
          <cell r="H1032">
            <v>75501</v>
          </cell>
          <cell r="I1032">
            <v>2.1570971000000001E-5</v>
          </cell>
        </row>
        <row r="1033">
          <cell r="D1033" t="str">
            <v>1826</v>
          </cell>
          <cell r="E1033" t="str">
            <v>236903</v>
          </cell>
          <cell r="F1033" t="str">
            <v/>
          </cell>
          <cell r="G1033" t="str">
            <v>WINDHAM SCHOOL DISTRICT</v>
          </cell>
          <cell r="H1033">
            <v>829127</v>
          </cell>
          <cell r="I1033">
            <v>2.3688527099999999E-4</v>
          </cell>
        </row>
        <row r="1034">
          <cell r="D1034" t="str">
            <v>1827</v>
          </cell>
          <cell r="E1034" t="str">
            <v>208992</v>
          </cell>
          <cell r="F1034" t="str">
            <v/>
          </cell>
          <cell r="G1034" t="str">
            <v>WESTERN TEXAS COLLEGE</v>
          </cell>
          <cell r="H1034">
            <v>190849</v>
          </cell>
          <cell r="I1034">
            <v>5.4526408000000002E-5</v>
          </cell>
        </row>
        <row r="1035">
          <cell r="D1035" t="str">
            <v>1829</v>
          </cell>
          <cell r="E1035" t="str">
            <v>020951</v>
          </cell>
          <cell r="F1035" t="str">
            <v/>
          </cell>
          <cell r="G1035" t="str">
            <v>ALVIN COMMUNITY COLLEGE</v>
          </cell>
          <cell r="H1035">
            <v>646164</v>
          </cell>
          <cell r="I1035">
            <v>1.84611929E-4</v>
          </cell>
        </row>
        <row r="1036">
          <cell r="D1036" t="str">
            <v>1832</v>
          </cell>
          <cell r="E1036" t="str">
            <v>244991</v>
          </cell>
          <cell r="F1036" t="str">
            <v/>
          </cell>
          <cell r="G1036" t="str">
            <v>VERNON COLLEGE</v>
          </cell>
          <cell r="H1036">
            <v>375790</v>
          </cell>
          <cell r="I1036">
            <v>1.07364874E-4</v>
          </cell>
        </row>
        <row r="1037">
          <cell r="D1037" t="str">
            <v>1833</v>
          </cell>
          <cell r="E1037" t="str">
            <v>109914</v>
          </cell>
          <cell r="F1037" t="str">
            <v/>
          </cell>
          <cell r="G1037" t="str">
            <v>PENELOPE ISD</v>
          </cell>
          <cell r="H1037">
            <v>41788</v>
          </cell>
          <cell r="I1037">
            <v>1.1939017E-5</v>
          </cell>
        </row>
        <row r="1038">
          <cell r="D1038" t="str">
            <v>1836</v>
          </cell>
          <cell r="E1038" t="str">
            <v>175910</v>
          </cell>
          <cell r="F1038" t="str">
            <v/>
          </cell>
          <cell r="G1038" t="str">
            <v>MILDRED ISD</v>
          </cell>
          <cell r="H1038">
            <v>114912</v>
          </cell>
          <cell r="I1038">
            <v>3.2830869E-5</v>
          </cell>
        </row>
        <row r="1039">
          <cell r="D1039" t="str">
            <v>1837</v>
          </cell>
          <cell r="E1039" t="str">
            <v>025909</v>
          </cell>
          <cell r="F1039" t="str">
            <v/>
          </cell>
          <cell r="G1039" t="str">
            <v>EARLY ISD</v>
          </cell>
          <cell r="H1039">
            <v>214395</v>
          </cell>
          <cell r="I1039">
            <v>6.1253604999999999E-5</v>
          </cell>
        </row>
        <row r="1040">
          <cell r="D1040" t="str">
            <v>1839</v>
          </cell>
          <cell r="E1040" t="str">
            <v>152906</v>
          </cell>
          <cell r="F1040" t="str">
            <v/>
          </cell>
          <cell r="G1040" t="str">
            <v>LUBBOCK COOPER ISD</v>
          </cell>
          <cell r="H1040">
            <v>909320</v>
          </cell>
          <cell r="I1040">
            <v>2.5979676799999998E-4</v>
          </cell>
        </row>
        <row r="1041">
          <cell r="D1041" t="str">
            <v>1840</v>
          </cell>
          <cell r="E1041" t="str">
            <v>152907</v>
          </cell>
          <cell r="F1041" t="str">
            <v/>
          </cell>
          <cell r="G1041" t="str">
            <v>FRENSHIP ISD</v>
          </cell>
          <cell r="H1041">
            <v>1221741</v>
          </cell>
          <cell r="I1041">
            <v>3.49056837E-4</v>
          </cell>
        </row>
        <row r="1042">
          <cell r="D1042" t="str">
            <v>1841</v>
          </cell>
          <cell r="E1042" t="str">
            <v>152908</v>
          </cell>
          <cell r="F1042" t="str">
            <v/>
          </cell>
          <cell r="G1042" t="str">
            <v>ROOSEVELT ISD</v>
          </cell>
          <cell r="H1042">
            <v>180776</v>
          </cell>
          <cell r="I1042">
            <v>5.1648506999999998E-5</v>
          </cell>
        </row>
        <row r="1043">
          <cell r="D1043" t="str">
            <v>1842</v>
          </cell>
          <cell r="E1043" t="str">
            <v>152910</v>
          </cell>
          <cell r="F1043" t="str">
            <v/>
          </cell>
          <cell r="G1043" t="str">
            <v>IDALOU ISD</v>
          </cell>
          <cell r="H1043">
            <v>144165</v>
          </cell>
          <cell r="I1043">
            <v>4.1188581999999998E-5</v>
          </cell>
        </row>
        <row r="1044">
          <cell r="D1044" t="str">
            <v>1843</v>
          </cell>
          <cell r="E1044" t="str">
            <v>071993</v>
          </cell>
          <cell r="F1044" t="str">
            <v/>
          </cell>
          <cell r="G1044" t="str">
            <v>EL PASO COMMUNITY COLLEGE</v>
          </cell>
          <cell r="H1044">
            <v>2274322</v>
          </cell>
          <cell r="I1044">
            <v>6.4978390999999996E-4</v>
          </cell>
        </row>
        <row r="1045">
          <cell r="D1045" t="str">
            <v>1844</v>
          </cell>
          <cell r="E1045" t="str">
            <v>223904</v>
          </cell>
          <cell r="F1045" t="str">
            <v/>
          </cell>
          <cell r="G1045" t="str">
            <v>WELLMAN-UNION ISD</v>
          </cell>
          <cell r="H1045">
            <v>51552</v>
          </cell>
          <cell r="I1045">
            <v>1.4728636E-5</v>
          </cell>
        </row>
        <row r="1046">
          <cell r="D1046" t="str">
            <v>1845</v>
          </cell>
          <cell r="E1046" t="str">
            <v>048903</v>
          </cell>
          <cell r="F1046" t="str">
            <v/>
          </cell>
          <cell r="G1046" t="str">
            <v>PAINT ROCK ISD</v>
          </cell>
          <cell r="H1046">
            <v>56202</v>
          </cell>
          <cell r="I1046">
            <v>1.6057160999999999E-5</v>
          </cell>
        </row>
        <row r="1047">
          <cell r="D1047" t="str">
            <v>1846</v>
          </cell>
          <cell r="E1047" t="str">
            <v>233901</v>
          </cell>
          <cell r="F1047" t="str">
            <v/>
          </cell>
          <cell r="G1047" t="str">
            <v>SAN FELIPE DEL RIO CISD</v>
          </cell>
          <cell r="H1047">
            <v>2063302</v>
          </cell>
          <cell r="I1047">
            <v>5.8949455800000002E-4</v>
          </cell>
        </row>
        <row r="1048">
          <cell r="D1048" t="str">
            <v>1847</v>
          </cell>
          <cell r="E1048" t="str">
            <v>015743</v>
          </cell>
          <cell r="F1048" t="str">
            <v/>
          </cell>
          <cell r="G1048" t="str">
            <v>UNIVERSITY OF TEXAS AT SAN ANTONIO</v>
          </cell>
          <cell r="H1048">
            <v>5698592</v>
          </cell>
          <cell r="I1048">
            <v>1.6281130789999999E-3</v>
          </cell>
        </row>
        <row r="1049">
          <cell r="D1049" t="str">
            <v>1848</v>
          </cell>
          <cell r="E1049" t="str">
            <v>103902</v>
          </cell>
          <cell r="F1049" t="str">
            <v/>
          </cell>
          <cell r="G1049" t="str">
            <v>HARTLEY ISD</v>
          </cell>
          <cell r="H1049">
            <v>44614</v>
          </cell>
          <cell r="I1049">
            <v>1.2746418E-5</v>
          </cell>
        </row>
        <row r="1050">
          <cell r="D1050" t="str">
            <v>1852</v>
          </cell>
          <cell r="E1050" t="str">
            <v>173901</v>
          </cell>
          <cell r="F1050" t="str">
            <v/>
          </cell>
          <cell r="G1050" t="str">
            <v>MOTLEY COUNTY ISD</v>
          </cell>
          <cell r="H1050">
            <v>47266</v>
          </cell>
          <cell r="I1050">
            <v>1.3504106E-5</v>
          </cell>
        </row>
        <row r="1051">
          <cell r="D1051" t="str">
            <v>1853</v>
          </cell>
          <cell r="E1051" t="str">
            <v>101994</v>
          </cell>
          <cell r="F1051" t="str">
            <v/>
          </cell>
          <cell r="G1051" t="str">
            <v>HOUSTON COMM COLLEGE SYSTEM</v>
          </cell>
          <cell r="H1051">
            <v>6071572</v>
          </cell>
          <cell r="I1051">
            <v>1.7346751229999999E-3</v>
          </cell>
        </row>
        <row r="1052">
          <cell r="D1052" t="str">
            <v>1854</v>
          </cell>
          <cell r="E1052" t="str">
            <v>068742</v>
          </cell>
          <cell r="F1052" t="str">
            <v/>
          </cell>
          <cell r="G1052" t="str">
            <v>UNIVERSITY OF TEXAS PERMIAN BASIN</v>
          </cell>
          <cell r="H1052">
            <v>1041114</v>
          </cell>
          <cell r="I1052">
            <v>2.9745089999999997E-4</v>
          </cell>
        </row>
        <row r="1053">
          <cell r="D1053" t="str">
            <v>1856</v>
          </cell>
          <cell r="E1053" t="str">
            <v>116916</v>
          </cell>
          <cell r="F1053" t="str">
            <v/>
          </cell>
          <cell r="G1053" t="str">
            <v>BOLES ISD</v>
          </cell>
          <cell r="H1053">
            <v>96724</v>
          </cell>
          <cell r="I1053">
            <v>2.7634477000000002E-5</v>
          </cell>
        </row>
        <row r="1054">
          <cell r="D1054" t="str">
            <v>1857</v>
          </cell>
          <cell r="E1054" t="str">
            <v>212750</v>
          </cell>
          <cell r="F1054" t="str">
            <v/>
          </cell>
          <cell r="G1054" t="str">
            <v>UNIVERSITY OF TEXAS AT TYLER</v>
          </cell>
          <cell r="H1054">
            <v>1761492</v>
          </cell>
          <cell r="I1054">
            <v>5.0326609899999997E-4</v>
          </cell>
        </row>
        <row r="1055">
          <cell r="D1055" t="str">
            <v>1858</v>
          </cell>
          <cell r="E1055" t="str">
            <v>170996</v>
          </cell>
          <cell r="F1055" t="str">
            <v/>
          </cell>
          <cell r="G1055" t="str">
            <v>LONE STAR COLLEGE SYSTEM</v>
          </cell>
          <cell r="H1055">
            <v>7244610</v>
          </cell>
          <cell r="I1055">
            <v>2.069817297E-3</v>
          </cell>
        </row>
        <row r="1056">
          <cell r="D1056" t="str">
            <v>1859</v>
          </cell>
          <cell r="E1056" t="str">
            <v>165995</v>
          </cell>
          <cell r="F1056" t="str">
            <v/>
          </cell>
          <cell r="G1056" t="str">
            <v>MIDLAND COLLEGE</v>
          </cell>
          <cell r="H1056">
            <v>723898</v>
          </cell>
          <cell r="I1056">
            <v>2.0682087799999999E-4</v>
          </cell>
        </row>
        <row r="1057">
          <cell r="D1057" t="str">
            <v>1860</v>
          </cell>
          <cell r="E1057" t="str">
            <v>059902</v>
          </cell>
          <cell r="F1057" t="str">
            <v/>
          </cell>
          <cell r="G1057" t="str">
            <v>WALCOTT ISD</v>
          </cell>
          <cell r="H1057">
            <v>18967</v>
          </cell>
          <cell r="I1057">
            <v>5.4189559999999998E-6</v>
          </cell>
        </row>
        <row r="1058">
          <cell r="D1058" t="str">
            <v>1861</v>
          </cell>
          <cell r="E1058" t="str">
            <v>227997</v>
          </cell>
          <cell r="F1058" t="str">
            <v/>
          </cell>
          <cell r="G1058" t="str">
            <v>AUSTIN COMMUNITY COLLEGE</v>
          </cell>
          <cell r="H1058">
            <v>5698855</v>
          </cell>
          <cell r="I1058">
            <v>1.628188219E-3</v>
          </cell>
        </row>
        <row r="1059">
          <cell r="D1059" t="str">
            <v>1862</v>
          </cell>
          <cell r="E1059" t="str">
            <v>019908</v>
          </cell>
          <cell r="F1059" t="str">
            <v/>
          </cell>
          <cell r="G1059" t="str">
            <v>LIBERTY EYLAU ISD</v>
          </cell>
          <cell r="H1059">
            <v>527077</v>
          </cell>
          <cell r="I1059">
            <v>1.5058824300000001E-4</v>
          </cell>
        </row>
        <row r="1060">
          <cell r="D1060" t="str">
            <v>1865</v>
          </cell>
          <cell r="E1060" t="str">
            <v>075906</v>
          </cell>
          <cell r="F1060" t="str">
            <v/>
          </cell>
          <cell r="G1060" t="str">
            <v>FAYETTEVILLE ISD</v>
          </cell>
          <cell r="H1060">
            <v>39300</v>
          </cell>
          <cell r="I1060">
            <v>1.1228184999999999E-5</v>
          </cell>
        </row>
        <row r="1061">
          <cell r="D1061" t="str">
            <v>1866</v>
          </cell>
          <cell r="E1061" t="str">
            <v>178760</v>
          </cell>
          <cell r="F1061" t="str">
            <v/>
          </cell>
          <cell r="G1061" t="str">
            <v>TEXAS A&amp;M UNIVERSITY - CORPUS CHRISTI</v>
          </cell>
          <cell r="H1061">
            <v>2385036</v>
          </cell>
          <cell r="I1061">
            <v>6.8141539300000005E-4</v>
          </cell>
        </row>
        <row r="1062">
          <cell r="D1062" t="str">
            <v>1868</v>
          </cell>
          <cell r="E1062" t="str">
            <v>223902</v>
          </cell>
          <cell r="F1062" t="str">
            <v/>
          </cell>
          <cell r="G1062" t="str">
            <v>MEADOW ISD</v>
          </cell>
          <cell r="H1062">
            <v>52958</v>
          </cell>
          <cell r="I1062">
            <v>1.5130336E-5</v>
          </cell>
        </row>
        <row r="1063">
          <cell r="D1063" t="str">
            <v>1870</v>
          </cell>
          <cell r="E1063" t="str">
            <v>184909</v>
          </cell>
          <cell r="F1063" t="str">
            <v/>
          </cell>
          <cell r="G1063" t="str">
            <v>BROCK ISD</v>
          </cell>
          <cell r="H1063">
            <v>212557</v>
          </cell>
          <cell r="I1063">
            <v>6.0728479999999998E-5</v>
          </cell>
        </row>
        <row r="1064">
          <cell r="D1064" t="str">
            <v>1871</v>
          </cell>
          <cell r="E1064" t="str">
            <v>240761</v>
          </cell>
          <cell r="F1064" t="str">
            <v/>
          </cell>
          <cell r="G1064" t="str">
            <v>TEXAS A&amp;M INTERNATIONAL UNIVERSITY</v>
          </cell>
          <cell r="H1064">
            <v>1227901</v>
          </cell>
          <cell r="I1064">
            <v>3.5081677699999998E-4</v>
          </cell>
        </row>
        <row r="1065">
          <cell r="D1065" t="str">
            <v>1872</v>
          </cell>
          <cell r="E1065" t="str">
            <v>107910</v>
          </cell>
          <cell r="F1065" t="str">
            <v/>
          </cell>
          <cell r="G1065" t="str">
            <v>LA POYNOR ISD</v>
          </cell>
          <cell r="H1065">
            <v>69674</v>
          </cell>
          <cell r="I1065">
            <v>1.9906171999999999E-5</v>
          </cell>
        </row>
        <row r="1066">
          <cell r="D1066" t="str">
            <v>1874</v>
          </cell>
          <cell r="E1066" t="str">
            <v>015745</v>
          </cell>
          <cell r="F1066" t="str">
            <v/>
          </cell>
          <cell r="G1066" t="str">
            <v>UNIVERSITY OF TEXAS HSC AT SAN ANTONIO</v>
          </cell>
          <cell r="H1066">
            <v>12234710</v>
          </cell>
          <cell r="I1066">
            <v>3.49551106E-3</v>
          </cell>
        </row>
        <row r="1067">
          <cell r="D1067" t="str">
            <v>1875</v>
          </cell>
          <cell r="E1067" t="str">
            <v>101744</v>
          </cell>
          <cell r="F1067" t="str">
            <v/>
          </cell>
          <cell r="G1067" t="str">
            <v>UNIVERSITY OF TEXAS HSC AT HOUSTON</v>
          </cell>
          <cell r="H1067">
            <v>21022381</v>
          </cell>
          <cell r="I1067">
            <v>6.0061877469999997E-3</v>
          </cell>
        </row>
        <row r="1068">
          <cell r="D1068" t="str">
            <v>1877</v>
          </cell>
          <cell r="E1068" t="str">
            <v>128904</v>
          </cell>
          <cell r="F1068" t="str">
            <v/>
          </cell>
          <cell r="G1068" t="str">
            <v>FALLS CITY ISD</v>
          </cell>
          <cell r="H1068">
            <v>76674</v>
          </cell>
          <cell r="I1068">
            <v>2.1906102999999998E-5</v>
          </cell>
        </row>
        <row r="1069">
          <cell r="D1069" t="str">
            <v>1879</v>
          </cell>
          <cell r="E1069" t="str">
            <v>221912</v>
          </cell>
          <cell r="F1069" t="str">
            <v/>
          </cell>
          <cell r="G1069" t="str">
            <v>WYLIE ISD</v>
          </cell>
          <cell r="H1069">
            <v>599024</v>
          </cell>
          <cell r="I1069">
            <v>1.7114382100000001E-4</v>
          </cell>
        </row>
        <row r="1070">
          <cell r="D1070" t="str">
            <v>1882</v>
          </cell>
          <cell r="E1070" t="str">
            <v>043918</v>
          </cell>
          <cell r="F1070" t="str">
            <v/>
          </cell>
          <cell r="G1070" t="str">
            <v>COMMUNITY ISD</v>
          </cell>
          <cell r="H1070">
            <v>453183</v>
          </cell>
          <cell r="I1070">
            <v>1.2947639900000001E-4</v>
          </cell>
        </row>
        <row r="1071">
          <cell r="D1071" t="str">
            <v>1883</v>
          </cell>
          <cell r="E1071" t="str">
            <v>061914</v>
          </cell>
          <cell r="F1071" t="str">
            <v/>
          </cell>
          <cell r="G1071" t="str">
            <v>LITTLE ELM ISD</v>
          </cell>
          <cell r="H1071">
            <v>1368821</v>
          </cell>
          <cell r="I1071">
            <v>3.9107824699999999E-4</v>
          </cell>
        </row>
        <row r="1072">
          <cell r="D1072" t="str">
            <v>1886</v>
          </cell>
          <cell r="E1072" t="str">
            <v>160904</v>
          </cell>
          <cell r="F1072" t="str">
            <v/>
          </cell>
          <cell r="G1072" t="str">
            <v>ROCHELLE ISD</v>
          </cell>
          <cell r="H1072">
            <v>48958</v>
          </cell>
          <cell r="I1072">
            <v>1.3987518E-5</v>
          </cell>
        </row>
        <row r="1073">
          <cell r="D1073" t="str">
            <v>1887</v>
          </cell>
          <cell r="E1073" t="str">
            <v>113906</v>
          </cell>
          <cell r="F1073" t="str">
            <v/>
          </cell>
          <cell r="G1073" t="str">
            <v>KENNARD ISD</v>
          </cell>
          <cell r="H1073">
            <v>53055</v>
          </cell>
          <cell r="I1073">
            <v>1.5158049E-5</v>
          </cell>
        </row>
        <row r="1074">
          <cell r="D1074" t="str">
            <v>1891</v>
          </cell>
          <cell r="E1074" t="str">
            <v>167904</v>
          </cell>
          <cell r="F1074" t="str">
            <v/>
          </cell>
          <cell r="G1074" t="str">
            <v>PRIDDY ISD</v>
          </cell>
          <cell r="H1074">
            <v>38873</v>
          </cell>
          <cell r="I1074">
            <v>1.1106189E-5</v>
          </cell>
        </row>
        <row r="1075">
          <cell r="D1075" t="str">
            <v>1892</v>
          </cell>
          <cell r="E1075" t="str">
            <v>220763</v>
          </cell>
          <cell r="F1075" t="str">
            <v/>
          </cell>
          <cell r="G1075" t="str">
            <v>UNIVERSITY OF NORTH TEXAS HSC AT FORT WORTH</v>
          </cell>
          <cell r="H1075">
            <v>1769205</v>
          </cell>
          <cell r="I1075">
            <v>5.0546973700000002E-4</v>
          </cell>
        </row>
        <row r="1076">
          <cell r="D1076" t="str">
            <v>1895</v>
          </cell>
          <cell r="E1076" t="str">
            <v>091918</v>
          </cell>
          <cell r="F1076" t="str">
            <v/>
          </cell>
          <cell r="G1076" t="str">
            <v>TOM BEAN ISD</v>
          </cell>
          <cell r="H1076">
            <v>96073</v>
          </cell>
          <cell r="I1076">
            <v>2.7448483E-5</v>
          </cell>
        </row>
        <row r="1077">
          <cell r="D1077" t="str">
            <v>1898</v>
          </cell>
          <cell r="E1077" t="str">
            <v>011905</v>
          </cell>
          <cell r="F1077" t="str">
            <v/>
          </cell>
          <cell r="G1077" t="str">
            <v>MCDADE ISD</v>
          </cell>
          <cell r="H1077">
            <v>71103</v>
          </cell>
          <cell r="I1077">
            <v>2.0314443000000001E-5</v>
          </cell>
        </row>
        <row r="1078">
          <cell r="D1078" t="str">
            <v>1899</v>
          </cell>
          <cell r="E1078" t="str">
            <v>212785</v>
          </cell>
          <cell r="F1078" t="str">
            <v/>
          </cell>
          <cell r="G1078" t="str">
            <v>UNIVERSITY OF TEXAS HEALTH CTR AT TYLER</v>
          </cell>
          <cell r="H1078">
            <v>4036146</v>
          </cell>
          <cell r="I1078">
            <v>1.1531448630000001E-3</v>
          </cell>
        </row>
        <row r="1079">
          <cell r="D1079" t="str">
            <v>1901</v>
          </cell>
          <cell r="E1079" t="str">
            <v>240904</v>
          </cell>
          <cell r="F1079" t="str">
            <v/>
          </cell>
          <cell r="G1079" t="str">
            <v>WEBB CISD</v>
          </cell>
          <cell r="H1079">
            <v>91424</v>
          </cell>
          <cell r="I1079">
            <v>2.6120242999999999E-5</v>
          </cell>
        </row>
        <row r="1080">
          <cell r="D1080" t="str">
            <v>1904</v>
          </cell>
          <cell r="E1080" t="str">
            <v>226907</v>
          </cell>
          <cell r="F1080" t="str">
            <v/>
          </cell>
          <cell r="G1080" t="str">
            <v>GRAPE CREEK ISD</v>
          </cell>
          <cell r="H1080">
            <v>186061</v>
          </cell>
          <cell r="I1080">
            <v>5.3158455E-5</v>
          </cell>
        </row>
        <row r="1081">
          <cell r="D1081" t="str">
            <v>1905</v>
          </cell>
          <cell r="E1081" t="str">
            <v>226908</v>
          </cell>
          <cell r="F1081" t="str">
            <v/>
          </cell>
          <cell r="G1081" t="str">
            <v>VERIBEST ISD</v>
          </cell>
          <cell r="H1081">
            <v>56716</v>
          </cell>
          <cell r="I1081">
            <v>1.6204013000000002E-5</v>
          </cell>
        </row>
        <row r="1082">
          <cell r="D1082" t="str">
            <v>1911</v>
          </cell>
          <cell r="E1082" t="str">
            <v>043908</v>
          </cell>
          <cell r="F1082" t="str">
            <v/>
          </cell>
          <cell r="G1082" t="str">
            <v>MELISSA ISD</v>
          </cell>
          <cell r="H1082">
            <v>523712</v>
          </cell>
          <cell r="I1082">
            <v>1.4962684800000001E-4</v>
          </cell>
        </row>
        <row r="1083">
          <cell r="D1083" t="str">
            <v>1912</v>
          </cell>
          <cell r="E1083" t="str">
            <v>043917</v>
          </cell>
          <cell r="F1083" t="str">
            <v/>
          </cell>
          <cell r="G1083" t="str">
            <v>BLUE RIDGE ISD</v>
          </cell>
          <cell r="H1083">
            <v>149537</v>
          </cell>
          <cell r="I1083">
            <v>4.2723386E-5</v>
          </cell>
        </row>
        <row r="1084">
          <cell r="D1084" t="str">
            <v>1913</v>
          </cell>
          <cell r="E1084" t="str">
            <v>043919</v>
          </cell>
          <cell r="F1084" t="str">
            <v/>
          </cell>
          <cell r="G1084" t="str">
            <v>LOVEJOY ISD</v>
          </cell>
          <cell r="H1084">
            <v>1037522</v>
          </cell>
          <cell r="I1084">
            <v>2.9642465E-4</v>
          </cell>
        </row>
        <row r="1085">
          <cell r="D1085" t="str">
            <v>1914</v>
          </cell>
          <cell r="E1085" t="str">
            <v>049908</v>
          </cell>
          <cell r="F1085" t="str">
            <v/>
          </cell>
          <cell r="G1085" t="str">
            <v>WALNUT BEND ISD</v>
          </cell>
          <cell r="H1085">
            <v>11018</v>
          </cell>
          <cell r="I1085">
            <v>3.1478920000000002E-6</v>
          </cell>
        </row>
        <row r="1086">
          <cell r="D1086" t="str">
            <v>1915</v>
          </cell>
          <cell r="E1086" t="str">
            <v>049909</v>
          </cell>
          <cell r="F1086" t="str">
            <v/>
          </cell>
          <cell r="G1086" t="str">
            <v>SIVELLS BEND ISD</v>
          </cell>
          <cell r="H1086">
            <v>14615</v>
          </cell>
          <cell r="I1086">
            <v>4.1755699999999999E-6</v>
          </cell>
        </row>
        <row r="1087">
          <cell r="D1087" t="str">
            <v>1916</v>
          </cell>
          <cell r="E1087" t="str">
            <v>125906</v>
          </cell>
          <cell r="F1087" t="str">
            <v/>
          </cell>
          <cell r="G1087" t="str">
            <v>LA GLORIA ISD</v>
          </cell>
          <cell r="H1087">
            <v>11704</v>
          </cell>
          <cell r="I1087">
            <v>3.3438850000000001E-6</v>
          </cell>
        </row>
        <row r="1088">
          <cell r="D1088" t="str">
            <v>1919</v>
          </cell>
          <cell r="E1088" t="str">
            <v>188903</v>
          </cell>
          <cell r="F1088" t="str">
            <v/>
          </cell>
          <cell r="G1088" t="str">
            <v>HIGHLAND PARK ISD</v>
          </cell>
          <cell r="H1088">
            <v>176497</v>
          </cell>
          <cell r="I1088">
            <v>5.0425978000000001E-5</v>
          </cell>
        </row>
        <row r="1089">
          <cell r="D1089" t="str">
            <v>1920</v>
          </cell>
          <cell r="E1089" t="str">
            <v>188904</v>
          </cell>
          <cell r="F1089" t="str">
            <v/>
          </cell>
          <cell r="G1089" t="str">
            <v>BUSHLAND ISD</v>
          </cell>
          <cell r="H1089">
            <v>266030</v>
          </cell>
          <cell r="I1089">
            <v>7.6005953999999998E-5</v>
          </cell>
        </row>
        <row r="1090">
          <cell r="D1090" t="str">
            <v>1922</v>
          </cell>
          <cell r="E1090" t="str">
            <v>227912</v>
          </cell>
          <cell r="F1090" t="str">
            <v/>
          </cell>
          <cell r="G1090" t="str">
            <v>LAGO VISTA ISD</v>
          </cell>
          <cell r="H1090">
            <v>258553</v>
          </cell>
          <cell r="I1090">
            <v>7.3869741999999997E-5</v>
          </cell>
        </row>
        <row r="1091">
          <cell r="D1091" t="str">
            <v>1923</v>
          </cell>
          <cell r="E1091" t="str">
            <v>061910</v>
          </cell>
          <cell r="F1091" t="str">
            <v/>
          </cell>
          <cell r="G1091" t="str">
            <v>ARGYLE ISD</v>
          </cell>
          <cell r="H1091">
            <v>530544</v>
          </cell>
          <cell r="I1091">
            <v>1.5157878E-4</v>
          </cell>
        </row>
        <row r="1092">
          <cell r="D1092" t="str">
            <v>1925</v>
          </cell>
          <cell r="E1092" t="str">
            <v>072904</v>
          </cell>
          <cell r="F1092" t="str">
            <v/>
          </cell>
          <cell r="G1092" t="str">
            <v>BLUFF DALE ISD</v>
          </cell>
          <cell r="H1092">
            <v>49855</v>
          </cell>
          <cell r="I1092">
            <v>1.4243795E-5</v>
          </cell>
        </row>
        <row r="1093">
          <cell r="D1093" t="str">
            <v>1926</v>
          </cell>
          <cell r="E1093" t="str">
            <v>072908</v>
          </cell>
          <cell r="F1093" t="str">
            <v/>
          </cell>
          <cell r="G1093" t="str">
            <v>HUCKABAY ISD</v>
          </cell>
          <cell r="H1093">
            <v>30146</v>
          </cell>
          <cell r="I1093">
            <v>8.6128460000000008E-6</v>
          </cell>
        </row>
        <row r="1094">
          <cell r="D1094" t="str">
            <v>1927</v>
          </cell>
          <cell r="E1094" t="str">
            <v>072909</v>
          </cell>
          <cell r="F1094" t="str">
            <v/>
          </cell>
          <cell r="G1094" t="str">
            <v>LINGLEVILLE ISD</v>
          </cell>
          <cell r="H1094">
            <v>51732</v>
          </cell>
          <cell r="I1094">
            <v>1.4780062E-5</v>
          </cell>
        </row>
        <row r="1095">
          <cell r="D1095" t="str">
            <v>1928</v>
          </cell>
          <cell r="E1095" t="str">
            <v>072910</v>
          </cell>
          <cell r="F1095" t="str">
            <v/>
          </cell>
          <cell r="G1095" t="str">
            <v>MORGAN MILL ISD</v>
          </cell>
          <cell r="H1095">
            <v>18733</v>
          </cell>
          <cell r="I1095">
            <v>5.3521010000000002E-6</v>
          </cell>
        </row>
        <row r="1096">
          <cell r="D1096" t="str">
            <v>1929</v>
          </cell>
          <cell r="E1096" t="str">
            <v>062906</v>
          </cell>
          <cell r="F1096" t="str">
            <v/>
          </cell>
          <cell r="G1096" t="str">
            <v>MEYERSVILLE ISD</v>
          </cell>
          <cell r="H1096">
            <v>23401</v>
          </cell>
          <cell r="I1096">
            <v>6.68577E-6</v>
          </cell>
        </row>
        <row r="1097">
          <cell r="D1097" t="str">
            <v>1930</v>
          </cell>
          <cell r="E1097" t="str">
            <v>062905</v>
          </cell>
          <cell r="F1097" t="str">
            <v/>
          </cell>
          <cell r="G1097" t="str">
            <v>WESTHOFF ISD</v>
          </cell>
          <cell r="H1097">
            <v>22675</v>
          </cell>
          <cell r="I1097">
            <v>6.4783479999999999E-6</v>
          </cell>
        </row>
        <row r="1098">
          <cell r="D1098" t="str">
            <v>1931</v>
          </cell>
          <cell r="E1098" t="str">
            <v>091917</v>
          </cell>
          <cell r="F1098" t="str">
            <v/>
          </cell>
          <cell r="G1098" t="str">
            <v>GUNTER ISD</v>
          </cell>
          <cell r="H1098">
            <v>375316</v>
          </cell>
          <cell r="I1098">
            <v>1.0722945E-4</v>
          </cell>
        </row>
        <row r="1099">
          <cell r="D1099" t="str">
            <v>1932</v>
          </cell>
          <cell r="E1099" t="str">
            <v>091913</v>
          </cell>
          <cell r="F1099" t="str">
            <v/>
          </cell>
          <cell r="G1099" t="str">
            <v>POTTSBORO ISD</v>
          </cell>
          <cell r="H1099">
            <v>229750</v>
          </cell>
          <cell r="I1099">
            <v>6.5640597000000001E-5</v>
          </cell>
        </row>
        <row r="1100">
          <cell r="D1100" t="str">
            <v>1933</v>
          </cell>
          <cell r="E1100" t="str">
            <v>091914</v>
          </cell>
          <cell r="F1100" t="str">
            <v/>
          </cell>
          <cell r="G1100" t="str">
            <v>S &amp; S CONS ISD</v>
          </cell>
          <cell r="H1100">
            <v>165934</v>
          </cell>
          <cell r="I1100">
            <v>4.7408082000000002E-5</v>
          </cell>
        </row>
        <row r="1101">
          <cell r="D1101" t="str">
            <v>1934</v>
          </cell>
          <cell r="E1101" t="str">
            <v>091907</v>
          </cell>
          <cell r="F1101" t="str">
            <v/>
          </cell>
          <cell r="G1101" t="str">
            <v>TIOGA ISD</v>
          </cell>
          <cell r="H1101">
            <v>101489</v>
          </cell>
          <cell r="I1101">
            <v>2.8995858999999999E-5</v>
          </cell>
        </row>
        <row r="1102">
          <cell r="D1102" t="str">
            <v>1935</v>
          </cell>
          <cell r="E1102" t="str">
            <v>138904</v>
          </cell>
          <cell r="F1102" t="str">
            <v/>
          </cell>
          <cell r="G1102" t="str">
            <v>BENJAMIN ISD</v>
          </cell>
          <cell r="H1102">
            <v>31539</v>
          </cell>
          <cell r="I1102">
            <v>9.0108330000000005E-6</v>
          </cell>
        </row>
        <row r="1103">
          <cell r="D1103" t="str">
            <v>1936</v>
          </cell>
          <cell r="E1103" t="str">
            <v>184911</v>
          </cell>
          <cell r="F1103" t="str">
            <v/>
          </cell>
          <cell r="G1103" t="str">
            <v>GARNER ISD</v>
          </cell>
          <cell r="H1103">
            <v>29276</v>
          </cell>
          <cell r="I1103">
            <v>8.3642830000000007E-6</v>
          </cell>
        </row>
        <row r="1104">
          <cell r="D1104" t="str">
            <v>1937</v>
          </cell>
          <cell r="E1104" t="str">
            <v>206903</v>
          </cell>
          <cell r="F1104" t="str">
            <v/>
          </cell>
          <cell r="G1104" t="str">
            <v>CHEROKEE ISD</v>
          </cell>
          <cell r="H1104">
            <v>34220</v>
          </cell>
          <cell r="I1104">
            <v>9.7768060000000007E-6</v>
          </cell>
        </row>
        <row r="1105">
          <cell r="D1105" t="str">
            <v>1939</v>
          </cell>
          <cell r="E1105" t="str">
            <v>235904</v>
          </cell>
          <cell r="F1105" t="str">
            <v/>
          </cell>
          <cell r="G1105" t="str">
            <v>NURSERY ISD</v>
          </cell>
          <cell r="H1105">
            <v>16718</v>
          </cell>
          <cell r="I1105">
            <v>4.7764069999999997E-6</v>
          </cell>
        </row>
        <row r="1106">
          <cell r="D1106" t="str">
            <v>1940</v>
          </cell>
          <cell r="E1106" t="str">
            <v>104907</v>
          </cell>
          <cell r="F1106" t="str">
            <v/>
          </cell>
          <cell r="G1106" t="str">
            <v>PAINT CREEK ISD</v>
          </cell>
          <cell r="H1106">
            <v>29885</v>
          </cell>
          <cell r="I1106">
            <v>8.5382769999999996E-6</v>
          </cell>
        </row>
        <row r="1107">
          <cell r="D1107" t="str">
            <v>1942</v>
          </cell>
          <cell r="E1107" t="str">
            <v>050909</v>
          </cell>
          <cell r="F1107" t="str">
            <v/>
          </cell>
          <cell r="G1107" t="str">
            <v>JONESBORO ISD</v>
          </cell>
          <cell r="H1107">
            <v>40293</v>
          </cell>
          <cell r="I1107">
            <v>1.1511889000000001E-5</v>
          </cell>
        </row>
        <row r="1108">
          <cell r="D1108" t="str">
            <v>1943</v>
          </cell>
          <cell r="E1108" t="str">
            <v>034909</v>
          </cell>
          <cell r="F1108" t="str">
            <v/>
          </cell>
          <cell r="G1108" t="str">
            <v>BLOOMBURG ISD</v>
          </cell>
          <cell r="H1108">
            <v>45012</v>
          </cell>
          <cell r="I1108">
            <v>1.2860129E-5</v>
          </cell>
        </row>
        <row r="1109">
          <cell r="D1109" t="str">
            <v>1945</v>
          </cell>
          <cell r="E1109" t="str">
            <v>177903</v>
          </cell>
          <cell r="F1109" t="str">
            <v/>
          </cell>
          <cell r="G1109" t="str">
            <v>BLACKWELL ISD</v>
          </cell>
          <cell r="H1109">
            <v>46325</v>
          </cell>
          <cell r="I1109">
            <v>1.3235259E-5</v>
          </cell>
        </row>
        <row r="1110">
          <cell r="D1110" t="str">
            <v>1947</v>
          </cell>
          <cell r="E1110" t="str">
            <v>182906</v>
          </cell>
          <cell r="F1110" t="str">
            <v/>
          </cell>
          <cell r="G1110" t="str">
            <v>PALO PINTO ISD</v>
          </cell>
          <cell r="H1110">
            <v>21321</v>
          </cell>
          <cell r="I1110">
            <v>6.0915050000000004E-6</v>
          </cell>
        </row>
        <row r="1111">
          <cell r="D1111" t="str">
            <v>1948</v>
          </cell>
          <cell r="E1111" t="str">
            <v>166907</v>
          </cell>
          <cell r="F1111" t="str">
            <v/>
          </cell>
          <cell r="G1111" t="str">
            <v>BUCKHOLTS ISD</v>
          </cell>
          <cell r="H1111">
            <v>33898</v>
          </cell>
          <cell r="I1111">
            <v>9.6848090000000005E-6</v>
          </cell>
        </row>
        <row r="1112">
          <cell r="D1112" t="str">
            <v>1949</v>
          </cell>
          <cell r="E1112" t="str">
            <v>166902</v>
          </cell>
          <cell r="F1112" t="str">
            <v/>
          </cell>
          <cell r="G1112" t="str">
            <v>GAUSE ISD</v>
          </cell>
          <cell r="H1112">
            <v>23116</v>
          </cell>
          <cell r="I1112">
            <v>6.604344E-6</v>
          </cell>
        </row>
        <row r="1113">
          <cell r="D1113" t="str">
            <v>1950</v>
          </cell>
          <cell r="E1113" t="str">
            <v>174911</v>
          </cell>
          <cell r="F1113" t="str">
            <v/>
          </cell>
          <cell r="G1113" t="str">
            <v>DOUGLASS ISD</v>
          </cell>
          <cell r="H1113">
            <v>63148</v>
          </cell>
          <cell r="I1113">
            <v>1.8041663999999999E-5</v>
          </cell>
        </row>
        <row r="1114">
          <cell r="D1114" t="str">
            <v>1951</v>
          </cell>
          <cell r="E1114" t="str">
            <v>174910</v>
          </cell>
          <cell r="F1114" t="str">
            <v/>
          </cell>
          <cell r="G1114" t="str">
            <v>ETOILE ISD</v>
          </cell>
          <cell r="H1114">
            <v>28726</v>
          </cell>
          <cell r="I1114">
            <v>8.2071460000000006E-6</v>
          </cell>
        </row>
        <row r="1115">
          <cell r="D1115" t="str">
            <v>1952</v>
          </cell>
          <cell r="E1115" t="str">
            <v>174909</v>
          </cell>
          <cell r="F1115" t="str">
            <v/>
          </cell>
          <cell r="G1115" t="str">
            <v>MARTINSVILLE ISD</v>
          </cell>
          <cell r="H1115">
            <v>53250</v>
          </cell>
          <cell r="I1115">
            <v>1.5213761999999999E-5</v>
          </cell>
        </row>
        <row r="1116">
          <cell r="D1116" t="str">
            <v>1953</v>
          </cell>
          <cell r="E1116" t="str">
            <v>161925</v>
          </cell>
          <cell r="F1116" t="str">
            <v/>
          </cell>
          <cell r="G1116" t="str">
            <v>GHOLSON ISD</v>
          </cell>
          <cell r="H1116">
            <v>44039</v>
          </cell>
          <cell r="I1116">
            <v>1.2582138E-5</v>
          </cell>
        </row>
        <row r="1117">
          <cell r="D1117" t="str">
            <v>1954</v>
          </cell>
          <cell r="E1117" t="str">
            <v>108916</v>
          </cell>
          <cell r="F1117" t="str">
            <v/>
          </cell>
          <cell r="G1117" t="str">
            <v>VALLEY VIEW ISD</v>
          </cell>
          <cell r="H1117">
            <v>1224298</v>
          </cell>
          <cell r="I1117">
            <v>3.4978738399999999E-4</v>
          </cell>
        </row>
        <row r="1118">
          <cell r="D1118" t="str">
            <v>1955</v>
          </cell>
          <cell r="E1118" t="str">
            <v>246914</v>
          </cell>
          <cell r="F1118" t="str">
            <v/>
          </cell>
          <cell r="G1118" t="str">
            <v>COUPLAND ISD</v>
          </cell>
          <cell r="H1118">
            <v>26896</v>
          </cell>
          <cell r="I1118">
            <v>7.6843069999999994E-6</v>
          </cell>
        </row>
        <row r="1119">
          <cell r="D1119" t="str">
            <v>1957</v>
          </cell>
          <cell r="E1119" t="str">
            <v>073904</v>
          </cell>
          <cell r="F1119" t="str">
            <v/>
          </cell>
          <cell r="G1119" t="str">
            <v>WESTPHALIA ISD</v>
          </cell>
          <cell r="H1119">
            <v>23711</v>
          </cell>
          <cell r="I1119">
            <v>6.7743380000000003E-6</v>
          </cell>
        </row>
        <row r="1120">
          <cell r="D1120" t="str">
            <v>1960</v>
          </cell>
          <cell r="E1120" t="str">
            <v>081906</v>
          </cell>
          <cell r="F1120" t="str">
            <v/>
          </cell>
          <cell r="G1120" t="str">
            <v>DEW ISD</v>
          </cell>
          <cell r="H1120">
            <v>31246</v>
          </cell>
          <cell r="I1120">
            <v>8.9271210000000004E-6</v>
          </cell>
        </row>
        <row r="1121">
          <cell r="D1121" t="str">
            <v>1961</v>
          </cell>
          <cell r="E1121" t="str">
            <v>175911</v>
          </cell>
          <cell r="F1121" t="str">
            <v/>
          </cell>
          <cell r="G1121" t="str">
            <v>RICE ISD</v>
          </cell>
          <cell r="H1121">
            <v>176770</v>
          </cell>
          <cell r="I1121">
            <v>5.0503975000000001E-5</v>
          </cell>
        </row>
        <row r="1122">
          <cell r="D1122" t="str">
            <v>1962</v>
          </cell>
          <cell r="E1122" t="str">
            <v>090905</v>
          </cell>
          <cell r="F1122" t="str">
            <v/>
          </cell>
          <cell r="G1122" t="str">
            <v>GRANDVIEW HOPKINS ISD</v>
          </cell>
          <cell r="H1122">
            <v>16216</v>
          </cell>
          <cell r="I1122">
            <v>4.6329829999999997E-6</v>
          </cell>
        </row>
        <row r="1123">
          <cell r="D1123" t="str">
            <v>1963</v>
          </cell>
          <cell r="E1123" t="str">
            <v>160905</v>
          </cell>
          <cell r="F1123" t="str">
            <v/>
          </cell>
          <cell r="G1123" t="str">
            <v>LOHN ISD</v>
          </cell>
          <cell r="H1123">
            <v>28143</v>
          </cell>
          <cell r="I1123">
            <v>8.0405799999999992E-6</v>
          </cell>
        </row>
        <row r="1124">
          <cell r="D1124" t="str">
            <v>1966</v>
          </cell>
          <cell r="E1124" t="str">
            <v>066005</v>
          </cell>
          <cell r="F1124" t="str">
            <v/>
          </cell>
          <cell r="G1124" t="str">
            <v>RAMIREZ COMMON SD</v>
          </cell>
          <cell r="H1124">
            <v>9733</v>
          </cell>
          <cell r="I1124">
            <v>2.7807610000000001E-6</v>
          </cell>
        </row>
        <row r="1125">
          <cell r="D1125" t="str">
            <v>1967</v>
          </cell>
          <cell r="E1125" t="str">
            <v>022004</v>
          </cell>
          <cell r="F1125" t="str">
            <v/>
          </cell>
          <cell r="G1125" t="str">
            <v>TERLINGUA CSD</v>
          </cell>
          <cell r="H1125">
            <v>19617</v>
          </cell>
          <cell r="I1125">
            <v>5.6046639999999997E-6</v>
          </cell>
        </row>
        <row r="1126">
          <cell r="D1126" t="str">
            <v>1968</v>
          </cell>
          <cell r="E1126" t="str">
            <v>022903</v>
          </cell>
          <cell r="F1126" t="str">
            <v/>
          </cell>
          <cell r="G1126" t="str">
            <v>SAN VICENTE ISD</v>
          </cell>
          <cell r="H1126">
            <v>8690</v>
          </cell>
          <cell r="I1126">
            <v>2.4827719999999998E-6</v>
          </cell>
        </row>
        <row r="1127">
          <cell r="D1127" t="str">
            <v>1970</v>
          </cell>
          <cell r="E1127" t="str">
            <v>200906</v>
          </cell>
          <cell r="F1127" t="str">
            <v/>
          </cell>
          <cell r="G1127" t="str">
            <v>OLFEN ISD</v>
          </cell>
          <cell r="H1127">
            <v>22472</v>
          </cell>
          <cell r="I1127">
            <v>6.4203500000000003E-6</v>
          </cell>
        </row>
        <row r="1128">
          <cell r="D1128" t="str">
            <v>1972</v>
          </cell>
          <cell r="E1128" t="str">
            <v>112906</v>
          </cell>
          <cell r="F1128" t="str">
            <v/>
          </cell>
          <cell r="G1128" t="str">
            <v>NORTH HOPKINS ISD</v>
          </cell>
          <cell r="H1128">
            <v>86263</v>
          </cell>
          <cell r="I1128">
            <v>2.4645723E-5</v>
          </cell>
        </row>
        <row r="1129">
          <cell r="D1129" t="str">
            <v>1973</v>
          </cell>
          <cell r="E1129" t="str">
            <v>019912</v>
          </cell>
          <cell r="F1129" t="str">
            <v/>
          </cell>
          <cell r="G1129" t="str">
            <v>PLEASANT GROVE ISD</v>
          </cell>
          <cell r="H1129">
            <v>318908</v>
          </cell>
          <cell r="I1129">
            <v>9.1113433999999994E-5</v>
          </cell>
        </row>
        <row r="1130">
          <cell r="D1130" t="str">
            <v>1974</v>
          </cell>
          <cell r="E1130" t="str">
            <v>143904</v>
          </cell>
          <cell r="F1130" t="str">
            <v/>
          </cell>
          <cell r="G1130" t="str">
            <v>VYSEHRAD ISD</v>
          </cell>
          <cell r="H1130">
            <v>15492</v>
          </cell>
          <cell r="I1130">
            <v>4.4261330000000001E-6</v>
          </cell>
        </row>
        <row r="1131">
          <cell r="D1131" t="str">
            <v>1975</v>
          </cell>
          <cell r="E1131" t="str">
            <v>143905</v>
          </cell>
          <cell r="F1131" t="str">
            <v/>
          </cell>
          <cell r="G1131" t="str">
            <v>SWEET HOME ISD</v>
          </cell>
          <cell r="H1131">
            <v>17250</v>
          </cell>
          <cell r="I1131">
            <v>4.9284019999999997E-6</v>
          </cell>
        </row>
        <row r="1132">
          <cell r="D1132" t="str">
            <v>1976</v>
          </cell>
          <cell r="E1132" t="str">
            <v>143906</v>
          </cell>
          <cell r="F1132" t="str">
            <v/>
          </cell>
          <cell r="G1132" t="str">
            <v>EZZELL ISD</v>
          </cell>
          <cell r="H1132">
            <v>11811</v>
          </cell>
          <cell r="I1132">
            <v>3.3744549999999999E-6</v>
          </cell>
        </row>
        <row r="1133">
          <cell r="D1133" t="str">
            <v>1977</v>
          </cell>
          <cell r="E1133" t="str">
            <v>210906</v>
          </cell>
          <cell r="F1133" t="str">
            <v/>
          </cell>
          <cell r="G1133" t="str">
            <v>EXCELSIOR ISD</v>
          </cell>
          <cell r="H1133">
            <v>15417</v>
          </cell>
          <cell r="I1133">
            <v>4.4047049999999999E-6</v>
          </cell>
        </row>
        <row r="1134">
          <cell r="D1134" t="str">
            <v>1978</v>
          </cell>
          <cell r="E1134" t="str">
            <v>072901</v>
          </cell>
          <cell r="F1134" t="str">
            <v/>
          </cell>
          <cell r="G1134" t="str">
            <v>THREE WAY ISD</v>
          </cell>
          <cell r="H1134">
            <v>24454</v>
          </cell>
          <cell r="I1134">
            <v>6.986617E-6</v>
          </cell>
        </row>
        <row r="1135">
          <cell r="D1135" t="str">
            <v>1980</v>
          </cell>
          <cell r="E1135" t="str">
            <v>227913</v>
          </cell>
          <cell r="F1135" t="str">
            <v/>
          </cell>
          <cell r="G1135" t="str">
            <v>LAKE TRAVIS ISD</v>
          </cell>
          <cell r="H1135">
            <v>1590937</v>
          </cell>
          <cell r="I1135">
            <v>4.5453777600000002E-4</v>
          </cell>
        </row>
        <row r="1136">
          <cell r="D1136" t="str">
            <v>1982</v>
          </cell>
          <cell r="E1136" t="str">
            <v>018906</v>
          </cell>
          <cell r="F1136" t="str">
            <v/>
          </cell>
          <cell r="G1136" t="str">
            <v>IREDELL ISD</v>
          </cell>
          <cell r="H1136">
            <v>21902</v>
          </cell>
          <cell r="I1136">
            <v>6.2574990000000004E-6</v>
          </cell>
        </row>
        <row r="1137">
          <cell r="D1137" t="str">
            <v>1983</v>
          </cell>
          <cell r="E1137" t="str">
            <v>018907</v>
          </cell>
          <cell r="F1137" t="str">
            <v/>
          </cell>
          <cell r="G1137" t="str">
            <v>KOPPERL ISD</v>
          </cell>
          <cell r="H1137">
            <v>40989</v>
          </cell>
          <cell r="I1137">
            <v>1.1710740000000001E-5</v>
          </cell>
        </row>
        <row r="1138">
          <cell r="D1138" t="str">
            <v>1984</v>
          </cell>
          <cell r="E1138" t="str">
            <v>161918</v>
          </cell>
          <cell r="F1138" t="str">
            <v/>
          </cell>
          <cell r="G1138" t="str">
            <v>AXTELL ISD</v>
          </cell>
          <cell r="H1138">
            <v>169898</v>
          </cell>
          <cell r="I1138">
            <v>4.8540613999999999E-5</v>
          </cell>
        </row>
        <row r="1139">
          <cell r="D1139" t="str">
            <v>1985</v>
          </cell>
          <cell r="E1139" t="str">
            <v>161919</v>
          </cell>
          <cell r="F1139" t="str">
            <v/>
          </cell>
          <cell r="G1139" t="str">
            <v>BRUCEVILLE-EDDY ISD</v>
          </cell>
          <cell r="H1139">
            <v>111784</v>
          </cell>
          <cell r="I1139">
            <v>3.1937185999999998E-5</v>
          </cell>
        </row>
        <row r="1140">
          <cell r="D1140" t="str">
            <v>1986</v>
          </cell>
          <cell r="E1140" t="str">
            <v>161924</v>
          </cell>
          <cell r="F1140" t="str">
            <v/>
          </cell>
          <cell r="G1140" t="str">
            <v>HALLSBURG ISD</v>
          </cell>
          <cell r="H1140">
            <v>28894</v>
          </cell>
          <cell r="I1140">
            <v>8.2551440000000003E-6</v>
          </cell>
        </row>
        <row r="1141">
          <cell r="D1141" t="str">
            <v>1988</v>
          </cell>
          <cell r="E1141" t="str">
            <v>079910</v>
          </cell>
          <cell r="F1141" t="str">
            <v/>
          </cell>
          <cell r="G1141" t="str">
            <v>STAFFORD MUNICIPAL SCHOOL DISTRICT</v>
          </cell>
          <cell r="H1141">
            <v>655086</v>
          </cell>
          <cell r="I1141">
            <v>1.8716098399999999E-4</v>
          </cell>
        </row>
        <row r="1142">
          <cell r="D1142" t="str">
            <v>1992</v>
          </cell>
          <cell r="E1142" t="str">
            <v>225998</v>
          </cell>
          <cell r="F1142" t="str">
            <v/>
          </cell>
          <cell r="G1142" t="str">
            <v>NORTHEAST TX COMMUNITY COLLEGE</v>
          </cell>
          <cell r="H1142">
            <v>359613</v>
          </cell>
          <cell r="I1142">
            <v>1.0274303300000001E-4</v>
          </cell>
        </row>
        <row r="1143">
          <cell r="D1143" t="str">
            <v>1995</v>
          </cell>
          <cell r="E1143" t="str">
            <v>043949</v>
          </cell>
          <cell r="F1143" t="str">
            <v/>
          </cell>
          <cell r="G1143" t="str">
            <v>COLLIN CTY COMMUNITY COLLEGE</v>
          </cell>
          <cell r="H1143">
            <v>2467446</v>
          </cell>
          <cell r="I1143">
            <v>7.0496029600000004E-4</v>
          </cell>
        </row>
        <row r="1144">
          <cell r="D1144" t="str">
            <v>1996</v>
          </cell>
          <cell r="E1144" t="str">
            <v>019913</v>
          </cell>
          <cell r="F1144" t="str">
            <v/>
          </cell>
          <cell r="G1144" t="str">
            <v>HUBBARD ISD</v>
          </cell>
          <cell r="H1144">
            <v>15610</v>
          </cell>
          <cell r="I1144">
            <v>4.4598460000000001E-6</v>
          </cell>
        </row>
        <row r="1145">
          <cell r="D1145" t="str">
            <v>1997</v>
          </cell>
          <cell r="E1145" t="str">
            <v>019914</v>
          </cell>
          <cell r="F1145" t="str">
            <v/>
          </cell>
          <cell r="G1145" t="str">
            <v>LEARY ISD</v>
          </cell>
          <cell r="H1145">
            <v>21065</v>
          </cell>
          <cell r="I1145">
            <v>6.0183639999999997E-6</v>
          </cell>
        </row>
        <row r="1146">
          <cell r="D1146" t="str">
            <v>1998</v>
          </cell>
          <cell r="E1146" t="str">
            <v>019910</v>
          </cell>
          <cell r="F1146" t="str">
            <v/>
          </cell>
          <cell r="G1146" t="str">
            <v>MALTA ISD</v>
          </cell>
          <cell r="H1146">
            <v>19846</v>
          </cell>
          <cell r="I1146">
            <v>5.6700900000000003E-6</v>
          </cell>
        </row>
        <row r="1147">
          <cell r="D1147" t="str">
            <v>1999</v>
          </cell>
          <cell r="E1147" t="str">
            <v>019911</v>
          </cell>
          <cell r="F1147" t="str">
            <v/>
          </cell>
          <cell r="G1147" t="str">
            <v>RED LICK ISD</v>
          </cell>
          <cell r="H1147">
            <v>64701</v>
          </cell>
          <cell r="I1147">
            <v>1.8485363E-5</v>
          </cell>
        </row>
        <row r="1148">
          <cell r="D1148" t="str">
            <v>2000</v>
          </cell>
          <cell r="E1148" t="str">
            <v>019909</v>
          </cell>
          <cell r="F1148" t="str">
            <v/>
          </cell>
          <cell r="G1148" t="str">
            <v>SIMMS ISD</v>
          </cell>
          <cell r="H1148">
            <v>95542</v>
          </cell>
          <cell r="I1148">
            <v>2.7296774000000002E-5</v>
          </cell>
        </row>
        <row r="1149">
          <cell r="D1149" t="str">
            <v>2001</v>
          </cell>
          <cell r="E1149" t="str">
            <v>025904</v>
          </cell>
          <cell r="F1149" t="str">
            <v/>
          </cell>
          <cell r="G1149" t="str">
            <v>BLANKET ISD</v>
          </cell>
          <cell r="H1149">
            <v>53172</v>
          </cell>
          <cell r="I1149">
            <v>1.5191477000000001E-5</v>
          </cell>
        </row>
        <row r="1150">
          <cell r="D1150" t="str">
            <v>2002</v>
          </cell>
          <cell r="E1150" t="str">
            <v>025908</v>
          </cell>
          <cell r="F1150" t="str">
            <v/>
          </cell>
          <cell r="G1150" t="str">
            <v>BROOKESMITH ISD</v>
          </cell>
          <cell r="H1150">
            <v>38054</v>
          </cell>
          <cell r="I1150">
            <v>1.0872197000000001E-5</v>
          </cell>
        </row>
        <row r="1151">
          <cell r="D1151" t="str">
            <v>2003</v>
          </cell>
          <cell r="E1151" t="str">
            <v>025905</v>
          </cell>
          <cell r="F1151" t="str">
            <v/>
          </cell>
          <cell r="G1151" t="str">
            <v>MAY ISD</v>
          </cell>
          <cell r="H1151">
            <v>46737</v>
          </cell>
          <cell r="I1151">
            <v>1.3352968999999999E-5</v>
          </cell>
        </row>
        <row r="1152">
          <cell r="D1152" t="str">
            <v>2004</v>
          </cell>
          <cell r="E1152" t="str">
            <v>025906</v>
          </cell>
          <cell r="F1152" t="str">
            <v/>
          </cell>
          <cell r="G1152" t="str">
            <v>ZEPHYR ISD</v>
          </cell>
          <cell r="H1152">
            <v>35224</v>
          </cell>
          <cell r="I1152">
            <v>1.0063653E-5</v>
          </cell>
        </row>
        <row r="1153">
          <cell r="D1153" t="str">
            <v>2005</v>
          </cell>
          <cell r="E1153" t="str">
            <v>105905</v>
          </cell>
          <cell r="F1153" t="str">
            <v/>
          </cell>
          <cell r="G1153" t="str">
            <v>WIMBERLEY ISD</v>
          </cell>
          <cell r="H1153">
            <v>467146</v>
          </cell>
          <cell r="I1153">
            <v>1.3346568999999999E-4</v>
          </cell>
        </row>
        <row r="1154">
          <cell r="D1154" t="str">
            <v>2009</v>
          </cell>
          <cell r="E1154" t="str">
            <v>225906</v>
          </cell>
          <cell r="F1154" t="str">
            <v/>
          </cell>
          <cell r="G1154" t="str">
            <v>CHAPEL HILL ISD</v>
          </cell>
          <cell r="H1154">
            <v>154028</v>
          </cell>
          <cell r="I1154">
            <v>4.4006484999999999E-5</v>
          </cell>
        </row>
        <row r="1155">
          <cell r="D1155" t="str">
            <v>2010</v>
          </cell>
          <cell r="E1155" t="str">
            <v>225907</v>
          </cell>
          <cell r="F1155" t="str">
            <v/>
          </cell>
          <cell r="G1155" t="str">
            <v>HARTS BLUFF ISD</v>
          </cell>
          <cell r="H1155">
            <v>99671</v>
          </cell>
          <cell r="I1155">
            <v>2.8476447999999999E-5</v>
          </cell>
        </row>
        <row r="1156">
          <cell r="D1156" t="str">
            <v>2011</v>
          </cell>
          <cell r="E1156" t="str">
            <v>042905</v>
          </cell>
          <cell r="F1156" t="str">
            <v/>
          </cell>
          <cell r="G1156" t="str">
            <v>PANTHER CREEK CONS ISD</v>
          </cell>
          <cell r="H1156">
            <v>38558</v>
          </cell>
          <cell r="I1156">
            <v>1.1016191999999999E-5</v>
          </cell>
        </row>
        <row r="1157">
          <cell r="D1157" t="str">
            <v>2013</v>
          </cell>
          <cell r="E1157" t="str">
            <v>117904</v>
          </cell>
          <cell r="F1157" t="str">
            <v/>
          </cell>
          <cell r="G1157" t="str">
            <v>PLEMONS-STINNETT-PHILLIPS CISD</v>
          </cell>
          <cell r="H1157">
            <v>156235</v>
          </cell>
          <cell r="I1157">
            <v>4.4637033999999999E-5</v>
          </cell>
        </row>
        <row r="1158">
          <cell r="D1158" t="str">
            <v>2015</v>
          </cell>
          <cell r="E1158" t="str">
            <v>133905</v>
          </cell>
          <cell r="F1158" t="str">
            <v/>
          </cell>
          <cell r="G1158" t="str">
            <v>DIVIDE ISD</v>
          </cell>
          <cell r="H1158">
            <v>4386</v>
          </cell>
          <cell r="I1158">
            <v>1.2530999999999999E-6</v>
          </cell>
        </row>
        <row r="1159">
          <cell r="D1159" t="str">
            <v>2017</v>
          </cell>
          <cell r="E1159" t="str">
            <v>242906</v>
          </cell>
          <cell r="F1159" t="str">
            <v/>
          </cell>
          <cell r="G1159" t="str">
            <v>FORT ELLIOTT CONS ISD</v>
          </cell>
          <cell r="H1159">
            <v>45489</v>
          </cell>
          <cell r="I1159">
            <v>1.299641E-5</v>
          </cell>
        </row>
        <row r="1160">
          <cell r="D1160" t="str">
            <v>2020</v>
          </cell>
          <cell r="E1160" t="str">
            <v>001910</v>
          </cell>
          <cell r="F1160" t="str">
            <v/>
          </cell>
          <cell r="G1160" t="str">
            <v>ANDERSON CTY SPC ED CO OP</v>
          </cell>
          <cell r="H1160">
            <v>44526</v>
          </cell>
          <cell r="I1160">
            <v>1.2721276000000001E-5</v>
          </cell>
        </row>
        <row r="1161">
          <cell r="D1161" t="str">
            <v>2021</v>
          </cell>
          <cell r="E1161" t="str">
            <v>021710</v>
          </cell>
          <cell r="F1161" t="str">
            <v/>
          </cell>
          <cell r="G1161" t="str">
            <v>TEXAS A&amp;M UNIVERSITY SYSTEMS OFFICE</v>
          </cell>
          <cell r="H1161">
            <v>1959967</v>
          </cell>
          <cell r="I1161">
            <v>5.5997128899999997E-4</v>
          </cell>
        </row>
        <row r="1162">
          <cell r="D1162" t="str">
            <v>2022</v>
          </cell>
          <cell r="E1162" t="str">
            <v>108948</v>
          </cell>
          <cell r="F1162" t="str">
            <v/>
          </cell>
          <cell r="G1162" t="str">
            <v>SOUTH TEXAS COLLEGE</v>
          </cell>
          <cell r="H1162">
            <v>3517792</v>
          </cell>
          <cell r="I1162">
            <v>1.0050488199999999E-3</v>
          </cell>
        </row>
        <row r="1163">
          <cell r="D1163" t="str">
            <v>2024</v>
          </cell>
          <cell r="E1163" t="str">
            <v>019764</v>
          </cell>
          <cell r="F1163" t="str">
            <v/>
          </cell>
          <cell r="G1163" t="str">
            <v>TEXAS A&amp;M UNIVERSITY -TEXARKANA</v>
          </cell>
          <cell r="H1163">
            <v>246429</v>
          </cell>
          <cell r="I1163">
            <v>7.0405861000000003E-5</v>
          </cell>
        </row>
        <row r="1164">
          <cell r="D1164" t="str">
            <v>2026</v>
          </cell>
          <cell r="E1164" t="str">
            <v>101803</v>
          </cell>
          <cell r="F1164" t="str">
            <v/>
          </cell>
          <cell r="G1164" t="str">
            <v>ARISTOI CLASSICAL ACADEMY</v>
          </cell>
          <cell r="H1164">
            <v>88489</v>
          </cell>
          <cell r="I1164">
            <v>2.5281701000000002E-5</v>
          </cell>
        </row>
        <row r="1165">
          <cell r="D1165" t="str">
            <v>2027</v>
          </cell>
          <cell r="E1165" t="str">
            <v>101802</v>
          </cell>
          <cell r="F1165" t="str">
            <v/>
          </cell>
          <cell r="G1165" t="str">
            <v>SER-NINOS CHARTER SCHOOL</v>
          </cell>
          <cell r="H1165">
            <v>143924</v>
          </cell>
          <cell r="I1165">
            <v>4.1119726999999999E-5</v>
          </cell>
        </row>
        <row r="1166">
          <cell r="D1166" t="str">
            <v>2032</v>
          </cell>
          <cell r="E1166" t="str">
            <v>101804</v>
          </cell>
          <cell r="F1166" t="str">
            <v/>
          </cell>
          <cell r="G1166" t="str">
            <v>GEORGE I SANCHEZ CHARTER</v>
          </cell>
          <cell r="H1166">
            <v>192140</v>
          </cell>
          <cell r="I1166">
            <v>5.4895253000000001E-5</v>
          </cell>
        </row>
        <row r="1167">
          <cell r="D1167" t="str">
            <v>2033</v>
          </cell>
          <cell r="E1167" t="str">
            <v>101806</v>
          </cell>
          <cell r="F1167" t="str">
            <v/>
          </cell>
          <cell r="G1167" t="str">
            <v>RAUL YZAGUIRRE SCHOOL</v>
          </cell>
          <cell r="H1167">
            <v>220522</v>
          </cell>
          <cell r="I1167">
            <v>6.3004116000000006E-5</v>
          </cell>
        </row>
        <row r="1168">
          <cell r="D1168" t="str">
            <v>2035</v>
          </cell>
          <cell r="E1168" t="str">
            <v>057803</v>
          </cell>
          <cell r="F1168" t="str">
            <v/>
          </cell>
          <cell r="G1168" t="str">
            <v>THE NORTH HILLS SCHOOL</v>
          </cell>
          <cell r="H1168">
            <v>2616334</v>
          </cell>
          <cell r="I1168">
            <v>7.4749826000000002E-4</v>
          </cell>
        </row>
        <row r="1169">
          <cell r="D1169" t="str">
            <v>2036</v>
          </cell>
          <cell r="E1169" t="str">
            <v>178801</v>
          </cell>
          <cell r="F1169" t="str">
            <v/>
          </cell>
          <cell r="G1169" t="str">
            <v>DR M L GARZA-GONZALEZ CHARTER SCHOOL</v>
          </cell>
          <cell r="H1169">
            <v>47366</v>
          </cell>
          <cell r="I1169">
            <v>1.3532677E-5</v>
          </cell>
        </row>
        <row r="1170">
          <cell r="D1170" t="str">
            <v>2038</v>
          </cell>
          <cell r="E1170" t="str">
            <v>161801</v>
          </cell>
          <cell r="F1170" t="str">
            <v/>
          </cell>
          <cell r="G1170" t="str">
            <v>WACO CHARTER SCHOOL</v>
          </cell>
          <cell r="H1170">
            <v>41628</v>
          </cell>
          <cell r="I1170">
            <v>1.1893305E-5</v>
          </cell>
        </row>
        <row r="1171">
          <cell r="D1171" t="str">
            <v>2039</v>
          </cell>
          <cell r="E1171" t="str">
            <v>057802</v>
          </cell>
          <cell r="F1171" t="str">
            <v/>
          </cell>
          <cell r="G1171" t="str">
            <v>PEGASUS SCHOOL OF LIBERAL ARTS &amp; SCIENCE</v>
          </cell>
          <cell r="H1171">
            <v>95813</v>
          </cell>
          <cell r="I1171">
            <v>2.73742E-5</v>
          </cell>
        </row>
        <row r="1172">
          <cell r="D1172" t="str">
            <v>2040</v>
          </cell>
          <cell r="E1172" t="str">
            <v>057804</v>
          </cell>
          <cell r="F1172" t="str">
            <v/>
          </cell>
          <cell r="G1172" t="str">
            <v>TEXANS CAN ACADEMIES</v>
          </cell>
          <cell r="H1172">
            <v>1000206</v>
          </cell>
          <cell r="I1172">
            <v>2.85763303E-4</v>
          </cell>
        </row>
        <row r="1173">
          <cell r="D1173" t="str">
            <v>2041</v>
          </cell>
          <cell r="E1173" t="str">
            <v>015801</v>
          </cell>
          <cell r="F1173" t="str">
            <v/>
          </cell>
          <cell r="G1173" t="str">
            <v>POR VIDA ACADEMY</v>
          </cell>
          <cell r="H1173">
            <v>87623</v>
          </cell>
          <cell r="I1173">
            <v>2.5034281E-5</v>
          </cell>
        </row>
        <row r="1174">
          <cell r="D1174" t="str">
            <v>2042</v>
          </cell>
          <cell r="E1174" t="str">
            <v>015802</v>
          </cell>
          <cell r="F1174" t="str">
            <v/>
          </cell>
          <cell r="G1174" t="str">
            <v>GEORGE GERVIN ACADEMY</v>
          </cell>
          <cell r="H1174">
            <v>115292</v>
          </cell>
          <cell r="I1174">
            <v>3.2939437E-5</v>
          </cell>
        </row>
        <row r="1175">
          <cell r="D1175" t="str">
            <v>2049</v>
          </cell>
          <cell r="E1175" t="str">
            <v>101815</v>
          </cell>
          <cell r="F1175" t="str">
            <v/>
          </cell>
          <cell r="G1175" t="str">
            <v>ALIEF MONTESSORI SCHOOL</v>
          </cell>
          <cell r="H1175">
            <v>26289</v>
          </cell>
          <cell r="I1175">
            <v>7.5108839999999999E-6</v>
          </cell>
        </row>
        <row r="1176">
          <cell r="D1176" t="str">
            <v>2050</v>
          </cell>
          <cell r="E1176" t="str">
            <v>071801</v>
          </cell>
          <cell r="F1176" t="str">
            <v/>
          </cell>
          <cell r="G1176" t="str">
            <v>BURNHAM WOOD CHARTER SCHOOL</v>
          </cell>
          <cell r="H1176">
            <v>142118</v>
          </cell>
          <cell r="I1176">
            <v>4.0603745000000002E-5</v>
          </cell>
        </row>
        <row r="1177">
          <cell r="D1177" t="str">
            <v>2053</v>
          </cell>
          <cell r="E1177" t="str">
            <v>057805</v>
          </cell>
          <cell r="F1177" t="str">
            <v/>
          </cell>
          <cell r="G1177" t="str">
            <v>DALLAS COMM CHARTER SCHOOL</v>
          </cell>
          <cell r="H1177">
            <v>40717</v>
          </cell>
          <cell r="I1177">
            <v>1.1633028E-5</v>
          </cell>
        </row>
        <row r="1178">
          <cell r="D1178" t="str">
            <v>2054</v>
          </cell>
          <cell r="E1178" t="str">
            <v>057806</v>
          </cell>
          <cell r="F1178" t="str">
            <v/>
          </cell>
          <cell r="G1178" t="str">
            <v>EAGLE ADVANTAGE SCHOOL</v>
          </cell>
          <cell r="H1178">
            <v>202886</v>
          </cell>
          <cell r="I1178">
            <v>5.7965433000000003E-5</v>
          </cell>
        </row>
        <row r="1179">
          <cell r="D1179" t="str">
            <v>2055</v>
          </cell>
          <cell r="E1179" t="str">
            <v>161802</v>
          </cell>
          <cell r="F1179" t="str">
            <v/>
          </cell>
          <cell r="G1179" t="str">
            <v>RAPOPORT ACADEMY</v>
          </cell>
          <cell r="H1179">
            <v>135303</v>
          </cell>
          <cell r="I1179">
            <v>3.8656669000000001E-5</v>
          </cell>
        </row>
        <row r="1180">
          <cell r="D1180" t="str">
            <v>2057</v>
          </cell>
          <cell r="E1180" t="str">
            <v>227803</v>
          </cell>
          <cell r="F1180" t="str">
            <v/>
          </cell>
          <cell r="G1180" t="str">
            <v>EDEN PARK ACADEMY</v>
          </cell>
          <cell r="H1180">
            <v>264394</v>
          </cell>
          <cell r="I1180">
            <v>7.5538541999999997E-5</v>
          </cell>
        </row>
        <row r="1181">
          <cell r="D1181" t="str">
            <v>2058</v>
          </cell>
          <cell r="E1181" t="str">
            <v>101810</v>
          </cell>
          <cell r="F1181" t="str">
            <v/>
          </cell>
          <cell r="G1181" t="str">
            <v>ACADEMY OF ACCELERATED</v>
          </cell>
          <cell r="H1181">
            <v>70833</v>
          </cell>
          <cell r="I1181">
            <v>2.0237302999999998E-5</v>
          </cell>
        </row>
        <row r="1182">
          <cell r="D1182" t="str">
            <v>2059</v>
          </cell>
          <cell r="E1182" t="str">
            <v>236801</v>
          </cell>
          <cell r="F1182" t="str">
            <v/>
          </cell>
          <cell r="G1182" t="str">
            <v>GULF COAST TRADES CENTER</v>
          </cell>
          <cell r="H1182">
            <v>157473</v>
          </cell>
          <cell r="I1182">
            <v>4.4990736000000001E-5</v>
          </cell>
        </row>
        <row r="1183">
          <cell r="D1183" t="str">
            <v>2064</v>
          </cell>
          <cell r="E1183" t="str">
            <v>057807</v>
          </cell>
          <cell r="F1183" t="str">
            <v/>
          </cell>
          <cell r="G1183" t="str">
            <v>LIFE SCHOOL</v>
          </cell>
          <cell r="H1183">
            <v>623206</v>
          </cell>
          <cell r="I1183">
            <v>1.7805272599999999E-4</v>
          </cell>
        </row>
        <row r="1184">
          <cell r="D1184" t="str">
            <v>2067</v>
          </cell>
          <cell r="E1184" t="str">
            <v>227804</v>
          </cell>
          <cell r="F1184" t="str">
            <v/>
          </cell>
          <cell r="G1184" t="str">
            <v>NYOS CHARTER SCHOOL</v>
          </cell>
          <cell r="H1184">
            <v>114428</v>
          </cell>
          <cell r="I1184">
            <v>3.2692589000000003E-5</v>
          </cell>
        </row>
        <row r="1185">
          <cell r="D1185" t="str">
            <v>2070</v>
          </cell>
          <cell r="E1185" t="str">
            <v>014801</v>
          </cell>
          <cell r="F1185" t="str">
            <v/>
          </cell>
          <cell r="G1185" t="str">
            <v>RICHARD MILBURN - KILLEEN</v>
          </cell>
          <cell r="H1185">
            <v>78626</v>
          </cell>
          <cell r="I1185">
            <v>2.2463798000000001E-5</v>
          </cell>
        </row>
        <row r="1186">
          <cell r="D1186" t="str">
            <v>2075</v>
          </cell>
          <cell r="E1186" t="str">
            <v>015806</v>
          </cell>
          <cell r="F1186" t="str">
            <v/>
          </cell>
          <cell r="G1186" t="str">
            <v>SCHOOL OF EXCELLENCE IN EDUCATION</v>
          </cell>
          <cell r="H1186">
            <v>128435</v>
          </cell>
          <cell r="I1186">
            <v>3.6694450999999998E-5</v>
          </cell>
        </row>
        <row r="1187">
          <cell r="D1187" t="str">
            <v>2076</v>
          </cell>
          <cell r="E1187" t="str">
            <v>015807</v>
          </cell>
          <cell r="F1187" t="str">
            <v/>
          </cell>
          <cell r="G1187" t="str">
            <v>SOUTHWEST PREPARATORY SCHOOL</v>
          </cell>
          <cell r="H1187">
            <v>303603</v>
          </cell>
          <cell r="I1187">
            <v>8.6740726999999995E-5</v>
          </cell>
        </row>
        <row r="1188">
          <cell r="D1188" t="str">
            <v>2077</v>
          </cell>
          <cell r="E1188" t="str">
            <v>108802</v>
          </cell>
          <cell r="F1188" t="str">
            <v/>
          </cell>
          <cell r="G1188" t="str">
            <v>SOUTH TEXAS EDUCATIONAL TECH</v>
          </cell>
          <cell r="H1188">
            <v>187506</v>
          </cell>
          <cell r="I1188">
            <v>5.3571298000000001E-5</v>
          </cell>
        </row>
        <row r="1189">
          <cell r="D1189" t="str">
            <v>2078</v>
          </cell>
          <cell r="E1189" t="str">
            <v>227805</v>
          </cell>
          <cell r="F1189" t="str">
            <v/>
          </cell>
          <cell r="G1189" t="str">
            <v>TEXAS EMPOWERMENT ACADEMY</v>
          </cell>
          <cell r="H1189">
            <v>78270</v>
          </cell>
          <cell r="I1189">
            <v>2.2362086999999998E-5</v>
          </cell>
        </row>
        <row r="1190">
          <cell r="D1190" t="str">
            <v>2079</v>
          </cell>
          <cell r="E1190" t="str">
            <v>015808</v>
          </cell>
          <cell r="F1190" t="str">
            <v/>
          </cell>
          <cell r="G1190" t="str">
            <v>JOHN H WOOD CHARTER SCHOOL</v>
          </cell>
          <cell r="H1190">
            <v>216263</v>
          </cell>
          <cell r="I1190">
            <v>6.1787301E-5</v>
          </cell>
        </row>
        <row r="1191">
          <cell r="D1191" t="str">
            <v>2082</v>
          </cell>
          <cell r="E1191" t="str">
            <v>101814</v>
          </cell>
          <cell r="F1191" t="str">
            <v/>
          </cell>
          <cell r="G1191" t="str">
            <v>VARNETT CHARTER SCHOOL</v>
          </cell>
          <cell r="H1191">
            <v>202430</v>
          </cell>
          <cell r="I1191">
            <v>5.7835150999999997E-5</v>
          </cell>
        </row>
        <row r="1192">
          <cell r="D1192" t="str">
            <v>2084</v>
          </cell>
          <cell r="E1192" t="str">
            <v>220801</v>
          </cell>
          <cell r="F1192" t="str">
            <v/>
          </cell>
          <cell r="G1192" t="str">
            <v>TREETOPS INTERNATIONAL</v>
          </cell>
          <cell r="H1192">
            <v>6048</v>
          </cell>
          <cell r="I1192">
            <v>1.7279400000000001E-6</v>
          </cell>
        </row>
        <row r="1193">
          <cell r="D1193" t="str">
            <v>2085</v>
          </cell>
          <cell r="E1193" t="str">
            <v>057808</v>
          </cell>
          <cell r="F1193" t="str">
            <v/>
          </cell>
          <cell r="G1193" t="str">
            <v>UNIVERSAL ACADEMY</v>
          </cell>
          <cell r="H1193">
            <v>242074</v>
          </cell>
          <cell r="I1193">
            <v>6.9161617999999994E-5</v>
          </cell>
        </row>
        <row r="1194">
          <cell r="D1194" t="str">
            <v>2088</v>
          </cell>
          <cell r="E1194" t="str">
            <v>101840</v>
          </cell>
          <cell r="F1194" t="str">
            <v/>
          </cell>
          <cell r="G1194" t="str">
            <v>TWO DIMENSIONS PREP ACADEMY</v>
          </cell>
          <cell r="H1194">
            <v>66891</v>
          </cell>
          <cell r="I1194">
            <v>1.9111056E-5</v>
          </cell>
        </row>
        <row r="1195">
          <cell r="D1195" t="str">
            <v>2094</v>
          </cell>
          <cell r="E1195" t="str">
            <v>227814</v>
          </cell>
          <cell r="F1195" t="str">
            <v/>
          </cell>
          <cell r="G1195" t="str">
            <v>CHAPARRAL STAR ACADEMY</v>
          </cell>
          <cell r="H1195">
            <v>23830</v>
          </cell>
          <cell r="I1195">
            <v>6.8083370000000001E-6</v>
          </cell>
        </row>
        <row r="1196">
          <cell r="D1196" t="str">
            <v>2101</v>
          </cell>
          <cell r="E1196" t="str">
            <v>101821</v>
          </cell>
          <cell r="F1196" t="str">
            <v/>
          </cell>
          <cell r="G1196" t="str">
            <v>HOUSTON HEIGHTS HIGH SCHOOL</v>
          </cell>
          <cell r="H1196">
            <v>21326</v>
          </cell>
          <cell r="I1196">
            <v>6.092933E-6</v>
          </cell>
        </row>
        <row r="1197">
          <cell r="D1197" t="str">
            <v>2102</v>
          </cell>
          <cell r="E1197" t="str">
            <v>170801</v>
          </cell>
          <cell r="F1197" t="str">
            <v/>
          </cell>
          <cell r="G1197" t="str">
            <v>TEXAS SERENITY ACADEMY</v>
          </cell>
          <cell r="H1197">
            <v>133961</v>
          </cell>
          <cell r="I1197">
            <v>3.8273253000000003E-5</v>
          </cell>
        </row>
        <row r="1198">
          <cell r="D1198" t="str">
            <v>2107</v>
          </cell>
          <cell r="E1198" t="str">
            <v>070801</v>
          </cell>
          <cell r="F1198" t="str">
            <v/>
          </cell>
          <cell r="G1198" t="str">
            <v>FAITH FAMILY ACADEMY WAXAHACHIE</v>
          </cell>
          <cell r="H1198">
            <v>406030</v>
          </cell>
          <cell r="I1198">
            <v>1.1600457699999999E-4</v>
          </cell>
        </row>
        <row r="1199">
          <cell r="D1199" t="str">
            <v>2108</v>
          </cell>
          <cell r="E1199" t="str">
            <v>234801</v>
          </cell>
          <cell r="F1199" t="str">
            <v/>
          </cell>
          <cell r="G1199" t="str">
            <v>RANCH ACADEMY</v>
          </cell>
          <cell r="H1199">
            <v>19997</v>
          </cell>
          <cell r="I1199">
            <v>5.7132319999999998E-6</v>
          </cell>
        </row>
        <row r="1200">
          <cell r="D1200" t="str">
            <v>2111</v>
          </cell>
          <cell r="E1200" t="str">
            <v>108804</v>
          </cell>
          <cell r="F1200" t="str">
            <v/>
          </cell>
          <cell r="G1200" t="str">
            <v>MID-VALLEY ACADEMY</v>
          </cell>
          <cell r="H1200">
            <v>48402</v>
          </cell>
          <cell r="I1200">
            <v>1.3828667E-5</v>
          </cell>
        </row>
        <row r="1201">
          <cell r="D1201" t="str">
            <v>2112</v>
          </cell>
          <cell r="E1201" t="str">
            <v>240801</v>
          </cell>
          <cell r="F1201" t="str">
            <v/>
          </cell>
          <cell r="G1201" t="str">
            <v>GATEWAY ACADEMY</v>
          </cell>
          <cell r="H1201">
            <v>55014</v>
          </cell>
          <cell r="I1201">
            <v>1.5717744000000001E-5</v>
          </cell>
        </row>
        <row r="1202">
          <cell r="D1202" t="str">
            <v>2113</v>
          </cell>
          <cell r="E1202" t="str">
            <v>071803</v>
          </cell>
          <cell r="F1202" t="str">
            <v/>
          </cell>
          <cell r="G1202" t="str">
            <v>PASO DEL NORTE ACADEMY</v>
          </cell>
          <cell r="H1202">
            <v>18853</v>
          </cell>
          <cell r="I1202">
            <v>5.3863859999999998E-6</v>
          </cell>
        </row>
        <row r="1203">
          <cell r="D1203" t="str">
            <v>2114</v>
          </cell>
          <cell r="E1203" t="str">
            <v>152803</v>
          </cell>
          <cell r="F1203" t="str">
            <v/>
          </cell>
          <cell r="G1203" t="str">
            <v>SOUTH PLAINS ACADEMY</v>
          </cell>
          <cell r="H1203">
            <v>16843</v>
          </cell>
          <cell r="I1203">
            <v>4.8121199999999998E-6</v>
          </cell>
        </row>
        <row r="1204">
          <cell r="D1204" t="str">
            <v>2117</v>
          </cell>
          <cell r="E1204" t="str">
            <v>015815</v>
          </cell>
          <cell r="F1204" t="str">
            <v/>
          </cell>
          <cell r="G1204" t="str">
            <v>RADIANCE ACADEMY OF LEARNING</v>
          </cell>
          <cell r="H1204">
            <v>89710</v>
          </cell>
          <cell r="I1204">
            <v>2.5630546E-5</v>
          </cell>
        </row>
        <row r="1205">
          <cell r="D1205" t="str">
            <v>2119</v>
          </cell>
          <cell r="E1205" t="str">
            <v>092801</v>
          </cell>
          <cell r="F1205" t="str">
            <v/>
          </cell>
          <cell r="G1205" t="str">
            <v>EAST TEXAS CHARTER SCHOOL</v>
          </cell>
          <cell r="H1205">
            <v>15181</v>
          </cell>
          <cell r="I1205">
            <v>4.337279E-6</v>
          </cell>
        </row>
        <row r="1206">
          <cell r="D1206" t="str">
            <v>2120</v>
          </cell>
          <cell r="E1206" t="str">
            <v>101837</v>
          </cell>
          <cell r="F1206" t="str">
            <v/>
          </cell>
          <cell r="G1206" t="str">
            <v>CALVIN NELMS CHARTER</v>
          </cell>
          <cell r="H1206">
            <v>26372</v>
          </cell>
          <cell r="I1206">
            <v>7.5345980000000002E-6</v>
          </cell>
        </row>
        <row r="1207">
          <cell r="D1207" t="str">
            <v>2126</v>
          </cell>
          <cell r="E1207" t="str">
            <v>072802</v>
          </cell>
          <cell r="F1207" t="str">
            <v/>
          </cell>
          <cell r="G1207" t="str">
            <v>ERATH EXCELS! ACADEMY</v>
          </cell>
          <cell r="H1207">
            <v>15334</v>
          </cell>
          <cell r="I1207">
            <v>4.3809919999999998E-6</v>
          </cell>
        </row>
        <row r="1208">
          <cell r="D1208" t="str">
            <v>2129</v>
          </cell>
          <cell r="E1208" t="str">
            <v>101842</v>
          </cell>
          <cell r="F1208" t="str">
            <v/>
          </cell>
          <cell r="G1208" t="str">
            <v>COMQUEST ACADEMY</v>
          </cell>
          <cell r="H1208">
            <v>12008</v>
          </cell>
          <cell r="I1208">
            <v>3.4307390000000001E-6</v>
          </cell>
        </row>
        <row r="1209">
          <cell r="D1209" t="str">
            <v>2131</v>
          </cell>
          <cell r="E1209" t="str">
            <v>014803</v>
          </cell>
          <cell r="F1209" t="str">
            <v/>
          </cell>
          <cell r="G1209" t="str">
            <v>TEMPLE EDUCATION CENTER</v>
          </cell>
          <cell r="H1209">
            <v>129466</v>
          </cell>
          <cell r="I1209">
            <v>3.6989012000000001E-5</v>
          </cell>
        </row>
        <row r="1210">
          <cell r="D1210" t="str">
            <v>2132</v>
          </cell>
          <cell r="E1210" t="str">
            <v>057819</v>
          </cell>
          <cell r="F1210" t="str">
            <v/>
          </cell>
          <cell r="G1210" t="str">
            <v>JEAN MASSIEU ACADEMY</v>
          </cell>
          <cell r="H1210">
            <v>25794</v>
          </cell>
          <cell r="I1210">
            <v>7.3694610000000003E-6</v>
          </cell>
        </row>
        <row r="1211">
          <cell r="D1211" t="str">
            <v>2133</v>
          </cell>
          <cell r="E1211" t="str">
            <v>003801</v>
          </cell>
          <cell r="F1211" t="str">
            <v/>
          </cell>
          <cell r="G1211" t="str">
            <v>PINEYWOODS ACADEMY</v>
          </cell>
          <cell r="H1211">
            <v>113836</v>
          </cell>
          <cell r="I1211">
            <v>3.2523451000000001E-5</v>
          </cell>
        </row>
        <row r="1212">
          <cell r="D1212" t="str">
            <v>2148</v>
          </cell>
          <cell r="E1212" t="str">
            <v>221801</v>
          </cell>
          <cell r="F1212" t="str">
            <v/>
          </cell>
          <cell r="G1212" t="str">
            <v>TEXAS COLLEGE PREPARATORY ACADEMIES</v>
          </cell>
          <cell r="H1212">
            <v>1632857</v>
          </cell>
          <cell r="I1212">
            <v>4.6651450699999999E-4</v>
          </cell>
        </row>
        <row r="1213">
          <cell r="D1213" t="str">
            <v>2154</v>
          </cell>
          <cell r="E1213" t="str">
            <v>101819</v>
          </cell>
          <cell r="F1213" t="str">
            <v/>
          </cell>
          <cell r="G1213" t="str">
            <v>AMIGOS POR VIDA-FRIENDS FOR LIFE CHARTER SCHOOL</v>
          </cell>
          <cell r="H1213">
            <v>59026</v>
          </cell>
          <cell r="I1213">
            <v>1.6863990999999999E-5</v>
          </cell>
        </row>
        <row r="1214">
          <cell r="D1214" t="str">
            <v>2155</v>
          </cell>
          <cell r="E1214" t="str">
            <v>101838</v>
          </cell>
          <cell r="F1214" t="str">
            <v/>
          </cell>
          <cell r="G1214" t="str">
            <v>SOUTHWEST HIGH SCHOOL</v>
          </cell>
          <cell r="H1214">
            <v>225662</v>
          </cell>
          <cell r="I1214">
            <v>6.4472637000000005E-5</v>
          </cell>
        </row>
        <row r="1215">
          <cell r="D1215" t="str">
            <v>2156</v>
          </cell>
          <cell r="E1215" t="str">
            <v>152802</v>
          </cell>
          <cell r="F1215" t="str">
            <v/>
          </cell>
          <cell r="G1215" t="str">
            <v>RISE ACADEMY</v>
          </cell>
          <cell r="H1215">
            <v>30611</v>
          </cell>
          <cell r="I1215">
            <v>8.7456990000000006E-6</v>
          </cell>
        </row>
        <row r="1216">
          <cell r="D1216" t="str">
            <v>2157</v>
          </cell>
          <cell r="E1216" t="str">
            <v>084802</v>
          </cell>
          <cell r="F1216" t="str">
            <v/>
          </cell>
          <cell r="G1216" t="str">
            <v>ODYSSEY ACADEMY</v>
          </cell>
          <cell r="H1216">
            <v>166181</v>
          </cell>
          <cell r="I1216">
            <v>4.7478651000000003E-5</v>
          </cell>
        </row>
        <row r="1217">
          <cell r="D1217" t="str">
            <v>2158</v>
          </cell>
          <cell r="E1217" t="str">
            <v>123803</v>
          </cell>
          <cell r="F1217" t="str">
            <v/>
          </cell>
          <cell r="G1217" t="str">
            <v>TEKOA ACADEMY</v>
          </cell>
          <cell r="H1217">
            <v>56635</v>
          </cell>
          <cell r="I1217">
            <v>1.6180871E-5</v>
          </cell>
        </row>
        <row r="1218">
          <cell r="D1218" t="str">
            <v>2161</v>
          </cell>
          <cell r="E1218" t="str">
            <v>057816</v>
          </cell>
          <cell r="F1218" t="str">
            <v/>
          </cell>
          <cell r="G1218" t="str">
            <v>A W BROWN FELLOWSHIP CHARTER SCHOOL</v>
          </cell>
          <cell r="H1218">
            <v>268771</v>
          </cell>
          <cell r="I1218">
            <v>7.6789070000000004E-5</v>
          </cell>
        </row>
        <row r="1219">
          <cell r="D1219" t="str">
            <v>2166</v>
          </cell>
          <cell r="E1219" t="str">
            <v>101845</v>
          </cell>
          <cell r="F1219" t="str">
            <v/>
          </cell>
          <cell r="G1219" t="str">
            <v>YES PREP PUBLIC SCHOOLS</v>
          </cell>
          <cell r="H1219">
            <v>1527572</v>
          </cell>
          <cell r="I1219">
            <v>4.3643411400000001E-4</v>
          </cell>
        </row>
        <row r="1220">
          <cell r="D1220" t="str">
            <v>2167</v>
          </cell>
          <cell r="E1220" t="str">
            <v>021803</v>
          </cell>
          <cell r="F1220" t="str">
            <v/>
          </cell>
          <cell r="G1220" t="str">
            <v>BRAZOS SCHOOL FOR INQUIRY</v>
          </cell>
          <cell r="H1220">
            <v>53785</v>
          </cell>
          <cell r="I1220">
            <v>1.5366614000000001E-5</v>
          </cell>
        </row>
        <row r="1221">
          <cell r="D1221" t="str">
            <v>2168</v>
          </cell>
          <cell r="E1221" t="str">
            <v>220802</v>
          </cell>
          <cell r="F1221" t="str">
            <v/>
          </cell>
          <cell r="G1221" t="str">
            <v>ARLINGTON CLASSICS ACADEMY</v>
          </cell>
          <cell r="H1221">
            <v>148368</v>
          </cell>
          <cell r="I1221">
            <v>4.2389397000000003E-5</v>
          </cell>
        </row>
        <row r="1222">
          <cell r="D1222" t="str">
            <v>2169</v>
          </cell>
          <cell r="E1222" t="str">
            <v>105801</v>
          </cell>
          <cell r="F1222" t="str">
            <v/>
          </cell>
          <cell r="G1222" t="str">
            <v>KATHERINE ANNE PORTER SCHOOL</v>
          </cell>
          <cell r="H1222">
            <v>39067</v>
          </cell>
          <cell r="I1222">
            <v>1.1161616E-5</v>
          </cell>
        </row>
        <row r="1223">
          <cell r="D1223" t="str">
            <v>2174</v>
          </cell>
          <cell r="E1223" t="str">
            <v>057810</v>
          </cell>
          <cell r="F1223" t="str">
            <v/>
          </cell>
          <cell r="G1223" t="str">
            <v>ACADEMY OF DALLAS</v>
          </cell>
          <cell r="H1223">
            <v>51685</v>
          </cell>
          <cell r="I1223">
            <v>1.4766634E-5</v>
          </cell>
        </row>
        <row r="1224">
          <cell r="D1224" t="str">
            <v>2175</v>
          </cell>
          <cell r="E1224" t="str">
            <v>015809</v>
          </cell>
          <cell r="F1224" t="str">
            <v/>
          </cell>
          <cell r="G1224" t="str">
            <v>BEXAR COUNTY ACADEMY</v>
          </cell>
          <cell r="H1224">
            <v>37827</v>
          </cell>
          <cell r="I1224">
            <v>1.0807342000000001E-5</v>
          </cell>
        </row>
        <row r="1225">
          <cell r="D1225" t="str">
            <v>2178</v>
          </cell>
          <cell r="E1225" t="str">
            <v>057828</v>
          </cell>
          <cell r="F1225" t="str">
            <v/>
          </cell>
          <cell r="G1225" t="str">
            <v>WINFREE ACADEMY CHARTER SCHOOLS</v>
          </cell>
          <cell r="H1225">
            <v>145937</v>
          </cell>
          <cell r="I1225">
            <v>4.1694850000000003E-5</v>
          </cell>
        </row>
        <row r="1226">
          <cell r="D1226" t="str">
            <v>2179</v>
          </cell>
          <cell r="E1226" t="str">
            <v>071804</v>
          </cell>
          <cell r="F1226" t="str">
            <v/>
          </cell>
          <cell r="G1226" t="str">
            <v>EL PASO ACADEMY EAST</v>
          </cell>
          <cell r="H1226">
            <v>35572</v>
          </cell>
          <cell r="I1226">
            <v>1.0163079E-5</v>
          </cell>
        </row>
        <row r="1227">
          <cell r="D1227" t="str">
            <v>2181</v>
          </cell>
          <cell r="E1227" t="str">
            <v>101846</v>
          </cell>
          <cell r="F1227" t="str">
            <v/>
          </cell>
          <cell r="G1227" t="str">
            <v>HARMONY SCIENCE ACADEMY HOUSTON</v>
          </cell>
          <cell r="H1227">
            <v>655580</v>
          </cell>
          <cell r="I1227">
            <v>1.87302122E-4</v>
          </cell>
        </row>
        <row r="1228">
          <cell r="D1228" t="str">
            <v>2183</v>
          </cell>
          <cell r="E1228" t="str">
            <v>072801</v>
          </cell>
          <cell r="F1228" t="str">
            <v/>
          </cell>
          <cell r="G1228" t="str">
            <v>PREMIER HIGH SCHOOLS</v>
          </cell>
          <cell r="H1228">
            <v>445919</v>
          </cell>
          <cell r="I1228">
            <v>1.2740104099999999E-4</v>
          </cell>
        </row>
        <row r="1229">
          <cell r="D1229" t="str">
            <v>2184</v>
          </cell>
          <cell r="E1229" t="str">
            <v>108807</v>
          </cell>
          <cell r="F1229" t="str">
            <v/>
          </cell>
          <cell r="G1229" t="str">
            <v>IDEA PUBLIC SCHOOLS</v>
          </cell>
          <cell r="H1229">
            <v>7873320</v>
          </cell>
          <cell r="I1229">
            <v>2.2494425399999999E-3</v>
          </cell>
        </row>
        <row r="1230">
          <cell r="D1230" t="str">
            <v>2185</v>
          </cell>
          <cell r="E1230" t="str">
            <v>057827</v>
          </cell>
          <cell r="F1230" t="str">
            <v/>
          </cell>
          <cell r="G1230" t="str">
            <v>NOVA CHARTER SOUTHEAST</v>
          </cell>
          <cell r="H1230">
            <v>98159</v>
          </cell>
          <cell r="I1230">
            <v>2.8044463000000001E-5</v>
          </cell>
        </row>
        <row r="1231">
          <cell r="D1231" t="str">
            <v>2186</v>
          </cell>
          <cell r="E1231" t="str">
            <v>123788</v>
          </cell>
          <cell r="F1231" t="str">
            <v/>
          </cell>
          <cell r="G1231" t="str">
            <v>LAMAR STATE COLLEGE-PORT ARTHUR</v>
          </cell>
          <cell r="H1231">
            <v>136209</v>
          </cell>
          <cell r="I1231">
            <v>3.8915516999999997E-5</v>
          </cell>
        </row>
        <row r="1232">
          <cell r="D1232" t="str">
            <v>2187</v>
          </cell>
          <cell r="E1232" t="str">
            <v>183801</v>
          </cell>
          <cell r="F1232" t="str">
            <v/>
          </cell>
          <cell r="G1232" t="str">
            <v>PANOLA CHARTER SCHOOL</v>
          </cell>
          <cell r="H1232">
            <v>16939</v>
          </cell>
          <cell r="I1232">
            <v>4.8395479999999996E-6</v>
          </cell>
        </row>
        <row r="1233">
          <cell r="D1233" t="str">
            <v>2188</v>
          </cell>
          <cell r="E1233" t="str">
            <v>213801</v>
          </cell>
          <cell r="F1233" t="str">
            <v/>
          </cell>
          <cell r="G1233" t="str">
            <v>BRAZOS RIVER CHARTER SCHOOL</v>
          </cell>
          <cell r="H1233">
            <v>28686</v>
          </cell>
          <cell r="I1233">
            <v>8.1957179999999994E-6</v>
          </cell>
        </row>
        <row r="1234">
          <cell r="D1234" t="str">
            <v>2190</v>
          </cell>
          <cell r="E1234" t="str">
            <v>057830</v>
          </cell>
          <cell r="F1234" t="str">
            <v/>
          </cell>
          <cell r="G1234" t="str">
            <v>INSPIRED VISION ACADEMY</v>
          </cell>
          <cell r="H1234">
            <v>214629</v>
          </cell>
          <cell r="I1234">
            <v>6.1320459999999994E-5</v>
          </cell>
        </row>
        <row r="1235">
          <cell r="D1235" t="str">
            <v>2191</v>
          </cell>
          <cell r="E1235" t="str">
            <v>057829</v>
          </cell>
          <cell r="F1235" t="str">
            <v/>
          </cell>
          <cell r="G1235" t="str">
            <v>A PLUS ACADEMY</v>
          </cell>
          <cell r="H1235">
            <v>226486</v>
          </cell>
          <cell r="I1235">
            <v>6.4708056999999994E-5</v>
          </cell>
        </row>
        <row r="1236">
          <cell r="D1236" t="str">
            <v>2194</v>
          </cell>
          <cell r="E1236" t="str">
            <v>015822</v>
          </cell>
          <cell r="F1236" t="str">
            <v/>
          </cell>
          <cell r="G1236" t="str">
            <v>JUBILEE ACADEMIC CENTER</v>
          </cell>
          <cell r="H1236">
            <v>600237</v>
          </cell>
          <cell r="I1236">
            <v>1.7149038E-4</v>
          </cell>
        </row>
        <row r="1237">
          <cell r="D1237" t="str">
            <v>2198</v>
          </cell>
          <cell r="E1237" t="str">
            <v>220809</v>
          </cell>
          <cell r="F1237" t="str">
            <v/>
          </cell>
          <cell r="G1237" t="str">
            <v>FT WORTH ACADEMY FINE ARTS</v>
          </cell>
          <cell r="H1237">
            <v>71670</v>
          </cell>
          <cell r="I1237">
            <v>2.0476438E-5</v>
          </cell>
        </row>
        <row r="1238">
          <cell r="D1238" t="str">
            <v>2200</v>
          </cell>
          <cell r="E1238" t="str">
            <v>101847</v>
          </cell>
          <cell r="F1238" t="str">
            <v/>
          </cell>
          <cell r="G1238" t="str">
            <v>BEATRICE MAYES INSTITUTE</v>
          </cell>
          <cell r="H1238">
            <v>68085</v>
          </cell>
          <cell r="I1238">
            <v>1.9452187000000001E-5</v>
          </cell>
        </row>
        <row r="1239">
          <cell r="D1239" t="str">
            <v>2201</v>
          </cell>
          <cell r="E1239" t="str">
            <v>193801</v>
          </cell>
          <cell r="F1239" t="str">
            <v/>
          </cell>
          <cell r="G1239" t="str">
            <v>BIG SPRINGS CHARTER SCHOOL</v>
          </cell>
          <cell r="H1239">
            <v>53075</v>
          </cell>
          <cell r="I1239">
            <v>1.5163764E-5</v>
          </cell>
        </row>
        <row r="1240">
          <cell r="D1240" t="str">
            <v>2202</v>
          </cell>
          <cell r="E1240" t="str">
            <v>101849</v>
          </cell>
          <cell r="F1240" t="str">
            <v/>
          </cell>
          <cell r="G1240" t="str">
            <v>ACCELERATED INTERMEDIATE ACADEMY</v>
          </cell>
          <cell r="H1240">
            <v>40527</v>
          </cell>
          <cell r="I1240">
            <v>1.1578744E-5</v>
          </cell>
        </row>
        <row r="1241">
          <cell r="D1241" t="str">
            <v>2204</v>
          </cell>
          <cell r="E1241" t="str">
            <v>021709</v>
          </cell>
          <cell r="F1241" t="str">
            <v/>
          </cell>
          <cell r="G1241" t="str">
            <v>TEXAS A&amp;M UNIVERSITY SYSTEM HSC</v>
          </cell>
          <cell r="H1241">
            <v>1960683</v>
          </cell>
          <cell r="I1241">
            <v>5.6017585299999995E-4</v>
          </cell>
        </row>
        <row r="1242">
          <cell r="D1242" t="str">
            <v>2206</v>
          </cell>
          <cell r="E1242" t="str">
            <v>227817</v>
          </cell>
          <cell r="F1242" t="str">
            <v/>
          </cell>
          <cell r="G1242" t="str">
            <v>CEDARS INTERNATIONAL ACADEMY</v>
          </cell>
          <cell r="H1242">
            <v>80111</v>
          </cell>
          <cell r="I1242">
            <v>2.2888069E-5</v>
          </cell>
        </row>
        <row r="1243">
          <cell r="D1243" t="str">
            <v>2208</v>
          </cell>
          <cell r="E1243" t="str">
            <v>057831</v>
          </cell>
          <cell r="F1243" t="str">
            <v/>
          </cell>
          <cell r="G1243" t="str">
            <v>GATEWAY CHARTER ACADEMY</v>
          </cell>
          <cell r="H1243">
            <v>83391</v>
          </cell>
          <cell r="I1243">
            <v>2.3825179999999999E-5</v>
          </cell>
        </row>
        <row r="1244">
          <cell r="D1244" t="str">
            <v>2209</v>
          </cell>
          <cell r="E1244" t="str">
            <v>061802</v>
          </cell>
          <cell r="F1244" t="str">
            <v/>
          </cell>
          <cell r="G1244" t="str">
            <v>TEXAS EDUCATION CENTER</v>
          </cell>
          <cell r="H1244">
            <v>55856</v>
          </cell>
          <cell r="I1244">
            <v>1.5958308000000001E-5</v>
          </cell>
        </row>
        <row r="1245">
          <cell r="D1245" t="str">
            <v>2210</v>
          </cell>
          <cell r="E1245" t="str">
            <v>057769</v>
          </cell>
          <cell r="F1245" t="str">
            <v/>
          </cell>
          <cell r="G1245" t="str">
            <v>UNIVERSITY OF NORTH TEXAS SYSTEM ADMIN</v>
          </cell>
          <cell r="H1245">
            <v>1514782</v>
          </cell>
          <cell r="I1245">
            <v>4.3277995399999998E-4</v>
          </cell>
        </row>
        <row r="1246">
          <cell r="D1246" t="str">
            <v>2212</v>
          </cell>
          <cell r="E1246" t="str">
            <v>013801</v>
          </cell>
          <cell r="F1246" t="str">
            <v/>
          </cell>
          <cell r="G1246" t="str">
            <v>ST MARYS CHARTER SCHOOL</v>
          </cell>
          <cell r="H1246">
            <v>36238</v>
          </cell>
          <cell r="I1246">
            <v>1.0353358E-5</v>
          </cell>
        </row>
        <row r="1247">
          <cell r="D1247" t="str">
            <v>2215</v>
          </cell>
          <cell r="E1247" t="str">
            <v>057833</v>
          </cell>
          <cell r="F1247" t="str">
            <v/>
          </cell>
          <cell r="G1247" t="str">
            <v>EDUCATION CENTER INT ACADEMY</v>
          </cell>
          <cell r="H1247">
            <v>87279</v>
          </cell>
          <cell r="I1247">
            <v>2.4935998000000001E-5</v>
          </cell>
        </row>
        <row r="1248">
          <cell r="D1248" t="str">
            <v>2216</v>
          </cell>
          <cell r="E1248" t="str">
            <v>123805</v>
          </cell>
          <cell r="F1248" t="str">
            <v/>
          </cell>
          <cell r="G1248" t="str">
            <v>THE EHRHART SCHOOL</v>
          </cell>
          <cell r="H1248">
            <v>45182</v>
          </cell>
          <cell r="I1248">
            <v>1.2908698E-5</v>
          </cell>
        </row>
        <row r="1249">
          <cell r="D1249" t="str">
            <v>2217</v>
          </cell>
          <cell r="E1249" t="str">
            <v>108808</v>
          </cell>
          <cell r="F1249" t="str">
            <v/>
          </cell>
          <cell r="G1249" t="str">
            <v>VANGUARD ACADEMY</v>
          </cell>
          <cell r="H1249">
            <v>510508</v>
          </cell>
          <cell r="I1249">
            <v>1.4585440600000001E-4</v>
          </cell>
        </row>
        <row r="1250">
          <cell r="D1250" t="str">
            <v>2218</v>
          </cell>
          <cell r="E1250" t="str">
            <v>181787</v>
          </cell>
          <cell r="F1250" t="str">
            <v/>
          </cell>
          <cell r="G1250" t="str">
            <v>LAMAR STATE COLLEGE-ORANGE</v>
          </cell>
          <cell r="H1250">
            <v>32982</v>
          </cell>
          <cell r="I1250">
            <v>9.4231040000000006E-6</v>
          </cell>
        </row>
        <row r="1251">
          <cell r="D1251" t="str">
            <v>2219</v>
          </cell>
          <cell r="E1251" t="str">
            <v>123789</v>
          </cell>
          <cell r="F1251" t="str">
            <v/>
          </cell>
          <cell r="G1251" t="str">
            <v>LAMAR INST OF TECHNOLOGY</v>
          </cell>
          <cell r="H1251">
            <v>211455</v>
          </cell>
          <cell r="I1251">
            <v>6.0413634E-5</v>
          </cell>
        </row>
        <row r="1252">
          <cell r="D1252" t="str">
            <v>2220</v>
          </cell>
          <cell r="E1252" t="str">
            <v>014804</v>
          </cell>
          <cell r="F1252" t="str">
            <v/>
          </cell>
          <cell r="G1252" t="str">
            <v>ORENDA CHARTER SCHOOL</v>
          </cell>
          <cell r="H1252">
            <v>140677</v>
          </cell>
          <cell r="I1252">
            <v>4.0192045000000001E-5</v>
          </cell>
        </row>
        <row r="1253">
          <cell r="D1253" t="str">
            <v>2224</v>
          </cell>
          <cell r="E1253" t="str">
            <v>105802</v>
          </cell>
          <cell r="F1253" t="str">
            <v/>
          </cell>
          <cell r="G1253" t="str">
            <v>TEXAS PREPARATORY SCHOOL</v>
          </cell>
          <cell r="H1253">
            <v>35211</v>
          </cell>
          <cell r="I1253">
            <v>1.0059939E-5</v>
          </cell>
        </row>
        <row r="1254">
          <cell r="D1254" t="str">
            <v>2225</v>
          </cell>
          <cell r="E1254" t="str">
            <v>057834</v>
          </cell>
          <cell r="F1254" t="str">
            <v/>
          </cell>
          <cell r="G1254" t="str">
            <v>EVOLUTION ACADEMY CHARTER SCHOOL</v>
          </cell>
          <cell r="H1254">
            <v>69648</v>
          </cell>
          <cell r="I1254">
            <v>1.9898743000000001E-5</v>
          </cell>
        </row>
        <row r="1255">
          <cell r="D1255" t="str">
            <v>2226</v>
          </cell>
          <cell r="E1255" t="str">
            <v>101828</v>
          </cell>
          <cell r="F1255" t="str">
            <v/>
          </cell>
          <cell r="G1255" t="str">
            <v>HOUSTON GATEWAY CHARTER SCHOOL</v>
          </cell>
          <cell r="H1255">
            <v>292301</v>
          </cell>
          <cell r="I1255">
            <v>8.3511696000000005E-5</v>
          </cell>
        </row>
        <row r="1256">
          <cell r="D1256" t="str">
            <v>2228</v>
          </cell>
          <cell r="E1256" t="str">
            <v>227816</v>
          </cell>
          <cell r="F1256" t="str">
            <v/>
          </cell>
          <cell r="G1256" t="str">
            <v>HARMONY SCIENCE ACADEMY AUSTIN</v>
          </cell>
          <cell r="H1256">
            <v>471009</v>
          </cell>
          <cell r="I1256">
            <v>1.3456936599999999E-4</v>
          </cell>
        </row>
        <row r="1257">
          <cell r="D1257" t="str">
            <v>2232</v>
          </cell>
          <cell r="E1257" t="str">
            <v>057813</v>
          </cell>
          <cell r="F1257" t="str">
            <v/>
          </cell>
          <cell r="G1257" t="str">
            <v>TRINITY BASIN PREPARATORY</v>
          </cell>
          <cell r="H1257">
            <v>459861</v>
          </cell>
          <cell r="I1257">
            <v>1.3138433300000001E-4</v>
          </cell>
        </row>
        <row r="1258">
          <cell r="D1258" t="str">
            <v>2233</v>
          </cell>
          <cell r="E1258" t="str">
            <v>101853</v>
          </cell>
          <cell r="F1258" t="str">
            <v/>
          </cell>
          <cell r="G1258" t="str">
            <v>PROMISE COMMUNITY SCHOOL</v>
          </cell>
          <cell r="H1258">
            <v>1182250</v>
          </cell>
          <cell r="I1258">
            <v>3.3777408299999999E-4</v>
          </cell>
        </row>
        <row r="1259">
          <cell r="D1259" t="str">
            <v>2234</v>
          </cell>
          <cell r="E1259" t="str">
            <v>057835</v>
          </cell>
          <cell r="F1259" t="str">
            <v/>
          </cell>
          <cell r="G1259" t="str">
            <v>GOLDEN RULE CHARTER SCHOOL</v>
          </cell>
          <cell r="H1259">
            <v>287142</v>
          </cell>
          <cell r="I1259">
            <v>8.2037746000000001E-5</v>
          </cell>
        </row>
        <row r="1260">
          <cell r="D1260" t="str">
            <v>2237</v>
          </cell>
          <cell r="E1260" t="str">
            <v>212801</v>
          </cell>
          <cell r="F1260" t="str">
            <v/>
          </cell>
          <cell r="G1260" t="str">
            <v>CUMBERLAND ACADEMY</v>
          </cell>
          <cell r="H1260">
            <v>208397</v>
          </cell>
          <cell r="I1260">
            <v>5.9539949999999999E-5</v>
          </cell>
        </row>
        <row r="1261">
          <cell r="D1261" t="str">
            <v>2238</v>
          </cell>
          <cell r="E1261" t="str">
            <v>165802</v>
          </cell>
          <cell r="F1261" t="str">
            <v/>
          </cell>
          <cell r="G1261" t="str">
            <v>MIDLAND ACADEMY CHARTER SCHOOL</v>
          </cell>
          <cell r="H1261">
            <v>43522</v>
          </cell>
          <cell r="I1261">
            <v>1.2434429E-5</v>
          </cell>
        </row>
        <row r="1262">
          <cell r="D1262" t="str">
            <v>2239</v>
          </cell>
          <cell r="E1262" t="str">
            <v>220810</v>
          </cell>
          <cell r="F1262" t="str">
            <v/>
          </cell>
          <cell r="G1262" t="str">
            <v>WESTLAKE ACADEMY</v>
          </cell>
          <cell r="H1262">
            <v>101194</v>
          </cell>
          <cell r="I1262">
            <v>2.8911576E-5</v>
          </cell>
        </row>
        <row r="1263">
          <cell r="D1263" t="str">
            <v>2240</v>
          </cell>
          <cell r="E1263" t="str">
            <v>220811</v>
          </cell>
          <cell r="F1263" t="str">
            <v/>
          </cell>
          <cell r="G1263" t="str">
            <v>EAST FORT WORTH MONTESSORI</v>
          </cell>
          <cell r="H1263">
            <v>40269</v>
          </cell>
          <cell r="I1263">
            <v>1.1505032E-5</v>
          </cell>
        </row>
        <row r="1264">
          <cell r="D1264" t="str">
            <v>2241</v>
          </cell>
          <cell r="E1264" t="str">
            <v>057836</v>
          </cell>
          <cell r="F1264" t="str">
            <v/>
          </cell>
          <cell r="G1264" t="str">
            <v>ST ANTHONY SCHOOL</v>
          </cell>
          <cell r="H1264">
            <v>40518</v>
          </cell>
          <cell r="I1264">
            <v>1.1576173000000001E-5</v>
          </cell>
        </row>
        <row r="1265">
          <cell r="D1265" t="str">
            <v>2243</v>
          </cell>
          <cell r="E1265" t="str">
            <v>015825</v>
          </cell>
          <cell r="F1265" t="str">
            <v/>
          </cell>
          <cell r="G1265" t="str">
            <v>LIGHTHOUSE CHARTER SCHOOL</v>
          </cell>
          <cell r="H1265">
            <v>39937</v>
          </cell>
          <cell r="I1265">
            <v>1.1410179000000001E-5</v>
          </cell>
        </row>
        <row r="1266">
          <cell r="D1266" t="str">
            <v>2248</v>
          </cell>
          <cell r="E1266" t="str">
            <v>046802</v>
          </cell>
          <cell r="F1266" t="str">
            <v/>
          </cell>
          <cell r="G1266" t="str">
            <v>TRINITY CHARTER SCHOOL</v>
          </cell>
          <cell r="H1266">
            <v>142608</v>
          </cell>
          <cell r="I1266">
            <v>4.0743739999999997E-5</v>
          </cell>
        </row>
        <row r="1267">
          <cell r="D1267" t="str">
            <v>2249</v>
          </cell>
          <cell r="E1267" t="str">
            <v>057809</v>
          </cell>
          <cell r="F1267" t="str">
            <v/>
          </cell>
          <cell r="G1267" t="str">
            <v>NOVA CHARTER SCHOOL</v>
          </cell>
          <cell r="H1267">
            <v>18068</v>
          </cell>
          <cell r="I1267">
            <v>5.1621080000000003E-6</v>
          </cell>
        </row>
        <row r="1268">
          <cell r="D1268" t="str">
            <v>2250</v>
          </cell>
          <cell r="E1268" t="str">
            <v>101856</v>
          </cell>
          <cell r="F1268" t="str">
            <v/>
          </cell>
          <cell r="G1268" t="str">
            <v>DRAW ACADEMY</v>
          </cell>
          <cell r="H1268">
            <v>88544</v>
          </cell>
          <cell r="I1268">
            <v>2.5297415E-5</v>
          </cell>
        </row>
        <row r="1269">
          <cell r="D1269" t="str">
            <v>2253</v>
          </cell>
          <cell r="E1269" t="str">
            <v>227820</v>
          </cell>
          <cell r="F1269" t="str">
            <v/>
          </cell>
          <cell r="G1269" t="str">
            <v>KIPP AUSTIN COLLEGE PREP</v>
          </cell>
          <cell r="H1269">
            <v>3867261</v>
          </cell>
          <cell r="I1269">
            <v>1.104893667E-3</v>
          </cell>
        </row>
        <row r="1270">
          <cell r="D1270" t="str">
            <v>2255</v>
          </cell>
          <cell r="E1270" t="str">
            <v>101855</v>
          </cell>
          <cell r="F1270" t="str">
            <v/>
          </cell>
          <cell r="G1270" t="str">
            <v>MEYERPARK ELEMENTARY CHARTER</v>
          </cell>
          <cell r="H1270">
            <v>35581</v>
          </cell>
          <cell r="I1270">
            <v>1.016565E-5</v>
          </cell>
        </row>
        <row r="1271">
          <cell r="D1271" t="str">
            <v>2256</v>
          </cell>
          <cell r="E1271" t="str">
            <v>015827</v>
          </cell>
          <cell r="F1271" t="str">
            <v/>
          </cell>
          <cell r="G1271" t="str">
            <v>SCHOOL OF SCIENCE &amp; TECHNOLOGY</v>
          </cell>
          <cell r="H1271">
            <v>265300</v>
          </cell>
          <cell r="I1271">
            <v>7.5797390000000006E-5</v>
          </cell>
        </row>
        <row r="1272">
          <cell r="D1272" t="str">
            <v>2258</v>
          </cell>
          <cell r="E1272" t="str">
            <v>227821</v>
          </cell>
          <cell r="F1272" t="str">
            <v/>
          </cell>
          <cell r="G1272" t="str">
            <v>AUSTIN DISCOVERY SCHOOL</v>
          </cell>
          <cell r="H1272">
            <v>57688</v>
          </cell>
          <cell r="I1272">
            <v>1.6481718000000001E-5</v>
          </cell>
        </row>
        <row r="1273">
          <cell r="D1273" t="str">
            <v>2259</v>
          </cell>
          <cell r="E1273" t="str">
            <v>178807</v>
          </cell>
          <cell r="F1273" t="str">
            <v/>
          </cell>
          <cell r="G1273" t="str">
            <v>CORPUS CHRISTI MONTESSORI</v>
          </cell>
          <cell r="H1273">
            <v>10799</v>
          </cell>
          <cell r="I1273">
            <v>3.0853220000000001E-6</v>
          </cell>
        </row>
        <row r="1274">
          <cell r="D1274" t="str">
            <v>2261</v>
          </cell>
          <cell r="E1274" t="str">
            <v>015805</v>
          </cell>
          <cell r="F1274" t="str">
            <v/>
          </cell>
          <cell r="G1274" t="str">
            <v>NEW FRONTIERS CHARTER SCHOOL</v>
          </cell>
          <cell r="H1274">
            <v>96311</v>
          </cell>
          <cell r="I1274">
            <v>2.7516481000000001E-5</v>
          </cell>
        </row>
        <row r="1275">
          <cell r="D1275" t="str">
            <v>2263</v>
          </cell>
          <cell r="E1275" t="str">
            <v>057839</v>
          </cell>
          <cell r="F1275" t="str">
            <v/>
          </cell>
          <cell r="G1275" t="str">
            <v>LA ACADEMIA DE ESTRELLAS</v>
          </cell>
          <cell r="H1275">
            <v>145947</v>
          </cell>
          <cell r="I1275">
            <v>4.1697706999999998E-5</v>
          </cell>
        </row>
        <row r="1276">
          <cell r="D1276" t="str">
            <v>2265</v>
          </cell>
          <cell r="E1276" t="str">
            <v>184801</v>
          </cell>
          <cell r="F1276" t="str">
            <v/>
          </cell>
          <cell r="G1276" t="str">
            <v>CROSSTIMBERS ACADEMY</v>
          </cell>
          <cell r="H1276">
            <v>11483</v>
          </cell>
          <cell r="I1276">
            <v>3.2807440000000001E-6</v>
          </cell>
        </row>
        <row r="1277">
          <cell r="D1277" t="str">
            <v>2267</v>
          </cell>
          <cell r="E1277" t="str">
            <v>101859</v>
          </cell>
          <cell r="F1277" t="str">
            <v/>
          </cell>
          <cell r="G1277" t="str">
            <v>STEPPING STONES CHARTER ELEMENTARY</v>
          </cell>
          <cell r="H1277">
            <v>68762</v>
          </cell>
          <cell r="I1277">
            <v>1.9645608999999998E-5</v>
          </cell>
        </row>
        <row r="1278">
          <cell r="D1278" t="str">
            <v>2268</v>
          </cell>
          <cell r="E1278" t="str">
            <v>015828</v>
          </cell>
          <cell r="F1278" t="str">
            <v/>
          </cell>
          <cell r="G1278" t="str">
            <v>HARMONY SCIENCE ACADEMY SAN ANTONIO</v>
          </cell>
          <cell r="H1278">
            <v>576136</v>
          </cell>
          <cell r="I1278">
            <v>1.64604618E-4</v>
          </cell>
        </row>
        <row r="1279">
          <cell r="D1279" t="str">
            <v>2270</v>
          </cell>
          <cell r="E1279" t="str">
            <v>071806</v>
          </cell>
          <cell r="F1279" t="str">
            <v/>
          </cell>
          <cell r="G1279" t="str">
            <v>HARMONY SCIENCE ACADEMY EL PASO</v>
          </cell>
          <cell r="H1279">
            <v>450573</v>
          </cell>
          <cell r="I1279">
            <v>1.2873071E-4</v>
          </cell>
        </row>
        <row r="1280">
          <cell r="D1280" t="str">
            <v>2272</v>
          </cell>
          <cell r="E1280" t="str">
            <v>101858</v>
          </cell>
          <cell r="F1280" t="str">
            <v/>
          </cell>
          <cell r="G1280" t="str">
            <v>HARMONY SCHOOL OF EXCELLENCE HOUSTON</v>
          </cell>
          <cell r="H1280">
            <v>583361</v>
          </cell>
          <cell r="I1280">
            <v>1.6666883200000001E-4</v>
          </cell>
        </row>
        <row r="1281">
          <cell r="D1281" t="str">
            <v>2274</v>
          </cell>
          <cell r="E1281" t="str">
            <v>015830</v>
          </cell>
          <cell r="F1281" t="str">
            <v/>
          </cell>
          <cell r="G1281" t="str">
            <v>BROOKS ACADEMY OF SCIENCE</v>
          </cell>
          <cell r="H1281">
            <v>394028</v>
          </cell>
          <cell r="I1281">
            <v>1.12575552E-4</v>
          </cell>
        </row>
        <row r="1282">
          <cell r="D1282" t="str">
            <v>2275</v>
          </cell>
          <cell r="E1282" t="str">
            <v>084804</v>
          </cell>
          <cell r="F1282" t="str">
            <v/>
          </cell>
          <cell r="G1282" t="str">
            <v>AMBASSADORS PREPARATORY ACADEMY</v>
          </cell>
          <cell r="H1282">
            <v>28909</v>
          </cell>
          <cell r="I1282">
            <v>8.2594299999999996E-6</v>
          </cell>
        </row>
        <row r="1283">
          <cell r="D1283" t="str">
            <v>2276</v>
          </cell>
          <cell r="E1283" t="str">
            <v>057841</v>
          </cell>
          <cell r="F1283" t="str">
            <v/>
          </cell>
          <cell r="G1283" t="str">
            <v>CITYSCAPE SCHOOLS INC.</v>
          </cell>
          <cell r="H1283">
            <v>101199</v>
          </cell>
          <cell r="I1283">
            <v>2.8913004E-5</v>
          </cell>
        </row>
        <row r="1284">
          <cell r="D1284" t="str">
            <v>2277</v>
          </cell>
          <cell r="E1284" t="str">
            <v>071807</v>
          </cell>
          <cell r="F1284" t="str">
            <v/>
          </cell>
          <cell r="G1284" t="str">
            <v>LA FE PREPARATORY SCHOOL</v>
          </cell>
          <cell r="H1284">
            <v>32966</v>
          </cell>
          <cell r="I1284">
            <v>9.418533E-6</v>
          </cell>
        </row>
        <row r="1285">
          <cell r="D1285" t="str">
            <v>2278</v>
          </cell>
          <cell r="E1285" t="str">
            <v>220814</v>
          </cell>
          <cell r="F1285" t="str">
            <v/>
          </cell>
          <cell r="G1285" t="str">
            <v>NORTH TEXAS ELEMENTARY SCHOOL OF ARTS</v>
          </cell>
          <cell r="H1285">
            <v>26562</v>
          </cell>
          <cell r="I1285">
            <v>7.5888820000000002E-6</v>
          </cell>
        </row>
        <row r="1286">
          <cell r="D1286" t="str">
            <v>2279</v>
          </cell>
          <cell r="E1286" t="str">
            <v>178808</v>
          </cell>
          <cell r="F1286" t="str">
            <v/>
          </cell>
          <cell r="G1286" t="str">
            <v>SEASHORE CHARTER SCHOOLS</v>
          </cell>
          <cell r="H1286">
            <v>42319</v>
          </cell>
          <cell r="I1286">
            <v>1.2090727E-5</v>
          </cell>
        </row>
        <row r="1287">
          <cell r="D1287" t="str">
            <v>2283</v>
          </cell>
          <cell r="E1287" t="str">
            <v>161807</v>
          </cell>
          <cell r="F1287" t="str">
            <v/>
          </cell>
          <cell r="G1287" t="str">
            <v>HARMONY SCIENCE ACADEMY WACO</v>
          </cell>
          <cell r="H1287">
            <v>1106222</v>
          </cell>
          <cell r="I1287">
            <v>3.1605254499999998E-4</v>
          </cell>
        </row>
        <row r="1288">
          <cell r="D1288" t="str">
            <v>2285</v>
          </cell>
          <cell r="E1288" t="str">
            <v>101861</v>
          </cell>
          <cell r="F1288" t="str">
            <v/>
          </cell>
          <cell r="G1288" t="str">
            <v>THE RHODES SCHOOL</v>
          </cell>
          <cell r="H1288">
            <v>171170</v>
          </cell>
          <cell r="I1288">
            <v>4.890403E-5</v>
          </cell>
        </row>
        <row r="1289">
          <cell r="D1289" t="str">
            <v>2286</v>
          </cell>
          <cell r="E1289" t="str">
            <v>130801</v>
          </cell>
          <cell r="F1289" t="str">
            <v/>
          </cell>
          <cell r="G1289" t="str">
            <v>MEADOWLAND CHARTER SCHOOL</v>
          </cell>
          <cell r="H1289">
            <v>52565</v>
          </cell>
          <cell r="I1289">
            <v>1.5018054E-5</v>
          </cell>
        </row>
        <row r="1290">
          <cell r="D1290" t="str">
            <v>2287</v>
          </cell>
          <cell r="E1290" t="str">
            <v>220815</v>
          </cell>
          <cell r="F1290" t="str">
            <v/>
          </cell>
          <cell r="G1290" t="str">
            <v>CHAPEL HILL ACADEMY</v>
          </cell>
          <cell r="H1290">
            <v>72849</v>
          </cell>
          <cell r="I1290">
            <v>2.0813283E-5</v>
          </cell>
        </row>
        <row r="1291">
          <cell r="D1291" t="str">
            <v>2291</v>
          </cell>
          <cell r="E1291" t="str">
            <v>015831</v>
          </cell>
          <cell r="F1291" t="str">
            <v/>
          </cell>
          <cell r="G1291" t="str">
            <v>SCHOOL OF SCIENCE &amp; TECH-DISCOVERY</v>
          </cell>
          <cell r="H1291">
            <v>272952</v>
          </cell>
          <cell r="I1291">
            <v>7.7983600000000003E-5</v>
          </cell>
        </row>
        <row r="1292">
          <cell r="D1292" t="str">
            <v>2293</v>
          </cell>
          <cell r="E1292" t="str">
            <v>101862</v>
          </cell>
          <cell r="F1292" t="str">
            <v/>
          </cell>
          <cell r="G1292" t="str">
            <v>HARMONY SCHOOL OF SCIENCE HOUSTON</v>
          </cell>
          <cell r="H1292">
            <v>433190</v>
          </cell>
          <cell r="I1292">
            <v>1.2376431000000001E-4</v>
          </cell>
        </row>
        <row r="1293">
          <cell r="D1293" t="str">
            <v>2296</v>
          </cell>
          <cell r="E1293" t="str">
            <v>021557</v>
          </cell>
          <cell r="F1293" t="str">
            <v/>
          </cell>
          <cell r="G1293" t="str">
            <v>TEXAS A&amp;M VET MEDICAL DIAGNOSTIC LAB</v>
          </cell>
          <cell r="H1293">
            <v>310070</v>
          </cell>
          <cell r="I1293">
            <v>8.8588377999999993E-5</v>
          </cell>
        </row>
        <row r="1294">
          <cell r="D1294" t="str">
            <v>2297</v>
          </cell>
          <cell r="E1294" t="str">
            <v>226801</v>
          </cell>
          <cell r="F1294" t="str">
            <v/>
          </cell>
          <cell r="G1294" t="str">
            <v>TLC ACADEMY</v>
          </cell>
          <cell r="H1294">
            <v>346034</v>
          </cell>
          <cell r="I1294">
            <v>9.8863452999999998E-5</v>
          </cell>
        </row>
        <row r="1295">
          <cell r="D1295" t="str">
            <v>2298</v>
          </cell>
          <cell r="E1295" t="str">
            <v>227824</v>
          </cell>
          <cell r="F1295" t="str">
            <v/>
          </cell>
          <cell r="G1295" t="str">
            <v>THE EAST AUSTIN COLLEGE PREP ACADEMY</v>
          </cell>
          <cell r="H1295">
            <v>216855</v>
          </cell>
          <cell r="I1295">
            <v>6.1956437999999999E-5</v>
          </cell>
        </row>
        <row r="1296">
          <cell r="D1296" t="str">
            <v>2300</v>
          </cell>
          <cell r="E1296" t="str">
            <v>057844</v>
          </cell>
          <cell r="F1296" t="str">
            <v/>
          </cell>
          <cell r="G1296" t="str">
            <v>MANARA ACADEMY</v>
          </cell>
          <cell r="H1296">
            <v>104030</v>
          </cell>
          <cell r="I1296">
            <v>2.9721834E-5</v>
          </cell>
        </row>
        <row r="1297">
          <cell r="D1297" t="str">
            <v>2301</v>
          </cell>
          <cell r="E1297" t="str">
            <v>014770</v>
          </cell>
          <cell r="F1297" t="str">
            <v/>
          </cell>
          <cell r="G1297" t="str">
            <v>TEXAS A&amp;M UNIVERSITY - CENTRAL TEXAS</v>
          </cell>
          <cell r="H1297">
            <v>466105</v>
          </cell>
          <cell r="I1297">
            <v>1.33168271E-4</v>
          </cell>
        </row>
        <row r="1298">
          <cell r="D1298" t="str">
            <v>2302</v>
          </cell>
          <cell r="E1298" t="str">
            <v>015749</v>
          </cell>
          <cell r="F1298" t="str">
            <v/>
          </cell>
          <cell r="G1298" t="str">
            <v>TEXAS A&amp;M UNIVERSITY - SAN ANTONIO</v>
          </cell>
          <cell r="H1298">
            <v>943778</v>
          </cell>
          <cell r="I1298">
            <v>2.6964157199999998E-4</v>
          </cell>
        </row>
        <row r="1299">
          <cell r="D1299" t="str">
            <v>2303</v>
          </cell>
          <cell r="E1299" t="str">
            <v>015833</v>
          </cell>
          <cell r="F1299" t="str">
            <v/>
          </cell>
          <cell r="G1299" t="str">
            <v>HENRY FORD ACADEMY - SAN ANTONIO</v>
          </cell>
          <cell r="H1299">
            <v>10408</v>
          </cell>
          <cell r="I1299">
            <v>2.9736120000000001E-6</v>
          </cell>
        </row>
        <row r="1300">
          <cell r="D1300" t="str">
            <v>2305</v>
          </cell>
          <cell r="E1300" t="str">
            <v>123807</v>
          </cell>
          <cell r="F1300" t="str">
            <v/>
          </cell>
          <cell r="G1300" t="str">
            <v>BOB HOPE SCHOOL</v>
          </cell>
          <cell r="H1300">
            <v>199709</v>
          </cell>
          <cell r="I1300">
            <v>5.7057749000000002E-5</v>
          </cell>
        </row>
        <row r="1301">
          <cell r="D1301" t="str">
            <v>2307</v>
          </cell>
          <cell r="E1301" t="str">
            <v>071809</v>
          </cell>
          <cell r="F1301" t="str">
            <v/>
          </cell>
          <cell r="G1301" t="str">
            <v>VISTA  DEL FUTURO CHARTER</v>
          </cell>
          <cell r="H1301">
            <v>42580</v>
          </cell>
          <cell r="I1301">
            <v>1.2165295E-5</v>
          </cell>
        </row>
        <row r="1302">
          <cell r="D1302" t="str">
            <v>2308</v>
          </cell>
          <cell r="E1302" t="str">
            <v>057773</v>
          </cell>
          <cell r="F1302" t="str">
            <v/>
          </cell>
          <cell r="G1302" t="str">
            <v>UNIVERSITY OF NORTH TEXAS AT DALLAS</v>
          </cell>
          <cell r="H1302">
            <v>633278</v>
          </cell>
          <cell r="I1302">
            <v>1.8093034100000001E-4</v>
          </cell>
        </row>
        <row r="1303">
          <cell r="D1303" t="str">
            <v>2310</v>
          </cell>
          <cell r="E1303" t="str">
            <v>068802</v>
          </cell>
          <cell r="F1303" t="str">
            <v/>
          </cell>
          <cell r="G1303" t="str">
            <v>COMPASS ACADEMY</v>
          </cell>
          <cell r="H1303">
            <v>105369</v>
          </cell>
          <cell r="I1303">
            <v>3.0104392000000001E-5</v>
          </cell>
        </row>
        <row r="1304">
          <cell r="D1304" t="str">
            <v>2311</v>
          </cell>
          <cell r="E1304" t="str">
            <v>061804</v>
          </cell>
          <cell r="F1304" t="str">
            <v/>
          </cell>
          <cell r="G1304" t="str">
            <v>LEADERSHIP PREP SCHOOL</v>
          </cell>
          <cell r="H1304">
            <v>96397</v>
          </cell>
          <cell r="I1304">
            <v>2.7541052000000002E-5</v>
          </cell>
        </row>
        <row r="1305">
          <cell r="D1305" t="str">
            <v>2312</v>
          </cell>
          <cell r="E1305" t="str">
            <v>101864</v>
          </cell>
          <cell r="F1305" t="str">
            <v/>
          </cell>
          <cell r="G1305" t="str">
            <v>WALIPP ACADEMY</v>
          </cell>
          <cell r="H1305">
            <v>50690</v>
          </cell>
          <cell r="I1305">
            <v>1.4482358000000001E-5</v>
          </cell>
        </row>
        <row r="1306">
          <cell r="D1306" t="str">
            <v>2313</v>
          </cell>
          <cell r="E1306" t="str">
            <v>021805</v>
          </cell>
          <cell r="F1306" t="str">
            <v/>
          </cell>
          <cell r="G1306" t="str">
            <v>ARROW ACADEMY</v>
          </cell>
          <cell r="H1306">
            <v>103085</v>
          </cell>
          <cell r="I1306">
            <v>2.9451842999999999E-5</v>
          </cell>
        </row>
        <row r="1307">
          <cell r="D1307" t="str">
            <v>2314</v>
          </cell>
          <cell r="E1307" t="str">
            <v>246801</v>
          </cell>
          <cell r="F1307" t="str">
            <v/>
          </cell>
          <cell r="G1307" t="str">
            <v>MERIDIAN WORLD SCHOOL</v>
          </cell>
          <cell r="H1307">
            <v>167926</v>
          </cell>
          <cell r="I1307">
            <v>4.7977204999999999E-5</v>
          </cell>
        </row>
        <row r="1308">
          <cell r="D1308" t="str">
            <v>2315</v>
          </cell>
          <cell r="E1308" t="str">
            <v>220817</v>
          </cell>
          <cell r="F1308" t="str">
            <v/>
          </cell>
          <cell r="G1308" t="str">
            <v>NEWMAN INTERNATIONAL ACADEMY</v>
          </cell>
          <cell r="H1308">
            <v>302058</v>
          </cell>
          <cell r="I1308">
            <v>8.6299314000000001E-5</v>
          </cell>
        </row>
        <row r="1309">
          <cell r="D1309" t="str">
            <v>2318</v>
          </cell>
          <cell r="E1309" t="str">
            <v>057846</v>
          </cell>
          <cell r="F1309" t="str">
            <v/>
          </cell>
          <cell r="G1309" t="str">
            <v>LEGACY PREPARATORY</v>
          </cell>
          <cell r="H1309">
            <v>193118</v>
          </cell>
          <cell r="I1309">
            <v>5.5174670999999999E-5</v>
          </cell>
        </row>
        <row r="1310">
          <cell r="D1310" t="str">
            <v>2319</v>
          </cell>
          <cell r="E1310" t="str">
            <v>227825</v>
          </cell>
          <cell r="F1310" t="str">
            <v/>
          </cell>
          <cell r="G1310" t="str">
            <v>AUSTIN ACHIEVE PUBLIC SCHOOL</v>
          </cell>
          <cell r="H1310">
            <v>295733</v>
          </cell>
          <cell r="I1310">
            <v>8.4492232999999994E-5</v>
          </cell>
        </row>
        <row r="1311">
          <cell r="D1311" t="str">
            <v>2320</v>
          </cell>
          <cell r="E1311" t="str">
            <v>057845</v>
          </cell>
          <cell r="F1311" t="str">
            <v/>
          </cell>
          <cell r="G1311" t="str">
            <v>UME PREPARATORY ACADEMY</v>
          </cell>
          <cell r="H1311">
            <v>61299</v>
          </cell>
          <cell r="I1311">
            <v>1.7513396999999999E-5</v>
          </cell>
        </row>
        <row r="1312">
          <cell r="D1312" t="str">
            <v>2321</v>
          </cell>
          <cell r="E1312" t="str">
            <v>108809</v>
          </cell>
          <cell r="F1312" t="str">
            <v/>
          </cell>
          <cell r="G1312" t="str">
            <v>EXCELLENCE IN LEADERSHIP ACADEMY</v>
          </cell>
          <cell r="H1312">
            <v>30335</v>
          </cell>
          <cell r="I1312">
            <v>8.6668440000000001E-6</v>
          </cell>
        </row>
        <row r="1313">
          <cell r="D1313" t="str">
            <v>2325</v>
          </cell>
          <cell r="E1313" t="str">
            <v>057848</v>
          </cell>
          <cell r="F1313" t="str">
            <v/>
          </cell>
          <cell r="G1313" t="str">
            <v>INTERNATIONAL LEADERSHIP OF TEXAS</v>
          </cell>
          <cell r="H1313">
            <v>2101501</v>
          </cell>
          <cell r="I1313">
            <v>6.0040818200000001E-4</v>
          </cell>
        </row>
        <row r="1314">
          <cell r="D1314" t="str">
            <v>2326</v>
          </cell>
          <cell r="E1314" t="str">
            <v>057847</v>
          </cell>
          <cell r="F1314" t="str">
            <v/>
          </cell>
          <cell r="G1314" t="str">
            <v>VILLAGE TECH SCHOOLS</v>
          </cell>
          <cell r="H1314">
            <v>103522</v>
          </cell>
          <cell r="I1314">
            <v>2.9576696E-5</v>
          </cell>
        </row>
        <row r="1315">
          <cell r="D1315" t="str">
            <v>2328</v>
          </cell>
          <cell r="E1315" t="str">
            <v>015836</v>
          </cell>
          <cell r="F1315" t="str">
            <v/>
          </cell>
          <cell r="G1315" t="str">
            <v>ELEANOR KOLITZ HEBREW LANGUAGE ACADEMY</v>
          </cell>
          <cell r="H1315">
            <v>26238</v>
          </cell>
          <cell r="I1315">
            <v>7.4963130000000003E-6</v>
          </cell>
        </row>
        <row r="1316">
          <cell r="D1316" t="str">
            <v>2329</v>
          </cell>
          <cell r="E1316" t="str">
            <v>101868</v>
          </cell>
          <cell r="F1316" t="str">
            <v/>
          </cell>
          <cell r="G1316" t="str">
            <v>THE PRO-VISION ACADEMY</v>
          </cell>
          <cell r="H1316">
            <v>70271</v>
          </cell>
          <cell r="I1316">
            <v>2.0076737000000002E-5</v>
          </cell>
        </row>
        <row r="1317">
          <cell r="D1317" t="str">
            <v>2331</v>
          </cell>
          <cell r="E1317" t="str">
            <v>227720</v>
          </cell>
          <cell r="F1317" t="str">
            <v/>
          </cell>
          <cell r="G1317" t="str">
            <v>UNIVERSITY OF TEXAS SYSTEM</v>
          </cell>
          <cell r="H1317">
            <v>3538679</v>
          </cell>
          <cell r="I1317">
            <v>1.011016328E-3</v>
          </cell>
        </row>
        <row r="1318">
          <cell r="D1318" t="str">
            <v>2333</v>
          </cell>
          <cell r="E1318" t="str">
            <v>015835</v>
          </cell>
          <cell r="F1318" t="str">
            <v/>
          </cell>
          <cell r="G1318" t="str">
            <v>GREAT HEARTS ACADEMY - SAN ANTONIO</v>
          </cell>
          <cell r="H1318">
            <v>396044</v>
          </cell>
          <cell r="I1318">
            <v>1.13151532E-4</v>
          </cell>
        </row>
        <row r="1319">
          <cell r="D1319" t="str">
            <v>2334</v>
          </cell>
          <cell r="E1319" t="str">
            <v>015834</v>
          </cell>
          <cell r="F1319" t="str">
            <v/>
          </cell>
          <cell r="G1319" t="str">
            <v>BASIS SAN ANTONIO</v>
          </cell>
          <cell r="H1319">
            <v>578</v>
          </cell>
          <cell r="I1319">
            <v>1.65137E-7</v>
          </cell>
        </row>
        <row r="1320">
          <cell r="D1320" t="str">
            <v>2335</v>
          </cell>
          <cell r="E1320" t="str">
            <v>227826</v>
          </cell>
          <cell r="F1320" t="str">
            <v/>
          </cell>
          <cell r="G1320" t="str">
            <v>MONTESSORI FOR ALL</v>
          </cell>
          <cell r="H1320">
            <v>57462</v>
          </cell>
          <cell r="I1320">
            <v>1.6417149E-5</v>
          </cell>
        </row>
        <row r="1321">
          <cell r="D1321" t="str">
            <v>2336</v>
          </cell>
          <cell r="E1321" t="str">
            <v>071810</v>
          </cell>
          <cell r="F1321" t="str">
            <v/>
          </cell>
          <cell r="G1321" t="str">
            <v>EL PASO LEADERSHIP ACADEMY</v>
          </cell>
          <cell r="H1321">
            <v>27416</v>
          </cell>
          <cell r="I1321">
            <v>7.8328730000000003E-6</v>
          </cell>
        </row>
        <row r="1322">
          <cell r="D1322" t="str">
            <v>2338</v>
          </cell>
          <cell r="E1322" t="str">
            <v>057849</v>
          </cell>
          <cell r="F1322" t="str">
            <v/>
          </cell>
          <cell r="G1322" t="str">
            <v>TRINITY ENVIRONMENTAL ACADEMY</v>
          </cell>
          <cell r="H1322">
            <v>0</v>
          </cell>
          <cell r="I1322">
            <v>0</v>
          </cell>
        </row>
        <row r="1323">
          <cell r="D1323" t="str">
            <v>2339</v>
          </cell>
          <cell r="E1323" t="str">
            <v>105803</v>
          </cell>
          <cell r="F1323" t="str">
            <v/>
          </cell>
          <cell r="G1323" t="str">
            <v>KI CHARTER ACADEMY</v>
          </cell>
          <cell r="H1323">
            <v>49000</v>
          </cell>
          <cell r="I1323">
            <v>1.3999518E-5</v>
          </cell>
        </row>
        <row r="1324">
          <cell r="D1324" t="str">
            <v>2340</v>
          </cell>
          <cell r="E1324" t="str">
            <v>101870</v>
          </cell>
          <cell r="F1324" t="str">
            <v/>
          </cell>
          <cell r="G1324" t="str">
            <v>BETA ACADEMY</v>
          </cell>
          <cell r="H1324">
            <v>55373</v>
          </cell>
          <cell r="I1324">
            <v>1.5820312000000001E-5</v>
          </cell>
        </row>
        <row r="1325">
          <cell r="D1325" t="str">
            <v>2341</v>
          </cell>
          <cell r="E1325" t="str">
            <v>227828</v>
          </cell>
          <cell r="F1325" t="str">
            <v/>
          </cell>
          <cell r="G1325" t="str">
            <v>THE EXCEL CENTER</v>
          </cell>
          <cell r="H1325">
            <v>69240</v>
          </cell>
          <cell r="I1325">
            <v>1.9782175999999999E-5</v>
          </cell>
        </row>
        <row r="1326">
          <cell r="D1326" t="str">
            <v>2342</v>
          </cell>
          <cell r="E1326" t="str">
            <v>220819</v>
          </cell>
          <cell r="F1326" t="str">
            <v/>
          </cell>
          <cell r="G1326" t="str">
            <v>HIGH POINT ACADEMY</v>
          </cell>
          <cell r="H1326">
            <v>129002</v>
          </cell>
          <cell r="I1326">
            <v>3.6856444999999998E-5</v>
          </cell>
        </row>
        <row r="1327">
          <cell r="D1327" t="str">
            <v>2343</v>
          </cell>
          <cell r="E1327" t="str">
            <v>031746</v>
          </cell>
          <cell r="F1327" t="str">
            <v/>
          </cell>
          <cell r="G1327" t="str">
            <v>UT RIO GRANDE VALLEY</v>
          </cell>
          <cell r="H1327">
            <v>5647769</v>
          </cell>
          <cell r="I1327">
            <v>1.613592721E-3</v>
          </cell>
        </row>
        <row r="1328">
          <cell r="D1328" t="str">
            <v>2344</v>
          </cell>
          <cell r="E1328" t="str">
            <v>101871</v>
          </cell>
          <cell r="F1328" t="str">
            <v/>
          </cell>
          <cell r="G1328" t="str">
            <v>A+ UNLIMITED POTENTIAL</v>
          </cell>
          <cell r="H1328">
            <v>29424</v>
          </cell>
          <cell r="I1328">
            <v>8.4065679999999992E-6</v>
          </cell>
        </row>
        <row r="1329">
          <cell r="D1329" t="str">
            <v>2345</v>
          </cell>
          <cell r="E1329" t="str">
            <v>043802</v>
          </cell>
          <cell r="F1329" t="str">
            <v/>
          </cell>
          <cell r="G1329" t="str">
            <v>THE LONE STAR LANGUAGE ACADEMY</v>
          </cell>
          <cell r="H1329">
            <v>30257</v>
          </cell>
          <cell r="I1329">
            <v>8.6445589999999997E-6</v>
          </cell>
        </row>
        <row r="1330">
          <cell r="D1330" t="str">
            <v>2346</v>
          </cell>
          <cell r="E1330" t="str">
            <v>057850</v>
          </cell>
          <cell r="F1330" t="str">
            <v/>
          </cell>
          <cell r="G1330" t="str">
            <v>PIONEER TECHNOLOGY &amp; ARTS ACADEMY</v>
          </cell>
          <cell r="H1330">
            <v>68981</v>
          </cell>
          <cell r="I1330">
            <v>1.9708177999999999E-5</v>
          </cell>
        </row>
        <row r="1331">
          <cell r="D1331" t="str">
            <v>2347</v>
          </cell>
          <cell r="E1331" t="str">
            <v>126801</v>
          </cell>
          <cell r="F1331" t="str">
            <v/>
          </cell>
          <cell r="G1331" t="str">
            <v>KAUFFMAN LEADERSHIP ACADEMY</v>
          </cell>
          <cell r="H1331">
            <v>16729</v>
          </cell>
          <cell r="I1331">
            <v>4.7795499999999998E-6</v>
          </cell>
        </row>
        <row r="1332">
          <cell r="D1332" t="str">
            <v>2348</v>
          </cell>
          <cell r="E1332" t="str">
            <v>061805</v>
          </cell>
          <cell r="F1332" t="str">
            <v/>
          </cell>
          <cell r="G1332" t="str">
            <v>TRIVIUM ACADEMY</v>
          </cell>
          <cell r="H1332">
            <v>46332</v>
          </cell>
          <cell r="I1332">
            <v>1.3237258E-5</v>
          </cell>
        </row>
        <row r="1333">
          <cell r="D1333" t="str">
            <v>2349</v>
          </cell>
          <cell r="E1333" t="str">
            <v>246802</v>
          </cell>
          <cell r="F1333" t="str">
            <v/>
          </cell>
          <cell r="G1333" t="str">
            <v>GOODWATER MONTESSORI SCHOOL</v>
          </cell>
          <cell r="H1333">
            <v>40004</v>
          </cell>
          <cell r="I1333">
            <v>1.1429321E-5</v>
          </cell>
        </row>
        <row r="1334">
          <cell r="D1334" t="str">
            <v>2350</v>
          </cell>
          <cell r="E1334" t="str">
            <v>015838</v>
          </cell>
          <cell r="F1334" t="str">
            <v/>
          </cell>
          <cell r="G1334" t="str">
            <v>COMPASS ROSE EDUCATION, INC.</v>
          </cell>
          <cell r="H1334">
            <v>38724</v>
          </cell>
          <cell r="I1334">
            <v>1.1063619000000001E-5</v>
          </cell>
        </row>
        <row r="1335">
          <cell r="D1335" t="str">
            <v>2351</v>
          </cell>
          <cell r="E1335" t="str">
            <v>227829</v>
          </cell>
          <cell r="F1335" t="str">
            <v/>
          </cell>
          <cell r="G1335" t="str">
            <v>VALOR PUBLIC SCHOOLS</v>
          </cell>
          <cell r="H1335">
            <v>53839</v>
          </cell>
          <cell r="I1335">
            <v>1.5382042000000001E-5</v>
          </cell>
        </row>
        <row r="1336">
          <cell r="D1336" t="str">
            <v>2352</v>
          </cell>
          <cell r="E1336" t="str">
            <v>101872</v>
          </cell>
          <cell r="F1336" t="str">
            <v/>
          </cell>
          <cell r="G1336" t="str">
            <v>ETOILE ACADEMY CHARTER SCHOOL</v>
          </cell>
          <cell r="H1336">
            <v>12371</v>
          </cell>
          <cell r="I1336">
            <v>3.5344500000000001E-6</v>
          </cell>
        </row>
        <row r="1337">
          <cell r="D1337" t="str">
            <v>2353</v>
          </cell>
          <cell r="E1337" t="str">
            <v>101873</v>
          </cell>
          <cell r="F1337" t="str">
            <v/>
          </cell>
          <cell r="G1337" t="str">
            <v>YELLOWSTONE COLLEGE PREPARATORY</v>
          </cell>
          <cell r="H1337">
            <v>47043</v>
          </cell>
          <cell r="I1337">
            <v>1.3440394E-5</v>
          </cell>
        </row>
        <row r="1338">
          <cell r="D1338" t="str">
            <v>2354</v>
          </cell>
          <cell r="E1338" t="str">
            <v>57851</v>
          </cell>
          <cell r="F1338" t="str">
            <v/>
          </cell>
          <cell r="G1338" t="str">
            <v>BRIDGEWAY PREPARATORY ACADEMY</v>
          </cell>
          <cell r="H1338">
            <v>5822</v>
          </cell>
          <cell r="I1338">
            <v>1.6633710000000001E-6</v>
          </cell>
        </row>
        <row r="1339">
          <cell r="D1339" t="str">
            <v>2355</v>
          </cell>
          <cell r="E1339" t="str">
            <v>101874</v>
          </cell>
          <cell r="F1339" t="str">
            <v/>
          </cell>
          <cell r="G1339" t="str">
            <v>LEGACY SCHOOL OF SPORT SCIENCES</v>
          </cell>
          <cell r="H1339">
            <v>39579</v>
          </cell>
          <cell r="I1339">
            <v>1.1307896E-5</v>
          </cell>
        </row>
        <row r="1340">
          <cell r="D1340" t="str">
            <v>2356</v>
          </cell>
          <cell r="E1340" t="str">
            <v>15907</v>
          </cell>
          <cell r="F1340" t="str">
            <v/>
          </cell>
          <cell r="G1340" t="str">
            <v>DEMOCRACY PREP PUBLIC SCHOOLS</v>
          </cell>
          <cell r="H1340">
            <v>86734</v>
          </cell>
          <cell r="I1340">
            <v>2.478029E-5</v>
          </cell>
        </row>
        <row r="1341">
          <cell r="D1341" t="str">
            <v>2357</v>
          </cell>
          <cell r="E1341" t="str">
            <v>84902</v>
          </cell>
          <cell r="F1341" t="str">
            <v/>
          </cell>
          <cell r="G1341" t="str">
            <v>MOODY EARLY CHILDHOOD CENTER</v>
          </cell>
          <cell r="H1341">
            <v>192432</v>
          </cell>
          <cell r="I1341">
            <v>5.4978678000000003E-5</v>
          </cell>
        </row>
        <row r="1342">
          <cell r="D1342" t="str">
            <v>2358</v>
          </cell>
          <cell r="E1342" t="str">
            <v>101876</v>
          </cell>
          <cell r="F1342" t="str">
            <v/>
          </cell>
          <cell r="G1342" t="str">
            <v>REVE PREPARATORY CHARTER SCHOOL</v>
          </cell>
          <cell r="H1342">
            <v>10278</v>
          </cell>
          <cell r="I1342">
            <v>2.9364700000000002E-6</v>
          </cell>
        </row>
        <row r="1343">
          <cell r="D1343" t="str">
            <v>2359</v>
          </cell>
          <cell r="E1343" t="str">
            <v>152806</v>
          </cell>
          <cell r="F1343" t="str">
            <v/>
          </cell>
          <cell r="G1343" t="str">
            <v>ELEMENTARY SCHOOL FOR EDUCATION INNOVATION</v>
          </cell>
          <cell r="H1343">
            <v>15110</v>
          </cell>
          <cell r="I1343">
            <v>4.3169939999999998E-6</v>
          </cell>
        </row>
        <row r="1344">
          <cell r="D1344" t="str">
            <v>2360</v>
          </cell>
          <cell r="E1344" t="str">
            <v>101875</v>
          </cell>
          <cell r="G1344" t="str">
            <v>BLOOM ACADEMY CHARTER SCHOOL</v>
          </cell>
          <cell r="H1344">
            <v>9767</v>
          </cell>
          <cell r="I1344">
            <v>2.7904750000000002E-6</v>
          </cell>
        </row>
        <row r="1345">
          <cell r="D1345" t="str">
            <v>2362</v>
          </cell>
          <cell r="E1345" t="str">
            <v>165901</v>
          </cell>
          <cell r="G1345" t="str">
            <v>CARVER CENTER</v>
          </cell>
          <cell r="H1345">
            <v>1536</v>
          </cell>
          <cell r="I1345">
            <v>4.3884199999999998E-7</v>
          </cell>
        </row>
        <row r="1346">
          <cell r="D1346" t="str">
            <v>2363</v>
          </cell>
          <cell r="E1346" t="str">
            <v>92903</v>
          </cell>
          <cell r="G1346" t="str">
            <v>EAST TEXAS ADVANCED ACADEMIES</v>
          </cell>
          <cell r="H1346">
            <v>7928</v>
          </cell>
          <cell r="I1346">
            <v>2.2650649999999998E-6</v>
          </cell>
        </row>
        <row r="1347">
          <cell r="D1347" t="str">
            <v>2364</v>
          </cell>
          <cell r="E1347" t="str">
            <v>165901</v>
          </cell>
          <cell r="G1347" t="str">
            <v>BEN MILAM INTERNATIONAL ACADEMY</v>
          </cell>
          <cell r="H1347">
            <v>1600</v>
          </cell>
          <cell r="I1347">
            <v>4.5712699999999999E-7</v>
          </cell>
        </row>
        <row r="1348">
          <cell r="D1348" t="str">
            <v>2365</v>
          </cell>
          <cell r="E1348" t="str">
            <v xml:space="preserve">      </v>
          </cell>
          <cell r="G1348" t="str">
            <v xml:space="preserve">REACH NETWORK </v>
          </cell>
          <cell r="H1348">
            <v>1795</v>
          </cell>
          <cell r="I1348">
            <v>5.12839E-7</v>
          </cell>
        </row>
        <row r="1349">
          <cell r="D1349" t="str">
            <v>2366</v>
          </cell>
          <cell r="E1349" t="str">
            <v>68901</v>
          </cell>
          <cell r="G1349" t="str">
            <v xml:space="preserve">ECTOR SUCCESS ACADEMY NETWORK </v>
          </cell>
          <cell r="H1349">
            <v>0</v>
          </cell>
          <cell r="I1349">
            <v>0</v>
          </cell>
        </row>
        <row r="1350">
          <cell r="D1350" t="str">
            <v>2367</v>
          </cell>
          <cell r="E1350" t="str">
            <v>152901</v>
          </cell>
          <cell r="G1350" t="str">
            <v xml:space="preserve">LUBBOCK PARTNERSHIP NETWORK </v>
          </cell>
          <cell r="H1350">
            <v>1950</v>
          </cell>
          <cell r="I1350">
            <v>5.5712399999999995E-7</v>
          </cell>
        </row>
        <row r="1351">
          <cell r="D1351" t="str">
            <v>2368</v>
          </cell>
          <cell r="E1351" t="str">
            <v>15907</v>
          </cell>
          <cell r="G1351" t="str">
            <v>RELAY LAB SCHOOLS TEXAS</v>
          </cell>
          <cell r="H1351">
            <v>2394</v>
          </cell>
          <cell r="I1351">
            <v>6.8397600000000001E-7</v>
          </cell>
        </row>
        <row r="1352">
          <cell r="D1352" t="str">
            <v>2369</v>
          </cell>
          <cell r="E1352" t="str">
            <v>15839</v>
          </cell>
          <cell r="G1352" t="str">
            <v>PROMESA ACADEMY CHARTER SCHOOL</v>
          </cell>
          <cell r="H1352">
            <v>14452</v>
          </cell>
          <cell r="I1352">
            <v>4.129001E-6</v>
          </cell>
        </row>
        <row r="1353">
          <cell r="D1353" t="str">
            <v>2370</v>
          </cell>
          <cell r="E1353" t="str">
            <v>24901</v>
          </cell>
          <cell r="G1353" t="str">
            <v>RURAL SCHOOLS INNOVATION ZONE</v>
          </cell>
          <cell r="H1353">
            <v>1425</v>
          </cell>
          <cell r="I1353">
            <v>4.0712899999999999E-7</v>
          </cell>
        </row>
        <row r="1354">
          <cell r="D1354" t="str">
            <v>A001</v>
          </cell>
          <cell r="E1354" t="str">
            <v>000902</v>
          </cell>
          <cell r="G1354" t="str">
            <v>STATE OF TX AS EMPLOYER FOR HIGHER ED - STATE MATCH</v>
          </cell>
          <cell r="H1354">
            <v>182863093</v>
          </cell>
          <cell r="I1354">
            <v>5.2244798943E-2</v>
          </cell>
        </row>
        <row r="1355">
          <cell r="D1355" t="str">
            <v>A002</v>
          </cell>
          <cell r="E1355" t="str">
            <v>000902</v>
          </cell>
          <cell r="G1355" t="str">
            <v>STATE OF TX AS NON EMPLOYER CONTRIBUTING ENTITY (NECE)</v>
          </cell>
          <cell r="H1355">
            <v>1737925969</v>
          </cell>
          <cell r="I1355">
            <v>0.49653317867799984</v>
          </cell>
        </row>
        <row r="1357">
          <cell r="H1357">
            <v>3500120523</v>
          </cell>
        </row>
      </sheetData>
      <sheetData sheetId="3"/>
      <sheetData sheetId="4">
        <row r="22">
          <cell r="D22" t="str">
            <v>RE #</v>
          </cell>
          <cell r="E22" t="str">
            <v>TEA #</v>
          </cell>
          <cell r="F22" t="str">
            <v>AGENCY #</v>
          </cell>
          <cell r="G22" t="str">
            <v>Participating Employer
(1)</v>
          </cell>
          <cell r="H22" t="str">
            <v>Service Cost
(2)</v>
          </cell>
          <cell r="I22" t="str">
            <v>Interest Cost
(3)</v>
          </cell>
          <cell r="J22" t="str">
            <v>Benefit Changes
(4)</v>
          </cell>
          <cell r="K22" t="str">
            <v>Projected Investment Earnings
(5)</v>
          </cell>
          <cell r="L22" t="str">
            <v>Member Contributions
(6)</v>
          </cell>
          <cell r="M22" t="str">
            <v>Admin Expenses
(7)</v>
          </cell>
          <cell r="N22" t="str">
            <v>Other
(8)</v>
          </cell>
          <cell r="O22" t="str">
            <v>Difference Between Expected and Actual Actuarial Experience
(9)</v>
          </cell>
          <cell r="P22" t="str">
            <v>Changes in Actuarial Assumptions
(10)</v>
          </cell>
          <cell r="Q22" t="str">
            <v>Difference Between Projected and Actual Investment Earnings
(11)</v>
          </cell>
          <cell r="R22" t="str">
            <v>Changes in Proportion and Difference between Employer Contributions and Proportionate Share
(12)</v>
          </cell>
          <cell r="S22" t="str">
            <v>Subtotal Plan 2019 Layer Pension Expense (Excludes Current Year Expensing of Prior Years' Layers)
 (13)</v>
          </cell>
        </row>
        <row r="23">
          <cell r="D23" t="str">
            <v>A001</v>
          </cell>
          <cell r="E23" t="str">
            <v>000902</v>
          </cell>
          <cell r="F23" t="str">
            <v/>
          </cell>
          <cell r="G23" t="str">
            <v>STATE OF TX AS EMPLOYER FOR HIGHER ED - STATE MATCH</v>
          </cell>
          <cell r="H23">
            <v>294769058</v>
          </cell>
          <cell r="I23">
            <v>745389925</v>
          </cell>
          <cell r="J23">
            <v>30763189</v>
          </cell>
          <cell r="K23">
            <v>-577400642</v>
          </cell>
          <cell r="L23">
            <v>-181961829</v>
          </cell>
          <cell r="M23">
            <v>3160060</v>
          </cell>
          <cell r="N23">
            <v>-29173482</v>
          </cell>
          <cell r="O23">
            <v>-8069508</v>
          </cell>
          <cell r="P23">
            <v>-60973577</v>
          </cell>
          <cell r="Q23">
            <v>35346754</v>
          </cell>
          <cell r="R23">
            <v>145191392</v>
          </cell>
          <cell r="S23">
            <v>397041340</v>
          </cell>
        </row>
        <row r="24">
          <cell r="D24" t="str">
            <v>A002</v>
          </cell>
          <cell r="E24" t="str">
            <v>000902</v>
          </cell>
          <cell r="F24" t="str">
            <v/>
          </cell>
          <cell r="G24" t="str">
            <v>STATE OF TX AS NON EMPLOYER CONTRIBUTING ENTITY (NECE)</v>
          </cell>
          <cell r="H24">
            <v>2801477281</v>
          </cell>
          <cell r="I24">
            <v>7084166022</v>
          </cell>
          <cell r="J24">
            <v>292372532</v>
          </cell>
          <cell r="K24">
            <v>-5487600331</v>
          </cell>
          <cell r="L24">
            <v>-1729360374</v>
          </cell>
          <cell r="M24">
            <v>30033146</v>
          </cell>
          <cell r="N24">
            <v>-277264058</v>
          </cell>
          <cell r="O24">
            <v>-76692373</v>
          </cell>
          <cell r="P24">
            <v>-579491247</v>
          </cell>
          <cell r="Q24">
            <v>335934593</v>
          </cell>
          <cell r="R24">
            <v>-113381320</v>
          </cell>
          <cell r="S24">
            <v>2280193871</v>
          </cell>
        </row>
        <row r="25">
          <cell r="D25" t="str">
            <v>2191</v>
          </cell>
          <cell r="E25" t="str">
            <v>057829</v>
          </cell>
          <cell r="F25" t="str">
            <v xml:space="preserve">   </v>
          </cell>
          <cell r="G25" t="str">
            <v>A PLUS ACADEMY</v>
          </cell>
          <cell r="H25">
            <v>365088</v>
          </cell>
          <cell r="I25">
            <v>923206</v>
          </cell>
          <cell r="J25">
            <v>38102</v>
          </cell>
          <cell r="K25">
            <v>-715142</v>
          </cell>
          <cell r="L25">
            <v>-225370</v>
          </cell>
          <cell r="M25">
            <v>3914</v>
          </cell>
          <cell r="N25">
            <v>-36133</v>
          </cell>
          <cell r="O25">
            <v>-9995</v>
          </cell>
          <cell r="P25">
            <v>-75519</v>
          </cell>
          <cell r="Q25">
            <v>43779</v>
          </cell>
          <cell r="R25">
            <v>64159</v>
          </cell>
          <cell r="S25">
            <v>376089</v>
          </cell>
        </row>
        <row r="26">
          <cell r="D26" t="str">
            <v>2161</v>
          </cell>
          <cell r="E26" t="str">
            <v>057816</v>
          </cell>
          <cell r="F26" t="str">
            <v xml:space="preserve">   </v>
          </cell>
          <cell r="G26" t="str">
            <v>A W BROWN FELLOWSHIP CHARTER SCHOOL</v>
          </cell>
          <cell r="H26">
            <v>433250</v>
          </cell>
          <cell r="I26">
            <v>1095569</v>
          </cell>
          <cell r="J26">
            <v>45216</v>
          </cell>
          <cell r="K26">
            <v>-848660</v>
          </cell>
          <cell r="L26">
            <v>-267446</v>
          </cell>
          <cell r="M26">
            <v>4645</v>
          </cell>
          <cell r="N26">
            <v>-42880</v>
          </cell>
          <cell r="O26">
            <v>-11861</v>
          </cell>
          <cell r="P26">
            <v>-89619</v>
          </cell>
          <cell r="Q26">
            <v>51952</v>
          </cell>
          <cell r="R26">
            <v>-19120</v>
          </cell>
          <cell r="S26">
            <v>351046</v>
          </cell>
        </row>
        <row r="27">
          <cell r="D27" t="str">
            <v>2344</v>
          </cell>
          <cell r="E27" t="str">
            <v>101871</v>
          </cell>
          <cell r="F27" t="str">
            <v xml:space="preserve">   </v>
          </cell>
          <cell r="G27" t="str">
            <v>A+ UNLIMITED POTENTIAL</v>
          </cell>
          <cell r="H27">
            <v>47430</v>
          </cell>
          <cell r="I27">
            <v>119939</v>
          </cell>
          <cell r="J27">
            <v>4950</v>
          </cell>
          <cell r="K27">
            <v>-92908</v>
          </cell>
          <cell r="L27">
            <v>-29279</v>
          </cell>
          <cell r="M27">
            <v>508</v>
          </cell>
          <cell r="N27">
            <v>-4694</v>
          </cell>
          <cell r="O27">
            <v>-1298</v>
          </cell>
          <cell r="P27">
            <v>-9811</v>
          </cell>
          <cell r="Q27">
            <v>5688</v>
          </cell>
          <cell r="R27">
            <v>40758</v>
          </cell>
          <cell r="S27">
            <v>81283</v>
          </cell>
        </row>
        <row r="28">
          <cell r="D28" t="str">
            <v>2058</v>
          </cell>
          <cell r="E28" t="str">
            <v>101810</v>
          </cell>
          <cell r="F28" t="str">
            <v xml:space="preserve">   </v>
          </cell>
          <cell r="G28" t="str">
            <v>ACADEMY OF ACCELERATED</v>
          </cell>
          <cell r="H28">
            <v>114180</v>
          </cell>
          <cell r="I28">
            <v>288731</v>
          </cell>
          <cell r="J28">
            <v>11916</v>
          </cell>
          <cell r="K28">
            <v>-223659</v>
          </cell>
          <cell r="L28">
            <v>-70484</v>
          </cell>
          <cell r="M28">
            <v>1224</v>
          </cell>
          <cell r="N28">
            <v>-11300</v>
          </cell>
          <cell r="O28">
            <v>-3126</v>
          </cell>
          <cell r="P28">
            <v>-23618</v>
          </cell>
          <cell r="Q28">
            <v>13692</v>
          </cell>
          <cell r="R28">
            <v>-26436</v>
          </cell>
          <cell r="S28">
            <v>71120</v>
          </cell>
        </row>
        <row r="29">
          <cell r="D29" t="str">
            <v>2174</v>
          </cell>
          <cell r="E29" t="str">
            <v>057810</v>
          </cell>
          <cell r="F29" t="str">
            <v xml:space="preserve">   </v>
          </cell>
          <cell r="G29" t="str">
            <v>ACADEMY OF DALLAS</v>
          </cell>
          <cell r="H29">
            <v>83314</v>
          </cell>
          <cell r="I29">
            <v>210679</v>
          </cell>
          <cell r="J29">
            <v>8695</v>
          </cell>
          <cell r="K29">
            <v>-163198</v>
          </cell>
          <cell r="L29">
            <v>-51430</v>
          </cell>
          <cell r="M29">
            <v>893</v>
          </cell>
          <cell r="N29">
            <v>-8246</v>
          </cell>
          <cell r="O29">
            <v>-2281</v>
          </cell>
          <cell r="P29">
            <v>-17234</v>
          </cell>
          <cell r="Q29">
            <v>9991</v>
          </cell>
          <cell r="R29">
            <v>23094</v>
          </cell>
          <cell r="S29">
            <v>94277</v>
          </cell>
        </row>
        <row r="30">
          <cell r="D30" t="str">
            <v>2202</v>
          </cell>
          <cell r="E30" t="str">
            <v>101849</v>
          </cell>
          <cell r="F30" t="str">
            <v xml:space="preserve">   </v>
          </cell>
          <cell r="G30" t="str">
            <v>ACCELERATED INTERMEDIATE ACADEMY</v>
          </cell>
          <cell r="H30">
            <v>65328</v>
          </cell>
          <cell r="I30">
            <v>165197</v>
          </cell>
          <cell r="J30">
            <v>6818</v>
          </cell>
          <cell r="K30">
            <v>-127966</v>
          </cell>
          <cell r="L30">
            <v>-40327</v>
          </cell>
          <cell r="M30">
            <v>700</v>
          </cell>
          <cell r="N30">
            <v>-6467</v>
          </cell>
          <cell r="O30">
            <v>-1788</v>
          </cell>
          <cell r="P30">
            <v>-13513</v>
          </cell>
          <cell r="Q30">
            <v>7834</v>
          </cell>
          <cell r="R30">
            <v>-12422</v>
          </cell>
          <cell r="S30">
            <v>43394</v>
          </cell>
        </row>
        <row r="31">
          <cell r="D31" t="str">
            <v>2049</v>
          </cell>
          <cell r="E31" t="str">
            <v>101815</v>
          </cell>
          <cell r="F31" t="str">
            <v xml:space="preserve">   </v>
          </cell>
          <cell r="G31" t="str">
            <v>ALIEF MONTESSORI SCHOOL</v>
          </cell>
          <cell r="H31">
            <v>42377</v>
          </cell>
          <cell r="I31">
            <v>107160</v>
          </cell>
          <cell r="J31">
            <v>4423</v>
          </cell>
          <cell r="K31">
            <v>-83009</v>
          </cell>
          <cell r="L31">
            <v>-26159</v>
          </cell>
          <cell r="M31">
            <v>454</v>
          </cell>
          <cell r="N31">
            <v>-4195</v>
          </cell>
          <cell r="O31">
            <v>-1160</v>
          </cell>
          <cell r="P31">
            <v>-8766</v>
          </cell>
          <cell r="Q31">
            <v>5082</v>
          </cell>
          <cell r="R31">
            <v>-7354</v>
          </cell>
          <cell r="S31">
            <v>28853</v>
          </cell>
        </row>
        <row r="32">
          <cell r="D32" t="str">
            <v>2275</v>
          </cell>
          <cell r="E32" t="str">
            <v>084804</v>
          </cell>
          <cell r="F32" t="str">
            <v xml:space="preserve">   </v>
          </cell>
          <cell r="G32" t="str">
            <v>AMBASSADORS PREPARATORY ACADEMY</v>
          </cell>
          <cell r="H32">
            <v>46600</v>
          </cell>
          <cell r="I32">
            <v>117839</v>
          </cell>
          <cell r="J32">
            <v>4863</v>
          </cell>
          <cell r="K32">
            <v>-91282</v>
          </cell>
          <cell r="L32">
            <v>-28767</v>
          </cell>
          <cell r="M32">
            <v>500</v>
          </cell>
          <cell r="N32">
            <v>-4611</v>
          </cell>
          <cell r="O32">
            <v>-1276</v>
          </cell>
          <cell r="P32">
            <v>-9639</v>
          </cell>
          <cell r="Q32">
            <v>5588</v>
          </cell>
          <cell r="R32">
            <v>-14091</v>
          </cell>
          <cell r="S32">
            <v>25724</v>
          </cell>
        </row>
        <row r="33">
          <cell r="D33" t="str">
            <v>2154</v>
          </cell>
          <cell r="E33" t="str">
            <v>101819</v>
          </cell>
          <cell r="F33" t="str">
            <v xml:space="preserve">   </v>
          </cell>
          <cell r="G33" t="str">
            <v>AMIGOS POR VIDA-FRIENDS FOR LIFE CHARTER SCHOOL</v>
          </cell>
          <cell r="H33">
            <v>95148</v>
          </cell>
          <cell r="I33">
            <v>240603</v>
          </cell>
          <cell r="J33">
            <v>9930</v>
          </cell>
          <cell r="K33">
            <v>-186378</v>
          </cell>
          <cell r="L33">
            <v>-58735</v>
          </cell>
          <cell r="M33">
            <v>1020</v>
          </cell>
          <cell r="N33">
            <v>-9418</v>
          </cell>
          <cell r="O33">
            <v>-2605</v>
          </cell>
          <cell r="P33">
            <v>-19682</v>
          </cell>
          <cell r="Q33">
            <v>11410</v>
          </cell>
          <cell r="R33">
            <v>-20740</v>
          </cell>
          <cell r="S33">
            <v>60553</v>
          </cell>
        </row>
        <row r="34">
          <cell r="D34" t="str">
            <v>2026</v>
          </cell>
          <cell r="E34" t="str">
            <v>101803</v>
          </cell>
          <cell r="F34" t="str">
            <v xml:space="preserve">   </v>
          </cell>
          <cell r="G34" t="str">
            <v>ARISTOI CLASSICAL ACADEMY</v>
          </cell>
          <cell r="H34">
            <v>142641</v>
          </cell>
          <cell r="I34">
            <v>360701</v>
          </cell>
          <cell r="J34">
            <v>14887</v>
          </cell>
          <cell r="K34">
            <v>-279409</v>
          </cell>
          <cell r="L34">
            <v>-88053</v>
          </cell>
          <cell r="M34">
            <v>1529</v>
          </cell>
          <cell r="N34">
            <v>-14117</v>
          </cell>
          <cell r="O34">
            <v>-3905</v>
          </cell>
          <cell r="P34">
            <v>-29506</v>
          </cell>
          <cell r="Q34">
            <v>17105</v>
          </cell>
          <cell r="R34">
            <v>45819</v>
          </cell>
          <cell r="S34">
            <v>167692</v>
          </cell>
        </row>
        <row r="35">
          <cell r="D35" t="str">
            <v>2168</v>
          </cell>
          <cell r="E35" t="str">
            <v>220802</v>
          </cell>
          <cell r="F35" t="str">
            <v xml:space="preserve">   </v>
          </cell>
          <cell r="G35" t="str">
            <v>ARLINGTON CLASSICS ACADEMY</v>
          </cell>
          <cell r="H35">
            <v>239164</v>
          </cell>
          <cell r="I35">
            <v>604780</v>
          </cell>
          <cell r="J35">
            <v>24960</v>
          </cell>
          <cell r="K35">
            <v>-468480</v>
          </cell>
          <cell r="L35">
            <v>-147637</v>
          </cell>
          <cell r="M35">
            <v>2564</v>
          </cell>
          <cell r="N35">
            <v>-23670</v>
          </cell>
          <cell r="O35">
            <v>-6547</v>
          </cell>
          <cell r="P35">
            <v>-49472</v>
          </cell>
          <cell r="Q35">
            <v>28679</v>
          </cell>
          <cell r="R35">
            <v>-2552</v>
          </cell>
          <cell r="S35">
            <v>201789</v>
          </cell>
        </row>
        <row r="36">
          <cell r="D36" t="str">
            <v>2313</v>
          </cell>
          <cell r="E36" t="str">
            <v>021805</v>
          </cell>
          <cell r="F36" t="str">
            <v xml:space="preserve">   </v>
          </cell>
          <cell r="G36" t="str">
            <v>ARROW ACADEMY</v>
          </cell>
          <cell r="H36">
            <v>166169</v>
          </cell>
          <cell r="I36">
            <v>420197</v>
          </cell>
          <cell r="J36">
            <v>17342</v>
          </cell>
          <cell r="K36">
            <v>-325497</v>
          </cell>
          <cell r="L36">
            <v>-102577</v>
          </cell>
          <cell r="M36">
            <v>1781</v>
          </cell>
          <cell r="N36">
            <v>-16444</v>
          </cell>
          <cell r="O36">
            <v>-4549</v>
          </cell>
          <cell r="P36">
            <v>-34372</v>
          </cell>
          <cell r="Q36">
            <v>19926</v>
          </cell>
          <cell r="R36">
            <v>5253</v>
          </cell>
          <cell r="S36">
            <v>147229</v>
          </cell>
        </row>
        <row r="37">
          <cell r="D37" t="str">
            <v>2319</v>
          </cell>
          <cell r="E37" t="str">
            <v>227825</v>
          </cell>
          <cell r="F37" t="str">
            <v xml:space="preserve">   </v>
          </cell>
          <cell r="G37" t="str">
            <v>AUSTIN ACHIEVE PUBLIC SCHOOL</v>
          </cell>
          <cell r="H37">
            <v>476711</v>
          </cell>
          <cell r="I37">
            <v>1205472</v>
          </cell>
          <cell r="J37">
            <v>49751</v>
          </cell>
          <cell r="K37">
            <v>-933794</v>
          </cell>
          <cell r="L37">
            <v>-294275</v>
          </cell>
          <cell r="M37">
            <v>5111</v>
          </cell>
          <cell r="N37">
            <v>-47180</v>
          </cell>
          <cell r="O37">
            <v>-13050</v>
          </cell>
          <cell r="P37">
            <v>-98609</v>
          </cell>
          <cell r="Q37">
            <v>57164</v>
          </cell>
          <cell r="R37">
            <v>246021</v>
          </cell>
          <cell r="S37">
            <v>653322</v>
          </cell>
        </row>
        <row r="38">
          <cell r="D38" t="str">
            <v>2258</v>
          </cell>
          <cell r="E38" t="str">
            <v>227821</v>
          </cell>
          <cell r="F38" t="str">
            <v xml:space="preserve">   </v>
          </cell>
          <cell r="G38" t="str">
            <v>AUSTIN DISCOVERY SCHOOL</v>
          </cell>
          <cell r="H38">
            <v>92991</v>
          </cell>
          <cell r="I38">
            <v>235149</v>
          </cell>
          <cell r="J38">
            <v>9705</v>
          </cell>
          <cell r="K38">
            <v>-182153</v>
          </cell>
          <cell r="L38">
            <v>-57404</v>
          </cell>
          <cell r="M38">
            <v>997</v>
          </cell>
          <cell r="N38">
            <v>-9204</v>
          </cell>
          <cell r="O38">
            <v>-2546</v>
          </cell>
          <cell r="P38">
            <v>-19235</v>
          </cell>
          <cell r="Q38">
            <v>11151</v>
          </cell>
          <cell r="R38">
            <v>-12265</v>
          </cell>
          <cell r="S38">
            <v>67186</v>
          </cell>
        </row>
        <row r="39">
          <cell r="D39" t="str">
            <v>2334</v>
          </cell>
          <cell r="E39" t="str">
            <v>015834</v>
          </cell>
          <cell r="F39" t="str">
            <v/>
          </cell>
          <cell r="G39" t="str">
            <v>BASIS SAN ANTONIO</v>
          </cell>
          <cell r="H39">
            <v>932</v>
          </cell>
          <cell r="I39">
            <v>2356</v>
          </cell>
          <cell r="J39">
            <v>97</v>
          </cell>
          <cell r="K39">
            <v>-1825</v>
          </cell>
          <cell r="L39">
            <v>-575</v>
          </cell>
          <cell r="M39">
            <v>10</v>
          </cell>
          <cell r="N39">
            <v>-94</v>
          </cell>
          <cell r="O39">
            <v>-26</v>
          </cell>
          <cell r="P39">
            <v>-193</v>
          </cell>
          <cell r="Q39">
            <v>112</v>
          </cell>
          <cell r="R39">
            <v>1429</v>
          </cell>
          <cell r="S39">
            <v>2223</v>
          </cell>
        </row>
        <row r="40">
          <cell r="D40" t="str">
            <v>2200</v>
          </cell>
          <cell r="E40" t="str">
            <v>101847</v>
          </cell>
          <cell r="F40" t="str">
            <v xml:space="preserve">   </v>
          </cell>
          <cell r="G40" t="str">
            <v>BEATRICE MAYES INSTITUTE</v>
          </cell>
          <cell r="H40">
            <v>109751</v>
          </cell>
          <cell r="I40">
            <v>277529</v>
          </cell>
          <cell r="J40">
            <v>11454</v>
          </cell>
          <cell r="K40">
            <v>-214982</v>
          </cell>
          <cell r="L40">
            <v>-67749</v>
          </cell>
          <cell r="M40">
            <v>1177</v>
          </cell>
          <cell r="N40">
            <v>-10864</v>
          </cell>
          <cell r="O40">
            <v>-3005</v>
          </cell>
          <cell r="P40">
            <v>-22702</v>
          </cell>
          <cell r="Q40">
            <v>13161</v>
          </cell>
          <cell r="R40">
            <v>20447</v>
          </cell>
          <cell r="S40">
            <v>114217</v>
          </cell>
        </row>
        <row r="41">
          <cell r="D41" t="str">
            <v>2364</v>
          </cell>
          <cell r="E41" t="str">
            <v/>
          </cell>
          <cell r="F41" t="str">
            <v/>
          </cell>
          <cell r="G41" t="str">
            <v>BEN MILAM INTERNATIONAL ACADEMY</v>
          </cell>
          <cell r="H41">
            <v>2579</v>
          </cell>
          <cell r="I41">
            <v>6522</v>
          </cell>
          <cell r="J41">
            <v>269</v>
          </cell>
          <cell r="K41">
            <v>-5052</v>
          </cell>
          <cell r="L41">
            <v>-1592</v>
          </cell>
          <cell r="M41">
            <v>28</v>
          </cell>
          <cell r="N41">
            <v>-255</v>
          </cell>
          <cell r="O41">
            <v>-71</v>
          </cell>
          <cell r="P41">
            <v>-534</v>
          </cell>
          <cell r="Q41">
            <v>309</v>
          </cell>
          <cell r="R41">
            <v>3955</v>
          </cell>
          <cell r="S41">
            <v>6158</v>
          </cell>
        </row>
        <row r="42">
          <cell r="D42" t="str">
            <v>2340</v>
          </cell>
          <cell r="E42" t="str">
            <v>101870</v>
          </cell>
          <cell r="F42" t="str">
            <v xml:space="preserve">   </v>
          </cell>
          <cell r="G42" t="str">
            <v>BETA ACADEMY</v>
          </cell>
          <cell r="H42">
            <v>89259</v>
          </cell>
          <cell r="I42">
            <v>225712</v>
          </cell>
          <cell r="J42">
            <v>9315</v>
          </cell>
          <cell r="K42">
            <v>-174843</v>
          </cell>
          <cell r="L42">
            <v>-55100</v>
          </cell>
          <cell r="M42">
            <v>957</v>
          </cell>
          <cell r="N42">
            <v>-8833</v>
          </cell>
          <cell r="O42">
            <v>-2444</v>
          </cell>
          <cell r="P42">
            <v>-18463</v>
          </cell>
          <cell r="Q42">
            <v>10703</v>
          </cell>
          <cell r="R42">
            <v>-58941</v>
          </cell>
          <cell r="S42">
            <v>17322</v>
          </cell>
        </row>
        <row r="43">
          <cell r="D43" t="str">
            <v>2175</v>
          </cell>
          <cell r="E43" t="str">
            <v>015809</v>
          </cell>
          <cell r="F43" t="str">
            <v xml:space="preserve">   </v>
          </cell>
          <cell r="G43" t="str">
            <v>BEXAR COUNTY ACADEMY</v>
          </cell>
          <cell r="H43">
            <v>60976</v>
          </cell>
          <cell r="I43">
            <v>154191</v>
          </cell>
          <cell r="J43">
            <v>6364</v>
          </cell>
          <cell r="K43">
            <v>-119441</v>
          </cell>
          <cell r="L43">
            <v>-37641</v>
          </cell>
          <cell r="M43">
            <v>654</v>
          </cell>
          <cell r="N43">
            <v>-6035</v>
          </cell>
          <cell r="O43">
            <v>-1669</v>
          </cell>
          <cell r="P43">
            <v>-12613</v>
          </cell>
          <cell r="Q43">
            <v>7312</v>
          </cell>
          <cell r="R43">
            <v>18718</v>
          </cell>
          <cell r="S43">
            <v>70816</v>
          </cell>
        </row>
        <row r="44">
          <cell r="D44" t="str">
            <v>2201</v>
          </cell>
          <cell r="E44" t="str">
            <v>193801</v>
          </cell>
          <cell r="F44" t="str">
            <v xml:space="preserve">   </v>
          </cell>
          <cell r="G44" t="str">
            <v>BIG SPRINGS CHARTER SCHOOL</v>
          </cell>
          <cell r="H44">
            <v>85555</v>
          </cell>
          <cell r="I44">
            <v>216345</v>
          </cell>
          <cell r="J44">
            <v>8929</v>
          </cell>
          <cell r="K44">
            <v>-167587</v>
          </cell>
          <cell r="L44">
            <v>-52813</v>
          </cell>
          <cell r="M44">
            <v>917</v>
          </cell>
          <cell r="N44">
            <v>-8468</v>
          </cell>
          <cell r="O44">
            <v>-2342</v>
          </cell>
          <cell r="P44">
            <v>-17697</v>
          </cell>
          <cell r="Q44">
            <v>10259</v>
          </cell>
          <cell r="R44">
            <v>-7919</v>
          </cell>
          <cell r="S44">
            <v>65179</v>
          </cell>
        </row>
        <row r="45">
          <cell r="D45" t="str">
            <v>2360</v>
          </cell>
          <cell r="E45" t="str">
            <v/>
          </cell>
          <cell r="F45" t="str">
            <v/>
          </cell>
          <cell r="G45" t="str">
            <v>BLOOM ACADEMY CHARTER SCHOOL</v>
          </cell>
          <cell r="H45">
            <v>15744</v>
          </cell>
          <cell r="I45">
            <v>39812</v>
          </cell>
          <cell r="J45">
            <v>1643</v>
          </cell>
          <cell r="K45">
            <v>-30840</v>
          </cell>
          <cell r="L45">
            <v>-9719</v>
          </cell>
          <cell r="M45">
            <v>169</v>
          </cell>
          <cell r="N45">
            <v>-1558</v>
          </cell>
          <cell r="O45">
            <v>-431</v>
          </cell>
          <cell r="P45">
            <v>-3257</v>
          </cell>
          <cell r="Q45">
            <v>1888</v>
          </cell>
          <cell r="R45">
            <v>24142</v>
          </cell>
          <cell r="S45">
            <v>37593</v>
          </cell>
        </row>
        <row r="46">
          <cell r="D46" t="str">
            <v>2305</v>
          </cell>
          <cell r="E46" t="str">
            <v>123807</v>
          </cell>
          <cell r="F46" t="str">
            <v xml:space="preserve">   </v>
          </cell>
          <cell r="G46" t="str">
            <v>BOB HOPE SCHOOL</v>
          </cell>
          <cell r="H46">
            <v>321924</v>
          </cell>
          <cell r="I46">
            <v>814058</v>
          </cell>
          <cell r="J46">
            <v>33597</v>
          </cell>
          <cell r="K46">
            <v>-630593</v>
          </cell>
          <cell r="L46">
            <v>-198725</v>
          </cell>
          <cell r="M46">
            <v>3451</v>
          </cell>
          <cell r="N46">
            <v>-31860</v>
          </cell>
          <cell r="O46">
            <v>-8813</v>
          </cell>
          <cell r="P46">
            <v>-66591</v>
          </cell>
          <cell r="Q46">
            <v>38603</v>
          </cell>
          <cell r="R46">
            <v>145498</v>
          </cell>
          <cell r="S46">
            <v>420549</v>
          </cell>
        </row>
        <row r="47">
          <cell r="D47" t="str">
            <v>2188</v>
          </cell>
          <cell r="E47" t="str">
            <v>213801</v>
          </cell>
          <cell r="F47" t="str">
            <v xml:space="preserve">   </v>
          </cell>
          <cell r="G47" t="str">
            <v>BRAZOS RIVER CHARTER SCHOOL</v>
          </cell>
          <cell r="H47">
            <v>46241</v>
          </cell>
          <cell r="I47">
            <v>116930</v>
          </cell>
          <cell r="J47">
            <v>4826</v>
          </cell>
          <cell r="K47">
            <v>-90578</v>
          </cell>
          <cell r="L47">
            <v>-28545</v>
          </cell>
          <cell r="M47">
            <v>496</v>
          </cell>
          <cell r="N47">
            <v>-4576</v>
          </cell>
          <cell r="O47">
            <v>-1266</v>
          </cell>
          <cell r="P47">
            <v>-9565</v>
          </cell>
          <cell r="Q47">
            <v>5545</v>
          </cell>
          <cell r="R47">
            <v>10985</v>
          </cell>
          <cell r="S47">
            <v>50493</v>
          </cell>
        </row>
        <row r="48">
          <cell r="D48" t="str">
            <v>2167</v>
          </cell>
          <cell r="E48" t="str">
            <v>021803</v>
          </cell>
          <cell r="F48" t="str">
            <v xml:space="preserve">   </v>
          </cell>
          <cell r="G48" t="str">
            <v>BRAZOS SCHOOL FOR INQUIRY</v>
          </cell>
          <cell r="H48">
            <v>86700</v>
          </cell>
          <cell r="I48">
            <v>219239</v>
          </cell>
          <cell r="J48">
            <v>9048</v>
          </cell>
          <cell r="K48">
            <v>-169829</v>
          </cell>
          <cell r="L48">
            <v>-53520</v>
          </cell>
          <cell r="M48">
            <v>929</v>
          </cell>
          <cell r="N48">
            <v>-8580</v>
          </cell>
          <cell r="O48">
            <v>-2373</v>
          </cell>
          <cell r="P48">
            <v>-17934</v>
          </cell>
          <cell r="Q48">
            <v>10396</v>
          </cell>
          <cell r="R48">
            <v>-8175</v>
          </cell>
          <cell r="S48">
            <v>65901</v>
          </cell>
        </row>
        <row r="49">
          <cell r="D49" t="str">
            <v>2354</v>
          </cell>
          <cell r="E49" t="str">
            <v>57851</v>
          </cell>
          <cell r="F49" t="str">
            <v xml:space="preserve">   </v>
          </cell>
          <cell r="G49" t="str">
            <v>BRIDGEWAY PREPARATORY ACADEMY</v>
          </cell>
          <cell r="H49">
            <v>9385</v>
          </cell>
          <cell r="I49">
            <v>23732</v>
          </cell>
          <cell r="J49">
            <v>979</v>
          </cell>
          <cell r="K49">
            <v>-18383</v>
          </cell>
          <cell r="L49">
            <v>-5793</v>
          </cell>
          <cell r="M49">
            <v>101</v>
          </cell>
          <cell r="N49">
            <v>-930</v>
          </cell>
          <cell r="O49">
            <v>-257</v>
          </cell>
          <cell r="P49">
            <v>-1941</v>
          </cell>
          <cell r="Q49">
            <v>1125</v>
          </cell>
          <cell r="R49">
            <v>-27087</v>
          </cell>
          <cell r="S49">
            <v>-19069</v>
          </cell>
        </row>
        <row r="50">
          <cell r="D50" t="str">
            <v>2274</v>
          </cell>
          <cell r="E50" t="str">
            <v>015830</v>
          </cell>
          <cell r="F50" t="str">
            <v xml:space="preserve">   </v>
          </cell>
          <cell r="G50" t="str">
            <v>BROOKS ACADEMY OF SCIENCE</v>
          </cell>
          <cell r="H50">
            <v>635160</v>
          </cell>
          <cell r="I50">
            <v>1606144</v>
          </cell>
          <cell r="J50">
            <v>66288</v>
          </cell>
          <cell r="K50">
            <v>-1244166</v>
          </cell>
          <cell r="L50">
            <v>-392086</v>
          </cell>
          <cell r="M50">
            <v>6809</v>
          </cell>
          <cell r="N50">
            <v>-62863</v>
          </cell>
          <cell r="O50">
            <v>-17388</v>
          </cell>
          <cell r="P50">
            <v>-131384</v>
          </cell>
          <cell r="Q50">
            <v>76164</v>
          </cell>
          <cell r="R50">
            <v>182533</v>
          </cell>
          <cell r="S50">
            <v>725211</v>
          </cell>
        </row>
        <row r="51">
          <cell r="D51" t="str">
            <v>2050</v>
          </cell>
          <cell r="E51" t="str">
            <v>071801</v>
          </cell>
          <cell r="F51" t="str">
            <v xml:space="preserve">   </v>
          </cell>
          <cell r="G51" t="str">
            <v>BURNHAM WOOD CHARTER SCHOOL</v>
          </cell>
          <cell r="H51">
            <v>229089</v>
          </cell>
          <cell r="I51">
            <v>579304</v>
          </cell>
          <cell r="J51">
            <v>23909</v>
          </cell>
          <cell r="K51">
            <v>-448746</v>
          </cell>
          <cell r="L51">
            <v>-141418</v>
          </cell>
          <cell r="M51">
            <v>2456</v>
          </cell>
          <cell r="N51">
            <v>-22671</v>
          </cell>
          <cell r="O51">
            <v>-6271</v>
          </cell>
          <cell r="P51">
            <v>-47388</v>
          </cell>
          <cell r="Q51">
            <v>27471</v>
          </cell>
          <cell r="R51">
            <v>61221</v>
          </cell>
          <cell r="S51">
            <v>256956</v>
          </cell>
        </row>
        <row r="52">
          <cell r="D52" t="str">
            <v>2120</v>
          </cell>
          <cell r="E52" t="str">
            <v>101837</v>
          </cell>
          <cell r="F52" t="str">
            <v xml:space="preserve">   </v>
          </cell>
          <cell r="G52" t="str">
            <v>CALVIN NELMS CHARTER</v>
          </cell>
          <cell r="H52">
            <v>42511</v>
          </cell>
          <cell r="I52">
            <v>107498</v>
          </cell>
          <cell r="J52">
            <v>4437</v>
          </cell>
          <cell r="K52">
            <v>-83271</v>
          </cell>
          <cell r="L52">
            <v>-26242</v>
          </cell>
          <cell r="M52">
            <v>456</v>
          </cell>
          <cell r="N52">
            <v>-4208</v>
          </cell>
          <cell r="O52">
            <v>-1164</v>
          </cell>
          <cell r="P52">
            <v>-8793</v>
          </cell>
          <cell r="Q52">
            <v>5098</v>
          </cell>
          <cell r="R52">
            <v>1580</v>
          </cell>
          <cell r="S52">
            <v>37902</v>
          </cell>
        </row>
        <row r="53">
          <cell r="D53" t="str">
            <v>2362</v>
          </cell>
          <cell r="E53" t="str">
            <v/>
          </cell>
          <cell r="F53" t="str">
            <v/>
          </cell>
          <cell r="G53" t="str">
            <v>CARVER CENTER</v>
          </cell>
          <cell r="H53">
            <v>2476</v>
          </cell>
          <cell r="I53">
            <v>6261</v>
          </cell>
          <cell r="J53">
            <v>258</v>
          </cell>
          <cell r="K53">
            <v>-4850</v>
          </cell>
          <cell r="L53">
            <v>-1528</v>
          </cell>
          <cell r="M53">
            <v>27</v>
          </cell>
          <cell r="N53">
            <v>-246</v>
          </cell>
          <cell r="O53">
            <v>-68</v>
          </cell>
          <cell r="P53">
            <v>-512</v>
          </cell>
          <cell r="Q53">
            <v>297</v>
          </cell>
          <cell r="R53">
            <v>3797</v>
          </cell>
          <cell r="S53">
            <v>5912</v>
          </cell>
        </row>
        <row r="54">
          <cell r="D54" t="str">
            <v>2206</v>
          </cell>
          <cell r="E54" t="str">
            <v>227817</v>
          </cell>
          <cell r="F54" t="str">
            <v xml:space="preserve">   </v>
          </cell>
          <cell r="G54" t="str">
            <v>CEDARS INTERNATIONAL ACADEMY</v>
          </cell>
          <cell r="H54">
            <v>129136</v>
          </cell>
          <cell r="I54">
            <v>326550</v>
          </cell>
          <cell r="J54">
            <v>13477</v>
          </cell>
          <cell r="K54">
            <v>-252955</v>
          </cell>
          <cell r="L54">
            <v>-79716</v>
          </cell>
          <cell r="M54">
            <v>1384</v>
          </cell>
          <cell r="N54">
            <v>-12781</v>
          </cell>
          <cell r="O54">
            <v>-3535</v>
          </cell>
          <cell r="P54">
            <v>-26712</v>
          </cell>
          <cell r="Q54">
            <v>15485</v>
          </cell>
          <cell r="R54">
            <v>-28039</v>
          </cell>
          <cell r="S54">
            <v>82294</v>
          </cell>
        </row>
        <row r="55">
          <cell r="D55" t="str">
            <v>2094</v>
          </cell>
          <cell r="E55" t="str">
            <v>227814</v>
          </cell>
          <cell r="F55" t="str">
            <v xml:space="preserve">   </v>
          </cell>
          <cell r="G55" t="str">
            <v>CHAPARRAL STAR ACADEMY</v>
          </cell>
          <cell r="H55">
            <v>38413</v>
          </cell>
          <cell r="I55">
            <v>97136</v>
          </cell>
          <cell r="J55">
            <v>4009</v>
          </cell>
          <cell r="K55">
            <v>-75245</v>
          </cell>
          <cell r="L55">
            <v>-23713</v>
          </cell>
          <cell r="M55">
            <v>412</v>
          </cell>
          <cell r="N55">
            <v>-3799</v>
          </cell>
          <cell r="O55">
            <v>-1052</v>
          </cell>
          <cell r="P55">
            <v>-7946</v>
          </cell>
          <cell r="Q55">
            <v>4606</v>
          </cell>
          <cell r="R55">
            <v>-16853</v>
          </cell>
          <cell r="S55">
            <v>15968</v>
          </cell>
        </row>
        <row r="56">
          <cell r="D56" t="str">
            <v>2287</v>
          </cell>
          <cell r="E56" t="str">
            <v>220815</v>
          </cell>
          <cell r="F56" t="str">
            <v xml:space="preserve">   </v>
          </cell>
          <cell r="G56" t="str">
            <v>CHAPEL HILL ACADEMY</v>
          </cell>
          <cell r="H56">
            <v>117430</v>
          </cell>
          <cell r="I56">
            <v>296948</v>
          </cell>
          <cell r="J56">
            <v>12255</v>
          </cell>
          <cell r="K56">
            <v>-230025</v>
          </cell>
          <cell r="L56">
            <v>-72490</v>
          </cell>
          <cell r="M56">
            <v>1259</v>
          </cell>
          <cell r="N56">
            <v>-11621</v>
          </cell>
          <cell r="O56">
            <v>-3215</v>
          </cell>
          <cell r="P56">
            <v>-24291</v>
          </cell>
          <cell r="Q56">
            <v>14081</v>
          </cell>
          <cell r="R56">
            <v>30728</v>
          </cell>
          <cell r="S56">
            <v>131059</v>
          </cell>
        </row>
        <row r="57">
          <cell r="D57" t="str">
            <v>2276</v>
          </cell>
          <cell r="E57" t="str">
            <v>057841</v>
          </cell>
          <cell r="F57" t="str">
            <v xml:space="preserve">   </v>
          </cell>
          <cell r="G57" t="str">
            <v>CITYSCAPE SCHOOLS INC.</v>
          </cell>
          <cell r="H57">
            <v>163129</v>
          </cell>
          <cell r="I57">
            <v>412509</v>
          </cell>
          <cell r="J57">
            <v>17025</v>
          </cell>
          <cell r="K57">
            <v>-319542</v>
          </cell>
          <cell r="L57">
            <v>-100700</v>
          </cell>
          <cell r="M57">
            <v>1749</v>
          </cell>
          <cell r="N57">
            <v>-16145</v>
          </cell>
          <cell r="O57">
            <v>-4466</v>
          </cell>
          <cell r="P57">
            <v>-33744</v>
          </cell>
          <cell r="Q57">
            <v>19561</v>
          </cell>
          <cell r="R57">
            <v>18548</v>
          </cell>
          <cell r="S57">
            <v>157924</v>
          </cell>
        </row>
        <row r="58">
          <cell r="D58" t="str">
            <v>2310</v>
          </cell>
          <cell r="E58" t="str">
            <v>068802</v>
          </cell>
          <cell r="F58" t="str">
            <v xml:space="preserve">   </v>
          </cell>
          <cell r="G58" t="str">
            <v>COMPASS ACADEMY</v>
          </cell>
          <cell r="H58">
            <v>169851</v>
          </cell>
          <cell r="I58">
            <v>429507</v>
          </cell>
          <cell r="J58">
            <v>17726</v>
          </cell>
          <cell r="K58">
            <v>-332709</v>
          </cell>
          <cell r="L58">
            <v>-104850</v>
          </cell>
          <cell r="M58">
            <v>1821</v>
          </cell>
          <cell r="N58">
            <v>-16809</v>
          </cell>
          <cell r="O58">
            <v>-4650</v>
          </cell>
          <cell r="P58">
            <v>-35134</v>
          </cell>
          <cell r="Q58">
            <v>20367</v>
          </cell>
          <cell r="R58">
            <v>3305</v>
          </cell>
          <cell r="S58">
            <v>148425</v>
          </cell>
        </row>
        <row r="59">
          <cell r="D59" t="str">
            <v>2350</v>
          </cell>
          <cell r="E59" t="str">
            <v>015838</v>
          </cell>
          <cell r="F59" t="str">
            <v xml:space="preserve">   </v>
          </cell>
          <cell r="G59" t="str">
            <v>COMPASS ROSE EDUCATION, INC.</v>
          </cell>
          <cell r="H59">
            <v>62422</v>
          </cell>
          <cell r="I59">
            <v>157847</v>
          </cell>
          <cell r="J59">
            <v>6515</v>
          </cell>
          <cell r="K59">
            <v>-122273</v>
          </cell>
          <cell r="L59">
            <v>-38533</v>
          </cell>
          <cell r="M59">
            <v>669</v>
          </cell>
          <cell r="N59">
            <v>-6178</v>
          </cell>
          <cell r="O59">
            <v>-1709</v>
          </cell>
          <cell r="P59">
            <v>-12912</v>
          </cell>
          <cell r="Q59">
            <v>7485</v>
          </cell>
          <cell r="R59">
            <v>60320</v>
          </cell>
          <cell r="S59">
            <v>113653</v>
          </cell>
        </row>
        <row r="60">
          <cell r="D60" t="str">
            <v>2129</v>
          </cell>
          <cell r="E60" t="str">
            <v>101842</v>
          </cell>
          <cell r="F60" t="str">
            <v xml:space="preserve">   </v>
          </cell>
          <cell r="G60" t="str">
            <v>COMQUEST ACADEMY</v>
          </cell>
          <cell r="H60">
            <v>19356</v>
          </cell>
          <cell r="I60">
            <v>48947</v>
          </cell>
          <cell r="J60">
            <v>2020</v>
          </cell>
          <cell r="K60">
            <v>-37916</v>
          </cell>
          <cell r="L60">
            <v>-11949</v>
          </cell>
          <cell r="M60">
            <v>208</v>
          </cell>
          <cell r="N60">
            <v>-1916</v>
          </cell>
          <cell r="O60">
            <v>-530</v>
          </cell>
          <cell r="P60">
            <v>-4004</v>
          </cell>
          <cell r="Q60">
            <v>2321</v>
          </cell>
          <cell r="R60">
            <v>9380</v>
          </cell>
          <cell r="S60">
            <v>25917</v>
          </cell>
        </row>
        <row r="61">
          <cell r="D61" t="str">
            <v>2259</v>
          </cell>
          <cell r="E61" t="str">
            <v>178807</v>
          </cell>
          <cell r="F61" t="str">
            <v xml:space="preserve">   </v>
          </cell>
          <cell r="G61" t="str">
            <v>CORPUS CHRISTI MONTESSORI</v>
          </cell>
          <cell r="H61">
            <v>17408</v>
          </cell>
          <cell r="I61">
            <v>44019</v>
          </cell>
          <cell r="J61">
            <v>1817</v>
          </cell>
          <cell r="K61">
            <v>-34098</v>
          </cell>
          <cell r="L61">
            <v>-10746</v>
          </cell>
          <cell r="M61">
            <v>187</v>
          </cell>
          <cell r="N61">
            <v>-1724</v>
          </cell>
          <cell r="O61">
            <v>-477</v>
          </cell>
          <cell r="P61">
            <v>-3601</v>
          </cell>
          <cell r="Q61">
            <v>2087</v>
          </cell>
          <cell r="R61">
            <v>-2322</v>
          </cell>
          <cell r="S61">
            <v>12550</v>
          </cell>
        </row>
        <row r="62">
          <cell r="D62" t="str">
            <v>2265</v>
          </cell>
          <cell r="E62" t="str">
            <v>184801</v>
          </cell>
          <cell r="F62" t="str">
            <v xml:space="preserve">   </v>
          </cell>
          <cell r="G62" t="str">
            <v>CROSSTIMBERS ACADEMY</v>
          </cell>
          <cell r="H62">
            <v>18510</v>
          </cell>
          <cell r="I62">
            <v>46807</v>
          </cell>
          <cell r="J62">
            <v>1932</v>
          </cell>
          <cell r="K62">
            <v>-36258</v>
          </cell>
          <cell r="L62">
            <v>-11426</v>
          </cell>
          <cell r="M62">
            <v>198</v>
          </cell>
          <cell r="N62">
            <v>-1832</v>
          </cell>
          <cell r="O62">
            <v>-507</v>
          </cell>
          <cell r="P62">
            <v>-3829</v>
          </cell>
          <cell r="Q62">
            <v>2220</v>
          </cell>
          <cell r="R62">
            <v>2599</v>
          </cell>
          <cell r="S62">
            <v>18414</v>
          </cell>
        </row>
        <row r="63">
          <cell r="D63" t="str">
            <v>2237</v>
          </cell>
          <cell r="E63" t="str">
            <v>212801</v>
          </cell>
          <cell r="F63" t="str">
            <v xml:space="preserve">   </v>
          </cell>
          <cell r="G63" t="str">
            <v>CUMBERLAND ACADEMY</v>
          </cell>
          <cell r="H63">
            <v>335929</v>
          </cell>
          <cell r="I63">
            <v>849472</v>
          </cell>
          <cell r="J63">
            <v>35059</v>
          </cell>
          <cell r="K63">
            <v>-658025</v>
          </cell>
          <cell r="L63">
            <v>-207370</v>
          </cell>
          <cell r="M63">
            <v>3601</v>
          </cell>
          <cell r="N63">
            <v>-33247</v>
          </cell>
          <cell r="O63">
            <v>-9196</v>
          </cell>
          <cell r="P63">
            <v>-69488</v>
          </cell>
          <cell r="Q63">
            <v>40282</v>
          </cell>
          <cell r="R63">
            <v>28082</v>
          </cell>
          <cell r="S63">
            <v>315099</v>
          </cell>
        </row>
        <row r="64">
          <cell r="D64" t="str">
            <v>2053</v>
          </cell>
          <cell r="E64" t="str">
            <v>057805</v>
          </cell>
          <cell r="F64" t="str">
            <v xml:space="preserve">   </v>
          </cell>
          <cell r="G64" t="str">
            <v>DALLAS COMM CHARTER SCHOOL</v>
          </cell>
          <cell r="H64">
            <v>65634</v>
          </cell>
          <cell r="I64">
            <v>165971</v>
          </cell>
          <cell r="J64">
            <v>6850</v>
          </cell>
          <cell r="K64">
            <v>-128566</v>
          </cell>
          <cell r="L64">
            <v>-40516</v>
          </cell>
          <cell r="M64">
            <v>704</v>
          </cell>
          <cell r="N64">
            <v>-6496</v>
          </cell>
          <cell r="O64">
            <v>-1797</v>
          </cell>
          <cell r="P64">
            <v>-13577</v>
          </cell>
          <cell r="Q64">
            <v>7870</v>
          </cell>
          <cell r="R64">
            <v>5257</v>
          </cell>
          <cell r="S64">
            <v>61334</v>
          </cell>
        </row>
        <row r="65">
          <cell r="D65" t="str">
            <v>2356</v>
          </cell>
          <cell r="E65" t="str">
            <v/>
          </cell>
          <cell r="F65" t="str">
            <v/>
          </cell>
          <cell r="G65" t="str">
            <v>DEMOCRACY PREP PUBLIC SCHOOLS</v>
          </cell>
          <cell r="H65">
            <v>139812</v>
          </cell>
          <cell r="I65">
            <v>353547</v>
          </cell>
          <cell r="J65">
            <v>14591</v>
          </cell>
          <cell r="K65">
            <v>-273868</v>
          </cell>
          <cell r="L65">
            <v>-86307</v>
          </cell>
          <cell r="M65">
            <v>1499</v>
          </cell>
          <cell r="N65">
            <v>-13836</v>
          </cell>
          <cell r="O65">
            <v>-3827</v>
          </cell>
          <cell r="P65">
            <v>-28920</v>
          </cell>
          <cell r="Q65">
            <v>16765</v>
          </cell>
          <cell r="R65">
            <v>214384</v>
          </cell>
          <cell r="S65">
            <v>333840</v>
          </cell>
        </row>
        <row r="66">
          <cell r="D66" t="str">
            <v>2036</v>
          </cell>
          <cell r="E66" t="str">
            <v>178801</v>
          </cell>
          <cell r="F66" t="str">
            <v xml:space="preserve">   </v>
          </cell>
          <cell r="G66" t="str">
            <v>DR M L GARZA-GONZALEZ CHARTER SCHOOL</v>
          </cell>
          <cell r="H66">
            <v>76352</v>
          </cell>
          <cell r="I66">
            <v>193074</v>
          </cell>
          <cell r="J66">
            <v>7968</v>
          </cell>
          <cell r="K66">
            <v>-149561</v>
          </cell>
          <cell r="L66">
            <v>-47133</v>
          </cell>
          <cell r="M66">
            <v>819</v>
          </cell>
          <cell r="N66">
            <v>-7556</v>
          </cell>
          <cell r="O66">
            <v>-2090</v>
          </cell>
          <cell r="P66">
            <v>-15794</v>
          </cell>
          <cell r="Q66">
            <v>9156</v>
          </cell>
          <cell r="R66">
            <v>1622</v>
          </cell>
          <cell r="S66">
            <v>66857</v>
          </cell>
        </row>
        <row r="67">
          <cell r="D67" t="str">
            <v>2250</v>
          </cell>
          <cell r="E67" t="str">
            <v>101856</v>
          </cell>
          <cell r="F67" t="str">
            <v xml:space="preserve">   </v>
          </cell>
          <cell r="G67" t="str">
            <v>DRAW ACADEMY</v>
          </cell>
          <cell r="H67">
            <v>142730</v>
          </cell>
          <cell r="I67">
            <v>360925</v>
          </cell>
          <cell r="J67">
            <v>14896</v>
          </cell>
          <cell r="K67">
            <v>-279583</v>
          </cell>
          <cell r="L67">
            <v>-88108</v>
          </cell>
          <cell r="M67">
            <v>1530</v>
          </cell>
          <cell r="N67">
            <v>-14125</v>
          </cell>
          <cell r="O67">
            <v>-3907</v>
          </cell>
          <cell r="P67">
            <v>-29524</v>
          </cell>
          <cell r="Q67">
            <v>17115</v>
          </cell>
          <cell r="R67">
            <v>-4396</v>
          </cell>
          <cell r="S67">
            <v>117553</v>
          </cell>
        </row>
        <row r="68">
          <cell r="D68" t="str">
            <v>2054</v>
          </cell>
          <cell r="E68" t="str">
            <v>057806</v>
          </cell>
          <cell r="F68" t="str">
            <v xml:space="preserve">   </v>
          </cell>
          <cell r="G68" t="str">
            <v>EAGLE ADVANTAGE SCHOOL</v>
          </cell>
          <cell r="H68">
            <v>327045</v>
          </cell>
          <cell r="I68">
            <v>827008</v>
          </cell>
          <cell r="J68">
            <v>34132</v>
          </cell>
          <cell r="K68">
            <v>-640624</v>
          </cell>
          <cell r="L68">
            <v>-201886</v>
          </cell>
          <cell r="M68">
            <v>3506</v>
          </cell>
          <cell r="N68">
            <v>-32370</v>
          </cell>
          <cell r="O68">
            <v>-8953</v>
          </cell>
          <cell r="P68">
            <v>-67650</v>
          </cell>
          <cell r="Q68">
            <v>39217</v>
          </cell>
          <cell r="R68">
            <v>-14483</v>
          </cell>
          <cell r="S68">
            <v>264942</v>
          </cell>
        </row>
        <row r="69">
          <cell r="D69" t="str">
            <v>2240</v>
          </cell>
          <cell r="E69" t="str">
            <v>220811</v>
          </cell>
          <cell r="F69" t="str">
            <v xml:space="preserve">   </v>
          </cell>
          <cell r="G69" t="str">
            <v>EAST FORT WORTH MONTESSORI</v>
          </cell>
          <cell r="H69">
            <v>64912</v>
          </cell>
          <cell r="I69">
            <v>164145</v>
          </cell>
          <cell r="J69">
            <v>6774</v>
          </cell>
          <cell r="K69">
            <v>-127152</v>
          </cell>
          <cell r="L69">
            <v>-40071</v>
          </cell>
          <cell r="M69">
            <v>696</v>
          </cell>
          <cell r="N69">
            <v>-6422</v>
          </cell>
          <cell r="O69">
            <v>-1777</v>
          </cell>
          <cell r="P69">
            <v>-13427</v>
          </cell>
          <cell r="Q69">
            <v>7784</v>
          </cell>
          <cell r="R69">
            <v>-16549</v>
          </cell>
          <cell r="S69">
            <v>38913</v>
          </cell>
        </row>
        <row r="70">
          <cell r="D70" t="str">
            <v>2363</v>
          </cell>
          <cell r="E70" t="str">
            <v/>
          </cell>
          <cell r="F70" t="str">
            <v/>
          </cell>
          <cell r="G70" t="str">
            <v>EAST TEXAS ADVANCED ACADEMIES</v>
          </cell>
          <cell r="H70">
            <v>12780</v>
          </cell>
          <cell r="I70">
            <v>32316</v>
          </cell>
          <cell r="J70">
            <v>1334</v>
          </cell>
          <cell r="K70">
            <v>-25033</v>
          </cell>
          <cell r="L70">
            <v>-7889</v>
          </cell>
          <cell r="M70">
            <v>137</v>
          </cell>
          <cell r="N70">
            <v>-1265</v>
          </cell>
          <cell r="O70">
            <v>-350</v>
          </cell>
          <cell r="P70">
            <v>-2643</v>
          </cell>
          <cell r="Q70">
            <v>1532</v>
          </cell>
          <cell r="R70">
            <v>19596</v>
          </cell>
          <cell r="S70">
            <v>30515</v>
          </cell>
        </row>
        <row r="71">
          <cell r="D71" t="str">
            <v>2119</v>
          </cell>
          <cell r="E71" t="str">
            <v>092801</v>
          </cell>
          <cell r="F71" t="str">
            <v xml:space="preserve">   </v>
          </cell>
          <cell r="G71" t="str">
            <v>EAST TEXAS CHARTER SCHOOL</v>
          </cell>
          <cell r="H71">
            <v>24471</v>
          </cell>
          <cell r="I71">
            <v>61881</v>
          </cell>
          <cell r="J71">
            <v>2554</v>
          </cell>
          <cell r="K71">
            <v>-47935</v>
          </cell>
          <cell r="L71">
            <v>-15106</v>
          </cell>
          <cell r="M71">
            <v>262</v>
          </cell>
          <cell r="N71">
            <v>-2421</v>
          </cell>
          <cell r="O71">
            <v>-670</v>
          </cell>
          <cell r="P71">
            <v>-5062</v>
          </cell>
          <cell r="Q71">
            <v>2934</v>
          </cell>
          <cell r="R71">
            <v>661</v>
          </cell>
          <cell r="S71">
            <v>21569</v>
          </cell>
        </row>
        <row r="72">
          <cell r="D72" t="str">
            <v>2366</v>
          </cell>
          <cell r="E72" t="str">
            <v/>
          </cell>
          <cell r="F72" t="str">
            <v/>
          </cell>
          <cell r="G72" t="str">
            <v xml:space="preserve">ECTOR SUCCESS ACADEMY NETWORK </v>
          </cell>
          <cell r="H72">
            <v>0</v>
          </cell>
          <cell r="I72">
            <v>0</v>
          </cell>
          <cell r="J72">
            <v>0</v>
          </cell>
          <cell r="K72">
            <v>0</v>
          </cell>
          <cell r="L72">
            <v>0</v>
          </cell>
          <cell r="M72">
            <v>0</v>
          </cell>
          <cell r="N72">
            <v>0</v>
          </cell>
          <cell r="O72">
            <v>0</v>
          </cell>
          <cell r="P72">
            <v>0</v>
          </cell>
          <cell r="Q72">
            <v>0</v>
          </cell>
          <cell r="R72">
            <v>0</v>
          </cell>
          <cell r="S72">
            <v>0</v>
          </cell>
        </row>
        <row r="73">
          <cell r="D73" t="str">
            <v>2057</v>
          </cell>
          <cell r="E73" t="str">
            <v>227803</v>
          </cell>
          <cell r="F73" t="str">
            <v xml:space="preserve">   </v>
          </cell>
          <cell r="G73" t="str">
            <v>EDEN PARK ACADEMY</v>
          </cell>
          <cell r="H73">
            <v>426194</v>
          </cell>
          <cell r="I73">
            <v>1077728</v>
          </cell>
          <cell r="J73">
            <v>44479</v>
          </cell>
          <cell r="K73">
            <v>-834839</v>
          </cell>
          <cell r="L73">
            <v>-263091</v>
          </cell>
          <cell r="M73">
            <v>4569</v>
          </cell>
          <cell r="N73">
            <v>-42180</v>
          </cell>
          <cell r="O73">
            <v>-11667</v>
          </cell>
          <cell r="P73">
            <v>-88159</v>
          </cell>
          <cell r="Q73">
            <v>51106</v>
          </cell>
          <cell r="R73">
            <v>35002</v>
          </cell>
          <cell r="S73">
            <v>399142</v>
          </cell>
        </row>
        <row r="74">
          <cell r="D74" t="str">
            <v>2215</v>
          </cell>
          <cell r="E74" t="str">
            <v>057833</v>
          </cell>
          <cell r="F74" t="str">
            <v xml:space="preserve">   </v>
          </cell>
          <cell r="G74" t="str">
            <v>EDUCATION CENTER INT ACADEMY</v>
          </cell>
          <cell r="H74">
            <v>140691</v>
          </cell>
          <cell r="I74">
            <v>355768</v>
          </cell>
          <cell r="J74">
            <v>14683</v>
          </cell>
          <cell r="K74">
            <v>-275588</v>
          </cell>
          <cell r="L74">
            <v>-86849</v>
          </cell>
          <cell r="M74">
            <v>1508</v>
          </cell>
          <cell r="N74">
            <v>-13925</v>
          </cell>
          <cell r="O74">
            <v>-3852</v>
          </cell>
          <cell r="P74">
            <v>-29102</v>
          </cell>
          <cell r="Q74">
            <v>16871</v>
          </cell>
          <cell r="R74">
            <v>27185</v>
          </cell>
          <cell r="S74">
            <v>147390</v>
          </cell>
        </row>
        <row r="75">
          <cell r="D75" t="str">
            <v>2179</v>
          </cell>
          <cell r="E75" t="str">
            <v>071804</v>
          </cell>
          <cell r="F75" t="str">
            <v xml:space="preserve">   </v>
          </cell>
          <cell r="G75" t="str">
            <v>EL PASO ACADEMY EAST</v>
          </cell>
          <cell r="H75">
            <v>57341</v>
          </cell>
          <cell r="I75">
            <v>144999</v>
          </cell>
          <cell r="J75">
            <v>5984</v>
          </cell>
          <cell r="K75">
            <v>-112321</v>
          </cell>
          <cell r="L75">
            <v>-35397</v>
          </cell>
          <cell r="M75">
            <v>615</v>
          </cell>
          <cell r="N75">
            <v>-5674</v>
          </cell>
          <cell r="O75">
            <v>-1570</v>
          </cell>
          <cell r="P75">
            <v>-11861</v>
          </cell>
          <cell r="Q75">
            <v>6876</v>
          </cell>
          <cell r="R75">
            <v>-2652</v>
          </cell>
          <cell r="S75">
            <v>46340</v>
          </cell>
        </row>
        <row r="76">
          <cell r="D76" t="str">
            <v>2336</v>
          </cell>
          <cell r="E76" t="str">
            <v>071810</v>
          </cell>
          <cell r="F76" t="str">
            <v xml:space="preserve">   </v>
          </cell>
          <cell r="G76" t="str">
            <v>EL PASO LEADERSHIP ACADEMY</v>
          </cell>
          <cell r="H76">
            <v>44194</v>
          </cell>
          <cell r="I76">
            <v>111754</v>
          </cell>
          <cell r="J76">
            <v>4612</v>
          </cell>
          <cell r="K76">
            <v>-86568</v>
          </cell>
          <cell r="L76">
            <v>-27281</v>
          </cell>
          <cell r="M76">
            <v>474</v>
          </cell>
          <cell r="N76">
            <v>-4375</v>
          </cell>
          <cell r="O76">
            <v>-1210</v>
          </cell>
          <cell r="P76">
            <v>-9142</v>
          </cell>
          <cell r="Q76">
            <v>5299</v>
          </cell>
          <cell r="R76">
            <v>-13220</v>
          </cell>
          <cell r="S76">
            <v>24537</v>
          </cell>
        </row>
        <row r="77">
          <cell r="D77" t="str">
            <v>2328</v>
          </cell>
          <cell r="E77" t="str">
            <v>015836</v>
          </cell>
          <cell r="F77" t="str">
            <v xml:space="preserve">   </v>
          </cell>
          <cell r="G77" t="str">
            <v>ELEANOR KOLITZ HEBREW LANGUAGE ACADEMY</v>
          </cell>
          <cell r="H77">
            <v>42295</v>
          </cell>
          <cell r="I77">
            <v>106952</v>
          </cell>
          <cell r="J77">
            <v>4414</v>
          </cell>
          <cell r="K77">
            <v>-82848</v>
          </cell>
          <cell r="L77">
            <v>-26109</v>
          </cell>
          <cell r="M77">
            <v>453</v>
          </cell>
          <cell r="N77">
            <v>-4185</v>
          </cell>
          <cell r="O77">
            <v>-1158</v>
          </cell>
          <cell r="P77">
            <v>-8749</v>
          </cell>
          <cell r="Q77">
            <v>5072</v>
          </cell>
          <cell r="R77">
            <v>-3176</v>
          </cell>
          <cell r="S77">
            <v>32961</v>
          </cell>
        </row>
        <row r="78">
          <cell r="D78" t="str">
            <v>2359</v>
          </cell>
          <cell r="E78" t="str">
            <v/>
          </cell>
          <cell r="F78" t="str">
            <v/>
          </cell>
          <cell r="G78" t="str">
            <v>ELEMENTARY SCHOOL FOR EDUCATION INNOVATION</v>
          </cell>
          <cell r="H78">
            <v>24357</v>
          </cell>
          <cell r="I78">
            <v>61592</v>
          </cell>
          <cell r="J78">
            <v>2542</v>
          </cell>
          <cell r="K78">
            <v>-47711</v>
          </cell>
          <cell r="L78">
            <v>-15036</v>
          </cell>
          <cell r="M78">
            <v>261</v>
          </cell>
          <cell r="N78">
            <v>-2411</v>
          </cell>
          <cell r="O78">
            <v>-667</v>
          </cell>
          <cell r="P78">
            <v>-5038</v>
          </cell>
          <cell r="Q78">
            <v>2921</v>
          </cell>
          <cell r="R78">
            <v>37348</v>
          </cell>
          <cell r="S78">
            <v>58158</v>
          </cell>
        </row>
        <row r="79">
          <cell r="D79" t="str">
            <v>2126</v>
          </cell>
          <cell r="E79" t="str">
            <v>072802</v>
          </cell>
          <cell r="F79" t="str">
            <v xml:space="preserve">   </v>
          </cell>
          <cell r="G79" t="str">
            <v>ERATH EXCELS! ACADEMY</v>
          </cell>
          <cell r="H79">
            <v>24718</v>
          </cell>
          <cell r="I79">
            <v>62505</v>
          </cell>
          <cell r="J79">
            <v>2580</v>
          </cell>
          <cell r="K79">
            <v>-48418</v>
          </cell>
          <cell r="L79">
            <v>-15258</v>
          </cell>
          <cell r="M79">
            <v>265</v>
          </cell>
          <cell r="N79">
            <v>-2447</v>
          </cell>
          <cell r="O79">
            <v>-677</v>
          </cell>
          <cell r="P79">
            <v>-5113</v>
          </cell>
          <cell r="Q79">
            <v>2964</v>
          </cell>
          <cell r="R79">
            <v>-8134</v>
          </cell>
          <cell r="S79">
            <v>12985</v>
          </cell>
        </row>
        <row r="80">
          <cell r="D80" t="str">
            <v>2352</v>
          </cell>
          <cell r="E80" t="str">
            <v>101872</v>
          </cell>
          <cell r="F80" t="str">
            <v xml:space="preserve">   </v>
          </cell>
          <cell r="G80" t="str">
            <v>ETOILE ACADEMY CHARTER SCHOOL</v>
          </cell>
          <cell r="H80">
            <v>19942</v>
          </cell>
          <cell r="I80">
            <v>50427</v>
          </cell>
          <cell r="J80">
            <v>2081</v>
          </cell>
          <cell r="K80">
            <v>-39062</v>
          </cell>
          <cell r="L80">
            <v>-12310</v>
          </cell>
          <cell r="M80">
            <v>214</v>
          </cell>
          <cell r="N80">
            <v>-1975</v>
          </cell>
          <cell r="O80">
            <v>-546</v>
          </cell>
          <cell r="P80">
            <v>-4125</v>
          </cell>
          <cell r="Q80">
            <v>2391</v>
          </cell>
          <cell r="R80">
            <v>7747</v>
          </cell>
          <cell r="S80">
            <v>24784</v>
          </cell>
        </row>
        <row r="81">
          <cell r="D81" t="str">
            <v>2225</v>
          </cell>
          <cell r="E81" t="str">
            <v>057834</v>
          </cell>
          <cell r="F81" t="str">
            <v xml:space="preserve">   </v>
          </cell>
          <cell r="G81" t="str">
            <v>EVOLUTION ACADEMY CHARTER SCHOOL</v>
          </cell>
          <cell r="H81">
            <v>112270</v>
          </cell>
          <cell r="I81">
            <v>283900</v>
          </cell>
          <cell r="J81">
            <v>11717</v>
          </cell>
          <cell r="K81">
            <v>-219918</v>
          </cell>
          <cell r="L81">
            <v>-69305</v>
          </cell>
          <cell r="M81">
            <v>1204</v>
          </cell>
          <cell r="N81">
            <v>-11110</v>
          </cell>
          <cell r="O81">
            <v>-3073</v>
          </cell>
          <cell r="P81">
            <v>-23223</v>
          </cell>
          <cell r="Q81">
            <v>13463</v>
          </cell>
          <cell r="R81">
            <v>12908</v>
          </cell>
          <cell r="S81">
            <v>108833</v>
          </cell>
        </row>
        <row r="82">
          <cell r="D82" t="str">
            <v>2321</v>
          </cell>
          <cell r="E82" t="str">
            <v>108809</v>
          </cell>
          <cell r="F82" t="str">
            <v xml:space="preserve">   </v>
          </cell>
          <cell r="G82" t="str">
            <v>EXCELLENCE IN LEADERSHIP ACADEMY</v>
          </cell>
          <cell r="H82">
            <v>48899</v>
          </cell>
          <cell r="I82">
            <v>123652</v>
          </cell>
          <cell r="J82">
            <v>5103</v>
          </cell>
          <cell r="K82">
            <v>-95784</v>
          </cell>
          <cell r="L82">
            <v>-30185</v>
          </cell>
          <cell r="M82">
            <v>524</v>
          </cell>
          <cell r="N82">
            <v>-4839</v>
          </cell>
          <cell r="O82">
            <v>-1339</v>
          </cell>
          <cell r="P82">
            <v>-10115</v>
          </cell>
          <cell r="Q82">
            <v>5864</v>
          </cell>
          <cell r="R82">
            <v>-5440</v>
          </cell>
          <cell r="S82">
            <v>36340</v>
          </cell>
        </row>
        <row r="83">
          <cell r="D83" t="str">
            <v>2107</v>
          </cell>
          <cell r="E83" t="str">
            <v>070801</v>
          </cell>
          <cell r="F83" t="str">
            <v xml:space="preserve">   </v>
          </cell>
          <cell r="G83" t="str">
            <v>FAITH FAMILY ACADEMY WAXAHACHIE</v>
          </cell>
          <cell r="H83">
            <v>654506</v>
          </cell>
          <cell r="I83">
            <v>1655067</v>
          </cell>
          <cell r="J83">
            <v>68307</v>
          </cell>
          <cell r="K83">
            <v>-1282063</v>
          </cell>
          <cell r="L83">
            <v>-404029</v>
          </cell>
          <cell r="M83">
            <v>7017</v>
          </cell>
          <cell r="N83">
            <v>-64777</v>
          </cell>
          <cell r="O83">
            <v>-17918</v>
          </cell>
          <cell r="P83">
            <v>-135386</v>
          </cell>
          <cell r="Q83">
            <v>78484</v>
          </cell>
          <cell r="R83">
            <v>-25015</v>
          </cell>
          <cell r="S83">
            <v>534193</v>
          </cell>
        </row>
        <row r="84">
          <cell r="D84" t="str">
            <v>2198</v>
          </cell>
          <cell r="E84" t="str">
            <v>220809</v>
          </cell>
          <cell r="F84" t="str">
            <v xml:space="preserve">   </v>
          </cell>
          <cell r="G84" t="str">
            <v>FT WORTH ACADEMY FINE ARTS</v>
          </cell>
          <cell r="H84">
            <v>115530</v>
          </cell>
          <cell r="I84">
            <v>292143</v>
          </cell>
          <cell r="J84">
            <v>12057</v>
          </cell>
          <cell r="K84">
            <v>-226302</v>
          </cell>
          <cell r="L84">
            <v>-71317</v>
          </cell>
          <cell r="M84">
            <v>1239</v>
          </cell>
          <cell r="N84">
            <v>-11436</v>
          </cell>
          <cell r="O84">
            <v>-3163</v>
          </cell>
          <cell r="P84">
            <v>-23898</v>
          </cell>
          <cell r="Q84">
            <v>13854</v>
          </cell>
          <cell r="R84">
            <v>3104</v>
          </cell>
          <cell r="S84">
            <v>101811</v>
          </cell>
        </row>
        <row r="85">
          <cell r="D85" t="str">
            <v>2112</v>
          </cell>
          <cell r="E85" t="str">
            <v>240801</v>
          </cell>
          <cell r="F85" t="str">
            <v xml:space="preserve">   </v>
          </cell>
          <cell r="G85" t="str">
            <v>GATEWAY ACADEMY</v>
          </cell>
          <cell r="H85">
            <v>88681</v>
          </cell>
          <cell r="I85">
            <v>224249</v>
          </cell>
          <cell r="J85">
            <v>9255</v>
          </cell>
          <cell r="K85">
            <v>-173710</v>
          </cell>
          <cell r="L85">
            <v>-54743</v>
          </cell>
          <cell r="M85">
            <v>951</v>
          </cell>
          <cell r="N85">
            <v>-8777</v>
          </cell>
          <cell r="O85">
            <v>-2428</v>
          </cell>
          <cell r="P85">
            <v>-18344</v>
          </cell>
          <cell r="Q85">
            <v>10634</v>
          </cell>
          <cell r="R85">
            <v>8327</v>
          </cell>
          <cell r="S85">
            <v>84095</v>
          </cell>
        </row>
        <row r="86">
          <cell r="D86" t="str">
            <v>2208</v>
          </cell>
          <cell r="E86" t="str">
            <v>057831</v>
          </cell>
          <cell r="F86" t="str">
            <v xml:space="preserve">   </v>
          </cell>
          <cell r="G86" t="str">
            <v>GATEWAY CHARTER ACADEMY</v>
          </cell>
          <cell r="H86">
            <v>134423</v>
          </cell>
          <cell r="I86">
            <v>339920</v>
          </cell>
          <cell r="J86">
            <v>14029</v>
          </cell>
          <cell r="K86">
            <v>-263312</v>
          </cell>
          <cell r="L86">
            <v>-82980</v>
          </cell>
          <cell r="M86">
            <v>1441</v>
          </cell>
          <cell r="N86">
            <v>-13303</v>
          </cell>
          <cell r="O86">
            <v>-3680</v>
          </cell>
          <cell r="P86">
            <v>-27806</v>
          </cell>
          <cell r="Q86">
            <v>16119</v>
          </cell>
          <cell r="R86">
            <v>-47801</v>
          </cell>
          <cell r="S86">
            <v>67050</v>
          </cell>
        </row>
        <row r="87">
          <cell r="D87" t="str">
            <v>2042</v>
          </cell>
          <cell r="E87" t="str">
            <v>015802</v>
          </cell>
          <cell r="F87" t="str">
            <v xml:space="preserve">   </v>
          </cell>
          <cell r="G87" t="str">
            <v>GEORGE GERVIN ACADEMY</v>
          </cell>
          <cell r="H87">
            <v>185847</v>
          </cell>
          <cell r="I87">
            <v>469955</v>
          </cell>
          <cell r="J87">
            <v>19396</v>
          </cell>
          <cell r="K87">
            <v>-364041</v>
          </cell>
          <cell r="L87">
            <v>-114724</v>
          </cell>
          <cell r="M87">
            <v>1992</v>
          </cell>
          <cell r="N87">
            <v>-18395</v>
          </cell>
          <cell r="O87">
            <v>-5088</v>
          </cell>
          <cell r="P87">
            <v>-38443</v>
          </cell>
          <cell r="Q87">
            <v>22286</v>
          </cell>
          <cell r="R87">
            <v>-26134</v>
          </cell>
          <cell r="S87">
            <v>132651</v>
          </cell>
        </row>
        <row r="88">
          <cell r="D88" t="str">
            <v>2032</v>
          </cell>
          <cell r="E88" t="str">
            <v>101804</v>
          </cell>
          <cell r="F88" t="str">
            <v xml:space="preserve">   </v>
          </cell>
          <cell r="G88" t="str">
            <v>GEORGE I SANCHEZ CHARTER</v>
          </cell>
          <cell r="H88">
            <v>309723</v>
          </cell>
          <cell r="I88">
            <v>783205</v>
          </cell>
          <cell r="J88">
            <v>32324</v>
          </cell>
          <cell r="K88">
            <v>-606693</v>
          </cell>
          <cell r="L88">
            <v>-191193</v>
          </cell>
          <cell r="M88">
            <v>3320</v>
          </cell>
          <cell r="N88">
            <v>-30653</v>
          </cell>
          <cell r="O88">
            <v>-8479</v>
          </cell>
          <cell r="P88">
            <v>-64067</v>
          </cell>
          <cell r="Q88">
            <v>37140</v>
          </cell>
          <cell r="R88">
            <v>28156</v>
          </cell>
          <cell r="S88">
            <v>292783</v>
          </cell>
        </row>
        <row r="89">
          <cell r="D89" t="str">
            <v>2234</v>
          </cell>
          <cell r="E89" t="str">
            <v>057835</v>
          </cell>
          <cell r="F89" t="str">
            <v xml:space="preserve">   </v>
          </cell>
          <cell r="G89" t="str">
            <v>GOLDEN RULE CHARTER SCHOOL</v>
          </cell>
          <cell r="H89">
            <v>462863</v>
          </cell>
          <cell r="I89">
            <v>1170454</v>
          </cell>
          <cell r="J89">
            <v>48306</v>
          </cell>
          <cell r="K89">
            <v>-906667</v>
          </cell>
          <cell r="L89">
            <v>-285727</v>
          </cell>
          <cell r="M89">
            <v>4962</v>
          </cell>
          <cell r="N89">
            <v>-45810</v>
          </cell>
          <cell r="O89">
            <v>-12671</v>
          </cell>
          <cell r="P89">
            <v>-95744</v>
          </cell>
          <cell r="Q89">
            <v>55503</v>
          </cell>
          <cell r="R89">
            <v>86067</v>
          </cell>
          <cell r="S89">
            <v>481536</v>
          </cell>
        </row>
        <row r="90">
          <cell r="D90" t="str">
            <v>2349</v>
          </cell>
          <cell r="E90" t="str">
            <v>246802</v>
          </cell>
          <cell r="F90" t="str">
            <v xml:space="preserve">   </v>
          </cell>
          <cell r="G90" t="str">
            <v>GOODWATER MONTESSORI SCHOOL</v>
          </cell>
          <cell r="H90">
            <v>64485</v>
          </cell>
          <cell r="I90">
            <v>163065</v>
          </cell>
          <cell r="J90">
            <v>6730</v>
          </cell>
          <cell r="K90">
            <v>-126315</v>
          </cell>
          <cell r="L90">
            <v>-39807</v>
          </cell>
          <cell r="M90">
            <v>691</v>
          </cell>
          <cell r="N90">
            <v>-6380</v>
          </cell>
          <cell r="O90">
            <v>-1765</v>
          </cell>
          <cell r="P90">
            <v>-13339</v>
          </cell>
          <cell r="Q90">
            <v>7733</v>
          </cell>
          <cell r="R90">
            <v>14612</v>
          </cell>
          <cell r="S90">
            <v>69710</v>
          </cell>
        </row>
        <row r="91">
          <cell r="D91" t="str">
            <v>2333</v>
          </cell>
          <cell r="E91" t="str">
            <v>015835</v>
          </cell>
          <cell r="F91" t="str">
            <v xml:space="preserve">   </v>
          </cell>
          <cell r="G91" t="str">
            <v>GREAT HEARTS ACADEMY - SAN ANTONIO</v>
          </cell>
          <cell r="H91">
            <v>638409</v>
          </cell>
          <cell r="I91">
            <v>1614362</v>
          </cell>
          <cell r="J91">
            <v>66627</v>
          </cell>
          <cell r="K91">
            <v>-1250532</v>
          </cell>
          <cell r="L91">
            <v>-394092</v>
          </cell>
          <cell r="M91">
            <v>6844</v>
          </cell>
          <cell r="N91">
            <v>-63183</v>
          </cell>
          <cell r="O91">
            <v>-17477</v>
          </cell>
          <cell r="P91">
            <v>-132056</v>
          </cell>
          <cell r="Q91">
            <v>76554</v>
          </cell>
          <cell r="R91">
            <v>326482</v>
          </cell>
          <cell r="S91">
            <v>871938</v>
          </cell>
        </row>
        <row r="92">
          <cell r="D92" t="str">
            <v>2059</v>
          </cell>
          <cell r="E92" t="str">
            <v>236801</v>
          </cell>
          <cell r="F92" t="str">
            <v xml:space="preserve">   </v>
          </cell>
          <cell r="G92" t="str">
            <v>GULF COAST TRADES CENTER</v>
          </cell>
          <cell r="H92">
            <v>253841</v>
          </cell>
          <cell r="I92">
            <v>641894</v>
          </cell>
          <cell r="J92">
            <v>26492</v>
          </cell>
          <cell r="K92">
            <v>-497230</v>
          </cell>
          <cell r="L92">
            <v>-156697</v>
          </cell>
          <cell r="M92">
            <v>2721</v>
          </cell>
          <cell r="N92">
            <v>-25122</v>
          </cell>
          <cell r="O92">
            <v>-6949</v>
          </cell>
          <cell r="P92">
            <v>-52508</v>
          </cell>
          <cell r="Q92">
            <v>30439</v>
          </cell>
          <cell r="R92">
            <v>56218</v>
          </cell>
          <cell r="S92">
            <v>273099</v>
          </cell>
        </row>
        <row r="93">
          <cell r="D93" t="str">
            <v>2272</v>
          </cell>
          <cell r="E93" t="str">
            <v>101858</v>
          </cell>
          <cell r="F93" t="str">
            <v xml:space="preserve">   </v>
          </cell>
          <cell r="G93" t="str">
            <v>HARMONY SCHOOL OF EXCELLENCE HOUSTON</v>
          </cell>
          <cell r="H93">
            <v>940358</v>
          </cell>
          <cell r="I93">
            <v>2377907</v>
          </cell>
          <cell r="J93">
            <v>98139</v>
          </cell>
          <cell r="K93">
            <v>-1841996</v>
          </cell>
          <cell r="L93">
            <v>-580486</v>
          </cell>
          <cell r="M93">
            <v>10081</v>
          </cell>
          <cell r="N93">
            <v>-93067</v>
          </cell>
          <cell r="O93">
            <v>-25743</v>
          </cell>
          <cell r="P93">
            <v>-194515</v>
          </cell>
          <cell r="Q93">
            <v>112762</v>
          </cell>
          <cell r="R93">
            <v>42912</v>
          </cell>
          <cell r="S93">
            <v>846352</v>
          </cell>
        </row>
        <row r="94">
          <cell r="D94" t="str">
            <v>2293</v>
          </cell>
          <cell r="E94" t="str">
            <v>101862</v>
          </cell>
          <cell r="F94" t="str">
            <v xml:space="preserve">   </v>
          </cell>
          <cell r="G94" t="str">
            <v>HARMONY SCHOOL OF SCIENCE HOUSTON</v>
          </cell>
          <cell r="H94">
            <v>698287</v>
          </cell>
          <cell r="I94">
            <v>1765777</v>
          </cell>
          <cell r="J94">
            <v>72876</v>
          </cell>
          <cell r="K94">
            <v>-1367822</v>
          </cell>
          <cell r="L94">
            <v>-431055</v>
          </cell>
          <cell r="M94">
            <v>7486</v>
          </cell>
          <cell r="N94">
            <v>-69110</v>
          </cell>
          <cell r="O94">
            <v>-19116</v>
          </cell>
          <cell r="P94">
            <v>-144442</v>
          </cell>
          <cell r="Q94">
            <v>83734</v>
          </cell>
          <cell r="R94">
            <v>85452</v>
          </cell>
          <cell r="S94">
            <v>682067</v>
          </cell>
        </row>
        <row r="95">
          <cell r="D95" t="str">
            <v>2228</v>
          </cell>
          <cell r="E95" t="str">
            <v>227816</v>
          </cell>
          <cell r="F95" t="str">
            <v xml:space="preserve">   </v>
          </cell>
          <cell r="G95" t="str">
            <v>HARMONY SCIENCE ACADEMY AUSTIN</v>
          </cell>
          <cell r="H95">
            <v>759250</v>
          </cell>
          <cell r="I95">
            <v>1919936</v>
          </cell>
          <cell r="J95">
            <v>79238</v>
          </cell>
          <cell r="K95">
            <v>-1487238</v>
          </cell>
          <cell r="L95">
            <v>-468688</v>
          </cell>
          <cell r="M95">
            <v>8140</v>
          </cell>
          <cell r="N95">
            <v>-75143</v>
          </cell>
          <cell r="O95">
            <v>-20785</v>
          </cell>
          <cell r="P95">
            <v>-157052</v>
          </cell>
          <cell r="Q95">
            <v>91044</v>
          </cell>
          <cell r="R95">
            <v>-8306</v>
          </cell>
          <cell r="S95">
            <v>640396</v>
          </cell>
        </row>
        <row r="96">
          <cell r="D96" t="str">
            <v>2270</v>
          </cell>
          <cell r="E96" t="str">
            <v>071806</v>
          </cell>
          <cell r="F96" t="str">
            <v xml:space="preserve">   </v>
          </cell>
          <cell r="G96" t="str">
            <v>HARMONY SCIENCE ACADEMY EL PASO</v>
          </cell>
          <cell r="H96">
            <v>726308</v>
          </cell>
          <cell r="I96">
            <v>1836634</v>
          </cell>
          <cell r="J96">
            <v>75800</v>
          </cell>
          <cell r="K96">
            <v>-1422710</v>
          </cell>
          <cell r="L96">
            <v>-448352</v>
          </cell>
          <cell r="M96">
            <v>7786</v>
          </cell>
          <cell r="N96">
            <v>-71882</v>
          </cell>
          <cell r="O96">
            <v>-19883</v>
          </cell>
          <cell r="P96">
            <v>-150238</v>
          </cell>
          <cell r="Q96">
            <v>87094</v>
          </cell>
          <cell r="R96">
            <v>32817</v>
          </cell>
          <cell r="S96">
            <v>653374</v>
          </cell>
        </row>
        <row r="97">
          <cell r="D97" t="str">
            <v>2181</v>
          </cell>
          <cell r="E97" t="str">
            <v>101846</v>
          </cell>
          <cell r="F97" t="str">
            <v xml:space="preserve">   </v>
          </cell>
          <cell r="G97" t="str">
            <v>HARMONY SCIENCE ACADEMY HOUSTON</v>
          </cell>
          <cell r="H97">
            <v>1056773</v>
          </cell>
          <cell r="I97">
            <v>2672287</v>
          </cell>
          <cell r="J97">
            <v>110289</v>
          </cell>
          <cell r="K97">
            <v>-2070031</v>
          </cell>
          <cell r="L97">
            <v>-652349</v>
          </cell>
          <cell r="M97">
            <v>11329</v>
          </cell>
          <cell r="N97">
            <v>-104591</v>
          </cell>
          <cell r="O97">
            <v>-28930</v>
          </cell>
          <cell r="P97">
            <v>-218596</v>
          </cell>
          <cell r="Q97">
            <v>126721</v>
          </cell>
          <cell r="R97">
            <v>22005</v>
          </cell>
          <cell r="S97">
            <v>924907</v>
          </cell>
        </row>
        <row r="98">
          <cell r="D98" t="str">
            <v>2268</v>
          </cell>
          <cell r="E98" t="str">
            <v>015828</v>
          </cell>
          <cell r="F98" t="str">
            <v xml:space="preserve">   </v>
          </cell>
          <cell r="G98" t="str">
            <v>HARMONY SCIENCE ACADEMY SAN ANTONIO</v>
          </cell>
          <cell r="H98">
            <v>928712</v>
          </cell>
          <cell r="I98">
            <v>2348456</v>
          </cell>
          <cell r="J98">
            <v>96924</v>
          </cell>
          <cell r="K98">
            <v>-1819182</v>
          </cell>
          <cell r="L98">
            <v>-573296</v>
          </cell>
          <cell r="M98">
            <v>9956</v>
          </cell>
          <cell r="N98">
            <v>-91916</v>
          </cell>
          <cell r="O98">
            <v>-25424</v>
          </cell>
          <cell r="P98">
            <v>-192106</v>
          </cell>
          <cell r="Q98">
            <v>111365</v>
          </cell>
          <cell r="R98">
            <v>44708</v>
          </cell>
          <cell r="S98">
            <v>838197</v>
          </cell>
        </row>
        <row r="99">
          <cell r="D99" t="str">
            <v>2283</v>
          </cell>
          <cell r="E99" t="str">
            <v>161807</v>
          </cell>
          <cell r="F99" t="str">
            <v xml:space="preserve">   </v>
          </cell>
          <cell r="G99" t="str">
            <v>HARMONY SCIENCE ACADEMY WACO</v>
          </cell>
          <cell r="H99">
            <v>1783192</v>
          </cell>
          <cell r="I99">
            <v>4509203</v>
          </cell>
          <cell r="J99">
            <v>186101</v>
          </cell>
          <cell r="K99">
            <v>-3492959</v>
          </cell>
          <cell r="L99">
            <v>-1100770</v>
          </cell>
          <cell r="M99">
            <v>19117</v>
          </cell>
          <cell r="N99">
            <v>-176485</v>
          </cell>
          <cell r="O99">
            <v>-48816</v>
          </cell>
          <cell r="P99">
            <v>-368857</v>
          </cell>
          <cell r="Q99">
            <v>213829</v>
          </cell>
          <cell r="R99">
            <v>-48895</v>
          </cell>
          <cell r="S99">
            <v>1474660</v>
          </cell>
        </row>
        <row r="100">
          <cell r="D100" t="str">
            <v>2303</v>
          </cell>
          <cell r="E100" t="str">
            <v>015833</v>
          </cell>
          <cell r="F100" t="str">
            <v xml:space="preserve">   </v>
          </cell>
          <cell r="G100" t="str">
            <v>HENRY FORD ACADEMY - SAN ANTONIO</v>
          </cell>
          <cell r="H100">
            <v>16777</v>
          </cell>
          <cell r="I100">
            <v>42425</v>
          </cell>
          <cell r="J100">
            <v>1751</v>
          </cell>
          <cell r="K100">
            <v>-32864</v>
          </cell>
          <cell r="L100">
            <v>-10357</v>
          </cell>
          <cell r="M100">
            <v>180</v>
          </cell>
          <cell r="N100">
            <v>-1659</v>
          </cell>
          <cell r="O100">
            <v>-459</v>
          </cell>
          <cell r="P100">
            <v>-3470</v>
          </cell>
          <cell r="Q100">
            <v>2012</v>
          </cell>
          <cell r="R100">
            <v>-6522</v>
          </cell>
          <cell r="S100">
            <v>7814</v>
          </cell>
        </row>
        <row r="101">
          <cell r="D101" t="str">
            <v>2342</v>
          </cell>
          <cell r="E101" t="str">
            <v>220819</v>
          </cell>
          <cell r="F101" t="str">
            <v xml:space="preserve">   </v>
          </cell>
          <cell r="G101" t="str">
            <v>HIGH POINT ACADEMY</v>
          </cell>
          <cell r="H101">
            <v>207947</v>
          </cell>
          <cell r="I101">
            <v>525840</v>
          </cell>
          <cell r="J101">
            <v>21702</v>
          </cell>
          <cell r="K101">
            <v>-407331</v>
          </cell>
          <cell r="L101">
            <v>-128366</v>
          </cell>
          <cell r="M101">
            <v>2229</v>
          </cell>
          <cell r="N101">
            <v>-20580</v>
          </cell>
          <cell r="O101">
            <v>-5693</v>
          </cell>
          <cell r="P101">
            <v>-43014</v>
          </cell>
          <cell r="Q101">
            <v>24936</v>
          </cell>
          <cell r="R101">
            <v>95349</v>
          </cell>
          <cell r="S101">
            <v>273019</v>
          </cell>
        </row>
        <row r="102">
          <cell r="D102" t="str">
            <v>2226</v>
          </cell>
          <cell r="E102" t="str">
            <v>101828</v>
          </cell>
          <cell r="F102" t="str">
            <v xml:space="preserve">   </v>
          </cell>
          <cell r="G102" t="str">
            <v>HOUSTON GATEWAY CHARTER SCHOOL</v>
          </cell>
          <cell r="H102">
            <v>471179</v>
          </cell>
          <cell r="I102">
            <v>1191483</v>
          </cell>
          <cell r="J102">
            <v>49174</v>
          </cell>
          <cell r="K102">
            <v>-922957</v>
          </cell>
          <cell r="L102">
            <v>-290860</v>
          </cell>
          <cell r="M102">
            <v>5051</v>
          </cell>
          <cell r="N102">
            <v>-46633</v>
          </cell>
          <cell r="O102">
            <v>-12899</v>
          </cell>
          <cell r="P102">
            <v>-97464</v>
          </cell>
          <cell r="Q102">
            <v>56501</v>
          </cell>
          <cell r="R102">
            <v>-44079</v>
          </cell>
          <cell r="S102">
            <v>358496</v>
          </cell>
        </row>
        <row r="103">
          <cell r="D103" t="str">
            <v>2101</v>
          </cell>
          <cell r="E103" t="str">
            <v>101821</v>
          </cell>
          <cell r="F103" t="str">
            <v xml:space="preserve">   </v>
          </cell>
          <cell r="G103" t="str">
            <v>HOUSTON HEIGHTS HIGH SCHOOL</v>
          </cell>
          <cell r="H103">
            <v>34377</v>
          </cell>
          <cell r="I103">
            <v>86929</v>
          </cell>
          <cell r="J103">
            <v>3588</v>
          </cell>
          <cell r="K103">
            <v>-67338</v>
          </cell>
          <cell r="L103">
            <v>-21221</v>
          </cell>
          <cell r="M103">
            <v>369</v>
          </cell>
          <cell r="N103">
            <v>-3403</v>
          </cell>
          <cell r="O103">
            <v>-941</v>
          </cell>
          <cell r="P103">
            <v>-7111</v>
          </cell>
          <cell r="Q103">
            <v>4122</v>
          </cell>
          <cell r="R103">
            <v>-1891</v>
          </cell>
          <cell r="S103">
            <v>27480</v>
          </cell>
        </row>
        <row r="104">
          <cell r="D104" t="str">
            <v>2184</v>
          </cell>
          <cell r="E104" t="str">
            <v>108807</v>
          </cell>
          <cell r="F104" t="str">
            <v xml:space="preserve">   </v>
          </cell>
          <cell r="G104" t="str">
            <v>IDEA PUBLIC SCHOOLS</v>
          </cell>
          <cell r="H104">
            <v>12691523</v>
          </cell>
          <cell r="I104">
            <v>32093373</v>
          </cell>
          <cell r="J104">
            <v>1324534</v>
          </cell>
          <cell r="K104">
            <v>-24860457</v>
          </cell>
          <cell r="L104">
            <v>-7834515</v>
          </cell>
          <cell r="M104">
            <v>136059</v>
          </cell>
          <cell r="N104">
            <v>-1256089</v>
          </cell>
          <cell r="O104">
            <v>-347439</v>
          </cell>
          <cell r="P104">
            <v>-2625267</v>
          </cell>
          <cell r="Q104">
            <v>1521883</v>
          </cell>
          <cell r="R104">
            <v>6189138</v>
          </cell>
          <cell r="S104">
            <v>17032743</v>
          </cell>
        </row>
        <row r="105">
          <cell r="D105" t="str">
            <v>2190</v>
          </cell>
          <cell r="E105" t="str">
            <v>057830</v>
          </cell>
          <cell r="F105" t="str">
            <v xml:space="preserve">   </v>
          </cell>
          <cell r="G105" t="str">
            <v>INSPIRED VISION ACADEMY</v>
          </cell>
          <cell r="H105">
            <v>345975</v>
          </cell>
          <cell r="I105">
            <v>874875</v>
          </cell>
          <cell r="J105">
            <v>36107</v>
          </cell>
          <cell r="K105">
            <v>-677703</v>
          </cell>
          <cell r="L105">
            <v>-213571</v>
          </cell>
          <cell r="M105">
            <v>3709</v>
          </cell>
          <cell r="N105">
            <v>-34243</v>
          </cell>
          <cell r="O105">
            <v>-9471</v>
          </cell>
          <cell r="P105">
            <v>-71566</v>
          </cell>
          <cell r="Q105">
            <v>41487</v>
          </cell>
          <cell r="R105">
            <v>62859</v>
          </cell>
          <cell r="S105">
            <v>358458</v>
          </cell>
        </row>
        <row r="106">
          <cell r="D106" t="str">
            <v>2325</v>
          </cell>
          <cell r="E106" t="str">
            <v>057848</v>
          </cell>
          <cell r="F106" t="str">
            <v xml:space="preserve">   </v>
          </cell>
          <cell r="G106" t="str">
            <v>INTERNATIONAL LEADERSHIP OF TEXAS</v>
          </cell>
          <cell r="H106">
            <v>3387548</v>
          </cell>
          <cell r="I106">
            <v>8566177</v>
          </cell>
          <cell r="J106">
            <v>353537</v>
          </cell>
          <cell r="K106">
            <v>-6635609</v>
          </cell>
          <cell r="L106">
            <v>-2091143</v>
          </cell>
          <cell r="M106">
            <v>36316</v>
          </cell>
          <cell r="N106">
            <v>-335270</v>
          </cell>
          <cell r="O106">
            <v>-92736</v>
          </cell>
          <cell r="P106">
            <v>-700721</v>
          </cell>
          <cell r="Q106">
            <v>406212</v>
          </cell>
          <cell r="R106">
            <v>534253</v>
          </cell>
          <cell r="S106">
            <v>3428564</v>
          </cell>
        </row>
        <row r="107">
          <cell r="D107" t="str">
            <v>2132</v>
          </cell>
          <cell r="E107" t="str">
            <v>057819</v>
          </cell>
          <cell r="F107" t="str">
            <v xml:space="preserve">   </v>
          </cell>
          <cell r="G107" t="str">
            <v>JEAN MASSIEU ACADEMY</v>
          </cell>
          <cell r="H107">
            <v>41579</v>
          </cell>
          <cell r="I107">
            <v>105142</v>
          </cell>
          <cell r="J107">
            <v>4339</v>
          </cell>
          <cell r="K107">
            <v>-81446</v>
          </cell>
          <cell r="L107">
            <v>-25667</v>
          </cell>
          <cell r="M107">
            <v>446</v>
          </cell>
          <cell r="N107">
            <v>-4114</v>
          </cell>
          <cell r="O107">
            <v>-1138</v>
          </cell>
          <cell r="P107">
            <v>-8601</v>
          </cell>
          <cell r="Q107">
            <v>4986</v>
          </cell>
          <cell r="R107">
            <v>-5021</v>
          </cell>
          <cell r="S107">
            <v>30505</v>
          </cell>
        </row>
        <row r="108">
          <cell r="D108" t="str">
            <v>2079</v>
          </cell>
          <cell r="E108" t="str">
            <v>015808</v>
          </cell>
          <cell r="F108" t="str">
            <v xml:space="preserve">   </v>
          </cell>
          <cell r="G108" t="str">
            <v>JOHN H WOOD CHARTER SCHOOL</v>
          </cell>
          <cell r="H108">
            <v>348609</v>
          </cell>
          <cell r="I108">
            <v>881535</v>
          </cell>
          <cell r="J108">
            <v>36382</v>
          </cell>
          <cell r="K108">
            <v>-682863</v>
          </cell>
          <cell r="L108">
            <v>-215197</v>
          </cell>
          <cell r="M108">
            <v>3737</v>
          </cell>
          <cell r="N108">
            <v>-34502</v>
          </cell>
          <cell r="O108">
            <v>-9543</v>
          </cell>
          <cell r="P108">
            <v>-72110</v>
          </cell>
          <cell r="Q108">
            <v>41803</v>
          </cell>
          <cell r="R108">
            <v>43392</v>
          </cell>
          <cell r="S108">
            <v>341243</v>
          </cell>
        </row>
        <row r="109">
          <cell r="D109" t="str">
            <v>2194</v>
          </cell>
          <cell r="E109" t="str">
            <v>015822</v>
          </cell>
          <cell r="F109" t="str">
            <v xml:space="preserve">   </v>
          </cell>
          <cell r="G109" t="str">
            <v>JUBILEE ACADEMIC CENTER</v>
          </cell>
          <cell r="H109">
            <v>967562</v>
          </cell>
          <cell r="I109">
            <v>2446697</v>
          </cell>
          <cell r="J109">
            <v>100978</v>
          </cell>
          <cell r="K109">
            <v>-1895283</v>
          </cell>
          <cell r="L109">
            <v>-597279</v>
          </cell>
          <cell r="M109">
            <v>10373</v>
          </cell>
          <cell r="N109">
            <v>-95761</v>
          </cell>
          <cell r="O109">
            <v>-26488</v>
          </cell>
          <cell r="P109">
            <v>-200142</v>
          </cell>
          <cell r="Q109">
            <v>116024</v>
          </cell>
          <cell r="R109">
            <v>-125028</v>
          </cell>
          <cell r="S109">
            <v>701653</v>
          </cell>
        </row>
        <row r="110">
          <cell r="D110" t="str">
            <v>2169</v>
          </cell>
          <cell r="E110" t="str">
            <v>105801</v>
          </cell>
          <cell r="F110" t="str">
            <v xml:space="preserve">   </v>
          </cell>
          <cell r="G110" t="str">
            <v>KATHERINE ANNE PORTER SCHOOL</v>
          </cell>
          <cell r="H110">
            <v>62975</v>
          </cell>
          <cell r="I110">
            <v>159246</v>
          </cell>
          <cell r="J110">
            <v>6572</v>
          </cell>
          <cell r="K110">
            <v>-123356</v>
          </cell>
          <cell r="L110">
            <v>-38874</v>
          </cell>
          <cell r="M110">
            <v>675</v>
          </cell>
          <cell r="N110">
            <v>-6235</v>
          </cell>
          <cell r="O110">
            <v>-1724</v>
          </cell>
          <cell r="P110">
            <v>-13026</v>
          </cell>
          <cell r="Q110">
            <v>7552</v>
          </cell>
          <cell r="R110">
            <v>13344</v>
          </cell>
          <cell r="S110">
            <v>67149</v>
          </cell>
        </row>
        <row r="111">
          <cell r="D111" t="str">
            <v>2347</v>
          </cell>
          <cell r="E111" t="str">
            <v>126801</v>
          </cell>
          <cell r="F111" t="str">
            <v xml:space="preserve">   </v>
          </cell>
          <cell r="G111" t="str">
            <v>KAUFFMAN LEADERSHIP ACADEMY</v>
          </cell>
          <cell r="H111">
            <v>26967</v>
          </cell>
          <cell r="I111">
            <v>68191</v>
          </cell>
          <cell r="J111">
            <v>2814</v>
          </cell>
          <cell r="K111">
            <v>-52823</v>
          </cell>
          <cell r="L111">
            <v>-16647</v>
          </cell>
          <cell r="M111">
            <v>289</v>
          </cell>
          <cell r="N111">
            <v>-2668</v>
          </cell>
          <cell r="O111">
            <v>-738</v>
          </cell>
          <cell r="P111">
            <v>-5578</v>
          </cell>
          <cell r="Q111">
            <v>3234</v>
          </cell>
          <cell r="R111">
            <v>18147</v>
          </cell>
          <cell r="S111">
            <v>41188</v>
          </cell>
        </row>
        <row r="112">
          <cell r="D112" t="str">
            <v>2339</v>
          </cell>
          <cell r="E112" t="str">
            <v>105803</v>
          </cell>
          <cell r="F112" t="str">
            <v xml:space="preserve">   </v>
          </cell>
          <cell r="G112" t="str">
            <v>KI CHARTER ACADEMY</v>
          </cell>
          <cell r="H112">
            <v>78986</v>
          </cell>
          <cell r="I112">
            <v>199735</v>
          </cell>
          <cell r="J112">
            <v>8243</v>
          </cell>
          <cell r="K112">
            <v>-154720</v>
          </cell>
          <cell r="L112">
            <v>-48758</v>
          </cell>
          <cell r="M112">
            <v>847</v>
          </cell>
          <cell r="N112">
            <v>-7819</v>
          </cell>
          <cell r="O112">
            <v>-2162</v>
          </cell>
          <cell r="P112">
            <v>-16338</v>
          </cell>
          <cell r="Q112">
            <v>9472</v>
          </cell>
          <cell r="R112">
            <v>9652</v>
          </cell>
          <cell r="S112">
            <v>77138</v>
          </cell>
        </row>
        <row r="113">
          <cell r="D113" t="str">
            <v>2253</v>
          </cell>
          <cell r="E113" t="str">
            <v>227820</v>
          </cell>
          <cell r="F113" t="str">
            <v xml:space="preserve">   </v>
          </cell>
          <cell r="G113" t="str">
            <v>KIPP AUSTIN COLLEGE PREP</v>
          </cell>
          <cell r="H113">
            <v>6233893</v>
          </cell>
          <cell r="I113">
            <v>15763801</v>
          </cell>
          <cell r="J113">
            <v>650592</v>
          </cell>
          <cell r="K113">
            <v>-12211097</v>
          </cell>
          <cell r="L113">
            <v>-3848201</v>
          </cell>
          <cell r="M113">
            <v>66830</v>
          </cell>
          <cell r="N113">
            <v>-616974</v>
          </cell>
          <cell r="O113">
            <v>-170657</v>
          </cell>
          <cell r="P113">
            <v>-1289493</v>
          </cell>
          <cell r="Q113">
            <v>747527</v>
          </cell>
          <cell r="R113">
            <v>-107308</v>
          </cell>
          <cell r="S113">
            <v>5218913</v>
          </cell>
        </row>
        <row r="114">
          <cell r="D114" t="str">
            <v>2263</v>
          </cell>
          <cell r="E114" t="str">
            <v>057839</v>
          </cell>
          <cell r="F114" t="str">
            <v xml:space="preserve">   </v>
          </cell>
          <cell r="G114" t="str">
            <v>LA ACADEMIA DE ESTRELLAS</v>
          </cell>
          <cell r="H114">
            <v>235262</v>
          </cell>
          <cell r="I114">
            <v>594912</v>
          </cell>
          <cell r="J114">
            <v>24553</v>
          </cell>
          <cell r="K114">
            <v>-460836</v>
          </cell>
          <cell r="L114">
            <v>-145228</v>
          </cell>
          <cell r="M114">
            <v>2522</v>
          </cell>
          <cell r="N114">
            <v>-23285</v>
          </cell>
          <cell r="O114">
            <v>-6440</v>
          </cell>
          <cell r="P114">
            <v>-48664</v>
          </cell>
          <cell r="Q114">
            <v>28211</v>
          </cell>
          <cell r="R114">
            <v>-12375</v>
          </cell>
          <cell r="S114">
            <v>188632</v>
          </cell>
        </row>
        <row r="115">
          <cell r="D115" t="str">
            <v>2277</v>
          </cell>
          <cell r="E115" t="str">
            <v>071807</v>
          </cell>
          <cell r="F115" t="str">
            <v xml:space="preserve">   </v>
          </cell>
          <cell r="G115" t="str">
            <v>LA FE PREPARATORY SCHOOL</v>
          </cell>
          <cell r="H115">
            <v>53140</v>
          </cell>
          <cell r="I115">
            <v>134377</v>
          </cell>
          <cell r="J115">
            <v>5546</v>
          </cell>
          <cell r="K115">
            <v>-104092</v>
          </cell>
          <cell r="L115">
            <v>-32804</v>
          </cell>
          <cell r="M115">
            <v>570</v>
          </cell>
          <cell r="N115">
            <v>-5259</v>
          </cell>
          <cell r="O115">
            <v>-1455</v>
          </cell>
          <cell r="P115">
            <v>-10992</v>
          </cell>
          <cell r="Q115">
            <v>6372</v>
          </cell>
          <cell r="R115">
            <v>-39290</v>
          </cell>
          <cell r="S115">
            <v>6113</v>
          </cell>
        </row>
        <row r="116">
          <cell r="D116" t="str">
            <v>2311</v>
          </cell>
          <cell r="E116" t="str">
            <v>061804</v>
          </cell>
          <cell r="F116" t="str">
            <v xml:space="preserve">   </v>
          </cell>
          <cell r="G116" t="str">
            <v>LEADERSHIP PREP SCHOOL</v>
          </cell>
          <cell r="H116">
            <v>155389</v>
          </cell>
          <cell r="I116">
            <v>392935</v>
          </cell>
          <cell r="J116">
            <v>16217</v>
          </cell>
          <cell r="K116">
            <v>-304379</v>
          </cell>
          <cell r="L116">
            <v>-95922</v>
          </cell>
          <cell r="M116">
            <v>1666</v>
          </cell>
          <cell r="N116">
            <v>-15380</v>
          </cell>
          <cell r="O116">
            <v>-4254</v>
          </cell>
          <cell r="P116">
            <v>-32142</v>
          </cell>
          <cell r="Q116">
            <v>18633</v>
          </cell>
          <cell r="R116">
            <v>15839</v>
          </cell>
          <cell r="S116">
            <v>148602</v>
          </cell>
        </row>
        <row r="117">
          <cell r="D117" t="str">
            <v>2318</v>
          </cell>
          <cell r="E117" t="str">
            <v>057846</v>
          </cell>
          <cell r="F117" t="str">
            <v xml:space="preserve">   </v>
          </cell>
          <cell r="G117" t="str">
            <v>LEGACY PREPARATORY</v>
          </cell>
          <cell r="H117">
            <v>311300</v>
          </cell>
          <cell r="I117">
            <v>787191</v>
          </cell>
          <cell r="J117">
            <v>32488</v>
          </cell>
          <cell r="K117">
            <v>-609781</v>
          </cell>
          <cell r="L117">
            <v>-192166</v>
          </cell>
          <cell r="M117">
            <v>3337</v>
          </cell>
          <cell r="N117">
            <v>-30809</v>
          </cell>
          <cell r="O117">
            <v>-8522</v>
          </cell>
          <cell r="P117">
            <v>-64393</v>
          </cell>
          <cell r="Q117">
            <v>37329</v>
          </cell>
          <cell r="R117">
            <v>37361</v>
          </cell>
          <cell r="S117">
            <v>303335</v>
          </cell>
        </row>
        <row r="118">
          <cell r="D118" t="str">
            <v>2355</v>
          </cell>
          <cell r="E118" t="str">
            <v>101874</v>
          </cell>
          <cell r="F118" t="str">
            <v xml:space="preserve">   </v>
          </cell>
          <cell r="G118" t="str">
            <v>LEGACY SCHOOL OF SPORT SCIENCES</v>
          </cell>
          <cell r="H118">
            <v>63800</v>
          </cell>
          <cell r="I118">
            <v>161333</v>
          </cell>
          <cell r="J118">
            <v>6658</v>
          </cell>
          <cell r="K118">
            <v>-124973</v>
          </cell>
          <cell r="L118">
            <v>-39384</v>
          </cell>
          <cell r="M118">
            <v>684</v>
          </cell>
          <cell r="N118">
            <v>-6314</v>
          </cell>
          <cell r="O118">
            <v>-1747</v>
          </cell>
          <cell r="P118">
            <v>-13197</v>
          </cell>
          <cell r="Q118">
            <v>7650</v>
          </cell>
          <cell r="R118">
            <v>32368</v>
          </cell>
          <cell r="S118">
            <v>86878</v>
          </cell>
        </row>
        <row r="119">
          <cell r="D119" t="str">
            <v>2064</v>
          </cell>
          <cell r="E119" t="str">
            <v>057807</v>
          </cell>
          <cell r="F119" t="str">
            <v xml:space="preserve">   </v>
          </cell>
          <cell r="G119" t="str">
            <v>LIFE SCHOOL</v>
          </cell>
          <cell r="H119">
            <v>1004587</v>
          </cell>
          <cell r="I119">
            <v>2540324</v>
          </cell>
          <cell r="J119">
            <v>104842</v>
          </cell>
          <cell r="K119">
            <v>-1967808</v>
          </cell>
          <cell r="L119">
            <v>-620134</v>
          </cell>
          <cell r="M119">
            <v>10770</v>
          </cell>
          <cell r="N119">
            <v>-99426</v>
          </cell>
          <cell r="O119">
            <v>-27501</v>
          </cell>
          <cell r="P119">
            <v>-207801</v>
          </cell>
          <cell r="Q119">
            <v>120463</v>
          </cell>
          <cell r="R119">
            <v>81559</v>
          </cell>
          <cell r="S119">
            <v>939875</v>
          </cell>
        </row>
        <row r="120">
          <cell r="D120" t="str">
            <v>2243</v>
          </cell>
          <cell r="E120" t="str">
            <v>015825</v>
          </cell>
          <cell r="F120" t="str">
            <v xml:space="preserve">   </v>
          </cell>
          <cell r="G120" t="str">
            <v>LIGHTHOUSE CHARTER SCHOOL</v>
          </cell>
          <cell r="H120">
            <v>64377</v>
          </cell>
          <cell r="I120">
            <v>162792</v>
          </cell>
          <cell r="J120">
            <v>6719</v>
          </cell>
          <cell r="K120">
            <v>-126103</v>
          </cell>
          <cell r="L120">
            <v>-39740</v>
          </cell>
          <cell r="M120">
            <v>690</v>
          </cell>
          <cell r="N120">
            <v>-6371</v>
          </cell>
          <cell r="O120">
            <v>-1762</v>
          </cell>
          <cell r="P120">
            <v>-13317</v>
          </cell>
          <cell r="Q120">
            <v>7720</v>
          </cell>
          <cell r="R120">
            <v>7030</v>
          </cell>
          <cell r="S120">
            <v>62035</v>
          </cell>
        </row>
        <row r="121">
          <cell r="D121" t="str">
            <v>2367</v>
          </cell>
          <cell r="E121" t="str">
            <v/>
          </cell>
          <cell r="F121" t="str">
            <v/>
          </cell>
          <cell r="G121" t="str">
            <v xml:space="preserve">LUBBOCK PARTNERSHIP NETWORK </v>
          </cell>
          <cell r="H121">
            <v>3143</v>
          </cell>
          <cell r="I121">
            <v>7949</v>
          </cell>
          <cell r="J121">
            <v>328</v>
          </cell>
          <cell r="K121">
            <v>-6157</v>
          </cell>
          <cell r="L121">
            <v>-1940</v>
          </cell>
          <cell r="M121">
            <v>34</v>
          </cell>
          <cell r="N121">
            <v>-312</v>
          </cell>
          <cell r="O121">
            <v>-86</v>
          </cell>
          <cell r="P121">
            <v>-650</v>
          </cell>
          <cell r="Q121">
            <v>377</v>
          </cell>
          <cell r="R121">
            <v>4820</v>
          </cell>
          <cell r="S121">
            <v>7506</v>
          </cell>
        </row>
        <row r="122">
          <cell r="D122" t="str">
            <v>2300</v>
          </cell>
          <cell r="E122" t="str">
            <v>057844</v>
          </cell>
          <cell r="F122" t="str">
            <v xml:space="preserve">   </v>
          </cell>
          <cell r="G122" t="str">
            <v>MANARA ACADEMY</v>
          </cell>
          <cell r="H122">
            <v>167693</v>
          </cell>
          <cell r="I122">
            <v>424049</v>
          </cell>
          <cell r="J122">
            <v>17501</v>
          </cell>
          <cell r="K122">
            <v>-328481</v>
          </cell>
          <cell r="L122">
            <v>-103517</v>
          </cell>
          <cell r="M122">
            <v>1798</v>
          </cell>
          <cell r="N122">
            <v>-16597</v>
          </cell>
          <cell r="O122">
            <v>-4591</v>
          </cell>
          <cell r="P122">
            <v>-34688</v>
          </cell>
          <cell r="Q122">
            <v>20109</v>
          </cell>
          <cell r="R122">
            <v>-41398</v>
          </cell>
          <cell r="S122">
            <v>101878</v>
          </cell>
        </row>
        <row r="123">
          <cell r="D123" t="str">
            <v>2286</v>
          </cell>
          <cell r="E123" t="str">
            <v>130801</v>
          </cell>
          <cell r="F123" t="str">
            <v xml:space="preserve">   </v>
          </cell>
          <cell r="G123" t="str">
            <v>MEADOWLAND CHARTER SCHOOL</v>
          </cell>
          <cell r="H123">
            <v>84733</v>
          </cell>
          <cell r="I123">
            <v>214266</v>
          </cell>
          <cell r="J123">
            <v>8843</v>
          </cell>
          <cell r="K123">
            <v>-165977</v>
          </cell>
          <cell r="L123">
            <v>-52306</v>
          </cell>
          <cell r="M123">
            <v>908</v>
          </cell>
          <cell r="N123">
            <v>-8386</v>
          </cell>
          <cell r="O123">
            <v>-2320</v>
          </cell>
          <cell r="P123">
            <v>-17527</v>
          </cell>
          <cell r="Q123">
            <v>10161</v>
          </cell>
          <cell r="R123">
            <v>-21014</v>
          </cell>
          <cell r="S123">
            <v>51381</v>
          </cell>
        </row>
        <row r="124">
          <cell r="D124" t="str">
            <v>2314</v>
          </cell>
          <cell r="E124" t="str">
            <v>246801</v>
          </cell>
          <cell r="F124" t="str">
            <v xml:space="preserve">   </v>
          </cell>
          <cell r="G124" t="str">
            <v>MERIDIAN WORLD SCHOOL</v>
          </cell>
          <cell r="H124">
            <v>270691</v>
          </cell>
          <cell r="I124">
            <v>684503</v>
          </cell>
          <cell r="J124">
            <v>28250</v>
          </cell>
          <cell r="K124">
            <v>-530236</v>
          </cell>
          <cell r="L124">
            <v>-167098</v>
          </cell>
          <cell r="M124">
            <v>2902</v>
          </cell>
          <cell r="N124">
            <v>-26790</v>
          </cell>
          <cell r="O124">
            <v>-7410</v>
          </cell>
          <cell r="P124">
            <v>-55993</v>
          </cell>
          <cell r="Q124">
            <v>32459</v>
          </cell>
          <cell r="R124">
            <v>-8618</v>
          </cell>
          <cell r="S124">
            <v>222660</v>
          </cell>
        </row>
        <row r="125">
          <cell r="D125" t="str">
            <v>2255</v>
          </cell>
          <cell r="E125" t="str">
            <v>101855</v>
          </cell>
          <cell r="F125" t="str">
            <v xml:space="preserve">   </v>
          </cell>
          <cell r="G125" t="str">
            <v>MEYERPARK ELEMENTARY CHARTER</v>
          </cell>
          <cell r="H125">
            <v>57355</v>
          </cell>
          <cell r="I125">
            <v>145036</v>
          </cell>
          <cell r="J125">
            <v>5986</v>
          </cell>
          <cell r="K125">
            <v>-112349</v>
          </cell>
          <cell r="L125">
            <v>-35406</v>
          </cell>
          <cell r="M125">
            <v>615</v>
          </cell>
          <cell r="N125">
            <v>-5676</v>
          </cell>
          <cell r="O125">
            <v>-1570</v>
          </cell>
          <cell r="P125">
            <v>-11864</v>
          </cell>
          <cell r="Q125">
            <v>6878</v>
          </cell>
          <cell r="R125">
            <v>17840</v>
          </cell>
          <cell r="S125">
            <v>66845</v>
          </cell>
        </row>
        <row r="126">
          <cell r="D126" t="str">
            <v>2238</v>
          </cell>
          <cell r="E126" t="str">
            <v>165802</v>
          </cell>
          <cell r="F126" t="str">
            <v xml:space="preserve">   </v>
          </cell>
          <cell r="G126" t="str">
            <v>MIDLAND ACADEMY CHARTER SCHOOL</v>
          </cell>
          <cell r="H126">
            <v>70156</v>
          </cell>
          <cell r="I126">
            <v>177405</v>
          </cell>
          <cell r="J126">
            <v>7322</v>
          </cell>
          <cell r="K126">
            <v>-137423</v>
          </cell>
          <cell r="L126">
            <v>-43307</v>
          </cell>
          <cell r="M126">
            <v>752</v>
          </cell>
          <cell r="N126">
            <v>-6945</v>
          </cell>
          <cell r="O126">
            <v>-1921</v>
          </cell>
          <cell r="P126">
            <v>-14512</v>
          </cell>
          <cell r="Q126">
            <v>8413</v>
          </cell>
          <cell r="R126">
            <v>-10527</v>
          </cell>
          <cell r="S126">
            <v>49413</v>
          </cell>
        </row>
        <row r="127">
          <cell r="D127" t="str">
            <v>2111</v>
          </cell>
          <cell r="E127" t="str">
            <v>108804</v>
          </cell>
          <cell r="F127" t="str">
            <v xml:space="preserve">   </v>
          </cell>
          <cell r="G127" t="str">
            <v>MID-VALLEY ACADEMY</v>
          </cell>
          <cell r="H127">
            <v>78022</v>
          </cell>
          <cell r="I127">
            <v>197297</v>
          </cell>
          <cell r="J127">
            <v>8143</v>
          </cell>
          <cell r="K127">
            <v>-152832</v>
          </cell>
          <cell r="L127">
            <v>-48163</v>
          </cell>
          <cell r="M127">
            <v>836</v>
          </cell>
          <cell r="N127">
            <v>-7722</v>
          </cell>
          <cell r="O127">
            <v>-2136</v>
          </cell>
          <cell r="P127">
            <v>-16139</v>
          </cell>
          <cell r="Q127">
            <v>9356</v>
          </cell>
          <cell r="R127">
            <v>40912</v>
          </cell>
          <cell r="S127">
            <v>107574</v>
          </cell>
        </row>
        <row r="128">
          <cell r="D128" t="str">
            <v>2335</v>
          </cell>
          <cell r="E128" t="str">
            <v>227826</v>
          </cell>
          <cell r="F128" t="str">
            <v xml:space="preserve">   </v>
          </cell>
          <cell r="G128" t="str">
            <v>MONTESSORI FOR ALL</v>
          </cell>
          <cell r="H128">
            <v>92627</v>
          </cell>
          <cell r="I128">
            <v>234228</v>
          </cell>
          <cell r="J128">
            <v>9667</v>
          </cell>
          <cell r="K128">
            <v>-181440</v>
          </cell>
          <cell r="L128">
            <v>-57179</v>
          </cell>
          <cell r="M128">
            <v>993</v>
          </cell>
          <cell r="N128">
            <v>-9167</v>
          </cell>
          <cell r="O128">
            <v>-2536</v>
          </cell>
          <cell r="P128">
            <v>-19160</v>
          </cell>
          <cell r="Q128">
            <v>11107</v>
          </cell>
          <cell r="R128">
            <v>10618</v>
          </cell>
          <cell r="S128">
            <v>89758</v>
          </cell>
        </row>
        <row r="129">
          <cell r="D129" t="str">
            <v>2357</v>
          </cell>
          <cell r="E129" t="str">
            <v>84902</v>
          </cell>
          <cell r="F129" t="str">
            <v xml:space="preserve">   </v>
          </cell>
          <cell r="G129" t="str">
            <v>MOODY EARLY CHILDHOOD CENTER</v>
          </cell>
          <cell r="H129">
            <v>310194</v>
          </cell>
          <cell r="I129">
            <v>784395</v>
          </cell>
          <cell r="J129">
            <v>32373</v>
          </cell>
          <cell r="K129">
            <v>-607615</v>
          </cell>
          <cell r="L129">
            <v>-191484</v>
          </cell>
          <cell r="M129">
            <v>3325</v>
          </cell>
          <cell r="N129">
            <v>-30700</v>
          </cell>
          <cell r="O129">
            <v>-8492</v>
          </cell>
          <cell r="P129">
            <v>-64164</v>
          </cell>
          <cell r="Q129">
            <v>37196</v>
          </cell>
          <cell r="R129">
            <v>464762</v>
          </cell>
          <cell r="S129">
            <v>729790</v>
          </cell>
        </row>
        <row r="130">
          <cell r="D130" t="str">
            <v>2261</v>
          </cell>
          <cell r="E130" t="str">
            <v>015805</v>
          </cell>
          <cell r="F130" t="str">
            <v xml:space="preserve">   </v>
          </cell>
          <cell r="G130" t="str">
            <v>NEW FRONTIERS CHARTER SCHOOL</v>
          </cell>
          <cell r="H130">
            <v>155250</v>
          </cell>
          <cell r="I130">
            <v>392585</v>
          </cell>
          <cell r="J130">
            <v>16202</v>
          </cell>
          <cell r="K130">
            <v>-304107</v>
          </cell>
          <cell r="L130">
            <v>-95836</v>
          </cell>
          <cell r="M130">
            <v>1664</v>
          </cell>
          <cell r="N130">
            <v>-15365</v>
          </cell>
          <cell r="O130">
            <v>-4250</v>
          </cell>
          <cell r="P130">
            <v>-32114</v>
          </cell>
          <cell r="Q130">
            <v>18617</v>
          </cell>
          <cell r="R130">
            <v>-36424</v>
          </cell>
          <cell r="S130">
            <v>96222</v>
          </cell>
        </row>
        <row r="131">
          <cell r="D131" t="str">
            <v>2315</v>
          </cell>
          <cell r="E131" t="str">
            <v>220817</v>
          </cell>
          <cell r="F131" t="str">
            <v xml:space="preserve">   </v>
          </cell>
          <cell r="G131" t="str">
            <v>NEWMAN INTERNATIONAL ACADEMY</v>
          </cell>
          <cell r="H131">
            <v>486907</v>
          </cell>
          <cell r="I131">
            <v>1231254</v>
          </cell>
          <cell r="J131">
            <v>50815</v>
          </cell>
          <cell r="K131">
            <v>-953765</v>
          </cell>
          <cell r="L131">
            <v>-300569</v>
          </cell>
          <cell r="M131">
            <v>5220</v>
          </cell>
          <cell r="N131">
            <v>-48189</v>
          </cell>
          <cell r="O131">
            <v>-13329</v>
          </cell>
          <cell r="P131">
            <v>-100718</v>
          </cell>
          <cell r="Q131">
            <v>58387</v>
          </cell>
          <cell r="R131">
            <v>8033</v>
          </cell>
          <cell r="S131">
            <v>424046</v>
          </cell>
        </row>
        <row r="132">
          <cell r="D132" t="str">
            <v>2278</v>
          </cell>
          <cell r="E132" t="str">
            <v>220814</v>
          </cell>
          <cell r="F132" t="str">
            <v xml:space="preserve">   </v>
          </cell>
          <cell r="G132" t="str">
            <v>NORTH TEXAS ELEMENTARY SCHOOL OF ARTS</v>
          </cell>
          <cell r="H132">
            <v>42817</v>
          </cell>
          <cell r="I132">
            <v>108273</v>
          </cell>
          <cell r="J132">
            <v>4469</v>
          </cell>
          <cell r="K132">
            <v>-83871</v>
          </cell>
          <cell r="L132">
            <v>-26431</v>
          </cell>
          <cell r="M132">
            <v>459</v>
          </cell>
          <cell r="N132">
            <v>-4237</v>
          </cell>
          <cell r="O132">
            <v>-1172</v>
          </cell>
          <cell r="P132">
            <v>-8857</v>
          </cell>
          <cell r="Q132">
            <v>5134</v>
          </cell>
          <cell r="R132">
            <v>-21228</v>
          </cell>
          <cell r="S132">
            <v>15356</v>
          </cell>
        </row>
        <row r="133">
          <cell r="D133" t="str">
            <v>2249</v>
          </cell>
          <cell r="E133" t="str">
            <v>057809</v>
          </cell>
          <cell r="F133" t="str">
            <v xml:space="preserve">   </v>
          </cell>
          <cell r="G133" t="str">
            <v>NOVA CHARTER SCHOOL</v>
          </cell>
          <cell r="H133">
            <v>29125</v>
          </cell>
          <cell r="I133">
            <v>73649</v>
          </cell>
          <cell r="J133">
            <v>3040</v>
          </cell>
          <cell r="K133">
            <v>-57051</v>
          </cell>
          <cell r="L133">
            <v>-17979</v>
          </cell>
          <cell r="M133">
            <v>312</v>
          </cell>
          <cell r="N133">
            <v>-2881</v>
          </cell>
          <cell r="O133">
            <v>-797</v>
          </cell>
          <cell r="P133">
            <v>-6025</v>
          </cell>
          <cell r="Q133">
            <v>3492</v>
          </cell>
          <cell r="R133">
            <v>-44729</v>
          </cell>
          <cell r="S133">
            <v>-19844</v>
          </cell>
        </row>
        <row r="134">
          <cell r="D134" t="str">
            <v>2185</v>
          </cell>
          <cell r="E134" t="str">
            <v>057827</v>
          </cell>
          <cell r="F134" t="str">
            <v xml:space="preserve">   </v>
          </cell>
          <cell r="G134" t="str">
            <v>NOVA CHARTER SOUTHEAST</v>
          </cell>
          <cell r="H134">
            <v>158229</v>
          </cell>
          <cell r="I134">
            <v>400118</v>
          </cell>
          <cell r="J134">
            <v>16513</v>
          </cell>
          <cell r="K134">
            <v>-309943</v>
          </cell>
          <cell r="L134">
            <v>-97675</v>
          </cell>
          <cell r="M134">
            <v>1696</v>
          </cell>
          <cell r="N134">
            <v>-15660</v>
          </cell>
          <cell r="O134">
            <v>-4332</v>
          </cell>
          <cell r="P134">
            <v>-32730</v>
          </cell>
          <cell r="Q134">
            <v>18974</v>
          </cell>
          <cell r="R134">
            <v>15194</v>
          </cell>
          <cell r="S134">
            <v>150384</v>
          </cell>
        </row>
        <row r="135">
          <cell r="D135" t="str">
            <v>2067</v>
          </cell>
          <cell r="E135" t="str">
            <v>227804</v>
          </cell>
          <cell r="F135" t="str">
            <v xml:space="preserve">   </v>
          </cell>
          <cell r="G135" t="str">
            <v>NYOS CHARTER SCHOOL</v>
          </cell>
          <cell r="H135">
            <v>184454</v>
          </cell>
          <cell r="I135">
            <v>466434</v>
          </cell>
          <cell r="J135">
            <v>19250</v>
          </cell>
          <cell r="K135">
            <v>-361313</v>
          </cell>
          <cell r="L135">
            <v>-113864</v>
          </cell>
          <cell r="M135">
            <v>1977</v>
          </cell>
          <cell r="N135">
            <v>-18256</v>
          </cell>
          <cell r="O135">
            <v>-5050</v>
          </cell>
          <cell r="P135">
            <v>-38155</v>
          </cell>
          <cell r="Q135">
            <v>22119</v>
          </cell>
          <cell r="R135">
            <v>-6382</v>
          </cell>
          <cell r="S135">
            <v>151214</v>
          </cell>
        </row>
        <row r="136">
          <cell r="D136" t="str">
            <v>2157</v>
          </cell>
          <cell r="E136" t="str">
            <v>084802</v>
          </cell>
          <cell r="F136" t="str">
            <v xml:space="preserve">   </v>
          </cell>
          <cell r="G136" t="str">
            <v>ODYSSEY ACADEMY</v>
          </cell>
          <cell r="H136">
            <v>267878</v>
          </cell>
          <cell r="I136">
            <v>677390</v>
          </cell>
          <cell r="J136">
            <v>27957</v>
          </cell>
          <cell r="K136">
            <v>-524726</v>
          </cell>
          <cell r="L136">
            <v>-165362</v>
          </cell>
          <cell r="M136">
            <v>2872</v>
          </cell>
          <cell r="N136">
            <v>-26513</v>
          </cell>
          <cell r="O136">
            <v>-7333</v>
          </cell>
          <cell r="P136">
            <v>-55411</v>
          </cell>
          <cell r="Q136">
            <v>32122</v>
          </cell>
          <cell r="R136">
            <v>38658</v>
          </cell>
          <cell r="S136">
            <v>267532</v>
          </cell>
        </row>
        <row r="137">
          <cell r="D137" t="str">
            <v>2220</v>
          </cell>
          <cell r="E137" t="str">
            <v>014804</v>
          </cell>
          <cell r="F137" t="str">
            <v xml:space="preserve">   </v>
          </cell>
          <cell r="G137" t="str">
            <v>ORENDA CHARTER SCHOOL</v>
          </cell>
          <cell r="H137">
            <v>226767</v>
          </cell>
          <cell r="I137">
            <v>573430</v>
          </cell>
          <cell r="J137">
            <v>23666</v>
          </cell>
          <cell r="K137">
            <v>-444196</v>
          </cell>
          <cell r="L137">
            <v>-139984</v>
          </cell>
          <cell r="M137">
            <v>2431</v>
          </cell>
          <cell r="N137">
            <v>-22444</v>
          </cell>
          <cell r="O137">
            <v>-6208</v>
          </cell>
          <cell r="P137">
            <v>-46907</v>
          </cell>
          <cell r="Q137">
            <v>27192</v>
          </cell>
          <cell r="R137">
            <v>-10645</v>
          </cell>
          <cell r="S137">
            <v>183102</v>
          </cell>
        </row>
        <row r="138">
          <cell r="D138" t="str">
            <v>2187</v>
          </cell>
          <cell r="E138" t="str">
            <v>183801</v>
          </cell>
          <cell r="F138" t="str">
            <v xml:space="preserve">   </v>
          </cell>
          <cell r="G138" t="str">
            <v>PANOLA CHARTER SCHOOL</v>
          </cell>
          <cell r="H138">
            <v>27305</v>
          </cell>
          <cell r="I138">
            <v>69047</v>
          </cell>
          <cell r="J138">
            <v>2850</v>
          </cell>
          <cell r="K138">
            <v>-53486</v>
          </cell>
          <cell r="L138">
            <v>-16856</v>
          </cell>
          <cell r="M138">
            <v>293</v>
          </cell>
          <cell r="N138">
            <v>-2701</v>
          </cell>
          <cell r="O138">
            <v>-747</v>
          </cell>
          <cell r="P138">
            <v>-5648</v>
          </cell>
          <cell r="Q138">
            <v>3274</v>
          </cell>
          <cell r="R138">
            <v>22541</v>
          </cell>
          <cell r="S138">
            <v>45872</v>
          </cell>
        </row>
        <row r="139">
          <cell r="D139" t="str">
            <v>2113</v>
          </cell>
          <cell r="E139" t="str">
            <v>071803</v>
          </cell>
          <cell r="F139" t="str">
            <v xml:space="preserve">   </v>
          </cell>
          <cell r="G139" t="str">
            <v>PASO DEL NORTE ACADEMY</v>
          </cell>
          <cell r="H139">
            <v>30390</v>
          </cell>
          <cell r="I139">
            <v>76849</v>
          </cell>
          <cell r="J139">
            <v>3172</v>
          </cell>
          <cell r="K139">
            <v>-59529</v>
          </cell>
          <cell r="L139">
            <v>-18760</v>
          </cell>
          <cell r="M139">
            <v>326</v>
          </cell>
          <cell r="N139">
            <v>-3009</v>
          </cell>
          <cell r="O139">
            <v>-832</v>
          </cell>
          <cell r="P139">
            <v>-6286</v>
          </cell>
          <cell r="Q139">
            <v>3644</v>
          </cell>
          <cell r="R139">
            <v>-2842</v>
          </cell>
          <cell r="S139">
            <v>23123</v>
          </cell>
        </row>
        <row r="140">
          <cell r="D140" t="str">
            <v>2039</v>
          </cell>
          <cell r="E140" t="str">
            <v>057802</v>
          </cell>
          <cell r="F140" t="str">
            <v xml:space="preserve">   </v>
          </cell>
          <cell r="G140" t="str">
            <v>PEGASUS SCHOOL OF LIBERAL ARTS &amp; SCIENCE</v>
          </cell>
          <cell r="H140">
            <v>154447</v>
          </cell>
          <cell r="I140">
            <v>390555</v>
          </cell>
          <cell r="J140">
            <v>16119</v>
          </cell>
          <cell r="K140">
            <v>-302535</v>
          </cell>
          <cell r="L140">
            <v>-95341</v>
          </cell>
          <cell r="M140">
            <v>1656</v>
          </cell>
          <cell r="N140">
            <v>-15286</v>
          </cell>
          <cell r="O140">
            <v>-4228</v>
          </cell>
          <cell r="P140">
            <v>-31948</v>
          </cell>
          <cell r="Q140">
            <v>18520</v>
          </cell>
          <cell r="R140">
            <v>-7767</v>
          </cell>
          <cell r="S140">
            <v>124192</v>
          </cell>
        </row>
        <row r="141">
          <cell r="D141" t="str">
            <v>2133</v>
          </cell>
          <cell r="E141" t="str">
            <v>003801</v>
          </cell>
          <cell r="F141" t="str">
            <v xml:space="preserve">   </v>
          </cell>
          <cell r="G141" t="str">
            <v>PINEYWOODS ACADEMY</v>
          </cell>
          <cell r="H141">
            <v>183500</v>
          </cell>
          <cell r="I141">
            <v>464020</v>
          </cell>
          <cell r="J141">
            <v>19151</v>
          </cell>
          <cell r="K141">
            <v>-359444</v>
          </cell>
          <cell r="L141">
            <v>-113275</v>
          </cell>
          <cell r="M141">
            <v>1967</v>
          </cell>
          <cell r="N141">
            <v>-18159</v>
          </cell>
          <cell r="O141">
            <v>-5023</v>
          </cell>
          <cell r="P141">
            <v>-37957</v>
          </cell>
          <cell r="Q141">
            <v>22004</v>
          </cell>
          <cell r="R141">
            <v>10150</v>
          </cell>
          <cell r="S141">
            <v>166934</v>
          </cell>
        </row>
        <row r="142">
          <cell r="D142" t="str">
            <v>2346</v>
          </cell>
          <cell r="E142" t="str">
            <v>057850</v>
          </cell>
          <cell r="F142" t="str">
            <v xml:space="preserve">   </v>
          </cell>
          <cell r="G142" t="str">
            <v>PIONEER TECHNOLGY &amp; ARTS ACADEMY</v>
          </cell>
          <cell r="H142">
            <v>111195</v>
          </cell>
          <cell r="I142">
            <v>281182</v>
          </cell>
          <cell r="J142">
            <v>11605</v>
          </cell>
          <cell r="K142">
            <v>-217811</v>
          </cell>
          <cell r="L142">
            <v>-68641</v>
          </cell>
          <cell r="M142">
            <v>1192</v>
          </cell>
          <cell r="N142">
            <v>-11006</v>
          </cell>
          <cell r="O142">
            <v>-3044</v>
          </cell>
          <cell r="P142">
            <v>-23001</v>
          </cell>
          <cell r="Q142">
            <v>13334</v>
          </cell>
          <cell r="R142">
            <v>92304</v>
          </cell>
          <cell r="S142">
            <v>187309</v>
          </cell>
        </row>
        <row r="143">
          <cell r="D143" t="str">
            <v>2041</v>
          </cell>
          <cell r="E143" t="str">
            <v>015801</v>
          </cell>
          <cell r="F143" t="str">
            <v xml:space="preserve">   </v>
          </cell>
          <cell r="G143" t="str">
            <v>POR VIDA ACADEMY</v>
          </cell>
          <cell r="H143">
            <v>141245</v>
          </cell>
          <cell r="I143">
            <v>357170</v>
          </cell>
          <cell r="J143">
            <v>14741</v>
          </cell>
          <cell r="K143">
            <v>-276675</v>
          </cell>
          <cell r="L143">
            <v>-87191</v>
          </cell>
          <cell r="M143">
            <v>1514</v>
          </cell>
          <cell r="N143">
            <v>-13977</v>
          </cell>
          <cell r="O143">
            <v>-3867</v>
          </cell>
          <cell r="P143">
            <v>-29217</v>
          </cell>
          <cell r="Q143">
            <v>16937</v>
          </cell>
          <cell r="R143">
            <v>-43163</v>
          </cell>
          <cell r="S143">
            <v>77517</v>
          </cell>
        </row>
        <row r="144">
          <cell r="D144" t="str">
            <v>2183</v>
          </cell>
          <cell r="E144" t="str">
            <v>072801</v>
          </cell>
          <cell r="F144" t="str">
            <v xml:space="preserve">   </v>
          </cell>
          <cell r="G144" t="str">
            <v>PREMIER HIGH SCHOOLS</v>
          </cell>
          <cell r="H144">
            <v>718806</v>
          </cell>
          <cell r="I144">
            <v>1817663</v>
          </cell>
          <cell r="J144">
            <v>75017</v>
          </cell>
          <cell r="K144">
            <v>-1408015</v>
          </cell>
          <cell r="L144">
            <v>-443721</v>
          </cell>
          <cell r="M144">
            <v>7706</v>
          </cell>
          <cell r="N144">
            <v>-71141</v>
          </cell>
          <cell r="O144">
            <v>-19678</v>
          </cell>
          <cell r="P144">
            <v>-148687</v>
          </cell>
          <cell r="Q144">
            <v>86194</v>
          </cell>
          <cell r="R144">
            <v>81752</v>
          </cell>
          <cell r="S144">
            <v>695896</v>
          </cell>
        </row>
        <row r="145">
          <cell r="D145" t="str">
            <v>2369</v>
          </cell>
          <cell r="E145" t="str">
            <v/>
          </cell>
          <cell r="F145" t="str">
            <v/>
          </cell>
          <cell r="G145" t="str">
            <v>PROMESA ACADEMY CHARTER SCHOOL</v>
          </cell>
          <cell r="H145">
            <v>23296</v>
          </cell>
          <cell r="I145">
            <v>58910</v>
          </cell>
          <cell r="J145">
            <v>2431</v>
          </cell>
          <cell r="K145">
            <v>-45633</v>
          </cell>
          <cell r="L145">
            <v>-14381</v>
          </cell>
          <cell r="M145">
            <v>250</v>
          </cell>
          <cell r="N145">
            <v>-2306</v>
          </cell>
          <cell r="O145">
            <v>-638</v>
          </cell>
          <cell r="P145">
            <v>-4819</v>
          </cell>
          <cell r="Q145">
            <v>2794</v>
          </cell>
          <cell r="R145">
            <v>35722</v>
          </cell>
          <cell r="S145">
            <v>55626</v>
          </cell>
        </row>
        <row r="146">
          <cell r="D146" t="str">
            <v>2233</v>
          </cell>
          <cell r="E146" t="str">
            <v>101853</v>
          </cell>
          <cell r="F146" t="str">
            <v xml:space="preserve">   </v>
          </cell>
          <cell r="G146" t="str">
            <v>PROMISE COMMUNITY SCHOOL</v>
          </cell>
          <cell r="H146">
            <v>1905747</v>
          </cell>
          <cell r="I146">
            <v>4819109</v>
          </cell>
          <cell r="J146">
            <v>198891</v>
          </cell>
          <cell r="K146">
            <v>-3733022</v>
          </cell>
          <cell r="L146">
            <v>-1176423</v>
          </cell>
          <cell r="M146">
            <v>20430</v>
          </cell>
          <cell r="N146">
            <v>-188614</v>
          </cell>
          <cell r="O146">
            <v>-52171</v>
          </cell>
          <cell r="P146">
            <v>-394208</v>
          </cell>
          <cell r="Q146">
            <v>228525</v>
          </cell>
          <cell r="R146">
            <v>102092</v>
          </cell>
          <cell r="S146">
            <v>1730356</v>
          </cell>
        </row>
        <row r="147">
          <cell r="D147" t="str">
            <v>2117</v>
          </cell>
          <cell r="E147" t="str">
            <v>015815</v>
          </cell>
          <cell r="F147" t="str">
            <v xml:space="preserve">   </v>
          </cell>
          <cell r="G147" t="str">
            <v>RADIANCE ACADEMY OF LEARNING</v>
          </cell>
          <cell r="H147">
            <v>144609</v>
          </cell>
          <cell r="I147">
            <v>365678</v>
          </cell>
          <cell r="J147">
            <v>15092</v>
          </cell>
          <cell r="K147">
            <v>-283264</v>
          </cell>
          <cell r="L147">
            <v>-89268</v>
          </cell>
          <cell r="M147">
            <v>1550</v>
          </cell>
          <cell r="N147">
            <v>-14311</v>
          </cell>
          <cell r="O147">
            <v>-3959</v>
          </cell>
          <cell r="P147">
            <v>-29913</v>
          </cell>
          <cell r="Q147">
            <v>17341</v>
          </cell>
          <cell r="R147">
            <v>35351</v>
          </cell>
          <cell r="S147">
            <v>158906</v>
          </cell>
        </row>
        <row r="148">
          <cell r="D148" t="str">
            <v>2108</v>
          </cell>
          <cell r="E148" t="str">
            <v>234801</v>
          </cell>
          <cell r="F148" t="str">
            <v xml:space="preserve">   </v>
          </cell>
          <cell r="G148" t="str">
            <v>RANCH ACADEMY</v>
          </cell>
          <cell r="H148">
            <v>32234</v>
          </cell>
          <cell r="I148">
            <v>81512</v>
          </cell>
          <cell r="J148">
            <v>3364</v>
          </cell>
          <cell r="K148">
            <v>-63142</v>
          </cell>
          <cell r="L148">
            <v>-19898</v>
          </cell>
          <cell r="M148">
            <v>346</v>
          </cell>
          <cell r="N148">
            <v>-3191</v>
          </cell>
          <cell r="O148">
            <v>-882</v>
          </cell>
          <cell r="P148">
            <v>-6668</v>
          </cell>
          <cell r="Q148">
            <v>3865</v>
          </cell>
          <cell r="R148">
            <v>-5469</v>
          </cell>
          <cell r="S148">
            <v>22071</v>
          </cell>
        </row>
        <row r="149">
          <cell r="D149" t="str">
            <v>2055</v>
          </cell>
          <cell r="E149" t="str">
            <v>161802</v>
          </cell>
          <cell r="F149" t="str">
            <v xml:space="preserve">   </v>
          </cell>
          <cell r="G149" t="str">
            <v>RAPOPORT ACADEMY</v>
          </cell>
          <cell r="H149">
            <v>218104</v>
          </cell>
          <cell r="I149">
            <v>551525</v>
          </cell>
          <cell r="J149">
            <v>22762</v>
          </cell>
          <cell r="K149">
            <v>-427227</v>
          </cell>
          <cell r="L149">
            <v>-134636</v>
          </cell>
          <cell r="M149">
            <v>2338</v>
          </cell>
          <cell r="N149">
            <v>-21585</v>
          </cell>
          <cell r="O149">
            <v>-5971</v>
          </cell>
          <cell r="P149">
            <v>-45115</v>
          </cell>
          <cell r="Q149">
            <v>26154</v>
          </cell>
          <cell r="R149">
            <v>24311</v>
          </cell>
          <cell r="S149">
            <v>210660</v>
          </cell>
        </row>
        <row r="150">
          <cell r="D150" t="str">
            <v>2033</v>
          </cell>
          <cell r="E150" t="str">
            <v>101806</v>
          </cell>
          <cell r="F150" t="str">
            <v xml:space="preserve">   </v>
          </cell>
          <cell r="G150" t="str">
            <v>RAUL YZAGUIRRE SCHOOL</v>
          </cell>
          <cell r="H150">
            <v>355474</v>
          </cell>
          <cell r="I150">
            <v>898896</v>
          </cell>
          <cell r="J150">
            <v>37099</v>
          </cell>
          <cell r="K150">
            <v>-696311</v>
          </cell>
          <cell r="L150">
            <v>-219435</v>
          </cell>
          <cell r="M150">
            <v>3811</v>
          </cell>
          <cell r="N150">
            <v>-35182</v>
          </cell>
          <cell r="O150">
            <v>-9731</v>
          </cell>
          <cell r="P150">
            <v>-73531</v>
          </cell>
          <cell r="Q150">
            <v>42626</v>
          </cell>
          <cell r="R150">
            <v>44880</v>
          </cell>
          <cell r="S150">
            <v>348596</v>
          </cell>
        </row>
        <row r="151">
          <cell r="D151" t="str">
            <v>2368</v>
          </cell>
          <cell r="E151" t="str">
            <v/>
          </cell>
          <cell r="F151" t="str">
            <v/>
          </cell>
          <cell r="G151" t="str">
            <v>RELAY LAB SCHOOLS TEXAS</v>
          </cell>
          <cell r="H151">
            <v>3859</v>
          </cell>
          <cell r="I151">
            <v>9758</v>
          </cell>
          <cell r="J151">
            <v>403</v>
          </cell>
          <cell r="K151">
            <v>-7559</v>
          </cell>
          <cell r="L151">
            <v>-2382</v>
          </cell>
          <cell r="M151">
            <v>41</v>
          </cell>
          <cell r="N151">
            <v>-382</v>
          </cell>
          <cell r="O151">
            <v>-106</v>
          </cell>
          <cell r="P151">
            <v>-798</v>
          </cell>
          <cell r="Q151">
            <v>463</v>
          </cell>
          <cell r="R151">
            <v>5917</v>
          </cell>
          <cell r="S151">
            <v>9214</v>
          </cell>
        </row>
        <row r="152">
          <cell r="D152" t="str">
            <v>2358</v>
          </cell>
          <cell r="E152" t="str">
            <v/>
          </cell>
          <cell r="F152" t="str">
            <v/>
          </cell>
          <cell r="G152" t="str">
            <v>REVE PREPARATORY CHARTER SCHOOL</v>
          </cell>
          <cell r="H152">
            <v>16568</v>
          </cell>
          <cell r="I152">
            <v>41895</v>
          </cell>
          <cell r="J152">
            <v>1729</v>
          </cell>
          <cell r="K152">
            <v>-32453</v>
          </cell>
          <cell r="L152">
            <v>-10227</v>
          </cell>
          <cell r="M152">
            <v>178</v>
          </cell>
          <cell r="N152">
            <v>-1639</v>
          </cell>
          <cell r="O152">
            <v>-454</v>
          </cell>
          <cell r="P152">
            <v>-3427</v>
          </cell>
          <cell r="Q152">
            <v>1987</v>
          </cell>
          <cell r="R152">
            <v>25405</v>
          </cell>
          <cell r="S152">
            <v>39562</v>
          </cell>
        </row>
        <row r="153">
          <cell r="D153" t="str">
            <v>2070</v>
          </cell>
          <cell r="E153" t="str">
            <v>014801</v>
          </cell>
          <cell r="F153" t="str">
            <v xml:space="preserve">   </v>
          </cell>
          <cell r="G153" t="str">
            <v>RICHARD MILBURN - KILLEEN</v>
          </cell>
          <cell r="H153">
            <v>126742</v>
          </cell>
          <cell r="I153">
            <v>320497</v>
          </cell>
          <cell r="J153">
            <v>13227</v>
          </cell>
          <cell r="K153">
            <v>-248266</v>
          </cell>
          <cell r="L153">
            <v>-78238</v>
          </cell>
          <cell r="M153">
            <v>1359</v>
          </cell>
          <cell r="N153">
            <v>-12544</v>
          </cell>
          <cell r="O153">
            <v>-3470</v>
          </cell>
          <cell r="P153">
            <v>-26217</v>
          </cell>
          <cell r="Q153">
            <v>15198</v>
          </cell>
          <cell r="R153">
            <v>13509</v>
          </cell>
          <cell r="S153">
            <v>121797</v>
          </cell>
        </row>
        <row r="154">
          <cell r="D154" t="str">
            <v>2156</v>
          </cell>
          <cell r="E154" t="str">
            <v>152802</v>
          </cell>
          <cell r="F154" t="str">
            <v xml:space="preserve">   </v>
          </cell>
          <cell r="G154" t="str">
            <v>RISE ACADEMY</v>
          </cell>
          <cell r="H154">
            <v>49344</v>
          </cell>
          <cell r="I154">
            <v>124777</v>
          </cell>
          <cell r="J154">
            <v>5150</v>
          </cell>
          <cell r="K154">
            <v>-96656</v>
          </cell>
          <cell r="L154">
            <v>-30460</v>
          </cell>
          <cell r="M154">
            <v>529</v>
          </cell>
          <cell r="N154">
            <v>-4884</v>
          </cell>
          <cell r="O154">
            <v>-1351</v>
          </cell>
          <cell r="P154">
            <v>-10207</v>
          </cell>
          <cell r="Q154">
            <v>5917</v>
          </cell>
          <cell r="R154">
            <v>2579</v>
          </cell>
          <cell r="S154">
            <v>44738</v>
          </cell>
        </row>
        <row r="155">
          <cell r="D155" t="str">
            <v>2370</v>
          </cell>
          <cell r="E155" t="str">
            <v/>
          </cell>
          <cell r="F155" t="str">
            <v/>
          </cell>
          <cell r="G155" t="str">
            <v>RURAL SCHOOLS INNOVATION ZONE</v>
          </cell>
          <cell r="H155">
            <v>2297</v>
          </cell>
          <cell r="I155">
            <v>5809</v>
          </cell>
          <cell r="J155">
            <v>240</v>
          </cell>
          <cell r="K155">
            <v>-4500</v>
          </cell>
          <cell r="L155">
            <v>-1418</v>
          </cell>
          <cell r="M155">
            <v>25</v>
          </cell>
          <cell r="N155">
            <v>-227</v>
          </cell>
          <cell r="O155">
            <v>-63</v>
          </cell>
          <cell r="P155">
            <v>-475</v>
          </cell>
          <cell r="Q155">
            <v>275</v>
          </cell>
          <cell r="R155">
            <v>3522</v>
          </cell>
          <cell r="S155">
            <v>5485</v>
          </cell>
        </row>
        <row r="156">
          <cell r="D156" t="str">
            <v>2075</v>
          </cell>
          <cell r="E156" t="str">
            <v>015806</v>
          </cell>
          <cell r="F156" t="str">
            <v xml:space="preserve">   </v>
          </cell>
          <cell r="G156" t="str">
            <v>SCHOOL OF EXCELLENCE IN EDUCATION</v>
          </cell>
          <cell r="H156">
            <v>207033</v>
          </cell>
          <cell r="I156">
            <v>523529</v>
          </cell>
          <cell r="J156">
            <v>21607</v>
          </cell>
          <cell r="K156">
            <v>-405541</v>
          </cell>
          <cell r="L156">
            <v>-127802</v>
          </cell>
          <cell r="M156">
            <v>2219</v>
          </cell>
          <cell r="N156">
            <v>-20489</v>
          </cell>
          <cell r="O156">
            <v>-5668</v>
          </cell>
          <cell r="P156">
            <v>-42825</v>
          </cell>
          <cell r="Q156">
            <v>24826</v>
          </cell>
          <cell r="R156">
            <v>-22093</v>
          </cell>
          <cell r="S156">
            <v>154796</v>
          </cell>
        </row>
        <row r="157">
          <cell r="D157" t="str">
            <v>2291</v>
          </cell>
          <cell r="E157" t="str">
            <v>015831</v>
          </cell>
          <cell r="F157" t="str">
            <v xml:space="preserve">   </v>
          </cell>
          <cell r="G157" t="str">
            <v>SCHOOL OF SCIENCE &amp; TECH-DISCOVERY</v>
          </cell>
          <cell r="H157">
            <v>439989</v>
          </cell>
          <cell r="I157">
            <v>1112612</v>
          </cell>
          <cell r="J157">
            <v>45919</v>
          </cell>
          <cell r="K157">
            <v>-861861</v>
          </cell>
          <cell r="L157">
            <v>-271607</v>
          </cell>
          <cell r="M157">
            <v>4717</v>
          </cell>
          <cell r="N157">
            <v>-43546</v>
          </cell>
          <cell r="O157">
            <v>-12045</v>
          </cell>
          <cell r="P157">
            <v>-91013</v>
          </cell>
          <cell r="Q157">
            <v>52761</v>
          </cell>
          <cell r="R157">
            <v>116061</v>
          </cell>
          <cell r="S157">
            <v>491987</v>
          </cell>
        </row>
        <row r="158">
          <cell r="D158" t="str">
            <v>2256</v>
          </cell>
          <cell r="E158" t="str">
            <v>015827</v>
          </cell>
          <cell r="F158" t="str">
            <v xml:space="preserve">   </v>
          </cell>
          <cell r="G158" t="str">
            <v>SCHOOL OF SCIENCE &amp; TECHNOLOGY</v>
          </cell>
          <cell r="H158">
            <v>427655</v>
          </cell>
          <cell r="I158">
            <v>1081421</v>
          </cell>
          <cell r="J158">
            <v>44632</v>
          </cell>
          <cell r="K158">
            <v>-837700</v>
          </cell>
          <cell r="L158">
            <v>-263992</v>
          </cell>
          <cell r="M158">
            <v>4585</v>
          </cell>
          <cell r="N158">
            <v>-42327</v>
          </cell>
          <cell r="O158">
            <v>-11707</v>
          </cell>
          <cell r="P158">
            <v>-88461</v>
          </cell>
          <cell r="Q158">
            <v>51282</v>
          </cell>
          <cell r="R158">
            <v>193719</v>
          </cell>
          <cell r="S158">
            <v>559107</v>
          </cell>
        </row>
        <row r="159">
          <cell r="D159" t="str">
            <v>2279</v>
          </cell>
          <cell r="E159" t="str">
            <v>178808</v>
          </cell>
          <cell r="F159" t="str">
            <v xml:space="preserve">   </v>
          </cell>
          <cell r="G159" t="str">
            <v>SEASHORE CHARTER SCHOOLS</v>
          </cell>
          <cell r="H159">
            <v>68217</v>
          </cell>
          <cell r="I159">
            <v>172501</v>
          </cell>
          <cell r="J159">
            <v>7119</v>
          </cell>
          <cell r="K159">
            <v>-133625</v>
          </cell>
          <cell r="L159">
            <v>-42110</v>
          </cell>
          <cell r="M159">
            <v>731</v>
          </cell>
          <cell r="N159">
            <v>-6751</v>
          </cell>
          <cell r="O159">
            <v>-1867</v>
          </cell>
          <cell r="P159">
            <v>-14111</v>
          </cell>
          <cell r="Q159">
            <v>8180</v>
          </cell>
          <cell r="R159">
            <v>-12260</v>
          </cell>
          <cell r="S159">
            <v>46024</v>
          </cell>
        </row>
        <row r="160">
          <cell r="D160" t="str">
            <v>2027</v>
          </cell>
          <cell r="E160" t="str">
            <v>101802</v>
          </cell>
          <cell r="F160" t="str">
            <v xml:space="preserve">   </v>
          </cell>
          <cell r="G160" t="str">
            <v>SER-NINOS CHARTER SCHOOL</v>
          </cell>
          <cell r="H160">
            <v>232001</v>
          </cell>
          <cell r="I160">
            <v>586666</v>
          </cell>
          <cell r="J160">
            <v>24212</v>
          </cell>
          <cell r="K160">
            <v>-454448</v>
          </cell>
          <cell r="L160">
            <v>-143215</v>
          </cell>
          <cell r="M160">
            <v>2487</v>
          </cell>
          <cell r="N160">
            <v>-22962</v>
          </cell>
          <cell r="O160">
            <v>-6351</v>
          </cell>
          <cell r="P160">
            <v>-47990</v>
          </cell>
          <cell r="Q160">
            <v>27820</v>
          </cell>
          <cell r="R160">
            <v>9238</v>
          </cell>
          <cell r="S160">
            <v>207458</v>
          </cell>
        </row>
        <row r="161">
          <cell r="D161" t="str">
            <v>2114</v>
          </cell>
          <cell r="E161" t="str">
            <v>152803</v>
          </cell>
          <cell r="F161" t="str">
            <v xml:space="preserve">   </v>
          </cell>
          <cell r="G161" t="str">
            <v>SOUTH PLAINS ACADEMY</v>
          </cell>
          <cell r="H161">
            <v>27150</v>
          </cell>
          <cell r="I161">
            <v>68656</v>
          </cell>
          <cell r="J161">
            <v>2834</v>
          </cell>
          <cell r="K161">
            <v>-53183</v>
          </cell>
          <cell r="L161">
            <v>-16760</v>
          </cell>
          <cell r="M161">
            <v>291</v>
          </cell>
          <cell r="N161">
            <v>-2687</v>
          </cell>
          <cell r="O161">
            <v>-743</v>
          </cell>
          <cell r="P161">
            <v>-5616</v>
          </cell>
          <cell r="Q161">
            <v>3256</v>
          </cell>
          <cell r="R161">
            <v>-4520</v>
          </cell>
          <cell r="S161">
            <v>18678</v>
          </cell>
        </row>
        <row r="162">
          <cell r="D162" t="str">
            <v>2077</v>
          </cell>
          <cell r="E162" t="str">
            <v>108802</v>
          </cell>
          <cell r="F162" t="str">
            <v xml:space="preserve">   </v>
          </cell>
          <cell r="G162" t="str">
            <v>SOUTH TEXAS EDUCATIONAL TECH</v>
          </cell>
          <cell r="H162">
            <v>302253</v>
          </cell>
          <cell r="I162">
            <v>764315</v>
          </cell>
          <cell r="J162">
            <v>31544</v>
          </cell>
          <cell r="K162">
            <v>-592061</v>
          </cell>
          <cell r="L162">
            <v>-186582</v>
          </cell>
          <cell r="M162">
            <v>3240</v>
          </cell>
          <cell r="N162">
            <v>-29912</v>
          </cell>
          <cell r="O162">
            <v>-8274</v>
          </cell>
          <cell r="P162">
            <v>-62522</v>
          </cell>
          <cell r="Q162">
            <v>36244</v>
          </cell>
          <cell r="R162">
            <v>40334</v>
          </cell>
          <cell r="S162">
            <v>298579</v>
          </cell>
        </row>
        <row r="163">
          <cell r="D163" t="str">
            <v>2155</v>
          </cell>
          <cell r="E163" t="str">
            <v>101838</v>
          </cell>
          <cell r="F163" t="str">
            <v xml:space="preserve">   </v>
          </cell>
          <cell r="G163" t="str">
            <v>SOUTHWEST HIGH SCHOOL</v>
          </cell>
          <cell r="H163">
            <v>363759</v>
          </cell>
          <cell r="I163">
            <v>919848</v>
          </cell>
          <cell r="J163">
            <v>37963</v>
          </cell>
          <cell r="K163">
            <v>-712541</v>
          </cell>
          <cell r="L163">
            <v>-224550</v>
          </cell>
          <cell r="M163">
            <v>3900</v>
          </cell>
          <cell r="N163">
            <v>-36001</v>
          </cell>
          <cell r="O163">
            <v>-9958</v>
          </cell>
          <cell r="P163">
            <v>-75244</v>
          </cell>
          <cell r="Q163">
            <v>43620</v>
          </cell>
          <cell r="R163">
            <v>-2630</v>
          </cell>
          <cell r="S163">
            <v>308166</v>
          </cell>
        </row>
        <row r="164">
          <cell r="D164" t="str">
            <v>2076</v>
          </cell>
          <cell r="E164" t="str">
            <v>015807</v>
          </cell>
          <cell r="F164" t="str">
            <v xml:space="preserve">   </v>
          </cell>
          <cell r="G164" t="str">
            <v>SOUTHWEST PREPARATORY SCHOOL</v>
          </cell>
          <cell r="H164">
            <v>489398</v>
          </cell>
          <cell r="I164">
            <v>1237552</v>
          </cell>
          <cell r="J164">
            <v>51075</v>
          </cell>
          <cell r="K164">
            <v>-958644</v>
          </cell>
          <cell r="L164">
            <v>-302107</v>
          </cell>
          <cell r="M164">
            <v>5247</v>
          </cell>
          <cell r="N164">
            <v>-48436</v>
          </cell>
          <cell r="O164">
            <v>-13398</v>
          </cell>
          <cell r="P164">
            <v>-101233</v>
          </cell>
          <cell r="Q164">
            <v>58685</v>
          </cell>
          <cell r="R164">
            <v>-39120</v>
          </cell>
          <cell r="S164">
            <v>379019</v>
          </cell>
        </row>
        <row r="165">
          <cell r="D165" t="str">
            <v>2241</v>
          </cell>
          <cell r="E165" t="str">
            <v>057836</v>
          </cell>
          <cell r="F165" t="str">
            <v xml:space="preserve">   </v>
          </cell>
          <cell r="G165" t="str">
            <v>ST ANTHONY SCHOOL</v>
          </cell>
          <cell r="H165">
            <v>65314</v>
          </cell>
          <cell r="I165">
            <v>165160</v>
          </cell>
          <cell r="J165">
            <v>6816</v>
          </cell>
          <cell r="K165">
            <v>-127938</v>
          </cell>
          <cell r="L165">
            <v>-40318</v>
          </cell>
          <cell r="M165">
            <v>700</v>
          </cell>
          <cell r="N165">
            <v>-6464</v>
          </cell>
          <cell r="O165">
            <v>-1788</v>
          </cell>
          <cell r="P165">
            <v>-13510</v>
          </cell>
          <cell r="Q165">
            <v>7832</v>
          </cell>
          <cell r="R165">
            <v>-5081</v>
          </cell>
          <cell r="S165">
            <v>50723</v>
          </cell>
        </row>
        <row r="166">
          <cell r="D166" t="str">
            <v>2212</v>
          </cell>
          <cell r="E166" t="str">
            <v>013801</v>
          </cell>
          <cell r="F166" t="str">
            <v xml:space="preserve">   </v>
          </cell>
          <cell r="G166" t="str">
            <v>ST MARYS CHARTER SCHOOL</v>
          </cell>
          <cell r="H166">
            <v>58414</v>
          </cell>
          <cell r="I166">
            <v>147714</v>
          </cell>
          <cell r="J166">
            <v>6096</v>
          </cell>
          <cell r="K166">
            <v>-114424</v>
          </cell>
          <cell r="L166">
            <v>-36059</v>
          </cell>
          <cell r="M166">
            <v>626</v>
          </cell>
          <cell r="N166">
            <v>-5780</v>
          </cell>
          <cell r="O166">
            <v>-1599</v>
          </cell>
          <cell r="P166">
            <v>-12083</v>
          </cell>
          <cell r="Q166">
            <v>7005</v>
          </cell>
          <cell r="R166">
            <v>30055</v>
          </cell>
          <cell r="S166">
            <v>79965</v>
          </cell>
        </row>
        <row r="167">
          <cell r="D167" t="str">
            <v>2267</v>
          </cell>
          <cell r="E167" t="str">
            <v>101859</v>
          </cell>
          <cell r="F167" t="str">
            <v xml:space="preserve">   </v>
          </cell>
          <cell r="G167" t="str">
            <v>STEPPING STONES CHARTER ELEMENTARY</v>
          </cell>
          <cell r="H167">
            <v>110842</v>
          </cell>
          <cell r="I167">
            <v>280289</v>
          </cell>
          <cell r="J167">
            <v>11568</v>
          </cell>
          <cell r="K167">
            <v>-217120</v>
          </cell>
          <cell r="L167">
            <v>-68423</v>
          </cell>
          <cell r="M167">
            <v>1188</v>
          </cell>
          <cell r="N167">
            <v>-10970</v>
          </cell>
          <cell r="O167">
            <v>-3034</v>
          </cell>
          <cell r="P167">
            <v>-22928</v>
          </cell>
          <cell r="Q167">
            <v>13291</v>
          </cell>
          <cell r="R167">
            <v>11507</v>
          </cell>
          <cell r="S167">
            <v>106210</v>
          </cell>
        </row>
        <row r="168">
          <cell r="D168" t="str">
            <v>2158</v>
          </cell>
          <cell r="E168" t="str">
            <v>123803</v>
          </cell>
          <cell r="F168" t="str">
            <v xml:space="preserve">   </v>
          </cell>
          <cell r="G168" t="str">
            <v>TEKOA ACADEMY</v>
          </cell>
          <cell r="H168">
            <v>91294</v>
          </cell>
          <cell r="I168">
            <v>230857</v>
          </cell>
          <cell r="J168">
            <v>9528</v>
          </cell>
          <cell r="K168">
            <v>-178828</v>
          </cell>
          <cell r="L168">
            <v>-56356</v>
          </cell>
          <cell r="M168">
            <v>979</v>
          </cell>
          <cell r="N168">
            <v>-9037</v>
          </cell>
          <cell r="O168">
            <v>-2499</v>
          </cell>
          <cell r="P168">
            <v>-18884</v>
          </cell>
          <cell r="Q168">
            <v>10947</v>
          </cell>
          <cell r="R168">
            <v>-9534</v>
          </cell>
          <cell r="S168">
            <v>68467</v>
          </cell>
        </row>
        <row r="169">
          <cell r="D169" t="str">
            <v>2131</v>
          </cell>
          <cell r="E169" t="str">
            <v>014803</v>
          </cell>
          <cell r="F169" t="str">
            <v xml:space="preserve">   </v>
          </cell>
          <cell r="G169" t="str">
            <v>TEMPLE EDUCATION CENTER</v>
          </cell>
          <cell r="H169">
            <v>208695</v>
          </cell>
          <cell r="I169">
            <v>527732</v>
          </cell>
          <cell r="J169">
            <v>21780</v>
          </cell>
          <cell r="K169">
            <v>-408796</v>
          </cell>
          <cell r="L169">
            <v>-128828</v>
          </cell>
          <cell r="M169">
            <v>2237</v>
          </cell>
          <cell r="N169">
            <v>-20655</v>
          </cell>
          <cell r="O169">
            <v>-5713</v>
          </cell>
          <cell r="P169">
            <v>-43169</v>
          </cell>
          <cell r="Q169">
            <v>25025</v>
          </cell>
          <cell r="R169">
            <v>41256</v>
          </cell>
          <cell r="S169">
            <v>219564</v>
          </cell>
        </row>
        <row r="170">
          <cell r="D170" t="str">
            <v>2040</v>
          </cell>
          <cell r="E170" t="str">
            <v>057804</v>
          </cell>
          <cell r="F170" t="str">
            <v xml:space="preserve">   </v>
          </cell>
          <cell r="G170" t="str">
            <v>TEXANS CAN ACADEMIES</v>
          </cell>
          <cell r="H170">
            <v>1612298</v>
          </cell>
          <cell r="I170">
            <v>4077058</v>
          </cell>
          <cell r="J170">
            <v>168265</v>
          </cell>
          <cell r="K170">
            <v>-3158207</v>
          </cell>
          <cell r="L170">
            <v>-995276</v>
          </cell>
          <cell r="M170">
            <v>17285</v>
          </cell>
          <cell r="N170">
            <v>-159570</v>
          </cell>
          <cell r="O170">
            <v>-44138</v>
          </cell>
          <cell r="P170">
            <v>-333507</v>
          </cell>
          <cell r="Q170">
            <v>193336</v>
          </cell>
          <cell r="R170">
            <v>166694</v>
          </cell>
          <cell r="S170">
            <v>1544238</v>
          </cell>
        </row>
        <row r="171">
          <cell r="D171" t="str">
            <v>2148</v>
          </cell>
          <cell r="E171" t="str">
            <v>221801</v>
          </cell>
          <cell r="F171" t="str">
            <v xml:space="preserve">   </v>
          </cell>
          <cell r="G171" t="str">
            <v>TEXAS COLLEGE PREPARATORY ACADEMIES</v>
          </cell>
          <cell r="H171">
            <v>2632110</v>
          </cell>
          <cell r="I171">
            <v>6655882</v>
          </cell>
          <cell r="J171">
            <v>274697</v>
          </cell>
          <cell r="K171">
            <v>-5155839</v>
          </cell>
          <cell r="L171">
            <v>-1624809</v>
          </cell>
          <cell r="M171">
            <v>28217</v>
          </cell>
          <cell r="N171">
            <v>-260503</v>
          </cell>
          <cell r="O171">
            <v>-72056</v>
          </cell>
          <cell r="P171">
            <v>-544457</v>
          </cell>
          <cell r="Q171">
            <v>315625</v>
          </cell>
          <cell r="R171">
            <v>389499</v>
          </cell>
          <cell r="S171">
            <v>2638366</v>
          </cell>
        </row>
        <row r="172">
          <cell r="D172" t="str">
            <v>2209</v>
          </cell>
          <cell r="E172" t="str">
            <v>061802</v>
          </cell>
          <cell r="F172" t="str">
            <v xml:space="preserve">   </v>
          </cell>
          <cell r="G172" t="str">
            <v>TEXAS EDUCATION CENTER</v>
          </cell>
          <cell r="H172">
            <v>90038</v>
          </cell>
          <cell r="I172">
            <v>227681</v>
          </cell>
          <cell r="J172">
            <v>9397</v>
          </cell>
          <cell r="K172">
            <v>-176369</v>
          </cell>
          <cell r="L172">
            <v>-55581</v>
          </cell>
          <cell r="M172">
            <v>965</v>
          </cell>
          <cell r="N172">
            <v>-8910</v>
          </cell>
          <cell r="O172">
            <v>-2465</v>
          </cell>
          <cell r="P172">
            <v>-18625</v>
          </cell>
          <cell r="Q172">
            <v>10797</v>
          </cell>
          <cell r="R172">
            <v>-9340</v>
          </cell>
          <cell r="S172">
            <v>67588</v>
          </cell>
        </row>
        <row r="173">
          <cell r="D173" t="str">
            <v>2078</v>
          </cell>
          <cell r="E173" t="str">
            <v>227805</v>
          </cell>
          <cell r="F173" t="str">
            <v xml:space="preserve">   </v>
          </cell>
          <cell r="G173" t="str">
            <v>TEXAS EMPOWERMENT ACADEMY</v>
          </cell>
          <cell r="H173">
            <v>126169</v>
          </cell>
          <cell r="I173">
            <v>319046</v>
          </cell>
          <cell r="J173">
            <v>13167</v>
          </cell>
          <cell r="K173">
            <v>-247142</v>
          </cell>
          <cell r="L173">
            <v>-77884</v>
          </cell>
          <cell r="M173">
            <v>1353</v>
          </cell>
          <cell r="N173">
            <v>-12487</v>
          </cell>
          <cell r="O173">
            <v>-3454</v>
          </cell>
          <cell r="P173">
            <v>-26098</v>
          </cell>
          <cell r="Q173">
            <v>15129</v>
          </cell>
          <cell r="R173">
            <v>44428</v>
          </cell>
          <cell r="S173">
            <v>152227</v>
          </cell>
        </row>
        <row r="174">
          <cell r="D174" t="str">
            <v>2224</v>
          </cell>
          <cell r="E174" t="str">
            <v>105802</v>
          </cell>
          <cell r="F174" t="str">
            <v xml:space="preserve">   </v>
          </cell>
          <cell r="G174" t="str">
            <v>TEXAS PREPARATORY SCHOOL</v>
          </cell>
          <cell r="H174">
            <v>56759</v>
          </cell>
          <cell r="I174">
            <v>143528</v>
          </cell>
          <cell r="J174">
            <v>5924</v>
          </cell>
          <cell r="K174">
            <v>-111181</v>
          </cell>
          <cell r="L174">
            <v>-35037</v>
          </cell>
          <cell r="M174">
            <v>608</v>
          </cell>
          <cell r="N174">
            <v>-5617</v>
          </cell>
          <cell r="O174">
            <v>-1554</v>
          </cell>
          <cell r="P174">
            <v>-11741</v>
          </cell>
          <cell r="Q174">
            <v>6806</v>
          </cell>
          <cell r="R174">
            <v>-12988</v>
          </cell>
          <cell r="S174">
            <v>35507</v>
          </cell>
        </row>
        <row r="175">
          <cell r="D175" t="str">
            <v>2102</v>
          </cell>
          <cell r="E175" t="str">
            <v>170801</v>
          </cell>
          <cell r="F175" t="str">
            <v xml:space="preserve">   </v>
          </cell>
          <cell r="G175" t="str">
            <v>TEXAS SERENITY ACADEMY</v>
          </cell>
          <cell r="H175">
            <v>215941</v>
          </cell>
          <cell r="I175">
            <v>546054</v>
          </cell>
          <cell r="J175">
            <v>22536</v>
          </cell>
          <cell r="K175">
            <v>-422989</v>
          </cell>
          <cell r="L175">
            <v>-133301</v>
          </cell>
          <cell r="M175">
            <v>2315</v>
          </cell>
          <cell r="N175">
            <v>-21372</v>
          </cell>
          <cell r="O175">
            <v>-5912</v>
          </cell>
          <cell r="P175">
            <v>-44668</v>
          </cell>
          <cell r="Q175">
            <v>25894</v>
          </cell>
          <cell r="R175">
            <v>87049</v>
          </cell>
          <cell r="S175">
            <v>271547</v>
          </cell>
        </row>
        <row r="176">
          <cell r="D176" t="str">
            <v>2298</v>
          </cell>
          <cell r="E176" t="str">
            <v>227824</v>
          </cell>
          <cell r="F176" t="str">
            <v xml:space="preserve">   </v>
          </cell>
          <cell r="G176" t="str">
            <v>THE EAST AUSTIN COLLEGE PREP ACADEMY</v>
          </cell>
          <cell r="H176">
            <v>349563</v>
          </cell>
          <cell r="I176">
            <v>883948</v>
          </cell>
          <cell r="J176">
            <v>36482</v>
          </cell>
          <cell r="K176">
            <v>-684732</v>
          </cell>
          <cell r="L176">
            <v>-215786</v>
          </cell>
          <cell r="M176">
            <v>3747</v>
          </cell>
          <cell r="N176">
            <v>-34596</v>
          </cell>
          <cell r="O176">
            <v>-9570</v>
          </cell>
          <cell r="P176">
            <v>-72308</v>
          </cell>
          <cell r="Q176">
            <v>41917</v>
          </cell>
          <cell r="R176">
            <v>191446</v>
          </cell>
          <cell r="S176">
            <v>490111</v>
          </cell>
        </row>
        <row r="177">
          <cell r="D177" t="str">
            <v>2216</v>
          </cell>
          <cell r="E177" t="str">
            <v>123805</v>
          </cell>
          <cell r="F177" t="str">
            <v xml:space="preserve">   </v>
          </cell>
          <cell r="G177" t="str">
            <v>THE EHRHART SCHOOL</v>
          </cell>
          <cell r="H177">
            <v>72832</v>
          </cell>
          <cell r="I177">
            <v>184172</v>
          </cell>
          <cell r="J177">
            <v>7601</v>
          </cell>
          <cell r="K177">
            <v>-142665</v>
          </cell>
          <cell r="L177">
            <v>-44959</v>
          </cell>
          <cell r="M177">
            <v>781</v>
          </cell>
          <cell r="N177">
            <v>-7210</v>
          </cell>
          <cell r="O177">
            <v>-1994</v>
          </cell>
          <cell r="P177">
            <v>-15065</v>
          </cell>
          <cell r="Q177">
            <v>8734</v>
          </cell>
          <cell r="R177">
            <v>16614</v>
          </cell>
          <cell r="S177">
            <v>78841</v>
          </cell>
        </row>
        <row r="178">
          <cell r="D178" t="str">
            <v>2341</v>
          </cell>
          <cell r="E178" t="str">
            <v>227828</v>
          </cell>
          <cell r="F178" t="str">
            <v xml:space="preserve">   </v>
          </cell>
          <cell r="G178" t="str">
            <v>THE EXCEL CENTER</v>
          </cell>
          <cell r="H178">
            <v>111613</v>
          </cell>
          <cell r="I178">
            <v>282237</v>
          </cell>
          <cell r="J178">
            <v>11648</v>
          </cell>
          <cell r="K178">
            <v>-218629</v>
          </cell>
          <cell r="L178">
            <v>-68899</v>
          </cell>
          <cell r="M178">
            <v>1197</v>
          </cell>
          <cell r="N178">
            <v>-11047</v>
          </cell>
          <cell r="O178">
            <v>-3055</v>
          </cell>
          <cell r="P178">
            <v>-23087</v>
          </cell>
          <cell r="Q178">
            <v>13384</v>
          </cell>
          <cell r="R178">
            <v>37679</v>
          </cell>
          <cell r="S178">
            <v>133041</v>
          </cell>
        </row>
        <row r="179">
          <cell r="D179" t="str">
            <v>2345</v>
          </cell>
          <cell r="E179" t="str">
            <v>043802</v>
          </cell>
          <cell r="F179" t="str">
            <v xml:space="preserve">   </v>
          </cell>
          <cell r="G179" t="str">
            <v>THE LONE STAR LANGUAGE ACADEMY</v>
          </cell>
          <cell r="H179">
            <v>48773</v>
          </cell>
          <cell r="I179">
            <v>123334</v>
          </cell>
          <cell r="J179">
            <v>5090</v>
          </cell>
          <cell r="K179">
            <v>-95538</v>
          </cell>
          <cell r="L179">
            <v>-30108</v>
          </cell>
          <cell r="M179">
            <v>523</v>
          </cell>
          <cell r="N179">
            <v>-4828</v>
          </cell>
          <cell r="O179">
            <v>-1335</v>
          </cell>
          <cell r="P179">
            <v>-10089</v>
          </cell>
          <cell r="Q179">
            <v>5849</v>
          </cell>
          <cell r="R179">
            <v>23988</v>
          </cell>
          <cell r="S179">
            <v>65659</v>
          </cell>
        </row>
        <row r="180">
          <cell r="D180" t="str">
            <v>2035</v>
          </cell>
          <cell r="E180" t="str">
            <v>057803</v>
          </cell>
          <cell r="F180" t="str">
            <v xml:space="preserve">   </v>
          </cell>
          <cell r="G180" t="str">
            <v>THE NORTH HILLS SCHOOL</v>
          </cell>
          <cell r="H180">
            <v>4217441</v>
          </cell>
          <cell r="I180">
            <v>10664749</v>
          </cell>
          <cell r="J180">
            <v>440148</v>
          </cell>
          <cell r="K180">
            <v>-8261224</v>
          </cell>
          <cell r="L180">
            <v>-2603439</v>
          </cell>
          <cell r="M180">
            <v>45213</v>
          </cell>
          <cell r="N180">
            <v>-417403</v>
          </cell>
          <cell r="O180">
            <v>-115455</v>
          </cell>
          <cell r="P180">
            <v>-872386</v>
          </cell>
          <cell r="Q180">
            <v>505728</v>
          </cell>
          <cell r="R180">
            <v>687513</v>
          </cell>
          <cell r="S180">
            <v>4290885</v>
          </cell>
        </row>
        <row r="181">
          <cell r="D181" t="str">
            <v>2329</v>
          </cell>
          <cell r="E181" t="str">
            <v>101868</v>
          </cell>
          <cell r="F181" t="str">
            <v xml:space="preserve">   </v>
          </cell>
          <cell r="G181" t="str">
            <v>THE PRO-VISION ACADEMY</v>
          </cell>
          <cell r="H181">
            <v>113274</v>
          </cell>
          <cell r="I181">
            <v>286440</v>
          </cell>
          <cell r="J181">
            <v>11822</v>
          </cell>
          <cell r="K181">
            <v>-221885</v>
          </cell>
          <cell r="L181">
            <v>-69925</v>
          </cell>
          <cell r="M181">
            <v>1214</v>
          </cell>
          <cell r="N181">
            <v>-11210</v>
          </cell>
          <cell r="O181">
            <v>-3101</v>
          </cell>
          <cell r="P181">
            <v>-23431</v>
          </cell>
          <cell r="Q181">
            <v>13583</v>
          </cell>
          <cell r="R181">
            <v>12905</v>
          </cell>
          <cell r="S181">
            <v>109686</v>
          </cell>
        </row>
        <row r="182">
          <cell r="D182" t="str">
            <v>2285</v>
          </cell>
          <cell r="E182" t="str">
            <v>101861</v>
          </cell>
          <cell r="F182" t="str">
            <v xml:space="preserve">   </v>
          </cell>
          <cell r="G182" t="str">
            <v>THE RHODES SCHOOL</v>
          </cell>
          <cell r="H182">
            <v>275920</v>
          </cell>
          <cell r="I182">
            <v>697726</v>
          </cell>
          <cell r="J182">
            <v>28796</v>
          </cell>
          <cell r="K182">
            <v>-540479</v>
          </cell>
          <cell r="L182">
            <v>-170326</v>
          </cell>
          <cell r="M182">
            <v>2958</v>
          </cell>
          <cell r="N182">
            <v>-27309</v>
          </cell>
          <cell r="O182">
            <v>-7554</v>
          </cell>
          <cell r="P182">
            <v>-57075</v>
          </cell>
          <cell r="Q182">
            <v>33087</v>
          </cell>
          <cell r="R182">
            <v>-37465</v>
          </cell>
          <cell r="S182">
            <v>198279</v>
          </cell>
        </row>
        <row r="183">
          <cell r="D183" t="str">
            <v>2297</v>
          </cell>
          <cell r="E183" t="str">
            <v>226801</v>
          </cell>
          <cell r="F183" t="str">
            <v xml:space="preserve">   </v>
          </cell>
          <cell r="G183" t="str">
            <v>TLC ACADEMY</v>
          </cell>
          <cell r="H183">
            <v>557795</v>
          </cell>
          <cell r="I183">
            <v>1410510</v>
          </cell>
          <cell r="J183">
            <v>58214</v>
          </cell>
          <cell r="K183">
            <v>-1092622</v>
          </cell>
          <cell r="L183">
            <v>-344329</v>
          </cell>
          <cell r="M183">
            <v>5980</v>
          </cell>
          <cell r="N183">
            <v>-55205</v>
          </cell>
          <cell r="O183">
            <v>-15270</v>
          </cell>
          <cell r="P183">
            <v>-115381</v>
          </cell>
          <cell r="Q183">
            <v>66887</v>
          </cell>
          <cell r="R183">
            <v>57854</v>
          </cell>
          <cell r="S183">
            <v>534433</v>
          </cell>
        </row>
        <row r="184">
          <cell r="D184" t="str">
            <v>2084</v>
          </cell>
          <cell r="E184" t="str">
            <v>220801</v>
          </cell>
          <cell r="F184" t="str">
            <v xml:space="preserve">   </v>
          </cell>
          <cell r="G184" t="str">
            <v>TREETOPS INTERNATIONAL</v>
          </cell>
          <cell r="H184">
            <v>9749</v>
          </cell>
          <cell r="I184">
            <v>24653</v>
          </cell>
          <cell r="J184">
            <v>1017</v>
          </cell>
          <cell r="K184">
            <v>-19097</v>
          </cell>
          <cell r="L184">
            <v>-6018</v>
          </cell>
          <cell r="M184">
            <v>105</v>
          </cell>
          <cell r="N184">
            <v>-965</v>
          </cell>
          <cell r="O184">
            <v>-267</v>
          </cell>
          <cell r="P184">
            <v>-2017</v>
          </cell>
          <cell r="Q184">
            <v>1169</v>
          </cell>
          <cell r="R184">
            <v>2774</v>
          </cell>
          <cell r="S184">
            <v>11103</v>
          </cell>
        </row>
        <row r="185">
          <cell r="D185" t="str">
            <v>2232</v>
          </cell>
          <cell r="E185" t="str">
            <v>057813</v>
          </cell>
          <cell r="F185" t="str">
            <v xml:space="preserve">   </v>
          </cell>
          <cell r="G185" t="str">
            <v>TRINITY BASIN PREPARATORY</v>
          </cell>
          <cell r="H185">
            <v>741280</v>
          </cell>
          <cell r="I185">
            <v>1874494</v>
          </cell>
          <cell r="J185">
            <v>77363</v>
          </cell>
          <cell r="K185">
            <v>-1452037</v>
          </cell>
          <cell r="L185">
            <v>-457595</v>
          </cell>
          <cell r="M185">
            <v>7947</v>
          </cell>
          <cell r="N185">
            <v>-73366</v>
          </cell>
          <cell r="O185">
            <v>-20293</v>
          </cell>
          <cell r="P185">
            <v>-153335</v>
          </cell>
          <cell r="Q185">
            <v>88889</v>
          </cell>
          <cell r="R185">
            <v>92792</v>
          </cell>
          <cell r="S185">
            <v>726139</v>
          </cell>
        </row>
        <row r="186">
          <cell r="D186" t="str">
            <v>2248</v>
          </cell>
          <cell r="E186" t="str">
            <v>046802</v>
          </cell>
          <cell r="F186" t="str">
            <v xml:space="preserve">   </v>
          </cell>
          <cell r="G186" t="str">
            <v>TRINITY CHARTER SCHOOL</v>
          </cell>
          <cell r="H186">
            <v>229879</v>
          </cell>
          <cell r="I186">
            <v>581301</v>
          </cell>
          <cell r="J186">
            <v>23991</v>
          </cell>
          <cell r="K186">
            <v>-450293</v>
          </cell>
          <cell r="L186">
            <v>-141905</v>
          </cell>
          <cell r="M186">
            <v>2464</v>
          </cell>
          <cell r="N186">
            <v>-22749</v>
          </cell>
          <cell r="O186">
            <v>-6293</v>
          </cell>
          <cell r="P186">
            <v>-47551</v>
          </cell>
          <cell r="Q186">
            <v>27566</v>
          </cell>
          <cell r="R186">
            <v>7343</v>
          </cell>
          <cell r="S186">
            <v>203753</v>
          </cell>
        </row>
        <row r="187">
          <cell r="D187" t="str">
            <v>2338</v>
          </cell>
          <cell r="E187" t="str">
            <v>057849</v>
          </cell>
          <cell r="F187" t="str">
            <v xml:space="preserve">   </v>
          </cell>
          <cell r="G187" t="str">
            <v>TRINITY ENVIRONMENTAL ACADEMY</v>
          </cell>
          <cell r="H187">
            <v>0</v>
          </cell>
          <cell r="I187">
            <v>0</v>
          </cell>
          <cell r="J187">
            <v>0</v>
          </cell>
          <cell r="K187">
            <v>0</v>
          </cell>
          <cell r="L187">
            <v>0</v>
          </cell>
          <cell r="M187">
            <v>0</v>
          </cell>
          <cell r="N187">
            <v>0</v>
          </cell>
          <cell r="O187">
            <v>0</v>
          </cell>
          <cell r="P187">
            <v>0</v>
          </cell>
          <cell r="Q187">
            <v>0</v>
          </cell>
          <cell r="R187">
            <v>-107131</v>
          </cell>
          <cell r="S187">
            <v>-107131</v>
          </cell>
        </row>
        <row r="188">
          <cell r="D188" t="str">
            <v>2348</v>
          </cell>
          <cell r="E188" t="str">
            <v>061805</v>
          </cell>
          <cell r="F188" t="str">
            <v xml:space="preserve">   </v>
          </cell>
          <cell r="G188" t="str">
            <v>TRIVIUM ACADEMY</v>
          </cell>
          <cell r="H188">
            <v>74686</v>
          </cell>
          <cell r="I188">
            <v>188859</v>
          </cell>
          <cell r="J188">
            <v>7794</v>
          </cell>
          <cell r="K188">
            <v>-146296</v>
          </cell>
          <cell r="L188">
            <v>-46104</v>
          </cell>
          <cell r="M188">
            <v>801</v>
          </cell>
          <cell r="N188">
            <v>-7392</v>
          </cell>
          <cell r="O188">
            <v>-2045</v>
          </cell>
          <cell r="P188">
            <v>-15449</v>
          </cell>
          <cell r="Q188">
            <v>8956</v>
          </cell>
          <cell r="R188">
            <v>7811</v>
          </cell>
          <cell r="S188">
            <v>71621</v>
          </cell>
        </row>
        <row r="189">
          <cell r="D189" t="str">
            <v>2088</v>
          </cell>
          <cell r="E189" t="str">
            <v>101840</v>
          </cell>
          <cell r="F189" t="str">
            <v xml:space="preserve">   </v>
          </cell>
          <cell r="G189" t="str">
            <v>TWO DIMENSIONS PREP ACADEMY</v>
          </cell>
          <cell r="H189">
            <v>107826</v>
          </cell>
          <cell r="I189">
            <v>272662</v>
          </cell>
          <cell r="J189">
            <v>11253</v>
          </cell>
          <cell r="K189">
            <v>-211212</v>
          </cell>
          <cell r="L189">
            <v>-66561</v>
          </cell>
          <cell r="M189">
            <v>1156</v>
          </cell>
          <cell r="N189">
            <v>-10673</v>
          </cell>
          <cell r="O189">
            <v>-2952</v>
          </cell>
          <cell r="P189">
            <v>-22304</v>
          </cell>
          <cell r="Q189">
            <v>12930</v>
          </cell>
          <cell r="R189">
            <v>-25489</v>
          </cell>
          <cell r="S189">
            <v>66636</v>
          </cell>
        </row>
        <row r="190">
          <cell r="D190" t="str">
            <v>2320</v>
          </cell>
          <cell r="E190" t="str">
            <v>057845</v>
          </cell>
          <cell r="F190" t="str">
            <v xml:space="preserve">   </v>
          </cell>
          <cell r="G190" t="str">
            <v>UME PREPARATORY ACADEMY</v>
          </cell>
          <cell r="H190">
            <v>98812</v>
          </cell>
          <cell r="I190">
            <v>249868</v>
          </cell>
          <cell r="J190">
            <v>10312</v>
          </cell>
          <cell r="K190">
            <v>-193555</v>
          </cell>
          <cell r="L190">
            <v>-60997</v>
          </cell>
          <cell r="M190">
            <v>1059</v>
          </cell>
          <cell r="N190">
            <v>-9779</v>
          </cell>
          <cell r="O190">
            <v>-2705</v>
          </cell>
          <cell r="P190">
            <v>-20439</v>
          </cell>
          <cell r="Q190">
            <v>11849</v>
          </cell>
          <cell r="R190">
            <v>12090</v>
          </cell>
          <cell r="S190">
            <v>96515</v>
          </cell>
        </row>
        <row r="191">
          <cell r="D191" t="str">
            <v>2085</v>
          </cell>
          <cell r="E191" t="str">
            <v>057808</v>
          </cell>
          <cell r="F191" t="str">
            <v xml:space="preserve">   </v>
          </cell>
          <cell r="G191" t="str">
            <v>UNIVERSAL ACADEMY</v>
          </cell>
          <cell r="H191">
            <v>390215</v>
          </cell>
          <cell r="I191">
            <v>986747</v>
          </cell>
          <cell r="J191">
            <v>40724</v>
          </cell>
          <cell r="K191">
            <v>-764362</v>
          </cell>
          <cell r="L191">
            <v>-240881</v>
          </cell>
          <cell r="M191">
            <v>4183</v>
          </cell>
          <cell r="N191">
            <v>-38620</v>
          </cell>
          <cell r="O191">
            <v>-10682</v>
          </cell>
          <cell r="P191">
            <v>-80717</v>
          </cell>
          <cell r="Q191">
            <v>46792</v>
          </cell>
          <cell r="R191">
            <v>73073</v>
          </cell>
          <cell r="S191">
            <v>406472</v>
          </cell>
        </row>
        <row r="192">
          <cell r="D192" t="str">
            <v>2351</v>
          </cell>
          <cell r="E192" t="str">
            <v>227829</v>
          </cell>
          <cell r="F192" t="str">
            <v xml:space="preserve">   </v>
          </cell>
          <cell r="G192" t="str">
            <v>VALOR PUBLIC SCHOOLS</v>
          </cell>
          <cell r="H192">
            <v>86787</v>
          </cell>
          <cell r="I192">
            <v>219460</v>
          </cell>
          <cell r="J192">
            <v>9057</v>
          </cell>
          <cell r="K192">
            <v>-170000</v>
          </cell>
          <cell r="L192">
            <v>-53574</v>
          </cell>
          <cell r="M192">
            <v>930</v>
          </cell>
          <cell r="N192">
            <v>-8588</v>
          </cell>
          <cell r="O192">
            <v>-2376</v>
          </cell>
          <cell r="P192">
            <v>-17952</v>
          </cell>
          <cell r="Q192">
            <v>10407</v>
          </cell>
          <cell r="R192">
            <v>59569</v>
          </cell>
          <cell r="S192">
            <v>133720</v>
          </cell>
        </row>
        <row r="193">
          <cell r="D193" t="str">
            <v>2217</v>
          </cell>
          <cell r="E193" t="str">
            <v>108808</v>
          </cell>
          <cell r="F193" t="str">
            <v xml:space="preserve">   </v>
          </cell>
          <cell r="G193" t="str">
            <v>VANGUARD ACADEMY</v>
          </cell>
          <cell r="H193">
            <v>822921</v>
          </cell>
          <cell r="I193">
            <v>2080942</v>
          </cell>
          <cell r="J193">
            <v>85883</v>
          </cell>
          <cell r="K193">
            <v>-1611958</v>
          </cell>
          <cell r="L193">
            <v>-507992</v>
          </cell>
          <cell r="M193">
            <v>8822</v>
          </cell>
          <cell r="N193">
            <v>-81444</v>
          </cell>
          <cell r="O193">
            <v>-22528</v>
          </cell>
          <cell r="P193">
            <v>-170223</v>
          </cell>
          <cell r="Q193">
            <v>98679</v>
          </cell>
          <cell r="R193">
            <v>262073</v>
          </cell>
          <cell r="S193">
            <v>965175</v>
          </cell>
        </row>
        <row r="194">
          <cell r="D194" t="str">
            <v>2082</v>
          </cell>
          <cell r="E194" t="str">
            <v>101814</v>
          </cell>
          <cell r="F194" t="str">
            <v xml:space="preserve">   </v>
          </cell>
          <cell r="G194" t="str">
            <v>VARNETT CHARTER SCHOOL</v>
          </cell>
          <cell r="H194">
            <v>326310</v>
          </cell>
          <cell r="I194">
            <v>825149</v>
          </cell>
          <cell r="J194">
            <v>34055</v>
          </cell>
          <cell r="K194">
            <v>-639184</v>
          </cell>
          <cell r="L194">
            <v>-201432</v>
          </cell>
          <cell r="M194">
            <v>3498</v>
          </cell>
          <cell r="N194">
            <v>-32297</v>
          </cell>
          <cell r="O194">
            <v>-8933</v>
          </cell>
          <cell r="P194">
            <v>-67498</v>
          </cell>
          <cell r="Q194">
            <v>39129</v>
          </cell>
          <cell r="R194">
            <v>-154075</v>
          </cell>
          <cell r="S194">
            <v>124722</v>
          </cell>
        </row>
        <row r="195">
          <cell r="D195" t="str">
            <v>2326</v>
          </cell>
          <cell r="E195" t="str">
            <v>057847</v>
          </cell>
          <cell r="F195" t="str">
            <v xml:space="preserve">   </v>
          </cell>
          <cell r="G195" t="str">
            <v>VILLAGE TECH SCHOOLS</v>
          </cell>
          <cell r="H195">
            <v>166874</v>
          </cell>
          <cell r="I195">
            <v>421978</v>
          </cell>
          <cell r="J195">
            <v>17416</v>
          </cell>
          <cell r="K195">
            <v>-326877</v>
          </cell>
          <cell r="L195">
            <v>-103012</v>
          </cell>
          <cell r="M195">
            <v>1789</v>
          </cell>
          <cell r="N195">
            <v>-16515</v>
          </cell>
          <cell r="O195">
            <v>-4568</v>
          </cell>
          <cell r="P195">
            <v>-34518</v>
          </cell>
          <cell r="Q195">
            <v>20010</v>
          </cell>
          <cell r="R195">
            <v>36044</v>
          </cell>
          <cell r="S195">
            <v>178621</v>
          </cell>
        </row>
        <row r="196">
          <cell r="D196" t="str">
            <v>2307</v>
          </cell>
          <cell r="E196" t="str">
            <v>071809</v>
          </cell>
          <cell r="F196" t="str">
            <v xml:space="preserve">   </v>
          </cell>
          <cell r="G196" t="str">
            <v>VISTA  DEL FUTURO CHARTER</v>
          </cell>
          <cell r="H196">
            <v>68638</v>
          </cell>
          <cell r="I196">
            <v>173565</v>
          </cell>
          <cell r="J196">
            <v>7163</v>
          </cell>
          <cell r="K196">
            <v>-134449</v>
          </cell>
          <cell r="L196">
            <v>-42370</v>
          </cell>
          <cell r="M196">
            <v>736</v>
          </cell>
          <cell r="N196">
            <v>-6793</v>
          </cell>
          <cell r="O196">
            <v>-1879</v>
          </cell>
          <cell r="P196">
            <v>-14198</v>
          </cell>
          <cell r="Q196">
            <v>8231</v>
          </cell>
          <cell r="R196">
            <v>-6330</v>
          </cell>
          <cell r="S196">
            <v>52314</v>
          </cell>
        </row>
        <row r="197">
          <cell r="D197" t="str">
            <v>2038</v>
          </cell>
          <cell r="E197" t="str">
            <v>161801</v>
          </cell>
          <cell r="F197" t="str">
            <v xml:space="preserve">   </v>
          </cell>
          <cell r="G197" t="str">
            <v>WACO CHARTER SCHOOL</v>
          </cell>
          <cell r="H197">
            <v>67103</v>
          </cell>
          <cell r="I197">
            <v>169685</v>
          </cell>
          <cell r="J197">
            <v>7003</v>
          </cell>
          <cell r="K197">
            <v>-131443</v>
          </cell>
          <cell r="L197">
            <v>-41423</v>
          </cell>
          <cell r="M197">
            <v>719</v>
          </cell>
          <cell r="N197">
            <v>-6641</v>
          </cell>
          <cell r="O197">
            <v>-1837</v>
          </cell>
          <cell r="P197">
            <v>-13880</v>
          </cell>
          <cell r="Q197">
            <v>8047</v>
          </cell>
          <cell r="R197">
            <v>27101</v>
          </cell>
          <cell r="S197">
            <v>84434</v>
          </cell>
        </row>
        <row r="198">
          <cell r="D198" t="str">
            <v>2312</v>
          </cell>
          <cell r="E198" t="str">
            <v>101864</v>
          </cell>
          <cell r="F198" t="str">
            <v xml:space="preserve">   </v>
          </cell>
          <cell r="G198" t="str">
            <v>WALIPP ACADEMY</v>
          </cell>
          <cell r="H198">
            <v>81711</v>
          </cell>
          <cell r="I198">
            <v>206624</v>
          </cell>
          <cell r="J198">
            <v>8528</v>
          </cell>
          <cell r="K198">
            <v>-160057</v>
          </cell>
          <cell r="L198">
            <v>-50440</v>
          </cell>
          <cell r="M198">
            <v>876</v>
          </cell>
          <cell r="N198">
            <v>-8087</v>
          </cell>
          <cell r="O198">
            <v>-2237</v>
          </cell>
          <cell r="P198">
            <v>-16902</v>
          </cell>
          <cell r="Q198">
            <v>9798</v>
          </cell>
          <cell r="R198">
            <v>6081</v>
          </cell>
          <cell r="S198">
            <v>75895</v>
          </cell>
        </row>
        <row r="199">
          <cell r="D199" t="str">
            <v>2239</v>
          </cell>
          <cell r="E199" t="str">
            <v>220810</v>
          </cell>
          <cell r="F199" t="str">
            <v xml:space="preserve">   </v>
          </cell>
          <cell r="G199" t="str">
            <v>WESTLAKE ACADEMY</v>
          </cell>
          <cell r="H199">
            <v>163121</v>
          </cell>
          <cell r="I199">
            <v>412489</v>
          </cell>
          <cell r="J199">
            <v>17024</v>
          </cell>
          <cell r="K199">
            <v>-319526</v>
          </cell>
          <cell r="L199">
            <v>-100695</v>
          </cell>
          <cell r="M199">
            <v>1749</v>
          </cell>
          <cell r="N199">
            <v>-16144</v>
          </cell>
          <cell r="O199">
            <v>-4466</v>
          </cell>
          <cell r="P199">
            <v>-33742</v>
          </cell>
          <cell r="Q199">
            <v>19560</v>
          </cell>
          <cell r="R199">
            <v>16009</v>
          </cell>
          <cell r="S199">
            <v>155379</v>
          </cell>
        </row>
        <row r="200">
          <cell r="D200" t="str">
            <v>2178</v>
          </cell>
          <cell r="E200" t="str">
            <v>057828</v>
          </cell>
          <cell r="F200" t="str">
            <v xml:space="preserve">   </v>
          </cell>
          <cell r="G200" t="str">
            <v>WINFREE ACADEMY CHARTER SCHOOLS</v>
          </cell>
          <cell r="H200">
            <v>235245</v>
          </cell>
          <cell r="I200">
            <v>594871</v>
          </cell>
          <cell r="J200">
            <v>24551</v>
          </cell>
          <cell r="K200">
            <v>-460804</v>
          </cell>
          <cell r="L200">
            <v>-145218</v>
          </cell>
          <cell r="M200">
            <v>2522</v>
          </cell>
          <cell r="N200">
            <v>-23282</v>
          </cell>
          <cell r="O200">
            <v>-6440</v>
          </cell>
          <cell r="P200">
            <v>-48661</v>
          </cell>
          <cell r="Q200">
            <v>28209</v>
          </cell>
          <cell r="R200">
            <v>51030</v>
          </cell>
          <cell r="S200">
            <v>252023</v>
          </cell>
        </row>
        <row r="201">
          <cell r="D201" t="str">
            <v>2353</v>
          </cell>
          <cell r="E201" t="str">
            <v>101873</v>
          </cell>
          <cell r="F201" t="str">
            <v xml:space="preserve">   </v>
          </cell>
          <cell r="G201" t="str">
            <v>YELLOWSTONE COLLEGE PREPARATORY</v>
          </cell>
          <cell r="H201">
            <v>75832</v>
          </cell>
          <cell r="I201">
            <v>191758</v>
          </cell>
          <cell r="J201">
            <v>7914</v>
          </cell>
          <cell r="K201">
            <v>-148541</v>
          </cell>
          <cell r="L201">
            <v>-46811</v>
          </cell>
          <cell r="M201">
            <v>813</v>
          </cell>
          <cell r="N201">
            <v>-7505</v>
          </cell>
          <cell r="O201">
            <v>-2076</v>
          </cell>
          <cell r="P201">
            <v>-15686</v>
          </cell>
          <cell r="Q201">
            <v>9093</v>
          </cell>
          <cell r="R201">
            <v>91383</v>
          </cell>
          <cell r="S201">
            <v>156174</v>
          </cell>
        </row>
        <row r="202">
          <cell r="D202" t="str">
            <v>2166</v>
          </cell>
          <cell r="E202" t="str">
            <v>101845</v>
          </cell>
          <cell r="F202" t="str">
            <v xml:space="preserve">   </v>
          </cell>
          <cell r="G202" t="str">
            <v>YES PREP PUBLIC SCHOOLS</v>
          </cell>
          <cell r="H202">
            <v>2462394</v>
          </cell>
          <cell r="I202">
            <v>6226717</v>
          </cell>
          <cell r="J202">
            <v>256985</v>
          </cell>
          <cell r="K202">
            <v>-4823396</v>
          </cell>
          <cell r="L202">
            <v>-1520043</v>
          </cell>
          <cell r="M202">
            <v>26398</v>
          </cell>
          <cell r="N202">
            <v>-243705</v>
          </cell>
          <cell r="O202">
            <v>-67410</v>
          </cell>
          <cell r="P202">
            <v>-509351</v>
          </cell>
          <cell r="Q202">
            <v>295274</v>
          </cell>
          <cell r="R202">
            <v>160782</v>
          </cell>
          <cell r="S202">
            <v>2264645</v>
          </cell>
        </row>
        <row r="203">
          <cell r="D203" t="str">
            <v>2365</v>
          </cell>
          <cell r="E203" t="str">
            <v/>
          </cell>
          <cell r="F203" t="str">
            <v/>
          </cell>
          <cell r="G203" t="str">
            <v>REACH NETWORK</v>
          </cell>
          <cell r="H203">
            <v>2893</v>
          </cell>
          <cell r="I203">
            <v>7317</v>
          </cell>
          <cell r="J203">
            <v>302</v>
          </cell>
          <cell r="K203">
            <v>-5668</v>
          </cell>
          <cell r="L203">
            <v>-1786</v>
          </cell>
          <cell r="M203">
            <v>31</v>
          </cell>
          <cell r="N203">
            <v>-286</v>
          </cell>
          <cell r="O203">
            <v>-79</v>
          </cell>
          <cell r="P203">
            <v>-599</v>
          </cell>
          <cell r="Q203">
            <v>347</v>
          </cell>
          <cell r="R203">
            <v>4437</v>
          </cell>
          <cell r="S203">
            <v>6909</v>
          </cell>
        </row>
        <row r="204">
          <cell r="D204" t="str">
            <v>1439</v>
          </cell>
          <cell r="E204" t="str">
            <v>015977</v>
          </cell>
          <cell r="F204" t="str">
            <v>977</v>
          </cell>
          <cell r="G204" t="str">
            <v>ALAMO COMMUNITY COLLEGE DIST</v>
          </cell>
          <cell r="H204">
            <v>8269546</v>
          </cell>
          <cell r="I204">
            <v>20911409</v>
          </cell>
          <cell r="J204">
            <v>863040</v>
          </cell>
          <cell r="K204">
            <v>-16198583</v>
          </cell>
          <cell r="L204">
            <v>-5104816</v>
          </cell>
          <cell r="M204">
            <v>88653</v>
          </cell>
          <cell r="N204">
            <v>-818443</v>
          </cell>
          <cell r="O204">
            <v>-226385</v>
          </cell>
          <cell r="P204">
            <v>-1710572</v>
          </cell>
          <cell r="Q204">
            <v>991629</v>
          </cell>
          <cell r="R204">
            <v>-409831</v>
          </cell>
          <cell r="S204">
            <v>6655647</v>
          </cell>
        </row>
        <row r="205">
          <cell r="D205" t="str">
            <v>1829</v>
          </cell>
          <cell r="E205" t="str">
            <v>020951</v>
          </cell>
          <cell r="F205" t="str">
            <v>951</v>
          </cell>
          <cell r="G205" t="str">
            <v>ALVIN COMMUNITY COLLEGE</v>
          </cell>
          <cell r="H205">
            <v>1041594</v>
          </cell>
          <cell r="I205">
            <v>2633906</v>
          </cell>
          <cell r="J205">
            <v>108705</v>
          </cell>
          <cell r="K205">
            <v>-2040300</v>
          </cell>
          <cell r="L205">
            <v>-642979</v>
          </cell>
          <cell r="M205">
            <v>11166</v>
          </cell>
          <cell r="N205">
            <v>-103087</v>
          </cell>
          <cell r="O205">
            <v>-28514</v>
          </cell>
          <cell r="P205">
            <v>-215456</v>
          </cell>
          <cell r="Q205">
            <v>124901</v>
          </cell>
          <cell r="R205">
            <v>95778</v>
          </cell>
          <cell r="S205">
            <v>985714</v>
          </cell>
        </row>
        <row r="206">
          <cell r="D206" t="str">
            <v>1328</v>
          </cell>
          <cell r="E206" t="str">
            <v>188952</v>
          </cell>
          <cell r="F206" t="str">
            <v>952</v>
          </cell>
          <cell r="G206" t="str">
            <v>AMARILLO COLLEGE</v>
          </cell>
          <cell r="H206">
            <v>1869406</v>
          </cell>
          <cell r="I206">
            <v>4727215</v>
          </cell>
          <cell r="J206">
            <v>195098</v>
          </cell>
          <cell r="K206">
            <v>-3661838</v>
          </cell>
          <cell r="L206">
            <v>-1153990</v>
          </cell>
          <cell r="M206">
            <v>20041</v>
          </cell>
          <cell r="N206">
            <v>-185015</v>
          </cell>
          <cell r="O206">
            <v>-51176</v>
          </cell>
          <cell r="P206">
            <v>-386691</v>
          </cell>
          <cell r="Q206">
            <v>224167</v>
          </cell>
          <cell r="R206">
            <v>-82877</v>
          </cell>
          <cell r="S206">
            <v>1514340</v>
          </cell>
        </row>
        <row r="207">
          <cell r="D207" t="str">
            <v>1790</v>
          </cell>
          <cell r="E207" t="str">
            <v>003989</v>
          </cell>
          <cell r="F207" t="str">
            <v>989</v>
          </cell>
          <cell r="G207" t="str">
            <v>ANGELINA COLLEGE</v>
          </cell>
          <cell r="H207">
            <v>565268</v>
          </cell>
          <cell r="I207">
            <v>1429408</v>
          </cell>
          <cell r="J207">
            <v>58993</v>
          </cell>
          <cell r="K207">
            <v>-1107261</v>
          </cell>
          <cell r="L207">
            <v>-348942</v>
          </cell>
          <cell r="M207">
            <v>6060</v>
          </cell>
          <cell r="N207">
            <v>-55944</v>
          </cell>
          <cell r="O207">
            <v>-15475</v>
          </cell>
          <cell r="P207">
            <v>-116927</v>
          </cell>
          <cell r="Q207">
            <v>67783</v>
          </cell>
          <cell r="R207">
            <v>-1228</v>
          </cell>
          <cell r="S207">
            <v>481735</v>
          </cell>
        </row>
        <row r="208">
          <cell r="D208" t="str">
            <v>1861</v>
          </cell>
          <cell r="E208" t="str">
            <v>227997</v>
          </cell>
          <cell r="F208" t="str">
            <v>997</v>
          </cell>
          <cell r="G208" t="str">
            <v>AUSTIN COMMUNITY COLLEGE</v>
          </cell>
          <cell r="H208">
            <v>9186360</v>
          </cell>
          <cell r="I208">
            <v>23229778</v>
          </cell>
          <cell r="J208">
            <v>958722</v>
          </cell>
          <cell r="K208">
            <v>-17994460</v>
          </cell>
          <cell r="L208">
            <v>-5670767</v>
          </cell>
          <cell r="M208">
            <v>98482</v>
          </cell>
          <cell r="N208">
            <v>-909179</v>
          </cell>
          <cell r="O208">
            <v>-251483</v>
          </cell>
          <cell r="P208">
            <v>-1900217</v>
          </cell>
          <cell r="Q208">
            <v>1101567</v>
          </cell>
          <cell r="R208">
            <v>229075</v>
          </cell>
          <cell r="S208">
            <v>8077878</v>
          </cell>
        </row>
        <row r="209">
          <cell r="D209" t="str">
            <v>1340</v>
          </cell>
          <cell r="E209" t="str">
            <v>239954</v>
          </cell>
          <cell r="F209" t="str">
            <v>954</v>
          </cell>
          <cell r="G209" t="str">
            <v>BLINN COLLEGE</v>
          </cell>
          <cell r="H209">
            <v>2382801</v>
          </cell>
          <cell r="I209">
            <v>6025450</v>
          </cell>
          <cell r="J209">
            <v>248678</v>
          </cell>
          <cell r="K209">
            <v>-4667488</v>
          </cell>
          <cell r="L209">
            <v>-1470911</v>
          </cell>
          <cell r="M209">
            <v>25545</v>
          </cell>
          <cell r="N209">
            <v>-235826</v>
          </cell>
          <cell r="O209">
            <v>-65231</v>
          </cell>
          <cell r="P209">
            <v>-492887</v>
          </cell>
          <cell r="Q209">
            <v>285730</v>
          </cell>
          <cell r="R209">
            <v>32782</v>
          </cell>
          <cell r="S209">
            <v>2068643</v>
          </cell>
        </row>
        <row r="210">
          <cell r="D210" t="str">
            <v>1788</v>
          </cell>
          <cell r="E210" t="str">
            <v>020990</v>
          </cell>
          <cell r="F210" t="str">
            <v>990</v>
          </cell>
          <cell r="G210" t="str">
            <v>BRAZOSPORT COLLEGE</v>
          </cell>
          <cell r="H210">
            <v>833198</v>
          </cell>
          <cell r="I210">
            <v>2106928</v>
          </cell>
          <cell r="J210">
            <v>86956</v>
          </cell>
          <cell r="K210">
            <v>-1632088</v>
          </cell>
          <cell r="L210">
            <v>-514335</v>
          </cell>
          <cell r="M210">
            <v>8932</v>
          </cell>
          <cell r="N210">
            <v>-82463</v>
          </cell>
          <cell r="O210">
            <v>-22809</v>
          </cell>
          <cell r="P210">
            <v>-172349</v>
          </cell>
          <cell r="Q210">
            <v>99912</v>
          </cell>
          <cell r="R210">
            <v>39755</v>
          </cell>
          <cell r="S210">
            <v>751637</v>
          </cell>
        </row>
        <row r="211">
          <cell r="D211" t="str">
            <v>1756</v>
          </cell>
          <cell r="E211" t="str">
            <v>014955</v>
          </cell>
          <cell r="F211" t="str">
            <v>955</v>
          </cell>
          <cell r="G211" t="str">
            <v>CENTRAL TEXAS COLLEGE</v>
          </cell>
          <cell r="H211">
            <v>2420860</v>
          </cell>
          <cell r="I211">
            <v>6121689</v>
          </cell>
          <cell r="J211">
            <v>252650</v>
          </cell>
          <cell r="K211">
            <v>-4742038</v>
          </cell>
          <cell r="L211">
            <v>-1494404</v>
          </cell>
          <cell r="M211">
            <v>25953</v>
          </cell>
          <cell r="N211">
            <v>-239594</v>
          </cell>
          <cell r="O211">
            <v>-66273</v>
          </cell>
          <cell r="P211">
            <v>-500760</v>
          </cell>
          <cell r="Q211">
            <v>290294</v>
          </cell>
          <cell r="R211">
            <v>-154624</v>
          </cell>
          <cell r="S211">
            <v>1913753</v>
          </cell>
        </row>
        <row r="212">
          <cell r="D212" t="str">
            <v>1643</v>
          </cell>
          <cell r="E212" t="str">
            <v>067956</v>
          </cell>
          <cell r="F212" t="str">
            <v>956</v>
          </cell>
          <cell r="G212" t="str">
            <v>CISCO JUNIOR COLLEGE</v>
          </cell>
          <cell r="H212">
            <v>391448</v>
          </cell>
          <cell r="I212">
            <v>989865</v>
          </cell>
          <cell r="J212">
            <v>40853</v>
          </cell>
          <cell r="K212">
            <v>-766778</v>
          </cell>
          <cell r="L212">
            <v>-241642</v>
          </cell>
          <cell r="M212">
            <v>4197</v>
          </cell>
          <cell r="N212">
            <v>-38743</v>
          </cell>
          <cell r="O212">
            <v>-10716</v>
          </cell>
          <cell r="P212">
            <v>-80972</v>
          </cell>
          <cell r="Q212">
            <v>46940</v>
          </cell>
          <cell r="R212">
            <v>-17925</v>
          </cell>
          <cell r="S212">
            <v>316527</v>
          </cell>
        </row>
        <row r="213">
          <cell r="D213" t="str">
            <v>1778</v>
          </cell>
          <cell r="E213" t="str">
            <v>065957</v>
          </cell>
          <cell r="F213" t="str">
            <v>957</v>
          </cell>
          <cell r="G213" t="str">
            <v>CLARENDON COLLEGE</v>
          </cell>
          <cell r="H213">
            <v>319648</v>
          </cell>
          <cell r="I213">
            <v>808302</v>
          </cell>
          <cell r="J213">
            <v>33360</v>
          </cell>
          <cell r="K213">
            <v>-626134</v>
          </cell>
          <cell r="L213">
            <v>-197320</v>
          </cell>
          <cell r="M213">
            <v>3427</v>
          </cell>
          <cell r="N213">
            <v>-31636</v>
          </cell>
          <cell r="O213">
            <v>-8751</v>
          </cell>
          <cell r="P213">
            <v>-66120</v>
          </cell>
          <cell r="Q213">
            <v>38330</v>
          </cell>
          <cell r="R213">
            <v>-29432</v>
          </cell>
          <cell r="S213">
            <v>243674</v>
          </cell>
        </row>
        <row r="214">
          <cell r="D214" t="str">
            <v>1759</v>
          </cell>
          <cell r="E214" t="str">
            <v>013953</v>
          </cell>
          <cell r="F214" t="str">
            <v>953</v>
          </cell>
          <cell r="G214" t="str">
            <v>COASTAL BEND COLLEGE</v>
          </cell>
          <cell r="H214">
            <v>576892</v>
          </cell>
          <cell r="I214">
            <v>1458801</v>
          </cell>
          <cell r="J214">
            <v>60207</v>
          </cell>
          <cell r="K214">
            <v>-1130030</v>
          </cell>
          <cell r="L214">
            <v>-356117</v>
          </cell>
          <cell r="M214">
            <v>6185</v>
          </cell>
          <cell r="N214">
            <v>-57096</v>
          </cell>
          <cell r="O214">
            <v>-15793</v>
          </cell>
          <cell r="P214">
            <v>-119331</v>
          </cell>
          <cell r="Q214">
            <v>69177</v>
          </cell>
          <cell r="R214">
            <v>45050</v>
          </cell>
          <cell r="S214">
            <v>537945</v>
          </cell>
        </row>
        <row r="215">
          <cell r="D215" t="str">
            <v>1782</v>
          </cell>
          <cell r="E215" t="str">
            <v>084971</v>
          </cell>
          <cell r="F215" t="str">
            <v>971</v>
          </cell>
          <cell r="G215" t="str">
            <v>COLLEGE OF THE MAINLAND</v>
          </cell>
          <cell r="H215">
            <v>1226419</v>
          </cell>
          <cell r="I215">
            <v>3101277</v>
          </cell>
          <cell r="J215">
            <v>127994</v>
          </cell>
          <cell r="K215">
            <v>-2402339</v>
          </cell>
          <cell r="L215">
            <v>-757072</v>
          </cell>
          <cell r="M215">
            <v>13148</v>
          </cell>
          <cell r="N215">
            <v>-121380</v>
          </cell>
          <cell r="O215">
            <v>-33574</v>
          </cell>
          <cell r="P215">
            <v>-253687</v>
          </cell>
          <cell r="Q215">
            <v>147064</v>
          </cell>
          <cell r="R215">
            <v>92579</v>
          </cell>
          <cell r="S215">
            <v>1140429</v>
          </cell>
        </row>
        <row r="216">
          <cell r="D216" t="str">
            <v>1995</v>
          </cell>
          <cell r="E216" t="str">
            <v>043949</v>
          </cell>
          <cell r="F216" t="str">
            <v>949</v>
          </cell>
          <cell r="G216" t="str">
            <v>COLLIN CTY COMMUNITY COLLEGE</v>
          </cell>
          <cell r="H216">
            <v>3977439</v>
          </cell>
          <cell r="I216">
            <v>10057849</v>
          </cell>
          <cell r="J216">
            <v>415100</v>
          </cell>
          <cell r="K216">
            <v>-7791101</v>
          </cell>
          <cell r="L216">
            <v>-2455285</v>
          </cell>
          <cell r="M216">
            <v>42640</v>
          </cell>
          <cell r="N216">
            <v>-393650</v>
          </cell>
          <cell r="O216">
            <v>-108885</v>
          </cell>
          <cell r="P216">
            <v>-822741</v>
          </cell>
          <cell r="Q216">
            <v>476948</v>
          </cell>
          <cell r="R216">
            <v>565677</v>
          </cell>
          <cell r="S216">
            <v>3963991</v>
          </cell>
        </row>
        <row r="217">
          <cell r="D217" t="str">
            <v>1745</v>
          </cell>
          <cell r="E217" t="str">
            <v>057959</v>
          </cell>
          <cell r="F217" t="str">
            <v>959</v>
          </cell>
          <cell r="G217" t="str">
            <v>DALLAS CTY COMMUNITY COLLEGE DIST</v>
          </cell>
          <cell r="H217">
            <v>12571291</v>
          </cell>
          <cell r="I217">
            <v>31789340</v>
          </cell>
          <cell r="J217">
            <v>1311986</v>
          </cell>
          <cell r="K217">
            <v>-24624944</v>
          </cell>
          <cell r="L217">
            <v>-7760296</v>
          </cell>
          <cell r="M217">
            <v>134770</v>
          </cell>
          <cell r="N217">
            <v>-1244187</v>
          </cell>
          <cell r="O217">
            <v>-344148</v>
          </cell>
          <cell r="P217">
            <v>-2600397</v>
          </cell>
          <cell r="Q217">
            <v>1507466</v>
          </cell>
          <cell r="R217">
            <v>870315</v>
          </cell>
          <cell r="S217">
            <v>11611196</v>
          </cell>
        </row>
        <row r="218">
          <cell r="D218" t="str">
            <v>1565</v>
          </cell>
          <cell r="E218" t="str">
            <v>178960</v>
          </cell>
          <cell r="F218" t="str">
            <v>960</v>
          </cell>
          <cell r="G218" t="str">
            <v>DEL MAR COLLEGE</v>
          </cell>
          <cell r="H218">
            <v>2232805</v>
          </cell>
          <cell r="I218">
            <v>5646150</v>
          </cell>
          <cell r="J218">
            <v>233024</v>
          </cell>
          <cell r="K218">
            <v>-4373671</v>
          </cell>
          <cell r="L218">
            <v>-1378317</v>
          </cell>
          <cell r="M218">
            <v>23937</v>
          </cell>
          <cell r="N218">
            <v>-220984</v>
          </cell>
          <cell r="O218">
            <v>-61125</v>
          </cell>
          <cell r="P218">
            <v>-461860</v>
          </cell>
          <cell r="Q218">
            <v>267743</v>
          </cell>
          <cell r="R218">
            <v>-27099</v>
          </cell>
          <cell r="S218">
            <v>1880603</v>
          </cell>
        </row>
        <row r="219">
          <cell r="D219" t="str">
            <v>1843</v>
          </cell>
          <cell r="E219" t="str">
            <v>071993</v>
          </cell>
          <cell r="F219" t="str">
            <v>993</v>
          </cell>
          <cell r="G219" t="str">
            <v>EL PASO COMMUNITY COLLEGE</v>
          </cell>
          <cell r="H219">
            <v>3666129</v>
          </cell>
          <cell r="I219">
            <v>9270633</v>
          </cell>
          <cell r="J219">
            <v>382611</v>
          </cell>
          <cell r="K219">
            <v>-7181301</v>
          </cell>
          <cell r="L219">
            <v>-2263113</v>
          </cell>
          <cell r="M219">
            <v>39303</v>
          </cell>
          <cell r="N219">
            <v>-362839</v>
          </cell>
          <cell r="O219">
            <v>-100363</v>
          </cell>
          <cell r="P219">
            <v>-758346</v>
          </cell>
          <cell r="Q219">
            <v>439618</v>
          </cell>
          <cell r="R219">
            <v>51635</v>
          </cell>
          <cell r="S219">
            <v>3183967</v>
          </cell>
        </row>
        <row r="220">
          <cell r="D220" t="str">
            <v>1548</v>
          </cell>
          <cell r="E220" t="str">
            <v>117961</v>
          </cell>
          <cell r="F220" t="str">
            <v>961</v>
          </cell>
          <cell r="G220" t="str">
            <v>FRANK PHILLIPS COLLEGE</v>
          </cell>
          <cell r="H220">
            <v>300682</v>
          </cell>
          <cell r="I220">
            <v>760341</v>
          </cell>
          <cell r="J220">
            <v>31380</v>
          </cell>
          <cell r="K220">
            <v>-588982</v>
          </cell>
          <cell r="L220">
            <v>-185612</v>
          </cell>
          <cell r="M220">
            <v>3223</v>
          </cell>
          <cell r="N220">
            <v>-29760</v>
          </cell>
          <cell r="O220">
            <v>-8231</v>
          </cell>
          <cell r="P220">
            <v>-62197</v>
          </cell>
          <cell r="Q220">
            <v>36056</v>
          </cell>
          <cell r="R220">
            <v>-91132</v>
          </cell>
          <cell r="S220">
            <v>165768</v>
          </cell>
        </row>
        <row r="221">
          <cell r="D221" t="str">
            <v>1780</v>
          </cell>
          <cell r="E221" t="str">
            <v>084962</v>
          </cell>
          <cell r="F221" t="str">
            <v>962</v>
          </cell>
          <cell r="G221" t="str">
            <v>GALVESTON COLLEGE</v>
          </cell>
          <cell r="H221">
            <v>602105</v>
          </cell>
          <cell r="I221">
            <v>1522557</v>
          </cell>
          <cell r="J221">
            <v>62838</v>
          </cell>
          <cell r="K221">
            <v>-1179417</v>
          </cell>
          <cell r="L221">
            <v>-371681</v>
          </cell>
          <cell r="M221">
            <v>6455</v>
          </cell>
          <cell r="N221">
            <v>-59591</v>
          </cell>
          <cell r="O221">
            <v>-16483</v>
          </cell>
          <cell r="P221">
            <v>-124547</v>
          </cell>
          <cell r="Q221">
            <v>72200</v>
          </cell>
          <cell r="R221">
            <v>62557</v>
          </cell>
          <cell r="S221">
            <v>576993</v>
          </cell>
        </row>
        <row r="222">
          <cell r="D222" t="str">
            <v>1736</v>
          </cell>
          <cell r="E222" t="str">
            <v>091963</v>
          </cell>
          <cell r="F222" t="str">
            <v>963</v>
          </cell>
          <cell r="G222" t="str">
            <v>GRAYSON COUNTY COLLEGE</v>
          </cell>
          <cell r="H222">
            <v>746917</v>
          </cell>
          <cell r="I222">
            <v>1888748</v>
          </cell>
          <cell r="J222">
            <v>77951</v>
          </cell>
          <cell r="K222">
            <v>-1463079</v>
          </cell>
          <cell r="L222">
            <v>-461074</v>
          </cell>
          <cell r="M222">
            <v>8007</v>
          </cell>
          <cell r="N222">
            <v>-73923</v>
          </cell>
          <cell r="O222">
            <v>-20447</v>
          </cell>
          <cell r="P222">
            <v>-154501</v>
          </cell>
          <cell r="Q222">
            <v>89565</v>
          </cell>
          <cell r="R222">
            <v>-174866</v>
          </cell>
          <cell r="S222">
            <v>463298</v>
          </cell>
        </row>
        <row r="223">
          <cell r="D223" t="str">
            <v>1723</v>
          </cell>
          <cell r="E223" t="str">
            <v>109965</v>
          </cell>
          <cell r="F223" t="str">
            <v>965</v>
          </cell>
          <cell r="G223" t="str">
            <v>HILL COLLEGE</v>
          </cell>
          <cell r="H223">
            <v>464278</v>
          </cell>
          <cell r="I223">
            <v>1174032</v>
          </cell>
          <cell r="J223">
            <v>48454</v>
          </cell>
          <cell r="K223">
            <v>-909440</v>
          </cell>
          <cell r="L223">
            <v>-286600</v>
          </cell>
          <cell r="M223">
            <v>4977</v>
          </cell>
          <cell r="N223">
            <v>-45950</v>
          </cell>
          <cell r="O223">
            <v>-12710</v>
          </cell>
          <cell r="P223">
            <v>-96037</v>
          </cell>
          <cell r="Q223">
            <v>55673</v>
          </cell>
          <cell r="R223">
            <v>52373</v>
          </cell>
          <cell r="S223">
            <v>449050</v>
          </cell>
        </row>
        <row r="224">
          <cell r="D224" t="str">
            <v>1853</v>
          </cell>
          <cell r="E224" t="str">
            <v>101994</v>
          </cell>
          <cell r="F224" t="str">
            <v>994</v>
          </cell>
          <cell r="G224" t="str">
            <v>HOUSTON COMM COLLEGE SYSTEM</v>
          </cell>
          <cell r="H224">
            <v>9787167</v>
          </cell>
          <cell r="I224">
            <v>24749054</v>
          </cell>
          <cell r="J224">
            <v>1021425</v>
          </cell>
          <cell r="K224">
            <v>-19171335</v>
          </cell>
          <cell r="L224">
            <v>-6041647</v>
          </cell>
          <cell r="M224">
            <v>104923</v>
          </cell>
          <cell r="N224">
            <v>-968643</v>
          </cell>
          <cell r="O224">
            <v>-267930</v>
          </cell>
          <cell r="P224">
            <v>-2024495</v>
          </cell>
          <cell r="Q224">
            <v>1173612</v>
          </cell>
          <cell r="R224">
            <v>-1953362</v>
          </cell>
          <cell r="S224">
            <v>6408769</v>
          </cell>
        </row>
        <row r="225">
          <cell r="D225" t="str">
            <v>1414</v>
          </cell>
          <cell r="E225" t="str">
            <v>114966</v>
          </cell>
          <cell r="F225" t="str">
            <v>966</v>
          </cell>
          <cell r="G225" t="str">
            <v>HOWARD CTY JR COLLEGE DIST</v>
          </cell>
          <cell r="H225">
            <v>602255</v>
          </cell>
          <cell r="I225">
            <v>1522936</v>
          </cell>
          <cell r="J225">
            <v>62854</v>
          </cell>
          <cell r="K225">
            <v>-1179711</v>
          </cell>
          <cell r="L225">
            <v>-371774</v>
          </cell>
          <cell r="M225">
            <v>6456</v>
          </cell>
          <cell r="N225">
            <v>-59606</v>
          </cell>
          <cell r="O225">
            <v>-16487</v>
          </cell>
          <cell r="P225">
            <v>-124578</v>
          </cell>
          <cell r="Q225">
            <v>72218</v>
          </cell>
          <cell r="R225">
            <v>-12996</v>
          </cell>
          <cell r="S225">
            <v>501567</v>
          </cell>
        </row>
        <row r="226">
          <cell r="D226" t="str">
            <v>1417</v>
          </cell>
          <cell r="E226" t="str">
            <v>092967</v>
          </cell>
          <cell r="F226" t="str">
            <v>967</v>
          </cell>
          <cell r="G226" t="str">
            <v>KILGORE COLLEGE</v>
          </cell>
          <cell r="H226">
            <v>815531</v>
          </cell>
          <cell r="I226">
            <v>2062253</v>
          </cell>
          <cell r="J226">
            <v>85112</v>
          </cell>
          <cell r="K226">
            <v>-1597481</v>
          </cell>
          <cell r="L226">
            <v>-503429</v>
          </cell>
          <cell r="M226">
            <v>8743</v>
          </cell>
          <cell r="N226">
            <v>-80714</v>
          </cell>
          <cell r="O226">
            <v>-22326</v>
          </cell>
          <cell r="P226">
            <v>-168694</v>
          </cell>
          <cell r="Q226">
            <v>97793</v>
          </cell>
          <cell r="R226">
            <v>38428</v>
          </cell>
          <cell r="S226">
            <v>735216</v>
          </cell>
        </row>
        <row r="227">
          <cell r="D227" t="str">
            <v>1477</v>
          </cell>
          <cell r="E227" t="str">
            <v>240968</v>
          </cell>
          <cell r="F227" t="str">
            <v>968</v>
          </cell>
          <cell r="G227" t="str">
            <v>LAREDO COMMUNITY COLLEGE</v>
          </cell>
          <cell r="H227">
            <v>1650708</v>
          </cell>
          <cell r="I227">
            <v>4174186</v>
          </cell>
          <cell r="J227">
            <v>172274</v>
          </cell>
          <cell r="K227">
            <v>-3233446</v>
          </cell>
          <cell r="L227">
            <v>-1018987</v>
          </cell>
          <cell r="M227">
            <v>17696</v>
          </cell>
          <cell r="N227">
            <v>-163371</v>
          </cell>
          <cell r="O227">
            <v>-45189</v>
          </cell>
          <cell r="P227">
            <v>-341452</v>
          </cell>
          <cell r="Q227">
            <v>197942</v>
          </cell>
          <cell r="R227">
            <v>67760</v>
          </cell>
          <cell r="S227">
            <v>1478121</v>
          </cell>
        </row>
        <row r="228">
          <cell r="D228" t="str">
            <v>1789</v>
          </cell>
          <cell r="E228" t="str">
            <v>101969</v>
          </cell>
          <cell r="F228" t="str">
            <v>969</v>
          </cell>
          <cell r="G228" t="str">
            <v>LEE COLLEGE</v>
          </cell>
          <cell r="H228">
            <v>1202830</v>
          </cell>
          <cell r="I228">
            <v>3041625</v>
          </cell>
          <cell r="J228">
            <v>125532</v>
          </cell>
          <cell r="K228">
            <v>-2356131</v>
          </cell>
          <cell r="L228">
            <v>-742510</v>
          </cell>
          <cell r="M228">
            <v>12895</v>
          </cell>
          <cell r="N228">
            <v>-119046</v>
          </cell>
          <cell r="O228">
            <v>-32928</v>
          </cell>
          <cell r="P228">
            <v>-248808</v>
          </cell>
          <cell r="Q228">
            <v>144235</v>
          </cell>
          <cell r="R228">
            <v>-163015</v>
          </cell>
          <cell r="S228">
            <v>864679</v>
          </cell>
        </row>
        <row r="229">
          <cell r="D229" t="str">
            <v>1858</v>
          </cell>
          <cell r="E229" t="str">
            <v>170996</v>
          </cell>
          <cell r="F229" t="str">
            <v>996</v>
          </cell>
          <cell r="G229" t="str">
            <v>LONE STAR COLLEGE SYSTEM</v>
          </cell>
          <cell r="H229">
            <v>11678064</v>
          </cell>
          <cell r="I229">
            <v>29530613</v>
          </cell>
          <cell r="J229">
            <v>1218766</v>
          </cell>
          <cell r="K229">
            <v>-22875269</v>
          </cell>
          <cell r="L229">
            <v>-7208904</v>
          </cell>
          <cell r="M229">
            <v>125194</v>
          </cell>
          <cell r="N229">
            <v>-1155785</v>
          </cell>
          <cell r="O229">
            <v>-319695</v>
          </cell>
          <cell r="P229">
            <v>-2415631</v>
          </cell>
          <cell r="Q229">
            <v>1400356</v>
          </cell>
          <cell r="R229">
            <v>957465</v>
          </cell>
          <cell r="S229">
            <v>10935174</v>
          </cell>
        </row>
        <row r="230">
          <cell r="D230" t="str">
            <v>1761</v>
          </cell>
          <cell r="E230" t="str">
            <v>161970</v>
          </cell>
          <cell r="F230" t="str">
            <v>970</v>
          </cell>
          <cell r="G230" t="str">
            <v>MCLENNAN COMMUNITY COLLEGE</v>
          </cell>
          <cell r="H230">
            <v>1741860</v>
          </cell>
          <cell r="I230">
            <v>4404684</v>
          </cell>
          <cell r="J230">
            <v>181787</v>
          </cell>
          <cell r="K230">
            <v>-3411996</v>
          </cell>
          <cell r="L230">
            <v>-1075255</v>
          </cell>
          <cell r="M230">
            <v>18674</v>
          </cell>
          <cell r="N230">
            <v>-172394</v>
          </cell>
          <cell r="O230">
            <v>-47685</v>
          </cell>
          <cell r="P230">
            <v>-360307</v>
          </cell>
          <cell r="Q230">
            <v>208872</v>
          </cell>
          <cell r="R230">
            <v>224995</v>
          </cell>
          <cell r="S230">
            <v>1713235</v>
          </cell>
        </row>
        <row r="231">
          <cell r="D231" t="str">
            <v>1859</v>
          </cell>
          <cell r="E231" t="str">
            <v>165995</v>
          </cell>
          <cell r="F231" t="str">
            <v>995</v>
          </cell>
          <cell r="G231" t="str">
            <v>MIDLAND COLLEGE</v>
          </cell>
          <cell r="H231">
            <v>1166899</v>
          </cell>
          <cell r="I231">
            <v>2950766</v>
          </cell>
          <cell r="J231">
            <v>121782</v>
          </cell>
          <cell r="K231">
            <v>-2285749</v>
          </cell>
          <cell r="L231">
            <v>-720330</v>
          </cell>
          <cell r="M231">
            <v>12510</v>
          </cell>
          <cell r="N231">
            <v>-115488</v>
          </cell>
          <cell r="O231">
            <v>-31945</v>
          </cell>
          <cell r="P231">
            <v>-241375</v>
          </cell>
          <cell r="Q231">
            <v>139927</v>
          </cell>
          <cell r="R231">
            <v>449</v>
          </cell>
          <cell r="S231">
            <v>997446</v>
          </cell>
        </row>
        <row r="232">
          <cell r="D232" t="str">
            <v>1428</v>
          </cell>
          <cell r="E232" t="str">
            <v>175972</v>
          </cell>
          <cell r="F232" t="str">
            <v>972</v>
          </cell>
          <cell r="G232" t="str">
            <v>NAVARRO COLLEGE</v>
          </cell>
          <cell r="H232">
            <v>1127970</v>
          </cell>
          <cell r="I232">
            <v>2852326</v>
          </cell>
          <cell r="J232">
            <v>117719</v>
          </cell>
          <cell r="K232">
            <v>-2209494</v>
          </cell>
          <cell r="L232">
            <v>-696299</v>
          </cell>
          <cell r="M232">
            <v>12092</v>
          </cell>
          <cell r="N232">
            <v>-111636</v>
          </cell>
          <cell r="O232">
            <v>-30879</v>
          </cell>
          <cell r="P232">
            <v>-233323</v>
          </cell>
          <cell r="Q232">
            <v>135259</v>
          </cell>
          <cell r="R232">
            <v>-95791</v>
          </cell>
          <cell r="S232">
            <v>867944</v>
          </cell>
        </row>
        <row r="233">
          <cell r="D233" t="str">
            <v>1695</v>
          </cell>
          <cell r="E233" t="str">
            <v>049958</v>
          </cell>
          <cell r="F233" t="str">
            <v>958</v>
          </cell>
          <cell r="G233" t="str">
            <v>NORTH CENTRAL TX COLLEGE</v>
          </cell>
          <cell r="H233">
            <v>1192066</v>
          </cell>
          <cell r="I233">
            <v>3014408</v>
          </cell>
          <cell r="J233">
            <v>124408</v>
          </cell>
          <cell r="K233">
            <v>-2335048</v>
          </cell>
          <cell r="L233">
            <v>-735866</v>
          </cell>
          <cell r="M233">
            <v>12780</v>
          </cell>
          <cell r="N233">
            <v>-117979</v>
          </cell>
          <cell r="O233">
            <v>-32634</v>
          </cell>
          <cell r="P233">
            <v>-246581</v>
          </cell>
          <cell r="Q233">
            <v>142945</v>
          </cell>
          <cell r="R233">
            <v>43987</v>
          </cell>
          <cell r="S233">
            <v>1062486</v>
          </cell>
        </row>
        <row r="234">
          <cell r="D234" t="str">
            <v>1992</v>
          </cell>
          <cell r="E234" t="str">
            <v>225998</v>
          </cell>
          <cell r="F234" t="str">
            <v>998</v>
          </cell>
          <cell r="G234" t="str">
            <v>NORTHEAST TX COMMUNITY COLLEGE</v>
          </cell>
          <cell r="H234">
            <v>579684</v>
          </cell>
          <cell r="I234">
            <v>1465861</v>
          </cell>
          <cell r="J234">
            <v>60498</v>
          </cell>
          <cell r="K234">
            <v>-1135499</v>
          </cell>
          <cell r="L234">
            <v>-357841</v>
          </cell>
          <cell r="M234">
            <v>6214</v>
          </cell>
          <cell r="N234">
            <v>-57370</v>
          </cell>
          <cell r="O234">
            <v>-15869</v>
          </cell>
          <cell r="P234">
            <v>-119909</v>
          </cell>
          <cell r="Q234">
            <v>69512</v>
          </cell>
          <cell r="R234">
            <v>-14453</v>
          </cell>
          <cell r="S234">
            <v>480828</v>
          </cell>
        </row>
        <row r="235">
          <cell r="D235" t="str">
            <v>1540</v>
          </cell>
          <cell r="E235" t="str">
            <v>068973</v>
          </cell>
          <cell r="F235" t="str">
            <v>973</v>
          </cell>
          <cell r="G235" t="str">
            <v>ODESSA COLLEGE</v>
          </cell>
          <cell r="H235">
            <v>1073447</v>
          </cell>
          <cell r="I235">
            <v>2714452</v>
          </cell>
          <cell r="J235">
            <v>112029</v>
          </cell>
          <cell r="K235">
            <v>-2102693</v>
          </cell>
          <cell r="L235">
            <v>-662642</v>
          </cell>
          <cell r="M235">
            <v>11508</v>
          </cell>
          <cell r="N235">
            <v>-106240</v>
          </cell>
          <cell r="O235">
            <v>-29386</v>
          </cell>
          <cell r="P235">
            <v>-222045</v>
          </cell>
          <cell r="Q235">
            <v>128721</v>
          </cell>
          <cell r="R235">
            <v>88547</v>
          </cell>
          <cell r="S235">
            <v>1005698</v>
          </cell>
        </row>
        <row r="236">
          <cell r="D236" t="str">
            <v>1471</v>
          </cell>
          <cell r="E236" t="str">
            <v>183974</v>
          </cell>
          <cell r="F236" t="str">
            <v>974</v>
          </cell>
          <cell r="G236" t="str">
            <v>PANOLA COLLEGE</v>
          </cell>
          <cell r="H236">
            <v>470422</v>
          </cell>
          <cell r="I236">
            <v>1189567</v>
          </cell>
          <cell r="J236">
            <v>49095</v>
          </cell>
          <cell r="K236">
            <v>-921473</v>
          </cell>
          <cell r="L236">
            <v>-290393</v>
          </cell>
          <cell r="M236">
            <v>5043</v>
          </cell>
          <cell r="N236">
            <v>-46557</v>
          </cell>
          <cell r="O236">
            <v>-12878</v>
          </cell>
          <cell r="P236">
            <v>-97308</v>
          </cell>
          <cell r="Q236">
            <v>56410</v>
          </cell>
          <cell r="R236">
            <v>9632</v>
          </cell>
          <cell r="S236">
            <v>411560</v>
          </cell>
        </row>
        <row r="237">
          <cell r="D237" t="str">
            <v>1547</v>
          </cell>
          <cell r="E237" t="str">
            <v>139975</v>
          </cell>
          <cell r="F237" t="str">
            <v>975</v>
          </cell>
          <cell r="G237" t="str">
            <v>PARIS JUNIOR COLLEGE</v>
          </cell>
          <cell r="H237">
            <v>545944</v>
          </cell>
          <cell r="I237">
            <v>1380542</v>
          </cell>
          <cell r="J237">
            <v>56977</v>
          </cell>
          <cell r="K237">
            <v>-1069408</v>
          </cell>
          <cell r="L237">
            <v>-337013</v>
          </cell>
          <cell r="M237">
            <v>5853</v>
          </cell>
          <cell r="N237">
            <v>-54033</v>
          </cell>
          <cell r="O237">
            <v>-14946</v>
          </cell>
          <cell r="P237">
            <v>-112930</v>
          </cell>
          <cell r="Q237">
            <v>65466</v>
          </cell>
          <cell r="R237">
            <v>-41132</v>
          </cell>
          <cell r="S237">
            <v>425320</v>
          </cell>
        </row>
        <row r="238">
          <cell r="D238" t="str">
            <v>1563</v>
          </cell>
          <cell r="E238" t="str">
            <v>067976</v>
          </cell>
          <cell r="F238" t="str">
            <v>976</v>
          </cell>
          <cell r="G238" t="str">
            <v>RANGER JUNIOR COLLEGE</v>
          </cell>
          <cell r="H238">
            <v>280509</v>
          </cell>
          <cell r="I238">
            <v>709331</v>
          </cell>
          <cell r="J238">
            <v>29275</v>
          </cell>
          <cell r="K238">
            <v>-549469</v>
          </cell>
          <cell r="L238">
            <v>-173159</v>
          </cell>
          <cell r="M238">
            <v>3007</v>
          </cell>
          <cell r="N238">
            <v>-27761</v>
          </cell>
          <cell r="O238">
            <v>-7679</v>
          </cell>
          <cell r="P238">
            <v>-58024</v>
          </cell>
          <cell r="Q238">
            <v>33637</v>
          </cell>
          <cell r="R238">
            <v>18880</v>
          </cell>
          <cell r="S238">
            <v>258547</v>
          </cell>
        </row>
        <row r="239">
          <cell r="D239" t="str">
            <v>1699</v>
          </cell>
          <cell r="E239" t="str">
            <v>101978</v>
          </cell>
          <cell r="F239" t="str">
            <v>978</v>
          </cell>
          <cell r="G239" t="str">
            <v>SAN JACINTO COLLEGE DIST</v>
          </cell>
          <cell r="H239">
            <v>4972418</v>
          </cell>
          <cell r="I239">
            <v>12573879</v>
          </cell>
          <cell r="J239">
            <v>518940</v>
          </cell>
          <cell r="K239">
            <v>-9740091</v>
          </cell>
          <cell r="L239">
            <v>-3069489</v>
          </cell>
          <cell r="M239">
            <v>53307</v>
          </cell>
          <cell r="N239">
            <v>-492122</v>
          </cell>
          <cell r="O239">
            <v>-136123</v>
          </cell>
          <cell r="P239">
            <v>-1028555</v>
          </cell>
          <cell r="Q239">
            <v>596259</v>
          </cell>
          <cell r="R239">
            <v>-154708</v>
          </cell>
          <cell r="S239">
            <v>4093715</v>
          </cell>
        </row>
        <row r="240">
          <cell r="D240" t="str">
            <v>1656</v>
          </cell>
          <cell r="E240" t="str">
            <v>110979</v>
          </cell>
          <cell r="F240" t="str">
            <v>979</v>
          </cell>
          <cell r="G240" t="str">
            <v>SOUTH PLAINS COLLEGE</v>
          </cell>
          <cell r="H240">
            <v>1243158</v>
          </cell>
          <cell r="I240">
            <v>3143604</v>
          </cell>
          <cell r="J240">
            <v>129741</v>
          </cell>
          <cell r="K240">
            <v>-2435127</v>
          </cell>
          <cell r="L240">
            <v>-767405</v>
          </cell>
          <cell r="M240">
            <v>13327</v>
          </cell>
          <cell r="N240">
            <v>-123037</v>
          </cell>
          <cell r="O240">
            <v>-34032</v>
          </cell>
          <cell r="P240">
            <v>-257150</v>
          </cell>
          <cell r="Q240">
            <v>149071</v>
          </cell>
          <cell r="R240">
            <v>83969</v>
          </cell>
          <cell r="S240">
            <v>1146119</v>
          </cell>
        </row>
        <row r="241">
          <cell r="D241" t="str">
            <v>2022</v>
          </cell>
          <cell r="E241" t="str">
            <v>108948</v>
          </cell>
          <cell r="F241" t="str">
            <v>948</v>
          </cell>
          <cell r="G241" t="str">
            <v>SOUTH TEXAS COLLEGE</v>
          </cell>
          <cell r="H241">
            <v>5670561</v>
          </cell>
          <cell r="I241">
            <v>14339289</v>
          </cell>
          <cell r="J241">
            <v>591801</v>
          </cell>
          <cell r="K241">
            <v>-11107629</v>
          </cell>
          <cell r="L241">
            <v>-3500454</v>
          </cell>
          <cell r="M241">
            <v>60791</v>
          </cell>
          <cell r="N241">
            <v>-561218</v>
          </cell>
          <cell r="O241">
            <v>-155236</v>
          </cell>
          <cell r="P241">
            <v>-1172967</v>
          </cell>
          <cell r="Q241">
            <v>679976</v>
          </cell>
          <cell r="R241">
            <v>717706</v>
          </cell>
          <cell r="S241">
            <v>5562620</v>
          </cell>
        </row>
        <row r="242">
          <cell r="D242" t="str">
            <v>1444</v>
          </cell>
          <cell r="E242" t="str">
            <v>232980</v>
          </cell>
          <cell r="F242" t="str">
            <v>980</v>
          </cell>
          <cell r="G242" t="str">
            <v>SOUTHWEST TX JR COLLEGE</v>
          </cell>
          <cell r="H242">
            <v>974665</v>
          </cell>
          <cell r="I242">
            <v>2464661</v>
          </cell>
          <cell r="J242">
            <v>101720</v>
          </cell>
          <cell r="K242">
            <v>-1909198</v>
          </cell>
          <cell r="L242">
            <v>-601664</v>
          </cell>
          <cell r="M242">
            <v>10449</v>
          </cell>
          <cell r="N242">
            <v>-96462</v>
          </cell>
          <cell r="O242">
            <v>-26682</v>
          </cell>
          <cell r="P242">
            <v>-201612</v>
          </cell>
          <cell r="Q242">
            <v>116875</v>
          </cell>
          <cell r="R242">
            <v>-26737</v>
          </cell>
          <cell r="S242">
            <v>806015</v>
          </cell>
        </row>
        <row r="243">
          <cell r="D243" t="str">
            <v>1754</v>
          </cell>
          <cell r="E243" t="str">
            <v>220981</v>
          </cell>
          <cell r="F243" t="str">
            <v>981</v>
          </cell>
          <cell r="G243" t="str">
            <v>TARRANT COUNTY COLLEGE DIST</v>
          </cell>
          <cell r="H243">
            <v>7976236</v>
          </cell>
          <cell r="I243">
            <v>20169708</v>
          </cell>
          <cell r="J243">
            <v>832429</v>
          </cell>
          <cell r="K243">
            <v>-15624040</v>
          </cell>
          <cell r="L243">
            <v>-4923754</v>
          </cell>
          <cell r="M243">
            <v>85509</v>
          </cell>
          <cell r="N243">
            <v>-789414</v>
          </cell>
          <cell r="O243">
            <v>-218355</v>
          </cell>
          <cell r="P243">
            <v>-1649901</v>
          </cell>
          <cell r="Q243">
            <v>956457</v>
          </cell>
          <cell r="R243">
            <v>305652</v>
          </cell>
          <cell r="S243">
            <v>7120527</v>
          </cell>
        </row>
        <row r="244">
          <cell r="D244" t="str">
            <v>1690</v>
          </cell>
          <cell r="E244" t="str">
            <v>014982</v>
          </cell>
          <cell r="F244" t="str">
            <v>982</v>
          </cell>
          <cell r="G244" t="str">
            <v>TEMPLE COLLEGE</v>
          </cell>
          <cell r="H244">
            <v>749472</v>
          </cell>
          <cell r="I244">
            <v>1895209</v>
          </cell>
          <cell r="J244">
            <v>78218</v>
          </cell>
          <cell r="K244">
            <v>-1468084</v>
          </cell>
          <cell r="L244">
            <v>-462651</v>
          </cell>
          <cell r="M244">
            <v>8035</v>
          </cell>
          <cell r="N244">
            <v>-74177</v>
          </cell>
          <cell r="O244">
            <v>-20517</v>
          </cell>
          <cell r="P244">
            <v>-155030</v>
          </cell>
          <cell r="Q244">
            <v>89872</v>
          </cell>
          <cell r="R244">
            <v>43346</v>
          </cell>
          <cell r="S244">
            <v>683693</v>
          </cell>
        </row>
        <row r="245">
          <cell r="D245" t="str">
            <v>1640</v>
          </cell>
          <cell r="E245" t="str">
            <v>019983</v>
          </cell>
          <cell r="F245" t="str">
            <v>983</v>
          </cell>
          <cell r="G245" t="str">
            <v>TEXARKANA COLLEGE</v>
          </cell>
          <cell r="H245">
            <v>605105</v>
          </cell>
          <cell r="I245">
            <v>1530143</v>
          </cell>
          <cell r="J245">
            <v>63151</v>
          </cell>
          <cell r="K245">
            <v>-1185293</v>
          </cell>
          <cell r="L245">
            <v>-373533</v>
          </cell>
          <cell r="M245">
            <v>6487</v>
          </cell>
          <cell r="N245">
            <v>-59887</v>
          </cell>
          <cell r="O245">
            <v>-16565</v>
          </cell>
          <cell r="P245">
            <v>-125167</v>
          </cell>
          <cell r="Q245">
            <v>72560</v>
          </cell>
          <cell r="R245">
            <v>15201</v>
          </cell>
          <cell r="S245">
            <v>532202</v>
          </cell>
        </row>
        <row r="246">
          <cell r="D246" t="str">
            <v>1566</v>
          </cell>
          <cell r="E246" t="str">
            <v>031984</v>
          </cell>
          <cell r="F246" t="str">
            <v>984</v>
          </cell>
          <cell r="G246" t="str">
            <v>TEXAS SOUTHMOST COLLEGE</v>
          </cell>
          <cell r="H246">
            <v>1417440</v>
          </cell>
          <cell r="I246">
            <v>3584317</v>
          </cell>
          <cell r="J246">
            <v>147929</v>
          </cell>
          <cell r="K246">
            <v>-2776516</v>
          </cell>
          <cell r="L246">
            <v>-874990</v>
          </cell>
          <cell r="M246">
            <v>15196</v>
          </cell>
          <cell r="N246">
            <v>-140285</v>
          </cell>
          <cell r="O246">
            <v>-38803</v>
          </cell>
          <cell r="P246">
            <v>-293200</v>
          </cell>
          <cell r="Q246">
            <v>169970</v>
          </cell>
          <cell r="R246">
            <v>178452</v>
          </cell>
          <cell r="S246">
            <v>1389510</v>
          </cell>
        </row>
        <row r="247">
          <cell r="D247" t="str">
            <v>1415</v>
          </cell>
          <cell r="E247" t="str">
            <v>107964</v>
          </cell>
          <cell r="F247" t="str">
            <v>964</v>
          </cell>
          <cell r="G247" t="str">
            <v>TRINITY VALLEY JR COLLEGE</v>
          </cell>
          <cell r="H247">
            <v>1050731</v>
          </cell>
          <cell r="I247">
            <v>2657010</v>
          </cell>
          <cell r="J247">
            <v>109658</v>
          </cell>
          <cell r="K247">
            <v>-2058197</v>
          </cell>
          <cell r="L247">
            <v>-648619</v>
          </cell>
          <cell r="M247">
            <v>11264</v>
          </cell>
          <cell r="N247">
            <v>-103992</v>
          </cell>
          <cell r="O247">
            <v>-28764</v>
          </cell>
          <cell r="P247">
            <v>-217346</v>
          </cell>
          <cell r="Q247">
            <v>125997</v>
          </cell>
          <cell r="R247">
            <v>-4735</v>
          </cell>
          <cell r="S247">
            <v>893007</v>
          </cell>
        </row>
        <row r="248">
          <cell r="D248" t="str">
            <v>1469</v>
          </cell>
          <cell r="E248" t="str">
            <v>212985</v>
          </cell>
          <cell r="F248" t="str">
            <v>985</v>
          </cell>
          <cell r="G248" t="str">
            <v>TYLER JUNIOR COLLEGE</v>
          </cell>
          <cell r="H248">
            <v>1666690</v>
          </cell>
          <cell r="I248">
            <v>4214602</v>
          </cell>
          <cell r="J248">
            <v>173942</v>
          </cell>
          <cell r="K248">
            <v>-3264753</v>
          </cell>
          <cell r="L248">
            <v>-1028853</v>
          </cell>
          <cell r="M248">
            <v>17868</v>
          </cell>
          <cell r="N248">
            <v>-164954</v>
          </cell>
          <cell r="O248">
            <v>-45627</v>
          </cell>
          <cell r="P248">
            <v>-344758</v>
          </cell>
          <cell r="Q248">
            <v>199858</v>
          </cell>
          <cell r="R248">
            <v>120396</v>
          </cell>
          <cell r="S248">
            <v>1544411</v>
          </cell>
        </row>
        <row r="249">
          <cell r="D249" t="str">
            <v>1832</v>
          </cell>
          <cell r="E249" t="str">
            <v>244991</v>
          </cell>
          <cell r="F249" t="str">
            <v>991</v>
          </cell>
          <cell r="G249" t="str">
            <v>VERNON COLLEGE</v>
          </cell>
          <cell r="H249">
            <v>605761</v>
          </cell>
          <cell r="I249">
            <v>1531802</v>
          </cell>
          <cell r="J249">
            <v>63219</v>
          </cell>
          <cell r="K249">
            <v>-1186578</v>
          </cell>
          <cell r="L249">
            <v>-373938</v>
          </cell>
          <cell r="M249">
            <v>6494</v>
          </cell>
          <cell r="N249">
            <v>-59952</v>
          </cell>
          <cell r="O249">
            <v>-16583</v>
          </cell>
          <cell r="P249">
            <v>-125303</v>
          </cell>
          <cell r="Q249">
            <v>72639</v>
          </cell>
          <cell r="R249">
            <v>-74</v>
          </cell>
          <cell r="S249">
            <v>517487</v>
          </cell>
        </row>
        <row r="250">
          <cell r="D250" t="str">
            <v>1542</v>
          </cell>
          <cell r="E250" t="str">
            <v>235986</v>
          </cell>
          <cell r="F250" t="str">
            <v>986</v>
          </cell>
          <cell r="G250" t="str">
            <v>VICTORIA COLLEGE</v>
          </cell>
          <cell r="H250">
            <v>870399</v>
          </cell>
          <cell r="I250">
            <v>2200999</v>
          </cell>
          <cell r="J250">
            <v>90838</v>
          </cell>
          <cell r="K250">
            <v>-1704958</v>
          </cell>
          <cell r="L250">
            <v>-537300</v>
          </cell>
          <cell r="M250">
            <v>9331</v>
          </cell>
          <cell r="N250">
            <v>-86145</v>
          </cell>
          <cell r="O250">
            <v>-23828</v>
          </cell>
          <cell r="P250">
            <v>-180044</v>
          </cell>
          <cell r="Q250">
            <v>104372</v>
          </cell>
          <cell r="R250">
            <v>1262</v>
          </cell>
          <cell r="S250">
            <v>744926</v>
          </cell>
        </row>
        <row r="251">
          <cell r="D251" t="str">
            <v>1541</v>
          </cell>
          <cell r="E251" t="str">
            <v>184987</v>
          </cell>
          <cell r="F251" t="str">
            <v>987</v>
          </cell>
          <cell r="G251" t="str">
            <v>WEATHERFORD COLLEGE</v>
          </cell>
          <cell r="H251">
            <v>834553</v>
          </cell>
          <cell r="I251">
            <v>2110356</v>
          </cell>
          <cell r="J251">
            <v>87097</v>
          </cell>
          <cell r="K251">
            <v>-1634743</v>
          </cell>
          <cell r="L251">
            <v>-515172</v>
          </cell>
          <cell r="M251">
            <v>8947</v>
          </cell>
          <cell r="N251">
            <v>-82597</v>
          </cell>
          <cell r="O251">
            <v>-22846</v>
          </cell>
          <cell r="P251">
            <v>-172629</v>
          </cell>
          <cell r="Q251">
            <v>100074</v>
          </cell>
          <cell r="R251">
            <v>-36393</v>
          </cell>
          <cell r="S251">
            <v>676647</v>
          </cell>
        </row>
        <row r="252">
          <cell r="D252" t="str">
            <v>1827</v>
          </cell>
          <cell r="E252" t="str">
            <v>208992</v>
          </cell>
          <cell r="F252" t="str">
            <v>992</v>
          </cell>
          <cell r="G252" t="str">
            <v>WESTERN TEXAS COLLEGE</v>
          </cell>
          <cell r="H252">
            <v>307642</v>
          </cell>
          <cell r="I252">
            <v>777942</v>
          </cell>
          <cell r="J252">
            <v>32107</v>
          </cell>
          <cell r="K252">
            <v>-602617</v>
          </cell>
          <cell r="L252">
            <v>-189908</v>
          </cell>
          <cell r="M252">
            <v>3298</v>
          </cell>
          <cell r="N252">
            <v>-30447</v>
          </cell>
          <cell r="O252">
            <v>-8422</v>
          </cell>
          <cell r="P252">
            <v>-63636</v>
          </cell>
          <cell r="Q252">
            <v>36890</v>
          </cell>
          <cell r="R252">
            <v>-10917</v>
          </cell>
          <cell r="S252">
            <v>251932</v>
          </cell>
        </row>
        <row r="253">
          <cell r="D253" t="str">
            <v>1416</v>
          </cell>
          <cell r="E253" t="str">
            <v>241988</v>
          </cell>
          <cell r="F253" t="str">
            <v>988</v>
          </cell>
          <cell r="G253" t="str">
            <v>WHARTON COUNTY JR COLLEGE</v>
          </cell>
          <cell r="H253">
            <v>961723</v>
          </cell>
          <cell r="I253">
            <v>2431933</v>
          </cell>
          <cell r="J253">
            <v>100369</v>
          </cell>
          <cell r="K253">
            <v>-1883846</v>
          </cell>
          <cell r="L253">
            <v>-593675</v>
          </cell>
          <cell r="M253">
            <v>10310</v>
          </cell>
          <cell r="N253">
            <v>-95181</v>
          </cell>
          <cell r="O253">
            <v>-26328</v>
          </cell>
          <cell r="P253">
            <v>-198934</v>
          </cell>
          <cell r="Q253">
            <v>115323</v>
          </cell>
          <cell r="R253">
            <v>30631</v>
          </cell>
          <cell r="S253">
            <v>852325</v>
          </cell>
        </row>
        <row r="254">
          <cell r="D254" t="str">
            <v>1546</v>
          </cell>
          <cell r="E254" t="str">
            <v>226737</v>
          </cell>
          <cell r="F254" t="str">
            <v>737</v>
          </cell>
          <cell r="G254" t="str">
            <v>ANGELO STATE UNIVERSITY</v>
          </cell>
          <cell r="H254">
            <v>2325040</v>
          </cell>
          <cell r="I254">
            <v>5879387</v>
          </cell>
          <cell r="J254">
            <v>242650</v>
          </cell>
          <cell r="K254">
            <v>-4554343</v>
          </cell>
          <cell r="L254">
            <v>-1435254</v>
          </cell>
          <cell r="M254">
            <v>24926</v>
          </cell>
          <cell r="N254">
            <v>-230111</v>
          </cell>
          <cell r="O254">
            <v>-63650</v>
          </cell>
          <cell r="P254">
            <v>-480939</v>
          </cell>
          <cell r="Q254">
            <v>278803</v>
          </cell>
          <cell r="R254">
            <v>102852</v>
          </cell>
          <cell r="S254">
            <v>2089361</v>
          </cell>
        </row>
        <row r="255">
          <cell r="D255" t="str">
            <v>2219</v>
          </cell>
          <cell r="E255" t="str">
            <v>123789</v>
          </cell>
          <cell r="F255" t="str">
            <v>789</v>
          </cell>
          <cell r="G255" t="str">
            <v>LAMAR INST OF TECHNOLOGY</v>
          </cell>
          <cell r="H255">
            <v>340858</v>
          </cell>
          <cell r="I255">
            <v>861937</v>
          </cell>
          <cell r="J255">
            <v>35573</v>
          </cell>
          <cell r="K255">
            <v>-667681</v>
          </cell>
          <cell r="L255">
            <v>-210413</v>
          </cell>
          <cell r="M255">
            <v>3654</v>
          </cell>
          <cell r="N255">
            <v>-33734</v>
          </cell>
          <cell r="O255">
            <v>-9331</v>
          </cell>
          <cell r="P255">
            <v>-70507</v>
          </cell>
          <cell r="Q255">
            <v>40873</v>
          </cell>
          <cell r="R255">
            <v>162497</v>
          </cell>
          <cell r="S255">
            <v>453726</v>
          </cell>
        </row>
        <row r="256">
          <cell r="D256" t="str">
            <v>2218</v>
          </cell>
          <cell r="E256" t="str">
            <v>181787</v>
          </cell>
          <cell r="F256" t="str">
            <v>787</v>
          </cell>
          <cell r="G256" t="str">
            <v>LAMAR STATE COLLEGE-ORANGE</v>
          </cell>
          <cell r="H256">
            <v>53166</v>
          </cell>
          <cell r="I256">
            <v>134442</v>
          </cell>
          <cell r="J256">
            <v>5549</v>
          </cell>
          <cell r="K256">
            <v>-104143</v>
          </cell>
          <cell r="L256">
            <v>-32819</v>
          </cell>
          <cell r="M256">
            <v>570</v>
          </cell>
          <cell r="N256">
            <v>-5262</v>
          </cell>
          <cell r="O256">
            <v>-1455</v>
          </cell>
          <cell r="P256">
            <v>-10997</v>
          </cell>
          <cell r="Q256">
            <v>6375</v>
          </cell>
          <cell r="R256">
            <v>-6237</v>
          </cell>
          <cell r="S256">
            <v>39189</v>
          </cell>
        </row>
        <row r="257">
          <cell r="D257" t="str">
            <v>2186</v>
          </cell>
          <cell r="E257" t="str">
            <v>123788</v>
          </cell>
          <cell r="F257" t="str">
            <v>788</v>
          </cell>
          <cell r="G257" t="str">
            <v>LAMAR STATE COLLEGE-PORT ARTHUR</v>
          </cell>
          <cell r="H257">
            <v>219564</v>
          </cell>
          <cell r="I257">
            <v>555218</v>
          </cell>
          <cell r="J257">
            <v>22915</v>
          </cell>
          <cell r="K257">
            <v>-430088</v>
          </cell>
          <cell r="L257">
            <v>-135538</v>
          </cell>
          <cell r="M257">
            <v>2354</v>
          </cell>
          <cell r="N257">
            <v>-21730</v>
          </cell>
          <cell r="O257">
            <v>-6011</v>
          </cell>
          <cell r="P257">
            <v>-45417</v>
          </cell>
          <cell r="Q257">
            <v>26329</v>
          </cell>
          <cell r="R257">
            <v>-18936</v>
          </cell>
          <cell r="S257">
            <v>168660</v>
          </cell>
        </row>
        <row r="258">
          <cell r="D258" t="str">
            <v>1375</v>
          </cell>
          <cell r="E258" t="str">
            <v>123734</v>
          </cell>
          <cell r="F258" t="str">
            <v>734</v>
          </cell>
          <cell r="G258" t="str">
            <v>LAMAR UNIVERSITY-BEAUMONT</v>
          </cell>
          <cell r="H258">
            <v>7077097</v>
          </cell>
          <cell r="I258">
            <v>17896034</v>
          </cell>
          <cell r="J258">
            <v>738592</v>
          </cell>
          <cell r="K258">
            <v>-13862787</v>
          </cell>
          <cell r="L258">
            <v>-4368714</v>
          </cell>
          <cell r="M258">
            <v>75870</v>
          </cell>
          <cell r="N258">
            <v>-700424</v>
          </cell>
          <cell r="O258">
            <v>-193740</v>
          </cell>
          <cell r="P258">
            <v>-1463912</v>
          </cell>
          <cell r="Q258">
            <v>848639</v>
          </cell>
          <cell r="R258">
            <v>641872</v>
          </cell>
          <cell r="S258">
            <v>6688527</v>
          </cell>
        </row>
        <row r="259">
          <cell r="D259" t="str">
            <v>1338</v>
          </cell>
          <cell r="E259" t="str">
            <v>243735</v>
          </cell>
          <cell r="F259" t="str">
            <v>735</v>
          </cell>
          <cell r="G259" t="str">
            <v>MIDWESTERN STATE UNIVERSITY</v>
          </cell>
          <cell r="H259">
            <v>1765243</v>
          </cell>
          <cell r="I259">
            <v>4463814</v>
          </cell>
          <cell r="J259">
            <v>184227</v>
          </cell>
          <cell r="K259">
            <v>-3457800</v>
          </cell>
          <cell r="L259">
            <v>-1089690</v>
          </cell>
          <cell r="M259">
            <v>18924</v>
          </cell>
          <cell r="N259">
            <v>-174707</v>
          </cell>
          <cell r="O259">
            <v>-48325</v>
          </cell>
          <cell r="P259">
            <v>-365144</v>
          </cell>
          <cell r="Q259">
            <v>211676</v>
          </cell>
          <cell r="R259">
            <v>27242</v>
          </cell>
          <cell r="S259">
            <v>1535460</v>
          </cell>
        </row>
        <row r="260">
          <cell r="D260" t="str">
            <v>0007</v>
          </cell>
          <cell r="E260" t="str">
            <v>237715</v>
          </cell>
          <cell r="F260" t="str">
            <v>715</v>
          </cell>
          <cell r="G260" t="str">
            <v>PRAIRIE VIEW A &amp; M UNIVERSITY</v>
          </cell>
          <cell r="H260">
            <v>3804410</v>
          </cell>
          <cell r="I260">
            <v>9620308</v>
          </cell>
          <cell r="J260">
            <v>397042</v>
          </cell>
          <cell r="K260">
            <v>-7452169</v>
          </cell>
          <cell r="L260">
            <v>-2348474</v>
          </cell>
          <cell r="M260">
            <v>40785</v>
          </cell>
          <cell r="N260">
            <v>-376524</v>
          </cell>
          <cell r="O260">
            <v>-104148</v>
          </cell>
          <cell r="P260">
            <v>-786950</v>
          </cell>
          <cell r="Q260">
            <v>456200</v>
          </cell>
          <cell r="R260">
            <v>382481</v>
          </cell>
          <cell r="S260">
            <v>3632961</v>
          </cell>
        </row>
        <row r="261">
          <cell r="D261" t="str">
            <v>0008</v>
          </cell>
          <cell r="E261" t="str">
            <v>236753</v>
          </cell>
          <cell r="F261" t="str">
            <v>753</v>
          </cell>
          <cell r="G261" t="str">
            <v>SAM HOUSTON STATE UNIVERSITY</v>
          </cell>
          <cell r="H261">
            <v>7548140</v>
          </cell>
          <cell r="I261">
            <v>19087170</v>
          </cell>
          <cell r="J261">
            <v>787752</v>
          </cell>
          <cell r="K261">
            <v>-14785475</v>
          </cell>
          <cell r="L261">
            <v>-4659489</v>
          </cell>
          <cell r="M261">
            <v>80920</v>
          </cell>
          <cell r="N261">
            <v>-747047</v>
          </cell>
          <cell r="O261">
            <v>-206636</v>
          </cell>
          <cell r="P261">
            <v>-1561348</v>
          </cell>
          <cell r="Q261">
            <v>905123</v>
          </cell>
          <cell r="R261">
            <v>149272</v>
          </cell>
          <cell r="S261">
            <v>6598382</v>
          </cell>
        </row>
        <row r="262">
          <cell r="D262" t="str">
            <v>0017</v>
          </cell>
          <cell r="E262" t="str">
            <v>174755</v>
          </cell>
          <cell r="F262" t="str">
            <v>755</v>
          </cell>
          <cell r="G262" t="str">
            <v>STEPHEN F AUSTIN STATE UNIVERSITY</v>
          </cell>
          <cell r="H262">
            <v>5171483</v>
          </cell>
          <cell r="I262">
            <v>13077259</v>
          </cell>
          <cell r="J262">
            <v>539715</v>
          </cell>
          <cell r="K262">
            <v>-10130024</v>
          </cell>
          <cell r="L262">
            <v>-3192372</v>
          </cell>
          <cell r="M262">
            <v>55441</v>
          </cell>
          <cell r="N262">
            <v>-511825</v>
          </cell>
          <cell r="O262">
            <v>-141573</v>
          </cell>
          <cell r="P262">
            <v>-1069732</v>
          </cell>
          <cell r="Q262">
            <v>620130</v>
          </cell>
          <cell r="R262">
            <v>-2218310</v>
          </cell>
          <cell r="S262">
            <v>2200192</v>
          </cell>
        </row>
        <row r="263">
          <cell r="D263" t="str">
            <v>0018</v>
          </cell>
          <cell r="E263" t="str">
            <v>022756</v>
          </cell>
          <cell r="F263" t="str">
            <v>756</v>
          </cell>
          <cell r="G263" t="str">
            <v>SUL ROSS STATE UNIVERSITY</v>
          </cell>
          <cell r="H263">
            <v>693318</v>
          </cell>
          <cell r="I263">
            <v>1753210</v>
          </cell>
          <cell r="J263">
            <v>72357</v>
          </cell>
          <cell r="K263">
            <v>-1358087</v>
          </cell>
          <cell r="L263">
            <v>-427987</v>
          </cell>
          <cell r="M263">
            <v>7433</v>
          </cell>
          <cell r="N263">
            <v>-68618</v>
          </cell>
          <cell r="O263">
            <v>-18980</v>
          </cell>
          <cell r="P263">
            <v>-143414</v>
          </cell>
          <cell r="Q263">
            <v>83138</v>
          </cell>
          <cell r="R263">
            <v>-1135643</v>
          </cell>
          <cell r="S263">
            <v>-543273</v>
          </cell>
        </row>
        <row r="264">
          <cell r="D264" t="str">
            <v>0004</v>
          </cell>
          <cell r="E264" t="str">
            <v>072713</v>
          </cell>
          <cell r="F264" t="str">
            <v>713</v>
          </cell>
          <cell r="G264" t="str">
            <v>TARLETON STATE UNIVERSITY</v>
          </cell>
          <cell r="H264">
            <v>3112068</v>
          </cell>
          <cell r="I264">
            <v>7869564</v>
          </cell>
          <cell r="J264">
            <v>324787</v>
          </cell>
          <cell r="K264">
            <v>-6095992</v>
          </cell>
          <cell r="L264">
            <v>-1921089</v>
          </cell>
          <cell r="M264">
            <v>33363</v>
          </cell>
          <cell r="N264">
            <v>-308005</v>
          </cell>
          <cell r="O264">
            <v>-85195</v>
          </cell>
          <cell r="P264">
            <v>-643738</v>
          </cell>
          <cell r="Q264">
            <v>373179</v>
          </cell>
          <cell r="R264">
            <v>114681</v>
          </cell>
          <cell r="S264">
            <v>2773623</v>
          </cell>
        </row>
        <row r="265">
          <cell r="D265" t="str">
            <v>0029</v>
          </cell>
          <cell r="E265" t="str">
            <v>021555</v>
          </cell>
          <cell r="F265" t="str">
            <v>555</v>
          </cell>
          <cell r="G265" t="str">
            <v>TEXAS A&amp;M AGRILIFE EXTENSION SERVICE</v>
          </cell>
          <cell r="H265">
            <v>2335347</v>
          </cell>
          <cell r="I265">
            <v>5905450</v>
          </cell>
          <cell r="J265">
            <v>243725</v>
          </cell>
          <cell r="K265">
            <v>-4574533</v>
          </cell>
          <cell r="L265">
            <v>-1441617</v>
          </cell>
          <cell r="M265">
            <v>25036</v>
          </cell>
          <cell r="N265">
            <v>-231131</v>
          </cell>
          <cell r="O265">
            <v>-63932</v>
          </cell>
          <cell r="P265">
            <v>-483071</v>
          </cell>
          <cell r="Q265">
            <v>280039</v>
          </cell>
          <cell r="R265">
            <v>4938</v>
          </cell>
          <cell r="S265">
            <v>2000251</v>
          </cell>
        </row>
        <row r="266">
          <cell r="D266" t="str">
            <v>0028</v>
          </cell>
          <cell r="E266" t="str">
            <v>021556</v>
          </cell>
          <cell r="F266" t="str">
            <v>556</v>
          </cell>
          <cell r="G266" t="str">
            <v>TEXAS A&amp;M AGRILIFE RESEARCH</v>
          </cell>
          <cell r="H266">
            <v>3356948</v>
          </cell>
          <cell r="I266">
            <v>8488798</v>
          </cell>
          <cell r="J266">
            <v>350343</v>
          </cell>
          <cell r="K266">
            <v>-6575669</v>
          </cell>
          <cell r="L266">
            <v>-2072254</v>
          </cell>
          <cell r="M266">
            <v>35988</v>
          </cell>
          <cell r="N266">
            <v>-332238</v>
          </cell>
          <cell r="O266">
            <v>-91899</v>
          </cell>
          <cell r="P266">
            <v>-694391</v>
          </cell>
          <cell r="Q266">
            <v>402543</v>
          </cell>
          <cell r="R266">
            <v>-381271</v>
          </cell>
          <cell r="S266">
            <v>2486898</v>
          </cell>
        </row>
        <row r="267">
          <cell r="D267" t="str">
            <v>0031</v>
          </cell>
          <cell r="E267" t="str">
            <v>021712</v>
          </cell>
          <cell r="F267" t="str">
            <v>712</v>
          </cell>
          <cell r="G267" t="str">
            <v>TEXAS A&amp;M ENG EXP STATION</v>
          </cell>
          <cell r="H267">
            <v>4572409</v>
          </cell>
          <cell r="I267">
            <v>11562365</v>
          </cell>
          <cell r="J267">
            <v>477193</v>
          </cell>
          <cell r="K267">
            <v>-8956543</v>
          </cell>
          <cell r="L267">
            <v>-2822562</v>
          </cell>
          <cell r="M267">
            <v>49018</v>
          </cell>
          <cell r="N267">
            <v>-452534</v>
          </cell>
          <cell r="O267">
            <v>-125173</v>
          </cell>
          <cell r="P267">
            <v>-945812</v>
          </cell>
          <cell r="Q267">
            <v>548293</v>
          </cell>
          <cell r="R267">
            <v>561744</v>
          </cell>
          <cell r="S267">
            <v>4468398</v>
          </cell>
        </row>
        <row r="268">
          <cell r="D268" t="str">
            <v>0033</v>
          </cell>
          <cell r="E268" t="str">
            <v>021716</v>
          </cell>
          <cell r="F268" t="str">
            <v>716</v>
          </cell>
          <cell r="G268" t="str">
            <v>TEXAS A&amp;M ENG EXT SERVICE</v>
          </cell>
          <cell r="H268">
            <v>3031671</v>
          </cell>
          <cell r="I268">
            <v>7666262</v>
          </cell>
          <cell r="J268">
            <v>316396</v>
          </cell>
          <cell r="K268">
            <v>-5938509</v>
          </cell>
          <cell r="L268">
            <v>-1871460</v>
          </cell>
          <cell r="M268">
            <v>32501</v>
          </cell>
          <cell r="N268">
            <v>-300047</v>
          </cell>
          <cell r="O268">
            <v>-82994</v>
          </cell>
          <cell r="P268">
            <v>-627107</v>
          </cell>
          <cell r="Q268">
            <v>363538</v>
          </cell>
          <cell r="R268">
            <v>-227935</v>
          </cell>
          <cell r="S268">
            <v>2362316</v>
          </cell>
        </row>
        <row r="269">
          <cell r="D269" t="str">
            <v>0030</v>
          </cell>
          <cell r="E269" t="str">
            <v>021576</v>
          </cell>
          <cell r="F269" t="str">
            <v>576</v>
          </cell>
          <cell r="G269" t="str">
            <v>TEXAS A&amp;M FOREST SERVICE</v>
          </cell>
          <cell r="H269">
            <v>2000132</v>
          </cell>
          <cell r="I269">
            <v>5057784</v>
          </cell>
          <cell r="J269">
            <v>208741</v>
          </cell>
          <cell r="K269">
            <v>-3917906</v>
          </cell>
          <cell r="L269">
            <v>-1234688</v>
          </cell>
          <cell r="M269">
            <v>21442</v>
          </cell>
          <cell r="N269">
            <v>-197953</v>
          </cell>
          <cell r="O269">
            <v>-54755</v>
          </cell>
          <cell r="P269">
            <v>-413731</v>
          </cell>
          <cell r="Q269">
            <v>239843</v>
          </cell>
          <cell r="R269">
            <v>-670851</v>
          </cell>
          <cell r="S269">
            <v>1038058</v>
          </cell>
        </row>
        <row r="270">
          <cell r="D270" t="str">
            <v>1871</v>
          </cell>
          <cell r="E270" t="str">
            <v>240761</v>
          </cell>
          <cell r="F270" t="str">
            <v>761</v>
          </cell>
          <cell r="G270" t="str">
            <v>TEXAS A&amp;M INTERNATIONAL UNIVERSITY</v>
          </cell>
          <cell r="H270">
            <v>1979334</v>
          </cell>
          <cell r="I270">
            <v>5005193</v>
          </cell>
          <cell r="J270">
            <v>206571</v>
          </cell>
          <cell r="K270">
            <v>-3877167</v>
          </cell>
          <cell r="L270">
            <v>-1221849</v>
          </cell>
          <cell r="M270">
            <v>21219</v>
          </cell>
          <cell r="N270">
            <v>-195897</v>
          </cell>
          <cell r="O270">
            <v>-54186</v>
          </cell>
          <cell r="P270">
            <v>-409429</v>
          </cell>
          <cell r="Q270">
            <v>237349</v>
          </cell>
          <cell r="R270">
            <v>-48767</v>
          </cell>
          <cell r="S270">
            <v>1642371</v>
          </cell>
        </row>
        <row r="271">
          <cell r="D271" t="str">
            <v>0034</v>
          </cell>
          <cell r="E271" t="str">
            <v>021727</v>
          </cell>
          <cell r="F271" t="str">
            <v>727</v>
          </cell>
          <cell r="G271" t="str">
            <v>TEXAS A&amp;M TRANSPORTATION INST</v>
          </cell>
          <cell r="H271">
            <v>1933679</v>
          </cell>
          <cell r="I271">
            <v>4889742</v>
          </cell>
          <cell r="J271">
            <v>201806</v>
          </cell>
          <cell r="K271">
            <v>-3787736</v>
          </cell>
          <cell r="L271">
            <v>-1193666</v>
          </cell>
          <cell r="M271">
            <v>20730</v>
          </cell>
          <cell r="N271">
            <v>-191379</v>
          </cell>
          <cell r="O271">
            <v>-52936</v>
          </cell>
          <cell r="P271">
            <v>-399985</v>
          </cell>
          <cell r="Q271">
            <v>231874</v>
          </cell>
          <cell r="R271">
            <v>-39399</v>
          </cell>
          <cell r="S271">
            <v>1612730</v>
          </cell>
        </row>
        <row r="272">
          <cell r="D272" t="str">
            <v>0001</v>
          </cell>
          <cell r="E272" t="str">
            <v>021711</v>
          </cell>
          <cell r="F272" t="str">
            <v>711</v>
          </cell>
          <cell r="G272" t="str">
            <v>TEXAS A&amp;M UNIVERSITY</v>
          </cell>
          <cell r="H272">
            <v>26993496</v>
          </cell>
          <cell r="I272">
            <v>68259132</v>
          </cell>
          <cell r="J272">
            <v>2817141</v>
          </cell>
          <cell r="K272">
            <v>-52875503</v>
          </cell>
          <cell r="L272">
            <v>-16663167</v>
          </cell>
          <cell r="M272">
            <v>289383</v>
          </cell>
          <cell r="N272">
            <v>-2671562</v>
          </cell>
          <cell r="O272">
            <v>-738966</v>
          </cell>
          <cell r="P272">
            <v>-5583659</v>
          </cell>
          <cell r="Q272">
            <v>3236881</v>
          </cell>
          <cell r="R272">
            <v>1183935</v>
          </cell>
          <cell r="S272">
            <v>24247111</v>
          </cell>
        </row>
        <row r="273">
          <cell r="D273" t="str">
            <v>2301</v>
          </cell>
          <cell r="E273" t="str">
            <v>014770</v>
          </cell>
          <cell r="F273" t="str">
            <v>770</v>
          </cell>
          <cell r="G273" t="str">
            <v>TEXAS A&amp;M UNIVERSITY - CENTRAL TEXAS</v>
          </cell>
          <cell r="H273">
            <v>751345</v>
          </cell>
          <cell r="I273">
            <v>1899946</v>
          </cell>
          <cell r="J273">
            <v>78413</v>
          </cell>
          <cell r="K273">
            <v>-1471753</v>
          </cell>
          <cell r="L273">
            <v>-463808</v>
          </cell>
          <cell r="M273">
            <v>8055</v>
          </cell>
          <cell r="N273">
            <v>-74360</v>
          </cell>
          <cell r="O273">
            <v>-20569</v>
          </cell>
          <cell r="P273">
            <v>-155417</v>
          </cell>
          <cell r="Q273">
            <v>90096</v>
          </cell>
          <cell r="R273">
            <v>60011</v>
          </cell>
          <cell r="S273">
            <v>701959</v>
          </cell>
        </row>
        <row r="274">
          <cell r="D274" t="str">
            <v>0003</v>
          </cell>
          <cell r="E274" t="str">
            <v>116751</v>
          </cell>
          <cell r="F274" t="str">
            <v>751</v>
          </cell>
          <cell r="G274" t="str">
            <v>TEXAS A&amp;M UNIVERSITY - COMMERCE</v>
          </cell>
          <cell r="H274">
            <v>3030773</v>
          </cell>
          <cell r="I274">
            <v>7663992</v>
          </cell>
          <cell r="J274">
            <v>316303</v>
          </cell>
          <cell r="K274">
            <v>-5936750</v>
          </cell>
          <cell r="L274">
            <v>-1870905</v>
          </cell>
          <cell r="M274">
            <v>32491</v>
          </cell>
          <cell r="N274">
            <v>-299958</v>
          </cell>
          <cell r="O274">
            <v>-82970</v>
          </cell>
          <cell r="P274">
            <v>-626922</v>
          </cell>
          <cell r="Q274">
            <v>363430</v>
          </cell>
          <cell r="R274">
            <v>845464</v>
          </cell>
          <cell r="S274">
            <v>3434948</v>
          </cell>
        </row>
        <row r="275">
          <cell r="D275" t="str">
            <v>1866</v>
          </cell>
          <cell r="E275" t="str">
            <v>178760</v>
          </cell>
          <cell r="F275" t="str">
            <v>760</v>
          </cell>
          <cell r="G275" t="str">
            <v>TEXAS A&amp;M UNIVERSITY - CORPUS CHRISTI</v>
          </cell>
          <cell r="H275">
            <v>3844597</v>
          </cell>
          <cell r="I275">
            <v>9721928</v>
          </cell>
          <cell r="J275">
            <v>401236</v>
          </cell>
          <cell r="K275">
            <v>-7530887</v>
          </cell>
          <cell r="L275">
            <v>-2373281</v>
          </cell>
          <cell r="M275">
            <v>41216</v>
          </cell>
          <cell r="N275">
            <v>-380503</v>
          </cell>
          <cell r="O275">
            <v>-105248</v>
          </cell>
          <cell r="P275">
            <v>-795263</v>
          </cell>
          <cell r="Q275">
            <v>461019</v>
          </cell>
          <cell r="R275">
            <v>602767</v>
          </cell>
          <cell r="S275">
            <v>3887581</v>
          </cell>
        </row>
        <row r="276">
          <cell r="D276" t="str">
            <v>0032</v>
          </cell>
          <cell r="E276" t="str">
            <v>084718</v>
          </cell>
          <cell r="F276" t="str">
            <v>718</v>
          </cell>
          <cell r="G276" t="str">
            <v>TEXAS A&amp;M UNIVERSITY - GALVESTON</v>
          </cell>
          <cell r="H276">
            <v>701755</v>
          </cell>
          <cell r="I276">
            <v>1774545</v>
          </cell>
          <cell r="J276">
            <v>73238</v>
          </cell>
          <cell r="K276">
            <v>-1374614</v>
          </cell>
          <cell r="L276">
            <v>-433195</v>
          </cell>
          <cell r="M276">
            <v>7523</v>
          </cell>
          <cell r="N276">
            <v>-69453</v>
          </cell>
          <cell r="O276">
            <v>-19211</v>
          </cell>
          <cell r="P276">
            <v>-145159</v>
          </cell>
          <cell r="Q276">
            <v>84150</v>
          </cell>
          <cell r="R276">
            <v>48477</v>
          </cell>
          <cell r="S276">
            <v>648056</v>
          </cell>
        </row>
        <row r="277">
          <cell r="D277" t="str">
            <v>0020</v>
          </cell>
          <cell r="E277" t="str">
            <v>137732</v>
          </cell>
          <cell r="F277" t="str">
            <v>732</v>
          </cell>
          <cell r="G277" t="str">
            <v>TEXAS A&amp;M UNIVERSITY - KINGSVILLE</v>
          </cell>
          <cell r="H277">
            <v>2383909</v>
          </cell>
          <cell r="I277">
            <v>6028250</v>
          </cell>
          <cell r="J277">
            <v>248794</v>
          </cell>
          <cell r="K277">
            <v>-4669657</v>
          </cell>
          <cell r="L277">
            <v>-1471594</v>
          </cell>
          <cell r="M277">
            <v>25557</v>
          </cell>
          <cell r="N277">
            <v>-235938</v>
          </cell>
          <cell r="O277">
            <v>-65261</v>
          </cell>
          <cell r="P277">
            <v>-493116</v>
          </cell>
          <cell r="Q277">
            <v>285863</v>
          </cell>
          <cell r="R277">
            <v>-361365</v>
          </cell>
          <cell r="S277">
            <v>1675442</v>
          </cell>
        </row>
        <row r="278">
          <cell r="D278" t="str">
            <v>2302</v>
          </cell>
          <cell r="E278" t="str">
            <v>015749</v>
          </cell>
          <cell r="F278" t="str">
            <v>749</v>
          </cell>
          <cell r="G278" t="str">
            <v>TEXAS A&amp;M UNIVERSITY - SAN ANTONIO</v>
          </cell>
          <cell r="H278">
            <v>1521338</v>
          </cell>
          <cell r="I278">
            <v>3847045</v>
          </cell>
          <cell r="J278">
            <v>158772</v>
          </cell>
          <cell r="K278">
            <v>-2980033</v>
          </cell>
          <cell r="L278">
            <v>-939126</v>
          </cell>
          <cell r="M278">
            <v>16309</v>
          </cell>
          <cell r="N278">
            <v>-150567</v>
          </cell>
          <cell r="O278">
            <v>-41648</v>
          </cell>
          <cell r="P278">
            <v>-314692</v>
          </cell>
          <cell r="Q278">
            <v>182429</v>
          </cell>
          <cell r="R278">
            <v>552029</v>
          </cell>
          <cell r="S278">
            <v>1851856</v>
          </cell>
        </row>
        <row r="279">
          <cell r="D279" t="str">
            <v>2204</v>
          </cell>
          <cell r="E279" t="str">
            <v>021709</v>
          </cell>
          <cell r="F279" t="str">
            <v>709</v>
          </cell>
          <cell r="G279" t="str">
            <v>TEXAS A&amp;M UNIVERSITY SYSTEM HSC</v>
          </cell>
          <cell r="H279">
            <v>3160554</v>
          </cell>
          <cell r="I279">
            <v>7992172</v>
          </cell>
          <cell r="J279">
            <v>329847</v>
          </cell>
          <cell r="K279">
            <v>-6190968</v>
          </cell>
          <cell r="L279">
            <v>-1951020</v>
          </cell>
          <cell r="M279">
            <v>33883</v>
          </cell>
          <cell r="N279">
            <v>-312802</v>
          </cell>
          <cell r="O279">
            <v>-86522</v>
          </cell>
          <cell r="P279">
            <v>-653767</v>
          </cell>
          <cell r="Q279">
            <v>378993</v>
          </cell>
          <cell r="R279">
            <v>-434261</v>
          </cell>
          <cell r="S279">
            <v>2266109</v>
          </cell>
        </row>
        <row r="280">
          <cell r="D280" t="str">
            <v>2021</v>
          </cell>
          <cell r="E280" t="str">
            <v>021710</v>
          </cell>
          <cell r="F280" t="str">
            <v>710</v>
          </cell>
          <cell r="G280" t="str">
            <v>TEXAS A&amp;M UNIVERSITY SYSTEMS OFFICE</v>
          </cell>
          <cell r="H280">
            <v>3159400</v>
          </cell>
          <cell r="I280">
            <v>7989254</v>
          </cell>
          <cell r="J280">
            <v>329727</v>
          </cell>
          <cell r="K280">
            <v>-6188708</v>
          </cell>
          <cell r="L280">
            <v>-1950307</v>
          </cell>
          <cell r="M280">
            <v>33870</v>
          </cell>
          <cell r="N280">
            <v>-312689</v>
          </cell>
          <cell r="O280">
            <v>-86491</v>
          </cell>
          <cell r="P280">
            <v>-653528</v>
          </cell>
          <cell r="Q280">
            <v>378854</v>
          </cell>
          <cell r="R280">
            <v>476327</v>
          </cell>
          <cell r="S280">
            <v>3175709</v>
          </cell>
        </row>
        <row r="281">
          <cell r="D281" t="str">
            <v>2024</v>
          </cell>
          <cell r="E281" t="str">
            <v>019764</v>
          </cell>
          <cell r="F281" t="str">
            <v>764</v>
          </cell>
          <cell r="G281" t="str">
            <v>TEXAS A&amp;M UNIVERSITY -TEXARKANA</v>
          </cell>
          <cell r="H281">
            <v>397235</v>
          </cell>
          <cell r="I281">
            <v>1004498</v>
          </cell>
          <cell r="J281">
            <v>41457</v>
          </cell>
          <cell r="K281">
            <v>-778114</v>
          </cell>
          <cell r="L281">
            <v>-245214</v>
          </cell>
          <cell r="M281">
            <v>4259</v>
          </cell>
          <cell r="N281">
            <v>-39314</v>
          </cell>
          <cell r="O281">
            <v>-10875</v>
          </cell>
          <cell r="P281">
            <v>-82169</v>
          </cell>
          <cell r="Q281">
            <v>47634</v>
          </cell>
          <cell r="R281">
            <v>-102944</v>
          </cell>
          <cell r="S281">
            <v>236453</v>
          </cell>
        </row>
        <row r="282">
          <cell r="D282" t="str">
            <v>2296</v>
          </cell>
          <cell r="E282" t="str">
            <v>021557</v>
          </cell>
          <cell r="F282" t="str">
            <v>557</v>
          </cell>
          <cell r="G282" t="str">
            <v>TEXAS A&amp;M VET MEDICAL DIAGNOSTIC LAB</v>
          </cell>
          <cell r="H282">
            <v>499822</v>
          </cell>
          <cell r="I282">
            <v>1263913</v>
          </cell>
          <cell r="J282">
            <v>52163</v>
          </cell>
          <cell r="K282">
            <v>-979064</v>
          </cell>
          <cell r="L282">
            <v>-308542</v>
          </cell>
          <cell r="M282">
            <v>5358</v>
          </cell>
          <cell r="N282">
            <v>-49467</v>
          </cell>
          <cell r="O282">
            <v>-13683</v>
          </cell>
          <cell r="P282">
            <v>-103389</v>
          </cell>
          <cell r="Q282">
            <v>59935</v>
          </cell>
          <cell r="R282">
            <v>-14866</v>
          </cell>
          <cell r="S282">
            <v>412180</v>
          </cell>
        </row>
        <row r="283">
          <cell r="D283" t="str">
            <v>1468</v>
          </cell>
          <cell r="E283" t="str">
            <v>101717</v>
          </cell>
          <cell r="F283" t="str">
            <v>717</v>
          </cell>
          <cell r="G283" t="str">
            <v>TEXAS SOUTHERN UNIVERSITY</v>
          </cell>
          <cell r="H283">
            <v>4030301</v>
          </cell>
          <cell r="I283">
            <v>10191525</v>
          </cell>
          <cell r="J283">
            <v>420617</v>
          </cell>
          <cell r="K283">
            <v>-7894650</v>
          </cell>
          <cell r="L283">
            <v>-2487917</v>
          </cell>
          <cell r="M283">
            <v>43207</v>
          </cell>
          <cell r="N283">
            <v>-398883</v>
          </cell>
          <cell r="O283">
            <v>-110332</v>
          </cell>
          <cell r="P283">
            <v>-833676</v>
          </cell>
          <cell r="Q283">
            <v>483287</v>
          </cell>
          <cell r="R283">
            <v>-65560</v>
          </cell>
          <cell r="S283">
            <v>3377919</v>
          </cell>
        </row>
        <row r="284">
          <cell r="D284" t="str">
            <v>1798</v>
          </cell>
          <cell r="E284" t="str">
            <v>161719</v>
          </cell>
          <cell r="F284" t="str">
            <v>719</v>
          </cell>
          <cell r="G284" t="str">
            <v>TEXAS STATE TECH COLLEGE</v>
          </cell>
          <cell r="H284">
            <v>1363082</v>
          </cell>
          <cell r="I284">
            <v>3446859</v>
          </cell>
          <cell r="J284">
            <v>142256</v>
          </cell>
          <cell r="K284">
            <v>-2670037</v>
          </cell>
          <cell r="L284">
            <v>-841434</v>
          </cell>
          <cell r="M284">
            <v>14613</v>
          </cell>
          <cell r="N284">
            <v>-134905</v>
          </cell>
          <cell r="O284">
            <v>-37315</v>
          </cell>
          <cell r="P284">
            <v>-281956</v>
          </cell>
          <cell r="Q284">
            <v>163452</v>
          </cell>
          <cell r="R284">
            <v>-102638</v>
          </cell>
          <cell r="S284">
            <v>1061977</v>
          </cell>
        </row>
        <row r="285">
          <cell r="D285" t="str">
            <v>0009</v>
          </cell>
          <cell r="E285" t="str">
            <v>105754</v>
          </cell>
          <cell r="F285" t="str">
            <v>754</v>
          </cell>
          <cell r="G285" t="str">
            <v>TEXAS STATE UNIVERSITY - SAN MARCOS</v>
          </cell>
          <cell r="H285">
            <v>13649401</v>
          </cell>
          <cell r="I285">
            <v>34515584</v>
          </cell>
          <cell r="J285">
            <v>1424502</v>
          </cell>
          <cell r="K285">
            <v>-26736772</v>
          </cell>
          <cell r="L285">
            <v>-8425817</v>
          </cell>
          <cell r="M285">
            <v>146328</v>
          </cell>
          <cell r="N285">
            <v>-1350888</v>
          </cell>
          <cell r="O285">
            <v>-373662</v>
          </cell>
          <cell r="P285">
            <v>-2823406</v>
          </cell>
          <cell r="Q285">
            <v>1636746</v>
          </cell>
          <cell r="R285">
            <v>-6860880</v>
          </cell>
          <cell r="S285">
            <v>4801136</v>
          </cell>
        </row>
        <row r="286">
          <cell r="D286" t="str">
            <v>1485</v>
          </cell>
          <cell r="E286" t="str">
            <v>227758</v>
          </cell>
          <cell r="F286" t="str">
            <v>758</v>
          </cell>
          <cell r="G286" t="str">
            <v>TEXAS STATE UNIVERSITY SYSTEM</v>
          </cell>
          <cell r="H286">
            <v>438057</v>
          </cell>
          <cell r="I286">
            <v>1107725</v>
          </cell>
          <cell r="J286">
            <v>45717</v>
          </cell>
          <cell r="K286">
            <v>-858076</v>
          </cell>
          <cell r="L286">
            <v>-270414</v>
          </cell>
          <cell r="M286">
            <v>4696</v>
          </cell>
          <cell r="N286">
            <v>-43355</v>
          </cell>
          <cell r="O286">
            <v>-11992</v>
          </cell>
          <cell r="P286">
            <v>-90613</v>
          </cell>
          <cell r="Q286">
            <v>52529</v>
          </cell>
          <cell r="R286">
            <v>106834</v>
          </cell>
          <cell r="S286">
            <v>481108</v>
          </cell>
        </row>
        <row r="287">
          <cell r="D287" t="str">
            <v>0023</v>
          </cell>
          <cell r="E287" t="str">
            <v>152733</v>
          </cell>
          <cell r="F287" t="str">
            <v>733</v>
          </cell>
          <cell r="G287" t="str">
            <v>TEXAS TECH UNIVERSITY</v>
          </cell>
          <cell r="H287">
            <v>32182479</v>
          </cell>
          <cell r="I287">
            <v>81380643</v>
          </cell>
          <cell r="J287">
            <v>3358683</v>
          </cell>
          <cell r="K287">
            <v>-63039805</v>
          </cell>
          <cell r="L287">
            <v>-19866341</v>
          </cell>
          <cell r="M287">
            <v>345011</v>
          </cell>
          <cell r="N287">
            <v>-3185121</v>
          </cell>
          <cell r="O287">
            <v>-881018</v>
          </cell>
          <cell r="P287">
            <v>-6657011</v>
          </cell>
          <cell r="Q287">
            <v>3859110</v>
          </cell>
          <cell r="R287">
            <v>198650</v>
          </cell>
          <cell r="S287">
            <v>27695280</v>
          </cell>
        </row>
        <row r="288">
          <cell r="D288" t="str">
            <v>0022</v>
          </cell>
          <cell r="E288" t="str">
            <v>061731</v>
          </cell>
          <cell r="F288" t="str">
            <v>731</v>
          </cell>
          <cell r="G288" t="str">
            <v>TEXAS WOMAN'S UNIVERSITY</v>
          </cell>
          <cell r="H288">
            <v>4460658</v>
          </cell>
          <cell r="I288">
            <v>11279777</v>
          </cell>
          <cell r="J288">
            <v>465531</v>
          </cell>
          <cell r="K288">
            <v>-8737642</v>
          </cell>
          <cell r="L288">
            <v>-2753577</v>
          </cell>
          <cell r="M288">
            <v>47820</v>
          </cell>
          <cell r="N288">
            <v>-441476</v>
          </cell>
          <cell r="O288">
            <v>-122114</v>
          </cell>
          <cell r="P288">
            <v>-922696</v>
          </cell>
          <cell r="Q288">
            <v>534893</v>
          </cell>
          <cell r="R288">
            <v>-301479</v>
          </cell>
          <cell r="S288">
            <v>3509695</v>
          </cell>
        </row>
        <row r="289">
          <cell r="D289" t="str">
            <v>1403</v>
          </cell>
          <cell r="E289" t="str">
            <v>101730</v>
          </cell>
          <cell r="F289" t="str">
            <v>730</v>
          </cell>
          <cell r="G289" t="str">
            <v>UNIVERSITY OF HOUSTON AT HOUSTON</v>
          </cell>
          <cell r="H289">
            <v>35589915</v>
          </cell>
          <cell r="I289">
            <v>89997112</v>
          </cell>
          <cell r="J289">
            <v>3714295</v>
          </cell>
          <cell r="K289">
            <v>-69714372</v>
          </cell>
          <cell r="L289">
            <v>-21969762</v>
          </cell>
          <cell r="M289">
            <v>381540</v>
          </cell>
          <cell r="N289">
            <v>-3522356</v>
          </cell>
          <cell r="O289">
            <v>-974299</v>
          </cell>
          <cell r="P289">
            <v>-7361846</v>
          </cell>
          <cell r="Q289">
            <v>4267707</v>
          </cell>
          <cell r="R289">
            <v>-9494354</v>
          </cell>
          <cell r="S289">
            <v>20913580</v>
          </cell>
        </row>
        <row r="290">
          <cell r="D290" t="str">
            <v>0006</v>
          </cell>
          <cell r="E290" t="str">
            <v>061752</v>
          </cell>
          <cell r="F290" t="str">
            <v>752</v>
          </cell>
          <cell r="G290" t="str">
            <v>UNIVERSITY OF NORTH TEXAS</v>
          </cell>
          <cell r="H290">
            <v>13273986</v>
          </cell>
          <cell r="I290">
            <v>33566261</v>
          </cell>
          <cell r="J290">
            <v>1385322</v>
          </cell>
          <cell r="K290">
            <v>-26001399</v>
          </cell>
          <cell r="L290">
            <v>-8194071</v>
          </cell>
          <cell r="M290">
            <v>142303</v>
          </cell>
          <cell r="N290">
            <v>-1313734</v>
          </cell>
          <cell r="O290">
            <v>-363385</v>
          </cell>
          <cell r="P290">
            <v>-2745751</v>
          </cell>
          <cell r="Q290">
            <v>1591728</v>
          </cell>
          <cell r="R290">
            <v>1328944</v>
          </cell>
          <cell r="S290">
            <v>12670204</v>
          </cell>
        </row>
        <row r="291">
          <cell r="D291" t="str">
            <v>2308</v>
          </cell>
          <cell r="E291" t="str">
            <v>057773</v>
          </cell>
          <cell r="F291" t="str">
            <v>773</v>
          </cell>
          <cell r="G291" t="str">
            <v>UNIVERSITY OF NORTH TEXAS AT DALLAS</v>
          </cell>
          <cell r="H291">
            <v>1020822</v>
          </cell>
          <cell r="I291">
            <v>2581380</v>
          </cell>
          <cell r="J291">
            <v>106537</v>
          </cell>
          <cell r="K291">
            <v>-1999611</v>
          </cell>
          <cell r="L291">
            <v>-630157</v>
          </cell>
          <cell r="M291">
            <v>10944</v>
          </cell>
          <cell r="N291">
            <v>-101033</v>
          </cell>
          <cell r="O291">
            <v>-27946</v>
          </cell>
          <cell r="P291">
            <v>-211159</v>
          </cell>
          <cell r="Q291">
            <v>122410</v>
          </cell>
          <cell r="R291">
            <v>79325</v>
          </cell>
          <cell r="S291">
            <v>951512</v>
          </cell>
        </row>
        <row r="292">
          <cell r="D292" t="str">
            <v>1892</v>
          </cell>
          <cell r="E292" t="str">
            <v>220763</v>
          </cell>
          <cell r="F292" t="str">
            <v>763</v>
          </cell>
          <cell r="G292" t="str">
            <v>UNIVERSITY OF NORTH TEXAS HSC AT FORT WORTH</v>
          </cell>
          <cell r="H292">
            <v>2851898</v>
          </cell>
          <cell r="I292">
            <v>7211666</v>
          </cell>
          <cell r="J292">
            <v>297635</v>
          </cell>
          <cell r="K292">
            <v>-5586366</v>
          </cell>
          <cell r="L292">
            <v>-1760485</v>
          </cell>
          <cell r="M292">
            <v>30574</v>
          </cell>
          <cell r="N292">
            <v>-282254</v>
          </cell>
          <cell r="O292">
            <v>-78073</v>
          </cell>
          <cell r="P292">
            <v>-589921</v>
          </cell>
          <cell r="Q292">
            <v>341981</v>
          </cell>
          <cell r="R292">
            <v>-992286</v>
          </cell>
          <cell r="S292">
            <v>1444369</v>
          </cell>
        </row>
        <row r="293">
          <cell r="D293" t="str">
            <v>2210</v>
          </cell>
          <cell r="E293" t="str">
            <v>057769</v>
          </cell>
          <cell r="F293" t="str">
            <v>769</v>
          </cell>
          <cell r="G293" t="str">
            <v>UNIVERSITY OF NORTH TEXAS SYSTEM ADMIN</v>
          </cell>
          <cell r="H293">
            <v>2441777</v>
          </cell>
          <cell r="I293">
            <v>6174582</v>
          </cell>
          <cell r="J293">
            <v>254833</v>
          </cell>
          <cell r="K293">
            <v>-4783011</v>
          </cell>
          <cell r="L293">
            <v>-1507316</v>
          </cell>
          <cell r="M293">
            <v>26177</v>
          </cell>
          <cell r="N293">
            <v>-241664</v>
          </cell>
          <cell r="O293">
            <v>-66845</v>
          </cell>
          <cell r="P293">
            <v>-505086</v>
          </cell>
          <cell r="Q293">
            <v>292802</v>
          </cell>
          <cell r="R293">
            <v>-509576</v>
          </cell>
          <cell r="S293">
            <v>1576673</v>
          </cell>
        </row>
        <row r="294">
          <cell r="D294" t="str">
            <v>0005</v>
          </cell>
          <cell r="E294" t="str">
            <v>220714</v>
          </cell>
          <cell r="F294" t="str">
            <v>714</v>
          </cell>
          <cell r="G294" t="str">
            <v>UNIVERSITY OF TEXAS AT ARLINGTON</v>
          </cell>
          <cell r="H294">
            <v>12732138</v>
          </cell>
          <cell r="I294">
            <v>32196077</v>
          </cell>
          <cell r="J294">
            <v>1328773</v>
          </cell>
          <cell r="K294">
            <v>-24940015</v>
          </cell>
          <cell r="L294">
            <v>-7859587</v>
          </cell>
          <cell r="M294">
            <v>136494</v>
          </cell>
          <cell r="N294">
            <v>-1260106</v>
          </cell>
          <cell r="O294">
            <v>-348551</v>
          </cell>
          <cell r="P294">
            <v>-2633669</v>
          </cell>
          <cell r="Q294">
            <v>1526754</v>
          </cell>
          <cell r="R294">
            <v>-5504780</v>
          </cell>
          <cell r="S294">
            <v>5373528</v>
          </cell>
        </row>
        <row r="295">
          <cell r="D295" t="str">
            <v>0024</v>
          </cell>
          <cell r="E295" t="str">
            <v>227721</v>
          </cell>
          <cell r="F295" t="str">
            <v>721</v>
          </cell>
          <cell r="G295" t="str">
            <v>UNIVERSITY OF TEXAS AT AUSTIN</v>
          </cell>
          <cell r="H295">
            <v>72373152</v>
          </cell>
          <cell r="I295">
            <v>183011809</v>
          </cell>
          <cell r="J295">
            <v>7553130</v>
          </cell>
          <cell r="K295">
            <v>-141766252</v>
          </cell>
          <cell r="L295">
            <v>-44676165</v>
          </cell>
          <cell r="M295">
            <v>775874</v>
          </cell>
          <cell r="N295">
            <v>-7162819</v>
          </cell>
          <cell r="O295">
            <v>-1981265</v>
          </cell>
          <cell r="P295">
            <v>-14970533</v>
          </cell>
          <cell r="Q295">
            <v>8678509</v>
          </cell>
          <cell r="R295">
            <v>3595657</v>
          </cell>
          <cell r="S295">
            <v>65431097</v>
          </cell>
        </row>
        <row r="296">
          <cell r="D296" t="str">
            <v>1821</v>
          </cell>
          <cell r="E296" t="str">
            <v>057738</v>
          </cell>
          <cell r="F296" t="str">
            <v>738</v>
          </cell>
          <cell r="G296" t="str">
            <v>UNIVERSITY OF TEXAS AT DALLAS</v>
          </cell>
          <cell r="H296">
            <v>13905672</v>
          </cell>
          <cell r="I296">
            <v>35163621</v>
          </cell>
          <cell r="J296">
            <v>1451247</v>
          </cell>
          <cell r="K296">
            <v>-27238760</v>
          </cell>
          <cell r="L296">
            <v>-8584013</v>
          </cell>
          <cell r="M296">
            <v>149075</v>
          </cell>
          <cell r="N296">
            <v>-1376252</v>
          </cell>
          <cell r="O296">
            <v>-380677</v>
          </cell>
          <cell r="P296">
            <v>-2876416</v>
          </cell>
          <cell r="Q296">
            <v>1667476</v>
          </cell>
          <cell r="R296">
            <v>442151</v>
          </cell>
          <cell r="S296">
            <v>12323124</v>
          </cell>
        </row>
        <row r="297">
          <cell r="D297" t="str">
            <v>0021</v>
          </cell>
          <cell r="E297" t="str">
            <v>071724</v>
          </cell>
          <cell r="F297" t="str">
            <v>724</v>
          </cell>
          <cell r="G297" t="str">
            <v>UNIVERSITY OF TEXAS AT EL PASO</v>
          </cell>
          <cell r="H297">
            <v>5794371</v>
          </cell>
          <cell r="I297">
            <v>14652371</v>
          </cell>
          <cell r="J297">
            <v>604722</v>
          </cell>
          <cell r="K297">
            <v>-11350151</v>
          </cell>
          <cell r="L297">
            <v>-3576883</v>
          </cell>
          <cell r="M297">
            <v>62118</v>
          </cell>
          <cell r="N297">
            <v>-573472</v>
          </cell>
          <cell r="O297">
            <v>-158625</v>
          </cell>
          <cell r="P297">
            <v>-1198577</v>
          </cell>
          <cell r="Q297">
            <v>694823</v>
          </cell>
          <cell r="R297">
            <v>649265</v>
          </cell>
          <cell r="S297">
            <v>5599962</v>
          </cell>
        </row>
        <row r="298">
          <cell r="D298" t="str">
            <v>1847</v>
          </cell>
          <cell r="E298" t="str">
            <v>015743</v>
          </cell>
          <cell r="F298" t="str">
            <v>743</v>
          </cell>
          <cell r="G298" t="str">
            <v>UNIVERSITY OF TEXAS AT SAN ANTONIO</v>
          </cell>
          <cell r="H298">
            <v>9185936</v>
          </cell>
          <cell r="I298">
            <v>23228706</v>
          </cell>
          <cell r="J298">
            <v>958678</v>
          </cell>
          <cell r="K298">
            <v>-17993629</v>
          </cell>
          <cell r="L298">
            <v>-5670506</v>
          </cell>
          <cell r="M298">
            <v>98477</v>
          </cell>
          <cell r="N298">
            <v>-909137</v>
          </cell>
          <cell r="O298">
            <v>-251471</v>
          </cell>
          <cell r="P298">
            <v>-1900129</v>
          </cell>
          <cell r="Q298">
            <v>1101517</v>
          </cell>
          <cell r="R298">
            <v>-7164078</v>
          </cell>
          <cell r="S298">
            <v>684364</v>
          </cell>
        </row>
        <row r="299">
          <cell r="D299" t="str">
            <v>1857</v>
          </cell>
          <cell r="E299" t="str">
            <v>212750</v>
          </cell>
          <cell r="F299" t="str">
            <v>750</v>
          </cell>
          <cell r="G299" t="str">
            <v>UNIVERSITY OF TEXAS AT TYLER</v>
          </cell>
          <cell r="H299">
            <v>2839465</v>
          </cell>
          <cell r="I299">
            <v>7180226</v>
          </cell>
          <cell r="J299">
            <v>296337</v>
          </cell>
          <cell r="K299">
            <v>-5562011</v>
          </cell>
          <cell r="L299">
            <v>-1752810</v>
          </cell>
          <cell r="M299">
            <v>30440</v>
          </cell>
          <cell r="N299">
            <v>-281024</v>
          </cell>
          <cell r="O299">
            <v>-77732</v>
          </cell>
          <cell r="P299">
            <v>-587349</v>
          </cell>
          <cell r="Q299">
            <v>340490</v>
          </cell>
          <cell r="R299">
            <v>-2198987</v>
          </cell>
          <cell r="S299">
            <v>227045</v>
          </cell>
        </row>
        <row r="300">
          <cell r="D300" t="str">
            <v>1899</v>
          </cell>
          <cell r="E300" t="str">
            <v>212785</v>
          </cell>
          <cell r="F300" t="str">
            <v>785</v>
          </cell>
          <cell r="G300" t="str">
            <v>UNIVERSITY OF TEXAS HEALTH CTR AT TYLER</v>
          </cell>
          <cell r="H300">
            <v>6506129</v>
          </cell>
          <cell r="I300">
            <v>16452213</v>
          </cell>
          <cell r="J300">
            <v>679004</v>
          </cell>
          <cell r="K300">
            <v>-12744361</v>
          </cell>
          <cell r="L300">
            <v>-4016253</v>
          </cell>
          <cell r="M300">
            <v>69749</v>
          </cell>
          <cell r="N300">
            <v>-643916</v>
          </cell>
          <cell r="O300">
            <v>-178110</v>
          </cell>
          <cell r="P300">
            <v>-1345806</v>
          </cell>
          <cell r="Q300">
            <v>780172</v>
          </cell>
          <cell r="R300">
            <v>-3992718</v>
          </cell>
          <cell r="S300">
            <v>1566103</v>
          </cell>
        </row>
        <row r="301">
          <cell r="D301" t="str">
            <v>1875</v>
          </cell>
          <cell r="E301" t="str">
            <v>101744</v>
          </cell>
          <cell r="F301" t="str">
            <v>744</v>
          </cell>
          <cell r="G301" t="str">
            <v>UNIVERSITY OF TEXAS HSC AT HOUSTON</v>
          </cell>
          <cell r="H301">
            <v>33887360</v>
          </cell>
          <cell r="I301">
            <v>85691819</v>
          </cell>
          <cell r="J301">
            <v>3536610</v>
          </cell>
          <cell r="K301">
            <v>-66379367</v>
          </cell>
          <cell r="L301">
            <v>-20918769</v>
          </cell>
          <cell r="M301">
            <v>363288</v>
          </cell>
          <cell r="N301">
            <v>-3353853</v>
          </cell>
          <cell r="O301">
            <v>-927690</v>
          </cell>
          <cell r="P301">
            <v>-7009669</v>
          </cell>
          <cell r="Q301">
            <v>4063548</v>
          </cell>
          <cell r="R301">
            <v>1819925</v>
          </cell>
          <cell r="S301">
            <v>30773202</v>
          </cell>
        </row>
        <row r="302">
          <cell r="D302" t="str">
            <v>1874</v>
          </cell>
          <cell r="E302" t="str">
            <v>015745</v>
          </cell>
          <cell r="F302" t="str">
            <v>745</v>
          </cell>
          <cell r="G302" t="str">
            <v>UNIVERSITY OF TEXAS HSC AT SAN ANTONIO</v>
          </cell>
          <cell r="H302">
            <v>19721934</v>
          </cell>
          <cell r="I302">
            <v>49871351</v>
          </cell>
          <cell r="J302">
            <v>2058254</v>
          </cell>
          <cell r="K302">
            <v>-38631794</v>
          </cell>
          <cell r="L302">
            <v>-12174410</v>
          </cell>
          <cell r="M302">
            <v>211428</v>
          </cell>
          <cell r="N302">
            <v>-1951891</v>
          </cell>
          <cell r="O302">
            <v>-539902</v>
          </cell>
          <cell r="P302">
            <v>-4079522</v>
          </cell>
          <cell r="Q302">
            <v>2364924</v>
          </cell>
          <cell r="R302">
            <v>-11211488</v>
          </cell>
          <cell r="S302">
            <v>5638884</v>
          </cell>
        </row>
        <row r="303">
          <cell r="D303" t="str">
            <v>1389</v>
          </cell>
          <cell r="E303" t="str">
            <v>101506</v>
          </cell>
          <cell r="F303" t="str">
            <v>506</v>
          </cell>
          <cell r="G303" t="str">
            <v>UNIVERSITY OF TEXAS MD ANDERSON CANCER CENTER</v>
          </cell>
          <cell r="H303">
            <v>154477263</v>
          </cell>
          <cell r="I303">
            <v>390630538</v>
          </cell>
          <cell r="J303">
            <v>16121819</v>
          </cell>
          <cell r="K303">
            <v>-302593738</v>
          </cell>
          <cell r="L303">
            <v>-95359281</v>
          </cell>
          <cell r="M303">
            <v>1656068</v>
          </cell>
          <cell r="N303">
            <v>-15288714</v>
          </cell>
          <cell r="O303">
            <v>-4228922</v>
          </cell>
          <cell r="P303">
            <v>-31953935</v>
          </cell>
          <cell r="Q303">
            <v>18523891</v>
          </cell>
          <cell r="R303">
            <v>11194260</v>
          </cell>
          <cell r="S303">
            <v>143179249</v>
          </cell>
        </row>
        <row r="304">
          <cell r="D304" t="str">
            <v>0025</v>
          </cell>
          <cell r="E304" t="str">
            <v>084723</v>
          </cell>
          <cell r="F304" t="str">
            <v>723</v>
          </cell>
          <cell r="G304" t="str">
            <v>UNIVERSITY OF TEXAS MEDICAL BRANCH AT GALVESTON</v>
          </cell>
          <cell r="H304">
            <v>48302111</v>
          </cell>
          <cell r="I304">
            <v>122142763</v>
          </cell>
          <cell r="J304">
            <v>5040987</v>
          </cell>
          <cell r="K304">
            <v>-94615324</v>
          </cell>
          <cell r="L304">
            <v>-29817039</v>
          </cell>
          <cell r="M304">
            <v>517821</v>
          </cell>
          <cell r="N304">
            <v>-4780490</v>
          </cell>
          <cell r="O304">
            <v>-1322304</v>
          </cell>
          <cell r="P304">
            <v>-9991390</v>
          </cell>
          <cell r="Q304">
            <v>5792069</v>
          </cell>
          <cell r="R304">
            <v>-2587223</v>
          </cell>
          <cell r="S304">
            <v>38681981</v>
          </cell>
        </row>
        <row r="305">
          <cell r="D305" t="str">
            <v>1854</v>
          </cell>
          <cell r="E305" t="str">
            <v>068742</v>
          </cell>
          <cell r="F305" t="str">
            <v>742</v>
          </cell>
          <cell r="G305" t="str">
            <v>UNIVERSITY OF TEXAS PERMIAN BASIN</v>
          </cell>
          <cell r="H305">
            <v>1678240</v>
          </cell>
          <cell r="I305">
            <v>4243808</v>
          </cell>
          <cell r="J305">
            <v>175147</v>
          </cell>
          <cell r="K305">
            <v>-3287377</v>
          </cell>
          <cell r="L305">
            <v>-1035983</v>
          </cell>
          <cell r="M305">
            <v>17992</v>
          </cell>
          <cell r="N305">
            <v>-166096</v>
          </cell>
          <cell r="O305">
            <v>-45943</v>
          </cell>
          <cell r="P305">
            <v>-347147</v>
          </cell>
          <cell r="Q305">
            <v>201243</v>
          </cell>
          <cell r="R305">
            <v>-562200</v>
          </cell>
          <cell r="S305">
            <v>871684</v>
          </cell>
        </row>
        <row r="306">
          <cell r="D306" t="str">
            <v>1545</v>
          </cell>
          <cell r="E306" t="str">
            <v>057729</v>
          </cell>
          <cell r="F306" t="str">
            <v>729</v>
          </cell>
          <cell r="G306" t="str">
            <v>UNIVERSITY OF TEXAS SW MEDICAL CENTER</v>
          </cell>
          <cell r="H306">
            <v>94099110</v>
          </cell>
          <cell r="I306">
            <v>237950784</v>
          </cell>
          <cell r="J306">
            <v>9820531</v>
          </cell>
          <cell r="K306">
            <v>-184323575</v>
          </cell>
          <cell r="L306">
            <v>-58087664</v>
          </cell>
          <cell r="M306">
            <v>1008786</v>
          </cell>
          <cell r="N306">
            <v>-9313049</v>
          </cell>
          <cell r="O306">
            <v>-2576028</v>
          </cell>
          <cell r="P306">
            <v>-19464592</v>
          </cell>
          <cell r="Q306">
            <v>11283742</v>
          </cell>
          <cell r="R306">
            <v>-4642105</v>
          </cell>
          <cell r="S306">
            <v>75755940</v>
          </cell>
        </row>
        <row r="307">
          <cell r="D307" t="str">
            <v>2331</v>
          </cell>
          <cell r="E307" t="str">
            <v>227720</v>
          </cell>
          <cell r="F307" t="str">
            <v>720</v>
          </cell>
          <cell r="G307" t="str">
            <v>UNIVERSITY OF TEXAS SYSTEM</v>
          </cell>
          <cell r="H307">
            <v>5704230</v>
          </cell>
          <cell r="I307">
            <v>14424429</v>
          </cell>
          <cell r="J307">
            <v>595315</v>
          </cell>
          <cell r="K307">
            <v>-11173581</v>
          </cell>
          <cell r="L307">
            <v>-3521238</v>
          </cell>
          <cell r="M307">
            <v>61152</v>
          </cell>
          <cell r="N307">
            <v>-564553</v>
          </cell>
          <cell r="O307">
            <v>-156157</v>
          </cell>
          <cell r="P307">
            <v>-1179931</v>
          </cell>
          <cell r="Q307">
            <v>684013</v>
          </cell>
          <cell r="R307">
            <v>-627980</v>
          </cell>
          <cell r="S307">
            <v>4245699</v>
          </cell>
        </row>
        <row r="308">
          <cell r="D308" t="str">
            <v>2343</v>
          </cell>
          <cell r="E308" t="str">
            <v>031746</v>
          </cell>
          <cell r="F308" t="str">
            <v>746</v>
          </cell>
          <cell r="G308" t="str">
            <v>UT RIO GRANDE VALLEY</v>
          </cell>
          <cell r="H308">
            <v>9104011</v>
          </cell>
          <cell r="I308">
            <v>23021541</v>
          </cell>
          <cell r="J308">
            <v>950128</v>
          </cell>
          <cell r="K308">
            <v>-17833153</v>
          </cell>
          <cell r="L308">
            <v>-5619933</v>
          </cell>
          <cell r="M308">
            <v>97599</v>
          </cell>
          <cell r="N308">
            <v>-901029</v>
          </cell>
          <cell r="O308">
            <v>-249229</v>
          </cell>
          <cell r="P308">
            <v>-1883183</v>
          </cell>
          <cell r="Q308">
            <v>1091693</v>
          </cell>
          <cell r="R308">
            <v>-611834</v>
          </cell>
          <cell r="S308">
            <v>7166611</v>
          </cell>
        </row>
        <row r="309">
          <cell r="D309" t="str">
            <v>0026</v>
          </cell>
          <cell r="E309" t="str">
            <v>191757</v>
          </cell>
          <cell r="F309" t="str">
            <v>757</v>
          </cell>
          <cell r="G309" t="str">
            <v>WEST TEXAS A &amp; M UNIVERSITY</v>
          </cell>
          <cell r="H309">
            <v>1867935</v>
          </cell>
          <cell r="I309">
            <v>4723493</v>
          </cell>
          <cell r="J309">
            <v>194945</v>
          </cell>
          <cell r="K309">
            <v>-3658955</v>
          </cell>
          <cell r="L309">
            <v>-1153082</v>
          </cell>
          <cell r="M309">
            <v>20025</v>
          </cell>
          <cell r="N309">
            <v>-184871</v>
          </cell>
          <cell r="O309">
            <v>-51136</v>
          </cell>
          <cell r="P309">
            <v>-386386</v>
          </cell>
          <cell r="Q309">
            <v>223990</v>
          </cell>
          <cell r="R309">
            <v>-383492</v>
          </cell>
          <cell r="S309">
            <v>1212466</v>
          </cell>
        </row>
        <row r="310">
          <cell r="D310" t="str">
            <v>0300</v>
          </cell>
          <cell r="E310" t="str">
            <v>109901</v>
          </cell>
          <cell r="F310" t="str">
            <v xml:space="preserve">   </v>
          </cell>
          <cell r="G310" t="str">
            <v>ABBOTT ISD</v>
          </cell>
          <cell r="H310">
            <v>62941</v>
          </cell>
          <cell r="I310">
            <v>159160</v>
          </cell>
          <cell r="J310">
            <v>6569</v>
          </cell>
          <cell r="K310">
            <v>-123290</v>
          </cell>
          <cell r="L310">
            <v>-38854</v>
          </cell>
          <cell r="M310">
            <v>675</v>
          </cell>
          <cell r="N310">
            <v>-6228</v>
          </cell>
          <cell r="O310">
            <v>-1723</v>
          </cell>
          <cell r="P310">
            <v>-13019</v>
          </cell>
          <cell r="Q310">
            <v>7547</v>
          </cell>
          <cell r="R310">
            <v>569</v>
          </cell>
          <cell r="S310">
            <v>54347</v>
          </cell>
        </row>
        <row r="311">
          <cell r="D311" t="str">
            <v>0301</v>
          </cell>
          <cell r="E311" t="str">
            <v>095901</v>
          </cell>
          <cell r="F311" t="str">
            <v xml:space="preserve">   </v>
          </cell>
          <cell r="G311" t="str">
            <v>ABERNATHY ISD</v>
          </cell>
          <cell r="H311">
            <v>221167</v>
          </cell>
          <cell r="I311">
            <v>559269</v>
          </cell>
          <cell r="J311">
            <v>23082</v>
          </cell>
          <cell r="K311">
            <v>-433226</v>
          </cell>
          <cell r="L311">
            <v>-136527</v>
          </cell>
          <cell r="M311">
            <v>2371</v>
          </cell>
          <cell r="N311">
            <v>-21889</v>
          </cell>
          <cell r="O311">
            <v>-6055</v>
          </cell>
          <cell r="P311">
            <v>-45749</v>
          </cell>
          <cell r="Q311">
            <v>26521</v>
          </cell>
          <cell r="R311">
            <v>-12837</v>
          </cell>
          <cell r="S311">
            <v>176127</v>
          </cell>
        </row>
        <row r="312">
          <cell r="D312" t="str">
            <v>0302</v>
          </cell>
          <cell r="E312" t="str">
            <v>221901</v>
          </cell>
          <cell r="F312" t="str">
            <v xml:space="preserve">   </v>
          </cell>
          <cell r="G312" t="str">
            <v>ABILENE ISD</v>
          </cell>
          <cell r="H312">
            <v>5341765</v>
          </cell>
          <cell r="I312">
            <v>13507854</v>
          </cell>
          <cell r="J312">
            <v>557486</v>
          </cell>
          <cell r="K312">
            <v>-10463576</v>
          </cell>
          <cell r="L312">
            <v>-3297487</v>
          </cell>
          <cell r="M312">
            <v>57266</v>
          </cell>
          <cell r="N312">
            <v>-528677</v>
          </cell>
          <cell r="O312">
            <v>-146235</v>
          </cell>
          <cell r="P312">
            <v>-1104955</v>
          </cell>
          <cell r="Q312">
            <v>640549</v>
          </cell>
          <cell r="R312">
            <v>-82067</v>
          </cell>
          <cell r="S312">
            <v>4481923</v>
          </cell>
        </row>
        <row r="313">
          <cell r="D313" t="str">
            <v>0303</v>
          </cell>
          <cell r="E313" t="str">
            <v>014901</v>
          </cell>
          <cell r="F313" t="str">
            <v xml:space="preserve">   </v>
          </cell>
          <cell r="G313" t="str">
            <v>ACADEMY ISD</v>
          </cell>
          <cell r="H313">
            <v>423284</v>
          </cell>
          <cell r="I313">
            <v>1070370</v>
          </cell>
          <cell r="J313">
            <v>44176</v>
          </cell>
          <cell r="K313">
            <v>-829140</v>
          </cell>
          <cell r="L313">
            <v>-261295</v>
          </cell>
          <cell r="M313">
            <v>4538</v>
          </cell>
          <cell r="N313">
            <v>-41892</v>
          </cell>
          <cell r="O313">
            <v>-11588</v>
          </cell>
          <cell r="P313">
            <v>-87557</v>
          </cell>
          <cell r="Q313">
            <v>50757</v>
          </cell>
          <cell r="R313">
            <v>84044</v>
          </cell>
          <cell r="S313">
            <v>445697</v>
          </cell>
        </row>
        <row r="314">
          <cell r="D314" t="str">
            <v>1625</v>
          </cell>
          <cell r="E314" t="str">
            <v>180903</v>
          </cell>
          <cell r="F314" t="str">
            <v xml:space="preserve">   </v>
          </cell>
          <cell r="G314" t="str">
            <v>ADRIAN ISD</v>
          </cell>
          <cell r="H314">
            <v>44029</v>
          </cell>
          <cell r="I314">
            <v>111338</v>
          </cell>
          <cell r="J314">
            <v>4595</v>
          </cell>
          <cell r="K314">
            <v>-86246</v>
          </cell>
          <cell r="L314">
            <v>-27179</v>
          </cell>
          <cell r="M314">
            <v>472</v>
          </cell>
          <cell r="N314">
            <v>-4356</v>
          </cell>
          <cell r="O314">
            <v>-1205</v>
          </cell>
          <cell r="P314">
            <v>-9108</v>
          </cell>
          <cell r="Q314">
            <v>5280</v>
          </cell>
          <cell r="R314">
            <v>809</v>
          </cell>
          <cell r="S314">
            <v>38429</v>
          </cell>
        </row>
        <row r="315">
          <cell r="D315" t="str">
            <v>0308</v>
          </cell>
          <cell r="E315" t="str">
            <v>178901</v>
          </cell>
          <cell r="F315" t="str">
            <v xml:space="preserve">   </v>
          </cell>
          <cell r="G315" t="str">
            <v>AGUA DULCE ISD</v>
          </cell>
          <cell r="H315">
            <v>113329</v>
          </cell>
          <cell r="I315">
            <v>286579</v>
          </cell>
          <cell r="J315">
            <v>11827</v>
          </cell>
          <cell r="K315">
            <v>-221992</v>
          </cell>
          <cell r="L315">
            <v>-69958</v>
          </cell>
          <cell r="M315">
            <v>1215</v>
          </cell>
          <cell r="N315">
            <v>-11216</v>
          </cell>
          <cell r="O315">
            <v>-3102</v>
          </cell>
          <cell r="P315">
            <v>-23442</v>
          </cell>
          <cell r="Q315">
            <v>13590</v>
          </cell>
          <cell r="R315">
            <v>12437</v>
          </cell>
          <cell r="S315">
            <v>109267</v>
          </cell>
        </row>
        <row r="316">
          <cell r="D316" t="str">
            <v>0309</v>
          </cell>
          <cell r="E316" t="str">
            <v>015901</v>
          </cell>
          <cell r="F316" t="str">
            <v xml:space="preserve">   </v>
          </cell>
          <cell r="G316" t="str">
            <v>ALAMO HEIGHTS ISD</v>
          </cell>
          <cell r="H316">
            <v>1590672</v>
          </cell>
          <cell r="I316">
            <v>4022372</v>
          </cell>
          <cell r="J316">
            <v>166008</v>
          </cell>
          <cell r="K316">
            <v>-3115846</v>
          </cell>
          <cell r="L316">
            <v>-981926</v>
          </cell>
          <cell r="M316">
            <v>17053</v>
          </cell>
          <cell r="N316">
            <v>-157430</v>
          </cell>
          <cell r="O316">
            <v>-43546</v>
          </cell>
          <cell r="P316">
            <v>-329034</v>
          </cell>
          <cell r="Q316">
            <v>190743</v>
          </cell>
          <cell r="R316">
            <v>-87191</v>
          </cell>
          <cell r="S316">
            <v>1271875</v>
          </cell>
        </row>
        <row r="317">
          <cell r="D317" t="str">
            <v>0311</v>
          </cell>
          <cell r="E317" t="str">
            <v>250906</v>
          </cell>
          <cell r="F317" t="str">
            <v xml:space="preserve">   </v>
          </cell>
          <cell r="G317" t="str">
            <v>ALBA GOLDEN ISD</v>
          </cell>
          <cell r="H317">
            <v>251422</v>
          </cell>
          <cell r="I317">
            <v>635776</v>
          </cell>
          <cell r="J317">
            <v>26239</v>
          </cell>
          <cell r="K317">
            <v>-492490</v>
          </cell>
          <cell r="L317">
            <v>-155203</v>
          </cell>
          <cell r="M317">
            <v>2695</v>
          </cell>
          <cell r="N317">
            <v>-24884</v>
          </cell>
          <cell r="O317">
            <v>-6883</v>
          </cell>
          <cell r="P317">
            <v>-52007</v>
          </cell>
          <cell r="Q317">
            <v>30149</v>
          </cell>
          <cell r="R317">
            <v>62408</v>
          </cell>
          <cell r="S317">
            <v>277222</v>
          </cell>
        </row>
        <row r="318">
          <cell r="D318" t="str">
            <v>0312</v>
          </cell>
          <cell r="E318" t="str">
            <v>209901</v>
          </cell>
          <cell r="F318" t="str">
            <v xml:space="preserve">   </v>
          </cell>
          <cell r="G318" t="str">
            <v>ALBANY ISD</v>
          </cell>
          <cell r="H318">
            <v>153972</v>
          </cell>
          <cell r="I318">
            <v>389352</v>
          </cell>
          <cell r="J318">
            <v>16069</v>
          </cell>
          <cell r="K318">
            <v>-301604</v>
          </cell>
          <cell r="L318">
            <v>-95047</v>
          </cell>
          <cell r="M318">
            <v>1651</v>
          </cell>
          <cell r="N318">
            <v>-15238</v>
          </cell>
          <cell r="O318">
            <v>-4215</v>
          </cell>
          <cell r="P318">
            <v>-31849</v>
          </cell>
          <cell r="Q318">
            <v>18463</v>
          </cell>
          <cell r="R318">
            <v>-33887</v>
          </cell>
          <cell r="S318">
            <v>97667</v>
          </cell>
        </row>
        <row r="319">
          <cell r="D319" t="str">
            <v>0313</v>
          </cell>
          <cell r="E319" t="str">
            <v>101902</v>
          </cell>
          <cell r="F319" t="str">
            <v xml:space="preserve">   </v>
          </cell>
          <cell r="G319" t="str">
            <v>ALDINE ISD</v>
          </cell>
          <cell r="H319">
            <v>22431781</v>
          </cell>
          <cell r="I319">
            <v>56723809</v>
          </cell>
          <cell r="J319">
            <v>2341064</v>
          </cell>
          <cell r="K319">
            <v>-43939907</v>
          </cell>
          <cell r="L319">
            <v>-13847206</v>
          </cell>
          <cell r="M319">
            <v>240479</v>
          </cell>
          <cell r="N319">
            <v>-2220088</v>
          </cell>
          <cell r="O319">
            <v>-614086</v>
          </cell>
          <cell r="P319">
            <v>-4640059</v>
          </cell>
          <cell r="Q319">
            <v>2689871</v>
          </cell>
          <cell r="R319">
            <v>-5673774</v>
          </cell>
          <cell r="S319">
            <v>13491884</v>
          </cell>
        </row>
        <row r="320">
          <cell r="D320" t="str">
            <v>1573</v>
          </cell>
          <cell r="E320" t="str">
            <v>184907</v>
          </cell>
          <cell r="F320" t="str">
            <v xml:space="preserve">   </v>
          </cell>
          <cell r="G320" t="str">
            <v>ALEDO ISD</v>
          </cell>
          <cell r="H320">
            <v>1622515</v>
          </cell>
          <cell r="I320">
            <v>4102893</v>
          </cell>
          <cell r="J320">
            <v>169332</v>
          </cell>
          <cell r="K320">
            <v>-3178220</v>
          </cell>
          <cell r="L320">
            <v>-1001583</v>
          </cell>
          <cell r="M320">
            <v>17394</v>
          </cell>
          <cell r="N320">
            <v>-160581</v>
          </cell>
          <cell r="O320">
            <v>-44417</v>
          </cell>
          <cell r="P320">
            <v>-335620</v>
          </cell>
          <cell r="Q320">
            <v>194561</v>
          </cell>
          <cell r="R320">
            <v>301079</v>
          </cell>
          <cell r="S320">
            <v>1687353</v>
          </cell>
        </row>
        <row r="321">
          <cell r="D321" t="str">
            <v>0315</v>
          </cell>
          <cell r="E321" t="str">
            <v>125901</v>
          </cell>
          <cell r="F321" t="str">
            <v xml:space="preserve">   </v>
          </cell>
          <cell r="G321" t="str">
            <v>ALICE ISD</v>
          </cell>
          <cell r="H321">
            <v>1344794</v>
          </cell>
          <cell r="I321">
            <v>3400614</v>
          </cell>
          <cell r="J321">
            <v>140348</v>
          </cell>
          <cell r="K321">
            <v>-2634214</v>
          </cell>
          <cell r="L321">
            <v>-830145</v>
          </cell>
          <cell r="M321">
            <v>14417</v>
          </cell>
          <cell r="N321">
            <v>-133096</v>
          </cell>
          <cell r="O321">
            <v>-36815</v>
          </cell>
          <cell r="P321">
            <v>-278173</v>
          </cell>
          <cell r="Q321">
            <v>161259</v>
          </cell>
          <cell r="R321">
            <v>185923</v>
          </cell>
          <cell r="S321">
            <v>1334912</v>
          </cell>
        </row>
        <row r="322">
          <cell r="D322" t="str">
            <v>0316</v>
          </cell>
          <cell r="E322" t="str">
            <v>101903</v>
          </cell>
          <cell r="F322" t="str">
            <v xml:space="preserve">   </v>
          </cell>
          <cell r="G322" t="str">
            <v>ALIEF ISD</v>
          </cell>
          <cell r="H322">
            <v>17891578</v>
          </cell>
          <cell r="I322">
            <v>45242883</v>
          </cell>
          <cell r="J322">
            <v>1867231</v>
          </cell>
          <cell r="K322">
            <v>-35046448</v>
          </cell>
          <cell r="L322">
            <v>-11044525</v>
          </cell>
          <cell r="M322">
            <v>191806</v>
          </cell>
          <cell r="N322">
            <v>-1770742</v>
          </cell>
          <cell r="O322">
            <v>-489794</v>
          </cell>
          <cell r="P322">
            <v>-3700909</v>
          </cell>
          <cell r="Q322">
            <v>2145440</v>
          </cell>
          <cell r="R322">
            <v>-1288558</v>
          </cell>
          <cell r="S322">
            <v>13997962</v>
          </cell>
        </row>
        <row r="323">
          <cell r="D323" t="str">
            <v>0317</v>
          </cell>
          <cell r="E323" t="str">
            <v>043901</v>
          </cell>
          <cell r="F323" t="str">
            <v xml:space="preserve">   </v>
          </cell>
          <cell r="G323" t="str">
            <v>ALLEN ISD</v>
          </cell>
          <cell r="H323">
            <v>6653167</v>
          </cell>
          <cell r="I323">
            <v>16824029</v>
          </cell>
          <cell r="J323">
            <v>694349</v>
          </cell>
          <cell r="K323">
            <v>-13032381</v>
          </cell>
          <cell r="L323">
            <v>-4107020</v>
          </cell>
          <cell r="M323">
            <v>71325</v>
          </cell>
          <cell r="N323">
            <v>-658466</v>
          </cell>
          <cell r="O323">
            <v>-182135</v>
          </cell>
          <cell r="P323">
            <v>-1376221</v>
          </cell>
          <cell r="Q323">
            <v>797804</v>
          </cell>
          <cell r="R323">
            <v>337009</v>
          </cell>
          <cell r="S323">
            <v>6021460</v>
          </cell>
        </row>
        <row r="324">
          <cell r="D324" t="str">
            <v>0319</v>
          </cell>
          <cell r="E324" t="str">
            <v>022901</v>
          </cell>
          <cell r="F324" t="str">
            <v xml:space="preserve">   </v>
          </cell>
          <cell r="G324" t="str">
            <v>ALPINE ISD</v>
          </cell>
          <cell r="H324">
            <v>355683</v>
          </cell>
          <cell r="I324">
            <v>899426</v>
          </cell>
          <cell r="J324">
            <v>37120</v>
          </cell>
          <cell r="K324">
            <v>-696721</v>
          </cell>
          <cell r="L324">
            <v>-219564</v>
          </cell>
          <cell r="M324">
            <v>3813</v>
          </cell>
          <cell r="N324">
            <v>-35202</v>
          </cell>
          <cell r="O324">
            <v>-9737</v>
          </cell>
          <cell r="P324">
            <v>-73574</v>
          </cell>
          <cell r="Q324">
            <v>42651</v>
          </cell>
          <cell r="R324">
            <v>-19862</v>
          </cell>
          <cell r="S324">
            <v>284033</v>
          </cell>
        </row>
        <row r="325">
          <cell r="D325" t="str">
            <v>0320</v>
          </cell>
          <cell r="E325" t="str">
            <v>037901</v>
          </cell>
          <cell r="F325" t="str">
            <v xml:space="preserve">   </v>
          </cell>
          <cell r="G325" t="str">
            <v>ALTO ISD</v>
          </cell>
          <cell r="H325">
            <v>192071</v>
          </cell>
          <cell r="I325">
            <v>485694</v>
          </cell>
          <cell r="J325">
            <v>20045</v>
          </cell>
          <cell r="K325">
            <v>-376232</v>
          </cell>
          <cell r="L325">
            <v>-118566</v>
          </cell>
          <cell r="M325">
            <v>2059</v>
          </cell>
          <cell r="N325">
            <v>-19010</v>
          </cell>
          <cell r="O325">
            <v>-5258</v>
          </cell>
          <cell r="P325">
            <v>-39730</v>
          </cell>
          <cell r="Q325">
            <v>23032</v>
          </cell>
          <cell r="R325">
            <v>15865</v>
          </cell>
          <cell r="S325">
            <v>179970</v>
          </cell>
        </row>
        <row r="326">
          <cell r="D326" t="str">
            <v>0322</v>
          </cell>
          <cell r="E326" t="str">
            <v>126901</v>
          </cell>
          <cell r="F326" t="str">
            <v xml:space="preserve">   </v>
          </cell>
          <cell r="G326" t="str">
            <v>ALVARADO ISD</v>
          </cell>
          <cell r="H326">
            <v>1082240</v>
          </cell>
          <cell r="I326">
            <v>2736688</v>
          </cell>
          <cell r="J326">
            <v>112947</v>
          </cell>
          <cell r="K326">
            <v>-2119917</v>
          </cell>
          <cell r="L326">
            <v>-668070</v>
          </cell>
          <cell r="M326">
            <v>11602</v>
          </cell>
          <cell r="N326">
            <v>-107112</v>
          </cell>
          <cell r="O326">
            <v>-29627</v>
          </cell>
          <cell r="P326">
            <v>-223864</v>
          </cell>
          <cell r="Q326">
            <v>129775</v>
          </cell>
          <cell r="R326">
            <v>96671</v>
          </cell>
          <cell r="S326">
            <v>1021333</v>
          </cell>
        </row>
        <row r="327">
          <cell r="D327" t="str">
            <v>0323</v>
          </cell>
          <cell r="E327" t="str">
            <v>020901</v>
          </cell>
          <cell r="F327" t="str">
            <v xml:space="preserve">   </v>
          </cell>
          <cell r="G327" t="str">
            <v>ALVIN ISD</v>
          </cell>
          <cell r="H327">
            <v>5286086</v>
          </cell>
          <cell r="I327">
            <v>13367058</v>
          </cell>
          <cell r="J327">
            <v>551675</v>
          </cell>
          <cell r="K327">
            <v>-10354510</v>
          </cell>
          <cell r="L327">
            <v>-3263117</v>
          </cell>
          <cell r="M327">
            <v>56669</v>
          </cell>
          <cell r="N327">
            <v>-523167</v>
          </cell>
          <cell r="O327">
            <v>-144710</v>
          </cell>
          <cell r="P327">
            <v>-1093438</v>
          </cell>
          <cell r="Q327">
            <v>633872</v>
          </cell>
          <cell r="R327">
            <v>-6148476</v>
          </cell>
          <cell r="S327">
            <v>-1632058</v>
          </cell>
        </row>
        <row r="328">
          <cell r="D328" t="str">
            <v>0324</v>
          </cell>
          <cell r="E328" t="str">
            <v>249901</v>
          </cell>
          <cell r="F328" t="str">
            <v xml:space="preserve">   </v>
          </cell>
          <cell r="G328" t="str">
            <v>ALVORD ISD</v>
          </cell>
          <cell r="H328">
            <v>213363</v>
          </cell>
          <cell r="I328">
            <v>539536</v>
          </cell>
          <cell r="J328">
            <v>22267</v>
          </cell>
          <cell r="K328">
            <v>-417941</v>
          </cell>
          <cell r="L328">
            <v>-131710</v>
          </cell>
          <cell r="M328">
            <v>2287</v>
          </cell>
          <cell r="N328">
            <v>-21115</v>
          </cell>
          <cell r="O328">
            <v>-5841</v>
          </cell>
          <cell r="P328">
            <v>-44135</v>
          </cell>
          <cell r="Q328">
            <v>25585</v>
          </cell>
          <cell r="R328">
            <v>-701</v>
          </cell>
          <cell r="S328">
            <v>181595</v>
          </cell>
        </row>
        <row r="329">
          <cell r="D329" t="str">
            <v>0326</v>
          </cell>
          <cell r="E329" t="str">
            <v>188901</v>
          </cell>
          <cell r="F329" t="str">
            <v xml:space="preserve">   </v>
          </cell>
          <cell r="G329" t="str">
            <v>AMARILLO ISD</v>
          </cell>
          <cell r="H329">
            <v>9702551</v>
          </cell>
          <cell r="I329">
            <v>24535085</v>
          </cell>
          <cell r="J329">
            <v>1012594</v>
          </cell>
          <cell r="K329">
            <v>-19005588</v>
          </cell>
          <cell r="L329">
            <v>-5989414</v>
          </cell>
          <cell r="M329">
            <v>104016</v>
          </cell>
          <cell r="N329">
            <v>-960268</v>
          </cell>
          <cell r="O329">
            <v>-265614</v>
          </cell>
          <cell r="P329">
            <v>-2006992</v>
          </cell>
          <cell r="Q329">
            <v>1163466</v>
          </cell>
          <cell r="R329">
            <v>-153746</v>
          </cell>
          <cell r="S329">
            <v>8136090</v>
          </cell>
        </row>
        <row r="330">
          <cell r="D330" t="str">
            <v>0327</v>
          </cell>
          <cell r="E330" t="str">
            <v>140901</v>
          </cell>
          <cell r="F330" t="str">
            <v xml:space="preserve">   </v>
          </cell>
          <cell r="G330" t="str">
            <v>AMHERST ISD</v>
          </cell>
          <cell r="H330">
            <v>60913</v>
          </cell>
          <cell r="I330">
            <v>154032</v>
          </cell>
          <cell r="J330">
            <v>6357</v>
          </cell>
          <cell r="K330">
            <v>-119318</v>
          </cell>
          <cell r="L330">
            <v>-37602</v>
          </cell>
          <cell r="M330">
            <v>653</v>
          </cell>
          <cell r="N330">
            <v>-6028</v>
          </cell>
          <cell r="O330">
            <v>-1668</v>
          </cell>
          <cell r="P330">
            <v>-12600</v>
          </cell>
          <cell r="Q330">
            <v>7304</v>
          </cell>
          <cell r="R330">
            <v>-8226</v>
          </cell>
          <cell r="S330">
            <v>43817</v>
          </cell>
        </row>
        <row r="331">
          <cell r="D331" t="str">
            <v>0328</v>
          </cell>
          <cell r="E331" t="str">
            <v>036901</v>
          </cell>
          <cell r="F331" t="str">
            <v xml:space="preserve">   </v>
          </cell>
          <cell r="G331" t="str">
            <v>ANAHUAC ISD</v>
          </cell>
          <cell r="H331">
            <v>245006</v>
          </cell>
          <cell r="I331">
            <v>619553</v>
          </cell>
          <cell r="J331">
            <v>25570</v>
          </cell>
          <cell r="K331">
            <v>-479923</v>
          </cell>
          <cell r="L331">
            <v>-151243</v>
          </cell>
          <cell r="M331">
            <v>2627</v>
          </cell>
          <cell r="N331">
            <v>-24250</v>
          </cell>
          <cell r="O331">
            <v>-6707</v>
          </cell>
          <cell r="P331">
            <v>-50680</v>
          </cell>
          <cell r="Q331">
            <v>29379</v>
          </cell>
          <cell r="R331">
            <v>22274</v>
          </cell>
          <cell r="S331">
            <v>231606</v>
          </cell>
        </row>
        <row r="332">
          <cell r="D332" t="str">
            <v>2020</v>
          </cell>
          <cell r="E332" t="str">
            <v>001910</v>
          </cell>
          <cell r="F332" t="str">
            <v xml:space="preserve">   </v>
          </cell>
          <cell r="G332" t="str">
            <v>ANDERSON CTY SPC ED CO OP</v>
          </cell>
          <cell r="H332">
            <v>71774</v>
          </cell>
          <cell r="I332">
            <v>181498</v>
          </cell>
          <cell r="J332">
            <v>7491</v>
          </cell>
          <cell r="K332">
            <v>-140593</v>
          </cell>
          <cell r="L332">
            <v>-44307</v>
          </cell>
          <cell r="M332">
            <v>769</v>
          </cell>
          <cell r="N332">
            <v>-7104</v>
          </cell>
          <cell r="O332">
            <v>-1965</v>
          </cell>
          <cell r="P332">
            <v>-14847</v>
          </cell>
          <cell r="Q332">
            <v>8607</v>
          </cell>
          <cell r="R332">
            <v>-1648</v>
          </cell>
          <cell r="S332">
            <v>59675</v>
          </cell>
        </row>
        <row r="333">
          <cell r="D333" t="str">
            <v>0329</v>
          </cell>
          <cell r="E333" t="str">
            <v>093901</v>
          </cell>
          <cell r="F333" t="str">
            <v xml:space="preserve">   </v>
          </cell>
          <cell r="G333" t="str">
            <v>ANDERSON-SHIRO CONS ISD</v>
          </cell>
          <cell r="H333">
            <v>233598</v>
          </cell>
          <cell r="I333">
            <v>590705</v>
          </cell>
          <cell r="J333">
            <v>24379</v>
          </cell>
          <cell r="K333">
            <v>-457577</v>
          </cell>
          <cell r="L333">
            <v>-144201</v>
          </cell>
          <cell r="M333">
            <v>2504</v>
          </cell>
          <cell r="N333">
            <v>-23119</v>
          </cell>
          <cell r="O333">
            <v>-6395</v>
          </cell>
          <cell r="P333">
            <v>-48320</v>
          </cell>
          <cell r="Q333">
            <v>28012</v>
          </cell>
          <cell r="R333">
            <v>-30515</v>
          </cell>
          <cell r="S333">
            <v>169071</v>
          </cell>
        </row>
        <row r="334">
          <cell r="D334" t="str">
            <v>0330</v>
          </cell>
          <cell r="E334" t="str">
            <v>002901</v>
          </cell>
          <cell r="F334" t="str">
            <v xml:space="preserve">   </v>
          </cell>
          <cell r="G334" t="str">
            <v>ANDREWS ISD</v>
          </cell>
          <cell r="H334">
            <v>1237978</v>
          </cell>
          <cell r="I334">
            <v>3130507</v>
          </cell>
          <cell r="J334">
            <v>129200</v>
          </cell>
          <cell r="K334">
            <v>-2424982</v>
          </cell>
          <cell r="L334">
            <v>-764208</v>
          </cell>
          <cell r="M334">
            <v>13272</v>
          </cell>
          <cell r="N334">
            <v>-122523</v>
          </cell>
          <cell r="O334">
            <v>-33891</v>
          </cell>
          <cell r="P334">
            <v>-256078</v>
          </cell>
          <cell r="Q334">
            <v>148450</v>
          </cell>
          <cell r="R334">
            <v>21783</v>
          </cell>
          <cell r="S334">
            <v>1079508</v>
          </cell>
        </row>
        <row r="335">
          <cell r="D335" t="str">
            <v>0331</v>
          </cell>
          <cell r="E335" t="str">
            <v>020902</v>
          </cell>
          <cell r="F335" t="str">
            <v xml:space="preserve">   </v>
          </cell>
          <cell r="G335" t="str">
            <v>ANGLETON ISD</v>
          </cell>
          <cell r="H335">
            <v>2234904</v>
          </cell>
          <cell r="I335">
            <v>5651457</v>
          </cell>
          <cell r="J335">
            <v>233243</v>
          </cell>
          <cell r="K335">
            <v>-4377782</v>
          </cell>
          <cell r="L335">
            <v>-1379613</v>
          </cell>
          <cell r="M335">
            <v>23959</v>
          </cell>
          <cell r="N335">
            <v>-221191</v>
          </cell>
          <cell r="O335">
            <v>-61182</v>
          </cell>
          <cell r="P335">
            <v>-462294</v>
          </cell>
          <cell r="Q335">
            <v>267995</v>
          </cell>
          <cell r="R335">
            <v>24941</v>
          </cell>
          <cell r="S335">
            <v>1934437</v>
          </cell>
        </row>
        <row r="336">
          <cell r="D336" t="str">
            <v>0332</v>
          </cell>
          <cell r="E336" t="str">
            <v>043902</v>
          </cell>
          <cell r="F336" t="str">
            <v xml:space="preserve">   </v>
          </cell>
          <cell r="G336" t="str">
            <v>ANNA ISD</v>
          </cell>
          <cell r="H336">
            <v>1094083</v>
          </cell>
          <cell r="I336">
            <v>2766635</v>
          </cell>
          <cell r="J336">
            <v>114183</v>
          </cell>
          <cell r="K336">
            <v>-2143116</v>
          </cell>
          <cell r="L336">
            <v>-675381</v>
          </cell>
          <cell r="M336">
            <v>11729</v>
          </cell>
          <cell r="N336">
            <v>-108283</v>
          </cell>
          <cell r="O336">
            <v>-29951</v>
          </cell>
          <cell r="P336">
            <v>-226313</v>
          </cell>
          <cell r="Q336">
            <v>131195</v>
          </cell>
          <cell r="R336">
            <v>231423</v>
          </cell>
          <cell r="S336">
            <v>1166204</v>
          </cell>
        </row>
        <row r="337">
          <cell r="D337" t="str">
            <v>0334</v>
          </cell>
          <cell r="E337" t="str">
            <v>127901</v>
          </cell>
          <cell r="F337" t="str">
            <v xml:space="preserve">   </v>
          </cell>
          <cell r="G337" t="str">
            <v>ANSON ISD</v>
          </cell>
          <cell r="H337">
            <v>192596</v>
          </cell>
          <cell r="I337">
            <v>487023</v>
          </cell>
          <cell r="J337">
            <v>20100</v>
          </cell>
          <cell r="K337">
            <v>-377262</v>
          </cell>
          <cell r="L337">
            <v>-118890</v>
          </cell>
          <cell r="M337">
            <v>2065</v>
          </cell>
          <cell r="N337">
            <v>-19062</v>
          </cell>
          <cell r="O337">
            <v>-5272</v>
          </cell>
          <cell r="P337">
            <v>-39839</v>
          </cell>
          <cell r="Q337">
            <v>23095</v>
          </cell>
          <cell r="R337">
            <v>3316</v>
          </cell>
          <cell r="S337">
            <v>167870</v>
          </cell>
        </row>
        <row r="338">
          <cell r="D338" t="str">
            <v>1657</v>
          </cell>
          <cell r="E338" t="str">
            <v>071906</v>
          </cell>
          <cell r="F338" t="str">
            <v xml:space="preserve">   </v>
          </cell>
          <cell r="G338" t="str">
            <v>ANTHONY ISD</v>
          </cell>
          <cell r="H338">
            <v>315165</v>
          </cell>
          <cell r="I338">
            <v>796966</v>
          </cell>
          <cell r="J338">
            <v>32892</v>
          </cell>
          <cell r="K338">
            <v>-617353</v>
          </cell>
          <cell r="L338">
            <v>-194552</v>
          </cell>
          <cell r="M338">
            <v>3379</v>
          </cell>
          <cell r="N338">
            <v>-31193</v>
          </cell>
          <cell r="O338">
            <v>-8628</v>
          </cell>
          <cell r="P338">
            <v>-65193</v>
          </cell>
          <cell r="Q338">
            <v>37793</v>
          </cell>
          <cell r="R338">
            <v>-18886</v>
          </cell>
          <cell r="S338">
            <v>250390</v>
          </cell>
        </row>
        <row r="339">
          <cell r="D339" t="str">
            <v>0335</v>
          </cell>
          <cell r="E339" t="str">
            <v>110901</v>
          </cell>
          <cell r="F339" t="str">
            <v xml:space="preserve">   </v>
          </cell>
          <cell r="G339" t="str">
            <v>ANTON ISD</v>
          </cell>
          <cell r="H339">
            <v>82547</v>
          </cell>
          <cell r="I339">
            <v>208739</v>
          </cell>
          <cell r="J339">
            <v>8615</v>
          </cell>
          <cell r="K339">
            <v>-161695</v>
          </cell>
          <cell r="L339">
            <v>-50957</v>
          </cell>
          <cell r="M339">
            <v>885</v>
          </cell>
          <cell r="N339">
            <v>-8171</v>
          </cell>
          <cell r="O339">
            <v>-2260</v>
          </cell>
          <cell r="P339">
            <v>-17075</v>
          </cell>
          <cell r="Q339">
            <v>9899</v>
          </cell>
          <cell r="R339">
            <v>-4514</v>
          </cell>
          <cell r="S339">
            <v>66013</v>
          </cell>
        </row>
        <row r="340">
          <cell r="D340" t="str">
            <v>1674</v>
          </cell>
          <cell r="E340" t="str">
            <v>228905</v>
          </cell>
          <cell r="F340" t="str">
            <v xml:space="preserve">   </v>
          </cell>
          <cell r="G340" t="str">
            <v>APPLE SPRINGS ISD</v>
          </cell>
          <cell r="H340">
            <v>56161</v>
          </cell>
          <cell r="I340">
            <v>142015</v>
          </cell>
          <cell r="J340">
            <v>5861</v>
          </cell>
          <cell r="K340">
            <v>-110009</v>
          </cell>
          <cell r="L340">
            <v>-34668</v>
          </cell>
          <cell r="M340">
            <v>602</v>
          </cell>
          <cell r="N340">
            <v>-5557</v>
          </cell>
          <cell r="O340">
            <v>-1537</v>
          </cell>
          <cell r="P340">
            <v>-11617</v>
          </cell>
          <cell r="Q340">
            <v>6734</v>
          </cell>
          <cell r="R340">
            <v>-4934</v>
          </cell>
          <cell r="S340">
            <v>43051</v>
          </cell>
        </row>
        <row r="341">
          <cell r="D341" t="str">
            <v>1797</v>
          </cell>
          <cell r="E341" t="str">
            <v>109912</v>
          </cell>
          <cell r="F341" t="str">
            <v xml:space="preserve">   </v>
          </cell>
          <cell r="G341" t="str">
            <v>AQUILLA ISD</v>
          </cell>
          <cell r="H341">
            <v>92063</v>
          </cell>
          <cell r="I341">
            <v>232801</v>
          </cell>
          <cell r="J341">
            <v>9608</v>
          </cell>
          <cell r="K341">
            <v>-180334</v>
          </cell>
          <cell r="L341">
            <v>-56831</v>
          </cell>
          <cell r="M341">
            <v>987</v>
          </cell>
          <cell r="N341">
            <v>-9111</v>
          </cell>
          <cell r="O341">
            <v>-2520</v>
          </cell>
          <cell r="P341">
            <v>-19043</v>
          </cell>
          <cell r="Q341">
            <v>11040</v>
          </cell>
          <cell r="R341">
            <v>26235</v>
          </cell>
          <cell r="S341">
            <v>104895</v>
          </cell>
        </row>
        <row r="342">
          <cell r="D342" t="str">
            <v>1572</v>
          </cell>
          <cell r="E342" t="str">
            <v>004901</v>
          </cell>
          <cell r="F342" t="str">
            <v xml:space="preserve">   </v>
          </cell>
          <cell r="G342" t="str">
            <v>ARANSAS COUNTY ISD</v>
          </cell>
          <cell r="H342">
            <v>845218</v>
          </cell>
          <cell r="I342">
            <v>2137324</v>
          </cell>
          <cell r="J342">
            <v>88210</v>
          </cell>
          <cell r="K342">
            <v>-1655633</v>
          </cell>
          <cell r="L342">
            <v>-521756</v>
          </cell>
          <cell r="M342">
            <v>9061</v>
          </cell>
          <cell r="N342">
            <v>-83652</v>
          </cell>
          <cell r="O342">
            <v>-23138</v>
          </cell>
          <cell r="P342">
            <v>-174835</v>
          </cell>
          <cell r="Q342">
            <v>101353</v>
          </cell>
          <cell r="R342">
            <v>-38813</v>
          </cell>
          <cell r="S342">
            <v>683339</v>
          </cell>
        </row>
        <row r="343">
          <cell r="D343" t="str">
            <v>0337</v>
          </cell>
          <cell r="E343" t="str">
            <v>205901</v>
          </cell>
          <cell r="F343" t="str">
            <v xml:space="preserve">   </v>
          </cell>
          <cell r="G343" t="str">
            <v>ARANSAS PASS ISD</v>
          </cell>
          <cell r="H343">
            <v>531668</v>
          </cell>
          <cell r="I343">
            <v>1344443</v>
          </cell>
          <cell r="J343">
            <v>55487</v>
          </cell>
          <cell r="K343">
            <v>-1041444</v>
          </cell>
          <cell r="L343">
            <v>-328200</v>
          </cell>
          <cell r="M343">
            <v>5700</v>
          </cell>
          <cell r="N343">
            <v>-52622</v>
          </cell>
          <cell r="O343">
            <v>-14555</v>
          </cell>
          <cell r="P343">
            <v>-109977</v>
          </cell>
          <cell r="Q343">
            <v>63754</v>
          </cell>
          <cell r="R343">
            <v>-39251</v>
          </cell>
          <cell r="S343">
            <v>415003</v>
          </cell>
        </row>
        <row r="344">
          <cell r="D344" t="str">
            <v>0338</v>
          </cell>
          <cell r="E344" t="str">
            <v>005901</v>
          </cell>
          <cell r="F344" t="str">
            <v xml:space="preserve">   </v>
          </cell>
          <cell r="G344" t="str">
            <v>ARCHER CITY ISD</v>
          </cell>
          <cell r="H344">
            <v>123496</v>
          </cell>
          <cell r="I344">
            <v>312287</v>
          </cell>
          <cell r="J344">
            <v>12888</v>
          </cell>
          <cell r="K344">
            <v>-241907</v>
          </cell>
          <cell r="L344">
            <v>-76234</v>
          </cell>
          <cell r="M344">
            <v>1324</v>
          </cell>
          <cell r="N344">
            <v>-12222</v>
          </cell>
          <cell r="O344">
            <v>-3381</v>
          </cell>
          <cell r="P344">
            <v>-25545</v>
          </cell>
          <cell r="Q344">
            <v>14809</v>
          </cell>
          <cell r="R344">
            <v>10843</v>
          </cell>
          <cell r="S344">
            <v>116358</v>
          </cell>
        </row>
        <row r="345">
          <cell r="D345" t="str">
            <v>1923</v>
          </cell>
          <cell r="E345" t="str">
            <v>061910</v>
          </cell>
          <cell r="F345" t="str">
            <v xml:space="preserve">   </v>
          </cell>
          <cell r="G345" t="str">
            <v>ARGYLE ISD</v>
          </cell>
          <cell r="H345">
            <v>855219</v>
          </cell>
          <cell r="I345">
            <v>2162613</v>
          </cell>
          <cell r="J345">
            <v>89254</v>
          </cell>
          <cell r="K345">
            <v>-1675223</v>
          </cell>
          <cell r="L345">
            <v>-527929</v>
          </cell>
          <cell r="M345">
            <v>9168</v>
          </cell>
          <cell r="N345">
            <v>-84642</v>
          </cell>
          <cell r="O345">
            <v>-23412</v>
          </cell>
          <cell r="P345">
            <v>-176904</v>
          </cell>
          <cell r="Q345">
            <v>102552</v>
          </cell>
          <cell r="R345">
            <v>43940</v>
          </cell>
          <cell r="S345">
            <v>774636</v>
          </cell>
        </row>
        <row r="346">
          <cell r="D346" t="str">
            <v>0339</v>
          </cell>
          <cell r="E346" t="str">
            <v>220901</v>
          </cell>
          <cell r="F346" t="str">
            <v xml:space="preserve">   </v>
          </cell>
          <cell r="G346" t="str">
            <v>ARLINGTON ISD</v>
          </cell>
          <cell r="H346">
            <v>21933457</v>
          </cell>
          <cell r="I346">
            <v>55463683</v>
          </cell>
          <cell r="J346">
            <v>2289057</v>
          </cell>
          <cell r="K346">
            <v>-42963776</v>
          </cell>
          <cell r="L346">
            <v>-13539589</v>
          </cell>
          <cell r="M346">
            <v>235137</v>
          </cell>
          <cell r="N346">
            <v>-2170771</v>
          </cell>
          <cell r="O346">
            <v>-600444</v>
          </cell>
          <cell r="P346">
            <v>-4536980</v>
          </cell>
          <cell r="Q346">
            <v>2630115</v>
          </cell>
          <cell r="R346">
            <v>-306759</v>
          </cell>
          <cell r="S346">
            <v>18433130</v>
          </cell>
        </row>
        <row r="347">
          <cell r="D347" t="str">
            <v>0340</v>
          </cell>
          <cell r="E347" t="str">
            <v>212901</v>
          </cell>
          <cell r="F347" t="str">
            <v xml:space="preserve">   </v>
          </cell>
          <cell r="G347" t="str">
            <v>ARP ISD</v>
          </cell>
          <cell r="H347">
            <v>277145</v>
          </cell>
          <cell r="I347">
            <v>700824</v>
          </cell>
          <cell r="J347">
            <v>28924</v>
          </cell>
          <cell r="K347">
            <v>-542879</v>
          </cell>
          <cell r="L347">
            <v>-171083</v>
          </cell>
          <cell r="M347">
            <v>2971</v>
          </cell>
          <cell r="N347">
            <v>-27428</v>
          </cell>
          <cell r="O347">
            <v>-7587</v>
          </cell>
          <cell r="P347">
            <v>-57328</v>
          </cell>
          <cell r="Q347">
            <v>33233</v>
          </cell>
          <cell r="R347">
            <v>27497</v>
          </cell>
          <cell r="S347">
            <v>264289</v>
          </cell>
        </row>
        <row r="348">
          <cell r="D348" t="str">
            <v>0342</v>
          </cell>
          <cell r="E348" t="str">
            <v>217901</v>
          </cell>
          <cell r="F348" t="str">
            <v xml:space="preserve">   </v>
          </cell>
          <cell r="G348" t="str">
            <v>ASPERMONT ISD</v>
          </cell>
          <cell r="H348">
            <v>53208</v>
          </cell>
          <cell r="I348">
            <v>134548</v>
          </cell>
          <cell r="J348">
            <v>5553</v>
          </cell>
          <cell r="K348">
            <v>-104225</v>
          </cell>
          <cell r="L348">
            <v>-32845</v>
          </cell>
          <cell r="M348">
            <v>570</v>
          </cell>
          <cell r="N348">
            <v>-5267</v>
          </cell>
          <cell r="O348">
            <v>-1457</v>
          </cell>
          <cell r="P348">
            <v>-11006</v>
          </cell>
          <cell r="Q348">
            <v>6380</v>
          </cell>
          <cell r="R348">
            <v>-17421</v>
          </cell>
          <cell r="S348">
            <v>28038</v>
          </cell>
        </row>
        <row r="349">
          <cell r="D349" t="str">
            <v>0343</v>
          </cell>
          <cell r="E349" t="str">
            <v>107901</v>
          </cell>
          <cell r="F349" t="str">
            <v xml:space="preserve">   </v>
          </cell>
          <cell r="G349" t="str">
            <v>ATHENS ISD</v>
          </cell>
          <cell r="H349">
            <v>809542</v>
          </cell>
          <cell r="I349">
            <v>2047110</v>
          </cell>
          <cell r="J349">
            <v>84487</v>
          </cell>
          <cell r="K349">
            <v>-1585750</v>
          </cell>
          <cell r="L349">
            <v>-499733</v>
          </cell>
          <cell r="M349">
            <v>8679</v>
          </cell>
          <cell r="N349">
            <v>-80122</v>
          </cell>
          <cell r="O349">
            <v>-22162</v>
          </cell>
          <cell r="P349">
            <v>-167455</v>
          </cell>
          <cell r="Q349">
            <v>97075</v>
          </cell>
          <cell r="R349">
            <v>9787</v>
          </cell>
          <cell r="S349">
            <v>701458</v>
          </cell>
        </row>
        <row r="350">
          <cell r="D350" t="str">
            <v>0344</v>
          </cell>
          <cell r="E350" t="str">
            <v>034901</v>
          </cell>
          <cell r="F350" t="str">
            <v xml:space="preserve">   </v>
          </cell>
          <cell r="G350" t="str">
            <v>ATLANTA ISD</v>
          </cell>
          <cell r="H350">
            <v>615953</v>
          </cell>
          <cell r="I350">
            <v>1557576</v>
          </cell>
          <cell r="J350">
            <v>64283</v>
          </cell>
          <cell r="K350">
            <v>-1206544</v>
          </cell>
          <cell r="L350">
            <v>-380230</v>
          </cell>
          <cell r="M350">
            <v>6603</v>
          </cell>
          <cell r="N350">
            <v>-60960</v>
          </cell>
          <cell r="O350">
            <v>-16862</v>
          </cell>
          <cell r="P350">
            <v>-127411</v>
          </cell>
          <cell r="Q350">
            <v>73861</v>
          </cell>
          <cell r="R350">
            <v>174544</v>
          </cell>
          <cell r="S350">
            <v>700813</v>
          </cell>
        </row>
        <row r="351">
          <cell r="D351" t="str">
            <v>0345</v>
          </cell>
          <cell r="E351" t="str">
            <v>061907</v>
          </cell>
          <cell r="F351" t="str">
            <v xml:space="preserve">   </v>
          </cell>
          <cell r="G351" t="str">
            <v>AUBREY ISD</v>
          </cell>
          <cell r="H351">
            <v>626844</v>
          </cell>
          <cell r="I351">
            <v>1585115</v>
          </cell>
          <cell r="J351">
            <v>65420</v>
          </cell>
          <cell r="K351">
            <v>-1227876</v>
          </cell>
          <cell r="L351">
            <v>-386952</v>
          </cell>
          <cell r="M351">
            <v>6720</v>
          </cell>
          <cell r="N351">
            <v>-62041</v>
          </cell>
          <cell r="O351">
            <v>-17160</v>
          </cell>
          <cell r="P351">
            <v>-129664</v>
          </cell>
          <cell r="Q351">
            <v>75167</v>
          </cell>
          <cell r="R351">
            <v>-4958</v>
          </cell>
          <cell r="S351">
            <v>530615</v>
          </cell>
        </row>
        <row r="352">
          <cell r="D352" t="str">
            <v>0346</v>
          </cell>
          <cell r="E352" t="str">
            <v>227901</v>
          </cell>
          <cell r="F352" t="str">
            <v xml:space="preserve">   </v>
          </cell>
          <cell r="G352" t="str">
            <v>AUSTIN ISD</v>
          </cell>
          <cell r="H352">
            <v>12863442</v>
          </cell>
          <cell r="I352">
            <v>32528110</v>
          </cell>
          <cell r="J352">
            <v>1342476</v>
          </cell>
          <cell r="K352">
            <v>-25197217</v>
          </cell>
          <cell r="L352">
            <v>-7940642</v>
          </cell>
          <cell r="M352">
            <v>137902</v>
          </cell>
          <cell r="N352">
            <v>-1273102</v>
          </cell>
          <cell r="O352">
            <v>-352146</v>
          </cell>
          <cell r="P352">
            <v>-2660829</v>
          </cell>
          <cell r="Q352">
            <v>1542499</v>
          </cell>
          <cell r="R352">
            <v>-371817</v>
          </cell>
          <cell r="S352">
            <v>10618676</v>
          </cell>
        </row>
        <row r="353">
          <cell r="D353" t="str">
            <v>0347</v>
          </cell>
          <cell r="E353" t="str">
            <v>196901</v>
          </cell>
          <cell r="F353" t="str">
            <v xml:space="preserve">   </v>
          </cell>
          <cell r="G353" t="str">
            <v>AUSTWELL TIVOLI ISD</v>
          </cell>
          <cell r="H353">
            <v>44037</v>
          </cell>
          <cell r="I353">
            <v>111358</v>
          </cell>
          <cell r="J353">
            <v>4596</v>
          </cell>
          <cell r="K353">
            <v>-86261</v>
          </cell>
          <cell r="L353">
            <v>-27184</v>
          </cell>
          <cell r="M353">
            <v>472</v>
          </cell>
          <cell r="N353">
            <v>-4358</v>
          </cell>
          <cell r="O353">
            <v>-1206</v>
          </cell>
          <cell r="P353">
            <v>-9109</v>
          </cell>
          <cell r="Q353">
            <v>5281</v>
          </cell>
          <cell r="R353">
            <v>-25831</v>
          </cell>
          <cell r="S353">
            <v>11795</v>
          </cell>
        </row>
        <row r="354">
          <cell r="D354" t="str">
            <v>0348</v>
          </cell>
          <cell r="E354" t="str">
            <v>070901</v>
          </cell>
          <cell r="F354" t="str">
            <v xml:space="preserve">   </v>
          </cell>
          <cell r="G354" t="str">
            <v>AVALON ISD</v>
          </cell>
          <cell r="H354">
            <v>108026</v>
          </cell>
          <cell r="I354">
            <v>273168</v>
          </cell>
          <cell r="J354">
            <v>11274</v>
          </cell>
          <cell r="K354">
            <v>-211604</v>
          </cell>
          <cell r="L354">
            <v>-66685</v>
          </cell>
          <cell r="M354">
            <v>1158</v>
          </cell>
          <cell r="N354">
            <v>-10692</v>
          </cell>
          <cell r="O354">
            <v>-2957</v>
          </cell>
          <cell r="P354">
            <v>-22345</v>
          </cell>
          <cell r="Q354">
            <v>12954</v>
          </cell>
          <cell r="R354">
            <v>10681</v>
          </cell>
          <cell r="S354">
            <v>102978</v>
          </cell>
        </row>
        <row r="355">
          <cell r="D355" t="str">
            <v>0349</v>
          </cell>
          <cell r="E355" t="str">
            <v>194902</v>
          </cell>
          <cell r="F355" t="str">
            <v xml:space="preserve">   </v>
          </cell>
          <cell r="G355" t="str">
            <v>AVERY ISD</v>
          </cell>
          <cell r="H355">
            <v>101586</v>
          </cell>
          <cell r="I355">
            <v>256883</v>
          </cell>
          <cell r="J355">
            <v>10602</v>
          </cell>
          <cell r="K355">
            <v>-198989</v>
          </cell>
          <cell r="L355">
            <v>-62709</v>
          </cell>
          <cell r="M355">
            <v>1089</v>
          </cell>
          <cell r="N355">
            <v>-10056</v>
          </cell>
          <cell r="O355">
            <v>-2781</v>
          </cell>
          <cell r="P355">
            <v>-21013</v>
          </cell>
          <cell r="Q355">
            <v>12182</v>
          </cell>
          <cell r="R355">
            <v>16061</v>
          </cell>
          <cell r="S355">
            <v>102855</v>
          </cell>
        </row>
        <row r="356">
          <cell r="D356" t="str">
            <v>0350</v>
          </cell>
          <cell r="E356" t="str">
            <v>034902</v>
          </cell>
          <cell r="F356" t="str">
            <v xml:space="preserve">   </v>
          </cell>
          <cell r="G356" t="str">
            <v>AVINGER ISD</v>
          </cell>
          <cell r="H356">
            <v>50158</v>
          </cell>
          <cell r="I356">
            <v>126836</v>
          </cell>
          <cell r="J356">
            <v>5235</v>
          </cell>
          <cell r="K356">
            <v>-98251</v>
          </cell>
          <cell r="L356">
            <v>-30963</v>
          </cell>
          <cell r="M356">
            <v>538</v>
          </cell>
          <cell r="N356">
            <v>-4964</v>
          </cell>
          <cell r="O356">
            <v>-1373</v>
          </cell>
          <cell r="P356">
            <v>-10375</v>
          </cell>
          <cell r="Q356">
            <v>6015</v>
          </cell>
          <cell r="R356">
            <v>4138</v>
          </cell>
          <cell r="S356">
            <v>46994</v>
          </cell>
        </row>
        <row r="357">
          <cell r="D357" t="str">
            <v>1984</v>
          </cell>
          <cell r="E357" t="str">
            <v>161918</v>
          </cell>
          <cell r="F357" t="str">
            <v xml:space="preserve">   </v>
          </cell>
          <cell r="G357" t="str">
            <v>AXTELL ISD</v>
          </cell>
          <cell r="H357">
            <v>273870</v>
          </cell>
          <cell r="I357">
            <v>692541</v>
          </cell>
          <cell r="J357">
            <v>28582</v>
          </cell>
          <cell r="K357">
            <v>-536463</v>
          </cell>
          <cell r="L357">
            <v>-169061</v>
          </cell>
          <cell r="M357">
            <v>2936</v>
          </cell>
          <cell r="N357">
            <v>-27103</v>
          </cell>
          <cell r="O357">
            <v>-7497</v>
          </cell>
          <cell r="P357">
            <v>-56651</v>
          </cell>
          <cell r="Q357">
            <v>32841</v>
          </cell>
          <cell r="R357">
            <v>-38919</v>
          </cell>
          <cell r="S357">
            <v>195076</v>
          </cell>
        </row>
        <row r="358">
          <cell r="D358" t="str">
            <v>1432</v>
          </cell>
          <cell r="E358" t="str">
            <v>220915</v>
          </cell>
          <cell r="F358" t="str">
            <v xml:space="preserve">   </v>
          </cell>
          <cell r="G358" t="str">
            <v>AZLE ISD</v>
          </cell>
          <cell r="H358">
            <v>1994813</v>
          </cell>
          <cell r="I358">
            <v>5044333</v>
          </cell>
          <cell r="J358">
            <v>208186</v>
          </cell>
          <cell r="K358">
            <v>-3907486</v>
          </cell>
          <cell r="L358">
            <v>-1231404</v>
          </cell>
          <cell r="M358">
            <v>21385</v>
          </cell>
          <cell r="N358">
            <v>-197429</v>
          </cell>
          <cell r="O358">
            <v>-54609</v>
          </cell>
          <cell r="P358">
            <v>-412631</v>
          </cell>
          <cell r="Q358">
            <v>239205</v>
          </cell>
          <cell r="R358">
            <v>52752</v>
          </cell>
          <cell r="S358">
            <v>1757115</v>
          </cell>
        </row>
        <row r="359">
          <cell r="D359" t="str">
            <v>0354</v>
          </cell>
          <cell r="E359" t="str">
            <v>030903</v>
          </cell>
          <cell r="F359" t="str">
            <v xml:space="preserve">   </v>
          </cell>
          <cell r="G359" t="str">
            <v>BAIRD ISD</v>
          </cell>
          <cell r="H359">
            <v>89848</v>
          </cell>
          <cell r="I359">
            <v>227200</v>
          </cell>
          <cell r="J359">
            <v>9377</v>
          </cell>
          <cell r="K359">
            <v>-175996</v>
          </cell>
          <cell r="L359">
            <v>-55463</v>
          </cell>
          <cell r="M359">
            <v>963</v>
          </cell>
          <cell r="N359">
            <v>-8893</v>
          </cell>
          <cell r="O359">
            <v>-2460</v>
          </cell>
          <cell r="P359">
            <v>-18585</v>
          </cell>
          <cell r="Q359">
            <v>10774</v>
          </cell>
          <cell r="R359">
            <v>-764</v>
          </cell>
          <cell r="S359">
            <v>76001</v>
          </cell>
        </row>
        <row r="360">
          <cell r="D360" t="str">
            <v>0355</v>
          </cell>
          <cell r="E360" t="str">
            <v>200901</v>
          </cell>
          <cell r="F360" t="str">
            <v xml:space="preserve">   </v>
          </cell>
          <cell r="G360" t="str">
            <v>BALLINGER ISD</v>
          </cell>
          <cell r="H360">
            <v>305708</v>
          </cell>
          <cell r="I360">
            <v>773051</v>
          </cell>
          <cell r="J360">
            <v>31905</v>
          </cell>
          <cell r="K360">
            <v>-598828</v>
          </cell>
          <cell r="L360">
            <v>-188714</v>
          </cell>
          <cell r="M360">
            <v>3277</v>
          </cell>
          <cell r="N360">
            <v>-30256</v>
          </cell>
          <cell r="O360">
            <v>-8369</v>
          </cell>
          <cell r="P360">
            <v>-63236</v>
          </cell>
          <cell r="Q360">
            <v>36658</v>
          </cell>
          <cell r="R360">
            <v>134554</v>
          </cell>
          <cell r="S360">
            <v>395750</v>
          </cell>
        </row>
        <row r="361">
          <cell r="D361" t="str">
            <v>0356</v>
          </cell>
          <cell r="E361" t="str">
            <v>195902</v>
          </cell>
          <cell r="F361" t="str">
            <v xml:space="preserve">   </v>
          </cell>
          <cell r="G361" t="str">
            <v>BALMORHEA ISD</v>
          </cell>
          <cell r="H361">
            <v>90468</v>
          </cell>
          <cell r="I361">
            <v>228770</v>
          </cell>
          <cell r="J361">
            <v>9442</v>
          </cell>
          <cell r="K361">
            <v>-177212</v>
          </cell>
          <cell r="L361">
            <v>-55846</v>
          </cell>
          <cell r="M361">
            <v>970</v>
          </cell>
          <cell r="N361">
            <v>-8955</v>
          </cell>
          <cell r="O361">
            <v>-2477</v>
          </cell>
          <cell r="P361">
            <v>-18714</v>
          </cell>
          <cell r="Q361">
            <v>10848</v>
          </cell>
          <cell r="R361">
            <v>58540</v>
          </cell>
          <cell r="S361">
            <v>135834</v>
          </cell>
        </row>
        <row r="362">
          <cell r="D362" t="str">
            <v>1678</v>
          </cell>
          <cell r="E362" t="str">
            <v>010902</v>
          </cell>
          <cell r="F362" t="str">
            <v xml:space="preserve">   </v>
          </cell>
          <cell r="G362" t="str">
            <v>BANDERA ISD</v>
          </cell>
          <cell r="H362">
            <v>665869</v>
          </cell>
          <cell r="I362">
            <v>1683800</v>
          </cell>
          <cell r="J362">
            <v>69493</v>
          </cell>
          <cell r="K362">
            <v>-1304320</v>
          </cell>
          <cell r="L362">
            <v>-411043</v>
          </cell>
          <cell r="M362">
            <v>7138</v>
          </cell>
          <cell r="N362">
            <v>-65902</v>
          </cell>
          <cell r="O362">
            <v>-18229</v>
          </cell>
          <cell r="P362">
            <v>-137736</v>
          </cell>
          <cell r="Q362">
            <v>79847</v>
          </cell>
          <cell r="R362">
            <v>-16378</v>
          </cell>
          <cell r="S362">
            <v>552539</v>
          </cell>
        </row>
        <row r="363">
          <cell r="D363" t="str">
            <v>0357</v>
          </cell>
          <cell r="E363" t="str">
            <v>025901</v>
          </cell>
          <cell r="F363" t="str">
            <v xml:space="preserve">   </v>
          </cell>
          <cell r="G363" t="str">
            <v>BANGS ISD</v>
          </cell>
          <cell r="H363">
            <v>208548</v>
          </cell>
          <cell r="I363">
            <v>527361</v>
          </cell>
          <cell r="J363">
            <v>21765</v>
          </cell>
          <cell r="K363">
            <v>-408509</v>
          </cell>
          <cell r="L363">
            <v>-128737</v>
          </cell>
          <cell r="M363">
            <v>2236</v>
          </cell>
          <cell r="N363">
            <v>-20641</v>
          </cell>
          <cell r="O363">
            <v>-5709</v>
          </cell>
          <cell r="P363">
            <v>-43139</v>
          </cell>
          <cell r="Q363">
            <v>25008</v>
          </cell>
          <cell r="R363">
            <v>-18601</v>
          </cell>
          <cell r="S363">
            <v>159582</v>
          </cell>
        </row>
        <row r="364">
          <cell r="D364" t="str">
            <v>1489</v>
          </cell>
          <cell r="E364" t="str">
            <v>178913</v>
          </cell>
          <cell r="F364" t="str">
            <v xml:space="preserve">   </v>
          </cell>
          <cell r="G364" t="str">
            <v>BANQUETE ISD</v>
          </cell>
          <cell r="H364">
            <v>221266</v>
          </cell>
          <cell r="I364">
            <v>559522</v>
          </cell>
          <cell r="J364">
            <v>23092</v>
          </cell>
          <cell r="K364">
            <v>-433422</v>
          </cell>
          <cell r="L364">
            <v>-136588</v>
          </cell>
          <cell r="M364">
            <v>2372</v>
          </cell>
          <cell r="N364">
            <v>-21897</v>
          </cell>
          <cell r="O364">
            <v>-6057</v>
          </cell>
          <cell r="P364">
            <v>-45769</v>
          </cell>
          <cell r="Q364">
            <v>26533</v>
          </cell>
          <cell r="R364">
            <v>-15658</v>
          </cell>
          <cell r="S364">
            <v>173394</v>
          </cell>
        </row>
        <row r="365">
          <cell r="D365" t="str">
            <v>0358</v>
          </cell>
          <cell r="E365" t="str">
            <v>036902</v>
          </cell>
          <cell r="F365" t="str">
            <v xml:space="preserve">   </v>
          </cell>
          <cell r="G365" t="str">
            <v>BARBERS HILL ISD</v>
          </cell>
          <cell r="H365">
            <v>2568795</v>
          </cell>
          <cell r="I365">
            <v>6495776</v>
          </cell>
          <cell r="J365">
            <v>268089</v>
          </cell>
          <cell r="K365">
            <v>-5031817</v>
          </cell>
          <cell r="L365">
            <v>-1585725</v>
          </cell>
          <cell r="M365">
            <v>27539</v>
          </cell>
          <cell r="N365">
            <v>-254235</v>
          </cell>
          <cell r="O365">
            <v>-70323</v>
          </cell>
          <cell r="P365">
            <v>-531360</v>
          </cell>
          <cell r="Q365">
            <v>308033</v>
          </cell>
          <cell r="R365">
            <v>286535</v>
          </cell>
          <cell r="S365">
            <v>2481307</v>
          </cell>
        </row>
        <row r="366">
          <cell r="D366" t="str">
            <v>1336</v>
          </cell>
          <cell r="E366" t="str">
            <v>014902</v>
          </cell>
          <cell r="F366" t="str">
            <v xml:space="preserve">   </v>
          </cell>
          <cell r="G366" t="str">
            <v>BARTLETT ISD</v>
          </cell>
          <cell r="H366">
            <v>122477</v>
          </cell>
          <cell r="I366">
            <v>309711</v>
          </cell>
          <cell r="J366">
            <v>12782</v>
          </cell>
          <cell r="K366">
            <v>-239911</v>
          </cell>
          <cell r="L366">
            <v>-75606</v>
          </cell>
          <cell r="M366">
            <v>1313</v>
          </cell>
          <cell r="N366">
            <v>-12120</v>
          </cell>
          <cell r="O366">
            <v>-3353</v>
          </cell>
          <cell r="P366">
            <v>-25335</v>
          </cell>
          <cell r="Q366">
            <v>14687</v>
          </cell>
          <cell r="R366">
            <v>-50962</v>
          </cell>
          <cell r="S366">
            <v>53683</v>
          </cell>
        </row>
        <row r="367">
          <cell r="D367" t="str">
            <v>0363</v>
          </cell>
          <cell r="E367" t="str">
            <v>011901</v>
          </cell>
          <cell r="F367" t="str">
            <v xml:space="preserve">   </v>
          </cell>
          <cell r="G367" t="str">
            <v>BASTROP ISD</v>
          </cell>
          <cell r="H367">
            <v>3019480</v>
          </cell>
          <cell r="I367">
            <v>7635434</v>
          </cell>
          <cell r="J367">
            <v>315124</v>
          </cell>
          <cell r="K367">
            <v>-5914628</v>
          </cell>
          <cell r="L367">
            <v>-1863934</v>
          </cell>
          <cell r="M367">
            <v>32370</v>
          </cell>
          <cell r="N367">
            <v>-298841</v>
          </cell>
          <cell r="O367">
            <v>-82660</v>
          </cell>
          <cell r="P367">
            <v>-624585</v>
          </cell>
          <cell r="Q367">
            <v>362076</v>
          </cell>
          <cell r="R367">
            <v>424349</v>
          </cell>
          <cell r="S367">
            <v>3004185</v>
          </cell>
        </row>
        <row r="368">
          <cell r="D368" t="str">
            <v>0365</v>
          </cell>
          <cell r="E368" t="str">
            <v>158901</v>
          </cell>
          <cell r="F368" t="str">
            <v xml:space="preserve">   </v>
          </cell>
          <cell r="G368" t="str">
            <v>BAY CITY ISD</v>
          </cell>
          <cell r="H368">
            <v>1217320</v>
          </cell>
          <cell r="I368">
            <v>3078266</v>
          </cell>
          <cell r="J368">
            <v>127044</v>
          </cell>
          <cell r="K368">
            <v>-2384514</v>
          </cell>
          <cell r="L368">
            <v>-751455</v>
          </cell>
          <cell r="M368">
            <v>13050</v>
          </cell>
          <cell r="N368">
            <v>-120479</v>
          </cell>
          <cell r="O368">
            <v>-33325</v>
          </cell>
          <cell r="P368">
            <v>-251805</v>
          </cell>
          <cell r="Q368">
            <v>145973</v>
          </cell>
          <cell r="R368">
            <v>-33532</v>
          </cell>
          <cell r="S368">
            <v>1006543</v>
          </cell>
        </row>
        <row r="369">
          <cell r="D369" t="str">
            <v>0368</v>
          </cell>
          <cell r="E369" t="str">
            <v>123910</v>
          </cell>
          <cell r="F369" t="str">
            <v xml:space="preserve">   </v>
          </cell>
          <cell r="G369" t="str">
            <v>BEAUMONT ISD</v>
          </cell>
          <cell r="H369">
            <v>5093835</v>
          </cell>
          <cell r="I369">
            <v>12880908</v>
          </cell>
          <cell r="J369">
            <v>531611</v>
          </cell>
          <cell r="K369">
            <v>-9977924</v>
          </cell>
          <cell r="L369">
            <v>-3144439</v>
          </cell>
          <cell r="M369">
            <v>54608</v>
          </cell>
          <cell r="N369">
            <v>-504142</v>
          </cell>
          <cell r="O369">
            <v>-139447</v>
          </cell>
          <cell r="P369">
            <v>-1053670</v>
          </cell>
          <cell r="Q369">
            <v>610819</v>
          </cell>
          <cell r="R369">
            <v>181234</v>
          </cell>
          <cell r="S369">
            <v>4533393</v>
          </cell>
        </row>
        <row r="370">
          <cell r="D370" t="str">
            <v>0369</v>
          </cell>
          <cell r="E370" t="str">
            <v>183901</v>
          </cell>
          <cell r="F370" t="str">
            <v xml:space="preserve">   </v>
          </cell>
          <cell r="G370" t="str">
            <v>BECKVILLE ISD</v>
          </cell>
          <cell r="H370">
            <v>201746</v>
          </cell>
          <cell r="I370">
            <v>510159</v>
          </cell>
          <cell r="J370">
            <v>21055</v>
          </cell>
          <cell r="K370">
            <v>-395184</v>
          </cell>
          <cell r="L370">
            <v>-124538</v>
          </cell>
          <cell r="M370">
            <v>2163</v>
          </cell>
          <cell r="N370">
            <v>-19968</v>
          </cell>
          <cell r="O370">
            <v>-5523</v>
          </cell>
          <cell r="P370">
            <v>-41731</v>
          </cell>
          <cell r="Q370">
            <v>24192</v>
          </cell>
          <cell r="R370">
            <v>-19057</v>
          </cell>
          <cell r="S370">
            <v>153314</v>
          </cell>
        </row>
        <row r="371">
          <cell r="D371" t="str">
            <v>0371</v>
          </cell>
          <cell r="E371" t="str">
            <v>013901</v>
          </cell>
          <cell r="F371" t="str">
            <v xml:space="preserve">   </v>
          </cell>
          <cell r="G371" t="str">
            <v>BEEVILLE ISD</v>
          </cell>
          <cell r="H371">
            <v>1024830</v>
          </cell>
          <cell r="I371">
            <v>2591513</v>
          </cell>
          <cell r="J371">
            <v>106955</v>
          </cell>
          <cell r="K371">
            <v>-2007461</v>
          </cell>
          <cell r="L371">
            <v>-632631</v>
          </cell>
          <cell r="M371">
            <v>10987</v>
          </cell>
          <cell r="N371">
            <v>-101429</v>
          </cell>
          <cell r="O371">
            <v>-28055</v>
          </cell>
          <cell r="P371">
            <v>-211988</v>
          </cell>
          <cell r="Q371">
            <v>122891</v>
          </cell>
          <cell r="R371">
            <v>-33298</v>
          </cell>
          <cell r="S371">
            <v>842314</v>
          </cell>
        </row>
        <row r="372">
          <cell r="D372" t="str">
            <v>0372</v>
          </cell>
          <cell r="E372" t="str">
            <v>039904</v>
          </cell>
          <cell r="F372" t="str">
            <v xml:space="preserve">   </v>
          </cell>
          <cell r="G372" t="str">
            <v>BELLEVUE ISD</v>
          </cell>
          <cell r="H372">
            <v>35934</v>
          </cell>
          <cell r="I372">
            <v>90867</v>
          </cell>
          <cell r="J372">
            <v>3750</v>
          </cell>
          <cell r="K372">
            <v>-70388</v>
          </cell>
          <cell r="L372">
            <v>-22182</v>
          </cell>
          <cell r="M372">
            <v>385</v>
          </cell>
          <cell r="N372">
            <v>-3556</v>
          </cell>
          <cell r="O372">
            <v>-984</v>
          </cell>
          <cell r="P372">
            <v>-7433</v>
          </cell>
          <cell r="Q372">
            <v>4309</v>
          </cell>
          <cell r="R372">
            <v>1478</v>
          </cell>
          <cell r="S372">
            <v>32180</v>
          </cell>
        </row>
        <row r="373">
          <cell r="D373" t="str">
            <v>0373</v>
          </cell>
          <cell r="E373" t="str">
            <v>091901</v>
          </cell>
          <cell r="F373" t="str">
            <v xml:space="preserve">   </v>
          </cell>
          <cell r="G373" t="str">
            <v>BELLS ISD</v>
          </cell>
          <cell r="H373">
            <v>219037</v>
          </cell>
          <cell r="I373">
            <v>553885</v>
          </cell>
          <cell r="J373">
            <v>22860</v>
          </cell>
          <cell r="K373">
            <v>-429055</v>
          </cell>
          <cell r="L373">
            <v>-135212</v>
          </cell>
          <cell r="M373">
            <v>2348</v>
          </cell>
          <cell r="N373">
            <v>-21678</v>
          </cell>
          <cell r="O373">
            <v>-5996</v>
          </cell>
          <cell r="P373">
            <v>-45308</v>
          </cell>
          <cell r="Q373">
            <v>26265</v>
          </cell>
          <cell r="R373">
            <v>33401</v>
          </cell>
          <cell r="S373">
            <v>220547</v>
          </cell>
        </row>
        <row r="374">
          <cell r="D374" t="str">
            <v>0374</v>
          </cell>
          <cell r="E374" t="str">
            <v>008901</v>
          </cell>
          <cell r="F374" t="str">
            <v xml:space="preserve">   </v>
          </cell>
          <cell r="G374" t="str">
            <v>BELLVILLE ISD</v>
          </cell>
          <cell r="H374">
            <v>681647</v>
          </cell>
          <cell r="I374">
            <v>1723698</v>
          </cell>
          <cell r="J374">
            <v>71139</v>
          </cell>
          <cell r="K374">
            <v>-1335227</v>
          </cell>
          <cell r="L374">
            <v>-420783</v>
          </cell>
          <cell r="M374">
            <v>7308</v>
          </cell>
          <cell r="N374">
            <v>-67462</v>
          </cell>
          <cell r="O374">
            <v>-18661</v>
          </cell>
          <cell r="P374">
            <v>-141000</v>
          </cell>
          <cell r="Q374">
            <v>81739</v>
          </cell>
          <cell r="R374">
            <v>26902</v>
          </cell>
          <cell r="S374">
            <v>609300</v>
          </cell>
        </row>
        <row r="375">
          <cell r="D375" t="str">
            <v>0375</v>
          </cell>
          <cell r="E375" t="str">
            <v>014903</v>
          </cell>
          <cell r="F375" t="str">
            <v xml:space="preserve">   </v>
          </cell>
          <cell r="G375" t="str">
            <v>BELTON ISD</v>
          </cell>
          <cell r="H375">
            <v>3006768</v>
          </cell>
          <cell r="I375">
            <v>7603289</v>
          </cell>
          <cell r="J375">
            <v>313797</v>
          </cell>
          <cell r="K375">
            <v>-5889728</v>
          </cell>
          <cell r="L375">
            <v>-1856087</v>
          </cell>
          <cell r="M375">
            <v>32234</v>
          </cell>
          <cell r="N375">
            <v>-297581</v>
          </cell>
          <cell r="O375">
            <v>-82312</v>
          </cell>
          <cell r="P375">
            <v>-621956</v>
          </cell>
          <cell r="Q375">
            <v>360552</v>
          </cell>
          <cell r="R375">
            <v>277557</v>
          </cell>
          <cell r="S375">
            <v>2846533</v>
          </cell>
        </row>
        <row r="376">
          <cell r="D376" t="str">
            <v>0377</v>
          </cell>
          <cell r="E376" t="str">
            <v>125902</v>
          </cell>
          <cell r="F376" t="str">
            <v xml:space="preserve">   </v>
          </cell>
          <cell r="G376" t="str">
            <v>BEN BOLT PALITO ISD</v>
          </cell>
          <cell r="H376">
            <v>120512</v>
          </cell>
          <cell r="I376">
            <v>304742</v>
          </cell>
          <cell r="J376">
            <v>12577</v>
          </cell>
          <cell r="K376">
            <v>-236062</v>
          </cell>
          <cell r="L376">
            <v>-74393</v>
          </cell>
          <cell r="M376">
            <v>1292</v>
          </cell>
          <cell r="N376">
            <v>-11926</v>
          </cell>
          <cell r="O376">
            <v>-3299</v>
          </cell>
          <cell r="P376">
            <v>-24928</v>
          </cell>
          <cell r="Q376">
            <v>14451</v>
          </cell>
          <cell r="R376">
            <v>-14352</v>
          </cell>
          <cell r="S376">
            <v>88614</v>
          </cell>
        </row>
        <row r="377">
          <cell r="D377" t="str">
            <v>0376</v>
          </cell>
          <cell r="E377" t="str">
            <v>066901</v>
          </cell>
          <cell r="F377" t="str">
            <v xml:space="preserve">   </v>
          </cell>
          <cell r="G377" t="str">
            <v>BENAVIDES ISD</v>
          </cell>
          <cell r="H377">
            <v>131248</v>
          </cell>
          <cell r="I377">
            <v>331890</v>
          </cell>
          <cell r="J377">
            <v>13698</v>
          </cell>
          <cell r="K377">
            <v>-257091</v>
          </cell>
          <cell r="L377">
            <v>-81020</v>
          </cell>
          <cell r="M377">
            <v>1407</v>
          </cell>
          <cell r="N377">
            <v>-12991</v>
          </cell>
          <cell r="O377">
            <v>-3593</v>
          </cell>
          <cell r="P377">
            <v>-27149</v>
          </cell>
          <cell r="Q377">
            <v>15738</v>
          </cell>
          <cell r="R377">
            <v>-5648</v>
          </cell>
          <cell r="S377">
            <v>106489</v>
          </cell>
        </row>
        <row r="378">
          <cell r="D378" t="str">
            <v>1935</v>
          </cell>
          <cell r="E378" t="str">
            <v>138904</v>
          </cell>
          <cell r="F378" t="str">
            <v xml:space="preserve">   </v>
          </cell>
          <cell r="G378" t="str">
            <v>BENJAMIN ISD</v>
          </cell>
          <cell r="H378">
            <v>50840</v>
          </cell>
          <cell r="I378">
            <v>128560</v>
          </cell>
          <cell r="J378">
            <v>5306</v>
          </cell>
          <cell r="K378">
            <v>-99586</v>
          </cell>
          <cell r="L378">
            <v>-31384</v>
          </cell>
          <cell r="M378">
            <v>545</v>
          </cell>
          <cell r="N378">
            <v>-5032</v>
          </cell>
          <cell r="O378">
            <v>-1392</v>
          </cell>
          <cell r="P378">
            <v>-10516</v>
          </cell>
          <cell r="Q378">
            <v>6096</v>
          </cell>
          <cell r="R378">
            <v>-2644</v>
          </cell>
          <cell r="S378">
            <v>40793</v>
          </cell>
        </row>
        <row r="379">
          <cell r="D379" t="str">
            <v>0388</v>
          </cell>
          <cell r="E379" t="str">
            <v>230901</v>
          </cell>
          <cell r="F379" t="str">
            <v xml:space="preserve">   </v>
          </cell>
          <cell r="G379" t="str">
            <v>BIG SANDY ISD</v>
          </cell>
          <cell r="H379">
            <v>397253</v>
          </cell>
          <cell r="I379">
            <v>1004543</v>
          </cell>
          <cell r="J379">
            <v>41459</v>
          </cell>
          <cell r="K379">
            <v>-778148</v>
          </cell>
          <cell r="L379">
            <v>-245225</v>
          </cell>
          <cell r="M379">
            <v>4259</v>
          </cell>
          <cell r="N379">
            <v>-39318</v>
          </cell>
          <cell r="O379">
            <v>-10875</v>
          </cell>
          <cell r="P379">
            <v>-82173</v>
          </cell>
          <cell r="Q379">
            <v>47636</v>
          </cell>
          <cell r="R379">
            <v>14600</v>
          </cell>
          <cell r="S379">
            <v>354011</v>
          </cell>
        </row>
        <row r="380">
          <cell r="D380" t="str">
            <v>1366</v>
          </cell>
          <cell r="E380" t="str">
            <v>187901</v>
          </cell>
          <cell r="F380" t="str">
            <v xml:space="preserve">   </v>
          </cell>
          <cell r="G380" t="str">
            <v>BIG SANDY ISD</v>
          </cell>
          <cell r="H380">
            <v>87688</v>
          </cell>
          <cell r="I380">
            <v>221738</v>
          </cell>
          <cell r="J380">
            <v>9151</v>
          </cell>
          <cell r="K380">
            <v>-171765</v>
          </cell>
          <cell r="L380">
            <v>-54130</v>
          </cell>
          <cell r="M380">
            <v>940</v>
          </cell>
          <cell r="N380">
            <v>-8678</v>
          </cell>
          <cell r="O380">
            <v>-2401</v>
          </cell>
          <cell r="P380">
            <v>-18138</v>
          </cell>
          <cell r="Q380">
            <v>10515</v>
          </cell>
          <cell r="R380">
            <v>-1927</v>
          </cell>
          <cell r="S380">
            <v>72993</v>
          </cell>
        </row>
        <row r="381">
          <cell r="D381" t="str">
            <v>0389</v>
          </cell>
          <cell r="E381" t="str">
            <v>114901</v>
          </cell>
          <cell r="F381" t="str">
            <v xml:space="preserve">   </v>
          </cell>
          <cell r="G381" t="str">
            <v>BIG SPRING ISD</v>
          </cell>
          <cell r="H381">
            <v>1108841</v>
          </cell>
          <cell r="I381">
            <v>2803953</v>
          </cell>
          <cell r="J381">
            <v>115723</v>
          </cell>
          <cell r="K381">
            <v>-2172023</v>
          </cell>
          <cell r="L381">
            <v>-684491</v>
          </cell>
          <cell r="M381">
            <v>11887</v>
          </cell>
          <cell r="N381">
            <v>-109744</v>
          </cell>
          <cell r="O381">
            <v>-30355</v>
          </cell>
          <cell r="P381">
            <v>-229366</v>
          </cell>
          <cell r="Q381">
            <v>132965</v>
          </cell>
          <cell r="R381">
            <v>87482</v>
          </cell>
          <cell r="S381">
            <v>1034872</v>
          </cell>
        </row>
        <row r="382">
          <cell r="D382" t="str">
            <v>0392</v>
          </cell>
          <cell r="E382" t="str">
            <v>220902</v>
          </cell>
          <cell r="F382" t="str">
            <v xml:space="preserve">   </v>
          </cell>
          <cell r="G382" t="str">
            <v>BIRDVILLE ISD</v>
          </cell>
          <cell r="H382">
            <v>8358767</v>
          </cell>
          <cell r="I382">
            <v>21137023</v>
          </cell>
          <cell r="J382">
            <v>872352</v>
          </cell>
          <cell r="K382">
            <v>-16373351</v>
          </cell>
          <cell r="L382">
            <v>-5159892</v>
          </cell>
          <cell r="M382">
            <v>89610</v>
          </cell>
          <cell r="N382">
            <v>-827273</v>
          </cell>
          <cell r="O382">
            <v>-228827</v>
          </cell>
          <cell r="P382">
            <v>-1729028</v>
          </cell>
          <cell r="Q382">
            <v>1002328</v>
          </cell>
          <cell r="R382">
            <v>-22235</v>
          </cell>
          <cell r="S382">
            <v>7119474</v>
          </cell>
        </row>
        <row r="383">
          <cell r="D383" t="str">
            <v>0393</v>
          </cell>
          <cell r="E383" t="str">
            <v>178902</v>
          </cell>
          <cell r="F383" t="str">
            <v xml:space="preserve">   </v>
          </cell>
          <cell r="G383" t="str">
            <v>BISHOP CONS ISD</v>
          </cell>
          <cell r="H383">
            <v>404792</v>
          </cell>
          <cell r="I383">
            <v>1023608</v>
          </cell>
          <cell r="J383">
            <v>42246</v>
          </cell>
          <cell r="K383">
            <v>-792916</v>
          </cell>
          <cell r="L383">
            <v>-249879</v>
          </cell>
          <cell r="M383">
            <v>4340</v>
          </cell>
          <cell r="N383">
            <v>-40065</v>
          </cell>
          <cell r="O383">
            <v>-11081</v>
          </cell>
          <cell r="P383">
            <v>-83732</v>
          </cell>
          <cell r="Q383">
            <v>48540</v>
          </cell>
          <cell r="R383">
            <v>98019</v>
          </cell>
          <cell r="S383">
            <v>443872</v>
          </cell>
        </row>
        <row r="384">
          <cell r="D384" t="str">
            <v>1945</v>
          </cell>
          <cell r="E384" t="str">
            <v>177903</v>
          </cell>
          <cell r="F384" t="str">
            <v xml:space="preserve">   </v>
          </cell>
          <cell r="G384" t="str">
            <v>BLACKWELL ISD</v>
          </cell>
          <cell r="H384">
            <v>74674</v>
          </cell>
          <cell r="I384">
            <v>188831</v>
          </cell>
          <cell r="J384">
            <v>7793</v>
          </cell>
          <cell r="K384">
            <v>-146274</v>
          </cell>
          <cell r="L384">
            <v>-46097</v>
          </cell>
          <cell r="M384">
            <v>801</v>
          </cell>
          <cell r="N384">
            <v>-7391</v>
          </cell>
          <cell r="O384">
            <v>-2044</v>
          </cell>
          <cell r="P384">
            <v>-15447</v>
          </cell>
          <cell r="Q384">
            <v>8954</v>
          </cell>
          <cell r="R384">
            <v>3091</v>
          </cell>
          <cell r="S384">
            <v>66891</v>
          </cell>
        </row>
        <row r="385">
          <cell r="D385" t="str">
            <v>0395</v>
          </cell>
          <cell r="E385" t="str">
            <v>016902</v>
          </cell>
          <cell r="F385" t="str">
            <v xml:space="preserve">   </v>
          </cell>
          <cell r="G385" t="str">
            <v>BLANCO ISD</v>
          </cell>
          <cell r="H385">
            <v>353928</v>
          </cell>
          <cell r="I385">
            <v>894987</v>
          </cell>
          <cell r="J385">
            <v>36937</v>
          </cell>
          <cell r="K385">
            <v>-693283</v>
          </cell>
          <cell r="L385">
            <v>-218481</v>
          </cell>
          <cell r="M385">
            <v>3794</v>
          </cell>
          <cell r="N385">
            <v>-35028</v>
          </cell>
          <cell r="O385">
            <v>-9689</v>
          </cell>
          <cell r="P385">
            <v>-73211</v>
          </cell>
          <cell r="Q385">
            <v>42441</v>
          </cell>
          <cell r="R385">
            <v>-173</v>
          </cell>
          <cell r="S385">
            <v>302222</v>
          </cell>
        </row>
        <row r="386">
          <cell r="D386" t="str">
            <v>0618</v>
          </cell>
          <cell r="E386" t="str">
            <v>116915</v>
          </cell>
          <cell r="F386" t="str">
            <v xml:space="preserve">   </v>
          </cell>
          <cell r="G386" t="str">
            <v>BLAND ISD</v>
          </cell>
          <cell r="H386">
            <v>206185</v>
          </cell>
          <cell r="I386">
            <v>521385</v>
          </cell>
          <cell r="J386">
            <v>21518</v>
          </cell>
          <cell r="K386">
            <v>-403880</v>
          </cell>
          <cell r="L386">
            <v>-127279</v>
          </cell>
          <cell r="M386">
            <v>2210</v>
          </cell>
          <cell r="N386">
            <v>-20405</v>
          </cell>
          <cell r="O386">
            <v>-5644</v>
          </cell>
          <cell r="P386">
            <v>-42650</v>
          </cell>
          <cell r="Q386">
            <v>24724</v>
          </cell>
          <cell r="R386">
            <v>-1382</v>
          </cell>
          <cell r="S386">
            <v>174782</v>
          </cell>
        </row>
        <row r="387">
          <cell r="D387" t="str">
            <v>2001</v>
          </cell>
          <cell r="E387" t="str">
            <v>025904</v>
          </cell>
          <cell r="F387" t="str">
            <v xml:space="preserve">   </v>
          </cell>
          <cell r="G387" t="str">
            <v>BLANKET ISD</v>
          </cell>
          <cell r="H387">
            <v>85711</v>
          </cell>
          <cell r="I387">
            <v>216741</v>
          </cell>
          <cell r="J387">
            <v>8945</v>
          </cell>
          <cell r="K387">
            <v>-167894</v>
          </cell>
          <cell r="L387">
            <v>-52910</v>
          </cell>
          <cell r="M387">
            <v>919</v>
          </cell>
          <cell r="N387">
            <v>-8483</v>
          </cell>
          <cell r="O387">
            <v>-2346</v>
          </cell>
          <cell r="P387">
            <v>-17730</v>
          </cell>
          <cell r="Q387">
            <v>10278</v>
          </cell>
          <cell r="R387">
            <v>-91</v>
          </cell>
          <cell r="S387">
            <v>73140</v>
          </cell>
        </row>
        <row r="388">
          <cell r="D388" t="str">
            <v>1943</v>
          </cell>
          <cell r="E388" t="str">
            <v>034909</v>
          </cell>
          <cell r="F388" t="str">
            <v xml:space="preserve">   </v>
          </cell>
          <cell r="G388" t="str">
            <v>BLOOMBURG ISD</v>
          </cell>
          <cell r="H388">
            <v>72558</v>
          </cell>
          <cell r="I388">
            <v>183479</v>
          </cell>
          <cell r="J388">
            <v>7572</v>
          </cell>
          <cell r="K388">
            <v>-142128</v>
          </cell>
          <cell r="L388">
            <v>-44790</v>
          </cell>
          <cell r="M388">
            <v>778</v>
          </cell>
          <cell r="N388">
            <v>-7181</v>
          </cell>
          <cell r="O388">
            <v>-1986</v>
          </cell>
          <cell r="P388">
            <v>-15009</v>
          </cell>
          <cell r="Q388">
            <v>8701</v>
          </cell>
          <cell r="R388">
            <v>-4009</v>
          </cell>
          <cell r="S388">
            <v>57985</v>
          </cell>
        </row>
        <row r="389">
          <cell r="D389" t="str">
            <v>0398</v>
          </cell>
          <cell r="E389" t="str">
            <v>175902</v>
          </cell>
          <cell r="F389" t="str">
            <v xml:space="preserve">   </v>
          </cell>
          <cell r="G389" t="str">
            <v>BLOOMING GROVE ISD</v>
          </cell>
          <cell r="H389">
            <v>238685</v>
          </cell>
          <cell r="I389">
            <v>603570</v>
          </cell>
          <cell r="J389">
            <v>24910</v>
          </cell>
          <cell r="K389">
            <v>-467543</v>
          </cell>
          <cell r="L389">
            <v>-147341</v>
          </cell>
          <cell r="M389">
            <v>2559</v>
          </cell>
          <cell r="N389">
            <v>-23624</v>
          </cell>
          <cell r="O389">
            <v>-6534</v>
          </cell>
          <cell r="P389">
            <v>-49373</v>
          </cell>
          <cell r="Q389">
            <v>28622</v>
          </cell>
          <cell r="R389">
            <v>4526</v>
          </cell>
          <cell r="S389">
            <v>208457</v>
          </cell>
        </row>
        <row r="390">
          <cell r="D390" t="str">
            <v>0399</v>
          </cell>
          <cell r="E390" t="str">
            <v>235901</v>
          </cell>
          <cell r="F390" t="str">
            <v xml:space="preserve">   </v>
          </cell>
          <cell r="G390" t="str">
            <v>BLOOMINGTON ISD</v>
          </cell>
          <cell r="H390">
            <v>401520</v>
          </cell>
          <cell r="I390">
            <v>1015333</v>
          </cell>
          <cell r="J390">
            <v>41904</v>
          </cell>
          <cell r="K390">
            <v>-786506</v>
          </cell>
          <cell r="L390">
            <v>-247859</v>
          </cell>
          <cell r="M390">
            <v>4304</v>
          </cell>
          <cell r="N390">
            <v>-39739</v>
          </cell>
          <cell r="O390">
            <v>-10992</v>
          </cell>
          <cell r="P390">
            <v>-83055</v>
          </cell>
          <cell r="Q390">
            <v>48148</v>
          </cell>
          <cell r="R390">
            <v>116309</v>
          </cell>
          <cell r="S390">
            <v>459367</v>
          </cell>
        </row>
        <row r="391">
          <cell r="D391" t="str">
            <v>1912</v>
          </cell>
          <cell r="E391" t="str">
            <v>043917</v>
          </cell>
          <cell r="F391" t="str">
            <v xml:space="preserve">   </v>
          </cell>
          <cell r="G391" t="str">
            <v>BLUE RIDGE ISD</v>
          </cell>
          <cell r="H391">
            <v>241049</v>
          </cell>
          <cell r="I391">
            <v>609545</v>
          </cell>
          <cell r="J391">
            <v>25157</v>
          </cell>
          <cell r="K391">
            <v>-472172</v>
          </cell>
          <cell r="L391">
            <v>-148800</v>
          </cell>
          <cell r="M391">
            <v>2584</v>
          </cell>
          <cell r="N391">
            <v>-23857</v>
          </cell>
          <cell r="O391">
            <v>-6599</v>
          </cell>
          <cell r="P391">
            <v>-49861</v>
          </cell>
          <cell r="Q391">
            <v>28905</v>
          </cell>
          <cell r="R391">
            <v>74947</v>
          </cell>
          <cell r="S391">
            <v>280898</v>
          </cell>
        </row>
        <row r="392">
          <cell r="D392" t="str">
            <v>1925</v>
          </cell>
          <cell r="E392" t="str">
            <v>072904</v>
          </cell>
          <cell r="F392" t="str">
            <v xml:space="preserve">   </v>
          </cell>
          <cell r="G392" t="str">
            <v>BLUFF DALE ISD</v>
          </cell>
          <cell r="H392">
            <v>80365</v>
          </cell>
          <cell r="I392">
            <v>203220</v>
          </cell>
          <cell r="J392">
            <v>8387</v>
          </cell>
          <cell r="K392">
            <v>-157420</v>
          </cell>
          <cell r="L392">
            <v>-49609</v>
          </cell>
          <cell r="M392">
            <v>862</v>
          </cell>
          <cell r="N392">
            <v>-7955</v>
          </cell>
          <cell r="O392">
            <v>-2200</v>
          </cell>
          <cell r="P392">
            <v>-16624</v>
          </cell>
          <cell r="Q392">
            <v>9637</v>
          </cell>
          <cell r="R392">
            <v>60662</v>
          </cell>
          <cell r="S392">
            <v>129325</v>
          </cell>
        </row>
        <row r="393">
          <cell r="D393" t="str">
            <v>1626</v>
          </cell>
          <cell r="E393" t="str">
            <v>109913</v>
          </cell>
          <cell r="F393" t="str">
            <v xml:space="preserve">   </v>
          </cell>
          <cell r="G393" t="str">
            <v>BLUM ISD</v>
          </cell>
          <cell r="H393">
            <v>103069</v>
          </cell>
          <cell r="I393">
            <v>260633</v>
          </cell>
          <cell r="J393">
            <v>10757</v>
          </cell>
          <cell r="K393">
            <v>-201894</v>
          </cell>
          <cell r="L393">
            <v>-63625</v>
          </cell>
          <cell r="M393">
            <v>1105</v>
          </cell>
          <cell r="N393">
            <v>-10200</v>
          </cell>
          <cell r="O393">
            <v>-2822</v>
          </cell>
          <cell r="P393">
            <v>-21320</v>
          </cell>
          <cell r="Q393">
            <v>12359</v>
          </cell>
          <cell r="R393">
            <v>2652</v>
          </cell>
          <cell r="S393">
            <v>90714</v>
          </cell>
        </row>
        <row r="394">
          <cell r="D394" t="str">
            <v>0403</v>
          </cell>
          <cell r="E394" t="str">
            <v>130901</v>
          </cell>
          <cell r="F394" t="str">
            <v xml:space="preserve">   </v>
          </cell>
          <cell r="G394" t="str">
            <v>BOERNE ISD</v>
          </cell>
          <cell r="H394">
            <v>2335073</v>
          </cell>
          <cell r="I394">
            <v>5904757</v>
          </cell>
          <cell r="J394">
            <v>243697</v>
          </cell>
          <cell r="K394">
            <v>-4573996</v>
          </cell>
          <cell r="L394">
            <v>-1441447</v>
          </cell>
          <cell r="M394">
            <v>25033</v>
          </cell>
          <cell r="N394">
            <v>-231105</v>
          </cell>
          <cell r="O394">
            <v>-63924</v>
          </cell>
          <cell r="P394">
            <v>-483015</v>
          </cell>
          <cell r="Q394">
            <v>280006</v>
          </cell>
          <cell r="R394">
            <v>120971</v>
          </cell>
          <cell r="S394">
            <v>2116050</v>
          </cell>
        </row>
        <row r="395">
          <cell r="D395" t="str">
            <v>1856</v>
          </cell>
          <cell r="E395" t="str">
            <v>116916</v>
          </cell>
          <cell r="F395" t="str">
            <v xml:space="preserve">   </v>
          </cell>
          <cell r="G395" t="str">
            <v>BOLES ISD</v>
          </cell>
          <cell r="H395">
            <v>155916</v>
          </cell>
          <cell r="I395">
            <v>394268</v>
          </cell>
          <cell r="J395">
            <v>16272</v>
          </cell>
          <cell r="K395">
            <v>-305412</v>
          </cell>
          <cell r="L395">
            <v>-96247</v>
          </cell>
          <cell r="M395">
            <v>1671</v>
          </cell>
          <cell r="N395">
            <v>-15429</v>
          </cell>
          <cell r="O395">
            <v>-4268</v>
          </cell>
          <cell r="P395">
            <v>-32251</v>
          </cell>
          <cell r="Q395">
            <v>18696</v>
          </cell>
          <cell r="R395">
            <v>8373</v>
          </cell>
          <cell r="S395">
            <v>141589</v>
          </cell>
        </row>
        <row r="396">
          <cell r="D396" t="str">
            <v>0405</v>
          </cell>
          <cell r="E396" t="str">
            <v>241901</v>
          </cell>
          <cell r="F396" t="str">
            <v xml:space="preserve">   </v>
          </cell>
          <cell r="G396" t="str">
            <v>BOLING ISD</v>
          </cell>
          <cell r="H396">
            <v>256751</v>
          </cell>
          <cell r="I396">
            <v>649252</v>
          </cell>
          <cell r="J396">
            <v>26795</v>
          </cell>
          <cell r="K396">
            <v>-502929</v>
          </cell>
          <cell r="L396">
            <v>-158493</v>
          </cell>
          <cell r="M396">
            <v>2752</v>
          </cell>
          <cell r="N396">
            <v>-25410</v>
          </cell>
          <cell r="O396">
            <v>-7029</v>
          </cell>
          <cell r="P396">
            <v>-53109</v>
          </cell>
          <cell r="Q396">
            <v>30788</v>
          </cell>
          <cell r="R396">
            <v>-7219</v>
          </cell>
          <cell r="S396">
            <v>212149</v>
          </cell>
        </row>
        <row r="397">
          <cell r="D397" t="str">
            <v>0407</v>
          </cell>
          <cell r="E397" t="str">
            <v>074903</v>
          </cell>
          <cell r="F397" t="str">
            <v xml:space="preserve">   </v>
          </cell>
          <cell r="G397" t="str">
            <v>BONHAM ISD</v>
          </cell>
          <cell r="H397">
            <v>746055</v>
          </cell>
          <cell r="I397">
            <v>1886568</v>
          </cell>
          <cell r="J397">
            <v>77861</v>
          </cell>
          <cell r="K397">
            <v>-1461390</v>
          </cell>
          <cell r="L397">
            <v>-460542</v>
          </cell>
          <cell r="M397">
            <v>7998</v>
          </cell>
          <cell r="N397">
            <v>-73839</v>
          </cell>
          <cell r="O397">
            <v>-20424</v>
          </cell>
          <cell r="P397">
            <v>-154323</v>
          </cell>
          <cell r="Q397">
            <v>89462</v>
          </cell>
          <cell r="R397">
            <v>7571</v>
          </cell>
          <cell r="S397">
            <v>644997</v>
          </cell>
        </row>
        <row r="398">
          <cell r="D398" t="str">
            <v>0409</v>
          </cell>
          <cell r="E398" t="str">
            <v>148901</v>
          </cell>
          <cell r="F398" t="str">
            <v xml:space="preserve">   </v>
          </cell>
          <cell r="G398" t="str">
            <v>BOOKER ISD</v>
          </cell>
          <cell r="H398">
            <v>120053</v>
          </cell>
          <cell r="I398">
            <v>303580</v>
          </cell>
          <cell r="J398">
            <v>12529</v>
          </cell>
          <cell r="K398">
            <v>-235162</v>
          </cell>
          <cell r="L398">
            <v>-74109</v>
          </cell>
          <cell r="M398">
            <v>1287</v>
          </cell>
          <cell r="N398">
            <v>-11881</v>
          </cell>
          <cell r="O398">
            <v>-3287</v>
          </cell>
          <cell r="P398">
            <v>-24833</v>
          </cell>
          <cell r="Q398">
            <v>14396</v>
          </cell>
          <cell r="R398">
            <v>119</v>
          </cell>
          <cell r="S398">
            <v>102692</v>
          </cell>
        </row>
        <row r="399">
          <cell r="D399" t="str">
            <v>1621</v>
          </cell>
          <cell r="E399" t="str">
            <v>017901</v>
          </cell>
          <cell r="F399" t="str">
            <v xml:space="preserve">   </v>
          </cell>
          <cell r="G399" t="str">
            <v>BORDEN COUNTY ISD</v>
          </cell>
          <cell r="H399">
            <v>139359</v>
          </cell>
          <cell r="I399">
            <v>352401</v>
          </cell>
          <cell r="J399">
            <v>14544</v>
          </cell>
          <cell r="K399">
            <v>-272980</v>
          </cell>
          <cell r="L399">
            <v>-86027</v>
          </cell>
          <cell r="M399">
            <v>1494</v>
          </cell>
          <cell r="N399">
            <v>-13791</v>
          </cell>
          <cell r="O399">
            <v>-3815</v>
          </cell>
          <cell r="P399">
            <v>-28827</v>
          </cell>
          <cell r="Q399">
            <v>16711</v>
          </cell>
          <cell r="R399">
            <v>2704</v>
          </cell>
          <cell r="S399">
            <v>121773</v>
          </cell>
        </row>
        <row r="400">
          <cell r="D400" t="str">
            <v>0410</v>
          </cell>
          <cell r="E400" t="str">
            <v>117901</v>
          </cell>
          <cell r="F400" t="str">
            <v xml:space="preserve">   </v>
          </cell>
          <cell r="G400" t="str">
            <v>BORGER ISD</v>
          </cell>
          <cell r="H400">
            <v>812974</v>
          </cell>
          <cell r="I400">
            <v>2055788</v>
          </cell>
          <cell r="J400">
            <v>84845</v>
          </cell>
          <cell r="K400">
            <v>-1592473</v>
          </cell>
          <cell r="L400">
            <v>-501851</v>
          </cell>
          <cell r="M400">
            <v>8715</v>
          </cell>
          <cell r="N400">
            <v>-80460</v>
          </cell>
          <cell r="O400">
            <v>-22256</v>
          </cell>
          <cell r="P400">
            <v>-168165</v>
          </cell>
          <cell r="Q400">
            <v>97486</v>
          </cell>
          <cell r="R400">
            <v>-14890</v>
          </cell>
          <cell r="S400">
            <v>679713</v>
          </cell>
        </row>
        <row r="401">
          <cell r="D401" t="str">
            <v>1746</v>
          </cell>
          <cell r="E401" t="str">
            <v>161923</v>
          </cell>
          <cell r="F401" t="str">
            <v xml:space="preserve">   </v>
          </cell>
          <cell r="G401" t="str">
            <v>BOSQUEVILLE ISD</v>
          </cell>
          <cell r="H401">
            <v>173356</v>
          </cell>
          <cell r="I401">
            <v>438369</v>
          </cell>
          <cell r="J401">
            <v>18092</v>
          </cell>
          <cell r="K401">
            <v>-339573</v>
          </cell>
          <cell r="L401">
            <v>-107013</v>
          </cell>
          <cell r="M401">
            <v>1858</v>
          </cell>
          <cell r="N401">
            <v>-17158</v>
          </cell>
          <cell r="O401">
            <v>-4746</v>
          </cell>
          <cell r="P401">
            <v>-35859</v>
          </cell>
          <cell r="Q401">
            <v>20788</v>
          </cell>
          <cell r="R401">
            <v>-19684</v>
          </cell>
          <cell r="S401">
            <v>128430</v>
          </cell>
        </row>
        <row r="402">
          <cell r="D402" t="str">
            <v>0411</v>
          </cell>
          <cell r="E402" t="str">
            <v>185901</v>
          </cell>
          <cell r="F402" t="str">
            <v xml:space="preserve">   </v>
          </cell>
          <cell r="G402" t="str">
            <v>BOVINA ISD</v>
          </cell>
          <cell r="H402">
            <v>149468</v>
          </cell>
          <cell r="I402">
            <v>377963</v>
          </cell>
          <cell r="J402">
            <v>15599</v>
          </cell>
          <cell r="K402">
            <v>-292781</v>
          </cell>
          <cell r="L402">
            <v>-92267</v>
          </cell>
          <cell r="M402">
            <v>1602</v>
          </cell>
          <cell r="N402">
            <v>-14794</v>
          </cell>
          <cell r="O402">
            <v>-4092</v>
          </cell>
          <cell r="P402">
            <v>-30918</v>
          </cell>
          <cell r="Q402">
            <v>17923</v>
          </cell>
          <cell r="R402">
            <v>3609</v>
          </cell>
          <cell r="S402">
            <v>131312</v>
          </cell>
        </row>
        <row r="403">
          <cell r="D403" t="str">
            <v>0058</v>
          </cell>
          <cell r="E403" t="str">
            <v>019000</v>
          </cell>
          <cell r="F403" t="str">
            <v xml:space="preserve">   </v>
          </cell>
          <cell r="G403" t="str">
            <v>BOWIE COUNTY SCHOOL DIST</v>
          </cell>
          <cell r="H403">
            <v>48699</v>
          </cell>
          <cell r="I403">
            <v>123147</v>
          </cell>
          <cell r="J403">
            <v>5082</v>
          </cell>
          <cell r="K403">
            <v>-95393</v>
          </cell>
          <cell r="L403">
            <v>-30062</v>
          </cell>
          <cell r="M403">
            <v>522</v>
          </cell>
          <cell r="N403">
            <v>-4819</v>
          </cell>
          <cell r="O403">
            <v>-1333</v>
          </cell>
          <cell r="P403">
            <v>-10074</v>
          </cell>
          <cell r="Q403">
            <v>5840</v>
          </cell>
          <cell r="R403">
            <v>-939</v>
          </cell>
          <cell r="S403">
            <v>40670</v>
          </cell>
        </row>
        <row r="404">
          <cell r="D404" t="str">
            <v>0412</v>
          </cell>
          <cell r="E404" t="str">
            <v>169901</v>
          </cell>
          <cell r="F404" t="str">
            <v xml:space="preserve">   </v>
          </cell>
          <cell r="G404" t="str">
            <v>BOWIE ISD</v>
          </cell>
          <cell r="H404">
            <v>438519</v>
          </cell>
          <cell r="I404">
            <v>1108894</v>
          </cell>
          <cell r="J404">
            <v>45765</v>
          </cell>
          <cell r="K404">
            <v>-858982</v>
          </cell>
          <cell r="L404">
            <v>-270699</v>
          </cell>
          <cell r="M404">
            <v>4701</v>
          </cell>
          <cell r="N404">
            <v>-43401</v>
          </cell>
          <cell r="O404">
            <v>-12005</v>
          </cell>
          <cell r="P404">
            <v>-90709</v>
          </cell>
          <cell r="Q404">
            <v>52584</v>
          </cell>
          <cell r="R404">
            <v>-10410</v>
          </cell>
          <cell r="S404">
            <v>364257</v>
          </cell>
        </row>
        <row r="405">
          <cell r="D405" t="str">
            <v>0413</v>
          </cell>
          <cell r="E405" t="str">
            <v>249902</v>
          </cell>
          <cell r="F405" t="str">
            <v xml:space="preserve">   </v>
          </cell>
          <cell r="G405" t="str">
            <v>BOYD ISD</v>
          </cell>
          <cell r="H405">
            <v>314810</v>
          </cell>
          <cell r="I405">
            <v>796069</v>
          </cell>
          <cell r="J405">
            <v>32855</v>
          </cell>
          <cell r="K405">
            <v>-616658</v>
          </cell>
          <cell r="L405">
            <v>-194333</v>
          </cell>
          <cell r="M405">
            <v>3375</v>
          </cell>
          <cell r="N405">
            <v>-31158</v>
          </cell>
          <cell r="O405">
            <v>-8618</v>
          </cell>
          <cell r="P405">
            <v>-65119</v>
          </cell>
          <cell r="Q405">
            <v>37750</v>
          </cell>
          <cell r="R405">
            <v>44678</v>
          </cell>
          <cell r="S405">
            <v>313651</v>
          </cell>
        </row>
        <row r="406">
          <cell r="D406" t="str">
            <v>1586</v>
          </cell>
          <cell r="E406" t="str">
            <v>180901</v>
          </cell>
          <cell r="F406" t="str">
            <v xml:space="preserve">   </v>
          </cell>
          <cell r="G406" t="str">
            <v>BOYS RANCH ISD</v>
          </cell>
          <cell r="H406">
            <v>164114</v>
          </cell>
          <cell r="I406">
            <v>415000</v>
          </cell>
          <cell r="J406">
            <v>17128</v>
          </cell>
          <cell r="K406">
            <v>-321471</v>
          </cell>
          <cell r="L406">
            <v>-101308</v>
          </cell>
          <cell r="M406">
            <v>1759</v>
          </cell>
          <cell r="N406">
            <v>-16243</v>
          </cell>
          <cell r="O406">
            <v>-4493</v>
          </cell>
          <cell r="P406">
            <v>-33947</v>
          </cell>
          <cell r="Q406">
            <v>19679</v>
          </cell>
          <cell r="R406">
            <v>23597</v>
          </cell>
          <cell r="S406">
            <v>163815</v>
          </cell>
        </row>
        <row r="407">
          <cell r="D407" t="str">
            <v>0414</v>
          </cell>
          <cell r="E407" t="str">
            <v>136901</v>
          </cell>
          <cell r="F407" t="str">
            <v xml:space="preserve">   </v>
          </cell>
          <cell r="G407" t="str">
            <v>BRACKETT ISD</v>
          </cell>
          <cell r="H407">
            <v>200962</v>
          </cell>
          <cell r="I407">
            <v>508178</v>
          </cell>
          <cell r="J407">
            <v>20973</v>
          </cell>
          <cell r="K407">
            <v>-393649</v>
          </cell>
          <cell r="L407">
            <v>-124055</v>
          </cell>
          <cell r="M407">
            <v>2154</v>
          </cell>
          <cell r="N407">
            <v>-19889</v>
          </cell>
          <cell r="O407">
            <v>-5501</v>
          </cell>
          <cell r="P407">
            <v>-41569</v>
          </cell>
          <cell r="Q407">
            <v>24098</v>
          </cell>
          <cell r="R407">
            <v>-5055</v>
          </cell>
          <cell r="S407">
            <v>166647</v>
          </cell>
        </row>
        <row r="408">
          <cell r="D408" t="str">
            <v>0415</v>
          </cell>
          <cell r="E408" t="str">
            <v>160901</v>
          </cell>
          <cell r="F408" t="str">
            <v xml:space="preserve">   </v>
          </cell>
          <cell r="G408" t="str">
            <v>BRADY ISD</v>
          </cell>
          <cell r="H408">
            <v>440152</v>
          </cell>
          <cell r="I408">
            <v>1113024</v>
          </cell>
          <cell r="J408">
            <v>45936</v>
          </cell>
          <cell r="K408">
            <v>-862180</v>
          </cell>
          <cell r="L408">
            <v>-271707</v>
          </cell>
          <cell r="M408">
            <v>4719</v>
          </cell>
          <cell r="N408">
            <v>-43564</v>
          </cell>
          <cell r="O408">
            <v>-12049</v>
          </cell>
          <cell r="P408">
            <v>-91046</v>
          </cell>
          <cell r="Q408">
            <v>52780</v>
          </cell>
          <cell r="R408">
            <v>80529</v>
          </cell>
          <cell r="S408">
            <v>456594</v>
          </cell>
        </row>
        <row r="409">
          <cell r="D409" t="str">
            <v>1268</v>
          </cell>
          <cell r="E409" t="str">
            <v>008903</v>
          </cell>
          <cell r="F409" t="str">
            <v xml:space="preserve">   </v>
          </cell>
          <cell r="G409" t="str">
            <v>BRAZOS ISD</v>
          </cell>
          <cell r="H409">
            <v>228606</v>
          </cell>
          <cell r="I409">
            <v>578081</v>
          </cell>
          <cell r="J409">
            <v>23858</v>
          </cell>
          <cell r="K409">
            <v>-447798</v>
          </cell>
          <cell r="L409">
            <v>-141119</v>
          </cell>
          <cell r="M409">
            <v>2451</v>
          </cell>
          <cell r="N409">
            <v>-22624</v>
          </cell>
          <cell r="O409">
            <v>-6258</v>
          </cell>
          <cell r="P409">
            <v>-47288</v>
          </cell>
          <cell r="Q409">
            <v>27413</v>
          </cell>
          <cell r="R409">
            <v>-23400</v>
          </cell>
          <cell r="S409">
            <v>171922</v>
          </cell>
        </row>
        <row r="410">
          <cell r="D410" t="str">
            <v>1398</v>
          </cell>
          <cell r="E410" t="str">
            <v>020905</v>
          </cell>
          <cell r="F410" t="str">
            <v xml:space="preserve">   </v>
          </cell>
          <cell r="G410" t="str">
            <v>BRAZOSPORT ISD</v>
          </cell>
          <cell r="H410">
            <v>5155162</v>
          </cell>
          <cell r="I410">
            <v>13035987</v>
          </cell>
          <cell r="J410">
            <v>538012</v>
          </cell>
          <cell r="K410">
            <v>-10098054</v>
          </cell>
          <cell r="L410">
            <v>-3182297</v>
          </cell>
          <cell r="M410">
            <v>55266</v>
          </cell>
          <cell r="N410">
            <v>-510209</v>
          </cell>
          <cell r="O410">
            <v>-141126</v>
          </cell>
          <cell r="P410">
            <v>-1066356</v>
          </cell>
          <cell r="Q410">
            <v>618173</v>
          </cell>
          <cell r="R410">
            <v>652392</v>
          </cell>
          <cell r="S410">
            <v>5056950</v>
          </cell>
        </row>
        <row r="411">
          <cell r="D411" t="str">
            <v>0419</v>
          </cell>
          <cell r="E411" t="str">
            <v>215901</v>
          </cell>
          <cell r="F411" t="str">
            <v xml:space="preserve">   </v>
          </cell>
          <cell r="G411" t="str">
            <v>BRECKENRIDGE ISD</v>
          </cell>
          <cell r="H411">
            <v>376776</v>
          </cell>
          <cell r="I411">
            <v>952763</v>
          </cell>
          <cell r="J411">
            <v>39322</v>
          </cell>
          <cell r="K411">
            <v>-738038</v>
          </cell>
          <cell r="L411">
            <v>-232585</v>
          </cell>
          <cell r="M411">
            <v>4039</v>
          </cell>
          <cell r="N411">
            <v>-37288</v>
          </cell>
          <cell r="O411">
            <v>-10315</v>
          </cell>
          <cell r="P411">
            <v>-77937</v>
          </cell>
          <cell r="Q411">
            <v>45180</v>
          </cell>
          <cell r="R411">
            <v>-10417</v>
          </cell>
          <cell r="S411">
            <v>311500</v>
          </cell>
        </row>
        <row r="412">
          <cell r="D412" t="str">
            <v>0420</v>
          </cell>
          <cell r="E412" t="str">
            <v>198901</v>
          </cell>
          <cell r="F412" t="str">
            <v xml:space="preserve">   </v>
          </cell>
          <cell r="G412" t="str">
            <v>BREMOND ISD</v>
          </cell>
          <cell r="H412">
            <v>143957</v>
          </cell>
          <cell r="I412">
            <v>364027</v>
          </cell>
          <cell r="J412">
            <v>15024</v>
          </cell>
          <cell r="K412">
            <v>-281986</v>
          </cell>
          <cell r="L412">
            <v>-88865</v>
          </cell>
          <cell r="M412">
            <v>1543</v>
          </cell>
          <cell r="N412">
            <v>-14247</v>
          </cell>
          <cell r="O412">
            <v>-3941</v>
          </cell>
          <cell r="P412">
            <v>-29778</v>
          </cell>
          <cell r="Q412">
            <v>17262</v>
          </cell>
          <cell r="R412">
            <v>-3984</v>
          </cell>
          <cell r="S412">
            <v>119012</v>
          </cell>
        </row>
        <row r="413">
          <cell r="D413" t="str">
            <v>0421</v>
          </cell>
          <cell r="E413" t="str">
            <v>239901</v>
          </cell>
          <cell r="F413" t="str">
            <v xml:space="preserve">   </v>
          </cell>
          <cell r="G413" t="str">
            <v>BRENHAM ISD</v>
          </cell>
          <cell r="H413">
            <v>1467447</v>
          </cell>
          <cell r="I413">
            <v>3710769</v>
          </cell>
          <cell r="J413">
            <v>153148</v>
          </cell>
          <cell r="K413">
            <v>-2874469</v>
          </cell>
          <cell r="L413">
            <v>-905859</v>
          </cell>
          <cell r="M413">
            <v>15732</v>
          </cell>
          <cell r="N413">
            <v>-145235</v>
          </cell>
          <cell r="O413">
            <v>-40172</v>
          </cell>
          <cell r="P413">
            <v>-303544</v>
          </cell>
          <cell r="Q413">
            <v>175966</v>
          </cell>
          <cell r="R413">
            <v>37595</v>
          </cell>
          <cell r="S413">
            <v>1291378</v>
          </cell>
        </row>
        <row r="414">
          <cell r="D414" t="str">
            <v>1475</v>
          </cell>
          <cell r="E414" t="str">
            <v>181901</v>
          </cell>
          <cell r="F414" t="str">
            <v xml:space="preserve">   </v>
          </cell>
          <cell r="G414" t="str">
            <v>BRIDGE CITY ISD</v>
          </cell>
          <cell r="H414">
            <v>685682</v>
          </cell>
          <cell r="I414">
            <v>1733901</v>
          </cell>
          <cell r="J414">
            <v>71560</v>
          </cell>
          <cell r="K414">
            <v>-1343130</v>
          </cell>
          <cell r="L414">
            <v>-423274</v>
          </cell>
          <cell r="M414">
            <v>7351</v>
          </cell>
          <cell r="N414">
            <v>-67861</v>
          </cell>
          <cell r="O414">
            <v>-18771</v>
          </cell>
          <cell r="P414">
            <v>-141835</v>
          </cell>
          <cell r="Q414">
            <v>82222</v>
          </cell>
          <cell r="R414">
            <v>75971</v>
          </cell>
          <cell r="S414">
            <v>661816</v>
          </cell>
        </row>
        <row r="415">
          <cell r="D415" t="str">
            <v>0422</v>
          </cell>
          <cell r="E415" t="str">
            <v>249903</v>
          </cell>
          <cell r="F415" t="str">
            <v xml:space="preserve">   </v>
          </cell>
          <cell r="G415" t="str">
            <v>BRIDGEPORT ISD</v>
          </cell>
          <cell r="H415">
            <v>794457</v>
          </cell>
          <cell r="I415">
            <v>2008964</v>
          </cell>
          <cell r="J415">
            <v>82913</v>
          </cell>
          <cell r="K415">
            <v>-1556202</v>
          </cell>
          <cell r="L415">
            <v>-490421</v>
          </cell>
          <cell r="M415">
            <v>8517</v>
          </cell>
          <cell r="N415">
            <v>-78627</v>
          </cell>
          <cell r="O415">
            <v>-21749</v>
          </cell>
          <cell r="P415">
            <v>-164335</v>
          </cell>
          <cell r="Q415">
            <v>95266</v>
          </cell>
          <cell r="R415">
            <v>-36033</v>
          </cell>
          <cell r="S415">
            <v>642750</v>
          </cell>
        </row>
        <row r="416">
          <cell r="D416" t="str">
            <v>1694</v>
          </cell>
          <cell r="E416" t="str">
            <v>203902</v>
          </cell>
          <cell r="F416" t="str">
            <v xml:space="preserve">   </v>
          </cell>
          <cell r="G416" t="str">
            <v>BROADDUS ISD</v>
          </cell>
          <cell r="H416">
            <v>123528</v>
          </cell>
          <cell r="I416">
            <v>312369</v>
          </cell>
          <cell r="J416">
            <v>12892</v>
          </cell>
          <cell r="K416">
            <v>-241970</v>
          </cell>
          <cell r="L416">
            <v>-76254</v>
          </cell>
          <cell r="M416">
            <v>1324</v>
          </cell>
          <cell r="N416">
            <v>-12226</v>
          </cell>
          <cell r="O416">
            <v>-3382</v>
          </cell>
          <cell r="P416">
            <v>-25552</v>
          </cell>
          <cell r="Q416">
            <v>14813</v>
          </cell>
          <cell r="R416">
            <v>-2439</v>
          </cell>
          <cell r="S416">
            <v>103103</v>
          </cell>
        </row>
        <row r="417">
          <cell r="D417" t="str">
            <v>1870</v>
          </cell>
          <cell r="E417" t="str">
            <v>184909</v>
          </cell>
          <cell r="F417" t="str">
            <v xml:space="preserve">   </v>
          </cell>
          <cell r="G417" t="str">
            <v>BROCK ISD</v>
          </cell>
          <cell r="H417">
            <v>342635</v>
          </cell>
          <cell r="I417">
            <v>866429</v>
          </cell>
          <cell r="J417">
            <v>35759</v>
          </cell>
          <cell r="K417">
            <v>-671161</v>
          </cell>
          <cell r="L417">
            <v>-211509</v>
          </cell>
          <cell r="M417">
            <v>3673</v>
          </cell>
          <cell r="N417">
            <v>-33912</v>
          </cell>
          <cell r="O417">
            <v>-9380</v>
          </cell>
          <cell r="P417">
            <v>-70875</v>
          </cell>
          <cell r="Q417">
            <v>41086</v>
          </cell>
          <cell r="R417">
            <v>21327</v>
          </cell>
          <cell r="S417">
            <v>314072</v>
          </cell>
        </row>
        <row r="418">
          <cell r="D418" t="str">
            <v>0424</v>
          </cell>
          <cell r="E418" t="str">
            <v>041901</v>
          </cell>
          <cell r="F418" t="str">
            <v xml:space="preserve">   </v>
          </cell>
          <cell r="G418" t="str">
            <v>BRONTE ISD</v>
          </cell>
          <cell r="H418">
            <v>80635</v>
          </cell>
          <cell r="I418">
            <v>203905</v>
          </cell>
          <cell r="J418">
            <v>8415</v>
          </cell>
          <cell r="K418">
            <v>-157950</v>
          </cell>
          <cell r="L418">
            <v>-49776</v>
          </cell>
          <cell r="M418">
            <v>864</v>
          </cell>
          <cell r="N418">
            <v>-7980</v>
          </cell>
          <cell r="O418">
            <v>-2207</v>
          </cell>
          <cell r="P418">
            <v>-16680</v>
          </cell>
          <cell r="Q418">
            <v>9669</v>
          </cell>
          <cell r="R418">
            <v>7730</v>
          </cell>
          <cell r="S418">
            <v>76625</v>
          </cell>
        </row>
        <row r="419">
          <cell r="D419" t="str">
            <v>1058</v>
          </cell>
          <cell r="E419" t="str">
            <v>121902</v>
          </cell>
          <cell r="F419" t="str">
            <v xml:space="preserve">   </v>
          </cell>
          <cell r="G419" t="str">
            <v>BROOKELAND ISD</v>
          </cell>
          <cell r="H419">
            <v>42098</v>
          </cell>
          <cell r="I419">
            <v>106455</v>
          </cell>
          <cell r="J419">
            <v>4394</v>
          </cell>
          <cell r="K419">
            <v>-82463</v>
          </cell>
          <cell r="L419">
            <v>-25987</v>
          </cell>
          <cell r="M419">
            <v>451</v>
          </cell>
          <cell r="N419">
            <v>-4168</v>
          </cell>
          <cell r="O419">
            <v>-1152</v>
          </cell>
          <cell r="P419">
            <v>-8708</v>
          </cell>
          <cell r="Q419">
            <v>5048</v>
          </cell>
          <cell r="R419">
            <v>-9058</v>
          </cell>
          <cell r="S419">
            <v>26910</v>
          </cell>
        </row>
        <row r="420">
          <cell r="D420" t="str">
            <v>2002</v>
          </cell>
          <cell r="E420" t="str">
            <v>025908</v>
          </cell>
          <cell r="F420" t="str">
            <v xml:space="preserve">   </v>
          </cell>
          <cell r="G420" t="str">
            <v>BROOKESMITH ISD</v>
          </cell>
          <cell r="H420">
            <v>61342</v>
          </cell>
          <cell r="I420">
            <v>155116</v>
          </cell>
          <cell r="J420">
            <v>6402</v>
          </cell>
          <cell r="K420">
            <v>-120158</v>
          </cell>
          <cell r="L420">
            <v>-37866</v>
          </cell>
          <cell r="M420">
            <v>658</v>
          </cell>
          <cell r="N420">
            <v>-6071</v>
          </cell>
          <cell r="O420">
            <v>-1679</v>
          </cell>
          <cell r="P420">
            <v>-12689</v>
          </cell>
          <cell r="Q420">
            <v>7356</v>
          </cell>
          <cell r="R420">
            <v>27718</v>
          </cell>
          <cell r="S420">
            <v>80129</v>
          </cell>
        </row>
        <row r="421">
          <cell r="D421" t="str">
            <v>0606</v>
          </cell>
          <cell r="E421" t="str">
            <v>024901</v>
          </cell>
          <cell r="F421" t="str">
            <v xml:space="preserve">   </v>
          </cell>
          <cell r="G421" t="str">
            <v>BROOKS COUNTY ISD</v>
          </cell>
          <cell r="H421">
            <v>429300</v>
          </cell>
          <cell r="I421">
            <v>1085583</v>
          </cell>
          <cell r="J421">
            <v>44803</v>
          </cell>
          <cell r="K421">
            <v>-840924</v>
          </cell>
          <cell r="L421">
            <v>-265008</v>
          </cell>
          <cell r="M421">
            <v>4602</v>
          </cell>
          <cell r="N421">
            <v>-42488</v>
          </cell>
          <cell r="O421">
            <v>-11752</v>
          </cell>
          <cell r="P421">
            <v>-88802</v>
          </cell>
          <cell r="Q421">
            <v>51479</v>
          </cell>
          <cell r="R421">
            <v>-31685</v>
          </cell>
          <cell r="S421">
            <v>335108</v>
          </cell>
        </row>
        <row r="422">
          <cell r="D422" t="str">
            <v>0426</v>
          </cell>
          <cell r="E422" t="str">
            <v>223901</v>
          </cell>
          <cell r="F422" t="str">
            <v xml:space="preserve">   </v>
          </cell>
          <cell r="G422" t="str">
            <v>BROWNFIELD ISD</v>
          </cell>
          <cell r="H422">
            <v>643028</v>
          </cell>
          <cell r="I422">
            <v>1626040</v>
          </cell>
          <cell r="J422">
            <v>67109</v>
          </cell>
          <cell r="K422">
            <v>-1259578</v>
          </cell>
          <cell r="L422">
            <v>-396943</v>
          </cell>
          <cell r="M422">
            <v>6894</v>
          </cell>
          <cell r="N422">
            <v>-63641</v>
          </cell>
          <cell r="O422">
            <v>-17603</v>
          </cell>
          <cell r="P422">
            <v>-133012</v>
          </cell>
          <cell r="Q422">
            <v>77108</v>
          </cell>
          <cell r="R422">
            <v>5718</v>
          </cell>
          <cell r="S422">
            <v>555120</v>
          </cell>
        </row>
        <row r="423">
          <cell r="D423" t="str">
            <v>0427</v>
          </cell>
          <cell r="E423" t="str">
            <v>107902</v>
          </cell>
          <cell r="F423" t="str">
            <v xml:space="preserve">   </v>
          </cell>
          <cell r="G423" t="str">
            <v>BROWNSBORO ISD</v>
          </cell>
          <cell r="H423">
            <v>692794</v>
          </cell>
          <cell r="I423">
            <v>1751885</v>
          </cell>
          <cell r="J423">
            <v>72303</v>
          </cell>
          <cell r="K423">
            <v>-1357061</v>
          </cell>
          <cell r="L423">
            <v>-427664</v>
          </cell>
          <cell r="M423">
            <v>7427</v>
          </cell>
          <cell r="N423">
            <v>-68565</v>
          </cell>
          <cell r="O423">
            <v>-18966</v>
          </cell>
          <cell r="P423">
            <v>-143306</v>
          </cell>
          <cell r="Q423">
            <v>83075</v>
          </cell>
          <cell r="R423">
            <v>42014</v>
          </cell>
          <cell r="S423">
            <v>633936</v>
          </cell>
        </row>
        <row r="424">
          <cell r="D424" t="str">
            <v>0428</v>
          </cell>
          <cell r="E424" t="str">
            <v>031901</v>
          </cell>
          <cell r="F424" t="str">
            <v xml:space="preserve">   </v>
          </cell>
          <cell r="G424" t="str">
            <v>BROWNSVILLE ISD</v>
          </cell>
          <cell r="H424">
            <v>15253707</v>
          </cell>
          <cell r="I424">
            <v>38572432</v>
          </cell>
          <cell r="J424">
            <v>1591933</v>
          </cell>
          <cell r="K424">
            <v>-29879324</v>
          </cell>
          <cell r="L424">
            <v>-9416159</v>
          </cell>
          <cell r="M424">
            <v>163527</v>
          </cell>
          <cell r="N424">
            <v>-1509670</v>
          </cell>
          <cell r="O424">
            <v>-417581</v>
          </cell>
          <cell r="P424">
            <v>-3155260</v>
          </cell>
          <cell r="Q424">
            <v>1829124</v>
          </cell>
          <cell r="R424">
            <v>-377608</v>
          </cell>
          <cell r="S424">
            <v>12655121</v>
          </cell>
        </row>
        <row r="425">
          <cell r="D425" t="str">
            <v>0429</v>
          </cell>
          <cell r="E425" t="str">
            <v>025902</v>
          </cell>
          <cell r="F425" t="str">
            <v xml:space="preserve">   </v>
          </cell>
          <cell r="G425" t="str">
            <v>BROWNWOOD ISD</v>
          </cell>
          <cell r="H425">
            <v>564952</v>
          </cell>
          <cell r="I425">
            <v>1428609</v>
          </cell>
          <cell r="J425">
            <v>58960</v>
          </cell>
          <cell r="K425">
            <v>-1106642</v>
          </cell>
          <cell r="L425">
            <v>-348747</v>
          </cell>
          <cell r="M425">
            <v>6057</v>
          </cell>
          <cell r="N425">
            <v>-55914</v>
          </cell>
          <cell r="O425">
            <v>-15466</v>
          </cell>
          <cell r="P425">
            <v>-116861</v>
          </cell>
          <cell r="Q425">
            <v>67745</v>
          </cell>
          <cell r="R425">
            <v>-2486</v>
          </cell>
          <cell r="S425">
            <v>480207</v>
          </cell>
        </row>
        <row r="426">
          <cell r="D426" t="str">
            <v>1985</v>
          </cell>
          <cell r="E426" t="str">
            <v>161919</v>
          </cell>
          <cell r="F426" t="str">
            <v xml:space="preserve">   </v>
          </cell>
          <cell r="G426" t="str">
            <v>BRUCEVILLE-EDDY ISD</v>
          </cell>
          <cell r="H426">
            <v>180192</v>
          </cell>
          <cell r="I426">
            <v>455656</v>
          </cell>
          <cell r="J426">
            <v>18806</v>
          </cell>
          <cell r="K426">
            <v>-352964</v>
          </cell>
          <cell r="L426">
            <v>-111233</v>
          </cell>
          <cell r="M426">
            <v>1932</v>
          </cell>
          <cell r="N426">
            <v>-17834</v>
          </cell>
          <cell r="O426">
            <v>-4933</v>
          </cell>
          <cell r="P426">
            <v>-37273</v>
          </cell>
          <cell r="Q426">
            <v>21607</v>
          </cell>
          <cell r="R426">
            <v>7289</v>
          </cell>
          <cell r="S426">
            <v>161245</v>
          </cell>
        </row>
        <row r="427">
          <cell r="D427" t="str">
            <v>0430</v>
          </cell>
          <cell r="E427" t="str">
            <v>021902</v>
          </cell>
          <cell r="F427" t="str">
            <v xml:space="preserve">   </v>
          </cell>
          <cell r="G427" t="str">
            <v>BRYAN ISD</v>
          </cell>
          <cell r="H427">
            <v>5065424</v>
          </cell>
          <cell r="I427">
            <v>12809064</v>
          </cell>
          <cell r="J427">
            <v>528646</v>
          </cell>
          <cell r="K427">
            <v>-9922272</v>
          </cell>
          <cell r="L427">
            <v>-3126901</v>
          </cell>
          <cell r="M427">
            <v>54304</v>
          </cell>
          <cell r="N427">
            <v>-501330</v>
          </cell>
          <cell r="O427">
            <v>-138669</v>
          </cell>
          <cell r="P427">
            <v>-1047793</v>
          </cell>
          <cell r="Q427">
            <v>607412</v>
          </cell>
          <cell r="R427">
            <v>629354</v>
          </cell>
          <cell r="S427">
            <v>4957239</v>
          </cell>
        </row>
        <row r="428">
          <cell r="D428" t="str">
            <v>0431</v>
          </cell>
          <cell r="E428" t="str">
            <v>119901</v>
          </cell>
          <cell r="F428" t="str">
            <v xml:space="preserve">   </v>
          </cell>
          <cell r="G428" t="str">
            <v>BRYSON ISD</v>
          </cell>
          <cell r="H428">
            <v>71894</v>
          </cell>
          <cell r="I428">
            <v>181799</v>
          </cell>
          <cell r="J428">
            <v>7503</v>
          </cell>
          <cell r="K428">
            <v>-140827</v>
          </cell>
          <cell r="L428">
            <v>-44380</v>
          </cell>
          <cell r="M428">
            <v>771</v>
          </cell>
          <cell r="N428">
            <v>-7116</v>
          </cell>
          <cell r="O428">
            <v>-1968</v>
          </cell>
          <cell r="P428">
            <v>-14871</v>
          </cell>
          <cell r="Q428">
            <v>8621</v>
          </cell>
          <cell r="R428">
            <v>-2005</v>
          </cell>
          <cell r="S428">
            <v>59421</v>
          </cell>
        </row>
        <row r="429">
          <cell r="D429" t="str">
            <v>1948</v>
          </cell>
          <cell r="E429" t="str">
            <v>166907</v>
          </cell>
          <cell r="F429" t="str">
            <v xml:space="preserve">   </v>
          </cell>
          <cell r="G429" t="str">
            <v>BUCKHOLTS ISD</v>
          </cell>
          <cell r="H429">
            <v>54642</v>
          </cell>
          <cell r="I429">
            <v>138176</v>
          </cell>
          <cell r="J429">
            <v>5703</v>
          </cell>
          <cell r="K429">
            <v>-107035</v>
          </cell>
          <cell r="L429">
            <v>-33731</v>
          </cell>
          <cell r="M429">
            <v>586</v>
          </cell>
          <cell r="N429">
            <v>-5408</v>
          </cell>
          <cell r="O429">
            <v>-1496</v>
          </cell>
          <cell r="P429">
            <v>-11303</v>
          </cell>
          <cell r="Q429">
            <v>6552</v>
          </cell>
          <cell r="R429">
            <v>-7635</v>
          </cell>
          <cell r="S429">
            <v>39051</v>
          </cell>
        </row>
        <row r="430">
          <cell r="D430" t="str">
            <v>0435</v>
          </cell>
          <cell r="E430" t="str">
            <v>186901</v>
          </cell>
          <cell r="F430" t="str">
            <v xml:space="preserve">   </v>
          </cell>
          <cell r="G430" t="str">
            <v>BUENA VISTA ISD</v>
          </cell>
          <cell r="H430">
            <v>65046</v>
          </cell>
          <cell r="I430">
            <v>164484</v>
          </cell>
          <cell r="J430">
            <v>6788</v>
          </cell>
          <cell r="K430">
            <v>-127414</v>
          </cell>
          <cell r="L430">
            <v>-40153</v>
          </cell>
          <cell r="M430">
            <v>697</v>
          </cell>
          <cell r="N430">
            <v>-6437</v>
          </cell>
          <cell r="O430">
            <v>-1781</v>
          </cell>
          <cell r="P430">
            <v>-13455</v>
          </cell>
          <cell r="Q430">
            <v>7800</v>
          </cell>
          <cell r="R430">
            <v>14245</v>
          </cell>
          <cell r="S430">
            <v>69820</v>
          </cell>
        </row>
        <row r="431">
          <cell r="D431" t="str">
            <v>0436</v>
          </cell>
          <cell r="E431" t="str">
            <v>145901</v>
          </cell>
          <cell r="F431" t="str">
            <v xml:space="preserve">   </v>
          </cell>
          <cell r="G431" t="str">
            <v>BUFFALO ISD</v>
          </cell>
          <cell r="H431">
            <v>243400</v>
          </cell>
          <cell r="I431">
            <v>615493</v>
          </cell>
          <cell r="J431">
            <v>25402</v>
          </cell>
          <cell r="K431">
            <v>-476778</v>
          </cell>
          <cell r="L431">
            <v>-150252</v>
          </cell>
          <cell r="M431">
            <v>2609</v>
          </cell>
          <cell r="N431">
            <v>-24089</v>
          </cell>
          <cell r="O431">
            <v>-6663</v>
          </cell>
          <cell r="P431">
            <v>-50348</v>
          </cell>
          <cell r="Q431">
            <v>29187</v>
          </cell>
          <cell r="R431">
            <v>-5019</v>
          </cell>
          <cell r="S431">
            <v>202942</v>
          </cell>
        </row>
        <row r="432">
          <cell r="D432" t="str">
            <v>0437</v>
          </cell>
          <cell r="E432" t="str">
            <v>212902</v>
          </cell>
          <cell r="F432" t="str">
            <v xml:space="preserve">   </v>
          </cell>
          <cell r="G432" t="str">
            <v>BULLARD ISD</v>
          </cell>
          <cell r="H432">
            <v>672893</v>
          </cell>
          <cell r="I432">
            <v>1701560</v>
          </cell>
          <cell r="J432">
            <v>70226</v>
          </cell>
          <cell r="K432">
            <v>-1318078</v>
          </cell>
          <cell r="L432">
            <v>-415379</v>
          </cell>
          <cell r="M432">
            <v>7214</v>
          </cell>
          <cell r="N432">
            <v>-66598</v>
          </cell>
          <cell r="O432">
            <v>-18421</v>
          </cell>
          <cell r="P432">
            <v>-139189</v>
          </cell>
          <cell r="Q432">
            <v>80689</v>
          </cell>
          <cell r="R432">
            <v>-48239</v>
          </cell>
          <cell r="S432">
            <v>526678</v>
          </cell>
        </row>
        <row r="433">
          <cell r="D433" t="str">
            <v>0438</v>
          </cell>
          <cell r="E433" t="str">
            <v>121903</v>
          </cell>
          <cell r="F433" t="str">
            <v xml:space="preserve">   </v>
          </cell>
          <cell r="G433" t="str">
            <v>BUNA ISD</v>
          </cell>
          <cell r="H433">
            <v>524339</v>
          </cell>
          <cell r="I433">
            <v>1325908</v>
          </cell>
          <cell r="J433">
            <v>54722</v>
          </cell>
          <cell r="K433">
            <v>-1027087</v>
          </cell>
          <cell r="L433">
            <v>-323676</v>
          </cell>
          <cell r="M433">
            <v>5621</v>
          </cell>
          <cell r="N433">
            <v>-51894</v>
          </cell>
          <cell r="O433">
            <v>-14354</v>
          </cell>
          <cell r="P433">
            <v>-108461</v>
          </cell>
          <cell r="Q433">
            <v>62875</v>
          </cell>
          <cell r="R433">
            <v>59294</v>
          </cell>
          <cell r="S433">
            <v>507287</v>
          </cell>
        </row>
        <row r="434">
          <cell r="D434" t="str">
            <v>0439</v>
          </cell>
          <cell r="E434" t="str">
            <v>243901</v>
          </cell>
          <cell r="F434" t="str">
            <v xml:space="preserve">   </v>
          </cell>
          <cell r="G434" t="str">
            <v>BURKBURNETT ISD</v>
          </cell>
          <cell r="H434">
            <v>945848</v>
          </cell>
          <cell r="I434">
            <v>2391791</v>
          </cell>
          <cell r="J434">
            <v>98712</v>
          </cell>
          <cell r="K434">
            <v>-1852750</v>
          </cell>
          <cell r="L434">
            <v>-583875</v>
          </cell>
          <cell r="M434">
            <v>10140</v>
          </cell>
          <cell r="N434">
            <v>-93611</v>
          </cell>
          <cell r="O434">
            <v>-25893</v>
          </cell>
          <cell r="P434">
            <v>-195651</v>
          </cell>
          <cell r="Q434">
            <v>113420</v>
          </cell>
          <cell r="R434">
            <v>-107247</v>
          </cell>
          <cell r="S434">
            <v>700884</v>
          </cell>
        </row>
        <row r="435">
          <cell r="D435" t="str">
            <v>0441</v>
          </cell>
          <cell r="E435" t="str">
            <v>176901</v>
          </cell>
          <cell r="F435" t="str">
            <v xml:space="preserve">   </v>
          </cell>
          <cell r="G435" t="str">
            <v>BURKEVILLE ISD</v>
          </cell>
          <cell r="H435">
            <v>138626</v>
          </cell>
          <cell r="I435">
            <v>350547</v>
          </cell>
          <cell r="J435">
            <v>14468</v>
          </cell>
          <cell r="K435">
            <v>-271544</v>
          </cell>
          <cell r="L435">
            <v>-85574</v>
          </cell>
          <cell r="M435">
            <v>1486</v>
          </cell>
          <cell r="N435">
            <v>-13720</v>
          </cell>
          <cell r="O435">
            <v>-3795</v>
          </cell>
          <cell r="P435">
            <v>-28675</v>
          </cell>
          <cell r="Q435">
            <v>16623</v>
          </cell>
          <cell r="R435">
            <v>-9580</v>
          </cell>
          <cell r="S435">
            <v>108862</v>
          </cell>
        </row>
        <row r="436">
          <cell r="D436" t="str">
            <v>0442</v>
          </cell>
          <cell r="E436" t="str">
            <v>126902</v>
          </cell>
          <cell r="F436" t="str">
            <v xml:space="preserve">   </v>
          </cell>
          <cell r="G436" t="str">
            <v>BURLESON ISD</v>
          </cell>
          <cell r="H436">
            <v>3633893</v>
          </cell>
          <cell r="I436">
            <v>9189117</v>
          </cell>
          <cell r="J436">
            <v>379247</v>
          </cell>
          <cell r="K436">
            <v>-7118157</v>
          </cell>
          <cell r="L436">
            <v>-2243213</v>
          </cell>
          <cell r="M436">
            <v>38957</v>
          </cell>
          <cell r="N436">
            <v>-359648</v>
          </cell>
          <cell r="O436">
            <v>-99480</v>
          </cell>
          <cell r="P436">
            <v>-751678</v>
          </cell>
          <cell r="Q436">
            <v>435752</v>
          </cell>
          <cell r="R436">
            <v>113259</v>
          </cell>
          <cell r="S436">
            <v>3218049</v>
          </cell>
        </row>
        <row r="437">
          <cell r="D437" t="str">
            <v>0444</v>
          </cell>
          <cell r="E437" t="str">
            <v>027903</v>
          </cell>
          <cell r="F437" t="str">
            <v xml:space="preserve">   </v>
          </cell>
          <cell r="G437" t="str">
            <v>BURNET CONS ISD</v>
          </cell>
          <cell r="H437">
            <v>945154</v>
          </cell>
          <cell r="I437">
            <v>2390034</v>
          </cell>
          <cell r="J437">
            <v>98640</v>
          </cell>
          <cell r="K437">
            <v>-1851389</v>
          </cell>
          <cell r="L437">
            <v>-583446</v>
          </cell>
          <cell r="M437">
            <v>10132</v>
          </cell>
          <cell r="N437">
            <v>-93544</v>
          </cell>
          <cell r="O437">
            <v>-25874</v>
          </cell>
          <cell r="P437">
            <v>-195507</v>
          </cell>
          <cell r="Q437">
            <v>113337</v>
          </cell>
          <cell r="R437">
            <v>-48640</v>
          </cell>
          <cell r="S437">
            <v>758897</v>
          </cell>
        </row>
        <row r="438">
          <cell r="D438" t="str">
            <v>1683</v>
          </cell>
          <cell r="E438" t="str">
            <v>239903</v>
          </cell>
          <cell r="F438" t="str">
            <v xml:space="preserve">   </v>
          </cell>
          <cell r="G438" t="str">
            <v>BURTON ISD</v>
          </cell>
          <cell r="H438">
            <v>143868</v>
          </cell>
          <cell r="I438">
            <v>363803</v>
          </cell>
          <cell r="J438">
            <v>15015</v>
          </cell>
          <cell r="K438">
            <v>-281812</v>
          </cell>
          <cell r="L438">
            <v>-88810</v>
          </cell>
          <cell r="M438">
            <v>1542</v>
          </cell>
          <cell r="N438">
            <v>-14239</v>
          </cell>
          <cell r="O438">
            <v>-3938</v>
          </cell>
          <cell r="P438">
            <v>-29759</v>
          </cell>
          <cell r="Q438">
            <v>17252</v>
          </cell>
          <cell r="R438">
            <v>22208</v>
          </cell>
          <cell r="S438">
            <v>145130</v>
          </cell>
        </row>
        <row r="439">
          <cell r="D439" t="str">
            <v>1920</v>
          </cell>
          <cell r="E439" t="str">
            <v>188904</v>
          </cell>
          <cell r="F439" t="str">
            <v xml:space="preserve">   </v>
          </cell>
          <cell r="G439" t="str">
            <v>BUSHLAND ISD</v>
          </cell>
          <cell r="H439">
            <v>428831</v>
          </cell>
          <cell r="I439">
            <v>1084396</v>
          </cell>
          <cell r="J439">
            <v>44754</v>
          </cell>
          <cell r="K439">
            <v>-840005</v>
          </cell>
          <cell r="L439">
            <v>-264719</v>
          </cell>
          <cell r="M439">
            <v>4597</v>
          </cell>
          <cell r="N439">
            <v>-42440</v>
          </cell>
          <cell r="O439">
            <v>-11740</v>
          </cell>
          <cell r="P439">
            <v>-88705</v>
          </cell>
          <cell r="Q439">
            <v>51423</v>
          </cell>
          <cell r="R439">
            <v>-77652</v>
          </cell>
          <cell r="S439">
            <v>288740</v>
          </cell>
        </row>
        <row r="440">
          <cell r="D440" t="str">
            <v>0446</v>
          </cell>
          <cell r="E440" t="str">
            <v>109902</v>
          </cell>
          <cell r="F440" t="str">
            <v xml:space="preserve">   </v>
          </cell>
          <cell r="G440" t="str">
            <v>BYNUM CONS ISD</v>
          </cell>
          <cell r="H440">
            <v>64047</v>
          </cell>
          <cell r="I440">
            <v>161956</v>
          </cell>
          <cell r="J440">
            <v>6684</v>
          </cell>
          <cell r="K440">
            <v>-125456</v>
          </cell>
          <cell r="L440">
            <v>-39536</v>
          </cell>
          <cell r="M440">
            <v>687</v>
          </cell>
          <cell r="N440">
            <v>-6339</v>
          </cell>
          <cell r="O440">
            <v>-1753</v>
          </cell>
          <cell r="P440">
            <v>-13248</v>
          </cell>
          <cell r="Q440">
            <v>7680</v>
          </cell>
          <cell r="R440">
            <v>11141</v>
          </cell>
          <cell r="S440">
            <v>65863</v>
          </cell>
        </row>
        <row r="441">
          <cell r="D441" t="str">
            <v>0448</v>
          </cell>
          <cell r="E441" t="str">
            <v>116901</v>
          </cell>
          <cell r="F441" t="str">
            <v xml:space="preserve">   </v>
          </cell>
          <cell r="G441" t="str">
            <v>CADDO MILLS ISD</v>
          </cell>
          <cell r="H441">
            <v>509758</v>
          </cell>
          <cell r="I441">
            <v>1289039</v>
          </cell>
          <cell r="J441">
            <v>53200</v>
          </cell>
          <cell r="K441">
            <v>-998527</v>
          </cell>
          <cell r="L441">
            <v>-314675</v>
          </cell>
          <cell r="M441">
            <v>5465</v>
          </cell>
          <cell r="N441">
            <v>-50450</v>
          </cell>
          <cell r="O441">
            <v>-13955</v>
          </cell>
          <cell r="P441">
            <v>-105445</v>
          </cell>
          <cell r="Q441">
            <v>61127</v>
          </cell>
          <cell r="R441">
            <v>48686</v>
          </cell>
          <cell r="S441">
            <v>484223</v>
          </cell>
        </row>
        <row r="442">
          <cell r="D442" t="str">
            <v>0449</v>
          </cell>
          <cell r="E442" t="str">
            <v>178903</v>
          </cell>
          <cell r="F442" t="str">
            <v xml:space="preserve">   </v>
          </cell>
          <cell r="G442" t="str">
            <v>CALALLEN ISD</v>
          </cell>
          <cell r="H442">
            <v>1261379</v>
          </cell>
          <cell r="I442">
            <v>3189682</v>
          </cell>
          <cell r="J442">
            <v>131642</v>
          </cell>
          <cell r="K442">
            <v>-2470820</v>
          </cell>
          <cell r="L442">
            <v>-778653</v>
          </cell>
          <cell r="M442">
            <v>13523</v>
          </cell>
          <cell r="N442">
            <v>-124841</v>
          </cell>
          <cell r="O442">
            <v>-34531</v>
          </cell>
          <cell r="P442">
            <v>-260919</v>
          </cell>
          <cell r="Q442">
            <v>151256</v>
          </cell>
          <cell r="R442">
            <v>-16664</v>
          </cell>
          <cell r="S442">
            <v>1061054</v>
          </cell>
        </row>
        <row r="443">
          <cell r="D443" t="str">
            <v>0450</v>
          </cell>
          <cell r="E443" t="str">
            <v>026901</v>
          </cell>
          <cell r="F443" t="str">
            <v xml:space="preserve">   </v>
          </cell>
          <cell r="G443" t="str">
            <v>CALDWELL ISD</v>
          </cell>
          <cell r="H443">
            <v>423612</v>
          </cell>
          <cell r="I443">
            <v>1071198</v>
          </cell>
          <cell r="J443">
            <v>44210</v>
          </cell>
          <cell r="K443">
            <v>-829781</v>
          </cell>
          <cell r="L443">
            <v>-261497</v>
          </cell>
          <cell r="M443">
            <v>4541</v>
          </cell>
          <cell r="N443">
            <v>-41926</v>
          </cell>
          <cell r="O443">
            <v>-11597</v>
          </cell>
          <cell r="P443">
            <v>-87625</v>
          </cell>
          <cell r="Q443">
            <v>50797</v>
          </cell>
          <cell r="R443">
            <v>4744</v>
          </cell>
          <cell r="S443">
            <v>366676</v>
          </cell>
        </row>
        <row r="444">
          <cell r="D444" t="str">
            <v>1026</v>
          </cell>
          <cell r="E444" t="str">
            <v>029901</v>
          </cell>
          <cell r="F444" t="str">
            <v xml:space="preserve">   </v>
          </cell>
          <cell r="G444" t="str">
            <v>CALHOUN COUNTY ISD</v>
          </cell>
          <cell r="H444">
            <v>898734</v>
          </cell>
          <cell r="I444">
            <v>2272651</v>
          </cell>
          <cell r="J444">
            <v>93795</v>
          </cell>
          <cell r="K444">
            <v>-1760461</v>
          </cell>
          <cell r="L444">
            <v>-554791</v>
          </cell>
          <cell r="M444">
            <v>9635</v>
          </cell>
          <cell r="N444">
            <v>-88949</v>
          </cell>
          <cell r="O444">
            <v>-24603</v>
          </cell>
          <cell r="P444">
            <v>-185905</v>
          </cell>
          <cell r="Q444">
            <v>107770</v>
          </cell>
          <cell r="R444">
            <v>91512</v>
          </cell>
          <cell r="S444">
            <v>859388</v>
          </cell>
        </row>
        <row r="445">
          <cell r="D445" t="str">
            <v>1544</v>
          </cell>
          <cell r="E445" t="str">
            <v>049905</v>
          </cell>
          <cell r="F445" t="str">
            <v xml:space="preserve">   </v>
          </cell>
          <cell r="G445" t="str">
            <v>CALLISBURG ISD</v>
          </cell>
          <cell r="H445">
            <v>367274</v>
          </cell>
          <cell r="I445">
            <v>928734</v>
          </cell>
          <cell r="J445">
            <v>38330</v>
          </cell>
          <cell r="K445">
            <v>-719424</v>
          </cell>
          <cell r="L445">
            <v>-226719</v>
          </cell>
          <cell r="M445">
            <v>3937</v>
          </cell>
          <cell r="N445">
            <v>-36350</v>
          </cell>
          <cell r="O445">
            <v>-10054</v>
          </cell>
          <cell r="P445">
            <v>-75971</v>
          </cell>
          <cell r="Q445">
            <v>44041</v>
          </cell>
          <cell r="R445">
            <v>-28437</v>
          </cell>
          <cell r="S445">
            <v>285361</v>
          </cell>
        </row>
        <row r="446">
          <cell r="D446" t="str">
            <v>0452</v>
          </cell>
          <cell r="E446" t="str">
            <v>198902</v>
          </cell>
          <cell r="F446" t="str">
            <v xml:space="preserve">   </v>
          </cell>
          <cell r="G446" t="str">
            <v>CALVERT ISD</v>
          </cell>
          <cell r="H446">
            <v>73145</v>
          </cell>
          <cell r="I446">
            <v>184962</v>
          </cell>
          <cell r="J446">
            <v>7634</v>
          </cell>
          <cell r="K446">
            <v>-143277</v>
          </cell>
          <cell r="L446">
            <v>-45152</v>
          </cell>
          <cell r="M446">
            <v>784</v>
          </cell>
          <cell r="N446">
            <v>-7240</v>
          </cell>
          <cell r="O446">
            <v>-2002</v>
          </cell>
          <cell r="P446">
            <v>-15130</v>
          </cell>
          <cell r="Q446">
            <v>8771</v>
          </cell>
          <cell r="R446">
            <v>6883</v>
          </cell>
          <cell r="S446">
            <v>69378</v>
          </cell>
        </row>
        <row r="447">
          <cell r="D447" t="str">
            <v>0453</v>
          </cell>
          <cell r="E447" t="str">
            <v>166901</v>
          </cell>
          <cell r="F447" t="str">
            <v xml:space="preserve">   </v>
          </cell>
          <cell r="G447" t="str">
            <v>CAMERON ISD</v>
          </cell>
          <cell r="H447">
            <v>442983</v>
          </cell>
          <cell r="I447">
            <v>1120182</v>
          </cell>
          <cell r="J447">
            <v>46231</v>
          </cell>
          <cell r="K447">
            <v>-867725</v>
          </cell>
          <cell r="L447">
            <v>-273455</v>
          </cell>
          <cell r="M447">
            <v>4749</v>
          </cell>
          <cell r="N447">
            <v>-43843</v>
          </cell>
          <cell r="O447">
            <v>-12127</v>
          </cell>
          <cell r="P447">
            <v>-91632</v>
          </cell>
          <cell r="Q447">
            <v>53120</v>
          </cell>
          <cell r="R447">
            <v>-47776</v>
          </cell>
          <cell r="S447">
            <v>330707</v>
          </cell>
        </row>
        <row r="448">
          <cell r="D448" t="str">
            <v>0454</v>
          </cell>
          <cell r="E448" t="str">
            <v>116910</v>
          </cell>
          <cell r="F448" t="str">
            <v xml:space="preserve">   </v>
          </cell>
          <cell r="G448" t="str">
            <v>CAMPBELL ISD</v>
          </cell>
          <cell r="H448">
            <v>87215</v>
          </cell>
          <cell r="I448">
            <v>220544</v>
          </cell>
          <cell r="J448">
            <v>9102</v>
          </cell>
          <cell r="K448">
            <v>-170840</v>
          </cell>
          <cell r="L448">
            <v>-53838</v>
          </cell>
          <cell r="M448">
            <v>935</v>
          </cell>
          <cell r="N448">
            <v>-8631</v>
          </cell>
          <cell r="O448">
            <v>-2388</v>
          </cell>
          <cell r="P448">
            <v>-18041</v>
          </cell>
          <cell r="Q448">
            <v>10458</v>
          </cell>
          <cell r="R448">
            <v>-33227</v>
          </cell>
          <cell r="S448">
            <v>41289</v>
          </cell>
        </row>
        <row r="449">
          <cell r="D449" t="str">
            <v>0456</v>
          </cell>
          <cell r="E449" t="str">
            <v>106901</v>
          </cell>
          <cell r="F449" t="str">
            <v xml:space="preserve">   </v>
          </cell>
          <cell r="G449" t="str">
            <v>CANADIAN ISD</v>
          </cell>
          <cell r="H449">
            <v>312307</v>
          </cell>
          <cell r="I449">
            <v>789739</v>
          </cell>
          <cell r="J449">
            <v>32594</v>
          </cell>
          <cell r="K449">
            <v>-611755</v>
          </cell>
          <cell r="L449">
            <v>-192788</v>
          </cell>
          <cell r="M449">
            <v>3348</v>
          </cell>
          <cell r="N449">
            <v>-30910</v>
          </cell>
          <cell r="O449">
            <v>-8550</v>
          </cell>
          <cell r="P449">
            <v>-64601</v>
          </cell>
          <cell r="Q449">
            <v>37450</v>
          </cell>
          <cell r="R449">
            <v>20505</v>
          </cell>
          <cell r="S449">
            <v>287339</v>
          </cell>
        </row>
        <row r="450">
          <cell r="D450" t="str">
            <v>0457</v>
          </cell>
          <cell r="E450" t="str">
            <v>234902</v>
          </cell>
          <cell r="F450" t="str">
            <v xml:space="preserve">   </v>
          </cell>
          <cell r="G450" t="str">
            <v>CANTON ISD</v>
          </cell>
          <cell r="H450">
            <v>496834</v>
          </cell>
          <cell r="I450">
            <v>1256356</v>
          </cell>
          <cell r="J450">
            <v>51851</v>
          </cell>
          <cell r="K450">
            <v>-973210</v>
          </cell>
          <cell r="L450">
            <v>-306697</v>
          </cell>
          <cell r="M450">
            <v>5326</v>
          </cell>
          <cell r="N450">
            <v>-49171</v>
          </cell>
          <cell r="O450">
            <v>-13601</v>
          </cell>
          <cell r="P450">
            <v>-102771</v>
          </cell>
          <cell r="Q450">
            <v>59577</v>
          </cell>
          <cell r="R450">
            <v>12470</v>
          </cell>
          <cell r="S450">
            <v>436964</v>
          </cell>
        </row>
        <row r="451">
          <cell r="D451" t="str">
            <v>1681</v>
          </cell>
          <cell r="E451" t="str">
            <v>071907</v>
          </cell>
          <cell r="F451" t="str">
            <v xml:space="preserve">   </v>
          </cell>
          <cell r="G451" t="str">
            <v>CANUTILLO ISD</v>
          </cell>
          <cell r="H451">
            <v>2073984</v>
          </cell>
          <cell r="I451">
            <v>5244536</v>
          </cell>
          <cell r="J451">
            <v>216449</v>
          </cell>
          <cell r="K451">
            <v>-4062570</v>
          </cell>
          <cell r="L451">
            <v>-1280277</v>
          </cell>
          <cell r="M451">
            <v>22234</v>
          </cell>
          <cell r="N451">
            <v>-205261</v>
          </cell>
          <cell r="O451">
            <v>-56777</v>
          </cell>
          <cell r="P451">
            <v>-429008</v>
          </cell>
          <cell r="Q451">
            <v>248698</v>
          </cell>
          <cell r="R451">
            <v>65921</v>
          </cell>
          <cell r="S451">
            <v>1837929</v>
          </cell>
        </row>
        <row r="452">
          <cell r="D452" t="str">
            <v>0458</v>
          </cell>
          <cell r="E452" t="str">
            <v>191901</v>
          </cell>
          <cell r="F452" t="str">
            <v xml:space="preserve">   </v>
          </cell>
          <cell r="G452" t="str">
            <v>CANYON ISD</v>
          </cell>
          <cell r="H452">
            <v>2451863</v>
          </cell>
          <cell r="I452">
            <v>6200087</v>
          </cell>
          <cell r="J452">
            <v>255885</v>
          </cell>
          <cell r="K452">
            <v>-4802767</v>
          </cell>
          <cell r="L452">
            <v>-1513542</v>
          </cell>
          <cell r="M452">
            <v>26285</v>
          </cell>
          <cell r="N452">
            <v>-242662</v>
          </cell>
          <cell r="O452">
            <v>-67121</v>
          </cell>
          <cell r="P452">
            <v>-507173</v>
          </cell>
          <cell r="Q452">
            <v>294011</v>
          </cell>
          <cell r="R452">
            <v>125055</v>
          </cell>
          <cell r="S452">
            <v>2219921</v>
          </cell>
        </row>
        <row r="453">
          <cell r="D453" t="str">
            <v>1396</v>
          </cell>
          <cell r="E453" t="str">
            <v>201913</v>
          </cell>
          <cell r="F453" t="str">
            <v xml:space="preserve">   </v>
          </cell>
          <cell r="G453" t="str">
            <v>CARLISLE ISD</v>
          </cell>
          <cell r="H453">
            <v>239159</v>
          </cell>
          <cell r="I453">
            <v>604768</v>
          </cell>
          <cell r="J453">
            <v>24960</v>
          </cell>
          <cell r="K453">
            <v>-468471</v>
          </cell>
          <cell r="L453">
            <v>-147634</v>
          </cell>
          <cell r="M453">
            <v>2564</v>
          </cell>
          <cell r="N453">
            <v>-23669</v>
          </cell>
          <cell r="O453">
            <v>-6547</v>
          </cell>
          <cell r="P453">
            <v>-49471</v>
          </cell>
          <cell r="Q453">
            <v>28678</v>
          </cell>
          <cell r="R453">
            <v>-4701</v>
          </cell>
          <cell r="S453">
            <v>199636</v>
          </cell>
        </row>
        <row r="454">
          <cell r="D454" t="str">
            <v>0462</v>
          </cell>
          <cell r="E454" t="str">
            <v>064903</v>
          </cell>
          <cell r="F454" t="str">
            <v xml:space="preserve">   </v>
          </cell>
          <cell r="G454" t="str">
            <v>CARRIZO SPRINGS CISD</v>
          </cell>
          <cell r="H454">
            <v>696603</v>
          </cell>
          <cell r="I454">
            <v>1761517</v>
          </cell>
          <cell r="J454">
            <v>72700</v>
          </cell>
          <cell r="K454">
            <v>-1364522</v>
          </cell>
          <cell r="L454">
            <v>-430015</v>
          </cell>
          <cell r="M454">
            <v>7468</v>
          </cell>
          <cell r="N454">
            <v>-68943</v>
          </cell>
          <cell r="O454">
            <v>-19070</v>
          </cell>
          <cell r="P454">
            <v>-144094</v>
          </cell>
          <cell r="Q454">
            <v>83532</v>
          </cell>
          <cell r="R454">
            <v>58086</v>
          </cell>
          <cell r="S454">
            <v>653262</v>
          </cell>
        </row>
        <row r="455">
          <cell r="D455" t="str">
            <v>1680</v>
          </cell>
          <cell r="E455" t="str">
            <v>220919</v>
          </cell>
          <cell r="F455" t="str">
            <v xml:space="preserve">   </v>
          </cell>
          <cell r="G455" t="str">
            <v>CARROLL ISD</v>
          </cell>
          <cell r="H455">
            <v>2763999</v>
          </cell>
          <cell r="I455">
            <v>6989394</v>
          </cell>
          <cell r="J455">
            <v>288461</v>
          </cell>
          <cell r="K455">
            <v>-5414187</v>
          </cell>
          <cell r="L455">
            <v>-1706225</v>
          </cell>
          <cell r="M455">
            <v>29631</v>
          </cell>
          <cell r="N455">
            <v>-273555</v>
          </cell>
          <cell r="O455">
            <v>-75666</v>
          </cell>
          <cell r="P455">
            <v>-571739</v>
          </cell>
          <cell r="Q455">
            <v>331440</v>
          </cell>
          <cell r="R455">
            <v>157050</v>
          </cell>
          <cell r="S455">
            <v>2518603</v>
          </cell>
        </row>
        <row r="456">
          <cell r="D456" t="str">
            <v>0463</v>
          </cell>
          <cell r="E456" t="str">
            <v>057903</v>
          </cell>
          <cell r="F456" t="str">
            <v xml:space="preserve">   </v>
          </cell>
          <cell r="G456" t="str">
            <v>CARROLLTON FARMERS BRANCH</v>
          </cell>
          <cell r="H456">
            <v>9632776</v>
          </cell>
          <cell r="I456">
            <v>24358642</v>
          </cell>
          <cell r="J456">
            <v>1005312</v>
          </cell>
          <cell r="K456">
            <v>-18868910</v>
          </cell>
          <cell r="L456">
            <v>-5946342</v>
          </cell>
          <cell r="M456">
            <v>103268</v>
          </cell>
          <cell r="N456">
            <v>-953364</v>
          </cell>
          <cell r="O456">
            <v>-263704</v>
          </cell>
          <cell r="P456">
            <v>-1992559</v>
          </cell>
          <cell r="Q456">
            <v>1155099</v>
          </cell>
          <cell r="R456">
            <v>111798</v>
          </cell>
          <cell r="S456">
            <v>8342016</v>
          </cell>
        </row>
        <row r="457">
          <cell r="D457" t="str">
            <v>0464</v>
          </cell>
          <cell r="E457" t="str">
            <v>183902</v>
          </cell>
          <cell r="F457" t="str">
            <v xml:space="preserve">   </v>
          </cell>
          <cell r="G457" t="str">
            <v>CARTHAGE ISD</v>
          </cell>
          <cell r="H457">
            <v>737363</v>
          </cell>
          <cell r="I457">
            <v>1864589</v>
          </cell>
          <cell r="J457">
            <v>76954</v>
          </cell>
          <cell r="K457">
            <v>-1444364</v>
          </cell>
          <cell r="L457">
            <v>-455176</v>
          </cell>
          <cell r="M457">
            <v>7905</v>
          </cell>
          <cell r="N457">
            <v>-72980</v>
          </cell>
          <cell r="O457">
            <v>-20186</v>
          </cell>
          <cell r="P457">
            <v>-152525</v>
          </cell>
          <cell r="Q457">
            <v>88420</v>
          </cell>
          <cell r="R457">
            <v>-16710</v>
          </cell>
          <cell r="S457">
            <v>613290</v>
          </cell>
        </row>
        <row r="458">
          <cell r="D458" t="str">
            <v>1645</v>
          </cell>
          <cell r="E458" t="str">
            <v>220917</v>
          </cell>
          <cell r="F458" t="str">
            <v xml:space="preserve">   </v>
          </cell>
          <cell r="G458" t="str">
            <v>CASTLEBERRY ISD</v>
          </cell>
          <cell r="H458">
            <v>1308434</v>
          </cell>
          <cell r="I458">
            <v>3308671</v>
          </cell>
          <cell r="J458">
            <v>136553</v>
          </cell>
          <cell r="K458">
            <v>-2562992</v>
          </cell>
          <cell r="L458">
            <v>-807700</v>
          </cell>
          <cell r="M458">
            <v>14027</v>
          </cell>
          <cell r="N458">
            <v>-129497</v>
          </cell>
          <cell r="O458">
            <v>-35819</v>
          </cell>
          <cell r="P458">
            <v>-270652</v>
          </cell>
          <cell r="Q458">
            <v>156899</v>
          </cell>
          <cell r="R458">
            <v>-87581</v>
          </cell>
          <cell r="S458">
            <v>1030343</v>
          </cell>
        </row>
        <row r="459">
          <cell r="D459" t="str">
            <v>0467</v>
          </cell>
          <cell r="E459" t="str">
            <v>001902</v>
          </cell>
          <cell r="F459" t="str">
            <v xml:space="preserve">   </v>
          </cell>
          <cell r="G459" t="str">
            <v>CAYUGA ISD</v>
          </cell>
          <cell r="H459">
            <v>169253</v>
          </cell>
          <cell r="I459">
            <v>427995</v>
          </cell>
          <cell r="J459">
            <v>17664</v>
          </cell>
          <cell r="K459">
            <v>-331537</v>
          </cell>
          <cell r="L459">
            <v>-104481</v>
          </cell>
          <cell r="M459">
            <v>1814</v>
          </cell>
          <cell r="N459">
            <v>-16751</v>
          </cell>
          <cell r="O459">
            <v>-4633</v>
          </cell>
          <cell r="P459">
            <v>-35010</v>
          </cell>
          <cell r="Q459">
            <v>20296</v>
          </cell>
          <cell r="R459">
            <v>-7099</v>
          </cell>
          <cell r="S459">
            <v>137511</v>
          </cell>
        </row>
        <row r="460">
          <cell r="D460" t="str">
            <v>0469</v>
          </cell>
          <cell r="E460" t="str">
            <v>057904</v>
          </cell>
          <cell r="F460" t="str">
            <v xml:space="preserve">   </v>
          </cell>
          <cell r="G460" t="str">
            <v>CEDAR HILL ISD</v>
          </cell>
          <cell r="H460">
            <v>2519098</v>
          </cell>
          <cell r="I460">
            <v>6370106</v>
          </cell>
          <cell r="J460">
            <v>262902</v>
          </cell>
          <cell r="K460">
            <v>-4934469</v>
          </cell>
          <cell r="L460">
            <v>-1555047</v>
          </cell>
          <cell r="M460">
            <v>27006</v>
          </cell>
          <cell r="N460">
            <v>-249315</v>
          </cell>
          <cell r="O460">
            <v>-68962</v>
          </cell>
          <cell r="P460">
            <v>-521081</v>
          </cell>
          <cell r="Q460">
            <v>302074</v>
          </cell>
          <cell r="R460">
            <v>-46034</v>
          </cell>
          <cell r="S460">
            <v>2106278</v>
          </cell>
        </row>
        <row r="461">
          <cell r="D461" t="str">
            <v>0470</v>
          </cell>
          <cell r="E461" t="str">
            <v>116902</v>
          </cell>
          <cell r="F461" t="str">
            <v xml:space="preserve">   </v>
          </cell>
          <cell r="G461" t="str">
            <v>CELESTE ISD</v>
          </cell>
          <cell r="H461">
            <v>165779</v>
          </cell>
          <cell r="I461">
            <v>419211</v>
          </cell>
          <cell r="J461">
            <v>17301</v>
          </cell>
          <cell r="K461">
            <v>-324733</v>
          </cell>
          <cell r="L461">
            <v>-102336</v>
          </cell>
          <cell r="M461">
            <v>1777</v>
          </cell>
          <cell r="N461">
            <v>-16406</v>
          </cell>
          <cell r="O461">
            <v>-4538</v>
          </cell>
          <cell r="P461">
            <v>-34292</v>
          </cell>
          <cell r="Q461">
            <v>19879</v>
          </cell>
          <cell r="R461">
            <v>6296</v>
          </cell>
          <cell r="S461">
            <v>147938</v>
          </cell>
        </row>
        <row r="462">
          <cell r="D462" t="str">
            <v>0471</v>
          </cell>
          <cell r="E462" t="str">
            <v>043903</v>
          </cell>
          <cell r="F462" t="str">
            <v xml:space="preserve">   </v>
          </cell>
          <cell r="G462" t="str">
            <v>CELINA ISD</v>
          </cell>
          <cell r="H462">
            <v>781950</v>
          </cell>
          <cell r="I462">
            <v>1977337</v>
          </cell>
          <cell r="J462">
            <v>81607</v>
          </cell>
          <cell r="K462">
            <v>-1531702</v>
          </cell>
          <cell r="L462">
            <v>-482700</v>
          </cell>
          <cell r="M462">
            <v>8383</v>
          </cell>
          <cell r="N462">
            <v>-77390</v>
          </cell>
          <cell r="O462">
            <v>-21406</v>
          </cell>
          <cell r="P462">
            <v>-161748</v>
          </cell>
          <cell r="Q462">
            <v>93766</v>
          </cell>
          <cell r="R462">
            <v>-47406</v>
          </cell>
          <cell r="S462">
            <v>620691</v>
          </cell>
        </row>
        <row r="463">
          <cell r="D463" t="str">
            <v>0472</v>
          </cell>
          <cell r="E463" t="str">
            <v>210901</v>
          </cell>
          <cell r="F463" t="str">
            <v xml:space="preserve">   </v>
          </cell>
          <cell r="G463" t="str">
            <v>CENTER ISD</v>
          </cell>
          <cell r="H463">
            <v>769912</v>
          </cell>
          <cell r="I463">
            <v>1946896</v>
          </cell>
          <cell r="J463">
            <v>80351</v>
          </cell>
          <cell r="K463">
            <v>-1508122</v>
          </cell>
          <cell r="L463">
            <v>-475269</v>
          </cell>
          <cell r="M463">
            <v>8254</v>
          </cell>
          <cell r="N463">
            <v>-76201</v>
          </cell>
          <cell r="O463">
            <v>-21077</v>
          </cell>
          <cell r="P463">
            <v>-159258</v>
          </cell>
          <cell r="Q463">
            <v>92323</v>
          </cell>
          <cell r="R463">
            <v>-87268</v>
          </cell>
          <cell r="S463">
            <v>570541</v>
          </cell>
        </row>
        <row r="464">
          <cell r="D464" t="str">
            <v>0473</v>
          </cell>
          <cell r="E464" t="str">
            <v>133901</v>
          </cell>
          <cell r="F464" t="str">
            <v xml:space="preserve">   </v>
          </cell>
          <cell r="G464" t="str">
            <v>CENTER POINT ISD</v>
          </cell>
          <cell r="H464">
            <v>209539</v>
          </cell>
          <cell r="I464">
            <v>529868</v>
          </cell>
          <cell r="J464">
            <v>21868</v>
          </cell>
          <cell r="K464">
            <v>-410451</v>
          </cell>
          <cell r="L464">
            <v>-129349</v>
          </cell>
          <cell r="M464">
            <v>2246</v>
          </cell>
          <cell r="N464">
            <v>-20738</v>
          </cell>
          <cell r="O464">
            <v>-5736</v>
          </cell>
          <cell r="P464">
            <v>-43344</v>
          </cell>
          <cell r="Q464">
            <v>25127</v>
          </cell>
          <cell r="R464">
            <v>-21721</v>
          </cell>
          <cell r="S464">
            <v>157309</v>
          </cell>
        </row>
        <row r="465">
          <cell r="D465" t="str">
            <v>1401</v>
          </cell>
          <cell r="E465" t="str">
            <v>145902</v>
          </cell>
          <cell r="F465" t="str">
            <v xml:space="preserve">   </v>
          </cell>
          <cell r="G465" t="str">
            <v>CENTERVILLE ISD</v>
          </cell>
          <cell r="H465">
            <v>219850</v>
          </cell>
          <cell r="I465">
            <v>555939</v>
          </cell>
          <cell r="J465">
            <v>22944</v>
          </cell>
          <cell r="K465">
            <v>-430647</v>
          </cell>
          <cell r="L465">
            <v>-135714</v>
          </cell>
          <cell r="M465">
            <v>2357</v>
          </cell>
          <cell r="N465">
            <v>-21758</v>
          </cell>
          <cell r="O465">
            <v>-6019</v>
          </cell>
          <cell r="P465">
            <v>-45476</v>
          </cell>
          <cell r="Q465">
            <v>26363</v>
          </cell>
          <cell r="R465">
            <v>3428</v>
          </cell>
          <cell r="S465">
            <v>191267</v>
          </cell>
        </row>
        <row r="466">
          <cell r="D466" t="str">
            <v>1664</v>
          </cell>
          <cell r="E466" t="str">
            <v>228904</v>
          </cell>
          <cell r="F466" t="str">
            <v xml:space="preserve">   </v>
          </cell>
          <cell r="G466" t="str">
            <v>CENTERVILLE ISD</v>
          </cell>
          <cell r="H466">
            <v>38876</v>
          </cell>
          <cell r="I466">
            <v>98306</v>
          </cell>
          <cell r="J466">
            <v>4057</v>
          </cell>
          <cell r="K466">
            <v>-76151</v>
          </cell>
          <cell r="L466">
            <v>-23998</v>
          </cell>
          <cell r="M466">
            <v>417</v>
          </cell>
          <cell r="N466">
            <v>-3848</v>
          </cell>
          <cell r="O466">
            <v>-1064</v>
          </cell>
          <cell r="P466">
            <v>-8042</v>
          </cell>
          <cell r="Q466">
            <v>4662</v>
          </cell>
          <cell r="R466">
            <v>1184</v>
          </cell>
          <cell r="S466">
            <v>34399</v>
          </cell>
        </row>
        <row r="467">
          <cell r="D467" t="str">
            <v>1598</v>
          </cell>
          <cell r="E467" t="str">
            <v>174908</v>
          </cell>
          <cell r="F467" t="str">
            <v xml:space="preserve">   </v>
          </cell>
          <cell r="G467" t="str">
            <v>CENTRAL HEIGHTS ISD</v>
          </cell>
          <cell r="H467">
            <v>226594</v>
          </cell>
          <cell r="I467">
            <v>572994</v>
          </cell>
          <cell r="J467">
            <v>23648</v>
          </cell>
          <cell r="K467">
            <v>-443858</v>
          </cell>
          <cell r="L467">
            <v>-139877</v>
          </cell>
          <cell r="M467">
            <v>2429</v>
          </cell>
          <cell r="N467">
            <v>-22426</v>
          </cell>
          <cell r="O467">
            <v>-6203</v>
          </cell>
          <cell r="P467">
            <v>-46871</v>
          </cell>
          <cell r="Q467">
            <v>27172</v>
          </cell>
          <cell r="R467">
            <v>31</v>
          </cell>
          <cell r="S467">
            <v>193633</v>
          </cell>
        </row>
        <row r="468">
          <cell r="D468" t="str">
            <v>1639</v>
          </cell>
          <cell r="E468" t="str">
            <v>003907</v>
          </cell>
          <cell r="F468" t="str">
            <v xml:space="preserve">   </v>
          </cell>
          <cell r="G468" t="str">
            <v>CENTRAL ISD</v>
          </cell>
          <cell r="H468">
            <v>420214</v>
          </cell>
          <cell r="I468">
            <v>1062605</v>
          </cell>
          <cell r="J468">
            <v>43855</v>
          </cell>
          <cell r="K468">
            <v>-823125</v>
          </cell>
          <cell r="L468">
            <v>-259399</v>
          </cell>
          <cell r="M468">
            <v>4505</v>
          </cell>
          <cell r="N468">
            <v>-41589</v>
          </cell>
          <cell r="O468">
            <v>-11504</v>
          </cell>
          <cell r="P468">
            <v>-86922</v>
          </cell>
          <cell r="Q468">
            <v>50389</v>
          </cell>
          <cell r="R468">
            <v>-15479</v>
          </cell>
          <cell r="S468">
            <v>343550</v>
          </cell>
        </row>
        <row r="469">
          <cell r="D469" t="str">
            <v>1356</v>
          </cell>
          <cell r="E469" t="str">
            <v>101905</v>
          </cell>
          <cell r="F469" t="str">
            <v xml:space="preserve">   </v>
          </cell>
          <cell r="G469" t="str">
            <v>CHANNELVIEW ISD</v>
          </cell>
          <cell r="H469">
            <v>3307970</v>
          </cell>
          <cell r="I469">
            <v>8364947</v>
          </cell>
          <cell r="J469">
            <v>345232</v>
          </cell>
          <cell r="K469">
            <v>-6479730</v>
          </cell>
          <cell r="L469">
            <v>-2042020</v>
          </cell>
          <cell r="M469">
            <v>35463</v>
          </cell>
          <cell r="N469">
            <v>-327392</v>
          </cell>
          <cell r="O469">
            <v>-90558</v>
          </cell>
          <cell r="P469">
            <v>-684260</v>
          </cell>
          <cell r="Q469">
            <v>396670</v>
          </cell>
          <cell r="R469">
            <v>-38403</v>
          </cell>
          <cell r="S469">
            <v>2787919</v>
          </cell>
        </row>
        <row r="470">
          <cell r="D470" t="str">
            <v>1605</v>
          </cell>
          <cell r="E470" t="str">
            <v>103901</v>
          </cell>
          <cell r="F470" t="str">
            <v xml:space="preserve">   </v>
          </cell>
          <cell r="G470" t="str">
            <v>CHANNING ISD</v>
          </cell>
          <cell r="H470">
            <v>56994</v>
          </cell>
          <cell r="I470">
            <v>144123</v>
          </cell>
          <cell r="J470">
            <v>5948</v>
          </cell>
          <cell r="K470">
            <v>-111642</v>
          </cell>
          <cell r="L470">
            <v>-35183</v>
          </cell>
          <cell r="M470">
            <v>611</v>
          </cell>
          <cell r="N470">
            <v>-5640</v>
          </cell>
          <cell r="O470">
            <v>-1560</v>
          </cell>
          <cell r="P470">
            <v>-11789</v>
          </cell>
          <cell r="Q470">
            <v>6834</v>
          </cell>
          <cell r="R470">
            <v>-7606</v>
          </cell>
          <cell r="S470">
            <v>41090</v>
          </cell>
        </row>
        <row r="471">
          <cell r="D471" t="str">
            <v>1570</v>
          </cell>
          <cell r="E471" t="str">
            <v>212909</v>
          </cell>
          <cell r="F471" t="str">
            <v xml:space="preserve">   </v>
          </cell>
          <cell r="G471" t="str">
            <v>CHAPEL HILL ISD</v>
          </cell>
          <cell r="H471">
            <v>1089805</v>
          </cell>
          <cell r="I471">
            <v>2755817</v>
          </cell>
          <cell r="J471">
            <v>113736</v>
          </cell>
          <cell r="K471">
            <v>-2134736</v>
          </cell>
          <cell r="L471">
            <v>-672740</v>
          </cell>
          <cell r="M471">
            <v>11683</v>
          </cell>
          <cell r="N471">
            <v>-107858</v>
          </cell>
          <cell r="O471">
            <v>-29834</v>
          </cell>
          <cell r="P471">
            <v>-225428</v>
          </cell>
          <cell r="Q471">
            <v>130682</v>
          </cell>
          <cell r="R471">
            <v>-25847</v>
          </cell>
          <cell r="S471">
            <v>905280</v>
          </cell>
        </row>
        <row r="472">
          <cell r="D472" t="str">
            <v>2009</v>
          </cell>
          <cell r="E472" t="str">
            <v>225906</v>
          </cell>
          <cell r="F472" t="str">
            <v xml:space="preserve">   </v>
          </cell>
          <cell r="G472" t="str">
            <v>CHAPEL HILL ISD</v>
          </cell>
          <cell r="H472">
            <v>248288</v>
          </cell>
          <cell r="I472">
            <v>627852</v>
          </cell>
          <cell r="J472">
            <v>25912</v>
          </cell>
          <cell r="K472">
            <v>-486352</v>
          </cell>
          <cell r="L472">
            <v>-153269</v>
          </cell>
          <cell r="M472">
            <v>2662</v>
          </cell>
          <cell r="N472">
            <v>-24574</v>
          </cell>
          <cell r="O472">
            <v>-6797</v>
          </cell>
          <cell r="P472">
            <v>-51359</v>
          </cell>
          <cell r="Q472">
            <v>29773</v>
          </cell>
          <cell r="R472">
            <v>8698</v>
          </cell>
          <cell r="S472">
            <v>220834</v>
          </cell>
        </row>
        <row r="473">
          <cell r="D473" t="str">
            <v>0477</v>
          </cell>
          <cell r="E473" t="str">
            <v>007901</v>
          </cell>
          <cell r="F473" t="str">
            <v xml:space="preserve">   </v>
          </cell>
          <cell r="G473" t="str">
            <v>CHARLOTTE ISD</v>
          </cell>
          <cell r="H473">
            <v>177648</v>
          </cell>
          <cell r="I473">
            <v>449224</v>
          </cell>
          <cell r="J473">
            <v>18540</v>
          </cell>
          <cell r="K473">
            <v>-347982</v>
          </cell>
          <cell r="L473">
            <v>-109663</v>
          </cell>
          <cell r="M473">
            <v>1904</v>
          </cell>
          <cell r="N473">
            <v>-17581</v>
          </cell>
          <cell r="O473">
            <v>-4863</v>
          </cell>
          <cell r="P473">
            <v>-36747</v>
          </cell>
          <cell r="Q473">
            <v>21302</v>
          </cell>
          <cell r="R473">
            <v>-2357</v>
          </cell>
          <cell r="S473">
            <v>149425</v>
          </cell>
        </row>
        <row r="474">
          <cell r="D474" t="str">
            <v>1937</v>
          </cell>
          <cell r="E474" t="str">
            <v>206903</v>
          </cell>
          <cell r="F474" t="str">
            <v xml:space="preserve">   </v>
          </cell>
          <cell r="G474" t="str">
            <v>CHEROKEE ISD</v>
          </cell>
          <cell r="H474">
            <v>55161</v>
          </cell>
          <cell r="I474">
            <v>139488</v>
          </cell>
          <cell r="J474">
            <v>5757</v>
          </cell>
          <cell r="K474">
            <v>-108052</v>
          </cell>
          <cell r="L474">
            <v>-34051</v>
          </cell>
          <cell r="M474">
            <v>591</v>
          </cell>
          <cell r="N474">
            <v>-5458</v>
          </cell>
          <cell r="O474">
            <v>-1510</v>
          </cell>
          <cell r="P474">
            <v>-11410</v>
          </cell>
          <cell r="Q474">
            <v>6615</v>
          </cell>
          <cell r="R474">
            <v>-3239</v>
          </cell>
          <cell r="S474">
            <v>43892</v>
          </cell>
        </row>
        <row r="475">
          <cell r="D475" t="str">
            <v>1676</v>
          </cell>
          <cell r="E475" t="str">
            <v>229906</v>
          </cell>
          <cell r="F475" t="str">
            <v xml:space="preserve">   </v>
          </cell>
          <cell r="G475" t="str">
            <v>CHESTER ISD</v>
          </cell>
          <cell r="H475">
            <v>70174</v>
          </cell>
          <cell r="I475">
            <v>177450</v>
          </cell>
          <cell r="J475">
            <v>7324</v>
          </cell>
          <cell r="K475">
            <v>-137458</v>
          </cell>
          <cell r="L475">
            <v>-43318</v>
          </cell>
          <cell r="M475">
            <v>752</v>
          </cell>
          <cell r="N475">
            <v>-6947</v>
          </cell>
          <cell r="O475">
            <v>-1921</v>
          </cell>
          <cell r="P475">
            <v>-14516</v>
          </cell>
          <cell r="Q475">
            <v>8415</v>
          </cell>
          <cell r="R475">
            <v>17988</v>
          </cell>
          <cell r="S475">
            <v>77943</v>
          </cell>
        </row>
        <row r="476">
          <cell r="D476" t="str">
            <v>0478</v>
          </cell>
          <cell r="E476" t="str">
            <v>249904</v>
          </cell>
          <cell r="F476" t="str">
            <v xml:space="preserve">   </v>
          </cell>
          <cell r="G476" t="str">
            <v>CHICO ISD</v>
          </cell>
          <cell r="H476">
            <v>199320</v>
          </cell>
          <cell r="I476">
            <v>504024</v>
          </cell>
          <cell r="J476">
            <v>20802</v>
          </cell>
          <cell r="K476">
            <v>-390432</v>
          </cell>
          <cell r="L476">
            <v>-123041</v>
          </cell>
          <cell r="M476">
            <v>2137</v>
          </cell>
          <cell r="N476">
            <v>-19727</v>
          </cell>
          <cell r="O476">
            <v>-5457</v>
          </cell>
          <cell r="P476">
            <v>-41230</v>
          </cell>
          <cell r="Q476">
            <v>23901</v>
          </cell>
          <cell r="R476">
            <v>5722</v>
          </cell>
          <cell r="S476">
            <v>176019</v>
          </cell>
        </row>
        <row r="477">
          <cell r="D477" t="str">
            <v>0479</v>
          </cell>
          <cell r="E477" t="str">
            <v>038901</v>
          </cell>
          <cell r="F477" t="str">
            <v xml:space="preserve">   </v>
          </cell>
          <cell r="G477" t="str">
            <v>CHILDRESS ISD</v>
          </cell>
          <cell r="H477">
            <v>285810</v>
          </cell>
          <cell r="I477">
            <v>722734</v>
          </cell>
          <cell r="J477">
            <v>29828</v>
          </cell>
          <cell r="K477">
            <v>-559851</v>
          </cell>
          <cell r="L477">
            <v>-176431</v>
          </cell>
          <cell r="M477">
            <v>3064</v>
          </cell>
          <cell r="N477">
            <v>-28287</v>
          </cell>
          <cell r="O477">
            <v>-7824</v>
          </cell>
          <cell r="P477">
            <v>-59120</v>
          </cell>
          <cell r="Q477">
            <v>34272</v>
          </cell>
          <cell r="R477">
            <v>7279</v>
          </cell>
          <cell r="S477">
            <v>251474</v>
          </cell>
        </row>
        <row r="478">
          <cell r="D478" t="str">
            <v>0480</v>
          </cell>
          <cell r="E478" t="str">
            <v>099902</v>
          </cell>
          <cell r="F478" t="str">
            <v xml:space="preserve">   </v>
          </cell>
          <cell r="G478" t="str">
            <v>CHILLICOTHE ISD</v>
          </cell>
          <cell r="H478">
            <v>74626</v>
          </cell>
          <cell r="I478">
            <v>188709</v>
          </cell>
          <cell r="J478">
            <v>7788</v>
          </cell>
          <cell r="K478">
            <v>-146179</v>
          </cell>
          <cell r="L478">
            <v>-46067</v>
          </cell>
          <cell r="M478">
            <v>800</v>
          </cell>
          <cell r="N478">
            <v>-7385</v>
          </cell>
          <cell r="O478">
            <v>-2043</v>
          </cell>
          <cell r="P478">
            <v>-15437</v>
          </cell>
          <cell r="Q478">
            <v>8949</v>
          </cell>
          <cell r="R478">
            <v>-1411</v>
          </cell>
          <cell r="S478">
            <v>62350</v>
          </cell>
        </row>
        <row r="479">
          <cell r="D479" t="str">
            <v>0481</v>
          </cell>
          <cell r="E479" t="str">
            <v>073901</v>
          </cell>
          <cell r="F479" t="str">
            <v xml:space="preserve">   </v>
          </cell>
          <cell r="G479" t="str">
            <v>CHILTON ISD</v>
          </cell>
          <cell r="H479">
            <v>173570</v>
          </cell>
          <cell r="I479">
            <v>438911</v>
          </cell>
          <cell r="J479">
            <v>18114</v>
          </cell>
          <cell r="K479">
            <v>-339993</v>
          </cell>
          <cell r="L479">
            <v>-107145</v>
          </cell>
          <cell r="M479">
            <v>1861</v>
          </cell>
          <cell r="N479">
            <v>-17178</v>
          </cell>
          <cell r="O479">
            <v>-4752</v>
          </cell>
          <cell r="P479">
            <v>-35903</v>
          </cell>
          <cell r="Q479">
            <v>20813</v>
          </cell>
          <cell r="R479">
            <v>-15308</v>
          </cell>
          <cell r="S479">
            <v>132990</v>
          </cell>
        </row>
        <row r="480">
          <cell r="D480" t="str">
            <v>1730</v>
          </cell>
          <cell r="E480" t="str">
            <v>161920</v>
          </cell>
          <cell r="F480" t="str">
            <v xml:space="preserve">   </v>
          </cell>
          <cell r="G480" t="str">
            <v>CHINA SPRING ISD</v>
          </cell>
          <cell r="H480">
            <v>683959</v>
          </cell>
          <cell r="I480">
            <v>1729544</v>
          </cell>
          <cell r="J480">
            <v>71380</v>
          </cell>
          <cell r="K480">
            <v>-1339755</v>
          </cell>
          <cell r="L480">
            <v>-422210</v>
          </cell>
          <cell r="M480">
            <v>7332</v>
          </cell>
          <cell r="N480">
            <v>-67690</v>
          </cell>
          <cell r="O480">
            <v>-18724</v>
          </cell>
          <cell r="P480">
            <v>-141478</v>
          </cell>
          <cell r="Q480">
            <v>82016</v>
          </cell>
          <cell r="R480">
            <v>12213</v>
          </cell>
          <cell r="S480">
            <v>596587</v>
          </cell>
        </row>
        <row r="481">
          <cell r="D481" t="str">
            <v>0483</v>
          </cell>
          <cell r="E481" t="str">
            <v>174901</v>
          </cell>
          <cell r="F481" t="str">
            <v xml:space="preserve">   </v>
          </cell>
          <cell r="G481" t="str">
            <v>CHIRENO ISD</v>
          </cell>
          <cell r="H481">
            <v>128474</v>
          </cell>
          <cell r="I481">
            <v>324875</v>
          </cell>
          <cell r="J481">
            <v>13408</v>
          </cell>
          <cell r="K481">
            <v>-251657</v>
          </cell>
          <cell r="L481">
            <v>-79307</v>
          </cell>
          <cell r="M481">
            <v>1377</v>
          </cell>
          <cell r="N481">
            <v>-12717</v>
          </cell>
          <cell r="O481">
            <v>-3517</v>
          </cell>
          <cell r="P481">
            <v>-26575</v>
          </cell>
          <cell r="Q481">
            <v>15406</v>
          </cell>
          <cell r="R481">
            <v>6642</v>
          </cell>
          <cell r="S481">
            <v>116409</v>
          </cell>
        </row>
        <row r="482">
          <cell r="D482" t="str">
            <v>0730</v>
          </cell>
          <cell r="E482" t="str">
            <v>139905</v>
          </cell>
          <cell r="F482" t="str">
            <v xml:space="preserve">   </v>
          </cell>
          <cell r="G482" t="str">
            <v>CHISUM ISD</v>
          </cell>
          <cell r="H482">
            <v>225275</v>
          </cell>
          <cell r="I482">
            <v>569660</v>
          </cell>
          <cell r="J482">
            <v>23511</v>
          </cell>
          <cell r="K482">
            <v>-441275</v>
          </cell>
          <cell r="L482">
            <v>-139063</v>
          </cell>
          <cell r="M482">
            <v>2415</v>
          </cell>
          <cell r="N482">
            <v>-22297</v>
          </cell>
          <cell r="O482">
            <v>-6167</v>
          </cell>
          <cell r="P482">
            <v>-46599</v>
          </cell>
          <cell r="Q482">
            <v>27014</v>
          </cell>
          <cell r="R482">
            <v>11163</v>
          </cell>
          <cell r="S482">
            <v>203637</v>
          </cell>
        </row>
        <row r="483">
          <cell r="D483" t="str">
            <v>0484</v>
          </cell>
          <cell r="E483" t="str">
            <v>226901</v>
          </cell>
          <cell r="F483" t="str">
            <v xml:space="preserve">   </v>
          </cell>
          <cell r="G483" t="str">
            <v>CHRISTOVAL ISD</v>
          </cell>
          <cell r="H483">
            <v>99942</v>
          </cell>
          <cell r="I483">
            <v>252726</v>
          </cell>
          <cell r="J483">
            <v>10430</v>
          </cell>
          <cell r="K483">
            <v>-195769</v>
          </cell>
          <cell r="L483">
            <v>-61694</v>
          </cell>
          <cell r="M483">
            <v>1071</v>
          </cell>
          <cell r="N483">
            <v>-9892</v>
          </cell>
          <cell r="O483">
            <v>-2736</v>
          </cell>
          <cell r="P483">
            <v>-20673</v>
          </cell>
          <cell r="Q483">
            <v>11984</v>
          </cell>
          <cell r="R483">
            <v>1747</v>
          </cell>
          <cell r="S483">
            <v>87136</v>
          </cell>
        </row>
        <row r="484">
          <cell r="D484" t="str">
            <v>0486</v>
          </cell>
          <cell r="E484" t="str">
            <v>067902</v>
          </cell>
          <cell r="F484" t="str">
            <v xml:space="preserve">   </v>
          </cell>
          <cell r="G484" t="str">
            <v>CISCO ISD</v>
          </cell>
          <cell r="H484">
            <v>234124</v>
          </cell>
          <cell r="I484">
            <v>592034</v>
          </cell>
          <cell r="J484">
            <v>24434</v>
          </cell>
          <cell r="K484">
            <v>-458607</v>
          </cell>
          <cell r="L484">
            <v>-144525</v>
          </cell>
          <cell r="M484">
            <v>2510</v>
          </cell>
          <cell r="N484">
            <v>-23172</v>
          </cell>
          <cell r="O484">
            <v>-6409</v>
          </cell>
          <cell r="P484">
            <v>-48429</v>
          </cell>
          <cell r="Q484">
            <v>28075</v>
          </cell>
          <cell r="R484">
            <v>1016</v>
          </cell>
          <cell r="S484">
            <v>201051</v>
          </cell>
        </row>
        <row r="485">
          <cell r="D485" t="str">
            <v>1716</v>
          </cell>
          <cell r="E485" t="str">
            <v>243906</v>
          </cell>
          <cell r="F485" t="str">
            <v xml:space="preserve">   </v>
          </cell>
          <cell r="G485" t="str">
            <v>CITY VIEW ISD</v>
          </cell>
          <cell r="H485">
            <v>312094</v>
          </cell>
          <cell r="I485">
            <v>789201</v>
          </cell>
          <cell r="J485">
            <v>32571</v>
          </cell>
          <cell r="K485">
            <v>-611338</v>
          </cell>
          <cell r="L485">
            <v>-192657</v>
          </cell>
          <cell r="M485">
            <v>3346</v>
          </cell>
          <cell r="N485">
            <v>-30888</v>
          </cell>
          <cell r="O485">
            <v>-8544</v>
          </cell>
          <cell r="P485">
            <v>-64557</v>
          </cell>
          <cell r="Q485">
            <v>37424</v>
          </cell>
          <cell r="R485">
            <v>58562</v>
          </cell>
          <cell r="S485">
            <v>325214</v>
          </cell>
        </row>
        <row r="486">
          <cell r="D486" t="str">
            <v>0488</v>
          </cell>
          <cell r="E486" t="str">
            <v>065901</v>
          </cell>
          <cell r="F486" t="str">
            <v xml:space="preserve">   </v>
          </cell>
          <cell r="G486" t="str">
            <v>CLARENDON CONS ISD</v>
          </cell>
          <cell r="H486">
            <v>137794</v>
          </cell>
          <cell r="I486">
            <v>348443</v>
          </cell>
          <cell r="J486">
            <v>14381</v>
          </cell>
          <cell r="K486">
            <v>-269914</v>
          </cell>
          <cell r="L486">
            <v>-85061</v>
          </cell>
          <cell r="M486">
            <v>1477</v>
          </cell>
          <cell r="N486">
            <v>-13638</v>
          </cell>
          <cell r="O486">
            <v>-3772</v>
          </cell>
          <cell r="P486">
            <v>-28503</v>
          </cell>
          <cell r="Q486">
            <v>16523</v>
          </cell>
          <cell r="R486">
            <v>9721</v>
          </cell>
          <cell r="S486">
            <v>127451</v>
          </cell>
        </row>
        <row r="487">
          <cell r="D487" t="str">
            <v>0489</v>
          </cell>
          <cell r="E487" t="str">
            <v>194904</v>
          </cell>
          <cell r="F487" t="str">
            <v xml:space="preserve">   </v>
          </cell>
          <cell r="G487" t="str">
            <v>CLARKSVILLE ISD</v>
          </cell>
          <cell r="H487">
            <v>204184</v>
          </cell>
          <cell r="I487">
            <v>516326</v>
          </cell>
          <cell r="J487">
            <v>21309</v>
          </cell>
          <cell r="K487">
            <v>-399961</v>
          </cell>
          <cell r="L487">
            <v>-126044</v>
          </cell>
          <cell r="M487">
            <v>2189</v>
          </cell>
          <cell r="N487">
            <v>-20207</v>
          </cell>
          <cell r="O487">
            <v>-5590</v>
          </cell>
          <cell r="P487">
            <v>-42236</v>
          </cell>
          <cell r="Q487">
            <v>24484</v>
          </cell>
          <cell r="R487">
            <v>18271</v>
          </cell>
          <cell r="S487">
            <v>192725</v>
          </cell>
        </row>
        <row r="488">
          <cell r="D488" t="str">
            <v>0490</v>
          </cell>
          <cell r="E488" t="str">
            <v>006902</v>
          </cell>
          <cell r="F488" t="str">
            <v xml:space="preserve">   </v>
          </cell>
          <cell r="G488" t="str">
            <v>CLAUDE ISD</v>
          </cell>
          <cell r="H488">
            <v>101817</v>
          </cell>
          <cell r="I488">
            <v>257466</v>
          </cell>
          <cell r="J488">
            <v>10626</v>
          </cell>
          <cell r="K488">
            <v>-199441</v>
          </cell>
          <cell r="L488">
            <v>-62852</v>
          </cell>
          <cell r="M488">
            <v>1092</v>
          </cell>
          <cell r="N488">
            <v>-10077</v>
          </cell>
          <cell r="O488">
            <v>-2787</v>
          </cell>
          <cell r="P488">
            <v>-21061</v>
          </cell>
          <cell r="Q488">
            <v>12209</v>
          </cell>
          <cell r="R488">
            <v>11653</v>
          </cell>
          <cell r="S488">
            <v>98645</v>
          </cell>
        </row>
        <row r="489">
          <cell r="D489" t="str">
            <v>0810</v>
          </cell>
          <cell r="E489" t="str">
            <v>084910</v>
          </cell>
          <cell r="F489" t="str">
            <v xml:space="preserve">   </v>
          </cell>
          <cell r="G489" t="str">
            <v>CLEAR CREEK ISD</v>
          </cell>
          <cell r="H489">
            <v>12976728</v>
          </cell>
          <cell r="I489">
            <v>32814578</v>
          </cell>
          <cell r="J489">
            <v>1354299</v>
          </cell>
          <cell r="K489">
            <v>-25419123</v>
          </cell>
          <cell r="L489">
            <v>-8010573</v>
          </cell>
          <cell r="M489">
            <v>139117</v>
          </cell>
          <cell r="N489">
            <v>-1284316</v>
          </cell>
          <cell r="O489">
            <v>-355247</v>
          </cell>
          <cell r="P489">
            <v>-2684262</v>
          </cell>
          <cell r="Q489">
            <v>1556083</v>
          </cell>
          <cell r="R489">
            <v>446346</v>
          </cell>
          <cell r="S489">
            <v>11533630</v>
          </cell>
        </row>
        <row r="490">
          <cell r="D490" t="str">
            <v>0491</v>
          </cell>
          <cell r="E490" t="str">
            <v>126903</v>
          </cell>
          <cell r="F490" t="str">
            <v xml:space="preserve">   </v>
          </cell>
          <cell r="G490" t="str">
            <v>CLEBURNE ISD</v>
          </cell>
          <cell r="H490">
            <v>2314404</v>
          </cell>
          <cell r="I490">
            <v>5852492</v>
          </cell>
          <cell r="J490">
            <v>241540</v>
          </cell>
          <cell r="K490">
            <v>-4533510</v>
          </cell>
          <cell r="L490">
            <v>-1428689</v>
          </cell>
          <cell r="M490">
            <v>24811</v>
          </cell>
          <cell r="N490">
            <v>-229059</v>
          </cell>
          <cell r="O490">
            <v>-63358</v>
          </cell>
          <cell r="P490">
            <v>-478739</v>
          </cell>
          <cell r="Q490">
            <v>277528</v>
          </cell>
          <cell r="R490">
            <v>-43365</v>
          </cell>
          <cell r="S490">
            <v>1934055</v>
          </cell>
        </row>
        <row r="491">
          <cell r="D491" t="str">
            <v>0492</v>
          </cell>
          <cell r="E491" t="str">
            <v>146901</v>
          </cell>
          <cell r="F491" t="str">
            <v xml:space="preserve">   </v>
          </cell>
          <cell r="G491" t="str">
            <v>CLEVELAND ISD</v>
          </cell>
          <cell r="H491">
            <v>2147416</v>
          </cell>
          <cell r="I491">
            <v>5430224</v>
          </cell>
          <cell r="J491">
            <v>224112</v>
          </cell>
          <cell r="K491">
            <v>-4206409</v>
          </cell>
          <cell r="L491">
            <v>-1325606</v>
          </cell>
          <cell r="M491">
            <v>23021</v>
          </cell>
          <cell r="N491">
            <v>-212531</v>
          </cell>
          <cell r="O491">
            <v>-58787</v>
          </cell>
          <cell r="P491">
            <v>-444197</v>
          </cell>
          <cell r="Q491">
            <v>257504</v>
          </cell>
          <cell r="R491">
            <v>708140</v>
          </cell>
          <cell r="S491">
            <v>2542887</v>
          </cell>
        </row>
        <row r="492">
          <cell r="D492" t="str">
            <v>0493</v>
          </cell>
          <cell r="E492" t="str">
            <v>018901</v>
          </cell>
          <cell r="F492" t="str">
            <v xml:space="preserve">   </v>
          </cell>
          <cell r="G492" t="str">
            <v>CLIFTON ISD</v>
          </cell>
          <cell r="H492">
            <v>274045</v>
          </cell>
          <cell r="I492">
            <v>692986</v>
          </cell>
          <cell r="J492">
            <v>28600</v>
          </cell>
          <cell r="K492">
            <v>-536807</v>
          </cell>
          <cell r="L492">
            <v>-169169</v>
          </cell>
          <cell r="M492">
            <v>2938</v>
          </cell>
          <cell r="N492">
            <v>-27123</v>
          </cell>
          <cell r="O492">
            <v>-7502</v>
          </cell>
          <cell r="P492">
            <v>-56687</v>
          </cell>
          <cell r="Q492">
            <v>32862</v>
          </cell>
          <cell r="R492">
            <v>28669</v>
          </cell>
          <cell r="S492">
            <v>262812</v>
          </cell>
        </row>
        <row r="493">
          <cell r="D493" t="str">
            <v>0494</v>
          </cell>
          <cell r="E493" t="str">
            <v>071901</v>
          </cell>
          <cell r="F493" t="str">
            <v xml:space="preserve">   </v>
          </cell>
          <cell r="G493" t="str">
            <v>CLINT ISD</v>
          </cell>
          <cell r="H493">
            <v>3605457</v>
          </cell>
          <cell r="I493">
            <v>9117209</v>
          </cell>
          <cell r="J493">
            <v>376279</v>
          </cell>
          <cell r="K493">
            <v>-7062454</v>
          </cell>
          <cell r="L493">
            <v>-2225659</v>
          </cell>
          <cell r="M493">
            <v>38652</v>
          </cell>
          <cell r="N493">
            <v>-356834</v>
          </cell>
          <cell r="O493">
            <v>-98702</v>
          </cell>
          <cell r="P493">
            <v>-745796</v>
          </cell>
          <cell r="Q493">
            <v>432342</v>
          </cell>
          <cell r="R493">
            <v>292521</v>
          </cell>
          <cell r="S493">
            <v>3373015</v>
          </cell>
        </row>
        <row r="494">
          <cell r="D494" t="str">
            <v>0496</v>
          </cell>
          <cell r="E494" t="str">
            <v>030902</v>
          </cell>
          <cell r="F494" t="str">
            <v xml:space="preserve">   </v>
          </cell>
          <cell r="G494" t="str">
            <v>CLYDE ISD</v>
          </cell>
          <cell r="H494">
            <v>353709</v>
          </cell>
          <cell r="I494">
            <v>894432</v>
          </cell>
          <cell r="J494">
            <v>36914</v>
          </cell>
          <cell r="K494">
            <v>-692853</v>
          </cell>
          <cell r="L494">
            <v>-218346</v>
          </cell>
          <cell r="M494">
            <v>3792</v>
          </cell>
          <cell r="N494">
            <v>-35007</v>
          </cell>
          <cell r="O494">
            <v>-9683</v>
          </cell>
          <cell r="P494">
            <v>-73165</v>
          </cell>
          <cell r="Q494">
            <v>42414</v>
          </cell>
          <cell r="R494">
            <v>500</v>
          </cell>
          <cell r="S494">
            <v>302707</v>
          </cell>
        </row>
        <row r="495">
          <cell r="D495" t="str">
            <v>0497</v>
          </cell>
          <cell r="E495" t="str">
            <v>114902</v>
          </cell>
          <cell r="F495" t="str">
            <v xml:space="preserve">   </v>
          </cell>
          <cell r="G495" t="str">
            <v>COAHOMA ISD</v>
          </cell>
          <cell r="H495">
            <v>361683</v>
          </cell>
          <cell r="I495">
            <v>914597</v>
          </cell>
          <cell r="J495">
            <v>37747</v>
          </cell>
          <cell r="K495">
            <v>-708474</v>
          </cell>
          <cell r="L495">
            <v>-223268</v>
          </cell>
          <cell r="M495">
            <v>3877</v>
          </cell>
          <cell r="N495">
            <v>-35795</v>
          </cell>
          <cell r="O495">
            <v>-9901</v>
          </cell>
          <cell r="P495">
            <v>-74815</v>
          </cell>
          <cell r="Q495">
            <v>43371</v>
          </cell>
          <cell r="R495">
            <v>61098</v>
          </cell>
          <cell r="S495">
            <v>370120</v>
          </cell>
        </row>
        <row r="496">
          <cell r="D496" t="str">
            <v>0498</v>
          </cell>
          <cell r="E496" t="str">
            <v>204901</v>
          </cell>
          <cell r="F496" t="str">
            <v xml:space="preserve">   </v>
          </cell>
          <cell r="G496" t="str">
            <v>COLDSPRING OAKHURST ISD</v>
          </cell>
          <cell r="H496">
            <v>566477</v>
          </cell>
          <cell r="I496">
            <v>1432465</v>
          </cell>
          <cell r="J496">
            <v>59120</v>
          </cell>
          <cell r="K496">
            <v>-1109629</v>
          </cell>
          <cell r="L496">
            <v>-349688</v>
          </cell>
          <cell r="M496">
            <v>6073</v>
          </cell>
          <cell r="N496">
            <v>-56065</v>
          </cell>
          <cell r="O496">
            <v>-15508</v>
          </cell>
          <cell r="P496">
            <v>-117177</v>
          </cell>
          <cell r="Q496">
            <v>67928</v>
          </cell>
          <cell r="R496">
            <v>-41053</v>
          </cell>
          <cell r="S496">
            <v>442943</v>
          </cell>
        </row>
        <row r="497">
          <cell r="D497" t="str">
            <v>0499</v>
          </cell>
          <cell r="E497" t="str">
            <v>042901</v>
          </cell>
          <cell r="F497" t="str">
            <v xml:space="preserve">   </v>
          </cell>
          <cell r="G497" t="str">
            <v>COLEMAN ISD</v>
          </cell>
          <cell r="H497">
            <v>288049</v>
          </cell>
          <cell r="I497">
            <v>728396</v>
          </cell>
          <cell r="J497">
            <v>30062</v>
          </cell>
          <cell r="K497">
            <v>-564236</v>
          </cell>
          <cell r="L497">
            <v>-177813</v>
          </cell>
          <cell r="M497">
            <v>3088</v>
          </cell>
          <cell r="N497">
            <v>-28510</v>
          </cell>
          <cell r="O497">
            <v>-7886</v>
          </cell>
          <cell r="P497">
            <v>-59583</v>
          </cell>
          <cell r="Q497">
            <v>34541</v>
          </cell>
          <cell r="R497">
            <v>-25008</v>
          </cell>
          <cell r="S497">
            <v>221100</v>
          </cell>
        </row>
        <row r="498">
          <cell r="D498" t="str">
            <v>0325</v>
          </cell>
          <cell r="E498" t="str">
            <v>021901</v>
          </cell>
          <cell r="F498" t="str">
            <v xml:space="preserve">   </v>
          </cell>
          <cell r="G498" t="str">
            <v>COLLEGE STATION ISD</v>
          </cell>
          <cell r="H498">
            <v>4040321</v>
          </cell>
          <cell r="I498">
            <v>10216862</v>
          </cell>
          <cell r="J498">
            <v>421663</v>
          </cell>
          <cell r="K498">
            <v>-7914278</v>
          </cell>
          <cell r="L498">
            <v>-2494103</v>
          </cell>
          <cell r="M498">
            <v>43314</v>
          </cell>
          <cell r="N498">
            <v>-399872</v>
          </cell>
          <cell r="O498">
            <v>-110607</v>
          </cell>
          <cell r="P498">
            <v>-835749</v>
          </cell>
          <cell r="Q498">
            <v>484489</v>
          </cell>
          <cell r="R498">
            <v>96819</v>
          </cell>
          <cell r="S498">
            <v>3548859</v>
          </cell>
        </row>
        <row r="499">
          <cell r="D499" t="str">
            <v>0500</v>
          </cell>
          <cell r="E499" t="str">
            <v>091902</v>
          </cell>
          <cell r="F499" t="str">
            <v xml:space="preserve">   </v>
          </cell>
          <cell r="G499" t="str">
            <v>COLLINSVILLE ISD</v>
          </cell>
          <cell r="H499">
            <v>160337</v>
          </cell>
          <cell r="I499">
            <v>405449</v>
          </cell>
          <cell r="J499">
            <v>16733</v>
          </cell>
          <cell r="K499">
            <v>-314073</v>
          </cell>
          <cell r="L499">
            <v>-98977</v>
          </cell>
          <cell r="M499">
            <v>1719</v>
          </cell>
          <cell r="N499">
            <v>-15868</v>
          </cell>
          <cell r="O499">
            <v>-4389</v>
          </cell>
          <cell r="P499">
            <v>-33166</v>
          </cell>
          <cell r="Q499">
            <v>19227</v>
          </cell>
          <cell r="R499">
            <v>16095</v>
          </cell>
          <cell r="S499">
            <v>153087</v>
          </cell>
        </row>
        <row r="500">
          <cell r="D500" t="str">
            <v>0501</v>
          </cell>
          <cell r="E500" t="str">
            <v>229901</v>
          </cell>
          <cell r="F500" t="str">
            <v xml:space="preserve">   </v>
          </cell>
          <cell r="G500" t="str">
            <v>COLMESNEIL ISD</v>
          </cell>
          <cell r="H500">
            <v>113740</v>
          </cell>
          <cell r="I500">
            <v>287618</v>
          </cell>
          <cell r="J500">
            <v>11870</v>
          </cell>
          <cell r="K500">
            <v>-222797</v>
          </cell>
          <cell r="L500">
            <v>-70212</v>
          </cell>
          <cell r="M500">
            <v>1219</v>
          </cell>
          <cell r="N500">
            <v>-11257</v>
          </cell>
          <cell r="O500">
            <v>-3114</v>
          </cell>
          <cell r="P500">
            <v>-23527</v>
          </cell>
          <cell r="Q500">
            <v>13639</v>
          </cell>
          <cell r="R500">
            <v>-1425</v>
          </cell>
          <cell r="S500">
            <v>95754</v>
          </cell>
        </row>
        <row r="501">
          <cell r="D501" t="str">
            <v>0502</v>
          </cell>
          <cell r="E501" t="str">
            <v>168901</v>
          </cell>
          <cell r="F501" t="str">
            <v xml:space="preserve">   </v>
          </cell>
          <cell r="G501" t="str">
            <v>COLORADO ISD</v>
          </cell>
          <cell r="H501">
            <v>277232</v>
          </cell>
          <cell r="I501">
            <v>701044</v>
          </cell>
          <cell r="J501">
            <v>28933</v>
          </cell>
          <cell r="K501">
            <v>-543049</v>
          </cell>
          <cell r="L501">
            <v>-171136</v>
          </cell>
          <cell r="M501">
            <v>2972</v>
          </cell>
          <cell r="N501">
            <v>-27437</v>
          </cell>
          <cell r="O501">
            <v>-7589</v>
          </cell>
          <cell r="P501">
            <v>-57346</v>
          </cell>
          <cell r="Q501">
            <v>33244</v>
          </cell>
          <cell r="R501">
            <v>-94486</v>
          </cell>
          <cell r="S501">
            <v>142382</v>
          </cell>
        </row>
        <row r="502">
          <cell r="D502" t="str">
            <v>1284</v>
          </cell>
          <cell r="E502" t="str">
            <v>020907</v>
          </cell>
          <cell r="F502" t="str">
            <v xml:space="preserve">   </v>
          </cell>
          <cell r="G502" t="str">
            <v>COLUMBIA BRAZORIA ISD</v>
          </cell>
          <cell r="H502">
            <v>1011441</v>
          </cell>
          <cell r="I502">
            <v>2557656</v>
          </cell>
          <cell r="J502">
            <v>105558</v>
          </cell>
          <cell r="K502">
            <v>-1981234</v>
          </cell>
          <cell r="L502">
            <v>-624365</v>
          </cell>
          <cell r="M502">
            <v>10843</v>
          </cell>
          <cell r="N502">
            <v>-100104</v>
          </cell>
          <cell r="O502">
            <v>-27689</v>
          </cell>
          <cell r="P502">
            <v>-209219</v>
          </cell>
          <cell r="Q502">
            <v>121285</v>
          </cell>
          <cell r="R502">
            <v>-61209</v>
          </cell>
          <cell r="S502">
            <v>802963</v>
          </cell>
        </row>
        <row r="503">
          <cell r="D503" t="str">
            <v>0503</v>
          </cell>
          <cell r="E503" t="str">
            <v>045902</v>
          </cell>
          <cell r="F503" t="str">
            <v xml:space="preserve">   </v>
          </cell>
          <cell r="G503" t="str">
            <v>COLUMBUS ISD</v>
          </cell>
          <cell r="H503">
            <v>449097</v>
          </cell>
          <cell r="I503">
            <v>1135643</v>
          </cell>
          <cell r="J503">
            <v>46869</v>
          </cell>
          <cell r="K503">
            <v>-879702</v>
          </cell>
          <cell r="L503">
            <v>-277229</v>
          </cell>
          <cell r="M503">
            <v>4815</v>
          </cell>
          <cell r="N503">
            <v>-44449</v>
          </cell>
          <cell r="O503">
            <v>-12294</v>
          </cell>
          <cell r="P503">
            <v>-92897</v>
          </cell>
          <cell r="Q503">
            <v>53853</v>
          </cell>
          <cell r="R503">
            <v>-2193</v>
          </cell>
          <cell r="S503">
            <v>381513</v>
          </cell>
        </row>
        <row r="504">
          <cell r="D504" t="str">
            <v>1796</v>
          </cell>
          <cell r="E504" t="str">
            <v>046902</v>
          </cell>
          <cell r="F504" t="str">
            <v xml:space="preserve">   </v>
          </cell>
          <cell r="G504" t="str">
            <v>COMAL ISD</v>
          </cell>
          <cell r="H504">
            <v>6176065</v>
          </cell>
          <cell r="I504">
            <v>15617571</v>
          </cell>
          <cell r="J504">
            <v>644557</v>
          </cell>
          <cell r="K504">
            <v>-12097823</v>
          </cell>
          <cell r="L504">
            <v>-3812504</v>
          </cell>
          <cell r="M504">
            <v>66210</v>
          </cell>
          <cell r="N504">
            <v>-611249</v>
          </cell>
          <cell r="O504">
            <v>-169074</v>
          </cell>
          <cell r="P504">
            <v>-1277532</v>
          </cell>
          <cell r="Q504">
            <v>740593</v>
          </cell>
          <cell r="R504">
            <v>2029154</v>
          </cell>
          <cell r="S504">
            <v>7305968</v>
          </cell>
        </row>
        <row r="505">
          <cell r="D505" t="str">
            <v>0504</v>
          </cell>
          <cell r="E505" t="str">
            <v>047901</v>
          </cell>
          <cell r="F505" t="str">
            <v xml:space="preserve">   </v>
          </cell>
          <cell r="G505" t="str">
            <v>COMANCHE ISD</v>
          </cell>
          <cell r="H505">
            <v>356454</v>
          </cell>
          <cell r="I505">
            <v>901374</v>
          </cell>
          <cell r="J505">
            <v>37201</v>
          </cell>
          <cell r="K505">
            <v>-698231</v>
          </cell>
          <cell r="L505">
            <v>-220040</v>
          </cell>
          <cell r="M505">
            <v>3821</v>
          </cell>
          <cell r="N505">
            <v>-35278</v>
          </cell>
          <cell r="O505">
            <v>-9758</v>
          </cell>
          <cell r="P505">
            <v>-73733</v>
          </cell>
          <cell r="Q505">
            <v>42744</v>
          </cell>
          <cell r="R505">
            <v>-26727</v>
          </cell>
          <cell r="S505">
            <v>277827</v>
          </cell>
        </row>
        <row r="506">
          <cell r="D506" t="str">
            <v>0505</v>
          </cell>
          <cell r="E506" t="str">
            <v>130902</v>
          </cell>
          <cell r="F506" t="str">
            <v xml:space="preserve">   </v>
          </cell>
          <cell r="G506" t="str">
            <v>COMFORT ISD</v>
          </cell>
          <cell r="H506">
            <v>353730</v>
          </cell>
          <cell r="I506">
            <v>894485</v>
          </cell>
          <cell r="J506">
            <v>36917</v>
          </cell>
          <cell r="K506">
            <v>-692894</v>
          </cell>
          <cell r="L506">
            <v>-218358</v>
          </cell>
          <cell r="M506">
            <v>3792</v>
          </cell>
          <cell r="N506">
            <v>-35010</v>
          </cell>
          <cell r="O506">
            <v>-9684</v>
          </cell>
          <cell r="P506">
            <v>-73170</v>
          </cell>
          <cell r="Q506">
            <v>42417</v>
          </cell>
          <cell r="R506">
            <v>-53999</v>
          </cell>
          <cell r="S506">
            <v>248226</v>
          </cell>
        </row>
        <row r="507">
          <cell r="D507" t="str">
            <v>0506</v>
          </cell>
          <cell r="E507" t="str">
            <v>116903</v>
          </cell>
          <cell r="F507" t="str">
            <v xml:space="preserve">   </v>
          </cell>
          <cell r="G507" t="str">
            <v>COMMERCE ISD</v>
          </cell>
          <cell r="H507">
            <v>601723</v>
          </cell>
          <cell r="I507">
            <v>1521591</v>
          </cell>
          <cell r="J507">
            <v>62798</v>
          </cell>
          <cell r="K507">
            <v>-1178669</v>
          </cell>
          <cell r="L507">
            <v>-371445</v>
          </cell>
          <cell r="M507">
            <v>6451</v>
          </cell>
          <cell r="N507">
            <v>-59554</v>
          </cell>
          <cell r="O507">
            <v>-16473</v>
          </cell>
          <cell r="P507">
            <v>-124468</v>
          </cell>
          <cell r="Q507">
            <v>72155</v>
          </cell>
          <cell r="R507">
            <v>-16888</v>
          </cell>
          <cell r="S507">
            <v>497221</v>
          </cell>
        </row>
        <row r="508">
          <cell r="D508" t="str">
            <v>1882</v>
          </cell>
          <cell r="E508" t="str">
            <v>043918</v>
          </cell>
          <cell r="F508" t="str">
            <v xml:space="preserve">   </v>
          </cell>
          <cell r="G508" t="str">
            <v>COMMUNITY ISD</v>
          </cell>
          <cell r="H508">
            <v>730516</v>
          </cell>
          <cell r="I508">
            <v>1847273</v>
          </cell>
          <cell r="J508">
            <v>76239</v>
          </cell>
          <cell r="K508">
            <v>-1430951</v>
          </cell>
          <cell r="L508">
            <v>-450949</v>
          </cell>
          <cell r="M508">
            <v>7831</v>
          </cell>
          <cell r="N508">
            <v>-72301</v>
          </cell>
          <cell r="O508">
            <v>-19998</v>
          </cell>
          <cell r="P508">
            <v>-151109</v>
          </cell>
          <cell r="Q508">
            <v>87599</v>
          </cell>
          <cell r="R508">
            <v>105834</v>
          </cell>
          <cell r="S508">
            <v>729984</v>
          </cell>
        </row>
        <row r="509">
          <cell r="D509" t="str">
            <v>1008</v>
          </cell>
          <cell r="E509" t="str">
            <v>112908</v>
          </cell>
          <cell r="F509" t="str">
            <v xml:space="preserve">   </v>
          </cell>
          <cell r="G509" t="str">
            <v>COMO PICKTON ISD</v>
          </cell>
          <cell r="H509">
            <v>224898</v>
          </cell>
          <cell r="I509">
            <v>568706</v>
          </cell>
          <cell r="J509">
            <v>23471</v>
          </cell>
          <cell r="K509">
            <v>-440536</v>
          </cell>
          <cell r="L509">
            <v>-138830</v>
          </cell>
          <cell r="M509">
            <v>2411</v>
          </cell>
          <cell r="N509">
            <v>-22259</v>
          </cell>
          <cell r="O509">
            <v>-6157</v>
          </cell>
          <cell r="P509">
            <v>-46521</v>
          </cell>
          <cell r="Q509">
            <v>26968</v>
          </cell>
          <cell r="R509">
            <v>-23525</v>
          </cell>
          <cell r="S509">
            <v>168626</v>
          </cell>
        </row>
        <row r="510">
          <cell r="D510" t="str">
            <v>0508</v>
          </cell>
          <cell r="E510" t="str">
            <v>233903</v>
          </cell>
          <cell r="F510" t="str">
            <v xml:space="preserve">   </v>
          </cell>
          <cell r="G510" t="str">
            <v>COMSTOCK ISD</v>
          </cell>
          <cell r="H510">
            <v>72271</v>
          </cell>
          <cell r="I510">
            <v>182753</v>
          </cell>
          <cell r="J510">
            <v>7542</v>
          </cell>
          <cell r="K510">
            <v>-141566</v>
          </cell>
          <cell r="L510">
            <v>-44613</v>
          </cell>
          <cell r="M510">
            <v>775</v>
          </cell>
          <cell r="N510">
            <v>-7152</v>
          </cell>
          <cell r="O510">
            <v>-1978</v>
          </cell>
          <cell r="P510">
            <v>-14949</v>
          </cell>
          <cell r="Q510">
            <v>8666</v>
          </cell>
          <cell r="R510">
            <v>-1830</v>
          </cell>
          <cell r="S510">
            <v>59919</v>
          </cell>
        </row>
        <row r="511">
          <cell r="D511" t="str">
            <v>1583</v>
          </cell>
          <cell r="E511" t="str">
            <v>161921</v>
          </cell>
          <cell r="F511" t="str">
            <v xml:space="preserve">   </v>
          </cell>
          <cell r="G511" t="str">
            <v>CONNALLY CONS ISD</v>
          </cell>
          <cell r="H511">
            <v>798117</v>
          </cell>
          <cell r="I511">
            <v>2018217</v>
          </cell>
          <cell r="J511">
            <v>83294</v>
          </cell>
          <cell r="K511">
            <v>-1563370</v>
          </cell>
          <cell r="L511">
            <v>-492680</v>
          </cell>
          <cell r="M511">
            <v>8556</v>
          </cell>
          <cell r="N511">
            <v>-78989</v>
          </cell>
          <cell r="O511">
            <v>-21849</v>
          </cell>
          <cell r="P511">
            <v>-165092</v>
          </cell>
          <cell r="Q511">
            <v>95705</v>
          </cell>
          <cell r="R511">
            <v>38365</v>
          </cell>
          <cell r="S511">
            <v>720274</v>
          </cell>
        </row>
        <row r="512">
          <cell r="D512" t="str">
            <v>0509</v>
          </cell>
          <cell r="E512" t="str">
            <v>170902</v>
          </cell>
          <cell r="F512" t="str">
            <v xml:space="preserve">   </v>
          </cell>
          <cell r="G512" t="str">
            <v>CONROE ISD</v>
          </cell>
          <cell r="H512">
            <v>18432218</v>
          </cell>
          <cell r="I512">
            <v>46610014</v>
          </cell>
          <cell r="J512">
            <v>1923654</v>
          </cell>
          <cell r="K512">
            <v>-36105468</v>
          </cell>
          <cell r="L512">
            <v>-11378264</v>
          </cell>
          <cell r="M512">
            <v>197602</v>
          </cell>
          <cell r="N512">
            <v>-1824247</v>
          </cell>
          <cell r="O512">
            <v>-504595</v>
          </cell>
          <cell r="P512">
            <v>-3812742</v>
          </cell>
          <cell r="Q512">
            <v>2210270</v>
          </cell>
          <cell r="R512">
            <v>1105203</v>
          </cell>
          <cell r="S512">
            <v>16853645</v>
          </cell>
        </row>
        <row r="513">
          <cell r="D513" t="str">
            <v>0511</v>
          </cell>
          <cell r="E513" t="str">
            <v>147901</v>
          </cell>
          <cell r="F513" t="str">
            <v xml:space="preserve">   </v>
          </cell>
          <cell r="G513" t="str">
            <v>COOLIDGE ISD</v>
          </cell>
          <cell r="H513">
            <v>108266</v>
          </cell>
          <cell r="I513">
            <v>273775</v>
          </cell>
          <cell r="J513">
            <v>11299</v>
          </cell>
          <cell r="K513">
            <v>-212074</v>
          </cell>
          <cell r="L513">
            <v>-66833</v>
          </cell>
          <cell r="M513">
            <v>1161</v>
          </cell>
          <cell r="N513">
            <v>-10717</v>
          </cell>
          <cell r="O513">
            <v>-2964</v>
          </cell>
          <cell r="P513">
            <v>-22395</v>
          </cell>
          <cell r="Q513">
            <v>12983</v>
          </cell>
          <cell r="R513">
            <v>-1714</v>
          </cell>
          <cell r="S513">
            <v>90787</v>
          </cell>
        </row>
        <row r="514">
          <cell r="D514" t="str">
            <v>0513</v>
          </cell>
          <cell r="E514" t="str">
            <v>060902</v>
          </cell>
          <cell r="F514" t="str">
            <v xml:space="preserve">   </v>
          </cell>
          <cell r="G514" t="str">
            <v>COOPER ISD</v>
          </cell>
          <cell r="H514">
            <v>216435</v>
          </cell>
          <cell r="I514">
            <v>547306</v>
          </cell>
          <cell r="J514">
            <v>22588</v>
          </cell>
          <cell r="K514">
            <v>-423959</v>
          </cell>
          <cell r="L514">
            <v>-133606</v>
          </cell>
          <cell r="M514">
            <v>2320</v>
          </cell>
          <cell r="N514">
            <v>-21421</v>
          </cell>
          <cell r="O514">
            <v>-5925</v>
          </cell>
          <cell r="P514">
            <v>-44770</v>
          </cell>
          <cell r="Q514">
            <v>25954</v>
          </cell>
          <cell r="R514">
            <v>-7344</v>
          </cell>
          <cell r="S514">
            <v>177578</v>
          </cell>
        </row>
        <row r="515">
          <cell r="D515" t="str">
            <v>1692</v>
          </cell>
          <cell r="E515" t="str">
            <v>057922</v>
          </cell>
          <cell r="F515" t="str">
            <v xml:space="preserve">   </v>
          </cell>
          <cell r="G515" t="str">
            <v>COPPELL ISD</v>
          </cell>
          <cell r="H515">
            <v>4018766</v>
          </cell>
          <cell r="I515">
            <v>10162355</v>
          </cell>
          <cell r="J515">
            <v>419413</v>
          </cell>
          <cell r="K515">
            <v>-7872055</v>
          </cell>
          <cell r="L515">
            <v>-2480797</v>
          </cell>
          <cell r="M515">
            <v>43083</v>
          </cell>
          <cell r="N515">
            <v>-397738</v>
          </cell>
          <cell r="O515">
            <v>-110017</v>
          </cell>
          <cell r="P515">
            <v>-831290</v>
          </cell>
          <cell r="Q515">
            <v>481904</v>
          </cell>
          <cell r="R515">
            <v>304505</v>
          </cell>
          <cell r="S515">
            <v>3738129</v>
          </cell>
        </row>
        <row r="516">
          <cell r="D516" t="str">
            <v>0514</v>
          </cell>
          <cell r="E516" t="str">
            <v>050910</v>
          </cell>
          <cell r="F516" t="str">
            <v xml:space="preserve">   </v>
          </cell>
          <cell r="G516" t="str">
            <v>COPPERAS COVE ISD</v>
          </cell>
          <cell r="H516">
            <v>2468682</v>
          </cell>
          <cell r="I516">
            <v>6242619</v>
          </cell>
          <cell r="J516">
            <v>257641</v>
          </cell>
          <cell r="K516">
            <v>-4835713</v>
          </cell>
          <cell r="L516">
            <v>-1523925</v>
          </cell>
          <cell r="M516">
            <v>26465</v>
          </cell>
          <cell r="N516">
            <v>-244326</v>
          </cell>
          <cell r="O516">
            <v>-67582</v>
          </cell>
          <cell r="P516">
            <v>-510652</v>
          </cell>
          <cell r="Q516">
            <v>296028</v>
          </cell>
          <cell r="R516">
            <v>142840</v>
          </cell>
          <cell r="S516">
            <v>2252077</v>
          </cell>
        </row>
        <row r="517">
          <cell r="D517" t="str">
            <v>0515</v>
          </cell>
          <cell r="E517" t="str">
            <v>178904</v>
          </cell>
          <cell r="F517" t="str">
            <v xml:space="preserve">   </v>
          </cell>
          <cell r="G517" t="str">
            <v>CORPUS CHRISTI ISD</v>
          </cell>
          <cell r="H517">
            <v>11203222</v>
          </cell>
          <cell r="I517">
            <v>28329869</v>
          </cell>
          <cell r="J517">
            <v>1169210</v>
          </cell>
          <cell r="K517">
            <v>-21945138</v>
          </cell>
          <cell r="L517">
            <v>-6915783</v>
          </cell>
          <cell r="M517">
            <v>120104</v>
          </cell>
          <cell r="N517">
            <v>-1108790</v>
          </cell>
          <cell r="O517">
            <v>-306696</v>
          </cell>
          <cell r="P517">
            <v>-2317409</v>
          </cell>
          <cell r="Q517">
            <v>1343416</v>
          </cell>
          <cell r="R517">
            <v>-1040877</v>
          </cell>
          <cell r="S517">
            <v>8531128</v>
          </cell>
        </row>
        <row r="518">
          <cell r="D518" t="str">
            <v>0516</v>
          </cell>
          <cell r="E518" t="str">
            <v>187904</v>
          </cell>
          <cell r="F518" t="str">
            <v xml:space="preserve">   </v>
          </cell>
          <cell r="G518" t="str">
            <v>CORRIGAN CAMDEN CISD</v>
          </cell>
          <cell r="H518">
            <v>402032</v>
          </cell>
          <cell r="I518">
            <v>1016629</v>
          </cell>
          <cell r="J518">
            <v>41958</v>
          </cell>
          <cell r="K518">
            <v>-787511</v>
          </cell>
          <cell r="L518">
            <v>-248176</v>
          </cell>
          <cell r="M518">
            <v>4310</v>
          </cell>
          <cell r="N518">
            <v>-39788</v>
          </cell>
          <cell r="O518">
            <v>-11006</v>
          </cell>
          <cell r="P518">
            <v>-83161</v>
          </cell>
          <cell r="Q518">
            <v>48209</v>
          </cell>
          <cell r="R518">
            <v>67682</v>
          </cell>
          <cell r="S518">
            <v>411178</v>
          </cell>
        </row>
        <row r="519">
          <cell r="D519" t="str">
            <v>0517</v>
          </cell>
          <cell r="E519" t="str">
            <v>175903</v>
          </cell>
          <cell r="F519" t="str">
            <v xml:space="preserve">   </v>
          </cell>
          <cell r="G519" t="str">
            <v>CORSICANA ISD</v>
          </cell>
          <cell r="H519">
            <v>2269276</v>
          </cell>
          <cell r="I519">
            <v>5738374</v>
          </cell>
          <cell r="J519">
            <v>236830</v>
          </cell>
          <cell r="K519">
            <v>-4445111</v>
          </cell>
          <cell r="L519">
            <v>-1400831</v>
          </cell>
          <cell r="M519">
            <v>24328</v>
          </cell>
          <cell r="N519">
            <v>-224591</v>
          </cell>
          <cell r="O519">
            <v>-62123</v>
          </cell>
          <cell r="P519">
            <v>-469404</v>
          </cell>
          <cell r="Q519">
            <v>272116</v>
          </cell>
          <cell r="R519">
            <v>300325</v>
          </cell>
          <cell r="S519">
            <v>2239189</v>
          </cell>
        </row>
        <row r="520">
          <cell r="D520" t="str">
            <v>0518</v>
          </cell>
          <cell r="E520" t="str">
            <v>095902</v>
          </cell>
          <cell r="F520" t="str">
            <v xml:space="preserve">   </v>
          </cell>
          <cell r="G520" t="str">
            <v>COTTON CENTER ISD</v>
          </cell>
          <cell r="H520">
            <v>47435</v>
          </cell>
          <cell r="I520">
            <v>119951</v>
          </cell>
          <cell r="J520">
            <v>4951</v>
          </cell>
          <cell r="K520">
            <v>-92917</v>
          </cell>
          <cell r="L520">
            <v>-29282</v>
          </cell>
          <cell r="M520">
            <v>509</v>
          </cell>
          <cell r="N520">
            <v>-4697</v>
          </cell>
          <cell r="O520">
            <v>-1299</v>
          </cell>
          <cell r="P520">
            <v>-9812</v>
          </cell>
          <cell r="Q520">
            <v>5688</v>
          </cell>
          <cell r="R520">
            <v>-11064</v>
          </cell>
          <cell r="S520">
            <v>29463</v>
          </cell>
        </row>
        <row r="521">
          <cell r="D521" t="str">
            <v>1580</v>
          </cell>
          <cell r="E521" t="str">
            <v>142901</v>
          </cell>
          <cell r="F521" t="str">
            <v xml:space="preserve">   </v>
          </cell>
          <cell r="G521" t="str">
            <v>COTULLA ISD</v>
          </cell>
          <cell r="H521">
            <v>636022</v>
          </cell>
          <cell r="I521">
            <v>1608325</v>
          </cell>
          <cell r="J521">
            <v>66378</v>
          </cell>
          <cell r="K521">
            <v>-1245855</v>
          </cell>
          <cell r="L521">
            <v>-392618</v>
          </cell>
          <cell r="M521">
            <v>6818</v>
          </cell>
          <cell r="N521">
            <v>-62948</v>
          </cell>
          <cell r="O521">
            <v>-17412</v>
          </cell>
          <cell r="P521">
            <v>-131562</v>
          </cell>
          <cell r="Q521">
            <v>76268</v>
          </cell>
          <cell r="R521">
            <v>6116</v>
          </cell>
          <cell r="S521">
            <v>549532</v>
          </cell>
        </row>
        <row r="522">
          <cell r="D522" t="str">
            <v>1955</v>
          </cell>
          <cell r="E522" t="str">
            <v>246914</v>
          </cell>
          <cell r="F522" t="str">
            <v xml:space="preserve">   </v>
          </cell>
          <cell r="G522" t="str">
            <v>COUPLAND ISD</v>
          </cell>
          <cell r="H522">
            <v>43355</v>
          </cell>
          <cell r="I522">
            <v>109634</v>
          </cell>
          <cell r="J522">
            <v>4525</v>
          </cell>
          <cell r="K522">
            <v>-84926</v>
          </cell>
          <cell r="L522">
            <v>-26763</v>
          </cell>
          <cell r="M522">
            <v>465</v>
          </cell>
          <cell r="N522">
            <v>-4291</v>
          </cell>
          <cell r="O522">
            <v>-1187</v>
          </cell>
          <cell r="P522">
            <v>-8968</v>
          </cell>
          <cell r="Q522">
            <v>5199</v>
          </cell>
          <cell r="R522">
            <v>1735</v>
          </cell>
          <cell r="S522">
            <v>38778</v>
          </cell>
        </row>
        <row r="523">
          <cell r="D523" t="str">
            <v>0521</v>
          </cell>
          <cell r="E523" t="str">
            <v>109903</v>
          </cell>
          <cell r="F523" t="str">
            <v xml:space="preserve">   </v>
          </cell>
          <cell r="G523" t="str">
            <v>COVINGTON ISD</v>
          </cell>
          <cell r="H523">
            <v>206349</v>
          </cell>
          <cell r="I523">
            <v>521801</v>
          </cell>
          <cell r="J523">
            <v>21535</v>
          </cell>
          <cell r="K523">
            <v>-404202</v>
          </cell>
          <cell r="L523">
            <v>-127380</v>
          </cell>
          <cell r="M523">
            <v>2212</v>
          </cell>
          <cell r="N523">
            <v>-20422</v>
          </cell>
          <cell r="O523">
            <v>-5649</v>
          </cell>
          <cell r="P523">
            <v>-42684</v>
          </cell>
          <cell r="Q523">
            <v>24744</v>
          </cell>
          <cell r="R523">
            <v>-16518</v>
          </cell>
          <cell r="S523">
            <v>159786</v>
          </cell>
        </row>
        <row r="524">
          <cell r="D524" t="str">
            <v>0522</v>
          </cell>
          <cell r="E524" t="str">
            <v>129901</v>
          </cell>
          <cell r="F524" t="str">
            <v xml:space="preserve">   </v>
          </cell>
          <cell r="G524" t="str">
            <v>CRANDALL ISD</v>
          </cell>
          <cell r="H524">
            <v>1233444</v>
          </cell>
          <cell r="I524">
            <v>3119041</v>
          </cell>
          <cell r="J524">
            <v>128727</v>
          </cell>
          <cell r="K524">
            <v>-2416099</v>
          </cell>
          <cell r="L524">
            <v>-761409</v>
          </cell>
          <cell r="M524">
            <v>13223</v>
          </cell>
          <cell r="N524">
            <v>-122075</v>
          </cell>
          <cell r="O524">
            <v>-33766</v>
          </cell>
          <cell r="P524">
            <v>-255140</v>
          </cell>
          <cell r="Q524">
            <v>147906</v>
          </cell>
          <cell r="R524">
            <v>220421</v>
          </cell>
          <cell r="S524">
            <v>1274273</v>
          </cell>
        </row>
        <row r="525">
          <cell r="D525" t="str">
            <v>0523</v>
          </cell>
          <cell r="E525" t="str">
            <v>052901</v>
          </cell>
          <cell r="F525" t="str">
            <v xml:space="preserve">   </v>
          </cell>
          <cell r="G525" t="str">
            <v>CRANE ISD</v>
          </cell>
          <cell r="H525">
            <v>380538</v>
          </cell>
          <cell r="I525">
            <v>962277</v>
          </cell>
          <cell r="J525">
            <v>39714</v>
          </cell>
          <cell r="K525">
            <v>-745408</v>
          </cell>
          <cell r="L525">
            <v>-234907</v>
          </cell>
          <cell r="M525">
            <v>4080</v>
          </cell>
          <cell r="N525">
            <v>-37662</v>
          </cell>
          <cell r="O525">
            <v>-10418</v>
          </cell>
          <cell r="P525">
            <v>-78715</v>
          </cell>
          <cell r="Q525">
            <v>45632</v>
          </cell>
          <cell r="R525">
            <v>-73671</v>
          </cell>
          <cell r="S525">
            <v>251460</v>
          </cell>
        </row>
        <row r="526">
          <cell r="D526" t="str">
            <v>1637</v>
          </cell>
          <cell r="E526" t="str">
            <v>018908</v>
          </cell>
          <cell r="F526" t="str">
            <v xml:space="preserve">   </v>
          </cell>
          <cell r="G526" t="str">
            <v>CRANFILLS GAP ISD</v>
          </cell>
          <cell r="H526">
            <v>42491</v>
          </cell>
          <cell r="I526">
            <v>107449</v>
          </cell>
          <cell r="J526">
            <v>4435</v>
          </cell>
          <cell r="K526">
            <v>-83233</v>
          </cell>
          <cell r="L526">
            <v>-26230</v>
          </cell>
          <cell r="M526">
            <v>456</v>
          </cell>
          <cell r="N526">
            <v>-4204</v>
          </cell>
          <cell r="O526">
            <v>-1163</v>
          </cell>
          <cell r="P526">
            <v>-8789</v>
          </cell>
          <cell r="Q526">
            <v>5095</v>
          </cell>
          <cell r="R526">
            <v>-887</v>
          </cell>
          <cell r="S526">
            <v>35420</v>
          </cell>
        </row>
        <row r="527">
          <cell r="D527" t="str">
            <v>0524</v>
          </cell>
          <cell r="E527" t="str">
            <v>161901</v>
          </cell>
          <cell r="F527" t="str">
            <v xml:space="preserve">   </v>
          </cell>
          <cell r="G527" t="str">
            <v>CRAWFORD ISD</v>
          </cell>
          <cell r="H527">
            <v>168202</v>
          </cell>
          <cell r="I527">
            <v>425337</v>
          </cell>
          <cell r="J527">
            <v>17554</v>
          </cell>
          <cell r="K527">
            <v>-329478</v>
          </cell>
          <cell r="L527">
            <v>-103832</v>
          </cell>
          <cell r="M527">
            <v>1803</v>
          </cell>
          <cell r="N527">
            <v>-16646</v>
          </cell>
          <cell r="O527">
            <v>-4605</v>
          </cell>
          <cell r="P527">
            <v>-34793</v>
          </cell>
          <cell r="Q527">
            <v>20170</v>
          </cell>
          <cell r="R527">
            <v>4184</v>
          </cell>
          <cell r="S527">
            <v>147896</v>
          </cell>
        </row>
        <row r="528">
          <cell r="D528" t="str">
            <v>0092</v>
          </cell>
          <cell r="E528" t="str">
            <v>053001</v>
          </cell>
          <cell r="F528" t="str">
            <v xml:space="preserve">   </v>
          </cell>
          <cell r="G528" t="str">
            <v>CROCKETT CTY SCHOOL DIST</v>
          </cell>
          <cell r="H528">
            <v>263337</v>
          </cell>
          <cell r="I528">
            <v>665907</v>
          </cell>
          <cell r="J528">
            <v>27483</v>
          </cell>
          <cell r="K528">
            <v>-515831</v>
          </cell>
          <cell r="L528">
            <v>-162559</v>
          </cell>
          <cell r="M528">
            <v>2823</v>
          </cell>
          <cell r="N528">
            <v>-26062</v>
          </cell>
          <cell r="O528">
            <v>-7209</v>
          </cell>
          <cell r="P528">
            <v>-54472</v>
          </cell>
          <cell r="Q528">
            <v>31578</v>
          </cell>
          <cell r="R528">
            <v>77140</v>
          </cell>
          <cell r="S528">
            <v>302135</v>
          </cell>
        </row>
        <row r="529">
          <cell r="D529" t="str">
            <v>0525</v>
          </cell>
          <cell r="E529" t="str">
            <v>113901</v>
          </cell>
          <cell r="F529" t="str">
            <v xml:space="preserve">   </v>
          </cell>
          <cell r="G529" t="str">
            <v>CROCKETT ISD</v>
          </cell>
          <cell r="H529">
            <v>532270</v>
          </cell>
          <cell r="I529">
            <v>1345963</v>
          </cell>
          <cell r="J529">
            <v>55550</v>
          </cell>
          <cell r="K529">
            <v>-1042622</v>
          </cell>
          <cell r="L529">
            <v>-328572</v>
          </cell>
          <cell r="M529">
            <v>5706</v>
          </cell>
          <cell r="N529">
            <v>-52679</v>
          </cell>
          <cell r="O529">
            <v>-14571</v>
          </cell>
          <cell r="P529">
            <v>-110101</v>
          </cell>
          <cell r="Q529">
            <v>63826</v>
          </cell>
          <cell r="R529">
            <v>-23470</v>
          </cell>
          <cell r="S529">
            <v>431300</v>
          </cell>
        </row>
        <row r="530">
          <cell r="D530" t="str">
            <v>0526</v>
          </cell>
          <cell r="E530" t="str">
            <v>101906</v>
          </cell>
          <cell r="F530" t="str">
            <v xml:space="preserve">   </v>
          </cell>
          <cell r="G530" t="str">
            <v>CROSBY ISD</v>
          </cell>
          <cell r="H530">
            <v>2031770</v>
          </cell>
          <cell r="I530">
            <v>5137788</v>
          </cell>
          <cell r="J530">
            <v>212043</v>
          </cell>
          <cell r="K530">
            <v>-3979880</v>
          </cell>
          <cell r="L530">
            <v>-1254218</v>
          </cell>
          <cell r="M530">
            <v>21782</v>
          </cell>
          <cell r="N530">
            <v>-201087</v>
          </cell>
          <cell r="O530">
            <v>-55621</v>
          </cell>
          <cell r="P530">
            <v>-420276</v>
          </cell>
          <cell r="Q530">
            <v>243636</v>
          </cell>
          <cell r="R530">
            <v>-421128</v>
          </cell>
          <cell r="S530">
            <v>1314809</v>
          </cell>
        </row>
        <row r="531">
          <cell r="D531" t="str">
            <v>0527</v>
          </cell>
          <cell r="E531" t="str">
            <v>054901</v>
          </cell>
          <cell r="F531" t="str">
            <v xml:space="preserve">   </v>
          </cell>
          <cell r="G531" t="str">
            <v>CROSBYTON CONS ISD</v>
          </cell>
          <cell r="H531">
            <v>131910</v>
          </cell>
          <cell r="I531">
            <v>333565</v>
          </cell>
          <cell r="J531">
            <v>13767</v>
          </cell>
          <cell r="K531">
            <v>-258389</v>
          </cell>
          <cell r="L531">
            <v>-81429</v>
          </cell>
          <cell r="M531">
            <v>1414</v>
          </cell>
          <cell r="N531">
            <v>-13055</v>
          </cell>
          <cell r="O531">
            <v>-3611</v>
          </cell>
          <cell r="P531">
            <v>-27286</v>
          </cell>
          <cell r="Q531">
            <v>15818</v>
          </cell>
          <cell r="R531">
            <v>-51</v>
          </cell>
          <cell r="S531">
            <v>112653</v>
          </cell>
        </row>
        <row r="532">
          <cell r="D532" t="str">
            <v>0528</v>
          </cell>
          <cell r="E532" t="str">
            <v>030901</v>
          </cell>
          <cell r="F532" t="str">
            <v xml:space="preserve">   </v>
          </cell>
          <cell r="G532" t="str">
            <v>CROSS PLAINS ISD</v>
          </cell>
          <cell r="H532">
            <v>102447</v>
          </cell>
          <cell r="I532">
            <v>259060</v>
          </cell>
          <cell r="J532">
            <v>10692</v>
          </cell>
          <cell r="K532">
            <v>-200675</v>
          </cell>
          <cell r="L532">
            <v>-63241</v>
          </cell>
          <cell r="M532">
            <v>1098</v>
          </cell>
          <cell r="N532">
            <v>-10140</v>
          </cell>
          <cell r="O532">
            <v>-2805</v>
          </cell>
          <cell r="P532">
            <v>-21191</v>
          </cell>
          <cell r="Q532">
            <v>12285</v>
          </cell>
          <cell r="R532">
            <v>5853</v>
          </cell>
          <cell r="S532">
            <v>93383</v>
          </cell>
        </row>
        <row r="533">
          <cell r="D533" t="str">
            <v>0529</v>
          </cell>
          <cell r="E533" t="str">
            <v>107904</v>
          </cell>
          <cell r="F533" t="str">
            <v xml:space="preserve">   </v>
          </cell>
          <cell r="G533" t="str">
            <v>CROSS ROADS ISD</v>
          </cell>
          <cell r="H533">
            <v>153043</v>
          </cell>
          <cell r="I533">
            <v>387004</v>
          </cell>
          <cell r="J533">
            <v>15972</v>
          </cell>
          <cell r="K533">
            <v>-299785</v>
          </cell>
          <cell r="L533">
            <v>-94474</v>
          </cell>
          <cell r="M533">
            <v>1641</v>
          </cell>
          <cell r="N533">
            <v>-15146</v>
          </cell>
          <cell r="O533">
            <v>-4190</v>
          </cell>
          <cell r="P533">
            <v>-31657</v>
          </cell>
          <cell r="Q533">
            <v>18352</v>
          </cell>
          <cell r="R533">
            <v>13093</v>
          </cell>
          <cell r="S533">
            <v>143853</v>
          </cell>
        </row>
        <row r="534">
          <cell r="D534" t="str">
            <v>0530</v>
          </cell>
          <cell r="E534" t="str">
            <v>078901</v>
          </cell>
          <cell r="F534" t="str">
            <v xml:space="preserve">   </v>
          </cell>
          <cell r="G534" t="str">
            <v>CROWELL CONS ISD</v>
          </cell>
          <cell r="H534">
            <v>65739</v>
          </cell>
          <cell r="I534">
            <v>166236</v>
          </cell>
          <cell r="J534">
            <v>6861</v>
          </cell>
          <cell r="K534">
            <v>-128771</v>
          </cell>
          <cell r="L534">
            <v>-40581</v>
          </cell>
          <cell r="M534">
            <v>705</v>
          </cell>
          <cell r="N534">
            <v>-6506</v>
          </cell>
          <cell r="O534">
            <v>-1800</v>
          </cell>
          <cell r="P534">
            <v>-13598</v>
          </cell>
          <cell r="Q534">
            <v>7883</v>
          </cell>
          <cell r="R534">
            <v>-6956</v>
          </cell>
          <cell r="S534">
            <v>49212</v>
          </cell>
        </row>
        <row r="535">
          <cell r="D535" t="str">
            <v>1787</v>
          </cell>
          <cell r="E535" t="str">
            <v>220912</v>
          </cell>
          <cell r="F535" t="str">
            <v xml:space="preserve">   </v>
          </cell>
          <cell r="G535" t="str">
            <v>CROWLEY ISD</v>
          </cell>
          <cell r="H535">
            <v>5585926</v>
          </cell>
          <cell r="I535">
            <v>14125271</v>
          </cell>
          <cell r="J535">
            <v>582968</v>
          </cell>
          <cell r="K535">
            <v>-10941844</v>
          </cell>
          <cell r="L535">
            <v>-3448209</v>
          </cell>
          <cell r="M535">
            <v>59884</v>
          </cell>
          <cell r="N535">
            <v>-552843</v>
          </cell>
          <cell r="O535">
            <v>-152919</v>
          </cell>
          <cell r="P535">
            <v>-1155460</v>
          </cell>
          <cell r="Q535">
            <v>669827</v>
          </cell>
          <cell r="R535">
            <v>83798</v>
          </cell>
          <cell r="S535">
            <v>4856399</v>
          </cell>
        </row>
        <row r="536">
          <cell r="D536" t="str">
            <v>1408</v>
          </cell>
          <cell r="E536" t="str">
            <v>254901</v>
          </cell>
          <cell r="F536" t="str">
            <v xml:space="preserve">   </v>
          </cell>
          <cell r="G536" t="str">
            <v>CRYSTAL CITY ISD</v>
          </cell>
          <cell r="H536">
            <v>549882</v>
          </cell>
          <cell r="I536">
            <v>1390500</v>
          </cell>
          <cell r="J536">
            <v>57388</v>
          </cell>
          <cell r="K536">
            <v>-1077122</v>
          </cell>
          <cell r="L536">
            <v>-339444</v>
          </cell>
          <cell r="M536">
            <v>5895</v>
          </cell>
          <cell r="N536">
            <v>-54421</v>
          </cell>
          <cell r="O536">
            <v>-15053</v>
          </cell>
          <cell r="P536">
            <v>-113744</v>
          </cell>
          <cell r="Q536">
            <v>65938</v>
          </cell>
          <cell r="R536">
            <v>-135325</v>
          </cell>
          <cell r="S536">
            <v>334494</v>
          </cell>
        </row>
        <row r="537">
          <cell r="D537" t="str">
            <v>0531</v>
          </cell>
          <cell r="E537" t="str">
            <v>062901</v>
          </cell>
          <cell r="F537" t="str">
            <v xml:space="preserve">   </v>
          </cell>
          <cell r="G537" t="str">
            <v>CUERO ISD</v>
          </cell>
          <cell r="H537">
            <v>547909</v>
          </cell>
          <cell r="I537">
            <v>1385511</v>
          </cell>
          <cell r="J537">
            <v>57182</v>
          </cell>
          <cell r="K537">
            <v>-1073257</v>
          </cell>
          <cell r="L537">
            <v>-338226</v>
          </cell>
          <cell r="M537">
            <v>5874</v>
          </cell>
          <cell r="N537">
            <v>-54227</v>
          </cell>
          <cell r="O537">
            <v>-14999</v>
          </cell>
          <cell r="P537">
            <v>-113336</v>
          </cell>
          <cell r="Q537">
            <v>65702</v>
          </cell>
          <cell r="R537">
            <v>50761</v>
          </cell>
          <cell r="S537">
            <v>518894</v>
          </cell>
        </row>
        <row r="538">
          <cell r="D538" t="str">
            <v>1800</v>
          </cell>
          <cell r="E538" t="str">
            <v>055901</v>
          </cell>
          <cell r="F538" t="str">
            <v xml:space="preserve">   </v>
          </cell>
          <cell r="G538" t="str">
            <v>CULBERSON COUNTY-ALLAMOORE ISD</v>
          </cell>
          <cell r="H538">
            <v>144150</v>
          </cell>
          <cell r="I538">
            <v>364516</v>
          </cell>
          <cell r="J538">
            <v>15044</v>
          </cell>
          <cell r="K538">
            <v>-282365</v>
          </cell>
          <cell r="L538">
            <v>-88984</v>
          </cell>
          <cell r="M538">
            <v>1545</v>
          </cell>
          <cell r="N538">
            <v>-14267</v>
          </cell>
          <cell r="O538">
            <v>-3946</v>
          </cell>
          <cell r="P538">
            <v>-29818</v>
          </cell>
          <cell r="Q538">
            <v>17286</v>
          </cell>
          <cell r="R538">
            <v>5435</v>
          </cell>
          <cell r="S538">
            <v>128596</v>
          </cell>
        </row>
        <row r="539">
          <cell r="D539" t="str">
            <v>0532</v>
          </cell>
          <cell r="E539" t="str">
            <v>112905</v>
          </cell>
          <cell r="F539" t="str">
            <v xml:space="preserve">   </v>
          </cell>
          <cell r="G539" t="str">
            <v>CUMBY ISD</v>
          </cell>
          <cell r="H539">
            <v>112069</v>
          </cell>
          <cell r="I539">
            <v>283391</v>
          </cell>
          <cell r="J539">
            <v>11696</v>
          </cell>
          <cell r="K539">
            <v>-219523</v>
          </cell>
          <cell r="L539">
            <v>-69180</v>
          </cell>
          <cell r="M539">
            <v>1201</v>
          </cell>
          <cell r="N539">
            <v>-11092</v>
          </cell>
          <cell r="O539">
            <v>-3068</v>
          </cell>
          <cell r="P539">
            <v>-23182</v>
          </cell>
          <cell r="Q539">
            <v>13439</v>
          </cell>
          <cell r="R539">
            <v>7355</v>
          </cell>
          <cell r="S539">
            <v>103106</v>
          </cell>
        </row>
        <row r="540">
          <cell r="D540" t="str">
            <v>0534</v>
          </cell>
          <cell r="E540" t="str">
            <v>174902</v>
          </cell>
          <cell r="F540" t="str">
            <v xml:space="preserve">   </v>
          </cell>
          <cell r="G540" t="str">
            <v>CUSHING ISD</v>
          </cell>
          <cell r="H540">
            <v>135237</v>
          </cell>
          <cell r="I540">
            <v>341978</v>
          </cell>
          <cell r="J540">
            <v>14114</v>
          </cell>
          <cell r="K540">
            <v>-264906</v>
          </cell>
          <cell r="L540">
            <v>-83483</v>
          </cell>
          <cell r="M540">
            <v>1450</v>
          </cell>
          <cell r="N540">
            <v>-13384</v>
          </cell>
          <cell r="O540">
            <v>-3702</v>
          </cell>
          <cell r="P540">
            <v>-27974</v>
          </cell>
          <cell r="Q540">
            <v>16217</v>
          </cell>
          <cell r="R540">
            <v>338</v>
          </cell>
          <cell r="S540">
            <v>115885</v>
          </cell>
        </row>
        <row r="541">
          <cell r="D541" t="str">
            <v>0603</v>
          </cell>
          <cell r="E541" t="str">
            <v>101907</v>
          </cell>
          <cell r="F541" t="str">
            <v xml:space="preserve">   </v>
          </cell>
          <cell r="G541" t="str">
            <v>CYPRESS FAIRBANKS ISD</v>
          </cell>
          <cell r="H541">
            <v>38521921</v>
          </cell>
          <cell r="I541">
            <v>97411350</v>
          </cell>
          <cell r="J541">
            <v>4020290</v>
          </cell>
          <cell r="K541">
            <v>-75457656</v>
          </cell>
          <cell r="L541">
            <v>-23779698</v>
          </cell>
          <cell r="M541">
            <v>412973</v>
          </cell>
          <cell r="N541">
            <v>-3812539</v>
          </cell>
          <cell r="O541">
            <v>-1054564</v>
          </cell>
          <cell r="P541">
            <v>-7968337</v>
          </cell>
          <cell r="Q541">
            <v>4619294</v>
          </cell>
          <cell r="R541">
            <v>445097</v>
          </cell>
          <cell r="S541">
            <v>33358131</v>
          </cell>
        </row>
        <row r="542">
          <cell r="D542" t="str">
            <v>0552</v>
          </cell>
          <cell r="E542" t="str">
            <v>163902</v>
          </cell>
          <cell r="F542" t="str">
            <v xml:space="preserve">   </v>
          </cell>
          <cell r="G542" t="str">
            <v>D HANIS ISD</v>
          </cell>
          <cell r="H542">
            <v>141710</v>
          </cell>
          <cell r="I542">
            <v>358344</v>
          </cell>
          <cell r="J542">
            <v>14789</v>
          </cell>
          <cell r="K542">
            <v>-277584</v>
          </cell>
          <cell r="L542">
            <v>-87478</v>
          </cell>
          <cell r="M542">
            <v>1519</v>
          </cell>
          <cell r="N542">
            <v>-14023</v>
          </cell>
          <cell r="O542">
            <v>-3879</v>
          </cell>
          <cell r="P542">
            <v>-29313</v>
          </cell>
          <cell r="Q542">
            <v>16993</v>
          </cell>
          <cell r="R542">
            <v>3482</v>
          </cell>
          <cell r="S542">
            <v>124560</v>
          </cell>
        </row>
        <row r="543">
          <cell r="D543" t="str">
            <v>0535</v>
          </cell>
          <cell r="E543" t="str">
            <v>172902</v>
          </cell>
          <cell r="F543" t="str">
            <v xml:space="preserve">   </v>
          </cell>
          <cell r="G543" t="str">
            <v>DAINGERFIELD-LONE STAR ISD</v>
          </cell>
          <cell r="H543">
            <v>325082</v>
          </cell>
          <cell r="I543">
            <v>822043</v>
          </cell>
          <cell r="J543">
            <v>33927</v>
          </cell>
          <cell r="K543">
            <v>-636778</v>
          </cell>
          <cell r="L543">
            <v>-200674</v>
          </cell>
          <cell r="M543">
            <v>3485</v>
          </cell>
          <cell r="N543">
            <v>-32174</v>
          </cell>
          <cell r="O543">
            <v>-8899</v>
          </cell>
          <cell r="P543">
            <v>-67244</v>
          </cell>
          <cell r="Q543">
            <v>38982</v>
          </cell>
          <cell r="R543">
            <v>58415</v>
          </cell>
          <cell r="S543">
            <v>336165</v>
          </cell>
        </row>
        <row r="544">
          <cell r="D544" t="str">
            <v>0536</v>
          </cell>
          <cell r="E544" t="str">
            <v>056901</v>
          </cell>
          <cell r="F544" t="str">
            <v xml:space="preserve">   </v>
          </cell>
          <cell r="G544" t="str">
            <v>DALHART ISD</v>
          </cell>
          <cell r="H544">
            <v>482332</v>
          </cell>
          <cell r="I544">
            <v>1219686</v>
          </cell>
          <cell r="J544">
            <v>50338</v>
          </cell>
          <cell r="K544">
            <v>-944804</v>
          </cell>
          <cell r="L544">
            <v>-297745</v>
          </cell>
          <cell r="M544">
            <v>5171</v>
          </cell>
          <cell r="N544">
            <v>-47737</v>
          </cell>
          <cell r="O544">
            <v>-13204</v>
          </cell>
          <cell r="P544">
            <v>-99771</v>
          </cell>
          <cell r="Q544">
            <v>57838</v>
          </cell>
          <cell r="R544">
            <v>-51685</v>
          </cell>
          <cell r="S544">
            <v>360419</v>
          </cell>
        </row>
        <row r="545">
          <cell r="D545" t="str">
            <v>0537</v>
          </cell>
          <cell r="E545" t="str">
            <v>057905</v>
          </cell>
          <cell r="F545" t="str">
            <v xml:space="preserve">   </v>
          </cell>
          <cell r="G545" t="str">
            <v>DALLAS ISD</v>
          </cell>
          <cell r="H545">
            <v>64600548</v>
          </cell>
          <cell r="I545">
            <v>163357029</v>
          </cell>
          <cell r="J545">
            <v>6741952</v>
          </cell>
          <cell r="K545">
            <v>-126541090</v>
          </cell>
          <cell r="L545">
            <v>-39878113</v>
          </cell>
          <cell r="M545">
            <v>692548</v>
          </cell>
          <cell r="N545">
            <v>-6393558</v>
          </cell>
          <cell r="O545">
            <v>-1768485</v>
          </cell>
          <cell r="P545">
            <v>-13362754</v>
          </cell>
          <cell r="Q545">
            <v>7746470</v>
          </cell>
          <cell r="R545">
            <v>341444</v>
          </cell>
          <cell r="S545">
            <v>55535991</v>
          </cell>
        </row>
        <row r="546">
          <cell r="D546" t="str">
            <v>0538</v>
          </cell>
          <cell r="E546" t="str">
            <v>020910</v>
          </cell>
          <cell r="F546" t="str">
            <v xml:space="preserve">   </v>
          </cell>
          <cell r="G546" t="str">
            <v>DAMON ISD</v>
          </cell>
          <cell r="H546">
            <v>74204</v>
          </cell>
          <cell r="I546">
            <v>187641</v>
          </cell>
          <cell r="J546">
            <v>7744</v>
          </cell>
          <cell r="K546">
            <v>-145352</v>
          </cell>
          <cell r="L546">
            <v>-45806</v>
          </cell>
          <cell r="M546">
            <v>795</v>
          </cell>
          <cell r="N546">
            <v>-7345</v>
          </cell>
          <cell r="O546">
            <v>-2031</v>
          </cell>
          <cell r="P546">
            <v>-15349</v>
          </cell>
          <cell r="Q546">
            <v>8898</v>
          </cell>
          <cell r="R546">
            <v>-42611</v>
          </cell>
          <cell r="S546">
            <v>20788</v>
          </cell>
        </row>
        <row r="547">
          <cell r="D547" t="str">
            <v>0539</v>
          </cell>
          <cell r="E547" t="str">
            <v>020904</v>
          </cell>
          <cell r="F547" t="str">
            <v xml:space="preserve">   </v>
          </cell>
          <cell r="G547" t="str">
            <v>DANBURY ISD</v>
          </cell>
          <cell r="H547">
            <v>254534</v>
          </cell>
          <cell r="I547">
            <v>643647</v>
          </cell>
          <cell r="J547">
            <v>26564</v>
          </cell>
          <cell r="K547">
            <v>-498588</v>
          </cell>
          <cell r="L547">
            <v>-157125</v>
          </cell>
          <cell r="M547">
            <v>2729</v>
          </cell>
          <cell r="N547">
            <v>-25191</v>
          </cell>
          <cell r="O547">
            <v>-6968</v>
          </cell>
          <cell r="P547">
            <v>-52651</v>
          </cell>
          <cell r="Q547">
            <v>30522</v>
          </cell>
          <cell r="R547">
            <v>2960</v>
          </cell>
          <cell r="S547">
            <v>220433</v>
          </cell>
        </row>
        <row r="548">
          <cell r="D548" t="str">
            <v>1337</v>
          </cell>
          <cell r="E548" t="str">
            <v>148905</v>
          </cell>
          <cell r="F548" t="str">
            <v xml:space="preserve">   </v>
          </cell>
          <cell r="G548" t="str">
            <v>DARROUZETT ISD</v>
          </cell>
          <cell r="H548">
            <v>48551</v>
          </cell>
          <cell r="I548">
            <v>122772</v>
          </cell>
          <cell r="J548">
            <v>5067</v>
          </cell>
          <cell r="K548">
            <v>-95102</v>
          </cell>
          <cell r="L548">
            <v>-29971</v>
          </cell>
          <cell r="M548">
            <v>520</v>
          </cell>
          <cell r="N548">
            <v>-4804</v>
          </cell>
          <cell r="O548">
            <v>-1329</v>
          </cell>
          <cell r="P548">
            <v>-10043</v>
          </cell>
          <cell r="Q548">
            <v>5822</v>
          </cell>
          <cell r="R548">
            <v>-4271</v>
          </cell>
          <cell r="S548">
            <v>37212</v>
          </cell>
        </row>
        <row r="549">
          <cell r="D549" t="str">
            <v>0540</v>
          </cell>
          <cell r="E549" t="str">
            <v>175904</v>
          </cell>
          <cell r="F549" t="str">
            <v xml:space="preserve">   </v>
          </cell>
          <cell r="G549" t="str">
            <v>DAWSON ISD</v>
          </cell>
          <cell r="H549">
            <v>133400</v>
          </cell>
          <cell r="I549">
            <v>337332</v>
          </cell>
          <cell r="J549">
            <v>13922</v>
          </cell>
          <cell r="K549">
            <v>-261307</v>
          </cell>
          <cell r="L549">
            <v>-82348</v>
          </cell>
          <cell r="M549">
            <v>1430</v>
          </cell>
          <cell r="N549">
            <v>-13204</v>
          </cell>
          <cell r="O549">
            <v>-3652</v>
          </cell>
          <cell r="P549">
            <v>-27594</v>
          </cell>
          <cell r="Q549">
            <v>15996</v>
          </cell>
          <cell r="R549">
            <v>3776</v>
          </cell>
          <cell r="S549">
            <v>117751</v>
          </cell>
        </row>
        <row r="550">
          <cell r="D550" t="str">
            <v>1585</v>
          </cell>
          <cell r="E550" t="str">
            <v>058902</v>
          </cell>
          <cell r="F550" t="str">
            <v xml:space="preserve">   </v>
          </cell>
          <cell r="G550" t="str">
            <v>DAWSON ISD</v>
          </cell>
          <cell r="H550">
            <v>55033</v>
          </cell>
          <cell r="I550">
            <v>139162</v>
          </cell>
          <cell r="J550">
            <v>5743</v>
          </cell>
          <cell r="K550">
            <v>-107799</v>
          </cell>
          <cell r="L550">
            <v>-33972</v>
          </cell>
          <cell r="M550">
            <v>590</v>
          </cell>
          <cell r="N550">
            <v>-5446</v>
          </cell>
          <cell r="O550">
            <v>-1507</v>
          </cell>
          <cell r="P550">
            <v>-11384</v>
          </cell>
          <cell r="Q550">
            <v>6599</v>
          </cell>
          <cell r="R550">
            <v>-5815</v>
          </cell>
          <cell r="S550">
            <v>41204</v>
          </cell>
        </row>
        <row r="551">
          <cell r="D551" t="str">
            <v>0541</v>
          </cell>
          <cell r="E551" t="str">
            <v>146902</v>
          </cell>
          <cell r="F551" t="str">
            <v xml:space="preserve">   </v>
          </cell>
          <cell r="G551" t="str">
            <v>DAYTON ISD</v>
          </cell>
          <cell r="H551">
            <v>1584633</v>
          </cell>
          <cell r="I551">
            <v>4007102</v>
          </cell>
          <cell r="J551">
            <v>165378</v>
          </cell>
          <cell r="K551">
            <v>-3104017</v>
          </cell>
          <cell r="L551">
            <v>-978199</v>
          </cell>
          <cell r="M551">
            <v>16988</v>
          </cell>
          <cell r="N551">
            <v>-156832</v>
          </cell>
          <cell r="O551">
            <v>-43380</v>
          </cell>
          <cell r="P551">
            <v>-327785</v>
          </cell>
          <cell r="Q551">
            <v>190019</v>
          </cell>
          <cell r="R551">
            <v>8177</v>
          </cell>
          <cell r="S551">
            <v>1362084</v>
          </cell>
        </row>
        <row r="552">
          <cell r="D552" t="str">
            <v>0543</v>
          </cell>
          <cell r="E552" t="str">
            <v>019901</v>
          </cell>
          <cell r="F552" t="str">
            <v xml:space="preserve">   </v>
          </cell>
          <cell r="G552" t="str">
            <v>DE KALB ISD</v>
          </cell>
          <cell r="H552">
            <v>290360</v>
          </cell>
          <cell r="I552">
            <v>734241</v>
          </cell>
          <cell r="J552">
            <v>30303</v>
          </cell>
          <cell r="K552">
            <v>-568764</v>
          </cell>
          <cell r="L552">
            <v>-179240</v>
          </cell>
          <cell r="M552">
            <v>3113</v>
          </cell>
          <cell r="N552">
            <v>-28736</v>
          </cell>
          <cell r="O552">
            <v>-7949</v>
          </cell>
          <cell r="P552">
            <v>-60062</v>
          </cell>
          <cell r="Q552">
            <v>34818</v>
          </cell>
          <cell r="R552">
            <v>9365</v>
          </cell>
          <cell r="S552">
            <v>257449</v>
          </cell>
        </row>
        <row r="553">
          <cell r="D553" t="str">
            <v>0544</v>
          </cell>
          <cell r="E553" t="str">
            <v>047902</v>
          </cell>
          <cell r="F553" t="str">
            <v xml:space="preserve">   </v>
          </cell>
          <cell r="G553" t="str">
            <v>DE LEON ISD</v>
          </cell>
          <cell r="H553">
            <v>263792</v>
          </cell>
          <cell r="I553">
            <v>667057</v>
          </cell>
          <cell r="J553">
            <v>27530</v>
          </cell>
          <cell r="K553">
            <v>-516722</v>
          </cell>
          <cell r="L553">
            <v>-162839</v>
          </cell>
          <cell r="M553">
            <v>2828</v>
          </cell>
          <cell r="N553">
            <v>-26109</v>
          </cell>
          <cell r="O553">
            <v>-7221</v>
          </cell>
          <cell r="P553">
            <v>-54566</v>
          </cell>
          <cell r="Q553">
            <v>31632</v>
          </cell>
          <cell r="R553">
            <v>-9006</v>
          </cell>
          <cell r="S553">
            <v>216376</v>
          </cell>
        </row>
        <row r="554">
          <cell r="D554" t="str">
            <v>1359</v>
          </cell>
          <cell r="E554" t="str">
            <v>057906</v>
          </cell>
          <cell r="F554" t="str">
            <v xml:space="preserve">   </v>
          </cell>
          <cell r="G554" t="str">
            <v>DE SOTO ISD</v>
          </cell>
          <cell r="H554">
            <v>3817867</v>
          </cell>
          <cell r="I554">
            <v>9654336</v>
          </cell>
          <cell r="J554">
            <v>398447</v>
          </cell>
          <cell r="K554">
            <v>-7478529</v>
          </cell>
          <cell r="L554">
            <v>-2356781</v>
          </cell>
          <cell r="M554">
            <v>40929</v>
          </cell>
          <cell r="N554">
            <v>-377857</v>
          </cell>
          <cell r="O554">
            <v>-104517</v>
          </cell>
          <cell r="P554">
            <v>-789734</v>
          </cell>
          <cell r="Q554">
            <v>457813</v>
          </cell>
          <cell r="R554">
            <v>1030601</v>
          </cell>
          <cell r="S554">
            <v>4292575</v>
          </cell>
        </row>
        <row r="555">
          <cell r="D555" t="str">
            <v>0542</v>
          </cell>
          <cell r="E555" t="str">
            <v>249905</v>
          </cell>
          <cell r="F555" t="str">
            <v xml:space="preserve">   </v>
          </cell>
          <cell r="G555" t="str">
            <v>DECATUR ISD</v>
          </cell>
          <cell r="H555">
            <v>1029667</v>
          </cell>
          <cell r="I555">
            <v>2603746</v>
          </cell>
          <cell r="J555">
            <v>107460</v>
          </cell>
          <cell r="K555">
            <v>-2016937</v>
          </cell>
          <cell r="L555">
            <v>-635617</v>
          </cell>
          <cell r="M555">
            <v>11039</v>
          </cell>
          <cell r="N555">
            <v>-101904</v>
          </cell>
          <cell r="O555">
            <v>-28188</v>
          </cell>
          <cell r="P555">
            <v>-212989</v>
          </cell>
          <cell r="Q555">
            <v>123471</v>
          </cell>
          <cell r="R555">
            <v>86899</v>
          </cell>
          <cell r="S555">
            <v>966647</v>
          </cell>
        </row>
        <row r="556">
          <cell r="D556" t="str">
            <v>1370</v>
          </cell>
          <cell r="E556" t="str">
            <v>101908</v>
          </cell>
          <cell r="F556" t="str">
            <v xml:space="preserve">   </v>
          </cell>
          <cell r="G556" t="str">
            <v>DEER PARK ISD</v>
          </cell>
          <cell r="H556">
            <v>4567120</v>
          </cell>
          <cell r="I556">
            <v>11548991</v>
          </cell>
          <cell r="J556">
            <v>476642</v>
          </cell>
          <cell r="K556">
            <v>-8946183</v>
          </cell>
          <cell r="L556">
            <v>-2819297</v>
          </cell>
          <cell r="M556">
            <v>48962</v>
          </cell>
          <cell r="N556">
            <v>-452012</v>
          </cell>
          <cell r="O556">
            <v>-125028</v>
          </cell>
          <cell r="P556">
            <v>-944718</v>
          </cell>
          <cell r="Q556">
            <v>547659</v>
          </cell>
          <cell r="R556">
            <v>6332</v>
          </cell>
          <cell r="S556">
            <v>3908468</v>
          </cell>
        </row>
        <row r="557">
          <cell r="D557" t="str">
            <v>1729</v>
          </cell>
          <cell r="E557" t="str">
            <v>227910</v>
          </cell>
          <cell r="F557" t="str">
            <v xml:space="preserve">   </v>
          </cell>
          <cell r="G557" t="str">
            <v>DEL VALLE ISD</v>
          </cell>
          <cell r="H557">
            <v>4065097</v>
          </cell>
          <cell r="I557">
            <v>10279514</v>
          </cell>
          <cell r="J557">
            <v>424249</v>
          </cell>
          <cell r="K557">
            <v>-7962809</v>
          </cell>
          <cell r="L557">
            <v>-2509397</v>
          </cell>
          <cell r="M557">
            <v>43580</v>
          </cell>
          <cell r="N557">
            <v>-402326</v>
          </cell>
          <cell r="O557">
            <v>-111285</v>
          </cell>
          <cell r="P557">
            <v>-840874</v>
          </cell>
          <cell r="Q557">
            <v>487460</v>
          </cell>
          <cell r="R557">
            <v>106144</v>
          </cell>
          <cell r="S557">
            <v>3579353</v>
          </cell>
        </row>
        <row r="558">
          <cell r="D558" t="str">
            <v>1589</v>
          </cell>
          <cell r="E558" t="str">
            <v>115903</v>
          </cell>
          <cell r="F558" t="str">
            <v xml:space="preserve">   </v>
          </cell>
          <cell r="G558" t="str">
            <v>DELL CITY ISD</v>
          </cell>
          <cell r="H558">
            <v>43454</v>
          </cell>
          <cell r="I558">
            <v>109883</v>
          </cell>
          <cell r="J558">
            <v>4535</v>
          </cell>
          <cell r="K558">
            <v>-85118</v>
          </cell>
          <cell r="L558">
            <v>-26824</v>
          </cell>
          <cell r="M558">
            <v>466</v>
          </cell>
          <cell r="N558">
            <v>-4301</v>
          </cell>
          <cell r="O558">
            <v>-1190</v>
          </cell>
          <cell r="P558">
            <v>-8988</v>
          </cell>
          <cell r="Q558">
            <v>5211</v>
          </cell>
          <cell r="R558">
            <v>-17532</v>
          </cell>
          <cell r="S558">
            <v>19596</v>
          </cell>
        </row>
        <row r="559">
          <cell r="D559" t="str">
            <v>0546</v>
          </cell>
          <cell r="E559" t="str">
            <v>091903</v>
          </cell>
          <cell r="F559" t="str">
            <v xml:space="preserve">   </v>
          </cell>
          <cell r="G559" t="str">
            <v>DENISON ISD</v>
          </cell>
          <cell r="H559">
            <v>1317279</v>
          </cell>
          <cell r="I559">
            <v>3331037</v>
          </cell>
          <cell r="J559">
            <v>137476</v>
          </cell>
          <cell r="K559">
            <v>-2580318</v>
          </cell>
          <cell r="L559">
            <v>-813160</v>
          </cell>
          <cell r="M559">
            <v>14122</v>
          </cell>
          <cell r="N559">
            <v>-130372</v>
          </cell>
          <cell r="O559">
            <v>-36061</v>
          </cell>
          <cell r="P559">
            <v>-272482</v>
          </cell>
          <cell r="Q559">
            <v>157959</v>
          </cell>
          <cell r="R559">
            <v>28301</v>
          </cell>
          <cell r="S559">
            <v>1153781</v>
          </cell>
        </row>
        <row r="560">
          <cell r="D560" t="str">
            <v>0547</v>
          </cell>
          <cell r="E560" t="str">
            <v>061901</v>
          </cell>
          <cell r="F560" t="str">
            <v xml:space="preserve">   </v>
          </cell>
          <cell r="G560" t="str">
            <v>DENTON ISD</v>
          </cell>
          <cell r="H560">
            <v>10576261</v>
          </cell>
          <cell r="I560">
            <v>26744457</v>
          </cell>
          <cell r="J560">
            <v>1103778</v>
          </cell>
          <cell r="K560">
            <v>-20717032</v>
          </cell>
          <cell r="L560">
            <v>-6528758</v>
          </cell>
          <cell r="M560">
            <v>113382</v>
          </cell>
          <cell r="N560">
            <v>-1046738</v>
          </cell>
          <cell r="O560">
            <v>-289532</v>
          </cell>
          <cell r="P560">
            <v>-2187721</v>
          </cell>
          <cell r="Q560">
            <v>1268235</v>
          </cell>
          <cell r="R560">
            <v>86669</v>
          </cell>
          <cell r="S560">
            <v>9123001</v>
          </cell>
        </row>
        <row r="561">
          <cell r="D561" t="str">
            <v>1156</v>
          </cell>
          <cell r="E561" t="str">
            <v>251901</v>
          </cell>
          <cell r="F561" t="str">
            <v xml:space="preserve">   </v>
          </cell>
          <cell r="G561" t="str">
            <v>DENVER CITY ISD</v>
          </cell>
          <cell r="H561">
            <v>418308</v>
          </cell>
          <cell r="I561">
            <v>1057787</v>
          </cell>
          <cell r="J561">
            <v>43656</v>
          </cell>
          <cell r="K561">
            <v>-819392</v>
          </cell>
          <cell r="L561">
            <v>-258223</v>
          </cell>
          <cell r="M561">
            <v>4484</v>
          </cell>
          <cell r="N561">
            <v>-41398</v>
          </cell>
          <cell r="O561">
            <v>-11451</v>
          </cell>
          <cell r="P561">
            <v>-86528</v>
          </cell>
          <cell r="Q561">
            <v>50161</v>
          </cell>
          <cell r="R561">
            <v>-8555</v>
          </cell>
          <cell r="S561">
            <v>348849</v>
          </cell>
        </row>
        <row r="562">
          <cell r="D562" t="str">
            <v>0550</v>
          </cell>
          <cell r="E562" t="str">
            <v>194905</v>
          </cell>
          <cell r="F562" t="str">
            <v xml:space="preserve">   </v>
          </cell>
          <cell r="G562" t="str">
            <v>DETROIT ISD</v>
          </cell>
          <cell r="H562">
            <v>269074</v>
          </cell>
          <cell r="I562">
            <v>680415</v>
          </cell>
          <cell r="J562">
            <v>28082</v>
          </cell>
          <cell r="K562">
            <v>-527069</v>
          </cell>
          <cell r="L562">
            <v>-166100</v>
          </cell>
          <cell r="M562">
            <v>2885</v>
          </cell>
          <cell r="N562">
            <v>-26632</v>
          </cell>
          <cell r="O562">
            <v>-7366</v>
          </cell>
          <cell r="P562">
            <v>-55659</v>
          </cell>
          <cell r="Q562">
            <v>32266</v>
          </cell>
          <cell r="R562">
            <v>-6700</v>
          </cell>
          <cell r="S562">
            <v>223196</v>
          </cell>
        </row>
        <row r="563">
          <cell r="D563" t="str">
            <v>1407</v>
          </cell>
          <cell r="E563" t="str">
            <v>146903</v>
          </cell>
          <cell r="F563" t="str">
            <v xml:space="preserve">   </v>
          </cell>
          <cell r="G563" t="str">
            <v>DEVERS ISD</v>
          </cell>
          <cell r="H563">
            <v>56743</v>
          </cell>
          <cell r="I563">
            <v>143487</v>
          </cell>
          <cell r="J563">
            <v>5922</v>
          </cell>
          <cell r="K563">
            <v>-111149</v>
          </cell>
          <cell r="L563">
            <v>-35028</v>
          </cell>
          <cell r="M563">
            <v>608</v>
          </cell>
          <cell r="N563">
            <v>-5614</v>
          </cell>
          <cell r="O563">
            <v>-1553</v>
          </cell>
          <cell r="P563">
            <v>-11737</v>
          </cell>
          <cell r="Q563">
            <v>6804</v>
          </cell>
          <cell r="R563">
            <v>8973</v>
          </cell>
          <cell r="S563">
            <v>57456</v>
          </cell>
        </row>
        <row r="564">
          <cell r="D564" t="str">
            <v>0551</v>
          </cell>
          <cell r="E564" t="str">
            <v>163901</v>
          </cell>
          <cell r="F564" t="str">
            <v xml:space="preserve">   </v>
          </cell>
          <cell r="G564" t="str">
            <v>DEVINE ISD</v>
          </cell>
          <cell r="H564">
            <v>592227</v>
          </cell>
          <cell r="I564">
            <v>1497578</v>
          </cell>
          <cell r="J564">
            <v>61807</v>
          </cell>
          <cell r="K564">
            <v>-1160068</v>
          </cell>
          <cell r="L564">
            <v>-365583</v>
          </cell>
          <cell r="M564">
            <v>6349</v>
          </cell>
          <cell r="N564">
            <v>-58612</v>
          </cell>
          <cell r="O564">
            <v>-16213</v>
          </cell>
          <cell r="P564">
            <v>-122503</v>
          </cell>
          <cell r="Q564">
            <v>71016</v>
          </cell>
          <cell r="R564">
            <v>-19345</v>
          </cell>
          <cell r="S564">
            <v>486653</v>
          </cell>
        </row>
        <row r="565">
          <cell r="D565" t="str">
            <v>1960</v>
          </cell>
          <cell r="E565" t="str">
            <v>081906</v>
          </cell>
          <cell r="F565" t="str">
            <v xml:space="preserve">   </v>
          </cell>
          <cell r="G565" t="str">
            <v>DEW ISD</v>
          </cell>
          <cell r="H565">
            <v>50367</v>
          </cell>
          <cell r="I565">
            <v>127366</v>
          </cell>
          <cell r="J565">
            <v>5257</v>
          </cell>
          <cell r="K565">
            <v>-98661</v>
          </cell>
          <cell r="L565">
            <v>-31092</v>
          </cell>
          <cell r="M565">
            <v>540</v>
          </cell>
          <cell r="N565">
            <v>-4985</v>
          </cell>
          <cell r="O565">
            <v>-1379</v>
          </cell>
          <cell r="P565">
            <v>-10419</v>
          </cell>
          <cell r="Q565">
            <v>6040</v>
          </cell>
          <cell r="R565">
            <v>936</v>
          </cell>
          <cell r="S565">
            <v>43970</v>
          </cell>
        </row>
        <row r="566">
          <cell r="D566" t="str">
            <v>1751</v>
          </cell>
          <cell r="E566" t="str">
            <v>176903</v>
          </cell>
          <cell r="F566" t="str">
            <v xml:space="preserve">   </v>
          </cell>
          <cell r="G566" t="str">
            <v>DEWEYVILLE ISD</v>
          </cell>
          <cell r="H566">
            <v>164733</v>
          </cell>
          <cell r="I566">
            <v>416565</v>
          </cell>
          <cell r="J566">
            <v>17192</v>
          </cell>
          <cell r="K566">
            <v>-322683</v>
          </cell>
          <cell r="L566">
            <v>-101690</v>
          </cell>
          <cell r="M566">
            <v>1766</v>
          </cell>
          <cell r="N566">
            <v>-16304</v>
          </cell>
          <cell r="O566">
            <v>-4510</v>
          </cell>
          <cell r="P566">
            <v>-34075</v>
          </cell>
          <cell r="Q566">
            <v>19754</v>
          </cell>
          <cell r="R566">
            <v>-21457</v>
          </cell>
          <cell r="S566">
            <v>119291</v>
          </cell>
        </row>
        <row r="567">
          <cell r="D567" t="str">
            <v>1599</v>
          </cell>
          <cell r="E567" t="str">
            <v>003905</v>
          </cell>
          <cell r="F567" t="str">
            <v xml:space="preserve">   </v>
          </cell>
          <cell r="G567" t="str">
            <v>DIBOLL ISD</v>
          </cell>
          <cell r="H567">
            <v>610861</v>
          </cell>
          <cell r="I567">
            <v>1544699</v>
          </cell>
          <cell r="J567">
            <v>63752</v>
          </cell>
          <cell r="K567">
            <v>-1196569</v>
          </cell>
          <cell r="L567">
            <v>-377086</v>
          </cell>
          <cell r="M567">
            <v>6549</v>
          </cell>
          <cell r="N567">
            <v>-60458</v>
          </cell>
          <cell r="O567">
            <v>-16723</v>
          </cell>
          <cell r="P567">
            <v>-126358</v>
          </cell>
          <cell r="Q567">
            <v>73250</v>
          </cell>
          <cell r="R567">
            <v>-20513</v>
          </cell>
          <cell r="S567">
            <v>501404</v>
          </cell>
        </row>
        <row r="568">
          <cell r="D568" t="str">
            <v>1377</v>
          </cell>
          <cell r="E568" t="str">
            <v>084901</v>
          </cell>
          <cell r="F568" t="str">
            <v xml:space="preserve">   </v>
          </cell>
          <cell r="G568" t="str">
            <v>DICKINSON ISD</v>
          </cell>
          <cell r="H568">
            <v>3891616</v>
          </cell>
          <cell r="I568">
            <v>9840827</v>
          </cell>
          <cell r="J568">
            <v>406143</v>
          </cell>
          <cell r="K568">
            <v>-7622990</v>
          </cell>
          <cell r="L568">
            <v>-2402306</v>
          </cell>
          <cell r="M568">
            <v>41720</v>
          </cell>
          <cell r="N568">
            <v>-385156</v>
          </cell>
          <cell r="O568">
            <v>-106536</v>
          </cell>
          <cell r="P568">
            <v>-804989</v>
          </cell>
          <cell r="Q568">
            <v>466657</v>
          </cell>
          <cell r="R568">
            <v>179381</v>
          </cell>
          <cell r="S568">
            <v>3504367</v>
          </cell>
        </row>
        <row r="569">
          <cell r="D569" t="str">
            <v>0555</v>
          </cell>
          <cell r="E569" t="str">
            <v>082902</v>
          </cell>
          <cell r="F569" t="str">
            <v xml:space="preserve">   </v>
          </cell>
          <cell r="G569" t="str">
            <v>DILLEY ISD</v>
          </cell>
          <cell r="H569">
            <v>372048</v>
          </cell>
          <cell r="I569">
            <v>940808</v>
          </cell>
          <cell r="J569">
            <v>38828</v>
          </cell>
          <cell r="K569">
            <v>-728777</v>
          </cell>
          <cell r="L569">
            <v>-229666</v>
          </cell>
          <cell r="M569">
            <v>3989</v>
          </cell>
          <cell r="N569">
            <v>-36821</v>
          </cell>
          <cell r="O569">
            <v>-10185</v>
          </cell>
          <cell r="P569">
            <v>-76959</v>
          </cell>
          <cell r="Q569">
            <v>44614</v>
          </cell>
          <cell r="R569">
            <v>-61058</v>
          </cell>
          <cell r="S569">
            <v>256821</v>
          </cell>
        </row>
        <row r="570">
          <cell r="D570" t="str">
            <v>1772</v>
          </cell>
          <cell r="E570" t="str">
            <v>144903</v>
          </cell>
          <cell r="F570" t="str">
            <v xml:space="preserve">   </v>
          </cell>
          <cell r="G570" t="str">
            <v>DIME BOX ISD</v>
          </cell>
          <cell r="H570">
            <v>52810</v>
          </cell>
          <cell r="I570">
            <v>133541</v>
          </cell>
          <cell r="J570">
            <v>5511</v>
          </cell>
          <cell r="K570">
            <v>-103445</v>
          </cell>
          <cell r="L570">
            <v>-32600</v>
          </cell>
          <cell r="M570">
            <v>566</v>
          </cell>
          <cell r="N570">
            <v>-5226</v>
          </cell>
          <cell r="O570">
            <v>-1446</v>
          </cell>
          <cell r="P570">
            <v>-10924</v>
          </cell>
          <cell r="Q570">
            <v>6333</v>
          </cell>
          <cell r="R570">
            <v>3666</v>
          </cell>
          <cell r="S570">
            <v>48786</v>
          </cell>
        </row>
        <row r="571">
          <cell r="D571" t="str">
            <v>0557</v>
          </cell>
          <cell r="E571" t="str">
            <v>035901</v>
          </cell>
          <cell r="F571" t="str">
            <v xml:space="preserve">   </v>
          </cell>
          <cell r="G571" t="str">
            <v>DIMMITT ISD</v>
          </cell>
          <cell r="H571">
            <v>475464</v>
          </cell>
          <cell r="I571">
            <v>1202317</v>
          </cell>
          <cell r="J571">
            <v>49621</v>
          </cell>
          <cell r="K571">
            <v>-931350</v>
          </cell>
          <cell r="L571">
            <v>-293505</v>
          </cell>
          <cell r="M571">
            <v>5097</v>
          </cell>
          <cell r="N571">
            <v>-47056</v>
          </cell>
          <cell r="O571">
            <v>-13016</v>
          </cell>
          <cell r="P571">
            <v>-98351</v>
          </cell>
          <cell r="Q571">
            <v>57014</v>
          </cell>
          <cell r="R571">
            <v>-35848</v>
          </cell>
          <cell r="S571">
            <v>370387</v>
          </cell>
        </row>
        <row r="572">
          <cell r="D572" t="str">
            <v>2015</v>
          </cell>
          <cell r="E572" t="str">
            <v>133905</v>
          </cell>
          <cell r="F572" t="str">
            <v xml:space="preserve">   </v>
          </cell>
          <cell r="G572" t="str">
            <v>DIVIDE ISD</v>
          </cell>
          <cell r="H572">
            <v>7070</v>
          </cell>
          <cell r="I572">
            <v>17878</v>
          </cell>
          <cell r="J572">
            <v>738</v>
          </cell>
          <cell r="K572">
            <v>-13849</v>
          </cell>
          <cell r="L572">
            <v>-4364</v>
          </cell>
          <cell r="M572">
            <v>76</v>
          </cell>
          <cell r="N572">
            <v>-700</v>
          </cell>
          <cell r="O572">
            <v>-194</v>
          </cell>
          <cell r="P572">
            <v>-1462</v>
          </cell>
          <cell r="Q572">
            <v>848</v>
          </cell>
          <cell r="R572">
            <v>1046</v>
          </cell>
          <cell r="S572">
            <v>7087</v>
          </cell>
        </row>
        <row r="573">
          <cell r="D573" t="str">
            <v>0558</v>
          </cell>
          <cell r="E573" t="str">
            <v>074904</v>
          </cell>
          <cell r="F573" t="str">
            <v xml:space="preserve">   </v>
          </cell>
          <cell r="G573" t="str">
            <v>DODD CITY ISD</v>
          </cell>
          <cell r="H573">
            <v>75376</v>
          </cell>
          <cell r="I573">
            <v>190604</v>
          </cell>
          <cell r="J573">
            <v>7866</v>
          </cell>
          <cell r="K573">
            <v>-147647</v>
          </cell>
          <cell r="L573">
            <v>-46530</v>
          </cell>
          <cell r="M573">
            <v>808</v>
          </cell>
          <cell r="N573">
            <v>-7460</v>
          </cell>
          <cell r="O573">
            <v>-2063</v>
          </cell>
          <cell r="P573">
            <v>-15592</v>
          </cell>
          <cell r="Q573">
            <v>9039</v>
          </cell>
          <cell r="R573">
            <v>-9635</v>
          </cell>
          <cell r="S573">
            <v>54766</v>
          </cell>
        </row>
        <row r="574">
          <cell r="D574" t="str">
            <v>0561</v>
          </cell>
          <cell r="E574" t="str">
            <v>108902</v>
          </cell>
          <cell r="F574" t="str">
            <v xml:space="preserve">   </v>
          </cell>
          <cell r="G574" t="str">
            <v>DONNA ISD</v>
          </cell>
          <cell r="H574">
            <v>5121180</v>
          </cell>
          <cell r="I574">
            <v>12950057</v>
          </cell>
          <cell r="J574">
            <v>534465</v>
          </cell>
          <cell r="K574">
            <v>-10031489</v>
          </cell>
          <cell r="L574">
            <v>-3161320</v>
          </cell>
          <cell r="M574">
            <v>54901</v>
          </cell>
          <cell r="N574">
            <v>-506846</v>
          </cell>
          <cell r="O574">
            <v>-140196</v>
          </cell>
          <cell r="P574">
            <v>-1059326</v>
          </cell>
          <cell r="Q574">
            <v>614098</v>
          </cell>
          <cell r="R574">
            <v>-304894</v>
          </cell>
          <cell r="S574">
            <v>4070630</v>
          </cell>
        </row>
        <row r="575">
          <cell r="D575" t="str">
            <v>0125</v>
          </cell>
          <cell r="E575" t="str">
            <v>086024</v>
          </cell>
          <cell r="F575" t="str">
            <v xml:space="preserve">   </v>
          </cell>
          <cell r="G575" t="str">
            <v>DOSS CONS CSD</v>
          </cell>
          <cell r="H575">
            <v>7874</v>
          </cell>
          <cell r="I575">
            <v>19912</v>
          </cell>
          <cell r="J575">
            <v>822</v>
          </cell>
          <cell r="K575">
            <v>-15425</v>
          </cell>
          <cell r="L575">
            <v>-4861</v>
          </cell>
          <cell r="M575">
            <v>84</v>
          </cell>
          <cell r="N575">
            <v>-778</v>
          </cell>
          <cell r="O575">
            <v>-216</v>
          </cell>
          <cell r="P575">
            <v>-1629</v>
          </cell>
          <cell r="Q575">
            <v>944</v>
          </cell>
          <cell r="R575">
            <v>-1978</v>
          </cell>
          <cell r="S575">
            <v>4749</v>
          </cell>
        </row>
        <row r="576">
          <cell r="D576" t="str">
            <v>1950</v>
          </cell>
          <cell r="E576" t="str">
            <v>174911</v>
          </cell>
          <cell r="F576" t="str">
            <v xml:space="preserve">   </v>
          </cell>
          <cell r="G576" t="str">
            <v>DOUGLASS ISD</v>
          </cell>
          <cell r="H576">
            <v>101792</v>
          </cell>
          <cell r="I576">
            <v>257405</v>
          </cell>
          <cell r="J576">
            <v>10623</v>
          </cell>
          <cell r="K576">
            <v>-199393</v>
          </cell>
          <cell r="L576">
            <v>-62837</v>
          </cell>
          <cell r="M576">
            <v>1091</v>
          </cell>
          <cell r="N576">
            <v>-10074</v>
          </cell>
          <cell r="O576">
            <v>-2787</v>
          </cell>
          <cell r="P576">
            <v>-21056</v>
          </cell>
          <cell r="Q576">
            <v>12206</v>
          </cell>
          <cell r="R576">
            <v>18129</v>
          </cell>
          <cell r="S576">
            <v>105099</v>
          </cell>
        </row>
        <row r="577">
          <cell r="D577" t="str">
            <v>1559</v>
          </cell>
          <cell r="E577" t="str">
            <v>105904</v>
          </cell>
          <cell r="F577" t="str">
            <v xml:space="preserve">   </v>
          </cell>
          <cell r="G577" t="str">
            <v>DRIPPING SPRINGS ISD</v>
          </cell>
          <cell r="H577">
            <v>1917005</v>
          </cell>
          <cell r="I577">
            <v>4847578</v>
          </cell>
          <cell r="J577">
            <v>200066</v>
          </cell>
          <cell r="K577">
            <v>-3755074</v>
          </cell>
          <cell r="L577">
            <v>-1183373</v>
          </cell>
          <cell r="M577">
            <v>20551</v>
          </cell>
          <cell r="N577">
            <v>-189728</v>
          </cell>
          <cell r="O577">
            <v>-52479</v>
          </cell>
          <cell r="P577">
            <v>-396536</v>
          </cell>
          <cell r="Q577">
            <v>229874</v>
          </cell>
          <cell r="R577">
            <v>270830</v>
          </cell>
          <cell r="S577">
            <v>1908714</v>
          </cell>
        </row>
        <row r="578">
          <cell r="D578" t="str">
            <v>0565</v>
          </cell>
          <cell r="E578" t="str">
            <v>178905</v>
          </cell>
          <cell r="F578" t="str">
            <v xml:space="preserve">   </v>
          </cell>
          <cell r="G578" t="str">
            <v>DRISCOLL ISD</v>
          </cell>
          <cell r="H578">
            <v>112243</v>
          </cell>
          <cell r="I578">
            <v>283831</v>
          </cell>
          <cell r="J578">
            <v>11714</v>
          </cell>
          <cell r="K578">
            <v>-219864</v>
          </cell>
          <cell r="L578">
            <v>-69288</v>
          </cell>
          <cell r="M578">
            <v>1203</v>
          </cell>
          <cell r="N578">
            <v>-11108</v>
          </cell>
          <cell r="O578">
            <v>-3073</v>
          </cell>
          <cell r="P578">
            <v>-23218</v>
          </cell>
          <cell r="Q578">
            <v>13459</v>
          </cell>
          <cell r="R578">
            <v>18483</v>
          </cell>
          <cell r="S578">
            <v>114382</v>
          </cell>
        </row>
        <row r="579">
          <cell r="D579" t="str">
            <v>0566</v>
          </cell>
          <cell r="E579" t="str">
            <v>072902</v>
          </cell>
          <cell r="F579" t="str">
            <v xml:space="preserve">   </v>
          </cell>
          <cell r="G579" t="str">
            <v>DUBLIN ISD</v>
          </cell>
          <cell r="H579">
            <v>385253</v>
          </cell>
          <cell r="I579">
            <v>974200</v>
          </cell>
          <cell r="J579">
            <v>40206</v>
          </cell>
          <cell r="K579">
            <v>-754643</v>
          </cell>
          <cell r="L579">
            <v>-237818</v>
          </cell>
          <cell r="M579">
            <v>4130</v>
          </cell>
          <cell r="N579">
            <v>-38128</v>
          </cell>
          <cell r="O579">
            <v>-10547</v>
          </cell>
          <cell r="P579">
            <v>-79690</v>
          </cell>
          <cell r="Q579">
            <v>46197</v>
          </cell>
          <cell r="R579">
            <v>34727</v>
          </cell>
          <cell r="S579">
            <v>363887</v>
          </cell>
        </row>
        <row r="580">
          <cell r="D580" t="str">
            <v>0567</v>
          </cell>
          <cell r="E580" t="str">
            <v>171901</v>
          </cell>
          <cell r="F580" t="str">
            <v xml:space="preserve">   </v>
          </cell>
          <cell r="G580" t="str">
            <v>DUMAS ISD</v>
          </cell>
          <cell r="H580">
            <v>1321604</v>
          </cell>
          <cell r="I580">
            <v>3341973</v>
          </cell>
          <cell r="J580">
            <v>137927</v>
          </cell>
          <cell r="K580">
            <v>-2588789</v>
          </cell>
          <cell r="L580">
            <v>-815830</v>
          </cell>
          <cell r="M580">
            <v>14168</v>
          </cell>
          <cell r="N580">
            <v>-130798</v>
          </cell>
          <cell r="O580">
            <v>-36180</v>
          </cell>
          <cell r="P580">
            <v>-273376</v>
          </cell>
          <cell r="Q580">
            <v>158478</v>
          </cell>
          <cell r="R580">
            <v>-120721</v>
          </cell>
          <cell r="S580">
            <v>1008456</v>
          </cell>
        </row>
        <row r="581">
          <cell r="D581" t="str">
            <v>0568</v>
          </cell>
          <cell r="E581" t="str">
            <v>057907</v>
          </cell>
          <cell r="F581" t="str">
            <v xml:space="preserve">   </v>
          </cell>
          <cell r="G581" t="str">
            <v>DUNCANVILLE ISD</v>
          </cell>
          <cell r="H581">
            <v>4055874</v>
          </cell>
          <cell r="I581">
            <v>10256190</v>
          </cell>
          <cell r="J581">
            <v>423286</v>
          </cell>
          <cell r="K581">
            <v>-7944742</v>
          </cell>
          <cell r="L581">
            <v>-2503703</v>
          </cell>
          <cell r="M581">
            <v>43481</v>
          </cell>
          <cell r="N581">
            <v>-401414</v>
          </cell>
          <cell r="O581">
            <v>-111032</v>
          </cell>
          <cell r="P581">
            <v>-838966</v>
          </cell>
          <cell r="Q581">
            <v>486354</v>
          </cell>
          <cell r="R581">
            <v>-262718</v>
          </cell>
          <cell r="S581">
            <v>3202610</v>
          </cell>
        </row>
        <row r="582">
          <cell r="D582" t="str">
            <v>1670</v>
          </cell>
          <cell r="E582" t="str">
            <v>220918</v>
          </cell>
          <cell r="F582" t="str">
            <v xml:space="preserve">   </v>
          </cell>
          <cell r="G582" t="str">
            <v>EAGLE MOUNT SAGINAW ISD</v>
          </cell>
          <cell r="H582">
            <v>6248267</v>
          </cell>
          <cell r="I582">
            <v>15800149</v>
          </cell>
          <cell r="J582">
            <v>652092</v>
          </cell>
          <cell r="K582">
            <v>-12239253</v>
          </cell>
          <cell r="L582">
            <v>-3857074</v>
          </cell>
          <cell r="M582">
            <v>66984</v>
          </cell>
          <cell r="N582">
            <v>-618395</v>
          </cell>
          <cell r="O582">
            <v>-171051</v>
          </cell>
          <cell r="P582">
            <v>-1292467</v>
          </cell>
          <cell r="Q582">
            <v>749251</v>
          </cell>
          <cell r="R582">
            <v>-118419</v>
          </cell>
          <cell r="S582">
            <v>5220084</v>
          </cell>
        </row>
        <row r="583">
          <cell r="D583" t="str">
            <v>0571</v>
          </cell>
          <cell r="E583" t="str">
            <v>159901</v>
          </cell>
          <cell r="F583" t="str">
            <v xml:space="preserve">   </v>
          </cell>
          <cell r="G583" t="str">
            <v>EAGLE PASS ISD</v>
          </cell>
          <cell r="H583">
            <v>4668592</v>
          </cell>
          <cell r="I583">
            <v>11805585</v>
          </cell>
          <cell r="J583">
            <v>487231</v>
          </cell>
          <cell r="K583">
            <v>-9144948</v>
          </cell>
          <cell r="L583">
            <v>-2881936</v>
          </cell>
          <cell r="M583">
            <v>50049</v>
          </cell>
          <cell r="N583">
            <v>-462052</v>
          </cell>
          <cell r="O583">
            <v>-127806</v>
          </cell>
          <cell r="P583">
            <v>-965708</v>
          </cell>
          <cell r="Q583">
            <v>559827</v>
          </cell>
          <cell r="R583">
            <v>200085</v>
          </cell>
          <cell r="S583">
            <v>4188919</v>
          </cell>
        </row>
        <row r="584">
          <cell r="D584" t="str">
            <v>1672</v>
          </cell>
          <cell r="E584" t="str">
            <v>227909</v>
          </cell>
          <cell r="F584" t="str">
            <v xml:space="preserve">   </v>
          </cell>
          <cell r="G584" t="str">
            <v>EANES ISD</v>
          </cell>
          <cell r="H584">
            <v>2491677</v>
          </cell>
          <cell r="I584">
            <v>6300766</v>
          </cell>
          <cell r="J584">
            <v>260041</v>
          </cell>
          <cell r="K584">
            <v>-4880756</v>
          </cell>
          <cell r="L584">
            <v>-1538120</v>
          </cell>
          <cell r="M584">
            <v>26712</v>
          </cell>
          <cell r="N584">
            <v>-246603</v>
          </cell>
          <cell r="O584">
            <v>-68211</v>
          </cell>
          <cell r="P584">
            <v>-515408</v>
          </cell>
          <cell r="Q584">
            <v>298785</v>
          </cell>
          <cell r="R584">
            <v>-87012</v>
          </cell>
          <cell r="S584">
            <v>2041871</v>
          </cell>
        </row>
        <row r="585">
          <cell r="D585" t="str">
            <v>1837</v>
          </cell>
          <cell r="E585" t="str">
            <v>025909</v>
          </cell>
          <cell r="F585" t="str">
            <v xml:space="preserve">   </v>
          </cell>
          <cell r="G585" t="str">
            <v>EARLY ISD</v>
          </cell>
          <cell r="H585">
            <v>345597</v>
          </cell>
          <cell r="I585">
            <v>873921</v>
          </cell>
          <cell r="J585">
            <v>36068</v>
          </cell>
          <cell r="K585">
            <v>-676964</v>
          </cell>
          <cell r="L585">
            <v>-213338</v>
          </cell>
          <cell r="M585">
            <v>3705</v>
          </cell>
          <cell r="N585">
            <v>-34204</v>
          </cell>
          <cell r="O585">
            <v>-9461</v>
          </cell>
          <cell r="P585">
            <v>-71488</v>
          </cell>
          <cell r="Q585">
            <v>41442</v>
          </cell>
          <cell r="R585">
            <v>-45328</v>
          </cell>
          <cell r="S585">
            <v>249950</v>
          </cell>
        </row>
        <row r="586">
          <cell r="D586" t="str">
            <v>0572</v>
          </cell>
          <cell r="E586" t="str">
            <v>241902</v>
          </cell>
          <cell r="F586" t="str">
            <v xml:space="preserve">   </v>
          </cell>
          <cell r="G586" t="str">
            <v>EAST BERNARD ISD</v>
          </cell>
          <cell r="H586">
            <v>235803</v>
          </cell>
          <cell r="I586">
            <v>596281</v>
          </cell>
          <cell r="J586">
            <v>24609</v>
          </cell>
          <cell r="K586">
            <v>-461897</v>
          </cell>
          <cell r="L586">
            <v>-145562</v>
          </cell>
          <cell r="M586">
            <v>2528</v>
          </cell>
          <cell r="N586">
            <v>-23338</v>
          </cell>
          <cell r="O586">
            <v>-6455</v>
          </cell>
          <cell r="P586">
            <v>-48776</v>
          </cell>
          <cell r="Q586">
            <v>28276</v>
          </cell>
          <cell r="R586">
            <v>-8088</v>
          </cell>
          <cell r="S586">
            <v>193381</v>
          </cell>
        </row>
        <row r="587">
          <cell r="D587" t="str">
            <v>1777</v>
          </cell>
          <cell r="E587" t="str">
            <v>015911</v>
          </cell>
          <cell r="F587" t="str">
            <v xml:space="preserve">   </v>
          </cell>
          <cell r="G587" t="str">
            <v>EAST CENTRAL ISD</v>
          </cell>
          <cell r="H587">
            <v>3223340</v>
          </cell>
          <cell r="I587">
            <v>8150941</v>
          </cell>
          <cell r="J587">
            <v>336400</v>
          </cell>
          <cell r="K587">
            <v>-6313955</v>
          </cell>
          <cell r="L587">
            <v>-1989778</v>
          </cell>
          <cell r="M587">
            <v>34556</v>
          </cell>
          <cell r="N587">
            <v>-319016</v>
          </cell>
          <cell r="O587">
            <v>-88241</v>
          </cell>
          <cell r="P587">
            <v>-666754</v>
          </cell>
          <cell r="Q587">
            <v>386522</v>
          </cell>
          <cell r="R587">
            <v>-336934</v>
          </cell>
          <cell r="S587">
            <v>2417081</v>
          </cell>
        </row>
        <row r="588">
          <cell r="D588" t="str">
            <v>0573</v>
          </cell>
          <cell r="E588" t="str">
            <v>036903</v>
          </cell>
          <cell r="F588" t="str">
            <v xml:space="preserve">   </v>
          </cell>
          <cell r="G588" t="str">
            <v>EAST CHAMBERS ISD</v>
          </cell>
          <cell r="H588">
            <v>501180</v>
          </cell>
          <cell r="I588">
            <v>1267345</v>
          </cell>
          <cell r="J588">
            <v>52305</v>
          </cell>
          <cell r="K588">
            <v>-981722</v>
          </cell>
          <cell r="L588">
            <v>-309380</v>
          </cell>
          <cell r="M588">
            <v>5373</v>
          </cell>
          <cell r="N588">
            <v>-49602</v>
          </cell>
          <cell r="O588">
            <v>-13720</v>
          </cell>
          <cell r="P588">
            <v>-103670</v>
          </cell>
          <cell r="Q588">
            <v>60098</v>
          </cell>
          <cell r="R588">
            <v>73956</v>
          </cell>
          <cell r="S588">
            <v>502163</v>
          </cell>
        </row>
        <row r="589">
          <cell r="D589" t="str">
            <v>0574</v>
          </cell>
          <cell r="E589" t="str">
            <v>067903</v>
          </cell>
          <cell r="F589" t="str">
            <v xml:space="preserve">   </v>
          </cell>
          <cell r="G589" t="str">
            <v>EASTLAND ISD</v>
          </cell>
          <cell r="H589">
            <v>277142</v>
          </cell>
          <cell r="I589">
            <v>700816</v>
          </cell>
          <cell r="J589">
            <v>28924</v>
          </cell>
          <cell r="K589">
            <v>-542872</v>
          </cell>
          <cell r="L589">
            <v>-171081</v>
          </cell>
          <cell r="M589">
            <v>2971</v>
          </cell>
          <cell r="N589">
            <v>-27429</v>
          </cell>
          <cell r="O589">
            <v>-7587</v>
          </cell>
          <cell r="P589">
            <v>-57327</v>
          </cell>
          <cell r="Q589">
            <v>33233</v>
          </cell>
          <cell r="R589">
            <v>35032</v>
          </cell>
          <cell r="S589">
            <v>271822</v>
          </cell>
        </row>
        <row r="590">
          <cell r="D590" t="str">
            <v>0576</v>
          </cell>
          <cell r="E590" t="str">
            <v>068901</v>
          </cell>
          <cell r="F590" t="str">
            <v xml:space="preserve">   </v>
          </cell>
          <cell r="G590" t="str">
            <v>ECTOR CTY ISD</v>
          </cell>
          <cell r="H590">
            <v>9689190</v>
          </cell>
          <cell r="I590">
            <v>24501298</v>
          </cell>
          <cell r="J590">
            <v>1011200</v>
          </cell>
          <cell r="K590">
            <v>-18979415</v>
          </cell>
          <cell r="L590">
            <v>-5981166</v>
          </cell>
          <cell r="M590">
            <v>103873</v>
          </cell>
          <cell r="N590">
            <v>-958947</v>
          </cell>
          <cell r="O590">
            <v>-265248</v>
          </cell>
          <cell r="P590">
            <v>-2004229</v>
          </cell>
          <cell r="Q590">
            <v>1161863</v>
          </cell>
          <cell r="R590">
            <v>797056</v>
          </cell>
          <cell r="S590">
            <v>9075475</v>
          </cell>
        </row>
        <row r="591">
          <cell r="D591" t="str">
            <v>0575</v>
          </cell>
          <cell r="E591" t="str">
            <v>074905</v>
          </cell>
          <cell r="F591" t="str">
            <v xml:space="preserve">   </v>
          </cell>
          <cell r="G591" t="str">
            <v>ECTOR ISD</v>
          </cell>
          <cell r="H591">
            <v>72571</v>
          </cell>
          <cell r="I591">
            <v>183511</v>
          </cell>
          <cell r="J591">
            <v>7574</v>
          </cell>
          <cell r="K591">
            <v>-142153</v>
          </cell>
          <cell r="L591">
            <v>-44798</v>
          </cell>
          <cell r="M591">
            <v>778</v>
          </cell>
          <cell r="N591">
            <v>-7183</v>
          </cell>
          <cell r="O591">
            <v>-1987</v>
          </cell>
          <cell r="P591">
            <v>-15011</v>
          </cell>
          <cell r="Q591">
            <v>8702</v>
          </cell>
          <cell r="R591">
            <v>11568</v>
          </cell>
          <cell r="S591">
            <v>73572</v>
          </cell>
        </row>
        <row r="592">
          <cell r="D592" t="str">
            <v>0577</v>
          </cell>
          <cell r="E592" t="str">
            <v>108903</v>
          </cell>
          <cell r="F592" t="str">
            <v xml:space="preserve">   </v>
          </cell>
          <cell r="G592" t="str">
            <v>EDCOUCH ELSA ISD</v>
          </cell>
          <cell r="H592">
            <v>1709200</v>
          </cell>
          <cell r="I592">
            <v>4322096</v>
          </cell>
          <cell r="J592">
            <v>178378</v>
          </cell>
          <cell r="K592">
            <v>-3348021</v>
          </cell>
          <cell r="L592">
            <v>-1055094</v>
          </cell>
          <cell r="M592">
            <v>18323</v>
          </cell>
          <cell r="N592">
            <v>-169161</v>
          </cell>
          <cell r="O592">
            <v>-46791</v>
          </cell>
          <cell r="P592">
            <v>-353551</v>
          </cell>
          <cell r="Q592">
            <v>204956</v>
          </cell>
          <cell r="R592">
            <v>-124761</v>
          </cell>
          <cell r="S592">
            <v>1335574</v>
          </cell>
        </row>
        <row r="593">
          <cell r="D593" t="str">
            <v>0578</v>
          </cell>
          <cell r="E593" t="str">
            <v>048901</v>
          </cell>
          <cell r="F593" t="str">
            <v xml:space="preserve">   </v>
          </cell>
          <cell r="G593" t="str">
            <v>EDEN CISD</v>
          </cell>
          <cell r="H593">
            <v>70573</v>
          </cell>
          <cell r="I593">
            <v>178461</v>
          </cell>
          <cell r="J593">
            <v>7365</v>
          </cell>
          <cell r="K593">
            <v>-138241</v>
          </cell>
          <cell r="L593">
            <v>-43565</v>
          </cell>
          <cell r="M593">
            <v>757</v>
          </cell>
          <cell r="N593">
            <v>-6985</v>
          </cell>
          <cell r="O593">
            <v>-1932</v>
          </cell>
          <cell r="P593">
            <v>-14598</v>
          </cell>
          <cell r="Q593">
            <v>8463</v>
          </cell>
          <cell r="R593">
            <v>3973</v>
          </cell>
          <cell r="S593">
            <v>64271</v>
          </cell>
        </row>
        <row r="594">
          <cell r="D594" t="str">
            <v>0579</v>
          </cell>
          <cell r="E594" t="str">
            <v>234903</v>
          </cell>
          <cell r="F594" t="str">
            <v xml:space="preserve">   </v>
          </cell>
          <cell r="G594" t="str">
            <v>EDGEWOOD ISD</v>
          </cell>
          <cell r="H594">
            <v>248117</v>
          </cell>
          <cell r="I594">
            <v>627420</v>
          </cell>
          <cell r="J594">
            <v>25894</v>
          </cell>
          <cell r="K594">
            <v>-486017</v>
          </cell>
          <cell r="L594">
            <v>-153163</v>
          </cell>
          <cell r="M594">
            <v>2660</v>
          </cell>
          <cell r="N594">
            <v>-24558</v>
          </cell>
          <cell r="O594">
            <v>-6792</v>
          </cell>
          <cell r="P594">
            <v>-51324</v>
          </cell>
          <cell r="Q594">
            <v>29753</v>
          </cell>
          <cell r="R594">
            <v>8621</v>
          </cell>
          <cell r="S594">
            <v>220611</v>
          </cell>
        </row>
        <row r="595">
          <cell r="D595" t="str">
            <v>1562</v>
          </cell>
          <cell r="E595" t="str">
            <v>015905</v>
          </cell>
          <cell r="F595" t="str">
            <v xml:space="preserve">   </v>
          </cell>
          <cell r="G595" t="str">
            <v>EDGEWOOD ISD</v>
          </cell>
          <cell r="H595">
            <v>4726389</v>
          </cell>
          <cell r="I595">
            <v>11951738</v>
          </cell>
          <cell r="J595">
            <v>493263</v>
          </cell>
          <cell r="K595">
            <v>-9258162</v>
          </cell>
          <cell r="L595">
            <v>-2917614</v>
          </cell>
          <cell r="M595">
            <v>50669</v>
          </cell>
          <cell r="N595">
            <v>-467775</v>
          </cell>
          <cell r="O595">
            <v>-129388</v>
          </cell>
          <cell r="P595">
            <v>-977663</v>
          </cell>
          <cell r="Q595">
            <v>566757</v>
          </cell>
          <cell r="R595">
            <v>316944</v>
          </cell>
          <cell r="S595">
            <v>4355158</v>
          </cell>
        </row>
        <row r="596">
          <cell r="D596" t="str">
            <v>0580</v>
          </cell>
          <cell r="E596" t="str">
            <v>108904</v>
          </cell>
          <cell r="F596" t="str">
            <v xml:space="preserve">   </v>
          </cell>
          <cell r="G596" t="str">
            <v>EDINBURG CISD</v>
          </cell>
          <cell r="H596">
            <v>11694416</v>
          </cell>
          <cell r="I596">
            <v>29571963</v>
          </cell>
          <cell r="J596">
            <v>1220472</v>
          </cell>
          <cell r="K596">
            <v>-22907299</v>
          </cell>
          <cell r="L596">
            <v>-7218998</v>
          </cell>
          <cell r="M596">
            <v>125370</v>
          </cell>
          <cell r="N596">
            <v>-1157404</v>
          </cell>
          <cell r="O596">
            <v>-320143</v>
          </cell>
          <cell r="P596">
            <v>-2419014</v>
          </cell>
          <cell r="Q596">
            <v>1402317</v>
          </cell>
          <cell r="R596">
            <v>-671592</v>
          </cell>
          <cell r="S596">
            <v>9320088</v>
          </cell>
        </row>
        <row r="597">
          <cell r="D597" t="str">
            <v>0581</v>
          </cell>
          <cell r="E597" t="str">
            <v>120901</v>
          </cell>
          <cell r="F597" t="str">
            <v xml:space="preserve">   </v>
          </cell>
          <cell r="G597" t="str">
            <v>EDNA ISD</v>
          </cell>
          <cell r="H597">
            <v>456127</v>
          </cell>
          <cell r="I597">
            <v>1153419</v>
          </cell>
          <cell r="J597">
            <v>47603</v>
          </cell>
          <cell r="K597">
            <v>-893472</v>
          </cell>
          <cell r="L597">
            <v>-281568</v>
          </cell>
          <cell r="M597">
            <v>4890</v>
          </cell>
          <cell r="N597">
            <v>-45142</v>
          </cell>
          <cell r="O597">
            <v>-12487</v>
          </cell>
          <cell r="P597">
            <v>-94351</v>
          </cell>
          <cell r="Q597">
            <v>54696</v>
          </cell>
          <cell r="R597">
            <v>-15836</v>
          </cell>
          <cell r="S597">
            <v>373879</v>
          </cell>
        </row>
        <row r="598">
          <cell r="D598" t="str">
            <v>0583</v>
          </cell>
          <cell r="E598" t="str">
            <v>241903</v>
          </cell>
          <cell r="F598" t="str">
            <v xml:space="preserve">   </v>
          </cell>
          <cell r="G598" t="str">
            <v>EL CAMPO ISD</v>
          </cell>
          <cell r="H598">
            <v>1071166</v>
          </cell>
          <cell r="I598">
            <v>2708684</v>
          </cell>
          <cell r="J598">
            <v>111791</v>
          </cell>
          <cell r="K598">
            <v>-2098225</v>
          </cell>
          <cell r="L598">
            <v>-661234</v>
          </cell>
          <cell r="M598">
            <v>11483</v>
          </cell>
          <cell r="N598">
            <v>-106015</v>
          </cell>
          <cell r="O598">
            <v>-29324</v>
          </cell>
          <cell r="P598">
            <v>-221573</v>
          </cell>
          <cell r="Q598">
            <v>128447</v>
          </cell>
          <cell r="R598">
            <v>-35434</v>
          </cell>
          <cell r="S598">
            <v>879766</v>
          </cell>
        </row>
        <row r="599">
          <cell r="D599" t="str">
            <v>0592</v>
          </cell>
          <cell r="E599" t="str">
            <v>071902</v>
          </cell>
          <cell r="F599" t="str">
            <v xml:space="preserve">   </v>
          </cell>
          <cell r="G599" t="str">
            <v>EL PASO ISD</v>
          </cell>
          <cell r="H599">
            <v>17939308</v>
          </cell>
          <cell r="I599">
            <v>45363580</v>
          </cell>
          <cell r="J599">
            <v>1872213</v>
          </cell>
          <cell r="K599">
            <v>-35139944</v>
          </cell>
          <cell r="L599">
            <v>-11073989</v>
          </cell>
          <cell r="M599">
            <v>192318</v>
          </cell>
          <cell r="N599">
            <v>-1775465</v>
          </cell>
          <cell r="O599">
            <v>-491101</v>
          </cell>
          <cell r="P599">
            <v>-3710782</v>
          </cell>
          <cell r="Q599">
            <v>2151163</v>
          </cell>
          <cell r="R599">
            <v>-2274318</v>
          </cell>
          <cell r="S599">
            <v>13052983</v>
          </cell>
        </row>
        <row r="600">
          <cell r="D600" t="str">
            <v>0585</v>
          </cell>
          <cell r="E600" t="str">
            <v>243902</v>
          </cell>
          <cell r="F600" t="str">
            <v xml:space="preserve">   </v>
          </cell>
          <cell r="G600" t="str">
            <v>ELECTRA ISD</v>
          </cell>
          <cell r="H600">
            <v>146903</v>
          </cell>
          <cell r="I600">
            <v>371478</v>
          </cell>
          <cell r="J600">
            <v>15331</v>
          </cell>
          <cell r="K600">
            <v>-287758</v>
          </cell>
          <cell r="L600">
            <v>-90684</v>
          </cell>
          <cell r="M600">
            <v>1575</v>
          </cell>
          <cell r="N600">
            <v>-14538</v>
          </cell>
          <cell r="O600">
            <v>-4022</v>
          </cell>
          <cell r="P600">
            <v>-30387</v>
          </cell>
          <cell r="Q600">
            <v>17616</v>
          </cell>
          <cell r="R600">
            <v>6290</v>
          </cell>
          <cell r="S600">
            <v>131804</v>
          </cell>
        </row>
        <row r="601">
          <cell r="D601" t="str">
            <v>0586</v>
          </cell>
          <cell r="E601" t="str">
            <v>011902</v>
          </cell>
          <cell r="F601" t="str">
            <v xml:space="preserve">   </v>
          </cell>
          <cell r="G601" t="str">
            <v>ELGIN ISD</v>
          </cell>
          <cell r="H601">
            <v>1578547</v>
          </cell>
          <cell r="I601">
            <v>3991710</v>
          </cell>
          <cell r="J601">
            <v>164743</v>
          </cell>
          <cell r="K601">
            <v>-3092095</v>
          </cell>
          <cell r="L601">
            <v>-974442</v>
          </cell>
          <cell r="M601">
            <v>16923</v>
          </cell>
          <cell r="N601">
            <v>-156229</v>
          </cell>
          <cell r="O601">
            <v>-43214</v>
          </cell>
          <cell r="P601">
            <v>-326526</v>
          </cell>
          <cell r="Q601">
            <v>189289</v>
          </cell>
          <cell r="R601">
            <v>-3544</v>
          </cell>
          <cell r="S601">
            <v>1345162</v>
          </cell>
        </row>
        <row r="602">
          <cell r="D602" t="str">
            <v>0589</v>
          </cell>
          <cell r="E602" t="str">
            <v>001903</v>
          </cell>
          <cell r="F602" t="str">
            <v xml:space="preserve">   </v>
          </cell>
          <cell r="G602" t="str">
            <v>ELKHART ISD</v>
          </cell>
          <cell r="H602">
            <v>267180</v>
          </cell>
          <cell r="I602">
            <v>675625</v>
          </cell>
          <cell r="J602">
            <v>27884</v>
          </cell>
          <cell r="K602">
            <v>-523359</v>
          </cell>
          <cell r="L602">
            <v>-164931</v>
          </cell>
          <cell r="M602">
            <v>2864</v>
          </cell>
          <cell r="N602">
            <v>-26441</v>
          </cell>
          <cell r="O602">
            <v>-7314</v>
          </cell>
          <cell r="P602">
            <v>-55267</v>
          </cell>
          <cell r="Q602">
            <v>32038</v>
          </cell>
          <cell r="R602">
            <v>1559</v>
          </cell>
          <cell r="S602">
            <v>229838</v>
          </cell>
        </row>
        <row r="603">
          <cell r="D603" t="str">
            <v>1613</v>
          </cell>
          <cell r="E603" t="str">
            <v>102906</v>
          </cell>
          <cell r="F603" t="str">
            <v xml:space="preserve">   </v>
          </cell>
          <cell r="G603" t="str">
            <v>ELYSIAN FIELDS ISD</v>
          </cell>
          <cell r="H603">
            <v>214524</v>
          </cell>
          <cell r="I603">
            <v>542471</v>
          </cell>
          <cell r="J603">
            <v>22388</v>
          </cell>
          <cell r="K603">
            <v>-420214</v>
          </cell>
          <cell r="L603">
            <v>-132426</v>
          </cell>
          <cell r="M603">
            <v>2300</v>
          </cell>
          <cell r="N603">
            <v>-21231</v>
          </cell>
          <cell r="O603">
            <v>-5873</v>
          </cell>
          <cell r="P603">
            <v>-44375</v>
          </cell>
          <cell r="Q603">
            <v>25724</v>
          </cell>
          <cell r="R603">
            <v>-5478</v>
          </cell>
          <cell r="S603">
            <v>177810</v>
          </cell>
        </row>
        <row r="604">
          <cell r="D604" t="str">
            <v>0595</v>
          </cell>
          <cell r="E604" t="str">
            <v>070903</v>
          </cell>
          <cell r="F604" t="str">
            <v xml:space="preserve">   </v>
          </cell>
          <cell r="G604" t="str">
            <v>ENNIS ISD</v>
          </cell>
          <cell r="H604">
            <v>1618952</v>
          </cell>
          <cell r="I604">
            <v>4093885</v>
          </cell>
          <cell r="J604">
            <v>168960</v>
          </cell>
          <cell r="K604">
            <v>-3171242</v>
          </cell>
          <cell r="L604">
            <v>-999384</v>
          </cell>
          <cell r="M604">
            <v>17356</v>
          </cell>
          <cell r="N604">
            <v>-160229</v>
          </cell>
          <cell r="O604">
            <v>-44320</v>
          </cell>
          <cell r="P604">
            <v>-334884</v>
          </cell>
          <cell r="Q604">
            <v>194134</v>
          </cell>
          <cell r="R604">
            <v>55580</v>
          </cell>
          <cell r="S604">
            <v>1438808</v>
          </cell>
        </row>
        <row r="605">
          <cell r="D605" t="str">
            <v>1575</v>
          </cell>
          <cell r="E605" t="str">
            <v>049906</v>
          </cell>
          <cell r="F605" t="str">
            <v xml:space="preserve">   </v>
          </cell>
          <cell r="G605" t="str">
            <v>ERA ISD</v>
          </cell>
          <cell r="H605">
            <v>127592</v>
          </cell>
          <cell r="I605">
            <v>322645</v>
          </cell>
          <cell r="J605">
            <v>13316</v>
          </cell>
          <cell r="K605">
            <v>-249930</v>
          </cell>
          <cell r="L605">
            <v>-78763</v>
          </cell>
          <cell r="M605">
            <v>1368</v>
          </cell>
          <cell r="N605">
            <v>-12629</v>
          </cell>
          <cell r="O605">
            <v>-3493</v>
          </cell>
          <cell r="P605">
            <v>-26393</v>
          </cell>
          <cell r="Q605">
            <v>15300</v>
          </cell>
          <cell r="R605">
            <v>9655</v>
          </cell>
          <cell r="S605">
            <v>118668</v>
          </cell>
        </row>
        <row r="606">
          <cell r="D606" t="str">
            <v>1951</v>
          </cell>
          <cell r="E606" t="str">
            <v>174910</v>
          </cell>
          <cell r="F606" t="str">
            <v xml:space="preserve">   </v>
          </cell>
          <cell r="G606" t="str">
            <v>ETOILE ISD</v>
          </cell>
          <cell r="H606">
            <v>46305</v>
          </cell>
          <cell r="I606">
            <v>117093</v>
          </cell>
          <cell r="J606">
            <v>4833</v>
          </cell>
          <cell r="K606">
            <v>-90704</v>
          </cell>
          <cell r="L606">
            <v>-28584</v>
          </cell>
          <cell r="M606">
            <v>496</v>
          </cell>
          <cell r="N606">
            <v>-4584</v>
          </cell>
          <cell r="O606">
            <v>-1268</v>
          </cell>
          <cell r="P606">
            <v>-9578</v>
          </cell>
          <cell r="Q606">
            <v>5553</v>
          </cell>
          <cell r="R606">
            <v>1348</v>
          </cell>
          <cell r="S606">
            <v>40910</v>
          </cell>
        </row>
        <row r="607">
          <cell r="D607" t="str">
            <v>1752</v>
          </cell>
          <cell r="E607" t="str">
            <v>030906</v>
          </cell>
          <cell r="F607" t="str">
            <v xml:space="preserve">   </v>
          </cell>
          <cell r="G607" t="str">
            <v>EULA ISD</v>
          </cell>
          <cell r="H607">
            <v>110099</v>
          </cell>
          <cell r="I607">
            <v>278410</v>
          </cell>
          <cell r="J607">
            <v>11490</v>
          </cell>
          <cell r="K607">
            <v>-215664</v>
          </cell>
          <cell r="L607">
            <v>-67964</v>
          </cell>
          <cell r="M607">
            <v>1180</v>
          </cell>
          <cell r="N607">
            <v>-10899</v>
          </cell>
          <cell r="O607">
            <v>-3014</v>
          </cell>
          <cell r="P607">
            <v>-22774</v>
          </cell>
          <cell r="Q607">
            <v>13202</v>
          </cell>
          <cell r="R607">
            <v>9538</v>
          </cell>
          <cell r="S607">
            <v>103604</v>
          </cell>
        </row>
        <row r="608">
          <cell r="D608" t="str">
            <v>0599</v>
          </cell>
          <cell r="E608" t="str">
            <v>107905</v>
          </cell>
          <cell r="F608" t="str">
            <v xml:space="preserve">   </v>
          </cell>
          <cell r="G608" t="str">
            <v>EUSTACE ISD</v>
          </cell>
          <cell r="H608">
            <v>533564</v>
          </cell>
          <cell r="I608">
            <v>1349236</v>
          </cell>
          <cell r="J608">
            <v>55685</v>
          </cell>
          <cell r="K608">
            <v>-1045158</v>
          </cell>
          <cell r="L608">
            <v>-329371</v>
          </cell>
          <cell r="M608">
            <v>5720</v>
          </cell>
          <cell r="N608">
            <v>-52807</v>
          </cell>
          <cell r="O608">
            <v>-14607</v>
          </cell>
          <cell r="P608">
            <v>-110369</v>
          </cell>
          <cell r="Q608">
            <v>63981</v>
          </cell>
          <cell r="R608">
            <v>57071</v>
          </cell>
          <cell r="S608">
            <v>512945</v>
          </cell>
        </row>
        <row r="609">
          <cell r="D609" t="str">
            <v>1619</v>
          </cell>
          <cell r="E609" t="str">
            <v>121906</v>
          </cell>
          <cell r="F609" t="str">
            <v xml:space="preserve">   </v>
          </cell>
          <cell r="G609" t="str">
            <v>EVADALE ISD</v>
          </cell>
          <cell r="H609">
            <v>144451</v>
          </cell>
          <cell r="I609">
            <v>365278</v>
          </cell>
          <cell r="J609">
            <v>15075</v>
          </cell>
          <cell r="K609">
            <v>-282955</v>
          </cell>
          <cell r="L609">
            <v>-89170</v>
          </cell>
          <cell r="M609">
            <v>1549</v>
          </cell>
          <cell r="N609">
            <v>-14296</v>
          </cell>
          <cell r="O609">
            <v>-3954</v>
          </cell>
          <cell r="P609">
            <v>-29880</v>
          </cell>
          <cell r="Q609">
            <v>17322</v>
          </cell>
          <cell r="R609">
            <v>4238</v>
          </cell>
          <cell r="S609">
            <v>127658</v>
          </cell>
        </row>
        <row r="610">
          <cell r="D610" t="str">
            <v>1392</v>
          </cell>
          <cell r="E610" t="str">
            <v>050901</v>
          </cell>
          <cell r="F610" t="str">
            <v xml:space="preserve">   </v>
          </cell>
          <cell r="G610" t="str">
            <v>EVANT ISD</v>
          </cell>
          <cell r="H610">
            <v>75421</v>
          </cell>
          <cell r="I610">
            <v>190718</v>
          </cell>
          <cell r="J610">
            <v>7871</v>
          </cell>
          <cell r="K610">
            <v>-147736</v>
          </cell>
          <cell r="L610">
            <v>-46557</v>
          </cell>
          <cell r="M610">
            <v>809</v>
          </cell>
          <cell r="N610">
            <v>-7465</v>
          </cell>
          <cell r="O610">
            <v>-2065</v>
          </cell>
          <cell r="P610">
            <v>-15601</v>
          </cell>
          <cell r="Q610">
            <v>9044</v>
          </cell>
          <cell r="R610">
            <v>26023</v>
          </cell>
          <cell r="S610">
            <v>90462</v>
          </cell>
        </row>
        <row r="611">
          <cell r="D611" t="str">
            <v>0601</v>
          </cell>
          <cell r="E611" t="str">
            <v>220904</v>
          </cell>
          <cell r="F611" t="str">
            <v xml:space="preserve">   </v>
          </cell>
          <cell r="G611" t="str">
            <v>EVERMAN ISD</v>
          </cell>
          <cell r="H611">
            <v>2250217</v>
          </cell>
          <cell r="I611">
            <v>5690181</v>
          </cell>
          <cell r="J611">
            <v>234841</v>
          </cell>
          <cell r="K611">
            <v>-4407779</v>
          </cell>
          <cell r="L611">
            <v>-1389066</v>
          </cell>
          <cell r="M611">
            <v>24123</v>
          </cell>
          <cell r="N611">
            <v>-222705</v>
          </cell>
          <cell r="O611">
            <v>-61601</v>
          </cell>
          <cell r="P611">
            <v>-465462</v>
          </cell>
          <cell r="Q611">
            <v>269831</v>
          </cell>
          <cell r="R611">
            <v>147727</v>
          </cell>
          <cell r="S611">
            <v>2070307</v>
          </cell>
        </row>
        <row r="612">
          <cell r="D612" t="str">
            <v>1977</v>
          </cell>
          <cell r="E612" t="str">
            <v>210906</v>
          </cell>
          <cell r="F612" t="str">
            <v xml:space="preserve">   </v>
          </cell>
          <cell r="G612" t="str">
            <v>EXCELSIOR ISD</v>
          </cell>
          <cell r="H612">
            <v>24852</v>
          </cell>
          <cell r="I612">
            <v>62843</v>
          </cell>
          <cell r="J612">
            <v>2594</v>
          </cell>
          <cell r="K612">
            <v>-48680</v>
          </cell>
          <cell r="L612">
            <v>-15341</v>
          </cell>
          <cell r="M612">
            <v>266</v>
          </cell>
          <cell r="N612">
            <v>-2460</v>
          </cell>
          <cell r="O612">
            <v>-680</v>
          </cell>
          <cell r="P612">
            <v>-5141</v>
          </cell>
          <cell r="Q612">
            <v>2980</v>
          </cell>
          <cell r="R612">
            <v>-2151</v>
          </cell>
          <cell r="S612">
            <v>19082</v>
          </cell>
        </row>
        <row r="613">
          <cell r="D613" t="str">
            <v>1976</v>
          </cell>
          <cell r="E613" t="str">
            <v>143906</v>
          </cell>
          <cell r="F613" t="str">
            <v xml:space="preserve">   </v>
          </cell>
          <cell r="G613" t="str">
            <v>EZZELL ISD</v>
          </cell>
          <cell r="H613">
            <v>19039</v>
          </cell>
          <cell r="I613">
            <v>48144</v>
          </cell>
          <cell r="J613">
            <v>1987</v>
          </cell>
          <cell r="K613">
            <v>-37294</v>
          </cell>
          <cell r="L613">
            <v>-11753</v>
          </cell>
          <cell r="M613">
            <v>204</v>
          </cell>
          <cell r="N613">
            <v>-1884</v>
          </cell>
          <cell r="O613">
            <v>-521</v>
          </cell>
          <cell r="P613">
            <v>-3938</v>
          </cell>
          <cell r="Q613">
            <v>2283</v>
          </cell>
          <cell r="R613">
            <v>-98</v>
          </cell>
          <cell r="S613">
            <v>16169</v>
          </cell>
        </row>
        <row r="614">
          <cell r="D614" t="str">
            <v>0602</v>
          </cell>
          <cell r="E614" t="str">
            <v>071903</v>
          </cell>
          <cell r="F614" t="str">
            <v xml:space="preserve">   </v>
          </cell>
          <cell r="G614" t="str">
            <v>FABENS ISD</v>
          </cell>
          <cell r="H614">
            <v>920128</v>
          </cell>
          <cell r="I614">
            <v>2326750</v>
          </cell>
          <cell r="J614">
            <v>96028</v>
          </cell>
          <cell r="K614">
            <v>-1802368</v>
          </cell>
          <cell r="L614">
            <v>-567998</v>
          </cell>
          <cell r="M614">
            <v>9864</v>
          </cell>
          <cell r="N614">
            <v>-91064</v>
          </cell>
          <cell r="O614">
            <v>-25189</v>
          </cell>
          <cell r="P614">
            <v>-190330</v>
          </cell>
          <cell r="Q614">
            <v>110336</v>
          </cell>
          <cell r="R614">
            <v>-99747</v>
          </cell>
          <cell r="S614">
            <v>686410</v>
          </cell>
        </row>
        <row r="615">
          <cell r="D615" t="str">
            <v>0604</v>
          </cell>
          <cell r="E615" t="str">
            <v>081902</v>
          </cell>
          <cell r="F615" t="str">
            <v xml:space="preserve">   </v>
          </cell>
          <cell r="G615" t="str">
            <v>FAIRFIELD ISD</v>
          </cell>
          <cell r="H615">
            <v>600910</v>
          </cell>
          <cell r="I615">
            <v>1519537</v>
          </cell>
          <cell r="J615">
            <v>62713</v>
          </cell>
          <cell r="K615">
            <v>-1177077</v>
          </cell>
          <cell r="L615">
            <v>-370944</v>
          </cell>
          <cell r="M615">
            <v>6442</v>
          </cell>
          <cell r="N615">
            <v>-59472</v>
          </cell>
          <cell r="O615">
            <v>-16450</v>
          </cell>
          <cell r="P615">
            <v>-124299</v>
          </cell>
          <cell r="Q615">
            <v>72057</v>
          </cell>
          <cell r="R615">
            <v>-48558</v>
          </cell>
          <cell r="S615">
            <v>464859</v>
          </cell>
        </row>
        <row r="616">
          <cell r="D616" t="str">
            <v>1877</v>
          </cell>
          <cell r="E616" t="str">
            <v>128904</v>
          </cell>
          <cell r="F616" t="str">
            <v xml:space="preserve">   </v>
          </cell>
          <cell r="G616" t="str">
            <v>FALLS CITY ISD</v>
          </cell>
          <cell r="H616">
            <v>123596</v>
          </cell>
          <cell r="I616">
            <v>312540</v>
          </cell>
          <cell r="J616">
            <v>12899</v>
          </cell>
          <cell r="K616">
            <v>-242103</v>
          </cell>
          <cell r="L616">
            <v>-76296</v>
          </cell>
          <cell r="M616">
            <v>1325</v>
          </cell>
          <cell r="N616">
            <v>-12232</v>
          </cell>
          <cell r="O616">
            <v>-3384</v>
          </cell>
          <cell r="P616">
            <v>-25566</v>
          </cell>
          <cell r="Q616">
            <v>14821</v>
          </cell>
          <cell r="R616">
            <v>25716</v>
          </cell>
          <cell r="S616">
            <v>131316</v>
          </cell>
        </row>
        <row r="617">
          <cell r="D617" t="str">
            <v>0792</v>
          </cell>
          <cell r="E617" t="str">
            <v>060914</v>
          </cell>
          <cell r="F617" t="str">
            <v xml:space="preserve">   </v>
          </cell>
          <cell r="G617" t="str">
            <v>FANNINDEL ISD</v>
          </cell>
          <cell r="H617">
            <v>45917</v>
          </cell>
          <cell r="I617">
            <v>116111</v>
          </cell>
          <cell r="J617">
            <v>4792</v>
          </cell>
          <cell r="K617">
            <v>-89943</v>
          </cell>
          <cell r="L617">
            <v>-28345</v>
          </cell>
          <cell r="M617">
            <v>492</v>
          </cell>
          <cell r="N617">
            <v>-4545</v>
          </cell>
          <cell r="O617">
            <v>-1257</v>
          </cell>
          <cell r="P617">
            <v>-9498</v>
          </cell>
          <cell r="Q617">
            <v>5506</v>
          </cell>
          <cell r="R617">
            <v>-9230</v>
          </cell>
          <cell r="S617">
            <v>30000</v>
          </cell>
        </row>
        <row r="618">
          <cell r="D618" t="str">
            <v>0608</v>
          </cell>
          <cell r="E618" t="str">
            <v>043904</v>
          </cell>
          <cell r="F618" t="str">
            <v xml:space="preserve">   </v>
          </cell>
          <cell r="G618" t="str">
            <v>FARMERSVILLE ISD</v>
          </cell>
          <cell r="H618">
            <v>576747</v>
          </cell>
          <cell r="I618">
            <v>1458434</v>
          </cell>
          <cell r="J618">
            <v>60191</v>
          </cell>
          <cell r="K618">
            <v>-1129745</v>
          </cell>
          <cell r="L618">
            <v>-356028</v>
          </cell>
          <cell r="M618">
            <v>6183</v>
          </cell>
          <cell r="N618">
            <v>-57081</v>
          </cell>
          <cell r="O618">
            <v>-15789</v>
          </cell>
          <cell r="P618">
            <v>-119301</v>
          </cell>
          <cell r="Q618">
            <v>69160</v>
          </cell>
          <cell r="R618">
            <v>143788</v>
          </cell>
          <cell r="S618">
            <v>636559</v>
          </cell>
        </row>
        <row r="619">
          <cell r="D619" t="str">
            <v>0609</v>
          </cell>
          <cell r="E619" t="str">
            <v>185902</v>
          </cell>
          <cell r="F619" t="str">
            <v xml:space="preserve">   </v>
          </cell>
          <cell r="G619" t="str">
            <v>FARWELL ISD</v>
          </cell>
          <cell r="H619">
            <v>147543</v>
          </cell>
          <cell r="I619">
            <v>373096</v>
          </cell>
          <cell r="J619">
            <v>15398</v>
          </cell>
          <cell r="K619">
            <v>-289011</v>
          </cell>
          <cell r="L619">
            <v>-91079</v>
          </cell>
          <cell r="M619">
            <v>1582</v>
          </cell>
          <cell r="N619">
            <v>-14602</v>
          </cell>
          <cell r="O619">
            <v>-4039</v>
          </cell>
          <cell r="P619">
            <v>-30520</v>
          </cell>
          <cell r="Q619">
            <v>17692</v>
          </cell>
          <cell r="R619">
            <v>-6153</v>
          </cell>
          <cell r="S619">
            <v>119907</v>
          </cell>
        </row>
        <row r="620">
          <cell r="D620" t="str">
            <v>1865</v>
          </cell>
          <cell r="E620" t="str">
            <v>075906</v>
          </cell>
          <cell r="F620" t="str">
            <v xml:space="preserve">   </v>
          </cell>
          <cell r="G620" t="str">
            <v>FAYETTEVILLE ISD</v>
          </cell>
          <cell r="H620">
            <v>63350</v>
          </cell>
          <cell r="I620">
            <v>160195</v>
          </cell>
          <cell r="J620">
            <v>6611</v>
          </cell>
          <cell r="K620">
            <v>-124092</v>
          </cell>
          <cell r="L620">
            <v>-39106</v>
          </cell>
          <cell r="M620">
            <v>679</v>
          </cell>
          <cell r="N620">
            <v>-6269</v>
          </cell>
          <cell r="O620">
            <v>-1734</v>
          </cell>
          <cell r="P620">
            <v>-13104</v>
          </cell>
          <cell r="Q620">
            <v>7597</v>
          </cell>
          <cell r="R620">
            <v>12515</v>
          </cell>
          <cell r="S620">
            <v>66642</v>
          </cell>
        </row>
        <row r="621">
          <cell r="D621" t="str">
            <v>0612</v>
          </cell>
          <cell r="E621" t="str">
            <v>070905</v>
          </cell>
          <cell r="F621" t="str">
            <v xml:space="preserve">   </v>
          </cell>
          <cell r="G621" t="str">
            <v>FERRIS ISD</v>
          </cell>
          <cell r="H621">
            <v>767254</v>
          </cell>
          <cell r="I621">
            <v>1940174</v>
          </cell>
          <cell r="J621">
            <v>80073</v>
          </cell>
          <cell r="K621">
            <v>-1502915</v>
          </cell>
          <cell r="L621">
            <v>-473628</v>
          </cell>
          <cell r="M621">
            <v>8225</v>
          </cell>
          <cell r="N621">
            <v>-75935</v>
          </cell>
          <cell r="O621">
            <v>-21004</v>
          </cell>
          <cell r="P621">
            <v>-158708</v>
          </cell>
          <cell r="Q621">
            <v>92004</v>
          </cell>
          <cell r="R621">
            <v>-106917</v>
          </cell>
          <cell r="S621">
            <v>548623</v>
          </cell>
        </row>
        <row r="622">
          <cell r="D622" t="str">
            <v>0614</v>
          </cell>
          <cell r="E622" t="str">
            <v>075901</v>
          </cell>
          <cell r="F622" t="str">
            <v xml:space="preserve">   </v>
          </cell>
          <cell r="G622" t="str">
            <v>FLATONIA ISD</v>
          </cell>
          <cell r="H622">
            <v>181677</v>
          </cell>
          <cell r="I622">
            <v>459410</v>
          </cell>
          <cell r="J622">
            <v>18960</v>
          </cell>
          <cell r="K622">
            <v>-355872</v>
          </cell>
          <cell r="L622">
            <v>-112150</v>
          </cell>
          <cell r="M622">
            <v>1948</v>
          </cell>
          <cell r="N622">
            <v>-17980</v>
          </cell>
          <cell r="O622">
            <v>-4974</v>
          </cell>
          <cell r="P622">
            <v>-37580</v>
          </cell>
          <cell r="Q622">
            <v>21785</v>
          </cell>
          <cell r="R622">
            <v>15387</v>
          </cell>
          <cell r="S622">
            <v>170611</v>
          </cell>
        </row>
        <row r="623">
          <cell r="D623" t="str">
            <v>0616</v>
          </cell>
          <cell r="E623" t="str">
            <v>246902</v>
          </cell>
          <cell r="F623" t="str">
            <v xml:space="preserve">   </v>
          </cell>
          <cell r="G623" t="str">
            <v>FLORENCE ISD</v>
          </cell>
          <cell r="H623">
            <v>398815</v>
          </cell>
          <cell r="I623">
            <v>1008493</v>
          </cell>
          <cell r="J623">
            <v>41622</v>
          </cell>
          <cell r="K623">
            <v>-781208</v>
          </cell>
          <cell r="L623">
            <v>-246190</v>
          </cell>
          <cell r="M623">
            <v>4275</v>
          </cell>
          <cell r="N623">
            <v>-39470</v>
          </cell>
          <cell r="O623">
            <v>-10918</v>
          </cell>
          <cell r="P623">
            <v>-82496</v>
          </cell>
          <cell r="Q623">
            <v>47823</v>
          </cell>
          <cell r="R623">
            <v>37584</v>
          </cell>
          <cell r="S623">
            <v>378330</v>
          </cell>
        </row>
        <row r="624">
          <cell r="D624" t="str">
            <v>0617</v>
          </cell>
          <cell r="E624" t="str">
            <v>247901</v>
          </cell>
          <cell r="F624" t="str">
            <v xml:space="preserve">   </v>
          </cell>
          <cell r="G624" t="str">
            <v>FLORESVILLE ISD</v>
          </cell>
          <cell r="H624">
            <v>1183093</v>
          </cell>
          <cell r="I624">
            <v>2991716</v>
          </cell>
          <cell r="J624">
            <v>123472</v>
          </cell>
          <cell r="K624">
            <v>-2317470</v>
          </cell>
          <cell r="L624">
            <v>-730327</v>
          </cell>
          <cell r="M624">
            <v>12683</v>
          </cell>
          <cell r="N624">
            <v>-117091</v>
          </cell>
          <cell r="O624">
            <v>-32388</v>
          </cell>
          <cell r="P624">
            <v>-244725</v>
          </cell>
          <cell r="Q624">
            <v>141869</v>
          </cell>
          <cell r="R624">
            <v>315354</v>
          </cell>
          <cell r="S624">
            <v>1326186</v>
          </cell>
        </row>
        <row r="625">
          <cell r="D625" t="str">
            <v>1491</v>
          </cell>
          <cell r="E625" t="str">
            <v>178914</v>
          </cell>
          <cell r="F625" t="str">
            <v xml:space="preserve">   </v>
          </cell>
          <cell r="G625" t="str">
            <v>FLOUR BLUFF ISD</v>
          </cell>
          <cell r="H625">
            <v>1623158</v>
          </cell>
          <cell r="I625">
            <v>4104520</v>
          </cell>
          <cell r="J625">
            <v>169399</v>
          </cell>
          <cell r="K625">
            <v>-3179480</v>
          </cell>
          <cell r="L625">
            <v>-1001980</v>
          </cell>
          <cell r="M625">
            <v>17401</v>
          </cell>
          <cell r="N625">
            <v>-160646</v>
          </cell>
          <cell r="O625">
            <v>-44435</v>
          </cell>
          <cell r="P625">
            <v>-335753</v>
          </cell>
          <cell r="Q625">
            <v>194638</v>
          </cell>
          <cell r="R625">
            <v>-9786</v>
          </cell>
          <cell r="S625">
            <v>1377036</v>
          </cell>
        </row>
        <row r="626">
          <cell r="D626" t="str">
            <v>0619</v>
          </cell>
          <cell r="E626" t="str">
            <v>077901</v>
          </cell>
          <cell r="F626" t="str">
            <v xml:space="preserve">   </v>
          </cell>
          <cell r="G626" t="str">
            <v>FLOYDADA ISD</v>
          </cell>
          <cell r="H626">
            <v>299650</v>
          </cell>
          <cell r="I626">
            <v>757732</v>
          </cell>
          <cell r="J626">
            <v>31273</v>
          </cell>
          <cell r="K626">
            <v>-586961</v>
          </cell>
          <cell r="L626">
            <v>-184975</v>
          </cell>
          <cell r="M626">
            <v>3212</v>
          </cell>
          <cell r="N626">
            <v>-29656</v>
          </cell>
          <cell r="O626">
            <v>-8203</v>
          </cell>
          <cell r="P626">
            <v>-61983</v>
          </cell>
          <cell r="Q626">
            <v>35932</v>
          </cell>
          <cell r="R626">
            <v>7666</v>
          </cell>
          <cell r="S626">
            <v>263687</v>
          </cell>
        </row>
        <row r="627">
          <cell r="D627" t="str">
            <v>0621</v>
          </cell>
          <cell r="E627" t="str">
            <v>148902</v>
          </cell>
          <cell r="F627" t="str">
            <v xml:space="preserve">   </v>
          </cell>
          <cell r="G627" t="str">
            <v>FOLLETT ISD</v>
          </cell>
          <cell r="H627">
            <v>56736</v>
          </cell>
          <cell r="I627">
            <v>143471</v>
          </cell>
          <cell r="J627">
            <v>5921</v>
          </cell>
          <cell r="K627">
            <v>-111137</v>
          </cell>
          <cell r="L627">
            <v>-35024</v>
          </cell>
          <cell r="M627">
            <v>608</v>
          </cell>
          <cell r="N627">
            <v>-5613</v>
          </cell>
          <cell r="O627">
            <v>-1553</v>
          </cell>
          <cell r="P627">
            <v>-11736</v>
          </cell>
          <cell r="Q627">
            <v>6803</v>
          </cell>
          <cell r="R627">
            <v>19564</v>
          </cell>
          <cell r="S627">
            <v>68040</v>
          </cell>
        </row>
        <row r="628">
          <cell r="D628" t="str">
            <v>1652</v>
          </cell>
          <cell r="E628" t="str">
            <v>169910</v>
          </cell>
          <cell r="F628" t="str">
            <v xml:space="preserve">   </v>
          </cell>
          <cell r="G628" t="str">
            <v>FORESTBURG ISD</v>
          </cell>
          <cell r="H628">
            <v>57109</v>
          </cell>
          <cell r="I628">
            <v>144412</v>
          </cell>
          <cell r="J628">
            <v>5960</v>
          </cell>
          <cell r="K628">
            <v>-111866</v>
          </cell>
          <cell r="L628">
            <v>-35253</v>
          </cell>
          <cell r="M628">
            <v>612</v>
          </cell>
          <cell r="N628">
            <v>-5653</v>
          </cell>
          <cell r="O628">
            <v>-1563</v>
          </cell>
          <cell r="P628">
            <v>-11813</v>
          </cell>
          <cell r="Q628">
            <v>6848</v>
          </cell>
          <cell r="R628">
            <v>-384</v>
          </cell>
          <cell r="S628">
            <v>48409</v>
          </cell>
        </row>
        <row r="629">
          <cell r="D629" t="str">
            <v>0622</v>
          </cell>
          <cell r="E629" t="str">
            <v>129902</v>
          </cell>
          <cell r="F629" t="str">
            <v xml:space="preserve">   </v>
          </cell>
          <cell r="G629" t="str">
            <v>FORNEY ISD</v>
          </cell>
          <cell r="H629">
            <v>2848942</v>
          </cell>
          <cell r="I629">
            <v>7204190</v>
          </cell>
          <cell r="J629">
            <v>297326</v>
          </cell>
          <cell r="K629">
            <v>-5580575</v>
          </cell>
          <cell r="L629">
            <v>-1758660</v>
          </cell>
          <cell r="M629">
            <v>30542</v>
          </cell>
          <cell r="N629">
            <v>-281961</v>
          </cell>
          <cell r="O629">
            <v>-77992</v>
          </cell>
          <cell r="P629">
            <v>-589309</v>
          </cell>
          <cell r="Q629">
            <v>341626</v>
          </cell>
          <cell r="R629">
            <v>289959</v>
          </cell>
          <cell r="S629">
            <v>2724088</v>
          </cell>
        </row>
        <row r="630">
          <cell r="D630" t="str">
            <v>1556</v>
          </cell>
          <cell r="E630" t="str">
            <v>114904</v>
          </cell>
          <cell r="F630" t="str">
            <v xml:space="preserve">   </v>
          </cell>
          <cell r="G630" t="str">
            <v>FORSAN ISD</v>
          </cell>
          <cell r="H630">
            <v>191411</v>
          </cell>
          <cell r="I630">
            <v>484026</v>
          </cell>
          <cell r="J630">
            <v>19976</v>
          </cell>
          <cell r="K630">
            <v>-374941</v>
          </cell>
          <cell r="L630">
            <v>-118159</v>
          </cell>
          <cell r="M630">
            <v>2052</v>
          </cell>
          <cell r="N630">
            <v>-18942</v>
          </cell>
          <cell r="O630">
            <v>-5240</v>
          </cell>
          <cell r="P630">
            <v>-39594</v>
          </cell>
          <cell r="Q630">
            <v>22953</v>
          </cell>
          <cell r="R630">
            <v>11397</v>
          </cell>
          <cell r="S630">
            <v>174939</v>
          </cell>
        </row>
        <row r="631">
          <cell r="D631" t="str">
            <v>1195</v>
          </cell>
          <cell r="E631" t="str">
            <v>079907</v>
          </cell>
          <cell r="F631" t="str">
            <v xml:space="preserve">   </v>
          </cell>
          <cell r="G631" t="str">
            <v>FORT BEND ISD</v>
          </cell>
          <cell r="H631">
            <v>22438003</v>
          </cell>
          <cell r="I631">
            <v>56739543</v>
          </cell>
          <cell r="J631">
            <v>2341713</v>
          </cell>
          <cell r="K631">
            <v>-43952095</v>
          </cell>
          <cell r="L631">
            <v>-13851047</v>
          </cell>
          <cell r="M631">
            <v>240546</v>
          </cell>
          <cell r="N631">
            <v>-2220703</v>
          </cell>
          <cell r="O631">
            <v>-614256</v>
          </cell>
          <cell r="P631">
            <v>-4641346</v>
          </cell>
          <cell r="Q631">
            <v>2690617</v>
          </cell>
          <cell r="R631">
            <v>-342791</v>
          </cell>
          <cell r="S631">
            <v>18828184</v>
          </cell>
        </row>
        <row r="632">
          <cell r="D632" t="str">
            <v>1611</v>
          </cell>
          <cell r="E632" t="str">
            <v>122901</v>
          </cell>
          <cell r="F632" t="str">
            <v xml:space="preserve">   </v>
          </cell>
          <cell r="G632" t="str">
            <v>FORT DAVIS ISD</v>
          </cell>
          <cell r="H632">
            <v>44295</v>
          </cell>
          <cell r="I632">
            <v>112010</v>
          </cell>
          <cell r="J632">
            <v>4623</v>
          </cell>
          <cell r="K632">
            <v>-86767</v>
          </cell>
          <cell r="L632">
            <v>-27344</v>
          </cell>
          <cell r="M632">
            <v>475</v>
          </cell>
          <cell r="N632">
            <v>-4383</v>
          </cell>
          <cell r="O632">
            <v>-1213</v>
          </cell>
          <cell r="P632">
            <v>-9163</v>
          </cell>
          <cell r="Q632">
            <v>5312</v>
          </cell>
          <cell r="R632">
            <v>20858</v>
          </cell>
          <cell r="S632">
            <v>58703</v>
          </cell>
        </row>
        <row r="633">
          <cell r="D633" t="str">
            <v>2017</v>
          </cell>
          <cell r="E633" t="str">
            <v>242906</v>
          </cell>
          <cell r="F633" t="str">
            <v xml:space="preserve">   </v>
          </cell>
          <cell r="G633" t="str">
            <v>FORT ELLIOTT CONS ISD</v>
          </cell>
          <cell r="H633">
            <v>73327</v>
          </cell>
          <cell r="I633">
            <v>185423</v>
          </cell>
          <cell r="J633">
            <v>7653</v>
          </cell>
          <cell r="K633">
            <v>-143634</v>
          </cell>
          <cell r="L633">
            <v>-45265</v>
          </cell>
          <cell r="M633">
            <v>786</v>
          </cell>
          <cell r="N633">
            <v>-7258</v>
          </cell>
          <cell r="O633">
            <v>-2007</v>
          </cell>
          <cell r="P633">
            <v>-15168</v>
          </cell>
          <cell r="Q633">
            <v>8793</v>
          </cell>
          <cell r="R633">
            <v>-632</v>
          </cell>
          <cell r="S633">
            <v>62018</v>
          </cell>
        </row>
        <row r="634">
          <cell r="D634" t="str">
            <v>1460</v>
          </cell>
          <cell r="E634" t="str">
            <v>115901</v>
          </cell>
          <cell r="F634" t="str">
            <v xml:space="preserve">   </v>
          </cell>
          <cell r="G634" t="str">
            <v>FORT HANCOCK ISD</v>
          </cell>
          <cell r="H634">
            <v>194329</v>
          </cell>
          <cell r="I634">
            <v>491404</v>
          </cell>
          <cell r="J634">
            <v>20281</v>
          </cell>
          <cell r="K634">
            <v>-380656</v>
          </cell>
          <cell r="L634">
            <v>-119960</v>
          </cell>
          <cell r="M634">
            <v>2083</v>
          </cell>
          <cell r="N634">
            <v>-19232</v>
          </cell>
          <cell r="O634">
            <v>-5320</v>
          </cell>
          <cell r="P634">
            <v>-40197</v>
          </cell>
          <cell r="Q634">
            <v>23303</v>
          </cell>
          <cell r="R634">
            <v>-2401</v>
          </cell>
          <cell r="S634">
            <v>163634</v>
          </cell>
        </row>
        <row r="635">
          <cell r="D635" t="str">
            <v>1592</v>
          </cell>
          <cell r="E635" t="str">
            <v>015914</v>
          </cell>
          <cell r="F635" t="str">
            <v xml:space="preserve">   </v>
          </cell>
          <cell r="G635" t="str">
            <v>FORT SAM HOUSTON ISD</v>
          </cell>
          <cell r="H635">
            <v>511841</v>
          </cell>
          <cell r="I635">
            <v>1294305</v>
          </cell>
          <cell r="J635">
            <v>53418</v>
          </cell>
          <cell r="K635">
            <v>-1002606</v>
          </cell>
          <cell r="L635">
            <v>-315961</v>
          </cell>
          <cell r="M635">
            <v>5487</v>
          </cell>
          <cell r="N635">
            <v>-50657</v>
          </cell>
          <cell r="O635">
            <v>-14012</v>
          </cell>
          <cell r="P635">
            <v>-105875</v>
          </cell>
          <cell r="Q635">
            <v>61377</v>
          </cell>
          <cell r="R635">
            <v>16008</v>
          </cell>
          <cell r="S635">
            <v>453325</v>
          </cell>
        </row>
        <row r="636">
          <cell r="D636" t="str">
            <v>0624</v>
          </cell>
          <cell r="E636" t="str">
            <v>186902</v>
          </cell>
          <cell r="F636" t="str">
            <v xml:space="preserve">   </v>
          </cell>
          <cell r="G636" t="str">
            <v>FORT STOCKTON ISD</v>
          </cell>
          <cell r="H636">
            <v>840506</v>
          </cell>
          <cell r="I636">
            <v>2125410</v>
          </cell>
          <cell r="J636">
            <v>87718</v>
          </cell>
          <cell r="K636">
            <v>-1646404</v>
          </cell>
          <cell r="L636">
            <v>-518847</v>
          </cell>
          <cell r="M636">
            <v>9011</v>
          </cell>
          <cell r="N636">
            <v>-83186</v>
          </cell>
          <cell r="O636">
            <v>-23009</v>
          </cell>
          <cell r="P636">
            <v>-173860</v>
          </cell>
          <cell r="Q636">
            <v>100788</v>
          </cell>
          <cell r="R636">
            <v>95776</v>
          </cell>
          <cell r="S636">
            <v>813903</v>
          </cell>
        </row>
        <row r="637">
          <cell r="D637" t="str">
            <v>0625</v>
          </cell>
          <cell r="E637" t="str">
            <v>220905</v>
          </cell>
          <cell r="F637" t="str">
            <v xml:space="preserve">   </v>
          </cell>
          <cell r="G637" t="str">
            <v>FORT WORTH ISD</v>
          </cell>
          <cell r="H637">
            <v>33120066</v>
          </cell>
          <cell r="I637">
            <v>83751543</v>
          </cell>
          <cell r="J637">
            <v>3456533</v>
          </cell>
          <cell r="K637">
            <v>-64876373</v>
          </cell>
          <cell r="L637">
            <v>-20445116</v>
          </cell>
          <cell r="M637">
            <v>355062</v>
          </cell>
          <cell r="N637">
            <v>-3277915</v>
          </cell>
          <cell r="O637">
            <v>-906685</v>
          </cell>
          <cell r="P637">
            <v>-6850953</v>
          </cell>
          <cell r="Q637">
            <v>3971539</v>
          </cell>
          <cell r="R637">
            <v>-3203364</v>
          </cell>
          <cell r="S637">
            <v>25094337</v>
          </cell>
        </row>
        <row r="638">
          <cell r="D638" t="str">
            <v>0627</v>
          </cell>
          <cell r="E638" t="str">
            <v>198903</v>
          </cell>
          <cell r="F638" t="str">
            <v xml:space="preserve">   </v>
          </cell>
          <cell r="G638" t="str">
            <v>FRANKLIN ISD</v>
          </cell>
          <cell r="H638">
            <v>356725</v>
          </cell>
          <cell r="I638">
            <v>902059</v>
          </cell>
          <cell r="J638">
            <v>37229</v>
          </cell>
          <cell r="K638">
            <v>-698761</v>
          </cell>
          <cell r="L638">
            <v>-220207</v>
          </cell>
          <cell r="M638">
            <v>3824</v>
          </cell>
          <cell r="N638">
            <v>-35304</v>
          </cell>
          <cell r="O638">
            <v>-9766</v>
          </cell>
          <cell r="P638">
            <v>-73789</v>
          </cell>
          <cell r="Q638">
            <v>42776</v>
          </cell>
          <cell r="R638">
            <v>14434</v>
          </cell>
          <cell r="S638">
            <v>319220</v>
          </cell>
        </row>
        <row r="639">
          <cell r="D639" t="str">
            <v>0628</v>
          </cell>
          <cell r="E639" t="str">
            <v>001904</v>
          </cell>
          <cell r="F639" t="str">
            <v xml:space="preserve">   </v>
          </cell>
          <cell r="G639" t="str">
            <v>FRANKSTON ISD</v>
          </cell>
          <cell r="H639">
            <v>261464</v>
          </cell>
          <cell r="I639">
            <v>661171</v>
          </cell>
          <cell r="J639">
            <v>27287</v>
          </cell>
          <cell r="K639">
            <v>-512162</v>
          </cell>
          <cell r="L639">
            <v>-161403</v>
          </cell>
          <cell r="M639">
            <v>2803</v>
          </cell>
          <cell r="N639">
            <v>-25877</v>
          </cell>
          <cell r="O639">
            <v>-7158</v>
          </cell>
          <cell r="P639">
            <v>-54084</v>
          </cell>
          <cell r="Q639">
            <v>31353</v>
          </cell>
          <cell r="R639">
            <v>28650</v>
          </cell>
          <cell r="S639">
            <v>252044</v>
          </cell>
        </row>
        <row r="640">
          <cell r="D640" t="str">
            <v>0629</v>
          </cell>
          <cell r="E640" t="str">
            <v>086901</v>
          </cell>
          <cell r="F640" t="str">
            <v xml:space="preserve">   </v>
          </cell>
          <cell r="G640" t="str">
            <v>FREDERICKSBURG ISD</v>
          </cell>
          <cell r="H640">
            <v>865519</v>
          </cell>
          <cell r="I640">
            <v>2188660</v>
          </cell>
          <cell r="J640">
            <v>90329</v>
          </cell>
          <cell r="K640">
            <v>-1695400</v>
          </cell>
          <cell r="L640">
            <v>-534288</v>
          </cell>
          <cell r="M640">
            <v>9279</v>
          </cell>
          <cell r="N640">
            <v>-85659</v>
          </cell>
          <cell r="O640">
            <v>-23694</v>
          </cell>
          <cell r="P640">
            <v>-179034</v>
          </cell>
          <cell r="Q640">
            <v>103787</v>
          </cell>
          <cell r="R640">
            <v>-70128</v>
          </cell>
          <cell r="S640">
            <v>669371</v>
          </cell>
        </row>
        <row r="641">
          <cell r="D641" t="str">
            <v>1709</v>
          </cell>
          <cell r="E641" t="str">
            <v>066903</v>
          </cell>
          <cell r="F641" t="str">
            <v xml:space="preserve">   </v>
          </cell>
          <cell r="G641" t="str">
            <v>FREER ISD</v>
          </cell>
          <cell r="H641">
            <v>330438</v>
          </cell>
          <cell r="I641">
            <v>835588</v>
          </cell>
          <cell r="J641">
            <v>34486</v>
          </cell>
          <cell r="K641">
            <v>-647271</v>
          </cell>
          <cell r="L641">
            <v>-203981</v>
          </cell>
          <cell r="M641">
            <v>3542</v>
          </cell>
          <cell r="N641">
            <v>-32703</v>
          </cell>
          <cell r="O641">
            <v>-9046</v>
          </cell>
          <cell r="P641">
            <v>-68352</v>
          </cell>
          <cell r="Q641">
            <v>39624</v>
          </cell>
          <cell r="R641">
            <v>116365</v>
          </cell>
          <cell r="S641">
            <v>398690</v>
          </cell>
        </row>
        <row r="642">
          <cell r="D642" t="str">
            <v>1840</v>
          </cell>
          <cell r="E642" t="str">
            <v>152907</v>
          </cell>
          <cell r="F642" t="str">
            <v xml:space="preserve">   </v>
          </cell>
          <cell r="G642" t="str">
            <v>FRENSHIP ISD</v>
          </cell>
          <cell r="H642">
            <v>1969405</v>
          </cell>
          <cell r="I642">
            <v>4980083</v>
          </cell>
          <cell r="J642">
            <v>205534</v>
          </cell>
          <cell r="K642">
            <v>-3857717</v>
          </cell>
          <cell r="L642">
            <v>-1215719</v>
          </cell>
          <cell r="M642">
            <v>21113</v>
          </cell>
          <cell r="N642">
            <v>-194913</v>
          </cell>
          <cell r="O642">
            <v>-53914</v>
          </cell>
          <cell r="P642">
            <v>-407375</v>
          </cell>
          <cell r="Q642">
            <v>236158</v>
          </cell>
          <cell r="R642">
            <v>42122</v>
          </cell>
          <cell r="S642">
            <v>1724777</v>
          </cell>
        </row>
        <row r="643">
          <cell r="D643" t="str">
            <v>1496</v>
          </cell>
          <cell r="E643" t="str">
            <v>084911</v>
          </cell>
          <cell r="F643" t="str">
            <v xml:space="preserve">   </v>
          </cell>
          <cell r="G643" t="str">
            <v>FRIENDSWOOD ISD</v>
          </cell>
          <cell r="H643">
            <v>1798949</v>
          </cell>
          <cell r="I643">
            <v>4549048</v>
          </cell>
          <cell r="J643">
            <v>187745</v>
          </cell>
          <cell r="K643">
            <v>-3523824</v>
          </cell>
          <cell r="L643">
            <v>-1110497</v>
          </cell>
          <cell r="M643">
            <v>19286</v>
          </cell>
          <cell r="N643">
            <v>-178043</v>
          </cell>
          <cell r="O643">
            <v>-49247</v>
          </cell>
          <cell r="P643">
            <v>-372116</v>
          </cell>
          <cell r="Q643">
            <v>215718</v>
          </cell>
          <cell r="R643">
            <v>23750</v>
          </cell>
          <cell r="S643">
            <v>1560769</v>
          </cell>
        </row>
        <row r="644">
          <cell r="D644" t="str">
            <v>0633</v>
          </cell>
          <cell r="E644" t="str">
            <v>185903</v>
          </cell>
          <cell r="F644" t="str">
            <v xml:space="preserve">   </v>
          </cell>
          <cell r="G644" t="str">
            <v>FRIONA ISD</v>
          </cell>
          <cell r="H644">
            <v>413184</v>
          </cell>
          <cell r="I644">
            <v>1044829</v>
          </cell>
          <cell r="J644">
            <v>43121</v>
          </cell>
          <cell r="K644">
            <v>-809354</v>
          </cell>
          <cell r="L644">
            <v>-255060</v>
          </cell>
          <cell r="M644">
            <v>4430</v>
          </cell>
          <cell r="N644">
            <v>-40893</v>
          </cell>
          <cell r="O644">
            <v>-11311</v>
          </cell>
          <cell r="P644">
            <v>-85468</v>
          </cell>
          <cell r="Q644">
            <v>49546</v>
          </cell>
          <cell r="R644">
            <v>3927</v>
          </cell>
          <cell r="S644">
            <v>356951</v>
          </cell>
        </row>
        <row r="645">
          <cell r="D645" t="str">
            <v>0634</v>
          </cell>
          <cell r="E645" t="str">
            <v>043905</v>
          </cell>
          <cell r="F645" t="str">
            <v xml:space="preserve">   </v>
          </cell>
          <cell r="G645" t="str">
            <v>FRISCO ISD</v>
          </cell>
          <cell r="H645">
            <v>19762143</v>
          </cell>
          <cell r="I645">
            <v>49973029</v>
          </cell>
          <cell r="J645">
            <v>2062450</v>
          </cell>
          <cell r="K645">
            <v>-38710556</v>
          </cell>
          <cell r="L645">
            <v>-12199231</v>
          </cell>
          <cell r="M645">
            <v>211859</v>
          </cell>
          <cell r="N645">
            <v>-1955871</v>
          </cell>
          <cell r="O645">
            <v>-541002</v>
          </cell>
          <cell r="P645">
            <v>-4087839</v>
          </cell>
          <cell r="Q645">
            <v>2369745</v>
          </cell>
          <cell r="R645">
            <v>3506863</v>
          </cell>
          <cell r="S645">
            <v>20391590</v>
          </cell>
        </row>
        <row r="646">
          <cell r="D646" t="str">
            <v>0635</v>
          </cell>
          <cell r="E646" t="str">
            <v>175905</v>
          </cell>
          <cell r="F646" t="str">
            <v xml:space="preserve">   </v>
          </cell>
          <cell r="G646" t="str">
            <v>FROST ISD</v>
          </cell>
          <cell r="H646">
            <v>116900</v>
          </cell>
          <cell r="I646">
            <v>295607</v>
          </cell>
          <cell r="J646">
            <v>12200</v>
          </cell>
          <cell r="K646">
            <v>-228986</v>
          </cell>
          <cell r="L646">
            <v>-72163</v>
          </cell>
          <cell r="M646">
            <v>1253</v>
          </cell>
          <cell r="N646">
            <v>-11569</v>
          </cell>
          <cell r="O646">
            <v>-3200</v>
          </cell>
          <cell r="P646">
            <v>-24181</v>
          </cell>
          <cell r="Q646">
            <v>14018</v>
          </cell>
          <cell r="R646">
            <v>-15453</v>
          </cell>
          <cell r="S646">
            <v>84426</v>
          </cell>
        </row>
        <row r="647">
          <cell r="D647" t="str">
            <v>1555</v>
          </cell>
          <cell r="E647" t="str">
            <v>234909</v>
          </cell>
          <cell r="F647" t="str">
            <v xml:space="preserve">   </v>
          </cell>
          <cell r="G647" t="str">
            <v>FRUITVALE ISD</v>
          </cell>
          <cell r="H647">
            <v>148825</v>
          </cell>
          <cell r="I647">
            <v>376337</v>
          </cell>
          <cell r="J647">
            <v>15532</v>
          </cell>
          <cell r="K647">
            <v>-291521</v>
          </cell>
          <cell r="L647">
            <v>-91870</v>
          </cell>
          <cell r="M647">
            <v>1595</v>
          </cell>
          <cell r="N647">
            <v>-14731</v>
          </cell>
          <cell r="O647">
            <v>-4074</v>
          </cell>
          <cell r="P647">
            <v>-30785</v>
          </cell>
          <cell r="Q647">
            <v>17846</v>
          </cell>
          <cell r="R647">
            <v>2418</v>
          </cell>
          <cell r="S647">
            <v>129572</v>
          </cell>
        </row>
        <row r="648">
          <cell r="D648" t="str">
            <v>0637</v>
          </cell>
          <cell r="E648" t="str">
            <v>049901</v>
          </cell>
          <cell r="F648" t="str">
            <v xml:space="preserve">   </v>
          </cell>
          <cell r="G648" t="str">
            <v>GAINESVILLE ISD</v>
          </cell>
          <cell r="H648">
            <v>994631</v>
          </cell>
          <cell r="I648">
            <v>2515149</v>
          </cell>
          <cell r="J648">
            <v>103803</v>
          </cell>
          <cell r="K648">
            <v>-1948307</v>
          </cell>
          <cell r="L648">
            <v>-613989</v>
          </cell>
          <cell r="M648">
            <v>10663</v>
          </cell>
          <cell r="N648">
            <v>-98439</v>
          </cell>
          <cell r="O648">
            <v>-27229</v>
          </cell>
          <cell r="P648">
            <v>-205741</v>
          </cell>
          <cell r="Q648">
            <v>119270</v>
          </cell>
          <cell r="R648">
            <v>71569</v>
          </cell>
          <cell r="S648">
            <v>921380</v>
          </cell>
        </row>
        <row r="649">
          <cell r="D649" t="str">
            <v>0638</v>
          </cell>
          <cell r="E649" t="str">
            <v>101910</v>
          </cell>
          <cell r="F649" t="str">
            <v xml:space="preserve">   </v>
          </cell>
          <cell r="G649" t="str">
            <v>GALENA PARK ISD</v>
          </cell>
          <cell r="H649">
            <v>8842713</v>
          </cell>
          <cell r="I649">
            <v>22360790</v>
          </cell>
          <cell r="J649">
            <v>922858</v>
          </cell>
          <cell r="K649">
            <v>-17321316</v>
          </cell>
          <cell r="L649">
            <v>-5458633</v>
          </cell>
          <cell r="M649">
            <v>94798</v>
          </cell>
          <cell r="N649">
            <v>-875170</v>
          </cell>
          <cell r="O649">
            <v>-242075</v>
          </cell>
          <cell r="P649">
            <v>-1829133</v>
          </cell>
          <cell r="Q649">
            <v>1060360</v>
          </cell>
          <cell r="R649">
            <v>174328</v>
          </cell>
          <cell r="S649">
            <v>7729520</v>
          </cell>
        </row>
        <row r="650">
          <cell r="D650" t="str">
            <v>0640</v>
          </cell>
          <cell r="E650" t="str">
            <v>084902</v>
          </cell>
          <cell r="F650" t="str">
            <v xml:space="preserve">   </v>
          </cell>
          <cell r="G650" t="str">
            <v>GALVESTON ISD</v>
          </cell>
          <cell r="H650">
            <v>2666116</v>
          </cell>
          <cell r="I650">
            <v>6741874</v>
          </cell>
          <cell r="J650">
            <v>278246</v>
          </cell>
          <cell r="K650">
            <v>-5222451</v>
          </cell>
          <cell r="L650">
            <v>-1645801</v>
          </cell>
          <cell r="M650">
            <v>28582</v>
          </cell>
          <cell r="N650">
            <v>-263868</v>
          </cell>
          <cell r="O650">
            <v>-72987</v>
          </cell>
          <cell r="P650">
            <v>-551491</v>
          </cell>
          <cell r="Q650">
            <v>319703</v>
          </cell>
          <cell r="R650">
            <v>181421</v>
          </cell>
          <cell r="S650">
            <v>2459344</v>
          </cell>
        </row>
        <row r="651">
          <cell r="D651" t="str">
            <v>0641</v>
          </cell>
          <cell r="E651" t="str">
            <v>120902</v>
          </cell>
          <cell r="F651" t="str">
            <v xml:space="preserve">   </v>
          </cell>
          <cell r="G651" t="str">
            <v>GANADO ISD</v>
          </cell>
          <cell r="H651">
            <v>228859</v>
          </cell>
          <cell r="I651">
            <v>578721</v>
          </cell>
          <cell r="J651">
            <v>23885</v>
          </cell>
          <cell r="K651">
            <v>-448294</v>
          </cell>
          <cell r="L651">
            <v>-141275</v>
          </cell>
          <cell r="M651">
            <v>2453</v>
          </cell>
          <cell r="N651">
            <v>-22650</v>
          </cell>
          <cell r="O651">
            <v>-6265</v>
          </cell>
          <cell r="P651">
            <v>-47340</v>
          </cell>
          <cell r="Q651">
            <v>27443</v>
          </cell>
          <cell r="R651">
            <v>2653</v>
          </cell>
          <cell r="S651">
            <v>198190</v>
          </cell>
        </row>
        <row r="652">
          <cell r="D652" t="str">
            <v>0642</v>
          </cell>
          <cell r="E652" t="str">
            <v>057909</v>
          </cell>
          <cell r="F652" t="str">
            <v xml:space="preserve">   </v>
          </cell>
          <cell r="G652" t="str">
            <v>GARLAND ISD</v>
          </cell>
          <cell r="H652">
            <v>19157134</v>
          </cell>
          <cell r="I652">
            <v>48443126</v>
          </cell>
          <cell r="J652">
            <v>1999309</v>
          </cell>
          <cell r="K652">
            <v>-37525450</v>
          </cell>
          <cell r="L652">
            <v>-11825757</v>
          </cell>
          <cell r="M652">
            <v>205373</v>
          </cell>
          <cell r="N652">
            <v>-1895992</v>
          </cell>
          <cell r="O652">
            <v>-524440</v>
          </cell>
          <cell r="P652">
            <v>-3962692</v>
          </cell>
          <cell r="Q652">
            <v>2297197</v>
          </cell>
          <cell r="R652">
            <v>26791</v>
          </cell>
          <cell r="S652">
            <v>16394599</v>
          </cell>
        </row>
        <row r="653">
          <cell r="D653" t="str">
            <v>1936</v>
          </cell>
          <cell r="E653" t="str">
            <v>184911</v>
          </cell>
          <cell r="F653" t="str">
            <v xml:space="preserve">   </v>
          </cell>
          <cell r="G653" t="str">
            <v>GARNER ISD</v>
          </cell>
          <cell r="H653">
            <v>47192</v>
          </cell>
          <cell r="I653">
            <v>119335</v>
          </cell>
          <cell r="J653">
            <v>4925</v>
          </cell>
          <cell r="K653">
            <v>-92441</v>
          </cell>
          <cell r="L653">
            <v>-29132</v>
          </cell>
          <cell r="M653">
            <v>506</v>
          </cell>
          <cell r="N653">
            <v>-4669</v>
          </cell>
          <cell r="O653">
            <v>-1292</v>
          </cell>
          <cell r="P653">
            <v>-9762</v>
          </cell>
          <cell r="Q653">
            <v>5659</v>
          </cell>
          <cell r="R653">
            <v>7623</v>
          </cell>
          <cell r="S653">
            <v>47944</v>
          </cell>
        </row>
        <row r="654">
          <cell r="D654" t="str">
            <v>0644</v>
          </cell>
          <cell r="E654" t="str">
            <v>174903</v>
          </cell>
          <cell r="F654" t="str">
            <v xml:space="preserve">   </v>
          </cell>
          <cell r="G654" t="str">
            <v>GARRISON ISD</v>
          </cell>
          <cell r="H654">
            <v>329731</v>
          </cell>
          <cell r="I654">
            <v>833799</v>
          </cell>
          <cell r="J654">
            <v>34412</v>
          </cell>
          <cell r="K654">
            <v>-645885</v>
          </cell>
          <cell r="L654">
            <v>-203544</v>
          </cell>
          <cell r="M654">
            <v>3535</v>
          </cell>
          <cell r="N654">
            <v>-32633</v>
          </cell>
          <cell r="O654">
            <v>-9027</v>
          </cell>
          <cell r="P654">
            <v>-68205</v>
          </cell>
          <cell r="Q654">
            <v>39539</v>
          </cell>
          <cell r="R654">
            <v>73736</v>
          </cell>
          <cell r="S654">
            <v>355458</v>
          </cell>
        </row>
        <row r="655">
          <cell r="D655" t="str">
            <v>1636</v>
          </cell>
          <cell r="E655" t="str">
            <v>183904</v>
          </cell>
          <cell r="F655" t="str">
            <v xml:space="preserve">   </v>
          </cell>
          <cell r="G655" t="str">
            <v>GARY ISD</v>
          </cell>
          <cell r="H655">
            <v>144900</v>
          </cell>
          <cell r="I655">
            <v>366411</v>
          </cell>
          <cell r="J655">
            <v>15122</v>
          </cell>
          <cell r="K655">
            <v>-283833</v>
          </cell>
          <cell r="L655">
            <v>-89447</v>
          </cell>
          <cell r="M655">
            <v>1553</v>
          </cell>
          <cell r="N655">
            <v>-14339</v>
          </cell>
          <cell r="O655">
            <v>-3967</v>
          </cell>
          <cell r="P655">
            <v>-29973</v>
          </cell>
          <cell r="Q655">
            <v>17375</v>
          </cell>
          <cell r="R655">
            <v>-2728</v>
          </cell>
          <cell r="S655">
            <v>121074</v>
          </cell>
        </row>
        <row r="656">
          <cell r="D656" t="str">
            <v>0647</v>
          </cell>
          <cell r="E656" t="str">
            <v>050902</v>
          </cell>
          <cell r="F656" t="str">
            <v xml:space="preserve">   </v>
          </cell>
          <cell r="G656" t="str">
            <v>GATESVILLE ISD</v>
          </cell>
          <cell r="H656">
            <v>733462</v>
          </cell>
          <cell r="I656">
            <v>1854724</v>
          </cell>
          <cell r="J656">
            <v>76547</v>
          </cell>
          <cell r="K656">
            <v>-1436723</v>
          </cell>
          <cell r="L656">
            <v>-452768</v>
          </cell>
          <cell r="M656">
            <v>7863</v>
          </cell>
          <cell r="N656">
            <v>-72592</v>
          </cell>
          <cell r="O656">
            <v>-20079</v>
          </cell>
          <cell r="P656">
            <v>-151718</v>
          </cell>
          <cell r="Q656">
            <v>87952</v>
          </cell>
          <cell r="R656">
            <v>48990</v>
          </cell>
          <cell r="S656">
            <v>675658</v>
          </cell>
        </row>
        <row r="657">
          <cell r="D657" t="str">
            <v>1949</v>
          </cell>
          <cell r="E657" t="str">
            <v>166902</v>
          </cell>
          <cell r="F657" t="str">
            <v xml:space="preserve">   </v>
          </cell>
          <cell r="G657" t="str">
            <v>GAUSE ISD</v>
          </cell>
          <cell r="H657">
            <v>37262</v>
          </cell>
          <cell r="I657">
            <v>94226</v>
          </cell>
          <cell r="J657">
            <v>3889</v>
          </cell>
          <cell r="K657">
            <v>-72990</v>
          </cell>
          <cell r="L657">
            <v>-23002</v>
          </cell>
          <cell r="M657">
            <v>399</v>
          </cell>
          <cell r="N657">
            <v>-3688</v>
          </cell>
          <cell r="O657">
            <v>-1020</v>
          </cell>
          <cell r="P657">
            <v>-7708</v>
          </cell>
          <cell r="Q657">
            <v>4468</v>
          </cell>
          <cell r="R657">
            <v>-3103</v>
          </cell>
          <cell r="S657">
            <v>28733</v>
          </cell>
        </row>
        <row r="658">
          <cell r="D658" t="str">
            <v>0651</v>
          </cell>
          <cell r="E658" t="str">
            <v>149901</v>
          </cell>
          <cell r="F658" t="str">
            <v xml:space="preserve">   </v>
          </cell>
          <cell r="G658" t="str">
            <v>GEORGE WEST ISD</v>
          </cell>
          <cell r="H658">
            <v>300266</v>
          </cell>
          <cell r="I658">
            <v>759289</v>
          </cell>
          <cell r="J658">
            <v>31337</v>
          </cell>
          <cell r="K658">
            <v>-588168</v>
          </cell>
          <cell r="L658">
            <v>-185355</v>
          </cell>
          <cell r="M658">
            <v>3219</v>
          </cell>
          <cell r="N658">
            <v>-29718</v>
          </cell>
          <cell r="O658">
            <v>-8220</v>
          </cell>
          <cell r="P658">
            <v>-62111</v>
          </cell>
          <cell r="Q658">
            <v>36006</v>
          </cell>
          <cell r="R658">
            <v>25006</v>
          </cell>
          <cell r="S658">
            <v>281551</v>
          </cell>
        </row>
        <row r="659">
          <cell r="D659" t="str">
            <v>0650</v>
          </cell>
          <cell r="E659" t="str">
            <v>246904</v>
          </cell>
          <cell r="F659" t="str">
            <v xml:space="preserve">   </v>
          </cell>
          <cell r="G659" t="str">
            <v>GEORGETOWN ISD</v>
          </cell>
          <cell r="H659">
            <v>3564376</v>
          </cell>
          <cell r="I659">
            <v>9013326</v>
          </cell>
          <cell r="J659">
            <v>371991</v>
          </cell>
          <cell r="K659">
            <v>-6981984</v>
          </cell>
          <cell r="L659">
            <v>-2200300</v>
          </cell>
          <cell r="M659">
            <v>38212</v>
          </cell>
          <cell r="N659">
            <v>-352769</v>
          </cell>
          <cell r="O659">
            <v>-97577</v>
          </cell>
          <cell r="P659">
            <v>-737298</v>
          </cell>
          <cell r="Q659">
            <v>427416</v>
          </cell>
          <cell r="R659">
            <v>110994</v>
          </cell>
          <cell r="S659">
            <v>3156387</v>
          </cell>
        </row>
        <row r="660">
          <cell r="D660" t="str">
            <v>1953</v>
          </cell>
          <cell r="E660" t="str">
            <v>161925</v>
          </cell>
          <cell r="F660" t="str">
            <v xml:space="preserve">   </v>
          </cell>
          <cell r="G660" t="str">
            <v>GHOLSON ISD</v>
          </cell>
          <cell r="H660">
            <v>70989</v>
          </cell>
          <cell r="I660">
            <v>179513</v>
          </cell>
          <cell r="J660">
            <v>7409</v>
          </cell>
          <cell r="K660">
            <v>-139056</v>
          </cell>
          <cell r="L660">
            <v>-43822</v>
          </cell>
          <cell r="M660">
            <v>761</v>
          </cell>
          <cell r="N660">
            <v>-7026</v>
          </cell>
          <cell r="O660">
            <v>-1943</v>
          </cell>
          <cell r="P660">
            <v>-14684</v>
          </cell>
          <cell r="Q660">
            <v>8513</v>
          </cell>
          <cell r="R660">
            <v>-3530</v>
          </cell>
          <cell r="S660">
            <v>57124</v>
          </cell>
        </row>
        <row r="661">
          <cell r="D661" t="str">
            <v>0652</v>
          </cell>
          <cell r="E661" t="str">
            <v>144901</v>
          </cell>
          <cell r="F661" t="str">
            <v xml:space="preserve">   </v>
          </cell>
          <cell r="G661" t="str">
            <v>GIDDINGS ISD</v>
          </cell>
          <cell r="H661">
            <v>480037</v>
          </cell>
          <cell r="I661">
            <v>1213882</v>
          </cell>
          <cell r="J661">
            <v>50098</v>
          </cell>
          <cell r="K661">
            <v>-940308</v>
          </cell>
          <cell r="L661">
            <v>-296328</v>
          </cell>
          <cell r="M661">
            <v>5146</v>
          </cell>
          <cell r="N661">
            <v>-47510</v>
          </cell>
          <cell r="O661">
            <v>-13141</v>
          </cell>
          <cell r="P661">
            <v>-99297</v>
          </cell>
          <cell r="Q661">
            <v>57563</v>
          </cell>
          <cell r="R661">
            <v>-18614</v>
          </cell>
          <cell r="S661">
            <v>391528</v>
          </cell>
        </row>
        <row r="662">
          <cell r="D662" t="str">
            <v>0653</v>
          </cell>
          <cell r="E662" t="str">
            <v>230902</v>
          </cell>
          <cell r="F662" t="str">
            <v xml:space="preserve">   </v>
          </cell>
          <cell r="G662" t="str">
            <v>GILMER ISD</v>
          </cell>
          <cell r="H662">
            <v>753994</v>
          </cell>
          <cell r="I662">
            <v>1906643</v>
          </cell>
          <cell r="J662">
            <v>78690</v>
          </cell>
          <cell r="K662">
            <v>-1476941</v>
          </cell>
          <cell r="L662">
            <v>-465443</v>
          </cell>
          <cell r="M662">
            <v>8083</v>
          </cell>
          <cell r="N662">
            <v>-74623</v>
          </cell>
          <cell r="O662">
            <v>-20641</v>
          </cell>
          <cell r="P662">
            <v>-155965</v>
          </cell>
          <cell r="Q662">
            <v>90414</v>
          </cell>
          <cell r="R662">
            <v>-32653</v>
          </cell>
          <cell r="S662">
            <v>611558</v>
          </cell>
        </row>
        <row r="663">
          <cell r="D663" t="str">
            <v>0655</v>
          </cell>
          <cell r="E663" t="str">
            <v>092901</v>
          </cell>
          <cell r="F663" t="str">
            <v xml:space="preserve">   </v>
          </cell>
          <cell r="G663" t="str">
            <v>GLADEWATER CTY LINE ISD</v>
          </cell>
          <cell r="H663">
            <v>488347</v>
          </cell>
          <cell r="I663">
            <v>1234894</v>
          </cell>
          <cell r="J663">
            <v>50966</v>
          </cell>
          <cell r="K663">
            <v>-956585</v>
          </cell>
          <cell r="L663">
            <v>-301458</v>
          </cell>
          <cell r="M663">
            <v>5235</v>
          </cell>
          <cell r="N663">
            <v>-48331</v>
          </cell>
          <cell r="O663">
            <v>-13369</v>
          </cell>
          <cell r="P663">
            <v>-101015</v>
          </cell>
          <cell r="Q663">
            <v>58559</v>
          </cell>
          <cell r="R663">
            <v>-22996</v>
          </cell>
          <cell r="S663">
            <v>394247</v>
          </cell>
        </row>
        <row r="664">
          <cell r="D664" t="str">
            <v>0656</v>
          </cell>
          <cell r="E664" t="str">
            <v>087901</v>
          </cell>
          <cell r="F664" t="str">
            <v xml:space="preserve">   </v>
          </cell>
          <cell r="G664" t="str">
            <v>GLASSCOCK COUNTY ISD</v>
          </cell>
          <cell r="H664">
            <v>163490</v>
          </cell>
          <cell r="I664">
            <v>413422</v>
          </cell>
          <cell r="J664">
            <v>17062</v>
          </cell>
          <cell r="K664">
            <v>-320249</v>
          </cell>
          <cell r="L664">
            <v>-100923</v>
          </cell>
          <cell r="M664">
            <v>1753</v>
          </cell>
          <cell r="N664">
            <v>-16179</v>
          </cell>
          <cell r="O664">
            <v>-4476</v>
          </cell>
          <cell r="P664">
            <v>-33818</v>
          </cell>
          <cell r="Q664">
            <v>19605</v>
          </cell>
          <cell r="R664">
            <v>2640</v>
          </cell>
          <cell r="S664">
            <v>142327</v>
          </cell>
        </row>
        <row r="665">
          <cell r="D665" t="str">
            <v>0657</v>
          </cell>
          <cell r="E665" t="str">
            <v>213901</v>
          </cell>
          <cell r="F665" t="str">
            <v xml:space="preserve">   </v>
          </cell>
          <cell r="G665" t="str">
            <v>GLEN ROSE ISD</v>
          </cell>
          <cell r="H665">
            <v>713833</v>
          </cell>
          <cell r="I665">
            <v>1805088</v>
          </cell>
          <cell r="J665">
            <v>74498</v>
          </cell>
          <cell r="K665">
            <v>-1398274</v>
          </cell>
          <cell r="L665">
            <v>-440651</v>
          </cell>
          <cell r="M665">
            <v>7653</v>
          </cell>
          <cell r="N665">
            <v>-70647</v>
          </cell>
          <cell r="O665">
            <v>-19542</v>
          </cell>
          <cell r="P665">
            <v>-147658</v>
          </cell>
          <cell r="Q665">
            <v>85598</v>
          </cell>
          <cell r="R665">
            <v>-7455</v>
          </cell>
          <cell r="S665">
            <v>602443</v>
          </cell>
        </row>
        <row r="666">
          <cell r="D666" t="str">
            <v>0659</v>
          </cell>
          <cell r="E666" t="str">
            <v>126911</v>
          </cell>
          <cell r="F666" t="str">
            <v xml:space="preserve">   </v>
          </cell>
          <cell r="G666" t="str">
            <v>GODLEY ISD</v>
          </cell>
          <cell r="H666">
            <v>794125</v>
          </cell>
          <cell r="I666">
            <v>2008125</v>
          </cell>
          <cell r="J666">
            <v>82878</v>
          </cell>
          <cell r="K666">
            <v>-1555552</v>
          </cell>
          <cell r="L666">
            <v>-490216</v>
          </cell>
          <cell r="M666">
            <v>8513</v>
          </cell>
          <cell r="N666">
            <v>-78595</v>
          </cell>
          <cell r="O666">
            <v>-21740</v>
          </cell>
          <cell r="P666">
            <v>-164266</v>
          </cell>
          <cell r="Q666">
            <v>95226</v>
          </cell>
          <cell r="R666">
            <v>119299</v>
          </cell>
          <cell r="S666">
            <v>797797</v>
          </cell>
        </row>
        <row r="667">
          <cell r="D667" t="str">
            <v>1564</v>
          </cell>
          <cell r="E667" t="str">
            <v>169906</v>
          </cell>
          <cell r="F667" t="str">
            <v xml:space="preserve">   </v>
          </cell>
          <cell r="G667" t="str">
            <v>GOLDBURG ISD</v>
          </cell>
          <cell r="H667">
            <v>38782</v>
          </cell>
          <cell r="I667">
            <v>98070</v>
          </cell>
          <cell r="J667">
            <v>4047</v>
          </cell>
          <cell r="K667">
            <v>-75968</v>
          </cell>
          <cell r="L667">
            <v>-23940</v>
          </cell>
          <cell r="M667">
            <v>416</v>
          </cell>
          <cell r="N667">
            <v>-3837</v>
          </cell>
          <cell r="O667">
            <v>-1062</v>
          </cell>
          <cell r="P667">
            <v>-8022</v>
          </cell>
          <cell r="Q667">
            <v>4651</v>
          </cell>
          <cell r="R667">
            <v>-1538</v>
          </cell>
          <cell r="S667">
            <v>31599</v>
          </cell>
        </row>
        <row r="668">
          <cell r="D668" t="str">
            <v>0662</v>
          </cell>
          <cell r="E668" t="str">
            <v>167901</v>
          </cell>
          <cell r="F668" t="str">
            <v xml:space="preserve">   </v>
          </cell>
          <cell r="G668" t="str">
            <v>GOLDTHWAITE ISD</v>
          </cell>
          <cell r="H668">
            <v>272300</v>
          </cell>
          <cell r="I668">
            <v>688571</v>
          </cell>
          <cell r="J668">
            <v>28418</v>
          </cell>
          <cell r="K668">
            <v>-533387</v>
          </cell>
          <cell r="L668">
            <v>-168091</v>
          </cell>
          <cell r="M668">
            <v>2919</v>
          </cell>
          <cell r="N668">
            <v>-26951</v>
          </cell>
          <cell r="O668">
            <v>-7454</v>
          </cell>
          <cell r="P668">
            <v>-56326</v>
          </cell>
          <cell r="Q668">
            <v>32652</v>
          </cell>
          <cell r="R668">
            <v>9766</v>
          </cell>
          <cell r="S668">
            <v>242417</v>
          </cell>
        </row>
        <row r="669">
          <cell r="D669" t="str">
            <v>0663</v>
          </cell>
          <cell r="E669" t="str">
            <v>088902</v>
          </cell>
          <cell r="F669" t="str">
            <v xml:space="preserve">   </v>
          </cell>
          <cell r="G669" t="str">
            <v>GOLIAD ISD</v>
          </cell>
          <cell r="H669">
            <v>370815</v>
          </cell>
          <cell r="I669">
            <v>937689</v>
          </cell>
          <cell r="J669">
            <v>38700</v>
          </cell>
          <cell r="K669">
            <v>-726361</v>
          </cell>
          <cell r="L669">
            <v>-228905</v>
          </cell>
          <cell r="M669">
            <v>3975</v>
          </cell>
          <cell r="N669">
            <v>-36698</v>
          </cell>
          <cell r="O669">
            <v>-10151</v>
          </cell>
          <cell r="P669">
            <v>-76704</v>
          </cell>
          <cell r="Q669">
            <v>44466</v>
          </cell>
          <cell r="R669">
            <v>17616</v>
          </cell>
          <cell r="S669">
            <v>334442</v>
          </cell>
        </row>
        <row r="670">
          <cell r="D670" t="str">
            <v>0665</v>
          </cell>
          <cell r="E670" t="str">
            <v>089901</v>
          </cell>
          <cell r="F670" t="str">
            <v xml:space="preserve">   </v>
          </cell>
          <cell r="G670" t="str">
            <v>GONZALES ISD</v>
          </cell>
          <cell r="H670">
            <v>742534</v>
          </cell>
          <cell r="I670">
            <v>1877665</v>
          </cell>
          <cell r="J670">
            <v>77494</v>
          </cell>
          <cell r="K670">
            <v>-1454494</v>
          </cell>
          <cell r="L670">
            <v>-458369</v>
          </cell>
          <cell r="M670">
            <v>7960</v>
          </cell>
          <cell r="N670">
            <v>-73488</v>
          </cell>
          <cell r="O670">
            <v>-20327</v>
          </cell>
          <cell r="P670">
            <v>-153595</v>
          </cell>
          <cell r="Q670">
            <v>89040</v>
          </cell>
          <cell r="R670">
            <v>-38026</v>
          </cell>
          <cell r="S670">
            <v>596394</v>
          </cell>
        </row>
        <row r="671">
          <cell r="D671" t="str">
            <v>0667</v>
          </cell>
          <cell r="E671" t="str">
            <v>187903</v>
          </cell>
          <cell r="F671" t="str">
            <v xml:space="preserve">   </v>
          </cell>
          <cell r="G671" t="str">
            <v>GOODRICH ISD</v>
          </cell>
          <cell r="H671">
            <v>43455</v>
          </cell>
          <cell r="I671">
            <v>109887</v>
          </cell>
          <cell r="J671">
            <v>4535</v>
          </cell>
          <cell r="K671">
            <v>-85121</v>
          </cell>
          <cell r="L671">
            <v>-26825</v>
          </cell>
          <cell r="M671">
            <v>466</v>
          </cell>
          <cell r="N671">
            <v>-4300</v>
          </cell>
          <cell r="O671">
            <v>-1190</v>
          </cell>
          <cell r="P671">
            <v>-8989</v>
          </cell>
          <cell r="Q671">
            <v>5211</v>
          </cell>
          <cell r="R671">
            <v>1809</v>
          </cell>
          <cell r="S671">
            <v>38938</v>
          </cell>
        </row>
        <row r="672">
          <cell r="D672" t="str">
            <v>0668</v>
          </cell>
          <cell r="E672" t="str">
            <v>101911</v>
          </cell>
          <cell r="F672" t="str">
            <v xml:space="preserve">   </v>
          </cell>
          <cell r="G672" t="str">
            <v>GOOSE CREEK CISD</v>
          </cell>
          <cell r="H672">
            <v>9208421</v>
          </cell>
          <cell r="I672">
            <v>23285565</v>
          </cell>
          <cell r="J672">
            <v>961025</v>
          </cell>
          <cell r="K672">
            <v>-18037674</v>
          </cell>
          <cell r="L672">
            <v>-5684386</v>
          </cell>
          <cell r="M672">
            <v>98719</v>
          </cell>
          <cell r="N672">
            <v>-911362</v>
          </cell>
          <cell r="O672">
            <v>-252087</v>
          </cell>
          <cell r="P672">
            <v>-1904781</v>
          </cell>
          <cell r="Q672">
            <v>1104213</v>
          </cell>
          <cell r="R672">
            <v>567184</v>
          </cell>
          <cell r="S672">
            <v>8434837</v>
          </cell>
        </row>
        <row r="673">
          <cell r="D673" t="str">
            <v>0669</v>
          </cell>
          <cell r="E673" t="str">
            <v>182901</v>
          </cell>
          <cell r="F673" t="str">
            <v xml:space="preserve">   </v>
          </cell>
          <cell r="G673" t="str">
            <v>GORDON ISD</v>
          </cell>
          <cell r="H673">
            <v>44776</v>
          </cell>
          <cell r="I673">
            <v>113225</v>
          </cell>
          <cell r="J673">
            <v>4673</v>
          </cell>
          <cell r="K673">
            <v>-87707</v>
          </cell>
          <cell r="L673">
            <v>-27640</v>
          </cell>
          <cell r="M673">
            <v>480</v>
          </cell>
          <cell r="N673">
            <v>-4432</v>
          </cell>
          <cell r="O673">
            <v>-1226</v>
          </cell>
          <cell r="P673">
            <v>-9262</v>
          </cell>
          <cell r="Q673">
            <v>5369</v>
          </cell>
          <cell r="R673">
            <v>-33430</v>
          </cell>
          <cell r="S673">
            <v>4826</v>
          </cell>
        </row>
        <row r="674">
          <cell r="D674" t="str">
            <v>0671</v>
          </cell>
          <cell r="E674" t="str">
            <v>067904</v>
          </cell>
          <cell r="F674" t="str">
            <v xml:space="preserve">   </v>
          </cell>
          <cell r="G674" t="str">
            <v>GORMAN ISD</v>
          </cell>
          <cell r="H674">
            <v>180561</v>
          </cell>
          <cell r="I674">
            <v>456589</v>
          </cell>
          <cell r="J674">
            <v>18844</v>
          </cell>
          <cell r="K674">
            <v>-353687</v>
          </cell>
          <cell r="L674">
            <v>-111461</v>
          </cell>
          <cell r="M674">
            <v>1936</v>
          </cell>
          <cell r="N674">
            <v>-17870</v>
          </cell>
          <cell r="O674">
            <v>-4943</v>
          </cell>
          <cell r="P674">
            <v>-37349</v>
          </cell>
          <cell r="Q674">
            <v>21652</v>
          </cell>
          <cell r="R674">
            <v>8599</v>
          </cell>
          <cell r="S674">
            <v>162871</v>
          </cell>
        </row>
        <row r="675">
          <cell r="D675" t="str">
            <v>1617</v>
          </cell>
          <cell r="E675" t="str">
            <v>156905</v>
          </cell>
          <cell r="F675" t="str">
            <v xml:space="preserve">   </v>
          </cell>
          <cell r="G675" t="str">
            <v>GRADY ISD</v>
          </cell>
          <cell r="H675">
            <v>117266</v>
          </cell>
          <cell r="I675">
            <v>296533</v>
          </cell>
          <cell r="J675">
            <v>12238</v>
          </cell>
          <cell r="K675">
            <v>-229703</v>
          </cell>
          <cell r="L675">
            <v>-72388</v>
          </cell>
          <cell r="M675">
            <v>1257</v>
          </cell>
          <cell r="N675">
            <v>-11606</v>
          </cell>
          <cell r="O675">
            <v>-3210</v>
          </cell>
          <cell r="P675">
            <v>-24257</v>
          </cell>
          <cell r="Q675">
            <v>14062</v>
          </cell>
          <cell r="R675">
            <v>-6020</v>
          </cell>
          <cell r="S675">
            <v>94172</v>
          </cell>
        </row>
        <row r="676">
          <cell r="D676" t="str">
            <v>0672</v>
          </cell>
          <cell r="E676" t="str">
            <v>182902</v>
          </cell>
          <cell r="F676" t="str">
            <v xml:space="preserve">   </v>
          </cell>
          <cell r="G676" t="str">
            <v>GRAFORD ISD</v>
          </cell>
          <cell r="H676">
            <v>94869</v>
          </cell>
          <cell r="I676">
            <v>239898</v>
          </cell>
          <cell r="J676">
            <v>9901</v>
          </cell>
          <cell r="K676">
            <v>-185832</v>
          </cell>
          <cell r="L676">
            <v>-58563</v>
          </cell>
          <cell r="M676">
            <v>1017</v>
          </cell>
          <cell r="N676">
            <v>-9389</v>
          </cell>
          <cell r="O676">
            <v>-2597</v>
          </cell>
          <cell r="P676">
            <v>-19624</v>
          </cell>
          <cell r="Q676">
            <v>11376</v>
          </cell>
          <cell r="R676">
            <v>13635</v>
          </cell>
          <cell r="S676">
            <v>94691</v>
          </cell>
        </row>
        <row r="677">
          <cell r="D677" t="str">
            <v>0673</v>
          </cell>
          <cell r="E677" t="str">
            <v>252901</v>
          </cell>
          <cell r="F677" t="str">
            <v xml:space="preserve">   </v>
          </cell>
          <cell r="G677" t="str">
            <v>GRAHAM ISD</v>
          </cell>
          <cell r="H677">
            <v>576544</v>
          </cell>
          <cell r="I677">
            <v>1457921</v>
          </cell>
          <cell r="J677">
            <v>60170</v>
          </cell>
          <cell r="K677">
            <v>-1129348</v>
          </cell>
          <cell r="L677">
            <v>-355902</v>
          </cell>
          <cell r="M677">
            <v>6181</v>
          </cell>
          <cell r="N677">
            <v>-57062</v>
          </cell>
          <cell r="O677">
            <v>-15783</v>
          </cell>
          <cell r="P677">
            <v>-119259</v>
          </cell>
          <cell r="Q677">
            <v>69135</v>
          </cell>
          <cell r="R677">
            <v>-38793</v>
          </cell>
          <cell r="S677">
            <v>453804</v>
          </cell>
        </row>
        <row r="678">
          <cell r="D678" t="str">
            <v>0674</v>
          </cell>
          <cell r="E678" t="str">
            <v>111901</v>
          </cell>
          <cell r="F678" t="str">
            <v xml:space="preserve">   </v>
          </cell>
          <cell r="G678" t="str">
            <v>GRANBURY ISD</v>
          </cell>
          <cell r="H678">
            <v>2140728</v>
          </cell>
          <cell r="I678">
            <v>5413312</v>
          </cell>
          <cell r="J678">
            <v>223414</v>
          </cell>
          <cell r="K678">
            <v>-4193308</v>
          </cell>
          <cell r="L678">
            <v>-1321478</v>
          </cell>
          <cell r="M678">
            <v>22950</v>
          </cell>
          <cell r="N678">
            <v>-211868</v>
          </cell>
          <cell r="O678">
            <v>-58604</v>
          </cell>
          <cell r="P678">
            <v>-442814</v>
          </cell>
          <cell r="Q678">
            <v>256702</v>
          </cell>
          <cell r="R678">
            <v>122310</v>
          </cell>
          <cell r="S678">
            <v>1951344</v>
          </cell>
        </row>
        <row r="679">
          <cell r="D679" t="str">
            <v>0675</v>
          </cell>
          <cell r="E679" t="str">
            <v>057910</v>
          </cell>
          <cell r="F679" t="str">
            <v xml:space="preserve">   </v>
          </cell>
          <cell r="G679" t="str">
            <v>GRAND PRAIRIE ISD</v>
          </cell>
          <cell r="H679">
            <v>10722208</v>
          </cell>
          <cell r="I679">
            <v>27113518</v>
          </cell>
          <cell r="J679">
            <v>1119009</v>
          </cell>
          <cell r="K679">
            <v>-21002917</v>
          </cell>
          <cell r="L679">
            <v>-6618852</v>
          </cell>
          <cell r="M679">
            <v>114947</v>
          </cell>
          <cell r="N679">
            <v>-1061182</v>
          </cell>
          <cell r="O679">
            <v>-293528</v>
          </cell>
          <cell r="P679">
            <v>-2217911</v>
          </cell>
          <cell r="Q679">
            <v>1285736</v>
          </cell>
          <cell r="R679">
            <v>282204</v>
          </cell>
          <cell r="S679">
            <v>9443232</v>
          </cell>
        </row>
        <row r="680">
          <cell r="D680" t="str">
            <v>0676</v>
          </cell>
          <cell r="E680" t="str">
            <v>234904</v>
          </cell>
          <cell r="F680" t="str">
            <v xml:space="preserve">   </v>
          </cell>
          <cell r="G680" t="str">
            <v>GRAND SALINE ISD</v>
          </cell>
          <cell r="H680">
            <v>314711</v>
          </cell>
          <cell r="I680">
            <v>795816</v>
          </cell>
          <cell r="J680">
            <v>32844</v>
          </cell>
          <cell r="K680">
            <v>-616462</v>
          </cell>
          <cell r="L680">
            <v>-194272</v>
          </cell>
          <cell r="M680">
            <v>3374</v>
          </cell>
          <cell r="N680">
            <v>-31148</v>
          </cell>
          <cell r="O680">
            <v>-8615</v>
          </cell>
          <cell r="P680">
            <v>-65099</v>
          </cell>
          <cell r="Q680">
            <v>37738</v>
          </cell>
          <cell r="R680">
            <v>1039</v>
          </cell>
          <cell r="S680">
            <v>269926</v>
          </cell>
        </row>
        <row r="681">
          <cell r="D681" t="str">
            <v>1666</v>
          </cell>
          <cell r="E681" t="str">
            <v>238904</v>
          </cell>
          <cell r="F681" t="str">
            <v xml:space="preserve">   </v>
          </cell>
          <cell r="G681" t="str">
            <v>GRANDFALLS ROYALTY ISD</v>
          </cell>
          <cell r="H681">
            <v>63307</v>
          </cell>
          <cell r="I681">
            <v>160085</v>
          </cell>
          <cell r="J681">
            <v>6607</v>
          </cell>
          <cell r="K681">
            <v>-124007</v>
          </cell>
          <cell r="L681">
            <v>-39079</v>
          </cell>
          <cell r="M681">
            <v>679</v>
          </cell>
          <cell r="N681">
            <v>-6267</v>
          </cell>
          <cell r="O681">
            <v>-1733</v>
          </cell>
          <cell r="P681">
            <v>-13095</v>
          </cell>
          <cell r="Q681">
            <v>7591</v>
          </cell>
          <cell r="R681">
            <v>-6540</v>
          </cell>
          <cell r="S681">
            <v>47548</v>
          </cell>
        </row>
        <row r="682">
          <cell r="D682" t="str">
            <v>1962</v>
          </cell>
          <cell r="E682" t="str">
            <v>090905</v>
          </cell>
          <cell r="F682" t="str">
            <v xml:space="preserve">   </v>
          </cell>
          <cell r="G682" t="str">
            <v>GRANDVIEW HOPKINS ISD</v>
          </cell>
          <cell r="H682">
            <v>26140</v>
          </cell>
          <cell r="I682">
            <v>66100</v>
          </cell>
          <cell r="J682">
            <v>2728</v>
          </cell>
          <cell r="K682">
            <v>-51203</v>
          </cell>
          <cell r="L682">
            <v>-16136</v>
          </cell>
          <cell r="M682">
            <v>280</v>
          </cell>
          <cell r="N682">
            <v>-2586</v>
          </cell>
          <cell r="O682">
            <v>-716</v>
          </cell>
          <cell r="P682">
            <v>-5407</v>
          </cell>
          <cell r="Q682">
            <v>3134</v>
          </cell>
          <cell r="R682">
            <v>22164</v>
          </cell>
          <cell r="S682">
            <v>44498</v>
          </cell>
        </row>
        <row r="683">
          <cell r="D683" t="str">
            <v>0677</v>
          </cell>
          <cell r="E683" t="str">
            <v>126904</v>
          </cell>
          <cell r="F683" t="str">
            <v xml:space="preserve">   </v>
          </cell>
          <cell r="G683" t="str">
            <v>GRANDVIEW ISD</v>
          </cell>
          <cell r="H683">
            <v>284206</v>
          </cell>
          <cell r="I683">
            <v>718678</v>
          </cell>
          <cell r="J683">
            <v>29661</v>
          </cell>
          <cell r="K683">
            <v>-556709</v>
          </cell>
          <cell r="L683">
            <v>-175441</v>
          </cell>
          <cell r="M683">
            <v>3047</v>
          </cell>
          <cell r="N683">
            <v>-28127</v>
          </cell>
          <cell r="O683">
            <v>-7780</v>
          </cell>
          <cell r="P683">
            <v>-58789</v>
          </cell>
          <cell r="Q683">
            <v>34080</v>
          </cell>
          <cell r="R683">
            <v>-1192</v>
          </cell>
          <cell r="S683">
            <v>241634</v>
          </cell>
        </row>
        <row r="684">
          <cell r="D684" t="str">
            <v>0678</v>
          </cell>
          <cell r="E684" t="str">
            <v>246905</v>
          </cell>
          <cell r="F684" t="str">
            <v xml:space="preserve">   </v>
          </cell>
          <cell r="G684" t="str">
            <v>GRANGER ISD</v>
          </cell>
          <cell r="H684">
            <v>132563</v>
          </cell>
          <cell r="I684">
            <v>335216</v>
          </cell>
          <cell r="J684">
            <v>13835</v>
          </cell>
          <cell r="K684">
            <v>-259668</v>
          </cell>
          <cell r="L684">
            <v>-81832</v>
          </cell>
          <cell r="M684">
            <v>1421</v>
          </cell>
          <cell r="N684">
            <v>-13121</v>
          </cell>
          <cell r="O684">
            <v>-3629</v>
          </cell>
          <cell r="P684">
            <v>-27421</v>
          </cell>
          <cell r="Q684">
            <v>15896</v>
          </cell>
          <cell r="R684">
            <v>14484</v>
          </cell>
          <cell r="S684">
            <v>127744</v>
          </cell>
        </row>
        <row r="685">
          <cell r="D685" t="str">
            <v>1904</v>
          </cell>
          <cell r="E685" t="str">
            <v>226907</v>
          </cell>
          <cell r="F685" t="str">
            <v xml:space="preserve">   </v>
          </cell>
          <cell r="G685" t="str">
            <v>GRAPE CREEK ISD</v>
          </cell>
          <cell r="H685">
            <v>299924</v>
          </cell>
          <cell r="I685">
            <v>758425</v>
          </cell>
          <cell r="J685">
            <v>31301</v>
          </cell>
          <cell r="K685">
            <v>-587498</v>
          </cell>
          <cell r="L685">
            <v>-185144</v>
          </cell>
          <cell r="M685">
            <v>3215</v>
          </cell>
          <cell r="N685">
            <v>-29683</v>
          </cell>
          <cell r="O685">
            <v>-8211</v>
          </cell>
          <cell r="P685">
            <v>-62040</v>
          </cell>
          <cell r="Q685">
            <v>35965</v>
          </cell>
          <cell r="R685">
            <v>3359</v>
          </cell>
          <cell r="S685">
            <v>259613</v>
          </cell>
        </row>
        <row r="686">
          <cell r="D686" t="str">
            <v>0679</v>
          </cell>
          <cell r="E686" t="str">
            <v>113902</v>
          </cell>
          <cell r="F686" t="str">
            <v xml:space="preserve">   </v>
          </cell>
          <cell r="G686" t="str">
            <v>GRAPELAND ISD</v>
          </cell>
          <cell r="H686">
            <v>153657</v>
          </cell>
          <cell r="I686">
            <v>388557</v>
          </cell>
          <cell r="J686">
            <v>16036</v>
          </cell>
          <cell r="K686">
            <v>-300988</v>
          </cell>
          <cell r="L686">
            <v>-94853</v>
          </cell>
          <cell r="M686">
            <v>1647</v>
          </cell>
          <cell r="N686">
            <v>-15206</v>
          </cell>
          <cell r="O686">
            <v>-4206</v>
          </cell>
          <cell r="P686">
            <v>-31784</v>
          </cell>
          <cell r="Q686">
            <v>18426</v>
          </cell>
          <cell r="R686">
            <v>21921</v>
          </cell>
          <cell r="S686">
            <v>153207</v>
          </cell>
        </row>
        <row r="687">
          <cell r="D687" t="str">
            <v>0680</v>
          </cell>
          <cell r="E687" t="str">
            <v>220906</v>
          </cell>
          <cell r="F687" t="str">
            <v xml:space="preserve">   </v>
          </cell>
          <cell r="G687" t="str">
            <v>GRAPEVINE COLLEYVILLE</v>
          </cell>
          <cell r="H687">
            <v>4655043</v>
          </cell>
          <cell r="I687">
            <v>11771324</v>
          </cell>
          <cell r="J687">
            <v>485818</v>
          </cell>
          <cell r="K687">
            <v>-9118409</v>
          </cell>
          <cell r="L687">
            <v>-2873572</v>
          </cell>
          <cell r="M687">
            <v>49904</v>
          </cell>
          <cell r="N687">
            <v>-460713</v>
          </cell>
          <cell r="O687">
            <v>-127435</v>
          </cell>
          <cell r="P687">
            <v>-962905</v>
          </cell>
          <cell r="Q687">
            <v>558202</v>
          </cell>
          <cell r="R687">
            <v>793237</v>
          </cell>
          <cell r="S687">
            <v>4770494</v>
          </cell>
        </row>
        <row r="688">
          <cell r="D688" t="str">
            <v>0682</v>
          </cell>
          <cell r="E688" t="str">
            <v>116905</v>
          </cell>
          <cell r="F688" t="str">
            <v xml:space="preserve">   </v>
          </cell>
          <cell r="G688" t="str">
            <v>GREENVILLE ISD</v>
          </cell>
          <cell r="H688">
            <v>1586128</v>
          </cell>
          <cell r="I688">
            <v>4010881</v>
          </cell>
          <cell r="J688">
            <v>165534</v>
          </cell>
          <cell r="K688">
            <v>-3106945</v>
          </cell>
          <cell r="L688">
            <v>-979121</v>
          </cell>
          <cell r="M688">
            <v>17004</v>
          </cell>
          <cell r="N688">
            <v>-156979</v>
          </cell>
          <cell r="O688">
            <v>-43421</v>
          </cell>
          <cell r="P688">
            <v>-328094</v>
          </cell>
          <cell r="Q688">
            <v>190198</v>
          </cell>
          <cell r="R688">
            <v>44059</v>
          </cell>
          <cell r="S688">
            <v>1399244</v>
          </cell>
        </row>
        <row r="689">
          <cell r="D689" t="str">
            <v>1630</v>
          </cell>
          <cell r="E689" t="str">
            <v>165902</v>
          </cell>
          <cell r="F689" t="str">
            <v xml:space="preserve">   </v>
          </cell>
          <cell r="G689" t="str">
            <v>GREENWOOD ISD</v>
          </cell>
          <cell r="H689">
            <v>648770</v>
          </cell>
          <cell r="I689">
            <v>1640560</v>
          </cell>
          <cell r="J689">
            <v>67708</v>
          </cell>
          <cell r="K689">
            <v>-1270825</v>
          </cell>
          <cell r="L689">
            <v>-400487</v>
          </cell>
          <cell r="M689">
            <v>6955</v>
          </cell>
          <cell r="N689">
            <v>-64210</v>
          </cell>
          <cell r="O689">
            <v>-17761</v>
          </cell>
          <cell r="P689">
            <v>-134199</v>
          </cell>
          <cell r="Q689">
            <v>77796</v>
          </cell>
          <cell r="R689">
            <v>30699</v>
          </cell>
          <cell r="S689">
            <v>585006</v>
          </cell>
        </row>
        <row r="690">
          <cell r="D690" t="str">
            <v>0683</v>
          </cell>
          <cell r="E690" t="str">
            <v>205902</v>
          </cell>
          <cell r="F690" t="str">
            <v xml:space="preserve">   </v>
          </cell>
          <cell r="G690" t="str">
            <v>GREGORY-PORTLAND ISD</v>
          </cell>
          <cell r="H690">
            <v>1570101</v>
          </cell>
          <cell r="I690">
            <v>3970355</v>
          </cell>
          <cell r="J690">
            <v>163862</v>
          </cell>
          <cell r="K690">
            <v>-3075552</v>
          </cell>
          <cell r="L690">
            <v>-969228</v>
          </cell>
          <cell r="M690">
            <v>16832</v>
          </cell>
          <cell r="N690">
            <v>-155394</v>
          </cell>
          <cell r="O690">
            <v>-42983</v>
          </cell>
          <cell r="P690">
            <v>-324779</v>
          </cell>
          <cell r="Q690">
            <v>188276</v>
          </cell>
          <cell r="R690">
            <v>286089</v>
          </cell>
          <cell r="S690">
            <v>1627579</v>
          </cell>
        </row>
        <row r="691">
          <cell r="D691" t="str">
            <v>0684</v>
          </cell>
          <cell r="E691" t="str">
            <v>147902</v>
          </cell>
          <cell r="F691" t="str">
            <v xml:space="preserve">   </v>
          </cell>
          <cell r="G691" t="str">
            <v>GROESBECK ISD</v>
          </cell>
          <cell r="H691">
            <v>523460</v>
          </cell>
          <cell r="I691">
            <v>1323687</v>
          </cell>
          <cell r="J691">
            <v>54630</v>
          </cell>
          <cell r="K691">
            <v>-1025366</v>
          </cell>
          <cell r="L691">
            <v>-323134</v>
          </cell>
          <cell r="M691">
            <v>5612</v>
          </cell>
          <cell r="N691">
            <v>-51806</v>
          </cell>
          <cell r="O691">
            <v>-14330</v>
          </cell>
          <cell r="P691">
            <v>-108279</v>
          </cell>
          <cell r="Q691">
            <v>62770</v>
          </cell>
          <cell r="R691">
            <v>-43964</v>
          </cell>
          <cell r="S691">
            <v>403280</v>
          </cell>
        </row>
        <row r="692">
          <cell r="D692" t="str">
            <v>0685</v>
          </cell>
          <cell r="E692" t="str">
            <v>033901</v>
          </cell>
          <cell r="F692" t="str">
            <v xml:space="preserve">   </v>
          </cell>
          <cell r="G692" t="str">
            <v>GROOM ISD</v>
          </cell>
          <cell r="H692">
            <v>44460</v>
          </cell>
          <cell r="I692">
            <v>112426</v>
          </cell>
          <cell r="J692">
            <v>4640</v>
          </cell>
          <cell r="K692">
            <v>-87089</v>
          </cell>
          <cell r="L692">
            <v>-27445</v>
          </cell>
          <cell r="M692">
            <v>477</v>
          </cell>
          <cell r="N692">
            <v>-4401</v>
          </cell>
          <cell r="O692">
            <v>-1217</v>
          </cell>
          <cell r="P692">
            <v>-9197</v>
          </cell>
          <cell r="Q692">
            <v>5331</v>
          </cell>
          <cell r="R692">
            <v>9569</v>
          </cell>
          <cell r="S692">
            <v>47554</v>
          </cell>
        </row>
        <row r="693">
          <cell r="D693" t="str">
            <v>0686</v>
          </cell>
          <cell r="E693" t="str">
            <v>228901</v>
          </cell>
          <cell r="F693" t="str">
            <v xml:space="preserve">   </v>
          </cell>
          <cell r="G693" t="str">
            <v>GROVETON ISD</v>
          </cell>
          <cell r="H693">
            <v>368228</v>
          </cell>
          <cell r="I693">
            <v>931147</v>
          </cell>
          <cell r="J693">
            <v>38430</v>
          </cell>
          <cell r="K693">
            <v>-721293</v>
          </cell>
          <cell r="L693">
            <v>-227308</v>
          </cell>
          <cell r="M693">
            <v>3948</v>
          </cell>
          <cell r="N693">
            <v>-36446</v>
          </cell>
          <cell r="O693">
            <v>-10080</v>
          </cell>
          <cell r="P693">
            <v>-76169</v>
          </cell>
          <cell r="Q693">
            <v>44155</v>
          </cell>
          <cell r="R693">
            <v>42473</v>
          </cell>
          <cell r="S693">
            <v>357085</v>
          </cell>
        </row>
        <row r="694">
          <cell r="D694" t="str">
            <v>0687</v>
          </cell>
          <cell r="E694" t="str">
            <v>098901</v>
          </cell>
          <cell r="F694" t="str">
            <v xml:space="preserve">   </v>
          </cell>
          <cell r="G694" t="str">
            <v>GRUVER ISD</v>
          </cell>
          <cell r="H694">
            <v>140109</v>
          </cell>
          <cell r="I694">
            <v>354297</v>
          </cell>
          <cell r="J694">
            <v>14622</v>
          </cell>
          <cell r="K694">
            <v>-274449</v>
          </cell>
          <cell r="L694">
            <v>-86490</v>
          </cell>
          <cell r="M694">
            <v>1502</v>
          </cell>
          <cell r="N694">
            <v>-13866</v>
          </cell>
          <cell r="O694">
            <v>-3836</v>
          </cell>
          <cell r="P694">
            <v>-28982</v>
          </cell>
          <cell r="Q694">
            <v>16801</v>
          </cell>
          <cell r="R694">
            <v>-1489</v>
          </cell>
          <cell r="S694">
            <v>118219</v>
          </cell>
        </row>
        <row r="695">
          <cell r="D695" t="str">
            <v>1931</v>
          </cell>
          <cell r="E695" t="str">
            <v>091917</v>
          </cell>
          <cell r="F695" t="str">
            <v xml:space="preserve">   </v>
          </cell>
          <cell r="G695" t="str">
            <v>GUNTER ISD</v>
          </cell>
          <cell r="H695">
            <v>604997</v>
          </cell>
          <cell r="I695">
            <v>1529870</v>
          </cell>
          <cell r="J695">
            <v>63140</v>
          </cell>
          <cell r="K695">
            <v>-1185082</v>
          </cell>
          <cell r="L695">
            <v>-373466</v>
          </cell>
          <cell r="M695">
            <v>6486</v>
          </cell>
          <cell r="N695">
            <v>-59877</v>
          </cell>
          <cell r="O695">
            <v>-16562</v>
          </cell>
          <cell r="P695">
            <v>-125145</v>
          </cell>
          <cell r="Q695">
            <v>72547</v>
          </cell>
          <cell r="R695">
            <v>50378</v>
          </cell>
          <cell r="S695">
            <v>567286</v>
          </cell>
        </row>
        <row r="696">
          <cell r="D696" t="str">
            <v>0689</v>
          </cell>
          <cell r="E696" t="str">
            <v>047903</v>
          </cell>
          <cell r="F696" t="str">
            <v xml:space="preserve">   </v>
          </cell>
          <cell r="G696" t="str">
            <v>GUSTINE ISD</v>
          </cell>
          <cell r="H696">
            <v>65264</v>
          </cell>
          <cell r="I696">
            <v>165034</v>
          </cell>
          <cell r="J696">
            <v>6811</v>
          </cell>
          <cell r="K696">
            <v>-127840</v>
          </cell>
          <cell r="L696">
            <v>-40287</v>
          </cell>
          <cell r="M696">
            <v>700</v>
          </cell>
          <cell r="N696">
            <v>-6461</v>
          </cell>
          <cell r="O696">
            <v>-1787</v>
          </cell>
          <cell r="P696">
            <v>-13500</v>
          </cell>
          <cell r="Q696">
            <v>7826</v>
          </cell>
          <cell r="R696">
            <v>19006</v>
          </cell>
          <cell r="S696">
            <v>74766</v>
          </cell>
        </row>
        <row r="697">
          <cell r="D697" t="str">
            <v>0174</v>
          </cell>
          <cell r="E697" t="str">
            <v>135001</v>
          </cell>
          <cell r="F697" t="str">
            <v xml:space="preserve">   </v>
          </cell>
          <cell r="G697" t="str">
            <v>GUTHRIE CSD</v>
          </cell>
          <cell r="H697">
            <v>72350</v>
          </cell>
          <cell r="I697">
            <v>182953</v>
          </cell>
          <cell r="J697">
            <v>7551</v>
          </cell>
          <cell r="K697">
            <v>-141721</v>
          </cell>
          <cell r="L697">
            <v>-44662</v>
          </cell>
          <cell r="M697">
            <v>776</v>
          </cell>
          <cell r="N697">
            <v>-7162</v>
          </cell>
          <cell r="O697">
            <v>-1981</v>
          </cell>
          <cell r="P697">
            <v>-14966</v>
          </cell>
          <cell r="Q697">
            <v>8676</v>
          </cell>
          <cell r="R697">
            <v>2115</v>
          </cell>
          <cell r="S697">
            <v>63929</v>
          </cell>
        </row>
        <row r="698">
          <cell r="D698" t="str">
            <v>0690</v>
          </cell>
          <cell r="E698" t="str">
            <v>095903</v>
          </cell>
          <cell r="F698" t="str">
            <v xml:space="preserve">   </v>
          </cell>
          <cell r="G698" t="str">
            <v>HALE CENTER ISD</v>
          </cell>
          <cell r="H698">
            <v>189762</v>
          </cell>
          <cell r="I698">
            <v>479857</v>
          </cell>
          <cell r="J698">
            <v>19804</v>
          </cell>
          <cell r="K698">
            <v>-371711</v>
          </cell>
          <cell r="L698">
            <v>-117141</v>
          </cell>
          <cell r="M698">
            <v>2034</v>
          </cell>
          <cell r="N698">
            <v>-18781</v>
          </cell>
          <cell r="O698">
            <v>-5195</v>
          </cell>
          <cell r="P698">
            <v>-39253</v>
          </cell>
          <cell r="Q698">
            <v>22755</v>
          </cell>
          <cell r="R698">
            <v>-9624</v>
          </cell>
          <cell r="S698">
            <v>152507</v>
          </cell>
        </row>
        <row r="699">
          <cell r="D699" t="str">
            <v>0691</v>
          </cell>
          <cell r="E699" t="str">
            <v>143901</v>
          </cell>
          <cell r="F699" t="str">
            <v xml:space="preserve">   </v>
          </cell>
          <cell r="G699" t="str">
            <v>HALLETTSVILLE ISD</v>
          </cell>
          <cell r="H699">
            <v>270323</v>
          </cell>
          <cell r="I699">
            <v>683574</v>
          </cell>
          <cell r="J699">
            <v>28212</v>
          </cell>
          <cell r="K699">
            <v>-529516</v>
          </cell>
          <cell r="L699">
            <v>-166871</v>
          </cell>
          <cell r="M699">
            <v>2898</v>
          </cell>
          <cell r="N699">
            <v>-26754</v>
          </cell>
          <cell r="O699">
            <v>-7400</v>
          </cell>
          <cell r="P699">
            <v>-55917</v>
          </cell>
          <cell r="Q699">
            <v>32415</v>
          </cell>
          <cell r="R699">
            <v>12453</v>
          </cell>
          <cell r="S699">
            <v>243417</v>
          </cell>
        </row>
        <row r="700">
          <cell r="D700" t="str">
            <v>1986</v>
          </cell>
          <cell r="E700" t="str">
            <v>161924</v>
          </cell>
          <cell r="F700" t="str">
            <v xml:space="preserve">   </v>
          </cell>
          <cell r="G700" t="str">
            <v>HALLSBURG ISD</v>
          </cell>
          <cell r="H700">
            <v>46576</v>
          </cell>
          <cell r="I700">
            <v>117778</v>
          </cell>
          <cell r="J700">
            <v>4861</v>
          </cell>
          <cell r="K700">
            <v>-91234</v>
          </cell>
          <cell r="L700">
            <v>-28752</v>
          </cell>
          <cell r="M700">
            <v>499</v>
          </cell>
          <cell r="N700">
            <v>-4610</v>
          </cell>
          <cell r="O700">
            <v>-1275</v>
          </cell>
          <cell r="P700">
            <v>-9634</v>
          </cell>
          <cell r="Q700">
            <v>5585</v>
          </cell>
          <cell r="R700">
            <v>-532</v>
          </cell>
          <cell r="S700">
            <v>39262</v>
          </cell>
        </row>
        <row r="701">
          <cell r="D701" t="str">
            <v>1608</v>
          </cell>
          <cell r="E701" t="str">
            <v>102904</v>
          </cell>
          <cell r="F701" t="str">
            <v xml:space="preserve">   </v>
          </cell>
          <cell r="G701" t="str">
            <v>HALLSVILLE ISD</v>
          </cell>
          <cell r="H701">
            <v>992911</v>
          </cell>
          <cell r="I701">
            <v>2510800</v>
          </cell>
          <cell r="J701">
            <v>103624</v>
          </cell>
          <cell r="K701">
            <v>-1944938</v>
          </cell>
          <cell r="L701">
            <v>-612927</v>
          </cell>
          <cell r="M701">
            <v>10644</v>
          </cell>
          <cell r="N701">
            <v>-98269</v>
          </cell>
          <cell r="O701">
            <v>-27182</v>
          </cell>
          <cell r="P701">
            <v>-205386</v>
          </cell>
          <cell r="Q701">
            <v>119063</v>
          </cell>
          <cell r="R701">
            <v>-151120</v>
          </cell>
          <cell r="S701">
            <v>697220</v>
          </cell>
        </row>
        <row r="702">
          <cell r="D702" t="str">
            <v>0692</v>
          </cell>
          <cell r="E702" t="str">
            <v>097902</v>
          </cell>
          <cell r="F702" t="str">
            <v xml:space="preserve">   </v>
          </cell>
          <cell r="G702" t="str">
            <v>HAMILTON ISD</v>
          </cell>
          <cell r="H702">
            <v>248580</v>
          </cell>
          <cell r="I702">
            <v>628590</v>
          </cell>
          <cell r="J702">
            <v>25943</v>
          </cell>
          <cell r="K702">
            <v>-486924</v>
          </cell>
          <cell r="L702">
            <v>-153449</v>
          </cell>
          <cell r="M702">
            <v>2665</v>
          </cell>
          <cell r="N702">
            <v>-24603</v>
          </cell>
          <cell r="O702">
            <v>-6805</v>
          </cell>
          <cell r="P702">
            <v>-51419</v>
          </cell>
          <cell r="Q702">
            <v>29808</v>
          </cell>
          <cell r="R702">
            <v>23034</v>
          </cell>
          <cell r="S702">
            <v>235420</v>
          </cell>
        </row>
        <row r="703">
          <cell r="D703" t="str">
            <v>0693</v>
          </cell>
          <cell r="E703" t="str">
            <v>127903</v>
          </cell>
          <cell r="F703" t="str">
            <v xml:space="preserve">   </v>
          </cell>
          <cell r="G703" t="str">
            <v>HAMLIN ISD</v>
          </cell>
          <cell r="H703">
            <v>111077</v>
          </cell>
          <cell r="I703">
            <v>280884</v>
          </cell>
          <cell r="J703">
            <v>11592</v>
          </cell>
          <cell r="K703">
            <v>-217581</v>
          </cell>
          <cell r="L703">
            <v>-68568</v>
          </cell>
          <cell r="M703">
            <v>1191</v>
          </cell>
          <cell r="N703">
            <v>-10992</v>
          </cell>
          <cell r="O703">
            <v>-3041</v>
          </cell>
          <cell r="P703">
            <v>-22977</v>
          </cell>
          <cell r="Q703">
            <v>13320</v>
          </cell>
          <cell r="R703">
            <v>-15652</v>
          </cell>
          <cell r="S703">
            <v>79253</v>
          </cell>
        </row>
        <row r="704">
          <cell r="D704" t="str">
            <v>1380</v>
          </cell>
          <cell r="E704" t="str">
            <v>123914</v>
          </cell>
          <cell r="F704" t="str">
            <v xml:space="preserve">   </v>
          </cell>
          <cell r="G704" t="str">
            <v>HAMSHIRE FANNETT ISD</v>
          </cell>
          <cell r="H704">
            <v>432350</v>
          </cell>
          <cell r="I704">
            <v>1093295</v>
          </cell>
          <cell r="J704">
            <v>45122</v>
          </cell>
          <cell r="K704">
            <v>-846898</v>
          </cell>
          <cell r="L704">
            <v>-266891</v>
          </cell>
          <cell r="M704">
            <v>4635</v>
          </cell>
          <cell r="N704">
            <v>-42791</v>
          </cell>
          <cell r="O704">
            <v>-11836</v>
          </cell>
          <cell r="P704">
            <v>-89433</v>
          </cell>
          <cell r="Q704">
            <v>51845</v>
          </cell>
          <cell r="R704">
            <v>34110</v>
          </cell>
          <cell r="S704">
            <v>403508</v>
          </cell>
        </row>
        <row r="705">
          <cell r="D705" t="str">
            <v>0696</v>
          </cell>
          <cell r="E705" t="str">
            <v>219901</v>
          </cell>
          <cell r="F705" t="str">
            <v xml:space="preserve">   </v>
          </cell>
          <cell r="G705" t="str">
            <v>HAPPY ISD</v>
          </cell>
          <cell r="H705">
            <v>70061</v>
          </cell>
          <cell r="I705">
            <v>177165</v>
          </cell>
          <cell r="J705">
            <v>7312</v>
          </cell>
          <cell r="K705">
            <v>-137237</v>
          </cell>
          <cell r="L705">
            <v>-43249</v>
          </cell>
          <cell r="M705">
            <v>751</v>
          </cell>
          <cell r="N705">
            <v>-6934</v>
          </cell>
          <cell r="O705">
            <v>-1918</v>
          </cell>
          <cell r="P705">
            <v>-14492</v>
          </cell>
          <cell r="Q705">
            <v>8401</v>
          </cell>
          <cell r="R705">
            <v>10365</v>
          </cell>
          <cell r="S705">
            <v>70225</v>
          </cell>
        </row>
        <row r="706">
          <cell r="D706" t="str">
            <v>1393</v>
          </cell>
          <cell r="E706" t="str">
            <v>146904</v>
          </cell>
          <cell r="F706" t="str">
            <v xml:space="preserve">   </v>
          </cell>
          <cell r="G706" t="str">
            <v>HARDIN ISD</v>
          </cell>
          <cell r="H706">
            <v>364312</v>
          </cell>
          <cell r="I706">
            <v>921246</v>
          </cell>
          <cell r="J706">
            <v>38021</v>
          </cell>
          <cell r="K706">
            <v>-713624</v>
          </cell>
          <cell r="L706">
            <v>-224891</v>
          </cell>
          <cell r="M706">
            <v>3906</v>
          </cell>
          <cell r="N706">
            <v>-36057</v>
          </cell>
          <cell r="O706">
            <v>-9973</v>
          </cell>
          <cell r="P706">
            <v>-75359</v>
          </cell>
          <cell r="Q706">
            <v>43686</v>
          </cell>
          <cell r="R706">
            <v>-56933</v>
          </cell>
          <cell r="S706">
            <v>254334</v>
          </cell>
        </row>
        <row r="707">
          <cell r="D707" t="str">
            <v>1166</v>
          </cell>
          <cell r="E707" t="str">
            <v>100905</v>
          </cell>
          <cell r="F707" t="str">
            <v xml:space="preserve">   </v>
          </cell>
          <cell r="G707" t="str">
            <v>HARDIN-JEFFERSON ISD</v>
          </cell>
          <cell r="H707">
            <v>561222</v>
          </cell>
          <cell r="I707">
            <v>1419176</v>
          </cell>
          <cell r="J707">
            <v>58571</v>
          </cell>
          <cell r="K707">
            <v>-1099335</v>
          </cell>
          <cell r="L707">
            <v>-346444</v>
          </cell>
          <cell r="M707">
            <v>6017</v>
          </cell>
          <cell r="N707">
            <v>-55545</v>
          </cell>
          <cell r="O707">
            <v>-15364</v>
          </cell>
          <cell r="P707">
            <v>-116090</v>
          </cell>
          <cell r="Q707">
            <v>67298</v>
          </cell>
          <cell r="R707">
            <v>35953</v>
          </cell>
          <cell r="S707">
            <v>515459</v>
          </cell>
        </row>
        <row r="708">
          <cell r="D708" t="str">
            <v>0697</v>
          </cell>
          <cell r="E708" t="str">
            <v>015904</v>
          </cell>
          <cell r="F708" t="str">
            <v xml:space="preserve">   </v>
          </cell>
          <cell r="G708" t="str">
            <v>HARLANDALE ISD</v>
          </cell>
          <cell r="H708">
            <v>5702508</v>
          </cell>
          <cell r="I708">
            <v>14420075</v>
          </cell>
          <cell r="J708">
            <v>595135</v>
          </cell>
          <cell r="K708">
            <v>-11170208</v>
          </cell>
          <cell r="L708">
            <v>-3520175</v>
          </cell>
          <cell r="M708">
            <v>61134</v>
          </cell>
          <cell r="N708">
            <v>-564382</v>
          </cell>
          <cell r="O708">
            <v>-156110</v>
          </cell>
          <cell r="P708">
            <v>-1179575</v>
          </cell>
          <cell r="Q708">
            <v>683807</v>
          </cell>
          <cell r="R708">
            <v>-425571</v>
          </cell>
          <cell r="S708">
            <v>4446638</v>
          </cell>
        </row>
        <row r="709">
          <cell r="D709" t="str">
            <v>1685</v>
          </cell>
          <cell r="E709" t="str">
            <v>102905</v>
          </cell>
          <cell r="F709" t="str">
            <v xml:space="preserve">   </v>
          </cell>
          <cell r="G709" t="str">
            <v>HARLETON ISD</v>
          </cell>
          <cell r="H709">
            <v>206117</v>
          </cell>
          <cell r="I709">
            <v>521214</v>
          </cell>
          <cell r="J709">
            <v>21511</v>
          </cell>
          <cell r="K709">
            <v>-403747</v>
          </cell>
          <cell r="L709">
            <v>-127237</v>
          </cell>
          <cell r="M709">
            <v>2210</v>
          </cell>
          <cell r="N709">
            <v>-20399</v>
          </cell>
          <cell r="O709">
            <v>-5643</v>
          </cell>
          <cell r="P709">
            <v>-42636</v>
          </cell>
          <cell r="Q709">
            <v>24716</v>
          </cell>
          <cell r="R709">
            <v>14352</v>
          </cell>
          <cell r="S709">
            <v>190458</v>
          </cell>
        </row>
        <row r="710">
          <cell r="D710" t="str">
            <v>0698</v>
          </cell>
          <cell r="E710" t="str">
            <v>031903</v>
          </cell>
          <cell r="F710" t="str">
            <v xml:space="preserve">   </v>
          </cell>
          <cell r="G710" t="str">
            <v>HARLINGEN CISD</v>
          </cell>
          <cell r="H710">
            <v>6756031</v>
          </cell>
          <cell r="I710">
            <v>17084145</v>
          </cell>
          <cell r="J710">
            <v>705084</v>
          </cell>
          <cell r="K710">
            <v>-13233874</v>
          </cell>
          <cell r="L710">
            <v>-4170518</v>
          </cell>
          <cell r="M710">
            <v>72428</v>
          </cell>
          <cell r="N710">
            <v>-668649</v>
          </cell>
          <cell r="O710">
            <v>-184951</v>
          </cell>
          <cell r="P710">
            <v>-1397499</v>
          </cell>
          <cell r="Q710">
            <v>810139</v>
          </cell>
          <cell r="R710">
            <v>-161529</v>
          </cell>
          <cell r="S710">
            <v>5610807</v>
          </cell>
        </row>
        <row r="711">
          <cell r="D711" t="str">
            <v>1578</v>
          </cell>
          <cell r="E711" t="str">
            <v>230905</v>
          </cell>
          <cell r="F711" t="str">
            <v xml:space="preserve">   </v>
          </cell>
          <cell r="G711" t="str">
            <v>HARMONY ISD</v>
          </cell>
          <cell r="H711">
            <v>245435</v>
          </cell>
          <cell r="I711">
            <v>620637</v>
          </cell>
          <cell r="J711">
            <v>25614</v>
          </cell>
          <cell r="K711">
            <v>-480763</v>
          </cell>
          <cell r="L711">
            <v>-151508</v>
          </cell>
          <cell r="M711">
            <v>2631</v>
          </cell>
          <cell r="N711">
            <v>-24291</v>
          </cell>
          <cell r="O711">
            <v>-6719</v>
          </cell>
          <cell r="P711">
            <v>-50769</v>
          </cell>
          <cell r="Q711">
            <v>29431</v>
          </cell>
          <cell r="R711">
            <v>8948</v>
          </cell>
          <cell r="S711">
            <v>218646</v>
          </cell>
        </row>
        <row r="712">
          <cell r="D712" t="str">
            <v>1346</v>
          </cell>
          <cell r="E712" t="str">
            <v>086902</v>
          </cell>
          <cell r="F712" t="str">
            <v xml:space="preserve">   </v>
          </cell>
          <cell r="G712" t="str">
            <v>HARPER ISD</v>
          </cell>
          <cell r="H712">
            <v>190251</v>
          </cell>
          <cell r="I712">
            <v>481092</v>
          </cell>
          <cell r="J712">
            <v>19855</v>
          </cell>
          <cell r="K712">
            <v>-372668</v>
          </cell>
          <cell r="L712">
            <v>-117442</v>
          </cell>
          <cell r="M712">
            <v>2040</v>
          </cell>
          <cell r="N712">
            <v>-18831</v>
          </cell>
          <cell r="O712">
            <v>-5208</v>
          </cell>
          <cell r="P712">
            <v>-39354</v>
          </cell>
          <cell r="Q712">
            <v>22814</v>
          </cell>
          <cell r="R712">
            <v>1708</v>
          </cell>
          <cell r="S712">
            <v>164257</v>
          </cell>
        </row>
        <row r="713">
          <cell r="D713" t="str">
            <v>0140</v>
          </cell>
          <cell r="E713" t="str">
            <v>101000</v>
          </cell>
          <cell r="F713" t="str">
            <v xml:space="preserve">   </v>
          </cell>
          <cell r="G713" t="str">
            <v>HARRIS CTY DEPT EDUCATION</v>
          </cell>
          <cell r="H713">
            <v>1401722</v>
          </cell>
          <cell r="I713">
            <v>3544570</v>
          </cell>
          <cell r="J713">
            <v>146289</v>
          </cell>
          <cell r="K713">
            <v>-2745726</v>
          </cell>
          <cell r="L713">
            <v>-865287</v>
          </cell>
          <cell r="M713">
            <v>15027</v>
          </cell>
          <cell r="N713">
            <v>-138730</v>
          </cell>
          <cell r="O713">
            <v>-38373</v>
          </cell>
          <cell r="P713">
            <v>-289949</v>
          </cell>
          <cell r="Q713">
            <v>168085</v>
          </cell>
          <cell r="R713">
            <v>91336</v>
          </cell>
          <cell r="S713">
            <v>1288964</v>
          </cell>
        </row>
        <row r="714">
          <cell r="D714" t="str">
            <v>0699</v>
          </cell>
          <cell r="E714" t="str">
            <v>244901</v>
          </cell>
          <cell r="F714" t="str">
            <v xml:space="preserve">   </v>
          </cell>
          <cell r="G714" t="str">
            <v>HARROLD ISD</v>
          </cell>
          <cell r="H714">
            <v>45003</v>
          </cell>
          <cell r="I714">
            <v>113800</v>
          </cell>
          <cell r="J714">
            <v>4697</v>
          </cell>
          <cell r="K714">
            <v>-88153</v>
          </cell>
          <cell r="L714">
            <v>-27780</v>
          </cell>
          <cell r="M714">
            <v>482</v>
          </cell>
          <cell r="N714">
            <v>-4455</v>
          </cell>
          <cell r="O714">
            <v>-1232</v>
          </cell>
          <cell r="P714">
            <v>-9309</v>
          </cell>
          <cell r="Q714">
            <v>5396</v>
          </cell>
          <cell r="R714">
            <v>-13857</v>
          </cell>
          <cell r="S714">
            <v>24592</v>
          </cell>
        </row>
        <row r="715">
          <cell r="D715" t="str">
            <v>1635</v>
          </cell>
          <cell r="E715" t="str">
            <v>035902</v>
          </cell>
          <cell r="F715" t="str">
            <v xml:space="preserve">   </v>
          </cell>
          <cell r="G715" t="str">
            <v>HART ISD</v>
          </cell>
          <cell r="H715">
            <v>87812</v>
          </cell>
          <cell r="I715">
            <v>222052</v>
          </cell>
          <cell r="J715">
            <v>9164</v>
          </cell>
          <cell r="K715">
            <v>-172008</v>
          </cell>
          <cell r="L715">
            <v>-54207</v>
          </cell>
          <cell r="M715">
            <v>941</v>
          </cell>
          <cell r="N715">
            <v>-8690</v>
          </cell>
          <cell r="O715">
            <v>-2404</v>
          </cell>
          <cell r="P715">
            <v>-18164</v>
          </cell>
          <cell r="Q715">
            <v>10530</v>
          </cell>
          <cell r="R715">
            <v>9088</v>
          </cell>
          <cell r="S715">
            <v>84114</v>
          </cell>
        </row>
        <row r="716">
          <cell r="D716" t="str">
            <v>1848</v>
          </cell>
          <cell r="E716" t="str">
            <v>103902</v>
          </cell>
          <cell r="F716" t="str">
            <v xml:space="preserve">   </v>
          </cell>
          <cell r="G716" t="str">
            <v>HARTLEY ISD</v>
          </cell>
          <cell r="H716">
            <v>71916</v>
          </cell>
          <cell r="I716">
            <v>181856</v>
          </cell>
          <cell r="J716">
            <v>7505</v>
          </cell>
          <cell r="K716">
            <v>-140871</v>
          </cell>
          <cell r="L716">
            <v>-44394</v>
          </cell>
          <cell r="M716">
            <v>771</v>
          </cell>
          <cell r="N716">
            <v>-7117</v>
          </cell>
          <cell r="O716">
            <v>-1969</v>
          </cell>
          <cell r="P716">
            <v>-14876</v>
          </cell>
          <cell r="Q716">
            <v>8624</v>
          </cell>
          <cell r="R716">
            <v>2966</v>
          </cell>
          <cell r="S716">
            <v>64411</v>
          </cell>
        </row>
        <row r="717">
          <cell r="D717" t="str">
            <v>2010</v>
          </cell>
          <cell r="E717" t="str">
            <v>225907</v>
          </cell>
          <cell r="F717" t="str">
            <v xml:space="preserve">   </v>
          </cell>
          <cell r="G717" t="str">
            <v>HARTS BLUFF ISD</v>
          </cell>
          <cell r="H717">
            <v>160666</v>
          </cell>
          <cell r="I717">
            <v>406281</v>
          </cell>
          <cell r="J717">
            <v>16768</v>
          </cell>
          <cell r="K717">
            <v>-314717</v>
          </cell>
          <cell r="L717">
            <v>-99180</v>
          </cell>
          <cell r="M717">
            <v>1722</v>
          </cell>
          <cell r="N717">
            <v>-15900</v>
          </cell>
          <cell r="O717">
            <v>-4398</v>
          </cell>
          <cell r="P717">
            <v>-33234</v>
          </cell>
          <cell r="Q717">
            <v>19266</v>
          </cell>
          <cell r="R717">
            <v>14784</v>
          </cell>
          <cell r="S717">
            <v>152058</v>
          </cell>
        </row>
        <row r="718">
          <cell r="D718" t="str">
            <v>0702</v>
          </cell>
          <cell r="E718" t="str">
            <v>104901</v>
          </cell>
          <cell r="F718" t="str">
            <v xml:space="preserve">   </v>
          </cell>
          <cell r="G718" t="str">
            <v>HASKELL CISD</v>
          </cell>
          <cell r="H718">
            <v>264651</v>
          </cell>
          <cell r="I718">
            <v>669229</v>
          </cell>
          <cell r="J718">
            <v>27620</v>
          </cell>
          <cell r="K718">
            <v>-518405</v>
          </cell>
          <cell r="L718">
            <v>-163370</v>
          </cell>
          <cell r="M718">
            <v>2837</v>
          </cell>
          <cell r="N718">
            <v>-26192</v>
          </cell>
          <cell r="O718">
            <v>-7245</v>
          </cell>
          <cell r="P718">
            <v>-54744</v>
          </cell>
          <cell r="Q718">
            <v>31735</v>
          </cell>
          <cell r="R718">
            <v>-19515</v>
          </cell>
          <cell r="S718">
            <v>206601</v>
          </cell>
        </row>
        <row r="719">
          <cell r="D719" t="str">
            <v>1378</v>
          </cell>
          <cell r="E719" t="str">
            <v>250902</v>
          </cell>
          <cell r="F719" t="str">
            <v xml:space="preserve">   </v>
          </cell>
          <cell r="G719" t="str">
            <v>HAWKINS ISD</v>
          </cell>
          <cell r="H719">
            <v>235805</v>
          </cell>
          <cell r="I719">
            <v>596286</v>
          </cell>
          <cell r="J719">
            <v>24609</v>
          </cell>
          <cell r="K719">
            <v>-461900</v>
          </cell>
          <cell r="L719">
            <v>-145563</v>
          </cell>
          <cell r="M719">
            <v>2528</v>
          </cell>
          <cell r="N719">
            <v>-23338</v>
          </cell>
          <cell r="O719">
            <v>-6455</v>
          </cell>
          <cell r="P719">
            <v>-48777</v>
          </cell>
          <cell r="Q719">
            <v>28276</v>
          </cell>
          <cell r="R719">
            <v>22026</v>
          </cell>
          <cell r="S719">
            <v>223497</v>
          </cell>
        </row>
        <row r="720">
          <cell r="D720" t="str">
            <v>0703</v>
          </cell>
          <cell r="E720" t="str">
            <v>127904</v>
          </cell>
          <cell r="F720" t="str">
            <v xml:space="preserve">   </v>
          </cell>
          <cell r="G720" t="str">
            <v>HAWLEY ISD</v>
          </cell>
          <cell r="H720">
            <v>200569</v>
          </cell>
          <cell r="I720">
            <v>507183</v>
          </cell>
          <cell r="J720">
            <v>20932</v>
          </cell>
          <cell r="K720">
            <v>-392879</v>
          </cell>
          <cell r="L720">
            <v>-123812</v>
          </cell>
          <cell r="M720">
            <v>2150</v>
          </cell>
          <cell r="N720">
            <v>-19847</v>
          </cell>
          <cell r="O720">
            <v>-5491</v>
          </cell>
          <cell r="P720">
            <v>-41488</v>
          </cell>
          <cell r="Q720">
            <v>24051</v>
          </cell>
          <cell r="R720">
            <v>20123</v>
          </cell>
          <cell r="S720">
            <v>191491</v>
          </cell>
        </row>
        <row r="721">
          <cell r="D721" t="str">
            <v>1783</v>
          </cell>
          <cell r="E721" t="str">
            <v>105906</v>
          </cell>
          <cell r="F721" t="str">
            <v xml:space="preserve">   </v>
          </cell>
          <cell r="G721" t="str">
            <v>HAYS CONS ISD</v>
          </cell>
          <cell r="H721">
            <v>6208012</v>
          </cell>
          <cell r="I721">
            <v>15698357</v>
          </cell>
          <cell r="J721">
            <v>647891</v>
          </cell>
          <cell r="K721">
            <v>-12160403</v>
          </cell>
          <cell r="L721">
            <v>-3832225</v>
          </cell>
          <cell r="M721">
            <v>66553</v>
          </cell>
          <cell r="N721">
            <v>-614411</v>
          </cell>
          <cell r="O721">
            <v>-169949</v>
          </cell>
          <cell r="P721">
            <v>-1284140</v>
          </cell>
          <cell r="Q721">
            <v>744424</v>
          </cell>
          <cell r="R721">
            <v>294026</v>
          </cell>
          <cell r="S721">
            <v>5598135</v>
          </cell>
        </row>
        <row r="722">
          <cell r="D722" t="str">
            <v>0704</v>
          </cell>
          <cell r="E722" t="str">
            <v>198905</v>
          </cell>
          <cell r="F722" t="str">
            <v xml:space="preserve">   </v>
          </cell>
          <cell r="G722" t="str">
            <v>HEARNE ISD</v>
          </cell>
          <cell r="H722">
            <v>408693</v>
          </cell>
          <cell r="I722">
            <v>1033472</v>
          </cell>
          <cell r="J722">
            <v>42653</v>
          </cell>
          <cell r="K722">
            <v>-800558</v>
          </cell>
          <cell r="L722">
            <v>-252287</v>
          </cell>
          <cell r="M722">
            <v>4381</v>
          </cell>
          <cell r="N722">
            <v>-40449</v>
          </cell>
          <cell r="O722">
            <v>-11188</v>
          </cell>
          <cell r="P722">
            <v>-84539</v>
          </cell>
          <cell r="Q722">
            <v>49008</v>
          </cell>
          <cell r="R722">
            <v>51675</v>
          </cell>
          <cell r="S722">
            <v>400861</v>
          </cell>
        </row>
        <row r="723">
          <cell r="D723" t="str">
            <v>0707</v>
          </cell>
          <cell r="E723" t="str">
            <v>065902</v>
          </cell>
          <cell r="F723" t="str">
            <v xml:space="preserve">   </v>
          </cell>
          <cell r="G723" t="str">
            <v>HEDLEY ISD</v>
          </cell>
          <cell r="H723">
            <v>45251</v>
          </cell>
          <cell r="I723">
            <v>114428</v>
          </cell>
          <cell r="J723">
            <v>4723</v>
          </cell>
          <cell r="K723">
            <v>-88639</v>
          </cell>
          <cell r="L723">
            <v>-27934</v>
          </cell>
          <cell r="M723">
            <v>485</v>
          </cell>
          <cell r="N723">
            <v>-4479</v>
          </cell>
          <cell r="O723">
            <v>-1239</v>
          </cell>
          <cell r="P723">
            <v>-9360</v>
          </cell>
          <cell r="Q723">
            <v>5426</v>
          </cell>
          <cell r="R723">
            <v>-12595</v>
          </cell>
          <cell r="S723">
            <v>26067</v>
          </cell>
        </row>
        <row r="724">
          <cell r="D724" t="str">
            <v>0708</v>
          </cell>
          <cell r="E724" t="str">
            <v>202903</v>
          </cell>
          <cell r="F724" t="str">
            <v xml:space="preserve">   </v>
          </cell>
          <cell r="G724" t="str">
            <v>HEMPHILL ISD</v>
          </cell>
          <cell r="H724">
            <v>334981</v>
          </cell>
          <cell r="I724">
            <v>847075</v>
          </cell>
          <cell r="J724">
            <v>34960</v>
          </cell>
          <cell r="K724">
            <v>-656169</v>
          </cell>
          <cell r="L724">
            <v>-206785</v>
          </cell>
          <cell r="M724">
            <v>3591</v>
          </cell>
          <cell r="N724">
            <v>-33154</v>
          </cell>
          <cell r="O724">
            <v>-9170</v>
          </cell>
          <cell r="P724">
            <v>-69292</v>
          </cell>
          <cell r="Q724">
            <v>40169</v>
          </cell>
          <cell r="R724">
            <v>34391</v>
          </cell>
          <cell r="S724">
            <v>320597</v>
          </cell>
        </row>
        <row r="725">
          <cell r="D725" t="str">
            <v>0709</v>
          </cell>
          <cell r="E725" t="str">
            <v>237902</v>
          </cell>
          <cell r="F725" t="str">
            <v xml:space="preserve">   </v>
          </cell>
          <cell r="G725" t="str">
            <v>HEMPSTEAD ISD</v>
          </cell>
          <cell r="H725">
            <v>594432</v>
          </cell>
          <cell r="I725">
            <v>1503154</v>
          </cell>
          <cell r="J725">
            <v>62037</v>
          </cell>
          <cell r="K725">
            <v>-1164387</v>
          </cell>
          <cell r="L725">
            <v>-366945</v>
          </cell>
          <cell r="M725">
            <v>6373</v>
          </cell>
          <cell r="N725">
            <v>-58831</v>
          </cell>
          <cell r="O725">
            <v>-16273</v>
          </cell>
          <cell r="P725">
            <v>-122959</v>
          </cell>
          <cell r="Q725">
            <v>71280</v>
          </cell>
          <cell r="R725">
            <v>320</v>
          </cell>
          <cell r="S725">
            <v>508201</v>
          </cell>
        </row>
        <row r="726">
          <cell r="D726" t="str">
            <v>0710</v>
          </cell>
          <cell r="E726" t="str">
            <v>201902</v>
          </cell>
          <cell r="F726" t="str">
            <v xml:space="preserve">   </v>
          </cell>
          <cell r="G726" t="str">
            <v>HENDERSON ISD</v>
          </cell>
          <cell r="H726">
            <v>778389</v>
          </cell>
          <cell r="I726">
            <v>1968333</v>
          </cell>
          <cell r="J726">
            <v>81236</v>
          </cell>
          <cell r="K726">
            <v>-1524727</v>
          </cell>
          <cell r="L726">
            <v>-480502</v>
          </cell>
          <cell r="M726">
            <v>8345</v>
          </cell>
          <cell r="N726">
            <v>-77039</v>
          </cell>
          <cell r="O726">
            <v>-21309</v>
          </cell>
          <cell r="P726">
            <v>-161011</v>
          </cell>
          <cell r="Q726">
            <v>93339</v>
          </cell>
          <cell r="R726">
            <v>-125095</v>
          </cell>
          <cell r="S726">
            <v>539959</v>
          </cell>
        </row>
        <row r="727">
          <cell r="D727" t="str">
            <v>0711</v>
          </cell>
          <cell r="E727" t="str">
            <v>039902</v>
          </cell>
          <cell r="F727" t="str">
            <v xml:space="preserve">   </v>
          </cell>
          <cell r="G727" t="str">
            <v>HENRIETTA ISD</v>
          </cell>
          <cell r="H727">
            <v>315547</v>
          </cell>
          <cell r="I727">
            <v>797932</v>
          </cell>
          <cell r="J727">
            <v>32932</v>
          </cell>
          <cell r="K727">
            <v>-618101</v>
          </cell>
          <cell r="L727">
            <v>-194788</v>
          </cell>
          <cell r="M727">
            <v>3383</v>
          </cell>
          <cell r="N727">
            <v>-31232</v>
          </cell>
          <cell r="O727">
            <v>-8638</v>
          </cell>
          <cell r="P727">
            <v>-65272</v>
          </cell>
          <cell r="Q727">
            <v>37838</v>
          </cell>
          <cell r="R727">
            <v>27364</v>
          </cell>
          <cell r="S727">
            <v>296965</v>
          </cell>
        </row>
        <row r="728">
          <cell r="D728" t="str">
            <v>0712</v>
          </cell>
          <cell r="E728" t="str">
            <v>059901</v>
          </cell>
          <cell r="F728" t="str">
            <v xml:space="preserve">   </v>
          </cell>
          <cell r="G728" t="str">
            <v>HEREFORD ISD</v>
          </cell>
          <cell r="H728">
            <v>1248624</v>
          </cell>
          <cell r="I728">
            <v>3157427</v>
          </cell>
          <cell r="J728">
            <v>130311</v>
          </cell>
          <cell r="K728">
            <v>-2445834</v>
          </cell>
          <cell r="L728">
            <v>-770779</v>
          </cell>
          <cell r="M728">
            <v>13386</v>
          </cell>
          <cell r="N728">
            <v>-123579</v>
          </cell>
          <cell r="O728">
            <v>-34182</v>
          </cell>
          <cell r="P728">
            <v>-258280</v>
          </cell>
          <cell r="Q728">
            <v>149727</v>
          </cell>
          <cell r="R728">
            <v>-43077</v>
          </cell>
          <cell r="S728">
            <v>1023744</v>
          </cell>
        </row>
        <row r="729">
          <cell r="D729" t="str">
            <v>0713</v>
          </cell>
          <cell r="E729" t="str">
            <v>208901</v>
          </cell>
          <cell r="F729" t="str">
            <v xml:space="preserve">   </v>
          </cell>
          <cell r="G729" t="str">
            <v>HERMLEIGH ISD</v>
          </cell>
          <cell r="H729">
            <v>68887</v>
          </cell>
          <cell r="I729">
            <v>174197</v>
          </cell>
          <cell r="J729">
            <v>7189</v>
          </cell>
          <cell r="K729">
            <v>-134938</v>
          </cell>
          <cell r="L729">
            <v>-42524</v>
          </cell>
          <cell r="M729">
            <v>739</v>
          </cell>
          <cell r="N729">
            <v>-6818</v>
          </cell>
          <cell r="O729">
            <v>-1886</v>
          </cell>
          <cell r="P729">
            <v>-14249</v>
          </cell>
          <cell r="Q729">
            <v>8261</v>
          </cell>
          <cell r="R729">
            <v>1100</v>
          </cell>
          <cell r="S729">
            <v>59958</v>
          </cell>
        </row>
        <row r="730">
          <cell r="D730" t="str">
            <v>0715</v>
          </cell>
          <cell r="E730" t="str">
            <v>097903</v>
          </cell>
          <cell r="F730" t="str">
            <v xml:space="preserve">   </v>
          </cell>
          <cell r="G730" t="str">
            <v>HICO ISD</v>
          </cell>
          <cell r="H730">
            <v>160013</v>
          </cell>
          <cell r="I730">
            <v>404630</v>
          </cell>
          <cell r="J730">
            <v>16700</v>
          </cell>
          <cell r="K730">
            <v>-313438</v>
          </cell>
          <cell r="L730">
            <v>-98777</v>
          </cell>
          <cell r="M730">
            <v>1715</v>
          </cell>
          <cell r="N730">
            <v>-15837</v>
          </cell>
          <cell r="O730">
            <v>-4380</v>
          </cell>
          <cell r="P730">
            <v>-33099</v>
          </cell>
          <cell r="Q730">
            <v>19188</v>
          </cell>
          <cell r="R730">
            <v>2488</v>
          </cell>
          <cell r="S730">
            <v>139203</v>
          </cell>
        </row>
        <row r="731">
          <cell r="D731" t="str">
            <v>0716</v>
          </cell>
          <cell r="E731" t="str">
            <v>108905</v>
          </cell>
          <cell r="F731" t="str">
            <v xml:space="preserve">   </v>
          </cell>
          <cell r="G731" t="str">
            <v>HIDALGO ISD</v>
          </cell>
          <cell r="H731">
            <v>925201</v>
          </cell>
          <cell r="I731">
            <v>2339578</v>
          </cell>
          <cell r="J731">
            <v>96557</v>
          </cell>
          <cell r="K731">
            <v>-1812305</v>
          </cell>
          <cell r="L731">
            <v>-571129</v>
          </cell>
          <cell r="M731">
            <v>9919</v>
          </cell>
          <cell r="N731">
            <v>-91569</v>
          </cell>
          <cell r="O731">
            <v>-25328</v>
          </cell>
          <cell r="P731">
            <v>-191380</v>
          </cell>
          <cell r="Q731">
            <v>110944</v>
          </cell>
          <cell r="R731">
            <v>2046</v>
          </cell>
          <cell r="S731">
            <v>792534</v>
          </cell>
        </row>
        <row r="732">
          <cell r="D732" t="str">
            <v>0717</v>
          </cell>
          <cell r="E732" t="str">
            <v>148903</v>
          </cell>
          <cell r="F732" t="str">
            <v xml:space="preserve">   </v>
          </cell>
          <cell r="G732" t="str">
            <v>HIGGINS ISD</v>
          </cell>
          <cell r="H732">
            <v>37670</v>
          </cell>
          <cell r="I732">
            <v>95257</v>
          </cell>
          <cell r="J732">
            <v>3931</v>
          </cell>
          <cell r="K732">
            <v>-73789</v>
          </cell>
          <cell r="L732">
            <v>-23254</v>
          </cell>
          <cell r="M732">
            <v>404</v>
          </cell>
          <cell r="N732">
            <v>-3728</v>
          </cell>
          <cell r="O732">
            <v>-1031</v>
          </cell>
          <cell r="P732">
            <v>-7792</v>
          </cell>
          <cell r="Q732">
            <v>4517</v>
          </cell>
          <cell r="R732">
            <v>-17181</v>
          </cell>
          <cell r="S732">
            <v>15004</v>
          </cell>
        </row>
        <row r="733">
          <cell r="D733" t="str">
            <v>1458</v>
          </cell>
          <cell r="E733" t="str">
            <v>084903</v>
          </cell>
          <cell r="F733" t="str">
            <v xml:space="preserve">   </v>
          </cell>
          <cell r="G733" t="str">
            <v>HIGH ISLAND ISD</v>
          </cell>
          <cell r="H733">
            <v>50248</v>
          </cell>
          <cell r="I733">
            <v>127064</v>
          </cell>
          <cell r="J733">
            <v>5244</v>
          </cell>
          <cell r="K733">
            <v>-98427</v>
          </cell>
          <cell r="L733">
            <v>-31018</v>
          </cell>
          <cell r="M733">
            <v>539</v>
          </cell>
          <cell r="N733">
            <v>-4974</v>
          </cell>
          <cell r="O733">
            <v>-1376</v>
          </cell>
          <cell r="P733">
            <v>-10394</v>
          </cell>
          <cell r="Q733">
            <v>6025</v>
          </cell>
          <cell r="R733">
            <v>9282</v>
          </cell>
          <cell r="S733">
            <v>52213</v>
          </cell>
        </row>
        <row r="734">
          <cell r="D734" t="str">
            <v>1654</v>
          </cell>
          <cell r="E734" t="str">
            <v>177905</v>
          </cell>
          <cell r="F734" t="str">
            <v xml:space="preserve">   </v>
          </cell>
          <cell r="G734" t="str">
            <v>HIGHLAND ISD</v>
          </cell>
          <cell r="H734">
            <v>72079</v>
          </cell>
          <cell r="I734">
            <v>182268</v>
          </cell>
          <cell r="J734">
            <v>7522</v>
          </cell>
          <cell r="K734">
            <v>-141190</v>
          </cell>
          <cell r="L734">
            <v>-44495</v>
          </cell>
          <cell r="M734">
            <v>773</v>
          </cell>
          <cell r="N734">
            <v>-7133</v>
          </cell>
          <cell r="O734">
            <v>-1973</v>
          </cell>
          <cell r="P734">
            <v>-14910</v>
          </cell>
          <cell r="Q734">
            <v>8643</v>
          </cell>
          <cell r="R734">
            <v>-1235</v>
          </cell>
          <cell r="S734">
            <v>60349</v>
          </cell>
        </row>
        <row r="735">
          <cell r="D735" t="str">
            <v>0720</v>
          </cell>
          <cell r="E735" t="str">
            <v>057911</v>
          </cell>
          <cell r="F735" t="str">
            <v xml:space="preserve">   </v>
          </cell>
          <cell r="G735" t="str">
            <v>HIGHLAND PARK ISD</v>
          </cell>
          <cell r="H735">
            <v>2228934</v>
          </cell>
          <cell r="I735">
            <v>5636363</v>
          </cell>
          <cell r="J735">
            <v>232620</v>
          </cell>
          <cell r="K735">
            <v>-4366090</v>
          </cell>
          <cell r="L735">
            <v>-1375928</v>
          </cell>
          <cell r="M735">
            <v>23895</v>
          </cell>
          <cell r="N735">
            <v>-220597</v>
          </cell>
          <cell r="O735">
            <v>-61019</v>
          </cell>
          <cell r="P735">
            <v>-461060</v>
          </cell>
          <cell r="Q735">
            <v>267279</v>
          </cell>
          <cell r="R735">
            <v>-136542</v>
          </cell>
          <cell r="S735">
            <v>1767855</v>
          </cell>
        </row>
        <row r="736">
          <cell r="D736" t="str">
            <v>1919</v>
          </cell>
          <cell r="E736" t="str">
            <v>188903</v>
          </cell>
          <cell r="F736" t="str">
            <v xml:space="preserve">   </v>
          </cell>
          <cell r="G736" t="str">
            <v>HIGHLAND PARK ISD</v>
          </cell>
          <cell r="H736">
            <v>284507</v>
          </cell>
          <cell r="I736">
            <v>719440</v>
          </cell>
          <cell r="J736">
            <v>29692</v>
          </cell>
          <cell r="K736">
            <v>-557299</v>
          </cell>
          <cell r="L736">
            <v>-175627</v>
          </cell>
          <cell r="M736">
            <v>3050</v>
          </cell>
          <cell r="N736">
            <v>-28157</v>
          </cell>
          <cell r="O736">
            <v>-7789</v>
          </cell>
          <cell r="P736">
            <v>-58851</v>
          </cell>
          <cell r="Q736">
            <v>34116</v>
          </cell>
          <cell r="R736">
            <v>-4338</v>
          </cell>
          <cell r="S736">
            <v>238744</v>
          </cell>
        </row>
        <row r="737">
          <cell r="D737" t="str">
            <v>0721</v>
          </cell>
          <cell r="E737" t="str">
            <v>109904</v>
          </cell>
          <cell r="F737" t="str">
            <v xml:space="preserve">   </v>
          </cell>
          <cell r="G737" t="str">
            <v>HILLSBORO ISD</v>
          </cell>
          <cell r="H737">
            <v>694994</v>
          </cell>
          <cell r="I737">
            <v>1757449</v>
          </cell>
          <cell r="J737">
            <v>72532</v>
          </cell>
          <cell r="K737">
            <v>-1361371</v>
          </cell>
          <cell r="L737">
            <v>-429022</v>
          </cell>
          <cell r="M737">
            <v>7451</v>
          </cell>
          <cell r="N737">
            <v>-68785</v>
          </cell>
          <cell r="O737">
            <v>-19026</v>
          </cell>
          <cell r="P737">
            <v>-143761</v>
          </cell>
          <cell r="Q737">
            <v>83339</v>
          </cell>
          <cell r="R737">
            <v>9743</v>
          </cell>
          <cell r="S737">
            <v>603543</v>
          </cell>
        </row>
        <row r="738">
          <cell r="D738" t="str">
            <v>1479</v>
          </cell>
          <cell r="E738" t="str">
            <v>084908</v>
          </cell>
          <cell r="F738" t="str">
            <v xml:space="preserve">   </v>
          </cell>
          <cell r="G738" t="str">
            <v>HITCHCOCK ISD</v>
          </cell>
          <cell r="H738">
            <v>759209</v>
          </cell>
          <cell r="I738">
            <v>1919830</v>
          </cell>
          <cell r="J738">
            <v>79234</v>
          </cell>
          <cell r="K738">
            <v>-1487156</v>
          </cell>
          <cell r="L738">
            <v>-468662</v>
          </cell>
          <cell r="M738">
            <v>8139</v>
          </cell>
          <cell r="N738">
            <v>-75139</v>
          </cell>
          <cell r="O738">
            <v>-20784</v>
          </cell>
          <cell r="P738">
            <v>-157044</v>
          </cell>
          <cell r="Q738">
            <v>91039</v>
          </cell>
          <cell r="R738">
            <v>-7507</v>
          </cell>
          <cell r="S738">
            <v>641159</v>
          </cell>
        </row>
        <row r="739">
          <cell r="D739" t="str">
            <v>0723</v>
          </cell>
          <cell r="E739" t="str">
            <v>014905</v>
          </cell>
          <cell r="F739" t="str">
            <v xml:space="preserve">   </v>
          </cell>
          <cell r="G739" t="str">
            <v>HOLLAND ISD</v>
          </cell>
          <cell r="H739">
            <v>215191</v>
          </cell>
          <cell r="I739">
            <v>544159</v>
          </cell>
          <cell r="J739">
            <v>22458</v>
          </cell>
          <cell r="K739">
            <v>-421521</v>
          </cell>
          <cell r="L739">
            <v>-132838</v>
          </cell>
          <cell r="M739">
            <v>2307</v>
          </cell>
          <cell r="N739">
            <v>-21298</v>
          </cell>
          <cell r="O739">
            <v>-5891</v>
          </cell>
          <cell r="P739">
            <v>-44513</v>
          </cell>
          <cell r="Q739">
            <v>25804</v>
          </cell>
          <cell r="R739">
            <v>-32290</v>
          </cell>
          <cell r="S739">
            <v>151568</v>
          </cell>
        </row>
        <row r="740">
          <cell r="D740" t="str">
            <v>0724</v>
          </cell>
          <cell r="E740" t="str">
            <v>005902</v>
          </cell>
          <cell r="F740" t="str">
            <v xml:space="preserve">   </v>
          </cell>
          <cell r="G740" t="str">
            <v>HOLLIDAY ISD</v>
          </cell>
          <cell r="H740">
            <v>210792</v>
          </cell>
          <cell r="I740">
            <v>533035</v>
          </cell>
          <cell r="J740">
            <v>21999</v>
          </cell>
          <cell r="K740">
            <v>-412904</v>
          </cell>
          <cell r="L740">
            <v>-130122</v>
          </cell>
          <cell r="M740">
            <v>2260</v>
          </cell>
          <cell r="N740">
            <v>-20863</v>
          </cell>
          <cell r="O740">
            <v>-5771</v>
          </cell>
          <cell r="P740">
            <v>-43603</v>
          </cell>
          <cell r="Q740">
            <v>25277</v>
          </cell>
          <cell r="R740">
            <v>14327</v>
          </cell>
          <cell r="S740">
            <v>194427</v>
          </cell>
        </row>
        <row r="741">
          <cell r="D741" t="str">
            <v>0725</v>
          </cell>
          <cell r="E741" t="str">
            <v>163904</v>
          </cell>
          <cell r="F741" t="str">
            <v xml:space="preserve">   </v>
          </cell>
          <cell r="G741" t="str">
            <v>HONDO ISD</v>
          </cell>
          <cell r="H741">
            <v>631591</v>
          </cell>
          <cell r="I741">
            <v>1597119</v>
          </cell>
          <cell r="J741">
            <v>65915</v>
          </cell>
          <cell r="K741">
            <v>-1237175</v>
          </cell>
          <cell r="L741">
            <v>-389883</v>
          </cell>
          <cell r="M741">
            <v>6771</v>
          </cell>
          <cell r="N741">
            <v>-62509</v>
          </cell>
          <cell r="O741">
            <v>-17290</v>
          </cell>
          <cell r="P741">
            <v>-130646</v>
          </cell>
          <cell r="Q741">
            <v>75736</v>
          </cell>
          <cell r="R741">
            <v>-27017</v>
          </cell>
          <cell r="S741">
            <v>512612</v>
          </cell>
        </row>
        <row r="742">
          <cell r="D742" t="str">
            <v>0726</v>
          </cell>
          <cell r="E742" t="str">
            <v>074907</v>
          </cell>
          <cell r="F742" t="str">
            <v xml:space="preserve">   </v>
          </cell>
          <cell r="G742" t="str">
            <v>HONEY GROVE ISD</v>
          </cell>
          <cell r="H742">
            <v>204183</v>
          </cell>
          <cell r="I742">
            <v>516322</v>
          </cell>
          <cell r="J742">
            <v>21309</v>
          </cell>
          <cell r="K742">
            <v>-399958</v>
          </cell>
          <cell r="L742">
            <v>-126043</v>
          </cell>
          <cell r="M742">
            <v>2189</v>
          </cell>
          <cell r="N742">
            <v>-20207</v>
          </cell>
          <cell r="O742">
            <v>-5590</v>
          </cell>
          <cell r="P742">
            <v>-42236</v>
          </cell>
          <cell r="Q742">
            <v>24484</v>
          </cell>
          <cell r="R742">
            <v>9794</v>
          </cell>
          <cell r="S742">
            <v>184247</v>
          </cell>
        </row>
        <row r="743">
          <cell r="D743" t="str">
            <v>0727</v>
          </cell>
          <cell r="E743" t="str">
            <v>019902</v>
          </cell>
          <cell r="F743" t="str">
            <v xml:space="preserve">   </v>
          </cell>
          <cell r="G743" t="str">
            <v>HOOKS ISD</v>
          </cell>
          <cell r="H743">
            <v>278619</v>
          </cell>
          <cell r="I743">
            <v>704550</v>
          </cell>
          <cell r="J743">
            <v>29078</v>
          </cell>
          <cell r="K743">
            <v>-545765</v>
          </cell>
          <cell r="L743">
            <v>-171992</v>
          </cell>
          <cell r="M743">
            <v>2987</v>
          </cell>
          <cell r="N743">
            <v>-27576</v>
          </cell>
          <cell r="O743">
            <v>-7627</v>
          </cell>
          <cell r="P743">
            <v>-57633</v>
          </cell>
          <cell r="Q743">
            <v>33410</v>
          </cell>
          <cell r="R743">
            <v>547</v>
          </cell>
          <cell r="S743">
            <v>238598</v>
          </cell>
        </row>
        <row r="744">
          <cell r="D744" t="str">
            <v>0728</v>
          </cell>
          <cell r="E744" t="str">
            <v>101912</v>
          </cell>
          <cell r="F744" t="str">
            <v xml:space="preserve">   </v>
          </cell>
          <cell r="G744" t="str">
            <v>HOUSTON ISD</v>
          </cell>
          <cell r="H744">
            <v>64499919</v>
          </cell>
          <cell r="I744">
            <v>163102567</v>
          </cell>
          <cell r="J744">
            <v>6731450</v>
          </cell>
          <cell r="K744">
            <v>-126343976</v>
          </cell>
          <cell r="L744">
            <v>-39815995</v>
          </cell>
          <cell r="M744">
            <v>691469</v>
          </cell>
          <cell r="N744">
            <v>-6383599</v>
          </cell>
          <cell r="O744">
            <v>-1765730</v>
          </cell>
          <cell r="P744">
            <v>-13341939</v>
          </cell>
          <cell r="Q744">
            <v>7734403</v>
          </cell>
          <cell r="R744">
            <v>-7064741</v>
          </cell>
          <cell r="S744">
            <v>48043828</v>
          </cell>
        </row>
        <row r="745">
          <cell r="D745" t="str">
            <v>0729</v>
          </cell>
          <cell r="E745" t="str">
            <v>091905</v>
          </cell>
          <cell r="F745" t="str">
            <v xml:space="preserve">   </v>
          </cell>
          <cell r="G745" t="str">
            <v>HOWE ISD</v>
          </cell>
          <cell r="H745">
            <v>329038</v>
          </cell>
          <cell r="I745">
            <v>832046</v>
          </cell>
          <cell r="J745">
            <v>34340</v>
          </cell>
          <cell r="K745">
            <v>-644527</v>
          </cell>
          <cell r="L745">
            <v>-203116</v>
          </cell>
          <cell r="M745">
            <v>3527</v>
          </cell>
          <cell r="N745">
            <v>-32565</v>
          </cell>
          <cell r="O745">
            <v>-9008</v>
          </cell>
          <cell r="P745">
            <v>-68062</v>
          </cell>
          <cell r="Q745">
            <v>39456</v>
          </cell>
          <cell r="R745">
            <v>36542</v>
          </cell>
          <cell r="S745">
            <v>317671</v>
          </cell>
        </row>
        <row r="746">
          <cell r="D746" t="str">
            <v>0731</v>
          </cell>
          <cell r="E746" t="str">
            <v>109905</v>
          </cell>
          <cell r="F746" t="str">
            <v xml:space="preserve">   </v>
          </cell>
          <cell r="G746" t="str">
            <v>HUBBARD ISD</v>
          </cell>
          <cell r="H746">
            <v>99642</v>
          </cell>
          <cell r="I746">
            <v>251967</v>
          </cell>
          <cell r="J746">
            <v>10399</v>
          </cell>
          <cell r="K746">
            <v>-195181</v>
          </cell>
          <cell r="L746">
            <v>-61509</v>
          </cell>
          <cell r="M746">
            <v>1068</v>
          </cell>
          <cell r="N746">
            <v>-9861</v>
          </cell>
          <cell r="O746">
            <v>-2728</v>
          </cell>
          <cell r="P746">
            <v>-20611</v>
          </cell>
          <cell r="Q746">
            <v>11948</v>
          </cell>
          <cell r="R746">
            <v>-6964</v>
          </cell>
          <cell r="S746">
            <v>78170</v>
          </cell>
        </row>
        <row r="747">
          <cell r="D747" t="str">
            <v>1996</v>
          </cell>
          <cell r="E747" t="str">
            <v>019913</v>
          </cell>
          <cell r="F747" t="str">
            <v xml:space="preserve">   </v>
          </cell>
          <cell r="G747" t="str">
            <v>HUBBARD ISD</v>
          </cell>
          <cell r="H747">
            <v>25163</v>
          </cell>
          <cell r="I747">
            <v>63630</v>
          </cell>
          <cell r="J747">
            <v>2626</v>
          </cell>
          <cell r="K747">
            <v>-49289</v>
          </cell>
          <cell r="L747">
            <v>-15533</v>
          </cell>
          <cell r="M747">
            <v>270</v>
          </cell>
          <cell r="N747">
            <v>-2491</v>
          </cell>
          <cell r="O747">
            <v>-689</v>
          </cell>
          <cell r="P747">
            <v>-5205</v>
          </cell>
          <cell r="Q747">
            <v>3017</v>
          </cell>
          <cell r="R747">
            <v>2268</v>
          </cell>
          <cell r="S747">
            <v>23767</v>
          </cell>
        </row>
        <row r="748">
          <cell r="D748" t="str">
            <v>1926</v>
          </cell>
          <cell r="E748" t="str">
            <v>072908</v>
          </cell>
          <cell r="F748" t="str">
            <v xml:space="preserve">   </v>
          </cell>
          <cell r="G748" t="str">
            <v>HUCKABAY ISD</v>
          </cell>
          <cell r="H748">
            <v>48594</v>
          </cell>
          <cell r="I748">
            <v>122882</v>
          </cell>
          <cell r="J748">
            <v>5071</v>
          </cell>
          <cell r="K748">
            <v>-95188</v>
          </cell>
          <cell r="L748">
            <v>-29997</v>
          </cell>
          <cell r="M748">
            <v>521</v>
          </cell>
          <cell r="N748">
            <v>-4808</v>
          </cell>
          <cell r="O748">
            <v>-1330</v>
          </cell>
          <cell r="P748">
            <v>-10052</v>
          </cell>
          <cell r="Q748">
            <v>5827</v>
          </cell>
          <cell r="R748">
            <v>2958</v>
          </cell>
          <cell r="S748">
            <v>44478</v>
          </cell>
        </row>
        <row r="749">
          <cell r="D749" t="str">
            <v>1376</v>
          </cell>
          <cell r="E749" t="str">
            <v>003902</v>
          </cell>
          <cell r="F749" t="str">
            <v xml:space="preserve">   </v>
          </cell>
          <cell r="G749" t="str">
            <v>HUDSON ISD</v>
          </cell>
          <cell r="H749">
            <v>704731</v>
          </cell>
          <cell r="I749">
            <v>1782070</v>
          </cell>
          <cell r="J749">
            <v>73548</v>
          </cell>
          <cell r="K749">
            <v>-1380443</v>
          </cell>
          <cell r="L749">
            <v>-435032</v>
          </cell>
          <cell r="M749">
            <v>7555</v>
          </cell>
          <cell r="N749">
            <v>-69748</v>
          </cell>
          <cell r="O749">
            <v>-19292</v>
          </cell>
          <cell r="P749">
            <v>-145775</v>
          </cell>
          <cell r="Q749">
            <v>84507</v>
          </cell>
          <cell r="R749">
            <v>63376</v>
          </cell>
          <cell r="S749">
            <v>665497</v>
          </cell>
        </row>
        <row r="750">
          <cell r="D750" t="str">
            <v>1765</v>
          </cell>
          <cell r="E750" t="str">
            <v>101925</v>
          </cell>
          <cell r="F750" t="str">
            <v xml:space="preserve">   </v>
          </cell>
          <cell r="G750" t="str">
            <v>HUFFMAN ISD</v>
          </cell>
          <cell r="H750">
            <v>1056727</v>
          </cell>
          <cell r="I750">
            <v>2672173</v>
          </cell>
          <cell r="J750">
            <v>110284</v>
          </cell>
          <cell r="K750">
            <v>-2069943</v>
          </cell>
          <cell r="L750">
            <v>-652321</v>
          </cell>
          <cell r="M750">
            <v>11329</v>
          </cell>
          <cell r="N750">
            <v>-104585</v>
          </cell>
          <cell r="O750">
            <v>-28929</v>
          </cell>
          <cell r="P750">
            <v>-218586</v>
          </cell>
          <cell r="Q750">
            <v>126716</v>
          </cell>
          <cell r="R750">
            <v>13189</v>
          </cell>
          <cell r="S750">
            <v>916054</v>
          </cell>
        </row>
        <row r="751">
          <cell r="D751" t="str">
            <v>0732</v>
          </cell>
          <cell r="E751" t="str">
            <v>034903</v>
          </cell>
          <cell r="F751" t="str">
            <v xml:space="preserve">   </v>
          </cell>
          <cell r="G751" t="str">
            <v>HUGHES SPRINGS ISD</v>
          </cell>
          <cell r="H751">
            <v>321067</v>
          </cell>
          <cell r="I751">
            <v>811889</v>
          </cell>
          <cell r="J751">
            <v>33508</v>
          </cell>
          <cell r="K751">
            <v>-628913</v>
          </cell>
          <cell r="L751">
            <v>-198195</v>
          </cell>
          <cell r="M751">
            <v>3442</v>
          </cell>
          <cell r="N751">
            <v>-31776</v>
          </cell>
          <cell r="O751">
            <v>-8789</v>
          </cell>
          <cell r="P751">
            <v>-66413</v>
          </cell>
          <cell r="Q751">
            <v>38500</v>
          </cell>
          <cell r="R751">
            <v>8690</v>
          </cell>
          <cell r="S751">
            <v>283010</v>
          </cell>
        </row>
        <row r="752">
          <cell r="D752" t="str">
            <v>0733</v>
          </cell>
          <cell r="E752" t="str">
            <v>146905</v>
          </cell>
          <cell r="F752" t="str">
            <v xml:space="preserve">   </v>
          </cell>
          <cell r="G752" t="str">
            <v>HULL DAISETTA ISD</v>
          </cell>
          <cell r="H752">
            <v>163997</v>
          </cell>
          <cell r="I752">
            <v>414702</v>
          </cell>
          <cell r="J752">
            <v>17115</v>
          </cell>
          <cell r="K752">
            <v>-321240</v>
          </cell>
          <cell r="L752">
            <v>-101236</v>
          </cell>
          <cell r="M752">
            <v>1758</v>
          </cell>
          <cell r="N752">
            <v>-16230</v>
          </cell>
          <cell r="O752">
            <v>-4490</v>
          </cell>
          <cell r="P752">
            <v>-33923</v>
          </cell>
          <cell r="Q752">
            <v>19665</v>
          </cell>
          <cell r="R752">
            <v>-2860</v>
          </cell>
          <cell r="S752">
            <v>137258</v>
          </cell>
        </row>
        <row r="753">
          <cell r="D753" t="str">
            <v>0734</v>
          </cell>
          <cell r="E753" t="str">
            <v>101913</v>
          </cell>
          <cell r="F753" t="str">
            <v xml:space="preserve">   </v>
          </cell>
          <cell r="G753" t="str">
            <v>HUMBLE ISD</v>
          </cell>
          <cell r="H753">
            <v>13231314</v>
          </cell>
          <cell r="I753">
            <v>33458356</v>
          </cell>
          <cell r="J753">
            <v>1380869</v>
          </cell>
          <cell r="K753">
            <v>-25917812</v>
          </cell>
          <cell r="L753">
            <v>-8167730</v>
          </cell>
          <cell r="M753">
            <v>141846</v>
          </cell>
          <cell r="N753">
            <v>-1309513</v>
          </cell>
          <cell r="O753">
            <v>-362216</v>
          </cell>
          <cell r="P753">
            <v>-2736924</v>
          </cell>
          <cell r="Q753">
            <v>1586612</v>
          </cell>
          <cell r="R753">
            <v>248319</v>
          </cell>
          <cell r="S753">
            <v>11553121</v>
          </cell>
        </row>
        <row r="754">
          <cell r="D754" t="str">
            <v>0735</v>
          </cell>
          <cell r="E754" t="str">
            <v>133902</v>
          </cell>
          <cell r="F754" t="str">
            <v xml:space="preserve">   </v>
          </cell>
          <cell r="G754" t="str">
            <v>HUNT ISD</v>
          </cell>
          <cell r="H754">
            <v>59117</v>
          </cell>
          <cell r="I754">
            <v>149491</v>
          </cell>
          <cell r="J754">
            <v>6170</v>
          </cell>
          <cell r="K754">
            <v>-115800</v>
          </cell>
          <cell r="L754">
            <v>-36493</v>
          </cell>
          <cell r="M754">
            <v>634</v>
          </cell>
          <cell r="N754">
            <v>-5852</v>
          </cell>
          <cell r="O754">
            <v>-1618</v>
          </cell>
          <cell r="P754">
            <v>-12229</v>
          </cell>
          <cell r="Q754">
            <v>7089</v>
          </cell>
          <cell r="R754">
            <v>3002</v>
          </cell>
          <cell r="S754">
            <v>53511</v>
          </cell>
        </row>
        <row r="755">
          <cell r="D755" t="str">
            <v>0736</v>
          </cell>
          <cell r="E755" t="str">
            <v>003904</v>
          </cell>
          <cell r="F755" t="str">
            <v xml:space="preserve">   </v>
          </cell>
          <cell r="G755" t="str">
            <v>HUNTINGTON ISD</v>
          </cell>
          <cell r="H755">
            <v>508849</v>
          </cell>
          <cell r="I755">
            <v>1286740</v>
          </cell>
          <cell r="J755">
            <v>53105</v>
          </cell>
          <cell r="K755">
            <v>-996746</v>
          </cell>
          <cell r="L755">
            <v>-314114</v>
          </cell>
          <cell r="M755">
            <v>5455</v>
          </cell>
          <cell r="N755">
            <v>-50362</v>
          </cell>
          <cell r="O755">
            <v>-13930</v>
          </cell>
          <cell r="P755">
            <v>-105256</v>
          </cell>
          <cell r="Q755">
            <v>61018</v>
          </cell>
          <cell r="R755">
            <v>812</v>
          </cell>
          <cell r="S755">
            <v>435571</v>
          </cell>
        </row>
        <row r="756">
          <cell r="D756" t="str">
            <v>0737</v>
          </cell>
          <cell r="E756" t="str">
            <v>236902</v>
          </cell>
          <cell r="F756" t="str">
            <v xml:space="preserve">   </v>
          </cell>
          <cell r="G756" t="str">
            <v>HUNTSVILLE ISD</v>
          </cell>
          <cell r="H756">
            <v>1979731</v>
          </cell>
          <cell r="I756">
            <v>5006196</v>
          </cell>
          <cell r="J756">
            <v>206612</v>
          </cell>
          <cell r="K756">
            <v>-3877944</v>
          </cell>
          <cell r="L756">
            <v>-1222094</v>
          </cell>
          <cell r="M756">
            <v>21224</v>
          </cell>
          <cell r="N756">
            <v>-195937</v>
          </cell>
          <cell r="O756">
            <v>-54197</v>
          </cell>
          <cell r="P756">
            <v>-409511</v>
          </cell>
          <cell r="Q756">
            <v>237396</v>
          </cell>
          <cell r="R756">
            <v>425525</v>
          </cell>
          <cell r="S756">
            <v>2117001</v>
          </cell>
        </row>
        <row r="757">
          <cell r="D757" t="str">
            <v>0598</v>
          </cell>
          <cell r="E757" t="str">
            <v>220916</v>
          </cell>
          <cell r="F757" t="str">
            <v xml:space="preserve">   </v>
          </cell>
          <cell r="G757" t="str">
            <v>HURST-EULESS-BEDFORD ISD</v>
          </cell>
          <cell r="H757">
            <v>7555208</v>
          </cell>
          <cell r="I757">
            <v>19105045</v>
          </cell>
          <cell r="J757">
            <v>788489</v>
          </cell>
          <cell r="K757">
            <v>-14799321</v>
          </cell>
          <cell r="L757">
            <v>-4663853</v>
          </cell>
          <cell r="M757">
            <v>80995</v>
          </cell>
          <cell r="N757">
            <v>-747742</v>
          </cell>
          <cell r="O757">
            <v>-206829</v>
          </cell>
          <cell r="P757">
            <v>-1562810</v>
          </cell>
          <cell r="Q757">
            <v>905971</v>
          </cell>
          <cell r="R757">
            <v>373732</v>
          </cell>
          <cell r="S757">
            <v>6828885</v>
          </cell>
        </row>
        <row r="758">
          <cell r="D758" t="str">
            <v>0738</v>
          </cell>
          <cell r="E758" t="str">
            <v>246906</v>
          </cell>
          <cell r="F758" t="str">
            <v xml:space="preserve">   </v>
          </cell>
          <cell r="G758" t="str">
            <v>HUTTO ISD</v>
          </cell>
          <cell r="H758">
            <v>2211487</v>
          </cell>
          <cell r="I758">
            <v>5592242</v>
          </cell>
          <cell r="J758">
            <v>230799</v>
          </cell>
          <cell r="K758">
            <v>-4331912</v>
          </cell>
          <cell r="L758">
            <v>-1365157</v>
          </cell>
          <cell r="M758">
            <v>23708</v>
          </cell>
          <cell r="N758">
            <v>-218873</v>
          </cell>
          <cell r="O758">
            <v>-60541</v>
          </cell>
          <cell r="P758">
            <v>-457450</v>
          </cell>
          <cell r="Q758">
            <v>265187</v>
          </cell>
          <cell r="R758">
            <v>27379</v>
          </cell>
          <cell r="S758">
            <v>1916869</v>
          </cell>
        </row>
        <row r="759">
          <cell r="D759" t="str">
            <v>1842</v>
          </cell>
          <cell r="E759" t="str">
            <v>152910</v>
          </cell>
          <cell r="F759" t="str">
            <v xml:space="preserve">   </v>
          </cell>
          <cell r="G759" t="str">
            <v>IDALOU ISD</v>
          </cell>
          <cell r="H759">
            <v>232389</v>
          </cell>
          <cell r="I759">
            <v>587648</v>
          </cell>
          <cell r="J759">
            <v>24253</v>
          </cell>
          <cell r="K759">
            <v>-455209</v>
          </cell>
          <cell r="L759">
            <v>-143454</v>
          </cell>
          <cell r="M759">
            <v>2491</v>
          </cell>
          <cell r="N759">
            <v>-23000</v>
          </cell>
          <cell r="O759">
            <v>-6362</v>
          </cell>
          <cell r="P759">
            <v>-48070</v>
          </cell>
          <cell r="Q759">
            <v>27867</v>
          </cell>
          <cell r="R759">
            <v>-16883</v>
          </cell>
          <cell r="S759">
            <v>181670</v>
          </cell>
        </row>
        <row r="760">
          <cell r="D760" t="str">
            <v>1474</v>
          </cell>
          <cell r="E760" t="str">
            <v>120905</v>
          </cell>
          <cell r="F760" t="str">
            <v xml:space="preserve">   </v>
          </cell>
          <cell r="G760" t="str">
            <v>INDUSTRIAL ISD</v>
          </cell>
          <cell r="H760">
            <v>296811</v>
          </cell>
          <cell r="I760">
            <v>750554</v>
          </cell>
          <cell r="J760">
            <v>30976</v>
          </cell>
          <cell r="K760">
            <v>-581401</v>
          </cell>
          <cell r="L760">
            <v>-183222</v>
          </cell>
          <cell r="M760">
            <v>3182</v>
          </cell>
          <cell r="N760">
            <v>-29375</v>
          </cell>
          <cell r="O760">
            <v>-8125</v>
          </cell>
          <cell r="P760">
            <v>-61396</v>
          </cell>
          <cell r="Q760">
            <v>35592</v>
          </cell>
          <cell r="R760">
            <v>-18379</v>
          </cell>
          <cell r="S760">
            <v>235217</v>
          </cell>
        </row>
        <row r="761">
          <cell r="D761" t="str">
            <v>0742</v>
          </cell>
          <cell r="E761" t="str">
            <v>205903</v>
          </cell>
          <cell r="F761" t="str">
            <v xml:space="preserve">   </v>
          </cell>
          <cell r="G761" t="str">
            <v>INGLESIDE ISD</v>
          </cell>
          <cell r="H761">
            <v>690263</v>
          </cell>
          <cell r="I761">
            <v>1745486</v>
          </cell>
          <cell r="J761">
            <v>72038</v>
          </cell>
          <cell r="K761">
            <v>-1352104</v>
          </cell>
          <cell r="L761">
            <v>-426102</v>
          </cell>
          <cell r="M761">
            <v>7400</v>
          </cell>
          <cell r="N761">
            <v>-68316</v>
          </cell>
          <cell r="O761">
            <v>-18896</v>
          </cell>
          <cell r="P761">
            <v>-142782</v>
          </cell>
          <cell r="Q761">
            <v>82772</v>
          </cell>
          <cell r="R761">
            <v>15660</v>
          </cell>
          <cell r="S761">
            <v>605419</v>
          </cell>
        </row>
        <row r="762">
          <cell r="D762" t="str">
            <v>1784</v>
          </cell>
          <cell r="E762" t="str">
            <v>133904</v>
          </cell>
          <cell r="F762" t="str">
            <v xml:space="preserve">   </v>
          </cell>
          <cell r="G762" t="str">
            <v>INGRAM ISD</v>
          </cell>
          <cell r="H762">
            <v>393586</v>
          </cell>
          <cell r="I762">
            <v>995270</v>
          </cell>
          <cell r="J762">
            <v>41076</v>
          </cell>
          <cell r="K762">
            <v>-770965</v>
          </cell>
          <cell r="L762">
            <v>-242962</v>
          </cell>
          <cell r="M762">
            <v>4219</v>
          </cell>
          <cell r="N762">
            <v>-38953</v>
          </cell>
          <cell r="O762">
            <v>-10775</v>
          </cell>
          <cell r="P762">
            <v>-81414</v>
          </cell>
          <cell r="Q762">
            <v>47196</v>
          </cell>
          <cell r="R762">
            <v>87677</v>
          </cell>
          <cell r="S762">
            <v>423955</v>
          </cell>
        </row>
        <row r="763">
          <cell r="D763" t="str">
            <v>0743</v>
          </cell>
          <cell r="E763" t="str">
            <v>093903</v>
          </cell>
          <cell r="F763" t="str">
            <v xml:space="preserve">   </v>
          </cell>
          <cell r="G763" t="str">
            <v>IOLA ISD</v>
          </cell>
          <cell r="H763">
            <v>119608</v>
          </cell>
          <cell r="I763">
            <v>302455</v>
          </cell>
          <cell r="J763">
            <v>12483</v>
          </cell>
          <cell r="K763">
            <v>-234291</v>
          </cell>
          <cell r="L763">
            <v>-73834</v>
          </cell>
          <cell r="M763">
            <v>1282</v>
          </cell>
          <cell r="N763">
            <v>-11838</v>
          </cell>
          <cell r="O763">
            <v>-3274</v>
          </cell>
          <cell r="P763">
            <v>-24741</v>
          </cell>
          <cell r="Q763">
            <v>14343</v>
          </cell>
          <cell r="R763">
            <v>-36723</v>
          </cell>
          <cell r="S763">
            <v>65470</v>
          </cell>
        </row>
        <row r="764">
          <cell r="D764" t="str">
            <v>0745</v>
          </cell>
          <cell r="E764" t="str">
            <v>243903</v>
          </cell>
          <cell r="F764" t="str">
            <v xml:space="preserve">   </v>
          </cell>
          <cell r="G764" t="str">
            <v>IOWA PARK CONS ISD</v>
          </cell>
          <cell r="H764">
            <v>411403</v>
          </cell>
          <cell r="I764">
            <v>1040324</v>
          </cell>
          <cell r="J764">
            <v>42936</v>
          </cell>
          <cell r="K764">
            <v>-805865</v>
          </cell>
          <cell r="L764">
            <v>-253960</v>
          </cell>
          <cell r="M764">
            <v>4410</v>
          </cell>
          <cell r="N764">
            <v>-40718</v>
          </cell>
          <cell r="O764">
            <v>-11262</v>
          </cell>
          <cell r="P764">
            <v>-85099</v>
          </cell>
          <cell r="Q764">
            <v>49333</v>
          </cell>
          <cell r="R764">
            <v>12187</v>
          </cell>
          <cell r="S764">
            <v>363689</v>
          </cell>
        </row>
        <row r="765">
          <cell r="D765" t="str">
            <v>1786</v>
          </cell>
          <cell r="E765" t="str">
            <v>208903</v>
          </cell>
          <cell r="F765" t="str">
            <v xml:space="preserve">   </v>
          </cell>
          <cell r="G765" t="str">
            <v>IRA ISD</v>
          </cell>
          <cell r="H765">
            <v>57104</v>
          </cell>
          <cell r="I765">
            <v>144400</v>
          </cell>
          <cell r="J765">
            <v>5960</v>
          </cell>
          <cell r="K765">
            <v>-111856</v>
          </cell>
          <cell r="L765">
            <v>-35250</v>
          </cell>
          <cell r="M765">
            <v>612</v>
          </cell>
          <cell r="N765">
            <v>-5654</v>
          </cell>
          <cell r="O765">
            <v>-1563</v>
          </cell>
          <cell r="P765">
            <v>-11812</v>
          </cell>
          <cell r="Q765">
            <v>6848</v>
          </cell>
          <cell r="R765">
            <v>-2361</v>
          </cell>
          <cell r="S765">
            <v>46428</v>
          </cell>
        </row>
        <row r="766">
          <cell r="D766" t="str">
            <v>1141</v>
          </cell>
          <cell r="E766" t="str">
            <v>186903</v>
          </cell>
          <cell r="F766" t="str">
            <v xml:space="preserve">   </v>
          </cell>
          <cell r="G766" t="str">
            <v>IRAAN-SHEFFIELD ISD</v>
          </cell>
          <cell r="H766">
            <v>107020</v>
          </cell>
          <cell r="I766">
            <v>270624</v>
          </cell>
          <cell r="J766">
            <v>11169</v>
          </cell>
          <cell r="K766">
            <v>-209633</v>
          </cell>
          <cell r="L766">
            <v>-66064</v>
          </cell>
          <cell r="M766">
            <v>1147</v>
          </cell>
          <cell r="N766">
            <v>-10591</v>
          </cell>
          <cell r="O766">
            <v>-2930</v>
          </cell>
          <cell r="P766">
            <v>-22137</v>
          </cell>
          <cell r="Q766">
            <v>12833</v>
          </cell>
          <cell r="R766">
            <v>-44070</v>
          </cell>
          <cell r="S766">
            <v>47368</v>
          </cell>
        </row>
        <row r="767">
          <cell r="D767" t="str">
            <v>1982</v>
          </cell>
          <cell r="E767" t="str">
            <v>018906</v>
          </cell>
          <cell r="F767" t="str">
            <v xml:space="preserve">   </v>
          </cell>
          <cell r="G767" t="str">
            <v>IREDELL ISD</v>
          </cell>
          <cell r="H767">
            <v>35305</v>
          </cell>
          <cell r="I767">
            <v>89277</v>
          </cell>
          <cell r="J767">
            <v>3685</v>
          </cell>
          <cell r="K767">
            <v>-69157</v>
          </cell>
          <cell r="L767">
            <v>-21794</v>
          </cell>
          <cell r="M767">
            <v>378</v>
          </cell>
          <cell r="N767">
            <v>-3494</v>
          </cell>
          <cell r="O767">
            <v>-967</v>
          </cell>
          <cell r="P767">
            <v>-7303</v>
          </cell>
          <cell r="Q767">
            <v>4234</v>
          </cell>
          <cell r="R767">
            <v>1325</v>
          </cell>
          <cell r="S767">
            <v>31489</v>
          </cell>
        </row>
        <row r="768">
          <cell r="D768" t="str">
            <v>0897</v>
          </cell>
          <cell r="E768" t="str">
            <v>118902</v>
          </cell>
          <cell r="F768" t="str">
            <v xml:space="preserve">   </v>
          </cell>
          <cell r="G768" t="str">
            <v>IRION COUNTY ISD</v>
          </cell>
          <cell r="H768">
            <v>100417</v>
          </cell>
          <cell r="I768">
            <v>253928</v>
          </cell>
          <cell r="J768">
            <v>10480</v>
          </cell>
          <cell r="K768">
            <v>-196700</v>
          </cell>
          <cell r="L768">
            <v>-61988</v>
          </cell>
          <cell r="M768">
            <v>1077</v>
          </cell>
          <cell r="N768">
            <v>-9938</v>
          </cell>
          <cell r="O768">
            <v>-2749</v>
          </cell>
          <cell r="P768">
            <v>-20772</v>
          </cell>
          <cell r="Q768">
            <v>12041</v>
          </cell>
          <cell r="R768">
            <v>5196</v>
          </cell>
          <cell r="S768">
            <v>90992</v>
          </cell>
        </row>
        <row r="769">
          <cell r="D769" t="str">
            <v>0747</v>
          </cell>
          <cell r="E769" t="str">
            <v>057912</v>
          </cell>
          <cell r="F769" t="str">
            <v xml:space="preserve">   </v>
          </cell>
          <cell r="G769" t="str">
            <v>IRVING ISD</v>
          </cell>
          <cell r="H769">
            <v>12499797</v>
          </cell>
          <cell r="I769">
            <v>31608551</v>
          </cell>
          <cell r="J769">
            <v>1304525</v>
          </cell>
          <cell r="K769">
            <v>-24484900</v>
          </cell>
          <cell r="L769">
            <v>-7716163</v>
          </cell>
          <cell r="M769">
            <v>134004</v>
          </cell>
          <cell r="N769">
            <v>-1237113</v>
          </cell>
          <cell r="O769">
            <v>-342191</v>
          </cell>
          <cell r="P769">
            <v>-2585608</v>
          </cell>
          <cell r="Q769">
            <v>1498893</v>
          </cell>
          <cell r="R769">
            <v>-600992</v>
          </cell>
          <cell r="S769">
            <v>10078803</v>
          </cell>
        </row>
        <row r="770">
          <cell r="D770" t="str">
            <v>0748</v>
          </cell>
          <cell r="E770" t="str">
            <v>070907</v>
          </cell>
          <cell r="F770" t="str">
            <v xml:space="preserve">   </v>
          </cell>
          <cell r="G770" t="str">
            <v>ITALY ISD</v>
          </cell>
          <cell r="H770">
            <v>173125</v>
          </cell>
          <cell r="I770">
            <v>437786</v>
          </cell>
          <cell r="J770">
            <v>18068</v>
          </cell>
          <cell r="K770">
            <v>-339122</v>
          </cell>
          <cell r="L770">
            <v>-106871</v>
          </cell>
          <cell r="M770">
            <v>1856</v>
          </cell>
          <cell r="N770">
            <v>-17135</v>
          </cell>
          <cell r="O770">
            <v>-4739</v>
          </cell>
          <cell r="P770">
            <v>-35811</v>
          </cell>
          <cell r="Q770">
            <v>20760</v>
          </cell>
          <cell r="R770">
            <v>-27002</v>
          </cell>
          <cell r="S770">
            <v>120915</v>
          </cell>
        </row>
        <row r="771">
          <cell r="D771" t="str">
            <v>0749</v>
          </cell>
          <cell r="E771" t="str">
            <v>109907</v>
          </cell>
          <cell r="F771" t="str">
            <v xml:space="preserve">   </v>
          </cell>
          <cell r="G771" t="str">
            <v>ITASCA ISD</v>
          </cell>
          <cell r="H771">
            <v>217456</v>
          </cell>
          <cell r="I771">
            <v>549886</v>
          </cell>
          <cell r="J771">
            <v>22694</v>
          </cell>
          <cell r="K771">
            <v>-425958</v>
          </cell>
          <cell r="L771">
            <v>-134236</v>
          </cell>
          <cell r="M771">
            <v>2331</v>
          </cell>
          <cell r="N771">
            <v>-21520</v>
          </cell>
          <cell r="O771">
            <v>-5953</v>
          </cell>
          <cell r="P771">
            <v>-44981</v>
          </cell>
          <cell r="Q771">
            <v>26076</v>
          </cell>
          <cell r="R771">
            <v>-18653</v>
          </cell>
          <cell r="S771">
            <v>167142</v>
          </cell>
        </row>
        <row r="772">
          <cell r="D772" t="str">
            <v>0750</v>
          </cell>
          <cell r="E772" t="str">
            <v>119902</v>
          </cell>
          <cell r="F772" t="str">
            <v xml:space="preserve">   </v>
          </cell>
          <cell r="G772" t="str">
            <v>JACKSBORO ISD</v>
          </cell>
          <cell r="H772">
            <v>296154</v>
          </cell>
          <cell r="I772">
            <v>748891</v>
          </cell>
          <cell r="J772">
            <v>30908</v>
          </cell>
          <cell r="K772">
            <v>-580113</v>
          </cell>
          <cell r="L772">
            <v>-182817</v>
          </cell>
          <cell r="M772">
            <v>3175</v>
          </cell>
          <cell r="N772">
            <v>-29311</v>
          </cell>
          <cell r="O772">
            <v>-8107</v>
          </cell>
          <cell r="P772">
            <v>-61260</v>
          </cell>
          <cell r="Q772">
            <v>35513</v>
          </cell>
          <cell r="R772">
            <v>-1270</v>
          </cell>
          <cell r="S772">
            <v>251763</v>
          </cell>
        </row>
        <row r="773">
          <cell r="D773" t="str">
            <v>0751</v>
          </cell>
          <cell r="E773" t="str">
            <v>037904</v>
          </cell>
          <cell r="F773" t="str">
            <v xml:space="preserve">   </v>
          </cell>
          <cell r="G773" t="str">
            <v>JACKSONVILLE ISD</v>
          </cell>
          <cell r="H773">
            <v>1458811</v>
          </cell>
          <cell r="I773">
            <v>3688933</v>
          </cell>
          <cell r="J773">
            <v>152247</v>
          </cell>
          <cell r="K773">
            <v>-2857554</v>
          </cell>
          <cell r="L773">
            <v>-900529</v>
          </cell>
          <cell r="M773">
            <v>15639</v>
          </cell>
          <cell r="N773">
            <v>-144379</v>
          </cell>
          <cell r="O773">
            <v>-39936</v>
          </cell>
          <cell r="P773">
            <v>-301758</v>
          </cell>
          <cell r="Q773">
            <v>174931</v>
          </cell>
          <cell r="R773">
            <v>-42451</v>
          </cell>
          <cell r="S773">
            <v>1203954</v>
          </cell>
        </row>
        <row r="774">
          <cell r="D774" t="str">
            <v>0752</v>
          </cell>
          <cell r="E774" t="str">
            <v>246907</v>
          </cell>
          <cell r="F774" t="str">
            <v xml:space="preserve">   </v>
          </cell>
          <cell r="G774" t="str">
            <v>JARRELL ISD</v>
          </cell>
          <cell r="H774">
            <v>529756</v>
          </cell>
          <cell r="I774">
            <v>1339608</v>
          </cell>
          <cell r="J774">
            <v>55287</v>
          </cell>
          <cell r="K774">
            <v>-1037700</v>
          </cell>
          <cell r="L774">
            <v>-327020</v>
          </cell>
          <cell r="M774">
            <v>5679</v>
          </cell>
          <cell r="N774">
            <v>-52429</v>
          </cell>
          <cell r="O774">
            <v>-14502</v>
          </cell>
          <cell r="P774">
            <v>-109581</v>
          </cell>
          <cell r="Q774">
            <v>63525</v>
          </cell>
          <cell r="R774">
            <v>121548</v>
          </cell>
          <cell r="S774">
            <v>574171</v>
          </cell>
        </row>
        <row r="775">
          <cell r="D775" t="str">
            <v>0753</v>
          </cell>
          <cell r="E775" t="str">
            <v>121904</v>
          </cell>
          <cell r="F775" t="str">
            <v xml:space="preserve">   </v>
          </cell>
          <cell r="G775" t="str">
            <v>JASPER ISD</v>
          </cell>
          <cell r="H775">
            <v>765695</v>
          </cell>
          <cell r="I775">
            <v>1936232</v>
          </cell>
          <cell r="J775">
            <v>79911</v>
          </cell>
          <cell r="K775">
            <v>-1499862</v>
          </cell>
          <cell r="L775">
            <v>-472666</v>
          </cell>
          <cell r="M775">
            <v>8209</v>
          </cell>
          <cell r="N775">
            <v>-75780</v>
          </cell>
          <cell r="O775">
            <v>-20961</v>
          </cell>
          <cell r="P775">
            <v>-158386</v>
          </cell>
          <cell r="Q775">
            <v>91817</v>
          </cell>
          <cell r="R775">
            <v>-13003</v>
          </cell>
          <cell r="S775">
            <v>641206</v>
          </cell>
        </row>
        <row r="776">
          <cell r="D776" t="str">
            <v>0754</v>
          </cell>
          <cell r="E776" t="str">
            <v>132902</v>
          </cell>
          <cell r="F776" t="str">
            <v xml:space="preserve">   </v>
          </cell>
          <cell r="G776" t="str">
            <v>JAYTON GIRARD ISD</v>
          </cell>
          <cell r="H776">
            <v>87838</v>
          </cell>
          <cell r="I776">
            <v>222117</v>
          </cell>
          <cell r="J776">
            <v>9167</v>
          </cell>
          <cell r="K776">
            <v>-172058</v>
          </cell>
          <cell r="L776">
            <v>-54222</v>
          </cell>
          <cell r="M776">
            <v>942</v>
          </cell>
          <cell r="N776">
            <v>-8695</v>
          </cell>
          <cell r="O776">
            <v>-2405</v>
          </cell>
          <cell r="P776">
            <v>-18169</v>
          </cell>
          <cell r="Q776">
            <v>10533</v>
          </cell>
          <cell r="R776">
            <v>540</v>
          </cell>
          <cell r="S776">
            <v>75588</v>
          </cell>
        </row>
        <row r="777">
          <cell r="D777" t="str">
            <v>0755</v>
          </cell>
          <cell r="E777" t="str">
            <v>155901</v>
          </cell>
          <cell r="F777" t="str">
            <v xml:space="preserve">   </v>
          </cell>
          <cell r="G777" t="str">
            <v>JEFFERSON ISD</v>
          </cell>
          <cell r="H777">
            <v>379584</v>
          </cell>
          <cell r="I777">
            <v>959864</v>
          </cell>
          <cell r="J777">
            <v>39615</v>
          </cell>
          <cell r="K777">
            <v>-743538</v>
          </cell>
          <cell r="L777">
            <v>-234318</v>
          </cell>
          <cell r="M777">
            <v>4069</v>
          </cell>
          <cell r="N777">
            <v>-37570</v>
          </cell>
          <cell r="O777">
            <v>-10391</v>
          </cell>
          <cell r="P777">
            <v>-78518</v>
          </cell>
          <cell r="Q777">
            <v>45517</v>
          </cell>
          <cell r="R777">
            <v>14590</v>
          </cell>
          <cell r="S777">
            <v>338904</v>
          </cell>
        </row>
        <row r="778">
          <cell r="D778" t="str">
            <v>0706</v>
          </cell>
          <cell r="E778" t="str">
            <v>124901</v>
          </cell>
          <cell r="F778" t="str">
            <v xml:space="preserve">   </v>
          </cell>
          <cell r="G778" t="str">
            <v>JIM HOGG COUNTY ISD</v>
          </cell>
          <cell r="H778">
            <v>417999</v>
          </cell>
          <cell r="I778">
            <v>1057004</v>
          </cell>
          <cell r="J778">
            <v>43624</v>
          </cell>
          <cell r="K778">
            <v>-818786</v>
          </cell>
          <cell r="L778">
            <v>-258032</v>
          </cell>
          <cell r="M778">
            <v>4481</v>
          </cell>
          <cell r="N778">
            <v>-41369</v>
          </cell>
          <cell r="O778">
            <v>-11443</v>
          </cell>
          <cell r="P778">
            <v>-86464</v>
          </cell>
          <cell r="Q778">
            <v>50124</v>
          </cell>
          <cell r="R778">
            <v>139141</v>
          </cell>
          <cell r="S778">
            <v>496279</v>
          </cell>
        </row>
        <row r="779">
          <cell r="D779" t="str">
            <v>1246</v>
          </cell>
          <cell r="E779" t="str">
            <v>221911</v>
          </cell>
          <cell r="F779" t="str">
            <v xml:space="preserve">   </v>
          </cell>
          <cell r="G779" t="str">
            <v>JIM NED CONS ISD</v>
          </cell>
          <cell r="H779">
            <v>409259</v>
          </cell>
          <cell r="I779">
            <v>1034903</v>
          </cell>
          <cell r="J779">
            <v>42712</v>
          </cell>
          <cell r="K779">
            <v>-801666</v>
          </cell>
          <cell r="L779">
            <v>-252637</v>
          </cell>
          <cell r="M779">
            <v>4387</v>
          </cell>
          <cell r="N779">
            <v>-40504</v>
          </cell>
          <cell r="O779">
            <v>-11204</v>
          </cell>
          <cell r="P779">
            <v>-84656</v>
          </cell>
          <cell r="Q779">
            <v>49076</v>
          </cell>
          <cell r="R779">
            <v>-7765</v>
          </cell>
          <cell r="S779">
            <v>341905</v>
          </cell>
        </row>
        <row r="780">
          <cell r="D780" t="str">
            <v>0757</v>
          </cell>
          <cell r="E780" t="str">
            <v>210902</v>
          </cell>
          <cell r="F780" t="str">
            <v xml:space="preserve">   </v>
          </cell>
          <cell r="G780" t="str">
            <v>JOAQUIN ISD</v>
          </cell>
          <cell r="H780">
            <v>220330</v>
          </cell>
          <cell r="I780">
            <v>557154</v>
          </cell>
          <cell r="J780">
            <v>22994</v>
          </cell>
          <cell r="K780">
            <v>-431588</v>
          </cell>
          <cell r="L780">
            <v>-136010</v>
          </cell>
          <cell r="M780">
            <v>2362</v>
          </cell>
          <cell r="N780">
            <v>-21807</v>
          </cell>
          <cell r="O780">
            <v>-6032</v>
          </cell>
          <cell r="P780">
            <v>-45576</v>
          </cell>
          <cell r="Q780">
            <v>26421</v>
          </cell>
          <cell r="R780">
            <v>-13535</v>
          </cell>
          <cell r="S780">
            <v>174713</v>
          </cell>
        </row>
        <row r="781">
          <cell r="D781" t="str">
            <v>1629</v>
          </cell>
          <cell r="E781" t="str">
            <v>016901</v>
          </cell>
          <cell r="F781" t="str">
            <v xml:space="preserve">   </v>
          </cell>
          <cell r="G781" t="str">
            <v>JOHNSON CITY ISD</v>
          </cell>
          <cell r="H781">
            <v>219039</v>
          </cell>
          <cell r="I781">
            <v>553889</v>
          </cell>
          <cell r="J781">
            <v>22860</v>
          </cell>
          <cell r="K781">
            <v>-429058</v>
          </cell>
          <cell r="L781">
            <v>-135213</v>
          </cell>
          <cell r="M781">
            <v>2348</v>
          </cell>
          <cell r="N781">
            <v>-21678</v>
          </cell>
          <cell r="O781">
            <v>-5996</v>
          </cell>
          <cell r="P781">
            <v>-45309</v>
          </cell>
          <cell r="Q781">
            <v>26266</v>
          </cell>
          <cell r="R781">
            <v>-42880</v>
          </cell>
          <cell r="S781">
            <v>144268</v>
          </cell>
        </row>
        <row r="782">
          <cell r="D782" t="str">
            <v>1942</v>
          </cell>
          <cell r="E782" t="str">
            <v>050909</v>
          </cell>
          <cell r="F782" t="str">
            <v xml:space="preserve">   </v>
          </cell>
          <cell r="G782" t="str">
            <v>JONESBORO ISD</v>
          </cell>
          <cell r="H782">
            <v>64951</v>
          </cell>
          <cell r="I782">
            <v>164243</v>
          </cell>
          <cell r="J782">
            <v>6779</v>
          </cell>
          <cell r="K782">
            <v>-127227</v>
          </cell>
          <cell r="L782">
            <v>-40094</v>
          </cell>
          <cell r="M782">
            <v>696</v>
          </cell>
          <cell r="N782">
            <v>-6428</v>
          </cell>
          <cell r="O782">
            <v>-1778</v>
          </cell>
          <cell r="P782">
            <v>-13435</v>
          </cell>
          <cell r="Q782">
            <v>7788</v>
          </cell>
          <cell r="R782">
            <v>847</v>
          </cell>
          <cell r="S782">
            <v>56342</v>
          </cell>
        </row>
        <row r="783">
          <cell r="D783" t="str">
            <v>0759</v>
          </cell>
          <cell r="E783" t="str">
            <v>126905</v>
          </cell>
          <cell r="F783" t="str">
            <v xml:space="preserve">   </v>
          </cell>
          <cell r="G783" t="str">
            <v>JOSHUA ISD</v>
          </cell>
          <cell r="H783">
            <v>1823449</v>
          </cell>
          <cell r="I783">
            <v>4611002</v>
          </cell>
          <cell r="J783">
            <v>190302</v>
          </cell>
          <cell r="K783">
            <v>-3571816</v>
          </cell>
          <cell r="L783">
            <v>-1125621</v>
          </cell>
          <cell r="M783">
            <v>19548</v>
          </cell>
          <cell r="N783">
            <v>-180467</v>
          </cell>
          <cell r="O783">
            <v>-49918</v>
          </cell>
          <cell r="P783">
            <v>-377184</v>
          </cell>
          <cell r="Q783">
            <v>218656</v>
          </cell>
          <cell r="R783">
            <v>94981</v>
          </cell>
          <cell r="S783">
            <v>1652932</v>
          </cell>
        </row>
        <row r="784">
          <cell r="D784" t="str">
            <v>0760</v>
          </cell>
          <cell r="E784" t="str">
            <v>007902</v>
          </cell>
          <cell r="F784" t="str">
            <v xml:space="preserve">   </v>
          </cell>
          <cell r="G784" t="str">
            <v>JOURDANTON ISD</v>
          </cell>
          <cell r="H784">
            <v>468623</v>
          </cell>
          <cell r="I784">
            <v>1185018</v>
          </cell>
          <cell r="J784">
            <v>48907</v>
          </cell>
          <cell r="K784">
            <v>-917949</v>
          </cell>
          <cell r="L784">
            <v>-289282</v>
          </cell>
          <cell r="M784">
            <v>5024</v>
          </cell>
          <cell r="N784">
            <v>-46381</v>
          </cell>
          <cell r="O784">
            <v>-12829</v>
          </cell>
          <cell r="P784">
            <v>-96936</v>
          </cell>
          <cell r="Q784">
            <v>56194</v>
          </cell>
          <cell r="R784">
            <v>-643</v>
          </cell>
          <cell r="S784">
            <v>399746</v>
          </cell>
        </row>
        <row r="785">
          <cell r="D785" t="str">
            <v>1779</v>
          </cell>
          <cell r="E785" t="str">
            <v>015916</v>
          </cell>
          <cell r="F785" t="str">
            <v xml:space="preserve">   </v>
          </cell>
          <cell r="G785" t="str">
            <v>JUDSON ISD</v>
          </cell>
          <cell r="H785">
            <v>7758890</v>
          </cell>
          <cell r="I785">
            <v>19620099</v>
          </cell>
          <cell r="J785">
            <v>809746</v>
          </cell>
          <cell r="K785">
            <v>-15198298</v>
          </cell>
          <cell r="L785">
            <v>-4789586</v>
          </cell>
          <cell r="M785">
            <v>83179</v>
          </cell>
          <cell r="N785">
            <v>-767901</v>
          </cell>
          <cell r="O785">
            <v>-212405</v>
          </cell>
          <cell r="P785">
            <v>-1604942</v>
          </cell>
          <cell r="Q785">
            <v>930395</v>
          </cell>
          <cell r="R785">
            <v>-51602</v>
          </cell>
          <cell r="S785">
            <v>6577575</v>
          </cell>
        </row>
        <row r="786">
          <cell r="D786" t="str">
            <v>0761</v>
          </cell>
          <cell r="E786" t="str">
            <v>134901</v>
          </cell>
          <cell r="F786" t="str">
            <v xml:space="preserve">   </v>
          </cell>
          <cell r="G786" t="str">
            <v>JUNCTION ISD</v>
          </cell>
          <cell r="H786">
            <v>173459</v>
          </cell>
          <cell r="I786">
            <v>438630</v>
          </cell>
          <cell r="J786">
            <v>18103</v>
          </cell>
          <cell r="K786">
            <v>-339775</v>
          </cell>
          <cell r="L786">
            <v>-107077</v>
          </cell>
          <cell r="M786">
            <v>1860</v>
          </cell>
          <cell r="N786">
            <v>-17168</v>
          </cell>
          <cell r="O786">
            <v>-4749</v>
          </cell>
          <cell r="P786">
            <v>-35880</v>
          </cell>
          <cell r="Q786">
            <v>20800</v>
          </cell>
          <cell r="R786">
            <v>15442</v>
          </cell>
          <cell r="S786">
            <v>163645</v>
          </cell>
        </row>
        <row r="787">
          <cell r="D787" t="str">
            <v>1353</v>
          </cell>
          <cell r="E787" t="str">
            <v>102901</v>
          </cell>
          <cell r="F787" t="str">
            <v xml:space="preserve">   </v>
          </cell>
          <cell r="G787" t="str">
            <v>KARNACK ISD</v>
          </cell>
          <cell r="H787">
            <v>58792</v>
          </cell>
          <cell r="I787">
            <v>148668</v>
          </cell>
          <cell r="J787">
            <v>6136</v>
          </cell>
          <cell r="K787">
            <v>-115162</v>
          </cell>
          <cell r="L787">
            <v>-36292</v>
          </cell>
          <cell r="M787">
            <v>630</v>
          </cell>
          <cell r="N787">
            <v>-5821</v>
          </cell>
          <cell r="O787">
            <v>-1609</v>
          </cell>
          <cell r="P787">
            <v>-12161</v>
          </cell>
          <cell r="Q787">
            <v>7050</v>
          </cell>
          <cell r="R787">
            <v>-67464</v>
          </cell>
          <cell r="S787">
            <v>-17233</v>
          </cell>
        </row>
        <row r="788">
          <cell r="D788" t="str">
            <v>0763</v>
          </cell>
          <cell r="E788" t="str">
            <v>128901</v>
          </cell>
          <cell r="F788" t="str">
            <v xml:space="preserve">   </v>
          </cell>
          <cell r="G788" t="str">
            <v>KARNES CITY ISD</v>
          </cell>
          <cell r="H788">
            <v>539440</v>
          </cell>
          <cell r="I788">
            <v>1364094</v>
          </cell>
          <cell r="J788">
            <v>56298</v>
          </cell>
          <cell r="K788">
            <v>-1056667</v>
          </cell>
          <cell r="L788">
            <v>-332998</v>
          </cell>
          <cell r="M788">
            <v>5783</v>
          </cell>
          <cell r="N788">
            <v>-53389</v>
          </cell>
          <cell r="O788">
            <v>-14768</v>
          </cell>
          <cell r="P788">
            <v>-111584</v>
          </cell>
          <cell r="Q788">
            <v>64686</v>
          </cell>
          <cell r="R788">
            <v>47849</v>
          </cell>
          <cell r="S788">
            <v>508744</v>
          </cell>
        </row>
        <row r="789">
          <cell r="D789" t="str">
            <v>0764</v>
          </cell>
          <cell r="E789" t="str">
            <v>101914</v>
          </cell>
          <cell r="F789" t="str">
            <v xml:space="preserve">   </v>
          </cell>
          <cell r="G789" t="str">
            <v>KATY ISD</v>
          </cell>
          <cell r="H789">
            <v>24290134</v>
          </cell>
          <cell r="I789">
            <v>61423073</v>
          </cell>
          <cell r="J789">
            <v>2535008</v>
          </cell>
          <cell r="K789">
            <v>-47580093</v>
          </cell>
          <cell r="L789">
            <v>-14994373</v>
          </cell>
          <cell r="M789">
            <v>260401</v>
          </cell>
          <cell r="N789">
            <v>-2404010</v>
          </cell>
          <cell r="O789">
            <v>-664959</v>
          </cell>
          <cell r="P789">
            <v>-5024464</v>
          </cell>
          <cell r="Q789">
            <v>2912712</v>
          </cell>
          <cell r="R789">
            <v>10761</v>
          </cell>
          <cell r="S789">
            <v>20764190</v>
          </cell>
        </row>
        <row r="790">
          <cell r="D790" t="str">
            <v>0765</v>
          </cell>
          <cell r="E790" t="str">
            <v>129903</v>
          </cell>
          <cell r="F790" t="str">
            <v xml:space="preserve">   </v>
          </cell>
          <cell r="G790" t="str">
            <v>KAUFMAN ISD</v>
          </cell>
          <cell r="H790">
            <v>1167218</v>
          </cell>
          <cell r="I790">
            <v>2951574</v>
          </cell>
          <cell r="J790">
            <v>121815</v>
          </cell>
          <cell r="K790">
            <v>-2286374</v>
          </cell>
          <cell r="L790">
            <v>-720527</v>
          </cell>
          <cell r="M790">
            <v>12513</v>
          </cell>
          <cell r="N790">
            <v>-115521</v>
          </cell>
          <cell r="O790">
            <v>-31953</v>
          </cell>
          <cell r="P790">
            <v>-241441</v>
          </cell>
          <cell r="Q790">
            <v>139965</v>
          </cell>
          <cell r="R790">
            <v>8386</v>
          </cell>
          <cell r="S790">
            <v>1005655</v>
          </cell>
        </row>
        <row r="791">
          <cell r="D791" t="str">
            <v>0766</v>
          </cell>
          <cell r="E791" t="str">
            <v>126906</v>
          </cell>
          <cell r="F791" t="str">
            <v xml:space="preserve">   </v>
          </cell>
          <cell r="G791" t="str">
            <v>KEENE ISD</v>
          </cell>
          <cell r="H791">
            <v>296405</v>
          </cell>
          <cell r="I791">
            <v>749527</v>
          </cell>
          <cell r="J791">
            <v>30934</v>
          </cell>
          <cell r="K791">
            <v>-580605</v>
          </cell>
          <cell r="L791">
            <v>-182972</v>
          </cell>
          <cell r="M791">
            <v>3178</v>
          </cell>
          <cell r="N791">
            <v>-29336</v>
          </cell>
          <cell r="O791">
            <v>-8114</v>
          </cell>
          <cell r="P791">
            <v>-61312</v>
          </cell>
          <cell r="Q791">
            <v>35543</v>
          </cell>
          <cell r="R791">
            <v>-21627</v>
          </cell>
          <cell r="S791">
            <v>231621</v>
          </cell>
        </row>
        <row r="792">
          <cell r="D792" t="str">
            <v>0767</v>
          </cell>
          <cell r="E792" t="str">
            <v>220907</v>
          </cell>
          <cell r="F792" t="str">
            <v xml:space="preserve">   </v>
          </cell>
          <cell r="G792" t="str">
            <v>KELLER ISD</v>
          </cell>
          <cell r="H792">
            <v>10486694</v>
          </cell>
          <cell r="I792">
            <v>26517966</v>
          </cell>
          <cell r="J792">
            <v>1094430</v>
          </cell>
          <cell r="K792">
            <v>-20541585</v>
          </cell>
          <cell r="L792">
            <v>-6473468</v>
          </cell>
          <cell r="M792">
            <v>112422</v>
          </cell>
          <cell r="N792">
            <v>-1037874</v>
          </cell>
          <cell r="O792">
            <v>-287081</v>
          </cell>
          <cell r="P792">
            <v>-2169194</v>
          </cell>
          <cell r="Q792">
            <v>1257495</v>
          </cell>
          <cell r="R792">
            <v>-122085</v>
          </cell>
          <cell r="S792">
            <v>8837720</v>
          </cell>
        </row>
        <row r="793">
          <cell r="D793" t="str">
            <v>0768</v>
          </cell>
          <cell r="E793" t="str">
            <v>242905</v>
          </cell>
          <cell r="F793" t="str">
            <v xml:space="preserve">   </v>
          </cell>
          <cell r="G793" t="str">
            <v>KELTON ISD</v>
          </cell>
          <cell r="H793">
            <v>39311</v>
          </cell>
          <cell r="I793">
            <v>99407</v>
          </cell>
          <cell r="J793">
            <v>4103</v>
          </cell>
          <cell r="K793">
            <v>-77003</v>
          </cell>
          <cell r="L793">
            <v>-24267</v>
          </cell>
          <cell r="M793">
            <v>421</v>
          </cell>
          <cell r="N793">
            <v>-3892</v>
          </cell>
          <cell r="O793">
            <v>-1076</v>
          </cell>
          <cell r="P793">
            <v>-8132</v>
          </cell>
          <cell r="Q793">
            <v>4714</v>
          </cell>
          <cell r="R793">
            <v>-1464</v>
          </cell>
          <cell r="S793">
            <v>32122</v>
          </cell>
        </row>
        <row r="794">
          <cell r="D794" t="str">
            <v>0769</v>
          </cell>
          <cell r="E794" t="str">
            <v>129904</v>
          </cell>
          <cell r="F794" t="str">
            <v xml:space="preserve">   </v>
          </cell>
          <cell r="G794" t="str">
            <v>KEMP ISD</v>
          </cell>
          <cell r="H794">
            <v>547464</v>
          </cell>
          <cell r="I794">
            <v>1384386</v>
          </cell>
          <cell r="J794">
            <v>57135</v>
          </cell>
          <cell r="K794">
            <v>-1072385</v>
          </cell>
          <cell r="L794">
            <v>-337951</v>
          </cell>
          <cell r="M794">
            <v>5869</v>
          </cell>
          <cell r="N794">
            <v>-54183</v>
          </cell>
          <cell r="O794">
            <v>-14987</v>
          </cell>
          <cell r="P794">
            <v>-113244</v>
          </cell>
          <cell r="Q794">
            <v>65648</v>
          </cell>
          <cell r="R794">
            <v>89587</v>
          </cell>
          <cell r="S794">
            <v>557339</v>
          </cell>
        </row>
        <row r="795">
          <cell r="D795" t="str">
            <v>0170</v>
          </cell>
          <cell r="E795" t="str">
            <v>131001</v>
          </cell>
          <cell r="F795" t="str">
            <v xml:space="preserve">   </v>
          </cell>
          <cell r="G795" t="str">
            <v>KENEDY COUNTY WIDE CSD</v>
          </cell>
          <cell r="H795">
            <v>51161</v>
          </cell>
          <cell r="I795">
            <v>129371</v>
          </cell>
          <cell r="J795">
            <v>5339</v>
          </cell>
          <cell r="K795">
            <v>-100215</v>
          </cell>
          <cell r="L795">
            <v>-31582</v>
          </cell>
          <cell r="M795">
            <v>548</v>
          </cell>
          <cell r="N795">
            <v>-5061</v>
          </cell>
          <cell r="O795">
            <v>-1401</v>
          </cell>
          <cell r="P795">
            <v>-10583</v>
          </cell>
          <cell r="Q795">
            <v>6135</v>
          </cell>
          <cell r="R795">
            <v>-2843</v>
          </cell>
          <cell r="S795">
            <v>40869</v>
          </cell>
        </row>
        <row r="796">
          <cell r="D796" t="str">
            <v>0770</v>
          </cell>
          <cell r="E796" t="str">
            <v>128902</v>
          </cell>
          <cell r="F796" t="str">
            <v xml:space="preserve">   </v>
          </cell>
          <cell r="G796" t="str">
            <v>KENEDY ISD</v>
          </cell>
          <cell r="H796">
            <v>317138</v>
          </cell>
          <cell r="I796">
            <v>801955</v>
          </cell>
          <cell r="J796">
            <v>33098</v>
          </cell>
          <cell r="K796">
            <v>-621218</v>
          </cell>
          <cell r="L796">
            <v>-195770</v>
          </cell>
          <cell r="M796">
            <v>3400</v>
          </cell>
          <cell r="N796">
            <v>-31387</v>
          </cell>
          <cell r="O796">
            <v>-8682</v>
          </cell>
          <cell r="P796">
            <v>-65601</v>
          </cell>
          <cell r="Q796">
            <v>38029</v>
          </cell>
          <cell r="R796">
            <v>9882</v>
          </cell>
          <cell r="S796">
            <v>280844</v>
          </cell>
        </row>
        <row r="797">
          <cell r="D797" t="str">
            <v>1887</v>
          </cell>
          <cell r="E797" t="str">
            <v>113906</v>
          </cell>
          <cell r="F797" t="str">
            <v xml:space="preserve">   </v>
          </cell>
          <cell r="G797" t="str">
            <v>KENNARD ISD</v>
          </cell>
          <cell r="H797">
            <v>85523</v>
          </cell>
          <cell r="I797">
            <v>216264</v>
          </cell>
          <cell r="J797">
            <v>8925</v>
          </cell>
          <cell r="K797">
            <v>-167524</v>
          </cell>
          <cell r="L797">
            <v>-52794</v>
          </cell>
          <cell r="M797">
            <v>917</v>
          </cell>
          <cell r="N797">
            <v>-8463</v>
          </cell>
          <cell r="O797">
            <v>-2341</v>
          </cell>
          <cell r="P797">
            <v>-17691</v>
          </cell>
          <cell r="Q797">
            <v>10255</v>
          </cell>
          <cell r="R797">
            <v>-4866</v>
          </cell>
          <cell r="S797">
            <v>68205</v>
          </cell>
        </row>
        <row r="798">
          <cell r="D798" t="str">
            <v>1588</v>
          </cell>
          <cell r="E798" t="str">
            <v>220914</v>
          </cell>
          <cell r="F798" t="str">
            <v xml:space="preserve">   </v>
          </cell>
          <cell r="G798" t="str">
            <v>KENNEDALE ISD</v>
          </cell>
          <cell r="H798">
            <v>974169</v>
          </cell>
          <cell r="I798">
            <v>2463406</v>
          </cell>
          <cell r="J798">
            <v>101668</v>
          </cell>
          <cell r="K798">
            <v>-1908225</v>
          </cell>
          <cell r="L798">
            <v>-601357</v>
          </cell>
          <cell r="M798">
            <v>10444</v>
          </cell>
          <cell r="N798">
            <v>-96415</v>
          </cell>
          <cell r="O798">
            <v>-26669</v>
          </cell>
          <cell r="P798">
            <v>-201509</v>
          </cell>
          <cell r="Q798">
            <v>116816</v>
          </cell>
          <cell r="R798">
            <v>-163333</v>
          </cell>
          <cell r="S798">
            <v>668995</v>
          </cell>
        </row>
        <row r="799">
          <cell r="D799" t="str">
            <v>0772</v>
          </cell>
          <cell r="E799" t="str">
            <v>175907</v>
          </cell>
          <cell r="F799" t="str">
            <v xml:space="preserve">   </v>
          </cell>
          <cell r="G799" t="str">
            <v>KERENS ISD</v>
          </cell>
          <cell r="H799">
            <v>153607</v>
          </cell>
          <cell r="I799">
            <v>388431</v>
          </cell>
          <cell r="J799">
            <v>16031</v>
          </cell>
          <cell r="K799">
            <v>-300890</v>
          </cell>
          <cell r="L799">
            <v>-94822</v>
          </cell>
          <cell r="M799">
            <v>1647</v>
          </cell>
          <cell r="N799">
            <v>-15203</v>
          </cell>
          <cell r="O799">
            <v>-4205</v>
          </cell>
          <cell r="P799">
            <v>-31774</v>
          </cell>
          <cell r="Q799">
            <v>18420</v>
          </cell>
          <cell r="R799">
            <v>3385</v>
          </cell>
          <cell r="S799">
            <v>134627</v>
          </cell>
        </row>
        <row r="800">
          <cell r="D800" t="str">
            <v>0771</v>
          </cell>
          <cell r="E800" t="str">
            <v>248901</v>
          </cell>
          <cell r="F800" t="str">
            <v xml:space="preserve">   </v>
          </cell>
          <cell r="G800" t="str">
            <v>KERMIT ISD</v>
          </cell>
          <cell r="H800">
            <v>478261</v>
          </cell>
          <cell r="I800">
            <v>1209390</v>
          </cell>
          <cell r="J800">
            <v>49913</v>
          </cell>
          <cell r="K800">
            <v>-936828</v>
          </cell>
          <cell r="L800">
            <v>-295232</v>
          </cell>
          <cell r="M800">
            <v>5127</v>
          </cell>
          <cell r="N800">
            <v>-47334</v>
          </cell>
          <cell r="O800">
            <v>-13093</v>
          </cell>
          <cell r="P800">
            <v>-98929</v>
          </cell>
          <cell r="Q800">
            <v>57350</v>
          </cell>
          <cell r="R800">
            <v>31167</v>
          </cell>
          <cell r="S800">
            <v>439792</v>
          </cell>
        </row>
        <row r="801">
          <cell r="D801" t="str">
            <v>0773</v>
          </cell>
          <cell r="E801" t="str">
            <v>133903</v>
          </cell>
          <cell r="F801" t="str">
            <v xml:space="preserve">   </v>
          </cell>
          <cell r="G801" t="str">
            <v>KERRVILLE ISD</v>
          </cell>
          <cell r="H801">
            <v>1437437</v>
          </cell>
          <cell r="I801">
            <v>3634882</v>
          </cell>
          <cell r="J801">
            <v>150016</v>
          </cell>
          <cell r="K801">
            <v>-2815685</v>
          </cell>
          <cell r="L801">
            <v>-887334</v>
          </cell>
          <cell r="M801">
            <v>15410</v>
          </cell>
          <cell r="N801">
            <v>-142264</v>
          </cell>
          <cell r="O801">
            <v>-39351</v>
          </cell>
          <cell r="P801">
            <v>-297337</v>
          </cell>
          <cell r="Q801">
            <v>172368</v>
          </cell>
          <cell r="R801">
            <v>-98922</v>
          </cell>
          <cell r="S801">
            <v>1129220</v>
          </cell>
        </row>
        <row r="802">
          <cell r="D802" t="str">
            <v>0776</v>
          </cell>
          <cell r="E802" t="str">
            <v>092902</v>
          </cell>
          <cell r="F802" t="str">
            <v xml:space="preserve">   </v>
          </cell>
          <cell r="G802" t="str">
            <v>KILGORE ISD</v>
          </cell>
          <cell r="H802">
            <v>858826</v>
          </cell>
          <cell r="I802">
            <v>2171736</v>
          </cell>
          <cell r="J802">
            <v>89630</v>
          </cell>
          <cell r="K802">
            <v>-1682290</v>
          </cell>
          <cell r="L802">
            <v>-530156</v>
          </cell>
          <cell r="M802">
            <v>9207</v>
          </cell>
          <cell r="N802">
            <v>-84998</v>
          </cell>
          <cell r="O802">
            <v>-23511</v>
          </cell>
          <cell r="P802">
            <v>-177650</v>
          </cell>
          <cell r="Q802">
            <v>102985</v>
          </cell>
          <cell r="R802">
            <v>-12430</v>
          </cell>
          <cell r="S802">
            <v>721349</v>
          </cell>
        </row>
        <row r="803">
          <cell r="D803" t="str">
            <v>0777</v>
          </cell>
          <cell r="E803" t="str">
            <v>014906</v>
          </cell>
          <cell r="F803" t="str">
            <v xml:space="preserve">   </v>
          </cell>
          <cell r="G803" t="str">
            <v>KILLEEN ISD</v>
          </cell>
          <cell r="H803">
            <v>14514880</v>
          </cell>
          <cell r="I803">
            <v>36704142</v>
          </cell>
          <cell r="J803">
            <v>1514827</v>
          </cell>
          <cell r="K803">
            <v>-28432093</v>
          </cell>
          <cell r="L803">
            <v>-8960079</v>
          </cell>
          <cell r="M803">
            <v>155606</v>
          </cell>
          <cell r="N803">
            <v>-1436547</v>
          </cell>
          <cell r="O803">
            <v>-397355</v>
          </cell>
          <cell r="P803">
            <v>-3002432</v>
          </cell>
          <cell r="Q803">
            <v>1740528</v>
          </cell>
          <cell r="R803">
            <v>607077</v>
          </cell>
          <cell r="S803">
            <v>13008554</v>
          </cell>
        </row>
        <row r="804">
          <cell r="D804" t="str">
            <v>0778</v>
          </cell>
          <cell r="E804" t="str">
            <v>137901</v>
          </cell>
          <cell r="F804" t="str">
            <v xml:space="preserve">   </v>
          </cell>
          <cell r="G804" t="str">
            <v>KINGSVILLE ISD</v>
          </cell>
          <cell r="H804">
            <v>723399</v>
          </cell>
          <cell r="I804">
            <v>1829276</v>
          </cell>
          <cell r="J804">
            <v>75497</v>
          </cell>
          <cell r="K804">
            <v>-1417011</v>
          </cell>
          <cell r="L804">
            <v>-446556</v>
          </cell>
          <cell r="M804">
            <v>7755</v>
          </cell>
          <cell r="N804">
            <v>-71596</v>
          </cell>
          <cell r="O804">
            <v>-19804</v>
          </cell>
          <cell r="P804">
            <v>-149636</v>
          </cell>
          <cell r="Q804">
            <v>86745</v>
          </cell>
          <cell r="R804">
            <v>-94809</v>
          </cell>
          <cell r="S804">
            <v>523260</v>
          </cell>
        </row>
        <row r="805">
          <cell r="D805" t="str">
            <v>0779</v>
          </cell>
          <cell r="E805" t="str">
            <v>121905</v>
          </cell>
          <cell r="F805" t="str">
            <v xml:space="preserve">   </v>
          </cell>
          <cell r="G805" t="str">
            <v>KIRBYVILLE CONS ISD</v>
          </cell>
          <cell r="H805">
            <v>378372</v>
          </cell>
          <cell r="I805">
            <v>956799</v>
          </cell>
          <cell r="J805">
            <v>39488</v>
          </cell>
          <cell r="K805">
            <v>-741164</v>
          </cell>
          <cell r="L805">
            <v>-233570</v>
          </cell>
          <cell r="M805">
            <v>4056</v>
          </cell>
          <cell r="N805">
            <v>-37447</v>
          </cell>
          <cell r="O805">
            <v>-10358</v>
          </cell>
          <cell r="P805">
            <v>-78267</v>
          </cell>
          <cell r="Q805">
            <v>45372</v>
          </cell>
          <cell r="R805">
            <v>29751</v>
          </cell>
          <cell r="S805">
            <v>353032</v>
          </cell>
        </row>
        <row r="806">
          <cell r="D806" t="str">
            <v>1345</v>
          </cell>
          <cell r="E806" t="str">
            <v>101915</v>
          </cell>
          <cell r="F806" t="str">
            <v xml:space="preserve">   </v>
          </cell>
          <cell r="G806" t="str">
            <v>KLEIN ISD</v>
          </cell>
          <cell r="H806">
            <v>18617960</v>
          </cell>
          <cell r="I806">
            <v>47079704</v>
          </cell>
          <cell r="J806">
            <v>1943039</v>
          </cell>
          <cell r="K806">
            <v>-36469304</v>
          </cell>
          <cell r="L806">
            <v>-11492923</v>
          </cell>
          <cell r="M806">
            <v>199593</v>
          </cell>
          <cell r="N806">
            <v>-1842632</v>
          </cell>
          <cell r="O806">
            <v>-509680</v>
          </cell>
          <cell r="P806">
            <v>-3851163</v>
          </cell>
          <cell r="Q806">
            <v>2232543</v>
          </cell>
          <cell r="R806">
            <v>-792447</v>
          </cell>
          <cell r="S806">
            <v>15114690</v>
          </cell>
        </row>
        <row r="807">
          <cell r="D807" t="str">
            <v>0783</v>
          </cell>
          <cell r="E807" t="str">
            <v>058905</v>
          </cell>
          <cell r="F807" t="str">
            <v xml:space="preserve">   </v>
          </cell>
          <cell r="G807" t="str">
            <v>KLONDIKE ISD</v>
          </cell>
          <cell r="H807">
            <v>82868</v>
          </cell>
          <cell r="I807">
            <v>209550</v>
          </cell>
          <cell r="J807">
            <v>8648</v>
          </cell>
          <cell r="K807">
            <v>-162324</v>
          </cell>
          <cell r="L807">
            <v>-51155</v>
          </cell>
          <cell r="M807">
            <v>888</v>
          </cell>
          <cell r="N807">
            <v>-8201</v>
          </cell>
          <cell r="O807">
            <v>-2269</v>
          </cell>
          <cell r="P807">
            <v>-17141</v>
          </cell>
          <cell r="Q807">
            <v>9937</v>
          </cell>
          <cell r="R807">
            <v>4828</v>
          </cell>
          <cell r="S807">
            <v>75629</v>
          </cell>
        </row>
        <row r="808">
          <cell r="D808" t="str">
            <v>0784</v>
          </cell>
          <cell r="E808" t="str">
            <v>232901</v>
          </cell>
          <cell r="F808" t="str">
            <v xml:space="preserve">   </v>
          </cell>
          <cell r="G808" t="str">
            <v>KNIPPA ISD</v>
          </cell>
          <cell r="H808">
            <v>102189</v>
          </cell>
          <cell r="I808">
            <v>258408</v>
          </cell>
          <cell r="J808">
            <v>10665</v>
          </cell>
          <cell r="K808">
            <v>-200170</v>
          </cell>
          <cell r="L808">
            <v>-63082</v>
          </cell>
          <cell r="M808">
            <v>1096</v>
          </cell>
          <cell r="N808">
            <v>-10115</v>
          </cell>
          <cell r="O808">
            <v>-2797</v>
          </cell>
          <cell r="P808">
            <v>-21138</v>
          </cell>
          <cell r="Q808">
            <v>12254</v>
          </cell>
          <cell r="R808">
            <v>-10010</v>
          </cell>
          <cell r="S808">
            <v>77300</v>
          </cell>
        </row>
        <row r="809">
          <cell r="D809" t="str">
            <v>0786</v>
          </cell>
          <cell r="E809" t="str">
            <v>138902</v>
          </cell>
          <cell r="F809" t="str">
            <v xml:space="preserve">   </v>
          </cell>
          <cell r="G809" t="str">
            <v>KNOX CITY OBRIEN CISD</v>
          </cell>
          <cell r="H809">
            <v>95016</v>
          </cell>
          <cell r="I809">
            <v>240269</v>
          </cell>
          <cell r="J809">
            <v>9916</v>
          </cell>
          <cell r="K809">
            <v>-186119</v>
          </cell>
          <cell r="L809">
            <v>-58653</v>
          </cell>
          <cell r="M809">
            <v>1019</v>
          </cell>
          <cell r="N809">
            <v>-9406</v>
          </cell>
          <cell r="O809">
            <v>-2601</v>
          </cell>
          <cell r="P809">
            <v>-19654</v>
          </cell>
          <cell r="Q809">
            <v>11394</v>
          </cell>
          <cell r="R809">
            <v>-5829</v>
          </cell>
          <cell r="S809">
            <v>75352</v>
          </cell>
        </row>
        <row r="810">
          <cell r="D810" t="str">
            <v>1983</v>
          </cell>
          <cell r="E810" t="str">
            <v>018907</v>
          </cell>
          <cell r="F810" t="str">
            <v xml:space="preserve">   </v>
          </cell>
          <cell r="G810" t="str">
            <v>KOPPERL ISD</v>
          </cell>
          <cell r="H810">
            <v>66073</v>
          </cell>
          <cell r="I810">
            <v>167080</v>
          </cell>
          <cell r="J810">
            <v>6896</v>
          </cell>
          <cell r="K810">
            <v>-129425</v>
          </cell>
          <cell r="L810">
            <v>-40787</v>
          </cell>
          <cell r="M810">
            <v>708</v>
          </cell>
          <cell r="N810">
            <v>-6538</v>
          </cell>
          <cell r="O810">
            <v>-1809</v>
          </cell>
          <cell r="P810">
            <v>-13667</v>
          </cell>
          <cell r="Q810">
            <v>7923</v>
          </cell>
          <cell r="R810">
            <v>552</v>
          </cell>
          <cell r="S810">
            <v>57006</v>
          </cell>
        </row>
        <row r="811">
          <cell r="D811" t="str">
            <v>0788</v>
          </cell>
          <cell r="E811" t="str">
            <v>100903</v>
          </cell>
          <cell r="F811" t="str">
            <v xml:space="preserve">   </v>
          </cell>
          <cell r="G811" t="str">
            <v>KOUNTZE ISD</v>
          </cell>
          <cell r="H811">
            <v>295270</v>
          </cell>
          <cell r="I811">
            <v>746657</v>
          </cell>
          <cell r="J811">
            <v>30815</v>
          </cell>
          <cell r="K811">
            <v>-578382</v>
          </cell>
          <cell r="L811">
            <v>-182271</v>
          </cell>
          <cell r="M811">
            <v>3165</v>
          </cell>
          <cell r="N811">
            <v>-29221</v>
          </cell>
          <cell r="O811">
            <v>-8083</v>
          </cell>
          <cell r="P811">
            <v>-61077</v>
          </cell>
          <cell r="Q811">
            <v>35407</v>
          </cell>
          <cell r="R811">
            <v>1521</v>
          </cell>
          <cell r="S811">
            <v>253801</v>
          </cell>
        </row>
        <row r="812">
          <cell r="D812" t="str">
            <v>0789</v>
          </cell>
          <cell r="E812" t="str">
            <v>219905</v>
          </cell>
          <cell r="F812" t="str">
            <v xml:space="preserve">   </v>
          </cell>
          <cell r="G812" t="str">
            <v>KRESS ISD</v>
          </cell>
          <cell r="H812">
            <v>70454</v>
          </cell>
          <cell r="I812">
            <v>178159</v>
          </cell>
          <cell r="J812">
            <v>7353</v>
          </cell>
          <cell r="K812">
            <v>-138007</v>
          </cell>
          <cell r="L812">
            <v>-43492</v>
          </cell>
          <cell r="M812">
            <v>755</v>
          </cell>
          <cell r="N812">
            <v>-6973</v>
          </cell>
          <cell r="O812">
            <v>-1929</v>
          </cell>
          <cell r="P812">
            <v>-14574</v>
          </cell>
          <cell r="Q812">
            <v>8448</v>
          </cell>
          <cell r="R812">
            <v>7473</v>
          </cell>
          <cell r="S812">
            <v>67667</v>
          </cell>
        </row>
        <row r="813">
          <cell r="D813" t="str">
            <v>0790</v>
          </cell>
          <cell r="E813" t="str">
            <v>061905</v>
          </cell>
          <cell r="F813" t="str">
            <v xml:space="preserve">   </v>
          </cell>
          <cell r="G813" t="str">
            <v>KRUM ISD</v>
          </cell>
          <cell r="H813">
            <v>614398</v>
          </cell>
          <cell r="I813">
            <v>1553643</v>
          </cell>
          <cell r="J813">
            <v>64121</v>
          </cell>
          <cell r="K813">
            <v>-1203497</v>
          </cell>
          <cell r="L813">
            <v>-379269</v>
          </cell>
          <cell r="M813">
            <v>6587</v>
          </cell>
          <cell r="N813">
            <v>-60808</v>
          </cell>
          <cell r="O813">
            <v>-16820</v>
          </cell>
          <cell r="P813">
            <v>-127089</v>
          </cell>
          <cell r="Q813">
            <v>73674</v>
          </cell>
          <cell r="R813">
            <v>52857</v>
          </cell>
          <cell r="S813">
            <v>577797</v>
          </cell>
        </row>
        <row r="814">
          <cell r="D814" t="str">
            <v>0793</v>
          </cell>
          <cell r="E814" t="str">
            <v>031905</v>
          </cell>
          <cell r="F814" t="str">
            <v xml:space="preserve">   </v>
          </cell>
          <cell r="G814" t="str">
            <v>LA FERIA ISD</v>
          </cell>
          <cell r="H814">
            <v>980028</v>
          </cell>
          <cell r="I814">
            <v>2478223</v>
          </cell>
          <cell r="J814">
            <v>102279</v>
          </cell>
          <cell r="K814">
            <v>-1919703</v>
          </cell>
          <cell r="L814">
            <v>-604975</v>
          </cell>
          <cell r="M814">
            <v>10506</v>
          </cell>
          <cell r="N814">
            <v>-96993</v>
          </cell>
          <cell r="O814">
            <v>-26829</v>
          </cell>
          <cell r="P814">
            <v>-202721</v>
          </cell>
          <cell r="Q814">
            <v>117519</v>
          </cell>
          <cell r="R814">
            <v>-7658</v>
          </cell>
          <cell r="S814">
            <v>829676</v>
          </cell>
        </row>
        <row r="815">
          <cell r="D815" t="str">
            <v>1916</v>
          </cell>
          <cell r="E815" t="str">
            <v>125906</v>
          </cell>
          <cell r="F815" t="str">
            <v xml:space="preserve">   </v>
          </cell>
          <cell r="G815" t="str">
            <v>LA GLORIA ISD</v>
          </cell>
          <cell r="H815">
            <v>18866</v>
          </cell>
          <cell r="I815">
            <v>47708</v>
          </cell>
          <cell r="J815">
            <v>1969</v>
          </cell>
          <cell r="K815">
            <v>-36956</v>
          </cell>
          <cell r="L815">
            <v>-11646</v>
          </cell>
          <cell r="M815">
            <v>202</v>
          </cell>
          <cell r="N815">
            <v>-1867</v>
          </cell>
          <cell r="O815">
            <v>-516</v>
          </cell>
          <cell r="P815">
            <v>-3903</v>
          </cell>
          <cell r="Q815">
            <v>2262</v>
          </cell>
          <cell r="R815">
            <v>6926</v>
          </cell>
          <cell r="S815">
            <v>23045</v>
          </cell>
        </row>
        <row r="816">
          <cell r="D816" t="str">
            <v>0794</v>
          </cell>
          <cell r="E816" t="str">
            <v>075902</v>
          </cell>
          <cell r="F816" t="str">
            <v xml:space="preserve">   </v>
          </cell>
          <cell r="G816" t="str">
            <v>LA GRANGE ISD</v>
          </cell>
          <cell r="H816">
            <v>578294</v>
          </cell>
          <cell r="I816">
            <v>1462347</v>
          </cell>
          <cell r="J816">
            <v>60353</v>
          </cell>
          <cell r="K816">
            <v>-1132777</v>
          </cell>
          <cell r="L816">
            <v>-356983</v>
          </cell>
          <cell r="M816">
            <v>6200</v>
          </cell>
          <cell r="N816">
            <v>-57233</v>
          </cell>
          <cell r="O816">
            <v>-15831</v>
          </cell>
          <cell r="P816">
            <v>-119621</v>
          </cell>
          <cell r="Q816">
            <v>69345</v>
          </cell>
          <cell r="R816">
            <v>-35970</v>
          </cell>
          <cell r="S816">
            <v>458124</v>
          </cell>
        </row>
        <row r="817">
          <cell r="D817" t="str">
            <v>1205</v>
          </cell>
          <cell r="E817" t="str">
            <v>108912</v>
          </cell>
          <cell r="F817" t="str">
            <v xml:space="preserve">   </v>
          </cell>
          <cell r="G817" t="str">
            <v>LA JOYA ISD</v>
          </cell>
          <cell r="H817">
            <v>11215554</v>
          </cell>
          <cell r="I817">
            <v>28361053</v>
          </cell>
          <cell r="J817">
            <v>1170497</v>
          </cell>
          <cell r="K817">
            <v>-21969293</v>
          </cell>
          <cell r="L817">
            <v>-6923395</v>
          </cell>
          <cell r="M817">
            <v>120236</v>
          </cell>
          <cell r="N817">
            <v>-1110012</v>
          </cell>
          <cell r="O817">
            <v>-307034</v>
          </cell>
          <cell r="P817">
            <v>-2319960</v>
          </cell>
          <cell r="Q817">
            <v>1344895</v>
          </cell>
          <cell r="R817">
            <v>-643022</v>
          </cell>
          <cell r="S817">
            <v>8939519</v>
          </cell>
        </row>
        <row r="818">
          <cell r="D818" t="str">
            <v>0802</v>
          </cell>
          <cell r="E818" t="str">
            <v>101916</v>
          </cell>
          <cell r="F818" t="str">
            <v xml:space="preserve">   </v>
          </cell>
          <cell r="G818" t="str">
            <v>LA PORTE ISD</v>
          </cell>
          <cell r="H818">
            <v>2860733</v>
          </cell>
          <cell r="I818">
            <v>7234008</v>
          </cell>
          <cell r="J818">
            <v>298557</v>
          </cell>
          <cell r="K818">
            <v>-5603672</v>
          </cell>
          <cell r="L818">
            <v>-1765939</v>
          </cell>
          <cell r="M818">
            <v>30668</v>
          </cell>
          <cell r="N818">
            <v>-283129</v>
          </cell>
          <cell r="O818">
            <v>-78315</v>
          </cell>
          <cell r="P818">
            <v>-591748</v>
          </cell>
          <cell r="Q818">
            <v>343040</v>
          </cell>
          <cell r="R818">
            <v>-106405</v>
          </cell>
          <cell r="S818">
            <v>2337798</v>
          </cell>
        </row>
        <row r="819">
          <cell r="D819" t="str">
            <v>1872</v>
          </cell>
          <cell r="E819" t="str">
            <v>107910</v>
          </cell>
          <cell r="F819" t="str">
            <v xml:space="preserve">   </v>
          </cell>
          <cell r="G819" t="str">
            <v>LA POYNOR ISD</v>
          </cell>
          <cell r="H819">
            <v>112312</v>
          </cell>
          <cell r="I819">
            <v>284006</v>
          </cell>
          <cell r="J819">
            <v>11721</v>
          </cell>
          <cell r="K819">
            <v>-220000</v>
          </cell>
          <cell r="L819">
            <v>-69331</v>
          </cell>
          <cell r="M819">
            <v>1204</v>
          </cell>
          <cell r="N819">
            <v>-11114</v>
          </cell>
          <cell r="O819">
            <v>-3075</v>
          </cell>
          <cell r="P819">
            <v>-23232</v>
          </cell>
          <cell r="Q819">
            <v>13468</v>
          </cell>
          <cell r="R819">
            <v>-374</v>
          </cell>
          <cell r="S819">
            <v>95585</v>
          </cell>
        </row>
        <row r="820">
          <cell r="D820" t="str">
            <v>1470</v>
          </cell>
          <cell r="E820" t="str">
            <v>254902</v>
          </cell>
          <cell r="F820" t="str">
            <v xml:space="preserve">   </v>
          </cell>
          <cell r="G820" t="str">
            <v>LA PRYOR ISD</v>
          </cell>
          <cell r="H820">
            <v>179923</v>
          </cell>
          <cell r="I820">
            <v>454975</v>
          </cell>
          <cell r="J820">
            <v>18777</v>
          </cell>
          <cell r="K820">
            <v>-352437</v>
          </cell>
          <cell r="L820">
            <v>-111067</v>
          </cell>
          <cell r="M820">
            <v>1929</v>
          </cell>
          <cell r="N820">
            <v>-17807</v>
          </cell>
          <cell r="O820">
            <v>-4926</v>
          </cell>
          <cell r="P820">
            <v>-37217</v>
          </cell>
          <cell r="Q820">
            <v>21575</v>
          </cell>
          <cell r="R820">
            <v>-39707</v>
          </cell>
          <cell r="S820">
            <v>114018</v>
          </cell>
        </row>
        <row r="821">
          <cell r="D821" t="str">
            <v>0805</v>
          </cell>
          <cell r="E821" t="str">
            <v>161906</v>
          </cell>
          <cell r="F821" t="str">
            <v xml:space="preserve">   </v>
          </cell>
          <cell r="G821" t="str">
            <v>LA VEGA ISD</v>
          </cell>
          <cell r="H821">
            <v>1016730</v>
          </cell>
          <cell r="I821">
            <v>2571030</v>
          </cell>
          <cell r="J821">
            <v>106110</v>
          </cell>
          <cell r="K821">
            <v>-1991594</v>
          </cell>
          <cell r="L821">
            <v>-627630</v>
          </cell>
          <cell r="M821">
            <v>10900</v>
          </cell>
          <cell r="N821">
            <v>-100627</v>
          </cell>
          <cell r="O821">
            <v>-27834</v>
          </cell>
          <cell r="P821">
            <v>-210313</v>
          </cell>
          <cell r="Q821">
            <v>121919</v>
          </cell>
          <cell r="R821">
            <v>-6755</v>
          </cell>
          <cell r="S821">
            <v>861936</v>
          </cell>
        </row>
        <row r="822">
          <cell r="D822" t="str">
            <v>0806</v>
          </cell>
          <cell r="E822" t="str">
            <v>247903</v>
          </cell>
          <cell r="F822" t="str">
            <v xml:space="preserve">   </v>
          </cell>
          <cell r="G822" t="str">
            <v>LA VERNIA ISD</v>
          </cell>
          <cell r="H822">
            <v>933734</v>
          </cell>
          <cell r="I822">
            <v>2361158</v>
          </cell>
          <cell r="J822">
            <v>97448</v>
          </cell>
          <cell r="K822">
            <v>-1829021</v>
          </cell>
          <cell r="L822">
            <v>-576397</v>
          </cell>
          <cell r="M822">
            <v>10010</v>
          </cell>
          <cell r="N822">
            <v>-92411</v>
          </cell>
          <cell r="O822">
            <v>-25562</v>
          </cell>
          <cell r="P822">
            <v>-193145</v>
          </cell>
          <cell r="Q822">
            <v>111967</v>
          </cell>
          <cell r="R822">
            <v>-1251</v>
          </cell>
          <cell r="S822">
            <v>796530</v>
          </cell>
        </row>
        <row r="823">
          <cell r="D823" t="str">
            <v>1606</v>
          </cell>
          <cell r="E823" t="str">
            <v>108914</v>
          </cell>
          <cell r="F823" t="str">
            <v xml:space="preserve">   </v>
          </cell>
          <cell r="G823" t="str">
            <v>LA VILLA ISD</v>
          </cell>
          <cell r="H823">
            <v>247092</v>
          </cell>
          <cell r="I823">
            <v>624827</v>
          </cell>
          <cell r="J823">
            <v>25787</v>
          </cell>
          <cell r="K823">
            <v>-484009</v>
          </cell>
          <cell r="L823">
            <v>-152531</v>
          </cell>
          <cell r="M823">
            <v>2649</v>
          </cell>
          <cell r="N823">
            <v>-24454</v>
          </cell>
          <cell r="O823">
            <v>-6764</v>
          </cell>
          <cell r="P823">
            <v>-51111</v>
          </cell>
          <cell r="Q823">
            <v>29630</v>
          </cell>
          <cell r="R823">
            <v>-54987</v>
          </cell>
          <cell r="S823">
            <v>156129</v>
          </cell>
        </row>
        <row r="824">
          <cell r="D824" t="str">
            <v>1618</v>
          </cell>
          <cell r="E824" t="str">
            <v>015913</v>
          </cell>
          <cell r="F824" t="str">
            <v xml:space="preserve">   </v>
          </cell>
          <cell r="G824" t="str">
            <v>LACKLAND ISD</v>
          </cell>
          <cell r="H824">
            <v>37870</v>
          </cell>
          <cell r="I824">
            <v>95763</v>
          </cell>
          <cell r="J824">
            <v>3952</v>
          </cell>
          <cell r="K824">
            <v>-74180</v>
          </cell>
          <cell r="L824">
            <v>-23377</v>
          </cell>
          <cell r="M824">
            <v>406</v>
          </cell>
          <cell r="N824">
            <v>-3749</v>
          </cell>
          <cell r="O824">
            <v>-1037</v>
          </cell>
          <cell r="P824">
            <v>-7833</v>
          </cell>
          <cell r="Q824">
            <v>4541</v>
          </cell>
          <cell r="R824">
            <v>3560</v>
          </cell>
          <cell r="S824">
            <v>35916</v>
          </cell>
        </row>
        <row r="825">
          <cell r="D825" t="str">
            <v>1922</v>
          </cell>
          <cell r="E825" t="str">
            <v>227912</v>
          </cell>
          <cell r="F825" t="str">
            <v xml:space="preserve">   </v>
          </cell>
          <cell r="G825" t="str">
            <v>LAGO VISTA ISD</v>
          </cell>
          <cell r="H825">
            <v>416779</v>
          </cell>
          <cell r="I825">
            <v>1053919</v>
          </cell>
          <cell r="J825">
            <v>43497</v>
          </cell>
          <cell r="K825">
            <v>-816396</v>
          </cell>
          <cell r="L825">
            <v>-257279</v>
          </cell>
          <cell r="M825">
            <v>4468</v>
          </cell>
          <cell r="N825">
            <v>-41250</v>
          </cell>
          <cell r="O825">
            <v>-11410</v>
          </cell>
          <cell r="P825">
            <v>-86211</v>
          </cell>
          <cell r="Q825">
            <v>49977</v>
          </cell>
          <cell r="R825">
            <v>51762</v>
          </cell>
          <cell r="S825">
            <v>407856</v>
          </cell>
        </row>
        <row r="826">
          <cell r="D826" t="str">
            <v>1725</v>
          </cell>
          <cell r="E826" t="str">
            <v>061912</v>
          </cell>
          <cell r="F826" t="str">
            <v xml:space="preserve">   </v>
          </cell>
          <cell r="G826" t="str">
            <v>LAKE DALLAS ISD</v>
          </cell>
          <cell r="H826">
            <v>1326040</v>
          </cell>
          <cell r="I826">
            <v>3353191</v>
          </cell>
          <cell r="J826">
            <v>138390</v>
          </cell>
          <cell r="K826">
            <v>-2597479</v>
          </cell>
          <cell r="L826">
            <v>-818569</v>
          </cell>
          <cell r="M826">
            <v>14216</v>
          </cell>
          <cell r="N826">
            <v>-131238</v>
          </cell>
          <cell r="O826">
            <v>-36301</v>
          </cell>
          <cell r="P826">
            <v>-274294</v>
          </cell>
          <cell r="Q826">
            <v>159010</v>
          </cell>
          <cell r="R826">
            <v>13493</v>
          </cell>
          <cell r="S826">
            <v>1146459</v>
          </cell>
        </row>
        <row r="827">
          <cell r="D827" t="str">
            <v>1980</v>
          </cell>
          <cell r="E827" t="str">
            <v>227913</v>
          </cell>
          <cell r="F827" t="str">
            <v xml:space="preserve">   </v>
          </cell>
          <cell r="G827" t="str">
            <v>LAKE TRAVIS ISD</v>
          </cell>
          <cell r="H827">
            <v>2564536</v>
          </cell>
          <cell r="I827">
            <v>6485007</v>
          </cell>
          <cell r="J827">
            <v>267644</v>
          </cell>
          <cell r="K827">
            <v>-5023474</v>
          </cell>
          <cell r="L827">
            <v>-1583096</v>
          </cell>
          <cell r="M827">
            <v>27493</v>
          </cell>
          <cell r="N827">
            <v>-253814</v>
          </cell>
          <cell r="O827">
            <v>-70206</v>
          </cell>
          <cell r="P827">
            <v>-530479</v>
          </cell>
          <cell r="Q827">
            <v>307522</v>
          </cell>
          <cell r="R827">
            <v>248463</v>
          </cell>
          <cell r="S827">
            <v>2439596</v>
          </cell>
        </row>
        <row r="828">
          <cell r="D828" t="str">
            <v>1092</v>
          </cell>
          <cell r="E828" t="str">
            <v>220910</v>
          </cell>
          <cell r="F828" t="str">
            <v xml:space="preserve">   </v>
          </cell>
          <cell r="G828" t="str">
            <v>LAKE WORTH ISD</v>
          </cell>
          <cell r="H828">
            <v>1285741</v>
          </cell>
          <cell r="I828">
            <v>3251286</v>
          </cell>
          <cell r="J828">
            <v>134185</v>
          </cell>
          <cell r="K828">
            <v>-2518540</v>
          </cell>
          <cell r="L828">
            <v>-793692</v>
          </cell>
          <cell r="M828">
            <v>13784</v>
          </cell>
          <cell r="N828">
            <v>-127252</v>
          </cell>
          <cell r="O828">
            <v>-35198</v>
          </cell>
          <cell r="P828">
            <v>-265958</v>
          </cell>
          <cell r="Q828">
            <v>154178</v>
          </cell>
          <cell r="R828">
            <v>36966</v>
          </cell>
          <cell r="S828">
            <v>1135500</v>
          </cell>
        </row>
        <row r="829">
          <cell r="D829" t="str">
            <v>1466</v>
          </cell>
          <cell r="E829" t="str">
            <v>079901</v>
          </cell>
          <cell r="F829" t="str">
            <v xml:space="preserve">   </v>
          </cell>
          <cell r="G829" t="str">
            <v>LAMAR CONS ISD</v>
          </cell>
          <cell r="H829">
            <v>10448730</v>
          </cell>
          <cell r="I829">
            <v>26421967</v>
          </cell>
          <cell r="J829">
            <v>1090468</v>
          </cell>
          <cell r="K829">
            <v>-20467221</v>
          </cell>
          <cell r="L829">
            <v>-6450033</v>
          </cell>
          <cell r="M829">
            <v>112015</v>
          </cell>
          <cell r="N829">
            <v>-1034117</v>
          </cell>
          <cell r="O829">
            <v>-286041</v>
          </cell>
          <cell r="P829">
            <v>-2161341</v>
          </cell>
          <cell r="Q829">
            <v>1252943</v>
          </cell>
          <cell r="R829">
            <v>691083</v>
          </cell>
          <cell r="S829">
            <v>9618453</v>
          </cell>
        </row>
        <row r="830">
          <cell r="D830" t="str">
            <v>0798</v>
          </cell>
          <cell r="E830" t="str">
            <v>058906</v>
          </cell>
          <cell r="F830" t="str">
            <v xml:space="preserve">   </v>
          </cell>
          <cell r="G830" t="str">
            <v>LAMESA ISD</v>
          </cell>
          <cell r="H830">
            <v>569051</v>
          </cell>
          <cell r="I830">
            <v>1438974</v>
          </cell>
          <cell r="J830">
            <v>59388</v>
          </cell>
          <cell r="K830">
            <v>-1114671</v>
          </cell>
          <cell r="L830">
            <v>-351277</v>
          </cell>
          <cell r="M830">
            <v>6100</v>
          </cell>
          <cell r="N830">
            <v>-56317</v>
          </cell>
          <cell r="O830">
            <v>-15578</v>
          </cell>
          <cell r="P830">
            <v>-117709</v>
          </cell>
          <cell r="Q830">
            <v>68237</v>
          </cell>
          <cell r="R830">
            <v>-55323</v>
          </cell>
          <cell r="S830">
            <v>430875</v>
          </cell>
        </row>
        <row r="831">
          <cell r="D831" t="str">
            <v>0799</v>
          </cell>
          <cell r="E831" t="str">
            <v>141901</v>
          </cell>
          <cell r="F831" t="str">
            <v xml:space="preserve">   </v>
          </cell>
          <cell r="G831" t="str">
            <v>LAMPASAS ISD</v>
          </cell>
          <cell r="H831">
            <v>948669</v>
          </cell>
          <cell r="I831">
            <v>2398924</v>
          </cell>
          <cell r="J831">
            <v>99007</v>
          </cell>
          <cell r="K831">
            <v>-1858276</v>
          </cell>
          <cell r="L831">
            <v>-585616</v>
          </cell>
          <cell r="M831">
            <v>10170</v>
          </cell>
          <cell r="N831">
            <v>-93891</v>
          </cell>
          <cell r="O831">
            <v>-25970</v>
          </cell>
          <cell r="P831">
            <v>-196234</v>
          </cell>
          <cell r="Q831">
            <v>113758</v>
          </cell>
          <cell r="R831">
            <v>36239</v>
          </cell>
          <cell r="S831">
            <v>846780</v>
          </cell>
        </row>
        <row r="832">
          <cell r="D832" t="str">
            <v>0800</v>
          </cell>
          <cell r="E832" t="str">
            <v>057913</v>
          </cell>
          <cell r="F832" t="str">
            <v xml:space="preserve">   </v>
          </cell>
          <cell r="G832" t="str">
            <v>LANCASTER ISD</v>
          </cell>
          <cell r="H832">
            <v>2492755</v>
          </cell>
          <cell r="I832">
            <v>6303493</v>
          </cell>
          <cell r="J832">
            <v>260153</v>
          </cell>
          <cell r="K832">
            <v>-4882868</v>
          </cell>
          <cell r="L832">
            <v>-1538785</v>
          </cell>
          <cell r="M832">
            <v>26723</v>
          </cell>
          <cell r="N832">
            <v>-246710</v>
          </cell>
          <cell r="O832">
            <v>-68241</v>
          </cell>
          <cell r="P832">
            <v>-515631</v>
          </cell>
          <cell r="Q832">
            <v>298915</v>
          </cell>
          <cell r="R832">
            <v>280616</v>
          </cell>
          <cell r="S832">
            <v>2410420</v>
          </cell>
        </row>
        <row r="833">
          <cell r="D833" t="str">
            <v>0801</v>
          </cell>
          <cell r="E833" t="str">
            <v>201903</v>
          </cell>
          <cell r="F833" t="str">
            <v xml:space="preserve">   </v>
          </cell>
          <cell r="G833" t="str">
            <v>LANEVILLE ISD</v>
          </cell>
          <cell r="H833">
            <v>53396</v>
          </cell>
          <cell r="I833">
            <v>135025</v>
          </cell>
          <cell r="J833">
            <v>5573</v>
          </cell>
          <cell r="K833">
            <v>-104594</v>
          </cell>
          <cell r="L833">
            <v>-32962</v>
          </cell>
          <cell r="M833">
            <v>572</v>
          </cell>
          <cell r="N833">
            <v>-5285</v>
          </cell>
          <cell r="O833">
            <v>-1462</v>
          </cell>
          <cell r="P833">
            <v>-11045</v>
          </cell>
          <cell r="Q833">
            <v>6403</v>
          </cell>
          <cell r="R833">
            <v>-260</v>
          </cell>
          <cell r="S833">
            <v>45361</v>
          </cell>
        </row>
        <row r="834">
          <cell r="D834" t="str">
            <v>0803</v>
          </cell>
          <cell r="E834" t="str">
            <v>240901</v>
          </cell>
          <cell r="F834" t="str">
            <v xml:space="preserve">   </v>
          </cell>
          <cell r="G834" t="str">
            <v>LAREDO ISD</v>
          </cell>
          <cell r="H834">
            <v>8931406</v>
          </cell>
          <cell r="I834">
            <v>22585071</v>
          </cell>
          <cell r="J834">
            <v>932115</v>
          </cell>
          <cell r="K834">
            <v>-17495051</v>
          </cell>
          <cell r="L834">
            <v>-5513384</v>
          </cell>
          <cell r="M834">
            <v>95749</v>
          </cell>
          <cell r="N834">
            <v>-883947</v>
          </cell>
          <cell r="O834">
            <v>-244503</v>
          </cell>
          <cell r="P834">
            <v>-1847479</v>
          </cell>
          <cell r="Q834">
            <v>1070995</v>
          </cell>
          <cell r="R834">
            <v>-253206</v>
          </cell>
          <cell r="S834">
            <v>7377766</v>
          </cell>
        </row>
        <row r="835">
          <cell r="D835" t="str">
            <v>0804</v>
          </cell>
          <cell r="E835" t="str">
            <v>245901</v>
          </cell>
          <cell r="F835" t="str">
            <v xml:space="preserve">   </v>
          </cell>
          <cell r="G835" t="str">
            <v>LASARA ISD</v>
          </cell>
          <cell r="H835">
            <v>197669</v>
          </cell>
          <cell r="I835">
            <v>499850</v>
          </cell>
          <cell r="J835">
            <v>20629</v>
          </cell>
          <cell r="K835">
            <v>-387199</v>
          </cell>
          <cell r="L835">
            <v>-122022</v>
          </cell>
          <cell r="M835">
            <v>2119</v>
          </cell>
          <cell r="N835">
            <v>-19563</v>
          </cell>
          <cell r="O835">
            <v>-5411</v>
          </cell>
          <cell r="P835">
            <v>-40888</v>
          </cell>
          <cell r="Q835">
            <v>23703</v>
          </cell>
          <cell r="R835">
            <v>-6291</v>
          </cell>
          <cell r="S835">
            <v>162596</v>
          </cell>
        </row>
        <row r="836">
          <cell r="D836" t="str">
            <v>1677</v>
          </cell>
          <cell r="E836" t="str">
            <v>113905</v>
          </cell>
          <cell r="F836" t="str">
            <v xml:space="preserve">   </v>
          </cell>
          <cell r="G836" t="str">
            <v>LATEXO ISD</v>
          </cell>
          <cell r="H836">
            <v>131698</v>
          </cell>
          <cell r="I836">
            <v>333027</v>
          </cell>
          <cell r="J836">
            <v>13744</v>
          </cell>
          <cell r="K836">
            <v>-257972</v>
          </cell>
          <cell r="L836">
            <v>-81297</v>
          </cell>
          <cell r="M836">
            <v>1412</v>
          </cell>
          <cell r="N836">
            <v>-13035</v>
          </cell>
          <cell r="O836">
            <v>-3605</v>
          </cell>
          <cell r="P836">
            <v>-27242</v>
          </cell>
          <cell r="Q836">
            <v>15792</v>
          </cell>
          <cell r="R836">
            <v>4815</v>
          </cell>
          <cell r="S836">
            <v>117337</v>
          </cell>
        </row>
        <row r="837">
          <cell r="D837" t="str">
            <v>1361</v>
          </cell>
          <cell r="E837" t="str">
            <v>185904</v>
          </cell>
          <cell r="F837" t="str">
            <v xml:space="preserve">   </v>
          </cell>
          <cell r="G837" t="str">
            <v>LAZBUDDIE ISD</v>
          </cell>
          <cell r="H837">
            <v>58123</v>
          </cell>
          <cell r="I837">
            <v>146976</v>
          </cell>
          <cell r="J837">
            <v>6066</v>
          </cell>
          <cell r="K837">
            <v>-113852</v>
          </cell>
          <cell r="L837">
            <v>-35879</v>
          </cell>
          <cell r="M837">
            <v>623</v>
          </cell>
          <cell r="N837">
            <v>-5752</v>
          </cell>
          <cell r="O837">
            <v>-1591</v>
          </cell>
          <cell r="P837">
            <v>-12023</v>
          </cell>
          <cell r="Q837">
            <v>6970</v>
          </cell>
          <cell r="R837">
            <v>-1908</v>
          </cell>
          <cell r="S837">
            <v>47753</v>
          </cell>
        </row>
        <row r="838">
          <cell r="D838" t="str">
            <v>0811</v>
          </cell>
          <cell r="E838" t="str">
            <v>193902</v>
          </cell>
          <cell r="F838" t="str">
            <v xml:space="preserve">   </v>
          </cell>
          <cell r="G838" t="str">
            <v>LEAKEY ISD</v>
          </cell>
          <cell r="H838">
            <v>84735</v>
          </cell>
          <cell r="I838">
            <v>214271</v>
          </cell>
          <cell r="J838">
            <v>8843</v>
          </cell>
          <cell r="K838">
            <v>-165980</v>
          </cell>
          <cell r="L838">
            <v>-52307</v>
          </cell>
          <cell r="M838">
            <v>908</v>
          </cell>
          <cell r="N838">
            <v>-8388</v>
          </cell>
          <cell r="O838">
            <v>-2320</v>
          </cell>
          <cell r="P838">
            <v>-17528</v>
          </cell>
          <cell r="Q838">
            <v>10161</v>
          </cell>
          <cell r="R838">
            <v>-8137</v>
          </cell>
          <cell r="S838">
            <v>64258</v>
          </cell>
        </row>
        <row r="839">
          <cell r="D839" t="str">
            <v>1622</v>
          </cell>
          <cell r="E839" t="str">
            <v>246913</v>
          </cell>
          <cell r="F839" t="str">
            <v xml:space="preserve">   </v>
          </cell>
          <cell r="G839" t="str">
            <v>LEANDER ISD</v>
          </cell>
          <cell r="H839">
            <v>10784222</v>
          </cell>
          <cell r="I839">
            <v>27270334</v>
          </cell>
          <cell r="J839">
            <v>1125481</v>
          </cell>
          <cell r="K839">
            <v>-21124391</v>
          </cell>
          <cell r="L839">
            <v>-6657133</v>
          </cell>
          <cell r="M839">
            <v>115612</v>
          </cell>
          <cell r="N839">
            <v>-1067321</v>
          </cell>
          <cell r="O839">
            <v>-295226</v>
          </cell>
          <cell r="P839">
            <v>-2230738</v>
          </cell>
          <cell r="Q839">
            <v>1293173</v>
          </cell>
          <cell r="R839">
            <v>-189330</v>
          </cell>
          <cell r="S839">
            <v>9024683</v>
          </cell>
        </row>
        <row r="840">
          <cell r="D840" t="str">
            <v>1997</v>
          </cell>
          <cell r="E840" t="str">
            <v>019914</v>
          </cell>
          <cell r="F840" t="str">
            <v xml:space="preserve">   </v>
          </cell>
          <cell r="G840" t="str">
            <v>LEARY ISD</v>
          </cell>
          <cell r="H840">
            <v>33956</v>
          </cell>
          <cell r="I840">
            <v>85866</v>
          </cell>
          <cell r="J840">
            <v>3544</v>
          </cell>
          <cell r="K840">
            <v>-66514</v>
          </cell>
          <cell r="L840">
            <v>-20961</v>
          </cell>
          <cell r="M840">
            <v>364</v>
          </cell>
          <cell r="N840">
            <v>-3362</v>
          </cell>
          <cell r="O840">
            <v>-930</v>
          </cell>
          <cell r="P840">
            <v>-7024</v>
          </cell>
          <cell r="Q840">
            <v>4072</v>
          </cell>
          <cell r="R840">
            <v>-4213</v>
          </cell>
          <cell r="S840">
            <v>24798</v>
          </cell>
        </row>
        <row r="841">
          <cell r="D841" t="str">
            <v>0814</v>
          </cell>
          <cell r="E841" t="str">
            <v>090902</v>
          </cell>
          <cell r="F841" t="str">
            <v xml:space="preserve">   </v>
          </cell>
          <cell r="G841" t="str">
            <v>LEFORS ISD</v>
          </cell>
          <cell r="H841">
            <v>49088</v>
          </cell>
          <cell r="I841">
            <v>124129</v>
          </cell>
          <cell r="J841">
            <v>5123</v>
          </cell>
          <cell r="K841">
            <v>-96154</v>
          </cell>
          <cell r="L841">
            <v>-30302</v>
          </cell>
          <cell r="M841">
            <v>526</v>
          </cell>
          <cell r="N841">
            <v>-4858</v>
          </cell>
          <cell r="O841">
            <v>-1344</v>
          </cell>
          <cell r="P841">
            <v>-10154</v>
          </cell>
          <cell r="Q841">
            <v>5886</v>
          </cell>
          <cell r="R841">
            <v>-11402</v>
          </cell>
          <cell r="S841">
            <v>30538</v>
          </cell>
        </row>
        <row r="842">
          <cell r="D842" t="str">
            <v>0815</v>
          </cell>
          <cell r="E842" t="str">
            <v>187906</v>
          </cell>
          <cell r="F842" t="str">
            <v xml:space="preserve">   </v>
          </cell>
          <cell r="G842" t="str">
            <v>LEGGETT ISD</v>
          </cell>
          <cell r="H842">
            <v>48225</v>
          </cell>
          <cell r="I842">
            <v>121948</v>
          </cell>
          <cell r="J842">
            <v>5033</v>
          </cell>
          <cell r="K842">
            <v>-94465</v>
          </cell>
          <cell r="L842">
            <v>-29770</v>
          </cell>
          <cell r="M842">
            <v>517</v>
          </cell>
          <cell r="N842">
            <v>-4772</v>
          </cell>
          <cell r="O842">
            <v>-1320</v>
          </cell>
          <cell r="P842">
            <v>-9975</v>
          </cell>
          <cell r="Q842">
            <v>5783</v>
          </cell>
          <cell r="R842">
            <v>1683</v>
          </cell>
          <cell r="S842">
            <v>42887</v>
          </cell>
        </row>
        <row r="843">
          <cell r="D843" t="str">
            <v>0756</v>
          </cell>
          <cell r="E843" t="str">
            <v>145911</v>
          </cell>
          <cell r="F843" t="str">
            <v xml:space="preserve">   </v>
          </cell>
          <cell r="G843" t="str">
            <v>LEON ISD</v>
          </cell>
          <cell r="H843">
            <v>225106</v>
          </cell>
          <cell r="I843">
            <v>569232</v>
          </cell>
          <cell r="J843">
            <v>23493</v>
          </cell>
          <cell r="K843">
            <v>-440943</v>
          </cell>
          <cell r="L843">
            <v>-138959</v>
          </cell>
          <cell r="M843">
            <v>2413</v>
          </cell>
          <cell r="N843">
            <v>-22279</v>
          </cell>
          <cell r="O843">
            <v>-6162</v>
          </cell>
          <cell r="P843">
            <v>-46564</v>
          </cell>
          <cell r="Q843">
            <v>26993</v>
          </cell>
          <cell r="R843">
            <v>-15338</v>
          </cell>
          <cell r="S843">
            <v>176992</v>
          </cell>
        </row>
        <row r="844">
          <cell r="D844" t="str">
            <v>0817</v>
          </cell>
          <cell r="E844" t="str">
            <v>074909</v>
          </cell>
          <cell r="F844" t="str">
            <v xml:space="preserve">   </v>
          </cell>
          <cell r="G844" t="str">
            <v>LEONARD ISD</v>
          </cell>
          <cell r="H844">
            <v>252518</v>
          </cell>
          <cell r="I844">
            <v>638548</v>
          </cell>
          <cell r="J844">
            <v>26354</v>
          </cell>
          <cell r="K844">
            <v>-494638</v>
          </cell>
          <cell r="L844">
            <v>-155880</v>
          </cell>
          <cell r="M844">
            <v>2707</v>
          </cell>
          <cell r="N844">
            <v>-24991</v>
          </cell>
          <cell r="O844">
            <v>-6913</v>
          </cell>
          <cell r="P844">
            <v>-52234</v>
          </cell>
          <cell r="Q844">
            <v>30280</v>
          </cell>
          <cell r="R844">
            <v>40226</v>
          </cell>
          <cell r="S844">
            <v>255977</v>
          </cell>
        </row>
        <row r="845">
          <cell r="D845" t="str">
            <v>0819</v>
          </cell>
          <cell r="E845" t="str">
            <v>110902</v>
          </cell>
          <cell r="F845" t="str">
            <v xml:space="preserve">   </v>
          </cell>
          <cell r="G845" t="str">
            <v>LEVELLAND ISD</v>
          </cell>
          <cell r="H845">
            <v>959781</v>
          </cell>
          <cell r="I845">
            <v>2427021</v>
          </cell>
          <cell r="J845">
            <v>100166</v>
          </cell>
          <cell r="K845">
            <v>-1880041</v>
          </cell>
          <cell r="L845">
            <v>-592475</v>
          </cell>
          <cell r="M845">
            <v>10289</v>
          </cell>
          <cell r="N845">
            <v>-94991</v>
          </cell>
          <cell r="O845">
            <v>-26275</v>
          </cell>
          <cell r="P845">
            <v>-198533</v>
          </cell>
          <cell r="Q845">
            <v>115091</v>
          </cell>
          <cell r="R845">
            <v>44522</v>
          </cell>
          <cell r="S845">
            <v>864555</v>
          </cell>
        </row>
        <row r="846">
          <cell r="D846" t="str">
            <v>0820</v>
          </cell>
          <cell r="E846" t="str">
            <v>201904</v>
          </cell>
          <cell r="F846" t="str">
            <v xml:space="preserve">   </v>
          </cell>
          <cell r="G846" t="str">
            <v>LEVERETTS CHAPEL ISD</v>
          </cell>
          <cell r="H846">
            <v>84741</v>
          </cell>
          <cell r="I846">
            <v>214287</v>
          </cell>
          <cell r="J846">
            <v>8844</v>
          </cell>
          <cell r="K846">
            <v>-165993</v>
          </cell>
          <cell r="L846">
            <v>-52311</v>
          </cell>
          <cell r="M846">
            <v>908</v>
          </cell>
          <cell r="N846">
            <v>-8386</v>
          </cell>
          <cell r="O846">
            <v>-2320</v>
          </cell>
          <cell r="P846">
            <v>-17529</v>
          </cell>
          <cell r="Q846">
            <v>10162</v>
          </cell>
          <cell r="R846">
            <v>-5788</v>
          </cell>
          <cell r="S846">
            <v>66615</v>
          </cell>
        </row>
        <row r="847">
          <cell r="D847" t="str">
            <v>0821</v>
          </cell>
          <cell r="E847" t="str">
            <v>061902</v>
          </cell>
          <cell r="F847" t="str">
            <v xml:space="preserve">   </v>
          </cell>
          <cell r="G847" t="str">
            <v>LEWISVILLE ISD</v>
          </cell>
          <cell r="H847">
            <v>17308043</v>
          </cell>
          <cell r="I847">
            <v>43767283</v>
          </cell>
          <cell r="J847">
            <v>1806331</v>
          </cell>
          <cell r="K847">
            <v>-33903406</v>
          </cell>
          <cell r="L847">
            <v>-10684307</v>
          </cell>
          <cell r="M847">
            <v>185550</v>
          </cell>
          <cell r="N847">
            <v>-1712989</v>
          </cell>
          <cell r="O847">
            <v>-473820</v>
          </cell>
          <cell r="P847">
            <v>-3580204</v>
          </cell>
          <cell r="Q847">
            <v>2075466</v>
          </cell>
          <cell r="R847">
            <v>-486089</v>
          </cell>
          <cell r="S847">
            <v>14301858</v>
          </cell>
        </row>
        <row r="848">
          <cell r="D848" t="str">
            <v>0822</v>
          </cell>
          <cell r="E848" t="str">
            <v>144902</v>
          </cell>
          <cell r="F848" t="str">
            <v xml:space="preserve">   </v>
          </cell>
          <cell r="G848" t="str">
            <v>LEXINGTON ISD</v>
          </cell>
          <cell r="H848">
            <v>307046</v>
          </cell>
          <cell r="I848">
            <v>776434</v>
          </cell>
          <cell r="J848">
            <v>32044</v>
          </cell>
          <cell r="K848">
            <v>-601448</v>
          </cell>
          <cell r="L848">
            <v>-189540</v>
          </cell>
          <cell r="M848">
            <v>3292</v>
          </cell>
          <cell r="N848">
            <v>-30388</v>
          </cell>
          <cell r="O848">
            <v>-8406</v>
          </cell>
          <cell r="P848">
            <v>-63513</v>
          </cell>
          <cell r="Q848">
            <v>36819</v>
          </cell>
          <cell r="R848">
            <v>66561</v>
          </cell>
          <cell r="S848">
            <v>328901</v>
          </cell>
        </row>
        <row r="849">
          <cell r="D849" t="str">
            <v>1862</v>
          </cell>
          <cell r="E849" t="str">
            <v>019908</v>
          </cell>
          <cell r="F849" t="str">
            <v xml:space="preserve">   </v>
          </cell>
          <cell r="G849" t="str">
            <v>LIBERTY EYLAU ISD</v>
          </cell>
          <cell r="H849">
            <v>849630</v>
          </cell>
          <cell r="I849">
            <v>2148481</v>
          </cell>
          <cell r="J849">
            <v>88671</v>
          </cell>
          <cell r="K849">
            <v>-1664276</v>
          </cell>
          <cell r="L849">
            <v>-524479</v>
          </cell>
          <cell r="M849">
            <v>9108</v>
          </cell>
          <cell r="N849">
            <v>-84088</v>
          </cell>
          <cell r="O849">
            <v>-23259</v>
          </cell>
          <cell r="P849">
            <v>-175748</v>
          </cell>
          <cell r="Q849">
            <v>101882</v>
          </cell>
          <cell r="R849">
            <v>-25322</v>
          </cell>
          <cell r="S849">
            <v>700600</v>
          </cell>
        </row>
        <row r="850">
          <cell r="D850" t="str">
            <v>0823</v>
          </cell>
          <cell r="E850" t="str">
            <v>246908</v>
          </cell>
          <cell r="F850" t="str">
            <v xml:space="preserve">   </v>
          </cell>
          <cell r="G850" t="str">
            <v>LIBERTY HILL ISD</v>
          </cell>
          <cell r="H850">
            <v>1150173</v>
          </cell>
          <cell r="I850">
            <v>2908472</v>
          </cell>
          <cell r="J850">
            <v>120036</v>
          </cell>
          <cell r="K850">
            <v>-2252986</v>
          </cell>
          <cell r="L850">
            <v>-710005</v>
          </cell>
          <cell r="M850">
            <v>12330</v>
          </cell>
          <cell r="N850">
            <v>-113835</v>
          </cell>
          <cell r="O850">
            <v>-31487</v>
          </cell>
          <cell r="P850">
            <v>-237916</v>
          </cell>
          <cell r="Q850">
            <v>137921</v>
          </cell>
          <cell r="R850">
            <v>151676</v>
          </cell>
          <cell r="S850">
            <v>1134379</v>
          </cell>
        </row>
        <row r="851">
          <cell r="D851" t="str">
            <v>0824</v>
          </cell>
          <cell r="E851" t="str">
            <v>146906</v>
          </cell>
          <cell r="F851" t="str">
            <v xml:space="preserve">   </v>
          </cell>
          <cell r="G851" t="str">
            <v>LIBERTY ISD</v>
          </cell>
          <cell r="H851">
            <v>943127</v>
          </cell>
          <cell r="I851">
            <v>2384910</v>
          </cell>
          <cell r="J851">
            <v>98428</v>
          </cell>
          <cell r="K851">
            <v>-1847420</v>
          </cell>
          <cell r="L851">
            <v>-582195</v>
          </cell>
          <cell r="M851">
            <v>10111</v>
          </cell>
          <cell r="N851">
            <v>-93343</v>
          </cell>
          <cell r="O851">
            <v>-25819</v>
          </cell>
          <cell r="P851">
            <v>-195088</v>
          </cell>
          <cell r="Q851">
            <v>113094</v>
          </cell>
          <cell r="R851">
            <v>-8698</v>
          </cell>
          <cell r="S851">
            <v>797107</v>
          </cell>
        </row>
        <row r="852">
          <cell r="D852" t="str">
            <v>0825</v>
          </cell>
          <cell r="E852" t="str">
            <v>212903</v>
          </cell>
          <cell r="F852" t="str">
            <v xml:space="preserve">   </v>
          </cell>
          <cell r="G852" t="str">
            <v>LINDALE ISD</v>
          </cell>
          <cell r="H852">
            <v>1032188</v>
          </cell>
          <cell r="I852">
            <v>2610121</v>
          </cell>
          <cell r="J852">
            <v>107723</v>
          </cell>
          <cell r="K852">
            <v>-2021875</v>
          </cell>
          <cell r="L852">
            <v>-637173</v>
          </cell>
          <cell r="M852">
            <v>11066</v>
          </cell>
          <cell r="N852">
            <v>-102158</v>
          </cell>
          <cell r="O852">
            <v>-28257</v>
          </cell>
          <cell r="P852">
            <v>-213510</v>
          </cell>
          <cell r="Q852">
            <v>123773</v>
          </cell>
          <cell r="R852">
            <v>22535</v>
          </cell>
          <cell r="S852">
            <v>904433</v>
          </cell>
        </row>
        <row r="853">
          <cell r="D853" t="str">
            <v>0826</v>
          </cell>
          <cell r="E853" t="str">
            <v>034905</v>
          </cell>
          <cell r="F853" t="str">
            <v xml:space="preserve">   </v>
          </cell>
          <cell r="G853" t="str">
            <v>LINDEN KILDARE CONS ISD</v>
          </cell>
          <cell r="H853">
            <v>187383</v>
          </cell>
          <cell r="I853">
            <v>473840</v>
          </cell>
          <cell r="J853">
            <v>19556</v>
          </cell>
          <cell r="K853">
            <v>-367050</v>
          </cell>
          <cell r="L853">
            <v>-115672</v>
          </cell>
          <cell r="M853">
            <v>2009</v>
          </cell>
          <cell r="N853">
            <v>-18546</v>
          </cell>
          <cell r="O853">
            <v>-5130</v>
          </cell>
          <cell r="P853">
            <v>-38761</v>
          </cell>
          <cell r="Q853">
            <v>22470</v>
          </cell>
          <cell r="R853">
            <v>-30369</v>
          </cell>
          <cell r="S853">
            <v>129730</v>
          </cell>
        </row>
        <row r="854">
          <cell r="D854" t="str">
            <v>1742</v>
          </cell>
          <cell r="E854" t="str">
            <v>049907</v>
          </cell>
          <cell r="F854" t="str">
            <v xml:space="preserve">   </v>
          </cell>
          <cell r="G854" t="str">
            <v>LINDSAY ISD</v>
          </cell>
          <cell r="H854">
            <v>138207</v>
          </cell>
          <cell r="I854">
            <v>349487</v>
          </cell>
          <cell r="J854">
            <v>14424</v>
          </cell>
          <cell r="K854">
            <v>-270723</v>
          </cell>
          <cell r="L854">
            <v>-85315</v>
          </cell>
          <cell r="M854">
            <v>1482</v>
          </cell>
          <cell r="N854">
            <v>-13679</v>
          </cell>
          <cell r="O854">
            <v>-3784</v>
          </cell>
          <cell r="P854">
            <v>-28588</v>
          </cell>
          <cell r="Q854">
            <v>16573</v>
          </cell>
          <cell r="R854">
            <v>37303</v>
          </cell>
          <cell r="S854">
            <v>155387</v>
          </cell>
        </row>
        <row r="855">
          <cell r="D855" t="str">
            <v>1927</v>
          </cell>
          <cell r="E855" t="str">
            <v>072909</v>
          </cell>
          <cell r="F855" t="str">
            <v xml:space="preserve">   </v>
          </cell>
          <cell r="G855" t="str">
            <v>LINGLEVILLE ISD</v>
          </cell>
          <cell r="H855">
            <v>83390</v>
          </cell>
          <cell r="I855">
            <v>210871</v>
          </cell>
          <cell r="J855">
            <v>8703</v>
          </cell>
          <cell r="K855">
            <v>-163347</v>
          </cell>
          <cell r="L855">
            <v>-51477</v>
          </cell>
          <cell r="M855">
            <v>894</v>
          </cell>
          <cell r="N855">
            <v>-8254</v>
          </cell>
          <cell r="O855">
            <v>-2283</v>
          </cell>
          <cell r="P855">
            <v>-17249</v>
          </cell>
          <cell r="Q855">
            <v>10000</v>
          </cell>
          <cell r="R855">
            <v>12434</v>
          </cell>
          <cell r="S855">
            <v>83682</v>
          </cell>
        </row>
        <row r="856">
          <cell r="D856" t="str">
            <v>0827</v>
          </cell>
          <cell r="E856" t="str">
            <v>111902</v>
          </cell>
          <cell r="F856" t="str">
            <v xml:space="preserve">   </v>
          </cell>
          <cell r="G856" t="str">
            <v>LIPAN ISD</v>
          </cell>
          <cell r="H856">
            <v>109757</v>
          </cell>
          <cell r="I856">
            <v>277546</v>
          </cell>
          <cell r="J856">
            <v>11455</v>
          </cell>
          <cell r="K856">
            <v>-214995</v>
          </cell>
          <cell r="L856">
            <v>-67753</v>
          </cell>
          <cell r="M856">
            <v>1177</v>
          </cell>
          <cell r="N856">
            <v>-10864</v>
          </cell>
          <cell r="O856">
            <v>-3005</v>
          </cell>
          <cell r="P856">
            <v>-22703</v>
          </cell>
          <cell r="Q856">
            <v>13161</v>
          </cell>
          <cell r="R856">
            <v>22573</v>
          </cell>
          <cell r="S856">
            <v>116349</v>
          </cell>
        </row>
        <row r="857">
          <cell r="D857" t="str">
            <v>1493</v>
          </cell>
          <cell r="E857" t="str">
            <v>181908</v>
          </cell>
          <cell r="F857" t="str">
            <v xml:space="preserve">   </v>
          </cell>
          <cell r="G857" t="str">
            <v>LITTLE CYPRESS-MAURICEVILLE CISD</v>
          </cell>
          <cell r="H857">
            <v>850183</v>
          </cell>
          <cell r="I857">
            <v>2149879</v>
          </cell>
          <cell r="J857">
            <v>88728</v>
          </cell>
          <cell r="K857">
            <v>-1665359</v>
          </cell>
          <cell r="L857">
            <v>-524821</v>
          </cell>
          <cell r="M857">
            <v>9114</v>
          </cell>
          <cell r="N857">
            <v>-84142</v>
          </cell>
          <cell r="O857">
            <v>-23274</v>
          </cell>
          <cell r="P857">
            <v>-175862</v>
          </cell>
          <cell r="Q857">
            <v>101948</v>
          </cell>
          <cell r="R857">
            <v>-77545</v>
          </cell>
          <cell r="S857">
            <v>648849</v>
          </cell>
        </row>
        <row r="858">
          <cell r="D858" t="str">
            <v>1883</v>
          </cell>
          <cell r="E858" t="str">
            <v>061914</v>
          </cell>
          <cell r="F858" t="str">
            <v xml:space="preserve">   </v>
          </cell>
          <cell r="G858" t="str">
            <v>LITTLE ELM ISD</v>
          </cell>
          <cell r="H858">
            <v>2206493</v>
          </cell>
          <cell r="I858">
            <v>5579613</v>
          </cell>
          <cell r="J858">
            <v>230278</v>
          </cell>
          <cell r="K858">
            <v>-4322130</v>
          </cell>
          <cell r="L858">
            <v>-1362075</v>
          </cell>
          <cell r="M858">
            <v>23655</v>
          </cell>
          <cell r="N858">
            <v>-218378</v>
          </cell>
          <cell r="O858">
            <v>-60404</v>
          </cell>
          <cell r="P858">
            <v>-456417</v>
          </cell>
          <cell r="Q858">
            <v>264588</v>
          </cell>
          <cell r="R858">
            <v>-158375</v>
          </cell>
          <cell r="S858">
            <v>1726848</v>
          </cell>
        </row>
        <row r="859">
          <cell r="D859" t="str">
            <v>0828</v>
          </cell>
          <cell r="E859" t="str">
            <v>140904</v>
          </cell>
          <cell r="F859" t="str">
            <v xml:space="preserve">   </v>
          </cell>
          <cell r="G859" t="str">
            <v>LITTLEFIELD ISD</v>
          </cell>
          <cell r="H859">
            <v>412505</v>
          </cell>
          <cell r="I859">
            <v>1043112</v>
          </cell>
          <cell r="J859">
            <v>43051</v>
          </cell>
          <cell r="K859">
            <v>-808025</v>
          </cell>
          <cell r="L859">
            <v>-254641</v>
          </cell>
          <cell r="M859">
            <v>4422</v>
          </cell>
          <cell r="N859">
            <v>-40827</v>
          </cell>
          <cell r="O859">
            <v>-11293</v>
          </cell>
          <cell r="P859">
            <v>-85328</v>
          </cell>
          <cell r="Q859">
            <v>49465</v>
          </cell>
          <cell r="R859">
            <v>-31709</v>
          </cell>
          <cell r="S859">
            <v>320732</v>
          </cell>
        </row>
        <row r="860">
          <cell r="D860" t="str">
            <v>0829</v>
          </cell>
          <cell r="E860" t="str">
            <v>187907</v>
          </cell>
          <cell r="F860" t="str">
            <v xml:space="preserve">   </v>
          </cell>
          <cell r="G860" t="str">
            <v>LIVINGSTON ISD</v>
          </cell>
          <cell r="H860">
            <v>1116697</v>
          </cell>
          <cell r="I860">
            <v>2823821</v>
          </cell>
          <cell r="J860">
            <v>116543</v>
          </cell>
          <cell r="K860">
            <v>-2187413</v>
          </cell>
          <cell r="L860">
            <v>-689341</v>
          </cell>
          <cell r="M860">
            <v>11972</v>
          </cell>
          <cell r="N860">
            <v>-110520</v>
          </cell>
          <cell r="O860">
            <v>-30570</v>
          </cell>
          <cell r="P860">
            <v>-230991</v>
          </cell>
          <cell r="Q860">
            <v>133907</v>
          </cell>
          <cell r="R860">
            <v>-67471</v>
          </cell>
          <cell r="S860">
            <v>886634</v>
          </cell>
        </row>
        <row r="861">
          <cell r="D861" t="str">
            <v>0830</v>
          </cell>
          <cell r="E861" t="str">
            <v>150901</v>
          </cell>
          <cell r="F861" t="str">
            <v xml:space="preserve">   </v>
          </cell>
          <cell r="G861" t="str">
            <v>LLANO ISD</v>
          </cell>
          <cell r="H861">
            <v>661499</v>
          </cell>
          <cell r="I861">
            <v>1672750</v>
          </cell>
          <cell r="J861">
            <v>69037</v>
          </cell>
          <cell r="K861">
            <v>-1295760</v>
          </cell>
          <cell r="L861">
            <v>-408345</v>
          </cell>
          <cell r="M861">
            <v>7092</v>
          </cell>
          <cell r="N861">
            <v>-65470</v>
          </cell>
          <cell r="O861">
            <v>-18109</v>
          </cell>
          <cell r="P861">
            <v>-136832</v>
          </cell>
          <cell r="Q861">
            <v>79323</v>
          </cell>
          <cell r="R861">
            <v>-7716</v>
          </cell>
          <cell r="S861">
            <v>557469</v>
          </cell>
        </row>
        <row r="862">
          <cell r="D862" t="str">
            <v>0831</v>
          </cell>
          <cell r="E862" t="str">
            <v>028902</v>
          </cell>
          <cell r="F862" t="str">
            <v xml:space="preserve">   </v>
          </cell>
          <cell r="G862" t="str">
            <v>LOCKHART ISD</v>
          </cell>
          <cell r="H862">
            <v>1804420</v>
          </cell>
          <cell r="I862">
            <v>4562882</v>
          </cell>
          <cell r="J862">
            <v>188316</v>
          </cell>
          <cell r="K862">
            <v>-3534541</v>
          </cell>
          <cell r="L862">
            <v>-1113874</v>
          </cell>
          <cell r="M862">
            <v>19344</v>
          </cell>
          <cell r="N862">
            <v>-178585</v>
          </cell>
          <cell r="O862">
            <v>-49397</v>
          </cell>
          <cell r="P862">
            <v>-373248</v>
          </cell>
          <cell r="Q862">
            <v>216374</v>
          </cell>
          <cell r="R862">
            <v>10235</v>
          </cell>
          <cell r="S862">
            <v>1551926</v>
          </cell>
        </row>
        <row r="863">
          <cell r="D863" t="str">
            <v>0832</v>
          </cell>
          <cell r="E863" t="str">
            <v>077902</v>
          </cell>
          <cell r="F863" t="str">
            <v xml:space="preserve">   </v>
          </cell>
          <cell r="G863" t="str">
            <v>LOCKNEY ISD</v>
          </cell>
          <cell r="H863">
            <v>162065</v>
          </cell>
          <cell r="I863">
            <v>409819</v>
          </cell>
          <cell r="J863">
            <v>16914</v>
          </cell>
          <cell r="K863">
            <v>-317458</v>
          </cell>
          <cell r="L863">
            <v>-100043</v>
          </cell>
          <cell r="M863">
            <v>1737</v>
          </cell>
          <cell r="N863">
            <v>-16039</v>
          </cell>
          <cell r="O863">
            <v>-4437</v>
          </cell>
          <cell r="P863">
            <v>-33524</v>
          </cell>
          <cell r="Q863">
            <v>19434</v>
          </cell>
          <cell r="R863">
            <v>20255</v>
          </cell>
          <cell r="S863">
            <v>158723</v>
          </cell>
        </row>
        <row r="864">
          <cell r="D864" t="str">
            <v>1963</v>
          </cell>
          <cell r="E864" t="str">
            <v>160905</v>
          </cell>
          <cell r="F864" t="str">
            <v xml:space="preserve">   </v>
          </cell>
          <cell r="G864" t="str">
            <v>LOHN ISD</v>
          </cell>
          <cell r="H864">
            <v>45366</v>
          </cell>
          <cell r="I864">
            <v>114717</v>
          </cell>
          <cell r="J864">
            <v>4735</v>
          </cell>
          <cell r="K864">
            <v>-88863</v>
          </cell>
          <cell r="L864">
            <v>-28004</v>
          </cell>
          <cell r="M864">
            <v>486</v>
          </cell>
          <cell r="N864">
            <v>-4492</v>
          </cell>
          <cell r="O864">
            <v>-1242</v>
          </cell>
          <cell r="P864">
            <v>-9384</v>
          </cell>
          <cell r="Q864">
            <v>5440</v>
          </cell>
          <cell r="R864">
            <v>7049</v>
          </cell>
          <cell r="S864">
            <v>45808</v>
          </cell>
        </row>
        <row r="865">
          <cell r="D865" t="str">
            <v>0833</v>
          </cell>
          <cell r="E865" t="str">
            <v>141902</v>
          </cell>
          <cell r="F865" t="str">
            <v xml:space="preserve">   </v>
          </cell>
          <cell r="G865" t="str">
            <v>LOMETA ISD</v>
          </cell>
          <cell r="H865">
            <v>120660</v>
          </cell>
          <cell r="I865">
            <v>305117</v>
          </cell>
          <cell r="J865">
            <v>12593</v>
          </cell>
          <cell r="K865">
            <v>-236353</v>
          </cell>
          <cell r="L865">
            <v>-74484</v>
          </cell>
          <cell r="M865">
            <v>1294</v>
          </cell>
          <cell r="N865">
            <v>-11941</v>
          </cell>
          <cell r="O865">
            <v>-3303</v>
          </cell>
          <cell r="P865">
            <v>-24959</v>
          </cell>
          <cell r="Q865">
            <v>14469</v>
          </cell>
          <cell r="R865">
            <v>43933</v>
          </cell>
          <cell r="S865">
            <v>147026</v>
          </cell>
        </row>
        <row r="866">
          <cell r="D866" t="str">
            <v>0834</v>
          </cell>
          <cell r="E866" t="str">
            <v>178906</v>
          </cell>
          <cell r="F866" t="str">
            <v xml:space="preserve">   </v>
          </cell>
          <cell r="G866" t="str">
            <v>LONDON ISD</v>
          </cell>
          <cell r="H866">
            <v>269002</v>
          </cell>
          <cell r="I866">
            <v>680231</v>
          </cell>
          <cell r="J866">
            <v>28074</v>
          </cell>
          <cell r="K866">
            <v>-526927</v>
          </cell>
          <cell r="L866">
            <v>-166056</v>
          </cell>
          <cell r="M866">
            <v>2884</v>
          </cell>
          <cell r="N866">
            <v>-26622</v>
          </cell>
          <cell r="O866">
            <v>-7364</v>
          </cell>
          <cell r="P866">
            <v>-55644</v>
          </cell>
          <cell r="Q866">
            <v>32257</v>
          </cell>
          <cell r="R866">
            <v>25336</v>
          </cell>
          <cell r="S866">
            <v>255171</v>
          </cell>
        </row>
        <row r="867">
          <cell r="D867" t="str">
            <v>0836</v>
          </cell>
          <cell r="E867" t="str">
            <v>116906</v>
          </cell>
          <cell r="F867" t="str">
            <v xml:space="preserve">   </v>
          </cell>
          <cell r="G867" t="str">
            <v>LONE OAK ISD</v>
          </cell>
          <cell r="H867">
            <v>261509</v>
          </cell>
          <cell r="I867">
            <v>661285</v>
          </cell>
          <cell r="J867">
            <v>27292</v>
          </cell>
          <cell r="K867">
            <v>-512250</v>
          </cell>
          <cell r="L867">
            <v>-161430</v>
          </cell>
          <cell r="M867">
            <v>2803</v>
          </cell>
          <cell r="N867">
            <v>-25883</v>
          </cell>
          <cell r="O867">
            <v>-7159</v>
          </cell>
          <cell r="P867">
            <v>-54094</v>
          </cell>
          <cell r="Q867">
            <v>31358</v>
          </cell>
          <cell r="R867">
            <v>14770</v>
          </cell>
          <cell r="S867">
            <v>238201</v>
          </cell>
        </row>
        <row r="868">
          <cell r="D868" t="str">
            <v>0838</v>
          </cell>
          <cell r="E868" t="str">
            <v>092903</v>
          </cell>
          <cell r="F868" t="str">
            <v xml:space="preserve">   </v>
          </cell>
          <cell r="G868" t="str">
            <v>LONGVIEW ISD</v>
          </cell>
          <cell r="H868">
            <v>2668954</v>
          </cell>
          <cell r="I868">
            <v>6749052</v>
          </cell>
          <cell r="J868">
            <v>278542</v>
          </cell>
          <cell r="K868">
            <v>-5228011</v>
          </cell>
          <cell r="L868">
            <v>-1647554</v>
          </cell>
          <cell r="M868">
            <v>28612</v>
          </cell>
          <cell r="N868">
            <v>-264147</v>
          </cell>
          <cell r="O868">
            <v>-73064</v>
          </cell>
          <cell r="P868">
            <v>-552079</v>
          </cell>
          <cell r="Q868">
            <v>320043</v>
          </cell>
          <cell r="R868">
            <v>338268</v>
          </cell>
          <cell r="S868">
            <v>2618616</v>
          </cell>
        </row>
        <row r="869">
          <cell r="D869" t="str">
            <v>1743</v>
          </cell>
          <cell r="E869" t="str">
            <v>083902</v>
          </cell>
          <cell r="F869" t="str">
            <v xml:space="preserve">   </v>
          </cell>
          <cell r="G869" t="str">
            <v>LOOP ISD</v>
          </cell>
          <cell r="H869">
            <v>67717</v>
          </cell>
          <cell r="I869">
            <v>171238</v>
          </cell>
          <cell r="J869">
            <v>7067</v>
          </cell>
          <cell r="K869">
            <v>-132646</v>
          </cell>
          <cell r="L869">
            <v>-41802</v>
          </cell>
          <cell r="M869">
            <v>726</v>
          </cell>
          <cell r="N869">
            <v>-6702</v>
          </cell>
          <cell r="O869">
            <v>-1854</v>
          </cell>
          <cell r="P869">
            <v>-14007</v>
          </cell>
          <cell r="Q869">
            <v>8120</v>
          </cell>
          <cell r="R869">
            <v>11989</v>
          </cell>
          <cell r="S869">
            <v>69846</v>
          </cell>
        </row>
        <row r="870">
          <cell r="D870" t="str">
            <v>0839</v>
          </cell>
          <cell r="E870" t="str">
            <v>168902</v>
          </cell>
          <cell r="F870" t="str">
            <v xml:space="preserve">   </v>
          </cell>
          <cell r="G870" t="str">
            <v>LORAINE ISD</v>
          </cell>
          <cell r="H870">
            <v>56843</v>
          </cell>
          <cell r="I870">
            <v>143740</v>
          </cell>
          <cell r="J870">
            <v>5932</v>
          </cell>
          <cell r="K870">
            <v>-111345</v>
          </cell>
          <cell r="L870">
            <v>-35089</v>
          </cell>
          <cell r="M870">
            <v>609</v>
          </cell>
          <cell r="N870">
            <v>-5626</v>
          </cell>
          <cell r="O870">
            <v>-1556</v>
          </cell>
          <cell r="P870">
            <v>-11758</v>
          </cell>
          <cell r="Q870">
            <v>6816</v>
          </cell>
          <cell r="R870">
            <v>-8599</v>
          </cell>
          <cell r="S870">
            <v>39967</v>
          </cell>
        </row>
        <row r="871">
          <cell r="D871" t="str">
            <v>0840</v>
          </cell>
          <cell r="E871" t="str">
            <v>161907</v>
          </cell>
          <cell r="F871" t="str">
            <v xml:space="preserve">   </v>
          </cell>
          <cell r="G871" t="str">
            <v>LORENA ISD</v>
          </cell>
          <cell r="H871">
            <v>467842</v>
          </cell>
          <cell r="I871">
            <v>1183045</v>
          </cell>
          <cell r="J871">
            <v>48826</v>
          </cell>
          <cell r="K871">
            <v>-916421</v>
          </cell>
          <cell r="L871">
            <v>-288801</v>
          </cell>
          <cell r="M871">
            <v>5015</v>
          </cell>
          <cell r="N871">
            <v>-46302</v>
          </cell>
          <cell r="O871">
            <v>-12808</v>
          </cell>
          <cell r="P871">
            <v>-96774</v>
          </cell>
          <cell r="Q871">
            <v>56101</v>
          </cell>
          <cell r="R871">
            <v>13703</v>
          </cell>
          <cell r="S871">
            <v>413426</v>
          </cell>
        </row>
        <row r="872">
          <cell r="D872" t="str">
            <v>0841</v>
          </cell>
          <cell r="E872" t="str">
            <v>054902</v>
          </cell>
          <cell r="F872" t="str">
            <v xml:space="preserve">   </v>
          </cell>
          <cell r="G872" t="str">
            <v>LORENZO CONS ISD</v>
          </cell>
          <cell r="H872">
            <v>203340</v>
          </cell>
          <cell r="I872">
            <v>514191</v>
          </cell>
          <cell r="J872">
            <v>21221</v>
          </cell>
          <cell r="K872">
            <v>-398307</v>
          </cell>
          <cell r="L872">
            <v>-125522</v>
          </cell>
          <cell r="M872">
            <v>2180</v>
          </cell>
          <cell r="N872">
            <v>-20125</v>
          </cell>
          <cell r="O872">
            <v>-5567</v>
          </cell>
          <cell r="P872">
            <v>-42061</v>
          </cell>
          <cell r="Q872">
            <v>24383</v>
          </cell>
          <cell r="R872">
            <v>-11142</v>
          </cell>
          <cell r="S872">
            <v>162591</v>
          </cell>
        </row>
        <row r="873">
          <cell r="D873" t="str">
            <v>0843</v>
          </cell>
          <cell r="E873" t="str">
            <v>031906</v>
          </cell>
          <cell r="F873" t="str">
            <v xml:space="preserve">   </v>
          </cell>
          <cell r="G873" t="str">
            <v>LOS FRESNOS CONS ISD</v>
          </cell>
          <cell r="H873">
            <v>3313931</v>
          </cell>
          <cell r="I873">
            <v>8380020</v>
          </cell>
          <cell r="J873">
            <v>345854</v>
          </cell>
          <cell r="K873">
            <v>-6491407</v>
          </cell>
          <cell r="L873">
            <v>-2045700</v>
          </cell>
          <cell r="M873">
            <v>35527</v>
          </cell>
          <cell r="N873">
            <v>-327981</v>
          </cell>
          <cell r="O873">
            <v>-90721</v>
          </cell>
          <cell r="P873">
            <v>-685493</v>
          </cell>
          <cell r="Q873">
            <v>397385</v>
          </cell>
          <cell r="R873">
            <v>119632</v>
          </cell>
          <cell r="S873">
            <v>2951047</v>
          </cell>
        </row>
        <row r="874">
          <cell r="D874" t="str">
            <v>1607</v>
          </cell>
          <cell r="E874" t="str">
            <v>241906</v>
          </cell>
          <cell r="F874" t="str">
            <v xml:space="preserve">   </v>
          </cell>
          <cell r="G874" t="str">
            <v>LOUISE ISD</v>
          </cell>
          <cell r="H874">
            <v>112780</v>
          </cell>
          <cell r="I874">
            <v>285189</v>
          </cell>
          <cell r="J874">
            <v>11770</v>
          </cell>
          <cell r="K874">
            <v>-220915</v>
          </cell>
          <cell r="L874">
            <v>-69619</v>
          </cell>
          <cell r="M874">
            <v>1209</v>
          </cell>
          <cell r="N874">
            <v>-11163</v>
          </cell>
          <cell r="O874">
            <v>-3087</v>
          </cell>
          <cell r="P874">
            <v>-23329</v>
          </cell>
          <cell r="Q874">
            <v>13524</v>
          </cell>
          <cell r="R874">
            <v>-25097</v>
          </cell>
          <cell r="S874">
            <v>71262</v>
          </cell>
        </row>
        <row r="875">
          <cell r="D875" t="str">
            <v>1913</v>
          </cell>
          <cell r="E875" t="str">
            <v>043919</v>
          </cell>
          <cell r="F875" t="str">
            <v xml:space="preserve">   </v>
          </cell>
          <cell r="G875" t="str">
            <v>LOVEJOY ISD</v>
          </cell>
          <cell r="H875">
            <v>1672450</v>
          </cell>
          <cell r="I875">
            <v>4229166</v>
          </cell>
          <cell r="J875">
            <v>174543</v>
          </cell>
          <cell r="K875">
            <v>-3276035</v>
          </cell>
          <cell r="L875">
            <v>-1032408</v>
          </cell>
          <cell r="M875">
            <v>17929</v>
          </cell>
          <cell r="N875">
            <v>-165522</v>
          </cell>
          <cell r="O875">
            <v>-45784</v>
          </cell>
          <cell r="P875">
            <v>-345950</v>
          </cell>
          <cell r="Q875">
            <v>200549</v>
          </cell>
          <cell r="R875">
            <v>50108</v>
          </cell>
          <cell r="S875">
            <v>1479046</v>
          </cell>
        </row>
        <row r="876">
          <cell r="D876" t="str">
            <v>0846</v>
          </cell>
          <cell r="E876" t="str">
            <v>113903</v>
          </cell>
          <cell r="F876" t="str">
            <v xml:space="preserve">   </v>
          </cell>
          <cell r="G876" t="str">
            <v>LOVELADY ISD</v>
          </cell>
          <cell r="H876">
            <v>141068</v>
          </cell>
          <cell r="I876">
            <v>356722</v>
          </cell>
          <cell r="J876">
            <v>14722</v>
          </cell>
          <cell r="K876">
            <v>-276327</v>
          </cell>
          <cell r="L876">
            <v>-87082</v>
          </cell>
          <cell r="M876">
            <v>1512</v>
          </cell>
          <cell r="N876">
            <v>-13961</v>
          </cell>
          <cell r="O876">
            <v>-3862</v>
          </cell>
          <cell r="P876">
            <v>-29180</v>
          </cell>
          <cell r="Q876">
            <v>16916</v>
          </cell>
          <cell r="R876">
            <v>-7481</v>
          </cell>
          <cell r="S876">
            <v>113047</v>
          </cell>
        </row>
        <row r="877">
          <cell r="D877" t="str">
            <v>1839</v>
          </cell>
          <cell r="E877" t="str">
            <v>152906</v>
          </cell>
          <cell r="F877" t="str">
            <v xml:space="preserve">   </v>
          </cell>
          <cell r="G877" t="str">
            <v>LUBBOCK COOPER ISD</v>
          </cell>
          <cell r="H877">
            <v>1465793</v>
          </cell>
          <cell r="I877">
            <v>3706587</v>
          </cell>
          <cell r="J877">
            <v>152976</v>
          </cell>
          <cell r="K877">
            <v>-2871230</v>
          </cell>
          <cell r="L877">
            <v>-904838</v>
          </cell>
          <cell r="M877">
            <v>15714</v>
          </cell>
          <cell r="N877">
            <v>-145072</v>
          </cell>
          <cell r="O877">
            <v>-40127</v>
          </cell>
          <cell r="P877">
            <v>-303202</v>
          </cell>
          <cell r="Q877">
            <v>175768</v>
          </cell>
          <cell r="R877">
            <v>-83282</v>
          </cell>
          <cell r="S877">
            <v>1169087</v>
          </cell>
        </row>
        <row r="878">
          <cell r="D878" t="str">
            <v>0847</v>
          </cell>
          <cell r="E878" t="str">
            <v>152901</v>
          </cell>
          <cell r="F878" t="str">
            <v xml:space="preserve">   </v>
          </cell>
          <cell r="G878" t="str">
            <v>LUBBOCK ISD</v>
          </cell>
          <cell r="H878">
            <v>7683247</v>
          </cell>
          <cell r="I878">
            <v>19428819</v>
          </cell>
          <cell r="J878">
            <v>801852</v>
          </cell>
          <cell r="K878">
            <v>-15050126</v>
          </cell>
          <cell r="L878">
            <v>-4742891</v>
          </cell>
          <cell r="M878">
            <v>82368</v>
          </cell>
          <cell r="N878">
            <v>-760418</v>
          </cell>
          <cell r="O878">
            <v>-210334</v>
          </cell>
          <cell r="P878">
            <v>-1589295</v>
          </cell>
          <cell r="Q878">
            <v>921324</v>
          </cell>
          <cell r="R878">
            <v>-493411</v>
          </cell>
          <cell r="S878">
            <v>6071135</v>
          </cell>
        </row>
        <row r="879">
          <cell r="D879" t="str">
            <v>0848</v>
          </cell>
          <cell r="E879" t="str">
            <v>127905</v>
          </cell>
          <cell r="F879" t="str">
            <v xml:space="preserve">   </v>
          </cell>
          <cell r="G879" t="str">
            <v>LUEDERS-AVOCA ISD</v>
          </cell>
          <cell r="H879">
            <v>43657</v>
          </cell>
          <cell r="I879">
            <v>110396</v>
          </cell>
          <cell r="J879">
            <v>4556</v>
          </cell>
          <cell r="K879">
            <v>-85516</v>
          </cell>
          <cell r="L879">
            <v>-26950</v>
          </cell>
          <cell r="M879">
            <v>468</v>
          </cell>
          <cell r="N879">
            <v>-4318</v>
          </cell>
          <cell r="O879">
            <v>-1195</v>
          </cell>
          <cell r="P879">
            <v>-9031</v>
          </cell>
          <cell r="Q879">
            <v>5235</v>
          </cell>
          <cell r="R879">
            <v>-8460</v>
          </cell>
          <cell r="S879">
            <v>28842</v>
          </cell>
        </row>
        <row r="880">
          <cell r="D880" t="str">
            <v>0849</v>
          </cell>
          <cell r="E880" t="str">
            <v>003903</v>
          </cell>
          <cell r="F880" t="str">
            <v xml:space="preserve">   </v>
          </cell>
          <cell r="G880" t="str">
            <v>LUFKIN ISD</v>
          </cell>
          <cell r="H880">
            <v>2302202</v>
          </cell>
          <cell r="I880">
            <v>5821635</v>
          </cell>
          <cell r="J880">
            <v>240266</v>
          </cell>
          <cell r="K880">
            <v>-4509607</v>
          </cell>
          <cell r="L880">
            <v>-1421156</v>
          </cell>
          <cell r="M880">
            <v>24681</v>
          </cell>
          <cell r="N880">
            <v>-227852</v>
          </cell>
          <cell r="O880">
            <v>-63024</v>
          </cell>
          <cell r="P880">
            <v>-476215</v>
          </cell>
          <cell r="Q880">
            <v>276065</v>
          </cell>
          <cell r="R880">
            <v>19631</v>
          </cell>
          <cell r="S880">
            <v>1986626</v>
          </cell>
        </row>
        <row r="881">
          <cell r="D881" t="str">
            <v>0850</v>
          </cell>
          <cell r="E881" t="str">
            <v>028903</v>
          </cell>
          <cell r="F881" t="str">
            <v xml:space="preserve">   </v>
          </cell>
          <cell r="G881" t="str">
            <v>LULING ISD</v>
          </cell>
          <cell r="H881">
            <v>406928</v>
          </cell>
          <cell r="I881">
            <v>1029009</v>
          </cell>
          <cell r="J881">
            <v>42468</v>
          </cell>
          <cell r="K881">
            <v>-797100</v>
          </cell>
          <cell r="L881">
            <v>-251198</v>
          </cell>
          <cell r="M881">
            <v>4362</v>
          </cell>
          <cell r="N881">
            <v>-40273</v>
          </cell>
          <cell r="O881">
            <v>-11140</v>
          </cell>
          <cell r="P881">
            <v>-84174</v>
          </cell>
          <cell r="Q881">
            <v>48796</v>
          </cell>
          <cell r="R881">
            <v>8472</v>
          </cell>
          <cell r="S881">
            <v>356150</v>
          </cell>
        </row>
        <row r="882">
          <cell r="D882" t="str">
            <v>1646</v>
          </cell>
          <cell r="E882" t="str">
            <v>100907</v>
          </cell>
          <cell r="F882" t="str">
            <v xml:space="preserve">   </v>
          </cell>
          <cell r="G882" t="str">
            <v>LUMBERTON ISD</v>
          </cell>
          <cell r="H882">
            <v>862289</v>
          </cell>
          <cell r="I882">
            <v>2180492</v>
          </cell>
          <cell r="J882">
            <v>89992</v>
          </cell>
          <cell r="K882">
            <v>-1689072</v>
          </cell>
          <cell r="L882">
            <v>-532294</v>
          </cell>
          <cell r="M882">
            <v>9244</v>
          </cell>
          <cell r="N882">
            <v>-85341</v>
          </cell>
          <cell r="O882">
            <v>-23606</v>
          </cell>
          <cell r="P882">
            <v>-178366</v>
          </cell>
          <cell r="Q882">
            <v>103400</v>
          </cell>
          <cell r="R882">
            <v>-9982</v>
          </cell>
          <cell r="S882">
            <v>726756</v>
          </cell>
        </row>
        <row r="883">
          <cell r="D883" t="str">
            <v>0851</v>
          </cell>
          <cell r="E883" t="str">
            <v>245902</v>
          </cell>
          <cell r="F883" t="str">
            <v xml:space="preserve">   </v>
          </cell>
          <cell r="G883" t="str">
            <v>LYFORD CONS ISD</v>
          </cell>
          <cell r="H883">
            <v>531702</v>
          </cell>
          <cell r="I883">
            <v>1344528</v>
          </cell>
          <cell r="J883">
            <v>55490</v>
          </cell>
          <cell r="K883">
            <v>-1041511</v>
          </cell>
          <cell r="L883">
            <v>-328221</v>
          </cell>
          <cell r="M883">
            <v>5700</v>
          </cell>
          <cell r="N883">
            <v>-52621</v>
          </cell>
          <cell r="O883">
            <v>-14556</v>
          </cell>
          <cell r="P883">
            <v>-109984</v>
          </cell>
          <cell r="Q883">
            <v>63758</v>
          </cell>
          <cell r="R883">
            <v>-22764</v>
          </cell>
          <cell r="S883">
            <v>431521</v>
          </cell>
        </row>
        <row r="884">
          <cell r="D884" t="str">
            <v>0853</v>
          </cell>
          <cell r="E884" t="str">
            <v>007904</v>
          </cell>
          <cell r="F884" t="str">
            <v xml:space="preserve">   </v>
          </cell>
          <cell r="G884" t="str">
            <v>LYTLE ISD</v>
          </cell>
          <cell r="H884">
            <v>613985</v>
          </cell>
          <cell r="I884">
            <v>1552599</v>
          </cell>
          <cell r="J884">
            <v>64078</v>
          </cell>
          <cell r="K884">
            <v>-1202688</v>
          </cell>
          <cell r="L884">
            <v>-379015</v>
          </cell>
          <cell r="M884">
            <v>6582</v>
          </cell>
          <cell r="N884">
            <v>-60767</v>
          </cell>
          <cell r="O884">
            <v>-16808</v>
          </cell>
          <cell r="P884">
            <v>-127004</v>
          </cell>
          <cell r="Q884">
            <v>73625</v>
          </cell>
          <cell r="R884">
            <v>-86256</v>
          </cell>
          <cell r="S884">
            <v>438331</v>
          </cell>
        </row>
        <row r="885">
          <cell r="D885" t="str">
            <v>0854</v>
          </cell>
          <cell r="E885" t="str">
            <v>129905</v>
          </cell>
          <cell r="F885" t="str">
            <v xml:space="preserve">   </v>
          </cell>
          <cell r="G885" t="str">
            <v>MABANK ISD</v>
          </cell>
          <cell r="H885">
            <v>1052174</v>
          </cell>
          <cell r="I885">
            <v>2660658</v>
          </cell>
          <cell r="J885">
            <v>109809</v>
          </cell>
          <cell r="K885">
            <v>-2061023</v>
          </cell>
          <cell r="L885">
            <v>-649510</v>
          </cell>
          <cell r="M885">
            <v>11280</v>
          </cell>
          <cell r="N885">
            <v>-104134</v>
          </cell>
          <cell r="O885">
            <v>-28804</v>
          </cell>
          <cell r="P885">
            <v>-217644</v>
          </cell>
          <cell r="Q885">
            <v>126170</v>
          </cell>
          <cell r="R885">
            <v>74896</v>
          </cell>
          <cell r="S885">
            <v>973872</v>
          </cell>
        </row>
        <row r="886">
          <cell r="D886" t="str">
            <v>0855</v>
          </cell>
          <cell r="E886" t="str">
            <v>154901</v>
          </cell>
          <cell r="F886" t="str">
            <v xml:space="preserve">   </v>
          </cell>
          <cell r="G886" t="str">
            <v>MADISONVILLE CONS ISD</v>
          </cell>
          <cell r="H886">
            <v>644291</v>
          </cell>
          <cell r="I886">
            <v>1629236</v>
          </cell>
          <cell r="J886">
            <v>67241</v>
          </cell>
          <cell r="K886">
            <v>-1262053</v>
          </cell>
          <cell r="L886">
            <v>-397723</v>
          </cell>
          <cell r="M886">
            <v>6907</v>
          </cell>
          <cell r="N886">
            <v>-63765</v>
          </cell>
          <cell r="O886">
            <v>-17638</v>
          </cell>
          <cell r="P886">
            <v>-133273</v>
          </cell>
          <cell r="Q886">
            <v>77259</v>
          </cell>
          <cell r="R886">
            <v>-24115</v>
          </cell>
          <cell r="S886">
            <v>526367</v>
          </cell>
        </row>
        <row r="887">
          <cell r="D887" t="str">
            <v>1560</v>
          </cell>
          <cell r="E887" t="str">
            <v>170906</v>
          </cell>
          <cell r="F887" t="str">
            <v xml:space="preserve">   </v>
          </cell>
          <cell r="G887" t="str">
            <v>MAGNOLIA ISD</v>
          </cell>
          <cell r="H887">
            <v>4139228</v>
          </cell>
          <cell r="I887">
            <v>10466971</v>
          </cell>
          <cell r="J887">
            <v>431985</v>
          </cell>
          <cell r="K887">
            <v>-8108019</v>
          </cell>
          <cell r="L887">
            <v>-2555158</v>
          </cell>
          <cell r="M887">
            <v>44374</v>
          </cell>
          <cell r="N887">
            <v>-409660</v>
          </cell>
          <cell r="O887">
            <v>-113314</v>
          </cell>
          <cell r="P887">
            <v>-856208</v>
          </cell>
          <cell r="Q887">
            <v>496349</v>
          </cell>
          <cell r="R887">
            <v>230323</v>
          </cell>
          <cell r="S887">
            <v>3766871</v>
          </cell>
        </row>
        <row r="888">
          <cell r="D888" t="str">
            <v>0856</v>
          </cell>
          <cell r="E888" t="str">
            <v>107906</v>
          </cell>
          <cell r="F888" t="str">
            <v xml:space="preserve">   </v>
          </cell>
          <cell r="G888" t="str">
            <v>MALAKOFF ISD</v>
          </cell>
          <cell r="H888">
            <v>490489</v>
          </cell>
          <cell r="I888">
            <v>1240312</v>
          </cell>
          <cell r="J888">
            <v>51189</v>
          </cell>
          <cell r="K888">
            <v>-960781</v>
          </cell>
          <cell r="L888">
            <v>-302780</v>
          </cell>
          <cell r="M888">
            <v>5258</v>
          </cell>
          <cell r="N888">
            <v>-48545</v>
          </cell>
          <cell r="O888">
            <v>-13427</v>
          </cell>
          <cell r="P888">
            <v>-101459</v>
          </cell>
          <cell r="Q888">
            <v>58816</v>
          </cell>
          <cell r="R888">
            <v>44846</v>
          </cell>
          <cell r="S888">
            <v>463918</v>
          </cell>
        </row>
        <row r="889">
          <cell r="D889" t="str">
            <v>0857</v>
          </cell>
          <cell r="E889" t="str">
            <v>109908</v>
          </cell>
          <cell r="F889" t="str">
            <v xml:space="preserve">   </v>
          </cell>
          <cell r="G889" t="str">
            <v>MALONE ISD</v>
          </cell>
          <cell r="H889">
            <v>40828</v>
          </cell>
          <cell r="I889">
            <v>103242</v>
          </cell>
          <cell r="J889">
            <v>4261</v>
          </cell>
          <cell r="K889">
            <v>-79975</v>
          </cell>
          <cell r="L889">
            <v>-25203</v>
          </cell>
          <cell r="M889">
            <v>438</v>
          </cell>
          <cell r="N889">
            <v>-4040</v>
          </cell>
          <cell r="O889">
            <v>-1118</v>
          </cell>
          <cell r="P889">
            <v>-8445</v>
          </cell>
          <cell r="Q889">
            <v>4896</v>
          </cell>
          <cell r="R889">
            <v>-3383</v>
          </cell>
          <cell r="S889">
            <v>31501</v>
          </cell>
        </row>
        <row r="890">
          <cell r="D890" t="str">
            <v>1998</v>
          </cell>
          <cell r="E890" t="str">
            <v>019910</v>
          </cell>
          <cell r="F890" t="str">
            <v xml:space="preserve">   </v>
          </cell>
          <cell r="G890" t="str">
            <v>MALTA ISD</v>
          </cell>
          <cell r="H890">
            <v>31991</v>
          </cell>
          <cell r="I890">
            <v>80897</v>
          </cell>
          <cell r="J890">
            <v>3339</v>
          </cell>
          <cell r="K890">
            <v>-62665</v>
          </cell>
          <cell r="L890">
            <v>-19748</v>
          </cell>
          <cell r="M890">
            <v>343</v>
          </cell>
          <cell r="N890">
            <v>-3168</v>
          </cell>
          <cell r="O890">
            <v>-876</v>
          </cell>
          <cell r="P890">
            <v>-6617</v>
          </cell>
          <cell r="Q890">
            <v>3836</v>
          </cell>
          <cell r="R890">
            <v>-2097</v>
          </cell>
          <cell r="S890">
            <v>25235</v>
          </cell>
        </row>
        <row r="891">
          <cell r="D891" t="str">
            <v>0858</v>
          </cell>
          <cell r="E891" t="str">
            <v>227907</v>
          </cell>
          <cell r="F891" t="str">
            <v xml:space="preserve">   </v>
          </cell>
          <cell r="G891" t="str">
            <v>MANOR ISD</v>
          </cell>
          <cell r="H891">
            <v>3450709</v>
          </cell>
          <cell r="I891">
            <v>8725896</v>
          </cell>
          <cell r="J891">
            <v>360129</v>
          </cell>
          <cell r="K891">
            <v>-6759332</v>
          </cell>
          <cell r="L891">
            <v>-2130133</v>
          </cell>
          <cell r="M891">
            <v>36993</v>
          </cell>
          <cell r="N891">
            <v>-341519</v>
          </cell>
          <cell r="O891">
            <v>-94466</v>
          </cell>
          <cell r="P891">
            <v>-713786</v>
          </cell>
          <cell r="Q891">
            <v>413786</v>
          </cell>
          <cell r="R891">
            <v>111811</v>
          </cell>
          <cell r="S891">
            <v>3060088</v>
          </cell>
        </row>
        <row r="892">
          <cell r="D892" t="str">
            <v>0859</v>
          </cell>
          <cell r="E892" t="str">
            <v>220908</v>
          </cell>
          <cell r="F892" t="str">
            <v xml:space="preserve">   </v>
          </cell>
          <cell r="G892" t="str">
            <v>MANSFIELD ISD</v>
          </cell>
          <cell r="H892">
            <v>11110118</v>
          </cell>
          <cell r="I892">
            <v>28094435</v>
          </cell>
          <cell r="J892">
            <v>1159493</v>
          </cell>
          <cell r="K892">
            <v>-21762764</v>
          </cell>
          <cell r="L892">
            <v>-6858310</v>
          </cell>
          <cell r="M892">
            <v>119106</v>
          </cell>
          <cell r="N892">
            <v>-1099574</v>
          </cell>
          <cell r="O892">
            <v>-304147</v>
          </cell>
          <cell r="P892">
            <v>-2298150</v>
          </cell>
          <cell r="Q892">
            <v>1332252</v>
          </cell>
          <cell r="R892">
            <v>306279</v>
          </cell>
          <cell r="S892">
            <v>9798738</v>
          </cell>
        </row>
        <row r="893">
          <cell r="D893" t="str">
            <v>0860</v>
          </cell>
          <cell r="E893" t="str">
            <v>022902</v>
          </cell>
          <cell r="F893" t="str">
            <v xml:space="preserve">   </v>
          </cell>
          <cell r="G893" t="str">
            <v>MARATHON ISD</v>
          </cell>
          <cell r="H893">
            <v>33481</v>
          </cell>
          <cell r="I893">
            <v>84663</v>
          </cell>
          <cell r="J893">
            <v>3494</v>
          </cell>
          <cell r="K893">
            <v>-65582</v>
          </cell>
          <cell r="L893">
            <v>-20668</v>
          </cell>
          <cell r="M893">
            <v>359</v>
          </cell>
          <cell r="N893">
            <v>-3315</v>
          </cell>
          <cell r="O893">
            <v>-917</v>
          </cell>
          <cell r="P893">
            <v>-6926</v>
          </cell>
          <cell r="Q893">
            <v>4015</v>
          </cell>
          <cell r="R893">
            <v>10847</v>
          </cell>
          <cell r="S893">
            <v>39451</v>
          </cell>
        </row>
        <row r="894">
          <cell r="D894" t="str">
            <v>0861</v>
          </cell>
          <cell r="E894" t="str">
            <v>027904</v>
          </cell>
          <cell r="F894" t="str">
            <v xml:space="preserve">   </v>
          </cell>
          <cell r="G894" t="str">
            <v>MARBLE FALLS ISD</v>
          </cell>
          <cell r="H894">
            <v>1373369</v>
          </cell>
          <cell r="I894">
            <v>3472873</v>
          </cell>
          <cell r="J894">
            <v>143330</v>
          </cell>
          <cell r="K894">
            <v>-2690188</v>
          </cell>
          <cell r="L894">
            <v>-847785</v>
          </cell>
          <cell r="M894">
            <v>14723</v>
          </cell>
          <cell r="N894">
            <v>-135924</v>
          </cell>
          <cell r="O894">
            <v>-37597</v>
          </cell>
          <cell r="P894">
            <v>-284084</v>
          </cell>
          <cell r="Q894">
            <v>164685</v>
          </cell>
          <cell r="R894">
            <v>-106887</v>
          </cell>
          <cell r="S894">
            <v>1066515</v>
          </cell>
        </row>
        <row r="895">
          <cell r="D895" t="str">
            <v>0862</v>
          </cell>
          <cell r="E895" t="str">
            <v>189901</v>
          </cell>
          <cell r="F895" t="str">
            <v xml:space="preserve">   </v>
          </cell>
          <cell r="G895" t="str">
            <v>MARFA ISD</v>
          </cell>
          <cell r="H895">
            <v>123373</v>
          </cell>
          <cell r="I895">
            <v>311977</v>
          </cell>
          <cell r="J895">
            <v>12876</v>
          </cell>
          <cell r="K895">
            <v>-241667</v>
          </cell>
          <cell r="L895">
            <v>-76159</v>
          </cell>
          <cell r="M895">
            <v>1323</v>
          </cell>
          <cell r="N895">
            <v>-12211</v>
          </cell>
          <cell r="O895">
            <v>-3377</v>
          </cell>
          <cell r="P895">
            <v>-25520</v>
          </cell>
          <cell r="Q895">
            <v>14794</v>
          </cell>
          <cell r="R895">
            <v>12758</v>
          </cell>
          <cell r="S895">
            <v>118167</v>
          </cell>
        </row>
        <row r="896">
          <cell r="D896" t="str">
            <v>1771</v>
          </cell>
          <cell r="E896" t="str">
            <v>094904</v>
          </cell>
          <cell r="F896" t="str">
            <v xml:space="preserve">   </v>
          </cell>
          <cell r="G896" t="str">
            <v>MARION ISD</v>
          </cell>
          <cell r="H896">
            <v>366909</v>
          </cell>
          <cell r="I896">
            <v>927813</v>
          </cell>
          <cell r="J896">
            <v>38292</v>
          </cell>
          <cell r="K896">
            <v>-718711</v>
          </cell>
          <cell r="L896">
            <v>-226494</v>
          </cell>
          <cell r="M896">
            <v>3933</v>
          </cell>
          <cell r="N896">
            <v>-36313</v>
          </cell>
          <cell r="O896">
            <v>-10044</v>
          </cell>
          <cell r="P896">
            <v>-75896</v>
          </cell>
          <cell r="Q896">
            <v>43997</v>
          </cell>
          <cell r="R896">
            <v>-4054</v>
          </cell>
          <cell r="S896">
            <v>309432</v>
          </cell>
        </row>
        <row r="897">
          <cell r="D897" t="str">
            <v>1332</v>
          </cell>
          <cell r="E897" t="str">
            <v>073903</v>
          </cell>
          <cell r="F897" t="str">
            <v xml:space="preserve">   </v>
          </cell>
          <cell r="G897" t="str">
            <v>MARLIN ISD</v>
          </cell>
          <cell r="H897">
            <v>600075</v>
          </cell>
          <cell r="I897">
            <v>1517425</v>
          </cell>
          <cell r="J897">
            <v>62626</v>
          </cell>
          <cell r="K897">
            <v>-1175442</v>
          </cell>
          <cell r="L897">
            <v>-370428</v>
          </cell>
          <cell r="M897">
            <v>6433</v>
          </cell>
          <cell r="N897">
            <v>-59389</v>
          </cell>
          <cell r="O897">
            <v>-16427</v>
          </cell>
          <cell r="P897">
            <v>-124127</v>
          </cell>
          <cell r="Q897">
            <v>71957</v>
          </cell>
          <cell r="R897">
            <v>58844</v>
          </cell>
          <cell r="S897">
            <v>571547</v>
          </cell>
        </row>
        <row r="898">
          <cell r="D898" t="str">
            <v>0864</v>
          </cell>
          <cell r="E898" t="str">
            <v>102902</v>
          </cell>
          <cell r="F898" t="str">
            <v xml:space="preserve">   </v>
          </cell>
          <cell r="G898" t="str">
            <v>MARSHALL ISD</v>
          </cell>
          <cell r="H898">
            <v>1554533</v>
          </cell>
          <cell r="I898">
            <v>3930987</v>
          </cell>
          <cell r="J898">
            <v>162237</v>
          </cell>
          <cell r="K898">
            <v>-3045056</v>
          </cell>
          <cell r="L898">
            <v>-959618</v>
          </cell>
          <cell r="M898">
            <v>16665</v>
          </cell>
          <cell r="N898">
            <v>-153853</v>
          </cell>
          <cell r="O898">
            <v>-42556</v>
          </cell>
          <cell r="P898">
            <v>-321558</v>
          </cell>
          <cell r="Q898">
            <v>186409</v>
          </cell>
          <cell r="R898">
            <v>-121370</v>
          </cell>
          <cell r="S898">
            <v>1206820</v>
          </cell>
        </row>
        <row r="899">
          <cell r="D899" t="str">
            <v>0865</v>
          </cell>
          <cell r="E899" t="str">
            <v>161908</v>
          </cell>
          <cell r="F899" t="str">
            <v xml:space="preserve">   </v>
          </cell>
          <cell r="G899" t="str">
            <v>MART ISD</v>
          </cell>
          <cell r="H899">
            <v>177097</v>
          </cell>
          <cell r="I899">
            <v>447830</v>
          </cell>
          <cell r="J899">
            <v>18482</v>
          </cell>
          <cell r="K899">
            <v>-346902</v>
          </cell>
          <cell r="L899">
            <v>-109323</v>
          </cell>
          <cell r="M899">
            <v>1899</v>
          </cell>
          <cell r="N899">
            <v>-17528</v>
          </cell>
          <cell r="O899">
            <v>-4848</v>
          </cell>
          <cell r="P899">
            <v>-36633</v>
          </cell>
          <cell r="Q899">
            <v>21236</v>
          </cell>
          <cell r="R899">
            <v>30628</v>
          </cell>
          <cell r="S899">
            <v>181938</v>
          </cell>
        </row>
        <row r="900">
          <cell r="D900" t="str">
            <v>0867</v>
          </cell>
          <cell r="E900" t="str">
            <v>234905</v>
          </cell>
          <cell r="F900" t="str">
            <v xml:space="preserve">   </v>
          </cell>
          <cell r="G900" t="str">
            <v>MARTINS MILL ISD</v>
          </cell>
          <cell r="H900">
            <v>144516</v>
          </cell>
          <cell r="I900">
            <v>365441</v>
          </cell>
          <cell r="J900">
            <v>15082</v>
          </cell>
          <cell r="K900">
            <v>-283081</v>
          </cell>
          <cell r="L900">
            <v>-89210</v>
          </cell>
          <cell r="M900">
            <v>1549</v>
          </cell>
          <cell r="N900">
            <v>-14302</v>
          </cell>
          <cell r="O900">
            <v>-3956</v>
          </cell>
          <cell r="P900">
            <v>-29893</v>
          </cell>
          <cell r="Q900">
            <v>17329</v>
          </cell>
          <cell r="R900">
            <v>7316</v>
          </cell>
          <cell r="S900">
            <v>130791</v>
          </cell>
        </row>
        <row r="901">
          <cell r="D901" t="str">
            <v>1952</v>
          </cell>
          <cell r="E901" t="str">
            <v>174909</v>
          </cell>
          <cell r="F901" t="str">
            <v xml:space="preserve">   </v>
          </cell>
          <cell r="G901" t="str">
            <v>MARTINSVILLE ISD</v>
          </cell>
          <cell r="H901">
            <v>85837</v>
          </cell>
          <cell r="I901">
            <v>217059</v>
          </cell>
          <cell r="J901">
            <v>8958</v>
          </cell>
          <cell r="K901">
            <v>-168140</v>
          </cell>
          <cell r="L901">
            <v>-52988</v>
          </cell>
          <cell r="M901">
            <v>920</v>
          </cell>
          <cell r="N901">
            <v>-8496</v>
          </cell>
          <cell r="O901">
            <v>-2350</v>
          </cell>
          <cell r="P901">
            <v>-17756</v>
          </cell>
          <cell r="Q901">
            <v>10293</v>
          </cell>
          <cell r="R901">
            <v>1489</v>
          </cell>
          <cell r="S901">
            <v>74826</v>
          </cell>
        </row>
        <row r="902">
          <cell r="D902" t="str">
            <v>0868</v>
          </cell>
          <cell r="E902" t="str">
            <v>157901</v>
          </cell>
          <cell r="F902" t="str">
            <v xml:space="preserve">   </v>
          </cell>
          <cell r="G902" t="str">
            <v>MASON ISD</v>
          </cell>
          <cell r="H902">
            <v>195897</v>
          </cell>
          <cell r="I902">
            <v>495371</v>
          </cell>
          <cell r="J902">
            <v>20445</v>
          </cell>
          <cell r="K902">
            <v>-383728</v>
          </cell>
          <cell r="L902">
            <v>-120928</v>
          </cell>
          <cell r="M902">
            <v>2100</v>
          </cell>
          <cell r="N902">
            <v>-19389</v>
          </cell>
          <cell r="O902">
            <v>-5363</v>
          </cell>
          <cell r="P902">
            <v>-40522</v>
          </cell>
          <cell r="Q902">
            <v>23491</v>
          </cell>
          <cell r="R902">
            <v>18630</v>
          </cell>
          <cell r="S902">
            <v>186004</v>
          </cell>
        </row>
        <row r="903">
          <cell r="D903" t="str">
            <v>0871</v>
          </cell>
          <cell r="E903" t="str">
            <v>158904</v>
          </cell>
          <cell r="F903" t="str">
            <v xml:space="preserve">   </v>
          </cell>
          <cell r="G903" t="str">
            <v>MATAGORDA ISD</v>
          </cell>
          <cell r="H903">
            <v>42400</v>
          </cell>
          <cell r="I903">
            <v>107217</v>
          </cell>
          <cell r="J903">
            <v>4425</v>
          </cell>
          <cell r="K903">
            <v>-83053</v>
          </cell>
          <cell r="L903">
            <v>-26173</v>
          </cell>
          <cell r="M903">
            <v>455</v>
          </cell>
          <cell r="N903">
            <v>-4197</v>
          </cell>
          <cell r="O903">
            <v>-1161</v>
          </cell>
          <cell r="P903">
            <v>-8770</v>
          </cell>
          <cell r="Q903">
            <v>5084</v>
          </cell>
          <cell r="R903">
            <v>-694</v>
          </cell>
          <cell r="S903">
            <v>35533</v>
          </cell>
        </row>
        <row r="904">
          <cell r="D904" t="str">
            <v>0872</v>
          </cell>
          <cell r="E904" t="str">
            <v>205904</v>
          </cell>
          <cell r="F904" t="str">
            <v xml:space="preserve">   </v>
          </cell>
          <cell r="G904" t="str">
            <v>MATHIS ISD</v>
          </cell>
          <cell r="H904">
            <v>607505</v>
          </cell>
          <cell r="I904">
            <v>1536213</v>
          </cell>
          <cell r="J904">
            <v>63401</v>
          </cell>
          <cell r="K904">
            <v>-1189995</v>
          </cell>
          <cell r="L904">
            <v>-375015</v>
          </cell>
          <cell r="M904">
            <v>6513</v>
          </cell>
          <cell r="N904">
            <v>-60125</v>
          </cell>
          <cell r="O904">
            <v>-16631</v>
          </cell>
          <cell r="P904">
            <v>-125664</v>
          </cell>
          <cell r="Q904">
            <v>72848</v>
          </cell>
          <cell r="R904">
            <v>153590</v>
          </cell>
          <cell r="S904">
            <v>672640</v>
          </cell>
        </row>
        <row r="905">
          <cell r="D905" t="str">
            <v>0873</v>
          </cell>
          <cell r="E905" t="str">
            <v>019903</v>
          </cell>
          <cell r="F905" t="str">
            <v xml:space="preserve">   </v>
          </cell>
          <cell r="G905" t="str">
            <v>MAUD ISD</v>
          </cell>
          <cell r="H905">
            <v>151062</v>
          </cell>
          <cell r="I905">
            <v>381995</v>
          </cell>
          <cell r="J905">
            <v>15765</v>
          </cell>
          <cell r="K905">
            <v>-295904</v>
          </cell>
          <cell r="L905">
            <v>-93251</v>
          </cell>
          <cell r="M905">
            <v>1619</v>
          </cell>
          <cell r="N905">
            <v>-14950</v>
          </cell>
          <cell r="O905">
            <v>-4135</v>
          </cell>
          <cell r="P905">
            <v>-31248</v>
          </cell>
          <cell r="Q905">
            <v>18114</v>
          </cell>
          <cell r="R905">
            <v>5152</v>
          </cell>
          <cell r="S905">
            <v>134219</v>
          </cell>
        </row>
        <row r="906">
          <cell r="D906" t="str">
            <v>2003</v>
          </cell>
          <cell r="E906" t="str">
            <v>025905</v>
          </cell>
          <cell r="F906" t="str">
            <v xml:space="preserve">   </v>
          </cell>
          <cell r="G906" t="str">
            <v>MAY ISD</v>
          </cell>
          <cell r="H906">
            <v>75338</v>
          </cell>
          <cell r="I906">
            <v>190510</v>
          </cell>
          <cell r="J906">
            <v>7863</v>
          </cell>
          <cell r="K906">
            <v>-147575</v>
          </cell>
          <cell r="L906">
            <v>-46507</v>
          </cell>
          <cell r="M906">
            <v>808</v>
          </cell>
          <cell r="N906">
            <v>-7455</v>
          </cell>
          <cell r="O906">
            <v>-2062</v>
          </cell>
          <cell r="P906">
            <v>-15584</v>
          </cell>
          <cell r="Q906">
            <v>9034</v>
          </cell>
          <cell r="R906">
            <v>-5901</v>
          </cell>
          <cell r="S906">
            <v>58469</v>
          </cell>
        </row>
        <row r="907">
          <cell r="D907" t="str">
            <v>0877</v>
          </cell>
          <cell r="E907" t="str">
            <v>070915</v>
          </cell>
          <cell r="F907" t="str">
            <v xml:space="preserve">   </v>
          </cell>
          <cell r="G907" t="str">
            <v>MAYPEARL ISD</v>
          </cell>
          <cell r="H907">
            <v>307466</v>
          </cell>
          <cell r="I907">
            <v>777498</v>
          </cell>
          <cell r="J907">
            <v>32088</v>
          </cell>
          <cell r="K907">
            <v>-602272</v>
          </cell>
          <cell r="L907">
            <v>-189800</v>
          </cell>
          <cell r="M907">
            <v>3296</v>
          </cell>
          <cell r="N907">
            <v>-30430</v>
          </cell>
          <cell r="O907">
            <v>-8417</v>
          </cell>
          <cell r="P907">
            <v>-63600</v>
          </cell>
          <cell r="Q907">
            <v>36869</v>
          </cell>
          <cell r="R907">
            <v>45384</v>
          </cell>
          <cell r="S907">
            <v>308082</v>
          </cell>
        </row>
        <row r="908">
          <cell r="D908" t="str">
            <v>0879</v>
          </cell>
          <cell r="E908" t="str">
            <v>108906</v>
          </cell>
          <cell r="F908" t="str">
            <v xml:space="preserve">   </v>
          </cell>
          <cell r="G908" t="str">
            <v>MCALLEN ISD</v>
          </cell>
          <cell r="H908">
            <v>7270691</v>
          </cell>
          <cell r="I908">
            <v>18385580</v>
          </cell>
          <cell r="J908">
            <v>758796</v>
          </cell>
          <cell r="K908">
            <v>-14242003</v>
          </cell>
          <cell r="L908">
            <v>-4488220</v>
          </cell>
          <cell r="M908">
            <v>77945</v>
          </cell>
          <cell r="N908">
            <v>-719584</v>
          </cell>
          <cell r="O908">
            <v>-199040</v>
          </cell>
          <cell r="P908">
            <v>-1503957</v>
          </cell>
          <cell r="Q908">
            <v>871853</v>
          </cell>
          <cell r="R908">
            <v>450902</v>
          </cell>
          <cell r="S908">
            <v>6662963</v>
          </cell>
        </row>
        <row r="909">
          <cell r="D909" t="str">
            <v>0880</v>
          </cell>
          <cell r="E909" t="str">
            <v>231901</v>
          </cell>
          <cell r="F909" t="str">
            <v xml:space="preserve">   </v>
          </cell>
          <cell r="G909" t="str">
            <v>MCCAMEY ISD</v>
          </cell>
          <cell r="H909">
            <v>213577</v>
          </cell>
          <cell r="I909">
            <v>540079</v>
          </cell>
          <cell r="J909">
            <v>22290</v>
          </cell>
          <cell r="K909">
            <v>-418361</v>
          </cell>
          <cell r="L909">
            <v>-131842</v>
          </cell>
          <cell r="M909">
            <v>2290</v>
          </cell>
          <cell r="N909">
            <v>-21137</v>
          </cell>
          <cell r="O909">
            <v>-5847</v>
          </cell>
          <cell r="P909">
            <v>-44179</v>
          </cell>
          <cell r="Q909">
            <v>25611</v>
          </cell>
          <cell r="R909">
            <v>-32828</v>
          </cell>
          <cell r="S909">
            <v>149653</v>
          </cell>
        </row>
        <row r="910">
          <cell r="D910" t="str">
            <v>1898</v>
          </cell>
          <cell r="E910" t="str">
            <v>011905</v>
          </cell>
          <cell r="F910" t="str">
            <v xml:space="preserve">   </v>
          </cell>
          <cell r="G910" t="str">
            <v>MCDADE ISD</v>
          </cell>
          <cell r="H910">
            <v>114616</v>
          </cell>
          <cell r="I910">
            <v>289831</v>
          </cell>
          <cell r="J910">
            <v>11962</v>
          </cell>
          <cell r="K910">
            <v>-224512</v>
          </cell>
          <cell r="L910">
            <v>-70753</v>
          </cell>
          <cell r="M910">
            <v>1229</v>
          </cell>
          <cell r="N910">
            <v>-11345</v>
          </cell>
          <cell r="O910">
            <v>-3138</v>
          </cell>
          <cell r="P910">
            <v>-23708</v>
          </cell>
          <cell r="Q910">
            <v>13744</v>
          </cell>
          <cell r="R910">
            <v>14450</v>
          </cell>
          <cell r="S910">
            <v>112376</v>
          </cell>
        </row>
        <row r="911">
          <cell r="D911" t="str">
            <v>0884</v>
          </cell>
          <cell r="E911" t="str">
            <v>161909</v>
          </cell>
          <cell r="F911" t="str">
            <v xml:space="preserve">   </v>
          </cell>
          <cell r="G911" t="str">
            <v>MCGREGOR ISD</v>
          </cell>
          <cell r="H911">
            <v>519266</v>
          </cell>
          <cell r="I911">
            <v>1313080</v>
          </cell>
          <cell r="J911">
            <v>54192</v>
          </cell>
          <cell r="K911">
            <v>-1017150</v>
          </cell>
          <cell r="L911">
            <v>-320544</v>
          </cell>
          <cell r="M911">
            <v>5567</v>
          </cell>
          <cell r="N911">
            <v>-51393</v>
          </cell>
          <cell r="O911">
            <v>-14215</v>
          </cell>
          <cell r="P911">
            <v>-107411</v>
          </cell>
          <cell r="Q911">
            <v>62267</v>
          </cell>
          <cell r="R911">
            <v>-8602</v>
          </cell>
          <cell r="S911">
            <v>435057</v>
          </cell>
        </row>
        <row r="912">
          <cell r="D912" t="str">
            <v>0885</v>
          </cell>
          <cell r="E912" t="str">
            <v>043907</v>
          </cell>
          <cell r="F912" t="str">
            <v xml:space="preserve">   </v>
          </cell>
          <cell r="G912" t="str">
            <v>MCKINNEY ISD</v>
          </cell>
          <cell r="H912">
            <v>7897849</v>
          </cell>
          <cell r="I912">
            <v>19971490</v>
          </cell>
          <cell r="J912">
            <v>824249</v>
          </cell>
          <cell r="K912">
            <v>-15470495</v>
          </cell>
          <cell r="L912">
            <v>-4875366</v>
          </cell>
          <cell r="M912">
            <v>84669</v>
          </cell>
          <cell r="N912">
            <v>-781656</v>
          </cell>
          <cell r="O912">
            <v>-216209</v>
          </cell>
          <cell r="P912">
            <v>-1633686</v>
          </cell>
          <cell r="Q912">
            <v>947058</v>
          </cell>
          <cell r="R912">
            <v>151336</v>
          </cell>
          <cell r="S912">
            <v>6899239</v>
          </cell>
        </row>
        <row r="913">
          <cell r="D913" t="str">
            <v>0886</v>
          </cell>
          <cell r="E913" t="str">
            <v>090903</v>
          </cell>
          <cell r="F913" t="str">
            <v xml:space="preserve">   </v>
          </cell>
          <cell r="G913" t="str">
            <v>MCLEAN ISD</v>
          </cell>
          <cell r="H913">
            <v>54328</v>
          </cell>
          <cell r="I913">
            <v>137381</v>
          </cell>
          <cell r="J913">
            <v>5670</v>
          </cell>
          <cell r="K913">
            <v>-106419</v>
          </cell>
          <cell r="L913">
            <v>-33537</v>
          </cell>
          <cell r="M913">
            <v>582</v>
          </cell>
          <cell r="N913">
            <v>-5376</v>
          </cell>
          <cell r="O913">
            <v>-1487</v>
          </cell>
          <cell r="P913">
            <v>-11238</v>
          </cell>
          <cell r="Q913">
            <v>6515</v>
          </cell>
          <cell r="R913">
            <v>627</v>
          </cell>
          <cell r="S913">
            <v>47046</v>
          </cell>
        </row>
        <row r="914">
          <cell r="D914" t="str">
            <v>0887</v>
          </cell>
          <cell r="E914" t="str">
            <v>034906</v>
          </cell>
          <cell r="F914" t="str">
            <v xml:space="preserve">   </v>
          </cell>
          <cell r="G914" t="str">
            <v>MCLEOD ISD</v>
          </cell>
          <cell r="H914">
            <v>78593</v>
          </cell>
          <cell r="I914">
            <v>198740</v>
          </cell>
          <cell r="J914">
            <v>8202</v>
          </cell>
          <cell r="K914">
            <v>-153950</v>
          </cell>
          <cell r="L914">
            <v>-48516</v>
          </cell>
          <cell r="M914">
            <v>843</v>
          </cell>
          <cell r="N914">
            <v>-7778</v>
          </cell>
          <cell r="O914">
            <v>-2152</v>
          </cell>
          <cell r="P914">
            <v>-16257</v>
          </cell>
          <cell r="Q914">
            <v>9424</v>
          </cell>
          <cell r="R914">
            <v>-2811</v>
          </cell>
          <cell r="S914">
            <v>64338</v>
          </cell>
        </row>
        <row r="915">
          <cell r="D915" t="str">
            <v>1823</v>
          </cell>
          <cell r="E915" t="str">
            <v>162904</v>
          </cell>
          <cell r="F915" t="str">
            <v xml:space="preserve">   </v>
          </cell>
          <cell r="G915" t="str">
            <v>MCMULLEN COUNTY ISD</v>
          </cell>
          <cell r="H915">
            <v>136280</v>
          </cell>
          <cell r="I915">
            <v>344616</v>
          </cell>
          <cell r="J915">
            <v>14223</v>
          </cell>
          <cell r="K915">
            <v>-266949</v>
          </cell>
          <cell r="L915">
            <v>-84126</v>
          </cell>
          <cell r="M915">
            <v>1461</v>
          </cell>
          <cell r="N915">
            <v>-13489</v>
          </cell>
          <cell r="O915">
            <v>-3731</v>
          </cell>
          <cell r="P915">
            <v>-28190</v>
          </cell>
          <cell r="Q915">
            <v>16342</v>
          </cell>
          <cell r="R915">
            <v>2415</v>
          </cell>
          <cell r="S915">
            <v>118852</v>
          </cell>
        </row>
        <row r="916">
          <cell r="D916" t="str">
            <v>1868</v>
          </cell>
          <cell r="E916" t="str">
            <v>223902</v>
          </cell>
          <cell r="F916" t="str">
            <v xml:space="preserve">   </v>
          </cell>
          <cell r="G916" t="str">
            <v>MEADOW ISD</v>
          </cell>
          <cell r="H916">
            <v>85366</v>
          </cell>
          <cell r="I916">
            <v>215868</v>
          </cell>
          <cell r="J916">
            <v>8909</v>
          </cell>
          <cell r="K916">
            <v>-167218</v>
          </cell>
          <cell r="L916">
            <v>-52697</v>
          </cell>
          <cell r="M916">
            <v>915</v>
          </cell>
          <cell r="N916">
            <v>-8449</v>
          </cell>
          <cell r="O916">
            <v>-2337</v>
          </cell>
          <cell r="P916">
            <v>-17658</v>
          </cell>
          <cell r="Q916">
            <v>10237</v>
          </cell>
          <cell r="R916">
            <v>-9552</v>
          </cell>
          <cell r="S916">
            <v>63384</v>
          </cell>
        </row>
        <row r="917">
          <cell r="D917" t="str">
            <v>1824</v>
          </cell>
          <cell r="E917" t="str">
            <v>010901</v>
          </cell>
          <cell r="F917" t="str">
            <v xml:space="preserve">   </v>
          </cell>
          <cell r="G917" t="str">
            <v>MEDINA ISD</v>
          </cell>
          <cell r="H917">
            <v>121705</v>
          </cell>
          <cell r="I917">
            <v>307759</v>
          </cell>
          <cell r="J917">
            <v>12702</v>
          </cell>
          <cell r="K917">
            <v>-238399</v>
          </cell>
          <cell r="L917">
            <v>-75129</v>
          </cell>
          <cell r="M917">
            <v>1305</v>
          </cell>
          <cell r="N917">
            <v>-12046</v>
          </cell>
          <cell r="O917">
            <v>-3332</v>
          </cell>
          <cell r="P917">
            <v>-25175</v>
          </cell>
          <cell r="Q917">
            <v>14594</v>
          </cell>
          <cell r="R917">
            <v>23433</v>
          </cell>
          <cell r="S917">
            <v>127417</v>
          </cell>
        </row>
        <row r="918">
          <cell r="D918" t="str">
            <v>1665</v>
          </cell>
          <cell r="E918" t="str">
            <v>163908</v>
          </cell>
          <cell r="F918" t="str">
            <v xml:space="preserve">   </v>
          </cell>
          <cell r="G918" t="str">
            <v>MEDINA VALLEY ISD</v>
          </cell>
          <cell r="H918">
            <v>1723909</v>
          </cell>
          <cell r="I918">
            <v>4359292</v>
          </cell>
          <cell r="J918">
            <v>179913</v>
          </cell>
          <cell r="K918">
            <v>-3376834</v>
          </cell>
          <cell r="L918">
            <v>-1064174</v>
          </cell>
          <cell r="M918">
            <v>18481</v>
          </cell>
          <cell r="N918">
            <v>-170617</v>
          </cell>
          <cell r="O918">
            <v>-47193</v>
          </cell>
          <cell r="P918">
            <v>-356594</v>
          </cell>
          <cell r="Q918">
            <v>206720</v>
          </cell>
          <cell r="R918">
            <v>245288</v>
          </cell>
          <cell r="S918">
            <v>1718191</v>
          </cell>
        </row>
        <row r="919">
          <cell r="D919" t="str">
            <v>1911</v>
          </cell>
          <cell r="E919" t="str">
            <v>043908</v>
          </cell>
          <cell r="F919" t="str">
            <v xml:space="preserve">   </v>
          </cell>
          <cell r="G919" t="str">
            <v>MELISSA ISD</v>
          </cell>
          <cell r="H919">
            <v>844206</v>
          </cell>
          <cell r="I919">
            <v>2134765</v>
          </cell>
          <cell r="J919">
            <v>88104</v>
          </cell>
          <cell r="K919">
            <v>-1653651</v>
          </cell>
          <cell r="L919">
            <v>-521131</v>
          </cell>
          <cell r="M919">
            <v>9050</v>
          </cell>
          <cell r="N919">
            <v>-83552</v>
          </cell>
          <cell r="O919">
            <v>-23111</v>
          </cell>
          <cell r="P919">
            <v>-174626</v>
          </cell>
          <cell r="Q919">
            <v>101232</v>
          </cell>
          <cell r="R919">
            <v>83328</v>
          </cell>
          <cell r="S919">
            <v>804614</v>
          </cell>
        </row>
        <row r="920">
          <cell r="D920" t="str">
            <v>0891</v>
          </cell>
          <cell r="E920" t="str">
            <v>096904</v>
          </cell>
          <cell r="F920" t="str">
            <v xml:space="preserve">   </v>
          </cell>
          <cell r="G920" t="str">
            <v>MEMPHIS ISD</v>
          </cell>
          <cell r="H920">
            <v>201152</v>
          </cell>
          <cell r="I920">
            <v>508659</v>
          </cell>
          <cell r="J920">
            <v>20993</v>
          </cell>
          <cell r="K920">
            <v>-394022</v>
          </cell>
          <cell r="L920">
            <v>-124172</v>
          </cell>
          <cell r="M920">
            <v>2156</v>
          </cell>
          <cell r="N920">
            <v>-19906</v>
          </cell>
          <cell r="O920">
            <v>-5507</v>
          </cell>
          <cell r="P920">
            <v>-41609</v>
          </cell>
          <cell r="Q920">
            <v>24121</v>
          </cell>
          <cell r="R920">
            <v>25184</v>
          </cell>
          <cell r="S920">
            <v>197049</v>
          </cell>
        </row>
        <row r="921">
          <cell r="D921" t="str">
            <v>0892</v>
          </cell>
          <cell r="E921" t="str">
            <v>164901</v>
          </cell>
          <cell r="F921" t="str">
            <v xml:space="preserve">   </v>
          </cell>
          <cell r="G921" t="str">
            <v>MENARD ISD</v>
          </cell>
          <cell r="H921">
            <v>157446</v>
          </cell>
          <cell r="I921">
            <v>398136</v>
          </cell>
          <cell r="J921">
            <v>16432</v>
          </cell>
          <cell r="K921">
            <v>-308408</v>
          </cell>
          <cell r="L921">
            <v>-97192</v>
          </cell>
          <cell r="M921">
            <v>1688</v>
          </cell>
          <cell r="N921">
            <v>-15582</v>
          </cell>
          <cell r="O921">
            <v>-4310</v>
          </cell>
          <cell r="P921">
            <v>-32568</v>
          </cell>
          <cell r="Q921">
            <v>18880</v>
          </cell>
          <cell r="R921">
            <v>45753</v>
          </cell>
          <cell r="S921">
            <v>180275</v>
          </cell>
        </row>
        <row r="922">
          <cell r="D922" t="str">
            <v>0893</v>
          </cell>
          <cell r="E922" t="str">
            <v>108907</v>
          </cell>
          <cell r="F922" t="str">
            <v xml:space="preserve">   </v>
          </cell>
          <cell r="G922" t="str">
            <v>MERCEDES ISD</v>
          </cell>
          <cell r="H922">
            <v>2190823</v>
          </cell>
          <cell r="I922">
            <v>5539989</v>
          </cell>
          <cell r="J922">
            <v>228642</v>
          </cell>
          <cell r="K922">
            <v>-4291436</v>
          </cell>
          <cell r="L922">
            <v>-1352402</v>
          </cell>
          <cell r="M922">
            <v>23487</v>
          </cell>
          <cell r="N922">
            <v>-216827</v>
          </cell>
          <cell r="O922">
            <v>-59975</v>
          </cell>
          <cell r="P922">
            <v>-453176</v>
          </cell>
          <cell r="Q922">
            <v>262709</v>
          </cell>
          <cell r="R922">
            <v>-261953</v>
          </cell>
          <cell r="S922">
            <v>1609881</v>
          </cell>
        </row>
        <row r="923">
          <cell r="D923" t="str">
            <v>0894</v>
          </cell>
          <cell r="E923" t="str">
            <v>018902</v>
          </cell>
          <cell r="F923" t="str">
            <v xml:space="preserve">   </v>
          </cell>
          <cell r="G923" t="str">
            <v>MERIDIAN ISD</v>
          </cell>
          <cell r="H923">
            <v>234618</v>
          </cell>
          <cell r="I923">
            <v>593285</v>
          </cell>
          <cell r="J923">
            <v>24486</v>
          </cell>
          <cell r="K923">
            <v>-459576</v>
          </cell>
          <cell r="L923">
            <v>-144831</v>
          </cell>
          <cell r="M923">
            <v>2515</v>
          </cell>
          <cell r="N923">
            <v>-23219</v>
          </cell>
          <cell r="O923">
            <v>-6423</v>
          </cell>
          <cell r="P923">
            <v>-48531</v>
          </cell>
          <cell r="Q923">
            <v>28134</v>
          </cell>
          <cell r="R923">
            <v>26848</v>
          </cell>
          <cell r="S923">
            <v>227306</v>
          </cell>
        </row>
        <row r="924">
          <cell r="D924" t="str">
            <v>0895</v>
          </cell>
          <cell r="E924" t="str">
            <v>221904</v>
          </cell>
          <cell r="F924" t="str">
            <v xml:space="preserve">   </v>
          </cell>
          <cell r="G924" t="str">
            <v>MERKEL ISD</v>
          </cell>
          <cell r="H924">
            <v>266677</v>
          </cell>
          <cell r="I924">
            <v>674353</v>
          </cell>
          <cell r="J924">
            <v>27831</v>
          </cell>
          <cell r="K924">
            <v>-522374</v>
          </cell>
          <cell r="L924">
            <v>-164621</v>
          </cell>
          <cell r="M924">
            <v>2859</v>
          </cell>
          <cell r="N924">
            <v>-26392</v>
          </cell>
          <cell r="O924">
            <v>-7300</v>
          </cell>
          <cell r="P924">
            <v>-55163</v>
          </cell>
          <cell r="Q924">
            <v>31978</v>
          </cell>
          <cell r="R924">
            <v>-44688</v>
          </cell>
          <cell r="S924">
            <v>183160</v>
          </cell>
        </row>
        <row r="925">
          <cell r="D925" t="str">
            <v>0898</v>
          </cell>
          <cell r="E925" t="str">
            <v>057914</v>
          </cell>
          <cell r="F925" t="str">
            <v xml:space="preserve">   </v>
          </cell>
          <cell r="G925" t="str">
            <v>MESQUITE ISD</v>
          </cell>
          <cell r="H925">
            <v>13336915</v>
          </cell>
          <cell r="I925">
            <v>33725393</v>
          </cell>
          <cell r="J925">
            <v>1391890</v>
          </cell>
          <cell r="K925">
            <v>-26124667</v>
          </cell>
          <cell r="L925">
            <v>-8232918</v>
          </cell>
          <cell r="M925">
            <v>142978</v>
          </cell>
          <cell r="N925">
            <v>-1319964</v>
          </cell>
          <cell r="O925">
            <v>-365107</v>
          </cell>
          <cell r="P925">
            <v>-2758768</v>
          </cell>
          <cell r="Q925">
            <v>1599275</v>
          </cell>
          <cell r="R925">
            <v>-558636</v>
          </cell>
          <cell r="S925">
            <v>10836391</v>
          </cell>
        </row>
        <row r="926">
          <cell r="D926" t="str">
            <v>0899</v>
          </cell>
          <cell r="E926" t="str">
            <v>147903</v>
          </cell>
          <cell r="F926" t="str">
            <v xml:space="preserve">   </v>
          </cell>
          <cell r="G926" t="str">
            <v>MEXIA ISD</v>
          </cell>
          <cell r="H926">
            <v>577164</v>
          </cell>
          <cell r="I926">
            <v>1459490</v>
          </cell>
          <cell r="J926">
            <v>60235</v>
          </cell>
          <cell r="K926">
            <v>-1130563</v>
          </cell>
          <cell r="L926">
            <v>-356285</v>
          </cell>
          <cell r="M926">
            <v>6187</v>
          </cell>
          <cell r="N926">
            <v>-57123</v>
          </cell>
          <cell r="O926">
            <v>-15800</v>
          </cell>
          <cell r="P926">
            <v>-119388</v>
          </cell>
          <cell r="Q926">
            <v>69210</v>
          </cell>
          <cell r="R926">
            <v>-64635</v>
          </cell>
          <cell r="S926">
            <v>428492</v>
          </cell>
        </row>
        <row r="927">
          <cell r="D927" t="str">
            <v>1929</v>
          </cell>
          <cell r="E927" t="str">
            <v>062906</v>
          </cell>
          <cell r="F927" t="str">
            <v xml:space="preserve">   </v>
          </cell>
          <cell r="G927" t="str">
            <v>MEYERSVILLE ISD</v>
          </cell>
          <cell r="H927">
            <v>37722</v>
          </cell>
          <cell r="I927">
            <v>95388</v>
          </cell>
          <cell r="J927">
            <v>3937</v>
          </cell>
          <cell r="K927">
            <v>-73890</v>
          </cell>
          <cell r="L927">
            <v>-23286</v>
          </cell>
          <cell r="M927">
            <v>404</v>
          </cell>
          <cell r="N927">
            <v>-3734</v>
          </cell>
          <cell r="O927">
            <v>-1033</v>
          </cell>
          <cell r="P927">
            <v>-7803</v>
          </cell>
          <cell r="Q927">
            <v>4523</v>
          </cell>
          <cell r="R927">
            <v>1815</v>
          </cell>
          <cell r="S927">
            <v>34043</v>
          </cell>
        </row>
        <row r="928">
          <cell r="D928" t="str">
            <v>0900</v>
          </cell>
          <cell r="E928" t="str">
            <v>197902</v>
          </cell>
          <cell r="F928" t="str">
            <v xml:space="preserve">   </v>
          </cell>
          <cell r="G928" t="str">
            <v>MIAMI ISD</v>
          </cell>
          <cell r="H928">
            <v>78954</v>
          </cell>
          <cell r="I928">
            <v>199653</v>
          </cell>
          <cell r="J928">
            <v>8240</v>
          </cell>
          <cell r="K928">
            <v>-154657</v>
          </cell>
          <cell r="L928">
            <v>-48739</v>
          </cell>
          <cell r="M928">
            <v>846</v>
          </cell>
          <cell r="N928">
            <v>-7812</v>
          </cell>
          <cell r="O928">
            <v>-2161</v>
          </cell>
          <cell r="P928">
            <v>-16332</v>
          </cell>
          <cell r="Q928">
            <v>9468</v>
          </cell>
          <cell r="R928">
            <v>-7430</v>
          </cell>
          <cell r="S928">
            <v>60030</v>
          </cell>
        </row>
        <row r="929">
          <cell r="D929" t="str">
            <v>0901</v>
          </cell>
          <cell r="E929" t="str">
            <v>165901</v>
          </cell>
          <cell r="F929" t="str">
            <v xml:space="preserve">   </v>
          </cell>
          <cell r="G929" t="str">
            <v>MIDLAND ISD</v>
          </cell>
          <cell r="H929">
            <v>6943348</v>
          </cell>
          <cell r="I929">
            <v>17557818</v>
          </cell>
          <cell r="J929">
            <v>724633</v>
          </cell>
          <cell r="K929">
            <v>-13600795</v>
          </cell>
          <cell r="L929">
            <v>-4286150</v>
          </cell>
          <cell r="M929">
            <v>74436</v>
          </cell>
          <cell r="N929">
            <v>-687187</v>
          </cell>
          <cell r="O929">
            <v>-190079</v>
          </cell>
          <cell r="P929">
            <v>-1436246</v>
          </cell>
          <cell r="Q929">
            <v>832600</v>
          </cell>
          <cell r="R929">
            <v>-1058287</v>
          </cell>
          <cell r="S929">
            <v>4874091</v>
          </cell>
        </row>
        <row r="930">
          <cell r="D930" t="str">
            <v>0902</v>
          </cell>
          <cell r="E930" t="str">
            <v>070908</v>
          </cell>
          <cell r="F930" t="str">
            <v xml:space="preserve">   </v>
          </cell>
          <cell r="G930" t="str">
            <v>MIDLOTHIAN ISD</v>
          </cell>
          <cell r="H930">
            <v>2436783</v>
          </cell>
          <cell r="I930">
            <v>6161954</v>
          </cell>
          <cell r="J930">
            <v>254312</v>
          </cell>
          <cell r="K930">
            <v>-4773228</v>
          </cell>
          <cell r="L930">
            <v>-1504233</v>
          </cell>
          <cell r="M930">
            <v>26123</v>
          </cell>
          <cell r="N930">
            <v>-241171</v>
          </cell>
          <cell r="O930">
            <v>-66709</v>
          </cell>
          <cell r="P930">
            <v>-504053</v>
          </cell>
          <cell r="Q930">
            <v>292203</v>
          </cell>
          <cell r="R930">
            <v>194577</v>
          </cell>
          <cell r="S930">
            <v>2276558</v>
          </cell>
        </row>
        <row r="931">
          <cell r="D931" t="str">
            <v>1476</v>
          </cell>
          <cell r="E931" t="str">
            <v>161903</v>
          </cell>
          <cell r="F931" t="str">
            <v xml:space="preserve">   </v>
          </cell>
          <cell r="G931" t="str">
            <v>MIDWAY ISD</v>
          </cell>
          <cell r="H931">
            <v>2199953</v>
          </cell>
          <cell r="I931">
            <v>5563076</v>
          </cell>
          <cell r="J931">
            <v>229595</v>
          </cell>
          <cell r="K931">
            <v>-4309320</v>
          </cell>
          <cell r="L931">
            <v>-1358038</v>
          </cell>
          <cell r="M931">
            <v>23585</v>
          </cell>
          <cell r="N931">
            <v>-217731</v>
          </cell>
          <cell r="O931">
            <v>-60225</v>
          </cell>
          <cell r="P931">
            <v>-455065</v>
          </cell>
          <cell r="Q931">
            <v>263804</v>
          </cell>
          <cell r="R931">
            <v>-4110</v>
          </cell>
          <cell r="S931">
            <v>1875524</v>
          </cell>
        </row>
        <row r="932">
          <cell r="D932" t="str">
            <v>1590</v>
          </cell>
          <cell r="E932" t="str">
            <v>039905</v>
          </cell>
          <cell r="F932" t="str">
            <v xml:space="preserve">   </v>
          </cell>
          <cell r="G932" t="str">
            <v>MIDWAY ISD</v>
          </cell>
          <cell r="H932">
            <v>59839</v>
          </cell>
          <cell r="I932">
            <v>151317</v>
          </cell>
          <cell r="J932">
            <v>6245</v>
          </cell>
          <cell r="K932">
            <v>-117215</v>
          </cell>
          <cell r="L932">
            <v>-36939</v>
          </cell>
          <cell r="M932">
            <v>642</v>
          </cell>
          <cell r="N932">
            <v>-5923</v>
          </cell>
          <cell r="O932">
            <v>-1638</v>
          </cell>
          <cell r="P932">
            <v>-12378</v>
          </cell>
          <cell r="Q932">
            <v>7176</v>
          </cell>
          <cell r="R932">
            <v>8559</v>
          </cell>
          <cell r="S932">
            <v>59685</v>
          </cell>
        </row>
        <row r="933">
          <cell r="D933" t="str">
            <v>0904</v>
          </cell>
          <cell r="E933" t="str">
            <v>166903</v>
          </cell>
          <cell r="F933" t="str">
            <v xml:space="preserve">   </v>
          </cell>
          <cell r="G933" t="str">
            <v>MILANO ISD</v>
          </cell>
          <cell r="H933">
            <v>145826</v>
          </cell>
          <cell r="I933">
            <v>368755</v>
          </cell>
          <cell r="J933">
            <v>15219</v>
          </cell>
          <cell r="K933">
            <v>-285648</v>
          </cell>
          <cell r="L933">
            <v>-90019</v>
          </cell>
          <cell r="M933">
            <v>1563</v>
          </cell>
          <cell r="N933">
            <v>-14433</v>
          </cell>
          <cell r="O933">
            <v>-3992</v>
          </cell>
          <cell r="P933">
            <v>-30165</v>
          </cell>
          <cell r="Q933">
            <v>17487</v>
          </cell>
          <cell r="R933">
            <v>15622</v>
          </cell>
          <cell r="S933">
            <v>140215</v>
          </cell>
        </row>
        <row r="934">
          <cell r="D934" t="str">
            <v>1836</v>
          </cell>
          <cell r="E934" t="str">
            <v>175910</v>
          </cell>
          <cell r="F934" t="str">
            <v xml:space="preserve">   </v>
          </cell>
          <cell r="G934" t="str">
            <v>MILDRED ISD</v>
          </cell>
          <cell r="H934">
            <v>185234</v>
          </cell>
          <cell r="I934">
            <v>468406</v>
          </cell>
          <cell r="J934">
            <v>19332</v>
          </cell>
          <cell r="K934">
            <v>-362841</v>
          </cell>
          <cell r="L934">
            <v>-114346</v>
          </cell>
          <cell r="M934">
            <v>1986</v>
          </cell>
          <cell r="N934">
            <v>-18332</v>
          </cell>
          <cell r="O934">
            <v>-5071</v>
          </cell>
          <cell r="P934">
            <v>-38316</v>
          </cell>
          <cell r="Q934">
            <v>22212</v>
          </cell>
          <cell r="R934">
            <v>22016</v>
          </cell>
          <cell r="S934">
            <v>180280</v>
          </cell>
        </row>
        <row r="935">
          <cell r="D935" t="str">
            <v>0905</v>
          </cell>
          <cell r="E935" t="str">
            <v>200902</v>
          </cell>
          <cell r="F935" t="str">
            <v xml:space="preserve">   </v>
          </cell>
          <cell r="G935" t="str">
            <v>MILES ISD</v>
          </cell>
          <cell r="H935">
            <v>110937</v>
          </cell>
          <cell r="I935">
            <v>280529</v>
          </cell>
          <cell r="J935">
            <v>11578</v>
          </cell>
          <cell r="K935">
            <v>-217306</v>
          </cell>
          <cell r="L935">
            <v>-68482</v>
          </cell>
          <cell r="M935">
            <v>1189</v>
          </cell>
          <cell r="N935">
            <v>-10980</v>
          </cell>
          <cell r="O935">
            <v>-3037</v>
          </cell>
          <cell r="P935">
            <v>-22948</v>
          </cell>
          <cell r="Q935">
            <v>13303</v>
          </cell>
          <cell r="R935">
            <v>-423</v>
          </cell>
          <cell r="S935">
            <v>94360</v>
          </cell>
        </row>
        <row r="936">
          <cell r="D936" t="str">
            <v>0906</v>
          </cell>
          <cell r="E936" t="str">
            <v>070909</v>
          </cell>
          <cell r="F936" t="str">
            <v xml:space="preserve">   </v>
          </cell>
          <cell r="G936" t="str">
            <v>MILFORD ISD</v>
          </cell>
          <cell r="H936">
            <v>80356</v>
          </cell>
          <cell r="I936">
            <v>203199</v>
          </cell>
          <cell r="J936">
            <v>8386</v>
          </cell>
          <cell r="K936">
            <v>-157404</v>
          </cell>
          <cell r="L936">
            <v>-49604</v>
          </cell>
          <cell r="M936">
            <v>861</v>
          </cell>
          <cell r="N936">
            <v>-7950</v>
          </cell>
          <cell r="O936">
            <v>-2200</v>
          </cell>
          <cell r="P936">
            <v>-16622</v>
          </cell>
          <cell r="Q936">
            <v>9636</v>
          </cell>
          <cell r="R936">
            <v>3062</v>
          </cell>
          <cell r="S936">
            <v>71720</v>
          </cell>
        </row>
        <row r="937">
          <cell r="D937" t="str">
            <v>1355</v>
          </cell>
          <cell r="E937" t="str">
            <v>112907</v>
          </cell>
          <cell r="F937" t="str">
            <v xml:space="preserve">   </v>
          </cell>
          <cell r="G937" t="str">
            <v>MILLER GROVE ISD</v>
          </cell>
          <cell r="H937">
            <v>65127</v>
          </cell>
          <cell r="I937">
            <v>164687</v>
          </cell>
          <cell r="J937">
            <v>6797</v>
          </cell>
          <cell r="K937">
            <v>-127572</v>
          </cell>
          <cell r="L937">
            <v>-40203</v>
          </cell>
          <cell r="M937">
            <v>698</v>
          </cell>
          <cell r="N937">
            <v>-6446</v>
          </cell>
          <cell r="O937">
            <v>-1783</v>
          </cell>
          <cell r="P937">
            <v>-13472</v>
          </cell>
          <cell r="Q937">
            <v>7810</v>
          </cell>
          <cell r="R937">
            <v>-3817</v>
          </cell>
          <cell r="S937">
            <v>51826</v>
          </cell>
        </row>
        <row r="938">
          <cell r="D938" t="str">
            <v>1484</v>
          </cell>
          <cell r="E938" t="str">
            <v>184904</v>
          </cell>
          <cell r="F938" t="str">
            <v xml:space="preserve">   </v>
          </cell>
          <cell r="G938" t="str">
            <v>MILLSAP ISD</v>
          </cell>
          <cell r="H938">
            <v>235700</v>
          </cell>
          <cell r="I938">
            <v>596021</v>
          </cell>
          <cell r="J938">
            <v>24599</v>
          </cell>
          <cell r="K938">
            <v>-461695</v>
          </cell>
          <cell r="L938">
            <v>-145498</v>
          </cell>
          <cell r="M938">
            <v>2527</v>
          </cell>
          <cell r="N938">
            <v>-23329</v>
          </cell>
          <cell r="O938">
            <v>-6452</v>
          </cell>
          <cell r="P938">
            <v>-48755</v>
          </cell>
          <cell r="Q938">
            <v>28264</v>
          </cell>
          <cell r="R938">
            <v>-11947</v>
          </cell>
          <cell r="S938">
            <v>189435</v>
          </cell>
        </row>
        <row r="939">
          <cell r="D939" t="str">
            <v>0909</v>
          </cell>
          <cell r="E939" t="str">
            <v>250903</v>
          </cell>
          <cell r="F939" t="str">
            <v xml:space="preserve">   </v>
          </cell>
          <cell r="G939" t="str">
            <v>MINEOLA ISD</v>
          </cell>
          <cell r="H939">
            <v>569865</v>
          </cell>
          <cell r="I939">
            <v>1441033</v>
          </cell>
          <cell r="J939">
            <v>59473</v>
          </cell>
          <cell r="K939">
            <v>-1116266</v>
          </cell>
          <cell r="L939">
            <v>-351780</v>
          </cell>
          <cell r="M939">
            <v>6109</v>
          </cell>
          <cell r="N939">
            <v>-56397</v>
          </cell>
          <cell r="O939">
            <v>-15600</v>
          </cell>
          <cell r="P939">
            <v>-117878</v>
          </cell>
          <cell r="Q939">
            <v>68334</v>
          </cell>
          <cell r="R939">
            <v>-6704</v>
          </cell>
          <cell r="S939">
            <v>480189</v>
          </cell>
        </row>
        <row r="940">
          <cell r="D940" t="str">
            <v>0910</v>
          </cell>
          <cell r="E940" t="str">
            <v>182903</v>
          </cell>
          <cell r="F940" t="str">
            <v xml:space="preserve">   </v>
          </cell>
          <cell r="G940" t="str">
            <v>MINERAL WELLS ISD</v>
          </cell>
          <cell r="H940">
            <v>977664</v>
          </cell>
          <cell r="I940">
            <v>2472243</v>
          </cell>
          <cell r="J940">
            <v>102033</v>
          </cell>
          <cell r="K940">
            <v>-1915071</v>
          </cell>
          <cell r="L940">
            <v>-603515</v>
          </cell>
          <cell r="M940">
            <v>10481</v>
          </cell>
          <cell r="N940">
            <v>-96761</v>
          </cell>
          <cell r="O940">
            <v>-26764</v>
          </cell>
          <cell r="P940">
            <v>-202232</v>
          </cell>
          <cell r="Q940">
            <v>117235</v>
          </cell>
          <cell r="R940">
            <v>28874</v>
          </cell>
          <cell r="S940">
            <v>864187</v>
          </cell>
        </row>
        <row r="941">
          <cell r="D941" t="str">
            <v>0913</v>
          </cell>
          <cell r="E941" t="str">
            <v>108908</v>
          </cell>
          <cell r="F941" t="str">
            <v xml:space="preserve">   </v>
          </cell>
          <cell r="G941" t="str">
            <v>MISSION CONS ISD</v>
          </cell>
          <cell r="H941">
            <v>5109240</v>
          </cell>
          <cell r="I941">
            <v>12919864</v>
          </cell>
          <cell r="J941">
            <v>533219</v>
          </cell>
          <cell r="K941">
            <v>-10008101</v>
          </cell>
          <cell r="L941">
            <v>-3153949</v>
          </cell>
          <cell r="M941">
            <v>54773</v>
          </cell>
          <cell r="N941">
            <v>-505664</v>
          </cell>
          <cell r="O941">
            <v>-139869</v>
          </cell>
          <cell r="P941">
            <v>-1056857</v>
          </cell>
          <cell r="Q941">
            <v>612666</v>
          </cell>
          <cell r="R941">
            <v>-353630</v>
          </cell>
          <cell r="S941">
            <v>4011692</v>
          </cell>
        </row>
        <row r="942">
          <cell r="D942" t="str">
            <v>0915</v>
          </cell>
          <cell r="E942" t="str">
            <v>238902</v>
          </cell>
          <cell r="F942" t="str">
            <v xml:space="preserve">   </v>
          </cell>
          <cell r="G942" t="str">
            <v>MONAHANS-WICKETT-PYOTE ISD</v>
          </cell>
          <cell r="H942">
            <v>588519</v>
          </cell>
          <cell r="I942">
            <v>1488203</v>
          </cell>
          <cell r="J942">
            <v>61420</v>
          </cell>
          <cell r="K942">
            <v>-1152805</v>
          </cell>
          <cell r="L942">
            <v>-363295</v>
          </cell>
          <cell r="M942">
            <v>6309</v>
          </cell>
          <cell r="N942">
            <v>-58246</v>
          </cell>
          <cell r="O942">
            <v>-16111</v>
          </cell>
          <cell r="P942">
            <v>-121736</v>
          </cell>
          <cell r="Q942">
            <v>70571</v>
          </cell>
          <cell r="R942">
            <v>-22942</v>
          </cell>
          <cell r="S942">
            <v>479887</v>
          </cell>
        </row>
        <row r="943">
          <cell r="D943" t="str">
            <v>1354</v>
          </cell>
          <cell r="E943" t="str">
            <v>169908</v>
          </cell>
          <cell r="F943" t="str">
            <v xml:space="preserve">   </v>
          </cell>
          <cell r="G943" t="str">
            <v>MONTAGUE ISD</v>
          </cell>
          <cell r="H943">
            <v>26949</v>
          </cell>
          <cell r="I943">
            <v>68146</v>
          </cell>
          <cell r="J943">
            <v>2812</v>
          </cell>
          <cell r="K943">
            <v>-52788</v>
          </cell>
          <cell r="L943">
            <v>-16636</v>
          </cell>
          <cell r="M943">
            <v>289</v>
          </cell>
          <cell r="N943">
            <v>-2666</v>
          </cell>
          <cell r="O943">
            <v>-738</v>
          </cell>
          <cell r="P943">
            <v>-5574</v>
          </cell>
          <cell r="Q943">
            <v>3232</v>
          </cell>
          <cell r="R943">
            <v>1396</v>
          </cell>
          <cell r="S943">
            <v>24422</v>
          </cell>
        </row>
        <row r="944">
          <cell r="D944" t="str">
            <v>1604</v>
          </cell>
          <cell r="E944" t="str">
            <v>108915</v>
          </cell>
          <cell r="F944" t="str">
            <v xml:space="preserve">   </v>
          </cell>
          <cell r="G944" t="str">
            <v>MONTE ALTO ISD</v>
          </cell>
          <cell r="H944">
            <v>282099</v>
          </cell>
          <cell r="I944">
            <v>713350</v>
          </cell>
          <cell r="J944">
            <v>29441</v>
          </cell>
          <cell r="K944">
            <v>-552582</v>
          </cell>
          <cell r="L944">
            <v>-174140</v>
          </cell>
          <cell r="M944">
            <v>3024</v>
          </cell>
          <cell r="N944">
            <v>-27919</v>
          </cell>
          <cell r="O944">
            <v>-7723</v>
          </cell>
          <cell r="P944">
            <v>-58353</v>
          </cell>
          <cell r="Q944">
            <v>33827</v>
          </cell>
          <cell r="R944">
            <v>5690</v>
          </cell>
          <cell r="S944">
            <v>246714</v>
          </cell>
        </row>
        <row r="945">
          <cell r="D945" t="str">
            <v>0918</v>
          </cell>
          <cell r="E945" t="str">
            <v>170903</v>
          </cell>
          <cell r="F945" t="str">
            <v xml:space="preserve">   </v>
          </cell>
          <cell r="G945" t="str">
            <v>MONTGOMERY ISD</v>
          </cell>
          <cell r="H945">
            <v>2483672</v>
          </cell>
          <cell r="I945">
            <v>6280523</v>
          </cell>
          <cell r="J945">
            <v>259205</v>
          </cell>
          <cell r="K945">
            <v>-4865075</v>
          </cell>
          <cell r="L945">
            <v>-1533178</v>
          </cell>
          <cell r="M945">
            <v>26626</v>
          </cell>
          <cell r="N945">
            <v>-245809</v>
          </cell>
          <cell r="O945">
            <v>-67992</v>
          </cell>
          <cell r="P945">
            <v>-513753</v>
          </cell>
          <cell r="Q945">
            <v>297825</v>
          </cell>
          <cell r="R945">
            <v>202459</v>
          </cell>
          <cell r="S945">
            <v>2324503</v>
          </cell>
        </row>
        <row r="946">
          <cell r="D946" t="str">
            <v>0919</v>
          </cell>
          <cell r="E946" t="str">
            <v>161910</v>
          </cell>
          <cell r="F946" t="str">
            <v xml:space="preserve">   </v>
          </cell>
          <cell r="G946" t="str">
            <v>MOODY ISD</v>
          </cell>
          <cell r="H946">
            <v>214601</v>
          </cell>
          <cell r="I946">
            <v>542667</v>
          </cell>
          <cell r="J946">
            <v>22397</v>
          </cell>
          <cell r="K946">
            <v>-420366</v>
          </cell>
          <cell r="L946">
            <v>-132474</v>
          </cell>
          <cell r="M946">
            <v>2301</v>
          </cell>
          <cell r="N946">
            <v>-21239</v>
          </cell>
          <cell r="O946">
            <v>-5875</v>
          </cell>
          <cell r="P946">
            <v>-44391</v>
          </cell>
          <cell r="Q946">
            <v>25734</v>
          </cell>
          <cell r="R946">
            <v>35150</v>
          </cell>
          <cell r="S946">
            <v>218505</v>
          </cell>
        </row>
        <row r="947">
          <cell r="D947" t="str">
            <v>0922</v>
          </cell>
          <cell r="E947" t="str">
            <v>209902</v>
          </cell>
          <cell r="F947" t="str">
            <v xml:space="preserve">   </v>
          </cell>
          <cell r="G947" t="str">
            <v>MORAN ISD</v>
          </cell>
          <cell r="H947">
            <v>36110</v>
          </cell>
          <cell r="I947">
            <v>91311</v>
          </cell>
          <cell r="J947">
            <v>3769</v>
          </cell>
          <cell r="K947">
            <v>-70732</v>
          </cell>
          <cell r="L947">
            <v>-22291</v>
          </cell>
          <cell r="M947">
            <v>387</v>
          </cell>
          <cell r="N947">
            <v>-3575</v>
          </cell>
          <cell r="O947">
            <v>-989</v>
          </cell>
          <cell r="P947">
            <v>-7469</v>
          </cell>
          <cell r="Q947">
            <v>4330</v>
          </cell>
          <cell r="R947">
            <v>5564</v>
          </cell>
          <cell r="S947">
            <v>36415</v>
          </cell>
        </row>
        <row r="948">
          <cell r="D948" t="str">
            <v>0923</v>
          </cell>
          <cell r="E948" t="str">
            <v>018903</v>
          </cell>
          <cell r="F948" t="str">
            <v xml:space="preserve">   </v>
          </cell>
          <cell r="G948" t="str">
            <v>MORGAN ISD</v>
          </cell>
          <cell r="H948">
            <v>32853</v>
          </cell>
          <cell r="I948">
            <v>83077</v>
          </cell>
          <cell r="J948">
            <v>3429</v>
          </cell>
          <cell r="K948">
            <v>-64354</v>
          </cell>
          <cell r="L948">
            <v>-20281</v>
          </cell>
          <cell r="M948">
            <v>352</v>
          </cell>
          <cell r="N948">
            <v>-3250</v>
          </cell>
          <cell r="O948">
            <v>-899</v>
          </cell>
          <cell r="P948">
            <v>-6796</v>
          </cell>
          <cell r="Q948">
            <v>3940</v>
          </cell>
          <cell r="R948">
            <v>-1997</v>
          </cell>
          <cell r="S948">
            <v>26074</v>
          </cell>
        </row>
        <row r="949">
          <cell r="D949" t="str">
            <v>1928</v>
          </cell>
          <cell r="E949" t="str">
            <v>072910</v>
          </cell>
          <cell r="F949" t="str">
            <v xml:space="preserve">   </v>
          </cell>
          <cell r="G949" t="str">
            <v>MORGAN MILL ISD</v>
          </cell>
          <cell r="H949">
            <v>30197</v>
          </cell>
          <cell r="I949">
            <v>76360</v>
          </cell>
          <cell r="J949">
            <v>3151</v>
          </cell>
          <cell r="K949">
            <v>-59151</v>
          </cell>
          <cell r="L949">
            <v>-18641</v>
          </cell>
          <cell r="M949">
            <v>324</v>
          </cell>
          <cell r="N949">
            <v>-2988</v>
          </cell>
          <cell r="O949">
            <v>-827</v>
          </cell>
          <cell r="P949">
            <v>-6246</v>
          </cell>
          <cell r="Q949">
            <v>3621</v>
          </cell>
          <cell r="R949">
            <v>3041</v>
          </cell>
          <cell r="S949">
            <v>28841</v>
          </cell>
        </row>
        <row r="950">
          <cell r="D950" t="str">
            <v>0925</v>
          </cell>
          <cell r="E950" t="str">
            <v>040901</v>
          </cell>
          <cell r="F950" t="str">
            <v xml:space="preserve">   </v>
          </cell>
          <cell r="G950" t="str">
            <v>MORTON ISD</v>
          </cell>
          <cell r="H950">
            <v>155418</v>
          </cell>
          <cell r="I950">
            <v>393009</v>
          </cell>
          <cell r="J950">
            <v>16220</v>
          </cell>
          <cell r="K950">
            <v>-304436</v>
          </cell>
          <cell r="L950">
            <v>-95940</v>
          </cell>
          <cell r="M950">
            <v>1666</v>
          </cell>
          <cell r="N950">
            <v>-15383</v>
          </cell>
          <cell r="O950">
            <v>-4255</v>
          </cell>
          <cell r="P950">
            <v>-32148</v>
          </cell>
          <cell r="Q950">
            <v>18637</v>
          </cell>
          <cell r="R950">
            <v>22879</v>
          </cell>
          <cell r="S950">
            <v>155667</v>
          </cell>
        </row>
        <row r="951">
          <cell r="D951" t="str">
            <v>1852</v>
          </cell>
          <cell r="E951" t="str">
            <v>173901</v>
          </cell>
          <cell r="F951" t="str">
            <v xml:space="preserve">   </v>
          </cell>
          <cell r="G951" t="str">
            <v>MOTLEY COUNTY ISD</v>
          </cell>
          <cell r="H951">
            <v>76191</v>
          </cell>
          <cell r="I951">
            <v>192667</v>
          </cell>
          <cell r="J951">
            <v>7952</v>
          </cell>
          <cell r="K951">
            <v>-149245</v>
          </cell>
          <cell r="L951">
            <v>-47033</v>
          </cell>
          <cell r="M951">
            <v>817</v>
          </cell>
          <cell r="N951">
            <v>-7542</v>
          </cell>
          <cell r="O951">
            <v>-2086</v>
          </cell>
          <cell r="P951">
            <v>-15760</v>
          </cell>
          <cell r="Q951">
            <v>9136</v>
          </cell>
          <cell r="R951">
            <v>10587</v>
          </cell>
          <cell r="S951">
            <v>75684</v>
          </cell>
        </row>
        <row r="952">
          <cell r="D952" t="str">
            <v>0928</v>
          </cell>
          <cell r="E952" t="str">
            <v>143902</v>
          </cell>
          <cell r="F952" t="str">
            <v xml:space="preserve">   </v>
          </cell>
          <cell r="G952" t="str">
            <v>MOULTON ISD</v>
          </cell>
          <cell r="H952">
            <v>86712</v>
          </cell>
          <cell r="I952">
            <v>219272</v>
          </cell>
          <cell r="J952">
            <v>9050</v>
          </cell>
          <cell r="K952">
            <v>-169854</v>
          </cell>
          <cell r="L952">
            <v>-53528</v>
          </cell>
          <cell r="M952">
            <v>930</v>
          </cell>
          <cell r="N952">
            <v>-8583</v>
          </cell>
          <cell r="O952">
            <v>-2374</v>
          </cell>
          <cell r="P952">
            <v>-17937</v>
          </cell>
          <cell r="Q952">
            <v>10398</v>
          </cell>
          <cell r="R952">
            <v>16368</v>
          </cell>
          <cell r="S952">
            <v>90454</v>
          </cell>
        </row>
        <row r="953">
          <cell r="D953" t="str">
            <v>0929</v>
          </cell>
          <cell r="E953" t="str">
            <v>109910</v>
          </cell>
          <cell r="F953" t="str">
            <v xml:space="preserve">   </v>
          </cell>
          <cell r="G953" t="str">
            <v>MOUNT CALM ISD</v>
          </cell>
          <cell r="H953">
            <v>45859</v>
          </cell>
          <cell r="I953">
            <v>115964</v>
          </cell>
          <cell r="J953">
            <v>4786</v>
          </cell>
          <cell r="K953">
            <v>-89829</v>
          </cell>
          <cell r="L953">
            <v>-28309</v>
          </cell>
          <cell r="M953">
            <v>492</v>
          </cell>
          <cell r="N953">
            <v>-4539</v>
          </cell>
          <cell r="O953">
            <v>-1255</v>
          </cell>
          <cell r="P953">
            <v>-9486</v>
          </cell>
          <cell r="Q953">
            <v>5499</v>
          </cell>
          <cell r="R953">
            <v>-4041</v>
          </cell>
          <cell r="S953">
            <v>35141</v>
          </cell>
        </row>
        <row r="954">
          <cell r="D954" t="str">
            <v>0930</v>
          </cell>
          <cell r="E954" t="str">
            <v>201907</v>
          </cell>
          <cell r="F954" t="str">
            <v xml:space="preserve">   </v>
          </cell>
          <cell r="G954" t="str">
            <v>MOUNT ENTERPRISE ISD</v>
          </cell>
          <cell r="H954">
            <v>121320</v>
          </cell>
          <cell r="I954">
            <v>306784</v>
          </cell>
          <cell r="J954">
            <v>12661</v>
          </cell>
          <cell r="K954">
            <v>-237644</v>
          </cell>
          <cell r="L954">
            <v>-74891</v>
          </cell>
          <cell r="M954">
            <v>1301</v>
          </cell>
          <cell r="N954">
            <v>-12007</v>
          </cell>
          <cell r="O954">
            <v>-3321</v>
          </cell>
          <cell r="P954">
            <v>-25095</v>
          </cell>
          <cell r="Q954">
            <v>14548</v>
          </cell>
          <cell r="R954">
            <v>8808</v>
          </cell>
          <cell r="S954">
            <v>112464</v>
          </cell>
        </row>
        <row r="955">
          <cell r="D955" t="str">
            <v>0931</v>
          </cell>
          <cell r="E955" t="str">
            <v>225902</v>
          </cell>
          <cell r="F955" t="str">
            <v xml:space="preserve">   </v>
          </cell>
          <cell r="G955" t="str">
            <v>MOUNT PLEASANT ISD</v>
          </cell>
          <cell r="H955">
            <v>1768505</v>
          </cell>
          <cell r="I955">
            <v>4472064</v>
          </cell>
          <cell r="J955">
            <v>184568</v>
          </cell>
          <cell r="K955">
            <v>-3464191</v>
          </cell>
          <cell r="L955">
            <v>-1091704</v>
          </cell>
          <cell r="M955">
            <v>18959</v>
          </cell>
          <cell r="N955">
            <v>-175028</v>
          </cell>
          <cell r="O955">
            <v>-48414</v>
          </cell>
          <cell r="P955">
            <v>-365819</v>
          </cell>
          <cell r="Q955">
            <v>212067</v>
          </cell>
          <cell r="R955">
            <v>85042</v>
          </cell>
          <cell r="S955">
            <v>1596049</v>
          </cell>
        </row>
        <row r="956">
          <cell r="D956" t="str">
            <v>0933</v>
          </cell>
          <cell r="E956" t="str">
            <v>080901</v>
          </cell>
          <cell r="F956" t="str">
            <v xml:space="preserve">   </v>
          </cell>
          <cell r="G956" t="str">
            <v>MOUNT VERNON ISD</v>
          </cell>
          <cell r="H956">
            <v>441145</v>
          </cell>
          <cell r="I956">
            <v>1115535</v>
          </cell>
          <cell r="J956">
            <v>46040</v>
          </cell>
          <cell r="K956">
            <v>-864125</v>
          </cell>
          <cell r="L956">
            <v>-272320</v>
          </cell>
          <cell r="M956">
            <v>4729</v>
          </cell>
          <cell r="N956">
            <v>-43662</v>
          </cell>
          <cell r="O956">
            <v>-12077</v>
          </cell>
          <cell r="P956">
            <v>-91252</v>
          </cell>
          <cell r="Q956">
            <v>52899</v>
          </cell>
          <cell r="R956">
            <v>32924</v>
          </cell>
          <cell r="S956">
            <v>409836</v>
          </cell>
        </row>
        <row r="957">
          <cell r="D957" t="str">
            <v>1388</v>
          </cell>
          <cell r="E957" t="str">
            <v>049902</v>
          </cell>
          <cell r="F957" t="str">
            <v xml:space="preserve">   </v>
          </cell>
          <cell r="G957" t="str">
            <v>MUENSTER ISD</v>
          </cell>
          <cell r="H957">
            <v>140681</v>
          </cell>
          <cell r="I957">
            <v>355744</v>
          </cell>
          <cell r="J957">
            <v>14682</v>
          </cell>
          <cell r="K957">
            <v>-275569</v>
          </cell>
          <cell r="L957">
            <v>-86843</v>
          </cell>
          <cell r="M957">
            <v>1508</v>
          </cell>
          <cell r="N957">
            <v>-13923</v>
          </cell>
          <cell r="O957">
            <v>-3851</v>
          </cell>
          <cell r="P957">
            <v>-29100</v>
          </cell>
          <cell r="Q957">
            <v>16870</v>
          </cell>
          <cell r="R957">
            <v>11130</v>
          </cell>
          <cell r="S957">
            <v>131329</v>
          </cell>
        </row>
        <row r="958">
          <cell r="D958" t="str">
            <v>0934</v>
          </cell>
          <cell r="E958" t="str">
            <v>009901</v>
          </cell>
          <cell r="F958" t="str">
            <v xml:space="preserve">   </v>
          </cell>
          <cell r="G958" t="str">
            <v>MULESHOE ISD</v>
          </cell>
          <cell r="H958">
            <v>431444</v>
          </cell>
          <cell r="I958">
            <v>1091004</v>
          </cell>
          <cell r="J958">
            <v>45027</v>
          </cell>
          <cell r="K958">
            <v>-845123</v>
          </cell>
          <cell r="L958">
            <v>-266332</v>
          </cell>
          <cell r="M958">
            <v>4625</v>
          </cell>
          <cell r="N958">
            <v>-42700</v>
          </cell>
          <cell r="O958">
            <v>-11811</v>
          </cell>
          <cell r="P958">
            <v>-89245</v>
          </cell>
          <cell r="Q958">
            <v>51736</v>
          </cell>
          <cell r="R958">
            <v>-28090</v>
          </cell>
          <cell r="S958">
            <v>340535</v>
          </cell>
        </row>
        <row r="959">
          <cell r="D959" t="str">
            <v>0935</v>
          </cell>
          <cell r="E959" t="str">
            <v>167902</v>
          </cell>
          <cell r="F959" t="str">
            <v xml:space="preserve">   </v>
          </cell>
          <cell r="G959" t="str">
            <v>MULLIN ISD</v>
          </cell>
          <cell r="H959">
            <v>182102</v>
          </cell>
          <cell r="I959">
            <v>460486</v>
          </cell>
          <cell r="J959">
            <v>19005</v>
          </cell>
          <cell r="K959">
            <v>-356706</v>
          </cell>
          <cell r="L959">
            <v>-112412</v>
          </cell>
          <cell r="M959">
            <v>1952</v>
          </cell>
          <cell r="N959">
            <v>-18023</v>
          </cell>
          <cell r="O959">
            <v>-4985</v>
          </cell>
          <cell r="P959">
            <v>-37668</v>
          </cell>
          <cell r="Q959">
            <v>21836</v>
          </cell>
          <cell r="R959">
            <v>-12890</v>
          </cell>
          <cell r="S959">
            <v>142697</v>
          </cell>
        </row>
        <row r="960">
          <cell r="D960" t="str">
            <v>0936</v>
          </cell>
          <cell r="E960" t="str">
            <v>198906</v>
          </cell>
          <cell r="F960" t="str">
            <v xml:space="preserve">   </v>
          </cell>
          <cell r="G960" t="str">
            <v>MUMFORD ISD</v>
          </cell>
          <cell r="H960">
            <v>144606</v>
          </cell>
          <cell r="I960">
            <v>365669</v>
          </cell>
          <cell r="J960">
            <v>15092</v>
          </cell>
          <cell r="K960">
            <v>-283258</v>
          </cell>
          <cell r="L960">
            <v>-89266</v>
          </cell>
          <cell r="M960">
            <v>1550</v>
          </cell>
          <cell r="N960">
            <v>-14311</v>
          </cell>
          <cell r="O960">
            <v>-3959</v>
          </cell>
          <cell r="P960">
            <v>-29912</v>
          </cell>
          <cell r="Q960">
            <v>17340</v>
          </cell>
          <cell r="R960">
            <v>51703</v>
          </cell>
          <cell r="S960">
            <v>175254</v>
          </cell>
        </row>
        <row r="961">
          <cell r="D961" t="str">
            <v>0937</v>
          </cell>
          <cell r="E961" t="str">
            <v>138903</v>
          </cell>
          <cell r="F961" t="str">
            <v xml:space="preserve">   </v>
          </cell>
          <cell r="G961" t="str">
            <v>MUNDAY CONSOLIDATED ISD</v>
          </cell>
          <cell r="H961">
            <v>123626</v>
          </cell>
          <cell r="I961">
            <v>312617</v>
          </cell>
          <cell r="J961">
            <v>12902</v>
          </cell>
          <cell r="K961">
            <v>-242163</v>
          </cell>
          <cell r="L961">
            <v>-76315</v>
          </cell>
          <cell r="M961">
            <v>1325</v>
          </cell>
          <cell r="N961">
            <v>-12233</v>
          </cell>
          <cell r="O961">
            <v>-3384</v>
          </cell>
          <cell r="P961">
            <v>-25572</v>
          </cell>
          <cell r="Q961">
            <v>14824</v>
          </cell>
          <cell r="R961">
            <v>-32931</v>
          </cell>
          <cell r="S961">
            <v>72696</v>
          </cell>
        </row>
        <row r="962">
          <cell r="D962" t="str">
            <v>0938</v>
          </cell>
          <cell r="E962" t="str">
            <v>107908</v>
          </cell>
          <cell r="F962" t="str">
            <v xml:space="preserve">   </v>
          </cell>
          <cell r="G962" t="str">
            <v>MURCHISON ISD</v>
          </cell>
          <cell r="H962">
            <v>35644</v>
          </cell>
          <cell r="I962">
            <v>90133</v>
          </cell>
          <cell r="J962">
            <v>3720</v>
          </cell>
          <cell r="K962">
            <v>-69820</v>
          </cell>
          <cell r="L962">
            <v>-22003</v>
          </cell>
          <cell r="M962">
            <v>382</v>
          </cell>
          <cell r="N962">
            <v>-3528</v>
          </cell>
          <cell r="O962">
            <v>-976</v>
          </cell>
          <cell r="P962">
            <v>-7373</v>
          </cell>
          <cell r="Q962">
            <v>4274</v>
          </cell>
          <cell r="R962">
            <v>1328</v>
          </cell>
          <cell r="S962">
            <v>31781</v>
          </cell>
        </row>
        <row r="963">
          <cell r="D963" t="str">
            <v>0940</v>
          </cell>
          <cell r="E963" t="str">
            <v>174904</v>
          </cell>
          <cell r="F963" t="str">
            <v xml:space="preserve">   </v>
          </cell>
          <cell r="G963" t="str">
            <v>NACOGDOCHES ISD</v>
          </cell>
          <cell r="H963">
            <v>2146005</v>
          </cell>
          <cell r="I963">
            <v>5426657</v>
          </cell>
          <cell r="J963">
            <v>223965</v>
          </cell>
          <cell r="K963">
            <v>-4203646</v>
          </cell>
          <cell r="L963">
            <v>-1324736</v>
          </cell>
          <cell r="M963">
            <v>23006</v>
          </cell>
          <cell r="N963">
            <v>-212390</v>
          </cell>
          <cell r="O963">
            <v>-58748</v>
          </cell>
          <cell r="P963">
            <v>-443906</v>
          </cell>
          <cell r="Q963">
            <v>257335</v>
          </cell>
          <cell r="R963">
            <v>-24329</v>
          </cell>
          <cell r="S963">
            <v>1809213</v>
          </cell>
        </row>
        <row r="964">
          <cell r="D964" t="str">
            <v>0944</v>
          </cell>
          <cell r="E964" t="str">
            <v>163903</v>
          </cell>
          <cell r="F964" t="str">
            <v xml:space="preserve">   </v>
          </cell>
          <cell r="G964" t="str">
            <v>NATALIA ISD</v>
          </cell>
          <cell r="H964">
            <v>428825</v>
          </cell>
          <cell r="I964">
            <v>1084380</v>
          </cell>
          <cell r="J964">
            <v>44754</v>
          </cell>
          <cell r="K964">
            <v>-839992</v>
          </cell>
          <cell r="L964">
            <v>-264715</v>
          </cell>
          <cell r="M964">
            <v>4597</v>
          </cell>
          <cell r="N964">
            <v>-42441</v>
          </cell>
          <cell r="O964">
            <v>-11739</v>
          </cell>
          <cell r="P964">
            <v>-88703</v>
          </cell>
          <cell r="Q964">
            <v>51422</v>
          </cell>
          <cell r="R964">
            <v>11867</v>
          </cell>
          <cell r="S964">
            <v>378255</v>
          </cell>
        </row>
        <row r="965">
          <cell r="D965" t="str">
            <v>1760</v>
          </cell>
          <cell r="E965" t="str">
            <v>094903</v>
          </cell>
          <cell r="F965" t="str">
            <v xml:space="preserve">   </v>
          </cell>
          <cell r="G965" t="str">
            <v>NAVARRO ISD</v>
          </cell>
          <cell r="H965">
            <v>466397</v>
          </cell>
          <cell r="I965">
            <v>1179389</v>
          </cell>
          <cell r="J965">
            <v>48675</v>
          </cell>
          <cell r="K965">
            <v>-913589</v>
          </cell>
          <cell r="L965">
            <v>-287908</v>
          </cell>
          <cell r="M965">
            <v>5000</v>
          </cell>
          <cell r="N965">
            <v>-46161</v>
          </cell>
          <cell r="O965">
            <v>-12768</v>
          </cell>
          <cell r="P965">
            <v>-96475</v>
          </cell>
          <cell r="Q965">
            <v>55927</v>
          </cell>
          <cell r="R965">
            <v>43189</v>
          </cell>
          <cell r="S965">
            <v>441676</v>
          </cell>
        </row>
        <row r="966">
          <cell r="D966" t="str">
            <v>0945</v>
          </cell>
          <cell r="E966" t="str">
            <v>093904</v>
          </cell>
          <cell r="F966" t="str">
            <v xml:space="preserve">   </v>
          </cell>
          <cell r="G966" t="str">
            <v>NAVASOTA ISD</v>
          </cell>
          <cell r="H966">
            <v>845847</v>
          </cell>
          <cell r="I966">
            <v>2138914</v>
          </cell>
          <cell r="J966">
            <v>88276</v>
          </cell>
          <cell r="K966">
            <v>-1656865</v>
          </cell>
          <cell r="L966">
            <v>-522144</v>
          </cell>
          <cell r="M966">
            <v>9068</v>
          </cell>
          <cell r="N966">
            <v>-83715</v>
          </cell>
          <cell r="O966">
            <v>-23156</v>
          </cell>
          <cell r="P966">
            <v>-174965</v>
          </cell>
          <cell r="Q966">
            <v>101428</v>
          </cell>
          <cell r="R966">
            <v>-6726</v>
          </cell>
          <cell r="S966">
            <v>715962</v>
          </cell>
        </row>
        <row r="967">
          <cell r="D967" t="str">
            <v>1634</v>
          </cell>
          <cell r="E967" t="str">
            <v>035903</v>
          </cell>
          <cell r="F967" t="str">
            <v xml:space="preserve">   </v>
          </cell>
          <cell r="G967" t="str">
            <v>NAZARETH ISD</v>
          </cell>
          <cell r="H967">
            <v>52007</v>
          </cell>
          <cell r="I967">
            <v>131511</v>
          </cell>
          <cell r="J967">
            <v>5428</v>
          </cell>
          <cell r="K967">
            <v>-101872</v>
          </cell>
          <cell r="L967">
            <v>-32104</v>
          </cell>
          <cell r="M967">
            <v>558</v>
          </cell>
          <cell r="N967">
            <v>-5149</v>
          </cell>
          <cell r="O967">
            <v>-1424</v>
          </cell>
          <cell r="P967">
            <v>-10758</v>
          </cell>
          <cell r="Q967">
            <v>6236</v>
          </cell>
          <cell r="R967">
            <v>4462</v>
          </cell>
          <cell r="S967">
            <v>48895</v>
          </cell>
        </row>
        <row r="968">
          <cell r="D968" t="str">
            <v>0946</v>
          </cell>
          <cell r="E968" t="str">
            <v>001906</v>
          </cell>
          <cell r="F968" t="str">
            <v xml:space="preserve">   </v>
          </cell>
          <cell r="G968" t="str">
            <v>NECHES ISD</v>
          </cell>
          <cell r="H968">
            <v>101662</v>
          </cell>
          <cell r="I968">
            <v>257075</v>
          </cell>
          <cell r="J968">
            <v>10610</v>
          </cell>
          <cell r="K968">
            <v>-199138</v>
          </cell>
          <cell r="L968">
            <v>-62756</v>
          </cell>
          <cell r="M968">
            <v>1090</v>
          </cell>
          <cell r="N968">
            <v>-10061</v>
          </cell>
          <cell r="O968">
            <v>-2783</v>
          </cell>
          <cell r="P968">
            <v>-21029</v>
          </cell>
          <cell r="Q968">
            <v>12191</v>
          </cell>
          <cell r="R968">
            <v>-1029</v>
          </cell>
          <cell r="S968">
            <v>85832</v>
          </cell>
        </row>
        <row r="969">
          <cell r="D969" t="str">
            <v>0947</v>
          </cell>
          <cell r="E969" t="str">
            <v>123905</v>
          </cell>
          <cell r="F969" t="str">
            <v xml:space="preserve">   </v>
          </cell>
          <cell r="G969" t="str">
            <v>NEDERLAND ISD</v>
          </cell>
          <cell r="H969">
            <v>1646957</v>
          </cell>
          <cell r="I969">
            <v>4164701</v>
          </cell>
          <cell r="J969">
            <v>171883</v>
          </cell>
          <cell r="K969">
            <v>-3226098</v>
          </cell>
          <cell r="L969">
            <v>-1016671</v>
          </cell>
          <cell r="M969">
            <v>17656</v>
          </cell>
          <cell r="N969">
            <v>-163001</v>
          </cell>
          <cell r="O969">
            <v>-45087</v>
          </cell>
          <cell r="P969">
            <v>-340676</v>
          </cell>
          <cell r="Q969">
            <v>197492</v>
          </cell>
          <cell r="R969">
            <v>268336</v>
          </cell>
          <cell r="S969">
            <v>1675492</v>
          </cell>
        </row>
        <row r="970">
          <cell r="D970" t="str">
            <v>0948</v>
          </cell>
          <cell r="E970" t="str">
            <v>079906</v>
          </cell>
          <cell r="F970" t="str">
            <v xml:space="preserve">   </v>
          </cell>
          <cell r="G970" t="str">
            <v>NEEDVILLE ISD</v>
          </cell>
          <cell r="H970">
            <v>956624</v>
          </cell>
          <cell r="I970">
            <v>2419040</v>
          </cell>
          <cell r="J970">
            <v>99837</v>
          </cell>
          <cell r="K970">
            <v>-1873859</v>
          </cell>
          <cell r="L970">
            <v>-590527</v>
          </cell>
          <cell r="M970">
            <v>10255</v>
          </cell>
          <cell r="N970">
            <v>-94676</v>
          </cell>
          <cell r="O970">
            <v>-26188</v>
          </cell>
          <cell r="P970">
            <v>-197880</v>
          </cell>
          <cell r="Q970">
            <v>114712</v>
          </cell>
          <cell r="R970">
            <v>46771</v>
          </cell>
          <cell r="S970">
            <v>864109</v>
          </cell>
        </row>
        <row r="971">
          <cell r="D971" t="str">
            <v>0950</v>
          </cell>
          <cell r="E971" t="str">
            <v>019905</v>
          </cell>
          <cell r="F971" t="str">
            <v xml:space="preserve">   </v>
          </cell>
          <cell r="G971" t="str">
            <v>NEW BOSTON ISD</v>
          </cell>
          <cell r="H971">
            <v>469222</v>
          </cell>
          <cell r="I971">
            <v>1186534</v>
          </cell>
          <cell r="J971">
            <v>48970</v>
          </cell>
          <cell r="K971">
            <v>-919124</v>
          </cell>
          <cell r="L971">
            <v>-289652</v>
          </cell>
          <cell r="M971">
            <v>5030</v>
          </cell>
          <cell r="N971">
            <v>-46438</v>
          </cell>
          <cell r="O971">
            <v>-12845</v>
          </cell>
          <cell r="P971">
            <v>-97060</v>
          </cell>
          <cell r="Q971">
            <v>56266</v>
          </cell>
          <cell r="R971">
            <v>-23404</v>
          </cell>
          <cell r="S971">
            <v>377499</v>
          </cell>
        </row>
        <row r="972">
          <cell r="D972" t="str">
            <v>0951</v>
          </cell>
          <cell r="E972" t="str">
            <v>046901</v>
          </cell>
          <cell r="F972" t="str">
            <v xml:space="preserve">   </v>
          </cell>
          <cell r="G972" t="str">
            <v>NEW BRAUNFELS ISD</v>
          </cell>
          <cell r="H972">
            <v>2559821</v>
          </cell>
          <cell r="I972">
            <v>6473084</v>
          </cell>
          <cell r="J972">
            <v>267152</v>
          </cell>
          <cell r="K972">
            <v>-5014238</v>
          </cell>
          <cell r="L972">
            <v>-1580185</v>
          </cell>
          <cell r="M972">
            <v>27442</v>
          </cell>
          <cell r="N972">
            <v>-253347</v>
          </cell>
          <cell r="O972">
            <v>-70077</v>
          </cell>
          <cell r="P972">
            <v>-529504</v>
          </cell>
          <cell r="Q972">
            <v>306957</v>
          </cell>
          <cell r="R972">
            <v>102208</v>
          </cell>
          <cell r="S972">
            <v>2289313</v>
          </cell>
        </row>
        <row r="973">
          <cell r="D973" t="str">
            <v>1653</v>
          </cell>
          <cell r="E973" t="str">
            <v>170908</v>
          </cell>
          <cell r="F973" t="str">
            <v xml:space="preserve">   </v>
          </cell>
          <cell r="G973" t="str">
            <v>NEW CANEY ISD</v>
          </cell>
          <cell r="H973">
            <v>5880052</v>
          </cell>
          <cell r="I973">
            <v>14869034</v>
          </cell>
          <cell r="J973">
            <v>613664</v>
          </cell>
          <cell r="K973">
            <v>-11517985</v>
          </cell>
          <cell r="L973">
            <v>-3629774</v>
          </cell>
          <cell r="M973">
            <v>63037</v>
          </cell>
          <cell r="N973">
            <v>-581952</v>
          </cell>
          <cell r="O973">
            <v>-160970</v>
          </cell>
          <cell r="P973">
            <v>-1216301</v>
          </cell>
          <cell r="Q973">
            <v>705097</v>
          </cell>
          <cell r="R973">
            <v>372405</v>
          </cell>
          <cell r="S973">
            <v>5396307</v>
          </cell>
        </row>
        <row r="974">
          <cell r="D974" t="str">
            <v>1410</v>
          </cell>
          <cell r="E974" t="str">
            <v>152902</v>
          </cell>
          <cell r="F974" t="str">
            <v xml:space="preserve">   </v>
          </cell>
          <cell r="G974" t="str">
            <v>NEW DEAL ISD</v>
          </cell>
          <cell r="H974">
            <v>295846</v>
          </cell>
          <cell r="I974">
            <v>748112</v>
          </cell>
          <cell r="J974">
            <v>30876</v>
          </cell>
          <cell r="K974">
            <v>-579510</v>
          </cell>
          <cell r="L974">
            <v>-182626</v>
          </cell>
          <cell r="M974">
            <v>3172</v>
          </cell>
          <cell r="N974">
            <v>-29280</v>
          </cell>
          <cell r="O974">
            <v>-8099</v>
          </cell>
          <cell r="P974">
            <v>-61196</v>
          </cell>
          <cell r="Q974">
            <v>35476</v>
          </cell>
          <cell r="R974">
            <v>26412</v>
          </cell>
          <cell r="S974">
            <v>279183</v>
          </cell>
        </row>
        <row r="975">
          <cell r="D975" t="str">
            <v>1600</v>
          </cell>
          <cell r="E975" t="str">
            <v>230906</v>
          </cell>
          <cell r="F975" t="str">
            <v xml:space="preserve">   </v>
          </cell>
          <cell r="G975" t="str">
            <v>NEW DIANA ISD</v>
          </cell>
          <cell r="H975">
            <v>306731</v>
          </cell>
          <cell r="I975">
            <v>775639</v>
          </cell>
          <cell r="J975">
            <v>32012</v>
          </cell>
          <cell r="K975">
            <v>-600833</v>
          </cell>
          <cell r="L975">
            <v>-189346</v>
          </cell>
          <cell r="M975">
            <v>3288</v>
          </cell>
          <cell r="N975">
            <v>-30357</v>
          </cell>
          <cell r="O975">
            <v>-8397</v>
          </cell>
          <cell r="P975">
            <v>-63448</v>
          </cell>
          <cell r="Q975">
            <v>36781</v>
          </cell>
          <cell r="R975">
            <v>44678</v>
          </cell>
          <cell r="S975">
            <v>306748</v>
          </cell>
        </row>
        <row r="976">
          <cell r="D976" t="str">
            <v>1553</v>
          </cell>
          <cell r="E976" t="str">
            <v>153905</v>
          </cell>
          <cell r="F976" t="str">
            <v xml:space="preserve">   </v>
          </cell>
          <cell r="G976" t="str">
            <v>NEW HOME ISD</v>
          </cell>
          <cell r="H976">
            <v>94105</v>
          </cell>
          <cell r="I976">
            <v>237966</v>
          </cell>
          <cell r="J976">
            <v>9821</v>
          </cell>
          <cell r="K976">
            <v>-184335</v>
          </cell>
          <cell r="L976">
            <v>-58091</v>
          </cell>
          <cell r="M976">
            <v>1009</v>
          </cell>
          <cell r="N976">
            <v>-9315</v>
          </cell>
          <cell r="O976">
            <v>-2576</v>
          </cell>
          <cell r="P976">
            <v>-19466</v>
          </cell>
          <cell r="Q976">
            <v>11284</v>
          </cell>
          <cell r="R976">
            <v>20938</v>
          </cell>
          <cell r="S976">
            <v>101340</v>
          </cell>
        </row>
        <row r="977">
          <cell r="D977" t="str">
            <v>1199</v>
          </cell>
          <cell r="E977" t="str">
            <v>037908</v>
          </cell>
          <cell r="F977" t="str">
            <v xml:space="preserve">   </v>
          </cell>
          <cell r="G977" t="str">
            <v>NEW SUMMERFIELD ISD</v>
          </cell>
          <cell r="H977">
            <v>183087</v>
          </cell>
          <cell r="I977">
            <v>462977</v>
          </cell>
          <cell r="J977">
            <v>19108</v>
          </cell>
          <cell r="K977">
            <v>-358635</v>
          </cell>
          <cell r="L977">
            <v>-113020</v>
          </cell>
          <cell r="M977">
            <v>1963</v>
          </cell>
          <cell r="N977">
            <v>-18120</v>
          </cell>
          <cell r="O977">
            <v>-5012</v>
          </cell>
          <cell r="P977">
            <v>-37872</v>
          </cell>
          <cell r="Q977">
            <v>21955</v>
          </cell>
          <cell r="R977">
            <v>-65737</v>
          </cell>
          <cell r="S977">
            <v>90694</v>
          </cell>
        </row>
        <row r="978">
          <cell r="D978" t="str">
            <v>0954</v>
          </cell>
          <cell r="E978" t="str">
            <v>236901</v>
          </cell>
          <cell r="F978" t="str">
            <v xml:space="preserve">   </v>
          </cell>
          <cell r="G978" t="str">
            <v>NEW WAVERLY ISD</v>
          </cell>
          <cell r="H978">
            <v>311578</v>
          </cell>
          <cell r="I978">
            <v>787896</v>
          </cell>
          <cell r="J978">
            <v>32517</v>
          </cell>
          <cell r="K978">
            <v>-610327</v>
          </cell>
          <cell r="L978">
            <v>-192338</v>
          </cell>
          <cell r="M978">
            <v>3340</v>
          </cell>
          <cell r="N978">
            <v>-30837</v>
          </cell>
          <cell r="O978">
            <v>-8530</v>
          </cell>
          <cell r="P978">
            <v>-64451</v>
          </cell>
          <cell r="Q978">
            <v>37362</v>
          </cell>
          <cell r="R978">
            <v>87569</v>
          </cell>
          <cell r="S978">
            <v>353779</v>
          </cell>
        </row>
        <row r="979">
          <cell r="D979" t="str">
            <v>0952</v>
          </cell>
          <cell r="E979" t="str">
            <v>252902</v>
          </cell>
          <cell r="F979" t="str">
            <v xml:space="preserve">   </v>
          </cell>
          <cell r="G979" t="str">
            <v>NEWCASTLE ISD</v>
          </cell>
          <cell r="H979">
            <v>61532</v>
          </cell>
          <cell r="I979">
            <v>155597</v>
          </cell>
          <cell r="J979">
            <v>6422</v>
          </cell>
          <cell r="K979">
            <v>-120530</v>
          </cell>
          <cell r="L979">
            <v>-37984</v>
          </cell>
          <cell r="M979">
            <v>660</v>
          </cell>
          <cell r="N979">
            <v>-6092</v>
          </cell>
          <cell r="O979">
            <v>-1684</v>
          </cell>
          <cell r="P979">
            <v>-12728</v>
          </cell>
          <cell r="Q979">
            <v>7379</v>
          </cell>
          <cell r="R979">
            <v>13071</v>
          </cell>
          <cell r="S979">
            <v>65643</v>
          </cell>
        </row>
        <row r="980">
          <cell r="D980" t="str">
            <v>0953</v>
          </cell>
          <cell r="E980" t="str">
            <v>176902</v>
          </cell>
          <cell r="F980" t="str">
            <v xml:space="preserve">   </v>
          </cell>
          <cell r="G980" t="str">
            <v>NEWTON ISD</v>
          </cell>
          <cell r="H980">
            <v>347288</v>
          </cell>
          <cell r="I980">
            <v>878197</v>
          </cell>
          <cell r="J980">
            <v>36244</v>
          </cell>
          <cell r="K980">
            <v>-680277</v>
          </cell>
          <cell r="L980">
            <v>-214382</v>
          </cell>
          <cell r="M980">
            <v>3723</v>
          </cell>
          <cell r="N980">
            <v>-34371</v>
          </cell>
          <cell r="O980">
            <v>-9507</v>
          </cell>
          <cell r="P980">
            <v>-71837</v>
          </cell>
          <cell r="Q980">
            <v>41645</v>
          </cell>
          <cell r="R980">
            <v>-20837</v>
          </cell>
          <cell r="S980">
            <v>275886</v>
          </cell>
        </row>
        <row r="981">
          <cell r="D981" t="str">
            <v>0956</v>
          </cell>
          <cell r="E981" t="str">
            <v>089903</v>
          </cell>
          <cell r="F981" t="str">
            <v xml:space="preserve">   </v>
          </cell>
          <cell r="G981" t="str">
            <v>NIXON SMILEY CISD</v>
          </cell>
          <cell r="H981">
            <v>455990</v>
          </cell>
          <cell r="I981">
            <v>1153073</v>
          </cell>
          <cell r="J981">
            <v>47589</v>
          </cell>
          <cell r="K981">
            <v>-893203</v>
          </cell>
          <cell r="L981">
            <v>-281484</v>
          </cell>
          <cell r="M981">
            <v>4888</v>
          </cell>
          <cell r="N981">
            <v>-45131</v>
          </cell>
          <cell r="O981">
            <v>-12483</v>
          </cell>
          <cell r="P981">
            <v>-94322</v>
          </cell>
          <cell r="Q981">
            <v>54679</v>
          </cell>
          <cell r="R981">
            <v>-6519</v>
          </cell>
          <cell r="S981">
            <v>383077</v>
          </cell>
        </row>
        <row r="982">
          <cell r="D982" t="str">
            <v>0957</v>
          </cell>
          <cell r="E982" t="str">
            <v>169902</v>
          </cell>
          <cell r="F982" t="str">
            <v xml:space="preserve">   </v>
          </cell>
          <cell r="G982" t="str">
            <v>NOCONA ISD</v>
          </cell>
          <cell r="H982">
            <v>267847</v>
          </cell>
          <cell r="I982">
            <v>677313</v>
          </cell>
          <cell r="J982">
            <v>27954</v>
          </cell>
          <cell r="K982">
            <v>-524666</v>
          </cell>
          <cell r="L982">
            <v>-165343</v>
          </cell>
          <cell r="M982">
            <v>2871</v>
          </cell>
          <cell r="N982">
            <v>-26509</v>
          </cell>
          <cell r="O982">
            <v>-7333</v>
          </cell>
          <cell r="P982">
            <v>-55405</v>
          </cell>
          <cell r="Q982">
            <v>32118</v>
          </cell>
          <cell r="R982">
            <v>4367</v>
          </cell>
          <cell r="S982">
            <v>233214</v>
          </cell>
        </row>
        <row r="983">
          <cell r="D983" t="str">
            <v>0959</v>
          </cell>
          <cell r="E983" t="str">
            <v>062902</v>
          </cell>
          <cell r="F983" t="str">
            <v xml:space="preserve">   </v>
          </cell>
          <cell r="G983" t="str">
            <v>NORDHEIM ISD</v>
          </cell>
          <cell r="H983">
            <v>52331</v>
          </cell>
          <cell r="I983">
            <v>132330</v>
          </cell>
          <cell r="J983">
            <v>5461</v>
          </cell>
          <cell r="K983">
            <v>-102507</v>
          </cell>
          <cell r="L983">
            <v>-32304</v>
          </cell>
          <cell r="M983">
            <v>561</v>
          </cell>
          <cell r="N983">
            <v>-5179</v>
          </cell>
          <cell r="O983">
            <v>-1433</v>
          </cell>
          <cell r="P983">
            <v>-10825</v>
          </cell>
          <cell r="Q983">
            <v>6275</v>
          </cell>
          <cell r="R983">
            <v>11412</v>
          </cell>
          <cell r="S983">
            <v>56122</v>
          </cell>
        </row>
        <row r="984">
          <cell r="D984" t="str">
            <v>0960</v>
          </cell>
          <cell r="E984" t="str">
            <v>145906</v>
          </cell>
          <cell r="F984" t="str">
            <v xml:space="preserve">   </v>
          </cell>
          <cell r="G984" t="str">
            <v>NORMANGEE ISD</v>
          </cell>
          <cell r="H984">
            <v>150928</v>
          </cell>
          <cell r="I984">
            <v>381656</v>
          </cell>
          <cell r="J984">
            <v>15751</v>
          </cell>
          <cell r="K984">
            <v>-295642</v>
          </cell>
          <cell r="L984">
            <v>-93169</v>
          </cell>
          <cell r="M984">
            <v>1618</v>
          </cell>
          <cell r="N984">
            <v>-14936</v>
          </cell>
          <cell r="O984">
            <v>-4132</v>
          </cell>
          <cell r="P984">
            <v>-31220</v>
          </cell>
          <cell r="Q984">
            <v>18098</v>
          </cell>
          <cell r="R984">
            <v>-2693</v>
          </cell>
          <cell r="S984">
            <v>126259</v>
          </cell>
        </row>
        <row r="985">
          <cell r="D985" t="str">
            <v>1624</v>
          </cell>
          <cell r="E985" t="str">
            <v>015910</v>
          </cell>
          <cell r="F985" t="str">
            <v xml:space="preserve">   </v>
          </cell>
          <cell r="G985" t="str">
            <v>NORTH EAST ISD</v>
          </cell>
          <cell r="H985">
            <v>20037161</v>
          </cell>
          <cell r="I985">
            <v>50668472</v>
          </cell>
          <cell r="J985">
            <v>2091152</v>
          </cell>
          <cell r="K985">
            <v>-39249267</v>
          </cell>
          <cell r="L985">
            <v>-12369000</v>
          </cell>
          <cell r="M985">
            <v>214808</v>
          </cell>
          <cell r="N985">
            <v>-1983089</v>
          </cell>
          <cell r="O985">
            <v>-548531</v>
          </cell>
          <cell r="P985">
            <v>-4144727</v>
          </cell>
          <cell r="Q985">
            <v>2402724</v>
          </cell>
          <cell r="R985">
            <v>-1474540</v>
          </cell>
          <cell r="S985">
            <v>15645163</v>
          </cell>
        </row>
        <row r="986">
          <cell r="D986" t="str">
            <v>1972</v>
          </cell>
          <cell r="E986" t="str">
            <v>112906</v>
          </cell>
          <cell r="F986" t="str">
            <v xml:space="preserve">   </v>
          </cell>
          <cell r="G986" t="str">
            <v>NORTH HOPKINS ISD</v>
          </cell>
          <cell r="H986">
            <v>139053</v>
          </cell>
          <cell r="I986">
            <v>351627</v>
          </cell>
          <cell r="J986">
            <v>14512</v>
          </cell>
          <cell r="K986">
            <v>-272380</v>
          </cell>
          <cell r="L986">
            <v>-85838</v>
          </cell>
          <cell r="M986">
            <v>1491</v>
          </cell>
          <cell r="N986">
            <v>-13764</v>
          </cell>
          <cell r="O986">
            <v>-3807</v>
          </cell>
          <cell r="P986">
            <v>-28763</v>
          </cell>
          <cell r="Q986">
            <v>16674</v>
          </cell>
          <cell r="R986">
            <v>-16798</v>
          </cell>
          <cell r="S986">
            <v>102007</v>
          </cell>
        </row>
        <row r="987">
          <cell r="D987" t="str">
            <v>1755</v>
          </cell>
          <cell r="E987" t="str">
            <v>139911</v>
          </cell>
          <cell r="F987" t="str">
            <v xml:space="preserve">   </v>
          </cell>
          <cell r="G987" t="str">
            <v>NORTH LAMAR ISD</v>
          </cell>
          <cell r="H987">
            <v>682909</v>
          </cell>
          <cell r="I987">
            <v>1726890</v>
          </cell>
          <cell r="J987">
            <v>71271</v>
          </cell>
          <cell r="K987">
            <v>-1337699</v>
          </cell>
          <cell r="L987">
            <v>-421562</v>
          </cell>
          <cell r="M987">
            <v>7321</v>
          </cell>
          <cell r="N987">
            <v>-67588</v>
          </cell>
          <cell r="O987">
            <v>-18695</v>
          </cell>
          <cell r="P987">
            <v>-141261</v>
          </cell>
          <cell r="Q987">
            <v>81890</v>
          </cell>
          <cell r="R987">
            <v>-56645</v>
          </cell>
          <cell r="S987">
            <v>526831</v>
          </cell>
        </row>
        <row r="988">
          <cell r="D988" t="str">
            <v>0961</v>
          </cell>
          <cell r="E988" t="str">
            <v>154903</v>
          </cell>
          <cell r="F988" t="str">
            <v xml:space="preserve">   </v>
          </cell>
          <cell r="G988" t="str">
            <v>NORTH ZULCH ISD</v>
          </cell>
          <cell r="H988">
            <v>125479</v>
          </cell>
          <cell r="I988">
            <v>317301</v>
          </cell>
          <cell r="J988">
            <v>13095</v>
          </cell>
          <cell r="K988">
            <v>-245791</v>
          </cell>
          <cell r="L988">
            <v>-77458</v>
          </cell>
          <cell r="M988">
            <v>1345</v>
          </cell>
          <cell r="N988">
            <v>-12418</v>
          </cell>
          <cell r="O988">
            <v>-3435</v>
          </cell>
          <cell r="P988">
            <v>-25956</v>
          </cell>
          <cell r="Q988">
            <v>15047</v>
          </cell>
          <cell r="R988">
            <v>-2260</v>
          </cell>
          <cell r="S988">
            <v>104949</v>
          </cell>
        </row>
        <row r="989">
          <cell r="D989" t="str">
            <v>1627</v>
          </cell>
          <cell r="E989" t="str">
            <v>015915</v>
          </cell>
          <cell r="F989" t="str">
            <v xml:space="preserve">   </v>
          </cell>
          <cell r="G989" t="str">
            <v>NORTHSIDE ISD</v>
          </cell>
          <cell r="H989">
            <v>35863077</v>
          </cell>
          <cell r="I989">
            <v>90687864</v>
          </cell>
          <cell r="J989">
            <v>3742803</v>
          </cell>
          <cell r="K989">
            <v>-70249448</v>
          </cell>
          <cell r="L989">
            <v>-22138386</v>
          </cell>
          <cell r="M989">
            <v>384469</v>
          </cell>
          <cell r="N989">
            <v>-3549393</v>
          </cell>
          <cell r="O989">
            <v>-981777</v>
          </cell>
          <cell r="P989">
            <v>-7418350</v>
          </cell>
          <cell r="Q989">
            <v>4300463</v>
          </cell>
          <cell r="R989">
            <v>61241</v>
          </cell>
          <cell r="S989">
            <v>30702563</v>
          </cell>
        </row>
        <row r="990">
          <cell r="D990" t="str">
            <v>1735</v>
          </cell>
          <cell r="E990" t="str">
            <v>244905</v>
          </cell>
          <cell r="F990" t="str">
            <v xml:space="preserve">   </v>
          </cell>
          <cell r="G990" t="str">
            <v>NORTHSIDE ISD</v>
          </cell>
          <cell r="H990">
            <v>55985</v>
          </cell>
          <cell r="I990">
            <v>141571</v>
          </cell>
          <cell r="J990">
            <v>5843</v>
          </cell>
          <cell r="K990">
            <v>-109665</v>
          </cell>
          <cell r="L990">
            <v>-34560</v>
          </cell>
          <cell r="M990">
            <v>600</v>
          </cell>
          <cell r="N990">
            <v>-5540</v>
          </cell>
          <cell r="O990">
            <v>-1533</v>
          </cell>
          <cell r="P990">
            <v>-11581</v>
          </cell>
          <cell r="Q990">
            <v>6713</v>
          </cell>
          <cell r="R990">
            <v>-1686</v>
          </cell>
          <cell r="S990">
            <v>46147</v>
          </cell>
        </row>
        <row r="991">
          <cell r="D991" t="str">
            <v>1557</v>
          </cell>
          <cell r="E991" t="str">
            <v>061911</v>
          </cell>
          <cell r="F991" t="str">
            <v xml:space="preserve">   </v>
          </cell>
          <cell r="G991" t="str">
            <v>NORTHWEST ISD</v>
          </cell>
          <cell r="H991">
            <v>7713618</v>
          </cell>
          <cell r="I991">
            <v>19505619</v>
          </cell>
          <cell r="J991">
            <v>805022</v>
          </cell>
          <cell r="K991">
            <v>-15109618</v>
          </cell>
          <cell r="L991">
            <v>-4761639</v>
          </cell>
          <cell r="M991">
            <v>82694</v>
          </cell>
          <cell r="N991">
            <v>-763424</v>
          </cell>
          <cell r="O991">
            <v>-211166</v>
          </cell>
          <cell r="P991">
            <v>-1595577</v>
          </cell>
          <cell r="Q991">
            <v>924966</v>
          </cell>
          <cell r="R991">
            <v>566110</v>
          </cell>
          <cell r="S991">
            <v>7156605</v>
          </cell>
        </row>
        <row r="992">
          <cell r="D992" t="str">
            <v>1582</v>
          </cell>
          <cell r="E992" t="str">
            <v>069902</v>
          </cell>
          <cell r="F992" t="str">
            <v xml:space="preserve">   </v>
          </cell>
          <cell r="G992" t="str">
            <v>NUECES CANYON CONS ISD</v>
          </cell>
          <cell r="H992">
            <v>80142</v>
          </cell>
          <cell r="I992">
            <v>202657</v>
          </cell>
          <cell r="J992">
            <v>8364</v>
          </cell>
          <cell r="K992">
            <v>-156984</v>
          </cell>
          <cell r="L992">
            <v>-49472</v>
          </cell>
          <cell r="M992">
            <v>859</v>
          </cell>
          <cell r="N992">
            <v>-7931</v>
          </cell>
          <cell r="O992">
            <v>-2194</v>
          </cell>
          <cell r="P992">
            <v>-16578</v>
          </cell>
          <cell r="Q992">
            <v>9610</v>
          </cell>
          <cell r="R992">
            <v>-8680</v>
          </cell>
          <cell r="S992">
            <v>59793</v>
          </cell>
        </row>
        <row r="993">
          <cell r="D993" t="str">
            <v>1939</v>
          </cell>
          <cell r="E993" t="str">
            <v>235904</v>
          </cell>
          <cell r="F993" t="str">
            <v xml:space="preserve">   </v>
          </cell>
          <cell r="G993" t="str">
            <v>NURSERY ISD</v>
          </cell>
          <cell r="H993">
            <v>26949</v>
          </cell>
          <cell r="I993">
            <v>68146</v>
          </cell>
          <cell r="J993">
            <v>2812</v>
          </cell>
          <cell r="K993">
            <v>-52788</v>
          </cell>
          <cell r="L993">
            <v>-16636</v>
          </cell>
          <cell r="M993">
            <v>289</v>
          </cell>
          <cell r="N993">
            <v>-2666</v>
          </cell>
          <cell r="O993">
            <v>-738</v>
          </cell>
          <cell r="P993">
            <v>-5574</v>
          </cell>
          <cell r="Q993">
            <v>3232</v>
          </cell>
          <cell r="R993">
            <v>-230</v>
          </cell>
          <cell r="S993">
            <v>22796</v>
          </cell>
        </row>
        <row r="994">
          <cell r="D994" t="str">
            <v>0966</v>
          </cell>
          <cell r="E994" t="str">
            <v>153903</v>
          </cell>
          <cell r="F994" t="str">
            <v xml:space="preserve">   </v>
          </cell>
          <cell r="G994" t="str">
            <v>O DONNELL ISD</v>
          </cell>
          <cell r="H994">
            <v>132109</v>
          </cell>
          <cell r="I994">
            <v>334066</v>
          </cell>
          <cell r="J994">
            <v>13787</v>
          </cell>
          <cell r="K994">
            <v>-258778</v>
          </cell>
          <cell r="L994">
            <v>-81551</v>
          </cell>
          <cell r="M994">
            <v>1416</v>
          </cell>
          <cell r="N994">
            <v>-13074</v>
          </cell>
          <cell r="O994">
            <v>-3617</v>
          </cell>
          <cell r="P994">
            <v>-27327</v>
          </cell>
          <cell r="Q994">
            <v>15842</v>
          </cell>
          <cell r="R994">
            <v>24070</v>
          </cell>
          <cell r="S994">
            <v>136943</v>
          </cell>
        </row>
        <row r="995">
          <cell r="D995" t="str">
            <v>0964</v>
          </cell>
          <cell r="E995" t="str">
            <v>145907</v>
          </cell>
          <cell r="F995" t="str">
            <v xml:space="preserve">   </v>
          </cell>
          <cell r="G995" t="str">
            <v>OAKWOOD ISD</v>
          </cell>
          <cell r="H995">
            <v>65318</v>
          </cell>
          <cell r="I995">
            <v>165172</v>
          </cell>
          <cell r="J995">
            <v>6817</v>
          </cell>
          <cell r="K995">
            <v>-127947</v>
          </cell>
          <cell r="L995">
            <v>-40321</v>
          </cell>
          <cell r="M995">
            <v>700</v>
          </cell>
          <cell r="N995">
            <v>-6464</v>
          </cell>
          <cell r="O995">
            <v>-1788</v>
          </cell>
          <cell r="P995">
            <v>-13511</v>
          </cell>
          <cell r="Q995">
            <v>7833</v>
          </cell>
          <cell r="R995">
            <v>11445</v>
          </cell>
          <cell r="S995">
            <v>67254</v>
          </cell>
        </row>
        <row r="996">
          <cell r="D996" t="str">
            <v>0965</v>
          </cell>
          <cell r="E996" t="str">
            <v>205905</v>
          </cell>
          <cell r="F996" t="str">
            <v xml:space="preserve">   </v>
          </cell>
          <cell r="G996" t="str">
            <v>ODEM-EDROY ISD</v>
          </cell>
          <cell r="H996">
            <v>294321</v>
          </cell>
          <cell r="I996">
            <v>744256</v>
          </cell>
          <cell r="J996">
            <v>30716</v>
          </cell>
          <cell r="K996">
            <v>-576523</v>
          </cell>
          <cell r="L996">
            <v>-181685</v>
          </cell>
          <cell r="M996">
            <v>3155</v>
          </cell>
          <cell r="N996">
            <v>-29127</v>
          </cell>
          <cell r="O996">
            <v>-8057</v>
          </cell>
          <cell r="P996">
            <v>-60881</v>
          </cell>
          <cell r="Q996">
            <v>35293</v>
          </cell>
          <cell r="R996">
            <v>-18880</v>
          </cell>
          <cell r="S996">
            <v>232588</v>
          </cell>
        </row>
        <row r="997">
          <cell r="D997" t="str">
            <v>0968</v>
          </cell>
          <cell r="E997" t="str">
            <v>050904</v>
          </cell>
          <cell r="F997" t="str">
            <v xml:space="preserve">   </v>
          </cell>
          <cell r="G997" t="str">
            <v>OGLESBY ISD</v>
          </cell>
          <cell r="H997">
            <v>52642</v>
          </cell>
          <cell r="I997">
            <v>133117</v>
          </cell>
          <cell r="J997">
            <v>5494</v>
          </cell>
          <cell r="K997">
            <v>-103116</v>
          </cell>
          <cell r="L997">
            <v>-32496</v>
          </cell>
          <cell r="M997">
            <v>564</v>
          </cell>
          <cell r="N997">
            <v>-5209</v>
          </cell>
          <cell r="O997">
            <v>-1441</v>
          </cell>
          <cell r="P997">
            <v>-10889</v>
          </cell>
          <cell r="Q997">
            <v>6312</v>
          </cell>
          <cell r="R997">
            <v>618</v>
          </cell>
          <cell r="S997">
            <v>45596</v>
          </cell>
        </row>
        <row r="998">
          <cell r="D998" t="str">
            <v>1970</v>
          </cell>
          <cell r="E998" t="str">
            <v>200906</v>
          </cell>
          <cell r="F998" t="str">
            <v xml:space="preserve">   </v>
          </cell>
          <cell r="G998" t="str">
            <v>OLFEN ISD</v>
          </cell>
          <cell r="H998">
            <v>36224</v>
          </cell>
          <cell r="I998">
            <v>91601</v>
          </cell>
          <cell r="J998">
            <v>3780</v>
          </cell>
          <cell r="K998">
            <v>-70957</v>
          </cell>
          <cell r="L998">
            <v>-22361</v>
          </cell>
          <cell r="M998">
            <v>388</v>
          </cell>
          <cell r="N998">
            <v>-3584</v>
          </cell>
          <cell r="O998">
            <v>-992</v>
          </cell>
          <cell r="P998">
            <v>-7493</v>
          </cell>
          <cell r="Q998">
            <v>4344</v>
          </cell>
          <cell r="R998">
            <v>6974</v>
          </cell>
          <cell r="S998">
            <v>37924</v>
          </cell>
        </row>
        <row r="999">
          <cell r="D999" t="str">
            <v>0973</v>
          </cell>
          <cell r="E999" t="str">
            <v>252903</v>
          </cell>
          <cell r="F999" t="str">
            <v xml:space="preserve">   </v>
          </cell>
          <cell r="G999" t="str">
            <v>OLNEY ISD</v>
          </cell>
          <cell r="H999">
            <v>273472</v>
          </cell>
          <cell r="I999">
            <v>691535</v>
          </cell>
          <cell r="J999">
            <v>28541</v>
          </cell>
          <cell r="K999">
            <v>-535683</v>
          </cell>
          <cell r="L999">
            <v>-168815</v>
          </cell>
          <cell r="M999">
            <v>2932</v>
          </cell>
          <cell r="N999">
            <v>-27068</v>
          </cell>
          <cell r="O999">
            <v>-7486</v>
          </cell>
          <cell r="P999">
            <v>-56568</v>
          </cell>
          <cell r="Q999">
            <v>32793</v>
          </cell>
          <cell r="R999">
            <v>-19703</v>
          </cell>
          <cell r="S999">
            <v>213950</v>
          </cell>
        </row>
        <row r="1000">
          <cell r="D1000" t="str">
            <v>0974</v>
          </cell>
          <cell r="E1000" t="str">
            <v>140905</v>
          </cell>
          <cell r="F1000" t="str">
            <v xml:space="preserve">   </v>
          </cell>
          <cell r="G1000" t="str">
            <v>OLTON ISD</v>
          </cell>
          <cell r="H1000">
            <v>203412</v>
          </cell>
          <cell r="I1000">
            <v>514374</v>
          </cell>
          <cell r="J1000">
            <v>21229</v>
          </cell>
          <cell r="K1000">
            <v>-398449</v>
          </cell>
          <cell r="L1000">
            <v>-125567</v>
          </cell>
          <cell r="M1000">
            <v>2181</v>
          </cell>
          <cell r="N1000">
            <v>-20132</v>
          </cell>
          <cell r="O1000">
            <v>-5569</v>
          </cell>
          <cell r="P1000">
            <v>-42076</v>
          </cell>
          <cell r="Q1000">
            <v>24392</v>
          </cell>
          <cell r="R1000">
            <v>-14873</v>
          </cell>
          <cell r="S1000">
            <v>158922</v>
          </cell>
        </row>
        <row r="1001">
          <cell r="D1001" t="str">
            <v>0977</v>
          </cell>
          <cell r="E1001" t="str">
            <v>187910</v>
          </cell>
          <cell r="F1001" t="str">
            <v xml:space="preserve">   </v>
          </cell>
          <cell r="G1001" t="str">
            <v>ONALASKA ISD</v>
          </cell>
          <cell r="H1001">
            <v>378651</v>
          </cell>
          <cell r="I1001">
            <v>957504</v>
          </cell>
          <cell r="J1001">
            <v>39517</v>
          </cell>
          <cell r="K1001">
            <v>-741710</v>
          </cell>
          <cell r="L1001">
            <v>-233742</v>
          </cell>
          <cell r="M1001">
            <v>4059</v>
          </cell>
          <cell r="N1001">
            <v>-37475</v>
          </cell>
          <cell r="O1001">
            <v>-10366</v>
          </cell>
          <cell r="P1001">
            <v>-78325</v>
          </cell>
          <cell r="Q1001">
            <v>45405</v>
          </cell>
          <cell r="R1001">
            <v>-70533</v>
          </cell>
          <cell r="S1001">
            <v>252985</v>
          </cell>
        </row>
        <row r="1002">
          <cell r="D1002" t="str">
            <v>0980</v>
          </cell>
          <cell r="E1002" t="str">
            <v>125903</v>
          </cell>
          <cell r="F1002" t="str">
            <v xml:space="preserve">   </v>
          </cell>
          <cell r="G1002" t="str">
            <v>ORANGE GROVE ISD</v>
          </cell>
          <cell r="H1002">
            <v>525261</v>
          </cell>
          <cell r="I1002">
            <v>1328240</v>
          </cell>
          <cell r="J1002">
            <v>54818</v>
          </cell>
          <cell r="K1002">
            <v>-1028893</v>
          </cell>
          <cell r="L1002">
            <v>-324245</v>
          </cell>
          <cell r="M1002">
            <v>5631</v>
          </cell>
          <cell r="N1002">
            <v>-51986</v>
          </cell>
          <cell r="O1002">
            <v>-14379</v>
          </cell>
          <cell r="P1002">
            <v>-108651</v>
          </cell>
          <cell r="Q1002">
            <v>62986</v>
          </cell>
          <cell r="R1002">
            <v>-59061</v>
          </cell>
          <cell r="S1002">
            <v>389721</v>
          </cell>
        </row>
        <row r="1003">
          <cell r="D1003" t="str">
            <v>0979</v>
          </cell>
          <cell r="E1003" t="str">
            <v>181905</v>
          </cell>
          <cell r="F1003" t="str">
            <v xml:space="preserve">   </v>
          </cell>
          <cell r="G1003" t="str">
            <v>ORANGEFIELD ISD</v>
          </cell>
          <cell r="H1003">
            <v>457637</v>
          </cell>
          <cell r="I1003">
            <v>1157238</v>
          </cell>
          <cell r="J1003">
            <v>47761</v>
          </cell>
          <cell r="K1003">
            <v>-896430</v>
          </cell>
          <cell r="L1003">
            <v>-282501</v>
          </cell>
          <cell r="M1003">
            <v>4906</v>
          </cell>
          <cell r="N1003">
            <v>-45292</v>
          </cell>
          <cell r="O1003">
            <v>-12528</v>
          </cell>
          <cell r="P1003">
            <v>-94663</v>
          </cell>
          <cell r="Q1003">
            <v>54877</v>
          </cell>
          <cell r="R1003">
            <v>10414</v>
          </cell>
          <cell r="S1003">
            <v>401419</v>
          </cell>
        </row>
        <row r="1004">
          <cell r="D1004" t="str">
            <v>0981</v>
          </cell>
          <cell r="E1004" t="str">
            <v>230903</v>
          </cell>
          <cell r="F1004" t="str">
            <v xml:space="preserve">   </v>
          </cell>
          <cell r="G1004" t="str">
            <v>ORE CITY ISD</v>
          </cell>
          <cell r="H1004">
            <v>279768</v>
          </cell>
          <cell r="I1004">
            <v>707456</v>
          </cell>
          <cell r="J1004">
            <v>29198</v>
          </cell>
          <cell r="K1004">
            <v>-548016</v>
          </cell>
          <cell r="L1004">
            <v>-172702</v>
          </cell>
          <cell r="M1004">
            <v>2999</v>
          </cell>
          <cell r="N1004">
            <v>-27688</v>
          </cell>
          <cell r="O1004">
            <v>-7659</v>
          </cell>
          <cell r="P1004">
            <v>-57871</v>
          </cell>
          <cell r="Q1004">
            <v>33548</v>
          </cell>
          <cell r="R1004">
            <v>37513</v>
          </cell>
          <cell r="S1004">
            <v>276546</v>
          </cell>
        </row>
        <row r="1005">
          <cell r="D1005" t="str">
            <v>0982</v>
          </cell>
          <cell r="E1005" t="str">
            <v>201908</v>
          </cell>
          <cell r="F1005" t="str">
            <v xml:space="preserve">   </v>
          </cell>
          <cell r="G1005" t="str">
            <v>OVERTON ISD</v>
          </cell>
          <cell r="H1005">
            <v>153005</v>
          </cell>
          <cell r="I1005">
            <v>386907</v>
          </cell>
          <cell r="J1005">
            <v>15968</v>
          </cell>
          <cell r="K1005">
            <v>-299709</v>
          </cell>
          <cell r="L1005">
            <v>-94450</v>
          </cell>
          <cell r="M1005">
            <v>1640</v>
          </cell>
          <cell r="N1005">
            <v>-15144</v>
          </cell>
          <cell r="O1005">
            <v>-4189</v>
          </cell>
          <cell r="P1005">
            <v>-31649</v>
          </cell>
          <cell r="Q1005">
            <v>18347</v>
          </cell>
          <cell r="R1005">
            <v>26737</v>
          </cell>
          <cell r="S1005">
            <v>157463</v>
          </cell>
        </row>
        <row r="1006">
          <cell r="D1006" t="str">
            <v>0983</v>
          </cell>
          <cell r="E1006" t="str">
            <v>051901</v>
          </cell>
          <cell r="F1006" t="str">
            <v xml:space="preserve">   </v>
          </cell>
          <cell r="G1006" t="str">
            <v>PADUCAH ISD</v>
          </cell>
          <cell r="H1006">
            <v>60031</v>
          </cell>
          <cell r="I1006">
            <v>151802</v>
          </cell>
          <cell r="J1006">
            <v>6265</v>
          </cell>
          <cell r="K1006">
            <v>-117591</v>
          </cell>
          <cell r="L1006">
            <v>-37057</v>
          </cell>
          <cell r="M1006">
            <v>644</v>
          </cell>
          <cell r="N1006">
            <v>-5942</v>
          </cell>
          <cell r="O1006">
            <v>-1643</v>
          </cell>
          <cell r="P1006">
            <v>-12418</v>
          </cell>
          <cell r="Q1006">
            <v>7199</v>
          </cell>
          <cell r="R1006">
            <v>294</v>
          </cell>
          <cell r="S1006">
            <v>51584</v>
          </cell>
        </row>
        <row r="1007">
          <cell r="D1007" t="str">
            <v>1940</v>
          </cell>
          <cell r="E1007" t="str">
            <v>104907</v>
          </cell>
          <cell r="F1007" t="str">
            <v xml:space="preserve">   </v>
          </cell>
          <cell r="G1007" t="str">
            <v>PAINT CREEK ISD</v>
          </cell>
          <cell r="H1007">
            <v>48174</v>
          </cell>
          <cell r="I1007">
            <v>121818</v>
          </cell>
          <cell r="J1007">
            <v>5028</v>
          </cell>
          <cell r="K1007">
            <v>-94364</v>
          </cell>
          <cell r="L1007">
            <v>-29738</v>
          </cell>
          <cell r="M1007">
            <v>516</v>
          </cell>
          <cell r="N1007">
            <v>-4767</v>
          </cell>
          <cell r="O1007">
            <v>-1319</v>
          </cell>
          <cell r="P1007">
            <v>-9965</v>
          </cell>
          <cell r="Q1007">
            <v>5777</v>
          </cell>
          <cell r="R1007">
            <v>2058</v>
          </cell>
          <cell r="S1007">
            <v>43218</v>
          </cell>
        </row>
        <row r="1008">
          <cell r="D1008" t="str">
            <v>1845</v>
          </cell>
          <cell r="E1008" t="str">
            <v>048903</v>
          </cell>
          <cell r="F1008" t="str">
            <v xml:space="preserve">   </v>
          </cell>
          <cell r="G1008" t="str">
            <v>PAINT ROCK ISD</v>
          </cell>
          <cell r="H1008">
            <v>90596</v>
          </cell>
          <cell r="I1008">
            <v>229092</v>
          </cell>
          <cell r="J1008">
            <v>9455</v>
          </cell>
          <cell r="K1008">
            <v>-177461</v>
          </cell>
          <cell r="L1008">
            <v>-55925</v>
          </cell>
          <cell r="M1008">
            <v>971</v>
          </cell>
          <cell r="N1008">
            <v>-8968</v>
          </cell>
          <cell r="O1008">
            <v>-2480</v>
          </cell>
          <cell r="P1008">
            <v>-18740</v>
          </cell>
          <cell r="Q1008">
            <v>10864</v>
          </cell>
          <cell r="R1008">
            <v>-193</v>
          </cell>
          <cell r="S1008">
            <v>77211</v>
          </cell>
        </row>
        <row r="1009">
          <cell r="D1009" t="str">
            <v>0986</v>
          </cell>
          <cell r="E1009" t="str">
            <v>158905</v>
          </cell>
          <cell r="F1009" t="str">
            <v xml:space="preserve">   </v>
          </cell>
          <cell r="G1009" t="str">
            <v>PALACIOS ISD</v>
          </cell>
          <cell r="H1009">
            <v>545364</v>
          </cell>
          <cell r="I1009">
            <v>1379074</v>
          </cell>
          <cell r="J1009">
            <v>56916</v>
          </cell>
          <cell r="K1009">
            <v>-1068271</v>
          </cell>
          <cell r="L1009">
            <v>-336655</v>
          </cell>
          <cell r="M1009">
            <v>5847</v>
          </cell>
          <cell r="N1009">
            <v>-53975</v>
          </cell>
          <cell r="O1009">
            <v>-14930</v>
          </cell>
          <cell r="P1009">
            <v>-112810</v>
          </cell>
          <cell r="Q1009">
            <v>65396</v>
          </cell>
          <cell r="R1009">
            <v>22790</v>
          </cell>
          <cell r="S1009">
            <v>488746</v>
          </cell>
        </row>
        <row r="1010">
          <cell r="D1010" t="str">
            <v>0987</v>
          </cell>
          <cell r="E1010" t="str">
            <v>001907</v>
          </cell>
          <cell r="F1010" t="str">
            <v xml:space="preserve">   </v>
          </cell>
          <cell r="G1010" t="str">
            <v>PALESTINE ISD</v>
          </cell>
          <cell r="H1010">
            <v>1117176</v>
          </cell>
          <cell r="I1010">
            <v>2825031</v>
          </cell>
          <cell r="J1010">
            <v>116593</v>
          </cell>
          <cell r="K1010">
            <v>-2188351</v>
          </cell>
          <cell r="L1010">
            <v>-689636</v>
          </cell>
          <cell r="M1010">
            <v>11977</v>
          </cell>
          <cell r="N1010">
            <v>-110568</v>
          </cell>
          <cell r="O1010">
            <v>-30583</v>
          </cell>
          <cell r="P1010">
            <v>-231090</v>
          </cell>
          <cell r="Q1010">
            <v>133964</v>
          </cell>
          <cell r="R1010">
            <v>-87739</v>
          </cell>
          <cell r="S1010">
            <v>866774</v>
          </cell>
        </row>
        <row r="1011">
          <cell r="D1011" t="str">
            <v>0989</v>
          </cell>
          <cell r="E1011" t="str">
            <v>070910</v>
          </cell>
          <cell r="F1011" t="str">
            <v xml:space="preserve">   </v>
          </cell>
          <cell r="G1011" t="str">
            <v>PALMER ISD</v>
          </cell>
          <cell r="H1011">
            <v>361316</v>
          </cell>
          <cell r="I1011">
            <v>913668</v>
          </cell>
          <cell r="J1011">
            <v>37708</v>
          </cell>
          <cell r="K1011">
            <v>-707754</v>
          </cell>
          <cell r="L1011">
            <v>-223041</v>
          </cell>
          <cell r="M1011">
            <v>3873</v>
          </cell>
          <cell r="N1011">
            <v>-35760</v>
          </cell>
          <cell r="O1011">
            <v>-9891</v>
          </cell>
          <cell r="P1011">
            <v>-74739</v>
          </cell>
          <cell r="Q1011">
            <v>43327</v>
          </cell>
          <cell r="R1011">
            <v>2213</v>
          </cell>
          <cell r="S1011">
            <v>310920</v>
          </cell>
        </row>
        <row r="1012">
          <cell r="D1012" t="str">
            <v>1947</v>
          </cell>
          <cell r="E1012" t="str">
            <v>182906</v>
          </cell>
          <cell r="F1012" t="str">
            <v xml:space="preserve">   </v>
          </cell>
          <cell r="G1012" t="str">
            <v>PALO PINTO ISD</v>
          </cell>
          <cell r="H1012">
            <v>34369</v>
          </cell>
          <cell r="I1012">
            <v>86909</v>
          </cell>
          <cell r="J1012">
            <v>3587</v>
          </cell>
          <cell r="K1012">
            <v>-67322</v>
          </cell>
          <cell r="L1012">
            <v>-21216</v>
          </cell>
          <cell r="M1012">
            <v>368</v>
          </cell>
          <cell r="N1012">
            <v>-3402</v>
          </cell>
          <cell r="O1012">
            <v>-941</v>
          </cell>
          <cell r="P1012">
            <v>-7109</v>
          </cell>
          <cell r="Q1012">
            <v>4121</v>
          </cell>
          <cell r="R1012">
            <v>-3380</v>
          </cell>
          <cell r="S1012">
            <v>25984</v>
          </cell>
        </row>
        <row r="1013">
          <cell r="D1013" t="str">
            <v>0990</v>
          </cell>
          <cell r="E1013" t="str">
            <v>090904</v>
          </cell>
          <cell r="F1013" t="str">
            <v xml:space="preserve">   </v>
          </cell>
          <cell r="G1013" t="str">
            <v>PAMPA ISD</v>
          </cell>
          <cell r="H1013">
            <v>1073890</v>
          </cell>
          <cell r="I1013">
            <v>2715573</v>
          </cell>
          <cell r="J1013">
            <v>112075</v>
          </cell>
          <cell r="K1013">
            <v>-2103561</v>
          </cell>
          <cell r="L1013">
            <v>-662916</v>
          </cell>
          <cell r="M1013">
            <v>11513</v>
          </cell>
          <cell r="N1013">
            <v>-106284</v>
          </cell>
          <cell r="O1013">
            <v>-29398</v>
          </cell>
          <cell r="P1013">
            <v>-222136</v>
          </cell>
          <cell r="Q1013">
            <v>128774</v>
          </cell>
          <cell r="R1013">
            <v>-86466</v>
          </cell>
          <cell r="S1013">
            <v>831064</v>
          </cell>
        </row>
        <row r="1014">
          <cell r="D1014" t="str">
            <v>0991</v>
          </cell>
          <cell r="E1014" t="str">
            <v>033902</v>
          </cell>
          <cell r="F1014" t="str">
            <v xml:space="preserve">   </v>
          </cell>
          <cell r="G1014" t="str">
            <v>PANHANDLE ISD</v>
          </cell>
          <cell r="H1014">
            <v>186116</v>
          </cell>
          <cell r="I1014">
            <v>470636</v>
          </cell>
          <cell r="J1014">
            <v>19424</v>
          </cell>
          <cell r="K1014">
            <v>-364568</v>
          </cell>
          <cell r="L1014">
            <v>-114890</v>
          </cell>
          <cell r="M1014">
            <v>1995</v>
          </cell>
          <cell r="N1014">
            <v>-18421</v>
          </cell>
          <cell r="O1014">
            <v>-5095</v>
          </cell>
          <cell r="P1014">
            <v>-38498</v>
          </cell>
          <cell r="Q1014">
            <v>22318</v>
          </cell>
          <cell r="R1014">
            <v>-5171</v>
          </cell>
          <cell r="S1014">
            <v>153846</v>
          </cell>
        </row>
        <row r="1015">
          <cell r="D1015" t="str">
            <v>2011</v>
          </cell>
          <cell r="E1015" t="str">
            <v>042905</v>
          </cell>
          <cell r="F1015" t="str">
            <v xml:space="preserve">   </v>
          </cell>
          <cell r="G1015" t="str">
            <v>PANTHER CREEK CONS ISD</v>
          </cell>
          <cell r="H1015">
            <v>62154</v>
          </cell>
          <cell r="I1015">
            <v>157171</v>
          </cell>
          <cell r="J1015">
            <v>6487</v>
          </cell>
          <cell r="K1015">
            <v>-121749</v>
          </cell>
          <cell r="L1015">
            <v>-38368</v>
          </cell>
          <cell r="M1015">
            <v>666</v>
          </cell>
          <cell r="N1015">
            <v>-6152</v>
          </cell>
          <cell r="O1015">
            <v>-1702</v>
          </cell>
          <cell r="P1015">
            <v>-12857</v>
          </cell>
          <cell r="Q1015">
            <v>7453</v>
          </cell>
          <cell r="R1015">
            <v>-8015</v>
          </cell>
          <cell r="S1015">
            <v>45088</v>
          </cell>
        </row>
        <row r="1016">
          <cell r="D1016" t="str">
            <v>0992</v>
          </cell>
          <cell r="E1016" t="str">
            <v>249906</v>
          </cell>
          <cell r="F1016" t="str">
            <v xml:space="preserve">   </v>
          </cell>
          <cell r="G1016" t="str">
            <v>PARADISE ISD</v>
          </cell>
          <cell r="H1016">
            <v>351305</v>
          </cell>
          <cell r="I1016">
            <v>888355</v>
          </cell>
          <cell r="J1016">
            <v>36664</v>
          </cell>
          <cell r="K1016">
            <v>-688145</v>
          </cell>
          <cell r="L1016">
            <v>-216862</v>
          </cell>
          <cell r="M1016">
            <v>3766</v>
          </cell>
          <cell r="N1016">
            <v>-34769</v>
          </cell>
          <cell r="O1016">
            <v>-9617</v>
          </cell>
          <cell r="P1016">
            <v>-72668</v>
          </cell>
          <cell r="Q1016">
            <v>42126</v>
          </cell>
          <cell r="R1016">
            <v>-35364</v>
          </cell>
          <cell r="S1016">
            <v>264791</v>
          </cell>
        </row>
        <row r="1017">
          <cell r="D1017" t="str">
            <v>0993</v>
          </cell>
          <cell r="E1017" t="str">
            <v>139909</v>
          </cell>
          <cell r="F1017" t="str">
            <v xml:space="preserve">   </v>
          </cell>
          <cell r="G1017" t="str">
            <v>PARIS ISD</v>
          </cell>
          <cell r="H1017">
            <v>1109178</v>
          </cell>
          <cell r="I1017">
            <v>2804805</v>
          </cell>
          <cell r="J1017">
            <v>115758</v>
          </cell>
          <cell r="K1017">
            <v>-2172683</v>
          </cell>
          <cell r="L1017">
            <v>-684699</v>
          </cell>
          <cell r="M1017">
            <v>11891</v>
          </cell>
          <cell r="N1017">
            <v>-109777</v>
          </cell>
          <cell r="O1017">
            <v>-30365</v>
          </cell>
          <cell r="P1017">
            <v>-229436</v>
          </cell>
          <cell r="Q1017">
            <v>133005</v>
          </cell>
          <cell r="R1017">
            <v>-16301</v>
          </cell>
          <cell r="S1017">
            <v>931376</v>
          </cell>
        </row>
        <row r="1018">
          <cell r="D1018" t="str">
            <v>0994</v>
          </cell>
          <cell r="E1018" t="str">
            <v>101917</v>
          </cell>
          <cell r="F1018" t="str">
            <v xml:space="preserve">   </v>
          </cell>
          <cell r="G1018" t="str">
            <v>PASADENA ISD</v>
          </cell>
          <cell r="H1018">
            <v>22702308</v>
          </cell>
          <cell r="I1018">
            <v>57407896</v>
          </cell>
          <cell r="J1018">
            <v>2369297</v>
          </cell>
          <cell r="K1018">
            <v>-44469820</v>
          </cell>
          <cell r="L1018">
            <v>-14014203</v>
          </cell>
          <cell r="M1018">
            <v>243379</v>
          </cell>
          <cell r="N1018">
            <v>-2246861</v>
          </cell>
          <cell r="O1018">
            <v>-621491</v>
          </cell>
          <cell r="P1018">
            <v>-4696018</v>
          </cell>
          <cell r="Q1018">
            <v>2722310</v>
          </cell>
          <cell r="R1018">
            <v>982987</v>
          </cell>
          <cell r="S1018">
            <v>20379784</v>
          </cell>
        </row>
        <row r="1019">
          <cell r="D1019" t="str">
            <v>1647</v>
          </cell>
          <cell r="E1019" t="str">
            <v>063906</v>
          </cell>
          <cell r="F1019" t="str">
            <v xml:space="preserve">   </v>
          </cell>
          <cell r="G1019" t="str">
            <v>PATTON SPRINGS ISD</v>
          </cell>
          <cell r="H1019">
            <v>37899</v>
          </cell>
          <cell r="I1019">
            <v>95836</v>
          </cell>
          <cell r="J1019">
            <v>3955</v>
          </cell>
          <cell r="K1019">
            <v>-74237</v>
          </cell>
          <cell r="L1019">
            <v>-23395</v>
          </cell>
          <cell r="M1019">
            <v>406</v>
          </cell>
          <cell r="N1019">
            <v>-3751</v>
          </cell>
          <cell r="O1019">
            <v>-1038</v>
          </cell>
          <cell r="P1019">
            <v>-7839</v>
          </cell>
          <cell r="Q1019">
            <v>4545</v>
          </cell>
          <cell r="R1019">
            <v>63</v>
          </cell>
          <cell r="S1019">
            <v>32444</v>
          </cell>
        </row>
        <row r="1020">
          <cell r="D1020" t="str">
            <v>0995</v>
          </cell>
          <cell r="E1020" t="str">
            <v>013902</v>
          </cell>
          <cell r="F1020" t="str">
            <v xml:space="preserve">   </v>
          </cell>
          <cell r="G1020" t="str">
            <v>PAWNEE ISD</v>
          </cell>
          <cell r="H1020">
            <v>128030</v>
          </cell>
          <cell r="I1020">
            <v>323754</v>
          </cell>
          <cell r="J1020">
            <v>13362</v>
          </cell>
          <cell r="K1020">
            <v>-250789</v>
          </cell>
          <cell r="L1020">
            <v>-79034</v>
          </cell>
          <cell r="M1020">
            <v>1373</v>
          </cell>
          <cell r="N1020">
            <v>-12672</v>
          </cell>
          <cell r="O1020">
            <v>-3505</v>
          </cell>
          <cell r="P1020">
            <v>-26483</v>
          </cell>
          <cell r="Q1020">
            <v>15353</v>
          </cell>
          <cell r="R1020">
            <v>73434</v>
          </cell>
          <cell r="S1020">
            <v>182823</v>
          </cell>
        </row>
        <row r="1021">
          <cell r="D1021" t="str">
            <v>1427</v>
          </cell>
          <cell r="E1021" t="str">
            <v>020908</v>
          </cell>
          <cell r="F1021" t="str">
            <v xml:space="preserve">   </v>
          </cell>
          <cell r="G1021" t="str">
            <v>PEARLAND ISD</v>
          </cell>
          <cell r="H1021">
            <v>6294357</v>
          </cell>
          <cell r="I1021">
            <v>15916700</v>
          </cell>
          <cell r="J1021">
            <v>656902</v>
          </cell>
          <cell r="K1021">
            <v>-12329537</v>
          </cell>
          <cell r="L1021">
            <v>-3885526</v>
          </cell>
          <cell r="M1021">
            <v>67478</v>
          </cell>
          <cell r="N1021">
            <v>-622956</v>
          </cell>
          <cell r="O1021">
            <v>-172312</v>
          </cell>
          <cell r="P1021">
            <v>-1302001</v>
          </cell>
          <cell r="Q1021">
            <v>754778</v>
          </cell>
          <cell r="R1021">
            <v>-149447</v>
          </cell>
          <cell r="S1021">
            <v>5228436</v>
          </cell>
        </row>
        <row r="1022">
          <cell r="D1022" t="str">
            <v>0996</v>
          </cell>
          <cell r="E1022" t="str">
            <v>082903</v>
          </cell>
          <cell r="F1022" t="str">
            <v xml:space="preserve">   </v>
          </cell>
          <cell r="G1022" t="str">
            <v>PEARSALL ISD</v>
          </cell>
          <cell r="H1022">
            <v>754674</v>
          </cell>
          <cell r="I1022">
            <v>1908363</v>
          </cell>
          <cell r="J1022">
            <v>78761</v>
          </cell>
          <cell r="K1022">
            <v>-1478273</v>
          </cell>
          <cell r="L1022">
            <v>-465863</v>
          </cell>
          <cell r="M1022">
            <v>8090</v>
          </cell>
          <cell r="N1022">
            <v>-74691</v>
          </cell>
          <cell r="O1022">
            <v>-20660</v>
          </cell>
          <cell r="P1022">
            <v>-156106</v>
          </cell>
          <cell r="Q1022">
            <v>90496</v>
          </cell>
          <cell r="R1022">
            <v>-2898</v>
          </cell>
          <cell r="S1022">
            <v>641893</v>
          </cell>
        </row>
        <row r="1023">
          <cell r="D1023" t="str">
            <v>1642</v>
          </cell>
          <cell r="E1023" t="str">
            <v>184908</v>
          </cell>
          <cell r="F1023" t="str">
            <v xml:space="preserve">   </v>
          </cell>
          <cell r="G1023" t="str">
            <v>PEASTER ISD</v>
          </cell>
          <cell r="H1023">
            <v>434164</v>
          </cell>
          <cell r="I1023">
            <v>1097881</v>
          </cell>
          <cell r="J1023">
            <v>45311</v>
          </cell>
          <cell r="K1023">
            <v>-850450</v>
          </cell>
          <cell r="L1023">
            <v>-268011</v>
          </cell>
          <cell r="M1023">
            <v>4654</v>
          </cell>
          <cell r="N1023">
            <v>-42969</v>
          </cell>
          <cell r="O1023">
            <v>-11886</v>
          </cell>
          <cell r="P1023">
            <v>-89808</v>
          </cell>
          <cell r="Q1023">
            <v>52062</v>
          </cell>
          <cell r="R1023">
            <v>91144</v>
          </cell>
          <cell r="S1023">
            <v>462092</v>
          </cell>
        </row>
        <row r="1024">
          <cell r="D1024" t="str">
            <v>0998</v>
          </cell>
          <cell r="E1024" t="str">
            <v>195901</v>
          </cell>
          <cell r="F1024" t="str">
            <v xml:space="preserve">   </v>
          </cell>
          <cell r="G1024" t="str">
            <v>PECOS BARSTOW TOYAH ISD</v>
          </cell>
          <cell r="H1024">
            <v>880483</v>
          </cell>
          <cell r="I1024">
            <v>2226500</v>
          </cell>
          <cell r="J1024">
            <v>91890</v>
          </cell>
          <cell r="K1024">
            <v>-1724711</v>
          </cell>
          <cell r="L1024">
            <v>-543525</v>
          </cell>
          <cell r="M1024">
            <v>9439</v>
          </cell>
          <cell r="N1024">
            <v>-87142</v>
          </cell>
          <cell r="O1024">
            <v>-24104</v>
          </cell>
          <cell r="P1024">
            <v>-182130</v>
          </cell>
          <cell r="Q1024">
            <v>105582</v>
          </cell>
          <cell r="R1024">
            <v>111453</v>
          </cell>
          <cell r="S1024">
            <v>863735</v>
          </cell>
        </row>
        <row r="1025">
          <cell r="D1025" t="str">
            <v>1833</v>
          </cell>
          <cell r="E1025" t="str">
            <v>109914</v>
          </cell>
          <cell r="F1025" t="str">
            <v xml:space="preserve">   </v>
          </cell>
          <cell r="G1025" t="str">
            <v>PENELOPE ISD</v>
          </cell>
          <cell r="H1025">
            <v>67361</v>
          </cell>
          <cell r="I1025">
            <v>170337</v>
          </cell>
          <cell r="J1025">
            <v>7030</v>
          </cell>
          <cell r="K1025">
            <v>-131948</v>
          </cell>
          <cell r="L1025">
            <v>-41582</v>
          </cell>
          <cell r="M1025">
            <v>722</v>
          </cell>
          <cell r="N1025">
            <v>-6666</v>
          </cell>
          <cell r="O1025">
            <v>-1844</v>
          </cell>
          <cell r="P1025">
            <v>-13934</v>
          </cell>
          <cell r="Q1025">
            <v>8077</v>
          </cell>
          <cell r="R1025">
            <v>1967</v>
          </cell>
          <cell r="S1025">
            <v>59520</v>
          </cell>
        </row>
        <row r="1026">
          <cell r="D1026" t="str">
            <v>1000</v>
          </cell>
          <cell r="E1026" t="str">
            <v>119903</v>
          </cell>
          <cell r="F1026" t="str">
            <v xml:space="preserve">   </v>
          </cell>
          <cell r="G1026" t="str">
            <v>PERRIN WHITT CONS ISD</v>
          </cell>
          <cell r="H1026">
            <v>128114</v>
          </cell>
          <cell r="I1026">
            <v>323966</v>
          </cell>
          <cell r="J1026">
            <v>13370</v>
          </cell>
          <cell r="K1026">
            <v>-250953</v>
          </cell>
          <cell r="L1026">
            <v>-79085</v>
          </cell>
          <cell r="M1026">
            <v>1373</v>
          </cell>
          <cell r="N1026">
            <v>-12679</v>
          </cell>
          <cell r="O1026">
            <v>-3507</v>
          </cell>
          <cell r="P1026">
            <v>-26501</v>
          </cell>
          <cell r="Q1026">
            <v>15363</v>
          </cell>
          <cell r="R1026">
            <v>15251</v>
          </cell>
          <cell r="S1026">
            <v>124712</v>
          </cell>
        </row>
        <row r="1027">
          <cell r="D1027" t="str">
            <v>1001</v>
          </cell>
          <cell r="E1027" t="str">
            <v>179901</v>
          </cell>
          <cell r="F1027" t="str">
            <v xml:space="preserve">   </v>
          </cell>
          <cell r="G1027" t="str">
            <v>PERRYTON ISD</v>
          </cell>
          <cell r="H1027">
            <v>678783</v>
          </cell>
          <cell r="I1027">
            <v>1716455</v>
          </cell>
          <cell r="J1027">
            <v>70840</v>
          </cell>
          <cell r="K1027">
            <v>-1329616</v>
          </cell>
          <cell r="L1027">
            <v>-419015</v>
          </cell>
          <cell r="M1027">
            <v>7277</v>
          </cell>
          <cell r="N1027">
            <v>-67180</v>
          </cell>
          <cell r="O1027">
            <v>-18582</v>
          </cell>
          <cell r="P1027">
            <v>-140408</v>
          </cell>
          <cell r="Q1027">
            <v>81395</v>
          </cell>
          <cell r="R1027">
            <v>-74930</v>
          </cell>
          <cell r="S1027">
            <v>505019</v>
          </cell>
        </row>
        <row r="1028">
          <cell r="D1028" t="str">
            <v>1002</v>
          </cell>
          <cell r="E1028" t="str">
            <v>095904</v>
          </cell>
          <cell r="F1028" t="str">
            <v xml:space="preserve">   </v>
          </cell>
          <cell r="G1028" t="str">
            <v>PETERSBURG ISD</v>
          </cell>
          <cell r="H1028">
            <v>101899</v>
          </cell>
          <cell r="I1028">
            <v>257674</v>
          </cell>
          <cell r="J1028">
            <v>10635</v>
          </cell>
          <cell r="K1028">
            <v>-199602</v>
          </cell>
          <cell r="L1028">
            <v>-62902</v>
          </cell>
          <cell r="M1028">
            <v>1092</v>
          </cell>
          <cell r="N1028">
            <v>-10086</v>
          </cell>
          <cell r="O1028">
            <v>-2790</v>
          </cell>
          <cell r="P1028">
            <v>-21078</v>
          </cell>
          <cell r="Q1028">
            <v>12219</v>
          </cell>
          <cell r="R1028">
            <v>12547</v>
          </cell>
          <cell r="S1028">
            <v>99608</v>
          </cell>
        </row>
        <row r="1029">
          <cell r="D1029" t="str">
            <v>1003</v>
          </cell>
          <cell r="E1029" t="str">
            <v>039903</v>
          </cell>
          <cell r="F1029" t="str">
            <v xml:space="preserve">   </v>
          </cell>
          <cell r="G1029" t="str">
            <v>PETROLIA ISD</v>
          </cell>
          <cell r="H1029">
            <v>156258</v>
          </cell>
          <cell r="I1029">
            <v>395132</v>
          </cell>
          <cell r="J1029">
            <v>16308</v>
          </cell>
          <cell r="K1029">
            <v>-306081</v>
          </cell>
          <cell r="L1029">
            <v>-96458</v>
          </cell>
          <cell r="M1029">
            <v>1675</v>
          </cell>
          <cell r="N1029">
            <v>-15466</v>
          </cell>
          <cell r="O1029">
            <v>-4278</v>
          </cell>
          <cell r="P1029">
            <v>-32322</v>
          </cell>
          <cell r="Q1029">
            <v>18737</v>
          </cell>
          <cell r="R1029">
            <v>7893</v>
          </cell>
          <cell r="S1029">
            <v>141398</v>
          </cell>
        </row>
        <row r="1030">
          <cell r="D1030" t="str">
            <v>1597</v>
          </cell>
          <cell r="E1030" t="str">
            <v>013903</v>
          </cell>
          <cell r="F1030" t="str">
            <v xml:space="preserve">   </v>
          </cell>
          <cell r="G1030" t="str">
            <v>PETTUS ISD</v>
          </cell>
          <cell r="H1030">
            <v>161161</v>
          </cell>
          <cell r="I1030">
            <v>407532</v>
          </cell>
          <cell r="J1030">
            <v>16819</v>
          </cell>
          <cell r="K1030">
            <v>-315686</v>
          </cell>
          <cell r="L1030">
            <v>-99485</v>
          </cell>
          <cell r="M1030">
            <v>1728</v>
          </cell>
          <cell r="N1030">
            <v>-15951</v>
          </cell>
          <cell r="O1030">
            <v>-4412</v>
          </cell>
          <cell r="P1030">
            <v>-33337</v>
          </cell>
          <cell r="Q1030">
            <v>19325</v>
          </cell>
          <cell r="R1030">
            <v>-28295</v>
          </cell>
          <cell r="S1030">
            <v>109399</v>
          </cell>
        </row>
        <row r="1031">
          <cell r="D1031" t="str">
            <v>0942</v>
          </cell>
          <cell r="E1031" t="str">
            <v>172905</v>
          </cell>
          <cell r="F1031" t="str">
            <v xml:space="preserve">   </v>
          </cell>
          <cell r="G1031" t="str">
            <v>PEWITT CONS ISD</v>
          </cell>
          <cell r="H1031">
            <v>265136</v>
          </cell>
          <cell r="I1031">
            <v>670456</v>
          </cell>
          <cell r="J1031">
            <v>27671</v>
          </cell>
          <cell r="K1031">
            <v>-519355</v>
          </cell>
          <cell r="L1031">
            <v>-163669</v>
          </cell>
          <cell r="M1031">
            <v>2842</v>
          </cell>
          <cell r="N1031">
            <v>-26241</v>
          </cell>
          <cell r="O1031">
            <v>-7258</v>
          </cell>
          <cell r="P1031">
            <v>-54844</v>
          </cell>
          <cell r="Q1031">
            <v>31793</v>
          </cell>
          <cell r="R1031">
            <v>47009</v>
          </cell>
          <cell r="S1031">
            <v>273540</v>
          </cell>
        </row>
        <row r="1032">
          <cell r="D1032" t="str">
            <v>1005</v>
          </cell>
          <cell r="E1032" t="str">
            <v>227904</v>
          </cell>
          <cell r="F1032" t="str">
            <v xml:space="preserve">   </v>
          </cell>
          <cell r="G1032" t="str">
            <v>PFLUGERVILLE ISD</v>
          </cell>
          <cell r="H1032">
            <v>7264158</v>
          </cell>
          <cell r="I1032">
            <v>18369059</v>
          </cell>
          <cell r="J1032">
            <v>758114</v>
          </cell>
          <cell r="K1032">
            <v>-14229205</v>
          </cell>
          <cell r="L1032">
            <v>-4484187</v>
          </cell>
          <cell r="M1032">
            <v>77875</v>
          </cell>
          <cell r="N1032">
            <v>-718937</v>
          </cell>
          <cell r="O1032">
            <v>-198861</v>
          </cell>
          <cell r="P1032">
            <v>-1502606</v>
          </cell>
          <cell r="Q1032">
            <v>871070</v>
          </cell>
          <cell r="R1032">
            <v>42418</v>
          </cell>
          <cell r="S1032">
            <v>6248898</v>
          </cell>
        </row>
        <row r="1033">
          <cell r="D1033" t="str">
            <v>1006</v>
          </cell>
          <cell r="E1033" t="str">
            <v>108909</v>
          </cell>
          <cell r="F1033" t="str">
            <v xml:space="preserve">   </v>
          </cell>
          <cell r="G1033" t="str">
            <v>PHARR-SAN JUAN-ALAMO ISD</v>
          </cell>
          <cell r="H1033">
            <v>11049362</v>
          </cell>
          <cell r="I1033">
            <v>27940799</v>
          </cell>
          <cell r="J1033">
            <v>1153152</v>
          </cell>
          <cell r="K1033">
            <v>-21643752</v>
          </cell>
          <cell r="L1033">
            <v>-6820804</v>
          </cell>
          <cell r="M1033">
            <v>118454</v>
          </cell>
          <cell r="N1033">
            <v>-1093563</v>
          </cell>
          <cell r="O1033">
            <v>-302484</v>
          </cell>
          <cell r="P1033">
            <v>-2285583</v>
          </cell>
          <cell r="Q1033">
            <v>1324966</v>
          </cell>
          <cell r="R1033">
            <v>379289</v>
          </cell>
          <cell r="S1033">
            <v>9819836</v>
          </cell>
        </row>
        <row r="1034">
          <cell r="D1034" t="str">
            <v>1009</v>
          </cell>
          <cell r="E1034" t="str">
            <v>061903</v>
          </cell>
          <cell r="F1034" t="str">
            <v xml:space="preserve">   </v>
          </cell>
          <cell r="G1034" t="str">
            <v>PILOT POINT ISD</v>
          </cell>
          <cell r="H1034">
            <v>390555</v>
          </cell>
          <cell r="I1034">
            <v>987607</v>
          </cell>
          <cell r="J1034">
            <v>40760</v>
          </cell>
          <cell r="K1034">
            <v>-765029</v>
          </cell>
          <cell r="L1034">
            <v>-241091</v>
          </cell>
          <cell r="M1034">
            <v>4187</v>
          </cell>
          <cell r="N1034">
            <v>-38654</v>
          </cell>
          <cell r="O1034">
            <v>-10692</v>
          </cell>
          <cell r="P1034">
            <v>-80787</v>
          </cell>
          <cell r="Q1034">
            <v>46833</v>
          </cell>
          <cell r="R1034">
            <v>-23224</v>
          </cell>
          <cell r="S1034">
            <v>310465</v>
          </cell>
        </row>
        <row r="1035">
          <cell r="D1035" t="str">
            <v>1497</v>
          </cell>
          <cell r="E1035" t="str">
            <v>092904</v>
          </cell>
          <cell r="F1035" t="str">
            <v xml:space="preserve">   </v>
          </cell>
          <cell r="G1035" t="str">
            <v>PINE TREE ISD</v>
          </cell>
          <cell r="H1035">
            <v>1369051</v>
          </cell>
          <cell r="I1035">
            <v>3461953</v>
          </cell>
          <cell r="J1035">
            <v>142879</v>
          </cell>
          <cell r="K1035">
            <v>-2681729</v>
          </cell>
          <cell r="L1035">
            <v>-845119</v>
          </cell>
          <cell r="M1035">
            <v>14677</v>
          </cell>
          <cell r="N1035">
            <v>-135496</v>
          </cell>
          <cell r="O1035">
            <v>-37479</v>
          </cell>
          <cell r="P1035">
            <v>-283191</v>
          </cell>
          <cell r="Q1035">
            <v>164167</v>
          </cell>
          <cell r="R1035">
            <v>103305</v>
          </cell>
          <cell r="S1035">
            <v>1273018</v>
          </cell>
        </row>
        <row r="1036">
          <cell r="D1036" t="str">
            <v>1012</v>
          </cell>
          <cell r="E1036" t="str">
            <v>032902</v>
          </cell>
          <cell r="F1036" t="str">
            <v xml:space="preserve">   </v>
          </cell>
          <cell r="G1036" t="str">
            <v>PITTSBURG ISD</v>
          </cell>
          <cell r="H1036">
            <v>710724</v>
          </cell>
          <cell r="I1036">
            <v>1797225</v>
          </cell>
          <cell r="J1036">
            <v>74174</v>
          </cell>
          <cell r="K1036">
            <v>-1392183</v>
          </cell>
          <cell r="L1036">
            <v>-438732</v>
          </cell>
          <cell r="M1036">
            <v>7619</v>
          </cell>
          <cell r="N1036">
            <v>-70341</v>
          </cell>
          <cell r="O1036">
            <v>-19457</v>
          </cell>
          <cell r="P1036">
            <v>-147015</v>
          </cell>
          <cell r="Q1036">
            <v>85225</v>
          </cell>
          <cell r="R1036">
            <v>-110795</v>
          </cell>
          <cell r="S1036">
            <v>496444</v>
          </cell>
        </row>
        <row r="1037">
          <cell r="D1037" t="str">
            <v>1610</v>
          </cell>
          <cell r="E1037" t="str">
            <v>251902</v>
          </cell>
          <cell r="F1037" t="str">
            <v xml:space="preserve">   </v>
          </cell>
          <cell r="G1037" t="str">
            <v>PLAINS ISD</v>
          </cell>
          <cell r="H1037">
            <v>173330</v>
          </cell>
          <cell r="I1037">
            <v>438304</v>
          </cell>
          <cell r="J1037">
            <v>18089</v>
          </cell>
          <cell r="K1037">
            <v>-339523</v>
          </cell>
          <cell r="L1037">
            <v>-106997</v>
          </cell>
          <cell r="M1037">
            <v>1858</v>
          </cell>
          <cell r="N1037">
            <v>-17154</v>
          </cell>
          <cell r="O1037">
            <v>-4745</v>
          </cell>
          <cell r="P1037">
            <v>-35854</v>
          </cell>
          <cell r="Q1037">
            <v>20785</v>
          </cell>
          <cell r="R1037">
            <v>-5378</v>
          </cell>
          <cell r="S1037">
            <v>142715</v>
          </cell>
        </row>
        <row r="1038">
          <cell r="D1038" t="str">
            <v>1013</v>
          </cell>
          <cell r="E1038" t="str">
            <v>095905</v>
          </cell>
          <cell r="F1038" t="str">
            <v xml:space="preserve">   </v>
          </cell>
          <cell r="G1038" t="str">
            <v>PLAINVIEW ISD</v>
          </cell>
          <cell r="H1038">
            <v>1428152</v>
          </cell>
          <cell r="I1038">
            <v>3611403</v>
          </cell>
          <cell r="J1038">
            <v>149047</v>
          </cell>
          <cell r="K1038">
            <v>-2797498</v>
          </cell>
          <cell r="L1038">
            <v>-881602</v>
          </cell>
          <cell r="M1038">
            <v>15310</v>
          </cell>
          <cell r="N1038">
            <v>-141344</v>
          </cell>
          <cell r="O1038">
            <v>-39097</v>
          </cell>
          <cell r="P1038">
            <v>-295416</v>
          </cell>
          <cell r="Q1038">
            <v>171255</v>
          </cell>
          <cell r="R1038">
            <v>-124210</v>
          </cell>
          <cell r="S1038">
            <v>1096000</v>
          </cell>
        </row>
        <row r="1039">
          <cell r="D1039" t="str">
            <v>1014</v>
          </cell>
          <cell r="E1039" t="str">
            <v>043910</v>
          </cell>
          <cell r="F1039" t="str">
            <v xml:space="preserve">   </v>
          </cell>
          <cell r="G1039" t="str">
            <v>PLANO ISD</v>
          </cell>
          <cell r="H1039">
            <v>18914793</v>
          </cell>
          <cell r="I1039">
            <v>47830311</v>
          </cell>
          <cell r="J1039">
            <v>1974018</v>
          </cell>
          <cell r="K1039">
            <v>-37050746</v>
          </cell>
          <cell r="L1039">
            <v>-11676159</v>
          </cell>
          <cell r="M1039">
            <v>202775</v>
          </cell>
          <cell r="N1039">
            <v>-1872009</v>
          </cell>
          <cell r="O1039">
            <v>-517806</v>
          </cell>
          <cell r="P1039">
            <v>-3912563</v>
          </cell>
          <cell r="Q1039">
            <v>2268137</v>
          </cell>
          <cell r="R1039">
            <v>-434451</v>
          </cell>
          <cell r="S1039">
            <v>15726300</v>
          </cell>
        </row>
        <row r="1040">
          <cell r="D1040" t="str">
            <v>1973</v>
          </cell>
          <cell r="E1040" t="str">
            <v>019912</v>
          </cell>
          <cell r="F1040" t="str">
            <v xml:space="preserve">   </v>
          </cell>
          <cell r="G1040" t="str">
            <v>PLEASANT GROVE ISD</v>
          </cell>
          <cell r="H1040">
            <v>514069</v>
          </cell>
          <cell r="I1040">
            <v>1299939</v>
          </cell>
          <cell r="J1040">
            <v>53650</v>
          </cell>
          <cell r="K1040">
            <v>-1006970</v>
          </cell>
          <cell r="L1040">
            <v>-317336</v>
          </cell>
          <cell r="M1040">
            <v>5511</v>
          </cell>
          <cell r="N1040">
            <v>-50879</v>
          </cell>
          <cell r="O1040">
            <v>-14073</v>
          </cell>
          <cell r="P1040">
            <v>-106336</v>
          </cell>
          <cell r="Q1040">
            <v>61644</v>
          </cell>
          <cell r="R1040">
            <v>-6855</v>
          </cell>
          <cell r="S1040">
            <v>432364</v>
          </cell>
        </row>
        <row r="1041">
          <cell r="D1041" t="str">
            <v>1018</v>
          </cell>
          <cell r="E1041" t="str">
            <v>007905</v>
          </cell>
          <cell r="F1041" t="str">
            <v xml:space="preserve">   </v>
          </cell>
          <cell r="G1041" t="str">
            <v>PLEASANTON ISD</v>
          </cell>
          <cell r="H1041">
            <v>1244987</v>
          </cell>
          <cell r="I1041">
            <v>3148231</v>
          </cell>
          <cell r="J1041">
            <v>129931</v>
          </cell>
          <cell r="K1041">
            <v>-2438711</v>
          </cell>
          <cell r="L1041">
            <v>-768534</v>
          </cell>
          <cell r="M1041">
            <v>13347</v>
          </cell>
          <cell r="N1041">
            <v>-123217</v>
          </cell>
          <cell r="O1041">
            <v>-34082</v>
          </cell>
          <cell r="P1041">
            <v>-257528</v>
          </cell>
          <cell r="Q1041">
            <v>149291</v>
          </cell>
          <cell r="R1041">
            <v>102835</v>
          </cell>
          <cell r="S1041">
            <v>1166550</v>
          </cell>
        </row>
        <row r="1042">
          <cell r="D1042" t="str">
            <v>2013</v>
          </cell>
          <cell r="E1042" t="str">
            <v>117904</v>
          </cell>
          <cell r="F1042" t="str">
            <v xml:space="preserve">   </v>
          </cell>
          <cell r="G1042" t="str">
            <v>PLEMONS-STINNETT-PHILLIPS CISD</v>
          </cell>
          <cell r="H1042">
            <v>251845</v>
          </cell>
          <cell r="I1042">
            <v>636848</v>
          </cell>
          <cell r="J1042">
            <v>26284</v>
          </cell>
          <cell r="K1042">
            <v>-493321</v>
          </cell>
          <cell r="L1042">
            <v>-155465</v>
          </cell>
          <cell r="M1042">
            <v>2700</v>
          </cell>
          <cell r="N1042">
            <v>-24925</v>
          </cell>
          <cell r="O1042">
            <v>-6894</v>
          </cell>
          <cell r="P1042">
            <v>-52095</v>
          </cell>
          <cell r="Q1042">
            <v>30200</v>
          </cell>
          <cell r="R1042">
            <v>-70061</v>
          </cell>
          <cell r="S1042">
            <v>145116</v>
          </cell>
        </row>
        <row r="1043">
          <cell r="D1043" t="str">
            <v>1021</v>
          </cell>
          <cell r="E1043" t="str">
            <v>031909</v>
          </cell>
          <cell r="F1043" t="str">
            <v xml:space="preserve">   </v>
          </cell>
          <cell r="G1043" t="str">
            <v>POINT ISABEL ISD</v>
          </cell>
          <cell r="H1043">
            <v>713772</v>
          </cell>
          <cell r="I1043">
            <v>1804933</v>
          </cell>
          <cell r="J1043">
            <v>74492</v>
          </cell>
          <cell r="K1043">
            <v>-1398154</v>
          </cell>
          <cell r="L1043">
            <v>-440614</v>
          </cell>
          <cell r="M1043">
            <v>7652</v>
          </cell>
          <cell r="N1043">
            <v>-70641</v>
          </cell>
          <cell r="O1043">
            <v>-19540</v>
          </cell>
          <cell r="P1043">
            <v>-147645</v>
          </cell>
          <cell r="Q1043">
            <v>85591</v>
          </cell>
          <cell r="R1043">
            <v>60283</v>
          </cell>
          <cell r="S1043">
            <v>670129</v>
          </cell>
        </row>
        <row r="1044">
          <cell r="D1044" t="str">
            <v>1022</v>
          </cell>
          <cell r="E1044" t="str">
            <v>061906</v>
          </cell>
          <cell r="F1044" t="str">
            <v xml:space="preserve">   </v>
          </cell>
          <cell r="G1044" t="str">
            <v>PONDER ISD</v>
          </cell>
          <cell r="H1044">
            <v>317712</v>
          </cell>
          <cell r="I1044">
            <v>803406</v>
          </cell>
          <cell r="J1044">
            <v>33158</v>
          </cell>
          <cell r="K1044">
            <v>-622342</v>
          </cell>
          <cell r="L1044">
            <v>-196125</v>
          </cell>
          <cell r="M1044">
            <v>3406</v>
          </cell>
          <cell r="N1044">
            <v>-31444</v>
          </cell>
          <cell r="O1044">
            <v>-8698</v>
          </cell>
          <cell r="P1044">
            <v>-65719</v>
          </cell>
          <cell r="Q1044">
            <v>38098</v>
          </cell>
          <cell r="R1044">
            <v>-14195</v>
          </cell>
          <cell r="S1044">
            <v>257257</v>
          </cell>
        </row>
        <row r="1045">
          <cell r="D1045" t="str">
            <v>1023</v>
          </cell>
          <cell r="E1045" t="str">
            <v>184901</v>
          </cell>
          <cell r="F1045" t="str">
            <v xml:space="preserve">   </v>
          </cell>
          <cell r="G1045" t="str">
            <v>POOLVILLE ISD</v>
          </cell>
          <cell r="H1045">
            <v>158856</v>
          </cell>
          <cell r="I1045">
            <v>401703</v>
          </cell>
          <cell r="J1045">
            <v>16579</v>
          </cell>
          <cell r="K1045">
            <v>-311171</v>
          </cell>
          <cell r="L1045">
            <v>-98062</v>
          </cell>
          <cell r="M1045">
            <v>1703</v>
          </cell>
          <cell r="N1045">
            <v>-15724</v>
          </cell>
          <cell r="O1045">
            <v>-4349</v>
          </cell>
          <cell r="P1045">
            <v>-32860</v>
          </cell>
          <cell r="Q1045">
            <v>19049</v>
          </cell>
          <cell r="R1045">
            <v>-5116</v>
          </cell>
          <cell r="S1045">
            <v>130608</v>
          </cell>
        </row>
        <row r="1046">
          <cell r="D1046" t="str">
            <v>1024</v>
          </cell>
          <cell r="E1046" t="str">
            <v>178908</v>
          </cell>
          <cell r="F1046" t="str">
            <v xml:space="preserve">   </v>
          </cell>
          <cell r="G1046" t="str">
            <v>PORT ARANSAS ISD</v>
          </cell>
          <cell r="H1046">
            <v>254339</v>
          </cell>
          <cell r="I1046">
            <v>643154</v>
          </cell>
          <cell r="J1046">
            <v>26544</v>
          </cell>
          <cell r="K1046">
            <v>-498206</v>
          </cell>
          <cell r="L1046">
            <v>-157004</v>
          </cell>
          <cell r="M1046">
            <v>2727</v>
          </cell>
          <cell r="N1046">
            <v>-25173</v>
          </cell>
          <cell r="O1046">
            <v>-6963</v>
          </cell>
          <cell r="P1046">
            <v>-52611</v>
          </cell>
          <cell r="Q1046">
            <v>30499</v>
          </cell>
          <cell r="R1046">
            <v>91962</v>
          </cell>
          <cell r="S1046">
            <v>309268</v>
          </cell>
        </row>
        <row r="1047">
          <cell r="D1047" t="str">
            <v>1025</v>
          </cell>
          <cell r="E1047" t="str">
            <v>123907</v>
          </cell>
          <cell r="F1047" t="str">
            <v xml:space="preserve">   </v>
          </cell>
          <cell r="G1047" t="str">
            <v>PORT ARTHUR ISD</v>
          </cell>
          <cell r="H1047">
            <v>1763492</v>
          </cell>
          <cell r="I1047">
            <v>4459387</v>
          </cell>
          <cell r="J1047">
            <v>184045</v>
          </cell>
          <cell r="K1047">
            <v>-3454371</v>
          </cell>
          <cell r="L1047">
            <v>-1088609</v>
          </cell>
          <cell r="M1047">
            <v>18905</v>
          </cell>
          <cell r="N1047">
            <v>-174533</v>
          </cell>
          <cell r="O1047">
            <v>-48277</v>
          </cell>
          <cell r="P1047">
            <v>-364782</v>
          </cell>
          <cell r="Q1047">
            <v>211466</v>
          </cell>
          <cell r="R1047">
            <v>147298</v>
          </cell>
          <cell r="S1047">
            <v>1654021</v>
          </cell>
        </row>
        <row r="1048">
          <cell r="D1048" t="str">
            <v>1406</v>
          </cell>
          <cell r="E1048" t="str">
            <v>123908</v>
          </cell>
          <cell r="F1048" t="str">
            <v xml:space="preserve">   </v>
          </cell>
          <cell r="G1048" t="str">
            <v>PORT NECHES-GROVES ISD</v>
          </cell>
          <cell r="H1048">
            <v>1413916</v>
          </cell>
          <cell r="I1048">
            <v>3575406</v>
          </cell>
          <cell r="J1048">
            <v>147562</v>
          </cell>
          <cell r="K1048">
            <v>-2769613</v>
          </cell>
          <cell r="L1048">
            <v>-872815</v>
          </cell>
          <cell r="M1048">
            <v>15158</v>
          </cell>
          <cell r="N1048">
            <v>-139937</v>
          </cell>
          <cell r="O1048">
            <v>-38707</v>
          </cell>
          <cell r="P1048">
            <v>-292471</v>
          </cell>
          <cell r="Q1048">
            <v>169548</v>
          </cell>
          <cell r="R1048">
            <v>-93841</v>
          </cell>
          <cell r="S1048">
            <v>1114206</v>
          </cell>
        </row>
        <row r="1049">
          <cell r="D1049" t="str">
            <v>1027</v>
          </cell>
          <cell r="E1049" t="str">
            <v>085902</v>
          </cell>
          <cell r="F1049" t="str">
            <v xml:space="preserve">   </v>
          </cell>
          <cell r="G1049" t="str">
            <v>POST ISD</v>
          </cell>
          <cell r="H1049">
            <v>319679</v>
          </cell>
          <cell r="I1049">
            <v>808379</v>
          </cell>
          <cell r="J1049">
            <v>33363</v>
          </cell>
          <cell r="K1049">
            <v>-626194</v>
          </cell>
          <cell r="L1049">
            <v>-197339</v>
          </cell>
          <cell r="M1049">
            <v>3427</v>
          </cell>
          <cell r="N1049">
            <v>-31638</v>
          </cell>
          <cell r="O1049">
            <v>-8751</v>
          </cell>
          <cell r="P1049">
            <v>-66126</v>
          </cell>
          <cell r="Q1049">
            <v>38334</v>
          </cell>
          <cell r="R1049">
            <v>-56422</v>
          </cell>
          <cell r="S1049">
            <v>216712</v>
          </cell>
        </row>
        <row r="1050">
          <cell r="D1050" t="str">
            <v>1028</v>
          </cell>
          <cell r="E1050" t="str">
            <v>007906</v>
          </cell>
          <cell r="F1050" t="str">
            <v xml:space="preserve">   </v>
          </cell>
          <cell r="G1050" t="str">
            <v>POTEET ISD</v>
          </cell>
          <cell r="H1050">
            <v>485563</v>
          </cell>
          <cell r="I1050">
            <v>1227855</v>
          </cell>
          <cell r="J1050">
            <v>50675</v>
          </cell>
          <cell r="K1050">
            <v>-951132</v>
          </cell>
          <cell r="L1050">
            <v>-299739</v>
          </cell>
          <cell r="M1050">
            <v>5205</v>
          </cell>
          <cell r="N1050">
            <v>-48055</v>
          </cell>
          <cell r="O1050">
            <v>-13293</v>
          </cell>
          <cell r="P1050">
            <v>-100440</v>
          </cell>
          <cell r="Q1050">
            <v>58225</v>
          </cell>
          <cell r="R1050">
            <v>-67279</v>
          </cell>
          <cell r="S1050">
            <v>347585</v>
          </cell>
        </row>
        <row r="1051">
          <cell r="D1051" t="str">
            <v>1029</v>
          </cell>
          <cell r="E1051" t="str">
            <v>247904</v>
          </cell>
          <cell r="F1051" t="str">
            <v xml:space="preserve">   </v>
          </cell>
          <cell r="G1051" t="str">
            <v>POTH CONS ISD</v>
          </cell>
          <cell r="H1051">
            <v>227345</v>
          </cell>
          <cell r="I1051">
            <v>574894</v>
          </cell>
          <cell r="J1051">
            <v>23727</v>
          </cell>
          <cell r="K1051">
            <v>-445329</v>
          </cell>
          <cell r="L1051">
            <v>-140341</v>
          </cell>
          <cell r="M1051">
            <v>2437</v>
          </cell>
          <cell r="N1051">
            <v>-22501</v>
          </cell>
          <cell r="O1051">
            <v>-6224</v>
          </cell>
          <cell r="P1051">
            <v>-47027</v>
          </cell>
          <cell r="Q1051">
            <v>27262</v>
          </cell>
          <cell r="R1051">
            <v>21291</v>
          </cell>
          <cell r="S1051">
            <v>215534</v>
          </cell>
        </row>
        <row r="1052">
          <cell r="D1052" t="str">
            <v>1932</v>
          </cell>
          <cell r="E1052" t="str">
            <v>091913</v>
          </cell>
          <cell r="F1052" t="str">
            <v xml:space="preserve">   </v>
          </cell>
          <cell r="G1052" t="str">
            <v>POTTSBORO ISD</v>
          </cell>
          <cell r="H1052">
            <v>370349</v>
          </cell>
          <cell r="I1052">
            <v>936511</v>
          </cell>
          <cell r="J1052">
            <v>38651</v>
          </cell>
          <cell r="K1052">
            <v>-725449</v>
          </cell>
          <cell r="L1052">
            <v>-228618</v>
          </cell>
          <cell r="M1052">
            <v>3970</v>
          </cell>
          <cell r="N1052">
            <v>-36651</v>
          </cell>
          <cell r="O1052">
            <v>-10139</v>
          </cell>
          <cell r="P1052">
            <v>-76607</v>
          </cell>
          <cell r="Q1052">
            <v>44410</v>
          </cell>
          <cell r="R1052">
            <v>-13957</v>
          </cell>
          <cell r="S1052">
            <v>302470</v>
          </cell>
        </row>
        <row r="1053">
          <cell r="D1053" t="str">
            <v>1032</v>
          </cell>
          <cell r="E1053" t="str">
            <v>028906</v>
          </cell>
          <cell r="F1053" t="str">
            <v xml:space="preserve">   </v>
          </cell>
          <cell r="G1053" t="str">
            <v>PRAIRIE LEA ISD</v>
          </cell>
          <cell r="H1053">
            <v>70440</v>
          </cell>
          <cell r="I1053">
            <v>178123</v>
          </cell>
          <cell r="J1053">
            <v>7351</v>
          </cell>
          <cell r="K1053">
            <v>-137979</v>
          </cell>
          <cell r="L1053">
            <v>-43483</v>
          </cell>
          <cell r="M1053">
            <v>755</v>
          </cell>
          <cell r="N1053">
            <v>-6972</v>
          </cell>
          <cell r="O1053">
            <v>-1928</v>
          </cell>
          <cell r="P1053">
            <v>-14571</v>
          </cell>
          <cell r="Q1053">
            <v>8447</v>
          </cell>
          <cell r="R1053">
            <v>13370</v>
          </cell>
          <cell r="S1053">
            <v>73553</v>
          </cell>
        </row>
        <row r="1054">
          <cell r="D1054" t="str">
            <v>1623</v>
          </cell>
          <cell r="E1054" t="str">
            <v>169909</v>
          </cell>
          <cell r="F1054" t="str">
            <v xml:space="preserve">   </v>
          </cell>
          <cell r="G1054" t="str">
            <v>PRAIRIE VALLEY ISD</v>
          </cell>
          <cell r="H1054">
            <v>42696</v>
          </cell>
          <cell r="I1054">
            <v>107967</v>
          </cell>
          <cell r="J1054">
            <v>4456</v>
          </cell>
          <cell r="K1054">
            <v>-83634</v>
          </cell>
          <cell r="L1054">
            <v>-26356</v>
          </cell>
          <cell r="M1054">
            <v>458</v>
          </cell>
          <cell r="N1054">
            <v>-4227</v>
          </cell>
          <cell r="O1054">
            <v>-1169</v>
          </cell>
          <cell r="P1054">
            <v>-8832</v>
          </cell>
          <cell r="Q1054">
            <v>5120</v>
          </cell>
          <cell r="R1054">
            <v>1749</v>
          </cell>
          <cell r="S1054">
            <v>38228</v>
          </cell>
        </row>
        <row r="1055">
          <cell r="D1055" t="str">
            <v>0400</v>
          </cell>
          <cell r="E1055" t="str">
            <v>139912</v>
          </cell>
          <cell r="F1055" t="str">
            <v xml:space="preserve">   </v>
          </cell>
          <cell r="G1055" t="str">
            <v>PRAIRILAND ISD</v>
          </cell>
          <cell r="H1055">
            <v>217599</v>
          </cell>
          <cell r="I1055">
            <v>550249</v>
          </cell>
          <cell r="J1055">
            <v>22709</v>
          </cell>
          <cell r="K1055">
            <v>-426239</v>
          </cell>
          <cell r="L1055">
            <v>-134325</v>
          </cell>
          <cell r="M1055">
            <v>2333</v>
          </cell>
          <cell r="N1055">
            <v>-21533</v>
          </cell>
          <cell r="O1055">
            <v>-5957</v>
          </cell>
          <cell r="P1055">
            <v>-45011</v>
          </cell>
          <cell r="Q1055">
            <v>26093</v>
          </cell>
          <cell r="R1055">
            <v>984</v>
          </cell>
          <cell r="S1055">
            <v>186902</v>
          </cell>
        </row>
        <row r="1056">
          <cell r="D1056" t="str">
            <v>1033</v>
          </cell>
          <cell r="E1056" t="str">
            <v>125905</v>
          </cell>
          <cell r="F1056" t="str">
            <v xml:space="preserve">   </v>
          </cell>
          <cell r="G1056" t="str">
            <v>PREMONT ISD</v>
          </cell>
          <cell r="H1056">
            <v>226639</v>
          </cell>
          <cell r="I1056">
            <v>573108</v>
          </cell>
          <cell r="J1056">
            <v>23653</v>
          </cell>
          <cell r="K1056">
            <v>-443946</v>
          </cell>
          <cell r="L1056">
            <v>-139905</v>
          </cell>
          <cell r="M1056">
            <v>2430</v>
          </cell>
          <cell r="N1056">
            <v>-22431</v>
          </cell>
          <cell r="O1056">
            <v>-6204</v>
          </cell>
          <cell r="P1056">
            <v>-46881</v>
          </cell>
          <cell r="Q1056">
            <v>27177</v>
          </cell>
          <cell r="R1056">
            <v>53108</v>
          </cell>
          <cell r="S1056">
            <v>246748</v>
          </cell>
        </row>
        <row r="1057">
          <cell r="D1057" t="str">
            <v>1034</v>
          </cell>
          <cell r="E1057" t="str">
            <v>189902</v>
          </cell>
          <cell r="F1057" t="str">
            <v xml:space="preserve">   </v>
          </cell>
          <cell r="G1057" t="str">
            <v>PRESIDIO ISD</v>
          </cell>
          <cell r="H1057">
            <v>410269</v>
          </cell>
          <cell r="I1057">
            <v>1037459</v>
          </cell>
          <cell r="J1057">
            <v>42817</v>
          </cell>
          <cell r="K1057">
            <v>-803646</v>
          </cell>
          <cell r="L1057">
            <v>-253261</v>
          </cell>
          <cell r="M1057">
            <v>4398</v>
          </cell>
          <cell r="N1057">
            <v>-40603</v>
          </cell>
          <cell r="O1057">
            <v>-11231</v>
          </cell>
          <cell r="P1057">
            <v>-84865</v>
          </cell>
          <cell r="Q1057">
            <v>49197</v>
          </cell>
          <cell r="R1057">
            <v>-61512</v>
          </cell>
          <cell r="S1057">
            <v>289022</v>
          </cell>
        </row>
        <row r="1058">
          <cell r="D1058" t="str">
            <v>1891</v>
          </cell>
          <cell r="E1058" t="str">
            <v>167904</v>
          </cell>
          <cell r="F1058" t="str">
            <v xml:space="preserve">   </v>
          </cell>
          <cell r="G1058" t="str">
            <v>PRIDDY ISD</v>
          </cell>
          <cell r="H1058">
            <v>62662</v>
          </cell>
          <cell r="I1058">
            <v>158455</v>
          </cell>
          <cell r="J1058">
            <v>6540</v>
          </cell>
          <cell r="K1058">
            <v>-122744</v>
          </cell>
          <cell r="L1058">
            <v>-38681</v>
          </cell>
          <cell r="M1058">
            <v>672</v>
          </cell>
          <cell r="N1058">
            <v>-6203</v>
          </cell>
          <cell r="O1058">
            <v>-1715</v>
          </cell>
          <cell r="P1058">
            <v>-12962</v>
          </cell>
          <cell r="Q1058">
            <v>7514</v>
          </cell>
          <cell r="R1058">
            <v>966</v>
          </cell>
          <cell r="S1058">
            <v>54504</v>
          </cell>
        </row>
        <row r="1059">
          <cell r="D1059" t="str">
            <v>1035</v>
          </cell>
          <cell r="E1059" t="str">
            <v>043911</v>
          </cell>
          <cell r="F1059" t="str">
            <v xml:space="preserve">   </v>
          </cell>
          <cell r="G1059" t="str">
            <v>PRINCETON ISD</v>
          </cell>
          <cell r="H1059">
            <v>1437977</v>
          </cell>
          <cell r="I1059">
            <v>3636248</v>
          </cell>
          <cell r="J1059">
            <v>150073</v>
          </cell>
          <cell r="K1059">
            <v>-2816743</v>
          </cell>
          <cell r="L1059">
            <v>-887667</v>
          </cell>
          <cell r="M1059">
            <v>15416</v>
          </cell>
          <cell r="N1059">
            <v>-142319</v>
          </cell>
          <cell r="O1059">
            <v>-39366</v>
          </cell>
          <cell r="P1059">
            <v>-297448</v>
          </cell>
          <cell r="Q1059">
            <v>172433</v>
          </cell>
          <cell r="R1059">
            <v>144922</v>
          </cell>
          <cell r="S1059">
            <v>1373526</v>
          </cell>
        </row>
        <row r="1060">
          <cell r="D1060" t="str">
            <v>0924</v>
          </cell>
          <cell r="E1060" t="str">
            <v>098903</v>
          </cell>
          <cell r="F1060" t="str">
            <v xml:space="preserve">   </v>
          </cell>
          <cell r="G1060" t="str">
            <v>PRINGLE-MORSE CONS ISD</v>
          </cell>
          <cell r="H1060">
            <v>48185</v>
          </cell>
          <cell r="I1060">
            <v>121846</v>
          </cell>
          <cell r="J1060">
            <v>5029</v>
          </cell>
          <cell r="K1060">
            <v>-94386</v>
          </cell>
          <cell r="L1060">
            <v>-29745</v>
          </cell>
          <cell r="M1060">
            <v>517</v>
          </cell>
          <cell r="N1060">
            <v>-4769</v>
          </cell>
          <cell r="O1060">
            <v>-1319</v>
          </cell>
          <cell r="P1060">
            <v>-9967</v>
          </cell>
          <cell r="Q1060">
            <v>5778</v>
          </cell>
          <cell r="R1060">
            <v>-4309</v>
          </cell>
          <cell r="S1060">
            <v>36860</v>
          </cell>
        </row>
        <row r="1061">
          <cell r="D1061" t="str">
            <v>1037</v>
          </cell>
          <cell r="E1061" t="str">
            <v>108910</v>
          </cell>
          <cell r="F1061" t="str">
            <v xml:space="preserve">   </v>
          </cell>
          <cell r="G1061" t="str">
            <v>PROGRESO ISD</v>
          </cell>
          <cell r="H1061">
            <v>620939</v>
          </cell>
          <cell r="I1061">
            <v>1570184</v>
          </cell>
          <cell r="J1061">
            <v>64803</v>
          </cell>
          <cell r="K1061">
            <v>-1216310</v>
          </cell>
          <cell r="L1061">
            <v>-383307</v>
          </cell>
          <cell r="M1061">
            <v>6657</v>
          </cell>
          <cell r="N1061">
            <v>-61455</v>
          </cell>
          <cell r="O1061">
            <v>-16999</v>
          </cell>
          <cell r="P1061">
            <v>-128442</v>
          </cell>
          <cell r="Q1061">
            <v>74459</v>
          </cell>
          <cell r="R1061">
            <v>-169502</v>
          </cell>
          <cell r="S1061">
            <v>361027</v>
          </cell>
        </row>
        <row r="1062">
          <cell r="D1062" t="str">
            <v>1326</v>
          </cell>
          <cell r="E1062" t="str">
            <v>043912</v>
          </cell>
          <cell r="F1062" t="str">
            <v xml:space="preserve">   </v>
          </cell>
          <cell r="G1062" t="str">
            <v>PROSPER ISD</v>
          </cell>
          <cell r="H1062">
            <v>4239346</v>
          </cell>
          <cell r="I1062">
            <v>10720141</v>
          </cell>
          <cell r="J1062">
            <v>442434</v>
          </cell>
          <cell r="K1062">
            <v>-8304132</v>
          </cell>
          <cell r="L1062">
            <v>-2616961</v>
          </cell>
          <cell r="M1062">
            <v>45448</v>
          </cell>
          <cell r="N1062">
            <v>-419571</v>
          </cell>
          <cell r="O1062">
            <v>-116055</v>
          </cell>
          <cell r="P1062">
            <v>-876917</v>
          </cell>
          <cell r="Q1062">
            <v>508354</v>
          </cell>
          <cell r="R1062">
            <v>1932265</v>
          </cell>
          <cell r="S1062">
            <v>5554352</v>
          </cell>
        </row>
        <row r="1063">
          <cell r="D1063" t="str">
            <v>1040</v>
          </cell>
          <cell r="E1063" t="str">
            <v>099903</v>
          </cell>
          <cell r="F1063" t="str">
            <v xml:space="preserve">   </v>
          </cell>
          <cell r="G1063" t="str">
            <v>QUANAH ISD</v>
          </cell>
          <cell r="H1063">
            <v>229910</v>
          </cell>
          <cell r="I1063">
            <v>581379</v>
          </cell>
          <cell r="J1063">
            <v>23994</v>
          </cell>
          <cell r="K1063">
            <v>-450353</v>
          </cell>
          <cell r="L1063">
            <v>-141924</v>
          </cell>
          <cell r="M1063">
            <v>2465</v>
          </cell>
          <cell r="N1063">
            <v>-22754</v>
          </cell>
          <cell r="O1063">
            <v>-6294</v>
          </cell>
          <cell r="P1063">
            <v>-47557</v>
          </cell>
          <cell r="Q1063">
            <v>27569</v>
          </cell>
          <cell r="R1063">
            <v>-13558</v>
          </cell>
          <cell r="S1063">
            <v>182877</v>
          </cell>
        </row>
        <row r="1064">
          <cell r="D1064" t="str">
            <v>1041</v>
          </cell>
          <cell r="E1064" t="str">
            <v>034907</v>
          </cell>
          <cell r="F1064" t="str">
            <v xml:space="preserve">   </v>
          </cell>
          <cell r="G1064" t="str">
            <v>QUEEN CITY ISD</v>
          </cell>
          <cell r="H1064">
            <v>303425</v>
          </cell>
          <cell r="I1064">
            <v>767279</v>
          </cell>
          <cell r="J1064">
            <v>31667</v>
          </cell>
          <cell r="K1064">
            <v>-594356</v>
          </cell>
          <cell r="L1064">
            <v>-187305</v>
          </cell>
          <cell r="M1064">
            <v>3253</v>
          </cell>
          <cell r="N1064">
            <v>-30032</v>
          </cell>
          <cell r="O1064">
            <v>-8306</v>
          </cell>
          <cell r="P1064">
            <v>-62764</v>
          </cell>
          <cell r="Q1064">
            <v>36385</v>
          </cell>
          <cell r="R1064">
            <v>40010</v>
          </cell>
          <cell r="S1064">
            <v>299256</v>
          </cell>
        </row>
        <row r="1065">
          <cell r="D1065" t="str">
            <v>1042</v>
          </cell>
          <cell r="E1065" t="str">
            <v>116908</v>
          </cell>
          <cell r="F1065" t="str">
            <v xml:space="preserve">   </v>
          </cell>
          <cell r="G1065" t="str">
            <v>QUINLAN ISD</v>
          </cell>
          <cell r="H1065">
            <v>847614</v>
          </cell>
          <cell r="I1065">
            <v>2143382</v>
          </cell>
          <cell r="J1065">
            <v>88460</v>
          </cell>
          <cell r="K1065">
            <v>-1660326</v>
          </cell>
          <cell r="L1065">
            <v>-523234</v>
          </cell>
          <cell r="M1065">
            <v>9087</v>
          </cell>
          <cell r="N1065">
            <v>-83890</v>
          </cell>
          <cell r="O1065">
            <v>-23204</v>
          </cell>
          <cell r="P1065">
            <v>-175331</v>
          </cell>
          <cell r="Q1065">
            <v>101640</v>
          </cell>
          <cell r="R1065">
            <v>-16434</v>
          </cell>
          <cell r="S1065">
            <v>707764</v>
          </cell>
        </row>
        <row r="1066">
          <cell r="D1066" t="str">
            <v>1044</v>
          </cell>
          <cell r="E1066" t="str">
            <v>250904</v>
          </cell>
          <cell r="F1066" t="str">
            <v xml:space="preserve">   </v>
          </cell>
          <cell r="G1066" t="str">
            <v>QUITMAN ISD</v>
          </cell>
          <cell r="H1066">
            <v>307062</v>
          </cell>
          <cell r="I1066">
            <v>776475</v>
          </cell>
          <cell r="J1066">
            <v>32046</v>
          </cell>
          <cell r="K1066">
            <v>-601480</v>
          </cell>
          <cell r="L1066">
            <v>-189550</v>
          </cell>
          <cell r="M1066">
            <v>3292</v>
          </cell>
          <cell r="N1066">
            <v>-30391</v>
          </cell>
          <cell r="O1066">
            <v>-8406</v>
          </cell>
          <cell r="P1066">
            <v>-63516</v>
          </cell>
          <cell r="Q1066">
            <v>36821</v>
          </cell>
          <cell r="R1066">
            <v>22190</v>
          </cell>
          <cell r="S1066">
            <v>284543</v>
          </cell>
        </row>
        <row r="1067">
          <cell r="D1067" t="str">
            <v>0593</v>
          </cell>
          <cell r="E1067" t="str">
            <v>190903</v>
          </cell>
          <cell r="F1067" t="str">
            <v xml:space="preserve">   </v>
          </cell>
          <cell r="G1067" t="str">
            <v>RAINS ISD</v>
          </cell>
          <cell r="H1067">
            <v>521585</v>
          </cell>
          <cell r="I1067">
            <v>1318946</v>
          </cell>
          <cell r="J1067">
            <v>54435</v>
          </cell>
          <cell r="K1067">
            <v>-1021694</v>
          </cell>
          <cell r="L1067">
            <v>-321976</v>
          </cell>
          <cell r="M1067">
            <v>5592</v>
          </cell>
          <cell r="N1067">
            <v>-51621</v>
          </cell>
          <cell r="O1067">
            <v>-14279</v>
          </cell>
          <cell r="P1067">
            <v>-107891</v>
          </cell>
          <cell r="Q1067">
            <v>62545</v>
          </cell>
          <cell r="R1067">
            <v>-11763</v>
          </cell>
          <cell r="S1067">
            <v>433879</v>
          </cell>
        </row>
        <row r="1068">
          <cell r="D1068" t="str">
            <v>1045</v>
          </cell>
          <cell r="E1068" t="str">
            <v>054903</v>
          </cell>
          <cell r="F1068" t="str">
            <v xml:space="preserve">   </v>
          </cell>
          <cell r="G1068" t="str">
            <v>RALLS ISD</v>
          </cell>
          <cell r="H1068">
            <v>160071</v>
          </cell>
          <cell r="I1068">
            <v>404777</v>
          </cell>
          <cell r="J1068">
            <v>16706</v>
          </cell>
          <cell r="K1068">
            <v>-313552</v>
          </cell>
          <cell r="L1068">
            <v>-98813</v>
          </cell>
          <cell r="M1068">
            <v>1716</v>
          </cell>
          <cell r="N1068">
            <v>-15843</v>
          </cell>
          <cell r="O1068">
            <v>-4382</v>
          </cell>
          <cell r="P1068">
            <v>-33111</v>
          </cell>
          <cell r="Q1068">
            <v>19195</v>
          </cell>
          <cell r="R1068">
            <v>-8311</v>
          </cell>
          <cell r="S1068">
            <v>128453</v>
          </cell>
        </row>
        <row r="1069">
          <cell r="D1069" t="str">
            <v>1966</v>
          </cell>
          <cell r="E1069" t="str">
            <v>066005</v>
          </cell>
          <cell r="F1069" t="str">
            <v xml:space="preserve">   </v>
          </cell>
          <cell r="G1069" t="str">
            <v>RAMIREZ COMMON SD</v>
          </cell>
          <cell r="H1069">
            <v>15689</v>
          </cell>
          <cell r="I1069">
            <v>39674</v>
          </cell>
          <cell r="J1069">
            <v>1637</v>
          </cell>
          <cell r="K1069">
            <v>-30732</v>
          </cell>
          <cell r="L1069">
            <v>-9685</v>
          </cell>
          <cell r="M1069">
            <v>168</v>
          </cell>
          <cell r="N1069">
            <v>-1551</v>
          </cell>
          <cell r="O1069">
            <v>-430</v>
          </cell>
          <cell r="P1069">
            <v>-3245</v>
          </cell>
          <cell r="Q1069">
            <v>1881</v>
          </cell>
          <cell r="R1069">
            <v>-9462</v>
          </cell>
          <cell r="S1069">
            <v>3944</v>
          </cell>
        </row>
        <row r="1070">
          <cell r="D1070" t="str">
            <v>1047</v>
          </cell>
          <cell r="E1070" t="str">
            <v>015906</v>
          </cell>
          <cell r="F1070" t="str">
            <v xml:space="preserve">   </v>
          </cell>
          <cell r="G1070" t="str">
            <v>RANDOLPH FIELD ISD</v>
          </cell>
          <cell r="H1070">
            <v>39464</v>
          </cell>
          <cell r="I1070">
            <v>99794</v>
          </cell>
          <cell r="J1070">
            <v>4119</v>
          </cell>
          <cell r="K1070">
            <v>-77303</v>
          </cell>
          <cell r="L1070">
            <v>-24361</v>
          </cell>
          <cell r="M1070">
            <v>423</v>
          </cell>
          <cell r="N1070">
            <v>-3905</v>
          </cell>
          <cell r="O1070">
            <v>-1080</v>
          </cell>
          <cell r="P1070">
            <v>-8163</v>
          </cell>
          <cell r="Q1070">
            <v>4732</v>
          </cell>
          <cell r="R1070">
            <v>-7922</v>
          </cell>
          <cell r="S1070">
            <v>25798</v>
          </cell>
        </row>
        <row r="1071">
          <cell r="D1071" t="str">
            <v>1048</v>
          </cell>
          <cell r="E1071" t="str">
            <v>067907</v>
          </cell>
          <cell r="F1071" t="str">
            <v xml:space="preserve">   </v>
          </cell>
          <cell r="G1071" t="str">
            <v>RANGER ISD</v>
          </cell>
          <cell r="H1071">
            <v>121587</v>
          </cell>
          <cell r="I1071">
            <v>307461</v>
          </cell>
          <cell r="J1071">
            <v>12689</v>
          </cell>
          <cell r="K1071">
            <v>-238168</v>
          </cell>
          <cell r="L1071">
            <v>-75056</v>
          </cell>
          <cell r="M1071">
            <v>1303</v>
          </cell>
          <cell r="N1071">
            <v>-12033</v>
          </cell>
          <cell r="O1071">
            <v>-3329</v>
          </cell>
          <cell r="P1071">
            <v>-25151</v>
          </cell>
          <cell r="Q1071">
            <v>14580</v>
          </cell>
          <cell r="R1071">
            <v>3455</v>
          </cell>
          <cell r="S1071">
            <v>107338</v>
          </cell>
        </row>
        <row r="1072">
          <cell r="D1072" t="str">
            <v>1050</v>
          </cell>
          <cell r="E1072" t="str">
            <v>231902</v>
          </cell>
          <cell r="F1072" t="str">
            <v xml:space="preserve">   </v>
          </cell>
          <cell r="G1072" t="str">
            <v>RANKIN ISD</v>
          </cell>
          <cell r="H1072">
            <v>123601</v>
          </cell>
          <cell r="I1072">
            <v>312552</v>
          </cell>
          <cell r="J1072">
            <v>12899</v>
          </cell>
          <cell r="K1072">
            <v>-242112</v>
          </cell>
          <cell r="L1072">
            <v>-76299</v>
          </cell>
          <cell r="M1072">
            <v>1325</v>
          </cell>
          <cell r="N1072">
            <v>-12234</v>
          </cell>
          <cell r="O1072">
            <v>-3384</v>
          </cell>
          <cell r="P1072">
            <v>-25567</v>
          </cell>
          <cell r="Q1072">
            <v>14821</v>
          </cell>
          <cell r="R1072">
            <v>3617</v>
          </cell>
          <cell r="S1072">
            <v>109219</v>
          </cell>
        </row>
        <row r="1073">
          <cell r="D1073" t="str">
            <v>1052</v>
          </cell>
          <cell r="E1073" t="str">
            <v>245903</v>
          </cell>
          <cell r="F1073" t="str">
            <v xml:space="preserve">   </v>
          </cell>
          <cell r="G1073" t="str">
            <v>RAYMONDVILLE ISD</v>
          </cell>
          <cell r="H1073">
            <v>851458</v>
          </cell>
          <cell r="I1073">
            <v>2153103</v>
          </cell>
          <cell r="J1073">
            <v>88861</v>
          </cell>
          <cell r="K1073">
            <v>-1667856</v>
          </cell>
          <cell r="L1073">
            <v>-525608</v>
          </cell>
          <cell r="M1073">
            <v>9128</v>
          </cell>
          <cell r="N1073">
            <v>-84269</v>
          </cell>
          <cell r="O1073">
            <v>-23309</v>
          </cell>
          <cell r="P1073">
            <v>-176126</v>
          </cell>
          <cell r="Q1073">
            <v>102101</v>
          </cell>
          <cell r="R1073">
            <v>-33372</v>
          </cell>
          <cell r="S1073">
            <v>694111</v>
          </cell>
        </row>
        <row r="1074">
          <cell r="D1074" t="str">
            <v>1054</v>
          </cell>
          <cell r="E1074" t="str">
            <v>192901</v>
          </cell>
          <cell r="F1074" t="str">
            <v xml:space="preserve">   </v>
          </cell>
          <cell r="G1074" t="str">
            <v>REAGAN COUNTY ISD</v>
          </cell>
          <cell r="H1074">
            <v>333720</v>
          </cell>
          <cell r="I1074">
            <v>843887</v>
          </cell>
          <cell r="J1074">
            <v>34828</v>
          </cell>
          <cell r="K1074">
            <v>-653700</v>
          </cell>
          <cell r="L1074">
            <v>-206007</v>
          </cell>
          <cell r="M1074">
            <v>3578</v>
          </cell>
          <cell r="N1074">
            <v>-33027</v>
          </cell>
          <cell r="O1074">
            <v>-9136</v>
          </cell>
          <cell r="P1074">
            <v>-69031</v>
          </cell>
          <cell r="Q1074">
            <v>40018</v>
          </cell>
          <cell r="R1074">
            <v>25024</v>
          </cell>
          <cell r="S1074">
            <v>310154</v>
          </cell>
        </row>
        <row r="1075">
          <cell r="D1075" t="str">
            <v>1999</v>
          </cell>
          <cell r="E1075" t="str">
            <v>019911</v>
          </cell>
          <cell r="F1075" t="str">
            <v xml:space="preserve">   </v>
          </cell>
          <cell r="G1075" t="str">
            <v>RED LICK ISD</v>
          </cell>
          <cell r="H1075">
            <v>104296</v>
          </cell>
          <cell r="I1075">
            <v>263735</v>
          </cell>
          <cell r="J1075">
            <v>10885</v>
          </cell>
          <cell r="K1075">
            <v>-204297</v>
          </cell>
          <cell r="L1075">
            <v>-64382</v>
          </cell>
          <cell r="M1075">
            <v>1118</v>
          </cell>
          <cell r="N1075">
            <v>-10323</v>
          </cell>
          <cell r="O1075">
            <v>-2855</v>
          </cell>
          <cell r="P1075">
            <v>-21574</v>
          </cell>
          <cell r="Q1075">
            <v>12506</v>
          </cell>
          <cell r="R1075">
            <v>22684</v>
          </cell>
          <cell r="S1075">
            <v>111793</v>
          </cell>
        </row>
        <row r="1076">
          <cell r="D1076" t="str">
            <v>1055</v>
          </cell>
          <cell r="E1076" t="str">
            <v>070911</v>
          </cell>
          <cell r="F1076" t="str">
            <v xml:space="preserve">   </v>
          </cell>
          <cell r="G1076" t="str">
            <v>RED OAK ISD</v>
          </cell>
          <cell r="H1076">
            <v>1826302</v>
          </cell>
          <cell r="I1076">
            <v>4618217</v>
          </cell>
          <cell r="J1076">
            <v>190600</v>
          </cell>
          <cell r="K1076">
            <v>-3577405</v>
          </cell>
          <cell r="L1076">
            <v>-1127382</v>
          </cell>
          <cell r="M1076">
            <v>19579</v>
          </cell>
          <cell r="N1076">
            <v>-180751</v>
          </cell>
          <cell r="O1076">
            <v>-49996</v>
          </cell>
          <cell r="P1076">
            <v>-377774</v>
          </cell>
          <cell r="Q1076">
            <v>218998</v>
          </cell>
          <cell r="R1076">
            <v>89240</v>
          </cell>
          <cell r="S1076">
            <v>1649628</v>
          </cell>
        </row>
        <row r="1077">
          <cell r="D1077" t="str">
            <v>1056</v>
          </cell>
          <cell r="E1077" t="str">
            <v>019906</v>
          </cell>
          <cell r="F1077" t="str">
            <v xml:space="preserve">   </v>
          </cell>
          <cell r="G1077" t="str">
            <v>REDWATER ISD</v>
          </cell>
          <cell r="H1077">
            <v>283013</v>
          </cell>
          <cell r="I1077">
            <v>715662</v>
          </cell>
          <cell r="J1077">
            <v>29536</v>
          </cell>
          <cell r="K1077">
            <v>-554372</v>
          </cell>
          <cell r="L1077">
            <v>-174705</v>
          </cell>
          <cell r="M1077">
            <v>3034</v>
          </cell>
          <cell r="N1077">
            <v>-28010</v>
          </cell>
          <cell r="O1077">
            <v>-7748</v>
          </cell>
          <cell r="P1077">
            <v>-58542</v>
          </cell>
          <cell r="Q1077">
            <v>33937</v>
          </cell>
          <cell r="R1077">
            <v>-19498</v>
          </cell>
          <cell r="S1077">
            <v>222307</v>
          </cell>
        </row>
        <row r="1078">
          <cell r="D1078" t="str">
            <v>1739</v>
          </cell>
          <cell r="E1078" t="str">
            <v>196903</v>
          </cell>
          <cell r="F1078" t="str">
            <v xml:space="preserve">   </v>
          </cell>
          <cell r="G1078" t="str">
            <v>REFUGIO ISD</v>
          </cell>
          <cell r="H1078">
            <v>346537</v>
          </cell>
          <cell r="I1078">
            <v>876297</v>
          </cell>
          <cell r="J1078">
            <v>36166</v>
          </cell>
          <cell r="K1078">
            <v>-678805</v>
          </cell>
          <cell r="L1078">
            <v>-213918</v>
          </cell>
          <cell r="M1078">
            <v>3715</v>
          </cell>
          <cell r="N1078">
            <v>-34296</v>
          </cell>
          <cell r="O1078">
            <v>-9487</v>
          </cell>
          <cell r="P1078">
            <v>-71682</v>
          </cell>
          <cell r="Q1078">
            <v>41554</v>
          </cell>
          <cell r="R1078">
            <v>-28605</v>
          </cell>
          <cell r="S1078">
            <v>267476</v>
          </cell>
        </row>
        <row r="1079">
          <cell r="D1079" t="str">
            <v>1801</v>
          </cell>
          <cell r="E1079" t="str">
            <v>108950</v>
          </cell>
          <cell r="F1079" t="str">
            <v xml:space="preserve">   </v>
          </cell>
          <cell r="G1079" t="str">
            <v>REGION 01 EDUC SERVICE CENTER</v>
          </cell>
          <cell r="H1079">
            <v>1528216</v>
          </cell>
          <cell r="I1079">
            <v>3864439</v>
          </cell>
          <cell r="J1079">
            <v>159490</v>
          </cell>
          <cell r="K1079">
            <v>-2993506</v>
          </cell>
          <cell r="L1079">
            <v>-943372</v>
          </cell>
          <cell r="M1079">
            <v>16383</v>
          </cell>
          <cell r="N1079">
            <v>-151249</v>
          </cell>
          <cell r="O1079">
            <v>-41836</v>
          </cell>
          <cell r="P1079">
            <v>-316115</v>
          </cell>
          <cell r="Q1079">
            <v>183254</v>
          </cell>
          <cell r="R1079">
            <v>-21068</v>
          </cell>
          <cell r="S1079">
            <v>1284636</v>
          </cell>
        </row>
        <row r="1080">
          <cell r="D1080" t="str">
            <v>1802</v>
          </cell>
          <cell r="E1080" t="str">
            <v>178950</v>
          </cell>
          <cell r="F1080" t="str">
            <v xml:space="preserve">   </v>
          </cell>
          <cell r="G1080" t="str">
            <v>REGION 02 EDUC SERVICE CENTER</v>
          </cell>
          <cell r="H1080">
            <v>248718</v>
          </cell>
          <cell r="I1080">
            <v>628940</v>
          </cell>
          <cell r="J1080">
            <v>25957</v>
          </cell>
          <cell r="K1080">
            <v>-487195</v>
          </cell>
          <cell r="L1080">
            <v>-153535</v>
          </cell>
          <cell r="M1080">
            <v>2666</v>
          </cell>
          <cell r="N1080">
            <v>-24614</v>
          </cell>
          <cell r="O1080">
            <v>-6809</v>
          </cell>
          <cell r="P1080">
            <v>-51448</v>
          </cell>
          <cell r="Q1080">
            <v>29825</v>
          </cell>
          <cell r="R1080">
            <v>21495</v>
          </cell>
          <cell r="S1080">
            <v>234000</v>
          </cell>
        </row>
        <row r="1081">
          <cell r="D1081" t="str">
            <v>1803</v>
          </cell>
          <cell r="E1081" t="str">
            <v>235950</v>
          </cell>
          <cell r="F1081" t="str">
            <v xml:space="preserve">   </v>
          </cell>
          <cell r="G1081" t="str">
            <v>REGION 03 EDUC SERVICE CENTER</v>
          </cell>
          <cell r="H1081">
            <v>229542</v>
          </cell>
          <cell r="I1081">
            <v>580449</v>
          </cell>
          <cell r="J1081">
            <v>23956</v>
          </cell>
          <cell r="K1081">
            <v>-449633</v>
          </cell>
          <cell r="L1081">
            <v>-141697</v>
          </cell>
          <cell r="M1081">
            <v>2461</v>
          </cell>
          <cell r="N1081">
            <v>-22718</v>
          </cell>
          <cell r="O1081">
            <v>-6284</v>
          </cell>
          <cell r="P1081">
            <v>-47481</v>
          </cell>
          <cell r="Q1081">
            <v>27525</v>
          </cell>
          <cell r="R1081">
            <v>-9306</v>
          </cell>
          <cell r="S1081">
            <v>186814</v>
          </cell>
        </row>
        <row r="1082">
          <cell r="D1082" t="str">
            <v>1804</v>
          </cell>
          <cell r="E1082" t="str">
            <v>101950</v>
          </cell>
          <cell r="F1082" t="str">
            <v xml:space="preserve">   </v>
          </cell>
          <cell r="G1082" t="str">
            <v>REGION 04 EDUC SERVICE CENTER</v>
          </cell>
          <cell r="H1082">
            <v>1049930</v>
          </cell>
          <cell r="I1082">
            <v>2654984</v>
          </cell>
          <cell r="J1082">
            <v>109575</v>
          </cell>
          <cell r="K1082">
            <v>-2056627</v>
          </cell>
          <cell r="L1082">
            <v>-648125</v>
          </cell>
          <cell r="M1082">
            <v>11256</v>
          </cell>
          <cell r="N1082">
            <v>-103913</v>
          </cell>
          <cell r="O1082">
            <v>-28743</v>
          </cell>
          <cell r="P1082">
            <v>-217180</v>
          </cell>
          <cell r="Q1082">
            <v>125901</v>
          </cell>
          <cell r="R1082">
            <v>3955</v>
          </cell>
          <cell r="S1082">
            <v>901013</v>
          </cell>
        </row>
        <row r="1083">
          <cell r="D1083" t="str">
            <v>1805</v>
          </cell>
          <cell r="E1083" t="str">
            <v>181950</v>
          </cell>
          <cell r="F1083" t="str">
            <v xml:space="preserve">   </v>
          </cell>
          <cell r="G1083" t="str">
            <v>REGION 05 EDUC SERVICE CENTER</v>
          </cell>
          <cell r="H1083">
            <v>399585</v>
          </cell>
          <cell r="I1083">
            <v>1010442</v>
          </cell>
          <cell r="J1083">
            <v>41702</v>
          </cell>
          <cell r="K1083">
            <v>-782717</v>
          </cell>
          <cell r="L1083">
            <v>-246665</v>
          </cell>
          <cell r="M1083">
            <v>4284</v>
          </cell>
          <cell r="N1083">
            <v>-39548</v>
          </cell>
          <cell r="O1083">
            <v>-10939</v>
          </cell>
          <cell r="P1083">
            <v>-82655</v>
          </cell>
          <cell r="Q1083">
            <v>47916</v>
          </cell>
          <cell r="R1083">
            <v>-74751</v>
          </cell>
          <cell r="S1083">
            <v>266654</v>
          </cell>
        </row>
        <row r="1084">
          <cell r="D1084" t="str">
            <v>1806</v>
          </cell>
          <cell r="E1084" t="str">
            <v>236950</v>
          </cell>
          <cell r="F1084" t="str">
            <v xml:space="preserve">   </v>
          </cell>
          <cell r="G1084" t="str">
            <v>REGION 06 EDUC SERVICE CENTER</v>
          </cell>
          <cell r="H1084">
            <v>519590</v>
          </cell>
          <cell r="I1084">
            <v>1313900</v>
          </cell>
          <cell r="J1084">
            <v>54226</v>
          </cell>
          <cell r="K1084">
            <v>-1017785</v>
          </cell>
          <cell r="L1084">
            <v>-320744</v>
          </cell>
          <cell r="M1084">
            <v>5570</v>
          </cell>
          <cell r="N1084">
            <v>-51423</v>
          </cell>
          <cell r="O1084">
            <v>-14224</v>
          </cell>
          <cell r="P1084">
            <v>-107478</v>
          </cell>
          <cell r="Q1084">
            <v>62306</v>
          </cell>
          <cell r="R1084">
            <v>-27296</v>
          </cell>
          <cell r="S1084">
            <v>416642</v>
          </cell>
        </row>
        <row r="1085">
          <cell r="D1085" t="str">
            <v>1807</v>
          </cell>
          <cell r="E1085" t="str">
            <v>092950</v>
          </cell>
          <cell r="F1085" t="str">
            <v xml:space="preserve">   </v>
          </cell>
          <cell r="G1085" t="str">
            <v>REGION 07 EDUC SERVICE CENTER</v>
          </cell>
          <cell r="H1085">
            <v>1297660</v>
          </cell>
          <cell r="I1085">
            <v>3281425</v>
          </cell>
          <cell r="J1085">
            <v>135429</v>
          </cell>
          <cell r="K1085">
            <v>-2541887</v>
          </cell>
          <cell r="L1085">
            <v>-801049</v>
          </cell>
          <cell r="M1085">
            <v>13912</v>
          </cell>
          <cell r="N1085">
            <v>-128431</v>
          </cell>
          <cell r="O1085">
            <v>-35524</v>
          </cell>
          <cell r="P1085">
            <v>-268424</v>
          </cell>
          <cell r="Q1085">
            <v>155607</v>
          </cell>
          <cell r="R1085">
            <v>-6143</v>
          </cell>
          <cell r="S1085">
            <v>1102575</v>
          </cell>
        </row>
        <row r="1086">
          <cell r="D1086" t="str">
            <v>1808</v>
          </cell>
          <cell r="E1086" t="str">
            <v>225950</v>
          </cell>
          <cell r="F1086" t="str">
            <v xml:space="preserve">   </v>
          </cell>
          <cell r="G1086" t="str">
            <v>REGION 08 EDUC SERVICE CENTER</v>
          </cell>
          <cell r="H1086">
            <v>306448</v>
          </cell>
          <cell r="I1086">
            <v>774922</v>
          </cell>
          <cell r="J1086">
            <v>31982</v>
          </cell>
          <cell r="K1086">
            <v>-600277</v>
          </cell>
          <cell r="L1086">
            <v>-189171</v>
          </cell>
          <cell r="M1086">
            <v>3285</v>
          </cell>
          <cell r="N1086">
            <v>-30329</v>
          </cell>
          <cell r="O1086">
            <v>-8389</v>
          </cell>
          <cell r="P1086">
            <v>-63389</v>
          </cell>
          <cell r="Q1086">
            <v>36747</v>
          </cell>
          <cell r="R1086">
            <v>39667</v>
          </cell>
          <cell r="S1086">
            <v>301496</v>
          </cell>
        </row>
        <row r="1087">
          <cell r="D1087" t="str">
            <v>1809</v>
          </cell>
          <cell r="E1087" t="str">
            <v>243950</v>
          </cell>
          <cell r="F1087" t="str">
            <v xml:space="preserve">   </v>
          </cell>
          <cell r="G1087" t="str">
            <v>REGION 09 EDUC SERVICE CENTER</v>
          </cell>
          <cell r="H1087">
            <v>144179</v>
          </cell>
          <cell r="I1087">
            <v>364589</v>
          </cell>
          <cell r="J1087">
            <v>15047</v>
          </cell>
          <cell r="K1087">
            <v>-282421</v>
          </cell>
          <cell r="L1087">
            <v>-89002</v>
          </cell>
          <cell r="M1087">
            <v>1546</v>
          </cell>
          <cell r="N1087">
            <v>-14270</v>
          </cell>
          <cell r="O1087">
            <v>-3947</v>
          </cell>
          <cell r="P1087">
            <v>-29824</v>
          </cell>
          <cell r="Q1087">
            <v>17289</v>
          </cell>
          <cell r="R1087">
            <v>9524</v>
          </cell>
          <cell r="S1087">
            <v>132710</v>
          </cell>
        </row>
        <row r="1088">
          <cell r="D1088" t="str">
            <v>1810</v>
          </cell>
          <cell r="E1088" t="str">
            <v>057950</v>
          </cell>
          <cell r="F1088" t="str">
            <v xml:space="preserve">   </v>
          </cell>
          <cell r="G1088" t="str">
            <v>REGION 10 EDUC SERVICE CENTER</v>
          </cell>
          <cell r="H1088">
            <v>1845312</v>
          </cell>
          <cell r="I1088">
            <v>4666288</v>
          </cell>
          <cell r="J1088">
            <v>192584</v>
          </cell>
          <cell r="K1088">
            <v>-3614642</v>
          </cell>
          <cell r="L1088">
            <v>-1139117</v>
          </cell>
          <cell r="M1088">
            <v>19783</v>
          </cell>
          <cell r="N1088">
            <v>-182631</v>
          </cell>
          <cell r="O1088">
            <v>-50517</v>
          </cell>
          <cell r="P1088">
            <v>-381707</v>
          </cell>
          <cell r="Q1088">
            <v>221278</v>
          </cell>
          <cell r="R1088">
            <v>-52049</v>
          </cell>
          <cell r="S1088">
            <v>1524582</v>
          </cell>
        </row>
        <row r="1089">
          <cell r="D1089" t="str">
            <v>1811</v>
          </cell>
          <cell r="E1089" t="str">
            <v>220950</v>
          </cell>
          <cell r="F1089" t="str">
            <v xml:space="preserve">   </v>
          </cell>
          <cell r="G1089" t="str">
            <v>REGION 11 EDUC SERVICE CENTER</v>
          </cell>
          <cell r="H1089">
            <v>894157</v>
          </cell>
          <cell r="I1089">
            <v>2261078</v>
          </cell>
          <cell r="J1089">
            <v>93318</v>
          </cell>
          <cell r="K1089">
            <v>-1751497</v>
          </cell>
          <cell r="L1089">
            <v>-551966</v>
          </cell>
          <cell r="M1089">
            <v>9586</v>
          </cell>
          <cell r="N1089">
            <v>-88495</v>
          </cell>
          <cell r="O1089">
            <v>-24478</v>
          </cell>
          <cell r="P1089">
            <v>-184958</v>
          </cell>
          <cell r="Q1089">
            <v>107221</v>
          </cell>
          <cell r="R1089">
            <v>-133300</v>
          </cell>
          <cell r="S1089">
            <v>630666</v>
          </cell>
        </row>
        <row r="1090">
          <cell r="D1090" t="str">
            <v>1812</v>
          </cell>
          <cell r="E1090" t="str">
            <v>161950</v>
          </cell>
          <cell r="F1090" t="str">
            <v xml:space="preserve">   </v>
          </cell>
          <cell r="G1090" t="str">
            <v>REGION 12 EDUC SERVICE CENTER</v>
          </cell>
          <cell r="H1090">
            <v>53395</v>
          </cell>
          <cell r="I1090">
            <v>135021</v>
          </cell>
          <cell r="J1090">
            <v>5572</v>
          </cell>
          <cell r="K1090">
            <v>-104591</v>
          </cell>
          <cell r="L1090">
            <v>-32961</v>
          </cell>
          <cell r="M1090">
            <v>572</v>
          </cell>
          <cell r="N1090">
            <v>-5285</v>
          </cell>
          <cell r="O1090">
            <v>-1462</v>
          </cell>
          <cell r="P1090">
            <v>-11045</v>
          </cell>
          <cell r="Q1090">
            <v>6403</v>
          </cell>
          <cell r="R1090">
            <v>26</v>
          </cell>
          <cell r="S1090">
            <v>45645</v>
          </cell>
        </row>
        <row r="1091">
          <cell r="D1091" t="str">
            <v>1813</v>
          </cell>
          <cell r="E1091" t="str">
            <v>227950</v>
          </cell>
          <cell r="F1091" t="str">
            <v xml:space="preserve">   </v>
          </cell>
          <cell r="G1091" t="str">
            <v>REGION 13 EDUC SERVICE CENTER</v>
          </cell>
          <cell r="H1091">
            <v>530629</v>
          </cell>
          <cell r="I1091">
            <v>1341814</v>
          </cell>
          <cell r="J1091">
            <v>55378</v>
          </cell>
          <cell r="K1091">
            <v>-1039408</v>
          </cell>
          <cell r="L1091">
            <v>-327559</v>
          </cell>
          <cell r="M1091">
            <v>5689</v>
          </cell>
          <cell r="N1091">
            <v>-52517</v>
          </cell>
          <cell r="O1091">
            <v>-14526</v>
          </cell>
          <cell r="P1091">
            <v>-109762</v>
          </cell>
          <cell r="Q1091">
            <v>63629</v>
          </cell>
          <cell r="R1091">
            <v>-23868</v>
          </cell>
          <cell r="S1091">
            <v>429499</v>
          </cell>
        </row>
        <row r="1092">
          <cell r="D1092" t="str">
            <v>1814</v>
          </cell>
          <cell r="E1092" t="str">
            <v>221950</v>
          </cell>
          <cell r="F1092" t="str">
            <v xml:space="preserve">   </v>
          </cell>
          <cell r="G1092" t="str">
            <v>REGION 14 EDUC SERVICE CENTER</v>
          </cell>
          <cell r="H1092">
            <v>232109</v>
          </cell>
          <cell r="I1092">
            <v>586939</v>
          </cell>
          <cell r="J1092">
            <v>24224</v>
          </cell>
          <cell r="K1092">
            <v>-454660</v>
          </cell>
          <cell r="L1092">
            <v>-143281</v>
          </cell>
          <cell r="M1092">
            <v>2488</v>
          </cell>
          <cell r="N1092">
            <v>-22973</v>
          </cell>
          <cell r="O1092">
            <v>-6354</v>
          </cell>
          <cell r="P1092">
            <v>-48012</v>
          </cell>
          <cell r="Q1092">
            <v>27833</v>
          </cell>
          <cell r="R1092">
            <v>27593</v>
          </cell>
          <cell r="S1092">
            <v>225906</v>
          </cell>
        </row>
        <row r="1093">
          <cell r="D1093" t="str">
            <v>1815</v>
          </cell>
          <cell r="E1093" t="str">
            <v>226950</v>
          </cell>
          <cell r="F1093" t="str">
            <v xml:space="preserve">   </v>
          </cell>
          <cell r="G1093" t="str">
            <v>REGION 15 EDUC SERVICE CENTER</v>
          </cell>
          <cell r="H1093">
            <v>11185</v>
          </cell>
          <cell r="I1093">
            <v>28285</v>
          </cell>
          <cell r="J1093">
            <v>1167</v>
          </cell>
          <cell r="K1093">
            <v>-21910</v>
          </cell>
          <cell r="L1093">
            <v>-6905</v>
          </cell>
          <cell r="M1093">
            <v>120</v>
          </cell>
          <cell r="N1093">
            <v>-1106</v>
          </cell>
          <cell r="O1093">
            <v>-306</v>
          </cell>
          <cell r="P1093">
            <v>-2314</v>
          </cell>
          <cell r="Q1093">
            <v>1341</v>
          </cell>
          <cell r="R1093">
            <v>-14043</v>
          </cell>
          <cell r="S1093">
            <v>-4486</v>
          </cell>
        </row>
        <row r="1094">
          <cell r="D1094" t="str">
            <v>1816</v>
          </cell>
          <cell r="E1094" t="str">
            <v>188950</v>
          </cell>
          <cell r="F1094" t="str">
            <v xml:space="preserve">   </v>
          </cell>
          <cell r="G1094" t="str">
            <v>REGION 16 EDUC SERVICE CENTER</v>
          </cell>
          <cell r="H1094">
            <v>1173234</v>
          </cell>
          <cell r="I1094">
            <v>2966786</v>
          </cell>
          <cell r="J1094">
            <v>122443</v>
          </cell>
          <cell r="K1094">
            <v>-2298158</v>
          </cell>
          <cell r="L1094">
            <v>-724241</v>
          </cell>
          <cell r="M1094">
            <v>12578</v>
          </cell>
          <cell r="N1094">
            <v>-116117</v>
          </cell>
          <cell r="O1094">
            <v>-32118</v>
          </cell>
          <cell r="P1094">
            <v>-242686</v>
          </cell>
          <cell r="Q1094">
            <v>140686</v>
          </cell>
          <cell r="R1094">
            <v>-27899</v>
          </cell>
          <cell r="S1094">
            <v>974508</v>
          </cell>
        </row>
        <row r="1095">
          <cell r="D1095" t="str">
            <v>1817</v>
          </cell>
          <cell r="E1095" t="str">
            <v>152950</v>
          </cell>
          <cell r="F1095" t="str">
            <v xml:space="preserve">   </v>
          </cell>
          <cell r="G1095" t="str">
            <v>REGION 17 EDUC SERVICE CENTER</v>
          </cell>
          <cell r="H1095">
            <v>18581</v>
          </cell>
          <cell r="I1095">
            <v>46987</v>
          </cell>
          <cell r="J1095">
            <v>1939</v>
          </cell>
          <cell r="K1095">
            <v>-36397</v>
          </cell>
          <cell r="L1095">
            <v>-11470</v>
          </cell>
          <cell r="M1095">
            <v>199</v>
          </cell>
          <cell r="N1095">
            <v>-1839</v>
          </cell>
          <cell r="O1095">
            <v>-509</v>
          </cell>
          <cell r="P1095">
            <v>-3844</v>
          </cell>
          <cell r="Q1095">
            <v>2228</v>
          </cell>
          <cell r="R1095">
            <v>2338</v>
          </cell>
          <cell r="S1095">
            <v>18213</v>
          </cell>
        </row>
        <row r="1096">
          <cell r="D1096" t="str">
            <v>1818</v>
          </cell>
          <cell r="E1096" t="str">
            <v>165950</v>
          </cell>
          <cell r="F1096" t="str">
            <v xml:space="preserve">   </v>
          </cell>
          <cell r="G1096" t="str">
            <v>REGION 18 EDUC SERVICE CENTER</v>
          </cell>
          <cell r="H1096">
            <v>281430</v>
          </cell>
          <cell r="I1096">
            <v>711659</v>
          </cell>
          <cell r="J1096">
            <v>29371</v>
          </cell>
          <cell r="K1096">
            <v>-551272</v>
          </cell>
          <cell r="L1096">
            <v>-173728</v>
          </cell>
          <cell r="M1096">
            <v>3017</v>
          </cell>
          <cell r="N1096">
            <v>-27852</v>
          </cell>
          <cell r="O1096">
            <v>-7704</v>
          </cell>
          <cell r="P1096">
            <v>-58214</v>
          </cell>
          <cell r="Q1096">
            <v>33747</v>
          </cell>
          <cell r="R1096">
            <v>12307</v>
          </cell>
          <cell r="S1096">
            <v>252761</v>
          </cell>
        </row>
        <row r="1097">
          <cell r="D1097" t="str">
            <v>1819</v>
          </cell>
          <cell r="E1097" t="str">
            <v>071950</v>
          </cell>
          <cell r="F1097" t="str">
            <v xml:space="preserve">   </v>
          </cell>
          <cell r="G1097" t="str">
            <v>REGION 19 EDUC SERVICE CENTER</v>
          </cell>
          <cell r="H1097">
            <v>3650692</v>
          </cell>
          <cell r="I1097">
            <v>9231595</v>
          </cell>
          <cell r="J1097">
            <v>381000</v>
          </cell>
          <cell r="K1097">
            <v>-7151061</v>
          </cell>
          <cell r="L1097">
            <v>-2253583</v>
          </cell>
          <cell r="M1097">
            <v>39137</v>
          </cell>
          <cell r="N1097">
            <v>-361312</v>
          </cell>
          <cell r="O1097">
            <v>-99940</v>
          </cell>
          <cell r="P1097">
            <v>-755153</v>
          </cell>
          <cell r="Q1097">
            <v>437767</v>
          </cell>
          <cell r="R1097">
            <v>-58854</v>
          </cell>
          <cell r="S1097">
            <v>3060288</v>
          </cell>
        </row>
        <row r="1098">
          <cell r="D1098" t="str">
            <v>1820</v>
          </cell>
          <cell r="E1098" t="str">
            <v>015950</v>
          </cell>
          <cell r="F1098" t="str">
            <v xml:space="preserve">   </v>
          </cell>
          <cell r="G1098" t="str">
            <v>REGION 20 EDUC SERVICE CENTER</v>
          </cell>
          <cell r="H1098">
            <v>399827</v>
          </cell>
          <cell r="I1098">
            <v>1011053</v>
          </cell>
          <cell r="J1098">
            <v>41727</v>
          </cell>
          <cell r="K1098">
            <v>-783191</v>
          </cell>
          <cell r="L1098">
            <v>-246815</v>
          </cell>
          <cell r="M1098">
            <v>4286</v>
          </cell>
          <cell r="N1098">
            <v>-39570</v>
          </cell>
          <cell r="O1098">
            <v>-10946</v>
          </cell>
          <cell r="P1098">
            <v>-82705</v>
          </cell>
          <cell r="Q1098">
            <v>47945</v>
          </cell>
          <cell r="R1098">
            <v>8701</v>
          </cell>
          <cell r="S1098">
            <v>350312</v>
          </cell>
        </row>
        <row r="1099">
          <cell r="D1099" t="str">
            <v>1060</v>
          </cell>
          <cell r="E1099" t="str">
            <v>137902</v>
          </cell>
          <cell r="F1099" t="str">
            <v xml:space="preserve">   </v>
          </cell>
          <cell r="G1099" t="str">
            <v>RICARDO ISD</v>
          </cell>
          <cell r="H1099">
            <v>234064</v>
          </cell>
          <cell r="I1099">
            <v>591883</v>
          </cell>
          <cell r="J1099">
            <v>24428</v>
          </cell>
          <cell r="K1099">
            <v>-458490</v>
          </cell>
          <cell r="L1099">
            <v>-144488</v>
          </cell>
          <cell r="M1099">
            <v>2509</v>
          </cell>
          <cell r="N1099">
            <v>-23167</v>
          </cell>
          <cell r="O1099">
            <v>-6408</v>
          </cell>
          <cell r="P1099">
            <v>-48417</v>
          </cell>
          <cell r="Q1099">
            <v>28067</v>
          </cell>
          <cell r="R1099">
            <v>23814</v>
          </cell>
          <cell r="S1099">
            <v>223795</v>
          </cell>
        </row>
        <row r="1100">
          <cell r="D1100" t="str">
            <v>0570</v>
          </cell>
          <cell r="E1100" t="str">
            <v>045903</v>
          </cell>
          <cell r="F1100" t="str">
            <v xml:space="preserve">   </v>
          </cell>
          <cell r="G1100" t="str">
            <v>RICE CONS ISD</v>
          </cell>
          <cell r="H1100">
            <v>446695</v>
          </cell>
          <cell r="I1100">
            <v>1129569</v>
          </cell>
          <cell r="J1100">
            <v>46619</v>
          </cell>
          <cell r="K1100">
            <v>-874997</v>
          </cell>
          <cell r="L1100">
            <v>-275746</v>
          </cell>
          <cell r="M1100">
            <v>4789</v>
          </cell>
          <cell r="N1100">
            <v>-44210</v>
          </cell>
          <cell r="O1100">
            <v>-12229</v>
          </cell>
          <cell r="P1100">
            <v>-92400</v>
          </cell>
          <cell r="Q1100">
            <v>53565</v>
          </cell>
          <cell r="R1100">
            <v>11749</v>
          </cell>
          <cell r="S1100">
            <v>393404</v>
          </cell>
        </row>
        <row r="1101">
          <cell r="D1101" t="str">
            <v>1961</v>
          </cell>
          <cell r="E1101" t="str">
            <v>175911</v>
          </cell>
          <cell r="F1101" t="str">
            <v xml:space="preserve">   </v>
          </cell>
          <cell r="G1101" t="str">
            <v>RICE ISD</v>
          </cell>
          <cell r="H1101">
            <v>284947</v>
          </cell>
          <cell r="I1101">
            <v>720553</v>
          </cell>
          <cell r="J1101">
            <v>29738</v>
          </cell>
          <cell r="K1101">
            <v>-558161</v>
          </cell>
          <cell r="L1101">
            <v>-175899</v>
          </cell>
          <cell r="M1101">
            <v>3055</v>
          </cell>
          <cell r="N1101">
            <v>-28201</v>
          </cell>
          <cell r="O1101">
            <v>-7801</v>
          </cell>
          <cell r="P1101">
            <v>-58942</v>
          </cell>
          <cell r="Q1101">
            <v>34169</v>
          </cell>
          <cell r="R1101">
            <v>4118</v>
          </cell>
          <cell r="S1101">
            <v>247576</v>
          </cell>
        </row>
        <row r="1102">
          <cell r="D1102" t="str">
            <v>1061</v>
          </cell>
          <cell r="E1102" t="str">
            <v>093905</v>
          </cell>
          <cell r="F1102" t="str">
            <v xml:space="preserve">   </v>
          </cell>
          <cell r="G1102" t="str">
            <v>RICHARDS ISD</v>
          </cell>
          <cell r="H1102">
            <v>40701</v>
          </cell>
          <cell r="I1102">
            <v>102920</v>
          </cell>
          <cell r="J1102">
            <v>4248</v>
          </cell>
          <cell r="K1102">
            <v>-79725</v>
          </cell>
          <cell r="L1102">
            <v>-25125</v>
          </cell>
          <cell r="M1102">
            <v>436</v>
          </cell>
          <cell r="N1102">
            <v>-4028</v>
          </cell>
          <cell r="O1102">
            <v>-1114</v>
          </cell>
          <cell r="P1102">
            <v>-8419</v>
          </cell>
          <cell r="Q1102">
            <v>4881</v>
          </cell>
          <cell r="R1102">
            <v>2485</v>
          </cell>
          <cell r="S1102">
            <v>37260</v>
          </cell>
        </row>
        <row r="1103">
          <cell r="D1103" t="str">
            <v>1062</v>
          </cell>
          <cell r="E1103" t="str">
            <v>057916</v>
          </cell>
          <cell r="F1103" t="str">
            <v xml:space="preserve">   </v>
          </cell>
          <cell r="G1103" t="str">
            <v>RICHARDSON ISD</v>
          </cell>
          <cell r="H1103">
            <v>14465238</v>
          </cell>
          <cell r="I1103">
            <v>36578611</v>
          </cell>
          <cell r="J1103">
            <v>1509646</v>
          </cell>
          <cell r="K1103">
            <v>-28334853</v>
          </cell>
          <cell r="L1103">
            <v>-8929435</v>
          </cell>
          <cell r="M1103">
            <v>155074</v>
          </cell>
          <cell r="N1103">
            <v>-1431634</v>
          </cell>
          <cell r="O1103">
            <v>-395996</v>
          </cell>
          <cell r="P1103">
            <v>-2992164</v>
          </cell>
          <cell r="Q1103">
            <v>1734576</v>
          </cell>
          <cell r="R1103">
            <v>554088</v>
          </cell>
          <cell r="S1103">
            <v>12913151</v>
          </cell>
        </row>
        <row r="1104">
          <cell r="D1104" t="str">
            <v>1063</v>
          </cell>
          <cell r="E1104" t="str">
            <v>206902</v>
          </cell>
          <cell r="F1104" t="str">
            <v xml:space="preserve">   </v>
          </cell>
          <cell r="G1104" t="str">
            <v>RICHLAND SPRINGS ISD</v>
          </cell>
          <cell r="H1104">
            <v>52258</v>
          </cell>
          <cell r="I1104">
            <v>132147</v>
          </cell>
          <cell r="J1104">
            <v>5454</v>
          </cell>
          <cell r="K1104">
            <v>-102365</v>
          </cell>
          <cell r="L1104">
            <v>-32259</v>
          </cell>
          <cell r="M1104">
            <v>560</v>
          </cell>
          <cell r="N1104">
            <v>-5171</v>
          </cell>
          <cell r="O1104">
            <v>-1431</v>
          </cell>
          <cell r="P1104">
            <v>-10810</v>
          </cell>
          <cell r="Q1104">
            <v>6266</v>
          </cell>
          <cell r="R1104">
            <v>8956</v>
          </cell>
          <cell r="S1104">
            <v>53605</v>
          </cell>
        </row>
        <row r="1105">
          <cell r="D1105" t="str">
            <v>1065</v>
          </cell>
          <cell r="E1105" t="str">
            <v>161912</v>
          </cell>
          <cell r="F1105" t="str">
            <v xml:space="preserve">   </v>
          </cell>
          <cell r="G1105" t="str">
            <v>RIESEL ISD</v>
          </cell>
          <cell r="H1105">
            <v>169411</v>
          </cell>
          <cell r="I1105">
            <v>428394</v>
          </cell>
          <cell r="J1105">
            <v>17680</v>
          </cell>
          <cell r="K1105">
            <v>-331847</v>
          </cell>
          <cell r="L1105">
            <v>-104578</v>
          </cell>
          <cell r="M1105">
            <v>1816</v>
          </cell>
          <cell r="N1105">
            <v>-16765</v>
          </cell>
          <cell r="O1105">
            <v>-4638</v>
          </cell>
          <cell r="P1105">
            <v>-35043</v>
          </cell>
          <cell r="Q1105">
            <v>20315</v>
          </cell>
          <cell r="R1105">
            <v>7615</v>
          </cell>
          <cell r="S1105">
            <v>152360</v>
          </cell>
        </row>
        <row r="1106">
          <cell r="D1106" t="str">
            <v>1067</v>
          </cell>
          <cell r="E1106" t="str">
            <v>214901</v>
          </cell>
          <cell r="F1106" t="str">
            <v xml:space="preserve">   </v>
          </cell>
          <cell r="G1106" t="str">
            <v>RIO GRANDE CITY CISD</v>
          </cell>
          <cell r="H1106">
            <v>3950935</v>
          </cell>
          <cell r="I1106">
            <v>9990828</v>
          </cell>
          <cell r="J1106">
            <v>412334</v>
          </cell>
          <cell r="K1106">
            <v>-7739185</v>
          </cell>
          <cell r="L1106">
            <v>-2438924</v>
          </cell>
          <cell r="M1106">
            <v>42356</v>
          </cell>
          <cell r="N1106">
            <v>-391026</v>
          </cell>
          <cell r="O1106">
            <v>-108160</v>
          </cell>
          <cell r="P1106">
            <v>-817259</v>
          </cell>
          <cell r="Q1106">
            <v>473770</v>
          </cell>
          <cell r="R1106">
            <v>292113</v>
          </cell>
          <cell r="S1106">
            <v>3667782</v>
          </cell>
        </row>
        <row r="1107">
          <cell r="D1107" t="str">
            <v>1068</v>
          </cell>
          <cell r="E1107" t="str">
            <v>031911</v>
          </cell>
          <cell r="F1107" t="str">
            <v xml:space="preserve">   </v>
          </cell>
          <cell r="G1107" t="str">
            <v>RIO HONDO ISD</v>
          </cell>
          <cell r="H1107">
            <v>662383</v>
          </cell>
          <cell r="I1107">
            <v>1674983</v>
          </cell>
          <cell r="J1107">
            <v>69129</v>
          </cell>
          <cell r="K1107">
            <v>-1297491</v>
          </cell>
          <cell r="L1107">
            <v>-408891</v>
          </cell>
          <cell r="M1107">
            <v>7101</v>
          </cell>
          <cell r="N1107">
            <v>-65555</v>
          </cell>
          <cell r="O1107">
            <v>-18133</v>
          </cell>
          <cell r="P1107">
            <v>-137015</v>
          </cell>
          <cell r="Q1107">
            <v>79429</v>
          </cell>
          <cell r="R1107">
            <v>7650</v>
          </cell>
          <cell r="S1107">
            <v>573590</v>
          </cell>
        </row>
        <row r="1108">
          <cell r="D1108" t="str">
            <v>1069</v>
          </cell>
          <cell r="E1108" t="str">
            <v>126907</v>
          </cell>
          <cell r="F1108" t="str">
            <v xml:space="preserve">   </v>
          </cell>
          <cell r="G1108" t="str">
            <v>RIO VISTA ISD</v>
          </cell>
          <cell r="H1108">
            <v>262986</v>
          </cell>
          <cell r="I1108">
            <v>665019</v>
          </cell>
          <cell r="J1108">
            <v>27446</v>
          </cell>
          <cell r="K1108">
            <v>-515143</v>
          </cell>
          <cell r="L1108">
            <v>-162342</v>
          </cell>
          <cell r="M1108">
            <v>2819</v>
          </cell>
          <cell r="N1108">
            <v>-26028</v>
          </cell>
          <cell r="O1108">
            <v>-7199</v>
          </cell>
          <cell r="P1108">
            <v>-54399</v>
          </cell>
          <cell r="Q1108">
            <v>31536</v>
          </cell>
          <cell r="R1108">
            <v>89177</v>
          </cell>
          <cell r="S1108">
            <v>313872</v>
          </cell>
        </row>
        <row r="1109">
          <cell r="D1109" t="str">
            <v>1070</v>
          </cell>
          <cell r="E1109" t="str">
            <v>067908</v>
          </cell>
          <cell r="F1109" t="str">
            <v xml:space="preserve">   </v>
          </cell>
          <cell r="G1109" t="str">
            <v>RISING STAR ISD</v>
          </cell>
          <cell r="H1109">
            <v>42388</v>
          </cell>
          <cell r="I1109">
            <v>107188</v>
          </cell>
          <cell r="J1109">
            <v>4424</v>
          </cell>
          <cell r="K1109">
            <v>-83031</v>
          </cell>
          <cell r="L1109">
            <v>-26166</v>
          </cell>
          <cell r="M1109">
            <v>454</v>
          </cell>
          <cell r="N1109">
            <v>-4195</v>
          </cell>
          <cell r="O1109">
            <v>-1160</v>
          </cell>
          <cell r="P1109">
            <v>-8768</v>
          </cell>
          <cell r="Q1109">
            <v>5083</v>
          </cell>
          <cell r="R1109">
            <v>-5883</v>
          </cell>
          <cell r="S1109">
            <v>30334</v>
          </cell>
        </row>
        <row r="1110">
          <cell r="D1110" t="str">
            <v>1334</v>
          </cell>
          <cell r="E1110" t="str">
            <v>188902</v>
          </cell>
          <cell r="F1110" t="str">
            <v xml:space="preserve">   </v>
          </cell>
          <cell r="G1110" t="str">
            <v>RIVER ROAD ISD</v>
          </cell>
          <cell r="H1110">
            <v>443395</v>
          </cell>
          <cell r="I1110">
            <v>1121225</v>
          </cell>
          <cell r="J1110">
            <v>46274</v>
          </cell>
          <cell r="K1110">
            <v>-868533</v>
          </cell>
          <cell r="L1110">
            <v>-273709</v>
          </cell>
          <cell r="M1110">
            <v>4753</v>
          </cell>
          <cell r="N1110">
            <v>-43883</v>
          </cell>
          <cell r="O1110">
            <v>-12138</v>
          </cell>
          <cell r="P1110">
            <v>-91717</v>
          </cell>
          <cell r="Q1110">
            <v>53169</v>
          </cell>
          <cell r="R1110">
            <v>57073</v>
          </cell>
          <cell r="S1110">
            <v>435909</v>
          </cell>
        </row>
        <row r="1111">
          <cell r="D1111" t="str">
            <v>0404</v>
          </cell>
          <cell r="E1111" t="str">
            <v>194903</v>
          </cell>
          <cell r="F1111" t="str">
            <v xml:space="preserve">   </v>
          </cell>
          <cell r="G1111" t="str">
            <v>RIVERCREST ISD</v>
          </cell>
          <cell r="H1111">
            <v>171462</v>
          </cell>
          <cell r="I1111">
            <v>433579</v>
          </cell>
          <cell r="J1111">
            <v>17894</v>
          </cell>
          <cell r="K1111">
            <v>-335863</v>
          </cell>
          <cell r="L1111">
            <v>-105844</v>
          </cell>
          <cell r="M1111">
            <v>1838</v>
          </cell>
          <cell r="N1111">
            <v>-16970</v>
          </cell>
          <cell r="O1111">
            <v>-4694</v>
          </cell>
          <cell r="P1111">
            <v>-35467</v>
          </cell>
          <cell r="Q1111">
            <v>20561</v>
          </cell>
          <cell r="R1111">
            <v>199</v>
          </cell>
          <cell r="S1111">
            <v>146695</v>
          </cell>
        </row>
        <row r="1112">
          <cell r="D1112" t="str">
            <v>1072</v>
          </cell>
          <cell r="E1112" t="str">
            <v>137903</v>
          </cell>
          <cell r="F1112" t="str">
            <v xml:space="preserve">   </v>
          </cell>
          <cell r="G1112" t="str">
            <v>RIVIERA ISD</v>
          </cell>
          <cell r="H1112">
            <v>167835</v>
          </cell>
          <cell r="I1112">
            <v>424408</v>
          </cell>
          <cell r="J1112">
            <v>17516</v>
          </cell>
          <cell r="K1112">
            <v>-328759</v>
          </cell>
          <cell r="L1112">
            <v>-103605</v>
          </cell>
          <cell r="M1112">
            <v>1799</v>
          </cell>
          <cell r="N1112">
            <v>-16610</v>
          </cell>
          <cell r="O1112">
            <v>-4595</v>
          </cell>
          <cell r="P1112">
            <v>-34717</v>
          </cell>
          <cell r="Q1112">
            <v>20126</v>
          </cell>
          <cell r="R1112">
            <v>-19138</v>
          </cell>
          <cell r="S1112">
            <v>124260</v>
          </cell>
        </row>
        <row r="1113">
          <cell r="D1113" t="str">
            <v>1076</v>
          </cell>
          <cell r="E1113" t="str">
            <v>041902</v>
          </cell>
          <cell r="F1113" t="str">
            <v xml:space="preserve">   </v>
          </cell>
          <cell r="G1113" t="str">
            <v>ROBERT LEE ISD</v>
          </cell>
          <cell r="H1113">
            <v>101857</v>
          </cell>
          <cell r="I1113">
            <v>257568</v>
          </cell>
          <cell r="J1113">
            <v>10630</v>
          </cell>
          <cell r="K1113">
            <v>-199520</v>
          </cell>
          <cell r="L1113">
            <v>-62877</v>
          </cell>
          <cell r="M1113">
            <v>1092</v>
          </cell>
          <cell r="N1113">
            <v>-10081</v>
          </cell>
          <cell r="O1113">
            <v>-2788</v>
          </cell>
          <cell r="P1113">
            <v>-21069</v>
          </cell>
          <cell r="Q1113">
            <v>12214</v>
          </cell>
          <cell r="R1113">
            <v>-2250</v>
          </cell>
          <cell r="S1113">
            <v>84776</v>
          </cell>
        </row>
        <row r="1114">
          <cell r="D1114" t="str">
            <v>1688</v>
          </cell>
          <cell r="E1114" t="str">
            <v>161922</v>
          </cell>
          <cell r="F1114" t="str">
            <v xml:space="preserve">   </v>
          </cell>
          <cell r="G1114" t="str">
            <v>ROBINSON ISD</v>
          </cell>
          <cell r="H1114">
            <v>649708</v>
          </cell>
          <cell r="I1114">
            <v>1642932</v>
          </cell>
          <cell r="J1114">
            <v>67806</v>
          </cell>
          <cell r="K1114">
            <v>-1272663</v>
          </cell>
          <cell r="L1114">
            <v>-401067</v>
          </cell>
          <cell r="M1114">
            <v>6965</v>
          </cell>
          <cell r="N1114">
            <v>-64301</v>
          </cell>
          <cell r="O1114">
            <v>-17786</v>
          </cell>
          <cell r="P1114">
            <v>-134393</v>
          </cell>
          <cell r="Q1114">
            <v>77909</v>
          </cell>
          <cell r="R1114">
            <v>-40250</v>
          </cell>
          <cell r="S1114">
            <v>514860</v>
          </cell>
        </row>
        <row r="1115">
          <cell r="D1115" t="str">
            <v>1077</v>
          </cell>
          <cell r="E1115" t="str">
            <v>178909</v>
          </cell>
          <cell r="F1115" t="str">
            <v xml:space="preserve">   </v>
          </cell>
          <cell r="G1115" t="str">
            <v>ROBSTOWN ISD</v>
          </cell>
          <cell r="H1115">
            <v>1146438</v>
          </cell>
          <cell r="I1115">
            <v>2899027</v>
          </cell>
          <cell r="J1115">
            <v>119647</v>
          </cell>
          <cell r="K1115">
            <v>-2245670</v>
          </cell>
          <cell r="L1115">
            <v>-707700</v>
          </cell>
          <cell r="M1115">
            <v>12290</v>
          </cell>
          <cell r="N1115">
            <v>-113464</v>
          </cell>
          <cell r="O1115">
            <v>-31385</v>
          </cell>
          <cell r="P1115">
            <v>-237143</v>
          </cell>
          <cell r="Q1115">
            <v>137473</v>
          </cell>
          <cell r="R1115">
            <v>288916</v>
          </cell>
          <cell r="S1115">
            <v>1268429</v>
          </cell>
        </row>
        <row r="1116">
          <cell r="D1116" t="str">
            <v>1078</v>
          </cell>
          <cell r="E1116" t="str">
            <v>076903</v>
          </cell>
          <cell r="F1116" t="str">
            <v xml:space="preserve">   </v>
          </cell>
          <cell r="G1116" t="str">
            <v>ROBY CISD</v>
          </cell>
          <cell r="H1116">
            <v>91734</v>
          </cell>
          <cell r="I1116">
            <v>231969</v>
          </cell>
          <cell r="J1116">
            <v>9574</v>
          </cell>
          <cell r="K1116">
            <v>-179690</v>
          </cell>
          <cell r="L1116">
            <v>-56628</v>
          </cell>
          <cell r="M1116">
            <v>983</v>
          </cell>
          <cell r="N1116">
            <v>-9078</v>
          </cell>
          <cell r="O1116">
            <v>-2511</v>
          </cell>
          <cell r="P1116">
            <v>-18975</v>
          </cell>
          <cell r="Q1116">
            <v>11000</v>
          </cell>
          <cell r="R1116">
            <v>6437</v>
          </cell>
          <cell r="S1116">
            <v>84815</v>
          </cell>
        </row>
        <row r="1117">
          <cell r="D1117" t="str">
            <v>1886</v>
          </cell>
          <cell r="E1117" t="str">
            <v>160904</v>
          </cell>
          <cell r="F1117" t="str">
            <v xml:space="preserve">   </v>
          </cell>
          <cell r="G1117" t="str">
            <v>ROCHELLE ISD</v>
          </cell>
          <cell r="H1117">
            <v>78919</v>
          </cell>
          <cell r="I1117">
            <v>199564</v>
          </cell>
          <cell r="J1117">
            <v>8236</v>
          </cell>
          <cell r="K1117">
            <v>-154588</v>
          </cell>
          <cell r="L1117">
            <v>-48717</v>
          </cell>
          <cell r="M1117">
            <v>846</v>
          </cell>
          <cell r="N1117">
            <v>-7811</v>
          </cell>
          <cell r="O1117">
            <v>-2160</v>
          </cell>
          <cell r="P1117">
            <v>-16324</v>
          </cell>
          <cell r="Q1117">
            <v>9463</v>
          </cell>
          <cell r="R1117">
            <v>-830</v>
          </cell>
          <cell r="S1117">
            <v>66598</v>
          </cell>
        </row>
        <row r="1118">
          <cell r="D1118" t="str">
            <v>1080</v>
          </cell>
          <cell r="E1118" t="str">
            <v>166904</v>
          </cell>
          <cell r="F1118" t="str">
            <v xml:space="preserve">   </v>
          </cell>
          <cell r="G1118" t="str">
            <v>ROCKDALE ISD</v>
          </cell>
          <cell r="H1118">
            <v>611441</v>
          </cell>
          <cell r="I1118">
            <v>1546167</v>
          </cell>
          <cell r="J1118">
            <v>63812</v>
          </cell>
          <cell r="K1118">
            <v>-1197706</v>
          </cell>
          <cell r="L1118">
            <v>-377445</v>
          </cell>
          <cell r="M1118">
            <v>6555</v>
          </cell>
          <cell r="N1118">
            <v>-60513</v>
          </cell>
          <cell r="O1118">
            <v>-16739</v>
          </cell>
          <cell r="P1118">
            <v>-126478</v>
          </cell>
          <cell r="Q1118">
            <v>73320</v>
          </cell>
          <cell r="R1118">
            <v>-16842</v>
          </cell>
          <cell r="S1118">
            <v>505572</v>
          </cell>
        </row>
        <row r="1119">
          <cell r="D1119" t="str">
            <v>1083</v>
          </cell>
          <cell r="E1119" t="str">
            <v>069901</v>
          </cell>
          <cell r="F1119" t="str">
            <v xml:space="preserve">   </v>
          </cell>
          <cell r="G1119" t="str">
            <v>ROCKSPRINGS ISD</v>
          </cell>
          <cell r="H1119">
            <v>87365</v>
          </cell>
          <cell r="I1119">
            <v>220923</v>
          </cell>
          <cell r="J1119">
            <v>9118</v>
          </cell>
          <cell r="K1119">
            <v>-171133</v>
          </cell>
          <cell r="L1119">
            <v>-53931</v>
          </cell>
          <cell r="M1119">
            <v>937</v>
          </cell>
          <cell r="N1119">
            <v>-8646</v>
          </cell>
          <cell r="O1119">
            <v>-2392</v>
          </cell>
          <cell r="P1119">
            <v>-18072</v>
          </cell>
          <cell r="Q1119">
            <v>10476</v>
          </cell>
          <cell r="R1119">
            <v>-16358</v>
          </cell>
          <cell r="S1119">
            <v>58287</v>
          </cell>
        </row>
        <row r="1120">
          <cell r="D1120" t="str">
            <v>1084</v>
          </cell>
          <cell r="E1120" t="str">
            <v>199901</v>
          </cell>
          <cell r="F1120" t="str">
            <v xml:space="preserve">   </v>
          </cell>
          <cell r="G1120" t="str">
            <v>ROCKWALL ISD</v>
          </cell>
          <cell r="H1120">
            <v>4321007</v>
          </cell>
          <cell r="I1120">
            <v>10926638</v>
          </cell>
          <cell r="J1120">
            <v>450956</v>
          </cell>
          <cell r="K1120">
            <v>-8464090</v>
          </cell>
          <cell r="L1120">
            <v>-2667370</v>
          </cell>
          <cell r="M1120">
            <v>46323</v>
          </cell>
          <cell r="N1120">
            <v>-427655</v>
          </cell>
          <cell r="O1120">
            <v>-118291</v>
          </cell>
          <cell r="P1120">
            <v>-893809</v>
          </cell>
          <cell r="Q1120">
            <v>518147</v>
          </cell>
          <cell r="R1120">
            <v>262631</v>
          </cell>
          <cell r="S1120">
            <v>3954487</v>
          </cell>
        </row>
        <row r="1121">
          <cell r="D1121" t="str">
            <v>1086</v>
          </cell>
          <cell r="E1121" t="str">
            <v>014907</v>
          </cell>
          <cell r="F1121" t="str">
            <v xml:space="preserve">   </v>
          </cell>
          <cell r="G1121" t="str">
            <v>ROGERS ISD</v>
          </cell>
          <cell r="H1121">
            <v>220312</v>
          </cell>
          <cell r="I1121">
            <v>557109</v>
          </cell>
          <cell r="J1121">
            <v>22993</v>
          </cell>
          <cell r="K1121">
            <v>-431553</v>
          </cell>
          <cell r="L1121">
            <v>-135999</v>
          </cell>
          <cell r="M1121">
            <v>2362</v>
          </cell>
          <cell r="N1121">
            <v>-21806</v>
          </cell>
          <cell r="O1121">
            <v>-6031</v>
          </cell>
          <cell r="P1121">
            <v>-45572</v>
          </cell>
          <cell r="Q1121">
            <v>26418</v>
          </cell>
          <cell r="R1121">
            <v>-2596</v>
          </cell>
          <cell r="S1121">
            <v>185637</v>
          </cell>
        </row>
        <row r="1122">
          <cell r="D1122" t="str">
            <v>1486</v>
          </cell>
          <cell r="E1122" t="str">
            <v>214903</v>
          </cell>
          <cell r="F1122" t="str">
            <v xml:space="preserve">   </v>
          </cell>
          <cell r="G1122" t="str">
            <v>ROMA ISD</v>
          </cell>
          <cell r="H1122">
            <v>2290373</v>
          </cell>
          <cell r="I1122">
            <v>5791724</v>
          </cell>
          <cell r="J1122">
            <v>239032</v>
          </cell>
          <cell r="K1122">
            <v>-4486437</v>
          </cell>
          <cell r="L1122">
            <v>-1413854</v>
          </cell>
          <cell r="M1122">
            <v>24554</v>
          </cell>
          <cell r="N1122">
            <v>-226680</v>
          </cell>
          <cell r="O1122">
            <v>-62701</v>
          </cell>
          <cell r="P1122">
            <v>-473768</v>
          </cell>
          <cell r="Q1122">
            <v>274646</v>
          </cell>
          <cell r="R1122">
            <v>27863</v>
          </cell>
          <cell r="S1122">
            <v>1984752</v>
          </cell>
        </row>
        <row r="1123">
          <cell r="D1123" t="str">
            <v>1841</v>
          </cell>
          <cell r="E1123" t="str">
            <v>152908</v>
          </cell>
          <cell r="F1123" t="str">
            <v xml:space="preserve">   </v>
          </cell>
          <cell r="G1123" t="str">
            <v>ROOSEVELT ISD</v>
          </cell>
          <cell r="H1123">
            <v>291405</v>
          </cell>
          <cell r="I1123">
            <v>736882</v>
          </cell>
          <cell r="J1123">
            <v>30412</v>
          </cell>
          <cell r="K1123">
            <v>-570811</v>
          </cell>
          <cell r="L1123">
            <v>-179885</v>
          </cell>
          <cell r="M1123">
            <v>3124</v>
          </cell>
          <cell r="N1123">
            <v>-28839</v>
          </cell>
          <cell r="O1123">
            <v>-7977</v>
          </cell>
          <cell r="P1123">
            <v>-60278</v>
          </cell>
          <cell r="Q1123">
            <v>34943</v>
          </cell>
          <cell r="R1123">
            <v>-10906</v>
          </cell>
          <cell r="S1123">
            <v>238070</v>
          </cell>
        </row>
        <row r="1124">
          <cell r="D1124" t="str">
            <v>1087</v>
          </cell>
          <cell r="E1124" t="str">
            <v>110905</v>
          </cell>
          <cell r="F1124" t="str">
            <v xml:space="preserve">   </v>
          </cell>
          <cell r="G1124" t="str">
            <v>ROPES ISD</v>
          </cell>
          <cell r="H1124">
            <v>118236</v>
          </cell>
          <cell r="I1124">
            <v>298987</v>
          </cell>
          <cell r="J1124">
            <v>12340</v>
          </cell>
          <cell r="K1124">
            <v>-231604</v>
          </cell>
          <cell r="L1124">
            <v>-72987</v>
          </cell>
          <cell r="M1124">
            <v>1268</v>
          </cell>
          <cell r="N1124">
            <v>-11704</v>
          </cell>
          <cell r="O1124">
            <v>-3237</v>
          </cell>
          <cell r="P1124">
            <v>-24457</v>
          </cell>
          <cell r="Q1124">
            <v>14178</v>
          </cell>
          <cell r="R1124">
            <v>18843</v>
          </cell>
          <cell r="S1124">
            <v>119863</v>
          </cell>
        </row>
        <row r="1125">
          <cell r="D1125" t="str">
            <v>1088</v>
          </cell>
          <cell r="E1125" t="str">
            <v>177901</v>
          </cell>
          <cell r="F1125" t="str">
            <v xml:space="preserve">   </v>
          </cell>
          <cell r="G1125" t="str">
            <v>ROSCOE ISD</v>
          </cell>
          <cell r="H1125">
            <v>205551</v>
          </cell>
          <cell r="I1125">
            <v>519783</v>
          </cell>
          <cell r="J1125">
            <v>21452</v>
          </cell>
          <cell r="K1125">
            <v>-402639</v>
          </cell>
          <cell r="L1125">
            <v>-126888</v>
          </cell>
          <cell r="M1125">
            <v>2204</v>
          </cell>
          <cell r="N1125">
            <v>-20344</v>
          </cell>
          <cell r="O1125">
            <v>-5627</v>
          </cell>
          <cell r="P1125">
            <v>-42519</v>
          </cell>
          <cell r="Q1125">
            <v>24648</v>
          </cell>
          <cell r="R1125">
            <v>36030</v>
          </cell>
          <cell r="S1125">
            <v>211651</v>
          </cell>
        </row>
        <row r="1126">
          <cell r="D1126" t="str">
            <v>1089</v>
          </cell>
          <cell r="E1126" t="str">
            <v>073905</v>
          </cell>
          <cell r="F1126" t="str">
            <v xml:space="preserve">   </v>
          </cell>
          <cell r="G1126" t="str">
            <v>ROSEBUD-LOTT CONS ISD</v>
          </cell>
          <cell r="H1126">
            <v>225811</v>
          </cell>
          <cell r="I1126">
            <v>571013</v>
          </cell>
          <cell r="J1126">
            <v>23566</v>
          </cell>
          <cell r="K1126">
            <v>-442323</v>
          </cell>
          <cell r="L1126">
            <v>-139394</v>
          </cell>
          <cell r="M1126">
            <v>2421</v>
          </cell>
          <cell r="N1126">
            <v>-22349</v>
          </cell>
          <cell r="O1126">
            <v>-6182</v>
          </cell>
          <cell r="P1126">
            <v>-46709</v>
          </cell>
          <cell r="Q1126">
            <v>27078</v>
          </cell>
          <cell r="R1126">
            <v>17844</v>
          </cell>
          <cell r="S1126">
            <v>210776</v>
          </cell>
        </row>
        <row r="1127">
          <cell r="D1127" t="str">
            <v>1093</v>
          </cell>
          <cell r="E1127" t="str">
            <v>076904</v>
          </cell>
          <cell r="F1127" t="str">
            <v xml:space="preserve">   </v>
          </cell>
          <cell r="G1127" t="str">
            <v>ROTAN ISD</v>
          </cell>
          <cell r="H1127">
            <v>92351</v>
          </cell>
          <cell r="I1127">
            <v>233531</v>
          </cell>
          <cell r="J1127">
            <v>9638</v>
          </cell>
          <cell r="K1127">
            <v>-180900</v>
          </cell>
          <cell r="L1127">
            <v>-57009</v>
          </cell>
          <cell r="M1127">
            <v>990</v>
          </cell>
          <cell r="N1127">
            <v>-9139</v>
          </cell>
          <cell r="O1127">
            <v>-2528</v>
          </cell>
          <cell r="P1127">
            <v>-19103</v>
          </cell>
          <cell r="Q1127">
            <v>11074</v>
          </cell>
          <cell r="R1127">
            <v>13603</v>
          </cell>
          <cell r="S1127">
            <v>92508</v>
          </cell>
        </row>
        <row r="1128">
          <cell r="D1128" t="str">
            <v>1094</v>
          </cell>
          <cell r="E1128" t="str">
            <v>246909</v>
          </cell>
          <cell r="F1128" t="str">
            <v xml:space="preserve">   </v>
          </cell>
          <cell r="G1128" t="str">
            <v>ROUND ROCK ISD</v>
          </cell>
          <cell r="H1128">
            <v>13501175</v>
          </cell>
          <cell r="I1128">
            <v>34140759</v>
          </cell>
          <cell r="J1128">
            <v>1409033</v>
          </cell>
          <cell r="K1128">
            <v>-26446422</v>
          </cell>
          <cell r="L1128">
            <v>-8334316</v>
          </cell>
          <cell r="M1128">
            <v>144739</v>
          </cell>
          <cell r="N1128">
            <v>-1336220</v>
          </cell>
          <cell r="O1128">
            <v>-369604</v>
          </cell>
          <cell r="P1128">
            <v>-2792745</v>
          </cell>
          <cell r="Q1128">
            <v>1618971</v>
          </cell>
          <cell r="R1128">
            <v>84691</v>
          </cell>
          <cell r="S1128">
            <v>11620061</v>
          </cell>
        </row>
        <row r="1129">
          <cell r="D1129" t="str">
            <v>1684</v>
          </cell>
          <cell r="E1129" t="str">
            <v>075908</v>
          </cell>
          <cell r="F1129" t="str">
            <v xml:space="preserve">   </v>
          </cell>
          <cell r="G1129" t="str">
            <v>ROUND TOP CARMINE ISD</v>
          </cell>
          <cell r="H1129">
            <v>93797</v>
          </cell>
          <cell r="I1129">
            <v>237187</v>
          </cell>
          <cell r="J1129">
            <v>9789</v>
          </cell>
          <cell r="K1129">
            <v>-183732</v>
          </cell>
          <cell r="L1129">
            <v>-57901</v>
          </cell>
          <cell r="M1129">
            <v>1006</v>
          </cell>
          <cell r="N1129">
            <v>-9284</v>
          </cell>
          <cell r="O1129">
            <v>-2568</v>
          </cell>
          <cell r="P1129">
            <v>-19402</v>
          </cell>
          <cell r="Q1129">
            <v>11248</v>
          </cell>
          <cell r="R1129">
            <v>6026</v>
          </cell>
          <cell r="S1129">
            <v>86166</v>
          </cell>
        </row>
        <row r="1130">
          <cell r="D1130" t="str">
            <v>1097</v>
          </cell>
          <cell r="E1130" t="str">
            <v>139908</v>
          </cell>
          <cell r="F1130" t="str">
            <v xml:space="preserve">   </v>
          </cell>
          <cell r="G1130" t="str">
            <v>ROXTON ISD</v>
          </cell>
          <cell r="H1130">
            <v>0</v>
          </cell>
          <cell r="I1130">
            <v>0</v>
          </cell>
          <cell r="J1130">
            <v>0</v>
          </cell>
          <cell r="K1130">
            <v>0</v>
          </cell>
          <cell r="L1130">
            <v>0</v>
          </cell>
          <cell r="M1130">
            <v>0</v>
          </cell>
          <cell r="N1130">
            <v>0</v>
          </cell>
          <cell r="O1130">
            <v>0</v>
          </cell>
          <cell r="P1130">
            <v>0</v>
          </cell>
          <cell r="Q1130">
            <v>0</v>
          </cell>
          <cell r="R1130">
            <v>-80071</v>
          </cell>
          <cell r="S1130">
            <v>-80071</v>
          </cell>
        </row>
        <row r="1131">
          <cell r="D1131" t="str">
            <v>1421</v>
          </cell>
          <cell r="E1131" t="str">
            <v>237905</v>
          </cell>
          <cell r="F1131" t="str">
            <v xml:space="preserve">   </v>
          </cell>
          <cell r="G1131" t="str">
            <v>ROYAL ISD</v>
          </cell>
          <cell r="H1131">
            <v>744193</v>
          </cell>
          <cell r="I1131">
            <v>1881860</v>
          </cell>
          <cell r="J1131">
            <v>77667</v>
          </cell>
          <cell r="K1131">
            <v>-1457743</v>
          </cell>
          <cell r="L1131">
            <v>-459393</v>
          </cell>
          <cell r="M1131">
            <v>7978</v>
          </cell>
          <cell r="N1131">
            <v>-73653</v>
          </cell>
          <cell r="O1131">
            <v>-20373</v>
          </cell>
          <cell r="P1131">
            <v>-153938</v>
          </cell>
          <cell r="Q1131">
            <v>89239</v>
          </cell>
          <cell r="R1131">
            <v>-130023</v>
          </cell>
          <cell r="S1131">
            <v>505814</v>
          </cell>
        </row>
        <row r="1132">
          <cell r="D1132" t="str">
            <v>1098</v>
          </cell>
          <cell r="E1132" t="str">
            <v>199902</v>
          </cell>
          <cell r="F1132" t="str">
            <v xml:space="preserve">   </v>
          </cell>
          <cell r="G1132" t="str">
            <v>ROYSE CITY ISD</v>
          </cell>
          <cell r="H1132">
            <v>1643876</v>
          </cell>
          <cell r="I1132">
            <v>4156911</v>
          </cell>
          <cell r="J1132">
            <v>171561</v>
          </cell>
          <cell r="K1132">
            <v>-3220064</v>
          </cell>
          <cell r="L1132">
            <v>-1014770</v>
          </cell>
          <cell r="M1132">
            <v>17623</v>
          </cell>
          <cell r="N1132">
            <v>-162694</v>
          </cell>
          <cell r="O1132">
            <v>-45002</v>
          </cell>
          <cell r="P1132">
            <v>-340039</v>
          </cell>
          <cell r="Q1132">
            <v>197123</v>
          </cell>
          <cell r="R1132">
            <v>208546</v>
          </cell>
          <cell r="S1132">
            <v>1613071</v>
          </cell>
        </row>
        <row r="1133">
          <cell r="D1133" t="str">
            <v>1099</v>
          </cell>
          <cell r="E1133" t="str">
            <v>104903</v>
          </cell>
          <cell r="F1133" t="str">
            <v xml:space="preserve">   </v>
          </cell>
          <cell r="G1133" t="str">
            <v>RULE ISD</v>
          </cell>
          <cell r="H1133">
            <v>41086</v>
          </cell>
          <cell r="I1133">
            <v>103895</v>
          </cell>
          <cell r="J1133">
            <v>4288</v>
          </cell>
          <cell r="K1133">
            <v>-80480</v>
          </cell>
          <cell r="L1133">
            <v>-25362</v>
          </cell>
          <cell r="M1133">
            <v>440</v>
          </cell>
          <cell r="N1133">
            <v>-4067</v>
          </cell>
          <cell r="O1133">
            <v>-1125</v>
          </cell>
          <cell r="P1133">
            <v>-8499</v>
          </cell>
          <cell r="Q1133">
            <v>4927</v>
          </cell>
          <cell r="R1133">
            <v>-13304</v>
          </cell>
          <cell r="S1133">
            <v>21799</v>
          </cell>
        </row>
        <row r="1134">
          <cell r="D1134" t="str">
            <v>1100</v>
          </cell>
          <cell r="E1134" t="str">
            <v>128903</v>
          </cell>
          <cell r="F1134" t="str">
            <v xml:space="preserve">   </v>
          </cell>
          <cell r="G1134" t="str">
            <v>RUNGE ISD</v>
          </cell>
          <cell r="H1134">
            <v>103469</v>
          </cell>
          <cell r="I1134">
            <v>261644</v>
          </cell>
          <cell r="J1134">
            <v>10798</v>
          </cell>
          <cell r="K1134">
            <v>-202677</v>
          </cell>
          <cell r="L1134">
            <v>-63872</v>
          </cell>
          <cell r="M1134">
            <v>1109</v>
          </cell>
          <cell r="N1134">
            <v>-10240</v>
          </cell>
          <cell r="O1134">
            <v>-2833</v>
          </cell>
          <cell r="P1134">
            <v>-21403</v>
          </cell>
          <cell r="Q1134">
            <v>12407</v>
          </cell>
          <cell r="R1134">
            <v>-1163</v>
          </cell>
          <cell r="S1134">
            <v>87239</v>
          </cell>
        </row>
        <row r="1135">
          <cell r="D1135" t="str">
            <v>1102</v>
          </cell>
          <cell r="E1135" t="str">
            <v>037907</v>
          </cell>
          <cell r="F1135" t="str">
            <v xml:space="preserve">   </v>
          </cell>
          <cell r="G1135" t="str">
            <v>RUSK ISD</v>
          </cell>
          <cell r="H1135">
            <v>604487</v>
          </cell>
          <cell r="I1135">
            <v>1528582</v>
          </cell>
          <cell r="J1135">
            <v>63087</v>
          </cell>
          <cell r="K1135">
            <v>-1184084</v>
          </cell>
          <cell r="L1135">
            <v>-373152</v>
          </cell>
          <cell r="M1135">
            <v>6480</v>
          </cell>
          <cell r="N1135">
            <v>-59826</v>
          </cell>
          <cell r="O1135">
            <v>-16548</v>
          </cell>
          <cell r="P1135">
            <v>-125039</v>
          </cell>
          <cell r="Q1135">
            <v>72486</v>
          </cell>
          <cell r="R1135">
            <v>8189</v>
          </cell>
          <cell r="S1135">
            <v>524662</v>
          </cell>
        </row>
        <row r="1136">
          <cell r="D1136" t="str">
            <v>1933</v>
          </cell>
          <cell r="E1136" t="str">
            <v>091914</v>
          </cell>
          <cell r="F1136" t="str">
            <v xml:space="preserve">   </v>
          </cell>
          <cell r="G1136" t="str">
            <v>S &amp; S CONS ISD</v>
          </cell>
          <cell r="H1136">
            <v>267480</v>
          </cell>
          <cell r="I1136">
            <v>676383</v>
          </cell>
          <cell r="J1136">
            <v>27915</v>
          </cell>
          <cell r="K1136">
            <v>-523946</v>
          </cell>
          <cell r="L1136">
            <v>-165116</v>
          </cell>
          <cell r="M1136">
            <v>2868</v>
          </cell>
          <cell r="N1136">
            <v>-26473</v>
          </cell>
          <cell r="O1136">
            <v>-7322</v>
          </cell>
          <cell r="P1136">
            <v>-55329</v>
          </cell>
          <cell r="Q1136">
            <v>32074</v>
          </cell>
          <cell r="R1136">
            <v>8675</v>
          </cell>
          <cell r="S1136">
            <v>237209</v>
          </cell>
        </row>
        <row r="1137">
          <cell r="D1137" t="str">
            <v>1103</v>
          </cell>
          <cell r="E1137" t="str">
            <v>232902</v>
          </cell>
          <cell r="F1137" t="str">
            <v xml:space="preserve">   </v>
          </cell>
          <cell r="G1137" t="str">
            <v>SABINAL ISD</v>
          </cell>
          <cell r="H1137">
            <v>228611</v>
          </cell>
          <cell r="I1137">
            <v>578093</v>
          </cell>
          <cell r="J1137">
            <v>23859</v>
          </cell>
          <cell r="K1137">
            <v>-447808</v>
          </cell>
          <cell r="L1137">
            <v>-141122</v>
          </cell>
          <cell r="M1137">
            <v>2451</v>
          </cell>
          <cell r="N1137">
            <v>-22625</v>
          </cell>
          <cell r="O1137">
            <v>-6258</v>
          </cell>
          <cell r="P1137">
            <v>-47289</v>
          </cell>
          <cell r="Q1137">
            <v>27413</v>
          </cell>
          <cell r="R1137">
            <v>66455</v>
          </cell>
          <cell r="S1137">
            <v>261780</v>
          </cell>
        </row>
        <row r="1138">
          <cell r="D1138" t="str">
            <v>1569</v>
          </cell>
          <cell r="E1138" t="str">
            <v>092906</v>
          </cell>
          <cell r="F1138" t="str">
            <v xml:space="preserve">   </v>
          </cell>
          <cell r="G1138" t="str">
            <v>SABINE ISD</v>
          </cell>
          <cell r="H1138">
            <v>391459</v>
          </cell>
          <cell r="I1138">
            <v>989893</v>
          </cell>
          <cell r="J1138">
            <v>40854</v>
          </cell>
          <cell r="K1138">
            <v>-766800</v>
          </cell>
          <cell r="L1138">
            <v>-241649</v>
          </cell>
          <cell r="M1138">
            <v>4197</v>
          </cell>
          <cell r="N1138">
            <v>-38742</v>
          </cell>
          <cell r="O1138">
            <v>-10716</v>
          </cell>
          <cell r="P1138">
            <v>-80974</v>
          </cell>
          <cell r="Q1138">
            <v>46941</v>
          </cell>
          <cell r="R1138">
            <v>-20856</v>
          </cell>
          <cell r="S1138">
            <v>313607</v>
          </cell>
        </row>
        <row r="1139">
          <cell r="D1139" t="str">
            <v>1554</v>
          </cell>
          <cell r="E1139" t="str">
            <v>123913</v>
          </cell>
          <cell r="F1139" t="str">
            <v xml:space="preserve">   </v>
          </cell>
          <cell r="G1139" t="str">
            <v>SABINE PASS ISD</v>
          </cell>
          <cell r="H1139">
            <v>131019</v>
          </cell>
          <cell r="I1139">
            <v>331311</v>
          </cell>
          <cell r="J1139">
            <v>13674</v>
          </cell>
          <cell r="K1139">
            <v>-256643</v>
          </cell>
          <cell r="L1139">
            <v>-80878</v>
          </cell>
          <cell r="M1139">
            <v>1405</v>
          </cell>
          <cell r="N1139">
            <v>-12969</v>
          </cell>
          <cell r="O1139">
            <v>-3587</v>
          </cell>
          <cell r="P1139">
            <v>-27102</v>
          </cell>
          <cell r="Q1139">
            <v>15711</v>
          </cell>
          <cell r="R1139">
            <v>-1898</v>
          </cell>
          <cell r="S1139">
            <v>110043</v>
          </cell>
        </row>
        <row r="1140">
          <cell r="D1140" t="str">
            <v>1106</v>
          </cell>
          <cell r="E1140" t="str">
            <v>169911</v>
          </cell>
          <cell r="F1140" t="str">
            <v xml:space="preserve">   </v>
          </cell>
          <cell r="G1140" t="str">
            <v>SAINT JO ISD</v>
          </cell>
          <cell r="H1140">
            <v>96689</v>
          </cell>
          <cell r="I1140">
            <v>244500</v>
          </cell>
          <cell r="J1140">
            <v>10091</v>
          </cell>
          <cell r="K1140">
            <v>-189397</v>
          </cell>
          <cell r="L1140">
            <v>-59686</v>
          </cell>
          <cell r="M1140">
            <v>1037</v>
          </cell>
          <cell r="N1140">
            <v>-9570</v>
          </cell>
          <cell r="O1140">
            <v>-2647</v>
          </cell>
          <cell r="P1140">
            <v>-20000</v>
          </cell>
          <cell r="Q1140">
            <v>11594</v>
          </cell>
          <cell r="R1140">
            <v>18671</v>
          </cell>
          <cell r="S1140">
            <v>101282</v>
          </cell>
        </row>
        <row r="1141">
          <cell r="D1141" t="str">
            <v>1108</v>
          </cell>
          <cell r="E1141" t="str">
            <v>014908</v>
          </cell>
          <cell r="F1141" t="str">
            <v xml:space="preserve">   </v>
          </cell>
          <cell r="G1141" t="str">
            <v>SALADO ISD</v>
          </cell>
          <cell r="H1141">
            <v>473107</v>
          </cell>
          <cell r="I1141">
            <v>1196358</v>
          </cell>
          <cell r="J1141">
            <v>49375</v>
          </cell>
          <cell r="K1141">
            <v>-926734</v>
          </cell>
          <cell r="L1141">
            <v>-292050</v>
          </cell>
          <cell r="M1141">
            <v>5072</v>
          </cell>
          <cell r="N1141">
            <v>-46822</v>
          </cell>
          <cell r="O1141">
            <v>-12952</v>
          </cell>
          <cell r="P1141">
            <v>-97863</v>
          </cell>
          <cell r="Q1141">
            <v>56732</v>
          </cell>
          <cell r="R1141">
            <v>15568</v>
          </cell>
          <cell r="S1141">
            <v>419791</v>
          </cell>
        </row>
        <row r="1142">
          <cell r="D1142" t="str">
            <v>1109</v>
          </cell>
          <cell r="E1142" t="str">
            <v>112909</v>
          </cell>
          <cell r="F1142" t="str">
            <v xml:space="preserve">   </v>
          </cell>
          <cell r="G1142" t="str">
            <v>SALTILLO ISD</v>
          </cell>
          <cell r="H1142">
            <v>108455</v>
          </cell>
          <cell r="I1142">
            <v>274252</v>
          </cell>
          <cell r="J1142">
            <v>11319</v>
          </cell>
          <cell r="K1142">
            <v>-212444</v>
          </cell>
          <cell r="L1142">
            <v>-66949</v>
          </cell>
          <cell r="M1142">
            <v>1163</v>
          </cell>
          <cell r="N1142">
            <v>-10735</v>
          </cell>
          <cell r="O1142">
            <v>-2969</v>
          </cell>
          <cell r="P1142">
            <v>-22434</v>
          </cell>
          <cell r="Q1142">
            <v>13005</v>
          </cell>
          <cell r="R1142">
            <v>6837</v>
          </cell>
          <cell r="S1142">
            <v>99500</v>
          </cell>
        </row>
        <row r="1143">
          <cell r="D1143" t="str">
            <v>1737</v>
          </cell>
          <cell r="E1143" t="str">
            <v>074917</v>
          </cell>
          <cell r="F1143" t="str">
            <v xml:space="preserve">   </v>
          </cell>
          <cell r="G1143" t="str">
            <v>SAM RAYBURN CONS ISD</v>
          </cell>
          <cell r="H1143">
            <v>128332</v>
          </cell>
          <cell r="I1143">
            <v>324516</v>
          </cell>
          <cell r="J1143">
            <v>13393</v>
          </cell>
          <cell r="K1143">
            <v>-251379</v>
          </cell>
          <cell r="L1143">
            <v>-79220</v>
          </cell>
          <cell r="M1143">
            <v>1376</v>
          </cell>
          <cell r="N1143">
            <v>-12702</v>
          </cell>
          <cell r="O1143">
            <v>-3513</v>
          </cell>
          <cell r="P1143">
            <v>-26546</v>
          </cell>
          <cell r="Q1143">
            <v>15389</v>
          </cell>
          <cell r="R1143">
            <v>14231</v>
          </cell>
          <cell r="S1143">
            <v>123877</v>
          </cell>
        </row>
        <row r="1144">
          <cell r="D1144" t="str">
            <v>1110</v>
          </cell>
          <cell r="E1144" t="str">
            <v>226903</v>
          </cell>
          <cell r="F1144" t="str">
            <v xml:space="preserve">   </v>
          </cell>
          <cell r="G1144" t="str">
            <v>SAN ANGELO ISD</v>
          </cell>
          <cell r="H1144">
            <v>4051634</v>
          </cell>
          <cell r="I1144">
            <v>10245469</v>
          </cell>
          <cell r="J1144">
            <v>422844</v>
          </cell>
          <cell r="K1144">
            <v>-7936437</v>
          </cell>
          <cell r="L1144">
            <v>-2501086</v>
          </cell>
          <cell r="M1144">
            <v>43435</v>
          </cell>
          <cell r="N1144">
            <v>-400993</v>
          </cell>
          <cell r="O1144">
            <v>-110916</v>
          </cell>
          <cell r="P1144">
            <v>-838089</v>
          </cell>
          <cell r="Q1144">
            <v>485845</v>
          </cell>
          <cell r="R1144">
            <v>-35582</v>
          </cell>
          <cell r="S1144">
            <v>3426124</v>
          </cell>
        </row>
        <row r="1145">
          <cell r="D1145" t="str">
            <v>1111</v>
          </cell>
          <cell r="E1145" t="str">
            <v>015907</v>
          </cell>
          <cell r="F1145" t="str">
            <v xml:space="preserve">   </v>
          </cell>
          <cell r="G1145" t="str">
            <v>SAN ANTONIO ISD</v>
          </cell>
          <cell r="H1145">
            <v>15115271</v>
          </cell>
          <cell r="I1145">
            <v>38222367</v>
          </cell>
          <cell r="J1145">
            <v>1577486</v>
          </cell>
          <cell r="K1145">
            <v>-29608153</v>
          </cell>
          <cell r="L1145">
            <v>-9330703</v>
          </cell>
          <cell r="M1145">
            <v>162043</v>
          </cell>
          <cell r="N1145">
            <v>-1495968</v>
          </cell>
          <cell r="O1145">
            <v>-413791</v>
          </cell>
          <cell r="P1145">
            <v>-3126625</v>
          </cell>
          <cell r="Q1145">
            <v>1812523</v>
          </cell>
          <cell r="R1145">
            <v>-1232651</v>
          </cell>
          <cell r="S1145">
            <v>11681799</v>
          </cell>
        </row>
        <row r="1146">
          <cell r="D1146" t="str">
            <v>1113</v>
          </cell>
          <cell r="E1146" t="str">
            <v>203901</v>
          </cell>
          <cell r="F1146" t="str">
            <v xml:space="preserve">   </v>
          </cell>
          <cell r="G1146" t="str">
            <v>SAN AUGUSTINE ISD</v>
          </cell>
          <cell r="H1146">
            <v>254302</v>
          </cell>
          <cell r="I1146">
            <v>643060</v>
          </cell>
          <cell r="J1146">
            <v>26540</v>
          </cell>
          <cell r="K1146">
            <v>-498133</v>
          </cell>
          <cell r="L1146">
            <v>-156981</v>
          </cell>
          <cell r="M1146">
            <v>2726</v>
          </cell>
          <cell r="N1146">
            <v>-25169</v>
          </cell>
          <cell r="O1146">
            <v>-6962</v>
          </cell>
          <cell r="P1146">
            <v>-52603</v>
          </cell>
          <cell r="Q1146">
            <v>30494</v>
          </cell>
          <cell r="R1146">
            <v>3906</v>
          </cell>
          <cell r="S1146">
            <v>221180</v>
          </cell>
        </row>
        <row r="1147">
          <cell r="D1147" t="str">
            <v>1114</v>
          </cell>
          <cell r="E1147" t="str">
            <v>031912</v>
          </cell>
          <cell r="F1147" t="str">
            <v xml:space="preserve">   </v>
          </cell>
          <cell r="G1147" t="str">
            <v>SAN BENITO CONS ISD</v>
          </cell>
          <cell r="H1147">
            <v>3494334</v>
          </cell>
          <cell r="I1147">
            <v>8836210</v>
          </cell>
          <cell r="J1147">
            <v>364682</v>
          </cell>
          <cell r="K1147">
            <v>-6844785</v>
          </cell>
          <cell r="L1147">
            <v>-2157063</v>
          </cell>
          <cell r="M1147">
            <v>37461</v>
          </cell>
          <cell r="N1147">
            <v>-345836</v>
          </cell>
          <cell r="O1147">
            <v>-95660</v>
          </cell>
          <cell r="P1147">
            <v>-722810</v>
          </cell>
          <cell r="Q1147">
            <v>419017</v>
          </cell>
          <cell r="R1147">
            <v>-113239</v>
          </cell>
          <cell r="S1147">
            <v>2872311</v>
          </cell>
        </row>
        <row r="1148">
          <cell r="D1148" t="str">
            <v>1116</v>
          </cell>
          <cell r="E1148" t="str">
            <v>066902</v>
          </cell>
          <cell r="F1148" t="str">
            <v xml:space="preserve">   </v>
          </cell>
          <cell r="G1148" t="str">
            <v>SAN DIEGO ISD</v>
          </cell>
          <cell r="H1148">
            <v>511462</v>
          </cell>
          <cell r="I1148">
            <v>1293347</v>
          </cell>
          <cell r="J1148">
            <v>53378</v>
          </cell>
          <cell r="K1148">
            <v>-1001864</v>
          </cell>
          <cell r="L1148">
            <v>-315727</v>
          </cell>
          <cell r="M1148">
            <v>5483</v>
          </cell>
          <cell r="N1148">
            <v>-50619</v>
          </cell>
          <cell r="O1148">
            <v>-14002</v>
          </cell>
          <cell r="P1148">
            <v>-105797</v>
          </cell>
          <cell r="Q1148">
            <v>61331</v>
          </cell>
          <cell r="R1148">
            <v>172696</v>
          </cell>
          <cell r="S1148">
            <v>609688</v>
          </cell>
        </row>
        <row r="1149">
          <cell r="D1149" t="str">
            <v>1117</v>
          </cell>
          <cell r="E1149" t="str">
            <v>071904</v>
          </cell>
          <cell r="F1149" t="str">
            <v xml:space="preserve">   </v>
          </cell>
          <cell r="G1149" t="str">
            <v>SAN ELIZARIO ISD</v>
          </cell>
          <cell r="H1149">
            <v>1344317</v>
          </cell>
          <cell r="I1149">
            <v>3399407</v>
          </cell>
          <cell r="J1149">
            <v>140298</v>
          </cell>
          <cell r="K1149">
            <v>-2633279</v>
          </cell>
          <cell r="L1149">
            <v>-829851</v>
          </cell>
          <cell r="M1149">
            <v>14412</v>
          </cell>
          <cell r="N1149">
            <v>-133048</v>
          </cell>
          <cell r="O1149">
            <v>-36802</v>
          </cell>
          <cell r="P1149">
            <v>-278075</v>
          </cell>
          <cell r="Q1149">
            <v>161202</v>
          </cell>
          <cell r="R1149">
            <v>-110024</v>
          </cell>
          <cell r="S1149">
            <v>1038557</v>
          </cell>
        </row>
        <row r="1150">
          <cell r="D1150" t="str">
            <v>1846</v>
          </cell>
          <cell r="E1150" t="str">
            <v>233901</v>
          </cell>
          <cell r="F1150" t="str">
            <v xml:space="preserve">   </v>
          </cell>
          <cell r="G1150" t="str">
            <v>SAN FELIPE DEL RIO CISD</v>
          </cell>
          <cell r="H1150">
            <v>3325972</v>
          </cell>
          <cell r="I1150">
            <v>8410470</v>
          </cell>
          <cell r="J1150">
            <v>347111</v>
          </cell>
          <cell r="K1150">
            <v>-6514994</v>
          </cell>
          <cell r="L1150">
            <v>-2053133</v>
          </cell>
          <cell r="M1150">
            <v>35656</v>
          </cell>
          <cell r="N1150">
            <v>-329173</v>
          </cell>
          <cell r="O1150">
            <v>-91051</v>
          </cell>
          <cell r="P1150">
            <v>-687984</v>
          </cell>
          <cell r="Q1150">
            <v>398829</v>
          </cell>
          <cell r="R1150">
            <v>-98194</v>
          </cell>
          <cell r="S1150">
            <v>2743509</v>
          </cell>
        </row>
        <row r="1151">
          <cell r="D1151" t="str">
            <v>1463</v>
          </cell>
          <cell r="E1151" t="str">
            <v>214902</v>
          </cell>
          <cell r="F1151" t="str">
            <v xml:space="preserve">   </v>
          </cell>
          <cell r="G1151" t="str">
            <v>SAN ISIDRO ISD</v>
          </cell>
          <cell r="H1151">
            <v>95728</v>
          </cell>
          <cell r="I1151">
            <v>242070</v>
          </cell>
          <cell r="J1151">
            <v>9991</v>
          </cell>
          <cell r="K1151">
            <v>-187515</v>
          </cell>
          <cell r="L1151">
            <v>-59093</v>
          </cell>
          <cell r="M1151">
            <v>1026</v>
          </cell>
          <cell r="N1151">
            <v>-9473</v>
          </cell>
          <cell r="O1151">
            <v>-2621</v>
          </cell>
          <cell r="P1151">
            <v>-19802</v>
          </cell>
          <cell r="Q1151">
            <v>11479</v>
          </cell>
          <cell r="R1151">
            <v>35</v>
          </cell>
          <cell r="S1151">
            <v>81825</v>
          </cell>
        </row>
        <row r="1152">
          <cell r="D1152" t="str">
            <v>1121</v>
          </cell>
          <cell r="E1152" t="str">
            <v>105902</v>
          </cell>
          <cell r="F1152" t="str">
            <v xml:space="preserve">   </v>
          </cell>
          <cell r="G1152" t="str">
            <v>SAN MARCOS CONS ISD</v>
          </cell>
          <cell r="H1152">
            <v>3000326</v>
          </cell>
          <cell r="I1152">
            <v>7587000</v>
          </cell>
          <cell r="J1152">
            <v>313125</v>
          </cell>
          <cell r="K1152">
            <v>-5877110</v>
          </cell>
          <cell r="L1152">
            <v>-1852110</v>
          </cell>
          <cell r="M1152">
            <v>32165</v>
          </cell>
          <cell r="N1152">
            <v>-296944</v>
          </cell>
          <cell r="O1152">
            <v>-82136</v>
          </cell>
          <cell r="P1152">
            <v>-620624</v>
          </cell>
          <cell r="Q1152">
            <v>359779</v>
          </cell>
          <cell r="R1152">
            <v>214451</v>
          </cell>
          <cell r="S1152">
            <v>2777922</v>
          </cell>
        </row>
        <row r="1153">
          <cell r="D1153" t="str">
            <v>1482</v>
          </cell>
          <cell r="E1153" t="str">
            <v>245904</v>
          </cell>
          <cell r="F1153" t="str">
            <v xml:space="preserve">   </v>
          </cell>
          <cell r="G1153" t="str">
            <v>SAN PERLITA ISD</v>
          </cell>
          <cell r="H1153">
            <v>116303</v>
          </cell>
          <cell r="I1153">
            <v>294099</v>
          </cell>
          <cell r="J1153">
            <v>12138</v>
          </cell>
          <cell r="K1153">
            <v>-227818</v>
          </cell>
          <cell r="L1153">
            <v>-71794</v>
          </cell>
          <cell r="M1153">
            <v>1247</v>
          </cell>
          <cell r="N1153">
            <v>-11510</v>
          </cell>
          <cell r="O1153">
            <v>-3184</v>
          </cell>
          <cell r="P1153">
            <v>-24058</v>
          </cell>
          <cell r="Q1153">
            <v>13946</v>
          </cell>
          <cell r="R1153">
            <v>6540</v>
          </cell>
          <cell r="S1153">
            <v>105909</v>
          </cell>
        </row>
        <row r="1154">
          <cell r="D1154" t="str">
            <v>1122</v>
          </cell>
          <cell r="E1154" t="str">
            <v>206901</v>
          </cell>
          <cell r="F1154" t="str">
            <v xml:space="preserve">   </v>
          </cell>
          <cell r="G1154" t="str">
            <v>SAN SABA ISD</v>
          </cell>
          <cell r="H1154">
            <v>176486</v>
          </cell>
          <cell r="I1154">
            <v>446285</v>
          </cell>
          <cell r="J1154">
            <v>18419</v>
          </cell>
          <cell r="K1154">
            <v>-345705</v>
          </cell>
          <cell r="L1154">
            <v>-108945</v>
          </cell>
          <cell r="M1154">
            <v>1892</v>
          </cell>
          <cell r="N1154">
            <v>-17468</v>
          </cell>
          <cell r="O1154">
            <v>-4831</v>
          </cell>
          <cell r="P1154">
            <v>-36507</v>
          </cell>
          <cell r="Q1154">
            <v>21163</v>
          </cell>
          <cell r="R1154">
            <v>-12395</v>
          </cell>
          <cell r="S1154">
            <v>138394</v>
          </cell>
        </row>
        <row r="1155">
          <cell r="D1155" t="str">
            <v>1968</v>
          </cell>
          <cell r="E1155" t="str">
            <v>022903</v>
          </cell>
          <cell r="F1155" t="str">
            <v xml:space="preserve">   </v>
          </cell>
          <cell r="G1155" t="str">
            <v>SAN VICENTE ISD</v>
          </cell>
          <cell r="H1155">
            <v>14008</v>
          </cell>
          <cell r="I1155">
            <v>35422</v>
          </cell>
          <cell r="J1155">
            <v>1462</v>
          </cell>
          <cell r="K1155">
            <v>-27439</v>
          </cell>
          <cell r="L1155">
            <v>-8647</v>
          </cell>
          <cell r="M1155">
            <v>150</v>
          </cell>
          <cell r="N1155">
            <v>-1387</v>
          </cell>
          <cell r="O1155">
            <v>-383</v>
          </cell>
          <cell r="P1155">
            <v>-2898</v>
          </cell>
          <cell r="Q1155">
            <v>1680</v>
          </cell>
          <cell r="R1155">
            <v>-147</v>
          </cell>
          <cell r="S1155">
            <v>11821</v>
          </cell>
        </row>
        <row r="1156">
          <cell r="D1156" t="str">
            <v>0304</v>
          </cell>
          <cell r="E1156" t="str">
            <v>058909</v>
          </cell>
          <cell r="F1156" t="str">
            <v xml:space="preserve">   </v>
          </cell>
          <cell r="G1156" t="str">
            <v>SANDS CONS ISD</v>
          </cell>
          <cell r="H1156">
            <v>75880</v>
          </cell>
          <cell r="I1156">
            <v>191880</v>
          </cell>
          <cell r="J1156">
            <v>7919</v>
          </cell>
          <cell r="K1156">
            <v>-148636</v>
          </cell>
          <cell r="L1156">
            <v>-46841</v>
          </cell>
          <cell r="M1156">
            <v>813</v>
          </cell>
          <cell r="N1156">
            <v>-7510</v>
          </cell>
          <cell r="O1156">
            <v>-2077</v>
          </cell>
          <cell r="P1156">
            <v>-15696</v>
          </cell>
          <cell r="Q1156">
            <v>9099</v>
          </cell>
          <cell r="R1156">
            <v>4038</v>
          </cell>
          <cell r="S1156">
            <v>68869</v>
          </cell>
        </row>
        <row r="1157">
          <cell r="D1157" t="str">
            <v>1119</v>
          </cell>
          <cell r="E1157" t="str">
            <v>117903</v>
          </cell>
          <cell r="F1157" t="str">
            <v xml:space="preserve">   </v>
          </cell>
          <cell r="G1157" t="str">
            <v>SANFORD-FRITCH ISD</v>
          </cell>
          <cell r="H1157">
            <v>217852</v>
          </cell>
          <cell r="I1157">
            <v>550889</v>
          </cell>
          <cell r="J1157">
            <v>22736</v>
          </cell>
          <cell r="K1157">
            <v>-426734</v>
          </cell>
          <cell r="L1157">
            <v>-134481</v>
          </cell>
          <cell r="M1157">
            <v>2335</v>
          </cell>
          <cell r="N1157">
            <v>-21560</v>
          </cell>
          <cell r="O1157">
            <v>-5964</v>
          </cell>
          <cell r="P1157">
            <v>-45063</v>
          </cell>
          <cell r="Q1157">
            <v>26123</v>
          </cell>
          <cell r="R1157">
            <v>-9642</v>
          </cell>
          <cell r="S1157">
            <v>176491</v>
          </cell>
        </row>
        <row r="1158">
          <cell r="D1158" t="str">
            <v>1120</v>
          </cell>
          <cell r="E1158" t="str">
            <v>061908</v>
          </cell>
          <cell r="F1158" t="str">
            <v xml:space="preserve">   </v>
          </cell>
          <cell r="G1158" t="str">
            <v>SANGER ISD</v>
          </cell>
          <cell r="H1158">
            <v>1172068</v>
          </cell>
          <cell r="I1158">
            <v>2963839</v>
          </cell>
          <cell r="J1158">
            <v>122321</v>
          </cell>
          <cell r="K1158">
            <v>-2295875</v>
          </cell>
          <cell r="L1158">
            <v>-723521</v>
          </cell>
          <cell r="M1158">
            <v>12565</v>
          </cell>
          <cell r="N1158">
            <v>-116000</v>
          </cell>
          <cell r="O1158">
            <v>-32086</v>
          </cell>
          <cell r="P1158">
            <v>-242445</v>
          </cell>
          <cell r="Q1158">
            <v>140547</v>
          </cell>
          <cell r="R1158">
            <v>79141</v>
          </cell>
          <cell r="S1158">
            <v>1080554</v>
          </cell>
        </row>
        <row r="1159">
          <cell r="D1159" t="str">
            <v>1123</v>
          </cell>
          <cell r="E1159" t="str">
            <v>042903</v>
          </cell>
          <cell r="F1159" t="str">
            <v xml:space="preserve">   </v>
          </cell>
          <cell r="G1159" t="str">
            <v>SANTA ANNA ISD</v>
          </cell>
          <cell r="H1159">
            <v>96368</v>
          </cell>
          <cell r="I1159">
            <v>243689</v>
          </cell>
          <cell r="J1159">
            <v>10057</v>
          </cell>
          <cell r="K1159">
            <v>-188768</v>
          </cell>
          <cell r="L1159">
            <v>-59488</v>
          </cell>
          <cell r="M1159">
            <v>1033</v>
          </cell>
          <cell r="N1159">
            <v>-9537</v>
          </cell>
          <cell r="O1159">
            <v>-2638</v>
          </cell>
          <cell r="P1159">
            <v>-19934</v>
          </cell>
          <cell r="Q1159">
            <v>11556</v>
          </cell>
          <cell r="R1159">
            <v>746</v>
          </cell>
          <cell r="S1159">
            <v>83084</v>
          </cell>
        </row>
        <row r="1160">
          <cell r="D1160" t="str">
            <v>1488</v>
          </cell>
          <cell r="E1160" t="str">
            <v>084909</v>
          </cell>
          <cell r="F1160" t="str">
            <v xml:space="preserve">   </v>
          </cell>
          <cell r="G1160" t="str">
            <v>SANTA FE ISD</v>
          </cell>
          <cell r="H1160">
            <v>1629096</v>
          </cell>
          <cell r="I1160">
            <v>4119536</v>
          </cell>
          <cell r="J1160">
            <v>170019</v>
          </cell>
          <cell r="K1160">
            <v>-3191112</v>
          </cell>
          <cell r="L1160">
            <v>-1005646</v>
          </cell>
          <cell r="M1160">
            <v>17465</v>
          </cell>
          <cell r="N1160">
            <v>-161232</v>
          </cell>
          <cell r="O1160">
            <v>-44598</v>
          </cell>
          <cell r="P1160">
            <v>-336982</v>
          </cell>
          <cell r="Q1160">
            <v>195350</v>
          </cell>
          <cell r="R1160">
            <v>289989</v>
          </cell>
          <cell r="S1160">
            <v>1681885</v>
          </cell>
        </row>
        <row r="1161">
          <cell r="D1161" t="str">
            <v>1425</v>
          </cell>
          <cell r="E1161" t="str">
            <v>137904</v>
          </cell>
          <cell r="F1161" t="str">
            <v xml:space="preserve">   </v>
          </cell>
          <cell r="G1161" t="str">
            <v>SANTA GERTRUDIS ISD</v>
          </cell>
          <cell r="H1161">
            <v>217249</v>
          </cell>
          <cell r="I1161">
            <v>549364</v>
          </cell>
          <cell r="J1161">
            <v>22673</v>
          </cell>
          <cell r="K1161">
            <v>-425553</v>
          </cell>
          <cell r="L1161">
            <v>-134109</v>
          </cell>
          <cell r="M1161">
            <v>2329</v>
          </cell>
          <cell r="N1161">
            <v>-21501</v>
          </cell>
          <cell r="O1161">
            <v>-5947</v>
          </cell>
          <cell r="P1161">
            <v>-44938</v>
          </cell>
          <cell r="Q1161">
            <v>26051</v>
          </cell>
          <cell r="R1161">
            <v>15330</v>
          </cell>
          <cell r="S1161">
            <v>200948</v>
          </cell>
        </row>
        <row r="1162">
          <cell r="D1162" t="str">
            <v>1126</v>
          </cell>
          <cell r="E1162" t="str">
            <v>031913</v>
          </cell>
          <cell r="F1162" t="str">
            <v xml:space="preserve">   </v>
          </cell>
          <cell r="G1162" t="str">
            <v>SANTA MARIA ISD</v>
          </cell>
          <cell r="H1162">
            <v>252464</v>
          </cell>
          <cell r="I1162">
            <v>638413</v>
          </cell>
          <cell r="J1162">
            <v>26348</v>
          </cell>
          <cell r="K1162">
            <v>-494533</v>
          </cell>
          <cell r="L1162">
            <v>-155847</v>
          </cell>
          <cell r="M1162">
            <v>2707</v>
          </cell>
          <cell r="N1162">
            <v>-24986</v>
          </cell>
          <cell r="O1162">
            <v>-6911</v>
          </cell>
          <cell r="P1162">
            <v>-52223</v>
          </cell>
          <cell r="Q1162">
            <v>30274</v>
          </cell>
          <cell r="R1162">
            <v>-14793</v>
          </cell>
          <cell r="S1162">
            <v>200913</v>
          </cell>
        </row>
        <row r="1163">
          <cell r="D1163" t="str">
            <v>1127</v>
          </cell>
          <cell r="E1163" t="str">
            <v>031914</v>
          </cell>
          <cell r="F1163" t="str">
            <v xml:space="preserve">   </v>
          </cell>
          <cell r="G1163" t="str">
            <v>SANTA ROSA ISD</v>
          </cell>
          <cell r="H1163">
            <v>476230</v>
          </cell>
          <cell r="I1163">
            <v>1204254</v>
          </cell>
          <cell r="J1163">
            <v>49701</v>
          </cell>
          <cell r="K1163">
            <v>-932850</v>
          </cell>
          <cell r="L1163">
            <v>-293978</v>
          </cell>
          <cell r="M1163">
            <v>5105</v>
          </cell>
          <cell r="N1163">
            <v>-47132</v>
          </cell>
          <cell r="O1163">
            <v>-13037</v>
          </cell>
          <cell r="P1163">
            <v>-98509</v>
          </cell>
          <cell r="Q1163">
            <v>57106</v>
          </cell>
          <cell r="R1163">
            <v>35865</v>
          </cell>
          <cell r="S1163">
            <v>442755</v>
          </cell>
        </row>
        <row r="1164">
          <cell r="D1164" t="str">
            <v>1128</v>
          </cell>
          <cell r="E1164" t="str">
            <v>182904</v>
          </cell>
          <cell r="F1164" t="str">
            <v xml:space="preserve">   </v>
          </cell>
          <cell r="G1164" t="str">
            <v>SANTO ISD</v>
          </cell>
          <cell r="H1164">
            <v>147192</v>
          </cell>
          <cell r="I1164">
            <v>372208</v>
          </cell>
          <cell r="J1164">
            <v>15361</v>
          </cell>
          <cell r="K1164">
            <v>-288323</v>
          </cell>
          <cell r="L1164">
            <v>-90862</v>
          </cell>
          <cell r="M1164">
            <v>1578</v>
          </cell>
          <cell r="N1164">
            <v>-14567</v>
          </cell>
          <cell r="O1164">
            <v>-4029</v>
          </cell>
          <cell r="P1164">
            <v>-30447</v>
          </cell>
          <cell r="Q1164">
            <v>17650</v>
          </cell>
          <cell r="R1164">
            <v>692</v>
          </cell>
          <cell r="S1164">
            <v>126453</v>
          </cell>
        </row>
        <row r="1165">
          <cell r="D1165" t="str">
            <v>1132</v>
          </cell>
          <cell r="E1165" t="str">
            <v>074911</v>
          </cell>
          <cell r="F1165" t="str">
            <v xml:space="preserve">   </v>
          </cell>
          <cell r="G1165" t="str">
            <v>SAVOY ISD</v>
          </cell>
          <cell r="H1165">
            <v>85468</v>
          </cell>
          <cell r="I1165">
            <v>216125</v>
          </cell>
          <cell r="J1165">
            <v>8920</v>
          </cell>
          <cell r="K1165">
            <v>-167417</v>
          </cell>
          <cell r="L1165">
            <v>-52760</v>
          </cell>
          <cell r="M1165">
            <v>916</v>
          </cell>
          <cell r="N1165">
            <v>-8458</v>
          </cell>
          <cell r="O1165">
            <v>-2340</v>
          </cell>
          <cell r="P1165">
            <v>-17679</v>
          </cell>
          <cell r="Q1165">
            <v>10249</v>
          </cell>
          <cell r="R1165">
            <v>5440</v>
          </cell>
          <cell r="S1165">
            <v>78464</v>
          </cell>
        </row>
        <row r="1166">
          <cell r="D1166" t="str">
            <v>1713</v>
          </cell>
          <cell r="E1166" t="str">
            <v>094902</v>
          </cell>
          <cell r="F1166" t="str">
            <v xml:space="preserve">   </v>
          </cell>
          <cell r="G1166" t="str">
            <v>SCHERTZ-CIBOLO-UNIVERSAL CITY ISD</v>
          </cell>
          <cell r="H1166">
            <v>4424045</v>
          </cell>
          <cell r="I1166">
            <v>11187194</v>
          </cell>
          <cell r="J1166">
            <v>461710</v>
          </cell>
          <cell r="K1166">
            <v>-8665925</v>
          </cell>
          <cell r="L1166">
            <v>-2730976</v>
          </cell>
          <cell r="M1166">
            <v>47428</v>
          </cell>
          <cell r="N1166">
            <v>-437852</v>
          </cell>
          <cell r="O1166">
            <v>-121111</v>
          </cell>
          <cell r="P1166">
            <v>-915123</v>
          </cell>
          <cell r="Q1166">
            <v>530502</v>
          </cell>
          <cell r="R1166">
            <v>-265946</v>
          </cell>
          <cell r="S1166">
            <v>3513946</v>
          </cell>
        </row>
        <row r="1167">
          <cell r="D1167" t="str">
            <v>0584</v>
          </cell>
          <cell r="E1167" t="str">
            <v>207901</v>
          </cell>
          <cell r="F1167" t="str">
            <v xml:space="preserve">   </v>
          </cell>
          <cell r="G1167" t="str">
            <v>SCHLEICHER CTY ISD</v>
          </cell>
          <cell r="H1167">
            <v>159565</v>
          </cell>
          <cell r="I1167">
            <v>403497</v>
          </cell>
          <cell r="J1167">
            <v>16653</v>
          </cell>
          <cell r="K1167">
            <v>-312560</v>
          </cell>
          <cell r="L1167">
            <v>-98500</v>
          </cell>
          <cell r="M1167">
            <v>1711</v>
          </cell>
          <cell r="N1167">
            <v>-15793</v>
          </cell>
          <cell r="O1167">
            <v>-4368</v>
          </cell>
          <cell r="P1167">
            <v>-33006</v>
          </cell>
          <cell r="Q1167">
            <v>19134</v>
          </cell>
          <cell r="R1167">
            <v>-8574</v>
          </cell>
          <cell r="S1167">
            <v>127759</v>
          </cell>
        </row>
        <row r="1168">
          <cell r="D1168" t="str">
            <v>1133</v>
          </cell>
          <cell r="E1168" t="str">
            <v>075903</v>
          </cell>
          <cell r="F1168" t="str">
            <v xml:space="preserve">   </v>
          </cell>
          <cell r="G1168" t="str">
            <v>SCHULENBURG ISD</v>
          </cell>
          <cell r="H1168">
            <v>242630</v>
          </cell>
          <cell r="I1168">
            <v>613544</v>
          </cell>
          <cell r="J1168">
            <v>25322</v>
          </cell>
          <cell r="K1168">
            <v>-475269</v>
          </cell>
          <cell r="L1168">
            <v>-149776</v>
          </cell>
          <cell r="M1168">
            <v>2601</v>
          </cell>
          <cell r="N1168">
            <v>-24014</v>
          </cell>
          <cell r="O1168">
            <v>-6642</v>
          </cell>
          <cell r="P1168">
            <v>-50188</v>
          </cell>
          <cell r="Q1168">
            <v>29095</v>
          </cell>
          <cell r="R1168">
            <v>18305</v>
          </cell>
          <cell r="S1168">
            <v>225608</v>
          </cell>
        </row>
        <row r="1169">
          <cell r="D1169" t="str">
            <v>1650</v>
          </cell>
          <cell r="E1169" t="str">
            <v>129910</v>
          </cell>
          <cell r="F1169" t="str">
            <v xml:space="preserve">   </v>
          </cell>
          <cell r="G1169" t="str">
            <v>SCURRY ROSSER ISD</v>
          </cell>
          <cell r="H1169">
            <v>359818</v>
          </cell>
          <cell r="I1169">
            <v>909881</v>
          </cell>
          <cell r="J1169">
            <v>37552</v>
          </cell>
          <cell r="K1169">
            <v>-704820</v>
          </cell>
          <cell r="L1169">
            <v>-222117</v>
          </cell>
          <cell r="M1169">
            <v>3857</v>
          </cell>
          <cell r="N1169">
            <v>-35610</v>
          </cell>
          <cell r="O1169">
            <v>-9850</v>
          </cell>
          <cell r="P1169">
            <v>-74429</v>
          </cell>
          <cell r="Q1169">
            <v>43147</v>
          </cell>
          <cell r="R1169">
            <v>19434</v>
          </cell>
          <cell r="S1169">
            <v>326863</v>
          </cell>
        </row>
        <row r="1170">
          <cell r="D1170" t="str">
            <v>0401</v>
          </cell>
          <cell r="E1170" t="str">
            <v>083901</v>
          </cell>
          <cell r="F1170" t="str">
            <v xml:space="preserve">   </v>
          </cell>
          <cell r="G1170" t="str">
            <v>SEAGRAVES ISD</v>
          </cell>
          <cell r="H1170">
            <v>228720</v>
          </cell>
          <cell r="I1170">
            <v>578371</v>
          </cell>
          <cell r="J1170">
            <v>23870</v>
          </cell>
          <cell r="K1170">
            <v>-448023</v>
          </cell>
          <cell r="L1170">
            <v>-141190</v>
          </cell>
          <cell r="M1170">
            <v>2452</v>
          </cell>
          <cell r="N1170">
            <v>-22635</v>
          </cell>
          <cell r="O1170">
            <v>-6261</v>
          </cell>
          <cell r="P1170">
            <v>-47311</v>
          </cell>
          <cell r="Q1170">
            <v>27427</v>
          </cell>
          <cell r="R1170">
            <v>-3109</v>
          </cell>
          <cell r="S1170">
            <v>192311</v>
          </cell>
        </row>
        <row r="1171">
          <cell r="D1171" t="str">
            <v>1136</v>
          </cell>
          <cell r="E1171" t="str">
            <v>008902</v>
          </cell>
          <cell r="F1171" t="str">
            <v xml:space="preserve">   </v>
          </cell>
          <cell r="G1171" t="str">
            <v>SEALY ISD</v>
          </cell>
          <cell r="H1171">
            <v>873979</v>
          </cell>
          <cell r="I1171">
            <v>2210052</v>
          </cell>
          <cell r="J1171">
            <v>91212</v>
          </cell>
          <cell r="K1171">
            <v>-1711971</v>
          </cell>
          <cell r="L1171">
            <v>-539510</v>
          </cell>
          <cell r="M1171">
            <v>9369</v>
          </cell>
          <cell r="N1171">
            <v>-86497</v>
          </cell>
          <cell r="O1171">
            <v>-23926</v>
          </cell>
          <cell r="P1171">
            <v>-180784</v>
          </cell>
          <cell r="Q1171">
            <v>104802</v>
          </cell>
          <cell r="R1171">
            <v>54257</v>
          </cell>
          <cell r="S1171">
            <v>800983</v>
          </cell>
        </row>
        <row r="1172">
          <cell r="D1172" t="str">
            <v>1137</v>
          </cell>
          <cell r="E1172" t="str">
            <v>094901</v>
          </cell>
          <cell r="F1172" t="str">
            <v xml:space="preserve">   </v>
          </cell>
          <cell r="G1172" t="str">
            <v>SEGUIN ISD</v>
          </cell>
          <cell r="H1172">
            <v>2523611</v>
          </cell>
          <cell r="I1172">
            <v>6381520</v>
          </cell>
          <cell r="J1172">
            <v>263373</v>
          </cell>
          <cell r="K1172">
            <v>-4943310</v>
          </cell>
          <cell r="L1172">
            <v>-1557833</v>
          </cell>
          <cell r="M1172">
            <v>27054</v>
          </cell>
          <cell r="N1172">
            <v>-249763</v>
          </cell>
          <cell r="O1172">
            <v>-69086</v>
          </cell>
          <cell r="P1172">
            <v>-522014</v>
          </cell>
          <cell r="Q1172">
            <v>302615</v>
          </cell>
          <cell r="R1172">
            <v>5619</v>
          </cell>
          <cell r="S1172">
            <v>2161786</v>
          </cell>
        </row>
        <row r="1173">
          <cell r="D1173" t="str">
            <v>1687</v>
          </cell>
          <cell r="E1173" t="str">
            <v>083903</v>
          </cell>
          <cell r="F1173" t="str">
            <v xml:space="preserve">   </v>
          </cell>
          <cell r="G1173" t="str">
            <v>SEMINOLE PUBLIC SCHOOLS</v>
          </cell>
          <cell r="H1173">
            <v>1214866</v>
          </cell>
          <cell r="I1173">
            <v>3072062</v>
          </cell>
          <cell r="J1173">
            <v>126788</v>
          </cell>
          <cell r="K1173">
            <v>-2379709</v>
          </cell>
          <cell r="L1173">
            <v>-749941</v>
          </cell>
          <cell r="M1173">
            <v>13024</v>
          </cell>
          <cell r="N1173">
            <v>-120235</v>
          </cell>
          <cell r="O1173">
            <v>-33258</v>
          </cell>
          <cell r="P1173">
            <v>-251298</v>
          </cell>
          <cell r="Q1173">
            <v>145679</v>
          </cell>
          <cell r="R1173">
            <v>57955</v>
          </cell>
          <cell r="S1173">
            <v>1095933</v>
          </cell>
        </row>
        <row r="1174">
          <cell r="D1174" t="str">
            <v>1138</v>
          </cell>
          <cell r="E1174" t="str">
            <v>012901</v>
          </cell>
          <cell r="F1174" t="str">
            <v xml:space="preserve">   </v>
          </cell>
          <cell r="G1174" t="str">
            <v>SEYMOUR ISD</v>
          </cell>
          <cell r="H1174">
            <v>161039</v>
          </cell>
          <cell r="I1174">
            <v>407222</v>
          </cell>
          <cell r="J1174">
            <v>16807</v>
          </cell>
          <cell r="K1174">
            <v>-315446</v>
          </cell>
          <cell r="L1174">
            <v>-99410</v>
          </cell>
          <cell r="M1174">
            <v>1726</v>
          </cell>
          <cell r="N1174">
            <v>-15937</v>
          </cell>
          <cell r="O1174">
            <v>-4409</v>
          </cell>
          <cell r="P1174">
            <v>-33311</v>
          </cell>
          <cell r="Q1174">
            <v>19311</v>
          </cell>
          <cell r="R1174">
            <v>-17502</v>
          </cell>
          <cell r="S1174">
            <v>120090</v>
          </cell>
        </row>
        <row r="1175">
          <cell r="D1175" t="str">
            <v>1658</v>
          </cell>
          <cell r="E1175" t="str">
            <v>152909</v>
          </cell>
          <cell r="F1175" t="str">
            <v xml:space="preserve">   </v>
          </cell>
          <cell r="G1175" t="str">
            <v>SHALLOWATER ISD</v>
          </cell>
          <cell r="H1175">
            <v>539191</v>
          </cell>
          <cell r="I1175">
            <v>1363467</v>
          </cell>
          <cell r="J1175">
            <v>56272</v>
          </cell>
          <cell r="K1175">
            <v>-1056181</v>
          </cell>
          <cell r="L1175">
            <v>-332844</v>
          </cell>
          <cell r="M1175">
            <v>5780</v>
          </cell>
          <cell r="N1175">
            <v>-53365</v>
          </cell>
          <cell r="O1175">
            <v>-14761</v>
          </cell>
          <cell r="P1175">
            <v>-111533</v>
          </cell>
          <cell r="Q1175">
            <v>64656</v>
          </cell>
          <cell r="R1175">
            <v>56734</v>
          </cell>
          <cell r="S1175">
            <v>517416</v>
          </cell>
        </row>
        <row r="1176">
          <cell r="D1176" t="str">
            <v>1139</v>
          </cell>
          <cell r="E1176" t="str">
            <v>242902</v>
          </cell>
          <cell r="F1176" t="str">
            <v xml:space="preserve">   </v>
          </cell>
          <cell r="G1176" t="str">
            <v>SHAMROCK ISD</v>
          </cell>
          <cell r="H1176">
            <v>218987</v>
          </cell>
          <cell r="I1176">
            <v>553758</v>
          </cell>
          <cell r="J1176">
            <v>22854</v>
          </cell>
          <cell r="K1176">
            <v>-428957</v>
          </cell>
          <cell r="L1176">
            <v>-135181</v>
          </cell>
          <cell r="M1176">
            <v>2348</v>
          </cell>
          <cell r="N1176">
            <v>-21673</v>
          </cell>
          <cell r="O1176">
            <v>-5995</v>
          </cell>
          <cell r="P1176">
            <v>-45298</v>
          </cell>
          <cell r="Q1176">
            <v>26259</v>
          </cell>
          <cell r="R1176">
            <v>29772</v>
          </cell>
          <cell r="S1176">
            <v>216874</v>
          </cell>
        </row>
        <row r="1177">
          <cell r="D1177" t="str">
            <v>1140</v>
          </cell>
          <cell r="E1177" t="str">
            <v>108911</v>
          </cell>
          <cell r="F1177" t="str">
            <v xml:space="preserve">   </v>
          </cell>
          <cell r="G1177" t="str">
            <v>SHARYLAND ISD</v>
          </cell>
          <cell r="H1177">
            <v>3026896</v>
          </cell>
          <cell r="I1177">
            <v>7654189</v>
          </cell>
          <cell r="J1177">
            <v>315898</v>
          </cell>
          <cell r="K1177">
            <v>-5929156</v>
          </cell>
          <cell r="L1177">
            <v>-1868512</v>
          </cell>
          <cell r="M1177">
            <v>32450</v>
          </cell>
          <cell r="N1177">
            <v>-299574</v>
          </cell>
          <cell r="O1177">
            <v>-82863</v>
          </cell>
          <cell r="P1177">
            <v>-626120</v>
          </cell>
          <cell r="Q1177">
            <v>362965</v>
          </cell>
          <cell r="R1177">
            <v>-177969</v>
          </cell>
          <cell r="S1177">
            <v>2408204</v>
          </cell>
        </row>
        <row r="1178">
          <cell r="D1178" t="str">
            <v>1142</v>
          </cell>
          <cell r="E1178" t="str">
            <v>210903</v>
          </cell>
          <cell r="F1178" t="str">
            <v xml:space="preserve">   </v>
          </cell>
          <cell r="G1178" t="str">
            <v>SHELBYVILLE ISD</v>
          </cell>
          <cell r="H1178">
            <v>247364</v>
          </cell>
          <cell r="I1178">
            <v>625516</v>
          </cell>
          <cell r="J1178">
            <v>25816</v>
          </cell>
          <cell r="K1178">
            <v>-484543</v>
          </cell>
          <cell r="L1178">
            <v>-152699</v>
          </cell>
          <cell r="M1178">
            <v>2652</v>
          </cell>
          <cell r="N1178">
            <v>-24481</v>
          </cell>
          <cell r="O1178">
            <v>-6772</v>
          </cell>
          <cell r="P1178">
            <v>-51168</v>
          </cell>
          <cell r="Q1178">
            <v>29662</v>
          </cell>
          <cell r="R1178">
            <v>8306</v>
          </cell>
          <cell r="S1178">
            <v>219653</v>
          </cell>
        </row>
        <row r="1179">
          <cell r="D1179" t="str">
            <v>1492</v>
          </cell>
          <cell r="E1179" t="str">
            <v>101924</v>
          </cell>
          <cell r="F1179" t="str">
            <v xml:space="preserve">   </v>
          </cell>
          <cell r="G1179" t="str">
            <v>SHELDON ISD</v>
          </cell>
          <cell r="H1179">
            <v>3228621</v>
          </cell>
          <cell r="I1179">
            <v>8164295</v>
          </cell>
          <cell r="J1179">
            <v>336951</v>
          </cell>
          <cell r="K1179">
            <v>-6324299</v>
          </cell>
          <cell r="L1179">
            <v>-1993037</v>
          </cell>
          <cell r="M1179">
            <v>34612</v>
          </cell>
          <cell r="N1179">
            <v>-319539</v>
          </cell>
          <cell r="O1179">
            <v>-88386</v>
          </cell>
          <cell r="P1179">
            <v>-667847</v>
          </cell>
          <cell r="Q1179">
            <v>387155</v>
          </cell>
          <cell r="R1179">
            <v>755947</v>
          </cell>
          <cell r="S1179">
            <v>3514473</v>
          </cell>
        </row>
        <row r="1180">
          <cell r="D1180" t="str">
            <v>1143</v>
          </cell>
          <cell r="E1180" t="str">
            <v>204904</v>
          </cell>
          <cell r="F1180" t="str">
            <v xml:space="preserve">   </v>
          </cell>
          <cell r="G1180" t="str">
            <v>SHEPHERD ISD</v>
          </cell>
          <cell r="H1180">
            <v>759036</v>
          </cell>
          <cell r="I1180">
            <v>1919393</v>
          </cell>
          <cell r="J1180">
            <v>79216</v>
          </cell>
          <cell r="K1180">
            <v>-1486818</v>
          </cell>
          <cell r="L1180">
            <v>-468555</v>
          </cell>
          <cell r="M1180">
            <v>8137</v>
          </cell>
          <cell r="N1180">
            <v>-75122</v>
          </cell>
          <cell r="O1180">
            <v>-20779</v>
          </cell>
          <cell r="P1180">
            <v>-157008</v>
          </cell>
          <cell r="Q1180">
            <v>91019</v>
          </cell>
          <cell r="R1180">
            <v>206715</v>
          </cell>
          <cell r="S1180">
            <v>855234</v>
          </cell>
        </row>
        <row r="1181">
          <cell r="D1181" t="str">
            <v>1144</v>
          </cell>
          <cell r="E1181" t="str">
            <v>091906</v>
          </cell>
          <cell r="F1181" t="str">
            <v xml:space="preserve">   </v>
          </cell>
          <cell r="G1181" t="str">
            <v>SHERMAN ISD</v>
          </cell>
          <cell r="H1181">
            <v>2730050</v>
          </cell>
          <cell r="I1181">
            <v>6903545</v>
          </cell>
          <cell r="J1181">
            <v>284918</v>
          </cell>
          <cell r="K1181">
            <v>-5347686</v>
          </cell>
          <cell r="L1181">
            <v>-1685268</v>
          </cell>
          <cell r="M1181">
            <v>29267</v>
          </cell>
          <cell r="N1181">
            <v>-270195</v>
          </cell>
          <cell r="O1181">
            <v>-74737</v>
          </cell>
          <cell r="P1181">
            <v>-564716</v>
          </cell>
          <cell r="Q1181">
            <v>327369</v>
          </cell>
          <cell r="R1181">
            <v>565556</v>
          </cell>
          <cell r="S1181">
            <v>2898103</v>
          </cell>
        </row>
        <row r="1182">
          <cell r="D1182" t="str">
            <v>1146</v>
          </cell>
          <cell r="E1182" t="str">
            <v>143903</v>
          </cell>
          <cell r="F1182" t="str">
            <v xml:space="preserve">   </v>
          </cell>
          <cell r="G1182" t="str">
            <v>SHINER ISD</v>
          </cell>
          <cell r="H1182">
            <v>159364</v>
          </cell>
          <cell r="I1182">
            <v>402987</v>
          </cell>
          <cell r="J1182">
            <v>16632</v>
          </cell>
          <cell r="K1182">
            <v>-312166</v>
          </cell>
          <cell r="L1182">
            <v>-98376</v>
          </cell>
          <cell r="M1182">
            <v>1708</v>
          </cell>
          <cell r="N1182">
            <v>-15772</v>
          </cell>
          <cell r="O1182">
            <v>-4363</v>
          </cell>
          <cell r="P1182">
            <v>-32965</v>
          </cell>
          <cell r="Q1182">
            <v>19110</v>
          </cell>
          <cell r="R1182">
            <v>-10416</v>
          </cell>
          <cell r="S1182">
            <v>125743</v>
          </cell>
        </row>
        <row r="1183">
          <cell r="D1183" t="str">
            <v>1148</v>
          </cell>
          <cell r="E1183" t="str">
            <v>047905</v>
          </cell>
          <cell r="F1183" t="str">
            <v xml:space="preserve">   </v>
          </cell>
          <cell r="G1183" t="str">
            <v>SIDNEY ISD</v>
          </cell>
          <cell r="H1183">
            <v>30648</v>
          </cell>
          <cell r="I1183">
            <v>77501</v>
          </cell>
          <cell r="J1183">
            <v>3199</v>
          </cell>
          <cell r="K1183">
            <v>-60035</v>
          </cell>
          <cell r="L1183">
            <v>-18919</v>
          </cell>
          <cell r="M1183">
            <v>329</v>
          </cell>
          <cell r="N1183">
            <v>-3034</v>
          </cell>
          <cell r="O1183">
            <v>-839</v>
          </cell>
          <cell r="P1183">
            <v>-6340</v>
          </cell>
          <cell r="Q1183">
            <v>3675</v>
          </cell>
          <cell r="R1183">
            <v>-7754</v>
          </cell>
          <cell r="S1183">
            <v>18431</v>
          </cell>
        </row>
        <row r="1184">
          <cell r="D1184" t="str">
            <v>1490</v>
          </cell>
          <cell r="E1184" t="str">
            <v>115902</v>
          </cell>
          <cell r="F1184" t="str">
            <v xml:space="preserve">   </v>
          </cell>
          <cell r="G1184" t="str">
            <v>SIERRA BLANCA ISD</v>
          </cell>
          <cell r="H1184">
            <v>91922</v>
          </cell>
          <cell r="I1184">
            <v>232446</v>
          </cell>
          <cell r="J1184">
            <v>9593</v>
          </cell>
          <cell r="K1184">
            <v>-180060</v>
          </cell>
          <cell r="L1184">
            <v>-56744</v>
          </cell>
          <cell r="M1184">
            <v>985</v>
          </cell>
          <cell r="N1184">
            <v>-9096</v>
          </cell>
          <cell r="O1184">
            <v>-2516</v>
          </cell>
          <cell r="P1184">
            <v>-19014</v>
          </cell>
          <cell r="Q1184">
            <v>11023</v>
          </cell>
          <cell r="R1184">
            <v>50964</v>
          </cell>
          <cell r="S1184">
            <v>129503</v>
          </cell>
        </row>
        <row r="1185">
          <cell r="D1185" t="str">
            <v>1149</v>
          </cell>
          <cell r="E1185" t="str">
            <v>100904</v>
          </cell>
          <cell r="F1185" t="str">
            <v xml:space="preserve">   </v>
          </cell>
          <cell r="G1185" t="str">
            <v>SILSBEE ISD</v>
          </cell>
          <cell r="H1185">
            <v>754170</v>
          </cell>
          <cell r="I1185">
            <v>1907087</v>
          </cell>
          <cell r="J1185">
            <v>78708</v>
          </cell>
          <cell r="K1185">
            <v>-1477285</v>
          </cell>
          <cell r="L1185">
            <v>-465551</v>
          </cell>
          <cell r="M1185">
            <v>8085</v>
          </cell>
          <cell r="N1185">
            <v>-74642</v>
          </cell>
          <cell r="O1185">
            <v>-20646</v>
          </cell>
          <cell r="P1185">
            <v>-156001</v>
          </cell>
          <cell r="Q1185">
            <v>90435</v>
          </cell>
          <cell r="R1185">
            <v>-77678</v>
          </cell>
          <cell r="S1185">
            <v>566682</v>
          </cell>
        </row>
        <row r="1186">
          <cell r="D1186" t="str">
            <v>1150</v>
          </cell>
          <cell r="E1186" t="str">
            <v>023902</v>
          </cell>
          <cell r="F1186" t="str">
            <v xml:space="preserve">   </v>
          </cell>
          <cell r="G1186" t="str">
            <v>SILVERTON ISD</v>
          </cell>
          <cell r="H1186">
            <v>56748</v>
          </cell>
          <cell r="I1186">
            <v>143499</v>
          </cell>
          <cell r="J1186">
            <v>5922</v>
          </cell>
          <cell r="K1186">
            <v>-111159</v>
          </cell>
          <cell r="L1186">
            <v>-35030</v>
          </cell>
          <cell r="M1186">
            <v>608</v>
          </cell>
          <cell r="N1186">
            <v>-5615</v>
          </cell>
          <cell r="O1186">
            <v>-1554</v>
          </cell>
          <cell r="P1186">
            <v>-11738</v>
          </cell>
          <cell r="Q1186">
            <v>6805</v>
          </cell>
          <cell r="R1186">
            <v>9009</v>
          </cell>
          <cell r="S1186">
            <v>57495</v>
          </cell>
        </row>
        <row r="1187">
          <cell r="D1187" t="str">
            <v>2000</v>
          </cell>
          <cell r="E1187" t="str">
            <v>019909</v>
          </cell>
          <cell r="F1187" t="str">
            <v xml:space="preserve">   </v>
          </cell>
          <cell r="G1187" t="str">
            <v>SIMMS ISD</v>
          </cell>
          <cell r="H1187">
            <v>154010</v>
          </cell>
          <cell r="I1187">
            <v>389450</v>
          </cell>
          <cell r="J1187">
            <v>16073</v>
          </cell>
          <cell r="K1187">
            <v>-301679</v>
          </cell>
          <cell r="L1187">
            <v>-95071</v>
          </cell>
          <cell r="M1187">
            <v>1651</v>
          </cell>
          <cell r="N1187">
            <v>-15242</v>
          </cell>
          <cell r="O1187">
            <v>-4216</v>
          </cell>
          <cell r="P1187">
            <v>-31857</v>
          </cell>
          <cell r="Q1187">
            <v>18468</v>
          </cell>
          <cell r="R1187">
            <v>18233</v>
          </cell>
          <cell r="S1187">
            <v>149820</v>
          </cell>
        </row>
        <row r="1188">
          <cell r="D1188" t="str">
            <v>1151</v>
          </cell>
          <cell r="E1188" t="str">
            <v>205906</v>
          </cell>
          <cell r="F1188" t="str">
            <v xml:space="preserve">   </v>
          </cell>
          <cell r="G1188" t="str">
            <v>SINTON ISD</v>
          </cell>
          <cell r="H1188">
            <v>630117</v>
          </cell>
          <cell r="I1188">
            <v>1593394</v>
          </cell>
          <cell r="J1188">
            <v>65761</v>
          </cell>
          <cell r="K1188">
            <v>-1234289</v>
          </cell>
          <cell r="L1188">
            <v>-388973</v>
          </cell>
          <cell r="M1188">
            <v>6755</v>
          </cell>
          <cell r="N1188">
            <v>-62363</v>
          </cell>
          <cell r="O1188">
            <v>-17250</v>
          </cell>
          <cell r="P1188">
            <v>-130341</v>
          </cell>
          <cell r="Q1188">
            <v>75560</v>
          </cell>
          <cell r="R1188">
            <v>-47315</v>
          </cell>
          <cell r="S1188">
            <v>491056</v>
          </cell>
        </row>
        <row r="1189">
          <cell r="D1189" t="str">
            <v>1915</v>
          </cell>
          <cell r="E1189" t="str">
            <v>049909</v>
          </cell>
          <cell r="F1189" t="str">
            <v xml:space="preserve">   </v>
          </cell>
          <cell r="G1189" t="str">
            <v>SIVELLS BEND ISD</v>
          </cell>
          <cell r="H1189">
            <v>23559</v>
          </cell>
          <cell r="I1189">
            <v>59574</v>
          </cell>
          <cell r="J1189">
            <v>2459</v>
          </cell>
          <cell r="K1189">
            <v>-46148</v>
          </cell>
          <cell r="L1189">
            <v>-14543</v>
          </cell>
          <cell r="M1189">
            <v>253</v>
          </cell>
          <cell r="N1189">
            <v>-2332</v>
          </cell>
          <cell r="O1189">
            <v>-645</v>
          </cell>
          <cell r="P1189">
            <v>-4873</v>
          </cell>
          <cell r="Q1189">
            <v>2825</v>
          </cell>
          <cell r="R1189">
            <v>-1814</v>
          </cell>
          <cell r="S1189">
            <v>18315</v>
          </cell>
        </row>
        <row r="1190">
          <cell r="D1190" t="str">
            <v>1153</v>
          </cell>
          <cell r="E1190" t="str">
            <v>013905</v>
          </cell>
          <cell r="F1190" t="str">
            <v xml:space="preserve">   </v>
          </cell>
          <cell r="G1190" t="str">
            <v>SKIDMORE TYNAN ISD</v>
          </cell>
          <cell r="H1190">
            <v>235687</v>
          </cell>
          <cell r="I1190">
            <v>595988</v>
          </cell>
          <cell r="J1190">
            <v>24597</v>
          </cell>
          <cell r="K1190">
            <v>-461670</v>
          </cell>
          <cell r="L1190">
            <v>-145490</v>
          </cell>
          <cell r="M1190">
            <v>2527</v>
          </cell>
          <cell r="N1190">
            <v>-23327</v>
          </cell>
          <cell r="O1190">
            <v>-6452</v>
          </cell>
          <cell r="P1190">
            <v>-48752</v>
          </cell>
          <cell r="Q1190">
            <v>28262</v>
          </cell>
          <cell r="R1190">
            <v>12936</v>
          </cell>
          <cell r="S1190">
            <v>214306</v>
          </cell>
        </row>
        <row r="1191">
          <cell r="D1191" t="str">
            <v>1154</v>
          </cell>
          <cell r="E1191" t="str">
            <v>152903</v>
          </cell>
          <cell r="F1191" t="str">
            <v xml:space="preserve">   </v>
          </cell>
          <cell r="G1191" t="str">
            <v>SLATON ISD</v>
          </cell>
          <cell r="H1191">
            <v>539203</v>
          </cell>
          <cell r="I1191">
            <v>1363495</v>
          </cell>
          <cell r="J1191">
            <v>56273</v>
          </cell>
          <cell r="K1191">
            <v>-1056203</v>
          </cell>
          <cell r="L1191">
            <v>-332851</v>
          </cell>
          <cell r="M1191">
            <v>5781</v>
          </cell>
          <cell r="N1191">
            <v>-53366</v>
          </cell>
          <cell r="O1191">
            <v>-14761</v>
          </cell>
          <cell r="P1191">
            <v>-111535</v>
          </cell>
          <cell r="Q1191">
            <v>64658</v>
          </cell>
          <cell r="R1191">
            <v>-18068</v>
          </cell>
          <cell r="S1191">
            <v>442626</v>
          </cell>
        </row>
        <row r="1192">
          <cell r="D1192" t="str">
            <v>1155</v>
          </cell>
          <cell r="E1192" t="str">
            <v>249908</v>
          </cell>
          <cell r="F1192" t="str">
            <v xml:space="preserve">   </v>
          </cell>
          <cell r="G1192" t="str">
            <v>SLIDELL ISD</v>
          </cell>
          <cell r="H1192">
            <v>64259</v>
          </cell>
          <cell r="I1192">
            <v>162494</v>
          </cell>
          <cell r="J1192">
            <v>6706</v>
          </cell>
          <cell r="K1192">
            <v>-125873</v>
          </cell>
          <cell r="L1192">
            <v>-39668</v>
          </cell>
          <cell r="M1192">
            <v>689</v>
          </cell>
          <cell r="N1192">
            <v>-6358</v>
          </cell>
          <cell r="O1192">
            <v>-1759</v>
          </cell>
          <cell r="P1192">
            <v>-13292</v>
          </cell>
          <cell r="Q1192">
            <v>7706</v>
          </cell>
          <cell r="R1192">
            <v>-2938</v>
          </cell>
          <cell r="S1192">
            <v>51966</v>
          </cell>
        </row>
        <row r="1193">
          <cell r="D1193" t="str">
            <v>1792</v>
          </cell>
          <cell r="E1193" t="str">
            <v>001909</v>
          </cell>
          <cell r="F1193" t="str">
            <v xml:space="preserve">   </v>
          </cell>
          <cell r="G1193" t="str">
            <v>SLOCUM ISD</v>
          </cell>
          <cell r="H1193">
            <v>105250</v>
          </cell>
          <cell r="I1193">
            <v>266149</v>
          </cell>
          <cell r="J1193">
            <v>10984</v>
          </cell>
          <cell r="K1193">
            <v>-206166</v>
          </cell>
          <cell r="L1193">
            <v>-64971</v>
          </cell>
          <cell r="M1193">
            <v>1128</v>
          </cell>
          <cell r="N1193">
            <v>-10416</v>
          </cell>
          <cell r="O1193">
            <v>-2881</v>
          </cell>
          <cell r="P1193">
            <v>-21771</v>
          </cell>
          <cell r="Q1193">
            <v>12621</v>
          </cell>
          <cell r="R1193">
            <v>1820</v>
          </cell>
          <cell r="S1193">
            <v>91747</v>
          </cell>
        </row>
        <row r="1194">
          <cell r="D1194" t="str">
            <v>1159</v>
          </cell>
          <cell r="E1194" t="str">
            <v>011904</v>
          </cell>
          <cell r="F1194" t="str">
            <v xml:space="preserve">   </v>
          </cell>
          <cell r="G1194" t="str">
            <v>SMITHVILLE ISD</v>
          </cell>
          <cell r="H1194">
            <v>527584</v>
          </cell>
          <cell r="I1194">
            <v>1334114</v>
          </cell>
          <cell r="J1194">
            <v>55061</v>
          </cell>
          <cell r="K1194">
            <v>-1033443</v>
          </cell>
          <cell r="L1194">
            <v>-325679</v>
          </cell>
          <cell r="M1194">
            <v>5656</v>
          </cell>
          <cell r="N1194">
            <v>-52217</v>
          </cell>
          <cell r="O1194">
            <v>-14443</v>
          </cell>
          <cell r="P1194">
            <v>-109132</v>
          </cell>
          <cell r="Q1194">
            <v>63264</v>
          </cell>
          <cell r="R1194">
            <v>-2399</v>
          </cell>
          <cell r="S1194">
            <v>448366</v>
          </cell>
        </row>
        <row r="1195">
          <cell r="D1195" t="str">
            <v>1160</v>
          </cell>
          <cell r="E1195" t="str">
            <v>110906</v>
          </cell>
          <cell r="F1195" t="str">
            <v xml:space="preserve">   </v>
          </cell>
          <cell r="G1195" t="str">
            <v>SMYER ISD</v>
          </cell>
          <cell r="H1195">
            <v>119324</v>
          </cell>
          <cell r="I1195">
            <v>301738</v>
          </cell>
          <cell r="J1195">
            <v>12453</v>
          </cell>
          <cell r="K1195">
            <v>-233735</v>
          </cell>
          <cell r="L1195">
            <v>-73659</v>
          </cell>
          <cell r="M1195">
            <v>1279</v>
          </cell>
          <cell r="N1195">
            <v>-11810</v>
          </cell>
          <cell r="O1195">
            <v>-3267</v>
          </cell>
          <cell r="P1195">
            <v>-24682</v>
          </cell>
          <cell r="Q1195">
            <v>14309</v>
          </cell>
          <cell r="R1195">
            <v>-31359</v>
          </cell>
          <cell r="S1195">
            <v>70591</v>
          </cell>
        </row>
        <row r="1196">
          <cell r="D1196" t="str">
            <v>1576</v>
          </cell>
          <cell r="E1196" t="str">
            <v>026903</v>
          </cell>
          <cell r="F1196" t="str">
            <v xml:space="preserve">   </v>
          </cell>
          <cell r="G1196" t="str">
            <v>SNOOK ISD</v>
          </cell>
          <cell r="H1196">
            <v>171229</v>
          </cell>
          <cell r="I1196">
            <v>432992</v>
          </cell>
          <cell r="J1196">
            <v>17870</v>
          </cell>
          <cell r="K1196">
            <v>-335408</v>
          </cell>
          <cell r="L1196">
            <v>-105700</v>
          </cell>
          <cell r="M1196">
            <v>1836</v>
          </cell>
          <cell r="N1196">
            <v>-16949</v>
          </cell>
          <cell r="O1196">
            <v>-4688</v>
          </cell>
          <cell r="P1196">
            <v>-35419</v>
          </cell>
          <cell r="Q1196">
            <v>20533</v>
          </cell>
          <cell r="R1196">
            <v>-4980</v>
          </cell>
          <cell r="S1196">
            <v>141316</v>
          </cell>
        </row>
        <row r="1197">
          <cell r="D1197" t="str">
            <v>1161</v>
          </cell>
          <cell r="E1197" t="str">
            <v>208902</v>
          </cell>
          <cell r="F1197" t="str">
            <v xml:space="preserve">   </v>
          </cell>
          <cell r="G1197" t="str">
            <v>SNYDER ISD</v>
          </cell>
          <cell r="H1197">
            <v>884715</v>
          </cell>
          <cell r="I1197">
            <v>2237200</v>
          </cell>
          <cell r="J1197">
            <v>92332</v>
          </cell>
          <cell r="K1197">
            <v>-1733000</v>
          </cell>
          <cell r="L1197">
            <v>-546137</v>
          </cell>
          <cell r="M1197">
            <v>9485</v>
          </cell>
          <cell r="N1197">
            <v>-87561</v>
          </cell>
          <cell r="O1197">
            <v>-24220</v>
          </cell>
          <cell r="P1197">
            <v>-183005</v>
          </cell>
          <cell r="Q1197">
            <v>106089</v>
          </cell>
          <cell r="R1197">
            <v>152862</v>
          </cell>
          <cell r="S1197">
            <v>908760</v>
          </cell>
        </row>
        <row r="1198">
          <cell r="D1198" t="str">
            <v>1718</v>
          </cell>
          <cell r="E1198" t="str">
            <v>071909</v>
          </cell>
          <cell r="F1198" t="str">
            <v xml:space="preserve">   </v>
          </cell>
          <cell r="G1198" t="str">
            <v>SOCORRO ISD</v>
          </cell>
          <cell r="H1198">
            <v>12830203</v>
          </cell>
          <cell r="I1198">
            <v>32444058</v>
          </cell>
          <cell r="J1198">
            <v>1339007</v>
          </cell>
          <cell r="K1198">
            <v>-25132108</v>
          </cell>
          <cell r="L1198">
            <v>-7920123</v>
          </cell>
          <cell r="M1198">
            <v>137546</v>
          </cell>
          <cell r="N1198">
            <v>-1269812</v>
          </cell>
          <cell r="O1198">
            <v>-351236</v>
          </cell>
          <cell r="P1198">
            <v>-2653954</v>
          </cell>
          <cell r="Q1198">
            <v>1538513</v>
          </cell>
          <cell r="R1198">
            <v>105089</v>
          </cell>
          <cell r="S1198">
            <v>11067183</v>
          </cell>
        </row>
        <row r="1199">
          <cell r="D1199" t="str">
            <v>1163</v>
          </cell>
          <cell r="E1199" t="str">
            <v>015909</v>
          </cell>
          <cell r="F1199" t="str">
            <v xml:space="preserve">   </v>
          </cell>
          <cell r="G1199" t="str">
            <v>SOMERSET ISD</v>
          </cell>
          <cell r="H1199">
            <v>1508318</v>
          </cell>
          <cell r="I1199">
            <v>3814122</v>
          </cell>
          <cell r="J1199">
            <v>157414</v>
          </cell>
          <cell r="K1199">
            <v>-2954529</v>
          </cell>
          <cell r="L1199">
            <v>-931089</v>
          </cell>
          <cell r="M1199">
            <v>16170</v>
          </cell>
          <cell r="N1199">
            <v>-149281</v>
          </cell>
          <cell r="O1199">
            <v>-41291</v>
          </cell>
          <cell r="P1199">
            <v>-311999</v>
          </cell>
          <cell r="Q1199">
            <v>180868</v>
          </cell>
          <cell r="R1199">
            <v>-200802</v>
          </cell>
          <cell r="S1199">
            <v>1087901</v>
          </cell>
        </row>
        <row r="1200">
          <cell r="D1200" t="str">
            <v>1164</v>
          </cell>
          <cell r="E1200" t="str">
            <v>026902</v>
          </cell>
          <cell r="F1200" t="str">
            <v xml:space="preserve">   </v>
          </cell>
          <cell r="G1200" t="str">
            <v>SOMERVILLE ISD</v>
          </cell>
          <cell r="H1200">
            <v>136869</v>
          </cell>
          <cell r="I1200">
            <v>346104</v>
          </cell>
          <cell r="J1200">
            <v>14284</v>
          </cell>
          <cell r="K1200">
            <v>-268102</v>
          </cell>
          <cell r="L1200">
            <v>-84490</v>
          </cell>
          <cell r="M1200">
            <v>1467</v>
          </cell>
          <cell r="N1200">
            <v>-13545</v>
          </cell>
          <cell r="O1200">
            <v>-3747</v>
          </cell>
          <cell r="P1200">
            <v>-28312</v>
          </cell>
          <cell r="Q1200">
            <v>16412</v>
          </cell>
          <cell r="R1200">
            <v>-1110</v>
          </cell>
          <cell r="S1200">
            <v>115830</v>
          </cell>
        </row>
        <row r="1201">
          <cell r="D1201" t="str">
            <v>1165</v>
          </cell>
          <cell r="E1201" t="str">
            <v>218901</v>
          </cell>
          <cell r="F1201" t="str">
            <v xml:space="preserve">   </v>
          </cell>
          <cell r="G1201" t="str">
            <v>SONORA ISD</v>
          </cell>
          <cell r="H1201">
            <v>252277</v>
          </cell>
          <cell r="I1201">
            <v>637940</v>
          </cell>
          <cell r="J1201">
            <v>26329</v>
          </cell>
          <cell r="K1201">
            <v>-494167</v>
          </cell>
          <cell r="L1201">
            <v>-155732</v>
          </cell>
          <cell r="M1201">
            <v>2705</v>
          </cell>
          <cell r="N1201">
            <v>-24967</v>
          </cell>
          <cell r="O1201">
            <v>-6906</v>
          </cell>
          <cell r="P1201">
            <v>-52184</v>
          </cell>
          <cell r="Q1201">
            <v>30251</v>
          </cell>
          <cell r="R1201">
            <v>-32915</v>
          </cell>
          <cell r="S1201">
            <v>182631</v>
          </cell>
        </row>
        <row r="1202">
          <cell r="D1202" t="str">
            <v>1170</v>
          </cell>
          <cell r="E1202" t="str">
            <v>015908</v>
          </cell>
          <cell r="F1202" t="str">
            <v xml:space="preserve">   </v>
          </cell>
          <cell r="G1202" t="str">
            <v>SOUTH SAN ANTONIO ISD</v>
          </cell>
          <cell r="H1202">
            <v>3287029</v>
          </cell>
          <cell r="I1202">
            <v>8311992</v>
          </cell>
          <cell r="J1202">
            <v>343046</v>
          </cell>
          <cell r="K1202">
            <v>-6438710</v>
          </cell>
          <cell r="L1202">
            <v>-2029093</v>
          </cell>
          <cell r="M1202">
            <v>35238</v>
          </cell>
          <cell r="N1202">
            <v>-325318</v>
          </cell>
          <cell r="O1202">
            <v>-89985</v>
          </cell>
          <cell r="P1202">
            <v>-679929</v>
          </cell>
          <cell r="Q1202">
            <v>394159</v>
          </cell>
          <cell r="R1202">
            <v>-221188</v>
          </cell>
          <cell r="S1202">
            <v>2587241</v>
          </cell>
        </row>
        <row r="1203">
          <cell r="D1203" t="str">
            <v>1749</v>
          </cell>
          <cell r="E1203" t="str">
            <v>031916</v>
          </cell>
          <cell r="F1203" t="str">
            <v xml:space="preserve">   </v>
          </cell>
          <cell r="G1203" t="str">
            <v>SOUTH TEXAS ISD</v>
          </cell>
          <cell r="H1203">
            <v>977372</v>
          </cell>
          <cell r="I1203">
            <v>2471505</v>
          </cell>
          <cell r="J1203">
            <v>102002</v>
          </cell>
          <cell r="K1203">
            <v>-1914499</v>
          </cell>
          <cell r="L1203">
            <v>-603335</v>
          </cell>
          <cell r="M1203">
            <v>10478</v>
          </cell>
          <cell r="N1203">
            <v>-96731</v>
          </cell>
          <cell r="O1203">
            <v>-26756</v>
          </cell>
          <cell r="P1203">
            <v>-202171</v>
          </cell>
          <cell r="Q1203">
            <v>117200</v>
          </cell>
          <cell r="R1203">
            <v>-15137</v>
          </cell>
          <cell r="S1203">
            <v>819928</v>
          </cell>
        </row>
        <row r="1204">
          <cell r="D1204" t="str">
            <v>1168</v>
          </cell>
          <cell r="E1204" t="str">
            <v>085903</v>
          </cell>
          <cell r="F1204" t="str">
            <v xml:space="preserve">   </v>
          </cell>
          <cell r="G1204" t="str">
            <v>SOUTHLAND ISD</v>
          </cell>
          <cell r="H1204">
            <v>40106</v>
          </cell>
          <cell r="I1204">
            <v>101416</v>
          </cell>
          <cell r="J1204">
            <v>4186</v>
          </cell>
          <cell r="K1204">
            <v>-78560</v>
          </cell>
          <cell r="L1204">
            <v>-24757</v>
          </cell>
          <cell r="M1204">
            <v>430</v>
          </cell>
          <cell r="N1204">
            <v>-3971</v>
          </cell>
          <cell r="O1204">
            <v>-1098</v>
          </cell>
          <cell r="P1204">
            <v>-8296</v>
          </cell>
          <cell r="Q1204">
            <v>4809</v>
          </cell>
          <cell r="R1204">
            <v>10076</v>
          </cell>
          <cell r="S1204">
            <v>44341</v>
          </cell>
        </row>
        <row r="1205">
          <cell r="D1205" t="str">
            <v>1738</v>
          </cell>
          <cell r="E1205" t="str">
            <v>015917</v>
          </cell>
          <cell r="F1205" t="str">
            <v xml:space="preserve">   </v>
          </cell>
          <cell r="G1205" t="str">
            <v>SOUTHSIDE ISD</v>
          </cell>
          <cell r="H1205">
            <v>1509941</v>
          </cell>
          <cell r="I1205">
            <v>3818226</v>
          </cell>
          <cell r="J1205">
            <v>157583</v>
          </cell>
          <cell r="K1205">
            <v>-2957709</v>
          </cell>
          <cell r="L1205">
            <v>-932091</v>
          </cell>
          <cell r="M1205">
            <v>16187</v>
          </cell>
          <cell r="N1205">
            <v>-149438</v>
          </cell>
          <cell r="O1205">
            <v>-41336</v>
          </cell>
          <cell r="P1205">
            <v>-312334</v>
          </cell>
          <cell r="Q1205">
            <v>181062</v>
          </cell>
          <cell r="R1205">
            <v>-1125645</v>
          </cell>
          <cell r="S1205">
            <v>164446</v>
          </cell>
        </row>
        <row r="1206">
          <cell r="D1206" t="str">
            <v>1726</v>
          </cell>
          <cell r="E1206" t="str">
            <v>015912</v>
          </cell>
          <cell r="F1206" t="str">
            <v xml:space="preserve">   </v>
          </cell>
          <cell r="G1206" t="str">
            <v>SOUTHWEST ISD</v>
          </cell>
          <cell r="H1206">
            <v>4861858</v>
          </cell>
          <cell r="I1206">
            <v>12294303</v>
          </cell>
          <cell r="J1206">
            <v>507402</v>
          </cell>
          <cell r="K1206">
            <v>-9523523</v>
          </cell>
          <cell r="L1206">
            <v>-3001240</v>
          </cell>
          <cell r="M1206">
            <v>52121</v>
          </cell>
          <cell r="N1206">
            <v>-481182</v>
          </cell>
          <cell r="O1206">
            <v>-133097</v>
          </cell>
          <cell r="P1206">
            <v>-1005685</v>
          </cell>
          <cell r="Q1206">
            <v>583002</v>
          </cell>
          <cell r="R1206">
            <v>-125566</v>
          </cell>
          <cell r="S1206">
            <v>4028393</v>
          </cell>
        </row>
        <row r="1207">
          <cell r="D1207" t="str">
            <v>1173</v>
          </cell>
          <cell r="E1207" t="str">
            <v>098904</v>
          </cell>
          <cell r="F1207" t="str">
            <v xml:space="preserve">   </v>
          </cell>
          <cell r="G1207" t="str">
            <v>SPEARMAN ISD</v>
          </cell>
          <cell r="H1207">
            <v>309214</v>
          </cell>
          <cell r="I1207">
            <v>781917</v>
          </cell>
          <cell r="J1207">
            <v>32271</v>
          </cell>
          <cell r="K1207">
            <v>-605695</v>
          </cell>
          <cell r="L1207">
            <v>-190879</v>
          </cell>
          <cell r="M1207">
            <v>3315</v>
          </cell>
          <cell r="N1207">
            <v>-30603</v>
          </cell>
          <cell r="O1207">
            <v>-8465</v>
          </cell>
          <cell r="P1207">
            <v>-63961</v>
          </cell>
          <cell r="Q1207">
            <v>37079</v>
          </cell>
          <cell r="R1207">
            <v>43076</v>
          </cell>
          <cell r="S1207">
            <v>307269</v>
          </cell>
        </row>
        <row r="1208">
          <cell r="D1208" t="str">
            <v>1568</v>
          </cell>
          <cell r="E1208" t="str">
            <v>170907</v>
          </cell>
          <cell r="F1208" t="str">
            <v xml:space="preserve">   </v>
          </cell>
          <cell r="G1208" t="str">
            <v>SPLENDORA ISD</v>
          </cell>
          <cell r="H1208">
            <v>1436139</v>
          </cell>
          <cell r="I1208">
            <v>3631601</v>
          </cell>
          <cell r="J1208">
            <v>149881</v>
          </cell>
          <cell r="K1208">
            <v>-2813143</v>
          </cell>
          <cell r="L1208">
            <v>-886533</v>
          </cell>
          <cell r="M1208">
            <v>15396</v>
          </cell>
          <cell r="N1208">
            <v>-142137</v>
          </cell>
          <cell r="O1208">
            <v>-39315</v>
          </cell>
          <cell r="P1208">
            <v>-297068</v>
          </cell>
          <cell r="Q1208">
            <v>172212</v>
          </cell>
          <cell r="R1208">
            <v>122841</v>
          </cell>
          <cell r="S1208">
            <v>1349874</v>
          </cell>
        </row>
        <row r="1209">
          <cell r="D1209" t="str">
            <v>1433</v>
          </cell>
          <cell r="E1209" t="str">
            <v>101920</v>
          </cell>
          <cell r="F1209" t="str">
            <v xml:space="preserve">   </v>
          </cell>
          <cell r="G1209" t="str">
            <v>SPRING BRANCH ISD</v>
          </cell>
          <cell r="H1209">
            <v>12145021</v>
          </cell>
          <cell r="I1209">
            <v>30711421</v>
          </cell>
          <cell r="J1209">
            <v>1267499</v>
          </cell>
          <cell r="K1209">
            <v>-23789957</v>
          </cell>
          <cell r="L1209">
            <v>-7497158</v>
          </cell>
          <cell r="M1209">
            <v>130200</v>
          </cell>
          <cell r="N1209">
            <v>-1201999</v>
          </cell>
          <cell r="O1209">
            <v>-332478</v>
          </cell>
          <cell r="P1209">
            <v>-2512222</v>
          </cell>
          <cell r="Q1209">
            <v>1456351</v>
          </cell>
          <cell r="R1209">
            <v>498805</v>
          </cell>
          <cell r="S1209">
            <v>10875483</v>
          </cell>
        </row>
        <row r="1210">
          <cell r="D1210" t="str">
            <v>1601</v>
          </cell>
          <cell r="E1210" t="str">
            <v>117907</v>
          </cell>
          <cell r="F1210" t="str">
            <v xml:space="preserve">   </v>
          </cell>
          <cell r="G1210" t="str">
            <v>SPRING CREEK ISD</v>
          </cell>
          <cell r="H1210">
            <v>33592</v>
          </cell>
          <cell r="I1210">
            <v>84944</v>
          </cell>
          <cell r="J1210">
            <v>3506</v>
          </cell>
          <cell r="K1210">
            <v>-65800</v>
          </cell>
          <cell r="L1210">
            <v>-20736</v>
          </cell>
          <cell r="M1210">
            <v>360</v>
          </cell>
          <cell r="N1210">
            <v>-3325</v>
          </cell>
          <cell r="O1210">
            <v>-920</v>
          </cell>
          <cell r="P1210">
            <v>-6949</v>
          </cell>
          <cell r="Q1210">
            <v>4028</v>
          </cell>
          <cell r="R1210">
            <v>3475</v>
          </cell>
          <cell r="S1210">
            <v>32175</v>
          </cell>
        </row>
        <row r="1211">
          <cell r="D1211" t="str">
            <v>1731</v>
          </cell>
          <cell r="E1211" t="str">
            <v>092907</v>
          </cell>
          <cell r="F1211" t="str">
            <v xml:space="preserve">   </v>
          </cell>
          <cell r="G1211" t="str">
            <v>SPRING HILL ISD</v>
          </cell>
          <cell r="H1211">
            <v>430521</v>
          </cell>
          <cell r="I1211">
            <v>1088668</v>
          </cell>
          <cell r="J1211">
            <v>44931</v>
          </cell>
          <cell r="K1211">
            <v>-843314</v>
          </cell>
          <cell r="L1211">
            <v>-265762</v>
          </cell>
          <cell r="M1211">
            <v>4615</v>
          </cell>
          <cell r="N1211">
            <v>-42608</v>
          </cell>
          <cell r="O1211">
            <v>-11786</v>
          </cell>
          <cell r="P1211">
            <v>-89054</v>
          </cell>
          <cell r="Q1211">
            <v>51625</v>
          </cell>
          <cell r="R1211">
            <v>16098</v>
          </cell>
          <cell r="S1211">
            <v>383934</v>
          </cell>
        </row>
        <row r="1212">
          <cell r="D1212" t="str">
            <v>1175</v>
          </cell>
          <cell r="E1212" t="str">
            <v>101919</v>
          </cell>
          <cell r="F1212" t="str">
            <v xml:space="preserve">   </v>
          </cell>
          <cell r="G1212" t="str">
            <v>SPRING ISD</v>
          </cell>
          <cell r="H1212">
            <v>12446747</v>
          </cell>
          <cell r="I1212">
            <v>31474403</v>
          </cell>
          <cell r="J1212">
            <v>1298989</v>
          </cell>
          <cell r="K1212">
            <v>-24380985</v>
          </cell>
          <cell r="L1212">
            <v>-7683415</v>
          </cell>
          <cell r="M1212">
            <v>133435</v>
          </cell>
          <cell r="N1212">
            <v>-1231862</v>
          </cell>
          <cell r="O1212">
            <v>-340738</v>
          </cell>
          <cell r="P1212">
            <v>-2574635</v>
          </cell>
          <cell r="Q1212">
            <v>1492532</v>
          </cell>
          <cell r="R1212">
            <v>-563998</v>
          </cell>
          <cell r="S1212">
            <v>10070473</v>
          </cell>
        </row>
        <row r="1213">
          <cell r="D1213" t="str">
            <v>1176</v>
          </cell>
          <cell r="E1213" t="str">
            <v>140907</v>
          </cell>
          <cell r="F1213" t="str">
            <v xml:space="preserve">   </v>
          </cell>
          <cell r="G1213" t="str">
            <v>SPRINGLAKE-EARTH ISD</v>
          </cell>
          <cell r="H1213">
            <v>103353</v>
          </cell>
          <cell r="I1213">
            <v>261351</v>
          </cell>
          <cell r="J1213">
            <v>10786</v>
          </cell>
          <cell r="K1213">
            <v>-202450</v>
          </cell>
          <cell r="L1213">
            <v>-63800</v>
          </cell>
          <cell r="M1213">
            <v>1108</v>
          </cell>
          <cell r="N1213">
            <v>-10228</v>
          </cell>
          <cell r="O1213">
            <v>-2829</v>
          </cell>
          <cell r="P1213">
            <v>-21379</v>
          </cell>
          <cell r="Q1213">
            <v>12393</v>
          </cell>
          <cell r="R1213">
            <v>3082</v>
          </cell>
          <cell r="S1213">
            <v>91387</v>
          </cell>
        </row>
        <row r="1214">
          <cell r="D1214" t="str">
            <v>1177</v>
          </cell>
          <cell r="E1214" t="str">
            <v>184902</v>
          </cell>
          <cell r="F1214" t="str">
            <v xml:space="preserve">   </v>
          </cell>
          <cell r="G1214" t="str">
            <v>SPRINGTOWN ISD</v>
          </cell>
          <cell r="H1214">
            <v>977256</v>
          </cell>
          <cell r="I1214">
            <v>2471212</v>
          </cell>
          <cell r="J1214">
            <v>101990</v>
          </cell>
          <cell r="K1214">
            <v>-1914272</v>
          </cell>
          <cell r="L1214">
            <v>-603263</v>
          </cell>
          <cell r="M1214">
            <v>10477</v>
          </cell>
          <cell r="N1214">
            <v>-96721</v>
          </cell>
          <cell r="O1214">
            <v>-26753</v>
          </cell>
          <cell r="P1214">
            <v>-202147</v>
          </cell>
          <cell r="Q1214">
            <v>117186</v>
          </cell>
          <cell r="R1214">
            <v>61606</v>
          </cell>
          <cell r="S1214">
            <v>896571</v>
          </cell>
        </row>
        <row r="1215">
          <cell r="D1215" t="str">
            <v>1178</v>
          </cell>
          <cell r="E1215" t="str">
            <v>063903</v>
          </cell>
          <cell r="F1215" t="str">
            <v xml:space="preserve">   </v>
          </cell>
          <cell r="G1215" t="str">
            <v>SPUR ISD</v>
          </cell>
          <cell r="H1215">
            <v>80250</v>
          </cell>
          <cell r="I1215">
            <v>202930</v>
          </cell>
          <cell r="J1215">
            <v>8375</v>
          </cell>
          <cell r="K1215">
            <v>-157196</v>
          </cell>
          <cell r="L1215">
            <v>-49539</v>
          </cell>
          <cell r="M1215">
            <v>860</v>
          </cell>
          <cell r="N1215">
            <v>-7939</v>
          </cell>
          <cell r="O1215">
            <v>-2197</v>
          </cell>
          <cell r="P1215">
            <v>-16600</v>
          </cell>
          <cell r="Q1215">
            <v>9623</v>
          </cell>
          <cell r="R1215">
            <v>2642</v>
          </cell>
          <cell r="S1215">
            <v>71209</v>
          </cell>
        </row>
        <row r="1216">
          <cell r="D1216" t="str">
            <v>1661</v>
          </cell>
          <cell r="E1216" t="str">
            <v>229905</v>
          </cell>
          <cell r="F1216" t="str">
            <v xml:space="preserve">   </v>
          </cell>
          <cell r="G1216" t="str">
            <v>SPURGER ISD</v>
          </cell>
          <cell r="H1216">
            <v>104915</v>
          </cell>
          <cell r="I1216">
            <v>265301</v>
          </cell>
          <cell r="J1216">
            <v>10949</v>
          </cell>
          <cell r="K1216">
            <v>-205510</v>
          </cell>
          <cell r="L1216">
            <v>-64764</v>
          </cell>
          <cell r="M1216">
            <v>1125</v>
          </cell>
          <cell r="N1216">
            <v>-10383</v>
          </cell>
          <cell r="O1216">
            <v>-2872</v>
          </cell>
          <cell r="P1216">
            <v>-21702</v>
          </cell>
          <cell r="Q1216">
            <v>12581</v>
          </cell>
          <cell r="R1216">
            <v>1524</v>
          </cell>
          <cell r="S1216">
            <v>91164</v>
          </cell>
        </row>
        <row r="1217">
          <cell r="D1217" t="str">
            <v>1988</v>
          </cell>
          <cell r="E1217" t="str">
            <v>079910</v>
          </cell>
          <cell r="F1217" t="str">
            <v xml:space="preserve">   </v>
          </cell>
          <cell r="G1217" t="str">
            <v>STAFFORD MUNICIPAL SCHOOL DISTRICT</v>
          </cell>
          <cell r="H1217">
            <v>1055976</v>
          </cell>
          <cell r="I1217">
            <v>2670274</v>
          </cell>
          <cell r="J1217">
            <v>110206</v>
          </cell>
          <cell r="K1217">
            <v>-2068471</v>
          </cell>
          <cell r="L1217">
            <v>-651857</v>
          </cell>
          <cell r="M1217">
            <v>11321</v>
          </cell>
          <cell r="N1217">
            <v>-104512</v>
          </cell>
          <cell r="O1217">
            <v>-28908</v>
          </cell>
          <cell r="P1217">
            <v>-218431</v>
          </cell>
          <cell r="Q1217">
            <v>126626</v>
          </cell>
          <cell r="R1217">
            <v>58638</v>
          </cell>
          <cell r="S1217">
            <v>960862</v>
          </cell>
        </row>
        <row r="1218">
          <cell r="D1218" t="str">
            <v>1179</v>
          </cell>
          <cell r="E1218" t="str">
            <v>127906</v>
          </cell>
          <cell r="F1218" t="str">
            <v xml:space="preserve">   </v>
          </cell>
          <cell r="G1218" t="str">
            <v>STAMFORD ISD</v>
          </cell>
          <cell r="H1218">
            <v>311767</v>
          </cell>
          <cell r="I1218">
            <v>788373</v>
          </cell>
          <cell r="J1218">
            <v>32537</v>
          </cell>
          <cell r="K1218">
            <v>-610697</v>
          </cell>
          <cell r="L1218">
            <v>-192455</v>
          </cell>
          <cell r="M1218">
            <v>3342</v>
          </cell>
          <cell r="N1218">
            <v>-30855</v>
          </cell>
          <cell r="O1218">
            <v>-8535</v>
          </cell>
          <cell r="P1218">
            <v>-64490</v>
          </cell>
          <cell r="Q1218">
            <v>37385</v>
          </cell>
          <cell r="R1218">
            <v>-20149</v>
          </cell>
          <cell r="S1218">
            <v>246223</v>
          </cell>
        </row>
        <row r="1219">
          <cell r="D1219" t="str">
            <v>1180</v>
          </cell>
          <cell r="E1219" t="str">
            <v>156902</v>
          </cell>
          <cell r="F1219" t="str">
            <v xml:space="preserve">   </v>
          </cell>
          <cell r="G1219" t="str">
            <v>STANTON ISD</v>
          </cell>
          <cell r="H1219">
            <v>333569</v>
          </cell>
          <cell r="I1219">
            <v>843504</v>
          </cell>
          <cell r="J1219">
            <v>34812</v>
          </cell>
          <cell r="K1219">
            <v>-653403</v>
          </cell>
          <cell r="L1219">
            <v>-205913</v>
          </cell>
          <cell r="M1219">
            <v>3576</v>
          </cell>
          <cell r="N1219">
            <v>-33012</v>
          </cell>
          <cell r="O1219">
            <v>-9132</v>
          </cell>
          <cell r="P1219">
            <v>-68999</v>
          </cell>
          <cell r="Q1219">
            <v>39999</v>
          </cell>
          <cell r="R1219">
            <v>54569</v>
          </cell>
          <cell r="S1219">
            <v>339570</v>
          </cell>
        </row>
        <row r="1220">
          <cell r="D1220" t="str">
            <v>1185</v>
          </cell>
          <cell r="E1220" t="str">
            <v>072903</v>
          </cell>
          <cell r="F1220" t="str">
            <v xml:space="preserve">   </v>
          </cell>
          <cell r="G1220" t="str">
            <v>STEPHENVILLE ISD</v>
          </cell>
          <cell r="H1220">
            <v>882832</v>
          </cell>
          <cell r="I1220">
            <v>2232439</v>
          </cell>
          <cell r="J1220">
            <v>92136</v>
          </cell>
          <cell r="K1220">
            <v>-1729312</v>
          </cell>
          <cell r="L1220">
            <v>-544975</v>
          </cell>
          <cell r="M1220">
            <v>9464</v>
          </cell>
          <cell r="N1220">
            <v>-87375</v>
          </cell>
          <cell r="O1220">
            <v>-24168</v>
          </cell>
          <cell r="P1220">
            <v>-182616</v>
          </cell>
          <cell r="Q1220">
            <v>105863</v>
          </cell>
          <cell r="R1220">
            <v>-12810</v>
          </cell>
          <cell r="S1220">
            <v>741478</v>
          </cell>
        </row>
        <row r="1221">
          <cell r="D1221" t="str">
            <v>1186</v>
          </cell>
          <cell r="E1221" t="str">
            <v>216901</v>
          </cell>
          <cell r="F1221" t="str">
            <v xml:space="preserve">   </v>
          </cell>
          <cell r="G1221" t="str">
            <v>STERLING CITY ISD</v>
          </cell>
          <cell r="H1221">
            <v>87560</v>
          </cell>
          <cell r="I1221">
            <v>221416</v>
          </cell>
          <cell r="J1221">
            <v>9138</v>
          </cell>
          <cell r="K1221">
            <v>-171515</v>
          </cell>
          <cell r="L1221">
            <v>-54051</v>
          </cell>
          <cell r="M1221">
            <v>939</v>
          </cell>
          <cell r="N1221">
            <v>-8666</v>
          </cell>
          <cell r="O1221">
            <v>-2397</v>
          </cell>
          <cell r="P1221">
            <v>-18112</v>
          </cell>
          <cell r="Q1221">
            <v>10500</v>
          </cell>
          <cell r="R1221">
            <v>-8630</v>
          </cell>
          <cell r="S1221">
            <v>66182</v>
          </cell>
        </row>
        <row r="1222">
          <cell r="D1222" t="str">
            <v>1188</v>
          </cell>
          <cell r="E1222" t="str">
            <v>247906</v>
          </cell>
          <cell r="F1222" t="str">
            <v xml:space="preserve">   </v>
          </cell>
          <cell r="G1222" t="str">
            <v>STOCKDALE ISD</v>
          </cell>
          <cell r="H1222">
            <v>226983</v>
          </cell>
          <cell r="I1222">
            <v>573976</v>
          </cell>
          <cell r="J1222">
            <v>23689</v>
          </cell>
          <cell r="K1222">
            <v>-444619</v>
          </cell>
          <cell r="L1222">
            <v>-140117</v>
          </cell>
          <cell r="M1222">
            <v>2433</v>
          </cell>
          <cell r="N1222">
            <v>-22465</v>
          </cell>
          <cell r="O1222">
            <v>-6214</v>
          </cell>
          <cell r="P1222">
            <v>-46952</v>
          </cell>
          <cell r="Q1222">
            <v>27218</v>
          </cell>
          <cell r="R1222">
            <v>2799</v>
          </cell>
          <cell r="S1222">
            <v>196731</v>
          </cell>
        </row>
        <row r="1223">
          <cell r="D1223" t="str">
            <v>1189</v>
          </cell>
          <cell r="E1223" t="str">
            <v>211902</v>
          </cell>
          <cell r="F1223" t="str">
            <v xml:space="preserve">   </v>
          </cell>
          <cell r="G1223" t="str">
            <v>STRATFORD ISD</v>
          </cell>
          <cell r="H1223">
            <v>206720</v>
          </cell>
          <cell r="I1223">
            <v>522738</v>
          </cell>
          <cell r="J1223">
            <v>21574</v>
          </cell>
          <cell r="K1223">
            <v>-404928</v>
          </cell>
          <cell r="L1223">
            <v>-127609</v>
          </cell>
          <cell r="M1223">
            <v>2216</v>
          </cell>
          <cell r="N1223">
            <v>-20458</v>
          </cell>
          <cell r="O1223">
            <v>-5659</v>
          </cell>
          <cell r="P1223">
            <v>-42760</v>
          </cell>
          <cell r="Q1223">
            <v>24789</v>
          </cell>
          <cell r="R1223">
            <v>17349</v>
          </cell>
          <cell r="S1223">
            <v>193972</v>
          </cell>
        </row>
        <row r="1224">
          <cell r="D1224" t="str">
            <v>1190</v>
          </cell>
          <cell r="E1224" t="str">
            <v>182905</v>
          </cell>
          <cell r="F1224" t="str">
            <v xml:space="preserve">   </v>
          </cell>
          <cell r="G1224" t="str">
            <v>STRAWN ISD</v>
          </cell>
          <cell r="H1224">
            <v>46689</v>
          </cell>
          <cell r="I1224">
            <v>118064</v>
          </cell>
          <cell r="J1224">
            <v>4873</v>
          </cell>
          <cell r="K1224">
            <v>-91455</v>
          </cell>
          <cell r="L1224">
            <v>-28821</v>
          </cell>
          <cell r="M1224">
            <v>501</v>
          </cell>
          <cell r="N1224">
            <v>-4623</v>
          </cell>
          <cell r="O1224">
            <v>-1278</v>
          </cell>
          <cell r="P1224">
            <v>-9658</v>
          </cell>
          <cell r="Q1224">
            <v>5599</v>
          </cell>
          <cell r="R1224">
            <v>95</v>
          </cell>
          <cell r="S1224">
            <v>39986</v>
          </cell>
        </row>
        <row r="1225">
          <cell r="D1225" t="str">
            <v>1194</v>
          </cell>
          <cell r="E1225" t="str">
            <v>140908</v>
          </cell>
          <cell r="F1225" t="str">
            <v xml:space="preserve">   </v>
          </cell>
          <cell r="G1225" t="str">
            <v>SUDAN ISD</v>
          </cell>
          <cell r="H1225">
            <v>155416</v>
          </cell>
          <cell r="I1225">
            <v>393005</v>
          </cell>
          <cell r="J1225">
            <v>16220</v>
          </cell>
          <cell r="K1225">
            <v>-304433</v>
          </cell>
          <cell r="L1225">
            <v>-95939</v>
          </cell>
          <cell r="M1225">
            <v>1666</v>
          </cell>
          <cell r="N1225">
            <v>-15381</v>
          </cell>
          <cell r="O1225">
            <v>-4255</v>
          </cell>
          <cell r="P1225">
            <v>-32148</v>
          </cell>
          <cell r="Q1225">
            <v>18636</v>
          </cell>
          <cell r="R1225">
            <v>-7956</v>
          </cell>
          <cell r="S1225">
            <v>124831</v>
          </cell>
        </row>
        <row r="1226">
          <cell r="D1226" t="str">
            <v>1196</v>
          </cell>
          <cell r="E1226" t="str">
            <v>112910</v>
          </cell>
          <cell r="F1226" t="str">
            <v xml:space="preserve">   </v>
          </cell>
          <cell r="G1226" t="str">
            <v>SULPHUR BLUFF ISD</v>
          </cell>
          <cell r="H1226">
            <v>59199</v>
          </cell>
          <cell r="I1226">
            <v>149699</v>
          </cell>
          <cell r="J1226">
            <v>6178</v>
          </cell>
          <cell r="K1226">
            <v>-115961</v>
          </cell>
          <cell r="L1226">
            <v>-36544</v>
          </cell>
          <cell r="M1226">
            <v>635</v>
          </cell>
          <cell r="N1226">
            <v>-5859</v>
          </cell>
          <cell r="O1226">
            <v>-1621</v>
          </cell>
          <cell r="P1226">
            <v>-12246</v>
          </cell>
          <cell r="Q1226">
            <v>7099</v>
          </cell>
          <cell r="R1226">
            <v>-4839</v>
          </cell>
          <cell r="S1226">
            <v>45740</v>
          </cell>
        </row>
        <row r="1227">
          <cell r="D1227" t="str">
            <v>1197</v>
          </cell>
          <cell r="E1227" t="str">
            <v>112901</v>
          </cell>
          <cell r="F1227" t="str">
            <v xml:space="preserve">   </v>
          </cell>
          <cell r="G1227" t="str">
            <v>SULPHUR SPRINGS ISD</v>
          </cell>
          <cell r="H1227">
            <v>1425419</v>
          </cell>
          <cell r="I1227">
            <v>3604494</v>
          </cell>
          <cell r="J1227">
            <v>148762</v>
          </cell>
          <cell r="K1227">
            <v>-2792146</v>
          </cell>
          <cell r="L1227">
            <v>-879916</v>
          </cell>
          <cell r="M1227">
            <v>15281</v>
          </cell>
          <cell r="N1227">
            <v>-141073</v>
          </cell>
          <cell r="O1227">
            <v>-39022</v>
          </cell>
          <cell r="P1227">
            <v>-294851</v>
          </cell>
          <cell r="Q1227">
            <v>170927</v>
          </cell>
          <cell r="R1227">
            <v>65771</v>
          </cell>
          <cell r="S1227">
            <v>1283646</v>
          </cell>
        </row>
        <row r="1228">
          <cell r="D1228" t="str">
            <v>1349</v>
          </cell>
          <cell r="E1228" t="str">
            <v>110907</v>
          </cell>
          <cell r="F1228" t="str">
            <v xml:space="preserve">   </v>
          </cell>
          <cell r="G1228" t="str">
            <v>SUNDOWN ISD</v>
          </cell>
          <cell r="H1228">
            <v>259035</v>
          </cell>
          <cell r="I1228">
            <v>655028</v>
          </cell>
          <cell r="J1228">
            <v>27034</v>
          </cell>
          <cell r="K1228">
            <v>-507404</v>
          </cell>
          <cell r="L1228">
            <v>-159903</v>
          </cell>
          <cell r="M1228">
            <v>2777</v>
          </cell>
          <cell r="N1228">
            <v>-25637</v>
          </cell>
          <cell r="O1228">
            <v>-7091</v>
          </cell>
          <cell r="P1228">
            <v>-53582</v>
          </cell>
          <cell r="Q1228">
            <v>31062</v>
          </cell>
          <cell r="R1228">
            <v>23069</v>
          </cell>
          <cell r="S1228">
            <v>244388</v>
          </cell>
        </row>
        <row r="1229">
          <cell r="D1229" t="str">
            <v>1382</v>
          </cell>
          <cell r="E1229" t="str">
            <v>057919</v>
          </cell>
          <cell r="F1229" t="str">
            <v xml:space="preserve">   </v>
          </cell>
          <cell r="G1229" t="str">
            <v>SUNNYVALE ISD</v>
          </cell>
          <cell r="H1229">
            <v>531149</v>
          </cell>
          <cell r="I1229">
            <v>1343130</v>
          </cell>
          <cell r="J1229">
            <v>55433</v>
          </cell>
          <cell r="K1229">
            <v>-1040428</v>
          </cell>
          <cell r="L1229">
            <v>-327880</v>
          </cell>
          <cell r="M1229">
            <v>5694</v>
          </cell>
          <cell r="N1229">
            <v>-52567</v>
          </cell>
          <cell r="O1229">
            <v>-14541</v>
          </cell>
          <cell r="P1229">
            <v>-109869</v>
          </cell>
          <cell r="Q1229">
            <v>63692</v>
          </cell>
          <cell r="R1229">
            <v>-2917</v>
          </cell>
          <cell r="S1229">
            <v>450896</v>
          </cell>
        </row>
        <row r="1230">
          <cell r="D1230" t="str">
            <v>1201</v>
          </cell>
          <cell r="E1230" t="str">
            <v>171902</v>
          </cell>
          <cell r="F1230" t="str">
            <v xml:space="preserve">   </v>
          </cell>
          <cell r="G1230" t="str">
            <v>SUNRAY ISD</v>
          </cell>
          <cell r="H1230">
            <v>258106</v>
          </cell>
          <cell r="I1230">
            <v>652680</v>
          </cell>
          <cell r="J1230">
            <v>26937</v>
          </cell>
          <cell r="K1230">
            <v>-505585</v>
          </cell>
          <cell r="L1230">
            <v>-159330</v>
          </cell>
          <cell r="M1230">
            <v>2767</v>
          </cell>
          <cell r="N1230">
            <v>-25544</v>
          </cell>
          <cell r="O1230">
            <v>-7066</v>
          </cell>
          <cell r="P1230">
            <v>-53390</v>
          </cell>
          <cell r="Q1230">
            <v>30950</v>
          </cell>
          <cell r="R1230">
            <v>59147</v>
          </cell>
          <cell r="S1230">
            <v>279672</v>
          </cell>
        </row>
        <row r="1231">
          <cell r="D1231" t="str">
            <v>1202</v>
          </cell>
          <cell r="E1231" t="str">
            <v>020906</v>
          </cell>
          <cell r="F1231" t="str">
            <v xml:space="preserve">   </v>
          </cell>
          <cell r="G1231" t="str">
            <v>SWEENY ISD</v>
          </cell>
          <cell r="H1231">
            <v>454919</v>
          </cell>
          <cell r="I1231">
            <v>1150366</v>
          </cell>
          <cell r="J1231">
            <v>47477</v>
          </cell>
          <cell r="K1231">
            <v>-891107</v>
          </cell>
          <cell r="L1231">
            <v>-280823</v>
          </cell>
          <cell r="M1231">
            <v>4877</v>
          </cell>
          <cell r="N1231">
            <v>-45024</v>
          </cell>
          <cell r="O1231">
            <v>-12454</v>
          </cell>
          <cell r="P1231">
            <v>-94101</v>
          </cell>
          <cell r="Q1231">
            <v>54551</v>
          </cell>
          <cell r="R1231">
            <v>56238</v>
          </cell>
          <cell r="S1231">
            <v>444919</v>
          </cell>
        </row>
        <row r="1232">
          <cell r="D1232" t="str">
            <v>1975</v>
          </cell>
          <cell r="E1232" t="str">
            <v>143905</v>
          </cell>
          <cell r="F1232" t="str">
            <v xml:space="preserve">   </v>
          </cell>
          <cell r="G1232" t="str">
            <v>SWEET HOME ISD</v>
          </cell>
          <cell r="H1232">
            <v>27806</v>
          </cell>
          <cell r="I1232">
            <v>70315</v>
          </cell>
          <cell r="J1232">
            <v>2902</v>
          </cell>
          <cell r="K1232">
            <v>-54468</v>
          </cell>
          <cell r="L1232">
            <v>-17165</v>
          </cell>
          <cell r="M1232">
            <v>298</v>
          </cell>
          <cell r="N1232">
            <v>-2751</v>
          </cell>
          <cell r="O1232">
            <v>-761</v>
          </cell>
          <cell r="P1232">
            <v>-5752</v>
          </cell>
          <cell r="Q1232">
            <v>3334</v>
          </cell>
          <cell r="R1232">
            <v>2518</v>
          </cell>
          <cell r="S1232">
            <v>26276</v>
          </cell>
        </row>
        <row r="1233">
          <cell r="D1233" t="str">
            <v>1203</v>
          </cell>
          <cell r="E1233" t="str">
            <v>177902</v>
          </cell>
          <cell r="F1233" t="str">
            <v xml:space="preserve">   </v>
          </cell>
          <cell r="G1233" t="str">
            <v>SWEETWATER ISD</v>
          </cell>
          <cell r="H1233">
            <v>819867</v>
          </cell>
          <cell r="I1233">
            <v>2073218</v>
          </cell>
          <cell r="J1233">
            <v>85564</v>
          </cell>
          <cell r="K1233">
            <v>-1605975</v>
          </cell>
          <cell r="L1233">
            <v>-506106</v>
          </cell>
          <cell r="M1233">
            <v>8789</v>
          </cell>
          <cell r="N1233">
            <v>-81143</v>
          </cell>
          <cell r="O1233">
            <v>-22444</v>
          </cell>
          <cell r="P1233">
            <v>-169591</v>
          </cell>
          <cell r="Q1233">
            <v>98313</v>
          </cell>
          <cell r="R1233">
            <v>-18820</v>
          </cell>
          <cell r="S1233">
            <v>681672</v>
          </cell>
        </row>
        <row r="1234">
          <cell r="D1234" t="str">
            <v>1206</v>
          </cell>
          <cell r="E1234" t="str">
            <v>205907</v>
          </cell>
          <cell r="F1234" t="str">
            <v xml:space="preserve">   </v>
          </cell>
          <cell r="G1234" t="str">
            <v>TAFT ISD</v>
          </cell>
          <cell r="H1234">
            <v>323491</v>
          </cell>
          <cell r="I1234">
            <v>818020</v>
          </cell>
          <cell r="J1234">
            <v>33761</v>
          </cell>
          <cell r="K1234">
            <v>-633662</v>
          </cell>
          <cell r="L1234">
            <v>-199692</v>
          </cell>
          <cell r="M1234">
            <v>3468</v>
          </cell>
          <cell r="N1234">
            <v>-32016</v>
          </cell>
          <cell r="O1234">
            <v>-8856</v>
          </cell>
          <cell r="P1234">
            <v>-66915</v>
          </cell>
          <cell r="Q1234">
            <v>38791</v>
          </cell>
          <cell r="R1234">
            <v>-58237</v>
          </cell>
          <cell r="S1234">
            <v>218153</v>
          </cell>
        </row>
        <row r="1235">
          <cell r="D1235" t="str">
            <v>1207</v>
          </cell>
          <cell r="E1235" t="str">
            <v>153904</v>
          </cell>
          <cell r="F1235" t="str">
            <v xml:space="preserve">   </v>
          </cell>
          <cell r="G1235" t="str">
            <v>TAHOKA ISD</v>
          </cell>
          <cell r="H1235">
            <v>281644</v>
          </cell>
          <cell r="I1235">
            <v>712201</v>
          </cell>
          <cell r="J1235">
            <v>29393</v>
          </cell>
          <cell r="K1235">
            <v>-551692</v>
          </cell>
          <cell r="L1235">
            <v>-173860</v>
          </cell>
          <cell r="M1235">
            <v>3019</v>
          </cell>
          <cell r="N1235">
            <v>-27873</v>
          </cell>
          <cell r="O1235">
            <v>-7710</v>
          </cell>
          <cell r="P1235">
            <v>-58259</v>
          </cell>
          <cell r="Q1235">
            <v>33773</v>
          </cell>
          <cell r="R1235">
            <v>42873</v>
          </cell>
          <cell r="S1235">
            <v>283509</v>
          </cell>
        </row>
        <row r="1236">
          <cell r="D1236" t="str">
            <v>1615</v>
          </cell>
          <cell r="E1236" t="str">
            <v>146907</v>
          </cell>
          <cell r="F1236" t="str">
            <v xml:space="preserve">   </v>
          </cell>
          <cell r="G1236" t="str">
            <v>TARKINGTON ISD</v>
          </cell>
          <cell r="H1236">
            <v>467638</v>
          </cell>
          <cell r="I1236">
            <v>1182527</v>
          </cell>
          <cell r="J1236">
            <v>48804</v>
          </cell>
          <cell r="K1236">
            <v>-916020</v>
          </cell>
          <cell r="L1236">
            <v>-288674</v>
          </cell>
          <cell r="M1236">
            <v>5013</v>
          </cell>
          <cell r="N1236">
            <v>-46281</v>
          </cell>
          <cell r="O1236">
            <v>-12802</v>
          </cell>
          <cell r="P1236">
            <v>-96732</v>
          </cell>
          <cell r="Q1236">
            <v>56076</v>
          </cell>
          <cell r="R1236">
            <v>3006</v>
          </cell>
          <cell r="S1236">
            <v>402555</v>
          </cell>
        </row>
        <row r="1237">
          <cell r="D1237" t="str">
            <v>1209</v>
          </cell>
          <cell r="E1237" t="str">
            <v>201910</v>
          </cell>
          <cell r="F1237" t="str">
            <v xml:space="preserve">   </v>
          </cell>
          <cell r="G1237" t="str">
            <v>TATUM ISD</v>
          </cell>
          <cell r="H1237">
            <v>504350</v>
          </cell>
          <cell r="I1237">
            <v>1275363</v>
          </cell>
          <cell r="J1237">
            <v>52636</v>
          </cell>
          <cell r="K1237">
            <v>-987933</v>
          </cell>
          <cell r="L1237">
            <v>-311337</v>
          </cell>
          <cell r="M1237">
            <v>5407</v>
          </cell>
          <cell r="N1237">
            <v>-49916</v>
          </cell>
          <cell r="O1237">
            <v>-13807</v>
          </cell>
          <cell r="P1237">
            <v>-104326</v>
          </cell>
          <cell r="Q1237">
            <v>60478</v>
          </cell>
          <cell r="R1237">
            <v>-111603</v>
          </cell>
          <cell r="S1237">
            <v>319312</v>
          </cell>
        </row>
        <row r="1238">
          <cell r="D1238" t="str">
            <v>1211</v>
          </cell>
          <cell r="E1238" t="str">
            <v>246911</v>
          </cell>
          <cell r="F1238" t="str">
            <v xml:space="preserve">   </v>
          </cell>
          <cell r="G1238" t="str">
            <v>TAYLOR ISD</v>
          </cell>
          <cell r="H1238">
            <v>1018532</v>
          </cell>
          <cell r="I1238">
            <v>2575587</v>
          </cell>
          <cell r="J1238">
            <v>106298</v>
          </cell>
          <cell r="K1238">
            <v>-1995125</v>
          </cell>
          <cell r="L1238">
            <v>-628743</v>
          </cell>
          <cell r="M1238">
            <v>10919</v>
          </cell>
          <cell r="N1238">
            <v>-100805</v>
          </cell>
          <cell r="O1238">
            <v>-27883</v>
          </cell>
          <cell r="P1238">
            <v>-210685</v>
          </cell>
          <cell r="Q1238">
            <v>122136</v>
          </cell>
          <cell r="R1238">
            <v>-80727</v>
          </cell>
          <cell r="S1238">
            <v>789504</v>
          </cell>
        </row>
        <row r="1239">
          <cell r="D1239" t="str">
            <v>1212</v>
          </cell>
          <cell r="E1239" t="str">
            <v>081904</v>
          </cell>
          <cell r="F1239" t="str">
            <v xml:space="preserve">   </v>
          </cell>
          <cell r="G1239" t="str">
            <v>TEAGUE ISD</v>
          </cell>
          <cell r="H1239">
            <v>398431</v>
          </cell>
          <cell r="I1239">
            <v>1007523</v>
          </cell>
          <cell r="J1239">
            <v>41582</v>
          </cell>
          <cell r="K1239">
            <v>-780457</v>
          </cell>
          <cell r="L1239">
            <v>-245953</v>
          </cell>
          <cell r="M1239">
            <v>4271</v>
          </cell>
          <cell r="N1239">
            <v>-39433</v>
          </cell>
          <cell r="O1239">
            <v>-10907</v>
          </cell>
          <cell r="P1239">
            <v>-82416</v>
          </cell>
          <cell r="Q1239">
            <v>47777</v>
          </cell>
          <cell r="R1239">
            <v>11671</v>
          </cell>
          <cell r="S1239">
            <v>352089</v>
          </cell>
        </row>
        <row r="1240">
          <cell r="D1240" t="str">
            <v>1215</v>
          </cell>
          <cell r="E1240" t="str">
            <v>014909</v>
          </cell>
          <cell r="F1240" t="str">
            <v xml:space="preserve">   </v>
          </cell>
          <cell r="G1240" t="str">
            <v>TEMPLE ISD</v>
          </cell>
          <cell r="H1240">
            <v>1877405</v>
          </cell>
          <cell r="I1240">
            <v>4747441</v>
          </cell>
          <cell r="J1240">
            <v>195933</v>
          </cell>
          <cell r="K1240">
            <v>-3677506</v>
          </cell>
          <cell r="L1240">
            <v>-1158928</v>
          </cell>
          <cell r="M1240">
            <v>20127</v>
          </cell>
          <cell r="N1240">
            <v>-185807</v>
          </cell>
          <cell r="O1240">
            <v>-51395</v>
          </cell>
          <cell r="P1240">
            <v>-388345</v>
          </cell>
          <cell r="Q1240">
            <v>225126</v>
          </cell>
          <cell r="R1240">
            <v>153302</v>
          </cell>
          <cell r="S1240">
            <v>1757353</v>
          </cell>
        </row>
        <row r="1241">
          <cell r="D1241" t="str">
            <v>1216</v>
          </cell>
          <cell r="E1241" t="str">
            <v>210904</v>
          </cell>
          <cell r="F1241" t="str">
            <v xml:space="preserve">   </v>
          </cell>
          <cell r="G1241" t="str">
            <v>TENAHA ISD</v>
          </cell>
          <cell r="H1241">
            <v>220625</v>
          </cell>
          <cell r="I1241">
            <v>557900</v>
          </cell>
          <cell r="J1241">
            <v>23025</v>
          </cell>
          <cell r="K1241">
            <v>-432165</v>
          </cell>
          <cell r="L1241">
            <v>-136192</v>
          </cell>
          <cell r="M1241">
            <v>2365</v>
          </cell>
          <cell r="N1241">
            <v>-21835</v>
          </cell>
          <cell r="O1241">
            <v>-6040</v>
          </cell>
          <cell r="P1241">
            <v>-45637</v>
          </cell>
          <cell r="Q1241">
            <v>26456</v>
          </cell>
          <cell r="R1241">
            <v>-8881</v>
          </cell>
          <cell r="S1241">
            <v>179621</v>
          </cell>
        </row>
        <row r="1242">
          <cell r="D1242" t="str">
            <v>1967</v>
          </cell>
          <cell r="E1242" t="str">
            <v>022004</v>
          </cell>
          <cell r="F1242" t="str">
            <v xml:space="preserve">   </v>
          </cell>
          <cell r="G1242" t="str">
            <v>TERLINGUA CSD</v>
          </cell>
          <cell r="H1242">
            <v>31622</v>
          </cell>
          <cell r="I1242">
            <v>79963</v>
          </cell>
          <cell r="J1242">
            <v>3300</v>
          </cell>
          <cell r="K1242">
            <v>-61942</v>
          </cell>
          <cell r="L1242">
            <v>-19520</v>
          </cell>
          <cell r="M1242">
            <v>339</v>
          </cell>
          <cell r="N1242">
            <v>-3129</v>
          </cell>
          <cell r="O1242">
            <v>-866</v>
          </cell>
          <cell r="P1242">
            <v>-6541</v>
          </cell>
          <cell r="Q1242">
            <v>3792</v>
          </cell>
          <cell r="R1242">
            <v>-3513</v>
          </cell>
          <cell r="S1242">
            <v>23505</v>
          </cell>
        </row>
        <row r="1243">
          <cell r="D1243" t="str">
            <v>1667</v>
          </cell>
          <cell r="E1243" t="str">
            <v>222901</v>
          </cell>
          <cell r="F1243" t="str">
            <v xml:space="preserve">   </v>
          </cell>
          <cell r="G1243" t="str">
            <v>TERRELL COUNTY ISD</v>
          </cell>
          <cell r="H1243">
            <v>58977</v>
          </cell>
          <cell r="I1243">
            <v>149137</v>
          </cell>
          <cell r="J1243">
            <v>6155</v>
          </cell>
          <cell r="K1243">
            <v>-115526</v>
          </cell>
          <cell r="L1243">
            <v>-36407</v>
          </cell>
          <cell r="M1243">
            <v>632</v>
          </cell>
          <cell r="N1243">
            <v>-5838</v>
          </cell>
          <cell r="O1243">
            <v>-1615</v>
          </cell>
          <cell r="P1243">
            <v>-12200</v>
          </cell>
          <cell r="Q1243">
            <v>7072</v>
          </cell>
          <cell r="R1243">
            <v>-9823</v>
          </cell>
          <cell r="S1243">
            <v>40564</v>
          </cell>
        </row>
        <row r="1244">
          <cell r="D1244" t="str">
            <v>1217</v>
          </cell>
          <cell r="E1244" t="str">
            <v>129906</v>
          </cell>
          <cell r="F1244" t="str">
            <v xml:space="preserve">   </v>
          </cell>
          <cell r="G1244" t="str">
            <v>TERRELL ISD</v>
          </cell>
          <cell r="H1244">
            <v>1620393</v>
          </cell>
          <cell r="I1244">
            <v>4097529</v>
          </cell>
          <cell r="J1244">
            <v>169110</v>
          </cell>
          <cell r="K1244">
            <v>-3174065</v>
          </cell>
          <cell r="L1244">
            <v>-1000274</v>
          </cell>
          <cell r="M1244">
            <v>17371</v>
          </cell>
          <cell r="N1244">
            <v>-160369</v>
          </cell>
          <cell r="O1244">
            <v>-44359</v>
          </cell>
          <cell r="P1244">
            <v>-335182</v>
          </cell>
          <cell r="Q1244">
            <v>194307</v>
          </cell>
          <cell r="R1244">
            <v>70799</v>
          </cell>
          <cell r="S1244">
            <v>1455260</v>
          </cell>
        </row>
        <row r="1245">
          <cell r="D1245" t="str">
            <v>1218</v>
          </cell>
          <cell r="E1245" t="str">
            <v>019907</v>
          </cell>
          <cell r="F1245" t="str">
            <v xml:space="preserve">   </v>
          </cell>
          <cell r="G1245" t="str">
            <v>TEXARKANA ISD</v>
          </cell>
          <cell r="H1245">
            <v>2592122</v>
          </cell>
          <cell r="I1245">
            <v>6554763</v>
          </cell>
          <cell r="J1245">
            <v>270523</v>
          </cell>
          <cell r="K1245">
            <v>-5077510</v>
          </cell>
          <cell r="L1245">
            <v>-1600125</v>
          </cell>
          <cell r="M1245">
            <v>27789</v>
          </cell>
          <cell r="N1245">
            <v>-256542</v>
          </cell>
          <cell r="O1245">
            <v>-70961</v>
          </cell>
          <cell r="P1245">
            <v>-536186</v>
          </cell>
          <cell r="Q1245">
            <v>310830</v>
          </cell>
          <cell r="R1245">
            <v>178289</v>
          </cell>
          <cell r="S1245">
            <v>2392992</v>
          </cell>
        </row>
        <row r="1246">
          <cell r="D1246" t="str">
            <v>1219</v>
          </cell>
          <cell r="E1246" t="str">
            <v>084906</v>
          </cell>
          <cell r="F1246" t="str">
            <v xml:space="preserve">   </v>
          </cell>
          <cell r="G1246" t="str">
            <v>TEXAS CITY ISD</v>
          </cell>
          <cell r="H1246">
            <v>3465117</v>
          </cell>
          <cell r="I1246">
            <v>8762329</v>
          </cell>
          <cell r="J1246">
            <v>361632</v>
          </cell>
          <cell r="K1246">
            <v>-6787554</v>
          </cell>
          <cell r="L1246">
            <v>-2139027</v>
          </cell>
          <cell r="M1246">
            <v>37148</v>
          </cell>
          <cell r="N1246">
            <v>-342945</v>
          </cell>
          <cell r="O1246">
            <v>-94860</v>
          </cell>
          <cell r="P1246">
            <v>-716767</v>
          </cell>
          <cell r="Q1246">
            <v>415514</v>
          </cell>
          <cell r="R1246">
            <v>-49984</v>
          </cell>
          <cell r="S1246">
            <v>2910603</v>
          </cell>
        </row>
        <row r="1247">
          <cell r="D1247" t="str">
            <v>1220</v>
          </cell>
          <cell r="E1247" t="str">
            <v>211901</v>
          </cell>
          <cell r="F1247" t="str">
            <v xml:space="preserve">   </v>
          </cell>
          <cell r="G1247" t="str">
            <v>TEXHOMA ISD</v>
          </cell>
          <cell r="H1247">
            <v>31430</v>
          </cell>
          <cell r="I1247">
            <v>79478</v>
          </cell>
          <cell r="J1247">
            <v>3280</v>
          </cell>
          <cell r="K1247">
            <v>-61566</v>
          </cell>
          <cell r="L1247">
            <v>-19402</v>
          </cell>
          <cell r="M1247">
            <v>337</v>
          </cell>
          <cell r="N1247">
            <v>-3109</v>
          </cell>
          <cell r="O1247">
            <v>-860</v>
          </cell>
          <cell r="P1247">
            <v>-6501</v>
          </cell>
          <cell r="Q1247">
            <v>3769</v>
          </cell>
          <cell r="R1247">
            <v>-495</v>
          </cell>
          <cell r="S1247">
            <v>26361</v>
          </cell>
        </row>
        <row r="1248">
          <cell r="D1248" t="str">
            <v>1221</v>
          </cell>
          <cell r="E1248" t="str">
            <v>056902</v>
          </cell>
          <cell r="F1248" t="str">
            <v xml:space="preserve">   </v>
          </cell>
          <cell r="G1248" t="str">
            <v>TEXLINE ISD</v>
          </cell>
          <cell r="H1248">
            <v>39801</v>
          </cell>
          <cell r="I1248">
            <v>100646</v>
          </cell>
          <cell r="J1248">
            <v>4154</v>
          </cell>
          <cell r="K1248">
            <v>-77963</v>
          </cell>
          <cell r="L1248">
            <v>-24569</v>
          </cell>
          <cell r="M1248">
            <v>427</v>
          </cell>
          <cell r="N1248">
            <v>-3940</v>
          </cell>
          <cell r="O1248">
            <v>-1090</v>
          </cell>
          <cell r="P1248">
            <v>-8233</v>
          </cell>
          <cell r="Q1248">
            <v>4773</v>
          </cell>
          <cell r="R1248">
            <v>-5292</v>
          </cell>
          <cell r="S1248">
            <v>28714</v>
          </cell>
        </row>
        <row r="1249">
          <cell r="D1249" t="str">
            <v>1223</v>
          </cell>
          <cell r="E1249" t="str">
            <v>166905</v>
          </cell>
          <cell r="F1249" t="str">
            <v xml:space="preserve">   </v>
          </cell>
          <cell r="G1249" t="str">
            <v>THORNDALE ISD</v>
          </cell>
          <cell r="H1249">
            <v>170628</v>
          </cell>
          <cell r="I1249">
            <v>431472</v>
          </cell>
          <cell r="J1249">
            <v>17807</v>
          </cell>
          <cell r="K1249">
            <v>-334231</v>
          </cell>
          <cell r="L1249">
            <v>-105329</v>
          </cell>
          <cell r="M1249">
            <v>1829</v>
          </cell>
          <cell r="N1249">
            <v>-16885</v>
          </cell>
          <cell r="O1249">
            <v>-4671</v>
          </cell>
          <cell r="P1249">
            <v>-35295</v>
          </cell>
          <cell r="Q1249">
            <v>20461</v>
          </cell>
          <cell r="R1249">
            <v>6980</v>
          </cell>
          <cell r="S1249">
            <v>152766</v>
          </cell>
        </row>
        <row r="1250">
          <cell r="D1250" t="str">
            <v>1225</v>
          </cell>
          <cell r="E1250" t="str">
            <v>246912</v>
          </cell>
          <cell r="F1250" t="str">
            <v xml:space="preserve">   </v>
          </cell>
          <cell r="G1250" t="str">
            <v>THRALL ISD</v>
          </cell>
          <cell r="H1250">
            <v>204023</v>
          </cell>
          <cell r="I1250">
            <v>515919</v>
          </cell>
          <cell r="J1250">
            <v>21293</v>
          </cell>
          <cell r="K1250">
            <v>-399646</v>
          </cell>
          <cell r="L1250">
            <v>-125944</v>
          </cell>
          <cell r="M1250">
            <v>2187</v>
          </cell>
          <cell r="N1250">
            <v>-20192</v>
          </cell>
          <cell r="O1250">
            <v>-5585</v>
          </cell>
          <cell r="P1250">
            <v>-42203</v>
          </cell>
          <cell r="Q1250">
            <v>24465</v>
          </cell>
          <cell r="R1250">
            <v>32994</v>
          </cell>
          <cell r="S1250">
            <v>207311</v>
          </cell>
        </row>
        <row r="1251">
          <cell r="D1251" t="str">
            <v>1227</v>
          </cell>
          <cell r="E1251" t="str">
            <v>149902</v>
          </cell>
          <cell r="F1251" t="str">
            <v xml:space="preserve">   </v>
          </cell>
          <cell r="G1251" t="str">
            <v>THREE RIVERS ISD</v>
          </cell>
          <cell r="H1251">
            <v>220902</v>
          </cell>
          <cell r="I1251">
            <v>558601</v>
          </cell>
          <cell r="J1251">
            <v>23054</v>
          </cell>
          <cell r="K1251">
            <v>-432708</v>
          </cell>
          <cell r="L1251">
            <v>-136364</v>
          </cell>
          <cell r="M1251">
            <v>2368</v>
          </cell>
          <cell r="N1251">
            <v>-21863</v>
          </cell>
          <cell r="O1251">
            <v>-6047</v>
          </cell>
          <cell r="P1251">
            <v>-45694</v>
          </cell>
          <cell r="Q1251">
            <v>26489</v>
          </cell>
          <cell r="R1251">
            <v>-23962</v>
          </cell>
          <cell r="S1251">
            <v>164776</v>
          </cell>
        </row>
        <row r="1252">
          <cell r="D1252" t="str">
            <v>1978</v>
          </cell>
          <cell r="E1252" t="str">
            <v>072901</v>
          </cell>
          <cell r="F1252" t="str">
            <v xml:space="preserve">   </v>
          </cell>
          <cell r="G1252" t="str">
            <v>THREE WAY ISD</v>
          </cell>
          <cell r="H1252">
            <v>39419</v>
          </cell>
          <cell r="I1252">
            <v>99680</v>
          </cell>
          <cell r="J1252">
            <v>4114</v>
          </cell>
          <cell r="K1252">
            <v>-77215</v>
          </cell>
          <cell r="L1252">
            <v>-24333</v>
          </cell>
          <cell r="M1252">
            <v>423</v>
          </cell>
          <cell r="N1252">
            <v>-3901</v>
          </cell>
          <cell r="O1252">
            <v>-1079</v>
          </cell>
          <cell r="P1252">
            <v>-8154</v>
          </cell>
          <cell r="Q1252">
            <v>4727</v>
          </cell>
          <cell r="R1252">
            <v>17816</v>
          </cell>
          <cell r="S1252">
            <v>51497</v>
          </cell>
        </row>
        <row r="1253">
          <cell r="D1253" t="str">
            <v>1228</v>
          </cell>
          <cell r="E1253" t="str">
            <v>224901</v>
          </cell>
          <cell r="F1253" t="str">
            <v xml:space="preserve">   </v>
          </cell>
          <cell r="G1253" t="str">
            <v>THROCKMORTON ISD</v>
          </cell>
          <cell r="H1253">
            <v>44126</v>
          </cell>
          <cell r="I1253">
            <v>111582</v>
          </cell>
          <cell r="J1253">
            <v>4605</v>
          </cell>
          <cell r="K1253">
            <v>-86435</v>
          </cell>
          <cell r="L1253">
            <v>-27239</v>
          </cell>
          <cell r="M1253">
            <v>473</v>
          </cell>
          <cell r="N1253">
            <v>-4365</v>
          </cell>
          <cell r="O1253">
            <v>-1208</v>
          </cell>
          <cell r="P1253">
            <v>-9128</v>
          </cell>
          <cell r="Q1253">
            <v>5291</v>
          </cell>
          <cell r="R1253">
            <v>9198</v>
          </cell>
          <cell r="S1253">
            <v>46900</v>
          </cell>
        </row>
        <row r="1254">
          <cell r="D1254" t="str">
            <v>0863</v>
          </cell>
          <cell r="E1254" t="str">
            <v>158902</v>
          </cell>
          <cell r="F1254" t="str">
            <v xml:space="preserve">   </v>
          </cell>
          <cell r="G1254" t="str">
            <v>TIDEHAVEN ISD</v>
          </cell>
          <cell r="H1254">
            <v>266568</v>
          </cell>
          <cell r="I1254">
            <v>674076</v>
          </cell>
          <cell r="J1254">
            <v>27820</v>
          </cell>
          <cell r="K1254">
            <v>-522159</v>
          </cell>
          <cell r="L1254">
            <v>-164553</v>
          </cell>
          <cell r="M1254">
            <v>2858</v>
          </cell>
          <cell r="N1254">
            <v>-26383</v>
          </cell>
          <cell r="O1254">
            <v>-7297</v>
          </cell>
          <cell r="P1254">
            <v>-55140</v>
          </cell>
          <cell r="Q1254">
            <v>31965</v>
          </cell>
          <cell r="R1254">
            <v>81379</v>
          </cell>
          <cell r="S1254">
            <v>309134</v>
          </cell>
        </row>
        <row r="1255">
          <cell r="D1255" t="str">
            <v>1230</v>
          </cell>
          <cell r="E1255" t="str">
            <v>210905</v>
          </cell>
          <cell r="F1255" t="str">
            <v xml:space="preserve">   </v>
          </cell>
          <cell r="G1255" t="str">
            <v>TIMPSON ISD</v>
          </cell>
          <cell r="H1255">
            <v>224673</v>
          </cell>
          <cell r="I1255">
            <v>568135</v>
          </cell>
          <cell r="J1255">
            <v>23448</v>
          </cell>
          <cell r="K1255">
            <v>-440094</v>
          </cell>
          <cell r="L1255">
            <v>-138691</v>
          </cell>
          <cell r="M1255">
            <v>2409</v>
          </cell>
          <cell r="N1255">
            <v>-22237</v>
          </cell>
          <cell r="O1255">
            <v>-6151</v>
          </cell>
          <cell r="P1255">
            <v>-46474</v>
          </cell>
          <cell r="Q1255">
            <v>26941</v>
          </cell>
          <cell r="R1255">
            <v>-9518</v>
          </cell>
          <cell r="S1255">
            <v>182441</v>
          </cell>
        </row>
        <row r="1256">
          <cell r="D1256" t="str">
            <v>1934</v>
          </cell>
          <cell r="E1256" t="str">
            <v>091907</v>
          </cell>
          <cell r="F1256" t="str">
            <v xml:space="preserve">   </v>
          </cell>
          <cell r="G1256" t="str">
            <v>TIOGA ISD</v>
          </cell>
          <cell r="H1256">
            <v>163597</v>
          </cell>
          <cell r="I1256">
            <v>413691</v>
          </cell>
          <cell r="J1256">
            <v>17074</v>
          </cell>
          <cell r="K1256">
            <v>-320457</v>
          </cell>
          <cell r="L1256">
            <v>-100989</v>
          </cell>
          <cell r="M1256">
            <v>1754</v>
          </cell>
          <cell r="N1256">
            <v>-16193</v>
          </cell>
          <cell r="O1256">
            <v>-4479</v>
          </cell>
          <cell r="P1256">
            <v>-33840</v>
          </cell>
          <cell r="Q1256">
            <v>19617</v>
          </cell>
          <cell r="R1256">
            <v>33431</v>
          </cell>
          <cell r="S1256">
            <v>173206</v>
          </cell>
        </row>
        <row r="1257">
          <cell r="D1257" t="str">
            <v>1232</v>
          </cell>
          <cell r="E1257" t="str">
            <v>111903</v>
          </cell>
          <cell r="F1257" t="str">
            <v xml:space="preserve">   </v>
          </cell>
          <cell r="G1257" t="str">
            <v>TOLAR ISD</v>
          </cell>
          <cell r="H1257">
            <v>208306</v>
          </cell>
          <cell r="I1257">
            <v>526749</v>
          </cell>
          <cell r="J1257">
            <v>21740</v>
          </cell>
          <cell r="K1257">
            <v>-408035</v>
          </cell>
          <cell r="L1257">
            <v>-128588</v>
          </cell>
          <cell r="M1257">
            <v>2233</v>
          </cell>
          <cell r="N1257">
            <v>-20617</v>
          </cell>
          <cell r="O1257">
            <v>-5703</v>
          </cell>
          <cell r="P1257">
            <v>-43089</v>
          </cell>
          <cell r="Q1257">
            <v>24979</v>
          </cell>
          <cell r="R1257">
            <v>1609</v>
          </cell>
          <cell r="S1257">
            <v>179584</v>
          </cell>
        </row>
        <row r="1258">
          <cell r="D1258" t="str">
            <v>1895</v>
          </cell>
          <cell r="E1258" t="str">
            <v>091918</v>
          </cell>
          <cell r="F1258" t="str">
            <v xml:space="preserve">   </v>
          </cell>
          <cell r="G1258" t="str">
            <v>TOM BEAN ISD</v>
          </cell>
          <cell r="H1258">
            <v>154866</v>
          </cell>
          <cell r="I1258">
            <v>391615</v>
          </cell>
          <cell r="J1258">
            <v>16162</v>
          </cell>
          <cell r="K1258">
            <v>-303356</v>
          </cell>
          <cell r="L1258">
            <v>-95599</v>
          </cell>
          <cell r="M1258">
            <v>1660</v>
          </cell>
          <cell r="N1258">
            <v>-15327</v>
          </cell>
          <cell r="O1258">
            <v>-4240</v>
          </cell>
          <cell r="P1258">
            <v>-32034</v>
          </cell>
          <cell r="Q1258">
            <v>18571</v>
          </cell>
          <cell r="R1258">
            <v>1707</v>
          </cell>
          <cell r="S1258">
            <v>134025</v>
          </cell>
        </row>
        <row r="1259">
          <cell r="D1259" t="str">
            <v>1233</v>
          </cell>
          <cell r="E1259" t="str">
            <v>101921</v>
          </cell>
          <cell r="F1259" t="str">
            <v xml:space="preserve">   </v>
          </cell>
          <cell r="G1259" t="str">
            <v>TOMBALL ISD</v>
          </cell>
          <cell r="H1259">
            <v>5150052</v>
          </cell>
          <cell r="I1259">
            <v>13023066</v>
          </cell>
          <cell r="J1259">
            <v>537478</v>
          </cell>
          <cell r="K1259">
            <v>-10088044</v>
          </cell>
          <cell r="L1259">
            <v>-3179143</v>
          </cell>
          <cell r="M1259">
            <v>55211</v>
          </cell>
          <cell r="N1259">
            <v>-509703</v>
          </cell>
          <cell r="O1259">
            <v>-140986</v>
          </cell>
          <cell r="P1259">
            <v>-1065299</v>
          </cell>
          <cell r="Q1259">
            <v>617560</v>
          </cell>
          <cell r="R1259">
            <v>436298</v>
          </cell>
          <cell r="S1259">
            <v>4836490</v>
          </cell>
        </row>
        <row r="1260">
          <cell r="D1260" t="str">
            <v>1710</v>
          </cell>
          <cell r="E1260" t="str">
            <v>071908</v>
          </cell>
          <cell r="F1260" t="str">
            <v xml:space="preserve">   </v>
          </cell>
          <cell r="G1260" t="str">
            <v>TORNILLO ISD</v>
          </cell>
          <cell r="H1260">
            <v>421023</v>
          </cell>
          <cell r="I1260">
            <v>1064651</v>
          </cell>
          <cell r="J1260">
            <v>43940</v>
          </cell>
          <cell r="K1260">
            <v>-824710</v>
          </cell>
          <cell r="L1260">
            <v>-259899</v>
          </cell>
          <cell r="M1260">
            <v>4514</v>
          </cell>
          <cell r="N1260">
            <v>-41668</v>
          </cell>
          <cell r="O1260">
            <v>-11526</v>
          </cell>
          <cell r="P1260">
            <v>-87089</v>
          </cell>
          <cell r="Q1260">
            <v>50486</v>
          </cell>
          <cell r="R1260">
            <v>37617</v>
          </cell>
          <cell r="S1260">
            <v>397339</v>
          </cell>
        </row>
        <row r="1261">
          <cell r="D1261" t="str">
            <v>1236</v>
          </cell>
          <cell r="E1261" t="str">
            <v>221905</v>
          </cell>
          <cell r="F1261" t="str">
            <v xml:space="preserve">   </v>
          </cell>
          <cell r="G1261" t="str">
            <v>TRENT ISD</v>
          </cell>
          <cell r="H1261">
            <v>59349</v>
          </cell>
          <cell r="I1261">
            <v>150078</v>
          </cell>
          <cell r="J1261">
            <v>6194</v>
          </cell>
          <cell r="K1261">
            <v>-116255</v>
          </cell>
          <cell r="L1261">
            <v>-36637</v>
          </cell>
          <cell r="M1261">
            <v>636</v>
          </cell>
          <cell r="N1261">
            <v>-5873</v>
          </cell>
          <cell r="O1261">
            <v>-1625</v>
          </cell>
          <cell r="P1261">
            <v>-12277</v>
          </cell>
          <cell r="Q1261">
            <v>7117</v>
          </cell>
          <cell r="R1261">
            <v>10713</v>
          </cell>
          <cell r="S1261">
            <v>61420</v>
          </cell>
        </row>
        <row r="1262">
          <cell r="D1262" t="str">
            <v>1237</v>
          </cell>
          <cell r="E1262" t="str">
            <v>074912</v>
          </cell>
          <cell r="F1262" t="str">
            <v xml:space="preserve">   </v>
          </cell>
          <cell r="G1262" t="str">
            <v>TRENTON ISD</v>
          </cell>
          <cell r="H1262">
            <v>134804</v>
          </cell>
          <cell r="I1262">
            <v>340882</v>
          </cell>
          <cell r="J1262">
            <v>14069</v>
          </cell>
          <cell r="K1262">
            <v>-264057</v>
          </cell>
          <cell r="L1262">
            <v>-83215</v>
          </cell>
          <cell r="M1262">
            <v>1445</v>
          </cell>
          <cell r="N1262">
            <v>-13343</v>
          </cell>
          <cell r="O1262">
            <v>-3690</v>
          </cell>
          <cell r="P1262">
            <v>-27884</v>
          </cell>
          <cell r="Q1262">
            <v>16165</v>
          </cell>
          <cell r="R1262">
            <v>12465</v>
          </cell>
          <cell r="S1262">
            <v>127641</v>
          </cell>
        </row>
        <row r="1263">
          <cell r="D1263" t="str">
            <v>1238</v>
          </cell>
          <cell r="E1263" t="str">
            <v>107907</v>
          </cell>
          <cell r="F1263" t="str">
            <v xml:space="preserve">   </v>
          </cell>
          <cell r="G1263" t="str">
            <v>TRINIDAD ISD</v>
          </cell>
          <cell r="H1263">
            <v>50946</v>
          </cell>
          <cell r="I1263">
            <v>128829</v>
          </cell>
          <cell r="J1263">
            <v>5317</v>
          </cell>
          <cell r="K1263">
            <v>-99795</v>
          </cell>
          <cell r="L1263">
            <v>-31449</v>
          </cell>
          <cell r="M1263">
            <v>546</v>
          </cell>
          <cell r="N1263">
            <v>-5043</v>
          </cell>
          <cell r="O1263">
            <v>-1395</v>
          </cell>
          <cell r="P1263">
            <v>-10538</v>
          </cell>
          <cell r="Q1263">
            <v>6109</v>
          </cell>
          <cell r="R1263">
            <v>-8554</v>
          </cell>
          <cell r="S1263">
            <v>34973</v>
          </cell>
        </row>
        <row r="1264">
          <cell r="D1264" t="str">
            <v>1239</v>
          </cell>
          <cell r="E1264" t="str">
            <v>228903</v>
          </cell>
          <cell r="F1264" t="str">
            <v xml:space="preserve">   </v>
          </cell>
          <cell r="G1264" t="str">
            <v>TRINITY ISD</v>
          </cell>
          <cell r="H1264">
            <v>378027</v>
          </cell>
          <cell r="I1264">
            <v>955926</v>
          </cell>
          <cell r="J1264">
            <v>39452</v>
          </cell>
          <cell r="K1264">
            <v>-740488</v>
          </cell>
          <cell r="L1264">
            <v>-233357</v>
          </cell>
          <cell r="M1264">
            <v>4053</v>
          </cell>
          <cell r="N1264">
            <v>-37413</v>
          </cell>
          <cell r="O1264">
            <v>-10349</v>
          </cell>
          <cell r="P1264">
            <v>-78196</v>
          </cell>
          <cell r="Q1264">
            <v>45330</v>
          </cell>
          <cell r="R1264">
            <v>11283</v>
          </cell>
          <cell r="S1264">
            <v>334268</v>
          </cell>
        </row>
        <row r="1265">
          <cell r="D1265" t="str">
            <v>1241</v>
          </cell>
          <cell r="E1265" t="str">
            <v>212904</v>
          </cell>
          <cell r="F1265" t="str">
            <v xml:space="preserve">   </v>
          </cell>
          <cell r="G1265" t="str">
            <v>TROUP ISD</v>
          </cell>
          <cell r="H1265">
            <v>317862</v>
          </cell>
          <cell r="I1265">
            <v>803785</v>
          </cell>
          <cell r="J1265">
            <v>33173</v>
          </cell>
          <cell r="K1265">
            <v>-622636</v>
          </cell>
          <cell r="L1265">
            <v>-196217</v>
          </cell>
          <cell r="M1265">
            <v>3408</v>
          </cell>
          <cell r="N1265">
            <v>-31457</v>
          </cell>
          <cell r="O1265">
            <v>-8702</v>
          </cell>
          <cell r="P1265">
            <v>-65750</v>
          </cell>
          <cell r="Q1265">
            <v>38116</v>
          </cell>
          <cell r="R1265">
            <v>-36356</v>
          </cell>
          <cell r="S1265">
            <v>235226</v>
          </cell>
        </row>
        <row r="1266">
          <cell r="D1266" t="str">
            <v>1242</v>
          </cell>
          <cell r="E1266" t="str">
            <v>014910</v>
          </cell>
          <cell r="F1266" t="str">
            <v xml:space="preserve">   </v>
          </cell>
          <cell r="G1266" t="str">
            <v>TROY ISD</v>
          </cell>
          <cell r="H1266">
            <v>384154</v>
          </cell>
          <cell r="I1266">
            <v>971420</v>
          </cell>
          <cell r="J1266">
            <v>40092</v>
          </cell>
          <cell r="K1266">
            <v>-752490</v>
          </cell>
          <cell r="L1266">
            <v>-237139</v>
          </cell>
          <cell r="M1266">
            <v>4118</v>
          </cell>
          <cell r="N1266">
            <v>-38020</v>
          </cell>
          <cell r="O1266">
            <v>-10516</v>
          </cell>
          <cell r="P1266">
            <v>-79463</v>
          </cell>
          <cell r="Q1266">
            <v>46065</v>
          </cell>
          <cell r="R1266">
            <v>19446</v>
          </cell>
          <cell r="S1266">
            <v>347667</v>
          </cell>
        </row>
        <row r="1267">
          <cell r="D1267" t="str">
            <v>1244</v>
          </cell>
          <cell r="E1267" t="str">
            <v>219903</v>
          </cell>
          <cell r="F1267" t="str">
            <v xml:space="preserve">   </v>
          </cell>
          <cell r="G1267" t="str">
            <v>TULIA ISD</v>
          </cell>
          <cell r="H1267">
            <v>410861</v>
          </cell>
          <cell r="I1267">
            <v>1038955</v>
          </cell>
          <cell r="J1267">
            <v>42879</v>
          </cell>
          <cell r="K1267">
            <v>-804804</v>
          </cell>
          <cell r="L1267">
            <v>-253626</v>
          </cell>
          <cell r="M1267">
            <v>4405</v>
          </cell>
          <cell r="N1267">
            <v>-40663</v>
          </cell>
          <cell r="O1267">
            <v>-11248</v>
          </cell>
          <cell r="P1267">
            <v>-84987</v>
          </cell>
          <cell r="Q1267">
            <v>49268</v>
          </cell>
          <cell r="R1267">
            <v>7417</v>
          </cell>
          <cell r="S1267">
            <v>358457</v>
          </cell>
        </row>
        <row r="1268">
          <cell r="D1268" t="str">
            <v>1473</v>
          </cell>
          <cell r="E1268" t="str">
            <v>178912</v>
          </cell>
          <cell r="F1268" t="str">
            <v xml:space="preserve">   </v>
          </cell>
          <cell r="G1268" t="str">
            <v>TULOSO-MIDWAY ISD</v>
          </cell>
          <cell r="H1268">
            <v>999204</v>
          </cell>
          <cell r="I1268">
            <v>2526713</v>
          </cell>
          <cell r="J1268">
            <v>104281</v>
          </cell>
          <cell r="K1268">
            <v>-1957265</v>
          </cell>
          <cell r="L1268">
            <v>-616812</v>
          </cell>
          <cell r="M1268">
            <v>10712</v>
          </cell>
          <cell r="N1268">
            <v>-98891</v>
          </cell>
          <cell r="O1268">
            <v>-27354</v>
          </cell>
          <cell r="P1268">
            <v>-206687</v>
          </cell>
          <cell r="Q1268">
            <v>119818</v>
          </cell>
          <cell r="R1268">
            <v>-95024</v>
          </cell>
          <cell r="S1268">
            <v>758695</v>
          </cell>
        </row>
        <row r="1269">
          <cell r="D1269" t="str">
            <v>1245</v>
          </cell>
          <cell r="E1269" t="str">
            <v>096905</v>
          </cell>
          <cell r="F1269" t="str">
            <v xml:space="preserve">   </v>
          </cell>
          <cell r="G1269" t="str">
            <v>TURKEY QUITAQUE CISD</v>
          </cell>
          <cell r="H1269">
            <v>56840</v>
          </cell>
          <cell r="I1269">
            <v>143732</v>
          </cell>
          <cell r="J1269">
            <v>5932</v>
          </cell>
          <cell r="K1269">
            <v>-111339</v>
          </cell>
          <cell r="L1269">
            <v>-35087</v>
          </cell>
          <cell r="M1269">
            <v>609</v>
          </cell>
          <cell r="N1269">
            <v>-5625</v>
          </cell>
          <cell r="O1269">
            <v>-1556</v>
          </cell>
          <cell r="P1269">
            <v>-11757</v>
          </cell>
          <cell r="Q1269">
            <v>6816</v>
          </cell>
          <cell r="R1269">
            <v>5351</v>
          </cell>
          <cell r="S1269">
            <v>53916</v>
          </cell>
        </row>
        <row r="1270">
          <cell r="D1270" t="str">
            <v>1247</v>
          </cell>
          <cell r="E1270" t="str">
            <v>212905</v>
          </cell>
          <cell r="F1270" t="str">
            <v xml:space="preserve">   </v>
          </cell>
          <cell r="G1270" t="str">
            <v>TYLER ISD</v>
          </cell>
          <cell r="H1270">
            <v>5755348</v>
          </cell>
          <cell r="I1270">
            <v>14553694</v>
          </cell>
          <cell r="J1270">
            <v>600649</v>
          </cell>
          <cell r="K1270">
            <v>-11273713</v>
          </cell>
          <cell r="L1270">
            <v>-3552794</v>
          </cell>
          <cell r="M1270">
            <v>61700</v>
          </cell>
          <cell r="N1270">
            <v>-569609</v>
          </cell>
          <cell r="O1270">
            <v>-157557</v>
          </cell>
          <cell r="P1270">
            <v>-1190505</v>
          </cell>
          <cell r="Q1270">
            <v>690143</v>
          </cell>
          <cell r="R1270">
            <v>-85917</v>
          </cell>
          <cell r="S1270">
            <v>4831439</v>
          </cell>
        </row>
        <row r="1271">
          <cell r="D1271" t="str">
            <v>1767</v>
          </cell>
          <cell r="E1271" t="str">
            <v>230908</v>
          </cell>
          <cell r="F1271" t="str">
            <v xml:space="preserve">   </v>
          </cell>
          <cell r="G1271" t="str">
            <v>UNION GROVE ISD</v>
          </cell>
          <cell r="H1271">
            <v>197129</v>
          </cell>
          <cell r="I1271">
            <v>498485</v>
          </cell>
          <cell r="J1271">
            <v>20573</v>
          </cell>
          <cell r="K1271">
            <v>-386141</v>
          </cell>
          <cell r="L1271">
            <v>-121688</v>
          </cell>
          <cell r="M1271">
            <v>2113</v>
          </cell>
          <cell r="N1271">
            <v>-19511</v>
          </cell>
          <cell r="O1271">
            <v>-5397</v>
          </cell>
          <cell r="P1271">
            <v>-40777</v>
          </cell>
          <cell r="Q1271">
            <v>23638</v>
          </cell>
          <cell r="R1271">
            <v>-3311</v>
          </cell>
          <cell r="S1271">
            <v>165113</v>
          </cell>
        </row>
        <row r="1272">
          <cell r="D1272" t="str">
            <v>1579</v>
          </cell>
          <cell r="E1272" t="str">
            <v>230904</v>
          </cell>
          <cell r="F1272" t="str">
            <v xml:space="preserve">   </v>
          </cell>
          <cell r="G1272" t="str">
            <v>UNION HILL ISD</v>
          </cell>
          <cell r="H1272">
            <v>117599</v>
          </cell>
          <cell r="I1272">
            <v>297376</v>
          </cell>
          <cell r="J1272">
            <v>12273</v>
          </cell>
          <cell r="K1272">
            <v>-230356</v>
          </cell>
          <cell r="L1272">
            <v>-72594</v>
          </cell>
          <cell r="M1272">
            <v>1261</v>
          </cell>
          <cell r="N1272">
            <v>-11639</v>
          </cell>
          <cell r="O1272">
            <v>-3219</v>
          </cell>
          <cell r="P1272">
            <v>-24326</v>
          </cell>
          <cell r="Q1272">
            <v>14102</v>
          </cell>
          <cell r="R1272">
            <v>-5210</v>
          </cell>
          <cell r="S1272">
            <v>95267</v>
          </cell>
        </row>
        <row r="1273">
          <cell r="D1273" t="str">
            <v>1720</v>
          </cell>
          <cell r="E1273" t="str">
            <v>240903</v>
          </cell>
          <cell r="F1273" t="str">
            <v xml:space="preserve">   </v>
          </cell>
          <cell r="G1273" t="str">
            <v>UNITED ISD</v>
          </cell>
          <cell r="H1273">
            <v>15432980</v>
          </cell>
          <cell r="I1273">
            <v>39025765</v>
          </cell>
          <cell r="J1273">
            <v>1610643</v>
          </cell>
          <cell r="K1273">
            <v>-30230489</v>
          </cell>
          <cell r="L1273">
            <v>-9526825</v>
          </cell>
          <cell r="M1273">
            <v>165449</v>
          </cell>
          <cell r="N1273">
            <v>-1527411</v>
          </cell>
          <cell r="O1273">
            <v>-422489</v>
          </cell>
          <cell r="P1273">
            <v>-3192343</v>
          </cell>
          <cell r="Q1273">
            <v>1850621</v>
          </cell>
          <cell r="R1273">
            <v>-161340</v>
          </cell>
          <cell r="S1273">
            <v>13024561</v>
          </cell>
        </row>
        <row r="1274">
          <cell r="D1274" t="str">
            <v>1250</v>
          </cell>
          <cell r="E1274" t="str">
            <v>232904</v>
          </cell>
          <cell r="F1274" t="str">
            <v xml:space="preserve">   </v>
          </cell>
          <cell r="G1274" t="str">
            <v>UTOPIA ISD</v>
          </cell>
          <cell r="H1274">
            <v>64659</v>
          </cell>
          <cell r="I1274">
            <v>163505</v>
          </cell>
          <cell r="J1274">
            <v>6748</v>
          </cell>
          <cell r="K1274">
            <v>-126656</v>
          </cell>
          <cell r="L1274">
            <v>-39914</v>
          </cell>
          <cell r="M1274">
            <v>693</v>
          </cell>
          <cell r="N1274">
            <v>-6399</v>
          </cell>
          <cell r="O1274">
            <v>-1770</v>
          </cell>
          <cell r="P1274">
            <v>-13375</v>
          </cell>
          <cell r="Q1274">
            <v>7754</v>
          </cell>
          <cell r="R1274">
            <v>1509</v>
          </cell>
          <cell r="S1274">
            <v>56754</v>
          </cell>
        </row>
        <row r="1275">
          <cell r="D1275" t="str">
            <v>1251</v>
          </cell>
          <cell r="E1275" t="str">
            <v>232903</v>
          </cell>
          <cell r="F1275" t="str">
            <v xml:space="preserve">   </v>
          </cell>
          <cell r="G1275" t="str">
            <v>UVALDE CONS ISD</v>
          </cell>
          <cell r="H1275">
            <v>1643773</v>
          </cell>
          <cell r="I1275">
            <v>4156650</v>
          </cell>
          <cell r="J1275">
            <v>171550</v>
          </cell>
          <cell r="K1275">
            <v>-3219862</v>
          </cell>
          <cell r="L1275">
            <v>-1014706</v>
          </cell>
          <cell r="M1275">
            <v>17622</v>
          </cell>
          <cell r="N1275">
            <v>-162685</v>
          </cell>
          <cell r="O1275">
            <v>-44999</v>
          </cell>
          <cell r="P1275">
            <v>-340018</v>
          </cell>
          <cell r="Q1275">
            <v>197110</v>
          </cell>
          <cell r="R1275">
            <v>-115077</v>
          </cell>
          <cell r="S1275">
            <v>1289358</v>
          </cell>
        </row>
        <row r="1276">
          <cell r="D1276" t="str">
            <v>1595</v>
          </cell>
          <cell r="E1276" t="str">
            <v>122902</v>
          </cell>
          <cell r="F1276" t="str">
            <v xml:space="preserve">   </v>
          </cell>
          <cell r="G1276" t="str">
            <v>VALENTINE ISD</v>
          </cell>
          <cell r="H1276">
            <v>32043</v>
          </cell>
          <cell r="I1276">
            <v>81027</v>
          </cell>
          <cell r="J1276">
            <v>3344</v>
          </cell>
          <cell r="K1276">
            <v>-62766</v>
          </cell>
          <cell r="L1276">
            <v>-19780</v>
          </cell>
          <cell r="M1276">
            <v>344</v>
          </cell>
          <cell r="N1276">
            <v>-3172</v>
          </cell>
          <cell r="O1276">
            <v>-877</v>
          </cell>
          <cell r="P1276">
            <v>-6628</v>
          </cell>
          <cell r="Q1276">
            <v>3842</v>
          </cell>
          <cell r="R1276">
            <v>-462</v>
          </cell>
          <cell r="S1276">
            <v>26915</v>
          </cell>
        </row>
        <row r="1277">
          <cell r="D1277" t="str">
            <v>1252</v>
          </cell>
          <cell r="E1277" t="str">
            <v>018904</v>
          </cell>
          <cell r="F1277" t="str">
            <v xml:space="preserve">   </v>
          </cell>
          <cell r="G1277" t="str">
            <v>VALLEY MILLS ISD</v>
          </cell>
          <cell r="H1277">
            <v>138872</v>
          </cell>
          <cell r="I1277">
            <v>351170</v>
          </cell>
          <cell r="J1277">
            <v>14493</v>
          </cell>
          <cell r="K1277">
            <v>-272027</v>
          </cell>
          <cell r="L1277">
            <v>-85726</v>
          </cell>
          <cell r="M1277">
            <v>1489</v>
          </cell>
          <cell r="N1277">
            <v>-13744</v>
          </cell>
          <cell r="O1277">
            <v>-3802</v>
          </cell>
          <cell r="P1277">
            <v>-28726</v>
          </cell>
          <cell r="Q1277">
            <v>16653</v>
          </cell>
          <cell r="R1277">
            <v>-29857</v>
          </cell>
          <cell r="S1277">
            <v>88795</v>
          </cell>
        </row>
        <row r="1278">
          <cell r="D1278" t="str">
            <v>1253</v>
          </cell>
          <cell r="E1278" t="str">
            <v>049903</v>
          </cell>
          <cell r="F1278" t="str">
            <v xml:space="preserve">   </v>
          </cell>
          <cell r="G1278" t="str">
            <v>VALLEY VIEW ISD</v>
          </cell>
          <cell r="H1278">
            <v>205547</v>
          </cell>
          <cell r="I1278">
            <v>519771</v>
          </cell>
          <cell r="J1278">
            <v>21452</v>
          </cell>
          <cell r="K1278">
            <v>-402630</v>
          </cell>
          <cell r="L1278">
            <v>-126885</v>
          </cell>
          <cell r="M1278">
            <v>2204</v>
          </cell>
          <cell r="N1278">
            <v>-20342</v>
          </cell>
          <cell r="O1278">
            <v>-5627</v>
          </cell>
          <cell r="P1278">
            <v>-42518</v>
          </cell>
          <cell r="Q1278">
            <v>24648</v>
          </cell>
          <cell r="R1278">
            <v>25455</v>
          </cell>
          <cell r="S1278">
            <v>201075</v>
          </cell>
        </row>
        <row r="1279">
          <cell r="D1279" t="str">
            <v>1954</v>
          </cell>
          <cell r="E1279" t="str">
            <v>108916</v>
          </cell>
          <cell r="F1279" t="str">
            <v xml:space="preserve">   </v>
          </cell>
          <cell r="G1279" t="str">
            <v>VALLEY VIEW ISD</v>
          </cell>
          <cell r="H1279">
            <v>1973527</v>
          </cell>
          <cell r="I1279">
            <v>4990506</v>
          </cell>
          <cell r="J1279">
            <v>205965</v>
          </cell>
          <cell r="K1279">
            <v>-3865791</v>
          </cell>
          <cell r="L1279">
            <v>-1218264</v>
          </cell>
          <cell r="M1279">
            <v>21157</v>
          </cell>
          <cell r="N1279">
            <v>-195320</v>
          </cell>
          <cell r="O1279">
            <v>-54027</v>
          </cell>
          <cell r="P1279">
            <v>-408228</v>
          </cell>
          <cell r="Q1279">
            <v>236652</v>
          </cell>
          <cell r="R1279">
            <v>69395</v>
          </cell>
          <cell r="S1279">
            <v>1755572</v>
          </cell>
        </row>
        <row r="1280">
          <cell r="D1280" t="str">
            <v>1256</v>
          </cell>
          <cell r="E1280" t="str">
            <v>091908</v>
          </cell>
          <cell r="F1280" t="str">
            <v xml:space="preserve">   </v>
          </cell>
          <cell r="G1280" t="str">
            <v>VAN ALSTYNE ISD</v>
          </cell>
          <cell r="H1280">
            <v>388047</v>
          </cell>
          <cell r="I1280">
            <v>981264</v>
          </cell>
          <cell r="J1280">
            <v>40498</v>
          </cell>
          <cell r="K1280">
            <v>-760116</v>
          </cell>
          <cell r="L1280">
            <v>-239543</v>
          </cell>
          <cell r="M1280">
            <v>4160</v>
          </cell>
          <cell r="N1280">
            <v>-38405</v>
          </cell>
          <cell r="O1280">
            <v>-10623</v>
          </cell>
          <cell r="P1280">
            <v>-80268</v>
          </cell>
          <cell r="Q1280">
            <v>46532</v>
          </cell>
          <cell r="R1280">
            <v>23371</v>
          </cell>
          <cell r="S1280">
            <v>354917</v>
          </cell>
        </row>
        <row r="1281">
          <cell r="D1281" t="str">
            <v>1255</v>
          </cell>
          <cell r="E1281" t="str">
            <v>234906</v>
          </cell>
          <cell r="F1281" t="str">
            <v xml:space="preserve">   </v>
          </cell>
          <cell r="G1281" t="str">
            <v>VAN ISD</v>
          </cell>
          <cell r="H1281">
            <v>628865</v>
          </cell>
          <cell r="I1281">
            <v>1590227</v>
          </cell>
          <cell r="J1281">
            <v>65631</v>
          </cell>
          <cell r="K1281">
            <v>-1231836</v>
          </cell>
          <cell r="L1281">
            <v>-388200</v>
          </cell>
          <cell r="M1281">
            <v>6742</v>
          </cell>
          <cell r="N1281">
            <v>-62240</v>
          </cell>
          <cell r="O1281">
            <v>-17216</v>
          </cell>
          <cell r="P1281">
            <v>-130082</v>
          </cell>
          <cell r="Q1281">
            <v>75409</v>
          </cell>
          <cell r="R1281">
            <v>-2545</v>
          </cell>
          <cell r="S1281">
            <v>534755</v>
          </cell>
        </row>
        <row r="1282">
          <cell r="D1282" t="str">
            <v>1344</v>
          </cell>
          <cell r="E1282" t="str">
            <v>158906</v>
          </cell>
          <cell r="F1282" t="str">
            <v xml:space="preserve">   </v>
          </cell>
          <cell r="G1282" t="str">
            <v>VAN VLECK ISD</v>
          </cell>
          <cell r="H1282">
            <v>379260</v>
          </cell>
          <cell r="I1282">
            <v>959045</v>
          </cell>
          <cell r="J1282">
            <v>39581</v>
          </cell>
          <cell r="K1282">
            <v>-742904</v>
          </cell>
          <cell r="L1282">
            <v>-234118</v>
          </cell>
          <cell r="M1282">
            <v>4066</v>
          </cell>
          <cell r="N1282">
            <v>-37537</v>
          </cell>
          <cell r="O1282">
            <v>-10383</v>
          </cell>
          <cell r="P1282">
            <v>-78451</v>
          </cell>
          <cell r="Q1282">
            <v>45478</v>
          </cell>
          <cell r="R1282">
            <v>21801</v>
          </cell>
          <cell r="S1282">
            <v>345838</v>
          </cell>
        </row>
        <row r="1283">
          <cell r="D1283" t="str">
            <v>1257</v>
          </cell>
          <cell r="E1283" t="str">
            <v>180902</v>
          </cell>
          <cell r="F1283" t="str">
            <v xml:space="preserve">   </v>
          </cell>
          <cell r="G1283" t="str">
            <v>VEGA ISD</v>
          </cell>
          <cell r="H1283">
            <v>103893</v>
          </cell>
          <cell r="I1283">
            <v>262716</v>
          </cell>
          <cell r="J1283">
            <v>10843</v>
          </cell>
          <cell r="K1283">
            <v>-203508</v>
          </cell>
          <cell r="L1283">
            <v>-64133</v>
          </cell>
          <cell r="M1283">
            <v>1114</v>
          </cell>
          <cell r="N1283">
            <v>-10282</v>
          </cell>
          <cell r="O1283">
            <v>-2844</v>
          </cell>
          <cell r="P1283">
            <v>-21490</v>
          </cell>
          <cell r="Q1283">
            <v>12458</v>
          </cell>
          <cell r="R1283">
            <v>-22360</v>
          </cell>
          <cell r="S1283">
            <v>66407</v>
          </cell>
        </row>
        <row r="1284">
          <cell r="D1284" t="str">
            <v>1259</v>
          </cell>
          <cell r="E1284" t="str">
            <v>126908</v>
          </cell>
          <cell r="F1284" t="str">
            <v xml:space="preserve">   </v>
          </cell>
          <cell r="G1284" t="str">
            <v>VENUS ISD</v>
          </cell>
          <cell r="H1284">
            <v>615534</v>
          </cell>
          <cell r="I1284">
            <v>1556516</v>
          </cell>
          <cell r="J1284">
            <v>64239</v>
          </cell>
          <cell r="K1284">
            <v>-1205723</v>
          </cell>
          <cell r="L1284">
            <v>-379971</v>
          </cell>
          <cell r="M1284">
            <v>6599</v>
          </cell>
          <cell r="N1284">
            <v>-60920</v>
          </cell>
          <cell r="O1284">
            <v>-16851</v>
          </cell>
          <cell r="P1284">
            <v>-127324</v>
          </cell>
          <cell r="Q1284">
            <v>73811</v>
          </cell>
          <cell r="R1284">
            <v>29029</v>
          </cell>
          <cell r="S1284">
            <v>554939</v>
          </cell>
        </row>
        <row r="1285">
          <cell r="D1285" t="str">
            <v>1905</v>
          </cell>
          <cell r="E1285" t="str">
            <v>226908</v>
          </cell>
          <cell r="F1285" t="str">
            <v xml:space="preserve">   </v>
          </cell>
          <cell r="G1285" t="str">
            <v>VERIBEST ISD</v>
          </cell>
          <cell r="H1285">
            <v>91424</v>
          </cell>
          <cell r="I1285">
            <v>231187</v>
          </cell>
          <cell r="J1285">
            <v>9541</v>
          </cell>
          <cell r="K1285">
            <v>-179084</v>
          </cell>
          <cell r="L1285">
            <v>-56436</v>
          </cell>
          <cell r="M1285">
            <v>980</v>
          </cell>
          <cell r="N1285">
            <v>-9048</v>
          </cell>
          <cell r="O1285">
            <v>-2503</v>
          </cell>
          <cell r="P1285">
            <v>-18911</v>
          </cell>
          <cell r="Q1285">
            <v>10963</v>
          </cell>
          <cell r="R1285">
            <v>9041</v>
          </cell>
          <cell r="S1285">
            <v>87154</v>
          </cell>
        </row>
        <row r="1286">
          <cell r="D1286" t="str">
            <v>1260</v>
          </cell>
          <cell r="E1286" t="str">
            <v>244903</v>
          </cell>
          <cell r="F1286" t="str">
            <v xml:space="preserve">   </v>
          </cell>
          <cell r="G1286" t="str">
            <v>VERNON CONS ISD</v>
          </cell>
          <cell r="H1286">
            <v>517818</v>
          </cell>
          <cell r="I1286">
            <v>1309420</v>
          </cell>
          <cell r="J1286">
            <v>54041</v>
          </cell>
          <cell r="K1286">
            <v>-1014315</v>
          </cell>
          <cell r="L1286">
            <v>-319651</v>
          </cell>
          <cell r="M1286">
            <v>5551</v>
          </cell>
          <cell r="N1286">
            <v>-51248</v>
          </cell>
          <cell r="O1286">
            <v>-14176</v>
          </cell>
          <cell r="P1286">
            <v>-107112</v>
          </cell>
          <cell r="Q1286">
            <v>62093</v>
          </cell>
          <cell r="R1286">
            <v>-30575</v>
          </cell>
          <cell r="S1286">
            <v>411846</v>
          </cell>
        </row>
        <row r="1287">
          <cell r="D1287" t="str">
            <v>1262</v>
          </cell>
          <cell r="E1287" t="str">
            <v>235902</v>
          </cell>
          <cell r="F1287" t="str">
            <v xml:space="preserve">   </v>
          </cell>
          <cell r="G1287" t="str">
            <v>VICTORIA ISD</v>
          </cell>
          <cell r="H1287">
            <v>4150507</v>
          </cell>
          <cell r="I1287">
            <v>10495492</v>
          </cell>
          <cell r="J1287">
            <v>433162</v>
          </cell>
          <cell r="K1287">
            <v>-8130113</v>
          </cell>
          <cell r="L1287">
            <v>-2562121</v>
          </cell>
          <cell r="M1287">
            <v>44495</v>
          </cell>
          <cell r="N1287">
            <v>-410776</v>
          </cell>
          <cell r="O1287">
            <v>-113623</v>
          </cell>
          <cell r="P1287">
            <v>-858541</v>
          </cell>
          <cell r="Q1287">
            <v>497701</v>
          </cell>
          <cell r="R1287">
            <v>-685315</v>
          </cell>
          <cell r="S1287">
            <v>2860868</v>
          </cell>
        </row>
        <row r="1288">
          <cell r="D1288" t="str">
            <v>1339</v>
          </cell>
          <cell r="E1288" t="str">
            <v>181907</v>
          </cell>
          <cell r="F1288" t="str">
            <v xml:space="preserve">   </v>
          </cell>
          <cell r="G1288" t="str">
            <v>VIDOR ISD</v>
          </cell>
          <cell r="H1288">
            <v>1273105</v>
          </cell>
          <cell r="I1288">
            <v>3219332</v>
          </cell>
          <cell r="J1288">
            <v>132866</v>
          </cell>
          <cell r="K1288">
            <v>-2493788</v>
          </cell>
          <cell r="L1288">
            <v>-785891</v>
          </cell>
          <cell r="M1288">
            <v>13648</v>
          </cell>
          <cell r="N1288">
            <v>-126000</v>
          </cell>
          <cell r="O1288">
            <v>-34852</v>
          </cell>
          <cell r="P1288">
            <v>-263344</v>
          </cell>
          <cell r="Q1288">
            <v>152662</v>
          </cell>
          <cell r="R1288">
            <v>-24940</v>
          </cell>
          <cell r="S1288">
            <v>1062798</v>
          </cell>
        </row>
        <row r="1289">
          <cell r="D1289" t="str">
            <v>1974</v>
          </cell>
          <cell r="E1289" t="str">
            <v>143904</v>
          </cell>
          <cell r="F1289" t="str">
            <v xml:space="preserve">   </v>
          </cell>
          <cell r="G1289" t="str">
            <v>VYSEHRAD ISD</v>
          </cell>
          <cell r="H1289">
            <v>24973</v>
          </cell>
          <cell r="I1289">
            <v>63149</v>
          </cell>
          <cell r="J1289">
            <v>2606</v>
          </cell>
          <cell r="K1289">
            <v>-48917</v>
          </cell>
          <cell r="L1289">
            <v>-15416</v>
          </cell>
          <cell r="M1289">
            <v>268</v>
          </cell>
          <cell r="N1289">
            <v>-2472</v>
          </cell>
          <cell r="O1289">
            <v>-684</v>
          </cell>
          <cell r="P1289">
            <v>-5166</v>
          </cell>
          <cell r="Q1289">
            <v>2995</v>
          </cell>
          <cell r="R1289">
            <v>551</v>
          </cell>
          <cell r="S1289">
            <v>21887</v>
          </cell>
        </row>
        <row r="1290">
          <cell r="D1290" t="str">
            <v>1264</v>
          </cell>
          <cell r="E1290" t="str">
            <v>161914</v>
          </cell>
          <cell r="F1290" t="str">
            <v xml:space="preserve">   </v>
          </cell>
          <cell r="G1290" t="str">
            <v>WACO ISD</v>
          </cell>
          <cell r="H1290">
            <v>5278856</v>
          </cell>
          <cell r="I1290">
            <v>13348776</v>
          </cell>
          <cell r="J1290">
            <v>550921</v>
          </cell>
          <cell r="K1290">
            <v>-10340349</v>
          </cell>
          <cell r="L1290">
            <v>-3258654</v>
          </cell>
          <cell r="M1290">
            <v>56592</v>
          </cell>
          <cell r="N1290">
            <v>-522451</v>
          </cell>
          <cell r="O1290">
            <v>-144512</v>
          </cell>
          <cell r="P1290">
            <v>-1091942</v>
          </cell>
          <cell r="Q1290">
            <v>633005</v>
          </cell>
          <cell r="R1290">
            <v>144363</v>
          </cell>
          <cell r="S1290">
            <v>4654605</v>
          </cell>
        </row>
        <row r="1291">
          <cell r="D1291" t="str">
            <v>1266</v>
          </cell>
          <cell r="E1291" t="str">
            <v>089905</v>
          </cell>
          <cell r="F1291" t="str">
            <v xml:space="preserve">   </v>
          </cell>
          <cell r="G1291" t="str">
            <v>WAELDER ISD</v>
          </cell>
          <cell r="H1291">
            <v>114151</v>
          </cell>
          <cell r="I1291">
            <v>288657</v>
          </cell>
          <cell r="J1291">
            <v>11913</v>
          </cell>
          <cell r="K1291">
            <v>-223602</v>
          </cell>
          <cell r="L1291">
            <v>-70466</v>
          </cell>
          <cell r="M1291">
            <v>1224</v>
          </cell>
          <cell r="N1291">
            <v>-11297</v>
          </cell>
          <cell r="O1291">
            <v>-3125</v>
          </cell>
          <cell r="P1291">
            <v>-23612</v>
          </cell>
          <cell r="Q1291">
            <v>13688</v>
          </cell>
          <cell r="R1291">
            <v>-3270</v>
          </cell>
          <cell r="S1291">
            <v>94261</v>
          </cell>
        </row>
        <row r="1292">
          <cell r="D1292" t="str">
            <v>1860</v>
          </cell>
          <cell r="E1292" t="str">
            <v>059902</v>
          </cell>
          <cell r="F1292" t="str">
            <v xml:space="preserve">   </v>
          </cell>
          <cell r="G1292" t="str">
            <v>WALCOTT ISD</v>
          </cell>
          <cell r="H1292">
            <v>30574</v>
          </cell>
          <cell r="I1292">
            <v>77314</v>
          </cell>
          <cell r="J1292">
            <v>3191</v>
          </cell>
          <cell r="K1292">
            <v>-59889</v>
          </cell>
          <cell r="L1292">
            <v>-18874</v>
          </cell>
          <cell r="M1292">
            <v>328</v>
          </cell>
          <cell r="N1292">
            <v>-3026</v>
          </cell>
          <cell r="O1292">
            <v>-837</v>
          </cell>
          <cell r="P1292">
            <v>-6324</v>
          </cell>
          <cell r="Q1292">
            <v>3666</v>
          </cell>
          <cell r="R1292">
            <v>4533</v>
          </cell>
          <cell r="S1292">
            <v>30656</v>
          </cell>
        </row>
        <row r="1293">
          <cell r="D1293" t="str">
            <v>1768</v>
          </cell>
          <cell r="E1293" t="str">
            <v>226906</v>
          </cell>
          <cell r="F1293" t="str">
            <v xml:space="preserve">   </v>
          </cell>
          <cell r="G1293" t="str">
            <v>WALL ISD</v>
          </cell>
          <cell r="H1293">
            <v>349892</v>
          </cell>
          <cell r="I1293">
            <v>884780</v>
          </cell>
          <cell r="J1293">
            <v>36516</v>
          </cell>
          <cell r="K1293">
            <v>-685376</v>
          </cell>
          <cell r="L1293">
            <v>-215989</v>
          </cell>
          <cell r="M1293">
            <v>3751</v>
          </cell>
          <cell r="N1293">
            <v>-34630</v>
          </cell>
          <cell r="O1293">
            <v>-9579</v>
          </cell>
          <cell r="P1293">
            <v>-72376</v>
          </cell>
          <cell r="Q1293">
            <v>41957</v>
          </cell>
          <cell r="R1293">
            <v>19771</v>
          </cell>
          <cell r="S1293">
            <v>318717</v>
          </cell>
        </row>
        <row r="1294">
          <cell r="D1294" t="str">
            <v>1267</v>
          </cell>
          <cell r="E1294" t="str">
            <v>237904</v>
          </cell>
          <cell r="F1294" t="str">
            <v xml:space="preserve">   </v>
          </cell>
          <cell r="G1294" t="str">
            <v>WALLER ISD</v>
          </cell>
          <cell r="H1294">
            <v>2527451</v>
          </cell>
          <cell r="I1294">
            <v>6391229</v>
          </cell>
          <cell r="J1294">
            <v>263774</v>
          </cell>
          <cell r="K1294">
            <v>-4950832</v>
          </cell>
          <cell r="L1294">
            <v>-1560203</v>
          </cell>
          <cell r="M1294">
            <v>27095</v>
          </cell>
          <cell r="N1294">
            <v>-250142</v>
          </cell>
          <cell r="O1294">
            <v>-69191</v>
          </cell>
          <cell r="P1294">
            <v>-522808</v>
          </cell>
          <cell r="Q1294">
            <v>303075</v>
          </cell>
          <cell r="R1294">
            <v>137278</v>
          </cell>
          <cell r="S1294">
            <v>2296726</v>
          </cell>
        </row>
        <row r="1295">
          <cell r="D1295" t="str">
            <v>1914</v>
          </cell>
          <cell r="E1295" t="str">
            <v>049908</v>
          </cell>
          <cell r="F1295" t="str">
            <v xml:space="preserve">   </v>
          </cell>
          <cell r="G1295" t="str">
            <v>WALNUT BEND ISD</v>
          </cell>
          <cell r="H1295">
            <v>17761</v>
          </cell>
          <cell r="I1295">
            <v>44912</v>
          </cell>
          <cell r="J1295">
            <v>1854</v>
          </cell>
          <cell r="K1295">
            <v>-34790</v>
          </cell>
          <cell r="L1295">
            <v>-10964</v>
          </cell>
          <cell r="M1295">
            <v>190</v>
          </cell>
          <cell r="N1295">
            <v>-1759</v>
          </cell>
          <cell r="O1295">
            <v>-486</v>
          </cell>
          <cell r="P1295">
            <v>-3674</v>
          </cell>
          <cell r="Q1295">
            <v>2130</v>
          </cell>
          <cell r="R1295">
            <v>-1</v>
          </cell>
          <cell r="S1295">
            <v>15173</v>
          </cell>
        </row>
        <row r="1296">
          <cell r="D1296" t="str">
            <v>1269</v>
          </cell>
          <cell r="E1296" t="str">
            <v>018905</v>
          </cell>
          <cell r="F1296" t="str">
            <v xml:space="preserve">   </v>
          </cell>
          <cell r="G1296" t="str">
            <v>WALNUT SPRINGS ISD</v>
          </cell>
          <cell r="H1296">
            <v>75833</v>
          </cell>
          <cell r="I1296">
            <v>191762</v>
          </cell>
          <cell r="J1296">
            <v>7914</v>
          </cell>
          <cell r="K1296">
            <v>-148544</v>
          </cell>
          <cell r="L1296">
            <v>-46812</v>
          </cell>
          <cell r="M1296">
            <v>813</v>
          </cell>
          <cell r="N1296">
            <v>-7504</v>
          </cell>
          <cell r="O1296">
            <v>-2076</v>
          </cell>
          <cell r="P1296">
            <v>-15686</v>
          </cell>
          <cell r="Q1296">
            <v>9093</v>
          </cell>
          <cell r="R1296">
            <v>16209</v>
          </cell>
          <cell r="S1296">
            <v>81002</v>
          </cell>
        </row>
        <row r="1297">
          <cell r="D1297" t="str">
            <v>1584</v>
          </cell>
          <cell r="E1297" t="str">
            <v>229904</v>
          </cell>
          <cell r="F1297" t="str">
            <v xml:space="preserve">   </v>
          </cell>
          <cell r="G1297" t="str">
            <v>WARREN ISD</v>
          </cell>
          <cell r="H1297">
            <v>369846</v>
          </cell>
          <cell r="I1297">
            <v>935239</v>
          </cell>
          <cell r="J1297">
            <v>38599</v>
          </cell>
          <cell r="K1297">
            <v>-724464</v>
          </cell>
          <cell r="L1297">
            <v>-228307</v>
          </cell>
          <cell r="M1297">
            <v>3965</v>
          </cell>
          <cell r="N1297">
            <v>-36604</v>
          </cell>
          <cell r="O1297">
            <v>-10125</v>
          </cell>
          <cell r="P1297">
            <v>-76503</v>
          </cell>
          <cell r="Q1297">
            <v>44350</v>
          </cell>
          <cell r="R1297">
            <v>50469</v>
          </cell>
          <cell r="S1297">
            <v>366465</v>
          </cell>
        </row>
        <row r="1298">
          <cell r="D1298" t="str">
            <v>1270</v>
          </cell>
          <cell r="E1298" t="str">
            <v>102903</v>
          </cell>
          <cell r="F1298" t="str">
            <v xml:space="preserve">   </v>
          </cell>
          <cell r="G1298" t="str">
            <v>WASKOM ISD</v>
          </cell>
          <cell r="H1298">
            <v>240787</v>
          </cell>
          <cell r="I1298">
            <v>608885</v>
          </cell>
          <cell r="J1298">
            <v>25129</v>
          </cell>
          <cell r="K1298">
            <v>-471660</v>
          </cell>
          <cell r="L1298">
            <v>-148639</v>
          </cell>
          <cell r="M1298">
            <v>2581</v>
          </cell>
          <cell r="N1298">
            <v>-23829</v>
          </cell>
          <cell r="O1298">
            <v>-6592</v>
          </cell>
          <cell r="P1298">
            <v>-49807</v>
          </cell>
          <cell r="Q1298">
            <v>28874</v>
          </cell>
          <cell r="R1298">
            <v>30801</v>
          </cell>
          <cell r="S1298">
            <v>236530</v>
          </cell>
        </row>
        <row r="1299">
          <cell r="D1299" t="str">
            <v>1271</v>
          </cell>
          <cell r="E1299" t="str">
            <v>226905</v>
          </cell>
          <cell r="F1299" t="str">
            <v xml:space="preserve">   </v>
          </cell>
          <cell r="G1299" t="str">
            <v>WATER VALLEY ISD</v>
          </cell>
          <cell r="H1299">
            <v>90786</v>
          </cell>
          <cell r="I1299">
            <v>229573</v>
          </cell>
          <cell r="J1299">
            <v>9475</v>
          </cell>
          <cell r="K1299">
            <v>-177834</v>
          </cell>
          <cell r="L1299">
            <v>-56042</v>
          </cell>
          <cell r="M1299">
            <v>973</v>
          </cell>
          <cell r="N1299">
            <v>-8986</v>
          </cell>
          <cell r="O1299">
            <v>-2485</v>
          </cell>
          <cell r="P1299">
            <v>-18779</v>
          </cell>
          <cell r="Q1299">
            <v>10886</v>
          </cell>
          <cell r="R1299">
            <v>-10037</v>
          </cell>
          <cell r="S1299">
            <v>67530</v>
          </cell>
        </row>
        <row r="1300">
          <cell r="D1300" t="str">
            <v>1272</v>
          </cell>
          <cell r="E1300" t="str">
            <v>070912</v>
          </cell>
          <cell r="F1300" t="str">
            <v xml:space="preserve">   </v>
          </cell>
          <cell r="G1300" t="str">
            <v>WAXAHACHIE ISD</v>
          </cell>
          <cell r="H1300">
            <v>2951619</v>
          </cell>
          <cell r="I1300">
            <v>7463833</v>
          </cell>
          <cell r="J1300">
            <v>308042</v>
          </cell>
          <cell r="K1300">
            <v>-5781702</v>
          </cell>
          <cell r="L1300">
            <v>-1822043</v>
          </cell>
          <cell r="M1300">
            <v>31643</v>
          </cell>
          <cell r="N1300">
            <v>-292123</v>
          </cell>
          <cell r="O1300">
            <v>-80803</v>
          </cell>
          <cell r="P1300">
            <v>-610548</v>
          </cell>
          <cell r="Q1300">
            <v>353939</v>
          </cell>
          <cell r="R1300">
            <v>214137</v>
          </cell>
          <cell r="S1300">
            <v>2735994</v>
          </cell>
        </row>
        <row r="1301">
          <cell r="D1301" t="str">
            <v>1273</v>
          </cell>
          <cell r="E1301" t="str">
            <v>184903</v>
          </cell>
          <cell r="F1301" t="str">
            <v xml:space="preserve">   </v>
          </cell>
          <cell r="G1301" t="str">
            <v>WEATHERFORD ISD</v>
          </cell>
          <cell r="H1301">
            <v>2613530</v>
          </cell>
          <cell r="I1301">
            <v>6608899</v>
          </cell>
          <cell r="J1301">
            <v>272758</v>
          </cell>
          <cell r="K1301">
            <v>-5119445</v>
          </cell>
          <cell r="L1301">
            <v>-1613340</v>
          </cell>
          <cell r="M1301">
            <v>28018</v>
          </cell>
          <cell r="N1301">
            <v>-258661</v>
          </cell>
          <cell r="O1301">
            <v>-71547</v>
          </cell>
          <cell r="P1301">
            <v>-540614</v>
          </cell>
          <cell r="Q1301">
            <v>313397</v>
          </cell>
          <cell r="R1301">
            <v>106037</v>
          </cell>
          <cell r="S1301">
            <v>2339032</v>
          </cell>
        </row>
        <row r="1302">
          <cell r="D1302" t="str">
            <v>1901</v>
          </cell>
          <cell r="E1302" t="str">
            <v>240904</v>
          </cell>
          <cell r="F1302" t="str">
            <v xml:space="preserve">   </v>
          </cell>
          <cell r="G1302" t="str">
            <v>WEBB CISD</v>
          </cell>
          <cell r="H1302">
            <v>147372</v>
          </cell>
          <cell r="I1302">
            <v>372664</v>
          </cell>
          <cell r="J1302">
            <v>15380</v>
          </cell>
          <cell r="K1302">
            <v>-288676</v>
          </cell>
          <cell r="L1302">
            <v>-90973</v>
          </cell>
          <cell r="M1302">
            <v>1580</v>
          </cell>
          <cell r="N1302">
            <v>-14587</v>
          </cell>
          <cell r="O1302">
            <v>-4034</v>
          </cell>
          <cell r="P1302">
            <v>-30484</v>
          </cell>
          <cell r="Q1302">
            <v>17672</v>
          </cell>
          <cell r="R1302">
            <v>12587</v>
          </cell>
          <cell r="S1302">
            <v>138501</v>
          </cell>
        </row>
        <row r="1303">
          <cell r="D1303" t="str">
            <v>1275</v>
          </cell>
          <cell r="E1303" t="str">
            <v>045905</v>
          </cell>
          <cell r="F1303" t="str">
            <v xml:space="preserve">   </v>
          </cell>
          <cell r="G1303" t="str">
            <v>WEIMAR ISD</v>
          </cell>
          <cell r="H1303">
            <v>189114</v>
          </cell>
          <cell r="I1303">
            <v>478218</v>
          </cell>
          <cell r="J1303">
            <v>19737</v>
          </cell>
          <cell r="K1303">
            <v>-370441</v>
          </cell>
          <cell r="L1303">
            <v>-116741</v>
          </cell>
          <cell r="M1303">
            <v>2027</v>
          </cell>
          <cell r="N1303">
            <v>-18716</v>
          </cell>
          <cell r="O1303">
            <v>-5177</v>
          </cell>
          <cell r="P1303">
            <v>-39119</v>
          </cell>
          <cell r="Q1303">
            <v>22677</v>
          </cell>
          <cell r="R1303">
            <v>3173</v>
          </cell>
          <cell r="S1303">
            <v>164752</v>
          </cell>
        </row>
        <row r="1304">
          <cell r="D1304" t="str">
            <v>1277</v>
          </cell>
          <cell r="E1304" t="str">
            <v>044902</v>
          </cell>
          <cell r="F1304" t="str">
            <v xml:space="preserve">   </v>
          </cell>
          <cell r="G1304" t="str">
            <v>WELLINGTON ISD</v>
          </cell>
          <cell r="H1304">
            <v>185505</v>
          </cell>
          <cell r="I1304">
            <v>469091</v>
          </cell>
          <cell r="J1304">
            <v>19360</v>
          </cell>
          <cell r="K1304">
            <v>-363372</v>
          </cell>
          <cell r="L1304">
            <v>-114513</v>
          </cell>
          <cell r="M1304">
            <v>1989</v>
          </cell>
          <cell r="N1304">
            <v>-18360</v>
          </cell>
          <cell r="O1304">
            <v>-5078</v>
          </cell>
          <cell r="P1304">
            <v>-38372</v>
          </cell>
          <cell r="Q1304">
            <v>22245</v>
          </cell>
          <cell r="R1304">
            <v>505</v>
          </cell>
          <cell r="S1304">
            <v>159000</v>
          </cell>
        </row>
        <row r="1305">
          <cell r="D1305" t="str">
            <v>1844</v>
          </cell>
          <cell r="E1305" t="str">
            <v>223904</v>
          </cell>
          <cell r="F1305" t="str">
            <v xml:space="preserve">   </v>
          </cell>
          <cell r="G1305" t="str">
            <v>WELLMAN-UNION ISD</v>
          </cell>
          <cell r="H1305">
            <v>83100</v>
          </cell>
          <cell r="I1305">
            <v>210137</v>
          </cell>
          <cell r="J1305">
            <v>8673</v>
          </cell>
          <cell r="K1305">
            <v>-162778</v>
          </cell>
          <cell r="L1305">
            <v>-51298</v>
          </cell>
          <cell r="M1305">
            <v>891</v>
          </cell>
          <cell r="N1305">
            <v>-8225</v>
          </cell>
          <cell r="O1305">
            <v>-2275</v>
          </cell>
          <cell r="P1305">
            <v>-17189</v>
          </cell>
          <cell r="Q1305">
            <v>9965</v>
          </cell>
          <cell r="R1305">
            <v>-10045</v>
          </cell>
          <cell r="S1305">
            <v>60956</v>
          </cell>
        </row>
        <row r="1306">
          <cell r="D1306" t="str">
            <v>1278</v>
          </cell>
          <cell r="E1306" t="str">
            <v>037909</v>
          </cell>
          <cell r="F1306" t="str">
            <v xml:space="preserve">   </v>
          </cell>
          <cell r="G1306" t="str">
            <v>WELLS ISD</v>
          </cell>
          <cell r="H1306">
            <v>91273</v>
          </cell>
          <cell r="I1306">
            <v>230804</v>
          </cell>
          <cell r="J1306">
            <v>9526</v>
          </cell>
          <cell r="K1306">
            <v>-178787</v>
          </cell>
          <cell r="L1306">
            <v>-56343</v>
          </cell>
          <cell r="M1306">
            <v>978</v>
          </cell>
          <cell r="N1306">
            <v>-9034</v>
          </cell>
          <cell r="O1306">
            <v>-2499</v>
          </cell>
          <cell r="P1306">
            <v>-18880</v>
          </cell>
          <cell r="Q1306">
            <v>10945</v>
          </cell>
          <cell r="R1306">
            <v>961</v>
          </cell>
          <cell r="S1306">
            <v>78944</v>
          </cell>
        </row>
        <row r="1307">
          <cell r="D1307" t="str">
            <v>1281</v>
          </cell>
          <cell r="E1307" t="str">
            <v>108913</v>
          </cell>
          <cell r="F1307" t="str">
            <v xml:space="preserve">   </v>
          </cell>
          <cell r="G1307" t="str">
            <v>WESLACO ISD</v>
          </cell>
          <cell r="H1307">
            <v>6132890</v>
          </cell>
          <cell r="I1307">
            <v>15508393</v>
          </cell>
          <cell r="J1307">
            <v>640051</v>
          </cell>
          <cell r="K1307">
            <v>-12013251</v>
          </cell>
          <cell r="L1307">
            <v>-3785852</v>
          </cell>
          <cell r="M1307">
            <v>65747</v>
          </cell>
          <cell r="N1307">
            <v>-606975</v>
          </cell>
          <cell r="O1307">
            <v>-167892</v>
          </cell>
          <cell r="P1307">
            <v>-1268601</v>
          </cell>
          <cell r="Q1307">
            <v>735416</v>
          </cell>
          <cell r="R1307">
            <v>-377951</v>
          </cell>
          <cell r="S1307">
            <v>4861975</v>
          </cell>
        </row>
        <row r="1308">
          <cell r="D1308" t="str">
            <v>0364</v>
          </cell>
          <cell r="E1308" t="str">
            <v>100908</v>
          </cell>
          <cell r="F1308" t="str">
            <v xml:space="preserve">   </v>
          </cell>
          <cell r="G1308" t="str">
            <v>WEST HARDIN CTY CISD</v>
          </cell>
          <cell r="H1308">
            <v>166866</v>
          </cell>
          <cell r="I1308">
            <v>421958</v>
          </cell>
          <cell r="J1308">
            <v>17415</v>
          </cell>
          <cell r="K1308">
            <v>-326861</v>
          </cell>
          <cell r="L1308">
            <v>-103007</v>
          </cell>
          <cell r="M1308">
            <v>1789</v>
          </cell>
          <cell r="N1308">
            <v>-16514</v>
          </cell>
          <cell r="O1308">
            <v>-4568</v>
          </cell>
          <cell r="P1308">
            <v>-34517</v>
          </cell>
          <cell r="Q1308">
            <v>20009</v>
          </cell>
          <cell r="R1308">
            <v>27459</v>
          </cell>
          <cell r="S1308">
            <v>170029</v>
          </cell>
        </row>
        <row r="1309">
          <cell r="D1309" t="str">
            <v>1282</v>
          </cell>
          <cell r="E1309" t="str">
            <v>161916</v>
          </cell>
          <cell r="F1309" t="str">
            <v xml:space="preserve">   </v>
          </cell>
          <cell r="G1309" t="str">
            <v>WEST ISD</v>
          </cell>
          <cell r="H1309">
            <v>311806</v>
          </cell>
          <cell r="I1309">
            <v>788471</v>
          </cell>
          <cell r="J1309">
            <v>32541</v>
          </cell>
          <cell r="K1309">
            <v>-610773</v>
          </cell>
          <cell r="L1309">
            <v>-192479</v>
          </cell>
          <cell r="M1309">
            <v>3343</v>
          </cell>
          <cell r="N1309">
            <v>-30860</v>
          </cell>
          <cell r="O1309">
            <v>-8536</v>
          </cell>
          <cell r="P1309">
            <v>-64498</v>
          </cell>
          <cell r="Q1309">
            <v>37390</v>
          </cell>
          <cell r="R1309">
            <v>-26400</v>
          </cell>
          <cell r="S1309">
            <v>240005</v>
          </cell>
        </row>
        <row r="1310">
          <cell r="D1310" t="str">
            <v>1287</v>
          </cell>
          <cell r="E1310" t="str">
            <v>181906</v>
          </cell>
          <cell r="F1310" t="str">
            <v xml:space="preserve">   </v>
          </cell>
          <cell r="G1310" t="str">
            <v>WEST ORANGE-COVE CISD</v>
          </cell>
          <cell r="H1310">
            <v>947336</v>
          </cell>
          <cell r="I1310">
            <v>2395553</v>
          </cell>
          <cell r="J1310">
            <v>98868</v>
          </cell>
          <cell r="K1310">
            <v>-1855665</v>
          </cell>
          <cell r="L1310">
            <v>-584793</v>
          </cell>
          <cell r="M1310">
            <v>10156</v>
          </cell>
          <cell r="N1310">
            <v>-93760</v>
          </cell>
          <cell r="O1310">
            <v>-25934</v>
          </cell>
          <cell r="P1310">
            <v>-195958</v>
          </cell>
          <cell r="Q1310">
            <v>113598</v>
          </cell>
          <cell r="R1310">
            <v>25343</v>
          </cell>
          <cell r="S1310">
            <v>834744</v>
          </cell>
        </row>
        <row r="1311">
          <cell r="D1311" t="str">
            <v>1551</v>
          </cell>
          <cell r="E1311" t="str">
            <v>178915</v>
          </cell>
          <cell r="F1311" t="str">
            <v xml:space="preserve">   </v>
          </cell>
          <cell r="G1311" t="str">
            <v>WEST OSO ISD</v>
          </cell>
          <cell r="H1311">
            <v>665131</v>
          </cell>
          <cell r="I1311">
            <v>1681933</v>
          </cell>
          <cell r="J1311">
            <v>69416</v>
          </cell>
          <cell r="K1311">
            <v>-1302874</v>
          </cell>
          <cell r="L1311">
            <v>-410587</v>
          </cell>
          <cell r="M1311">
            <v>7131</v>
          </cell>
          <cell r="N1311">
            <v>-65831</v>
          </cell>
          <cell r="O1311">
            <v>-18208</v>
          </cell>
          <cell r="P1311">
            <v>-137584</v>
          </cell>
          <cell r="Q1311">
            <v>79758</v>
          </cell>
          <cell r="R1311">
            <v>-242153</v>
          </cell>
          <cell r="S1311">
            <v>326132</v>
          </cell>
        </row>
        <row r="1312">
          <cell r="D1312" t="str">
            <v>1740</v>
          </cell>
          <cell r="E1312" t="str">
            <v>201914</v>
          </cell>
          <cell r="F1312" t="str">
            <v xml:space="preserve">   </v>
          </cell>
          <cell r="G1312" t="str">
            <v>WEST RUSK CTY CONS ISD</v>
          </cell>
          <cell r="H1312">
            <v>58909</v>
          </cell>
          <cell r="I1312">
            <v>148965</v>
          </cell>
          <cell r="J1312">
            <v>6148</v>
          </cell>
          <cell r="K1312">
            <v>-115393</v>
          </cell>
          <cell r="L1312">
            <v>-36365</v>
          </cell>
          <cell r="M1312">
            <v>632</v>
          </cell>
          <cell r="N1312">
            <v>-5831</v>
          </cell>
          <cell r="O1312">
            <v>-1613</v>
          </cell>
          <cell r="P1312">
            <v>-12186</v>
          </cell>
          <cell r="Q1312">
            <v>7064</v>
          </cell>
          <cell r="R1312">
            <v>-682</v>
          </cell>
          <cell r="S1312">
            <v>49648</v>
          </cell>
        </row>
        <row r="1313">
          <cell r="D1313" t="str">
            <v>1010</v>
          </cell>
          <cell r="E1313" t="str">
            <v>202905</v>
          </cell>
          <cell r="F1313" t="str">
            <v xml:space="preserve">   </v>
          </cell>
          <cell r="G1313" t="str">
            <v>WEST SABINE ISD</v>
          </cell>
          <cell r="H1313">
            <v>177010</v>
          </cell>
          <cell r="I1313">
            <v>447610</v>
          </cell>
          <cell r="J1313">
            <v>18473</v>
          </cell>
          <cell r="K1313">
            <v>-346731</v>
          </cell>
          <cell r="L1313">
            <v>-109269</v>
          </cell>
          <cell r="M1313">
            <v>1898</v>
          </cell>
          <cell r="N1313">
            <v>-17519</v>
          </cell>
          <cell r="O1313">
            <v>-4846</v>
          </cell>
          <cell r="P1313">
            <v>-36615</v>
          </cell>
          <cell r="Q1313">
            <v>21226</v>
          </cell>
          <cell r="R1313">
            <v>-36007</v>
          </cell>
          <cell r="S1313">
            <v>115230</v>
          </cell>
        </row>
        <row r="1314">
          <cell r="D1314" t="str">
            <v>1283</v>
          </cell>
          <cell r="E1314" t="str">
            <v>168903</v>
          </cell>
          <cell r="F1314" t="str">
            <v xml:space="preserve">   </v>
          </cell>
          <cell r="G1314" t="str">
            <v>WESTBROOK ISD</v>
          </cell>
          <cell r="H1314">
            <v>92998</v>
          </cell>
          <cell r="I1314">
            <v>235165</v>
          </cell>
          <cell r="J1314">
            <v>9706</v>
          </cell>
          <cell r="K1314">
            <v>-182166</v>
          </cell>
          <cell r="L1314">
            <v>-57408</v>
          </cell>
          <cell r="M1314">
            <v>997</v>
          </cell>
          <cell r="N1314">
            <v>-9203</v>
          </cell>
          <cell r="O1314">
            <v>-2546</v>
          </cell>
          <cell r="P1314">
            <v>-19237</v>
          </cell>
          <cell r="Q1314">
            <v>11152</v>
          </cell>
          <cell r="R1314">
            <v>1184</v>
          </cell>
          <cell r="S1314">
            <v>80642</v>
          </cell>
        </row>
        <row r="1315">
          <cell r="D1315" t="str">
            <v>1930</v>
          </cell>
          <cell r="E1315" t="str">
            <v>062905</v>
          </cell>
          <cell r="F1315" t="str">
            <v xml:space="preserve">   </v>
          </cell>
          <cell r="G1315" t="str">
            <v>WESTHOFF ISD</v>
          </cell>
          <cell r="H1315">
            <v>36551</v>
          </cell>
          <cell r="I1315">
            <v>92428</v>
          </cell>
          <cell r="J1315">
            <v>3815</v>
          </cell>
          <cell r="K1315">
            <v>-71598</v>
          </cell>
          <cell r="L1315">
            <v>-22563</v>
          </cell>
          <cell r="M1315">
            <v>392</v>
          </cell>
          <cell r="N1315">
            <v>-3617</v>
          </cell>
          <cell r="O1315">
            <v>-1001</v>
          </cell>
          <cell r="P1315">
            <v>-7561</v>
          </cell>
          <cell r="Q1315">
            <v>4383</v>
          </cell>
          <cell r="R1315">
            <v>4299</v>
          </cell>
          <cell r="S1315">
            <v>35528</v>
          </cell>
        </row>
        <row r="1316">
          <cell r="D1316" t="str">
            <v>1957</v>
          </cell>
          <cell r="E1316" t="str">
            <v>073904</v>
          </cell>
          <cell r="F1316" t="str">
            <v xml:space="preserve">   </v>
          </cell>
          <cell r="G1316" t="str">
            <v>WESTPHALIA ISD</v>
          </cell>
          <cell r="H1316">
            <v>38221</v>
          </cell>
          <cell r="I1316">
            <v>96651</v>
          </cell>
          <cell r="J1316">
            <v>3989</v>
          </cell>
          <cell r="K1316">
            <v>-74869</v>
          </cell>
          <cell r="L1316">
            <v>-23594</v>
          </cell>
          <cell r="M1316">
            <v>410</v>
          </cell>
          <cell r="N1316">
            <v>-3783</v>
          </cell>
          <cell r="O1316">
            <v>-1046</v>
          </cell>
          <cell r="P1316">
            <v>-7906</v>
          </cell>
          <cell r="Q1316">
            <v>4583</v>
          </cell>
          <cell r="R1316">
            <v>4980</v>
          </cell>
          <cell r="S1316">
            <v>37636</v>
          </cell>
        </row>
        <row r="1317">
          <cell r="D1317" t="str">
            <v>1721</v>
          </cell>
          <cell r="E1317" t="str">
            <v>001908</v>
          </cell>
          <cell r="F1317" t="str">
            <v xml:space="preserve">   </v>
          </cell>
          <cell r="G1317" t="str">
            <v>WESTWOOD ISD</v>
          </cell>
          <cell r="H1317">
            <v>409455</v>
          </cell>
          <cell r="I1317">
            <v>1035400</v>
          </cell>
          <cell r="J1317">
            <v>42732</v>
          </cell>
          <cell r="K1317">
            <v>-802051</v>
          </cell>
          <cell r="L1317">
            <v>-252758</v>
          </cell>
          <cell r="M1317">
            <v>4390</v>
          </cell>
          <cell r="N1317">
            <v>-40524</v>
          </cell>
          <cell r="O1317">
            <v>-11209</v>
          </cell>
          <cell r="P1317">
            <v>-84697</v>
          </cell>
          <cell r="Q1317">
            <v>49099</v>
          </cell>
          <cell r="R1317">
            <v>-16020</v>
          </cell>
          <cell r="S1317">
            <v>333817</v>
          </cell>
        </row>
        <row r="1318">
          <cell r="D1318" t="str">
            <v>1289</v>
          </cell>
          <cell r="E1318" t="str">
            <v>241904</v>
          </cell>
          <cell r="F1318" t="str">
            <v xml:space="preserve">   </v>
          </cell>
          <cell r="G1318" t="str">
            <v>WHARTON ISD</v>
          </cell>
          <cell r="H1318">
            <v>703578</v>
          </cell>
          <cell r="I1318">
            <v>1779155</v>
          </cell>
          <cell r="J1318">
            <v>73428</v>
          </cell>
          <cell r="K1318">
            <v>-1378185</v>
          </cell>
          <cell r="L1318">
            <v>-434321</v>
          </cell>
          <cell r="M1318">
            <v>7543</v>
          </cell>
          <cell r="N1318">
            <v>-69634</v>
          </cell>
          <cell r="O1318">
            <v>-19261</v>
          </cell>
          <cell r="P1318">
            <v>-145537</v>
          </cell>
          <cell r="Q1318">
            <v>84368</v>
          </cell>
          <cell r="R1318">
            <v>40234</v>
          </cell>
          <cell r="S1318">
            <v>641368</v>
          </cell>
        </row>
        <row r="1319">
          <cell r="D1319" t="str">
            <v>1290</v>
          </cell>
          <cell r="E1319" t="str">
            <v>242903</v>
          </cell>
          <cell r="F1319" t="str">
            <v xml:space="preserve">   </v>
          </cell>
          <cell r="G1319" t="str">
            <v>WHEELER ISD</v>
          </cell>
          <cell r="H1319">
            <v>108653</v>
          </cell>
          <cell r="I1319">
            <v>274753</v>
          </cell>
          <cell r="J1319">
            <v>11339</v>
          </cell>
          <cell r="K1319">
            <v>-212832</v>
          </cell>
          <cell r="L1319">
            <v>-67072</v>
          </cell>
          <cell r="M1319">
            <v>1165</v>
          </cell>
          <cell r="N1319">
            <v>-10754</v>
          </cell>
          <cell r="O1319">
            <v>-2974</v>
          </cell>
          <cell r="P1319">
            <v>-22475</v>
          </cell>
          <cell r="Q1319">
            <v>13029</v>
          </cell>
          <cell r="R1319">
            <v>6270</v>
          </cell>
          <cell r="S1319">
            <v>99102</v>
          </cell>
        </row>
        <row r="1320">
          <cell r="D1320" t="str">
            <v>1291</v>
          </cell>
          <cell r="E1320" t="str">
            <v>033904</v>
          </cell>
          <cell r="F1320" t="str">
            <v xml:space="preserve">   </v>
          </cell>
          <cell r="G1320" t="str">
            <v>WHITE DEER ISD</v>
          </cell>
          <cell r="H1320">
            <v>113837</v>
          </cell>
          <cell r="I1320">
            <v>287863</v>
          </cell>
          <cell r="J1320">
            <v>11880</v>
          </cell>
          <cell r="K1320">
            <v>-222987</v>
          </cell>
          <cell r="L1320">
            <v>-70272</v>
          </cell>
          <cell r="M1320">
            <v>1220</v>
          </cell>
          <cell r="N1320">
            <v>-11266</v>
          </cell>
          <cell r="O1320">
            <v>-3116</v>
          </cell>
          <cell r="P1320">
            <v>-23547</v>
          </cell>
          <cell r="Q1320">
            <v>13651</v>
          </cell>
          <cell r="R1320">
            <v>9743</v>
          </cell>
          <cell r="S1320">
            <v>107006</v>
          </cell>
        </row>
        <row r="1321">
          <cell r="D1321" t="str">
            <v>1734</v>
          </cell>
          <cell r="E1321" t="str">
            <v>092908</v>
          </cell>
          <cell r="F1321" t="str">
            <v xml:space="preserve">   </v>
          </cell>
          <cell r="G1321" t="str">
            <v>WHITE OAK ISD</v>
          </cell>
          <cell r="H1321">
            <v>350374</v>
          </cell>
          <cell r="I1321">
            <v>885999</v>
          </cell>
          <cell r="J1321">
            <v>36566</v>
          </cell>
          <cell r="K1321">
            <v>-686320</v>
          </cell>
          <cell r="L1321">
            <v>-216287</v>
          </cell>
          <cell r="M1321">
            <v>3756</v>
          </cell>
          <cell r="N1321">
            <v>-34677</v>
          </cell>
          <cell r="O1321">
            <v>-9592</v>
          </cell>
          <cell r="P1321">
            <v>-72476</v>
          </cell>
          <cell r="Q1321">
            <v>42014</v>
          </cell>
          <cell r="R1321">
            <v>-5431</v>
          </cell>
          <cell r="S1321">
            <v>293926</v>
          </cell>
        </row>
        <row r="1322">
          <cell r="D1322" t="str">
            <v>1693</v>
          </cell>
          <cell r="E1322" t="str">
            <v>220920</v>
          </cell>
          <cell r="F1322" t="str">
            <v xml:space="preserve">   </v>
          </cell>
          <cell r="G1322" t="str">
            <v>WHITE SETTLEMENT ISD</v>
          </cell>
          <cell r="H1322">
            <v>1914483</v>
          </cell>
          <cell r="I1322">
            <v>4841202</v>
          </cell>
          <cell r="J1322">
            <v>199803</v>
          </cell>
          <cell r="K1322">
            <v>-3750136</v>
          </cell>
          <cell r="L1322">
            <v>-1181816</v>
          </cell>
          <cell r="M1322">
            <v>20524</v>
          </cell>
          <cell r="N1322">
            <v>-189476</v>
          </cell>
          <cell r="O1322">
            <v>-52410</v>
          </cell>
          <cell r="P1322">
            <v>-396015</v>
          </cell>
          <cell r="Q1322">
            <v>229572</v>
          </cell>
          <cell r="R1322">
            <v>92479</v>
          </cell>
          <cell r="S1322">
            <v>1728210</v>
          </cell>
        </row>
        <row r="1323">
          <cell r="D1323" t="str">
            <v>1292</v>
          </cell>
          <cell r="E1323" t="str">
            <v>040902</v>
          </cell>
          <cell r="F1323" t="str">
            <v xml:space="preserve">   </v>
          </cell>
          <cell r="G1323" t="str">
            <v>WHITEFACE ISD</v>
          </cell>
          <cell r="H1323">
            <v>112027</v>
          </cell>
          <cell r="I1323">
            <v>283285</v>
          </cell>
          <cell r="J1323">
            <v>11692</v>
          </cell>
          <cell r="K1323">
            <v>-219441</v>
          </cell>
          <cell r="L1323">
            <v>-69154</v>
          </cell>
          <cell r="M1323">
            <v>1201</v>
          </cell>
          <cell r="N1323">
            <v>-11089</v>
          </cell>
          <cell r="O1323">
            <v>-3067</v>
          </cell>
          <cell r="P1323">
            <v>-23173</v>
          </cell>
          <cell r="Q1323">
            <v>13434</v>
          </cell>
          <cell r="R1323">
            <v>-9841</v>
          </cell>
          <cell r="S1323">
            <v>85874</v>
          </cell>
        </row>
        <row r="1324">
          <cell r="D1324" t="str">
            <v>1294</v>
          </cell>
          <cell r="E1324" t="str">
            <v>212906</v>
          </cell>
          <cell r="F1324" t="str">
            <v xml:space="preserve">   </v>
          </cell>
          <cell r="G1324" t="str">
            <v>WHITEHOUSE ISD</v>
          </cell>
          <cell r="H1324">
            <v>1283649</v>
          </cell>
          <cell r="I1324">
            <v>3245995</v>
          </cell>
          <cell r="J1324">
            <v>133966</v>
          </cell>
          <cell r="K1324">
            <v>-2514442</v>
          </cell>
          <cell r="L1324">
            <v>-792400</v>
          </cell>
          <cell r="M1324">
            <v>13761</v>
          </cell>
          <cell r="N1324">
            <v>-127042</v>
          </cell>
          <cell r="O1324">
            <v>-35141</v>
          </cell>
          <cell r="P1324">
            <v>-265525</v>
          </cell>
          <cell r="Q1324">
            <v>153927</v>
          </cell>
          <cell r="R1324">
            <v>24032</v>
          </cell>
          <cell r="S1324">
            <v>1120780</v>
          </cell>
        </row>
        <row r="1325">
          <cell r="D1325" t="str">
            <v>1295</v>
          </cell>
          <cell r="E1325" t="str">
            <v>091909</v>
          </cell>
          <cell r="F1325" t="str">
            <v xml:space="preserve">   </v>
          </cell>
          <cell r="G1325" t="str">
            <v>WHITESBORO ISD</v>
          </cell>
          <cell r="H1325">
            <v>414104</v>
          </cell>
          <cell r="I1325">
            <v>1047156</v>
          </cell>
          <cell r="J1325">
            <v>43217</v>
          </cell>
          <cell r="K1325">
            <v>-811157</v>
          </cell>
          <cell r="L1325">
            <v>-255628</v>
          </cell>
          <cell r="M1325">
            <v>4439</v>
          </cell>
          <cell r="N1325">
            <v>-40983</v>
          </cell>
          <cell r="O1325">
            <v>-11336</v>
          </cell>
          <cell r="P1325">
            <v>-85658</v>
          </cell>
          <cell r="Q1325">
            <v>49657</v>
          </cell>
          <cell r="R1325">
            <v>1851</v>
          </cell>
          <cell r="S1325">
            <v>355662</v>
          </cell>
        </row>
        <row r="1326">
          <cell r="D1326" t="str">
            <v>1296</v>
          </cell>
          <cell r="E1326" t="str">
            <v>091910</v>
          </cell>
          <cell r="F1326" t="str">
            <v xml:space="preserve">   </v>
          </cell>
          <cell r="G1326" t="str">
            <v>WHITEWRIGHT ISD</v>
          </cell>
          <cell r="H1326">
            <v>237135</v>
          </cell>
          <cell r="I1326">
            <v>599648</v>
          </cell>
          <cell r="J1326">
            <v>24748</v>
          </cell>
          <cell r="K1326">
            <v>-464505</v>
          </cell>
          <cell r="L1326">
            <v>-146384</v>
          </cell>
          <cell r="M1326">
            <v>2542</v>
          </cell>
          <cell r="N1326">
            <v>-23470</v>
          </cell>
          <cell r="O1326">
            <v>-6492</v>
          </cell>
          <cell r="P1326">
            <v>-49052</v>
          </cell>
          <cell r="Q1326">
            <v>28436</v>
          </cell>
          <cell r="R1326">
            <v>27085</v>
          </cell>
          <cell r="S1326">
            <v>229691</v>
          </cell>
        </row>
        <row r="1327">
          <cell r="D1327" t="str">
            <v>1297</v>
          </cell>
          <cell r="E1327" t="str">
            <v>110908</v>
          </cell>
          <cell r="F1327" t="str">
            <v xml:space="preserve">   </v>
          </cell>
          <cell r="G1327" t="str">
            <v>WHITHARRAL ISD</v>
          </cell>
          <cell r="H1327">
            <v>49773</v>
          </cell>
          <cell r="I1327">
            <v>125861</v>
          </cell>
          <cell r="J1327">
            <v>5194</v>
          </cell>
          <cell r="K1327">
            <v>-97496</v>
          </cell>
          <cell r="L1327">
            <v>-30725</v>
          </cell>
          <cell r="M1327">
            <v>534</v>
          </cell>
          <cell r="N1327">
            <v>-4926</v>
          </cell>
          <cell r="O1327">
            <v>-1363</v>
          </cell>
          <cell r="P1327">
            <v>-10296</v>
          </cell>
          <cell r="Q1327">
            <v>5968</v>
          </cell>
          <cell r="R1327">
            <v>-1409</v>
          </cell>
          <cell r="S1327">
            <v>41115</v>
          </cell>
        </row>
        <row r="1328">
          <cell r="D1328" t="str">
            <v>1298</v>
          </cell>
          <cell r="E1328" t="str">
            <v>109911</v>
          </cell>
          <cell r="F1328" t="str">
            <v xml:space="preserve">   </v>
          </cell>
          <cell r="G1328" t="str">
            <v>WHITNEY ISD</v>
          </cell>
          <cell r="H1328">
            <v>429644</v>
          </cell>
          <cell r="I1328">
            <v>1086451</v>
          </cell>
          <cell r="J1328">
            <v>44839</v>
          </cell>
          <cell r="K1328">
            <v>-841596</v>
          </cell>
          <cell r="L1328">
            <v>-265220</v>
          </cell>
          <cell r="M1328">
            <v>4606</v>
          </cell>
          <cell r="N1328">
            <v>-42523</v>
          </cell>
          <cell r="O1328">
            <v>-11762</v>
          </cell>
          <cell r="P1328">
            <v>-88873</v>
          </cell>
          <cell r="Q1328">
            <v>51520</v>
          </cell>
          <cell r="R1328">
            <v>66468</v>
          </cell>
          <cell r="S1328">
            <v>433554</v>
          </cell>
        </row>
        <row r="1329">
          <cell r="D1329" t="str">
            <v>1299</v>
          </cell>
          <cell r="E1329" t="str">
            <v>243905</v>
          </cell>
          <cell r="F1329" t="str">
            <v xml:space="preserve">   </v>
          </cell>
          <cell r="G1329" t="str">
            <v>WICHITA FALLS ISD</v>
          </cell>
          <cell r="H1329">
            <v>3646554</v>
          </cell>
          <cell r="I1329">
            <v>9221132</v>
          </cell>
          <cell r="J1329">
            <v>380568</v>
          </cell>
          <cell r="K1329">
            <v>-7142956</v>
          </cell>
          <cell r="L1329">
            <v>-2251029</v>
          </cell>
          <cell r="M1329">
            <v>39093</v>
          </cell>
          <cell r="N1329">
            <v>-360902</v>
          </cell>
          <cell r="O1329">
            <v>-99827</v>
          </cell>
          <cell r="P1329">
            <v>-754297</v>
          </cell>
          <cell r="Q1329">
            <v>437271</v>
          </cell>
          <cell r="R1329">
            <v>-1067854</v>
          </cell>
          <cell r="S1329">
            <v>2047753</v>
          </cell>
        </row>
        <row r="1330">
          <cell r="D1330" t="str">
            <v>1733</v>
          </cell>
          <cell r="E1330" t="str">
            <v>180904</v>
          </cell>
          <cell r="F1330" t="str">
            <v xml:space="preserve">   </v>
          </cell>
          <cell r="G1330" t="str">
            <v>WILDORADO ISD</v>
          </cell>
          <cell r="H1330">
            <v>49005</v>
          </cell>
          <cell r="I1330">
            <v>123921</v>
          </cell>
          <cell r="J1330">
            <v>5114</v>
          </cell>
          <cell r="K1330">
            <v>-95993</v>
          </cell>
          <cell r="L1330">
            <v>-30251</v>
          </cell>
          <cell r="M1330">
            <v>525</v>
          </cell>
          <cell r="N1330">
            <v>-4849</v>
          </cell>
          <cell r="O1330">
            <v>-1342</v>
          </cell>
          <cell r="P1330">
            <v>-10137</v>
          </cell>
          <cell r="Q1330">
            <v>5876</v>
          </cell>
          <cell r="R1330">
            <v>16162</v>
          </cell>
          <cell r="S1330">
            <v>58031</v>
          </cell>
        </row>
        <row r="1331">
          <cell r="D1331" t="str">
            <v>1301</v>
          </cell>
          <cell r="E1331" t="str">
            <v>170904</v>
          </cell>
          <cell r="F1331" t="str">
            <v xml:space="preserve">   </v>
          </cell>
          <cell r="G1331" t="str">
            <v>WILLIS ISD</v>
          </cell>
          <cell r="H1331">
            <v>2272338</v>
          </cell>
          <cell r="I1331">
            <v>5746119</v>
          </cell>
          <cell r="J1331">
            <v>237150</v>
          </cell>
          <cell r="K1331">
            <v>-4451110</v>
          </cell>
          <cell r="L1331">
            <v>-1402721</v>
          </cell>
          <cell r="M1331">
            <v>24361</v>
          </cell>
          <cell r="N1331">
            <v>-224896</v>
          </cell>
          <cell r="O1331">
            <v>-62207</v>
          </cell>
          <cell r="P1331">
            <v>-470038</v>
          </cell>
          <cell r="Q1331">
            <v>272484</v>
          </cell>
          <cell r="R1331">
            <v>87027</v>
          </cell>
          <cell r="S1331">
            <v>2028507</v>
          </cell>
        </row>
        <row r="1332">
          <cell r="D1332" t="str">
            <v>1303</v>
          </cell>
          <cell r="E1332" t="str">
            <v>234907</v>
          </cell>
          <cell r="F1332" t="str">
            <v xml:space="preserve">   </v>
          </cell>
          <cell r="G1332" t="str">
            <v>WILLS POINT ISD</v>
          </cell>
          <cell r="H1332">
            <v>701961</v>
          </cell>
          <cell r="I1332">
            <v>1775067</v>
          </cell>
          <cell r="J1332">
            <v>73259</v>
          </cell>
          <cell r="K1332">
            <v>-1375018</v>
          </cell>
          <cell r="L1332">
            <v>-433323</v>
          </cell>
          <cell r="M1332">
            <v>7525</v>
          </cell>
          <cell r="N1332">
            <v>-69474</v>
          </cell>
          <cell r="O1332">
            <v>-19217</v>
          </cell>
          <cell r="P1332">
            <v>-145202</v>
          </cell>
          <cell r="Q1332">
            <v>84175</v>
          </cell>
          <cell r="R1332">
            <v>-31201</v>
          </cell>
          <cell r="S1332">
            <v>568552</v>
          </cell>
        </row>
        <row r="1333">
          <cell r="D1333" t="str">
            <v>1305</v>
          </cell>
          <cell r="E1333" t="str">
            <v>153907</v>
          </cell>
          <cell r="F1333" t="str">
            <v xml:space="preserve">   </v>
          </cell>
          <cell r="G1333" t="str">
            <v>WILSON ISD</v>
          </cell>
          <cell r="H1333">
            <v>104436</v>
          </cell>
          <cell r="I1333">
            <v>264090</v>
          </cell>
          <cell r="J1333">
            <v>10899</v>
          </cell>
          <cell r="K1333">
            <v>-204572</v>
          </cell>
          <cell r="L1333">
            <v>-64469</v>
          </cell>
          <cell r="M1333">
            <v>1120</v>
          </cell>
          <cell r="N1333">
            <v>-10335</v>
          </cell>
          <cell r="O1333">
            <v>-2859</v>
          </cell>
          <cell r="P1333">
            <v>-21603</v>
          </cell>
          <cell r="Q1333">
            <v>12523</v>
          </cell>
          <cell r="R1333">
            <v>-13768</v>
          </cell>
          <cell r="S1333">
            <v>75462</v>
          </cell>
        </row>
        <row r="1334">
          <cell r="D1334" t="str">
            <v>2005</v>
          </cell>
          <cell r="E1334" t="str">
            <v>105905</v>
          </cell>
          <cell r="F1334" t="str">
            <v xml:space="preserve">   </v>
          </cell>
          <cell r="G1334" t="str">
            <v>WIMBERLEY ISD</v>
          </cell>
          <cell r="H1334">
            <v>753023</v>
          </cell>
          <cell r="I1334">
            <v>1904189</v>
          </cell>
          <cell r="J1334">
            <v>78588</v>
          </cell>
          <cell r="K1334">
            <v>-1475040</v>
          </cell>
          <cell r="L1334">
            <v>-464844</v>
          </cell>
          <cell r="M1334">
            <v>8073</v>
          </cell>
          <cell r="N1334">
            <v>-74526</v>
          </cell>
          <cell r="O1334">
            <v>-20615</v>
          </cell>
          <cell r="P1334">
            <v>-155764</v>
          </cell>
          <cell r="Q1334">
            <v>90298</v>
          </cell>
          <cell r="R1334">
            <v>81912</v>
          </cell>
          <cell r="S1334">
            <v>725294</v>
          </cell>
        </row>
        <row r="1335">
          <cell r="D1335" t="str">
            <v>1826</v>
          </cell>
          <cell r="E1335" t="str">
            <v>236903</v>
          </cell>
          <cell r="F1335" t="str">
            <v xml:space="preserve">   </v>
          </cell>
          <cell r="G1335" t="str">
            <v>WINDHAM SCHOOL DISTRICT</v>
          </cell>
          <cell r="H1335">
            <v>1336524</v>
          </cell>
          <cell r="I1335">
            <v>3379703</v>
          </cell>
          <cell r="J1335">
            <v>139485</v>
          </cell>
          <cell r="K1335">
            <v>-2618016</v>
          </cell>
          <cell r="L1335">
            <v>-825041</v>
          </cell>
          <cell r="M1335">
            <v>14328</v>
          </cell>
          <cell r="N1335">
            <v>-132276</v>
          </cell>
          <cell r="O1335">
            <v>-36588</v>
          </cell>
          <cell r="P1335">
            <v>-276463</v>
          </cell>
          <cell r="Q1335">
            <v>160267</v>
          </cell>
          <cell r="R1335">
            <v>-53152</v>
          </cell>
          <cell r="S1335">
            <v>1088771</v>
          </cell>
        </row>
        <row r="1336">
          <cell r="D1336" t="str">
            <v>1614</v>
          </cell>
          <cell r="E1336" t="str">
            <v>005904</v>
          </cell>
          <cell r="F1336" t="str">
            <v xml:space="preserve">   </v>
          </cell>
          <cell r="G1336" t="str">
            <v>WINDTHORST ISD</v>
          </cell>
          <cell r="H1336">
            <v>100050</v>
          </cell>
          <cell r="I1336">
            <v>252999</v>
          </cell>
          <cell r="J1336">
            <v>10442</v>
          </cell>
          <cell r="K1336">
            <v>-195980</v>
          </cell>
          <cell r="L1336">
            <v>-61761</v>
          </cell>
          <cell r="M1336">
            <v>1073</v>
          </cell>
          <cell r="N1336">
            <v>-9904</v>
          </cell>
          <cell r="O1336">
            <v>-2739</v>
          </cell>
          <cell r="P1336">
            <v>-20696</v>
          </cell>
          <cell r="Q1336">
            <v>11997</v>
          </cell>
          <cell r="R1336">
            <v>-2209</v>
          </cell>
          <cell r="S1336">
            <v>83272</v>
          </cell>
        </row>
        <row r="1337">
          <cell r="D1337" t="str">
            <v>1310</v>
          </cell>
          <cell r="E1337" t="str">
            <v>248902</v>
          </cell>
          <cell r="F1337" t="str">
            <v xml:space="preserve">   </v>
          </cell>
          <cell r="G1337" t="str">
            <v>WINK-LOVING CONS ISD</v>
          </cell>
          <cell r="H1337">
            <v>172675</v>
          </cell>
          <cell r="I1337">
            <v>436649</v>
          </cell>
          <cell r="J1337">
            <v>18021</v>
          </cell>
          <cell r="K1337">
            <v>-338241</v>
          </cell>
          <cell r="L1337">
            <v>-106593</v>
          </cell>
          <cell r="M1337">
            <v>1851</v>
          </cell>
          <cell r="N1337">
            <v>-17089</v>
          </cell>
          <cell r="O1337">
            <v>-4727</v>
          </cell>
          <cell r="P1337">
            <v>-35718</v>
          </cell>
          <cell r="Q1337">
            <v>20706</v>
          </cell>
          <cell r="R1337">
            <v>6477</v>
          </cell>
          <cell r="S1337">
            <v>154011</v>
          </cell>
        </row>
        <row r="1338">
          <cell r="D1338" t="str">
            <v>1311</v>
          </cell>
          <cell r="E1338" t="str">
            <v>250907</v>
          </cell>
          <cell r="F1338" t="str">
            <v xml:space="preserve">   </v>
          </cell>
          <cell r="G1338" t="str">
            <v>WINNSBORO ISD</v>
          </cell>
          <cell r="H1338">
            <v>381428</v>
          </cell>
          <cell r="I1338">
            <v>964527</v>
          </cell>
          <cell r="J1338">
            <v>39807</v>
          </cell>
          <cell r="K1338">
            <v>-747151</v>
          </cell>
          <cell r="L1338">
            <v>-235457</v>
          </cell>
          <cell r="M1338">
            <v>4089</v>
          </cell>
          <cell r="N1338">
            <v>-37749</v>
          </cell>
          <cell r="O1338">
            <v>-10442</v>
          </cell>
          <cell r="P1338">
            <v>-78899</v>
          </cell>
          <cell r="Q1338">
            <v>45738</v>
          </cell>
          <cell r="R1338">
            <v>24894</v>
          </cell>
          <cell r="S1338">
            <v>350785</v>
          </cell>
        </row>
        <row r="1339">
          <cell r="D1339" t="str">
            <v>1659</v>
          </cell>
          <cell r="E1339" t="str">
            <v>212910</v>
          </cell>
          <cell r="F1339" t="str">
            <v xml:space="preserve">   </v>
          </cell>
          <cell r="G1339" t="str">
            <v>WINONA ISD</v>
          </cell>
          <cell r="H1339">
            <v>334920</v>
          </cell>
          <cell r="I1339">
            <v>846920</v>
          </cell>
          <cell r="J1339">
            <v>34953</v>
          </cell>
          <cell r="K1339">
            <v>-656049</v>
          </cell>
          <cell r="L1339">
            <v>-206747</v>
          </cell>
          <cell r="M1339">
            <v>3590</v>
          </cell>
          <cell r="N1339">
            <v>-33145</v>
          </cell>
          <cell r="O1339">
            <v>-9169</v>
          </cell>
          <cell r="P1339">
            <v>-69279</v>
          </cell>
          <cell r="Q1339">
            <v>40161</v>
          </cell>
          <cell r="R1339">
            <v>34490</v>
          </cell>
          <cell r="S1339">
            <v>320645</v>
          </cell>
        </row>
        <row r="1340">
          <cell r="D1340" t="str">
            <v>1312</v>
          </cell>
          <cell r="E1340" t="str">
            <v>200904</v>
          </cell>
          <cell r="F1340" t="str">
            <v xml:space="preserve">   </v>
          </cell>
          <cell r="G1340" t="str">
            <v>WINTERS ISD</v>
          </cell>
          <cell r="H1340">
            <v>203773</v>
          </cell>
          <cell r="I1340">
            <v>515287</v>
          </cell>
          <cell r="J1340">
            <v>21267</v>
          </cell>
          <cell r="K1340">
            <v>-399156</v>
          </cell>
          <cell r="L1340">
            <v>-125790</v>
          </cell>
          <cell r="M1340">
            <v>2185</v>
          </cell>
          <cell r="N1340">
            <v>-20168</v>
          </cell>
          <cell r="O1340">
            <v>-5578</v>
          </cell>
          <cell r="P1340">
            <v>-42151</v>
          </cell>
          <cell r="Q1340">
            <v>24435</v>
          </cell>
          <cell r="R1340">
            <v>30841</v>
          </cell>
          <cell r="S1340">
            <v>204945</v>
          </cell>
        </row>
        <row r="1341">
          <cell r="D1341" t="str">
            <v>1313</v>
          </cell>
          <cell r="E1341" t="str">
            <v>174906</v>
          </cell>
          <cell r="F1341" t="str">
            <v xml:space="preserve">   </v>
          </cell>
          <cell r="G1341" t="str">
            <v>WODEN ISD</v>
          </cell>
          <cell r="H1341">
            <v>232578</v>
          </cell>
          <cell r="I1341">
            <v>588125</v>
          </cell>
          <cell r="J1341">
            <v>24273</v>
          </cell>
          <cell r="K1341">
            <v>-455579</v>
          </cell>
          <cell r="L1341">
            <v>-143571</v>
          </cell>
          <cell r="M1341">
            <v>2493</v>
          </cell>
          <cell r="N1341">
            <v>-23017</v>
          </cell>
          <cell r="O1341">
            <v>-6367</v>
          </cell>
          <cell r="P1341">
            <v>-48109</v>
          </cell>
          <cell r="Q1341">
            <v>27889</v>
          </cell>
          <cell r="R1341">
            <v>-1701</v>
          </cell>
          <cell r="S1341">
            <v>197014</v>
          </cell>
        </row>
        <row r="1342">
          <cell r="D1342" t="str">
            <v>1314</v>
          </cell>
          <cell r="E1342" t="str">
            <v>116909</v>
          </cell>
          <cell r="F1342" t="str">
            <v xml:space="preserve">   </v>
          </cell>
          <cell r="G1342" t="str">
            <v>WOLFE CITY ISD</v>
          </cell>
          <cell r="H1342">
            <v>213695</v>
          </cell>
          <cell r="I1342">
            <v>540376</v>
          </cell>
          <cell r="J1342">
            <v>22302</v>
          </cell>
          <cell r="K1342">
            <v>-418591</v>
          </cell>
          <cell r="L1342">
            <v>-131915</v>
          </cell>
          <cell r="M1342">
            <v>2291</v>
          </cell>
          <cell r="N1342">
            <v>-21150</v>
          </cell>
          <cell r="O1342">
            <v>-5850</v>
          </cell>
          <cell r="P1342">
            <v>-44203</v>
          </cell>
          <cell r="Q1342">
            <v>25625</v>
          </cell>
          <cell r="R1342">
            <v>-14653</v>
          </cell>
          <cell r="S1342">
            <v>167927</v>
          </cell>
        </row>
        <row r="1343">
          <cell r="D1343" t="str">
            <v>1317</v>
          </cell>
          <cell r="E1343" t="str">
            <v>196902</v>
          </cell>
          <cell r="F1343" t="str">
            <v xml:space="preserve">   </v>
          </cell>
          <cell r="G1343" t="str">
            <v>WOODSBORO ISD</v>
          </cell>
          <cell r="H1343">
            <v>118515</v>
          </cell>
          <cell r="I1343">
            <v>299692</v>
          </cell>
          <cell r="J1343">
            <v>12369</v>
          </cell>
          <cell r="K1343">
            <v>-232150</v>
          </cell>
          <cell r="L1343">
            <v>-73160</v>
          </cell>
          <cell r="M1343">
            <v>1271</v>
          </cell>
          <cell r="N1343">
            <v>-11730</v>
          </cell>
          <cell r="O1343">
            <v>-3244</v>
          </cell>
          <cell r="P1343">
            <v>-24515</v>
          </cell>
          <cell r="Q1343">
            <v>14212</v>
          </cell>
          <cell r="R1343">
            <v>-44226</v>
          </cell>
          <cell r="S1343">
            <v>57034</v>
          </cell>
        </row>
        <row r="1344">
          <cell r="D1344" t="str">
            <v>1318</v>
          </cell>
          <cell r="E1344" t="str">
            <v>224902</v>
          </cell>
          <cell r="F1344" t="str">
            <v xml:space="preserve">   </v>
          </cell>
          <cell r="G1344" t="str">
            <v>WOODSON ISD</v>
          </cell>
          <cell r="H1344">
            <v>63096</v>
          </cell>
          <cell r="I1344">
            <v>159551</v>
          </cell>
          <cell r="J1344">
            <v>6585</v>
          </cell>
          <cell r="K1344">
            <v>-123593</v>
          </cell>
          <cell r="L1344">
            <v>-38949</v>
          </cell>
          <cell r="M1344">
            <v>676</v>
          </cell>
          <cell r="N1344">
            <v>-6244</v>
          </cell>
          <cell r="O1344">
            <v>-1727</v>
          </cell>
          <cell r="P1344">
            <v>-13051</v>
          </cell>
          <cell r="Q1344">
            <v>7566</v>
          </cell>
          <cell r="R1344">
            <v>17268</v>
          </cell>
          <cell r="S1344">
            <v>71178</v>
          </cell>
        </row>
        <row r="1345">
          <cell r="D1345" t="str">
            <v>1319</v>
          </cell>
          <cell r="E1345" t="str">
            <v>229903</v>
          </cell>
          <cell r="F1345" t="str">
            <v xml:space="preserve">   </v>
          </cell>
          <cell r="G1345" t="str">
            <v>WOODVILLE ISD</v>
          </cell>
          <cell r="H1345">
            <v>510593</v>
          </cell>
          <cell r="I1345">
            <v>1291150</v>
          </cell>
          <cell r="J1345">
            <v>53287</v>
          </cell>
          <cell r="K1345">
            <v>-1000162</v>
          </cell>
          <cell r="L1345">
            <v>-315191</v>
          </cell>
          <cell r="M1345">
            <v>5474</v>
          </cell>
          <cell r="N1345">
            <v>-50532</v>
          </cell>
          <cell r="O1345">
            <v>-13978</v>
          </cell>
          <cell r="P1345">
            <v>-105617</v>
          </cell>
          <cell r="Q1345">
            <v>61227</v>
          </cell>
          <cell r="R1345">
            <v>56829</v>
          </cell>
          <cell r="S1345">
            <v>493080</v>
          </cell>
        </row>
        <row r="1346">
          <cell r="D1346" t="str">
            <v>1320</v>
          </cell>
          <cell r="E1346" t="str">
            <v>081905</v>
          </cell>
          <cell r="F1346" t="str">
            <v xml:space="preserve">   </v>
          </cell>
          <cell r="G1346" t="str">
            <v>WORTHAM ISD</v>
          </cell>
          <cell r="H1346">
            <v>114822</v>
          </cell>
          <cell r="I1346">
            <v>290353</v>
          </cell>
          <cell r="J1346">
            <v>11983</v>
          </cell>
          <cell r="K1346">
            <v>-224916</v>
          </cell>
          <cell r="L1346">
            <v>-70880</v>
          </cell>
          <cell r="M1346">
            <v>1231</v>
          </cell>
          <cell r="N1346">
            <v>-11363</v>
          </cell>
          <cell r="O1346">
            <v>-3143</v>
          </cell>
          <cell r="P1346">
            <v>-23751</v>
          </cell>
          <cell r="Q1346">
            <v>13769</v>
          </cell>
          <cell r="R1346">
            <v>-15298</v>
          </cell>
          <cell r="S1346">
            <v>82807</v>
          </cell>
        </row>
        <row r="1347">
          <cell r="D1347" t="str">
            <v>1321</v>
          </cell>
          <cell r="E1347" t="str">
            <v>043914</v>
          </cell>
          <cell r="F1347" t="str">
            <v xml:space="preserve">   </v>
          </cell>
          <cell r="G1347" t="str">
            <v>WYLIE ISD</v>
          </cell>
          <cell r="H1347">
            <v>4932372</v>
          </cell>
          <cell r="I1347">
            <v>12472613</v>
          </cell>
          <cell r="J1347">
            <v>514761</v>
          </cell>
          <cell r="K1347">
            <v>-9661648</v>
          </cell>
          <cell r="L1347">
            <v>-3044768</v>
          </cell>
          <cell r="M1347">
            <v>52877</v>
          </cell>
          <cell r="N1347">
            <v>-488160</v>
          </cell>
          <cell r="O1347">
            <v>-135027</v>
          </cell>
          <cell r="P1347">
            <v>-1020271</v>
          </cell>
          <cell r="Q1347">
            <v>591457</v>
          </cell>
          <cell r="R1347">
            <v>291275</v>
          </cell>
          <cell r="S1347">
            <v>4505481</v>
          </cell>
        </row>
        <row r="1348">
          <cell r="D1348" t="str">
            <v>1879</v>
          </cell>
          <cell r="E1348" t="str">
            <v>221912</v>
          </cell>
          <cell r="F1348" t="str">
            <v xml:space="preserve">   </v>
          </cell>
          <cell r="G1348" t="str">
            <v>WYLIE ISD</v>
          </cell>
          <cell r="H1348">
            <v>965606</v>
          </cell>
          <cell r="I1348">
            <v>2441753</v>
          </cell>
          <cell r="J1348">
            <v>100774</v>
          </cell>
          <cell r="K1348">
            <v>-1891452</v>
          </cell>
          <cell r="L1348">
            <v>-596072</v>
          </cell>
          <cell r="M1348">
            <v>10352</v>
          </cell>
          <cell r="N1348">
            <v>-95566</v>
          </cell>
          <cell r="O1348">
            <v>-26434</v>
          </cell>
          <cell r="P1348">
            <v>-199738</v>
          </cell>
          <cell r="Q1348">
            <v>115789</v>
          </cell>
          <cell r="R1348">
            <v>184334</v>
          </cell>
          <cell r="S1348">
            <v>1009346</v>
          </cell>
        </row>
        <row r="1349">
          <cell r="D1349" t="str">
            <v>1381</v>
          </cell>
          <cell r="E1349" t="str">
            <v>250905</v>
          </cell>
          <cell r="F1349" t="str">
            <v xml:space="preserve">   </v>
          </cell>
          <cell r="G1349" t="str">
            <v>YANTIS ISD</v>
          </cell>
          <cell r="H1349">
            <v>92303</v>
          </cell>
          <cell r="I1349">
            <v>233408</v>
          </cell>
          <cell r="J1349">
            <v>9633</v>
          </cell>
          <cell r="K1349">
            <v>-180805</v>
          </cell>
          <cell r="L1349">
            <v>-56979</v>
          </cell>
          <cell r="M1349">
            <v>990</v>
          </cell>
          <cell r="N1349">
            <v>-9136</v>
          </cell>
          <cell r="O1349">
            <v>-2527</v>
          </cell>
          <cell r="P1349">
            <v>-19093</v>
          </cell>
          <cell r="Q1349">
            <v>11068</v>
          </cell>
          <cell r="R1349">
            <v>-17514</v>
          </cell>
          <cell r="S1349">
            <v>61348</v>
          </cell>
        </row>
        <row r="1350">
          <cell r="D1350" t="str">
            <v>1322</v>
          </cell>
          <cell r="E1350" t="str">
            <v>062903</v>
          </cell>
          <cell r="F1350" t="str">
            <v xml:space="preserve">   </v>
          </cell>
          <cell r="G1350" t="str">
            <v>YOAKUM ISD</v>
          </cell>
          <cell r="H1350">
            <v>568218</v>
          </cell>
          <cell r="I1350">
            <v>1436867</v>
          </cell>
          <cell r="J1350">
            <v>59301</v>
          </cell>
          <cell r="K1350">
            <v>-1113039</v>
          </cell>
          <cell r="L1350">
            <v>-350763</v>
          </cell>
          <cell r="M1350">
            <v>6092</v>
          </cell>
          <cell r="N1350">
            <v>-56236</v>
          </cell>
          <cell r="O1350">
            <v>-15555</v>
          </cell>
          <cell r="P1350">
            <v>-117537</v>
          </cell>
          <cell r="Q1350">
            <v>68137</v>
          </cell>
          <cell r="R1350">
            <v>-10450</v>
          </cell>
          <cell r="S1350">
            <v>475035</v>
          </cell>
        </row>
        <row r="1351">
          <cell r="D1351" t="str">
            <v>1323</v>
          </cell>
          <cell r="E1351" t="str">
            <v>062904</v>
          </cell>
          <cell r="F1351" t="str">
            <v xml:space="preserve">   </v>
          </cell>
          <cell r="G1351" t="str">
            <v>YORKTOWN ISD</v>
          </cell>
          <cell r="H1351">
            <v>139379</v>
          </cell>
          <cell r="I1351">
            <v>352450</v>
          </cell>
          <cell r="J1351">
            <v>14546</v>
          </cell>
          <cell r="K1351">
            <v>-273018</v>
          </cell>
          <cell r="L1351">
            <v>-86039</v>
          </cell>
          <cell r="M1351">
            <v>1494</v>
          </cell>
          <cell r="N1351">
            <v>-13794</v>
          </cell>
          <cell r="O1351">
            <v>-3816</v>
          </cell>
          <cell r="P1351">
            <v>-28831</v>
          </cell>
          <cell r="Q1351">
            <v>16713</v>
          </cell>
          <cell r="R1351">
            <v>9834</v>
          </cell>
          <cell r="S1351">
            <v>128918</v>
          </cell>
        </row>
        <row r="1352">
          <cell r="D1352" t="str">
            <v>1341</v>
          </cell>
          <cell r="E1352" t="str">
            <v>071905</v>
          </cell>
          <cell r="F1352" t="str">
            <v xml:space="preserve">   </v>
          </cell>
          <cell r="G1352" t="str">
            <v>YSLETA ISD</v>
          </cell>
          <cell r="H1352">
            <v>13497256</v>
          </cell>
          <cell r="I1352">
            <v>34130850</v>
          </cell>
          <cell r="J1352">
            <v>1408624</v>
          </cell>
          <cell r="K1352">
            <v>-26438746</v>
          </cell>
          <cell r="L1352">
            <v>-8331897</v>
          </cell>
          <cell r="M1352">
            <v>144697</v>
          </cell>
          <cell r="N1352">
            <v>-1335832</v>
          </cell>
          <cell r="O1352">
            <v>-369497</v>
          </cell>
          <cell r="P1352">
            <v>-2791935</v>
          </cell>
          <cell r="Q1352">
            <v>1618502</v>
          </cell>
          <cell r="R1352">
            <v>-632065</v>
          </cell>
          <cell r="S1352">
            <v>10899957</v>
          </cell>
        </row>
        <row r="1353">
          <cell r="D1353" t="str">
            <v>1628</v>
          </cell>
          <cell r="E1353" t="str">
            <v>253901</v>
          </cell>
          <cell r="F1353" t="str">
            <v xml:space="preserve">   </v>
          </cell>
          <cell r="G1353" t="str">
            <v>ZAPATA COUNTY ISD</v>
          </cell>
          <cell r="H1353">
            <v>1181357</v>
          </cell>
          <cell r="I1353">
            <v>2987326</v>
          </cell>
          <cell r="J1353">
            <v>123291</v>
          </cell>
          <cell r="K1353">
            <v>-2314069</v>
          </cell>
          <cell r="L1353">
            <v>-729255</v>
          </cell>
          <cell r="M1353">
            <v>12665</v>
          </cell>
          <cell r="N1353">
            <v>-116919</v>
          </cell>
          <cell r="O1353">
            <v>-32340</v>
          </cell>
          <cell r="P1353">
            <v>-244366</v>
          </cell>
          <cell r="Q1353">
            <v>141660</v>
          </cell>
          <cell r="R1353">
            <v>6906</v>
          </cell>
          <cell r="S1353">
            <v>1016256</v>
          </cell>
        </row>
        <row r="1354">
          <cell r="D1354" t="str">
            <v>1612</v>
          </cell>
          <cell r="E1354" t="str">
            <v>003906</v>
          </cell>
          <cell r="F1354" t="str">
            <v/>
          </cell>
          <cell r="G1354" t="str">
            <v>ZAVALLA ISD</v>
          </cell>
          <cell r="H1354">
            <v>150798</v>
          </cell>
          <cell r="I1354">
            <v>381326</v>
          </cell>
          <cell r="J1354">
            <v>15738</v>
          </cell>
          <cell r="K1354">
            <v>-295386</v>
          </cell>
          <cell r="L1354">
            <v>-93088</v>
          </cell>
          <cell r="M1354">
            <v>1617</v>
          </cell>
          <cell r="N1354">
            <v>-14926</v>
          </cell>
          <cell r="O1354">
            <v>-4128</v>
          </cell>
          <cell r="P1354">
            <v>-31193</v>
          </cell>
          <cell r="Q1354">
            <v>18083</v>
          </cell>
          <cell r="R1354">
            <v>1522</v>
          </cell>
          <cell r="S1354">
            <v>130363</v>
          </cell>
        </row>
        <row r="1355">
          <cell r="D1355" t="str">
            <v>2004</v>
          </cell>
          <cell r="E1355" t="str">
            <v>025906</v>
          </cell>
          <cell r="F1355" t="str">
            <v/>
          </cell>
          <cell r="G1355" t="str">
            <v>ZEPHYR ISD</v>
          </cell>
          <cell r="H1355">
            <v>56780</v>
          </cell>
          <cell r="I1355">
            <v>143581</v>
          </cell>
          <cell r="J1355">
            <v>5926</v>
          </cell>
          <cell r="K1355">
            <v>-111222</v>
          </cell>
          <cell r="L1355">
            <v>-35050</v>
          </cell>
          <cell r="M1355">
            <v>609</v>
          </cell>
          <cell r="N1355">
            <v>-5620</v>
          </cell>
          <cell r="O1355">
            <v>-1554</v>
          </cell>
          <cell r="P1355">
            <v>-11745</v>
          </cell>
          <cell r="Q1355">
            <v>6809</v>
          </cell>
          <cell r="R1355">
            <v>-11913</v>
          </cell>
          <cell r="S1355">
            <v>36601</v>
          </cell>
        </row>
        <row r="1356">
          <cell r="D1356" t="str">
            <v>0096</v>
          </cell>
          <cell r="E1356" t="str">
            <v>057000</v>
          </cell>
          <cell r="F1356" t="str">
            <v xml:space="preserve">   </v>
          </cell>
          <cell r="G1356" t="str">
            <v>DALLAS COUNTY SCHOOL DISTRICT</v>
          </cell>
          <cell r="H1356">
            <v>0</v>
          </cell>
          <cell r="I1356">
            <v>0</v>
          </cell>
          <cell r="J1356">
            <v>0</v>
          </cell>
          <cell r="K1356">
            <v>0</v>
          </cell>
          <cell r="L1356">
            <v>0</v>
          </cell>
          <cell r="M1356">
            <v>0</v>
          </cell>
          <cell r="N1356">
            <v>0</v>
          </cell>
          <cell r="O1356">
            <v>0</v>
          </cell>
          <cell r="P1356">
            <v>0</v>
          </cell>
          <cell r="Q1356">
            <v>0</v>
          </cell>
          <cell r="R1356">
            <v>0</v>
          </cell>
          <cell r="S1356">
            <v>0</v>
          </cell>
        </row>
        <row r="1357">
          <cell r="D1357" t="str">
            <v>2008</v>
          </cell>
          <cell r="E1357" t="str">
            <v>225905</v>
          </cell>
          <cell r="F1357" t="str">
            <v>0</v>
          </cell>
          <cell r="G1357" t="str">
            <v>WINFIELD ISD</v>
          </cell>
          <cell r="H1357">
            <v>0</v>
          </cell>
          <cell r="I1357">
            <v>0</v>
          </cell>
          <cell r="J1357">
            <v>0</v>
          </cell>
          <cell r="K1357">
            <v>0</v>
          </cell>
          <cell r="L1357">
            <v>0</v>
          </cell>
          <cell r="M1357">
            <v>0</v>
          </cell>
          <cell r="N1357">
            <v>0</v>
          </cell>
          <cell r="O1357">
            <v>0</v>
          </cell>
          <cell r="P1357">
            <v>0</v>
          </cell>
          <cell r="Q1357">
            <v>0</v>
          </cell>
          <cell r="R1357">
            <v>0</v>
          </cell>
          <cell r="S1357">
            <v>0</v>
          </cell>
        </row>
        <row r="1358">
          <cell r="D1358" t="str">
            <v>2203</v>
          </cell>
          <cell r="E1358" t="str">
            <v>101850</v>
          </cell>
          <cell r="F1358" t="str">
            <v/>
          </cell>
          <cell r="G1358" t="str">
            <v>ZOE LEARNING ACADEMY</v>
          </cell>
          <cell r="H1358">
            <v>0</v>
          </cell>
          <cell r="I1358">
            <v>0</v>
          </cell>
          <cell r="J1358">
            <v>0</v>
          </cell>
          <cell r="K1358">
            <v>0</v>
          </cell>
          <cell r="L1358">
            <v>0</v>
          </cell>
          <cell r="M1358">
            <v>0</v>
          </cell>
          <cell r="N1358">
            <v>0</v>
          </cell>
          <cell r="O1358">
            <v>0</v>
          </cell>
          <cell r="P1358">
            <v>0</v>
          </cell>
          <cell r="Q1358">
            <v>0</v>
          </cell>
          <cell r="R1358">
            <v>0</v>
          </cell>
          <cell r="S1358">
            <v>0</v>
          </cell>
        </row>
        <row r="1359">
          <cell r="D1359" t="str">
            <v>2337</v>
          </cell>
          <cell r="E1359" t="str">
            <v>015837</v>
          </cell>
          <cell r="F1359" t="str">
            <v xml:space="preserve">   </v>
          </cell>
          <cell r="G1359" t="str">
            <v>CARPE DIEM SCHOOLS</v>
          </cell>
          <cell r="H1359">
            <v>0</v>
          </cell>
          <cell r="I1359">
            <v>0</v>
          </cell>
          <cell r="J1359">
            <v>0</v>
          </cell>
          <cell r="K1359">
            <v>0</v>
          </cell>
          <cell r="L1359">
            <v>0</v>
          </cell>
          <cell r="M1359">
            <v>0</v>
          </cell>
          <cell r="N1359">
            <v>0</v>
          </cell>
          <cell r="O1359">
            <v>0</v>
          </cell>
          <cell r="P1359">
            <v>0</v>
          </cell>
          <cell r="Q1359">
            <v>0</v>
          </cell>
          <cell r="R1359">
            <v>0</v>
          </cell>
          <cell r="S1359">
            <v>0</v>
          </cell>
        </row>
        <row r="1360">
          <cell r="D1360" t="str">
            <v>1395</v>
          </cell>
          <cell r="E1360" t="str">
            <v>084904</v>
          </cell>
          <cell r="F1360" t="str">
            <v/>
          </cell>
          <cell r="G1360" t="str">
            <v>LA MARQUE ISD</v>
          </cell>
          <cell r="H1360">
            <v>0</v>
          </cell>
          <cell r="I1360">
            <v>0</v>
          </cell>
          <cell r="J1360">
            <v>0</v>
          </cell>
          <cell r="K1360">
            <v>0</v>
          </cell>
          <cell r="L1360">
            <v>0</v>
          </cell>
          <cell r="M1360">
            <v>0</v>
          </cell>
          <cell r="N1360">
            <v>0</v>
          </cell>
          <cell r="O1360">
            <v>0</v>
          </cell>
          <cell r="P1360">
            <v>0</v>
          </cell>
          <cell r="Q1360">
            <v>0</v>
          </cell>
          <cell r="R1360">
            <v>0</v>
          </cell>
          <cell r="S1360">
            <v>0</v>
          </cell>
        </row>
        <row r="1361">
          <cell r="D1361" t="str">
            <v>1979</v>
          </cell>
          <cell r="E1361" t="str">
            <v>184500</v>
          </cell>
          <cell r="F1361" t="str">
            <v/>
          </cell>
          <cell r="G1361" t="str">
            <v>PARKER COUNTY CO OP</v>
          </cell>
          <cell r="H1361">
            <v>0</v>
          </cell>
          <cell r="I1361">
            <v>0</v>
          </cell>
          <cell r="J1361">
            <v>0</v>
          </cell>
          <cell r="K1361">
            <v>0</v>
          </cell>
          <cell r="L1361">
            <v>0</v>
          </cell>
          <cell r="M1361">
            <v>0</v>
          </cell>
          <cell r="N1361">
            <v>0</v>
          </cell>
          <cell r="O1361">
            <v>0</v>
          </cell>
          <cell r="P1361">
            <v>0</v>
          </cell>
          <cell r="Q1361">
            <v>0</v>
          </cell>
          <cell r="R1361">
            <v>0</v>
          </cell>
          <cell r="S1361">
            <v>0</v>
          </cell>
        </row>
        <row r="1362">
          <cell r="D1362" t="str">
            <v>2192</v>
          </cell>
          <cell r="E1362" t="str">
            <v>015816</v>
          </cell>
          <cell r="F1362" t="str">
            <v/>
          </cell>
          <cell r="G1362" t="str">
            <v>ACADEMY OF CAREERS &amp; TECH</v>
          </cell>
          <cell r="H1362">
            <v>0</v>
          </cell>
          <cell r="I1362">
            <v>0</v>
          </cell>
          <cell r="J1362">
            <v>0</v>
          </cell>
          <cell r="K1362">
            <v>0</v>
          </cell>
          <cell r="L1362">
            <v>0</v>
          </cell>
          <cell r="M1362">
            <v>0</v>
          </cell>
          <cell r="N1362">
            <v>0</v>
          </cell>
          <cell r="O1362">
            <v>0</v>
          </cell>
          <cell r="P1362">
            <v>0</v>
          </cell>
          <cell r="Q1362">
            <v>0</v>
          </cell>
          <cell r="R1362">
            <v>0</v>
          </cell>
          <cell r="S1362">
            <v>0</v>
          </cell>
        </row>
        <row r="1363">
          <cell r="D1363" t="str">
            <v>2195</v>
          </cell>
          <cell r="E1363" t="str">
            <v/>
          </cell>
          <cell r="F1363" t="str">
            <v/>
          </cell>
          <cell r="G1363" t="str">
            <v>ALPHA CHARTER SCHOOL</v>
          </cell>
          <cell r="H1363">
            <v>0</v>
          </cell>
          <cell r="I1363">
            <v>0</v>
          </cell>
          <cell r="J1363">
            <v>0</v>
          </cell>
          <cell r="K1363">
            <v>0</v>
          </cell>
          <cell r="L1363">
            <v>0</v>
          </cell>
          <cell r="M1363">
            <v>0</v>
          </cell>
          <cell r="N1363">
            <v>0</v>
          </cell>
          <cell r="O1363">
            <v>0</v>
          </cell>
          <cell r="P1363">
            <v>0</v>
          </cell>
          <cell r="Q1363">
            <v>0</v>
          </cell>
          <cell r="R1363">
            <v>0</v>
          </cell>
          <cell r="S1363">
            <v>0</v>
          </cell>
        </row>
        <row r="1364">
          <cell r="D1364" t="str">
            <v>2327</v>
          </cell>
          <cell r="E1364" t="str">
            <v>101869</v>
          </cell>
          <cell r="F1364" t="str">
            <v/>
          </cell>
          <cell r="G1364" t="str">
            <v>CORE ACADEMY</v>
          </cell>
          <cell r="H1364">
            <v>0</v>
          </cell>
          <cell r="I1364">
            <v>0</v>
          </cell>
          <cell r="J1364">
            <v>0</v>
          </cell>
          <cell r="K1364">
            <v>0</v>
          </cell>
          <cell r="L1364">
            <v>0</v>
          </cell>
          <cell r="M1364">
            <v>0</v>
          </cell>
          <cell r="N1364">
            <v>0</v>
          </cell>
          <cell r="O1364">
            <v>0</v>
          </cell>
          <cell r="P1364">
            <v>0</v>
          </cell>
          <cell r="Q1364">
            <v>0</v>
          </cell>
          <cell r="R1364">
            <v>0</v>
          </cell>
          <cell r="S1364">
            <v>0</v>
          </cell>
        </row>
        <row r="1365">
          <cell r="D1365" t="str">
            <v>2317</v>
          </cell>
          <cell r="E1365" t="str">
            <v>101867</v>
          </cell>
          <cell r="F1365" t="str">
            <v/>
          </cell>
          <cell r="G1365" t="str">
            <v>FALLBROOK COLLEGE PREPARATORY ACADEMY</v>
          </cell>
          <cell r="H1365">
            <v>0</v>
          </cell>
          <cell r="I1365">
            <v>0</v>
          </cell>
          <cell r="J1365">
            <v>0</v>
          </cell>
          <cell r="K1365">
            <v>0</v>
          </cell>
          <cell r="L1365">
            <v>0</v>
          </cell>
          <cell r="M1365">
            <v>0</v>
          </cell>
          <cell r="N1365">
            <v>0</v>
          </cell>
          <cell r="O1365">
            <v>0</v>
          </cell>
          <cell r="P1365">
            <v>0</v>
          </cell>
          <cell r="Q1365">
            <v>0</v>
          </cell>
          <cell r="R1365">
            <v>0</v>
          </cell>
          <cell r="S1365">
            <v>0</v>
          </cell>
        </row>
        <row r="1366">
          <cell r="D1366" t="str">
            <v>2122</v>
          </cell>
          <cell r="E1366" t="str">
            <v>057817</v>
          </cell>
          <cell r="F1366" t="str">
            <v/>
          </cell>
          <cell r="G1366" t="str">
            <v>FOCUS LEARNING ACADEMY</v>
          </cell>
          <cell r="H1366">
            <v>0</v>
          </cell>
          <cell r="I1366">
            <v>0</v>
          </cell>
          <cell r="J1366">
            <v>0</v>
          </cell>
          <cell r="K1366">
            <v>0</v>
          </cell>
          <cell r="L1366">
            <v>0</v>
          </cell>
          <cell r="M1366">
            <v>0</v>
          </cell>
          <cell r="N1366">
            <v>0</v>
          </cell>
          <cell r="O1366">
            <v>0</v>
          </cell>
          <cell r="P1366">
            <v>0</v>
          </cell>
          <cell r="Q1366">
            <v>0</v>
          </cell>
          <cell r="R1366">
            <v>0</v>
          </cell>
          <cell r="S1366">
            <v>0</v>
          </cell>
        </row>
        <row r="1367">
          <cell r="D1367" t="str">
            <v>2330</v>
          </cell>
          <cell r="E1367" t="str">
            <v>101866</v>
          </cell>
          <cell r="F1367" t="str">
            <v/>
          </cell>
          <cell r="G1367" t="str">
            <v>GLOBAL LEARNING VILLAGE</v>
          </cell>
          <cell r="H1367">
            <v>0</v>
          </cell>
          <cell r="I1367">
            <v>0</v>
          </cell>
          <cell r="J1367">
            <v>0</v>
          </cell>
          <cell r="K1367">
            <v>0</v>
          </cell>
          <cell r="L1367">
            <v>0</v>
          </cell>
          <cell r="M1367">
            <v>0</v>
          </cell>
          <cell r="N1367">
            <v>0</v>
          </cell>
          <cell r="O1367">
            <v>0</v>
          </cell>
          <cell r="P1367">
            <v>0</v>
          </cell>
          <cell r="Q1367">
            <v>0</v>
          </cell>
          <cell r="R1367">
            <v>0</v>
          </cell>
          <cell r="S1367">
            <v>0</v>
          </cell>
        </row>
        <row r="1368">
          <cell r="D1368" t="str">
            <v>2137</v>
          </cell>
          <cell r="E1368" t="str">
            <v>101829</v>
          </cell>
          <cell r="F1368" t="str">
            <v/>
          </cell>
          <cell r="G1368" t="str">
            <v>HOUSTON HEIGHTS LEARNING ACADEMY</v>
          </cell>
          <cell r="H1368">
            <v>0</v>
          </cell>
          <cell r="I1368">
            <v>0</v>
          </cell>
          <cell r="J1368">
            <v>0</v>
          </cell>
          <cell r="K1368">
            <v>0</v>
          </cell>
          <cell r="L1368">
            <v>0</v>
          </cell>
          <cell r="M1368">
            <v>0</v>
          </cell>
          <cell r="N1368">
            <v>0</v>
          </cell>
          <cell r="O1368">
            <v>0</v>
          </cell>
          <cell r="P1368">
            <v>0</v>
          </cell>
          <cell r="Q1368">
            <v>0</v>
          </cell>
          <cell r="R1368">
            <v>0</v>
          </cell>
          <cell r="S1368">
            <v>0</v>
          </cell>
        </row>
        <row r="1369">
          <cell r="D1369" t="str">
            <v>2162</v>
          </cell>
          <cell r="E1369" t="str">
            <v>101833</v>
          </cell>
          <cell r="F1369" t="str">
            <v/>
          </cell>
          <cell r="G1369" t="str">
            <v>LA AMISTAD ACADEMY</v>
          </cell>
          <cell r="H1369">
            <v>0</v>
          </cell>
          <cell r="I1369">
            <v>0</v>
          </cell>
          <cell r="J1369">
            <v>0</v>
          </cell>
          <cell r="K1369">
            <v>0</v>
          </cell>
          <cell r="L1369">
            <v>0</v>
          </cell>
          <cell r="M1369">
            <v>0</v>
          </cell>
          <cell r="N1369">
            <v>0</v>
          </cell>
          <cell r="O1369">
            <v>0</v>
          </cell>
          <cell r="P1369">
            <v>0</v>
          </cell>
          <cell r="Q1369">
            <v>0</v>
          </cell>
          <cell r="R1369">
            <v>0</v>
          </cell>
          <cell r="S1369">
            <v>0</v>
          </cell>
        </row>
        <row r="1370">
          <cell r="D1370" t="str">
            <v>2316</v>
          </cell>
          <cell r="E1370" t="str">
            <v>084805</v>
          </cell>
          <cell r="F1370" t="str">
            <v/>
          </cell>
          <cell r="G1370" t="str">
            <v>PREMIER LEARNING ACADEMY</v>
          </cell>
          <cell r="H1370">
            <v>0</v>
          </cell>
          <cell r="I1370">
            <v>0</v>
          </cell>
          <cell r="J1370">
            <v>0</v>
          </cell>
          <cell r="K1370">
            <v>0</v>
          </cell>
          <cell r="L1370">
            <v>0</v>
          </cell>
          <cell r="M1370">
            <v>0</v>
          </cell>
          <cell r="N1370">
            <v>0</v>
          </cell>
          <cell r="O1370">
            <v>0</v>
          </cell>
          <cell r="P1370">
            <v>0</v>
          </cell>
          <cell r="Q1370">
            <v>0</v>
          </cell>
          <cell r="R1370">
            <v>0</v>
          </cell>
          <cell r="S1370">
            <v>0</v>
          </cell>
        </row>
        <row r="1371">
          <cell r="D1371" t="str">
            <v>2189</v>
          </cell>
          <cell r="E1371" t="str">
            <v>015820</v>
          </cell>
          <cell r="F1371" t="str">
            <v/>
          </cell>
          <cell r="G1371" t="str">
            <v>SAN ANTONIO SCHOOL FOR INQUIRY AND CREATIVITY</v>
          </cell>
          <cell r="H1371">
            <v>0</v>
          </cell>
          <cell r="I1371">
            <v>0</v>
          </cell>
          <cell r="J1371">
            <v>0</v>
          </cell>
          <cell r="K1371">
            <v>0</v>
          </cell>
          <cell r="L1371">
            <v>0</v>
          </cell>
          <cell r="M1371">
            <v>0</v>
          </cell>
          <cell r="N1371">
            <v>0</v>
          </cell>
          <cell r="O1371">
            <v>0</v>
          </cell>
          <cell r="P1371">
            <v>0</v>
          </cell>
          <cell r="Q1371">
            <v>0</v>
          </cell>
          <cell r="R1371">
            <v>0</v>
          </cell>
          <cell r="S1371">
            <v>0</v>
          </cell>
        </row>
        <row r="1372">
          <cell r="D1372" t="str">
            <v>2165</v>
          </cell>
          <cell r="E1372" t="str">
            <v>015819</v>
          </cell>
          <cell r="F1372" t="str">
            <v/>
          </cell>
          <cell r="G1372" t="str">
            <v>SHEKINAH RADIANCE ACADEMY</v>
          </cell>
          <cell r="H1372">
            <v>0</v>
          </cell>
          <cell r="I1372">
            <v>0</v>
          </cell>
          <cell r="J1372">
            <v>0</v>
          </cell>
          <cell r="K1372">
            <v>0</v>
          </cell>
          <cell r="L1372">
            <v>0</v>
          </cell>
          <cell r="M1372">
            <v>0</v>
          </cell>
          <cell r="N1372">
            <v>0</v>
          </cell>
          <cell r="O1372">
            <v>0</v>
          </cell>
          <cell r="P1372">
            <v>0</v>
          </cell>
          <cell r="Q1372">
            <v>0</v>
          </cell>
          <cell r="R1372">
            <v>0</v>
          </cell>
          <cell r="S1372">
            <v>0</v>
          </cell>
        </row>
        <row r="1373">
          <cell r="D1373" t="str">
            <v>2098</v>
          </cell>
          <cell r="E1373" t="str">
            <v>057811</v>
          </cell>
          <cell r="F1373" t="str">
            <v/>
          </cell>
          <cell r="G1373" t="str">
            <v>THE CHILDREN FIRST ACADEMY - DALLAS</v>
          </cell>
          <cell r="H1373">
            <v>0</v>
          </cell>
          <cell r="I1373">
            <v>0</v>
          </cell>
          <cell r="J1373">
            <v>0</v>
          </cell>
          <cell r="K1373">
            <v>0</v>
          </cell>
          <cell r="L1373">
            <v>0</v>
          </cell>
          <cell r="M1373">
            <v>0</v>
          </cell>
          <cell r="N1373">
            <v>0</v>
          </cell>
          <cell r="O1373">
            <v>0</v>
          </cell>
          <cell r="P1373">
            <v>0</v>
          </cell>
          <cell r="Q1373">
            <v>0</v>
          </cell>
          <cell r="R1373">
            <v>0</v>
          </cell>
          <cell r="S1373">
            <v>0</v>
          </cell>
        </row>
        <row r="1374">
          <cell r="D1374" t="str">
            <v>2309</v>
          </cell>
          <cell r="E1374" t="str">
            <v>101865</v>
          </cell>
          <cell r="F1374" t="str">
            <v/>
          </cell>
          <cell r="G1374" t="str">
            <v>VICTORY PREPARATORY ACADEMY</v>
          </cell>
          <cell r="H1374">
            <v>0</v>
          </cell>
          <cell r="I1374">
            <v>0</v>
          </cell>
          <cell r="J1374">
            <v>0</v>
          </cell>
          <cell r="K1374">
            <v>0</v>
          </cell>
          <cell r="L1374">
            <v>0</v>
          </cell>
          <cell r="M1374">
            <v>0</v>
          </cell>
          <cell r="N1374">
            <v>0</v>
          </cell>
          <cell r="O1374">
            <v>0</v>
          </cell>
          <cell r="P1374">
            <v>0</v>
          </cell>
          <cell r="Q1374">
            <v>0</v>
          </cell>
          <cell r="R1374">
            <v>0</v>
          </cell>
          <cell r="S1374">
            <v>0</v>
          </cell>
        </row>
        <row r="1375">
          <cell r="D1375" t="str">
            <v>2056</v>
          </cell>
          <cell r="E1375" t="str">
            <v>101809</v>
          </cell>
          <cell r="F1375" t="str">
            <v/>
          </cell>
          <cell r="G1375" t="str">
            <v>BAY AREA CHARTER SCHOOL</v>
          </cell>
          <cell r="H1375">
            <v>0</v>
          </cell>
          <cell r="I1375">
            <v>0</v>
          </cell>
          <cell r="J1375">
            <v>0</v>
          </cell>
          <cell r="K1375">
            <v>0</v>
          </cell>
          <cell r="L1375">
            <v>0</v>
          </cell>
          <cell r="M1375">
            <v>0</v>
          </cell>
          <cell r="N1375">
            <v>0</v>
          </cell>
          <cell r="O1375">
            <v>0</v>
          </cell>
          <cell r="P1375">
            <v>0</v>
          </cell>
          <cell r="Q1375">
            <v>0</v>
          </cell>
          <cell r="R1375">
            <v>0</v>
          </cell>
          <cell r="S1375">
            <v>0</v>
          </cell>
        </row>
        <row r="1376">
          <cell r="D1376" t="str">
            <v>2221</v>
          </cell>
          <cell r="E1376" t="str">
            <v>243801</v>
          </cell>
          <cell r="F1376" t="str">
            <v/>
          </cell>
          <cell r="G1376" t="str">
            <v>BRIGHT IDEAS CHARTER SCHOOL</v>
          </cell>
          <cell r="H1376">
            <v>0</v>
          </cell>
          <cell r="I1376">
            <v>0</v>
          </cell>
          <cell r="J1376">
            <v>0</v>
          </cell>
          <cell r="K1376">
            <v>0</v>
          </cell>
          <cell r="L1376">
            <v>0</v>
          </cell>
          <cell r="M1376">
            <v>0</v>
          </cell>
          <cell r="N1376">
            <v>0</v>
          </cell>
          <cell r="O1376">
            <v>0</v>
          </cell>
          <cell r="P1376">
            <v>0</v>
          </cell>
          <cell r="Q1376">
            <v>0</v>
          </cell>
          <cell r="R1376">
            <v>0</v>
          </cell>
          <cell r="S1376">
            <v>0</v>
          </cell>
        </row>
        <row r="1377">
          <cell r="D1377" t="str">
            <v>2299</v>
          </cell>
          <cell r="E1377" t="str">
            <v>015832</v>
          </cell>
          <cell r="F1377" t="str">
            <v/>
          </cell>
          <cell r="G1377" t="str">
            <v>CITY CENTER - HEALTH CAREERS</v>
          </cell>
          <cell r="H1377">
            <v>0</v>
          </cell>
          <cell r="I1377">
            <v>0</v>
          </cell>
          <cell r="J1377">
            <v>0</v>
          </cell>
          <cell r="K1377">
            <v>0</v>
          </cell>
          <cell r="L1377">
            <v>0</v>
          </cell>
          <cell r="M1377">
            <v>0</v>
          </cell>
          <cell r="N1377">
            <v>0</v>
          </cell>
          <cell r="O1377">
            <v>0</v>
          </cell>
          <cell r="P1377">
            <v>0</v>
          </cell>
          <cell r="Q1377">
            <v>0</v>
          </cell>
          <cell r="R1377">
            <v>0</v>
          </cell>
          <cell r="S1377">
            <v>0</v>
          </cell>
        </row>
        <row r="1378">
          <cell r="D1378" t="str">
            <v>2037</v>
          </cell>
          <cell r="E1378" t="str">
            <v>101805</v>
          </cell>
          <cell r="F1378" t="str">
            <v/>
          </cell>
          <cell r="G1378" t="str">
            <v>GIRLS &amp; BOYS PREP ACADEMY</v>
          </cell>
          <cell r="H1378">
            <v>0</v>
          </cell>
          <cell r="I1378">
            <v>0</v>
          </cell>
          <cell r="J1378">
            <v>0</v>
          </cell>
          <cell r="K1378">
            <v>0</v>
          </cell>
          <cell r="L1378">
            <v>0</v>
          </cell>
          <cell r="M1378">
            <v>0</v>
          </cell>
          <cell r="N1378">
            <v>0</v>
          </cell>
          <cell r="O1378">
            <v>0</v>
          </cell>
          <cell r="P1378">
            <v>0</v>
          </cell>
          <cell r="Q1378">
            <v>0</v>
          </cell>
          <cell r="R1378">
            <v>0</v>
          </cell>
          <cell r="S1378">
            <v>0</v>
          </cell>
        </row>
        <row r="1379">
          <cell r="D1379" t="str">
            <v>2288</v>
          </cell>
          <cell r="E1379" t="str">
            <v>057843</v>
          </cell>
          <cell r="F1379" t="str">
            <v/>
          </cell>
          <cell r="G1379" t="str">
            <v>HAMPTON PREPARATORY</v>
          </cell>
          <cell r="H1379">
            <v>0</v>
          </cell>
          <cell r="I1379">
            <v>0</v>
          </cell>
          <cell r="J1379">
            <v>0</v>
          </cell>
          <cell r="K1379">
            <v>0</v>
          </cell>
          <cell r="L1379">
            <v>0</v>
          </cell>
          <cell r="M1379">
            <v>0</v>
          </cell>
          <cell r="N1379">
            <v>0</v>
          </cell>
          <cell r="O1379">
            <v>0</v>
          </cell>
          <cell r="P1379">
            <v>0</v>
          </cell>
          <cell r="Q1379">
            <v>0</v>
          </cell>
          <cell r="R1379">
            <v>0</v>
          </cell>
          <cell r="S1379">
            <v>0</v>
          </cell>
        </row>
        <row r="1380">
          <cell r="D1380" t="str">
            <v>2061</v>
          </cell>
          <cell r="E1380" t="str">
            <v>015803</v>
          </cell>
          <cell r="F1380" t="str">
            <v/>
          </cell>
          <cell r="G1380" t="str">
            <v>HIGGS CARTER KING ACADEMY</v>
          </cell>
          <cell r="H1380">
            <v>0</v>
          </cell>
          <cell r="I1380">
            <v>0</v>
          </cell>
          <cell r="J1380">
            <v>0</v>
          </cell>
          <cell r="K1380">
            <v>0</v>
          </cell>
          <cell r="L1380">
            <v>0</v>
          </cell>
          <cell r="M1380">
            <v>0</v>
          </cell>
          <cell r="N1380">
            <v>0</v>
          </cell>
          <cell r="O1380">
            <v>0</v>
          </cell>
          <cell r="P1380">
            <v>0</v>
          </cell>
          <cell r="Q1380">
            <v>0</v>
          </cell>
          <cell r="R1380">
            <v>0</v>
          </cell>
          <cell r="S1380">
            <v>0</v>
          </cell>
        </row>
        <row r="1381">
          <cell r="D1381" t="str">
            <v>2034</v>
          </cell>
          <cell r="E1381" t="str">
            <v>108801</v>
          </cell>
          <cell r="F1381" t="str">
            <v/>
          </cell>
          <cell r="G1381" t="str">
            <v>IGNITE PUBLIC SCHOOLS</v>
          </cell>
          <cell r="H1381">
            <v>0</v>
          </cell>
          <cell r="I1381">
            <v>0</v>
          </cell>
          <cell r="J1381">
            <v>0</v>
          </cell>
          <cell r="K1381">
            <v>0</v>
          </cell>
          <cell r="L1381">
            <v>0</v>
          </cell>
          <cell r="M1381">
            <v>0</v>
          </cell>
          <cell r="N1381">
            <v>0</v>
          </cell>
          <cell r="O1381">
            <v>0</v>
          </cell>
          <cell r="P1381">
            <v>0</v>
          </cell>
          <cell r="Q1381">
            <v>0</v>
          </cell>
          <cell r="R1381">
            <v>0</v>
          </cell>
          <cell r="S1381">
            <v>0</v>
          </cell>
        </row>
        <row r="1382">
          <cell r="D1382" t="str">
            <v>2065</v>
          </cell>
          <cell r="E1382" t="str">
            <v>084801</v>
          </cell>
          <cell r="F1382" t="str">
            <v/>
          </cell>
          <cell r="G1382" t="str">
            <v>MAINLAND PREP ACADEMY</v>
          </cell>
          <cell r="H1382">
            <v>0</v>
          </cell>
          <cell r="I1382">
            <v>0</v>
          </cell>
          <cell r="J1382">
            <v>0</v>
          </cell>
          <cell r="K1382">
            <v>0</v>
          </cell>
          <cell r="L1382">
            <v>0</v>
          </cell>
          <cell r="M1382">
            <v>0</v>
          </cell>
          <cell r="N1382">
            <v>0</v>
          </cell>
          <cell r="O1382">
            <v>0</v>
          </cell>
          <cell r="P1382">
            <v>0</v>
          </cell>
          <cell r="Q1382">
            <v>0</v>
          </cell>
          <cell r="R1382">
            <v>0</v>
          </cell>
          <cell r="S1382">
            <v>0</v>
          </cell>
        </row>
        <row r="1383">
          <cell r="D1383" t="str">
            <v>2030</v>
          </cell>
          <cell r="E1383" t="str">
            <v>101801</v>
          </cell>
          <cell r="F1383" t="str">
            <v/>
          </cell>
          <cell r="G1383" t="str">
            <v>MEDICAL CENTER CHARTER</v>
          </cell>
          <cell r="H1383">
            <v>0</v>
          </cell>
          <cell r="I1383">
            <v>0</v>
          </cell>
          <cell r="J1383">
            <v>0</v>
          </cell>
          <cell r="K1383">
            <v>0</v>
          </cell>
          <cell r="L1383">
            <v>0</v>
          </cell>
          <cell r="M1383">
            <v>0</v>
          </cell>
          <cell r="N1383">
            <v>0</v>
          </cell>
          <cell r="O1383">
            <v>0</v>
          </cell>
          <cell r="P1383">
            <v>0</v>
          </cell>
          <cell r="Q1383">
            <v>0</v>
          </cell>
          <cell r="R1383">
            <v>0</v>
          </cell>
          <cell r="S1383">
            <v>0</v>
          </cell>
        </row>
        <row r="1384">
          <cell r="D1384" t="str">
            <v>2211</v>
          </cell>
          <cell r="E1384" t="str">
            <v>101848</v>
          </cell>
          <cell r="F1384" t="str">
            <v/>
          </cell>
          <cell r="G1384" t="str">
            <v>NORTHWEST PREP ACADEMY</v>
          </cell>
          <cell r="H1384">
            <v>0</v>
          </cell>
          <cell r="I1384">
            <v>0</v>
          </cell>
          <cell r="J1384">
            <v>0</v>
          </cell>
          <cell r="K1384">
            <v>0</v>
          </cell>
          <cell r="L1384">
            <v>0</v>
          </cell>
          <cell r="M1384">
            <v>0</v>
          </cell>
          <cell r="N1384">
            <v>0</v>
          </cell>
          <cell r="O1384">
            <v>0</v>
          </cell>
          <cell r="P1384">
            <v>0</v>
          </cell>
          <cell r="Q1384">
            <v>0</v>
          </cell>
          <cell r="R1384">
            <v>0</v>
          </cell>
          <cell r="S1384">
            <v>0</v>
          </cell>
        </row>
        <row r="1385">
          <cell r="D1385" t="str">
            <v>2262</v>
          </cell>
          <cell r="E1385" t="str">
            <v>057838</v>
          </cell>
          <cell r="F1385" t="str">
            <v/>
          </cell>
          <cell r="G1385" t="str">
            <v>PEAK PREPARATORY SCHOOL</v>
          </cell>
          <cell r="H1385">
            <v>0</v>
          </cell>
          <cell r="I1385">
            <v>0</v>
          </cell>
          <cell r="J1385">
            <v>0</v>
          </cell>
          <cell r="K1385">
            <v>0</v>
          </cell>
          <cell r="L1385">
            <v>0</v>
          </cell>
          <cell r="M1385">
            <v>0</v>
          </cell>
          <cell r="N1385">
            <v>0</v>
          </cell>
          <cell r="O1385">
            <v>0</v>
          </cell>
          <cell r="P1385">
            <v>0</v>
          </cell>
          <cell r="Q1385">
            <v>0</v>
          </cell>
          <cell r="R1385">
            <v>0</v>
          </cell>
          <cell r="S1385">
            <v>0</v>
          </cell>
        </row>
        <row r="1386">
          <cell r="D1386" t="str">
            <v>2207</v>
          </cell>
          <cell r="E1386" t="str">
            <v>116801</v>
          </cell>
          <cell r="F1386" t="str">
            <v/>
          </cell>
          <cell r="G1386" t="str">
            <v>PHOENIX CHARTER SCHOOL</v>
          </cell>
          <cell r="H1386">
            <v>0</v>
          </cell>
          <cell r="I1386">
            <v>0</v>
          </cell>
          <cell r="J1386">
            <v>0</v>
          </cell>
          <cell r="K1386">
            <v>0</v>
          </cell>
          <cell r="L1386">
            <v>0</v>
          </cell>
          <cell r="M1386">
            <v>0</v>
          </cell>
          <cell r="N1386">
            <v>0</v>
          </cell>
          <cell r="O1386">
            <v>0</v>
          </cell>
          <cell r="P1386">
            <v>0</v>
          </cell>
          <cell r="Q1386">
            <v>0</v>
          </cell>
          <cell r="R1386">
            <v>0</v>
          </cell>
          <cell r="S1386">
            <v>0</v>
          </cell>
        </row>
        <row r="1387">
          <cell r="D1387" t="str">
            <v>2323</v>
          </cell>
          <cell r="E1387" t="str">
            <v>220818</v>
          </cell>
          <cell r="F1387" t="str">
            <v/>
          </cell>
          <cell r="G1387" t="str">
            <v>PRIME PREP ACADEMY</v>
          </cell>
          <cell r="H1387">
            <v>0</v>
          </cell>
          <cell r="I1387">
            <v>0</v>
          </cell>
          <cell r="J1387">
            <v>0</v>
          </cell>
          <cell r="K1387">
            <v>0</v>
          </cell>
          <cell r="L1387">
            <v>0</v>
          </cell>
          <cell r="M1387">
            <v>0</v>
          </cell>
          <cell r="N1387">
            <v>0</v>
          </cell>
          <cell r="O1387">
            <v>0</v>
          </cell>
          <cell r="P1387">
            <v>0</v>
          </cell>
          <cell r="Q1387">
            <v>0</v>
          </cell>
          <cell r="R1387">
            <v>0</v>
          </cell>
          <cell r="S1387">
            <v>0</v>
          </cell>
        </row>
        <row r="1388">
          <cell r="D1388" t="str">
            <v>2213</v>
          </cell>
          <cell r="E1388" t="str">
            <v>015823</v>
          </cell>
          <cell r="F1388" t="str">
            <v/>
          </cell>
          <cell r="G1388" t="str">
            <v>SAN ANTONIO TECH ACADEMY</v>
          </cell>
          <cell r="H1388">
            <v>0</v>
          </cell>
          <cell r="I1388">
            <v>0</v>
          </cell>
          <cell r="J1388">
            <v>0</v>
          </cell>
          <cell r="K1388">
            <v>0</v>
          </cell>
          <cell r="L1388">
            <v>0</v>
          </cell>
          <cell r="M1388">
            <v>0</v>
          </cell>
          <cell r="N1388">
            <v>0</v>
          </cell>
          <cell r="O1388">
            <v>0</v>
          </cell>
          <cell r="P1388">
            <v>0</v>
          </cell>
          <cell r="Q1388">
            <v>0</v>
          </cell>
          <cell r="R1388">
            <v>0</v>
          </cell>
          <cell r="S1388">
            <v>0</v>
          </cell>
        </row>
        <row r="1389">
          <cell r="D1389" t="str">
            <v>2289</v>
          </cell>
          <cell r="E1389" t="str">
            <v>220816</v>
          </cell>
          <cell r="F1389" t="str">
            <v/>
          </cell>
          <cell r="G1389" t="str">
            <v>SUMMIT INTERNATIONAL PREPARATORY</v>
          </cell>
          <cell r="H1389">
            <v>0</v>
          </cell>
          <cell r="I1389">
            <v>0</v>
          </cell>
          <cell r="J1389">
            <v>0</v>
          </cell>
          <cell r="K1389">
            <v>0</v>
          </cell>
          <cell r="L1389">
            <v>0</v>
          </cell>
          <cell r="M1389">
            <v>0</v>
          </cell>
          <cell r="N1389">
            <v>0</v>
          </cell>
          <cell r="O1389">
            <v>0</v>
          </cell>
          <cell r="P1389">
            <v>0</v>
          </cell>
          <cell r="Q1389">
            <v>0</v>
          </cell>
          <cell r="R1389">
            <v>0</v>
          </cell>
          <cell r="S1389">
            <v>0</v>
          </cell>
        </row>
        <row r="1390">
          <cell r="D1390" t="str">
            <v>2083</v>
          </cell>
          <cell r="E1390" t="str">
            <v>014802</v>
          </cell>
          <cell r="F1390" t="str">
            <v/>
          </cell>
          <cell r="G1390" t="str">
            <v>TRANSFORMATIVE CHARTER</v>
          </cell>
          <cell r="H1390">
            <v>0</v>
          </cell>
          <cell r="I1390">
            <v>0</v>
          </cell>
          <cell r="J1390">
            <v>0</v>
          </cell>
          <cell r="K1390">
            <v>0</v>
          </cell>
          <cell r="L1390">
            <v>0</v>
          </cell>
          <cell r="M1390">
            <v>0</v>
          </cell>
          <cell r="N1390">
            <v>0</v>
          </cell>
          <cell r="O1390">
            <v>0</v>
          </cell>
          <cell r="P1390">
            <v>0</v>
          </cell>
          <cell r="Q1390">
            <v>0</v>
          </cell>
          <cell r="R1390">
            <v>0</v>
          </cell>
          <cell r="S1390">
            <v>0</v>
          </cell>
        </row>
        <row r="1391">
          <cell r="D1391" t="str">
            <v>2290</v>
          </cell>
          <cell r="E1391" t="str">
            <v>057842</v>
          </cell>
          <cell r="F1391" t="str">
            <v/>
          </cell>
          <cell r="G1391" t="str">
            <v>WILLIAMS PREPARATORY</v>
          </cell>
          <cell r="H1391">
            <v>0</v>
          </cell>
          <cell r="I1391">
            <v>0</v>
          </cell>
          <cell r="J1391">
            <v>0</v>
          </cell>
          <cell r="K1391">
            <v>0</v>
          </cell>
          <cell r="L1391">
            <v>0</v>
          </cell>
          <cell r="M1391">
            <v>0</v>
          </cell>
          <cell r="N1391">
            <v>0</v>
          </cell>
          <cell r="O1391">
            <v>0</v>
          </cell>
          <cell r="P1391">
            <v>0</v>
          </cell>
          <cell r="Q1391">
            <v>0</v>
          </cell>
          <cell r="R1391">
            <v>0</v>
          </cell>
          <cell r="S1391">
            <v>0</v>
          </cell>
        </row>
        <row r="1392">
          <cell r="D1392" t="str">
            <v>2099</v>
          </cell>
          <cell r="E1392" t="str">
            <v>057815</v>
          </cell>
          <cell r="F1392" t="str">
            <v/>
          </cell>
          <cell r="G1392" t="str">
            <v>FAITH FAMILY ACAD OAK CL</v>
          </cell>
          <cell r="H1392">
            <v>0</v>
          </cell>
          <cell r="I1392">
            <v>0</v>
          </cell>
          <cell r="J1392">
            <v>0</v>
          </cell>
          <cell r="K1392">
            <v>0</v>
          </cell>
          <cell r="L1392">
            <v>0</v>
          </cell>
          <cell r="M1392">
            <v>0</v>
          </cell>
          <cell r="N1392">
            <v>0</v>
          </cell>
          <cell r="O1392">
            <v>0</v>
          </cell>
          <cell r="P1392">
            <v>0</v>
          </cell>
          <cell r="Q1392">
            <v>0</v>
          </cell>
          <cell r="R1392">
            <v>0</v>
          </cell>
          <cell r="S1392">
            <v>0</v>
          </cell>
        </row>
        <row r="1393">
          <cell r="D1393" t="str">
            <v>2332</v>
          </cell>
          <cell r="E1393" t="str">
            <v>227827</v>
          </cell>
          <cell r="F1393" t="str">
            <v/>
          </cell>
          <cell r="G1393" t="str">
            <v>THE EXCEL CENTER FOR ADULTS</v>
          </cell>
          <cell r="H1393">
            <v>0</v>
          </cell>
          <cell r="I1393">
            <v>0</v>
          </cell>
          <cell r="J1393">
            <v>0</v>
          </cell>
          <cell r="K1393">
            <v>0</v>
          </cell>
          <cell r="L1393">
            <v>0</v>
          </cell>
          <cell r="M1393">
            <v>0</v>
          </cell>
          <cell r="N1393">
            <v>0</v>
          </cell>
          <cell r="O1393">
            <v>0</v>
          </cell>
          <cell r="P1393">
            <v>0</v>
          </cell>
          <cell r="Q1393">
            <v>0</v>
          </cell>
          <cell r="R1393">
            <v>0</v>
          </cell>
          <cell r="S1393">
            <v>0</v>
          </cell>
        </row>
        <row r="1394">
          <cell r="D1394" t="str">
            <v>1357</v>
          </cell>
          <cell r="E1394" t="str">
            <v>167903</v>
          </cell>
          <cell r="F1394" t="str">
            <v/>
          </cell>
          <cell r="G1394" t="str">
            <v>STAR ISD</v>
          </cell>
          <cell r="H1394">
            <v>0</v>
          </cell>
          <cell r="I1394">
            <v>0</v>
          </cell>
          <cell r="J1394">
            <v>0</v>
          </cell>
          <cell r="K1394">
            <v>0</v>
          </cell>
          <cell r="L1394">
            <v>0</v>
          </cell>
          <cell r="M1394">
            <v>0</v>
          </cell>
          <cell r="N1394">
            <v>0</v>
          </cell>
          <cell r="O1394">
            <v>0</v>
          </cell>
          <cell r="P1394">
            <v>0</v>
          </cell>
          <cell r="Q1394">
            <v>0</v>
          </cell>
          <cell r="R1394">
            <v>0</v>
          </cell>
          <cell r="S1394">
            <v>0</v>
          </cell>
        </row>
        <row r="1395">
          <cell r="D1395" t="str">
            <v>2028</v>
          </cell>
          <cell r="E1395" t="str">
            <v>227801</v>
          </cell>
          <cell r="F1395" t="str">
            <v/>
          </cell>
          <cell r="G1395" t="str">
            <v>AMERICAN YOUTHWORKS</v>
          </cell>
          <cell r="H1395">
            <v>0</v>
          </cell>
          <cell r="I1395">
            <v>0</v>
          </cell>
          <cell r="J1395">
            <v>0</v>
          </cell>
          <cell r="K1395">
            <v>0</v>
          </cell>
          <cell r="L1395">
            <v>0</v>
          </cell>
          <cell r="M1395">
            <v>0</v>
          </cell>
          <cell r="N1395">
            <v>0</v>
          </cell>
          <cell r="O1395">
            <v>0</v>
          </cell>
          <cell r="P1395">
            <v>0</v>
          </cell>
          <cell r="Q1395">
            <v>0</v>
          </cell>
          <cell r="R1395">
            <v>0</v>
          </cell>
          <cell r="S1395">
            <v>0</v>
          </cell>
        </row>
        <row r="1396">
          <cell r="D1396" t="str">
            <v>2069</v>
          </cell>
          <cell r="E1396" t="str">
            <v>178804</v>
          </cell>
          <cell r="F1396" t="str">
            <v/>
          </cell>
          <cell r="G1396" t="str">
            <v>RICHARD MILBURN ACADEMY C C</v>
          </cell>
          <cell r="H1396">
            <v>0</v>
          </cell>
          <cell r="I1396">
            <v>0</v>
          </cell>
          <cell r="J1396">
            <v>0</v>
          </cell>
          <cell r="K1396">
            <v>0</v>
          </cell>
          <cell r="L1396">
            <v>0</v>
          </cell>
          <cell r="M1396">
            <v>0</v>
          </cell>
          <cell r="N1396">
            <v>0</v>
          </cell>
          <cell r="O1396">
            <v>0</v>
          </cell>
          <cell r="P1396">
            <v>0</v>
          </cell>
          <cell r="Q1396">
            <v>0</v>
          </cell>
          <cell r="R1396">
            <v>0</v>
          </cell>
          <cell r="S1396">
            <v>0</v>
          </cell>
        </row>
        <row r="1397">
          <cell r="D1397" t="str">
            <v>2134</v>
          </cell>
          <cell r="E1397" t="str">
            <v>057825</v>
          </cell>
          <cell r="F1397" t="str">
            <v/>
          </cell>
          <cell r="G1397" t="str">
            <v/>
          </cell>
          <cell r="H1397">
            <v>0</v>
          </cell>
          <cell r="I1397">
            <v>0</v>
          </cell>
          <cell r="J1397">
            <v>0</v>
          </cell>
          <cell r="K1397">
            <v>0</v>
          </cell>
          <cell r="L1397">
            <v>0</v>
          </cell>
          <cell r="M1397">
            <v>0</v>
          </cell>
          <cell r="N1397">
            <v>0</v>
          </cell>
          <cell r="O1397">
            <v>0</v>
          </cell>
          <cell r="P1397">
            <v>0</v>
          </cell>
          <cell r="Q1397">
            <v>0</v>
          </cell>
          <cell r="R1397">
            <v>0</v>
          </cell>
          <cell r="S1397">
            <v>0</v>
          </cell>
        </row>
        <row r="1398">
          <cell r="D1398" t="str">
            <v>2160</v>
          </cell>
          <cell r="E1398" t="str">
            <v>101822</v>
          </cell>
          <cell r="F1398" t="str">
            <v/>
          </cell>
          <cell r="G1398" t="str">
            <v/>
          </cell>
          <cell r="H1398">
            <v>0</v>
          </cell>
          <cell r="I1398">
            <v>0</v>
          </cell>
          <cell r="J1398">
            <v>0</v>
          </cell>
          <cell r="K1398">
            <v>0</v>
          </cell>
          <cell r="L1398">
            <v>0</v>
          </cell>
          <cell r="M1398">
            <v>0</v>
          </cell>
          <cell r="N1398">
            <v>0</v>
          </cell>
          <cell r="O1398">
            <v>0</v>
          </cell>
          <cell r="P1398">
            <v>0</v>
          </cell>
          <cell r="Q1398">
            <v>0</v>
          </cell>
          <cell r="R1398">
            <v>0</v>
          </cell>
          <cell r="S1398">
            <v>0</v>
          </cell>
        </row>
        <row r="1399">
          <cell r="D1399" t="str">
            <v>2197</v>
          </cell>
          <cell r="E1399" t="str">
            <v>188801</v>
          </cell>
          <cell r="F1399" t="str">
            <v/>
          </cell>
          <cell r="G1399" t="str">
            <v/>
          </cell>
          <cell r="H1399">
            <v>0</v>
          </cell>
          <cell r="I1399">
            <v>0</v>
          </cell>
          <cell r="J1399">
            <v>0</v>
          </cell>
          <cell r="K1399">
            <v>0</v>
          </cell>
          <cell r="L1399">
            <v>0</v>
          </cell>
          <cell r="M1399">
            <v>0</v>
          </cell>
          <cell r="N1399">
            <v>0</v>
          </cell>
          <cell r="O1399">
            <v>0</v>
          </cell>
          <cell r="P1399">
            <v>0</v>
          </cell>
          <cell r="Q1399">
            <v>0</v>
          </cell>
          <cell r="R1399">
            <v>0</v>
          </cell>
          <cell r="S1399">
            <v>0</v>
          </cell>
        </row>
        <row r="1400">
          <cell r="D1400" t="str">
            <v>2214</v>
          </cell>
          <cell r="E1400" t="str">
            <v>212803</v>
          </cell>
          <cell r="F1400" t="str">
            <v/>
          </cell>
          <cell r="G1400" t="str">
            <v/>
          </cell>
          <cell r="H1400">
            <v>0</v>
          </cell>
          <cell r="I1400">
            <v>0</v>
          </cell>
          <cell r="J1400">
            <v>0</v>
          </cell>
          <cell r="K1400">
            <v>0</v>
          </cell>
          <cell r="L1400">
            <v>0</v>
          </cell>
          <cell r="M1400">
            <v>0</v>
          </cell>
          <cell r="N1400">
            <v>0</v>
          </cell>
          <cell r="O1400">
            <v>0</v>
          </cell>
          <cell r="P1400">
            <v>0</v>
          </cell>
          <cell r="Q1400">
            <v>0</v>
          </cell>
          <cell r="R1400">
            <v>0</v>
          </cell>
          <cell r="S1400">
            <v>0</v>
          </cell>
        </row>
        <row r="1401">
          <cell r="D1401" t="str">
            <v>2244</v>
          </cell>
          <cell r="E1401" t="str">
            <v>068801</v>
          </cell>
          <cell r="F1401" t="str">
            <v/>
          </cell>
          <cell r="G1401" t="str">
            <v/>
          </cell>
          <cell r="H1401">
            <v>0</v>
          </cell>
          <cell r="I1401">
            <v>0</v>
          </cell>
          <cell r="J1401">
            <v>0</v>
          </cell>
          <cell r="K1401">
            <v>0</v>
          </cell>
          <cell r="L1401">
            <v>0</v>
          </cell>
          <cell r="M1401">
            <v>0</v>
          </cell>
          <cell r="N1401">
            <v>0</v>
          </cell>
          <cell r="O1401">
            <v>0</v>
          </cell>
          <cell r="P1401">
            <v>0</v>
          </cell>
          <cell r="Q1401">
            <v>0</v>
          </cell>
          <cell r="R1401">
            <v>0</v>
          </cell>
          <cell r="S1401">
            <v>0</v>
          </cell>
        </row>
        <row r="1402">
          <cell r="D1402" t="str">
            <v>2245</v>
          </cell>
          <cell r="E1402" t="str">
            <v>220812</v>
          </cell>
          <cell r="F1402" t="str">
            <v/>
          </cell>
          <cell r="G1402" t="str">
            <v/>
          </cell>
          <cell r="H1402">
            <v>0</v>
          </cell>
          <cell r="I1402">
            <v>0</v>
          </cell>
          <cell r="J1402">
            <v>0</v>
          </cell>
          <cell r="K1402">
            <v>0</v>
          </cell>
          <cell r="L1402">
            <v>0</v>
          </cell>
          <cell r="M1402">
            <v>0</v>
          </cell>
          <cell r="N1402">
            <v>0</v>
          </cell>
          <cell r="O1402">
            <v>0</v>
          </cell>
          <cell r="P1402">
            <v>0</v>
          </cell>
          <cell r="Q1402">
            <v>0</v>
          </cell>
          <cell r="R1402">
            <v>0</v>
          </cell>
          <cell r="S1402">
            <v>0</v>
          </cell>
        </row>
        <row r="1403">
          <cell r="D1403" t="str">
            <v>2246</v>
          </cell>
          <cell r="E1403" t="str">
            <v>101854</v>
          </cell>
          <cell r="F1403" t="str">
            <v/>
          </cell>
          <cell r="G1403" t="str">
            <v/>
          </cell>
          <cell r="H1403">
            <v>0</v>
          </cell>
          <cell r="I1403">
            <v>0</v>
          </cell>
          <cell r="J1403">
            <v>0</v>
          </cell>
          <cell r="K1403">
            <v>0</v>
          </cell>
          <cell r="L1403">
            <v>0</v>
          </cell>
          <cell r="M1403">
            <v>0</v>
          </cell>
          <cell r="N1403">
            <v>0</v>
          </cell>
          <cell r="O1403">
            <v>0</v>
          </cell>
          <cell r="P1403">
            <v>0</v>
          </cell>
          <cell r="Q1403">
            <v>0</v>
          </cell>
          <cell r="R1403">
            <v>0</v>
          </cell>
          <cell r="S1403">
            <v>0</v>
          </cell>
        </row>
        <row r="1404">
          <cell r="D1404" t="str">
            <v>2273</v>
          </cell>
          <cell r="E1404" t="str">
            <v>220813</v>
          </cell>
          <cell r="F1404" t="str">
            <v/>
          </cell>
          <cell r="G1404" t="str">
            <v/>
          </cell>
          <cell r="H1404">
            <v>0</v>
          </cell>
          <cell r="I1404">
            <v>0</v>
          </cell>
          <cell r="J1404">
            <v>0</v>
          </cell>
          <cell r="K1404">
            <v>0</v>
          </cell>
          <cell r="L1404">
            <v>0</v>
          </cell>
          <cell r="M1404">
            <v>0</v>
          </cell>
          <cell r="N1404">
            <v>0</v>
          </cell>
          <cell r="O1404">
            <v>0</v>
          </cell>
          <cell r="P1404">
            <v>0</v>
          </cell>
          <cell r="Q1404">
            <v>0</v>
          </cell>
          <cell r="R1404">
            <v>0</v>
          </cell>
          <cell r="S1404">
            <v>0</v>
          </cell>
        </row>
        <row r="1405">
          <cell r="D1405" t="str">
            <v>2282</v>
          </cell>
          <cell r="E1405" t="str">
            <v>152805</v>
          </cell>
          <cell r="F1405" t="str">
            <v/>
          </cell>
          <cell r="G1405" t="str">
            <v/>
          </cell>
          <cell r="H1405">
            <v>0</v>
          </cell>
          <cell r="I1405">
            <v>0</v>
          </cell>
          <cell r="J1405">
            <v>0</v>
          </cell>
          <cell r="K1405">
            <v>0</v>
          </cell>
          <cell r="L1405">
            <v>0</v>
          </cell>
          <cell r="M1405">
            <v>0</v>
          </cell>
          <cell r="N1405">
            <v>0</v>
          </cell>
          <cell r="O1405">
            <v>0</v>
          </cell>
          <cell r="P1405">
            <v>0</v>
          </cell>
          <cell r="Q1405">
            <v>0</v>
          </cell>
          <cell r="R1405">
            <v>0</v>
          </cell>
          <cell r="S1405">
            <v>0</v>
          </cell>
        </row>
        <row r="1406">
          <cell r="D1406" t="str">
            <v>2294</v>
          </cell>
          <cell r="E1406" t="str">
            <v>031803</v>
          </cell>
          <cell r="F1406" t="str">
            <v/>
          </cell>
          <cell r="G1406" t="str">
            <v/>
          </cell>
          <cell r="H1406">
            <v>0</v>
          </cell>
          <cell r="I1406">
            <v>0</v>
          </cell>
          <cell r="J1406">
            <v>0</v>
          </cell>
          <cell r="K1406">
            <v>0</v>
          </cell>
          <cell r="L1406">
            <v>0</v>
          </cell>
          <cell r="M1406">
            <v>0</v>
          </cell>
          <cell r="N1406">
            <v>0</v>
          </cell>
          <cell r="O1406">
            <v>0</v>
          </cell>
          <cell r="P1406">
            <v>0</v>
          </cell>
          <cell r="Q1406">
            <v>0</v>
          </cell>
          <cell r="R1406">
            <v>0</v>
          </cell>
          <cell r="S1406">
            <v>0</v>
          </cell>
        </row>
        <row r="1407">
          <cell r="D1407" t="str">
            <v>2306</v>
          </cell>
          <cell r="E1407" t="str">
            <v>101863</v>
          </cell>
          <cell r="F1407" t="str">
            <v/>
          </cell>
          <cell r="G1407" t="str">
            <v/>
          </cell>
          <cell r="H1407">
            <v>0</v>
          </cell>
          <cell r="I1407">
            <v>0</v>
          </cell>
          <cell r="J1407">
            <v>0</v>
          </cell>
          <cell r="K1407">
            <v>0</v>
          </cell>
          <cell r="L1407">
            <v>0</v>
          </cell>
          <cell r="M1407">
            <v>0</v>
          </cell>
          <cell r="N1407">
            <v>0</v>
          </cell>
          <cell r="O1407">
            <v>0</v>
          </cell>
          <cell r="P1407">
            <v>0</v>
          </cell>
          <cell r="Q1407">
            <v>0</v>
          </cell>
          <cell r="R1407">
            <v>0</v>
          </cell>
          <cell r="S1407">
            <v>0</v>
          </cell>
        </row>
      </sheetData>
      <sheetData sheetId="5"/>
      <sheetData sheetId="6"/>
      <sheetData sheetId="7">
        <row r="4">
          <cell r="AD4">
            <v>55042426960</v>
          </cell>
        </row>
        <row r="15">
          <cell r="B15" t="str">
            <v>A001</v>
          </cell>
          <cell r="C15" t="str">
            <v>STATE OF TX AS EMPLOYER FOR HIGHER ED - STATE MATCH</v>
          </cell>
          <cell r="D15">
            <v>1951952641</v>
          </cell>
          <cell r="E15">
            <v>2715847977</v>
          </cell>
          <cell r="F15">
            <v>4174652873</v>
          </cell>
          <cell r="G15">
            <v>1533934437</v>
          </cell>
          <cell r="I15">
            <v>11408991</v>
          </cell>
          <cell r="J15">
            <v>842589421</v>
          </cell>
          <cell r="K15">
            <v>163277610</v>
          </cell>
          <cell r="L15">
            <v>658185105</v>
          </cell>
          <cell r="M15">
            <v>1675461127</v>
          </cell>
          <cell r="O15">
            <v>94298551</v>
          </cell>
          <cell r="P15">
            <v>348197813</v>
          </cell>
          <cell r="Q15">
            <v>136007365</v>
          </cell>
          <cell r="R15">
            <v>218448238</v>
          </cell>
          <cell r="S15">
            <v>796951967</v>
          </cell>
          <cell r="U15">
            <v>481458397</v>
          </cell>
          <cell r="V15">
            <v>48014477</v>
          </cell>
          <cell r="W15">
            <v>529472874</v>
          </cell>
          <cell r="AB15">
            <v>3.5462692120999999E-2</v>
          </cell>
          <cell r="AC15">
            <v>5.2244798943E-2</v>
          </cell>
          <cell r="AD15">
            <v>635521212</v>
          </cell>
          <cell r="AF15">
            <v>182863093</v>
          </cell>
          <cell r="AG15">
            <v>182839786</v>
          </cell>
          <cell r="AH15">
            <v>23307</v>
          </cell>
          <cell r="AI15">
            <v>1</v>
          </cell>
          <cell r="AK15">
            <v>658185105</v>
          </cell>
          <cell r="AL15">
            <v>-218448238</v>
          </cell>
          <cell r="AM15">
            <v>48014477</v>
          </cell>
          <cell r="AN15">
            <v>48014477</v>
          </cell>
          <cell r="AO15">
            <v>54025213</v>
          </cell>
          <cell r="AP15">
            <v>110498396</v>
          </cell>
          <cell r="AQ15">
            <v>104288807</v>
          </cell>
          <cell r="AR15">
            <v>86719008</v>
          </cell>
          <cell r="AS15">
            <v>36190966</v>
          </cell>
        </row>
        <row r="16">
          <cell r="B16" t="str">
            <v>A002</v>
          </cell>
          <cell r="C16" t="str">
            <v>STATE OF TX AS NON EMPLOYER CONTRIBUTING ENTITY (NECE)</v>
          </cell>
          <cell r="D16">
            <v>28051905368</v>
          </cell>
          <cell r="E16">
            <v>25811346891</v>
          </cell>
          <cell r="F16">
            <v>39675789784</v>
          </cell>
          <cell r="G16">
            <v>14578472064</v>
          </cell>
          <cell r="I16">
            <v>108430753</v>
          </cell>
          <cell r="J16">
            <v>8007947446</v>
          </cell>
          <cell r="K16">
            <v>1551786083</v>
          </cell>
          <cell r="L16">
            <v>0</v>
          </cell>
          <cell r="M16">
            <v>9668164282</v>
          </cell>
          <cell r="O16">
            <v>896210904</v>
          </cell>
          <cell r="P16">
            <v>3309262782</v>
          </cell>
          <cell r="Q16">
            <v>1292610384</v>
          </cell>
          <cell r="R16">
            <v>1558330796</v>
          </cell>
          <cell r="S16">
            <v>7056414866</v>
          </cell>
          <cell r="U16">
            <v>4575767787</v>
          </cell>
          <cell r="V16">
            <v>-521168844</v>
          </cell>
          <cell r="W16">
            <v>4054598943</v>
          </cell>
          <cell r="AB16">
            <v>0.50964150564699995</v>
          </cell>
          <cell r="AC16">
            <v>0.49653317867799984</v>
          </cell>
          <cell r="AD16">
            <v>-496398917</v>
          </cell>
          <cell r="AF16">
            <v>1737852502</v>
          </cell>
          <cell r="AG16">
            <v>1737704453</v>
          </cell>
          <cell r="AH16">
            <v>148046</v>
          </cell>
          <cell r="AI16">
            <v>-59</v>
          </cell>
          <cell r="AK16">
            <v>0</v>
          </cell>
          <cell r="AL16">
            <v>-1558330796</v>
          </cell>
          <cell r="AM16">
            <v>-521168844</v>
          </cell>
          <cell r="AN16">
            <v>-521169253</v>
          </cell>
          <cell r="AO16">
            <v>-496188794</v>
          </cell>
          <cell r="AP16">
            <v>-243293282</v>
          </cell>
          <cell r="AQ16">
            <v>-161066855</v>
          </cell>
          <cell r="AR16">
            <v>-108353668</v>
          </cell>
          <cell r="AS16">
            <v>-28258944</v>
          </cell>
        </row>
        <row r="17">
          <cell r="B17" t="str">
            <v>2191</v>
          </cell>
          <cell r="C17" t="str">
            <v>A PLUS ACADEMY</v>
          </cell>
          <cell r="D17">
            <v>3153519</v>
          </cell>
          <cell r="E17">
            <v>3363727</v>
          </cell>
          <cell r="F17">
            <v>5170537</v>
          </cell>
          <cell r="G17">
            <v>1899862</v>
          </cell>
          <cell r="I17">
            <v>14131</v>
          </cell>
          <cell r="J17">
            <v>1043593</v>
          </cell>
          <cell r="K17">
            <v>202228</v>
          </cell>
          <cell r="L17">
            <v>694901</v>
          </cell>
          <cell r="M17">
            <v>1954853</v>
          </cell>
          <cell r="O17">
            <v>116794</v>
          </cell>
          <cell r="P17">
            <v>431262</v>
          </cell>
          <cell r="Q17">
            <v>168453</v>
          </cell>
          <cell r="R17">
            <v>21</v>
          </cell>
          <cell r="S17">
            <v>716530</v>
          </cell>
          <cell r="U17">
            <v>596313</v>
          </cell>
          <cell r="V17">
            <v>214303</v>
          </cell>
          <cell r="W17">
            <v>810616</v>
          </cell>
          <cell r="AB17">
            <v>5.7292518000000003E-5</v>
          </cell>
          <cell r="AC17">
            <v>6.4708056999999994E-5</v>
          </cell>
          <cell r="AD17">
            <v>280819</v>
          </cell>
          <cell r="AF17">
            <v>226486</v>
          </cell>
          <cell r="AG17">
            <v>226457</v>
          </cell>
          <cell r="AH17">
            <v>29</v>
          </cell>
          <cell r="AI17">
            <v>0</v>
          </cell>
          <cell r="AK17">
            <v>694901</v>
          </cell>
          <cell r="AL17">
            <v>-21</v>
          </cell>
          <cell r="AM17">
            <v>214303</v>
          </cell>
          <cell r="AN17">
            <v>214307</v>
          </cell>
          <cell r="AO17">
            <v>203166</v>
          </cell>
          <cell r="AP17">
            <v>98089</v>
          </cell>
          <cell r="AQ17">
            <v>91841</v>
          </cell>
          <cell r="AR17">
            <v>71487</v>
          </cell>
          <cell r="AS17">
            <v>15990</v>
          </cell>
        </row>
        <row r="18">
          <cell r="B18" t="str">
            <v>2161</v>
          </cell>
          <cell r="C18" t="str">
            <v>A W BROWN FELLOWSHIP CHARTER SCHOOL</v>
          </cell>
          <cell r="D18">
            <v>4348335</v>
          </cell>
          <cell r="E18">
            <v>3991736</v>
          </cell>
          <cell r="F18">
            <v>6135878</v>
          </cell>
          <cell r="G18">
            <v>2254567</v>
          </cell>
          <cell r="I18">
            <v>16769</v>
          </cell>
          <cell r="J18">
            <v>1238433</v>
          </cell>
          <cell r="K18">
            <v>239984</v>
          </cell>
          <cell r="L18">
            <v>834766</v>
          </cell>
          <cell r="M18">
            <v>2329952</v>
          </cell>
          <cell r="O18">
            <v>138599</v>
          </cell>
          <cell r="P18">
            <v>511779</v>
          </cell>
          <cell r="Q18">
            <v>199903</v>
          </cell>
          <cell r="R18">
            <v>248632</v>
          </cell>
          <cell r="S18">
            <v>1098913</v>
          </cell>
          <cell r="U18">
            <v>707644</v>
          </cell>
          <cell r="V18">
            <v>279415</v>
          </cell>
          <cell r="W18">
            <v>987059</v>
          </cell>
          <cell r="AB18">
            <v>7.8999699000000006E-5</v>
          </cell>
          <cell r="AC18">
            <v>7.6789070000000004E-5</v>
          </cell>
          <cell r="AD18">
            <v>-83714</v>
          </cell>
          <cell r="AF18">
            <v>268771</v>
          </cell>
          <cell r="AG18">
            <v>268737</v>
          </cell>
          <cell r="AH18">
            <v>34</v>
          </cell>
          <cell r="AI18">
            <v>1</v>
          </cell>
          <cell r="AK18">
            <v>834766</v>
          </cell>
          <cell r="AL18">
            <v>-248632</v>
          </cell>
          <cell r="AM18">
            <v>279415</v>
          </cell>
          <cell r="AN18">
            <v>279419</v>
          </cell>
          <cell r="AO18">
            <v>260123</v>
          </cell>
          <cell r="AP18">
            <v>71587</v>
          </cell>
          <cell r="AQ18">
            <v>17994</v>
          </cell>
          <cell r="AR18">
            <v>-38222</v>
          </cell>
          <cell r="AS18">
            <v>-4767</v>
          </cell>
        </row>
        <row r="19">
          <cell r="B19" t="str">
            <v>2344</v>
          </cell>
          <cell r="C19" t="str">
            <v>A+ UNLIMITED POTENTIAL</v>
          </cell>
          <cell r="D19">
            <v>203406</v>
          </cell>
          <cell r="E19">
            <v>437000</v>
          </cell>
          <cell r="F19">
            <v>671732</v>
          </cell>
          <cell r="G19">
            <v>246821</v>
          </cell>
          <cell r="I19">
            <v>1836</v>
          </cell>
          <cell r="J19">
            <v>135579</v>
          </cell>
          <cell r="K19">
            <v>26273</v>
          </cell>
          <cell r="L19">
            <v>218122</v>
          </cell>
          <cell r="M19">
            <v>381810</v>
          </cell>
          <cell r="O19">
            <v>15173</v>
          </cell>
          <cell r="P19">
            <v>56028</v>
          </cell>
          <cell r="Q19">
            <v>21885</v>
          </cell>
          <cell r="R19">
            <v>0</v>
          </cell>
          <cell r="S19">
            <v>93086</v>
          </cell>
          <cell r="U19">
            <v>77470</v>
          </cell>
          <cell r="V19">
            <v>46985</v>
          </cell>
          <cell r="W19">
            <v>124455</v>
          </cell>
          <cell r="AB19">
            <v>3.6954389999999998E-6</v>
          </cell>
          <cell r="AC19">
            <v>8.4065679999999992E-6</v>
          </cell>
          <cell r="AD19">
            <v>178406</v>
          </cell>
          <cell r="AF19">
            <v>29424</v>
          </cell>
          <cell r="AG19">
            <v>29420</v>
          </cell>
          <cell r="AH19">
            <v>4</v>
          </cell>
          <cell r="AI19">
            <v>0</v>
          </cell>
          <cell r="AK19">
            <v>218122</v>
          </cell>
          <cell r="AL19">
            <v>0</v>
          </cell>
          <cell r="AM19">
            <v>46985</v>
          </cell>
          <cell r="AN19">
            <v>46985</v>
          </cell>
          <cell r="AO19">
            <v>46985</v>
          </cell>
          <cell r="AP19">
            <v>45777</v>
          </cell>
          <cell r="AQ19">
            <v>38794</v>
          </cell>
          <cell r="AR19">
            <v>29423</v>
          </cell>
          <cell r="AS19">
            <v>10158</v>
          </cell>
        </row>
        <row r="20">
          <cell r="B20" t="str">
            <v>2058</v>
          </cell>
          <cell r="C20" t="str">
            <v>ACADEMY OF ACCELERATED</v>
          </cell>
          <cell r="D20">
            <v>1282116</v>
          </cell>
          <cell r="E20">
            <v>1051998</v>
          </cell>
          <cell r="F20">
            <v>1617074</v>
          </cell>
          <cell r="G20">
            <v>594178</v>
          </cell>
          <cell r="I20">
            <v>4419</v>
          </cell>
          <cell r="J20">
            <v>326382</v>
          </cell>
          <cell r="K20">
            <v>63246</v>
          </cell>
          <cell r="L20">
            <v>172244</v>
          </cell>
          <cell r="M20">
            <v>566291</v>
          </cell>
          <cell r="O20">
            <v>36527</v>
          </cell>
          <cell r="P20">
            <v>134876</v>
          </cell>
          <cell r="Q20">
            <v>52683</v>
          </cell>
          <cell r="R20">
            <v>98097</v>
          </cell>
          <cell r="S20">
            <v>322183</v>
          </cell>
          <cell r="U20">
            <v>186495</v>
          </cell>
          <cell r="V20">
            <v>43071</v>
          </cell>
          <cell r="W20">
            <v>229566</v>
          </cell>
          <cell r="AB20">
            <v>2.3293230000000001E-5</v>
          </cell>
          <cell r="AC20">
            <v>2.0237302999999998E-5</v>
          </cell>
          <cell r="AD20">
            <v>-115725</v>
          </cell>
          <cell r="AF20">
            <v>70833</v>
          </cell>
          <cell r="AG20">
            <v>70824</v>
          </cell>
          <cell r="AH20">
            <v>9</v>
          </cell>
          <cell r="AI20">
            <v>1</v>
          </cell>
          <cell r="AK20">
            <v>172244</v>
          </cell>
          <cell r="AL20">
            <v>-98097</v>
          </cell>
          <cell r="AM20">
            <v>43071</v>
          </cell>
          <cell r="AN20">
            <v>43071</v>
          </cell>
          <cell r="AO20">
            <v>39299</v>
          </cell>
          <cell r="AP20">
            <v>4149</v>
          </cell>
          <cell r="AQ20">
            <v>2462</v>
          </cell>
          <cell r="AR20">
            <v>-8247</v>
          </cell>
          <cell r="AS20">
            <v>-6587</v>
          </cell>
        </row>
        <row r="21">
          <cell r="B21" t="str">
            <v>2174</v>
          </cell>
          <cell r="C21" t="str">
            <v>ACADEMY OF DALLAS</v>
          </cell>
          <cell r="D21">
            <v>665869</v>
          </cell>
          <cell r="E21">
            <v>767616</v>
          </cell>
          <cell r="F21">
            <v>1179937</v>
          </cell>
          <cell r="G21">
            <v>433556</v>
          </cell>
          <cell r="I21">
            <v>3225</v>
          </cell>
          <cell r="J21">
            <v>238152</v>
          </cell>
          <cell r="K21">
            <v>46149</v>
          </cell>
          <cell r="L21">
            <v>132421</v>
          </cell>
          <cell r="M21">
            <v>419947</v>
          </cell>
          <cell r="O21">
            <v>26653</v>
          </cell>
          <cell r="P21">
            <v>98416</v>
          </cell>
          <cell r="Q21">
            <v>38442</v>
          </cell>
          <cell r="R21">
            <v>52798</v>
          </cell>
          <cell r="S21">
            <v>216309</v>
          </cell>
          <cell r="U21">
            <v>136081</v>
          </cell>
          <cell r="V21">
            <v>24662</v>
          </cell>
          <cell r="W21">
            <v>160743</v>
          </cell>
          <cell r="AB21">
            <v>1.2097376E-5</v>
          </cell>
          <cell r="AC21">
            <v>1.4766634E-5</v>
          </cell>
          <cell r="AD21">
            <v>101082</v>
          </cell>
          <cell r="AF21">
            <v>51685</v>
          </cell>
          <cell r="AG21">
            <v>51678</v>
          </cell>
          <cell r="AH21">
            <v>7</v>
          </cell>
          <cell r="AI21">
            <v>1</v>
          </cell>
          <cell r="AK21">
            <v>132421</v>
          </cell>
          <cell r="AL21">
            <v>-52798</v>
          </cell>
          <cell r="AM21">
            <v>24662</v>
          </cell>
          <cell r="AN21">
            <v>24665</v>
          </cell>
          <cell r="AO21">
            <v>22947</v>
          </cell>
          <cell r="AP21">
            <v>7580</v>
          </cell>
          <cell r="AQ21">
            <v>9029</v>
          </cell>
          <cell r="AR21">
            <v>9646</v>
          </cell>
          <cell r="AS21">
            <v>5756</v>
          </cell>
        </row>
        <row r="22">
          <cell r="B22" t="str">
            <v>2202</v>
          </cell>
          <cell r="C22" t="str">
            <v>ACCELERATED INTERMEDIATE ACADEMY</v>
          </cell>
          <cell r="D22">
            <v>716357</v>
          </cell>
          <cell r="E22">
            <v>601899</v>
          </cell>
          <cell r="F22">
            <v>925207</v>
          </cell>
          <cell r="G22">
            <v>339958</v>
          </cell>
          <cell r="I22">
            <v>2529</v>
          </cell>
          <cell r="J22">
            <v>186739</v>
          </cell>
          <cell r="K22">
            <v>36186</v>
          </cell>
          <cell r="L22">
            <v>60444</v>
          </cell>
          <cell r="M22">
            <v>285898</v>
          </cell>
          <cell r="O22">
            <v>20899</v>
          </cell>
          <cell r="P22">
            <v>77169</v>
          </cell>
          <cell r="Q22">
            <v>30143</v>
          </cell>
          <cell r="R22">
            <v>99635</v>
          </cell>
          <cell r="S22">
            <v>227846</v>
          </cell>
          <cell r="U22">
            <v>106703</v>
          </cell>
          <cell r="V22">
            <v>7702</v>
          </cell>
          <cell r="W22">
            <v>114405</v>
          </cell>
          <cell r="AB22">
            <v>1.3014631000000001E-5</v>
          </cell>
          <cell r="AC22">
            <v>1.1578744E-5</v>
          </cell>
          <cell r="AD22">
            <v>-54376</v>
          </cell>
          <cell r="AF22">
            <v>40527</v>
          </cell>
          <cell r="AG22">
            <v>40522</v>
          </cell>
          <cell r="AH22">
            <v>5</v>
          </cell>
          <cell r="AI22">
            <v>0</v>
          </cell>
          <cell r="AK22">
            <v>60444</v>
          </cell>
          <cell r="AL22">
            <v>-99635</v>
          </cell>
          <cell r="AM22">
            <v>7702</v>
          </cell>
          <cell r="AN22">
            <v>7706</v>
          </cell>
          <cell r="AO22">
            <v>4801</v>
          </cell>
          <cell r="AP22">
            <v>-22156</v>
          </cell>
          <cell r="AQ22">
            <v>-18389</v>
          </cell>
          <cell r="AR22">
            <v>-8058</v>
          </cell>
          <cell r="AS22">
            <v>-3095</v>
          </cell>
        </row>
        <row r="23">
          <cell r="B23" t="str">
            <v>2049</v>
          </cell>
          <cell r="C23" t="str">
            <v>ALIEF MONTESSORI SCHOOL</v>
          </cell>
          <cell r="D23">
            <v>460208</v>
          </cell>
          <cell r="E23">
            <v>390439</v>
          </cell>
          <cell r="F23">
            <v>600162</v>
          </cell>
          <cell r="G23">
            <v>220523</v>
          </cell>
          <cell r="I23">
            <v>1640</v>
          </cell>
          <cell r="J23">
            <v>121133</v>
          </cell>
          <cell r="K23">
            <v>23473</v>
          </cell>
          <cell r="L23">
            <v>57330</v>
          </cell>
          <cell r="M23">
            <v>203576</v>
          </cell>
          <cell r="O23">
            <v>13557</v>
          </cell>
          <cell r="P23">
            <v>50058</v>
          </cell>
          <cell r="Q23">
            <v>19553</v>
          </cell>
          <cell r="R23">
            <v>59487</v>
          </cell>
          <cell r="S23">
            <v>142655</v>
          </cell>
          <cell r="U23">
            <v>69216</v>
          </cell>
          <cell r="V23">
            <v>10407</v>
          </cell>
          <cell r="W23">
            <v>79623</v>
          </cell>
          <cell r="AB23">
            <v>8.3609720000000002E-6</v>
          </cell>
          <cell r="AC23">
            <v>7.5108839999999999E-6</v>
          </cell>
          <cell r="AD23">
            <v>-32192</v>
          </cell>
          <cell r="AF23">
            <v>26289</v>
          </cell>
          <cell r="AG23">
            <v>26286</v>
          </cell>
          <cell r="AH23">
            <v>3</v>
          </cell>
          <cell r="AI23">
            <v>2</v>
          </cell>
          <cell r="AK23">
            <v>57330</v>
          </cell>
          <cell r="AL23">
            <v>-59487</v>
          </cell>
          <cell r="AM23">
            <v>10407</v>
          </cell>
          <cell r="AN23">
            <v>10410</v>
          </cell>
          <cell r="AO23">
            <v>8319</v>
          </cell>
          <cell r="AP23">
            <v>-10320</v>
          </cell>
          <cell r="AQ23">
            <v>-5962</v>
          </cell>
          <cell r="AR23">
            <v>-2771</v>
          </cell>
          <cell r="AS23">
            <v>-1833</v>
          </cell>
        </row>
        <row r="24">
          <cell r="B24" t="str">
            <v>2275</v>
          </cell>
          <cell r="C24" t="str">
            <v>AMBASSADORS PREPARATORY ACADEMY</v>
          </cell>
          <cell r="D24">
            <v>544273</v>
          </cell>
          <cell r="E24">
            <v>429351</v>
          </cell>
          <cell r="F24">
            <v>659975</v>
          </cell>
          <cell r="G24">
            <v>242501</v>
          </cell>
          <cell r="I24">
            <v>1804</v>
          </cell>
          <cell r="J24">
            <v>133206</v>
          </cell>
          <cell r="K24">
            <v>25813</v>
          </cell>
          <cell r="L24">
            <v>99193</v>
          </cell>
          <cell r="M24">
            <v>260016</v>
          </cell>
          <cell r="O24">
            <v>14908</v>
          </cell>
          <cell r="P24">
            <v>55047</v>
          </cell>
          <cell r="Q24">
            <v>21502</v>
          </cell>
          <cell r="R24">
            <v>81824</v>
          </cell>
          <cell r="S24">
            <v>173281</v>
          </cell>
          <cell r="U24">
            <v>76114</v>
          </cell>
          <cell r="V24">
            <v>25835</v>
          </cell>
          <cell r="W24">
            <v>101949</v>
          </cell>
          <cell r="AB24">
            <v>9.8882460000000005E-6</v>
          </cell>
          <cell r="AC24">
            <v>8.2594299999999996E-6</v>
          </cell>
          <cell r="AD24">
            <v>-61682</v>
          </cell>
          <cell r="AF24">
            <v>28909</v>
          </cell>
          <cell r="AG24">
            <v>28905</v>
          </cell>
          <cell r="AH24">
            <v>4</v>
          </cell>
          <cell r="AI24">
            <v>1</v>
          </cell>
          <cell r="AK24">
            <v>99193</v>
          </cell>
          <cell r="AL24">
            <v>-81824</v>
          </cell>
          <cell r="AM24">
            <v>25835</v>
          </cell>
          <cell r="AN24">
            <v>25834</v>
          </cell>
          <cell r="AO24">
            <v>21978</v>
          </cell>
          <cell r="AP24">
            <v>-11622</v>
          </cell>
          <cell r="AQ24">
            <v>-5374</v>
          </cell>
          <cell r="AR24">
            <v>-9934</v>
          </cell>
          <cell r="AS24">
            <v>-3513</v>
          </cell>
        </row>
        <row r="25">
          <cell r="B25" t="str">
            <v>2154</v>
          </cell>
          <cell r="C25" t="str">
            <v>AMIGOS POR VIDA-FRIENDS FOR LIFE CHARTER SCHOOL</v>
          </cell>
          <cell r="D25">
            <v>1060198</v>
          </cell>
          <cell r="E25">
            <v>876643</v>
          </cell>
          <cell r="F25">
            <v>1347528</v>
          </cell>
          <cell r="G25">
            <v>495136</v>
          </cell>
          <cell r="I25">
            <v>3683</v>
          </cell>
          <cell r="J25">
            <v>271978</v>
          </cell>
          <cell r="K25">
            <v>52704</v>
          </cell>
          <cell r="L25">
            <v>116388</v>
          </cell>
          <cell r="M25">
            <v>444753</v>
          </cell>
          <cell r="O25">
            <v>30438</v>
          </cell>
          <cell r="P25">
            <v>112394</v>
          </cell>
          <cell r="Q25">
            <v>43902</v>
          </cell>
          <cell r="R25">
            <v>115655</v>
          </cell>
          <cell r="S25">
            <v>302389</v>
          </cell>
          <cell r="U25">
            <v>155409</v>
          </cell>
          <cell r="V25">
            <v>14265</v>
          </cell>
          <cell r="W25">
            <v>169674</v>
          </cell>
          <cell r="AB25">
            <v>1.9261464E-5</v>
          </cell>
          <cell r="AC25">
            <v>1.6863990999999999E-5</v>
          </cell>
          <cell r="AD25">
            <v>-90790</v>
          </cell>
          <cell r="AF25">
            <v>59026</v>
          </cell>
          <cell r="AG25">
            <v>59018</v>
          </cell>
          <cell r="AH25">
            <v>8</v>
          </cell>
          <cell r="AI25">
            <v>-1</v>
          </cell>
          <cell r="AK25">
            <v>116388</v>
          </cell>
          <cell r="AL25">
            <v>-115655</v>
          </cell>
          <cell r="AM25">
            <v>14265</v>
          </cell>
          <cell r="AN25">
            <v>14264</v>
          </cell>
          <cell r="AO25">
            <v>12013</v>
          </cell>
          <cell r="AP25">
            <v>-9153</v>
          </cell>
          <cell r="AQ25">
            <v>-6903</v>
          </cell>
          <cell r="AR25">
            <v>-4319</v>
          </cell>
          <cell r="AS25">
            <v>-5169</v>
          </cell>
        </row>
        <row r="26">
          <cell r="B26" t="str">
            <v>2026</v>
          </cell>
          <cell r="C26" t="str">
            <v>ARISTOI CLASSICAL ACADEMY</v>
          </cell>
          <cell r="D26">
            <v>1100065</v>
          </cell>
          <cell r="E26">
            <v>1314222</v>
          </cell>
          <cell r="F26">
            <v>2020150</v>
          </cell>
          <cell r="G26">
            <v>742284</v>
          </cell>
          <cell r="I26">
            <v>5521</v>
          </cell>
          <cell r="J26">
            <v>407736</v>
          </cell>
          <cell r="K26">
            <v>79011</v>
          </cell>
          <cell r="L26">
            <v>361183</v>
          </cell>
          <cell r="M26">
            <v>853451</v>
          </cell>
          <cell r="O26">
            <v>45632</v>
          </cell>
          <cell r="P26">
            <v>168496</v>
          </cell>
          <cell r="Q26">
            <v>65815</v>
          </cell>
          <cell r="R26">
            <v>4</v>
          </cell>
          <cell r="S26">
            <v>279947</v>
          </cell>
          <cell r="U26">
            <v>232982</v>
          </cell>
          <cell r="V26">
            <v>103611</v>
          </cell>
          <cell r="W26">
            <v>336593</v>
          </cell>
          <cell r="AB26">
            <v>1.9985769E-5</v>
          </cell>
          <cell r="AC26">
            <v>2.5281701000000002E-5</v>
          </cell>
          <cell r="AD26">
            <v>200552</v>
          </cell>
          <cell r="AF26">
            <v>88489</v>
          </cell>
          <cell r="AG26">
            <v>88478</v>
          </cell>
          <cell r="AH26">
            <v>11</v>
          </cell>
          <cell r="AI26">
            <v>1</v>
          </cell>
          <cell r="AK26">
            <v>361183</v>
          </cell>
          <cell r="AL26">
            <v>-4</v>
          </cell>
          <cell r="AM26">
            <v>103611</v>
          </cell>
          <cell r="AN26">
            <v>103613</v>
          </cell>
          <cell r="AO26">
            <v>100388</v>
          </cell>
          <cell r="AP26">
            <v>65757</v>
          </cell>
          <cell r="AQ26">
            <v>46428</v>
          </cell>
          <cell r="AR26">
            <v>33573</v>
          </cell>
          <cell r="AS26">
            <v>11420</v>
          </cell>
        </row>
        <row r="27">
          <cell r="B27" t="str">
            <v>2168</v>
          </cell>
          <cell r="C27" t="str">
            <v>ARLINGTON CLASSICS ACADEMY</v>
          </cell>
          <cell r="D27">
            <v>2349470</v>
          </cell>
          <cell r="E27">
            <v>2203533</v>
          </cell>
          <cell r="F27">
            <v>3387151</v>
          </cell>
          <cell r="G27">
            <v>1244575</v>
          </cell>
          <cell r="I27">
            <v>9257</v>
          </cell>
          <cell r="J27">
            <v>683644</v>
          </cell>
          <cell r="K27">
            <v>132477</v>
          </cell>
          <cell r="L27">
            <v>413968</v>
          </cell>
          <cell r="M27">
            <v>1239346</v>
          </cell>
          <cell r="O27">
            <v>76510</v>
          </cell>
          <cell r="P27">
            <v>282514</v>
          </cell>
          <cell r="Q27">
            <v>110351</v>
          </cell>
          <cell r="R27">
            <v>9416</v>
          </cell>
          <cell r="S27">
            <v>478791</v>
          </cell>
          <cell r="U27">
            <v>390637</v>
          </cell>
          <cell r="V27">
            <v>172566</v>
          </cell>
          <cell r="W27">
            <v>563203</v>
          </cell>
          <cell r="AB27">
            <v>4.2684712999999997E-5</v>
          </cell>
          <cell r="AC27">
            <v>4.2389397000000003E-5</v>
          </cell>
          <cell r="AD27">
            <v>-11183</v>
          </cell>
          <cell r="AF27">
            <v>148368</v>
          </cell>
          <cell r="AG27">
            <v>148349</v>
          </cell>
          <cell r="AH27">
            <v>19</v>
          </cell>
          <cell r="AI27">
            <v>-2</v>
          </cell>
          <cell r="AK27">
            <v>413968</v>
          </cell>
          <cell r="AL27">
            <v>-9416</v>
          </cell>
          <cell r="AM27">
            <v>172566</v>
          </cell>
          <cell r="AN27">
            <v>172567</v>
          </cell>
          <cell r="AO27">
            <v>160880</v>
          </cell>
          <cell r="AP27">
            <v>45591</v>
          </cell>
          <cell r="AQ27">
            <v>20038</v>
          </cell>
          <cell r="AR27">
            <v>6112</v>
          </cell>
          <cell r="AS27">
            <v>-636</v>
          </cell>
        </row>
        <row r="28">
          <cell r="B28" t="str">
            <v>2313</v>
          </cell>
          <cell r="C28" t="str">
            <v>ARROW ACADEMY</v>
          </cell>
          <cell r="D28">
            <v>1587690</v>
          </cell>
          <cell r="E28">
            <v>1530999</v>
          </cell>
          <cell r="F28">
            <v>2353368</v>
          </cell>
          <cell r="G28">
            <v>864721</v>
          </cell>
          <cell r="I28">
            <v>6432</v>
          </cell>
          <cell r="J28">
            <v>474991</v>
          </cell>
          <cell r="K28">
            <v>92044</v>
          </cell>
          <cell r="L28">
            <v>205229</v>
          </cell>
          <cell r="M28">
            <v>778696</v>
          </cell>
          <cell r="O28">
            <v>53159</v>
          </cell>
          <cell r="P28">
            <v>196289</v>
          </cell>
          <cell r="Q28">
            <v>76671</v>
          </cell>
          <cell r="R28">
            <v>268954</v>
          </cell>
          <cell r="S28">
            <v>595073</v>
          </cell>
          <cell r="U28">
            <v>271411</v>
          </cell>
          <cell r="V28">
            <v>6334</v>
          </cell>
          <cell r="W28">
            <v>277745</v>
          </cell>
          <cell r="AB28">
            <v>2.8844848999999999E-5</v>
          </cell>
          <cell r="AC28">
            <v>2.9451842999999999E-5</v>
          </cell>
          <cell r="AD28">
            <v>22986</v>
          </cell>
          <cell r="AF28">
            <v>103085</v>
          </cell>
          <cell r="AG28">
            <v>103072</v>
          </cell>
          <cell r="AH28">
            <v>13</v>
          </cell>
          <cell r="AI28">
            <v>1</v>
          </cell>
          <cell r="AK28">
            <v>205229</v>
          </cell>
          <cell r="AL28">
            <v>-268954</v>
          </cell>
          <cell r="AM28">
            <v>6334</v>
          </cell>
          <cell r="AN28">
            <v>6336</v>
          </cell>
          <cell r="AO28">
            <v>-479</v>
          </cell>
          <cell r="AP28">
            <v>-57874</v>
          </cell>
          <cell r="AQ28">
            <v>-23923</v>
          </cell>
          <cell r="AR28">
            <v>10905</v>
          </cell>
          <cell r="AS28">
            <v>1310</v>
          </cell>
        </row>
        <row r="29">
          <cell r="B29" t="str">
            <v>2319</v>
          </cell>
          <cell r="C29" t="str">
            <v>AUSTIN ACHIEVE PUBLIC SCHOOL</v>
          </cell>
          <cell r="D29">
            <v>3085434</v>
          </cell>
          <cell r="E29">
            <v>4392170</v>
          </cell>
          <cell r="F29">
            <v>6751404</v>
          </cell>
          <cell r="G29">
            <v>2480736</v>
          </cell>
          <cell r="I29">
            <v>18451</v>
          </cell>
          <cell r="J29">
            <v>1362667</v>
          </cell>
          <cell r="K29">
            <v>264059</v>
          </cell>
          <cell r="L29">
            <v>1790946</v>
          </cell>
          <cell r="M29">
            <v>3436123</v>
          </cell>
          <cell r="O29">
            <v>152503</v>
          </cell>
          <cell r="P29">
            <v>563118</v>
          </cell>
          <cell r="Q29">
            <v>219956</v>
          </cell>
          <cell r="R29">
            <v>8</v>
          </cell>
          <cell r="S29">
            <v>935585</v>
          </cell>
          <cell r="U29">
            <v>778632</v>
          </cell>
          <cell r="V29">
            <v>421670</v>
          </cell>
          <cell r="W29">
            <v>1200302</v>
          </cell>
          <cell r="AB29">
            <v>5.6055560000000003E-5</v>
          </cell>
          <cell r="AC29">
            <v>8.4492232999999994E-5</v>
          </cell>
          <cell r="AD29">
            <v>1076868</v>
          </cell>
          <cell r="AF29">
            <v>295733</v>
          </cell>
          <cell r="AG29">
            <v>295695</v>
          </cell>
          <cell r="AH29">
            <v>38</v>
          </cell>
          <cell r="AI29">
            <v>-1</v>
          </cell>
          <cell r="AK29">
            <v>1790946</v>
          </cell>
          <cell r="AL29">
            <v>-8</v>
          </cell>
          <cell r="AM29">
            <v>421670</v>
          </cell>
          <cell r="AN29">
            <v>421668</v>
          </cell>
          <cell r="AO29">
            <v>416181</v>
          </cell>
          <cell r="AP29">
            <v>359201</v>
          </cell>
          <cell r="AQ29">
            <v>315087</v>
          </cell>
          <cell r="AR29">
            <v>217474</v>
          </cell>
          <cell r="AS29">
            <v>61327</v>
          </cell>
        </row>
        <row r="30">
          <cell r="B30" t="str">
            <v>2258</v>
          </cell>
          <cell r="C30" t="str">
            <v>AUSTIN DISCOVERY SCHOOL</v>
          </cell>
          <cell r="D30">
            <v>985234</v>
          </cell>
          <cell r="E30">
            <v>856771</v>
          </cell>
          <cell r="F30">
            <v>1316982</v>
          </cell>
          <cell r="G30">
            <v>483912</v>
          </cell>
          <cell r="I30">
            <v>3599</v>
          </cell>
          <cell r="J30">
            <v>265813</v>
          </cell>
          <cell r="K30">
            <v>51509</v>
          </cell>
          <cell r="L30">
            <v>133743</v>
          </cell>
          <cell r="M30">
            <v>454664</v>
          </cell>
          <cell r="O30">
            <v>29748</v>
          </cell>
          <cell r="P30">
            <v>109846</v>
          </cell>
          <cell r="Q30">
            <v>42906</v>
          </cell>
          <cell r="R30">
            <v>45254</v>
          </cell>
          <cell r="S30">
            <v>227754</v>
          </cell>
          <cell r="U30">
            <v>151886</v>
          </cell>
          <cell r="V30">
            <v>52957</v>
          </cell>
          <cell r="W30">
            <v>204843</v>
          </cell>
          <cell r="AB30">
            <v>1.7899534E-5</v>
          </cell>
          <cell r="AC30">
            <v>1.6481718000000001E-5</v>
          </cell>
          <cell r="AD30">
            <v>-53691</v>
          </cell>
          <cell r="AF30">
            <v>57688</v>
          </cell>
          <cell r="AG30">
            <v>57681</v>
          </cell>
          <cell r="AH30">
            <v>7</v>
          </cell>
          <cell r="AI30">
            <v>-2</v>
          </cell>
          <cell r="AK30">
            <v>133743</v>
          </cell>
          <cell r="AL30">
            <v>-45254</v>
          </cell>
          <cell r="AM30">
            <v>52957</v>
          </cell>
          <cell r="AN30">
            <v>52956</v>
          </cell>
          <cell r="AO30">
            <v>48197</v>
          </cell>
          <cell r="AP30">
            <v>2256</v>
          </cell>
          <cell r="AQ30">
            <v>-4185</v>
          </cell>
          <cell r="AR30">
            <v>-7677</v>
          </cell>
          <cell r="AS30">
            <v>-3058</v>
          </cell>
        </row>
        <row r="31">
          <cell r="B31" t="str">
            <v>2334</v>
          </cell>
          <cell r="C31" t="str">
            <v>BASIS SAN ANTONIO</v>
          </cell>
          <cell r="D31">
            <v>0</v>
          </cell>
          <cell r="E31">
            <v>8584</v>
          </cell>
          <cell r="F31">
            <v>13195</v>
          </cell>
          <cell r="G31">
            <v>4849</v>
          </cell>
          <cell r="I31">
            <v>36</v>
          </cell>
          <cell r="J31">
            <v>2663</v>
          </cell>
          <cell r="K31">
            <v>516</v>
          </cell>
          <cell r="L31">
            <v>13709</v>
          </cell>
          <cell r="M31">
            <v>16924</v>
          </cell>
          <cell r="O31">
            <v>298</v>
          </cell>
          <cell r="P31">
            <v>1101</v>
          </cell>
          <cell r="Q31">
            <v>430</v>
          </cell>
          <cell r="R31">
            <v>14240</v>
          </cell>
          <cell r="S31">
            <v>16069</v>
          </cell>
          <cell r="U31">
            <v>1522</v>
          </cell>
          <cell r="V31">
            <v>-165</v>
          </cell>
          <cell r="W31">
            <v>1357</v>
          </cell>
          <cell r="AB31">
            <v>0</v>
          </cell>
          <cell r="AC31">
            <v>1.65137E-7</v>
          </cell>
          <cell r="AD31">
            <v>6254</v>
          </cell>
          <cell r="AF31">
            <v>578</v>
          </cell>
          <cell r="AG31">
            <v>578</v>
          </cell>
          <cell r="AH31">
            <v>0</v>
          </cell>
          <cell r="AI31">
            <v>0</v>
          </cell>
          <cell r="AK31">
            <v>13709</v>
          </cell>
          <cell r="AL31">
            <v>-14240</v>
          </cell>
          <cell r="AM31">
            <v>-165</v>
          </cell>
          <cell r="AN31">
            <v>-171</v>
          </cell>
          <cell r="AO31">
            <v>-170</v>
          </cell>
          <cell r="AP31">
            <v>-22</v>
          </cell>
          <cell r="AQ31">
            <v>-1507</v>
          </cell>
          <cell r="AR31">
            <v>983</v>
          </cell>
          <cell r="AS31">
            <v>356</v>
          </cell>
        </row>
        <row r="32">
          <cell r="B32" t="str">
            <v>2200</v>
          </cell>
          <cell r="C32" t="str">
            <v>BEATRICE MAYES INSTITUTE</v>
          </cell>
          <cell r="D32">
            <v>940612</v>
          </cell>
          <cell r="E32">
            <v>1011185</v>
          </cell>
          <cell r="F32">
            <v>1554339</v>
          </cell>
          <cell r="G32">
            <v>571126</v>
          </cell>
          <cell r="I32">
            <v>4248</v>
          </cell>
          <cell r="J32">
            <v>313719</v>
          </cell>
          <cell r="K32">
            <v>60793</v>
          </cell>
          <cell r="L32">
            <v>206777</v>
          </cell>
          <cell r="M32">
            <v>585537</v>
          </cell>
          <cell r="O32">
            <v>35110</v>
          </cell>
          <cell r="P32">
            <v>129644</v>
          </cell>
          <cell r="Q32">
            <v>50639</v>
          </cell>
          <cell r="R32">
            <v>51038</v>
          </cell>
          <cell r="S32">
            <v>266431</v>
          </cell>
          <cell r="U32">
            <v>179260</v>
          </cell>
          <cell r="V32">
            <v>48826</v>
          </cell>
          <cell r="W32">
            <v>228086</v>
          </cell>
          <cell r="AB32">
            <v>1.7088846000000001E-5</v>
          </cell>
          <cell r="AC32">
            <v>1.9452187000000001E-5</v>
          </cell>
          <cell r="AD32">
            <v>89497</v>
          </cell>
          <cell r="AF32">
            <v>68085</v>
          </cell>
          <cell r="AG32">
            <v>68076</v>
          </cell>
          <cell r="AH32">
            <v>9</v>
          </cell>
          <cell r="AI32">
            <v>0</v>
          </cell>
          <cell r="AK32">
            <v>206777</v>
          </cell>
          <cell r="AL32">
            <v>-51038</v>
          </cell>
          <cell r="AM32">
            <v>48826</v>
          </cell>
          <cell r="AN32">
            <v>48827</v>
          </cell>
          <cell r="AO32">
            <v>45655</v>
          </cell>
          <cell r="AP32">
            <v>15650</v>
          </cell>
          <cell r="AQ32">
            <v>17507</v>
          </cell>
          <cell r="AR32">
            <v>23002</v>
          </cell>
          <cell r="AS32">
            <v>5098</v>
          </cell>
        </row>
        <row r="33">
          <cell r="B33" t="str">
            <v>2364</v>
          </cell>
          <cell r="C33" t="str">
            <v>BEN MILAM INTERNATIONAL ACADEMY</v>
          </cell>
          <cell r="D33">
            <v>0</v>
          </cell>
          <cell r="E33">
            <v>23763</v>
          </cell>
          <cell r="F33">
            <v>36527</v>
          </cell>
          <cell r="G33">
            <v>13421</v>
          </cell>
          <cell r="I33">
            <v>100</v>
          </cell>
          <cell r="J33">
            <v>7372</v>
          </cell>
          <cell r="K33">
            <v>1429</v>
          </cell>
          <cell r="L33">
            <v>14590</v>
          </cell>
          <cell r="M33">
            <v>23491</v>
          </cell>
          <cell r="O33">
            <v>825</v>
          </cell>
          <cell r="P33">
            <v>3047</v>
          </cell>
          <cell r="Q33">
            <v>1190</v>
          </cell>
          <cell r="R33">
            <v>0</v>
          </cell>
          <cell r="S33">
            <v>5062</v>
          </cell>
          <cell r="U33">
            <v>4213</v>
          </cell>
          <cell r="V33">
            <v>2721</v>
          </cell>
          <cell r="W33">
            <v>6934</v>
          </cell>
          <cell r="AB33">
            <v>0</v>
          </cell>
          <cell r="AC33">
            <v>4.5712699999999999E-7</v>
          </cell>
          <cell r="AD33">
            <v>17311</v>
          </cell>
          <cell r="AF33">
            <v>1600</v>
          </cell>
          <cell r="AG33">
            <v>1600</v>
          </cell>
          <cell r="AH33">
            <v>0</v>
          </cell>
          <cell r="AI33">
            <v>0</v>
          </cell>
          <cell r="AK33">
            <v>14590</v>
          </cell>
          <cell r="AL33">
            <v>0</v>
          </cell>
          <cell r="AM33">
            <v>2721</v>
          </cell>
          <cell r="AN33">
            <v>2721</v>
          </cell>
          <cell r="AO33">
            <v>2721</v>
          </cell>
          <cell r="AP33">
            <v>2721</v>
          </cell>
          <cell r="AQ33">
            <v>2721</v>
          </cell>
          <cell r="AR33">
            <v>2721</v>
          </cell>
          <cell r="AS33">
            <v>985</v>
          </cell>
        </row>
        <row r="34">
          <cell r="B34" t="str">
            <v>2340</v>
          </cell>
          <cell r="C34" t="str">
            <v>BETA ACADEMY</v>
          </cell>
          <cell r="D34">
            <v>1245794</v>
          </cell>
          <cell r="E34">
            <v>822389</v>
          </cell>
          <cell r="F34">
            <v>1264132</v>
          </cell>
          <cell r="G34">
            <v>464493</v>
          </cell>
          <cell r="I34">
            <v>3455</v>
          </cell>
          <cell r="J34">
            <v>255146</v>
          </cell>
          <cell r="K34">
            <v>49442</v>
          </cell>
          <cell r="L34">
            <v>349385</v>
          </cell>
          <cell r="M34">
            <v>657428</v>
          </cell>
          <cell r="O34">
            <v>28555</v>
          </cell>
          <cell r="P34">
            <v>105438</v>
          </cell>
          <cell r="Q34">
            <v>41185</v>
          </cell>
          <cell r="R34">
            <v>217445</v>
          </cell>
          <cell r="S34">
            <v>392623</v>
          </cell>
          <cell r="U34">
            <v>145791</v>
          </cell>
          <cell r="V34">
            <v>70268</v>
          </cell>
          <cell r="W34">
            <v>216059</v>
          </cell>
          <cell r="AB34">
            <v>2.2633341000000001E-5</v>
          </cell>
          <cell r="AC34">
            <v>1.5820312000000001E-5</v>
          </cell>
          <cell r="AD34">
            <v>-258002</v>
          </cell>
          <cell r="AF34">
            <v>55373</v>
          </cell>
          <cell r="AG34">
            <v>55366</v>
          </cell>
          <cell r="AH34">
            <v>7</v>
          </cell>
          <cell r="AI34">
            <v>-1</v>
          </cell>
          <cell r="AK34">
            <v>349385</v>
          </cell>
          <cell r="AL34">
            <v>-217445</v>
          </cell>
          <cell r="AM34">
            <v>70268</v>
          </cell>
          <cell r="AN34">
            <v>70268</v>
          </cell>
          <cell r="AO34">
            <v>68695</v>
          </cell>
          <cell r="AP34">
            <v>40674</v>
          </cell>
          <cell r="AQ34">
            <v>-7868</v>
          </cell>
          <cell r="AR34">
            <v>-25139</v>
          </cell>
          <cell r="AS34">
            <v>-14690</v>
          </cell>
        </row>
        <row r="35">
          <cell r="B35" t="str">
            <v>2175</v>
          </cell>
          <cell r="C35" t="str">
            <v>BEXAR COUNTY ACADEMY</v>
          </cell>
          <cell r="D35">
            <v>475779</v>
          </cell>
          <cell r="E35">
            <v>561799</v>
          </cell>
          <cell r="F35">
            <v>863567</v>
          </cell>
          <cell r="G35">
            <v>317309</v>
          </cell>
          <cell r="I35">
            <v>2360</v>
          </cell>
          <cell r="J35">
            <v>174298</v>
          </cell>
          <cell r="K35">
            <v>33776</v>
          </cell>
          <cell r="L35">
            <v>138437</v>
          </cell>
          <cell r="M35">
            <v>348871</v>
          </cell>
          <cell r="O35">
            <v>19507</v>
          </cell>
          <cell r="P35">
            <v>72028</v>
          </cell>
          <cell r="Q35">
            <v>28134</v>
          </cell>
          <cell r="R35">
            <v>107551</v>
          </cell>
          <cell r="S35">
            <v>227220</v>
          </cell>
          <cell r="U35">
            <v>99594</v>
          </cell>
          <cell r="V35">
            <v>18567</v>
          </cell>
          <cell r="W35">
            <v>118161</v>
          </cell>
          <cell r="AB35">
            <v>8.6438670000000001E-6</v>
          </cell>
          <cell r="AC35">
            <v>1.0807342000000001E-5</v>
          </cell>
          <cell r="AD35">
            <v>81929</v>
          </cell>
          <cell r="AF35">
            <v>37827</v>
          </cell>
          <cell r="AG35">
            <v>37822</v>
          </cell>
          <cell r="AH35">
            <v>5</v>
          </cell>
          <cell r="AI35">
            <v>-1</v>
          </cell>
          <cell r="AK35">
            <v>138437</v>
          </cell>
          <cell r="AL35">
            <v>-107551</v>
          </cell>
          <cell r="AM35">
            <v>18567</v>
          </cell>
          <cell r="AN35">
            <v>18568</v>
          </cell>
          <cell r="AO35">
            <v>16358</v>
          </cell>
          <cell r="AP35">
            <v>-6354</v>
          </cell>
          <cell r="AQ35">
            <v>-9251</v>
          </cell>
          <cell r="AR35">
            <v>6900</v>
          </cell>
          <cell r="AS35">
            <v>4665</v>
          </cell>
        </row>
        <row r="36">
          <cell r="B36" t="str">
            <v>2201</v>
          </cell>
          <cell r="C36" t="str">
            <v>BIG SPRINGS CHARTER SCHOOL</v>
          </cell>
          <cell r="D36">
            <v>885042</v>
          </cell>
          <cell r="E36">
            <v>788260</v>
          </cell>
          <cell r="F36">
            <v>1211670</v>
          </cell>
          <cell r="G36">
            <v>445216</v>
          </cell>
          <cell r="I36">
            <v>3311</v>
          </cell>
          <cell r="J36">
            <v>244557</v>
          </cell>
          <cell r="K36">
            <v>47390</v>
          </cell>
          <cell r="L36">
            <v>88319</v>
          </cell>
          <cell r="M36">
            <v>383577</v>
          </cell>
          <cell r="O36">
            <v>27370</v>
          </cell>
          <cell r="P36">
            <v>101062</v>
          </cell>
          <cell r="Q36">
            <v>39475</v>
          </cell>
          <cell r="R36">
            <v>29224</v>
          </cell>
          <cell r="S36">
            <v>197131</v>
          </cell>
          <cell r="U36">
            <v>139741</v>
          </cell>
          <cell r="V36">
            <v>35124</v>
          </cell>
          <cell r="W36">
            <v>174865</v>
          </cell>
          <cell r="AB36">
            <v>1.6079272E-5</v>
          </cell>
          <cell r="AC36">
            <v>1.5163764E-5</v>
          </cell>
          <cell r="AD36">
            <v>-34669</v>
          </cell>
          <cell r="AF36">
            <v>53075</v>
          </cell>
          <cell r="AG36">
            <v>53068</v>
          </cell>
          <cell r="AH36">
            <v>7</v>
          </cell>
          <cell r="AI36">
            <v>0</v>
          </cell>
          <cell r="AK36">
            <v>88319</v>
          </cell>
          <cell r="AL36">
            <v>-29224</v>
          </cell>
          <cell r="AM36">
            <v>35124</v>
          </cell>
          <cell r="AN36">
            <v>35122</v>
          </cell>
          <cell r="AO36">
            <v>31832</v>
          </cell>
          <cell r="AP36">
            <v>286</v>
          </cell>
          <cell r="AQ36">
            <v>-2510</v>
          </cell>
          <cell r="AR36">
            <v>-3661</v>
          </cell>
          <cell r="AS36">
            <v>-1974</v>
          </cell>
        </row>
        <row r="37">
          <cell r="B37" t="str">
            <v>2360</v>
          </cell>
          <cell r="C37" t="str">
            <v>BLOOM ACADEMY CHARTER SCHOOL</v>
          </cell>
          <cell r="D37">
            <v>0</v>
          </cell>
          <cell r="E37">
            <v>145058</v>
          </cell>
          <cell r="F37">
            <v>222975</v>
          </cell>
          <cell r="G37">
            <v>81930</v>
          </cell>
          <cell r="I37">
            <v>609</v>
          </cell>
          <cell r="J37">
            <v>45004</v>
          </cell>
          <cell r="K37">
            <v>8721</v>
          </cell>
          <cell r="L37">
            <v>89065</v>
          </cell>
          <cell r="M37">
            <v>143399</v>
          </cell>
          <cell r="O37">
            <v>5037</v>
          </cell>
          <cell r="P37">
            <v>18598</v>
          </cell>
          <cell r="Q37">
            <v>7264</v>
          </cell>
          <cell r="R37">
            <v>0</v>
          </cell>
          <cell r="S37">
            <v>30899</v>
          </cell>
          <cell r="U37">
            <v>25715</v>
          </cell>
          <cell r="V37">
            <v>16610</v>
          </cell>
          <cell r="W37">
            <v>42325</v>
          </cell>
          <cell r="AB37">
            <v>0</v>
          </cell>
          <cell r="AC37">
            <v>2.7904750000000002E-6</v>
          </cell>
          <cell r="AD37">
            <v>105672</v>
          </cell>
          <cell r="AF37">
            <v>9767</v>
          </cell>
          <cell r="AG37">
            <v>9766</v>
          </cell>
          <cell r="AH37">
            <v>1</v>
          </cell>
          <cell r="AI37">
            <v>2</v>
          </cell>
          <cell r="AK37">
            <v>89065</v>
          </cell>
          <cell r="AL37">
            <v>0</v>
          </cell>
          <cell r="AM37">
            <v>16610</v>
          </cell>
          <cell r="AN37">
            <v>16610</v>
          </cell>
          <cell r="AO37">
            <v>16610</v>
          </cell>
          <cell r="AP37">
            <v>16610</v>
          </cell>
          <cell r="AQ37">
            <v>16610</v>
          </cell>
          <cell r="AR37">
            <v>16610</v>
          </cell>
          <cell r="AS37">
            <v>6015</v>
          </cell>
        </row>
        <row r="38">
          <cell r="B38" t="str">
            <v>2305</v>
          </cell>
          <cell r="C38" t="str">
            <v>BOB HOPE SCHOOL</v>
          </cell>
          <cell r="D38">
            <v>2214917</v>
          </cell>
          <cell r="E38">
            <v>2966040</v>
          </cell>
          <cell r="F38">
            <v>4559235</v>
          </cell>
          <cell r="G38">
            <v>1675245</v>
          </cell>
          <cell r="I38">
            <v>12460</v>
          </cell>
          <cell r="J38">
            <v>920211</v>
          </cell>
          <cell r="K38">
            <v>178319</v>
          </cell>
          <cell r="L38">
            <v>1068869</v>
          </cell>
          <cell r="M38">
            <v>2179859</v>
          </cell>
          <cell r="O38">
            <v>102986</v>
          </cell>
          <cell r="P38">
            <v>380275</v>
          </cell>
          <cell r="Q38">
            <v>148537</v>
          </cell>
          <cell r="R38">
            <v>8</v>
          </cell>
          <cell r="S38">
            <v>631806</v>
          </cell>
          <cell r="U38">
            <v>525812</v>
          </cell>
          <cell r="V38">
            <v>267925</v>
          </cell>
          <cell r="W38">
            <v>793737</v>
          </cell>
          <cell r="AB38">
            <v>4.0240183999999998E-5</v>
          </cell>
          <cell r="AC38">
            <v>5.7057749000000002E-5</v>
          </cell>
          <cell r="AD38">
            <v>636864</v>
          </cell>
          <cell r="AF38">
            <v>199709</v>
          </cell>
          <cell r="AG38">
            <v>199684</v>
          </cell>
          <cell r="AH38">
            <v>25</v>
          </cell>
          <cell r="AI38">
            <v>2</v>
          </cell>
          <cell r="AK38">
            <v>1068869</v>
          </cell>
          <cell r="AL38">
            <v>-8</v>
          </cell>
          <cell r="AM38">
            <v>267925</v>
          </cell>
          <cell r="AN38">
            <v>267924</v>
          </cell>
          <cell r="AO38">
            <v>262902</v>
          </cell>
          <cell r="AP38">
            <v>211877</v>
          </cell>
          <cell r="AQ38">
            <v>177721</v>
          </cell>
          <cell r="AR38">
            <v>112170</v>
          </cell>
          <cell r="AS38">
            <v>36267</v>
          </cell>
        </row>
        <row r="39">
          <cell r="B39" t="str">
            <v>2188</v>
          </cell>
          <cell r="C39" t="str">
            <v>BRAZOS RIVER CHARTER SCHOOL</v>
          </cell>
          <cell r="D39">
            <v>381225</v>
          </cell>
          <cell r="E39">
            <v>426039</v>
          </cell>
          <cell r="F39">
            <v>654884</v>
          </cell>
          <cell r="G39">
            <v>240631</v>
          </cell>
          <cell r="I39">
            <v>1790</v>
          </cell>
          <cell r="J39">
            <v>132178</v>
          </cell>
          <cell r="K39">
            <v>25614</v>
          </cell>
          <cell r="L39">
            <v>117119</v>
          </cell>
          <cell r="M39">
            <v>276701</v>
          </cell>
          <cell r="O39">
            <v>14793</v>
          </cell>
          <cell r="P39">
            <v>54622</v>
          </cell>
          <cell r="Q39">
            <v>21336</v>
          </cell>
          <cell r="R39">
            <v>29509</v>
          </cell>
          <cell r="S39">
            <v>120260</v>
          </cell>
          <cell r="U39">
            <v>75527</v>
          </cell>
          <cell r="V39">
            <v>35586</v>
          </cell>
          <cell r="W39">
            <v>111113</v>
          </cell>
          <cell r="AB39">
            <v>6.9260170000000001E-6</v>
          </cell>
          <cell r="AC39">
            <v>8.1957179999999994E-6</v>
          </cell>
          <cell r="AD39">
            <v>48082</v>
          </cell>
          <cell r="AF39">
            <v>28686</v>
          </cell>
          <cell r="AG39">
            <v>28682</v>
          </cell>
          <cell r="AH39">
            <v>4</v>
          </cell>
          <cell r="AI39">
            <v>0</v>
          </cell>
          <cell r="AK39">
            <v>117119</v>
          </cell>
          <cell r="AL39">
            <v>-29509</v>
          </cell>
          <cell r="AM39">
            <v>35586</v>
          </cell>
          <cell r="AN39">
            <v>35586</v>
          </cell>
          <cell r="AO39">
            <v>33208</v>
          </cell>
          <cell r="AP39">
            <v>8625</v>
          </cell>
          <cell r="AQ39">
            <v>1494</v>
          </cell>
          <cell r="AR39">
            <v>5959</v>
          </cell>
          <cell r="AS39">
            <v>2738</v>
          </cell>
        </row>
        <row r="40">
          <cell r="B40" t="str">
            <v>2167</v>
          </cell>
          <cell r="C40" t="str">
            <v>BRAZOS SCHOOL FOR INQUIRY</v>
          </cell>
          <cell r="D40">
            <v>897836</v>
          </cell>
          <cell r="E40">
            <v>798805</v>
          </cell>
          <cell r="F40">
            <v>1227879</v>
          </cell>
          <cell r="G40">
            <v>451172</v>
          </cell>
          <cell r="I40">
            <v>3356</v>
          </cell>
          <cell r="J40">
            <v>247828</v>
          </cell>
          <cell r="K40">
            <v>48024</v>
          </cell>
          <cell r="L40">
            <v>91668</v>
          </cell>
          <cell r="M40">
            <v>390876</v>
          </cell>
          <cell r="O40">
            <v>27736</v>
          </cell>
          <cell r="P40">
            <v>102414</v>
          </cell>
          <cell r="Q40">
            <v>40003</v>
          </cell>
          <cell r="R40">
            <v>58765</v>
          </cell>
          <cell r="S40">
            <v>228918</v>
          </cell>
          <cell r="U40">
            <v>141610</v>
          </cell>
          <cell r="V40">
            <v>26750</v>
          </cell>
          <cell r="W40">
            <v>168360</v>
          </cell>
          <cell r="AB40">
            <v>1.6311703E-5</v>
          </cell>
          <cell r="AC40">
            <v>1.5366614000000001E-5</v>
          </cell>
          <cell r="AD40">
            <v>-35790</v>
          </cell>
          <cell r="AF40">
            <v>53785</v>
          </cell>
          <cell r="AG40">
            <v>53778</v>
          </cell>
          <cell r="AH40">
            <v>7</v>
          </cell>
          <cell r="AI40">
            <v>0</v>
          </cell>
          <cell r="AK40">
            <v>91668</v>
          </cell>
          <cell r="AL40">
            <v>-58765</v>
          </cell>
          <cell r="AM40">
            <v>26750</v>
          </cell>
          <cell r="AN40">
            <v>26753</v>
          </cell>
          <cell r="AO40">
            <v>23418</v>
          </cell>
          <cell r="AP40">
            <v>-7641</v>
          </cell>
          <cell r="AQ40">
            <v>-5641</v>
          </cell>
          <cell r="AR40">
            <v>-1947</v>
          </cell>
          <cell r="AS40">
            <v>-2039</v>
          </cell>
        </row>
        <row r="41">
          <cell r="B41" t="str">
            <v>2354</v>
          </cell>
          <cell r="C41" t="str">
            <v>BRIDGEWAY PREPARATORY ACADEMY</v>
          </cell>
          <cell r="D41">
            <v>263893</v>
          </cell>
          <cell r="E41">
            <v>86467</v>
          </cell>
          <cell r="F41">
            <v>132913</v>
          </cell>
          <cell r="G41">
            <v>48837</v>
          </cell>
          <cell r="I41">
            <v>363</v>
          </cell>
          <cell r="J41">
            <v>26826</v>
          </cell>
          <cell r="K41">
            <v>5198</v>
          </cell>
          <cell r="L41">
            <v>113302</v>
          </cell>
          <cell r="M41">
            <v>145689</v>
          </cell>
          <cell r="O41">
            <v>3002</v>
          </cell>
          <cell r="P41">
            <v>11086</v>
          </cell>
          <cell r="Q41">
            <v>4330</v>
          </cell>
          <cell r="R41">
            <v>99931</v>
          </cell>
          <cell r="S41">
            <v>118349</v>
          </cell>
          <cell r="U41">
            <v>15329</v>
          </cell>
          <cell r="V41">
            <v>5702</v>
          </cell>
          <cell r="W41">
            <v>21031</v>
          </cell>
          <cell r="AB41">
            <v>4.7943640000000001E-6</v>
          </cell>
          <cell r="AC41">
            <v>1.6633710000000001E-6</v>
          </cell>
          <cell r="AD41">
            <v>-118568</v>
          </cell>
          <cell r="AF41">
            <v>5822</v>
          </cell>
          <cell r="AG41">
            <v>5821</v>
          </cell>
          <cell r="AH41">
            <v>1</v>
          </cell>
          <cell r="AI41">
            <v>0</v>
          </cell>
          <cell r="AK41">
            <v>113302</v>
          </cell>
          <cell r="AL41">
            <v>-99931</v>
          </cell>
          <cell r="AM41">
            <v>5702</v>
          </cell>
          <cell r="AN41">
            <v>5702</v>
          </cell>
          <cell r="AO41">
            <v>5702</v>
          </cell>
          <cell r="AP41">
            <v>5702</v>
          </cell>
          <cell r="AQ41">
            <v>5702</v>
          </cell>
          <cell r="AR41">
            <v>-2686</v>
          </cell>
          <cell r="AS41">
            <v>-6751</v>
          </cell>
        </row>
        <row r="42">
          <cell r="B42" t="str">
            <v>2274</v>
          </cell>
          <cell r="C42" t="str">
            <v>BROOKS ACADEMY OF SCIENCE</v>
          </cell>
          <cell r="D42">
            <v>5035151</v>
          </cell>
          <cell r="E42">
            <v>5852029</v>
          </cell>
          <cell r="F42">
            <v>8995419</v>
          </cell>
          <cell r="G42">
            <v>3305277</v>
          </cell>
          <cell r="I42">
            <v>24584</v>
          </cell>
          <cell r="J42">
            <v>1815587</v>
          </cell>
          <cell r="K42">
            <v>351826</v>
          </cell>
          <cell r="L42">
            <v>1984891</v>
          </cell>
          <cell r="M42">
            <v>4176888</v>
          </cell>
          <cell r="O42">
            <v>203192</v>
          </cell>
          <cell r="P42">
            <v>750286</v>
          </cell>
          <cell r="Q42">
            <v>293065</v>
          </cell>
          <cell r="R42">
            <v>62646</v>
          </cell>
          <cell r="S42">
            <v>1309189</v>
          </cell>
          <cell r="U42">
            <v>1037432</v>
          </cell>
          <cell r="V42">
            <v>478323</v>
          </cell>
          <cell r="W42">
            <v>1515755</v>
          </cell>
          <cell r="AB42">
            <v>9.1477632000000001E-5</v>
          </cell>
          <cell r="AC42">
            <v>1.12575552E-4</v>
          </cell>
          <cell r="AD42">
            <v>798957</v>
          </cell>
          <cell r="AF42">
            <v>394028</v>
          </cell>
          <cell r="AG42">
            <v>393978</v>
          </cell>
          <cell r="AH42">
            <v>50</v>
          </cell>
          <cell r="AI42">
            <v>-2</v>
          </cell>
          <cell r="AK42">
            <v>1984891</v>
          </cell>
          <cell r="AL42">
            <v>-62646</v>
          </cell>
          <cell r="AM42">
            <v>478323</v>
          </cell>
          <cell r="AN42">
            <v>478325</v>
          </cell>
          <cell r="AO42">
            <v>464521</v>
          </cell>
          <cell r="AP42">
            <v>341156</v>
          </cell>
          <cell r="AQ42">
            <v>346394</v>
          </cell>
          <cell r="AR42">
            <v>246348</v>
          </cell>
          <cell r="AS42">
            <v>45501</v>
          </cell>
        </row>
        <row r="43">
          <cell r="B43" t="str">
            <v>2050</v>
          </cell>
          <cell r="C43" t="str">
            <v>BURNHAM WOOD CHARTER SCHOOL</v>
          </cell>
          <cell r="D43">
            <v>1845440</v>
          </cell>
          <cell r="E43">
            <v>2110710</v>
          </cell>
          <cell r="F43">
            <v>3244467</v>
          </cell>
          <cell r="G43">
            <v>1192147</v>
          </cell>
          <cell r="I43">
            <v>8867</v>
          </cell>
          <cell r="J43">
            <v>654846</v>
          </cell>
          <cell r="K43">
            <v>126897</v>
          </cell>
          <cell r="L43">
            <v>395013</v>
          </cell>
          <cell r="M43">
            <v>1185623</v>
          </cell>
          <cell r="O43">
            <v>73287</v>
          </cell>
          <cell r="P43">
            <v>270613</v>
          </cell>
          <cell r="Q43">
            <v>105703</v>
          </cell>
          <cell r="R43">
            <v>75764</v>
          </cell>
          <cell r="S43">
            <v>525367</v>
          </cell>
          <cell r="U43">
            <v>374181</v>
          </cell>
          <cell r="V43">
            <v>111379</v>
          </cell>
          <cell r="W43">
            <v>485560</v>
          </cell>
          <cell r="AB43">
            <v>3.3527598999999998E-5</v>
          </cell>
          <cell r="AC43">
            <v>4.0603745000000002E-5</v>
          </cell>
          <cell r="AD43">
            <v>267966</v>
          </cell>
          <cell r="AF43">
            <v>142118</v>
          </cell>
          <cell r="AG43">
            <v>142100</v>
          </cell>
          <cell r="AH43">
            <v>18</v>
          </cell>
          <cell r="AI43">
            <v>0</v>
          </cell>
          <cell r="AK43">
            <v>395013</v>
          </cell>
          <cell r="AL43">
            <v>-75764</v>
          </cell>
          <cell r="AM43">
            <v>111379</v>
          </cell>
          <cell r="AN43">
            <v>111378</v>
          </cell>
          <cell r="AO43">
            <v>102769</v>
          </cell>
          <cell r="AP43">
            <v>23083</v>
          </cell>
          <cell r="AQ43">
            <v>28009</v>
          </cell>
          <cell r="AR43">
            <v>38752</v>
          </cell>
          <cell r="AS43">
            <v>15258</v>
          </cell>
        </row>
        <row r="44">
          <cell r="B44" t="str">
            <v>2120</v>
          </cell>
          <cell r="C44" t="str">
            <v>CALVIN NELMS CHARTER</v>
          </cell>
          <cell r="D44">
            <v>404671</v>
          </cell>
          <cell r="E44">
            <v>391672</v>
          </cell>
          <cell r="F44">
            <v>602057</v>
          </cell>
          <cell r="G44">
            <v>221220</v>
          </cell>
          <cell r="I44">
            <v>1645</v>
          </cell>
          <cell r="J44">
            <v>121516</v>
          </cell>
          <cell r="K44">
            <v>23547</v>
          </cell>
          <cell r="L44">
            <v>83501</v>
          </cell>
          <cell r="M44">
            <v>230209</v>
          </cell>
          <cell r="O44">
            <v>13599</v>
          </cell>
          <cell r="P44">
            <v>50216</v>
          </cell>
          <cell r="Q44">
            <v>19615</v>
          </cell>
          <cell r="R44">
            <v>40179</v>
          </cell>
          <cell r="S44">
            <v>123609</v>
          </cell>
          <cell r="U44">
            <v>69435</v>
          </cell>
          <cell r="V44">
            <v>25734</v>
          </cell>
          <cell r="W44">
            <v>95169</v>
          </cell>
          <cell r="AB44">
            <v>7.3519919999999999E-6</v>
          </cell>
          <cell r="AC44">
            <v>7.5345980000000002E-6</v>
          </cell>
          <cell r="AD44">
            <v>6915</v>
          </cell>
          <cell r="AF44">
            <v>26372</v>
          </cell>
          <cell r="AG44">
            <v>26369</v>
          </cell>
          <cell r="AH44">
            <v>3</v>
          </cell>
          <cell r="AI44">
            <v>1</v>
          </cell>
          <cell r="AK44">
            <v>83501</v>
          </cell>
          <cell r="AL44">
            <v>-40179</v>
          </cell>
          <cell r="AM44">
            <v>25734</v>
          </cell>
          <cell r="AN44">
            <v>25734</v>
          </cell>
          <cell r="AO44">
            <v>23031</v>
          </cell>
          <cell r="AP44">
            <v>-1455</v>
          </cell>
          <cell r="AQ44">
            <v>-926</v>
          </cell>
          <cell r="AR44">
            <v>-3459</v>
          </cell>
          <cell r="AS44">
            <v>397</v>
          </cell>
        </row>
        <row r="45">
          <cell r="B45" t="str">
            <v>2362</v>
          </cell>
          <cell r="C45" t="str">
            <v>CARVER CENTER</v>
          </cell>
          <cell r="D45">
            <v>0</v>
          </cell>
          <cell r="E45">
            <v>22812</v>
          </cell>
          <cell r="F45">
            <v>35066</v>
          </cell>
          <cell r="G45">
            <v>12885</v>
          </cell>
          <cell r="I45">
            <v>96</v>
          </cell>
          <cell r="J45">
            <v>7078</v>
          </cell>
          <cell r="K45">
            <v>1371</v>
          </cell>
          <cell r="L45">
            <v>14006</v>
          </cell>
          <cell r="M45">
            <v>22551</v>
          </cell>
          <cell r="O45">
            <v>792</v>
          </cell>
          <cell r="P45">
            <v>2925</v>
          </cell>
          <cell r="Q45">
            <v>1142</v>
          </cell>
          <cell r="R45">
            <v>0</v>
          </cell>
          <cell r="S45">
            <v>4859</v>
          </cell>
          <cell r="U45">
            <v>4044</v>
          </cell>
          <cell r="V45">
            <v>2612</v>
          </cell>
          <cell r="W45">
            <v>6656</v>
          </cell>
          <cell r="AB45">
            <v>0</v>
          </cell>
          <cell r="AC45">
            <v>4.3884199999999998E-7</v>
          </cell>
          <cell r="AD45">
            <v>16618</v>
          </cell>
          <cell r="AF45">
            <v>1536</v>
          </cell>
          <cell r="AG45">
            <v>1536</v>
          </cell>
          <cell r="AH45">
            <v>0</v>
          </cell>
          <cell r="AI45">
            <v>0</v>
          </cell>
          <cell r="AK45">
            <v>14006</v>
          </cell>
          <cell r="AL45">
            <v>0</v>
          </cell>
          <cell r="AM45">
            <v>2612</v>
          </cell>
          <cell r="AN45">
            <v>2612</v>
          </cell>
          <cell r="AO45">
            <v>2612</v>
          </cell>
          <cell r="AP45">
            <v>2612</v>
          </cell>
          <cell r="AQ45">
            <v>2612</v>
          </cell>
          <cell r="AR45">
            <v>2612</v>
          </cell>
          <cell r="AS45">
            <v>946</v>
          </cell>
        </row>
        <row r="46">
          <cell r="B46" t="str">
            <v>2206</v>
          </cell>
          <cell r="C46" t="str">
            <v>CEDARS INTERNATIONAL ACADEMY</v>
          </cell>
          <cell r="D46">
            <v>1438220</v>
          </cell>
          <cell r="E46">
            <v>1189793</v>
          </cell>
          <cell r="F46">
            <v>1828885</v>
          </cell>
          <cell r="G46">
            <v>672006</v>
          </cell>
          <cell r="I46">
            <v>4998</v>
          </cell>
          <cell r="J46">
            <v>369132</v>
          </cell>
          <cell r="K46">
            <v>71531</v>
          </cell>
          <cell r="L46">
            <v>136580</v>
          </cell>
          <cell r="M46">
            <v>582241</v>
          </cell>
          <cell r="O46">
            <v>41312</v>
          </cell>
          <cell r="P46">
            <v>152543</v>
          </cell>
          <cell r="Q46">
            <v>59584</v>
          </cell>
          <cell r="R46">
            <v>103460</v>
          </cell>
          <cell r="S46">
            <v>356899</v>
          </cell>
          <cell r="U46">
            <v>210923</v>
          </cell>
          <cell r="V46">
            <v>27204</v>
          </cell>
          <cell r="W46">
            <v>238127</v>
          </cell>
          <cell r="AB46">
            <v>2.6129300000000001E-5</v>
          </cell>
          <cell r="AC46">
            <v>2.2888069E-5</v>
          </cell>
          <cell r="AD46">
            <v>-122742</v>
          </cell>
          <cell r="AF46">
            <v>80111</v>
          </cell>
          <cell r="AG46">
            <v>80101</v>
          </cell>
          <cell r="AH46">
            <v>10</v>
          </cell>
          <cell r="AI46">
            <v>2</v>
          </cell>
          <cell r="AK46">
            <v>136580</v>
          </cell>
          <cell r="AL46">
            <v>-103460</v>
          </cell>
          <cell r="AM46">
            <v>27204</v>
          </cell>
          <cell r="AN46">
            <v>27203</v>
          </cell>
          <cell r="AO46">
            <v>24937</v>
          </cell>
          <cell r="AP46">
            <v>2915</v>
          </cell>
          <cell r="AQ46">
            <v>-2215</v>
          </cell>
          <cell r="AR46">
            <v>-12730</v>
          </cell>
          <cell r="AS46">
            <v>-6990</v>
          </cell>
        </row>
        <row r="47">
          <cell r="B47" t="str">
            <v>2094</v>
          </cell>
          <cell r="C47" t="str">
            <v>CHAPARRAL STAR ACADEMY</v>
          </cell>
          <cell r="D47">
            <v>481972</v>
          </cell>
          <cell r="E47">
            <v>353919</v>
          </cell>
          <cell r="F47">
            <v>544024</v>
          </cell>
          <cell r="G47">
            <v>199896</v>
          </cell>
          <cell r="I47">
            <v>1487</v>
          </cell>
          <cell r="J47">
            <v>109803</v>
          </cell>
          <cell r="K47">
            <v>21278</v>
          </cell>
          <cell r="L47">
            <v>54425</v>
          </cell>
          <cell r="M47">
            <v>186993</v>
          </cell>
          <cell r="O47">
            <v>12289</v>
          </cell>
          <cell r="P47">
            <v>45376</v>
          </cell>
          <cell r="Q47">
            <v>17724</v>
          </cell>
          <cell r="R47">
            <v>89115</v>
          </cell>
          <cell r="S47">
            <v>164504</v>
          </cell>
          <cell r="U47">
            <v>62742</v>
          </cell>
          <cell r="V47">
            <v>6441</v>
          </cell>
          <cell r="W47">
            <v>69183</v>
          </cell>
          <cell r="AB47">
            <v>8.7563710000000004E-6</v>
          </cell>
          <cell r="AC47">
            <v>6.8083370000000001E-6</v>
          </cell>
          <cell r="AD47">
            <v>-73770</v>
          </cell>
          <cell r="AF47">
            <v>23830</v>
          </cell>
          <cell r="AG47">
            <v>23827</v>
          </cell>
          <cell r="AH47">
            <v>3</v>
          </cell>
          <cell r="AI47">
            <v>0</v>
          </cell>
          <cell r="AK47">
            <v>54425</v>
          </cell>
          <cell r="AL47">
            <v>-89115</v>
          </cell>
          <cell r="AM47">
            <v>6441</v>
          </cell>
          <cell r="AN47">
            <v>6444</v>
          </cell>
          <cell r="AO47">
            <v>4931</v>
          </cell>
          <cell r="AP47">
            <v>-11199</v>
          </cell>
          <cell r="AQ47">
            <v>-17178</v>
          </cell>
          <cell r="AR47">
            <v>-13485</v>
          </cell>
          <cell r="AS47">
            <v>-4203</v>
          </cell>
        </row>
        <row r="48">
          <cell r="B48" t="str">
            <v>2287</v>
          </cell>
          <cell r="C48" t="str">
            <v>CHAPEL HILL ACADEMY</v>
          </cell>
          <cell r="D48">
            <v>950121</v>
          </cell>
          <cell r="E48">
            <v>1081940</v>
          </cell>
          <cell r="F48">
            <v>1663098</v>
          </cell>
          <cell r="G48">
            <v>611089</v>
          </cell>
          <cell r="I48">
            <v>4545</v>
          </cell>
          <cell r="J48">
            <v>335671</v>
          </cell>
          <cell r="K48">
            <v>65047</v>
          </cell>
          <cell r="L48">
            <v>246154</v>
          </cell>
          <cell r="M48">
            <v>651417</v>
          </cell>
          <cell r="O48">
            <v>37567</v>
          </cell>
          <cell r="P48">
            <v>138715</v>
          </cell>
          <cell r="Q48">
            <v>54183</v>
          </cell>
          <cell r="R48">
            <v>8</v>
          </cell>
          <cell r="S48">
            <v>230473</v>
          </cell>
          <cell r="U48">
            <v>191803</v>
          </cell>
          <cell r="V48">
            <v>76024</v>
          </cell>
          <cell r="W48">
            <v>267827</v>
          </cell>
          <cell r="AB48">
            <v>1.7261611000000001E-5</v>
          </cell>
          <cell r="AC48">
            <v>2.0813283E-5</v>
          </cell>
          <cell r="AD48">
            <v>134498</v>
          </cell>
          <cell r="AF48">
            <v>72849</v>
          </cell>
          <cell r="AG48">
            <v>72840</v>
          </cell>
          <cell r="AH48">
            <v>9</v>
          </cell>
          <cell r="AI48">
            <v>1</v>
          </cell>
          <cell r="AK48">
            <v>246154</v>
          </cell>
          <cell r="AL48">
            <v>-8</v>
          </cell>
          <cell r="AM48">
            <v>76024</v>
          </cell>
          <cell r="AN48">
            <v>76022</v>
          </cell>
          <cell r="AO48">
            <v>72658</v>
          </cell>
          <cell r="AP48">
            <v>38957</v>
          </cell>
          <cell r="AQ48">
            <v>28944</v>
          </cell>
          <cell r="AR48">
            <v>21903</v>
          </cell>
          <cell r="AS48">
            <v>7662</v>
          </cell>
        </row>
        <row r="49">
          <cell r="B49" t="str">
            <v>2276</v>
          </cell>
          <cell r="C49" t="str">
            <v>CITYSCAPE SCHOOLS INC.</v>
          </cell>
          <cell r="D49">
            <v>1473447</v>
          </cell>
          <cell r="E49">
            <v>1502988</v>
          </cell>
          <cell r="F49">
            <v>2310311</v>
          </cell>
          <cell r="G49">
            <v>848901</v>
          </cell>
          <cell r="I49">
            <v>6314</v>
          </cell>
          <cell r="J49">
            <v>466301</v>
          </cell>
          <cell r="K49">
            <v>90360</v>
          </cell>
          <cell r="L49">
            <v>464303</v>
          </cell>
          <cell r="M49">
            <v>1027278</v>
          </cell>
          <cell r="O49">
            <v>52186</v>
          </cell>
          <cell r="P49">
            <v>192698</v>
          </cell>
          <cell r="Q49">
            <v>75268</v>
          </cell>
          <cell r="R49">
            <v>4</v>
          </cell>
          <cell r="S49">
            <v>320156</v>
          </cell>
          <cell r="U49">
            <v>266446</v>
          </cell>
          <cell r="V49">
            <v>131859</v>
          </cell>
          <cell r="W49">
            <v>398305</v>
          </cell>
          <cell r="AB49">
            <v>2.6769300000000001E-5</v>
          </cell>
          <cell r="AC49">
            <v>2.8913004E-5</v>
          </cell>
          <cell r="AD49">
            <v>81180</v>
          </cell>
          <cell r="AF49">
            <v>101199</v>
          </cell>
          <cell r="AG49">
            <v>101186</v>
          </cell>
          <cell r="AH49">
            <v>13</v>
          </cell>
          <cell r="AI49">
            <v>-2</v>
          </cell>
          <cell r="AK49">
            <v>464303</v>
          </cell>
          <cell r="AL49">
            <v>-4</v>
          </cell>
          <cell r="AM49">
            <v>131859</v>
          </cell>
          <cell r="AN49">
            <v>131858</v>
          </cell>
          <cell r="AO49">
            <v>129193</v>
          </cell>
          <cell r="AP49">
            <v>96280</v>
          </cell>
          <cell r="AQ49">
            <v>64414</v>
          </cell>
          <cell r="AR49">
            <v>37929</v>
          </cell>
          <cell r="AS49">
            <v>4625</v>
          </cell>
        </row>
        <row r="50">
          <cell r="B50" t="str">
            <v>2310</v>
          </cell>
          <cell r="C50" t="str">
            <v>COMPASS ACADEMY</v>
          </cell>
          <cell r="D50">
            <v>1636005</v>
          </cell>
          <cell r="E50">
            <v>1564920</v>
          </cell>
          <cell r="F50">
            <v>2405510</v>
          </cell>
          <cell r="G50">
            <v>883881</v>
          </cell>
          <cell r="I50">
            <v>6574</v>
          </cell>
          <cell r="J50">
            <v>485515</v>
          </cell>
          <cell r="K50">
            <v>94083</v>
          </cell>
          <cell r="L50">
            <v>401566</v>
          </cell>
          <cell r="M50">
            <v>987738</v>
          </cell>
          <cell r="O50">
            <v>54337</v>
          </cell>
          <cell r="P50">
            <v>200638</v>
          </cell>
          <cell r="Q50">
            <v>78370</v>
          </cell>
          <cell r="R50">
            <v>0</v>
          </cell>
          <cell r="S50">
            <v>333345</v>
          </cell>
          <cell r="U50">
            <v>277425</v>
          </cell>
          <cell r="V50">
            <v>138499</v>
          </cell>
          <cell r="W50">
            <v>415924</v>
          </cell>
          <cell r="AB50">
            <v>2.9722624000000001E-5</v>
          </cell>
          <cell r="AC50">
            <v>3.0104392000000001E-5</v>
          </cell>
          <cell r="AD50">
            <v>14457</v>
          </cell>
          <cell r="AF50">
            <v>105369</v>
          </cell>
          <cell r="AG50">
            <v>105356</v>
          </cell>
          <cell r="AH50">
            <v>13</v>
          </cell>
          <cell r="AI50">
            <v>3</v>
          </cell>
          <cell r="AK50">
            <v>401566</v>
          </cell>
          <cell r="AL50">
            <v>0</v>
          </cell>
          <cell r="AM50">
            <v>138499</v>
          </cell>
          <cell r="AN50">
            <v>138501</v>
          </cell>
          <cell r="AO50">
            <v>133379</v>
          </cell>
          <cell r="AP50">
            <v>75011</v>
          </cell>
          <cell r="AQ50">
            <v>35687</v>
          </cell>
          <cell r="AR50">
            <v>18165</v>
          </cell>
          <cell r="AS50">
            <v>823</v>
          </cell>
        </row>
        <row r="51">
          <cell r="B51" t="str">
            <v>2350</v>
          </cell>
          <cell r="C51" t="str">
            <v>COMPASS ROSE EDUCATION, INC.</v>
          </cell>
          <cell r="D51">
            <v>225202</v>
          </cell>
          <cell r="E51">
            <v>575122</v>
          </cell>
          <cell r="F51">
            <v>884045</v>
          </cell>
          <cell r="G51">
            <v>324834</v>
          </cell>
          <cell r="I51">
            <v>2416</v>
          </cell>
          <cell r="J51">
            <v>178431</v>
          </cell>
          <cell r="K51">
            <v>34576</v>
          </cell>
          <cell r="L51">
            <v>315781</v>
          </cell>
          <cell r="M51">
            <v>531204</v>
          </cell>
          <cell r="O51">
            <v>19969</v>
          </cell>
          <cell r="P51">
            <v>73736</v>
          </cell>
          <cell r="Q51">
            <v>28802</v>
          </cell>
          <cell r="R51">
            <v>0</v>
          </cell>
          <cell r="S51">
            <v>122507</v>
          </cell>
          <cell r="U51">
            <v>101956</v>
          </cell>
          <cell r="V51">
            <v>62751</v>
          </cell>
          <cell r="W51">
            <v>164707</v>
          </cell>
          <cell r="AB51">
            <v>4.0914320000000004E-6</v>
          </cell>
          <cell r="AC51">
            <v>1.1063619000000001E-5</v>
          </cell>
          <cell r="AD51">
            <v>264030</v>
          </cell>
          <cell r="AF51">
            <v>38724</v>
          </cell>
          <cell r="AG51">
            <v>38719</v>
          </cell>
          <cell r="AH51">
            <v>5</v>
          </cell>
          <cell r="AI51">
            <v>1</v>
          </cell>
          <cell r="AK51">
            <v>315781</v>
          </cell>
          <cell r="AL51">
            <v>0</v>
          </cell>
          <cell r="AM51">
            <v>62751</v>
          </cell>
          <cell r="AN51">
            <v>62751</v>
          </cell>
          <cell r="AO51">
            <v>62751</v>
          </cell>
          <cell r="AP51">
            <v>62751</v>
          </cell>
          <cell r="AQ51">
            <v>61179</v>
          </cell>
          <cell r="AR51">
            <v>51313</v>
          </cell>
          <cell r="AS51">
            <v>15036</v>
          </cell>
        </row>
        <row r="52">
          <cell r="B52" t="str">
            <v>2129</v>
          </cell>
          <cell r="C52" t="str">
            <v>COMQUEST ACADEMY</v>
          </cell>
          <cell r="D52">
            <v>129161</v>
          </cell>
          <cell r="E52">
            <v>178341</v>
          </cell>
          <cell r="F52">
            <v>274135</v>
          </cell>
          <cell r="G52">
            <v>100728</v>
          </cell>
          <cell r="I52">
            <v>749</v>
          </cell>
          <cell r="J52">
            <v>55330</v>
          </cell>
          <cell r="K52">
            <v>10722</v>
          </cell>
          <cell r="L52">
            <v>64584</v>
          </cell>
          <cell r="M52">
            <v>131385</v>
          </cell>
          <cell r="O52">
            <v>6192</v>
          </cell>
          <cell r="P52">
            <v>22865</v>
          </cell>
          <cell r="Q52">
            <v>8931</v>
          </cell>
          <cell r="R52">
            <v>5984</v>
          </cell>
          <cell r="S52">
            <v>43972</v>
          </cell>
          <cell r="U52">
            <v>31616</v>
          </cell>
          <cell r="V52">
            <v>15936</v>
          </cell>
          <cell r="W52">
            <v>47552</v>
          </cell>
          <cell r="AB52">
            <v>2.3465700000000001E-6</v>
          </cell>
          <cell r="AC52">
            <v>3.4307390000000001E-6</v>
          </cell>
          <cell r="AD52">
            <v>41056</v>
          </cell>
          <cell r="AF52">
            <v>12008</v>
          </cell>
          <cell r="AG52">
            <v>12006</v>
          </cell>
          <cell r="AH52">
            <v>2</v>
          </cell>
          <cell r="AI52">
            <v>0</v>
          </cell>
          <cell r="AK52">
            <v>64584</v>
          </cell>
          <cell r="AL52">
            <v>-5984</v>
          </cell>
          <cell r="AM52">
            <v>15936</v>
          </cell>
          <cell r="AN52">
            <v>15936</v>
          </cell>
          <cell r="AO52">
            <v>15211</v>
          </cell>
          <cell r="AP52">
            <v>8916</v>
          </cell>
          <cell r="AQ52">
            <v>9600</v>
          </cell>
          <cell r="AR52">
            <v>6597</v>
          </cell>
          <cell r="AS52">
            <v>2340</v>
          </cell>
        </row>
        <row r="53">
          <cell r="B53" t="str">
            <v>2259</v>
          </cell>
          <cell r="C53" t="str">
            <v>CORPUS CHRISTI MONTESSORI</v>
          </cell>
          <cell r="D53">
            <v>184600</v>
          </cell>
          <cell r="E53">
            <v>160385</v>
          </cell>
          <cell r="F53">
            <v>246535</v>
          </cell>
          <cell r="G53">
            <v>90587</v>
          </cell>
          <cell r="I53">
            <v>674</v>
          </cell>
          <cell r="J53">
            <v>49759</v>
          </cell>
          <cell r="K53">
            <v>9642</v>
          </cell>
          <cell r="L53">
            <v>30703</v>
          </cell>
          <cell r="M53">
            <v>90778</v>
          </cell>
          <cell r="O53">
            <v>5569</v>
          </cell>
          <cell r="P53">
            <v>20563</v>
          </cell>
          <cell r="Q53">
            <v>8032</v>
          </cell>
          <cell r="R53">
            <v>28523</v>
          </cell>
          <cell r="S53">
            <v>62687</v>
          </cell>
          <cell r="U53">
            <v>28433</v>
          </cell>
          <cell r="V53">
            <v>8891</v>
          </cell>
          <cell r="W53">
            <v>37324</v>
          </cell>
          <cell r="AB53">
            <v>3.3537690000000002E-6</v>
          </cell>
          <cell r="AC53">
            <v>3.0853220000000001E-6</v>
          </cell>
          <cell r="AD53">
            <v>-10166</v>
          </cell>
          <cell r="AF53">
            <v>10799</v>
          </cell>
          <cell r="AG53">
            <v>10798</v>
          </cell>
          <cell r="AH53">
            <v>1</v>
          </cell>
          <cell r="AI53">
            <v>2</v>
          </cell>
          <cell r="AK53">
            <v>30703</v>
          </cell>
          <cell r="AL53">
            <v>-28523</v>
          </cell>
          <cell r="AM53">
            <v>8891</v>
          </cell>
          <cell r="AN53">
            <v>8891</v>
          </cell>
          <cell r="AO53">
            <v>7648</v>
          </cell>
          <cell r="AP53">
            <v>-4152</v>
          </cell>
          <cell r="AQ53">
            <v>-5221</v>
          </cell>
          <cell r="AR53">
            <v>-4405</v>
          </cell>
          <cell r="AS53">
            <v>-581</v>
          </cell>
        </row>
        <row r="54">
          <cell r="B54" t="str">
            <v>2265</v>
          </cell>
          <cell r="C54" t="str">
            <v>CROSSTIMBERS ACADEMY</v>
          </cell>
          <cell r="D54">
            <v>164045</v>
          </cell>
          <cell r="E54">
            <v>170543</v>
          </cell>
          <cell r="F54">
            <v>262150</v>
          </cell>
          <cell r="G54">
            <v>96324</v>
          </cell>
          <cell r="I54">
            <v>716</v>
          </cell>
          <cell r="J54">
            <v>52911</v>
          </cell>
          <cell r="K54">
            <v>10253</v>
          </cell>
          <cell r="L54">
            <v>39160</v>
          </cell>
          <cell r="M54">
            <v>103040</v>
          </cell>
          <cell r="O54">
            <v>5922</v>
          </cell>
          <cell r="P54">
            <v>21865</v>
          </cell>
          <cell r="Q54">
            <v>8541</v>
          </cell>
          <cell r="R54">
            <v>8896</v>
          </cell>
          <cell r="S54">
            <v>45224</v>
          </cell>
          <cell r="U54">
            <v>30233</v>
          </cell>
          <cell r="V54">
            <v>14767</v>
          </cell>
          <cell r="W54">
            <v>45000</v>
          </cell>
          <cell r="AB54">
            <v>2.980337E-6</v>
          </cell>
          <cell r="AC54">
            <v>3.2807440000000001E-6</v>
          </cell>
          <cell r="AD54">
            <v>11376</v>
          </cell>
          <cell r="AF54">
            <v>11483</v>
          </cell>
          <cell r="AG54">
            <v>11482</v>
          </cell>
          <cell r="AH54">
            <v>1</v>
          </cell>
          <cell r="AI54">
            <v>2</v>
          </cell>
          <cell r="AK54">
            <v>39160</v>
          </cell>
          <cell r="AL54">
            <v>-8896</v>
          </cell>
          <cell r="AM54">
            <v>14767</v>
          </cell>
          <cell r="AN54">
            <v>14767</v>
          </cell>
          <cell r="AO54">
            <v>13349</v>
          </cell>
          <cell r="AP54">
            <v>44</v>
          </cell>
          <cell r="AQ54">
            <v>-20</v>
          </cell>
          <cell r="AR54">
            <v>1479</v>
          </cell>
          <cell r="AS54">
            <v>645</v>
          </cell>
        </row>
        <row r="55">
          <cell r="B55" t="str">
            <v>2237</v>
          </cell>
          <cell r="C55" t="str">
            <v>CUMBERLAND ACADEMY</v>
          </cell>
          <cell r="D55">
            <v>3098587</v>
          </cell>
          <cell r="E55">
            <v>3095073</v>
          </cell>
          <cell r="F55">
            <v>4757576</v>
          </cell>
          <cell r="G55">
            <v>1748124</v>
          </cell>
          <cell r="I55">
            <v>13002</v>
          </cell>
          <cell r="J55">
            <v>960244</v>
          </cell>
          <cell r="K55">
            <v>186077</v>
          </cell>
          <cell r="L55">
            <v>735604</v>
          </cell>
          <cell r="M55">
            <v>1894927</v>
          </cell>
          <cell r="O55">
            <v>107466</v>
          </cell>
          <cell r="P55">
            <v>396818</v>
          </cell>
          <cell r="Q55">
            <v>154999</v>
          </cell>
          <cell r="R55">
            <v>10</v>
          </cell>
          <cell r="S55">
            <v>659293</v>
          </cell>
          <cell r="U55">
            <v>548686</v>
          </cell>
          <cell r="V55">
            <v>234483</v>
          </cell>
          <cell r="W55">
            <v>783169</v>
          </cell>
          <cell r="AB55">
            <v>5.6294520999999999E-5</v>
          </cell>
          <cell r="AC55">
            <v>5.9539949999999999E-5</v>
          </cell>
          <cell r="AD55">
            <v>122901</v>
          </cell>
          <cell r="AF55">
            <v>208397</v>
          </cell>
          <cell r="AG55">
            <v>208370</v>
          </cell>
          <cell r="AH55">
            <v>27</v>
          </cell>
          <cell r="AI55">
            <v>0</v>
          </cell>
          <cell r="AK55">
            <v>735604</v>
          </cell>
          <cell r="AL55">
            <v>-10</v>
          </cell>
          <cell r="AM55">
            <v>234483</v>
          </cell>
          <cell r="AN55">
            <v>234487</v>
          </cell>
          <cell r="AO55">
            <v>224996</v>
          </cell>
          <cell r="AP55">
            <v>129970</v>
          </cell>
          <cell r="AQ55">
            <v>94877</v>
          </cell>
          <cell r="AR55">
            <v>44262</v>
          </cell>
          <cell r="AS55">
            <v>7002</v>
          </cell>
        </row>
        <row r="56">
          <cell r="B56" t="str">
            <v>2053</v>
          </cell>
          <cell r="C56" t="str">
            <v>DALLAS COMM CHARTER SCHOOL</v>
          </cell>
          <cell r="D56">
            <v>606868</v>
          </cell>
          <cell r="E56">
            <v>604721</v>
          </cell>
          <cell r="F56">
            <v>929544</v>
          </cell>
          <cell r="G56">
            <v>341552</v>
          </cell>
          <cell r="I56">
            <v>2540</v>
          </cell>
          <cell r="J56">
            <v>187614</v>
          </cell>
          <cell r="K56">
            <v>36356</v>
          </cell>
          <cell r="L56">
            <v>133551</v>
          </cell>
          <cell r="M56">
            <v>360061</v>
          </cell>
          <cell r="O56">
            <v>20997</v>
          </cell>
          <cell r="P56">
            <v>77531</v>
          </cell>
          <cell r="Q56">
            <v>30284</v>
          </cell>
          <cell r="R56">
            <v>1</v>
          </cell>
          <cell r="S56">
            <v>128813</v>
          </cell>
          <cell r="U56">
            <v>107203</v>
          </cell>
          <cell r="V56">
            <v>47443</v>
          </cell>
          <cell r="W56">
            <v>154646</v>
          </cell>
          <cell r="AB56">
            <v>1.1025464E-5</v>
          </cell>
          <cell r="AC56">
            <v>1.1633028E-5</v>
          </cell>
          <cell r="AD56">
            <v>23008</v>
          </cell>
          <cell r="AF56">
            <v>40717</v>
          </cell>
          <cell r="AG56">
            <v>40712</v>
          </cell>
          <cell r="AH56">
            <v>5</v>
          </cell>
          <cell r="AI56">
            <v>2</v>
          </cell>
          <cell r="AK56">
            <v>133551</v>
          </cell>
          <cell r="AL56">
            <v>-1</v>
          </cell>
          <cell r="AM56">
            <v>47443</v>
          </cell>
          <cell r="AN56">
            <v>47444</v>
          </cell>
          <cell r="AO56">
            <v>44550</v>
          </cell>
          <cell r="AP56">
            <v>16797</v>
          </cell>
          <cell r="AQ56">
            <v>13649</v>
          </cell>
          <cell r="AR56">
            <v>9797</v>
          </cell>
          <cell r="AS56">
            <v>1313</v>
          </cell>
        </row>
        <row r="57">
          <cell r="B57" t="str">
            <v>2356</v>
          </cell>
          <cell r="C57" t="str">
            <v>DEMOCRACY PREP PUBLIC SCHOOLS</v>
          </cell>
          <cell r="D57">
            <v>0</v>
          </cell>
          <cell r="E57">
            <v>1288157</v>
          </cell>
          <cell r="F57">
            <v>1980084</v>
          </cell>
          <cell r="G57">
            <v>727562</v>
          </cell>
          <cell r="I57">
            <v>5411</v>
          </cell>
          <cell r="J57">
            <v>399650</v>
          </cell>
          <cell r="K57">
            <v>77444</v>
          </cell>
          <cell r="L57">
            <v>790920</v>
          </cell>
          <cell r="M57">
            <v>1273425</v>
          </cell>
          <cell r="O57">
            <v>44727</v>
          </cell>
          <cell r="P57">
            <v>165154</v>
          </cell>
          <cell r="Q57">
            <v>64510</v>
          </cell>
          <cell r="R57">
            <v>0</v>
          </cell>
          <cell r="S57">
            <v>274391</v>
          </cell>
          <cell r="U57">
            <v>228361</v>
          </cell>
          <cell r="V57">
            <v>147496</v>
          </cell>
          <cell r="W57">
            <v>375857</v>
          </cell>
          <cell r="AB57">
            <v>0</v>
          </cell>
          <cell r="AC57">
            <v>2.478029E-5</v>
          </cell>
          <cell r="AD57">
            <v>938404</v>
          </cell>
          <cell r="AF57">
            <v>86734</v>
          </cell>
          <cell r="AG57">
            <v>86723</v>
          </cell>
          <cell r="AH57">
            <v>11</v>
          </cell>
          <cell r="AI57">
            <v>1</v>
          </cell>
          <cell r="AK57">
            <v>790920</v>
          </cell>
          <cell r="AL57">
            <v>0</v>
          </cell>
          <cell r="AM57">
            <v>147496</v>
          </cell>
          <cell r="AN57">
            <v>147496</v>
          </cell>
          <cell r="AO57">
            <v>147496</v>
          </cell>
          <cell r="AP57">
            <v>147496</v>
          </cell>
          <cell r="AQ57">
            <v>147496</v>
          </cell>
          <cell r="AR57">
            <v>147496</v>
          </cell>
          <cell r="AS57">
            <v>53440</v>
          </cell>
        </row>
        <row r="58">
          <cell r="B58" t="str">
            <v>2036</v>
          </cell>
          <cell r="C58" t="str">
            <v>DR M L GARZA-GONZALEZ CHARTER SCHOOL</v>
          </cell>
          <cell r="D58">
            <v>734559</v>
          </cell>
          <cell r="E58">
            <v>703471</v>
          </cell>
          <cell r="F58">
            <v>1081337</v>
          </cell>
          <cell r="G58">
            <v>397326</v>
          </cell>
          <cell r="I58">
            <v>2955</v>
          </cell>
          <cell r="J58">
            <v>218251</v>
          </cell>
          <cell r="K58">
            <v>42293</v>
          </cell>
          <cell r="L58">
            <v>79540</v>
          </cell>
          <cell r="M58">
            <v>343039</v>
          </cell>
          <cell r="O58">
            <v>24426</v>
          </cell>
          <cell r="P58">
            <v>90192</v>
          </cell>
          <cell r="Q58">
            <v>35229</v>
          </cell>
          <cell r="R58">
            <v>10</v>
          </cell>
          <cell r="S58">
            <v>149857</v>
          </cell>
          <cell r="U58">
            <v>124709</v>
          </cell>
          <cell r="V58">
            <v>30265</v>
          </cell>
          <cell r="W58">
            <v>154974</v>
          </cell>
          <cell r="AB58">
            <v>1.3345318E-5</v>
          </cell>
          <cell r="AC58">
            <v>1.3532677E-5</v>
          </cell>
          <cell r="AD58">
            <v>7095</v>
          </cell>
          <cell r="AF58">
            <v>47366</v>
          </cell>
          <cell r="AG58">
            <v>47360</v>
          </cell>
          <cell r="AH58">
            <v>6</v>
          </cell>
          <cell r="AI58">
            <v>2</v>
          </cell>
          <cell r="AK58">
            <v>79540</v>
          </cell>
          <cell r="AL58">
            <v>-10</v>
          </cell>
          <cell r="AM58">
            <v>30265</v>
          </cell>
          <cell r="AN58">
            <v>30263</v>
          </cell>
          <cell r="AO58">
            <v>28869</v>
          </cell>
          <cell r="AP58">
            <v>13705</v>
          </cell>
          <cell r="AQ58">
            <v>5107</v>
          </cell>
          <cell r="AR58">
            <v>1179</v>
          </cell>
          <cell r="AS58">
            <v>407</v>
          </cell>
        </row>
        <row r="59">
          <cell r="B59" t="str">
            <v>2250</v>
          </cell>
          <cell r="C59" t="str">
            <v>DRAW ACADEMY</v>
          </cell>
          <cell r="D59">
            <v>1420410</v>
          </cell>
          <cell r="E59">
            <v>1315039</v>
          </cell>
          <cell r="F59">
            <v>2021406</v>
          </cell>
          <cell r="G59">
            <v>742745</v>
          </cell>
          <cell r="I59">
            <v>5524</v>
          </cell>
          <cell r="J59">
            <v>407990</v>
          </cell>
          <cell r="K59">
            <v>79061</v>
          </cell>
          <cell r="L59">
            <v>219380</v>
          </cell>
          <cell r="M59">
            <v>711955</v>
          </cell>
          <cell r="O59">
            <v>45660</v>
          </cell>
          <cell r="P59">
            <v>168601</v>
          </cell>
          <cell r="Q59">
            <v>65856</v>
          </cell>
          <cell r="R59">
            <v>16223</v>
          </cell>
          <cell r="S59">
            <v>296340</v>
          </cell>
          <cell r="U59">
            <v>233127</v>
          </cell>
          <cell r="V59">
            <v>82163</v>
          </cell>
          <cell r="W59">
            <v>315290</v>
          </cell>
          <cell r="AB59">
            <v>2.5805737E-5</v>
          </cell>
          <cell r="AC59">
            <v>2.5297415E-5</v>
          </cell>
          <cell r="AD59">
            <v>-19250</v>
          </cell>
          <cell r="AF59">
            <v>88544</v>
          </cell>
          <cell r="AG59">
            <v>88533</v>
          </cell>
          <cell r="AH59">
            <v>11</v>
          </cell>
          <cell r="AI59">
            <v>1</v>
          </cell>
          <cell r="AK59">
            <v>219380</v>
          </cell>
          <cell r="AL59">
            <v>-16223</v>
          </cell>
          <cell r="AM59">
            <v>82163</v>
          </cell>
          <cell r="AN59">
            <v>82163</v>
          </cell>
          <cell r="AO59">
            <v>77478</v>
          </cell>
          <cell r="AP59">
            <v>29281</v>
          </cell>
          <cell r="AQ59">
            <v>12051</v>
          </cell>
          <cell r="AR59">
            <v>3278</v>
          </cell>
          <cell r="AS59">
            <v>-1094</v>
          </cell>
        </row>
        <row r="60">
          <cell r="B60" t="str">
            <v>2054</v>
          </cell>
          <cell r="C60" t="str">
            <v>EAGLE ADVANTAGE SCHOOL</v>
          </cell>
          <cell r="D60">
            <v>3282729</v>
          </cell>
          <cell r="E60">
            <v>3013224</v>
          </cell>
          <cell r="F60">
            <v>4631764</v>
          </cell>
          <cell r="G60">
            <v>1701895</v>
          </cell>
          <cell r="I60">
            <v>12658</v>
          </cell>
          <cell r="J60">
            <v>934850</v>
          </cell>
          <cell r="K60">
            <v>181156</v>
          </cell>
          <cell r="L60">
            <v>1124522</v>
          </cell>
          <cell r="M60">
            <v>2253186</v>
          </cell>
          <cell r="O60">
            <v>104624</v>
          </cell>
          <cell r="P60">
            <v>386324</v>
          </cell>
          <cell r="Q60">
            <v>150900</v>
          </cell>
          <cell r="R60">
            <v>1067040</v>
          </cell>
          <cell r="S60">
            <v>1708888</v>
          </cell>
          <cell r="U60">
            <v>534177</v>
          </cell>
          <cell r="V60">
            <v>220843</v>
          </cell>
          <cell r="W60">
            <v>755020</v>
          </cell>
          <cell r="AB60">
            <v>5.9639979000000001E-5</v>
          </cell>
          <cell r="AC60">
            <v>5.7965433000000003E-5</v>
          </cell>
          <cell r="AD60">
            <v>-63413</v>
          </cell>
          <cell r="AF60">
            <v>202886</v>
          </cell>
          <cell r="AG60">
            <v>202860</v>
          </cell>
          <cell r="AH60">
            <v>26</v>
          </cell>
          <cell r="AI60">
            <v>-1</v>
          </cell>
          <cell r="AK60">
            <v>1124522</v>
          </cell>
          <cell r="AL60">
            <v>-1067040</v>
          </cell>
          <cell r="AM60">
            <v>220843</v>
          </cell>
          <cell r="AN60">
            <v>220842</v>
          </cell>
          <cell r="AO60">
            <v>194849</v>
          </cell>
          <cell r="AP60">
            <v>-97386</v>
          </cell>
          <cell r="AQ60">
            <v>-215914</v>
          </cell>
          <cell r="AR60">
            <v>-41299</v>
          </cell>
          <cell r="AS60">
            <v>-3610</v>
          </cell>
        </row>
        <row r="61">
          <cell r="B61" t="str">
            <v>2240</v>
          </cell>
          <cell r="C61" t="str">
            <v>EAST FORT WORTH MONTESSORI</v>
          </cell>
          <cell r="D61">
            <v>738562</v>
          </cell>
          <cell r="E61">
            <v>598068</v>
          </cell>
          <cell r="F61">
            <v>919317</v>
          </cell>
          <cell r="G61">
            <v>337794</v>
          </cell>
          <cell r="I61">
            <v>2512</v>
          </cell>
          <cell r="J61">
            <v>185550</v>
          </cell>
          <cell r="K61">
            <v>35956</v>
          </cell>
          <cell r="L61">
            <v>104488</v>
          </cell>
          <cell r="M61">
            <v>328506</v>
          </cell>
          <cell r="O61">
            <v>20766</v>
          </cell>
          <cell r="P61">
            <v>76678</v>
          </cell>
          <cell r="Q61">
            <v>29951</v>
          </cell>
          <cell r="R61">
            <v>160252</v>
          </cell>
          <cell r="S61">
            <v>287647</v>
          </cell>
          <cell r="U61">
            <v>106024</v>
          </cell>
          <cell r="V61">
            <v>21051</v>
          </cell>
          <cell r="W61">
            <v>127075</v>
          </cell>
          <cell r="AB61">
            <v>1.3418045000000001E-5</v>
          </cell>
          <cell r="AC61">
            <v>1.1505032E-5</v>
          </cell>
          <cell r="AD61">
            <v>-72444</v>
          </cell>
          <cell r="AF61">
            <v>40269</v>
          </cell>
          <cell r="AG61">
            <v>40264</v>
          </cell>
          <cell r="AH61">
            <v>5</v>
          </cell>
          <cell r="AI61">
            <v>3</v>
          </cell>
          <cell r="AK61">
            <v>104488</v>
          </cell>
          <cell r="AL61">
            <v>-160252</v>
          </cell>
          <cell r="AM61">
            <v>21051</v>
          </cell>
          <cell r="AN61">
            <v>21049</v>
          </cell>
          <cell r="AO61">
            <v>15852</v>
          </cell>
          <cell r="AP61">
            <v>-32250</v>
          </cell>
          <cell r="AQ61">
            <v>-31441</v>
          </cell>
          <cell r="AR61">
            <v>-24848</v>
          </cell>
          <cell r="AS61">
            <v>-4126</v>
          </cell>
        </row>
        <row r="62">
          <cell r="B62" t="str">
            <v>2363</v>
          </cell>
          <cell r="C62" t="str">
            <v>EAST TEXAS ADVANCED ACADEMIES</v>
          </cell>
          <cell r="D62">
            <v>0</v>
          </cell>
          <cell r="E62">
            <v>117745</v>
          </cell>
          <cell r="F62">
            <v>180991</v>
          </cell>
          <cell r="G62">
            <v>66503</v>
          </cell>
          <cell r="I62">
            <v>495</v>
          </cell>
          <cell r="J62">
            <v>36530</v>
          </cell>
          <cell r="K62">
            <v>7079</v>
          </cell>
          <cell r="L62">
            <v>72294</v>
          </cell>
          <cell r="M62">
            <v>116398</v>
          </cell>
          <cell r="O62">
            <v>4088</v>
          </cell>
          <cell r="P62">
            <v>15096</v>
          </cell>
          <cell r="Q62">
            <v>5897</v>
          </cell>
          <cell r="R62">
            <v>0</v>
          </cell>
          <cell r="S62">
            <v>25081</v>
          </cell>
          <cell r="U62">
            <v>20874</v>
          </cell>
          <cell r="V62">
            <v>13482</v>
          </cell>
          <cell r="W62">
            <v>34356</v>
          </cell>
          <cell r="AB62">
            <v>0</v>
          </cell>
          <cell r="AC62">
            <v>2.2650649999999998E-6</v>
          </cell>
          <cell r="AD62">
            <v>85776</v>
          </cell>
          <cell r="AF62">
            <v>7928</v>
          </cell>
          <cell r="AG62">
            <v>7927</v>
          </cell>
          <cell r="AH62">
            <v>1</v>
          </cell>
          <cell r="AI62">
            <v>-1</v>
          </cell>
          <cell r="AK62">
            <v>72294</v>
          </cell>
          <cell r="AL62">
            <v>0</v>
          </cell>
          <cell r="AM62">
            <v>13482</v>
          </cell>
          <cell r="AN62">
            <v>13482</v>
          </cell>
          <cell r="AO62">
            <v>13482</v>
          </cell>
          <cell r="AP62">
            <v>13482</v>
          </cell>
          <cell r="AQ62">
            <v>13482</v>
          </cell>
          <cell r="AR62">
            <v>13482</v>
          </cell>
          <cell r="AS62">
            <v>4884</v>
          </cell>
        </row>
        <row r="63">
          <cell r="B63" t="str">
            <v>2119</v>
          </cell>
          <cell r="C63" t="str">
            <v>EAST TEXAS CHARTER SCHOOL</v>
          </cell>
          <cell r="D63">
            <v>234532</v>
          </cell>
          <cell r="E63">
            <v>225465</v>
          </cell>
          <cell r="F63">
            <v>346573</v>
          </cell>
          <cell r="G63">
            <v>127345</v>
          </cell>
          <cell r="I63">
            <v>947</v>
          </cell>
          <cell r="J63">
            <v>69950</v>
          </cell>
          <cell r="K63">
            <v>13555</v>
          </cell>
          <cell r="L63">
            <v>41187</v>
          </cell>
          <cell r="M63">
            <v>125639</v>
          </cell>
          <cell r="O63">
            <v>7829</v>
          </cell>
          <cell r="P63">
            <v>28907</v>
          </cell>
          <cell r="Q63">
            <v>11291</v>
          </cell>
          <cell r="R63">
            <v>7170</v>
          </cell>
          <cell r="S63">
            <v>55197</v>
          </cell>
          <cell r="U63">
            <v>39970</v>
          </cell>
          <cell r="V63">
            <v>16890</v>
          </cell>
          <cell r="W63">
            <v>56860</v>
          </cell>
          <cell r="AB63">
            <v>4.2609309999999999E-6</v>
          </cell>
          <cell r="AC63">
            <v>4.337279E-6</v>
          </cell>
          <cell r="AD63">
            <v>2891</v>
          </cell>
          <cell r="AF63">
            <v>15181</v>
          </cell>
          <cell r="AG63">
            <v>15179</v>
          </cell>
          <cell r="AH63">
            <v>2</v>
          </cell>
          <cell r="AI63">
            <v>0</v>
          </cell>
          <cell r="AK63">
            <v>41187</v>
          </cell>
          <cell r="AL63">
            <v>-7170</v>
          </cell>
          <cell r="AM63">
            <v>16890</v>
          </cell>
          <cell r="AN63">
            <v>16890</v>
          </cell>
          <cell r="AO63">
            <v>15346</v>
          </cell>
          <cell r="AP63">
            <v>1088</v>
          </cell>
          <cell r="AQ63">
            <v>892</v>
          </cell>
          <cell r="AR63">
            <v>-362</v>
          </cell>
          <cell r="AS63">
            <v>163</v>
          </cell>
        </row>
        <row r="64">
          <cell r="B64" t="str">
            <v>2366</v>
          </cell>
          <cell r="C64" t="str">
            <v xml:space="preserve">ECTOR SUCCESS ACADEMY NETWORK </v>
          </cell>
          <cell r="D64">
            <v>0</v>
          </cell>
          <cell r="E64">
            <v>0</v>
          </cell>
          <cell r="F64">
            <v>0</v>
          </cell>
          <cell r="G64">
            <v>0</v>
          </cell>
          <cell r="I64">
            <v>0</v>
          </cell>
          <cell r="J64">
            <v>0</v>
          </cell>
          <cell r="K64">
            <v>0</v>
          </cell>
          <cell r="L64">
            <v>0</v>
          </cell>
          <cell r="M64">
            <v>0</v>
          </cell>
          <cell r="O64">
            <v>0</v>
          </cell>
          <cell r="P64">
            <v>0</v>
          </cell>
          <cell r="Q64">
            <v>0</v>
          </cell>
          <cell r="R64">
            <v>0</v>
          </cell>
          <cell r="S64">
            <v>0</v>
          </cell>
          <cell r="U64">
            <v>0</v>
          </cell>
          <cell r="V64">
            <v>0</v>
          </cell>
          <cell r="W64">
            <v>0</v>
          </cell>
          <cell r="AB64">
            <v>0</v>
          </cell>
          <cell r="AC64">
            <v>0</v>
          </cell>
          <cell r="AD64">
            <v>0</v>
          </cell>
          <cell r="AF64">
            <v>0</v>
          </cell>
          <cell r="AG64">
            <v>0</v>
          </cell>
          <cell r="AH64">
            <v>0</v>
          </cell>
          <cell r="AI64">
            <v>0</v>
          </cell>
          <cell r="AK64">
            <v>0</v>
          </cell>
          <cell r="AL64">
            <v>0</v>
          </cell>
          <cell r="AM64">
            <v>0</v>
          </cell>
          <cell r="AN64">
            <v>0</v>
          </cell>
          <cell r="AO64">
            <v>0</v>
          </cell>
          <cell r="AP64">
            <v>0</v>
          </cell>
          <cell r="AQ64">
            <v>0</v>
          </cell>
          <cell r="AR64">
            <v>0</v>
          </cell>
          <cell r="AS64">
            <v>0</v>
          </cell>
        </row>
        <row r="65">
          <cell r="B65" t="str">
            <v>2057</v>
          </cell>
          <cell r="C65" t="str">
            <v>EDEN PARK ACADEMY</v>
          </cell>
          <cell r="D65">
            <v>3935167</v>
          </cell>
          <cell r="E65">
            <v>3926730</v>
          </cell>
          <cell r="F65">
            <v>6035954</v>
          </cell>
          <cell r="G65">
            <v>2217851</v>
          </cell>
          <cell r="I65">
            <v>16496</v>
          </cell>
          <cell r="J65">
            <v>1218264</v>
          </cell>
          <cell r="K65">
            <v>236076</v>
          </cell>
          <cell r="L65">
            <v>808812</v>
          </cell>
          <cell r="M65">
            <v>2279648</v>
          </cell>
          <cell r="O65">
            <v>136342</v>
          </cell>
          <cell r="P65">
            <v>503444</v>
          </cell>
          <cell r="Q65">
            <v>196647</v>
          </cell>
          <cell r="R65">
            <v>13</v>
          </cell>
          <cell r="S65">
            <v>836446</v>
          </cell>
          <cell r="U65">
            <v>696120</v>
          </cell>
          <cell r="V65">
            <v>303873</v>
          </cell>
          <cell r="W65">
            <v>999993</v>
          </cell>
          <cell r="AB65">
            <v>7.1493346999999997E-5</v>
          </cell>
          <cell r="AC65">
            <v>7.5538541999999997E-5</v>
          </cell>
          <cell r="AD65">
            <v>153187</v>
          </cell>
          <cell r="AF65">
            <v>264394</v>
          </cell>
          <cell r="AG65">
            <v>264360</v>
          </cell>
          <cell r="AH65">
            <v>34</v>
          </cell>
          <cell r="AI65">
            <v>1</v>
          </cell>
          <cell r="AK65">
            <v>808812</v>
          </cell>
          <cell r="AL65">
            <v>-13</v>
          </cell>
          <cell r="AM65">
            <v>303873</v>
          </cell>
          <cell r="AN65">
            <v>303874</v>
          </cell>
          <cell r="AO65">
            <v>289091</v>
          </cell>
          <cell r="AP65">
            <v>130371</v>
          </cell>
          <cell r="AQ65">
            <v>50664</v>
          </cell>
          <cell r="AR65">
            <v>26075</v>
          </cell>
          <cell r="AS65">
            <v>8724</v>
          </cell>
        </row>
        <row r="66">
          <cell r="B66" t="str">
            <v>2215</v>
          </cell>
          <cell r="C66" t="str">
            <v>EDUCATION CENTER INT ACADEMY</v>
          </cell>
          <cell r="D66">
            <v>1199587</v>
          </cell>
          <cell r="E66">
            <v>1296251</v>
          </cell>
          <cell r="F66">
            <v>1992526</v>
          </cell>
          <cell r="G66">
            <v>732134</v>
          </cell>
          <cell r="I66">
            <v>5445</v>
          </cell>
          <cell r="J66">
            <v>402161</v>
          </cell>
          <cell r="K66">
            <v>77931</v>
          </cell>
          <cell r="L66">
            <v>287331</v>
          </cell>
          <cell r="M66">
            <v>772868</v>
          </cell>
          <cell r="O66">
            <v>45008</v>
          </cell>
          <cell r="P66">
            <v>166192</v>
          </cell>
          <cell r="Q66">
            <v>64915</v>
          </cell>
          <cell r="R66">
            <v>12</v>
          </cell>
          <cell r="S66">
            <v>276127</v>
          </cell>
          <cell r="U66">
            <v>229796</v>
          </cell>
          <cell r="V66">
            <v>81459</v>
          </cell>
          <cell r="W66">
            <v>311255</v>
          </cell>
          <cell r="AB66">
            <v>2.1793859999999999E-5</v>
          </cell>
          <cell r="AC66">
            <v>2.4935998000000001E-5</v>
          </cell>
          <cell r="AD66">
            <v>118990</v>
          </cell>
          <cell r="AF66">
            <v>87279</v>
          </cell>
          <cell r="AG66">
            <v>87268</v>
          </cell>
          <cell r="AH66">
            <v>11</v>
          </cell>
          <cell r="AI66">
            <v>0</v>
          </cell>
          <cell r="AK66">
            <v>287331</v>
          </cell>
          <cell r="AL66">
            <v>-12</v>
          </cell>
          <cell r="AM66">
            <v>81459</v>
          </cell>
          <cell r="AN66">
            <v>81457</v>
          </cell>
          <cell r="AO66">
            <v>79022</v>
          </cell>
          <cell r="AP66">
            <v>55508</v>
          </cell>
          <cell r="AQ66">
            <v>44799</v>
          </cell>
          <cell r="AR66">
            <v>19756</v>
          </cell>
          <cell r="AS66">
            <v>6777</v>
          </cell>
        </row>
        <row r="67">
          <cell r="B67" t="str">
            <v>2179</v>
          </cell>
          <cell r="C67" t="str">
            <v>EL PASO ACADEMY EAST</v>
          </cell>
          <cell r="D67">
            <v>576281</v>
          </cell>
          <cell r="E67">
            <v>528309</v>
          </cell>
          <cell r="F67">
            <v>812087</v>
          </cell>
          <cell r="G67">
            <v>298393</v>
          </cell>
          <cell r="I67">
            <v>2219</v>
          </cell>
          <cell r="J67">
            <v>163907</v>
          </cell>
          <cell r="K67">
            <v>31762</v>
          </cell>
          <cell r="L67">
            <v>85125</v>
          </cell>
          <cell r="M67">
            <v>283013</v>
          </cell>
          <cell r="O67">
            <v>18344</v>
          </cell>
          <cell r="P67">
            <v>67734</v>
          </cell>
          <cell r="Q67">
            <v>26457</v>
          </cell>
          <cell r="R67">
            <v>80854</v>
          </cell>
          <cell r="S67">
            <v>193389</v>
          </cell>
          <cell r="U67">
            <v>93657</v>
          </cell>
          <cell r="V67">
            <v>21259</v>
          </cell>
          <cell r="W67">
            <v>114916</v>
          </cell>
          <cell r="AB67">
            <v>1.0469768E-5</v>
          </cell>
          <cell r="AC67">
            <v>1.0163079E-5</v>
          </cell>
          <cell r="AD67">
            <v>-11614</v>
          </cell>
          <cell r="AF67">
            <v>35572</v>
          </cell>
          <cell r="AG67">
            <v>35567</v>
          </cell>
          <cell r="AH67">
            <v>5</v>
          </cell>
          <cell r="AI67">
            <v>1</v>
          </cell>
          <cell r="AK67">
            <v>85125</v>
          </cell>
          <cell r="AL67">
            <v>-80854</v>
          </cell>
          <cell r="AM67">
            <v>21259</v>
          </cell>
          <cell r="AN67">
            <v>21261</v>
          </cell>
          <cell r="AO67">
            <v>17714</v>
          </cell>
          <cell r="AP67">
            <v>-13976</v>
          </cell>
          <cell r="AQ67">
            <v>-10513</v>
          </cell>
          <cell r="AR67">
            <v>-9551</v>
          </cell>
          <cell r="AS67">
            <v>-664</v>
          </cell>
        </row>
        <row r="68">
          <cell r="B68" t="str">
            <v>2336</v>
          </cell>
          <cell r="C68" t="str">
            <v>EL PASO LEADERSHIP ACADEMY</v>
          </cell>
          <cell r="D68">
            <v>515255</v>
          </cell>
          <cell r="E68">
            <v>407177</v>
          </cell>
          <cell r="F68">
            <v>625891</v>
          </cell>
          <cell r="G68">
            <v>229977</v>
          </cell>
          <cell r="I68">
            <v>1711</v>
          </cell>
          <cell r="J68">
            <v>126326</v>
          </cell>
          <cell r="K68">
            <v>24480</v>
          </cell>
          <cell r="L68">
            <v>93482</v>
          </cell>
          <cell r="M68">
            <v>245999</v>
          </cell>
          <cell r="O68">
            <v>14138</v>
          </cell>
          <cell r="P68">
            <v>52204</v>
          </cell>
          <cell r="Q68">
            <v>20391</v>
          </cell>
          <cell r="R68">
            <v>52351</v>
          </cell>
          <cell r="S68">
            <v>139084</v>
          </cell>
          <cell r="U68">
            <v>72183</v>
          </cell>
          <cell r="V68">
            <v>24590</v>
          </cell>
          <cell r="W68">
            <v>96773</v>
          </cell>
          <cell r="AB68">
            <v>9.3610469999999992E-6</v>
          </cell>
          <cell r="AC68">
            <v>7.8328730000000003E-6</v>
          </cell>
          <cell r="AD68">
            <v>-57870</v>
          </cell>
          <cell r="AF68">
            <v>27416</v>
          </cell>
          <cell r="AG68">
            <v>27413</v>
          </cell>
          <cell r="AH68">
            <v>3</v>
          </cell>
          <cell r="AI68">
            <v>0</v>
          </cell>
          <cell r="AK68">
            <v>93482</v>
          </cell>
          <cell r="AL68">
            <v>-52351</v>
          </cell>
          <cell r="AM68">
            <v>24590</v>
          </cell>
          <cell r="AN68">
            <v>24531</v>
          </cell>
          <cell r="AO68">
            <v>23103</v>
          </cell>
          <cell r="AP68">
            <v>12916</v>
          </cell>
          <cell r="AQ68">
            <v>-6528</v>
          </cell>
          <cell r="AR68">
            <v>-9594</v>
          </cell>
          <cell r="AS68">
            <v>-3297</v>
          </cell>
        </row>
        <row r="69">
          <cell r="B69" t="str">
            <v>2328</v>
          </cell>
          <cell r="C69" t="str">
            <v>ELEANOR KOLITZ HEBREW LANGUAGE ACADEMY</v>
          </cell>
          <cell r="D69">
            <v>432824</v>
          </cell>
          <cell r="E69">
            <v>389682</v>
          </cell>
          <cell r="F69">
            <v>598998</v>
          </cell>
          <cell r="G69">
            <v>220096</v>
          </cell>
          <cell r="I69">
            <v>1637</v>
          </cell>
          <cell r="J69">
            <v>120898</v>
          </cell>
          <cell r="K69">
            <v>23428</v>
          </cell>
          <cell r="L69">
            <v>63337</v>
          </cell>
          <cell r="M69">
            <v>209300</v>
          </cell>
          <cell r="O69">
            <v>13530</v>
          </cell>
          <cell r="P69">
            <v>49961</v>
          </cell>
          <cell r="Q69">
            <v>19515</v>
          </cell>
          <cell r="R69">
            <v>18118</v>
          </cell>
          <cell r="S69">
            <v>101124</v>
          </cell>
          <cell r="U69">
            <v>69082</v>
          </cell>
          <cell r="V69">
            <v>23474</v>
          </cell>
          <cell r="W69">
            <v>92556</v>
          </cell>
          <cell r="AB69">
            <v>7.8634580000000003E-6</v>
          </cell>
          <cell r="AC69">
            <v>7.4963130000000003E-6</v>
          </cell>
          <cell r="AD69">
            <v>-13903</v>
          </cell>
          <cell r="AF69">
            <v>26238</v>
          </cell>
          <cell r="AG69">
            <v>26235</v>
          </cell>
          <cell r="AH69">
            <v>3</v>
          </cell>
          <cell r="AI69">
            <v>0</v>
          </cell>
          <cell r="AK69">
            <v>63337</v>
          </cell>
          <cell r="AL69">
            <v>-18118</v>
          </cell>
          <cell r="AM69">
            <v>23474</v>
          </cell>
          <cell r="AN69">
            <v>23476</v>
          </cell>
          <cell r="AO69">
            <v>22140</v>
          </cell>
          <cell r="AP69">
            <v>6674</v>
          </cell>
          <cell r="AQ69">
            <v>-3524</v>
          </cell>
          <cell r="AR69">
            <v>-2757</v>
          </cell>
          <cell r="AS69">
            <v>-790</v>
          </cell>
        </row>
        <row r="70">
          <cell r="B70" t="str">
            <v>2359</v>
          </cell>
          <cell r="C70" t="str">
            <v>ELEMENTARY SCHOOL FOR EDUCATION INNOVATION</v>
          </cell>
          <cell r="D70">
            <v>0</v>
          </cell>
          <cell r="E70">
            <v>224411</v>
          </cell>
          <cell r="F70">
            <v>344952</v>
          </cell>
          <cell r="G70">
            <v>126749</v>
          </cell>
          <cell r="I70">
            <v>943</v>
          </cell>
          <cell r="J70">
            <v>69623</v>
          </cell>
          <cell r="K70">
            <v>13492</v>
          </cell>
          <cell r="L70">
            <v>137787</v>
          </cell>
          <cell r="M70">
            <v>221845</v>
          </cell>
          <cell r="O70">
            <v>7792</v>
          </cell>
          <cell r="P70">
            <v>28772</v>
          </cell>
          <cell r="Q70">
            <v>11238</v>
          </cell>
          <cell r="R70">
            <v>0</v>
          </cell>
          <cell r="S70">
            <v>47802</v>
          </cell>
          <cell r="U70">
            <v>39783</v>
          </cell>
          <cell r="V70">
            <v>25695</v>
          </cell>
          <cell r="W70">
            <v>65478</v>
          </cell>
          <cell r="AB70">
            <v>0</v>
          </cell>
          <cell r="AC70">
            <v>4.3169939999999998E-6</v>
          </cell>
          <cell r="AD70">
            <v>163480</v>
          </cell>
          <cell r="AF70">
            <v>15110</v>
          </cell>
          <cell r="AG70">
            <v>15108</v>
          </cell>
          <cell r="AH70">
            <v>2</v>
          </cell>
          <cell r="AI70">
            <v>0</v>
          </cell>
          <cell r="AK70">
            <v>137787</v>
          </cell>
          <cell r="AL70">
            <v>0</v>
          </cell>
          <cell r="AM70">
            <v>25695</v>
          </cell>
          <cell r="AN70">
            <v>25695</v>
          </cell>
          <cell r="AO70">
            <v>25695</v>
          </cell>
          <cell r="AP70">
            <v>25695</v>
          </cell>
          <cell r="AQ70">
            <v>25695</v>
          </cell>
          <cell r="AR70">
            <v>25695</v>
          </cell>
          <cell r="AS70">
            <v>9312</v>
          </cell>
        </row>
        <row r="71">
          <cell r="B71" t="str">
            <v>2126</v>
          </cell>
          <cell r="C71" t="str">
            <v>ERATH EXCELS! ACADEMY</v>
          </cell>
          <cell r="D71">
            <v>292895</v>
          </cell>
          <cell r="E71">
            <v>227738</v>
          </cell>
          <cell r="F71">
            <v>350066</v>
          </cell>
          <cell r="G71">
            <v>128628</v>
          </cell>
          <cell r="I71">
            <v>957</v>
          </cell>
          <cell r="J71">
            <v>70655</v>
          </cell>
          <cell r="K71">
            <v>13692</v>
          </cell>
          <cell r="L71">
            <v>44142</v>
          </cell>
          <cell r="M71">
            <v>129446</v>
          </cell>
          <cell r="O71">
            <v>7907</v>
          </cell>
          <cell r="P71">
            <v>29198</v>
          </cell>
          <cell r="Q71">
            <v>11405</v>
          </cell>
          <cell r="R71">
            <v>84337</v>
          </cell>
          <cell r="S71">
            <v>132847</v>
          </cell>
          <cell r="U71">
            <v>40373</v>
          </cell>
          <cell r="V71">
            <v>4881</v>
          </cell>
          <cell r="W71">
            <v>45254</v>
          </cell>
          <cell r="AB71">
            <v>5.3212659999999997E-6</v>
          </cell>
          <cell r="AC71">
            <v>4.3809919999999998E-6</v>
          </cell>
          <cell r="AD71">
            <v>-35607</v>
          </cell>
          <cell r="AF71">
            <v>15334</v>
          </cell>
          <cell r="AG71">
            <v>15332</v>
          </cell>
          <cell r="AH71">
            <v>2</v>
          </cell>
          <cell r="AI71">
            <v>1</v>
          </cell>
          <cell r="AK71">
            <v>44142</v>
          </cell>
          <cell r="AL71">
            <v>-84337</v>
          </cell>
          <cell r="AM71">
            <v>4881</v>
          </cell>
          <cell r="AN71">
            <v>4881</v>
          </cell>
          <cell r="AO71">
            <v>2628</v>
          </cell>
          <cell r="AP71">
            <v>-18284</v>
          </cell>
          <cell r="AQ71">
            <v>-16910</v>
          </cell>
          <cell r="AR71">
            <v>-10482</v>
          </cell>
          <cell r="AS71">
            <v>-2028</v>
          </cell>
        </row>
        <row r="72">
          <cell r="B72" t="str">
            <v>2352</v>
          </cell>
          <cell r="C72" t="str">
            <v>ETOILE ACADEMY CHARTER SCHOOL</v>
          </cell>
          <cell r="D72">
            <v>145255</v>
          </cell>
          <cell r="E72">
            <v>183732</v>
          </cell>
          <cell r="F72">
            <v>282422</v>
          </cell>
          <cell r="G72">
            <v>103773</v>
          </cell>
          <cell r="I72">
            <v>772</v>
          </cell>
          <cell r="J72">
            <v>57003</v>
          </cell>
          <cell r="K72">
            <v>11046</v>
          </cell>
          <cell r="L72">
            <v>92029</v>
          </cell>
          <cell r="M72">
            <v>160850</v>
          </cell>
          <cell r="O72">
            <v>6379</v>
          </cell>
          <cell r="P72">
            <v>23556</v>
          </cell>
          <cell r="Q72">
            <v>9201</v>
          </cell>
          <cell r="R72">
            <v>0</v>
          </cell>
          <cell r="S72">
            <v>39136</v>
          </cell>
          <cell r="U72">
            <v>32571</v>
          </cell>
          <cell r="V72">
            <v>18960</v>
          </cell>
          <cell r="W72">
            <v>51531</v>
          </cell>
          <cell r="AB72">
            <v>2.6389630000000001E-6</v>
          </cell>
          <cell r="AC72">
            <v>3.5344500000000001E-6</v>
          </cell>
          <cell r="AD72">
            <v>33911</v>
          </cell>
          <cell r="AF72">
            <v>12371</v>
          </cell>
          <cell r="AG72">
            <v>12369</v>
          </cell>
          <cell r="AH72">
            <v>2</v>
          </cell>
          <cell r="AI72">
            <v>-2</v>
          </cell>
          <cell r="AK72">
            <v>92029</v>
          </cell>
          <cell r="AL72">
            <v>0</v>
          </cell>
          <cell r="AM72">
            <v>18960</v>
          </cell>
          <cell r="AN72">
            <v>18960</v>
          </cell>
          <cell r="AO72">
            <v>18960</v>
          </cell>
          <cell r="AP72">
            <v>18960</v>
          </cell>
          <cell r="AQ72">
            <v>18960</v>
          </cell>
          <cell r="AR72">
            <v>14258</v>
          </cell>
          <cell r="AS72">
            <v>1931</v>
          </cell>
        </row>
        <row r="73">
          <cell r="B73" t="str">
            <v>2225</v>
          </cell>
          <cell r="C73" t="str">
            <v>EVOLUTION ACADEMY CHARTER SCHOOL</v>
          </cell>
          <cell r="D73">
            <v>1013157</v>
          </cell>
          <cell r="E73">
            <v>1034399</v>
          </cell>
          <cell r="F73">
            <v>1590021</v>
          </cell>
          <cell r="G73">
            <v>584237</v>
          </cell>
          <cell r="I73">
            <v>4345</v>
          </cell>
          <cell r="J73">
            <v>320921</v>
          </cell>
          <cell r="K73">
            <v>62188</v>
          </cell>
          <cell r="L73">
            <v>152652</v>
          </cell>
          <cell r="M73">
            <v>540106</v>
          </cell>
          <cell r="O73">
            <v>35916</v>
          </cell>
          <cell r="P73">
            <v>132620</v>
          </cell>
          <cell r="Q73">
            <v>51802</v>
          </cell>
          <cell r="R73">
            <v>93355</v>
          </cell>
          <cell r="S73">
            <v>313693</v>
          </cell>
          <cell r="U73">
            <v>183376</v>
          </cell>
          <cell r="V73">
            <v>39800</v>
          </cell>
          <cell r="W73">
            <v>223176</v>
          </cell>
          <cell r="AB73">
            <v>1.8406843999999998E-5</v>
          </cell>
          <cell r="AC73">
            <v>1.9898743000000001E-5</v>
          </cell>
          <cell r="AD73">
            <v>56497</v>
          </cell>
          <cell r="AF73">
            <v>69648</v>
          </cell>
          <cell r="AG73">
            <v>69639</v>
          </cell>
          <cell r="AH73">
            <v>9</v>
          </cell>
          <cell r="AI73">
            <v>1</v>
          </cell>
          <cell r="AK73">
            <v>152652</v>
          </cell>
          <cell r="AL73">
            <v>-93355</v>
          </cell>
          <cell r="AM73">
            <v>39800</v>
          </cell>
          <cell r="AN73">
            <v>39802</v>
          </cell>
          <cell r="AO73">
            <v>35223</v>
          </cell>
          <cell r="AP73">
            <v>-8694</v>
          </cell>
          <cell r="AQ73">
            <v>-10673</v>
          </cell>
          <cell r="AR73">
            <v>424</v>
          </cell>
          <cell r="AS73">
            <v>3215</v>
          </cell>
        </row>
        <row r="74">
          <cell r="B74" t="str">
            <v>2321</v>
          </cell>
          <cell r="C74" t="str">
            <v>EXCELLENCE IN LEADERSHIP ACADEMY</v>
          </cell>
          <cell r="D74">
            <v>511660</v>
          </cell>
          <cell r="E74">
            <v>450530</v>
          </cell>
          <cell r="F74">
            <v>692530</v>
          </cell>
          <cell r="G74">
            <v>254463</v>
          </cell>
          <cell r="I74">
            <v>1893</v>
          </cell>
          <cell r="J74">
            <v>139776</v>
          </cell>
          <cell r="K74">
            <v>27086</v>
          </cell>
          <cell r="L74">
            <v>74989</v>
          </cell>
          <cell r="M74">
            <v>243744</v>
          </cell>
          <cell r="O74">
            <v>15643</v>
          </cell>
          <cell r="P74">
            <v>57762</v>
          </cell>
          <cell r="Q74">
            <v>22562</v>
          </cell>
          <cell r="R74">
            <v>68054</v>
          </cell>
          <cell r="S74">
            <v>164021</v>
          </cell>
          <cell r="U74">
            <v>79869</v>
          </cell>
          <cell r="V74">
            <v>14571</v>
          </cell>
          <cell r="W74">
            <v>94440</v>
          </cell>
          <cell r="AB74">
            <v>9.2957410000000003E-6</v>
          </cell>
          <cell r="AC74">
            <v>8.6668440000000001E-6</v>
          </cell>
          <cell r="AD74">
            <v>-23816</v>
          </cell>
          <cell r="AF74">
            <v>30335</v>
          </cell>
          <cell r="AG74">
            <v>30331</v>
          </cell>
          <cell r="AH74">
            <v>4</v>
          </cell>
          <cell r="AI74">
            <v>0</v>
          </cell>
          <cell r="AK74">
            <v>74989</v>
          </cell>
          <cell r="AL74">
            <v>-68054</v>
          </cell>
          <cell r="AM74">
            <v>14571</v>
          </cell>
          <cell r="AN74">
            <v>14570</v>
          </cell>
          <cell r="AO74">
            <v>13454</v>
          </cell>
          <cell r="AP74">
            <v>442</v>
          </cell>
          <cell r="AQ74">
            <v>-9680</v>
          </cell>
          <cell r="AR74">
            <v>-10497</v>
          </cell>
          <cell r="AS74">
            <v>-1354</v>
          </cell>
        </row>
        <row r="75">
          <cell r="B75" t="str">
            <v>2107</v>
          </cell>
          <cell r="C75" t="str">
            <v>FAITH FAMILY ACADEMY WAXAHACHIE</v>
          </cell>
          <cell r="D75">
            <v>6544381</v>
          </cell>
          <cell r="E75">
            <v>6030281</v>
          </cell>
          <cell r="F75">
            <v>9269417</v>
          </cell>
          <cell r="G75">
            <v>3405955</v>
          </cell>
          <cell r="I75">
            <v>25333</v>
          </cell>
          <cell r="J75">
            <v>1870889</v>
          </cell>
          <cell r="K75">
            <v>362542</v>
          </cell>
          <cell r="L75">
            <v>1563249</v>
          </cell>
          <cell r="M75">
            <v>3822013</v>
          </cell>
          <cell r="O75">
            <v>209381</v>
          </cell>
          <cell r="P75">
            <v>773140</v>
          </cell>
          <cell r="Q75">
            <v>301991</v>
          </cell>
          <cell r="R75">
            <v>128378</v>
          </cell>
          <cell r="S75">
            <v>1412890</v>
          </cell>
          <cell r="U75">
            <v>1069032</v>
          </cell>
          <cell r="V75">
            <v>535395</v>
          </cell>
          <cell r="W75">
            <v>1604427</v>
          </cell>
          <cell r="AB75">
            <v>1.18897026E-4</v>
          </cell>
          <cell r="AC75">
            <v>1.1600457699999999E-4</v>
          </cell>
          <cell r="AD75">
            <v>-109534</v>
          </cell>
          <cell r="AF75">
            <v>406030</v>
          </cell>
          <cell r="AG75">
            <v>405978</v>
          </cell>
          <cell r="AH75">
            <v>52</v>
          </cell>
          <cell r="AI75">
            <v>1</v>
          </cell>
          <cell r="AK75">
            <v>1563249</v>
          </cell>
          <cell r="AL75">
            <v>-128378</v>
          </cell>
          <cell r="AM75">
            <v>535395</v>
          </cell>
          <cell r="AN75">
            <v>535396</v>
          </cell>
          <cell r="AO75">
            <v>530370</v>
          </cell>
          <cell r="AP75">
            <v>380601</v>
          </cell>
          <cell r="AQ75">
            <v>17023</v>
          </cell>
          <cell r="AR75">
            <v>-22286</v>
          </cell>
          <cell r="AS75">
            <v>-6233</v>
          </cell>
        </row>
        <row r="76">
          <cell r="B76" t="str">
            <v>2198</v>
          </cell>
          <cell r="C76" t="str">
            <v>FT WORTH ACADEMY FINE ARTS</v>
          </cell>
          <cell r="D76">
            <v>1107336</v>
          </cell>
          <cell r="E76">
            <v>1064429</v>
          </cell>
          <cell r="F76">
            <v>1636182</v>
          </cell>
          <cell r="G76">
            <v>601199</v>
          </cell>
          <cell r="I76">
            <v>4472</v>
          </cell>
          <cell r="J76">
            <v>330238</v>
          </cell>
          <cell r="K76">
            <v>63994</v>
          </cell>
          <cell r="L76">
            <v>179323</v>
          </cell>
          <cell r="M76">
            <v>578027</v>
          </cell>
          <cell r="O76">
            <v>36959</v>
          </cell>
          <cell r="P76">
            <v>136470</v>
          </cell>
          <cell r="Q76">
            <v>53306</v>
          </cell>
          <cell r="R76">
            <v>15341</v>
          </cell>
          <cell r="S76">
            <v>242076</v>
          </cell>
          <cell r="U76">
            <v>188699</v>
          </cell>
          <cell r="V76">
            <v>60852</v>
          </cell>
          <cell r="W76">
            <v>249551</v>
          </cell>
          <cell r="AB76">
            <v>2.0117866E-5</v>
          </cell>
          <cell r="AC76">
            <v>2.0476438E-5</v>
          </cell>
          <cell r="AD76">
            <v>13579</v>
          </cell>
          <cell r="AF76">
            <v>71670</v>
          </cell>
          <cell r="AG76">
            <v>71661</v>
          </cell>
          <cell r="AH76">
            <v>9</v>
          </cell>
          <cell r="AI76">
            <v>-1</v>
          </cell>
          <cell r="AK76">
            <v>179323</v>
          </cell>
          <cell r="AL76">
            <v>-15341</v>
          </cell>
          <cell r="AM76">
            <v>60852</v>
          </cell>
          <cell r="AN76">
            <v>60853</v>
          </cell>
          <cell r="AO76">
            <v>56972</v>
          </cell>
          <cell r="AP76">
            <v>22023</v>
          </cell>
          <cell r="AQ76">
            <v>20513</v>
          </cell>
          <cell r="AR76">
            <v>2850</v>
          </cell>
          <cell r="AS76">
            <v>771</v>
          </cell>
        </row>
        <row r="77">
          <cell r="B77" t="str">
            <v>2112</v>
          </cell>
          <cell r="C77" t="str">
            <v>GATEWAY ACADEMY</v>
          </cell>
          <cell r="D77">
            <v>812170</v>
          </cell>
          <cell r="E77">
            <v>817057</v>
          </cell>
          <cell r="F77">
            <v>1255936</v>
          </cell>
          <cell r="G77">
            <v>461481</v>
          </cell>
          <cell r="I77">
            <v>3432</v>
          </cell>
          <cell r="J77">
            <v>253491</v>
          </cell>
          <cell r="K77">
            <v>49122</v>
          </cell>
          <cell r="L77">
            <v>87648</v>
          </cell>
          <cell r="M77">
            <v>393693</v>
          </cell>
          <cell r="O77">
            <v>28370</v>
          </cell>
          <cell r="P77">
            <v>104755</v>
          </cell>
          <cell r="Q77">
            <v>40918</v>
          </cell>
          <cell r="R77">
            <v>89199</v>
          </cell>
          <cell r="S77">
            <v>263242</v>
          </cell>
          <cell r="U77">
            <v>144846</v>
          </cell>
          <cell r="V77">
            <v>7975</v>
          </cell>
          <cell r="W77">
            <v>152821</v>
          </cell>
          <cell r="AB77">
            <v>1.4755338E-5</v>
          </cell>
          <cell r="AC77">
            <v>1.5717744000000001E-5</v>
          </cell>
          <cell r="AD77">
            <v>36445</v>
          </cell>
          <cell r="AF77">
            <v>55014</v>
          </cell>
          <cell r="AG77">
            <v>55007</v>
          </cell>
          <cell r="AH77">
            <v>7</v>
          </cell>
          <cell r="AI77">
            <v>1</v>
          </cell>
          <cell r="AK77">
            <v>87648</v>
          </cell>
          <cell r="AL77">
            <v>-89199</v>
          </cell>
          <cell r="AM77">
            <v>7975</v>
          </cell>
          <cell r="AN77">
            <v>7974</v>
          </cell>
          <cell r="AO77">
            <v>7302</v>
          </cell>
          <cell r="AP77">
            <v>-2669</v>
          </cell>
          <cell r="AQ77">
            <v>-13038</v>
          </cell>
          <cell r="AR77">
            <v>-3193</v>
          </cell>
          <cell r="AS77">
            <v>2073</v>
          </cell>
        </row>
        <row r="78">
          <cell r="B78" t="str">
            <v>2208</v>
          </cell>
          <cell r="C78" t="str">
            <v>GATEWAY CHARTER ACADEMY</v>
          </cell>
          <cell r="D78">
            <v>1615532</v>
          </cell>
          <cell r="E78">
            <v>1238507</v>
          </cell>
          <cell r="F78">
            <v>1903766</v>
          </cell>
          <cell r="G78">
            <v>699520</v>
          </cell>
          <cell r="I78">
            <v>5203</v>
          </cell>
          <cell r="J78">
            <v>384246</v>
          </cell>
          <cell r="K78">
            <v>74459</v>
          </cell>
          <cell r="L78">
            <v>234047</v>
          </cell>
          <cell r="M78">
            <v>697955</v>
          </cell>
          <cell r="O78">
            <v>43003</v>
          </cell>
          <cell r="P78">
            <v>158789</v>
          </cell>
          <cell r="Q78">
            <v>62023</v>
          </cell>
          <cell r="R78">
            <v>183919</v>
          </cell>
          <cell r="S78">
            <v>447734</v>
          </cell>
          <cell r="U78">
            <v>219559</v>
          </cell>
          <cell r="V78">
            <v>49984</v>
          </cell>
          <cell r="W78">
            <v>269543</v>
          </cell>
          <cell r="AB78">
            <v>2.9350675000000002E-5</v>
          </cell>
          <cell r="AC78">
            <v>2.3825179999999999E-5</v>
          </cell>
          <cell r="AD78">
            <v>-209245</v>
          </cell>
          <cell r="AF78">
            <v>83391</v>
          </cell>
          <cell r="AG78">
            <v>83380</v>
          </cell>
          <cell r="AH78">
            <v>11</v>
          </cell>
          <cell r="AI78">
            <v>0</v>
          </cell>
          <cell r="AK78">
            <v>234047</v>
          </cell>
          <cell r="AL78">
            <v>-183919</v>
          </cell>
          <cell r="AM78">
            <v>49984</v>
          </cell>
          <cell r="AN78">
            <v>49987</v>
          </cell>
          <cell r="AO78">
            <v>44333</v>
          </cell>
          <cell r="AP78">
            <v>-7740</v>
          </cell>
          <cell r="AQ78">
            <v>-6708</v>
          </cell>
          <cell r="AR78">
            <v>-17832</v>
          </cell>
          <cell r="AS78">
            <v>-11912</v>
          </cell>
        </row>
        <row r="79">
          <cell r="B79" t="str">
            <v>2042</v>
          </cell>
          <cell r="C79" t="str">
            <v>GEORGE GERVIN ACADEMY</v>
          </cell>
          <cell r="D79">
            <v>1979356</v>
          </cell>
          <cell r="E79">
            <v>1712295</v>
          </cell>
          <cell r="F79">
            <v>2632046</v>
          </cell>
          <cell r="G79">
            <v>967119</v>
          </cell>
          <cell r="I79">
            <v>7193</v>
          </cell>
          <cell r="J79">
            <v>531238</v>
          </cell>
          <cell r="K79">
            <v>102944</v>
          </cell>
          <cell r="L79">
            <v>331625</v>
          </cell>
          <cell r="M79">
            <v>973000</v>
          </cell>
          <cell r="O79">
            <v>59454</v>
          </cell>
          <cell r="P79">
            <v>219533</v>
          </cell>
          <cell r="Q79">
            <v>85750</v>
          </cell>
          <cell r="R79">
            <v>117158</v>
          </cell>
          <cell r="S79">
            <v>481895</v>
          </cell>
          <cell r="U79">
            <v>303551</v>
          </cell>
          <cell r="V79">
            <v>109614</v>
          </cell>
          <cell r="W79">
            <v>413165</v>
          </cell>
          <cell r="AB79">
            <v>3.5960551000000002E-5</v>
          </cell>
          <cell r="AC79">
            <v>3.2939437E-5</v>
          </cell>
          <cell r="AD79">
            <v>-114406</v>
          </cell>
          <cell r="AF79">
            <v>115292</v>
          </cell>
          <cell r="AG79">
            <v>115277</v>
          </cell>
          <cell r="AH79">
            <v>15</v>
          </cell>
          <cell r="AI79">
            <v>-1</v>
          </cell>
          <cell r="AK79">
            <v>331625</v>
          </cell>
          <cell r="AL79">
            <v>-117158</v>
          </cell>
          <cell r="AM79">
            <v>109614</v>
          </cell>
          <cell r="AN79">
            <v>109613</v>
          </cell>
          <cell r="AO79">
            <v>102765</v>
          </cell>
          <cell r="AP79">
            <v>31261</v>
          </cell>
          <cell r="AQ79">
            <v>-1765</v>
          </cell>
          <cell r="AR79">
            <v>-20895</v>
          </cell>
          <cell r="AS79">
            <v>-6512</v>
          </cell>
        </row>
        <row r="80">
          <cell r="B80" t="str">
            <v>2032</v>
          </cell>
          <cell r="C80" t="str">
            <v>GEORGE I SANCHEZ CHARTER</v>
          </cell>
          <cell r="D80">
            <v>2842455</v>
          </cell>
          <cell r="E80">
            <v>2853627</v>
          </cell>
          <cell r="F80">
            <v>4386439</v>
          </cell>
          <cell r="G80">
            <v>1611753</v>
          </cell>
          <cell r="I80">
            <v>11988</v>
          </cell>
          <cell r="J80">
            <v>885335</v>
          </cell>
          <cell r="K80">
            <v>171561</v>
          </cell>
          <cell r="L80">
            <v>518871</v>
          </cell>
          <cell r="M80">
            <v>1587755</v>
          </cell>
          <cell r="O80">
            <v>99082</v>
          </cell>
          <cell r="P80">
            <v>365862</v>
          </cell>
          <cell r="Q80">
            <v>142907</v>
          </cell>
          <cell r="R80">
            <v>23</v>
          </cell>
          <cell r="S80">
            <v>607874</v>
          </cell>
          <cell r="U80">
            <v>505883</v>
          </cell>
          <cell r="V80">
            <v>158065</v>
          </cell>
          <cell r="W80">
            <v>663948</v>
          </cell>
          <cell r="AB80">
            <v>5.1641158999999997E-5</v>
          </cell>
          <cell r="AC80">
            <v>5.4895253000000001E-5</v>
          </cell>
          <cell r="AD80">
            <v>123229</v>
          </cell>
          <cell r="AF80">
            <v>192140</v>
          </cell>
          <cell r="AG80">
            <v>192116</v>
          </cell>
          <cell r="AH80">
            <v>24</v>
          </cell>
          <cell r="AI80">
            <v>0</v>
          </cell>
          <cell r="AK80">
            <v>518871</v>
          </cell>
          <cell r="AL80">
            <v>-23</v>
          </cell>
          <cell r="AM80">
            <v>158065</v>
          </cell>
          <cell r="AN80">
            <v>158069</v>
          </cell>
          <cell r="AO80">
            <v>151472</v>
          </cell>
          <cell r="AP80">
            <v>86230</v>
          </cell>
          <cell r="AQ80">
            <v>70289</v>
          </cell>
          <cell r="AR80">
            <v>45767</v>
          </cell>
          <cell r="AS80">
            <v>7021</v>
          </cell>
        </row>
        <row r="81">
          <cell r="B81" t="str">
            <v>2234</v>
          </cell>
          <cell r="C81" t="str">
            <v>GOLDEN RULE CHARTER SCHOOL</v>
          </cell>
          <cell r="D81">
            <v>3968009</v>
          </cell>
          <cell r="E81">
            <v>4264579</v>
          </cell>
          <cell r="F81">
            <v>6555277</v>
          </cell>
          <cell r="G81">
            <v>2408671</v>
          </cell>
          <cell r="I81">
            <v>17915</v>
          </cell>
          <cell r="J81">
            <v>1323082</v>
          </cell>
          <cell r="K81">
            <v>256388</v>
          </cell>
          <cell r="L81">
            <v>886140</v>
          </cell>
          <cell r="M81">
            <v>2483525</v>
          </cell>
          <cell r="O81">
            <v>148073</v>
          </cell>
          <cell r="P81">
            <v>546760</v>
          </cell>
          <cell r="Q81">
            <v>213566</v>
          </cell>
          <cell r="R81">
            <v>30</v>
          </cell>
          <cell r="S81">
            <v>908429</v>
          </cell>
          <cell r="U81">
            <v>756013</v>
          </cell>
          <cell r="V81">
            <v>270570</v>
          </cell>
          <cell r="W81">
            <v>1026583</v>
          </cell>
          <cell r="AB81">
            <v>7.2090008000000005E-5</v>
          </cell>
          <cell r="AC81">
            <v>8.2037746000000001E-5</v>
          </cell>
          <cell r="AD81">
            <v>376711</v>
          </cell>
          <cell r="AF81">
            <v>287142</v>
          </cell>
          <cell r="AG81">
            <v>287105</v>
          </cell>
          <cell r="AH81">
            <v>37</v>
          </cell>
          <cell r="AI81">
            <v>-1</v>
          </cell>
          <cell r="AK81">
            <v>886140</v>
          </cell>
          <cell r="AL81">
            <v>-30</v>
          </cell>
          <cell r="AM81">
            <v>270570</v>
          </cell>
          <cell r="AN81">
            <v>270572</v>
          </cell>
          <cell r="AO81">
            <v>258538</v>
          </cell>
          <cell r="AP81">
            <v>138069</v>
          </cell>
          <cell r="AQ81">
            <v>108526</v>
          </cell>
          <cell r="AR81">
            <v>88954</v>
          </cell>
          <cell r="AS81">
            <v>21451</v>
          </cell>
        </row>
        <row r="82">
          <cell r="B82" t="str">
            <v>2349</v>
          </cell>
          <cell r="C82" t="str">
            <v>GOODWATER MONTESSORI SCHOOL</v>
          </cell>
          <cell r="D82">
            <v>536136</v>
          </cell>
          <cell r="E82">
            <v>594132</v>
          </cell>
          <cell r="F82">
            <v>913267</v>
          </cell>
          <cell r="G82">
            <v>335571</v>
          </cell>
          <cell r="I82">
            <v>2496</v>
          </cell>
          <cell r="J82">
            <v>184329</v>
          </cell>
          <cell r="K82">
            <v>35719</v>
          </cell>
          <cell r="L82">
            <v>271070</v>
          </cell>
          <cell r="M82">
            <v>493614</v>
          </cell>
          <cell r="O82">
            <v>20629</v>
          </cell>
          <cell r="P82">
            <v>76173</v>
          </cell>
          <cell r="Q82">
            <v>29754</v>
          </cell>
          <cell r="R82">
            <v>0</v>
          </cell>
          <cell r="S82">
            <v>126556</v>
          </cell>
          <cell r="U82">
            <v>105326</v>
          </cell>
          <cell r="V82">
            <v>59999</v>
          </cell>
          <cell r="W82">
            <v>165325</v>
          </cell>
          <cell r="AB82">
            <v>9.7404170000000006E-6</v>
          </cell>
          <cell r="AC82">
            <v>1.1429321E-5</v>
          </cell>
          <cell r="AD82">
            <v>63957</v>
          </cell>
          <cell r="AF82">
            <v>40004</v>
          </cell>
          <cell r="AG82">
            <v>39999</v>
          </cell>
          <cell r="AH82">
            <v>5</v>
          </cell>
          <cell r="AI82">
            <v>1</v>
          </cell>
          <cell r="AK82">
            <v>271070</v>
          </cell>
          <cell r="AL82">
            <v>0</v>
          </cell>
          <cell r="AM82">
            <v>59999</v>
          </cell>
          <cell r="AN82">
            <v>59999</v>
          </cell>
          <cell r="AO82">
            <v>59999</v>
          </cell>
          <cell r="AP82">
            <v>59999</v>
          </cell>
          <cell r="AQ82">
            <v>55751</v>
          </cell>
          <cell r="AR82">
            <v>31677</v>
          </cell>
          <cell r="AS82">
            <v>3645</v>
          </cell>
        </row>
        <row r="83">
          <cell r="B83" t="str">
            <v>2333</v>
          </cell>
          <cell r="C83" t="str">
            <v>GREAT HEARTS ACADEMY - SAN ANTONIO</v>
          </cell>
          <cell r="D83">
            <v>4151007</v>
          </cell>
          <cell r="E83">
            <v>5881970</v>
          </cell>
          <cell r="F83">
            <v>9041443</v>
          </cell>
          <cell r="G83">
            <v>3322188</v>
          </cell>
          <cell r="I83">
            <v>24710</v>
          </cell>
          <cell r="J83">
            <v>1824876</v>
          </cell>
          <cell r="K83">
            <v>353626</v>
          </cell>
          <cell r="L83">
            <v>2029192</v>
          </cell>
          <cell r="M83">
            <v>4232404</v>
          </cell>
          <cell r="O83">
            <v>204231</v>
          </cell>
          <cell r="P83">
            <v>754125</v>
          </cell>
          <cell r="Q83">
            <v>294564</v>
          </cell>
          <cell r="R83">
            <v>11</v>
          </cell>
          <cell r="S83">
            <v>1252931</v>
          </cell>
          <cell r="U83">
            <v>1042740</v>
          </cell>
          <cell r="V83">
            <v>539188</v>
          </cell>
          <cell r="W83">
            <v>1581928</v>
          </cell>
          <cell r="AB83">
            <v>7.5414686999999999E-5</v>
          </cell>
          <cell r="AC83">
            <v>1.13151532E-4</v>
          </cell>
          <cell r="AD83">
            <v>1429056</v>
          </cell>
          <cell r="AF83">
            <v>396044</v>
          </cell>
          <cell r="AG83">
            <v>395994</v>
          </cell>
          <cell r="AH83">
            <v>50</v>
          </cell>
          <cell r="AI83">
            <v>0</v>
          </cell>
          <cell r="AK83">
            <v>2029192</v>
          </cell>
          <cell r="AL83">
            <v>-11</v>
          </cell>
          <cell r="AM83">
            <v>539188</v>
          </cell>
          <cell r="AN83">
            <v>539188</v>
          </cell>
          <cell r="AO83">
            <v>526929</v>
          </cell>
          <cell r="AP83">
            <v>379702</v>
          </cell>
          <cell r="AQ83">
            <v>262390</v>
          </cell>
          <cell r="AR83">
            <v>239592</v>
          </cell>
          <cell r="AS83">
            <v>81380</v>
          </cell>
        </row>
        <row r="84">
          <cell r="B84" t="str">
            <v>2059</v>
          </cell>
          <cell r="C84" t="str">
            <v>GULF COAST TRADES CENTER</v>
          </cell>
          <cell r="D84">
            <v>2118745</v>
          </cell>
          <cell r="E84">
            <v>2338759</v>
          </cell>
          <cell r="F84">
            <v>3595013</v>
          </cell>
          <cell r="G84">
            <v>1320951</v>
          </cell>
          <cell r="I84">
            <v>9825</v>
          </cell>
          <cell r="J84">
            <v>725598</v>
          </cell>
          <cell r="K84">
            <v>140607</v>
          </cell>
          <cell r="L84">
            <v>612960</v>
          </cell>
          <cell r="M84">
            <v>1488990</v>
          </cell>
          <cell r="O84">
            <v>81205</v>
          </cell>
          <cell r="P84">
            <v>299851</v>
          </cell>
          <cell r="Q84">
            <v>117123</v>
          </cell>
          <cell r="R84">
            <v>131479</v>
          </cell>
          <cell r="S84">
            <v>629658</v>
          </cell>
          <cell r="U84">
            <v>414609</v>
          </cell>
          <cell r="V84">
            <v>125444</v>
          </cell>
          <cell r="W84">
            <v>540053</v>
          </cell>
          <cell r="AB84">
            <v>3.8492947000000001E-5</v>
          </cell>
          <cell r="AC84">
            <v>4.4990736000000001E-5</v>
          </cell>
          <cell r="AD84">
            <v>246065</v>
          </cell>
          <cell r="AF84">
            <v>157473</v>
          </cell>
          <cell r="AG84">
            <v>157453</v>
          </cell>
          <cell r="AH84">
            <v>20</v>
          </cell>
          <cell r="AI84">
            <v>0</v>
          </cell>
          <cell r="AK84">
            <v>612960</v>
          </cell>
          <cell r="AL84">
            <v>-131479</v>
          </cell>
          <cell r="AM84">
            <v>125444</v>
          </cell>
          <cell r="AN84">
            <v>125443</v>
          </cell>
          <cell r="AO84">
            <v>118662</v>
          </cell>
          <cell r="AP84">
            <v>61258</v>
          </cell>
          <cell r="AQ84">
            <v>85103</v>
          </cell>
          <cell r="AR84">
            <v>77004</v>
          </cell>
          <cell r="AS84">
            <v>14011</v>
          </cell>
        </row>
        <row r="85">
          <cell r="B85" t="str">
            <v>2272</v>
          </cell>
          <cell r="C85" t="str">
            <v>HARMONY SCHOOL OF EXCELLENCE HOUSTON</v>
          </cell>
          <cell r="D85">
            <v>8900910</v>
          </cell>
          <cell r="E85">
            <v>8663967</v>
          </cell>
          <cell r="F85">
            <v>13317776</v>
          </cell>
          <cell r="G85">
            <v>4893483</v>
          </cell>
          <cell r="I85">
            <v>36396</v>
          </cell>
          <cell r="J85">
            <v>2687988</v>
          </cell>
          <cell r="K85">
            <v>520880</v>
          </cell>
          <cell r="L85">
            <v>1592473</v>
          </cell>
          <cell r="M85">
            <v>4837737</v>
          </cell>
          <cell r="O85">
            <v>300827</v>
          </cell>
          <cell r="P85">
            <v>1110804</v>
          </cell>
          <cell r="Q85">
            <v>433884</v>
          </cell>
          <cell r="R85">
            <v>41</v>
          </cell>
          <cell r="S85">
            <v>1845556</v>
          </cell>
          <cell r="U85">
            <v>1535925</v>
          </cell>
          <cell r="V85">
            <v>612549</v>
          </cell>
          <cell r="W85">
            <v>2148474</v>
          </cell>
          <cell r="AB85">
            <v>1.6170997700000001E-4</v>
          </cell>
          <cell r="AC85">
            <v>1.6666883200000001E-4</v>
          </cell>
          <cell r="AD85">
            <v>187787</v>
          </cell>
          <cell r="AF85">
            <v>583361</v>
          </cell>
          <cell r="AG85">
            <v>583287</v>
          </cell>
          <cell r="AH85">
            <v>74</v>
          </cell>
          <cell r="AI85">
            <v>2</v>
          </cell>
          <cell r="AK85">
            <v>1592473</v>
          </cell>
          <cell r="AL85">
            <v>-41</v>
          </cell>
          <cell r="AM85">
            <v>612549</v>
          </cell>
          <cell r="AN85">
            <v>612552</v>
          </cell>
          <cell r="AO85">
            <v>580866</v>
          </cell>
          <cell r="AP85">
            <v>245743</v>
          </cell>
          <cell r="AQ85">
            <v>96068</v>
          </cell>
          <cell r="AR85">
            <v>46508</v>
          </cell>
          <cell r="AS85">
            <v>10695</v>
          </cell>
        </row>
        <row r="86">
          <cell r="B86" t="str">
            <v>2293</v>
          </cell>
          <cell r="C86" t="str">
            <v>HARMONY SCHOOL OF SCIENCE HOUSTON</v>
          </cell>
          <cell r="D86">
            <v>6268674</v>
          </cell>
          <cell r="E86">
            <v>6433656</v>
          </cell>
          <cell r="F86">
            <v>9889464</v>
          </cell>
          <cell r="G86">
            <v>3633784</v>
          </cell>
          <cell r="I86">
            <v>27027</v>
          </cell>
          <cell r="J86">
            <v>1996036</v>
          </cell>
          <cell r="K86">
            <v>386793</v>
          </cell>
          <cell r="L86">
            <v>1415532</v>
          </cell>
          <cell r="M86">
            <v>3825388</v>
          </cell>
          <cell r="O86">
            <v>223387</v>
          </cell>
          <cell r="P86">
            <v>824857</v>
          </cell>
          <cell r="Q86">
            <v>322192</v>
          </cell>
          <cell r="R86">
            <v>160785</v>
          </cell>
          <cell r="S86">
            <v>1531221</v>
          </cell>
          <cell r="U86">
            <v>1140542</v>
          </cell>
          <cell r="V86">
            <v>469426</v>
          </cell>
          <cell r="W86">
            <v>1609968</v>
          </cell>
          <cell r="AB86">
            <v>1.13888042E-4</v>
          </cell>
          <cell r="AC86">
            <v>1.2376431000000001E-4</v>
          </cell>
          <cell r="AD86">
            <v>374004</v>
          </cell>
          <cell r="AF86">
            <v>433190</v>
          </cell>
          <cell r="AG86">
            <v>433135</v>
          </cell>
          <cell r="AH86">
            <v>55</v>
          </cell>
          <cell r="AI86">
            <v>2</v>
          </cell>
          <cell r="AK86">
            <v>1415532</v>
          </cell>
          <cell r="AL86">
            <v>-160785</v>
          </cell>
          <cell r="AM86">
            <v>469426</v>
          </cell>
          <cell r="AN86">
            <v>469425</v>
          </cell>
          <cell r="AO86">
            <v>446977</v>
          </cell>
          <cell r="AP86">
            <v>204980</v>
          </cell>
          <cell r="AQ86">
            <v>75895</v>
          </cell>
          <cell r="AR86">
            <v>36167</v>
          </cell>
          <cell r="AS86">
            <v>21303</v>
          </cell>
        </row>
        <row r="87">
          <cell r="B87" t="str">
            <v>2228</v>
          </cell>
          <cell r="C87" t="str">
            <v>HARMONY SCIENCE ACADEMY AUSTIN</v>
          </cell>
          <cell r="D87">
            <v>7459928</v>
          </cell>
          <cell r="E87">
            <v>6995336</v>
          </cell>
          <cell r="F87">
            <v>10752848</v>
          </cell>
          <cell r="G87">
            <v>3951026</v>
          </cell>
          <cell r="I87">
            <v>29387</v>
          </cell>
          <cell r="J87">
            <v>2170297</v>
          </cell>
          <cell r="K87">
            <v>420562</v>
          </cell>
          <cell r="L87">
            <v>1241837</v>
          </cell>
          <cell r="M87">
            <v>3862083</v>
          </cell>
          <cell r="O87">
            <v>242889</v>
          </cell>
          <cell r="P87">
            <v>896869</v>
          </cell>
          <cell r="Q87">
            <v>350321</v>
          </cell>
          <cell r="R87">
            <v>306074</v>
          </cell>
          <cell r="S87">
            <v>1796153</v>
          </cell>
          <cell r="U87">
            <v>1240115</v>
          </cell>
          <cell r="V87">
            <v>464769</v>
          </cell>
          <cell r="W87">
            <v>1704884</v>
          </cell>
          <cell r="AB87">
            <v>1.3553050999999999E-4</v>
          </cell>
          <cell r="AC87">
            <v>1.3456936599999999E-4</v>
          </cell>
          <cell r="AD87">
            <v>-36398</v>
          </cell>
          <cell r="AF87">
            <v>471009</v>
          </cell>
          <cell r="AG87">
            <v>470949</v>
          </cell>
          <cell r="AH87">
            <v>60</v>
          </cell>
          <cell r="AI87">
            <v>-1</v>
          </cell>
          <cell r="AK87">
            <v>1241837</v>
          </cell>
          <cell r="AL87">
            <v>-306074</v>
          </cell>
          <cell r="AM87">
            <v>464769</v>
          </cell>
          <cell r="AN87">
            <v>464771</v>
          </cell>
          <cell r="AO87">
            <v>434686</v>
          </cell>
          <cell r="AP87">
            <v>114685</v>
          </cell>
          <cell r="AQ87">
            <v>-31830</v>
          </cell>
          <cell r="AR87">
            <v>-44482</v>
          </cell>
          <cell r="AS87">
            <v>-2067</v>
          </cell>
        </row>
        <row r="88">
          <cell r="B88" t="str">
            <v>2270</v>
          </cell>
          <cell r="C88" t="str">
            <v>HARMONY SCIENCE ACADEMY EL PASO</v>
          </cell>
          <cell r="D88">
            <v>6876915</v>
          </cell>
          <cell r="E88">
            <v>6691825</v>
          </cell>
          <cell r="F88">
            <v>10286307</v>
          </cell>
          <cell r="G88">
            <v>3779601</v>
          </cell>
          <cell r="I88">
            <v>28112</v>
          </cell>
          <cell r="J88">
            <v>2076133</v>
          </cell>
          <cell r="K88">
            <v>402315</v>
          </cell>
          <cell r="L88">
            <v>1323023</v>
          </cell>
          <cell r="M88">
            <v>3829583</v>
          </cell>
          <cell r="O88">
            <v>232351</v>
          </cell>
          <cell r="P88">
            <v>857956</v>
          </cell>
          <cell r="Q88">
            <v>335121</v>
          </cell>
          <cell r="R88">
            <v>11744</v>
          </cell>
          <cell r="S88">
            <v>1437172</v>
          </cell>
          <cell r="U88">
            <v>1186309</v>
          </cell>
          <cell r="V88">
            <v>518143</v>
          </cell>
          <cell r="W88">
            <v>1704452</v>
          </cell>
          <cell r="AB88">
            <v>1.24938441E-4</v>
          </cell>
          <cell r="AC88">
            <v>1.2873071E-4</v>
          </cell>
          <cell r="AD88">
            <v>143609</v>
          </cell>
          <cell r="AF88">
            <v>450573</v>
          </cell>
          <cell r="AG88">
            <v>450516</v>
          </cell>
          <cell r="AH88">
            <v>57</v>
          </cell>
          <cell r="AI88">
            <v>0</v>
          </cell>
          <cell r="AK88">
            <v>1323023</v>
          </cell>
          <cell r="AL88">
            <v>-11744</v>
          </cell>
          <cell r="AM88">
            <v>518143</v>
          </cell>
          <cell r="AN88">
            <v>518143</v>
          </cell>
          <cell r="AO88">
            <v>490307</v>
          </cell>
          <cell r="AP88">
            <v>199608</v>
          </cell>
          <cell r="AQ88">
            <v>74106</v>
          </cell>
          <cell r="AR88">
            <v>20935</v>
          </cell>
          <cell r="AS88">
            <v>8180</v>
          </cell>
        </row>
        <row r="89">
          <cell r="B89" t="str">
            <v>2181</v>
          </cell>
          <cell r="C89" t="str">
            <v>HARMONY SCIENCE ACADEMY HOUSTON</v>
          </cell>
          <cell r="D89">
            <v>10169644</v>
          </cell>
          <cell r="E89">
            <v>9736550</v>
          </cell>
          <cell r="F89">
            <v>14966492</v>
          </cell>
          <cell r="G89">
            <v>5499288</v>
          </cell>
          <cell r="I89">
            <v>40902</v>
          </cell>
          <cell r="J89">
            <v>3020756</v>
          </cell>
          <cell r="K89">
            <v>585364</v>
          </cell>
          <cell r="L89">
            <v>1544992</v>
          </cell>
          <cell r="M89">
            <v>5192014</v>
          </cell>
          <cell r="O89">
            <v>338068</v>
          </cell>
          <cell r="P89">
            <v>1248319</v>
          </cell>
          <cell r="Q89">
            <v>487598</v>
          </cell>
          <cell r="R89">
            <v>381180</v>
          </cell>
          <cell r="S89">
            <v>2455165</v>
          </cell>
          <cell r="U89">
            <v>1726070</v>
          </cell>
          <cell r="V89">
            <v>588527</v>
          </cell>
          <cell r="W89">
            <v>2314597</v>
          </cell>
          <cell r="AB89">
            <v>1.8476009000000001E-4</v>
          </cell>
          <cell r="AC89">
            <v>1.87302122E-4</v>
          </cell>
          <cell r="AD89">
            <v>96264</v>
          </cell>
          <cell r="AF89">
            <v>655580</v>
          </cell>
          <cell r="AG89">
            <v>655496</v>
          </cell>
          <cell r="AH89">
            <v>84</v>
          </cell>
          <cell r="AI89">
            <v>-2</v>
          </cell>
          <cell r="AK89">
            <v>1544992</v>
          </cell>
          <cell r="AL89">
            <v>-381180</v>
          </cell>
          <cell r="AM89">
            <v>588527</v>
          </cell>
          <cell r="AN89">
            <v>588531</v>
          </cell>
          <cell r="AO89">
            <v>543322</v>
          </cell>
          <cell r="AP89">
            <v>91510</v>
          </cell>
          <cell r="AQ89">
            <v>-26530</v>
          </cell>
          <cell r="AR89">
            <v>-38509</v>
          </cell>
          <cell r="AS89">
            <v>5488</v>
          </cell>
        </row>
        <row r="90">
          <cell r="B90" t="str">
            <v>2268</v>
          </cell>
          <cell r="C90" t="str">
            <v>HARMONY SCIENCE ACADEMY SAN ANTONIO</v>
          </cell>
          <cell r="D90">
            <v>8775866</v>
          </cell>
          <cell r="E90">
            <v>8556663</v>
          </cell>
          <cell r="F90">
            <v>13152833</v>
          </cell>
          <cell r="G90">
            <v>4832877</v>
          </cell>
          <cell r="I90">
            <v>35946</v>
          </cell>
          <cell r="J90">
            <v>2654697</v>
          </cell>
          <cell r="K90">
            <v>514429</v>
          </cell>
          <cell r="L90">
            <v>1778662</v>
          </cell>
          <cell r="M90">
            <v>4983734</v>
          </cell>
          <cell r="O90">
            <v>297101</v>
          </cell>
          <cell r="P90">
            <v>1097046</v>
          </cell>
          <cell r="Q90">
            <v>428510</v>
          </cell>
          <cell r="R90">
            <v>33</v>
          </cell>
          <cell r="S90">
            <v>1822690</v>
          </cell>
          <cell r="U90">
            <v>1516903</v>
          </cell>
          <cell r="V90">
            <v>651167</v>
          </cell>
          <cell r="W90">
            <v>2168070</v>
          </cell>
          <cell r="AB90">
            <v>1.5943821199999999E-4</v>
          </cell>
          <cell r="AC90">
            <v>1.64604618E-4</v>
          </cell>
          <cell r="AD90">
            <v>195647</v>
          </cell>
          <cell r="AF90">
            <v>576136</v>
          </cell>
          <cell r="AG90">
            <v>576063</v>
          </cell>
          <cell r="AH90">
            <v>73</v>
          </cell>
          <cell r="AI90">
            <v>0</v>
          </cell>
          <cell r="AK90">
            <v>1778662</v>
          </cell>
          <cell r="AL90">
            <v>-33</v>
          </cell>
          <cell r="AM90">
            <v>651167</v>
          </cell>
          <cell r="AN90">
            <v>651167</v>
          </cell>
          <cell r="AO90">
            <v>621935</v>
          </cell>
          <cell r="AP90">
            <v>300177</v>
          </cell>
          <cell r="AQ90">
            <v>122165</v>
          </cell>
          <cell r="AR90">
            <v>72037</v>
          </cell>
          <cell r="AS90">
            <v>11148</v>
          </cell>
        </row>
        <row r="91">
          <cell r="B91" t="str">
            <v>2283</v>
          </cell>
          <cell r="C91" t="str">
            <v>HARMONY SCIENCE ACADEMY WACO</v>
          </cell>
          <cell r="D91">
            <v>17707526</v>
          </cell>
          <cell r="E91">
            <v>16429399</v>
          </cell>
          <cell r="F91">
            <v>25254373</v>
          </cell>
          <cell r="G91">
            <v>9279467</v>
          </cell>
          <cell r="I91">
            <v>69018</v>
          </cell>
          <cell r="J91">
            <v>5097207</v>
          </cell>
          <cell r="K91">
            <v>987741</v>
          </cell>
          <cell r="L91">
            <v>3275728</v>
          </cell>
          <cell r="M91">
            <v>9429694</v>
          </cell>
          <cell r="O91">
            <v>570455</v>
          </cell>
          <cell r="P91">
            <v>2106407</v>
          </cell>
          <cell r="Q91">
            <v>822770</v>
          </cell>
          <cell r="R91">
            <v>779307</v>
          </cell>
          <cell r="S91">
            <v>4278939</v>
          </cell>
          <cell r="U91">
            <v>2912561</v>
          </cell>
          <cell r="V91">
            <v>1252632</v>
          </cell>
          <cell r="W91">
            <v>4165193</v>
          </cell>
          <cell r="AB91">
            <v>3.2170685300000001E-4</v>
          </cell>
          <cell r="AC91">
            <v>3.1605254499999998E-4</v>
          </cell>
          <cell r="AD91">
            <v>-214123</v>
          </cell>
          <cell r="AF91">
            <v>1106222</v>
          </cell>
          <cell r="AG91">
            <v>1106081</v>
          </cell>
          <cell r="AH91">
            <v>141</v>
          </cell>
          <cell r="AI91">
            <v>-2</v>
          </cell>
          <cell r="AK91">
            <v>3275728</v>
          </cell>
          <cell r="AL91">
            <v>-779307</v>
          </cell>
          <cell r="AM91">
            <v>1252632</v>
          </cell>
          <cell r="AN91">
            <v>1252637</v>
          </cell>
          <cell r="AO91">
            <v>1172680</v>
          </cell>
          <cell r="AP91">
            <v>310358</v>
          </cell>
          <cell r="AQ91">
            <v>-109124</v>
          </cell>
          <cell r="AR91">
            <v>-117944</v>
          </cell>
          <cell r="AS91">
            <v>-12186</v>
          </cell>
        </row>
        <row r="92">
          <cell r="B92" t="str">
            <v>2303</v>
          </cell>
          <cell r="C92" t="str">
            <v>HENRY FORD ACADEMY - SAN ANTONIO</v>
          </cell>
          <cell r="D92">
            <v>205171</v>
          </cell>
          <cell r="E92">
            <v>154578</v>
          </cell>
          <cell r="F92">
            <v>237608</v>
          </cell>
          <cell r="G92">
            <v>87307</v>
          </cell>
          <cell r="I92">
            <v>649</v>
          </cell>
          <cell r="J92">
            <v>47958</v>
          </cell>
          <cell r="K92">
            <v>9293</v>
          </cell>
          <cell r="L92">
            <v>34591</v>
          </cell>
          <cell r="M92">
            <v>92491</v>
          </cell>
          <cell r="O92">
            <v>5367</v>
          </cell>
          <cell r="P92">
            <v>19818</v>
          </cell>
          <cell r="Q92">
            <v>7741</v>
          </cell>
          <cell r="R92">
            <v>39321</v>
          </cell>
          <cell r="S92">
            <v>72247</v>
          </cell>
          <cell r="U92">
            <v>27403</v>
          </cell>
          <cell r="V92">
            <v>3598</v>
          </cell>
          <cell r="W92">
            <v>31001</v>
          </cell>
          <cell r="AB92">
            <v>3.7274990000000001E-6</v>
          </cell>
          <cell r="AC92">
            <v>2.9736120000000001E-6</v>
          </cell>
          <cell r="AD92">
            <v>-28549</v>
          </cell>
          <cell r="AF92">
            <v>10408</v>
          </cell>
          <cell r="AG92">
            <v>10407</v>
          </cell>
          <cell r="AH92">
            <v>1</v>
          </cell>
          <cell r="AI92">
            <v>0</v>
          </cell>
          <cell r="AK92">
            <v>34591</v>
          </cell>
          <cell r="AL92">
            <v>-39321</v>
          </cell>
          <cell r="AM92">
            <v>3598</v>
          </cell>
          <cell r="AN92">
            <v>3597</v>
          </cell>
          <cell r="AO92">
            <v>2815</v>
          </cell>
          <cell r="AP92">
            <v>-4443</v>
          </cell>
          <cell r="AQ92">
            <v>-3284</v>
          </cell>
          <cell r="AR92">
            <v>-1789</v>
          </cell>
          <cell r="AS92">
            <v>-1626</v>
          </cell>
        </row>
        <row r="93">
          <cell r="B93" t="str">
            <v>2342</v>
          </cell>
          <cell r="C93" t="str">
            <v>HIGH POINT ACADEMY</v>
          </cell>
          <cell r="D93">
            <v>1422044</v>
          </cell>
          <cell r="E93">
            <v>1915913</v>
          </cell>
          <cell r="F93">
            <v>2945037</v>
          </cell>
          <cell r="G93">
            <v>1082124</v>
          </cell>
          <cell r="I93">
            <v>8049</v>
          </cell>
          <cell r="J93">
            <v>594410</v>
          </cell>
          <cell r="K93">
            <v>115185</v>
          </cell>
          <cell r="L93">
            <v>796279</v>
          </cell>
          <cell r="M93">
            <v>1513923</v>
          </cell>
          <cell r="O93">
            <v>66524</v>
          </cell>
          <cell r="P93">
            <v>245638</v>
          </cell>
          <cell r="Q93">
            <v>95947</v>
          </cell>
          <cell r="R93">
            <v>155988</v>
          </cell>
          <cell r="S93">
            <v>564097</v>
          </cell>
          <cell r="U93">
            <v>339648</v>
          </cell>
          <cell r="V93">
            <v>172400</v>
          </cell>
          <cell r="W93">
            <v>512048</v>
          </cell>
          <cell r="AB93">
            <v>2.5835422E-5</v>
          </cell>
          <cell r="AC93">
            <v>3.6856444999999998E-5</v>
          </cell>
          <cell r="AD93">
            <v>417355</v>
          </cell>
          <cell r="AF93">
            <v>129002</v>
          </cell>
          <cell r="AG93">
            <v>128986</v>
          </cell>
          <cell r="AH93">
            <v>16</v>
          </cell>
          <cell r="AI93">
            <v>1</v>
          </cell>
          <cell r="AK93">
            <v>796279</v>
          </cell>
          <cell r="AL93">
            <v>-155988</v>
          </cell>
          <cell r="AM93">
            <v>172400</v>
          </cell>
          <cell r="AN93">
            <v>172400</v>
          </cell>
          <cell r="AO93">
            <v>162364</v>
          </cell>
          <cell r="AP93">
            <v>81835</v>
          </cell>
          <cell r="AQ93">
            <v>116971</v>
          </cell>
          <cell r="AR93">
            <v>82955</v>
          </cell>
          <cell r="AS93">
            <v>23766</v>
          </cell>
        </row>
        <row r="94">
          <cell r="B94" t="str">
            <v>2226</v>
          </cell>
          <cell r="C94" t="str">
            <v>HOUSTON GATEWAY CHARTER SCHOOL</v>
          </cell>
          <cell r="D94">
            <v>4877168</v>
          </cell>
          <cell r="E94">
            <v>4341199</v>
          </cell>
          <cell r="F94">
            <v>6673054</v>
          </cell>
          <cell r="G94">
            <v>2451947</v>
          </cell>
          <cell r="I94">
            <v>18237</v>
          </cell>
          <cell r="J94">
            <v>1346853</v>
          </cell>
          <cell r="K94">
            <v>260994</v>
          </cell>
          <cell r="L94">
            <v>846393</v>
          </cell>
          <cell r="M94">
            <v>2472477</v>
          </cell>
          <cell r="O94">
            <v>150733</v>
          </cell>
          <cell r="P94">
            <v>556583</v>
          </cell>
          <cell r="Q94">
            <v>217404</v>
          </cell>
          <cell r="R94">
            <v>162647</v>
          </cell>
          <cell r="S94">
            <v>1087367</v>
          </cell>
          <cell r="U94">
            <v>769596</v>
          </cell>
          <cell r="V94">
            <v>222483</v>
          </cell>
          <cell r="W94">
            <v>992079</v>
          </cell>
          <cell r="AB94">
            <v>8.8607426000000006E-5</v>
          </cell>
          <cell r="AC94">
            <v>8.3511696000000005E-5</v>
          </cell>
          <cell r="AD94">
            <v>-192970</v>
          </cell>
          <cell r="AF94">
            <v>292301</v>
          </cell>
          <cell r="AG94">
            <v>292264</v>
          </cell>
          <cell r="AH94">
            <v>37</v>
          </cell>
          <cell r="AI94">
            <v>0</v>
          </cell>
          <cell r="AK94">
            <v>846393</v>
          </cell>
          <cell r="AL94">
            <v>-162647</v>
          </cell>
          <cell r="AM94">
            <v>222483</v>
          </cell>
          <cell r="AN94">
            <v>222489</v>
          </cell>
          <cell r="AO94">
            <v>214156</v>
          </cell>
          <cell r="AP94">
            <v>126481</v>
          </cell>
          <cell r="AQ94">
            <v>89690</v>
          </cell>
          <cell r="AR94">
            <v>41919</v>
          </cell>
          <cell r="AS94">
            <v>-10989</v>
          </cell>
        </row>
        <row r="95">
          <cell r="B95" t="str">
            <v>2101</v>
          </cell>
          <cell r="C95" t="str">
            <v>HOUSTON HEIGHTS HIGH SCHOOL</v>
          </cell>
          <cell r="D95">
            <v>347403</v>
          </cell>
          <cell r="E95">
            <v>316730</v>
          </cell>
          <cell r="F95">
            <v>486860</v>
          </cell>
          <cell r="G95">
            <v>178892</v>
          </cell>
          <cell r="I95">
            <v>1331</v>
          </cell>
          <cell r="J95">
            <v>98265</v>
          </cell>
          <cell r="K95">
            <v>19042</v>
          </cell>
          <cell r="L95">
            <v>41706</v>
          </cell>
          <cell r="M95">
            <v>160344</v>
          </cell>
          <cell r="O95">
            <v>10997</v>
          </cell>
          <cell r="P95">
            <v>40608</v>
          </cell>
          <cell r="Q95">
            <v>15862</v>
          </cell>
          <cell r="R95">
            <v>6979</v>
          </cell>
          <cell r="S95">
            <v>74446</v>
          </cell>
          <cell r="U95">
            <v>56149</v>
          </cell>
          <cell r="V95">
            <v>18668</v>
          </cell>
          <cell r="W95">
            <v>74817</v>
          </cell>
          <cell r="AB95">
            <v>6.3115450000000002E-6</v>
          </cell>
          <cell r="AC95">
            <v>6.092933E-6</v>
          </cell>
          <cell r="AD95">
            <v>-8279</v>
          </cell>
          <cell r="AF95">
            <v>21326</v>
          </cell>
          <cell r="AG95">
            <v>21323</v>
          </cell>
          <cell r="AH95">
            <v>3</v>
          </cell>
          <cell r="AI95">
            <v>-1</v>
          </cell>
          <cell r="AK95">
            <v>41706</v>
          </cell>
          <cell r="AL95">
            <v>-6979</v>
          </cell>
          <cell r="AM95">
            <v>18668</v>
          </cell>
          <cell r="AN95">
            <v>18667</v>
          </cell>
          <cell r="AO95">
            <v>16935</v>
          </cell>
          <cell r="AP95">
            <v>636</v>
          </cell>
          <cell r="AQ95">
            <v>-65</v>
          </cell>
          <cell r="AR95">
            <v>-975</v>
          </cell>
          <cell r="AS95">
            <v>-471</v>
          </cell>
        </row>
        <row r="96">
          <cell r="B96" t="str">
            <v>2184</v>
          </cell>
          <cell r="C96" t="str">
            <v>IDEA PUBLIC SCHOOLS</v>
          </cell>
          <cell r="D96">
            <v>84438630</v>
          </cell>
          <cell r="E96">
            <v>116933055</v>
          </cell>
          <cell r="F96">
            <v>179743093</v>
          </cell>
          <cell r="G96">
            <v>66044802</v>
          </cell>
          <cell r="I96">
            <v>491223</v>
          </cell>
          <cell r="J96">
            <v>36278377</v>
          </cell>
          <cell r="K96">
            <v>7030051</v>
          </cell>
          <cell r="L96">
            <v>40000021</v>
          </cell>
          <cell r="M96">
            <v>83799672</v>
          </cell>
          <cell r="O96">
            <v>4060101</v>
          </cell>
          <cell r="P96">
            <v>14991942</v>
          </cell>
          <cell r="Q96">
            <v>5855908</v>
          </cell>
          <cell r="R96">
            <v>489</v>
          </cell>
          <cell r="S96">
            <v>24908440</v>
          </cell>
          <cell r="U96">
            <v>20729585</v>
          </cell>
          <cell r="V96">
            <v>9611190</v>
          </cell>
          <cell r="W96">
            <v>30340775</v>
          </cell>
          <cell r="AB96">
            <v>1.5340644420000001E-3</v>
          </cell>
          <cell r="AC96">
            <v>2.2494425399999999E-3</v>
          </cell>
          <cell r="AD96">
            <v>27090636</v>
          </cell>
          <cell r="AF96">
            <v>7873320</v>
          </cell>
          <cell r="AG96">
            <v>7872316</v>
          </cell>
          <cell r="AH96">
            <v>1004</v>
          </cell>
          <cell r="AI96">
            <v>-2</v>
          </cell>
          <cell r="AK96">
            <v>40000021</v>
          </cell>
          <cell r="AL96">
            <v>-489</v>
          </cell>
          <cell r="AM96">
            <v>9611190</v>
          </cell>
          <cell r="AN96">
            <v>9611221</v>
          </cell>
          <cell r="AO96">
            <v>9453295</v>
          </cell>
          <cell r="AP96">
            <v>7698087</v>
          </cell>
          <cell r="AQ96">
            <v>6483130</v>
          </cell>
          <cell r="AR96">
            <v>5211073</v>
          </cell>
          <cell r="AS96">
            <v>1542726</v>
          </cell>
        </row>
        <row r="97">
          <cell r="B97" t="str">
            <v>2190</v>
          </cell>
          <cell r="C97" t="str">
            <v>INSPIRED VISION ACADEMY</v>
          </cell>
          <cell r="D97">
            <v>2975325</v>
          </cell>
          <cell r="E97">
            <v>3187629</v>
          </cell>
          <cell r="F97">
            <v>4899849</v>
          </cell>
          <cell r="G97">
            <v>1800401</v>
          </cell>
          <cell r="I97">
            <v>13391</v>
          </cell>
          <cell r="J97">
            <v>988959</v>
          </cell>
          <cell r="K97">
            <v>191641</v>
          </cell>
          <cell r="L97">
            <v>612669</v>
          </cell>
          <cell r="M97">
            <v>1806660</v>
          </cell>
          <cell r="O97">
            <v>110680</v>
          </cell>
          <cell r="P97">
            <v>408685</v>
          </cell>
          <cell r="Q97">
            <v>159634</v>
          </cell>
          <cell r="R97">
            <v>33426</v>
          </cell>
          <cell r="S97">
            <v>712425</v>
          </cell>
          <cell r="U97">
            <v>565095</v>
          </cell>
          <cell r="V97">
            <v>206965</v>
          </cell>
          <cell r="W97">
            <v>772060</v>
          </cell>
          <cell r="AB97">
            <v>5.4055112999999999E-5</v>
          </cell>
          <cell r="AC97">
            <v>6.1320459999999994E-5</v>
          </cell>
          <cell r="AD97">
            <v>275131</v>
          </cell>
          <cell r="AF97">
            <v>214629</v>
          </cell>
          <cell r="AG97">
            <v>214602</v>
          </cell>
          <cell r="AH97">
            <v>27</v>
          </cell>
          <cell r="AI97">
            <v>1</v>
          </cell>
          <cell r="AK97">
            <v>612669</v>
          </cell>
          <cell r="AL97">
            <v>-33426</v>
          </cell>
          <cell r="AM97">
            <v>206965</v>
          </cell>
          <cell r="AN97">
            <v>206964</v>
          </cell>
          <cell r="AO97">
            <v>194746</v>
          </cell>
          <cell r="AP97">
            <v>74542</v>
          </cell>
          <cell r="AQ97">
            <v>48772</v>
          </cell>
          <cell r="AR97">
            <v>38548</v>
          </cell>
          <cell r="AS97">
            <v>15671</v>
          </cell>
        </row>
        <row r="98">
          <cell r="B98" t="str">
            <v>2325</v>
          </cell>
          <cell r="C98" t="str">
            <v>INTERNATIONAL LEADERSHIP OF TEXAS</v>
          </cell>
          <cell r="D98">
            <v>29649117</v>
          </cell>
          <cell r="E98">
            <v>31211094</v>
          </cell>
          <cell r="F98">
            <v>47975986</v>
          </cell>
          <cell r="G98">
            <v>17628296</v>
          </cell>
          <cell r="I98">
            <v>131115</v>
          </cell>
          <cell r="J98">
            <v>9683214</v>
          </cell>
          <cell r="K98">
            <v>1876421</v>
          </cell>
          <cell r="L98">
            <v>11356428</v>
          </cell>
          <cell r="M98">
            <v>23047178</v>
          </cell>
          <cell r="O98">
            <v>1083699</v>
          </cell>
          <cell r="P98">
            <v>4001562</v>
          </cell>
          <cell r="Q98">
            <v>1563025</v>
          </cell>
          <cell r="R98">
            <v>44</v>
          </cell>
          <cell r="S98">
            <v>6648330</v>
          </cell>
          <cell r="U98">
            <v>5533021</v>
          </cell>
          <cell r="V98">
            <v>2877298</v>
          </cell>
          <cell r="W98">
            <v>8410319</v>
          </cell>
          <cell r="AB98">
            <v>5.3865932800000002E-4</v>
          </cell>
          <cell r="AC98">
            <v>6.0040818200000001E-4</v>
          </cell>
          <cell r="AD98">
            <v>2338366</v>
          </cell>
          <cell r="AF98">
            <v>2101501</v>
          </cell>
          <cell r="AG98">
            <v>2101233</v>
          </cell>
          <cell r="AH98">
            <v>268</v>
          </cell>
          <cell r="AI98">
            <v>-2</v>
          </cell>
          <cell r="AK98">
            <v>11356428</v>
          </cell>
          <cell r="AL98">
            <v>-44</v>
          </cell>
          <cell r="AM98">
            <v>2877298</v>
          </cell>
          <cell r="AN98">
            <v>2877303</v>
          </cell>
          <cell r="AO98">
            <v>2834210</v>
          </cell>
          <cell r="AP98">
            <v>2399553</v>
          </cell>
          <cell r="AQ98">
            <v>2065047</v>
          </cell>
          <cell r="AR98">
            <v>1047101</v>
          </cell>
          <cell r="AS98">
            <v>133170</v>
          </cell>
        </row>
        <row r="99">
          <cell r="B99" t="str">
            <v>2132</v>
          </cell>
          <cell r="C99" t="str">
            <v>JEAN MASSIEU ACADEMY</v>
          </cell>
          <cell r="D99">
            <v>437578</v>
          </cell>
          <cell r="E99">
            <v>383088</v>
          </cell>
          <cell r="F99">
            <v>588861</v>
          </cell>
          <cell r="G99">
            <v>216371</v>
          </cell>
          <cell r="I99">
            <v>1609</v>
          </cell>
          <cell r="J99">
            <v>118853</v>
          </cell>
          <cell r="K99">
            <v>23031</v>
          </cell>
          <cell r="L99">
            <v>61905</v>
          </cell>
          <cell r="M99">
            <v>205398</v>
          </cell>
          <cell r="O99">
            <v>13301</v>
          </cell>
          <cell r="P99">
            <v>49116</v>
          </cell>
          <cell r="Q99">
            <v>19185</v>
          </cell>
          <cell r="R99">
            <v>114605</v>
          </cell>
          <cell r="S99">
            <v>196207</v>
          </cell>
          <cell r="U99">
            <v>67913</v>
          </cell>
          <cell r="V99">
            <v>2261</v>
          </cell>
          <cell r="W99">
            <v>70174</v>
          </cell>
          <cell r="AB99">
            <v>7.9498400000000008E-6</v>
          </cell>
          <cell r="AC99">
            <v>7.3694610000000003E-6</v>
          </cell>
          <cell r="AD99">
            <v>-21978</v>
          </cell>
          <cell r="AF99">
            <v>25794</v>
          </cell>
          <cell r="AG99">
            <v>25791</v>
          </cell>
          <cell r="AH99">
            <v>3</v>
          </cell>
          <cell r="AI99">
            <v>3</v>
          </cell>
          <cell r="AK99">
            <v>61905</v>
          </cell>
          <cell r="AL99">
            <v>-114605</v>
          </cell>
          <cell r="AM99">
            <v>2261</v>
          </cell>
          <cell r="AN99">
            <v>2262</v>
          </cell>
          <cell r="AO99">
            <v>-895</v>
          </cell>
          <cell r="AP99">
            <v>-28256</v>
          </cell>
          <cell r="AQ99">
            <v>-18097</v>
          </cell>
          <cell r="AR99">
            <v>-6460</v>
          </cell>
          <cell r="AS99">
            <v>-1254</v>
          </cell>
        </row>
        <row r="100">
          <cell r="B100" t="str">
            <v>2079</v>
          </cell>
          <cell r="C100" t="str">
            <v>JOHN H WOOD CHARTER SCHOOL</v>
          </cell>
          <cell r="D100">
            <v>3124877</v>
          </cell>
          <cell r="E100">
            <v>3211897</v>
          </cell>
          <cell r="F100">
            <v>4937152</v>
          </cell>
          <cell r="G100">
            <v>1814107</v>
          </cell>
          <cell r="I100">
            <v>13493</v>
          </cell>
          <cell r="J100">
            <v>996488</v>
          </cell>
          <cell r="K100">
            <v>193100</v>
          </cell>
          <cell r="L100">
            <v>809910</v>
          </cell>
          <cell r="M100">
            <v>2012991</v>
          </cell>
          <cell r="O100">
            <v>111522</v>
          </cell>
          <cell r="P100">
            <v>411796</v>
          </cell>
          <cell r="Q100">
            <v>160849</v>
          </cell>
          <cell r="R100">
            <v>87132</v>
          </cell>
          <cell r="S100">
            <v>771299</v>
          </cell>
          <cell r="U100">
            <v>569397</v>
          </cell>
          <cell r="V100">
            <v>138498</v>
          </cell>
          <cell r="W100">
            <v>707895</v>
          </cell>
          <cell r="AB100">
            <v>5.6772147E-5</v>
          </cell>
          <cell r="AC100">
            <v>6.1787301E-5</v>
          </cell>
          <cell r="AD100">
            <v>189919</v>
          </cell>
          <cell r="AF100">
            <v>216263</v>
          </cell>
          <cell r="AG100">
            <v>216235</v>
          </cell>
          <cell r="AH100">
            <v>28</v>
          </cell>
          <cell r="AI100">
            <v>0</v>
          </cell>
          <cell r="AK100">
            <v>809910</v>
          </cell>
          <cell r="AL100">
            <v>-87132</v>
          </cell>
          <cell r="AM100">
            <v>138498</v>
          </cell>
          <cell r="AN100">
            <v>138501</v>
          </cell>
          <cell r="AO100">
            <v>139062</v>
          </cell>
          <cell r="AP100">
            <v>148273</v>
          </cell>
          <cell r="AQ100">
            <v>164792</v>
          </cell>
          <cell r="AR100">
            <v>121333</v>
          </cell>
          <cell r="AS100">
            <v>10817</v>
          </cell>
        </row>
        <row r="101">
          <cell r="B101" t="str">
            <v>2194</v>
          </cell>
          <cell r="C101" t="str">
            <v>JUBILEE ACADEMIC CENTER</v>
          </cell>
          <cell r="D101">
            <v>10234788</v>
          </cell>
          <cell r="E101">
            <v>8914606</v>
          </cell>
          <cell r="F101">
            <v>13703045</v>
          </cell>
          <cell r="G101">
            <v>5035047</v>
          </cell>
          <cell r="I101">
            <v>37449</v>
          </cell>
          <cell r="J101">
            <v>2765749</v>
          </cell>
          <cell r="K101">
            <v>535949</v>
          </cell>
          <cell r="L101">
            <v>1600260</v>
          </cell>
          <cell r="M101">
            <v>4939407</v>
          </cell>
          <cell r="O101">
            <v>309529</v>
          </cell>
          <cell r="P101">
            <v>1142938</v>
          </cell>
          <cell r="Q101">
            <v>446436</v>
          </cell>
          <cell r="R101">
            <v>461308</v>
          </cell>
          <cell r="S101">
            <v>2360211</v>
          </cell>
          <cell r="U101">
            <v>1580358</v>
          </cell>
          <cell r="V101">
            <v>495996</v>
          </cell>
          <cell r="W101">
            <v>2076354</v>
          </cell>
          <cell r="AB101">
            <v>1.85943616E-4</v>
          </cell>
          <cell r="AC101">
            <v>1.7149038E-4</v>
          </cell>
          <cell r="AD101">
            <v>-547329</v>
          </cell>
          <cell r="AF101">
            <v>600237</v>
          </cell>
          <cell r="AG101">
            <v>600160</v>
          </cell>
          <cell r="AH101">
            <v>77</v>
          </cell>
          <cell r="AI101">
            <v>-1</v>
          </cell>
          <cell r="AK101">
            <v>1600260</v>
          </cell>
          <cell r="AL101">
            <v>-461308</v>
          </cell>
          <cell r="AM101">
            <v>495996</v>
          </cell>
          <cell r="AN101">
            <v>495999</v>
          </cell>
          <cell r="AO101">
            <v>461352</v>
          </cell>
          <cell r="AP101">
            <v>130126</v>
          </cell>
          <cell r="AQ101">
            <v>86100</v>
          </cell>
          <cell r="AR101">
            <v>-3462</v>
          </cell>
          <cell r="AS101">
            <v>-31163</v>
          </cell>
        </row>
        <row r="102">
          <cell r="B102" t="str">
            <v>2169</v>
          </cell>
          <cell r="C102" t="str">
            <v>KATHERINE ANNE PORTER SCHOOL</v>
          </cell>
          <cell r="D102">
            <v>529470</v>
          </cell>
          <cell r="E102">
            <v>580216</v>
          </cell>
          <cell r="F102">
            <v>891876</v>
          </cell>
          <cell r="G102">
            <v>327711</v>
          </cell>
          <cell r="I102">
            <v>2437</v>
          </cell>
          <cell r="J102">
            <v>180011</v>
          </cell>
          <cell r="K102">
            <v>34883</v>
          </cell>
          <cell r="L102">
            <v>122352</v>
          </cell>
          <cell r="M102">
            <v>339683</v>
          </cell>
          <cell r="O102">
            <v>20146</v>
          </cell>
          <cell r="P102">
            <v>74389</v>
          </cell>
          <cell r="Q102">
            <v>29057</v>
          </cell>
          <cell r="R102">
            <v>31791</v>
          </cell>
          <cell r="S102">
            <v>155383</v>
          </cell>
          <cell r="U102">
            <v>102859</v>
          </cell>
          <cell r="V102">
            <v>26207</v>
          </cell>
          <cell r="W102">
            <v>129066</v>
          </cell>
          <cell r="AB102">
            <v>9.6193040000000005E-6</v>
          </cell>
          <cell r="AC102">
            <v>1.1161616E-5</v>
          </cell>
          <cell r="AD102">
            <v>58406</v>
          </cell>
          <cell r="AF102">
            <v>39067</v>
          </cell>
          <cell r="AG102">
            <v>39062</v>
          </cell>
          <cell r="AH102">
            <v>5</v>
          </cell>
          <cell r="AI102">
            <v>0</v>
          </cell>
          <cell r="AK102">
            <v>122352</v>
          </cell>
          <cell r="AL102">
            <v>-31791</v>
          </cell>
          <cell r="AM102">
            <v>26207</v>
          </cell>
          <cell r="AN102">
            <v>26208</v>
          </cell>
          <cell r="AO102">
            <v>24541</v>
          </cell>
          <cell r="AP102">
            <v>9322</v>
          </cell>
          <cell r="AQ102">
            <v>12307</v>
          </cell>
          <cell r="AR102">
            <v>14858</v>
          </cell>
          <cell r="AS102">
            <v>3325</v>
          </cell>
        </row>
        <row r="103">
          <cell r="B103" t="str">
            <v>2347</v>
          </cell>
          <cell r="C103" t="str">
            <v>KAUFFMAN LEADERSHIP ACADEMY</v>
          </cell>
          <cell r="D103">
            <v>147624</v>
          </cell>
          <cell r="E103">
            <v>248456</v>
          </cell>
          <cell r="F103">
            <v>381913</v>
          </cell>
          <cell r="G103">
            <v>140330</v>
          </cell>
          <cell r="I103">
            <v>1044</v>
          </cell>
          <cell r="J103">
            <v>77083</v>
          </cell>
          <cell r="K103">
            <v>14937</v>
          </cell>
          <cell r="L103">
            <v>165021</v>
          </cell>
          <cell r="M103">
            <v>258085</v>
          </cell>
          <cell r="O103">
            <v>8627</v>
          </cell>
          <cell r="P103">
            <v>31854</v>
          </cell>
          <cell r="Q103">
            <v>12442</v>
          </cell>
          <cell r="R103">
            <v>57742</v>
          </cell>
          <cell r="S103">
            <v>110665</v>
          </cell>
          <cell r="U103">
            <v>44046</v>
          </cell>
          <cell r="V103">
            <v>26237</v>
          </cell>
          <cell r="W103">
            <v>70283</v>
          </cell>
          <cell r="AB103">
            <v>2.6820060000000001E-6</v>
          </cell>
          <cell r="AC103">
            <v>4.7795499999999998E-6</v>
          </cell>
          <cell r="AD103">
            <v>79432</v>
          </cell>
          <cell r="AF103">
            <v>16729</v>
          </cell>
          <cell r="AG103">
            <v>16727</v>
          </cell>
          <cell r="AH103">
            <v>2</v>
          </cell>
          <cell r="AI103">
            <v>0</v>
          </cell>
          <cell r="AK103">
            <v>165021</v>
          </cell>
          <cell r="AL103">
            <v>-57742</v>
          </cell>
          <cell r="AM103">
            <v>26237</v>
          </cell>
          <cell r="AN103">
            <v>26237</v>
          </cell>
          <cell r="AO103">
            <v>26237</v>
          </cell>
          <cell r="AP103">
            <v>26237</v>
          </cell>
          <cell r="AQ103">
            <v>19685</v>
          </cell>
          <cell r="AR103">
            <v>4359</v>
          </cell>
          <cell r="AS103">
            <v>4524</v>
          </cell>
        </row>
        <row r="104">
          <cell r="B104" t="str">
            <v>2339</v>
          </cell>
          <cell r="C104" t="str">
            <v>KI CHARTER ACADEMY</v>
          </cell>
          <cell r="D104">
            <v>709168</v>
          </cell>
          <cell r="E104">
            <v>727739</v>
          </cell>
          <cell r="F104">
            <v>1118640</v>
          </cell>
          <cell r="G104">
            <v>411033</v>
          </cell>
          <cell r="I104">
            <v>3057</v>
          </cell>
          <cell r="J104">
            <v>225780</v>
          </cell>
          <cell r="K104">
            <v>43752</v>
          </cell>
          <cell r="L104">
            <v>163318</v>
          </cell>
          <cell r="M104">
            <v>435907</v>
          </cell>
          <cell r="O104">
            <v>25268</v>
          </cell>
          <cell r="P104">
            <v>93303</v>
          </cell>
          <cell r="Q104">
            <v>36445</v>
          </cell>
          <cell r="R104">
            <v>29996</v>
          </cell>
          <cell r="S104">
            <v>185012</v>
          </cell>
          <cell r="U104">
            <v>129012</v>
          </cell>
          <cell r="V104">
            <v>59868</v>
          </cell>
          <cell r="W104">
            <v>188880</v>
          </cell>
          <cell r="AB104">
            <v>1.2884018999999999E-5</v>
          </cell>
          <cell r="AC104">
            <v>1.3999518E-5</v>
          </cell>
          <cell r="AD104">
            <v>42243</v>
          </cell>
          <cell r="AF104">
            <v>49000</v>
          </cell>
          <cell r="AG104">
            <v>48994</v>
          </cell>
          <cell r="AH104">
            <v>6</v>
          </cell>
          <cell r="AI104">
            <v>0</v>
          </cell>
          <cell r="AK104">
            <v>163318</v>
          </cell>
          <cell r="AL104">
            <v>-29996</v>
          </cell>
          <cell r="AM104">
            <v>59868</v>
          </cell>
          <cell r="AN104">
            <v>59868</v>
          </cell>
          <cell r="AO104">
            <v>55248</v>
          </cell>
          <cell r="AP104">
            <v>9258</v>
          </cell>
          <cell r="AQ104">
            <v>576</v>
          </cell>
          <cell r="AR104">
            <v>5969</v>
          </cell>
          <cell r="AS104">
            <v>2403</v>
          </cell>
        </row>
        <row r="105">
          <cell r="B105" t="str">
            <v>2253</v>
          </cell>
          <cell r="C105" t="str">
            <v>KIPP AUSTIN COLLEGE PREP</v>
          </cell>
          <cell r="D105">
            <v>61499247</v>
          </cell>
          <cell r="E105">
            <v>57435827</v>
          </cell>
          <cell r="F105">
            <v>88287210</v>
          </cell>
          <cell r="G105">
            <v>32440252</v>
          </cell>
          <cell r="I105">
            <v>241282</v>
          </cell>
          <cell r="J105">
            <v>17819414</v>
          </cell>
          <cell r="K105">
            <v>3453059</v>
          </cell>
          <cell r="L105">
            <v>9460471</v>
          </cell>
          <cell r="M105">
            <v>30974226</v>
          </cell>
          <cell r="O105">
            <v>1994263</v>
          </cell>
          <cell r="P105">
            <v>7363825</v>
          </cell>
          <cell r="Q105">
            <v>2876338</v>
          </cell>
          <cell r="R105">
            <v>396195</v>
          </cell>
          <cell r="S105">
            <v>12630621</v>
          </cell>
          <cell r="U105">
            <v>10182073</v>
          </cell>
          <cell r="V105">
            <v>3367992</v>
          </cell>
          <cell r="W105">
            <v>13550065</v>
          </cell>
          <cell r="AB105">
            <v>1.1173062240000002E-3</v>
          </cell>
          <cell r="AC105">
            <v>1.104893667E-3</v>
          </cell>
          <cell r="AD105">
            <v>-470051</v>
          </cell>
          <cell r="AF105">
            <v>3867261</v>
          </cell>
          <cell r="AG105">
            <v>3866768</v>
          </cell>
          <cell r="AH105">
            <v>493</v>
          </cell>
          <cell r="AI105">
            <v>-1</v>
          </cell>
          <cell r="AK105">
            <v>9460471</v>
          </cell>
          <cell r="AL105">
            <v>-396195</v>
          </cell>
          <cell r="AM105">
            <v>3367992</v>
          </cell>
          <cell r="AN105">
            <v>3368019</v>
          </cell>
          <cell r="AO105">
            <v>3219149</v>
          </cell>
          <cell r="AP105">
            <v>1591844</v>
          </cell>
          <cell r="AQ105">
            <v>682826</v>
          </cell>
          <cell r="AR105">
            <v>229179</v>
          </cell>
          <cell r="AS105">
            <v>-26741</v>
          </cell>
        </row>
        <row r="106">
          <cell r="B106" t="str">
            <v>2263</v>
          </cell>
          <cell r="C106" t="str">
            <v>LA ACADEMIA DE ESTRELLAS</v>
          </cell>
          <cell r="D106">
            <v>2373897</v>
          </cell>
          <cell r="E106">
            <v>2167577</v>
          </cell>
          <cell r="F106">
            <v>3331881</v>
          </cell>
          <cell r="G106">
            <v>1224266</v>
          </cell>
          <cell r="I106">
            <v>9106</v>
          </cell>
          <cell r="J106">
            <v>672489</v>
          </cell>
          <cell r="K106">
            <v>130315</v>
          </cell>
          <cell r="L106">
            <v>301674</v>
          </cell>
          <cell r="M106">
            <v>1113584</v>
          </cell>
          <cell r="O106">
            <v>75262</v>
          </cell>
          <cell r="P106">
            <v>277904</v>
          </cell>
          <cell r="Q106">
            <v>108550</v>
          </cell>
          <cell r="R106">
            <v>45669</v>
          </cell>
          <cell r="S106">
            <v>507385</v>
          </cell>
          <cell r="U106">
            <v>384262</v>
          </cell>
          <cell r="V106">
            <v>115775</v>
          </cell>
          <cell r="W106">
            <v>500037</v>
          </cell>
          <cell r="AB106">
            <v>4.3128498E-5</v>
          </cell>
          <cell r="AC106">
            <v>4.1697706999999998E-5</v>
          </cell>
          <cell r="AD106">
            <v>-54183</v>
          </cell>
          <cell r="AF106">
            <v>145947</v>
          </cell>
          <cell r="AG106">
            <v>145928</v>
          </cell>
          <cell r="AH106">
            <v>19</v>
          </cell>
          <cell r="AI106">
            <v>0</v>
          </cell>
          <cell r="AK106">
            <v>301674</v>
          </cell>
          <cell r="AL106">
            <v>-45669</v>
          </cell>
          <cell r="AM106">
            <v>115775</v>
          </cell>
          <cell r="AN106">
            <v>115776</v>
          </cell>
          <cell r="AO106">
            <v>107022</v>
          </cell>
          <cell r="AP106">
            <v>22319</v>
          </cell>
          <cell r="AQ106">
            <v>11041</v>
          </cell>
          <cell r="AR106">
            <v>2933</v>
          </cell>
          <cell r="AS106">
            <v>-3086</v>
          </cell>
        </row>
        <row r="107">
          <cell r="B107" t="str">
            <v>2277</v>
          </cell>
          <cell r="C107" t="str">
            <v>LA FE PREPARATORY SCHOOL</v>
          </cell>
          <cell r="D107">
            <v>768397</v>
          </cell>
          <cell r="E107">
            <v>489605</v>
          </cell>
          <cell r="F107">
            <v>752594</v>
          </cell>
          <cell r="G107">
            <v>276533</v>
          </cell>
          <cell r="I107">
            <v>2057</v>
          </cell>
          <cell r="J107">
            <v>151899</v>
          </cell>
          <cell r="K107">
            <v>29435</v>
          </cell>
          <cell r="L107">
            <v>137573</v>
          </cell>
          <cell r="M107">
            <v>320964</v>
          </cell>
          <cell r="O107">
            <v>17000</v>
          </cell>
          <cell r="P107">
            <v>62772</v>
          </cell>
          <cell r="Q107">
            <v>24519</v>
          </cell>
          <cell r="R107">
            <v>230816</v>
          </cell>
          <cell r="S107">
            <v>335107</v>
          </cell>
          <cell r="U107">
            <v>86796</v>
          </cell>
          <cell r="V107">
            <v>13449</v>
          </cell>
          <cell r="W107">
            <v>100245</v>
          </cell>
          <cell r="AB107">
            <v>1.3960087E-5</v>
          </cell>
          <cell r="AC107">
            <v>9.418533E-6</v>
          </cell>
          <cell r="AD107">
            <v>-171984</v>
          </cell>
          <cell r="AF107">
            <v>32966</v>
          </cell>
          <cell r="AG107">
            <v>32962</v>
          </cell>
          <cell r="AH107">
            <v>4</v>
          </cell>
          <cell r="AI107">
            <v>1</v>
          </cell>
          <cell r="AK107">
            <v>137573</v>
          </cell>
          <cell r="AL107">
            <v>-230816</v>
          </cell>
          <cell r="AM107">
            <v>13449</v>
          </cell>
          <cell r="AN107">
            <v>13451</v>
          </cell>
          <cell r="AO107">
            <v>10046</v>
          </cell>
          <cell r="AP107">
            <v>-25991</v>
          </cell>
          <cell r="AQ107">
            <v>-41841</v>
          </cell>
          <cell r="AR107">
            <v>-39115</v>
          </cell>
          <cell r="AS107">
            <v>-9793</v>
          </cell>
        </row>
        <row r="108">
          <cell r="B108" t="str">
            <v>2311</v>
          </cell>
          <cell r="C108" t="str">
            <v>LEADERSHIP PREP SCHOOL</v>
          </cell>
          <cell r="D108">
            <v>1415166</v>
          </cell>
          <cell r="E108">
            <v>1431670</v>
          </cell>
          <cell r="F108">
            <v>2200685</v>
          </cell>
          <cell r="G108">
            <v>808620</v>
          </cell>
          <cell r="I108">
            <v>6014</v>
          </cell>
          <cell r="J108">
            <v>444174</v>
          </cell>
          <cell r="K108">
            <v>86072</v>
          </cell>
          <cell r="L108">
            <v>431211</v>
          </cell>
          <cell r="M108">
            <v>967471</v>
          </cell>
          <cell r="O108">
            <v>49710</v>
          </cell>
          <cell r="P108">
            <v>183554</v>
          </cell>
          <cell r="Q108">
            <v>71697</v>
          </cell>
          <cell r="R108">
            <v>1</v>
          </cell>
          <cell r="S108">
            <v>304962</v>
          </cell>
          <cell r="U108">
            <v>253803</v>
          </cell>
          <cell r="V108">
            <v>125816</v>
          </cell>
          <cell r="W108">
            <v>379619</v>
          </cell>
          <cell r="AB108">
            <v>2.571045E-5</v>
          </cell>
          <cell r="AC108">
            <v>2.7541052000000002E-5</v>
          </cell>
          <cell r="AD108">
            <v>69323</v>
          </cell>
          <cell r="AF108">
            <v>96397</v>
          </cell>
          <cell r="AG108">
            <v>96385</v>
          </cell>
          <cell r="AH108">
            <v>12</v>
          </cell>
          <cell r="AI108">
            <v>0</v>
          </cell>
          <cell r="AK108">
            <v>431211</v>
          </cell>
          <cell r="AL108">
            <v>-1</v>
          </cell>
          <cell r="AM108">
            <v>125816</v>
          </cell>
          <cell r="AN108">
            <v>125818</v>
          </cell>
          <cell r="AO108">
            <v>122433</v>
          </cell>
          <cell r="AP108">
            <v>87638</v>
          </cell>
          <cell r="AQ108">
            <v>65667</v>
          </cell>
          <cell r="AR108">
            <v>25707</v>
          </cell>
          <cell r="AS108">
            <v>3947</v>
          </cell>
        </row>
        <row r="109">
          <cell r="B109" t="str">
            <v>2318</v>
          </cell>
          <cell r="C109" t="str">
            <v>LEGACY PREPARATORY</v>
          </cell>
          <cell r="D109">
            <v>2799270</v>
          </cell>
          <cell r="E109">
            <v>2868152</v>
          </cell>
          <cell r="F109">
            <v>4408766</v>
          </cell>
          <cell r="G109">
            <v>1619957</v>
          </cell>
          <cell r="I109">
            <v>12049</v>
          </cell>
          <cell r="J109">
            <v>889842</v>
          </cell>
          <cell r="K109">
            <v>172434</v>
          </cell>
          <cell r="L109">
            <v>439380</v>
          </cell>
          <cell r="M109">
            <v>1513705</v>
          </cell>
          <cell r="O109">
            <v>99587</v>
          </cell>
          <cell r="P109">
            <v>367725</v>
          </cell>
          <cell r="Q109">
            <v>143635</v>
          </cell>
          <cell r="R109">
            <v>25154</v>
          </cell>
          <cell r="S109">
            <v>636101</v>
          </cell>
          <cell r="U109">
            <v>508458</v>
          </cell>
          <cell r="V109">
            <v>144349</v>
          </cell>
          <cell r="W109">
            <v>652807</v>
          </cell>
          <cell r="AB109">
            <v>5.0856594000000001E-5</v>
          </cell>
          <cell r="AC109">
            <v>5.5174670999999999E-5</v>
          </cell>
          <cell r="AD109">
            <v>163521</v>
          </cell>
          <cell r="AF109">
            <v>193118</v>
          </cell>
          <cell r="AG109">
            <v>193093</v>
          </cell>
          <cell r="AH109">
            <v>25</v>
          </cell>
          <cell r="AI109">
            <v>1</v>
          </cell>
          <cell r="AK109">
            <v>439380</v>
          </cell>
          <cell r="AL109">
            <v>-25154</v>
          </cell>
          <cell r="AM109">
            <v>144349</v>
          </cell>
          <cell r="AN109">
            <v>144349</v>
          </cell>
          <cell r="AO109">
            <v>134750</v>
          </cell>
          <cell r="AP109">
            <v>47324</v>
          </cell>
          <cell r="AQ109">
            <v>48713</v>
          </cell>
          <cell r="AR109">
            <v>29779</v>
          </cell>
          <cell r="AS109">
            <v>9311</v>
          </cell>
        </row>
        <row r="110">
          <cell r="B110" t="str">
            <v>2355</v>
          </cell>
          <cell r="C110" t="str">
            <v>LEGACY SCHOOL OF SPORT SCIENCES</v>
          </cell>
          <cell r="D110">
            <v>416485</v>
          </cell>
          <cell r="E110">
            <v>587820</v>
          </cell>
          <cell r="F110">
            <v>903564</v>
          </cell>
          <cell r="G110">
            <v>332006</v>
          </cell>
          <cell r="I110">
            <v>2469</v>
          </cell>
          <cell r="J110">
            <v>182371</v>
          </cell>
          <cell r="K110">
            <v>35340</v>
          </cell>
          <cell r="L110">
            <v>291642</v>
          </cell>
          <cell r="M110">
            <v>511822</v>
          </cell>
          <cell r="O110">
            <v>20410</v>
          </cell>
          <cell r="P110">
            <v>75364</v>
          </cell>
          <cell r="Q110">
            <v>29438</v>
          </cell>
          <cell r="R110">
            <v>0</v>
          </cell>
          <cell r="S110">
            <v>125212</v>
          </cell>
          <cell r="U110">
            <v>104207</v>
          </cell>
          <cell r="V110">
            <v>59265</v>
          </cell>
          <cell r="W110">
            <v>163472</v>
          </cell>
          <cell r="AB110">
            <v>7.566612E-6</v>
          </cell>
          <cell r="AC110">
            <v>1.1307896E-5</v>
          </cell>
          <cell r="AD110">
            <v>141679</v>
          </cell>
          <cell r="AF110">
            <v>39579</v>
          </cell>
          <cell r="AG110">
            <v>39574</v>
          </cell>
          <cell r="AH110">
            <v>5</v>
          </cell>
          <cell r="AI110">
            <v>-1</v>
          </cell>
          <cell r="AK110">
            <v>291642</v>
          </cell>
          <cell r="AL110">
            <v>0</v>
          </cell>
          <cell r="AM110">
            <v>59265</v>
          </cell>
          <cell r="AN110">
            <v>59265</v>
          </cell>
          <cell r="AO110">
            <v>59265</v>
          </cell>
          <cell r="AP110">
            <v>59265</v>
          </cell>
          <cell r="AQ110">
            <v>59265</v>
          </cell>
          <cell r="AR110">
            <v>46513</v>
          </cell>
          <cell r="AS110">
            <v>8069</v>
          </cell>
        </row>
        <row r="111">
          <cell r="B111" t="str">
            <v>2064</v>
          </cell>
          <cell r="C111" t="str">
            <v>LIFE SCHOOL</v>
          </cell>
          <cell r="D111">
            <v>9281628</v>
          </cell>
          <cell r="E111">
            <v>9255737</v>
          </cell>
          <cell r="F111">
            <v>14227413</v>
          </cell>
          <cell r="G111">
            <v>5227721</v>
          </cell>
          <cell r="I111">
            <v>38882</v>
          </cell>
          <cell r="J111">
            <v>2871584</v>
          </cell>
          <cell r="K111">
            <v>556458</v>
          </cell>
          <cell r="L111">
            <v>1916595</v>
          </cell>
          <cell r="M111">
            <v>5383519</v>
          </cell>
          <cell r="O111">
            <v>321374</v>
          </cell>
          <cell r="P111">
            <v>1186674</v>
          </cell>
          <cell r="Q111">
            <v>463519</v>
          </cell>
          <cell r="R111">
            <v>413306</v>
          </cell>
          <cell r="S111">
            <v>2384873</v>
          </cell>
          <cell r="U111">
            <v>1640833</v>
          </cell>
          <cell r="V111">
            <v>642212</v>
          </cell>
          <cell r="W111">
            <v>2283045</v>
          </cell>
          <cell r="AB111">
            <v>1.6862679199999999E-4</v>
          </cell>
          <cell r="AC111">
            <v>1.7805272599999999E-4</v>
          </cell>
          <cell r="AD111">
            <v>356950</v>
          </cell>
          <cell r="AF111">
            <v>623206</v>
          </cell>
          <cell r="AG111">
            <v>623127</v>
          </cell>
          <cell r="AH111">
            <v>79</v>
          </cell>
          <cell r="AI111">
            <v>1</v>
          </cell>
          <cell r="AK111">
            <v>1916595</v>
          </cell>
          <cell r="AL111">
            <v>-413306</v>
          </cell>
          <cell r="AM111">
            <v>642212</v>
          </cell>
          <cell r="AN111">
            <v>642218</v>
          </cell>
          <cell r="AO111">
            <v>599275</v>
          </cell>
          <cell r="AP111">
            <v>150300</v>
          </cell>
          <cell r="AQ111">
            <v>10679</v>
          </cell>
          <cell r="AR111">
            <v>80483</v>
          </cell>
          <cell r="AS111">
            <v>20334</v>
          </cell>
        </row>
        <row r="112">
          <cell r="B112" t="str">
            <v>2243</v>
          </cell>
          <cell r="C112" t="str">
            <v>LIGHTHOUSE CHARTER SCHOOL</v>
          </cell>
          <cell r="D112">
            <v>583324</v>
          </cell>
          <cell r="E112">
            <v>593137</v>
          </cell>
          <cell r="F112">
            <v>911737</v>
          </cell>
          <cell r="G112">
            <v>335009</v>
          </cell>
          <cell r="I112">
            <v>2492</v>
          </cell>
          <cell r="J112">
            <v>184020</v>
          </cell>
          <cell r="K112">
            <v>35660</v>
          </cell>
          <cell r="L112">
            <v>78381</v>
          </cell>
          <cell r="M112">
            <v>300553</v>
          </cell>
          <cell r="O112">
            <v>20595</v>
          </cell>
          <cell r="P112">
            <v>76046</v>
          </cell>
          <cell r="Q112">
            <v>29704</v>
          </cell>
          <cell r="R112">
            <v>12612</v>
          </cell>
          <cell r="S112">
            <v>138957</v>
          </cell>
          <cell r="U112">
            <v>105150</v>
          </cell>
          <cell r="V112">
            <v>22003</v>
          </cell>
          <cell r="W112">
            <v>127153</v>
          </cell>
          <cell r="AB112">
            <v>1.0597709E-5</v>
          </cell>
          <cell r="AC112">
            <v>1.1410179000000001E-5</v>
          </cell>
          <cell r="AD112">
            <v>30767</v>
          </cell>
          <cell r="AF112">
            <v>39937</v>
          </cell>
          <cell r="AG112">
            <v>39932</v>
          </cell>
          <cell r="AH112">
            <v>5</v>
          </cell>
          <cell r="AI112">
            <v>1</v>
          </cell>
          <cell r="AK112">
            <v>78381</v>
          </cell>
          <cell r="AL112">
            <v>-12612</v>
          </cell>
          <cell r="AM112">
            <v>22003</v>
          </cell>
          <cell r="AN112">
            <v>22002</v>
          </cell>
          <cell r="AO112">
            <v>21250</v>
          </cell>
          <cell r="AP112">
            <v>12406</v>
          </cell>
          <cell r="AQ112">
            <v>5294</v>
          </cell>
          <cell r="AR112">
            <v>3066</v>
          </cell>
          <cell r="AS112">
            <v>1751</v>
          </cell>
        </row>
        <row r="113">
          <cell r="B113" t="str">
            <v>2367</v>
          </cell>
          <cell r="C113" t="str">
            <v xml:space="preserve">LUBBOCK PARTNERSHIP NETWORK </v>
          </cell>
          <cell r="D113">
            <v>0</v>
          </cell>
          <cell r="E113">
            <v>28961</v>
          </cell>
          <cell r="F113">
            <v>44517</v>
          </cell>
          <cell r="G113">
            <v>16357</v>
          </cell>
          <cell r="I113">
            <v>122</v>
          </cell>
          <cell r="J113">
            <v>8985</v>
          </cell>
          <cell r="K113">
            <v>1741</v>
          </cell>
          <cell r="L113">
            <v>17782</v>
          </cell>
          <cell r="M113">
            <v>28630</v>
          </cell>
          <cell r="O113">
            <v>1006</v>
          </cell>
          <cell r="P113">
            <v>3713</v>
          </cell>
          <cell r="Q113">
            <v>1450</v>
          </cell>
          <cell r="R113">
            <v>0</v>
          </cell>
          <cell r="S113">
            <v>6169</v>
          </cell>
          <cell r="U113">
            <v>5134</v>
          </cell>
          <cell r="V113">
            <v>3316</v>
          </cell>
          <cell r="W113">
            <v>8450</v>
          </cell>
          <cell r="AB113">
            <v>0</v>
          </cell>
          <cell r="AC113">
            <v>5.5712399999999995E-7</v>
          </cell>
          <cell r="AD113">
            <v>21098</v>
          </cell>
          <cell r="AF113">
            <v>1950</v>
          </cell>
          <cell r="AG113">
            <v>1950</v>
          </cell>
          <cell r="AH113">
            <v>0</v>
          </cell>
          <cell r="AI113">
            <v>0</v>
          </cell>
          <cell r="AK113">
            <v>17782</v>
          </cell>
          <cell r="AL113">
            <v>0</v>
          </cell>
          <cell r="AM113">
            <v>3316</v>
          </cell>
          <cell r="AN113">
            <v>3316</v>
          </cell>
          <cell r="AO113">
            <v>3316</v>
          </cell>
          <cell r="AP113">
            <v>3316</v>
          </cell>
          <cell r="AQ113">
            <v>3316</v>
          </cell>
          <cell r="AR113">
            <v>3316</v>
          </cell>
          <cell r="AS113">
            <v>1202</v>
          </cell>
        </row>
        <row r="114">
          <cell r="B114" t="str">
            <v>2300</v>
          </cell>
          <cell r="C114" t="str">
            <v>MANARA ACADEMY</v>
          </cell>
          <cell r="D114">
            <v>1899360</v>
          </cell>
          <cell r="E114">
            <v>1545034</v>
          </cell>
          <cell r="F114">
            <v>2374941</v>
          </cell>
          <cell r="G114">
            <v>872648</v>
          </cell>
          <cell r="I114">
            <v>6491</v>
          </cell>
          <cell r="J114">
            <v>479345</v>
          </cell>
          <cell r="K114">
            <v>92888</v>
          </cell>
          <cell r="L114">
            <v>324073</v>
          </cell>
          <cell r="M114">
            <v>902797</v>
          </cell>
          <cell r="O114">
            <v>53646</v>
          </cell>
          <cell r="P114">
            <v>198088</v>
          </cell>
          <cell r="Q114">
            <v>77374</v>
          </cell>
          <cell r="R114">
            <v>182311</v>
          </cell>
          <cell r="S114">
            <v>511419</v>
          </cell>
          <cell r="U114">
            <v>273900</v>
          </cell>
          <cell r="V114">
            <v>102771</v>
          </cell>
          <cell r="W114">
            <v>376671</v>
          </cell>
          <cell r="AB114">
            <v>3.4507191999999999E-5</v>
          </cell>
          <cell r="AC114">
            <v>2.9721834E-5</v>
          </cell>
          <cell r="AD114">
            <v>-181217</v>
          </cell>
          <cell r="AF114">
            <v>104030</v>
          </cell>
          <cell r="AG114">
            <v>104017</v>
          </cell>
          <cell r="AH114">
            <v>13</v>
          </cell>
          <cell r="AI114">
            <v>0</v>
          </cell>
          <cell r="AK114">
            <v>324073</v>
          </cell>
          <cell r="AL114">
            <v>-182311</v>
          </cell>
          <cell r="AM114">
            <v>102771</v>
          </cell>
          <cell r="AN114">
            <v>102769</v>
          </cell>
          <cell r="AO114">
            <v>95155</v>
          </cell>
          <cell r="AP114">
            <v>13345</v>
          </cell>
          <cell r="AQ114">
            <v>-26545</v>
          </cell>
          <cell r="AR114">
            <v>-32644</v>
          </cell>
          <cell r="AS114">
            <v>-10318</v>
          </cell>
        </row>
        <row r="115">
          <cell r="B115" t="str">
            <v>2286</v>
          </cell>
          <cell r="C115" t="str">
            <v>MEADOWLAND CHARTER SCHOOL</v>
          </cell>
          <cell r="D115">
            <v>960333</v>
          </cell>
          <cell r="E115">
            <v>780685</v>
          </cell>
          <cell r="F115">
            <v>1200027</v>
          </cell>
          <cell r="G115">
            <v>440938</v>
          </cell>
          <cell r="I115">
            <v>3280</v>
          </cell>
          <cell r="J115">
            <v>242207</v>
          </cell>
          <cell r="K115">
            <v>46935</v>
          </cell>
          <cell r="L115">
            <v>223575</v>
          </cell>
          <cell r="M115">
            <v>515997</v>
          </cell>
          <cell r="O115">
            <v>27107</v>
          </cell>
          <cell r="P115">
            <v>100091</v>
          </cell>
          <cell r="Q115">
            <v>39096</v>
          </cell>
          <cell r="R115">
            <v>99236</v>
          </cell>
          <cell r="S115">
            <v>265530</v>
          </cell>
          <cell r="U115">
            <v>138398</v>
          </cell>
          <cell r="V115">
            <v>23634</v>
          </cell>
          <cell r="W115">
            <v>162032</v>
          </cell>
          <cell r="AB115">
            <v>1.744714E-5</v>
          </cell>
          <cell r="AC115">
            <v>1.5018054E-5</v>
          </cell>
          <cell r="AD115">
            <v>-91987</v>
          </cell>
          <cell r="AF115">
            <v>52565</v>
          </cell>
          <cell r="AG115">
            <v>52558</v>
          </cell>
          <cell r="AH115">
            <v>7</v>
          </cell>
          <cell r="AI115">
            <v>-1</v>
          </cell>
          <cell r="AK115">
            <v>223575</v>
          </cell>
          <cell r="AL115">
            <v>-99236</v>
          </cell>
          <cell r="AM115">
            <v>23634</v>
          </cell>
          <cell r="AN115">
            <v>23632</v>
          </cell>
          <cell r="AO115">
            <v>24687</v>
          </cell>
          <cell r="AP115">
            <v>34432</v>
          </cell>
          <cell r="AQ115">
            <v>33206</v>
          </cell>
          <cell r="AR115">
            <v>13621</v>
          </cell>
          <cell r="AS115">
            <v>-5239</v>
          </cell>
        </row>
        <row r="116">
          <cell r="B116" t="str">
            <v>2314</v>
          </cell>
          <cell r="C116" t="str">
            <v>MERIDIAN WORLD SCHOOL</v>
          </cell>
          <cell r="D116">
            <v>2695631</v>
          </cell>
          <cell r="E116">
            <v>2494005</v>
          </cell>
          <cell r="F116">
            <v>3833648</v>
          </cell>
          <cell r="G116">
            <v>1408636</v>
          </cell>
          <cell r="I116">
            <v>10477</v>
          </cell>
          <cell r="J116">
            <v>773763</v>
          </cell>
          <cell r="K116">
            <v>149940</v>
          </cell>
          <cell r="L116">
            <v>605187</v>
          </cell>
          <cell r="M116">
            <v>1539367</v>
          </cell>
          <cell r="O116">
            <v>86596</v>
          </cell>
          <cell r="P116">
            <v>319755</v>
          </cell>
          <cell r="Q116">
            <v>124898</v>
          </cell>
          <cell r="R116">
            <v>31795</v>
          </cell>
          <cell r="S116">
            <v>563044</v>
          </cell>
          <cell r="U116">
            <v>442131</v>
          </cell>
          <cell r="V116">
            <v>202570</v>
          </cell>
          <cell r="W116">
            <v>644701</v>
          </cell>
          <cell r="AB116">
            <v>4.8973698000000003E-5</v>
          </cell>
          <cell r="AC116">
            <v>4.7977204999999999E-5</v>
          </cell>
          <cell r="AD116">
            <v>-37736</v>
          </cell>
          <cell r="AF116">
            <v>167926</v>
          </cell>
          <cell r="AG116">
            <v>167905</v>
          </cell>
          <cell r="AH116">
            <v>21</v>
          </cell>
          <cell r="AI116">
            <v>0</v>
          </cell>
          <cell r="AK116">
            <v>605187</v>
          </cell>
          <cell r="AL116">
            <v>-31795</v>
          </cell>
          <cell r="AM116">
            <v>202570</v>
          </cell>
          <cell r="AN116">
            <v>202568</v>
          </cell>
          <cell r="AO116">
            <v>193442</v>
          </cell>
          <cell r="AP116">
            <v>100623</v>
          </cell>
          <cell r="AQ116">
            <v>62392</v>
          </cell>
          <cell r="AR116">
            <v>16514</v>
          </cell>
          <cell r="AS116">
            <v>-2147</v>
          </cell>
        </row>
        <row r="117">
          <cell r="B117" t="str">
            <v>2255</v>
          </cell>
          <cell r="C117" t="str">
            <v>MEYERPARK ELEMENTARY CHARTER</v>
          </cell>
          <cell r="D117">
            <v>446042</v>
          </cell>
          <cell r="E117">
            <v>528442</v>
          </cell>
          <cell r="F117">
            <v>812293</v>
          </cell>
          <cell r="G117">
            <v>298469</v>
          </cell>
          <cell r="I117">
            <v>2220</v>
          </cell>
          <cell r="J117">
            <v>163949</v>
          </cell>
          <cell r="K117">
            <v>31770</v>
          </cell>
          <cell r="L117">
            <v>156991</v>
          </cell>
          <cell r="M117">
            <v>354930</v>
          </cell>
          <cell r="O117">
            <v>18348</v>
          </cell>
          <cell r="P117">
            <v>67751</v>
          </cell>
          <cell r="Q117">
            <v>26464</v>
          </cell>
          <cell r="R117">
            <v>36076</v>
          </cell>
          <cell r="S117">
            <v>148639</v>
          </cell>
          <cell r="U117">
            <v>93681</v>
          </cell>
          <cell r="V117">
            <v>39238</v>
          </cell>
          <cell r="W117">
            <v>132919</v>
          </cell>
          <cell r="AB117">
            <v>8.1036059999999995E-6</v>
          </cell>
          <cell r="AC117">
            <v>1.016565E-5</v>
          </cell>
          <cell r="AD117">
            <v>78087</v>
          </cell>
          <cell r="AF117">
            <v>35581</v>
          </cell>
          <cell r="AG117">
            <v>35576</v>
          </cell>
          <cell r="AH117">
            <v>5</v>
          </cell>
          <cell r="AI117">
            <v>-2</v>
          </cell>
          <cell r="AK117">
            <v>156991</v>
          </cell>
          <cell r="AL117">
            <v>-36076</v>
          </cell>
          <cell r="AM117">
            <v>39238</v>
          </cell>
          <cell r="AN117">
            <v>39240</v>
          </cell>
          <cell r="AO117">
            <v>37487</v>
          </cell>
          <cell r="AP117">
            <v>19896</v>
          </cell>
          <cell r="AQ117">
            <v>12647</v>
          </cell>
          <cell r="AR117">
            <v>7199</v>
          </cell>
          <cell r="AS117">
            <v>4446</v>
          </cell>
        </row>
        <row r="118">
          <cell r="B118" t="str">
            <v>2238</v>
          </cell>
          <cell r="C118" t="str">
            <v>MIDLAND ACADEMY CHARTER SCHOOL</v>
          </cell>
          <cell r="D118">
            <v>751404</v>
          </cell>
          <cell r="E118">
            <v>646380</v>
          </cell>
          <cell r="F118">
            <v>993581</v>
          </cell>
          <cell r="G118">
            <v>365081</v>
          </cell>
          <cell r="I118">
            <v>2715</v>
          </cell>
          <cell r="J118">
            <v>200539</v>
          </cell>
          <cell r="K118">
            <v>38861</v>
          </cell>
          <cell r="L118">
            <v>93200</v>
          </cell>
          <cell r="M118">
            <v>335315</v>
          </cell>
          <cell r="O118">
            <v>22443</v>
          </cell>
          <cell r="P118">
            <v>82872</v>
          </cell>
          <cell r="Q118">
            <v>32370</v>
          </cell>
          <cell r="R118">
            <v>106357</v>
          </cell>
          <cell r="S118">
            <v>244042</v>
          </cell>
          <cell r="U118">
            <v>114589</v>
          </cell>
          <cell r="V118">
            <v>24005</v>
          </cell>
          <cell r="W118">
            <v>138594</v>
          </cell>
          <cell r="AB118">
            <v>1.3651366E-5</v>
          </cell>
          <cell r="AC118">
            <v>1.2434429E-5</v>
          </cell>
          <cell r="AD118">
            <v>-46084</v>
          </cell>
          <cell r="AF118">
            <v>43522</v>
          </cell>
          <cell r="AG118">
            <v>43516</v>
          </cell>
          <cell r="AH118">
            <v>6</v>
          </cell>
          <cell r="AI118">
            <v>-1</v>
          </cell>
          <cell r="AK118">
            <v>93200</v>
          </cell>
          <cell r="AL118">
            <v>-106357</v>
          </cell>
          <cell r="AM118">
            <v>24005</v>
          </cell>
          <cell r="AN118">
            <v>24004</v>
          </cell>
          <cell r="AO118">
            <v>19258</v>
          </cell>
          <cell r="AP118">
            <v>-23406</v>
          </cell>
          <cell r="AQ118">
            <v>-17552</v>
          </cell>
          <cell r="AR118">
            <v>-12840</v>
          </cell>
          <cell r="AS118">
            <v>-2621</v>
          </cell>
        </row>
        <row r="119">
          <cell r="B119" t="str">
            <v>2111</v>
          </cell>
          <cell r="C119" t="str">
            <v>MID-VALLEY ACADEMY</v>
          </cell>
          <cell r="D119">
            <v>500876</v>
          </cell>
          <cell r="E119">
            <v>718857</v>
          </cell>
          <cell r="F119">
            <v>1104988</v>
          </cell>
          <cell r="G119">
            <v>406017</v>
          </cell>
          <cell r="I119">
            <v>3020</v>
          </cell>
          <cell r="J119">
            <v>223025</v>
          </cell>
          <cell r="K119">
            <v>43218</v>
          </cell>
          <cell r="L119">
            <v>178277</v>
          </cell>
          <cell r="M119">
            <v>447540</v>
          </cell>
          <cell r="O119">
            <v>24960</v>
          </cell>
          <cell r="P119">
            <v>92164</v>
          </cell>
          <cell r="Q119">
            <v>36000</v>
          </cell>
          <cell r="R119">
            <v>188995</v>
          </cell>
          <cell r="S119">
            <v>342119</v>
          </cell>
          <cell r="U119">
            <v>127437</v>
          </cell>
          <cell r="V119">
            <v>-5627</v>
          </cell>
          <cell r="W119">
            <v>121810</v>
          </cell>
          <cell r="AB119">
            <v>9.0998230000000001E-6</v>
          </cell>
          <cell r="AC119">
            <v>1.3828667E-5</v>
          </cell>
          <cell r="AD119">
            <v>179076</v>
          </cell>
          <cell r="AF119">
            <v>48402</v>
          </cell>
          <cell r="AG119">
            <v>48396</v>
          </cell>
          <cell r="AH119">
            <v>6</v>
          </cell>
          <cell r="AI119">
            <v>0</v>
          </cell>
          <cell r="AK119">
            <v>178277</v>
          </cell>
          <cell r="AL119">
            <v>-188995</v>
          </cell>
          <cell r="AM119">
            <v>-5627</v>
          </cell>
          <cell r="AN119">
            <v>-5625</v>
          </cell>
          <cell r="AO119">
            <v>-7001</v>
          </cell>
          <cell r="AP119">
            <v>-18016</v>
          </cell>
          <cell r="AQ119">
            <v>-6159</v>
          </cell>
          <cell r="AR119">
            <v>15883</v>
          </cell>
          <cell r="AS119">
            <v>10200</v>
          </cell>
        </row>
        <row r="120">
          <cell r="B120" t="str">
            <v>2335</v>
          </cell>
          <cell r="C120" t="str">
            <v>MONTESSORI FOR ALL</v>
          </cell>
          <cell r="D120">
            <v>836090</v>
          </cell>
          <cell r="E120">
            <v>853415</v>
          </cell>
          <cell r="F120">
            <v>1311822</v>
          </cell>
          <cell r="G120">
            <v>482016</v>
          </cell>
          <cell r="I120">
            <v>3585</v>
          </cell>
          <cell r="J120">
            <v>264771</v>
          </cell>
          <cell r="K120">
            <v>51308</v>
          </cell>
          <cell r="L120">
            <v>195985</v>
          </cell>
          <cell r="M120">
            <v>515649</v>
          </cell>
          <cell r="O120">
            <v>29632</v>
          </cell>
          <cell r="P120">
            <v>109416</v>
          </cell>
          <cell r="Q120">
            <v>42738</v>
          </cell>
          <cell r="R120">
            <v>0</v>
          </cell>
          <cell r="S120">
            <v>181786</v>
          </cell>
          <cell r="U120">
            <v>151291</v>
          </cell>
          <cell r="V120">
            <v>71225</v>
          </cell>
          <cell r="W120">
            <v>222516</v>
          </cell>
          <cell r="AB120">
            <v>1.5189921000000001E-5</v>
          </cell>
          <cell r="AC120">
            <v>1.6417149E-5</v>
          </cell>
          <cell r="AD120">
            <v>46474</v>
          </cell>
          <cell r="AF120">
            <v>57462</v>
          </cell>
          <cell r="AG120">
            <v>57455</v>
          </cell>
          <cell r="AH120">
            <v>7</v>
          </cell>
          <cell r="AI120">
            <v>1</v>
          </cell>
          <cell r="AK120">
            <v>195985</v>
          </cell>
          <cell r="AL120">
            <v>0</v>
          </cell>
          <cell r="AM120">
            <v>71225</v>
          </cell>
          <cell r="AN120">
            <v>71188</v>
          </cell>
          <cell r="AO120">
            <v>66480</v>
          </cell>
          <cell r="AP120">
            <v>26641</v>
          </cell>
          <cell r="AQ120">
            <v>18992</v>
          </cell>
          <cell r="AR120">
            <v>10038</v>
          </cell>
          <cell r="AS120">
            <v>2646</v>
          </cell>
        </row>
        <row r="121">
          <cell r="B121" t="str">
            <v>2357</v>
          </cell>
          <cell r="C121" t="str">
            <v>MOODY EARLY CHILDHOOD CENTER</v>
          </cell>
          <cell r="D121">
            <v>69229</v>
          </cell>
          <cell r="E121">
            <v>2857964</v>
          </cell>
          <cell r="F121">
            <v>4393105</v>
          </cell>
          <cell r="G121">
            <v>1614203</v>
          </cell>
          <cell r="I121">
            <v>12006</v>
          </cell>
          <cell r="J121">
            <v>886681</v>
          </cell>
          <cell r="K121">
            <v>171822</v>
          </cell>
          <cell r="L121">
            <v>1742629</v>
          </cell>
          <cell r="M121">
            <v>2813138</v>
          </cell>
          <cell r="O121">
            <v>99233</v>
          </cell>
          <cell r="P121">
            <v>366418</v>
          </cell>
          <cell r="Q121">
            <v>143124</v>
          </cell>
          <cell r="R121">
            <v>0</v>
          </cell>
          <cell r="S121">
            <v>608775</v>
          </cell>
          <cell r="U121">
            <v>506652</v>
          </cell>
          <cell r="V121">
            <v>325772</v>
          </cell>
          <cell r="W121">
            <v>832424</v>
          </cell>
          <cell r="AB121">
            <v>1.257738E-6</v>
          </cell>
          <cell r="AC121">
            <v>5.4978678000000003E-5</v>
          </cell>
          <cell r="AD121">
            <v>2034357</v>
          </cell>
          <cell r="AF121">
            <v>192432</v>
          </cell>
          <cell r="AG121">
            <v>192407</v>
          </cell>
          <cell r="AH121">
            <v>25</v>
          </cell>
          <cell r="AI121">
            <v>-1</v>
          </cell>
          <cell r="AK121">
            <v>1742629</v>
          </cell>
          <cell r="AL121">
            <v>0</v>
          </cell>
          <cell r="AM121">
            <v>325772</v>
          </cell>
          <cell r="AN121">
            <v>325772</v>
          </cell>
          <cell r="AO121">
            <v>325772</v>
          </cell>
          <cell r="AP121">
            <v>325772</v>
          </cell>
          <cell r="AQ121">
            <v>325772</v>
          </cell>
          <cell r="AR121">
            <v>323696</v>
          </cell>
          <cell r="AS121">
            <v>115845</v>
          </cell>
        </row>
        <row r="122">
          <cell r="B122" t="str">
            <v>2261</v>
          </cell>
          <cell r="C122" t="str">
            <v>NEW FRONTIERS CHARTER SCHOOL</v>
          </cell>
          <cell r="D122">
            <v>1746327</v>
          </cell>
          <cell r="E122">
            <v>1430393</v>
          </cell>
          <cell r="F122">
            <v>2198721</v>
          </cell>
          <cell r="G122">
            <v>807898</v>
          </cell>
          <cell r="I122">
            <v>6009</v>
          </cell>
          <cell r="J122">
            <v>443778</v>
          </cell>
          <cell r="K122">
            <v>85996</v>
          </cell>
          <cell r="L122">
            <v>191101</v>
          </cell>
          <cell r="M122">
            <v>726884</v>
          </cell>
          <cell r="O122">
            <v>49666</v>
          </cell>
          <cell r="P122">
            <v>183390</v>
          </cell>
          <cell r="Q122">
            <v>71633</v>
          </cell>
          <cell r="R122">
            <v>200586</v>
          </cell>
          <cell r="S122">
            <v>505275</v>
          </cell>
          <cell r="U122">
            <v>253576</v>
          </cell>
          <cell r="V122">
            <v>39522</v>
          </cell>
          <cell r="W122">
            <v>293098</v>
          </cell>
          <cell r="AB122">
            <v>3.1726929999999998E-5</v>
          </cell>
          <cell r="AC122">
            <v>2.7516481000000001E-5</v>
          </cell>
          <cell r="AD122">
            <v>-159445</v>
          </cell>
          <cell r="AF122">
            <v>96311</v>
          </cell>
          <cell r="AG122">
            <v>96299</v>
          </cell>
          <cell r="AH122">
            <v>12</v>
          </cell>
          <cell r="AI122">
            <v>0</v>
          </cell>
          <cell r="AK122">
            <v>191101</v>
          </cell>
          <cell r="AL122">
            <v>-200586</v>
          </cell>
          <cell r="AM122">
            <v>39522</v>
          </cell>
          <cell r="AN122">
            <v>39526</v>
          </cell>
          <cell r="AO122">
            <v>34198</v>
          </cell>
          <cell r="AP122">
            <v>-16130</v>
          </cell>
          <cell r="AQ122">
            <v>-23622</v>
          </cell>
          <cell r="AR122">
            <v>-34378</v>
          </cell>
          <cell r="AS122">
            <v>-9079</v>
          </cell>
        </row>
        <row r="123">
          <cell r="B123" t="str">
            <v>2315</v>
          </cell>
          <cell r="C123" t="str">
            <v>NEWMAN INTERNATIONAL ACADEMY</v>
          </cell>
          <cell r="D123">
            <v>4699055</v>
          </cell>
          <cell r="E123">
            <v>4486108</v>
          </cell>
          <cell r="F123">
            <v>6895800</v>
          </cell>
          <cell r="G123">
            <v>2533793</v>
          </cell>
          <cell r="I123">
            <v>18846</v>
          </cell>
          <cell r="J123">
            <v>1391811</v>
          </cell>
          <cell r="K123">
            <v>269706</v>
          </cell>
          <cell r="L123">
            <v>1154603</v>
          </cell>
          <cell r="M123">
            <v>2834966</v>
          </cell>
          <cell r="O123">
            <v>155765</v>
          </cell>
          <cell r="P123">
            <v>575162</v>
          </cell>
          <cell r="Q123">
            <v>224660</v>
          </cell>
          <cell r="R123">
            <v>13</v>
          </cell>
          <cell r="S123">
            <v>955600</v>
          </cell>
          <cell r="U123">
            <v>795285</v>
          </cell>
          <cell r="V123">
            <v>362340</v>
          </cell>
          <cell r="W123">
            <v>1157625</v>
          </cell>
          <cell r="AB123">
            <v>8.5371503999999998E-5</v>
          </cell>
          <cell r="AC123">
            <v>8.6299314000000001E-5</v>
          </cell>
          <cell r="AD123">
            <v>35135</v>
          </cell>
          <cell r="AF123">
            <v>302058</v>
          </cell>
          <cell r="AG123">
            <v>302020</v>
          </cell>
          <cell r="AH123">
            <v>38</v>
          </cell>
          <cell r="AI123">
            <v>1</v>
          </cell>
          <cell r="AK123">
            <v>1154603</v>
          </cell>
          <cell r="AL123">
            <v>-13</v>
          </cell>
          <cell r="AM123">
            <v>362340</v>
          </cell>
          <cell r="AN123">
            <v>362343</v>
          </cell>
          <cell r="AO123">
            <v>355497</v>
          </cell>
          <cell r="AP123">
            <v>266306</v>
          </cell>
          <cell r="AQ123">
            <v>143760</v>
          </cell>
          <cell r="AR123">
            <v>24684</v>
          </cell>
          <cell r="AS123">
            <v>2000</v>
          </cell>
        </row>
        <row r="124">
          <cell r="B124" t="str">
            <v>2278</v>
          </cell>
          <cell r="C124" t="str">
            <v>NORTH TEXAS ELEMENTARY SCHOOL OF ARTS</v>
          </cell>
          <cell r="D124">
            <v>552769</v>
          </cell>
          <cell r="E124">
            <v>394494</v>
          </cell>
          <cell r="F124">
            <v>606394</v>
          </cell>
          <cell r="G124">
            <v>222814</v>
          </cell>
          <cell r="I124">
            <v>1657</v>
          </cell>
          <cell r="J124">
            <v>122391</v>
          </cell>
          <cell r="K124">
            <v>23717</v>
          </cell>
          <cell r="L124">
            <v>117270</v>
          </cell>
          <cell r="M124">
            <v>265035</v>
          </cell>
          <cell r="O124">
            <v>13697</v>
          </cell>
          <cell r="P124">
            <v>50578</v>
          </cell>
          <cell r="Q124">
            <v>19756</v>
          </cell>
          <cell r="R124">
            <v>118122</v>
          </cell>
          <cell r="S124">
            <v>202153</v>
          </cell>
          <cell r="U124">
            <v>69935</v>
          </cell>
          <cell r="V124">
            <v>11112</v>
          </cell>
          <cell r="W124">
            <v>81047</v>
          </cell>
          <cell r="AB124">
            <v>1.0042606000000001E-5</v>
          </cell>
          <cell r="AC124">
            <v>7.5888820000000002E-6</v>
          </cell>
          <cell r="AD124">
            <v>-92920</v>
          </cell>
          <cell r="AF124">
            <v>26562</v>
          </cell>
          <cell r="AG124">
            <v>26559</v>
          </cell>
          <cell r="AH124">
            <v>3</v>
          </cell>
          <cell r="AI124">
            <v>2</v>
          </cell>
          <cell r="AK124">
            <v>117270</v>
          </cell>
          <cell r="AL124">
            <v>-118122</v>
          </cell>
          <cell r="AM124">
            <v>11112</v>
          </cell>
          <cell r="AN124">
            <v>11110</v>
          </cell>
          <cell r="AO124">
            <v>9029</v>
          </cell>
          <cell r="AP124">
            <v>-7147</v>
          </cell>
          <cell r="AQ124">
            <v>1160</v>
          </cell>
          <cell r="AR124">
            <v>-9713</v>
          </cell>
          <cell r="AS124">
            <v>-5291</v>
          </cell>
        </row>
        <row r="125">
          <cell r="B125" t="str">
            <v>2249</v>
          </cell>
          <cell r="C125" t="str">
            <v>NOVA CHARTER SCHOOL</v>
          </cell>
          <cell r="D125">
            <v>568716</v>
          </cell>
          <cell r="E125">
            <v>268343</v>
          </cell>
          <cell r="F125">
            <v>412481</v>
          </cell>
          <cell r="G125">
            <v>151562</v>
          </cell>
          <cell r="I125">
            <v>1127</v>
          </cell>
          <cell r="J125">
            <v>83253</v>
          </cell>
          <cell r="K125">
            <v>16133</v>
          </cell>
          <cell r="L125">
            <v>65462</v>
          </cell>
          <cell r="M125">
            <v>165975</v>
          </cell>
          <cell r="O125">
            <v>9317</v>
          </cell>
          <cell r="P125">
            <v>34404</v>
          </cell>
          <cell r="Q125">
            <v>13438</v>
          </cell>
          <cell r="R125">
            <v>165018</v>
          </cell>
          <cell r="S125">
            <v>222177</v>
          </cell>
          <cell r="U125">
            <v>47571</v>
          </cell>
          <cell r="V125">
            <v>-4825</v>
          </cell>
          <cell r="W125">
            <v>42746</v>
          </cell>
          <cell r="AB125">
            <v>1.0332327999999999E-5</v>
          </cell>
          <cell r="AC125">
            <v>5.1621080000000003E-6</v>
          </cell>
          <cell r="AD125">
            <v>-195791</v>
          </cell>
          <cell r="AF125">
            <v>18068</v>
          </cell>
          <cell r="AG125">
            <v>18066</v>
          </cell>
          <cell r="AH125">
            <v>2</v>
          </cell>
          <cell r="AI125">
            <v>1</v>
          </cell>
          <cell r="AK125">
            <v>65462</v>
          </cell>
          <cell r="AL125">
            <v>-165018</v>
          </cell>
          <cell r="AM125">
            <v>-4825</v>
          </cell>
          <cell r="AN125">
            <v>-4822</v>
          </cell>
          <cell r="AO125">
            <v>-6545</v>
          </cell>
          <cell r="AP125">
            <v>-23096</v>
          </cell>
          <cell r="AQ125">
            <v>-25390</v>
          </cell>
          <cell r="AR125">
            <v>-28553</v>
          </cell>
          <cell r="AS125">
            <v>-11150</v>
          </cell>
        </row>
        <row r="126">
          <cell r="B126" t="str">
            <v>2185</v>
          </cell>
          <cell r="C126" t="str">
            <v>NOVA CHARTER SOUTHEAST</v>
          </cell>
          <cell r="D126">
            <v>1446978</v>
          </cell>
          <cell r="E126">
            <v>1457839</v>
          </cell>
          <cell r="F126">
            <v>2240910</v>
          </cell>
          <cell r="G126">
            <v>823400</v>
          </cell>
          <cell r="I126">
            <v>6124</v>
          </cell>
          <cell r="J126">
            <v>452293</v>
          </cell>
          <cell r="K126">
            <v>87646</v>
          </cell>
          <cell r="L126">
            <v>257413</v>
          </cell>
          <cell r="M126">
            <v>803476</v>
          </cell>
          <cell r="O126">
            <v>50618</v>
          </cell>
          <cell r="P126">
            <v>186909</v>
          </cell>
          <cell r="Q126">
            <v>73007</v>
          </cell>
          <cell r="R126">
            <v>191980</v>
          </cell>
          <cell r="S126">
            <v>502514</v>
          </cell>
          <cell r="U126">
            <v>258442</v>
          </cell>
          <cell r="V126">
            <v>58103</v>
          </cell>
          <cell r="W126">
            <v>316545</v>
          </cell>
          <cell r="AB126">
            <v>2.6288408999999999E-5</v>
          </cell>
          <cell r="AC126">
            <v>2.8044463000000001E-5</v>
          </cell>
          <cell r="AD126">
            <v>66500</v>
          </cell>
          <cell r="AF126">
            <v>98159</v>
          </cell>
          <cell r="AG126">
            <v>98146</v>
          </cell>
          <cell r="AH126">
            <v>13</v>
          </cell>
          <cell r="AI126">
            <v>-2</v>
          </cell>
          <cell r="AK126">
            <v>257413</v>
          </cell>
          <cell r="AL126">
            <v>-191980</v>
          </cell>
          <cell r="AM126">
            <v>58103</v>
          </cell>
          <cell r="AN126">
            <v>58102</v>
          </cell>
          <cell r="AO126">
            <v>52176</v>
          </cell>
          <cell r="AP126">
            <v>-10016</v>
          </cell>
          <cell r="AQ126">
            <v>-29943</v>
          </cell>
          <cell r="AR126">
            <v>-8673</v>
          </cell>
          <cell r="AS126">
            <v>3787</v>
          </cell>
        </row>
        <row r="127">
          <cell r="B127" t="str">
            <v>2067</v>
          </cell>
          <cell r="C127" t="str">
            <v>NYOS CHARTER SCHOOL</v>
          </cell>
          <cell r="D127">
            <v>1840098</v>
          </cell>
          <cell r="E127">
            <v>1699463</v>
          </cell>
          <cell r="F127">
            <v>2612321</v>
          </cell>
          <cell r="G127">
            <v>959871</v>
          </cell>
          <cell r="I127">
            <v>7139</v>
          </cell>
          <cell r="J127">
            <v>527257</v>
          </cell>
          <cell r="K127">
            <v>102172</v>
          </cell>
          <cell r="L127">
            <v>191113</v>
          </cell>
          <cell r="M127">
            <v>827681</v>
          </cell>
          <cell r="O127">
            <v>59008</v>
          </cell>
          <cell r="P127">
            <v>217887</v>
          </cell>
          <cell r="Q127">
            <v>85108</v>
          </cell>
          <cell r="R127">
            <v>107513</v>
          </cell>
          <cell r="S127">
            <v>469516</v>
          </cell>
          <cell r="U127">
            <v>301276</v>
          </cell>
          <cell r="V127">
            <v>66839</v>
          </cell>
          <cell r="W127">
            <v>368115</v>
          </cell>
          <cell r="AB127">
            <v>3.3430531000000003E-5</v>
          </cell>
          <cell r="AC127">
            <v>3.2692589000000003E-5</v>
          </cell>
          <cell r="AD127">
            <v>-27945</v>
          </cell>
          <cell r="AF127">
            <v>114428</v>
          </cell>
          <cell r="AG127">
            <v>114413</v>
          </cell>
          <cell r="AH127">
            <v>15</v>
          </cell>
          <cell r="AI127">
            <v>0</v>
          </cell>
          <cell r="AK127">
            <v>191113</v>
          </cell>
          <cell r="AL127">
            <v>-107513</v>
          </cell>
          <cell r="AM127">
            <v>66839</v>
          </cell>
          <cell r="AN127">
            <v>66841</v>
          </cell>
          <cell r="AO127">
            <v>58450</v>
          </cell>
          <cell r="AP127">
            <v>-20525</v>
          </cell>
          <cell r="AQ127">
            <v>-17551</v>
          </cell>
          <cell r="AR127">
            <v>-2025</v>
          </cell>
          <cell r="AS127">
            <v>-1590</v>
          </cell>
        </row>
        <row r="128">
          <cell r="B128" t="str">
            <v>2157</v>
          </cell>
          <cell r="C128" t="str">
            <v>ODYSSEY ACADEMY</v>
          </cell>
          <cell r="D128">
            <v>2367411</v>
          </cell>
          <cell r="E128">
            <v>2468089</v>
          </cell>
          <cell r="F128">
            <v>3793811</v>
          </cell>
          <cell r="G128">
            <v>1393998</v>
          </cell>
          <cell r="I128">
            <v>10368</v>
          </cell>
          <cell r="J128">
            <v>765722</v>
          </cell>
          <cell r="K128">
            <v>148382</v>
          </cell>
          <cell r="L128">
            <v>555437</v>
          </cell>
          <cell r="M128">
            <v>1479909</v>
          </cell>
          <cell r="O128">
            <v>85696</v>
          </cell>
          <cell r="P128">
            <v>316433</v>
          </cell>
          <cell r="Q128">
            <v>123600</v>
          </cell>
          <cell r="R128">
            <v>59113</v>
          </cell>
          <cell r="S128">
            <v>584842</v>
          </cell>
          <cell r="U128">
            <v>437536</v>
          </cell>
          <cell r="V128">
            <v>160797</v>
          </cell>
          <cell r="W128">
            <v>598333</v>
          </cell>
          <cell r="AB128">
            <v>4.3010650000000001E-5</v>
          </cell>
          <cell r="AC128">
            <v>4.7478651000000003E-5</v>
          </cell>
          <cell r="AD128">
            <v>169199</v>
          </cell>
          <cell r="AF128">
            <v>166181</v>
          </cell>
          <cell r="AG128">
            <v>166160</v>
          </cell>
          <cell r="AH128">
            <v>21</v>
          </cell>
          <cell r="AI128">
            <v>1</v>
          </cell>
          <cell r="AK128">
            <v>555437</v>
          </cell>
          <cell r="AL128">
            <v>-59113</v>
          </cell>
          <cell r="AM128">
            <v>160797</v>
          </cell>
          <cell r="AN128">
            <v>160801</v>
          </cell>
          <cell r="AO128">
            <v>156167</v>
          </cell>
          <cell r="AP128">
            <v>94379</v>
          </cell>
          <cell r="AQ128">
            <v>35300</v>
          </cell>
          <cell r="AR128">
            <v>40038</v>
          </cell>
          <cell r="AS128">
            <v>9639</v>
          </cell>
        </row>
        <row r="129">
          <cell r="B129" t="str">
            <v>2220</v>
          </cell>
          <cell r="C129" t="str">
            <v>ORENDA CHARTER SCHOOL</v>
          </cell>
          <cell r="D129">
            <v>2280013</v>
          </cell>
          <cell r="E129">
            <v>2089308</v>
          </cell>
          <cell r="F129">
            <v>3211570</v>
          </cell>
          <cell r="G129">
            <v>1180059</v>
          </cell>
          <cell r="I129">
            <v>8777</v>
          </cell>
          <cell r="J129">
            <v>648206</v>
          </cell>
          <cell r="K129">
            <v>125610</v>
          </cell>
          <cell r="L129">
            <v>316806</v>
          </cell>
          <cell r="M129">
            <v>1099399</v>
          </cell>
          <cell r="O129">
            <v>72544</v>
          </cell>
          <cell r="P129">
            <v>267869</v>
          </cell>
          <cell r="Q129">
            <v>104631</v>
          </cell>
          <cell r="R129">
            <v>39281</v>
          </cell>
          <cell r="S129">
            <v>484325</v>
          </cell>
          <cell r="U129">
            <v>370387</v>
          </cell>
          <cell r="V129">
            <v>119301</v>
          </cell>
          <cell r="W129">
            <v>489688</v>
          </cell>
          <cell r="AB129">
            <v>4.1422820000000001E-5</v>
          </cell>
          <cell r="AC129">
            <v>4.0192045000000001E-5</v>
          </cell>
          <cell r="AD129">
            <v>-46608</v>
          </cell>
          <cell r="AF129">
            <v>140677</v>
          </cell>
          <cell r="AG129">
            <v>140659</v>
          </cell>
          <cell r="AH129">
            <v>18</v>
          </cell>
          <cell r="AI129">
            <v>-1</v>
          </cell>
          <cell r="AK129">
            <v>316806</v>
          </cell>
          <cell r="AL129">
            <v>-39281</v>
          </cell>
          <cell r="AM129">
            <v>119301</v>
          </cell>
          <cell r="AN129">
            <v>119305</v>
          </cell>
          <cell r="AO129">
            <v>110322</v>
          </cell>
          <cell r="AP129">
            <v>25559</v>
          </cell>
          <cell r="AQ129">
            <v>19421</v>
          </cell>
          <cell r="AR129">
            <v>5571</v>
          </cell>
          <cell r="AS129">
            <v>-2653</v>
          </cell>
        </row>
        <row r="130">
          <cell r="B130" t="str">
            <v>2187</v>
          </cell>
          <cell r="C130" t="str">
            <v>PANOLA CHARTER SCHOOL</v>
          </cell>
          <cell r="D130">
            <v>122968</v>
          </cell>
          <cell r="E130">
            <v>251575</v>
          </cell>
          <cell r="F130">
            <v>386707</v>
          </cell>
          <cell r="G130">
            <v>142092</v>
          </cell>
          <cell r="I130">
            <v>1057</v>
          </cell>
          <cell r="J130">
            <v>78051</v>
          </cell>
          <cell r="K130">
            <v>15125</v>
          </cell>
          <cell r="L130">
            <v>103227</v>
          </cell>
          <cell r="M130">
            <v>197460</v>
          </cell>
          <cell r="O130">
            <v>8735</v>
          </cell>
          <cell r="P130">
            <v>32254</v>
          </cell>
          <cell r="Q130">
            <v>12599</v>
          </cell>
          <cell r="R130">
            <v>11039</v>
          </cell>
          <cell r="S130">
            <v>64627</v>
          </cell>
          <cell r="U130">
            <v>44599</v>
          </cell>
          <cell r="V130">
            <v>23172</v>
          </cell>
          <cell r="W130">
            <v>67771</v>
          </cell>
          <cell r="AB130">
            <v>2.234065E-6</v>
          </cell>
          <cell r="AC130">
            <v>4.8395479999999996E-6</v>
          </cell>
          <cell r="AD130">
            <v>98667</v>
          </cell>
          <cell r="AF130">
            <v>16939</v>
          </cell>
          <cell r="AG130">
            <v>16937</v>
          </cell>
          <cell r="AH130">
            <v>2</v>
          </cell>
          <cell r="AI130">
            <v>-1</v>
          </cell>
          <cell r="AK130">
            <v>103227</v>
          </cell>
          <cell r="AL130">
            <v>-11039</v>
          </cell>
          <cell r="AM130">
            <v>23172</v>
          </cell>
          <cell r="AN130">
            <v>23172</v>
          </cell>
          <cell r="AO130">
            <v>22269</v>
          </cell>
          <cell r="AP130">
            <v>13656</v>
          </cell>
          <cell r="AQ130">
            <v>13172</v>
          </cell>
          <cell r="AR130">
            <v>14299</v>
          </cell>
          <cell r="AS130">
            <v>5620</v>
          </cell>
        </row>
        <row r="131">
          <cell r="B131" t="str">
            <v>2113</v>
          </cell>
          <cell r="C131" t="str">
            <v>PASO DEL NORTE ACADEMY</v>
          </cell>
          <cell r="D131">
            <v>314561</v>
          </cell>
          <cell r="E131">
            <v>280001</v>
          </cell>
          <cell r="F131">
            <v>430402</v>
          </cell>
          <cell r="G131">
            <v>158147</v>
          </cell>
          <cell r="I131">
            <v>1176</v>
          </cell>
          <cell r="J131">
            <v>86870</v>
          </cell>
          <cell r="K131">
            <v>16834</v>
          </cell>
          <cell r="L131">
            <v>7582</v>
          </cell>
          <cell r="M131">
            <v>112462</v>
          </cell>
          <cell r="O131">
            <v>9722</v>
          </cell>
          <cell r="P131">
            <v>35899</v>
          </cell>
          <cell r="Q131">
            <v>14022</v>
          </cell>
          <cell r="R131">
            <v>59503</v>
          </cell>
          <cell r="S131">
            <v>119146</v>
          </cell>
          <cell r="U131">
            <v>49638</v>
          </cell>
          <cell r="V131">
            <v>-12738</v>
          </cell>
          <cell r="W131">
            <v>36900</v>
          </cell>
          <cell r="AB131">
            <v>5.7148839999999997E-6</v>
          </cell>
          <cell r="AC131">
            <v>5.3863859999999998E-6</v>
          </cell>
          <cell r="AD131">
            <v>-12440</v>
          </cell>
          <cell r="AF131">
            <v>18853</v>
          </cell>
          <cell r="AG131">
            <v>18851</v>
          </cell>
          <cell r="AH131">
            <v>2</v>
          </cell>
          <cell r="AI131">
            <v>1</v>
          </cell>
          <cell r="AK131">
            <v>7582</v>
          </cell>
          <cell r="AL131">
            <v>-59503</v>
          </cell>
          <cell r="AM131">
            <v>-12738</v>
          </cell>
          <cell r="AN131">
            <v>-12738</v>
          </cell>
          <cell r="AO131">
            <v>-13042</v>
          </cell>
          <cell r="AP131">
            <v>-14894</v>
          </cell>
          <cell r="AQ131">
            <v>-8770</v>
          </cell>
          <cell r="AR131">
            <v>-1770</v>
          </cell>
          <cell r="AS131">
            <v>-707</v>
          </cell>
        </row>
        <row r="132">
          <cell r="B132" t="str">
            <v>2039</v>
          </cell>
          <cell r="C132" t="str">
            <v>PEGASUS SCHOOL OF LIBERAL ARTS &amp; SCIENCE</v>
          </cell>
          <cell r="D132">
            <v>1556172</v>
          </cell>
          <cell r="E132">
            <v>1422996</v>
          </cell>
          <cell r="F132">
            <v>2187352</v>
          </cell>
          <cell r="G132">
            <v>803721</v>
          </cell>
          <cell r="I132">
            <v>5978</v>
          </cell>
          <cell r="J132">
            <v>441483</v>
          </cell>
          <cell r="K132">
            <v>85551</v>
          </cell>
          <cell r="L132">
            <v>113060</v>
          </cell>
          <cell r="M132">
            <v>646072</v>
          </cell>
          <cell r="O132">
            <v>49409</v>
          </cell>
          <cell r="P132">
            <v>182442</v>
          </cell>
          <cell r="Q132">
            <v>71262</v>
          </cell>
          <cell r="R132">
            <v>94837</v>
          </cell>
          <cell r="S132">
            <v>397950</v>
          </cell>
          <cell r="U132">
            <v>252265</v>
          </cell>
          <cell r="V132">
            <v>26030</v>
          </cell>
          <cell r="W132">
            <v>278295</v>
          </cell>
          <cell r="AB132">
            <v>2.8272233E-5</v>
          </cell>
          <cell r="AC132">
            <v>2.73742E-5</v>
          </cell>
          <cell r="AD132">
            <v>-34008</v>
          </cell>
          <cell r="AF132">
            <v>95813</v>
          </cell>
          <cell r="AG132">
            <v>95801</v>
          </cell>
          <cell r="AH132">
            <v>12</v>
          </cell>
          <cell r="AI132">
            <v>1</v>
          </cell>
          <cell r="AK132">
            <v>113060</v>
          </cell>
          <cell r="AL132">
            <v>-94837</v>
          </cell>
          <cell r="AM132">
            <v>26030</v>
          </cell>
          <cell r="AN132">
            <v>26029</v>
          </cell>
          <cell r="AO132">
            <v>21070</v>
          </cell>
          <cell r="AP132">
            <v>-19857</v>
          </cell>
          <cell r="AQ132">
            <v>-2225</v>
          </cell>
          <cell r="AR132">
            <v>-4857</v>
          </cell>
          <cell r="AS132">
            <v>-1937</v>
          </cell>
        </row>
        <row r="133">
          <cell r="B133" t="str">
            <v>2133</v>
          </cell>
          <cell r="C133" t="str">
            <v>PINEYWOODS ACADEMY</v>
          </cell>
          <cell r="D133">
            <v>1725609</v>
          </cell>
          <cell r="E133">
            <v>1690671</v>
          </cell>
          <cell r="F133">
            <v>2598806</v>
          </cell>
          <cell r="G133">
            <v>954905</v>
          </cell>
          <cell r="I133">
            <v>7102</v>
          </cell>
          <cell r="J133">
            <v>524529</v>
          </cell>
          <cell r="K133">
            <v>101644</v>
          </cell>
          <cell r="L133">
            <v>279869</v>
          </cell>
          <cell r="M133">
            <v>913144</v>
          </cell>
          <cell r="O133">
            <v>58703</v>
          </cell>
          <cell r="P133">
            <v>216760</v>
          </cell>
          <cell r="Q133">
            <v>84667</v>
          </cell>
          <cell r="R133">
            <v>27710</v>
          </cell>
          <cell r="S133">
            <v>387840</v>
          </cell>
          <cell r="U133">
            <v>299718</v>
          </cell>
          <cell r="V133">
            <v>110388</v>
          </cell>
          <cell r="W133">
            <v>410106</v>
          </cell>
          <cell r="AB133">
            <v>3.1350528999999997E-5</v>
          </cell>
          <cell r="AC133">
            <v>3.2523451000000001E-5</v>
          </cell>
          <cell r="AD133">
            <v>44417</v>
          </cell>
          <cell r="AF133">
            <v>113836</v>
          </cell>
          <cell r="AG133">
            <v>113821</v>
          </cell>
          <cell r="AH133">
            <v>15</v>
          </cell>
          <cell r="AI133">
            <v>-1</v>
          </cell>
          <cell r="AK133">
            <v>279869</v>
          </cell>
          <cell r="AL133">
            <v>-27710</v>
          </cell>
          <cell r="AM133">
            <v>110388</v>
          </cell>
          <cell r="AN133">
            <v>110387</v>
          </cell>
          <cell r="AO133">
            <v>103435</v>
          </cell>
          <cell r="AP133">
            <v>30004</v>
          </cell>
          <cell r="AQ133">
            <v>1193</v>
          </cell>
          <cell r="AR133">
            <v>4607</v>
          </cell>
          <cell r="AS133">
            <v>2533</v>
          </cell>
        </row>
        <row r="134">
          <cell r="B134" t="str">
            <v>2346</v>
          </cell>
          <cell r="C134" t="str">
            <v>PIONEER TECHNOLGY &amp; ARTS ACADEMY</v>
          </cell>
          <cell r="D134">
            <v>497527</v>
          </cell>
          <cell r="E134">
            <v>1024493</v>
          </cell>
          <cell r="F134">
            <v>1574794</v>
          </cell>
          <cell r="G134">
            <v>578642</v>
          </cell>
          <cell r="I134">
            <v>4304</v>
          </cell>
          <cell r="J134">
            <v>317848</v>
          </cell>
          <cell r="K134">
            <v>61593</v>
          </cell>
          <cell r="L134">
            <v>529292</v>
          </cell>
          <cell r="M134">
            <v>913037</v>
          </cell>
          <cell r="O134">
            <v>35572</v>
          </cell>
          <cell r="P134">
            <v>131350</v>
          </cell>
          <cell r="Q134">
            <v>51306</v>
          </cell>
          <cell r="R134">
            <v>0</v>
          </cell>
          <cell r="S134">
            <v>218228</v>
          </cell>
          <cell r="U134">
            <v>181619</v>
          </cell>
          <cell r="V134">
            <v>110526</v>
          </cell>
          <cell r="W134">
            <v>292145</v>
          </cell>
          <cell r="AB134">
            <v>9.0389689999999995E-6</v>
          </cell>
          <cell r="AC134">
            <v>1.9708177999999999E-5</v>
          </cell>
          <cell r="AD134">
            <v>404032</v>
          </cell>
          <cell r="AF134">
            <v>68981</v>
          </cell>
          <cell r="AG134">
            <v>68972</v>
          </cell>
          <cell r="AH134">
            <v>9</v>
          </cell>
          <cell r="AI134">
            <v>0</v>
          </cell>
          <cell r="AK134">
            <v>529292</v>
          </cell>
          <cell r="AL134">
            <v>0</v>
          </cell>
          <cell r="AM134">
            <v>110526</v>
          </cell>
          <cell r="AN134">
            <v>110526</v>
          </cell>
          <cell r="AO134">
            <v>110526</v>
          </cell>
          <cell r="AP134">
            <v>110526</v>
          </cell>
          <cell r="AQ134">
            <v>102193</v>
          </cell>
          <cell r="AR134">
            <v>72510</v>
          </cell>
          <cell r="AS134">
            <v>23011</v>
          </cell>
        </row>
        <row r="135">
          <cell r="B135" t="str">
            <v>2041</v>
          </cell>
          <cell r="C135" t="str">
            <v>POR VIDA ACADEMY</v>
          </cell>
          <cell r="D135">
            <v>1652573</v>
          </cell>
          <cell r="E135">
            <v>1301360</v>
          </cell>
          <cell r="F135">
            <v>2000380</v>
          </cell>
          <cell r="G135">
            <v>735019</v>
          </cell>
          <cell r="I135">
            <v>5467</v>
          </cell>
          <cell r="J135">
            <v>403746</v>
          </cell>
          <cell r="K135">
            <v>78238</v>
          </cell>
          <cell r="L135">
            <v>91348</v>
          </cell>
          <cell r="M135">
            <v>578799</v>
          </cell>
          <cell r="O135">
            <v>45185</v>
          </cell>
          <cell r="P135">
            <v>166847</v>
          </cell>
          <cell r="Q135">
            <v>65171</v>
          </cell>
          <cell r="R135">
            <v>372284</v>
          </cell>
          <cell r="S135">
            <v>649487</v>
          </cell>
          <cell r="U135">
            <v>230702</v>
          </cell>
          <cell r="V135">
            <v>-86247</v>
          </cell>
          <cell r="W135">
            <v>144455</v>
          </cell>
          <cell r="AB135">
            <v>3.0023625999999999E-5</v>
          </cell>
          <cell r="AC135">
            <v>2.5034281E-5</v>
          </cell>
          <cell r="AD135">
            <v>-188941</v>
          </cell>
          <cell r="AF135">
            <v>87623</v>
          </cell>
          <cell r="AG135">
            <v>87612</v>
          </cell>
          <cell r="AH135">
            <v>11</v>
          </cell>
          <cell r="AI135">
            <v>-1</v>
          </cell>
          <cell r="AK135">
            <v>91348</v>
          </cell>
          <cell r="AL135">
            <v>-372284</v>
          </cell>
          <cell r="AM135">
            <v>-86247</v>
          </cell>
          <cell r="AN135">
            <v>-86243</v>
          </cell>
          <cell r="AO135">
            <v>-83160</v>
          </cell>
          <cell r="AP135">
            <v>-45591</v>
          </cell>
          <cell r="AQ135">
            <v>-19925</v>
          </cell>
          <cell r="AR135">
            <v>-35256</v>
          </cell>
          <cell r="AS135">
            <v>-10761</v>
          </cell>
        </row>
        <row r="136">
          <cell r="B136" t="str">
            <v>2183</v>
          </cell>
          <cell r="C136" t="str">
            <v>PREMIER HIGH SCHOOLS</v>
          </cell>
          <cell r="D136">
            <v>6492390</v>
          </cell>
          <cell r="E136">
            <v>6622704</v>
          </cell>
          <cell r="F136">
            <v>10180059</v>
          </cell>
          <cell r="G136">
            <v>3740561</v>
          </cell>
          <cell r="I136">
            <v>27821</v>
          </cell>
          <cell r="J136">
            <v>2054688</v>
          </cell>
          <cell r="K136">
            <v>398159</v>
          </cell>
          <cell r="L136">
            <v>1447933</v>
          </cell>
          <cell r="M136">
            <v>3928601</v>
          </cell>
          <cell r="O136">
            <v>229951</v>
          </cell>
          <cell r="P136">
            <v>849094</v>
          </cell>
          <cell r="Q136">
            <v>331659</v>
          </cell>
          <cell r="R136">
            <v>42</v>
          </cell>
          <cell r="S136">
            <v>1410746</v>
          </cell>
          <cell r="U136">
            <v>1174056</v>
          </cell>
          <cell r="V136">
            <v>433745</v>
          </cell>
          <cell r="W136">
            <v>1607801</v>
          </cell>
          <cell r="AB136">
            <v>1.17952461E-4</v>
          </cell>
          <cell r="AC136">
            <v>1.2740104099999999E-4</v>
          </cell>
          <cell r="AD136">
            <v>357808</v>
          </cell>
          <cell r="AF136">
            <v>445919</v>
          </cell>
          <cell r="AG136">
            <v>445862</v>
          </cell>
          <cell r="AH136">
            <v>57</v>
          </cell>
          <cell r="AI136">
            <v>-2</v>
          </cell>
          <cell r="AK136">
            <v>1447933</v>
          </cell>
          <cell r="AL136">
            <v>-42</v>
          </cell>
          <cell r="AM136">
            <v>433745</v>
          </cell>
          <cell r="AN136">
            <v>433750</v>
          </cell>
          <cell r="AO136">
            <v>417811</v>
          </cell>
          <cell r="AP136">
            <v>258092</v>
          </cell>
          <cell r="AQ136">
            <v>201980</v>
          </cell>
          <cell r="AR136">
            <v>115877</v>
          </cell>
          <cell r="AS136">
            <v>20381</v>
          </cell>
        </row>
        <row r="137">
          <cell r="B137" t="str">
            <v>2369</v>
          </cell>
          <cell r="C137" t="str">
            <v>PROMESA ACADEMY CHARTER SCHOOL</v>
          </cell>
          <cell r="D137">
            <v>0</v>
          </cell>
          <cell r="E137">
            <v>214638</v>
          </cell>
          <cell r="F137">
            <v>329930</v>
          </cell>
          <cell r="G137">
            <v>121230</v>
          </cell>
          <cell r="I137">
            <v>902</v>
          </cell>
          <cell r="J137">
            <v>66591</v>
          </cell>
          <cell r="K137">
            <v>12904</v>
          </cell>
          <cell r="L137">
            <v>131787</v>
          </cell>
          <cell r="M137">
            <v>212184</v>
          </cell>
          <cell r="O137">
            <v>7453</v>
          </cell>
          <cell r="P137">
            <v>27519</v>
          </cell>
          <cell r="Q137">
            <v>10749</v>
          </cell>
          <cell r="R137">
            <v>0</v>
          </cell>
          <cell r="S137">
            <v>45721</v>
          </cell>
          <cell r="U137">
            <v>38051</v>
          </cell>
          <cell r="V137">
            <v>24576</v>
          </cell>
          <cell r="W137">
            <v>62627</v>
          </cell>
          <cell r="AB137">
            <v>0</v>
          </cell>
          <cell r="AC137">
            <v>4.129001E-6</v>
          </cell>
          <cell r="AD137">
            <v>156361</v>
          </cell>
          <cell r="AF137">
            <v>14452</v>
          </cell>
          <cell r="AG137">
            <v>14450</v>
          </cell>
          <cell r="AH137">
            <v>2</v>
          </cell>
          <cell r="AI137">
            <v>0</v>
          </cell>
          <cell r="AK137">
            <v>131787</v>
          </cell>
          <cell r="AL137">
            <v>0</v>
          </cell>
          <cell r="AM137">
            <v>24576</v>
          </cell>
          <cell r="AN137">
            <v>24576</v>
          </cell>
          <cell r="AO137">
            <v>24576</v>
          </cell>
          <cell r="AP137">
            <v>24576</v>
          </cell>
          <cell r="AQ137">
            <v>24576</v>
          </cell>
          <cell r="AR137">
            <v>24576</v>
          </cell>
          <cell r="AS137">
            <v>8907</v>
          </cell>
        </row>
        <row r="138">
          <cell r="B138" t="str">
            <v>2233</v>
          </cell>
          <cell r="C138" t="str">
            <v>PROMISE COMMUNITY SCHOOL</v>
          </cell>
          <cell r="D138">
            <v>17942516</v>
          </cell>
          <cell r="E138">
            <v>17558553</v>
          </cell>
          <cell r="F138">
            <v>26990046</v>
          </cell>
          <cell r="G138">
            <v>9917223</v>
          </cell>
          <cell r="I138">
            <v>73762</v>
          </cell>
          <cell r="J138">
            <v>5447525</v>
          </cell>
          <cell r="K138">
            <v>1055626</v>
          </cell>
          <cell r="L138">
            <v>928215</v>
          </cell>
          <cell r="M138">
            <v>7505128</v>
          </cell>
          <cell r="O138">
            <v>609661</v>
          </cell>
          <cell r="P138">
            <v>2251175</v>
          </cell>
          <cell r="Q138">
            <v>879317</v>
          </cell>
          <cell r="R138">
            <v>578024</v>
          </cell>
          <cell r="S138">
            <v>4318177</v>
          </cell>
          <cell r="U138">
            <v>3112734</v>
          </cell>
          <cell r="V138">
            <v>230532</v>
          </cell>
          <cell r="W138">
            <v>3343266</v>
          </cell>
          <cell r="AB138">
            <v>3.25976097E-4</v>
          </cell>
          <cell r="AC138">
            <v>3.3777408299999999E-4</v>
          </cell>
          <cell r="AD138">
            <v>446778</v>
          </cell>
          <cell r="AF138">
            <v>1182250</v>
          </cell>
          <cell r="AG138">
            <v>1182099</v>
          </cell>
          <cell r="AH138">
            <v>151</v>
          </cell>
          <cell r="AI138">
            <v>-1</v>
          </cell>
          <cell r="AK138">
            <v>928215</v>
          </cell>
          <cell r="AL138">
            <v>-578024</v>
          </cell>
          <cell r="AM138">
            <v>230532</v>
          </cell>
          <cell r="AN138">
            <v>230550</v>
          </cell>
          <cell r="AO138">
            <v>203183</v>
          </cell>
          <cell r="AP138">
            <v>-54970</v>
          </cell>
          <cell r="AQ138">
            <v>-52803</v>
          </cell>
          <cell r="AR138">
            <v>-1221</v>
          </cell>
          <cell r="AS138">
            <v>25452</v>
          </cell>
        </row>
        <row r="139">
          <cell r="B139" t="str">
            <v>2117</v>
          </cell>
          <cell r="C139" t="str">
            <v>RADIANCE ACADEMY OF LEARNING</v>
          </cell>
          <cell r="D139">
            <v>1185862</v>
          </cell>
          <cell r="E139">
            <v>1332356</v>
          </cell>
          <cell r="F139">
            <v>2048025</v>
          </cell>
          <cell r="G139">
            <v>752526</v>
          </cell>
          <cell r="I139">
            <v>5597</v>
          </cell>
          <cell r="J139">
            <v>413362</v>
          </cell>
          <cell r="K139">
            <v>80102</v>
          </cell>
          <cell r="L139">
            <v>280770</v>
          </cell>
          <cell r="M139">
            <v>779831</v>
          </cell>
          <cell r="O139">
            <v>46262</v>
          </cell>
          <cell r="P139">
            <v>170821</v>
          </cell>
          <cell r="Q139">
            <v>66723</v>
          </cell>
          <cell r="R139">
            <v>45400</v>
          </cell>
          <cell r="S139">
            <v>329206</v>
          </cell>
          <cell r="U139">
            <v>236197</v>
          </cell>
          <cell r="V139">
            <v>58667</v>
          </cell>
          <cell r="W139">
            <v>294864</v>
          </cell>
          <cell r="AB139">
            <v>2.1544509000000001E-5</v>
          </cell>
          <cell r="AC139">
            <v>2.5630546E-5</v>
          </cell>
          <cell r="AD139">
            <v>154734</v>
          </cell>
          <cell r="AF139">
            <v>89710</v>
          </cell>
          <cell r="AG139">
            <v>89699</v>
          </cell>
          <cell r="AH139">
            <v>11</v>
          </cell>
          <cell r="AI139">
            <v>1</v>
          </cell>
          <cell r="AK139">
            <v>280770</v>
          </cell>
          <cell r="AL139">
            <v>-45400</v>
          </cell>
          <cell r="AM139">
            <v>58667</v>
          </cell>
          <cell r="AN139">
            <v>58668</v>
          </cell>
          <cell r="AO139">
            <v>56868</v>
          </cell>
          <cell r="AP139">
            <v>42927</v>
          </cell>
          <cell r="AQ139">
            <v>45155</v>
          </cell>
          <cell r="AR139">
            <v>22938</v>
          </cell>
          <cell r="AS139">
            <v>8814</v>
          </cell>
        </row>
        <row r="140">
          <cell r="B140" t="str">
            <v>2108</v>
          </cell>
          <cell r="C140" t="str">
            <v>RANCH ACADEMY</v>
          </cell>
          <cell r="D140">
            <v>349265</v>
          </cell>
          <cell r="E140">
            <v>296992</v>
          </cell>
          <cell r="F140">
            <v>456519</v>
          </cell>
          <cell r="G140">
            <v>167743</v>
          </cell>
          <cell r="I140">
            <v>1248</v>
          </cell>
          <cell r="J140">
            <v>92141</v>
          </cell>
          <cell r="K140">
            <v>17855</v>
          </cell>
          <cell r="L140">
            <v>72543</v>
          </cell>
          <cell r="M140">
            <v>183787</v>
          </cell>
          <cell r="O140">
            <v>10312</v>
          </cell>
          <cell r="P140">
            <v>38077</v>
          </cell>
          <cell r="Q140">
            <v>14873</v>
          </cell>
          <cell r="R140">
            <v>115325</v>
          </cell>
          <cell r="S140">
            <v>178587</v>
          </cell>
          <cell r="U140">
            <v>52650</v>
          </cell>
          <cell r="V140">
            <v>7596</v>
          </cell>
          <cell r="W140">
            <v>60246</v>
          </cell>
          <cell r="AB140">
            <v>6.3453860000000003E-6</v>
          </cell>
          <cell r="AC140">
            <v>5.7132319999999998E-6</v>
          </cell>
          <cell r="AD140">
            <v>-23939</v>
          </cell>
          <cell r="AF140">
            <v>19997</v>
          </cell>
          <cell r="AG140">
            <v>19994</v>
          </cell>
          <cell r="AH140">
            <v>3</v>
          </cell>
          <cell r="AI140">
            <v>0</v>
          </cell>
          <cell r="AK140">
            <v>72543</v>
          </cell>
          <cell r="AL140">
            <v>-115325</v>
          </cell>
          <cell r="AM140">
            <v>7596</v>
          </cell>
          <cell r="AN140">
            <v>7599</v>
          </cell>
          <cell r="AO140">
            <v>3901</v>
          </cell>
          <cell r="AP140">
            <v>-29277</v>
          </cell>
          <cell r="AQ140">
            <v>-19895</v>
          </cell>
          <cell r="AR140">
            <v>-3746</v>
          </cell>
          <cell r="AS140">
            <v>-1364</v>
          </cell>
        </row>
        <row r="141">
          <cell r="B141" t="str">
            <v>2055</v>
          </cell>
          <cell r="C141" t="str">
            <v>RAPOPORT ACADEMY</v>
          </cell>
          <cell r="D141">
            <v>1973098</v>
          </cell>
          <cell r="E141">
            <v>2009495</v>
          </cell>
          <cell r="F141">
            <v>3088885</v>
          </cell>
          <cell r="G141">
            <v>1134980</v>
          </cell>
          <cell r="I141">
            <v>8442</v>
          </cell>
          <cell r="J141">
            <v>623444</v>
          </cell>
          <cell r="K141">
            <v>120811</v>
          </cell>
          <cell r="L141">
            <v>360408</v>
          </cell>
          <cell r="M141">
            <v>1113105</v>
          </cell>
          <cell r="O141">
            <v>69773</v>
          </cell>
          <cell r="P141">
            <v>257637</v>
          </cell>
          <cell r="Q141">
            <v>100634</v>
          </cell>
          <cell r="R141">
            <v>11</v>
          </cell>
          <cell r="S141">
            <v>428055</v>
          </cell>
          <cell r="U141">
            <v>356238</v>
          </cell>
          <cell r="V141">
            <v>129462</v>
          </cell>
          <cell r="W141">
            <v>485700</v>
          </cell>
          <cell r="AB141">
            <v>3.5846858999999998E-5</v>
          </cell>
          <cell r="AC141">
            <v>3.8656669000000001E-5</v>
          </cell>
          <cell r="AD141">
            <v>106405</v>
          </cell>
          <cell r="AF141">
            <v>135303</v>
          </cell>
          <cell r="AG141">
            <v>135286</v>
          </cell>
          <cell r="AH141">
            <v>17</v>
          </cell>
          <cell r="AI141">
            <v>2</v>
          </cell>
          <cell r="AK141">
            <v>360408</v>
          </cell>
          <cell r="AL141">
            <v>-11</v>
          </cell>
          <cell r="AM141">
            <v>129462</v>
          </cell>
          <cell r="AN141">
            <v>129465</v>
          </cell>
          <cell r="AO141">
            <v>122031</v>
          </cell>
          <cell r="AP141">
            <v>50205</v>
          </cell>
          <cell r="AQ141">
            <v>35423</v>
          </cell>
          <cell r="AR141">
            <v>17211</v>
          </cell>
          <cell r="AS141">
            <v>6062</v>
          </cell>
        </row>
        <row r="142">
          <cell r="B142" t="str">
            <v>2033</v>
          </cell>
          <cell r="C142" t="str">
            <v>RAUL YZAGUIRRE SCHOOL</v>
          </cell>
          <cell r="D142">
            <v>3182391</v>
          </cell>
          <cell r="E142">
            <v>3275151</v>
          </cell>
          <cell r="F142">
            <v>5034383</v>
          </cell>
          <cell r="G142">
            <v>1849834</v>
          </cell>
          <cell r="I142">
            <v>13759</v>
          </cell>
          <cell r="J142">
            <v>1016113</v>
          </cell>
          <cell r="K142">
            <v>196903</v>
          </cell>
          <cell r="L142">
            <v>568615</v>
          </cell>
          <cell r="M142">
            <v>1795390</v>
          </cell>
          <cell r="O142">
            <v>113718</v>
          </cell>
          <cell r="P142">
            <v>419906</v>
          </cell>
          <cell r="Q142">
            <v>164017</v>
          </cell>
          <cell r="R142">
            <v>341300</v>
          </cell>
          <cell r="S142">
            <v>1038941</v>
          </cell>
          <cell r="U142">
            <v>580610</v>
          </cell>
          <cell r="V142">
            <v>117511</v>
          </cell>
          <cell r="W142">
            <v>698121</v>
          </cell>
          <cell r="AB142">
            <v>5.7817045999999998E-5</v>
          </cell>
          <cell r="AC142">
            <v>6.3004116000000006E-5</v>
          </cell>
          <cell r="AD142">
            <v>196429</v>
          </cell>
          <cell r="AF142">
            <v>220522</v>
          </cell>
          <cell r="AG142">
            <v>220494</v>
          </cell>
          <cell r="AH142">
            <v>28</v>
          </cell>
          <cell r="AI142">
            <v>0</v>
          </cell>
          <cell r="AK142">
            <v>568615</v>
          </cell>
          <cell r="AL142">
            <v>-341300</v>
          </cell>
          <cell r="AM142">
            <v>117511</v>
          </cell>
          <cell r="AN142">
            <v>117514</v>
          </cell>
          <cell r="AO142">
            <v>106298</v>
          </cell>
          <cell r="AP142">
            <v>4213</v>
          </cell>
          <cell r="AQ142">
            <v>820</v>
          </cell>
          <cell r="AR142">
            <v>-12719</v>
          </cell>
          <cell r="AS142">
            <v>11189</v>
          </cell>
        </row>
        <row r="143">
          <cell r="B143" t="str">
            <v>2368</v>
          </cell>
          <cell r="C143" t="str">
            <v>RELAY LAB SCHOOLS TEXAS</v>
          </cell>
          <cell r="D143">
            <v>0</v>
          </cell>
          <cell r="E143">
            <v>35555</v>
          </cell>
          <cell r="F143">
            <v>54654</v>
          </cell>
          <cell r="G143">
            <v>20082</v>
          </cell>
          <cell r="I143">
            <v>149</v>
          </cell>
          <cell r="J143">
            <v>11031</v>
          </cell>
          <cell r="K143">
            <v>2138</v>
          </cell>
          <cell r="L143">
            <v>21832</v>
          </cell>
          <cell r="M143">
            <v>35150</v>
          </cell>
          <cell r="O143">
            <v>1235</v>
          </cell>
          <cell r="P143">
            <v>4559</v>
          </cell>
          <cell r="Q143">
            <v>1781</v>
          </cell>
          <cell r="R143">
            <v>0</v>
          </cell>
          <cell r="S143">
            <v>7575</v>
          </cell>
          <cell r="U143">
            <v>6303</v>
          </cell>
          <cell r="V143">
            <v>4071</v>
          </cell>
          <cell r="W143">
            <v>10374</v>
          </cell>
          <cell r="AB143">
            <v>0</v>
          </cell>
          <cell r="AC143">
            <v>6.8397600000000001E-7</v>
          </cell>
          <cell r="AD143">
            <v>25901</v>
          </cell>
          <cell r="AF143">
            <v>2394</v>
          </cell>
          <cell r="AG143">
            <v>2394</v>
          </cell>
          <cell r="AH143">
            <v>0</v>
          </cell>
          <cell r="AI143">
            <v>2</v>
          </cell>
          <cell r="AK143">
            <v>21832</v>
          </cell>
          <cell r="AL143">
            <v>0</v>
          </cell>
          <cell r="AM143">
            <v>4071</v>
          </cell>
          <cell r="AN143">
            <v>4071</v>
          </cell>
          <cell r="AO143">
            <v>4071</v>
          </cell>
          <cell r="AP143">
            <v>4071</v>
          </cell>
          <cell r="AQ143">
            <v>4071</v>
          </cell>
          <cell r="AR143">
            <v>4071</v>
          </cell>
          <cell r="AS143">
            <v>1477</v>
          </cell>
        </row>
        <row r="144">
          <cell r="B144" t="str">
            <v>2358</v>
          </cell>
          <cell r="C144" t="str">
            <v>REVE PREPARATORY CHARTER SCHOOL</v>
          </cell>
          <cell r="D144">
            <v>0</v>
          </cell>
          <cell r="E144">
            <v>152647</v>
          </cell>
          <cell r="F144">
            <v>234640</v>
          </cell>
          <cell r="G144">
            <v>86216</v>
          </cell>
          <cell r="I144">
            <v>641</v>
          </cell>
          <cell r="J144">
            <v>47359</v>
          </cell>
          <cell r="K144">
            <v>9177</v>
          </cell>
          <cell r="L144">
            <v>93724</v>
          </cell>
          <cell r="M144">
            <v>150901</v>
          </cell>
          <cell r="O144">
            <v>5300</v>
          </cell>
          <cell r="P144">
            <v>19571</v>
          </cell>
          <cell r="Q144">
            <v>7644</v>
          </cell>
          <cell r="R144">
            <v>0</v>
          </cell>
          <cell r="S144">
            <v>32515</v>
          </cell>
          <cell r="U144">
            <v>27061</v>
          </cell>
          <cell r="V144">
            <v>17478</v>
          </cell>
          <cell r="W144">
            <v>44539</v>
          </cell>
          <cell r="AB144">
            <v>0</v>
          </cell>
          <cell r="AC144">
            <v>2.9364700000000002E-6</v>
          </cell>
          <cell r="AD144">
            <v>111201</v>
          </cell>
          <cell r="AF144">
            <v>10278</v>
          </cell>
          <cell r="AG144">
            <v>10277</v>
          </cell>
          <cell r="AH144">
            <v>1</v>
          </cell>
          <cell r="AI144">
            <v>0</v>
          </cell>
          <cell r="AK144">
            <v>93724</v>
          </cell>
          <cell r="AL144">
            <v>0</v>
          </cell>
          <cell r="AM144">
            <v>17478</v>
          </cell>
          <cell r="AN144">
            <v>17478</v>
          </cell>
          <cell r="AO144">
            <v>17478</v>
          </cell>
          <cell r="AP144">
            <v>17478</v>
          </cell>
          <cell r="AQ144">
            <v>17478</v>
          </cell>
          <cell r="AR144">
            <v>17478</v>
          </cell>
          <cell r="AS144">
            <v>6334</v>
          </cell>
        </row>
        <row r="145">
          <cell r="B145" t="str">
            <v>2070</v>
          </cell>
          <cell r="C145" t="str">
            <v>RICHARD MILBURN - KILLEEN</v>
          </cell>
          <cell r="D145">
            <v>1150520</v>
          </cell>
          <cell r="E145">
            <v>1167738</v>
          </cell>
          <cell r="F145">
            <v>1794984</v>
          </cell>
          <cell r="G145">
            <v>659549</v>
          </cell>
          <cell r="I145">
            <v>4906</v>
          </cell>
          <cell r="J145">
            <v>362290</v>
          </cell>
          <cell r="K145">
            <v>70205</v>
          </cell>
          <cell r="L145">
            <v>373469</v>
          </cell>
          <cell r="M145">
            <v>810870</v>
          </cell>
          <cell r="O145">
            <v>40546</v>
          </cell>
          <cell r="P145">
            <v>149715</v>
          </cell>
          <cell r="Q145">
            <v>58479</v>
          </cell>
          <cell r="R145">
            <v>248718</v>
          </cell>
          <cell r="S145">
            <v>497458</v>
          </cell>
          <cell r="U145">
            <v>207014</v>
          </cell>
          <cell r="V145">
            <v>89405</v>
          </cell>
          <cell r="W145">
            <v>296419</v>
          </cell>
          <cell r="AB145">
            <v>2.090243E-5</v>
          </cell>
          <cell r="AC145">
            <v>2.2463798000000001E-5</v>
          </cell>
          <cell r="AD145">
            <v>59127</v>
          </cell>
          <cell r="AF145">
            <v>78626</v>
          </cell>
          <cell r="AG145">
            <v>78616</v>
          </cell>
          <cell r="AH145">
            <v>10</v>
          </cell>
          <cell r="AI145">
            <v>-1</v>
          </cell>
          <cell r="AK145">
            <v>373469</v>
          </cell>
          <cell r="AL145">
            <v>-248718</v>
          </cell>
          <cell r="AM145">
            <v>89405</v>
          </cell>
          <cell r="AN145">
            <v>89406</v>
          </cell>
          <cell r="AO145">
            <v>81107</v>
          </cell>
          <cell r="AP145">
            <v>-565</v>
          </cell>
          <cell r="AQ145">
            <v>-22846</v>
          </cell>
          <cell r="AR145">
            <v>-25717</v>
          </cell>
          <cell r="AS145">
            <v>3366</v>
          </cell>
        </row>
        <row r="146">
          <cell r="B146" t="str">
            <v>2156</v>
          </cell>
          <cell r="C146" t="str">
            <v>RISE ACADEMY</v>
          </cell>
          <cell r="D146">
            <v>464979</v>
          </cell>
          <cell r="E146">
            <v>454629</v>
          </cell>
          <cell r="F146">
            <v>698830</v>
          </cell>
          <cell r="G146">
            <v>256778</v>
          </cell>
          <cell r="I146">
            <v>1910</v>
          </cell>
          <cell r="J146">
            <v>141048</v>
          </cell>
          <cell r="K146">
            <v>27332</v>
          </cell>
          <cell r="L146">
            <v>69389</v>
          </cell>
          <cell r="M146">
            <v>239679</v>
          </cell>
          <cell r="O146">
            <v>15785</v>
          </cell>
          <cell r="P146">
            <v>58288</v>
          </cell>
          <cell r="Q146">
            <v>22767</v>
          </cell>
          <cell r="R146">
            <v>20880</v>
          </cell>
          <cell r="S146">
            <v>117720</v>
          </cell>
          <cell r="U146">
            <v>80595</v>
          </cell>
          <cell r="V146">
            <v>25570</v>
          </cell>
          <cell r="W146">
            <v>106165</v>
          </cell>
          <cell r="AB146">
            <v>8.4476509999999997E-6</v>
          </cell>
          <cell r="AC146">
            <v>8.7456990000000006E-6</v>
          </cell>
          <cell r="AD146">
            <v>11287</v>
          </cell>
          <cell r="AF146">
            <v>30611</v>
          </cell>
          <cell r="AG146">
            <v>30607</v>
          </cell>
          <cell r="AH146">
            <v>4</v>
          </cell>
          <cell r="AI146">
            <v>0</v>
          </cell>
          <cell r="AK146">
            <v>69389</v>
          </cell>
          <cell r="AL146">
            <v>-20880</v>
          </cell>
          <cell r="AM146">
            <v>25570</v>
          </cell>
          <cell r="AN146">
            <v>25573</v>
          </cell>
          <cell r="AO146">
            <v>23340</v>
          </cell>
          <cell r="AP146">
            <v>1684</v>
          </cell>
          <cell r="AQ146">
            <v>-1565</v>
          </cell>
          <cell r="AR146">
            <v>-1164</v>
          </cell>
          <cell r="AS146">
            <v>641</v>
          </cell>
        </row>
        <row r="147">
          <cell r="B147" t="str">
            <v>2370</v>
          </cell>
          <cell r="C147" t="str">
            <v>RURAL SCHOOLS INNOVATION ZONE</v>
          </cell>
          <cell r="D147">
            <v>0</v>
          </cell>
          <cell r="E147">
            <v>21164</v>
          </cell>
          <cell r="F147">
            <v>32532</v>
          </cell>
          <cell r="G147">
            <v>11954</v>
          </cell>
          <cell r="I147">
            <v>89</v>
          </cell>
          <cell r="J147">
            <v>6566</v>
          </cell>
          <cell r="K147">
            <v>1272</v>
          </cell>
          <cell r="L147">
            <v>12995</v>
          </cell>
          <cell r="M147">
            <v>20922</v>
          </cell>
          <cell r="O147">
            <v>735</v>
          </cell>
          <cell r="P147">
            <v>2713</v>
          </cell>
          <cell r="Q147">
            <v>1060</v>
          </cell>
          <cell r="R147">
            <v>0</v>
          </cell>
          <cell r="S147">
            <v>4508</v>
          </cell>
          <cell r="U147">
            <v>3752</v>
          </cell>
          <cell r="V147">
            <v>2423</v>
          </cell>
          <cell r="W147">
            <v>6175</v>
          </cell>
          <cell r="AB147">
            <v>0</v>
          </cell>
          <cell r="AC147">
            <v>4.0712899999999999E-7</v>
          </cell>
          <cell r="AD147">
            <v>15418</v>
          </cell>
          <cell r="AF147">
            <v>1425</v>
          </cell>
          <cell r="AG147">
            <v>1425</v>
          </cell>
          <cell r="AH147">
            <v>0</v>
          </cell>
          <cell r="AI147">
            <v>0</v>
          </cell>
          <cell r="AK147">
            <v>12995</v>
          </cell>
          <cell r="AL147">
            <v>0</v>
          </cell>
          <cell r="AM147">
            <v>2423</v>
          </cell>
          <cell r="AN147">
            <v>2423</v>
          </cell>
          <cell r="AO147">
            <v>2423</v>
          </cell>
          <cell r="AP147">
            <v>2423</v>
          </cell>
          <cell r="AQ147">
            <v>2423</v>
          </cell>
          <cell r="AR147">
            <v>2423</v>
          </cell>
          <cell r="AS147">
            <v>880</v>
          </cell>
        </row>
        <row r="148">
          <cell r="B148" t="str">
            <v>2075</v>
          </cell>
          <cell r="C148" t="str">
            <v>SCHOOL OF EXCELLENCE IN EDUCATION</v>
          </cell>
          <cell r="D148">
            <v>2160328</v>
          </cell>
          <cell r="E148">
            <v>1907492</v>
          </cell>
          <cell r="F148">
            <v>2932093</v>
          </cell>
          <cell r="G148">
            <v>1077368</v>
          </cell>
          <cell r="I148">
            <v>8013</v>
          </cell>
          <cell r="J148">
            <v>591798</v>
          </cell>
          <cell r="K148">
            <v>114679</v>
          </cell>
          <cell r="L148">
            <v>303818</v>
          </cell>
          <cell r="M148">
            <v>1018308</v>
          </cell>
          <cell r="O148">
            <v>66231</v>
          </cell>
          <cell r="P148">
            <v>244559</v>
          </cell>
          <cell r="Q148">
            <v>95526</v>
          </cell>
          <cell r="R148">
            <v>592663</v>
          </cell>
          <cell r="S148">
            <v>998979</v>
          </cell>
          <cell r="U148">
            <v>338155</v>
          </cell>
          <cell r="V148">
            <v>5597</v>
          </cell>
          <cell r="W148">
            <v>343752</v>
          </cell>
          <cell r="AB148">
            <v>3.9248420999999999E-5</v>
          </cell>
          <cell r="AC148">
            <v>3.6694450999999998E-5</v>
          </cell>
          <cell r="AD148">
            <v>-96716</v>
          </cell>
          <cell r="AF148">
            <v>128435</v>
          </cell>
          <cell r="AG148">
            <v>128419</v>
          </cell>
          <cell r="AH148">
            <v>16</v>
          </cell>
          <cell r="AI148">
            <v>1</v>
          </cell>
          <cell r="AK148">
            <v>303818</v>
          </cell>
          <cell r="AL148">
            <v>-592663</v>
          </cell>
          <cell r="AM148">
            <v>5597</v>
          </cell>
          <cell r="AN148">
            <v>5601</v>
          </cell>
          <cell r="AO148">
            <v>-5661</v>
          </cell>
          <cell r="AP148">
            <v>-117457</v>
          </cell>
          <cell r="AQ148">
            <v>-120559</v>
          </cell>
          <cell r="AR148">
            <v>-45264</v>
          </cell>
          <cell r="AS148">
            <v>-5505</v>
          </cell>
        </row>
        <row r="149">
          <cell r="B149" t="str">
            <v>2291</v>
          </cell>
          <cell r="C149" t="str">
            <v>SCHOOL OF SCIENCE &amp; TECH-DISCOVERY</v>
          </cell>
          <cell r="D149">
            <v>3554024</v>
          </cell>
          <cell r="E149">
            <v>4053831</v>
          </cell>
          <cell r="F149">
            <v>6231328</v>
          </cell>
          <cell r="G149">
            <v>2289639</v>
          </cell>
          <cell r="I149">
            <v>17030</v>
          </cell>
          <cell r="J149">
            <v>1257698</v>
          </cell>
          <cell r="K149">
            <v>243718</v>
          </cell>
          <cell r="L149">
            <v>1282510</v>
          </cell>
          <cell r="M149">
            <v>2800956</v>
          </cell>
          <cell r="O149">
            <v>140755</v>
          </cell>
          <cell r="P149">
            <v>519740</v>
          </cell>
          <cell r="Q149">
            <v>203012</v>
          </cell>
          <cell r="R149">
            <v>12</v>
          </cell>
          <cell r="S149">
            <v>863519</v>
          </cell>
          <cell r="U149">
            <v>718653</v>
          </cell>
          <cell r="V149">
            <v>349295</v>
          </cell>
          <cell r="W149">
            <v>1067948</v>
          </cell>
          <cell r="AB149">
            <v>6.4568813999999996E-5</v>
          </cell>
          <cell r="AC149">
            <v>7.7983600000000003E-5</v>
          </cell>
          <cell r="AD149">
            <v>508004</v>
          </cell>
          <cell r="AF149">
            <v>272952</v>
          </cell>
          <cell r="AG149">
            <v>272917</v>
          </cell>
          <cell r="AH149">
            <v>35</v>
          </cell>
          <cell r="AI149">
            <v>-3</v>
          </cell>
          <cell r="AK149">
            <v>1282510</v>
          </cell>
          <cell r="AL149">
            <v>-12</v>
          </cell>
          <cell r="AM149">
            <v>349295</v>
          </cell>
          <cell r="AN149">
            <v>349294</v>
          </cell>
          <cell r="AO149">
            <v>340947</v>
          </cell>
          <cell r="AP149">
            <v>252370</v>
          </cell>
          <cell r="AQ149">
            <v>195386</v>
          </cell>
          <cell r="AR149">
            <v>115571</v>
          </cell>
          <cell r="AS149">
            <v>28930</v>
          </cell>
        </row>
        <row r="150">
          <cell r="B150" t="str">
            <v>2256</v>
          </cell>
          <cell r="C150" t="str">
            <v>SCHOOL OF SCIENCE &amp; TECHNOLOGY</v>
          </cell>
          <cell r="D150">
            <v>2939607</v>
          </cell>
          <cell r="E150">
            <v>3940185</v>
          </cell>
          <cell r="F150">
            <v>6056637</v>
          </cell>
          <cell r="G150">
            <v>2225451</v>
          </cell>
          <cell r="I150">
            <v>16552</v>
          </cell>
          <cell r="J150">
            <v>1222439</v>
          </cell>
          <cell r="K150">
            <v>236885</v>
          </cell>
          <cell r="L150">
            <v>1401085</v>
          </cell>
          <cell r="M150">
            <v>2876961</v>
          </cell>
          <cell r="O150">
            <v>136809</v>
          </cell>
          <cell r="P150">
            <v>505170</v>
          </cell>
          <cell r="Q150">
            <v>197321</v>
          </cell>
          <cell r="R150">
            <v>11</v>
          </cell>
          <cell r="S150">
            <v>839311</v>
          </cell>
          <cell r="U150">
            <v>698506</v>
          </cell>
          <cell r="V150">
            <v>355095</v>
          </cell>
          <cell r="W150">
            <v>1053601</v>
          </cell>
          <cell r="AB150">
            <v>5.3406207000000003E-5</v>
          </cell>
          <cell r="AC150">
            <v>7.5797390000000006E-5</v>
          </cell>
          <cell r="AD150">
            <v>847931</v>
          </cell>
          <cell r="AF150">
            <v>265300</v>
          </cell>
          <cell r="AG150">
            <v>265266</v>
          </cell>
          <cell r="AH150">
            <v>34</v>
          </cell>
          <cell r="AI150">
            <v>0</v>
          </cell>
          <cell r="AK150">
            <v>1401085</v>
          </cell>
          <cell r="AL150">
            <v>-11</v>
          </cell>
          <cell r="AM150">
            <v>355095</v>
          </cell>
          <cell r="AN150">
            <v>355093</v>
          </cell>
          <cell r="AO150">
            <v>348262</v>
          </cell>
          <cell r="AP150">
            <v>273036</v>
          </cell>
          <cell r="AQ150">
            <v>218125</v>
          </cell>
          <cell r="AR150">
            <v>158273</v>
          </cell>
          <cell r="AS150">
            <v>48285</v>
          </cell>
        </row>
        <row r="151">
          <cell r="B151" t="str">
            <v>2279</v>
          </cell>
          <cell r="C151" t="str">
            <v>SEASHORE CHARTER SCHOOLS</v>
          </cell>
          <cell r="D151">
            <v>743513</v>
          </cell>
          <cell r="E151">
            <v>628514</v>
          </cell>
          <cell r="F151">
            <v>966117</v>
          </cell>
          <cell r="G151">
            <v>354990</v>
          </cell>
          <cell r="I151">
            <v>2640</v>
          </cell>
          <cell r="J151">
            <v>194996</v>
          </cell>
          <cell r="K151">
            <v>37786</v>
          </cell>
          <cell r="L151">
            <v>163876</v>
          </cell>
          <cell r="M151">
            <v>399298</v>
          </cell>
          <cell r="O151">
            <v>21823</v>
          </cell>
          <cell r="P151">
            <v>80582</v>
          </cell>
          <cell r="Q151">
            <v>31475</v>
          </cell>
          <cell r="R151">
            <v>78301</v>
          </cell>
          <cell r="S151">
            <v>212181</v>
          </cell>
          <cell r="U151">
            <v>111421</v>
          </cell>
          <cell r="V151">
            <v>43427</v>
          </cell>
          <cell r="W151">
            <v>154848</v>
          </cell>
          <cell r="AB151">
            <v>1.3507989999999999E-5</v>
          </cell>
          <cell r="AC151">
            <v>1.2090727E-5</v>
          </cell>
          <cell r="AD151">
            <v>-53670</v>
          </cell>
          <cell r="AF151">
            <v>42319</v>
          </cell>
          <cell r="AG151">
            <v>42314</v>
          </cell>
          <cell r="AH151">
            <v>5</v>
          </cell>
          <cell r="AI151">
            <v>1</v>
          </cell>
          <cell r="AK151">
            <v>163876</v>
          </cell>
          <cell r="AL151">
            <v>-78301</v>
          </cell>
          <cell r="AM151">
            <v>43427</v>
          </cell>
          <cell r="AN151">
            <v>43429</v>
          </cell>
          <cell r="AO151">
            <v>40254</v>
          </cell>
          <cell r="AP151">
            <v>7295</v>
          </cell>
          <cell r="AQ151">
            <v>-2277</v>
          </cell>
          <cell r="AR151">
            <v>-72</v>
          </cell>
          <cell r="AS151">
            <v>-3054</v>
          </cell>
        </row>
        <row r="152">
          <cell r="B152" t="str">
            <v>2027</v>
          </cell>
          <cell r="C152" t="str">
            <v>SER-NINOS CHARTER SCHOOL</v>
          </cell>
          <cell r="D152">
            <v>2204575</v>
          </cell>
          <cell r="E152">
            <v>2137532</v>
          </cell>
          <cell r="F152">
            <v>3285697</v>
          </cell>
          <cell r="G152">
            <v>1207297</v>
          </cell>
          <cell r="I152">
            <v>8980</v>
          </cell>
          <cell r="J152">
            <v>663167</v>
          </cell>
          <cell r="K152">
            <v>128509</v>
          </cell>
          <cell r="L152">
            <v>308221</v>
          </cell>
          <cell r="M152">
            <v>1108877</v>
          </cell>
          <cell r="O152">
            <v>74219</v>
          </cell>
          <cell r="P152">
            <v>274052</v>
          </cell>
          <cell r="Q152">
            <v>107046</v>
          </cell>
          <cell r="R152">
            <v>28133</v>
          </cell>
          <cell r="S152">
            <v>483450</v>
          </cell>
          <cell r="U152">
            <v>378936</v>
          </cell>
          <cell r="V152">
            <v>112931</v>
          </cell>
          <cell r="W152">
            <v>491867</v>
          </cell>
          <cell r="AB152">
            <v>4.0052280000000001E-5</v>
          </cell>
          <cell r="AC152">
            <v>4.1119726999999999E-5</v>
          </cell>
          <cell r="AD152">
            <v>40423</v>
          </cell>
          <cell r="AF152">
            <v>143924</v>
          </cell>
          <cell r="AG152">
            <v>143906</v>
          </cell>
          <cell r="AH152">
            <v>18</v>
          </cell>
          <cell r="AI152">
            <v>1</v>
          </cell>
          <cell r="AK152">
            <v>308221</v>
          </cell>
          <cell r="AL152">
            <v>-28133</v>
          </cell>
          <cell r="AM152">
            <v>112931</v>
          </cell>
          <cell r="AN152">
            <v>112929</v>
          </cell>
          <cell r="AO152">
            <v>103595</v>
          </cell>
          <cell r="AP152">
            <v>18919</v>
          </cell>
          <cell r="AQ152">
            <v>25606</v>
          </cell>
          <cell r="AR152">
            <v>16739</v>
          </cell>
          <cell r="AS152">
            <v>2300</v>
          </cell>
        </row>
        <row r="153">
          <cell r="B153" t="str">
            <v>2114</v>
          </cell>
          <cell r="C153" t="str">
            <v>SOUTH PLAINS ACADEMY</v>
          </cell>
          <cell r="D153">
            <v>293631</v>
          </cell>
          <cell r="E153">
            <v>250149</v>
          </cell>
          <cell r="F153">
            <v>384515</v>
          </cell>
          <cell r="G153">
            <v>141286</v>
          </cell>
          <cell r="I153">
            <v>1051</v>
          </cell>
          <cell r="J153">
            <v>77609</v>
          </cell>
          <cell r="K153">
            <v>15039</v>
          </cell>
          <cell r="L153">
            <v>45232</v>
          </cell>
          <cell r="M153">
            <v>138931</v>
          </cell>
          <cell r="O153">
            <v>8686</v>
          </cell>
          <cell r="P153">
            <v>32072</v>
          </cell>
          <cell r="Q153">
            <v>12527</v>
          </cell>
          <cell r="R153">
            <v>139997</v>
          </cell>
          <cell r="S153">
            <v>193282</v>
          </cell>
          <cell r="U153">
            <v>44346</v>
          </cell>
          <cell r="V153">
            <v>-9639</v>
          </cell>
          <cell r="W153">
            <v>34707</v>
          </cell>
          <cell r="AB153">
            <v>5.3346240000000004E-6</v>
          </cell>
          <cell r="AC153">
            <v>4.8121199999999998E-6</v>
          </cell>
          <cell r="AD153">
            <v>-19787</v>
          </cell>
          <cell r="AF153">
            <v>16843</v>
          </cell>
          <cell r="AG153">
            <v>16841</v>
          </cell>
          <cell r="AH153">
            <v>2</v>
          </cell>
          <cell r="AI153">
            <v>0</v>
          </cell>
          <cell r="AK153">
            <v>45232</v>
          </cell>
          <cell r="AL153">
            <v>-139997</v>
          </cell>
          <cell r="AM153">
            <v>-9639</v>
          </cell>
          <cell r="AN153">
            <v>-9638</v>
          </cell>
          <cell r="AO153">
            <v>-11940</v>
          </cell>
          <cell r="AP153">
            <v>-33077</v>
          </cell>
          <cell r="AQ153">
            <v>-27832</v>
          </cell>
          <cell r="AR153">
            <v>-11153</v>
          </cell>
          <cell r="AS153">
            <v>-1125</v>
          </cell>
        </row>
        <row r="154">
          <cell r="B154" t="str">
            <v>2077</v>
          </cell>
          <cell r="C154" t="str">
            <v>SOUTH TEXAS EDUCATIONAL TECH</v>
          </cell>
          <cell r="D154">
            <v>2692102</v>
          </cell>
          <cell r="E154">
            <v>2784804</v>
          </cell>
          <cell r="F154">
            <v>4280648</v>
          </cell>
          <cell r="G154">
            <v>1572881</v>
          </cell>
          <cell r="I154">
            <v>11699</v>
          </cell>
          <cell r="J154">
            <v>863983</v>
          </cell>
          <cell r="K154">
            <v>167423</v>
          </cell>
          <cell r="L154">
            <v>464423</v>
          </cell>
          <cell r="M154">
            <v>1507528</v>
          </cell>
          <cell r="O154">
            <v>96693</v>
          </cell>
          <cell r="P154">
            <v>357039</v>
          </cell>
          <cell r="Q154">
            <v>139461</v>
          </cell>
          <cell r="R154">
            <v>43726</v>
          </cell>
          <cell r="S154">
            <v>636919</v>
          </cell>
          <cell r="U154">
            <v>493683</v>
          </cell>
          <cell r="V154">
            <v>157606</v>
          </cell>
          <cell r="W154">
            <v>651289</v>
          </cell>
          <cell r="AB154">
            <v>4.8909580000000002E-5</v>
          </cell>
          <cell r="AC154">
            <v>5.3571298000000001E-5</v>
          </cell>
          <cell r="AD154">
            <v>176534</v>
          </cell>
          <cell r="AF154">
            <v>187506</v>
          </cell>
          <cell r="AG154">
            <v>187482</v>
          </cell>
          <cell r="AH154">
            <v>24</v>
          </cell>
          <cell r="AI154">
            <v>1</v>
          </cell>
          <cell r="AK154">
            <v>464423</v>
          </cell>
          <cell r="AL154">
            <v>-43726</v>
          </cell>
          <cell r="AM154">
            <v>157606</v>
          </cell>
          <cell r="AN154">
            <v>157607</v>
          </cell>
          <cell r="AO154">
            <v>147605</v>
          </cell>
          <cell r="AP154">
            <v>50672</v>
          </cell>
          <cell r="AQ154">
            <v>33160</v>
          </cell>
          <cell r="AR154">
            <v>21600</v>
          </cell>
          <cell r="AS154">
            <v>10053</v>
          </cell>
        </row>
        <row r="155">
          <cell r="B155" t="str">
            <v>2155</v>
          </cell>
          <cell r="C155" t="str">
            <v>SOUTHWEST HIGH SCHOOL</v>
          </cell>
          <cell r="D155">
            <v>3565494</v>
          </cell>
          <cell r="E155">
            <v>3351489</v>
          </cell>
          <cell r="F155">
            <v>5151726</v>
          </cell>
          <cell r="G155">
            <v>1892950</v>
          </cell>
          <cell r="I155">
            <v>14079</v>
          </cell>
          <cell r="J155">
            <v>1039797</v>
          </cell>
          <cell r="K155">
            <v>201493</v>
          </cell>
          <cell r="L155">
            <v>421828</v>
          </cell>
          <cell r="M155">
            <v>1677197</v>
          </cell>
          <cell r="O155">
            <v>116369</v>
          </cell>
          <cell r="P155">
            <v>429693</v>
          </cell>
          <cell r="Q155">
            <v>167840</v>
          </cell>
          <cell r="R155">
            <v>9727</v>
          </cell>
          <cell r="S155">
            <v>723629</v>
          </cell>
          <cell r="U155">
            <v>594143</v>
          </cell>
          <cell r="V155">
            <v>180583</v>
          </cell>
          <cell r="W155">
            <v>774726</v>
          </cell>
          <cell r="AB155">
            <v>6.4777199999999994E-5</v>
          </cell>
          <cell r="AC155">
            <v>6.4472637000000005E-5</v>
          </cell>
          <cell r="AD155">
            <v>-11533</v>
          </cell>
          <cell r="AF155">
            <v>225662</v>
          </cell>
          <cell r="AG155">
            <v>225633</v>
          </cell>
          <cell r="AH155">
            <v>29</v>
          </cell>
          <cell r="AI155">
            <v>-2</v>
          </cell>
          <cell r="AK155">
            <v>421828</v>
          </cell>
          <cell r="AL155">
            <v>-9727</v>
          </cell>
          <cell r="AM155">
            <v>180583</v>
          </cell>
          <cell r="AN155">
            <v>180583</v>
          </cell>
          <cell r="AO155">
            <v>166616</v>
          </cell>
          <cell r="AP155">
            <v>32782</v>
          </cell>
          <cell r="AQ155">
            <v>20296</v>
          </cell>
          <cell r="AR155">
            <v>12482</v>
          </cell>
          <cell r="AS155">
            <v>-658</v>
          </cell>
        </row>
        <row r="156">
          <cell r="B156" t="str">
            <v>2076</v>
          </cell>
          <cell r="C156" t="str">
            <v>SOUTHWEST PREPARATORY SCHOOL</v>
          </cell>
          <cell r="D156">
            <v>5023354</v>
          </cell>
          <cell r="E156">
            <v>4509054</v>
          </cell>
          <cell r="F156">
            <v>6931071</v>
          </cell>
          <cell r="G156">
            <v>2546753</v>
          </cell>
          <cell r="I156">
            <v>18942</v>
          </cell>
          <cell r="J156">
            <v>1398930</v>
          </cell>
          <cell r="K156">
            <v>271086</v>
          </cell>
          <cell r="L156">
            <v>1106806</v>
          </cell>
          <cell r="M156">
            <v>2795764</v>
          </cell>
          <cell r="O156">
            <v>156562</v>
          </cell>
          <cell r="P156">
            <v>578104</v>
          </cell>
          <cell r="Q156">
            <v>225810</v>
          </cell>
          <cell r="R156">
            <v>144346</v>
          </cell>
          <cell r="S156">
            <v>1104822</v>
          </cell>
          <cell r="U156">
            <v>799353</v>
          </cell>
          <cell r="V156">
            <v>281826</v>
          </cell>
          <cell r="W156">
            <v>1081179</v>
          </cell>
          <cell r="AB156">
            <v>9.1263308999999995E-5</v>
          </cell>
          <cell r="AC156">
            <v>8.6740726999999995E-5</v>
          </cell>
          <cell r="AD156">
            <v>-171266</v>
          </cell>
          <cell r="AF156">
            <v>303603</v>
          </cell>
          <cell r="AG156">
            <v>303564</v>
          </cell>
          <cell r="AH156">
            <v>39</v>
          </cell>
          <cell r="AI156">
            <v>0</v>
          </cell>
          <cell r="AK156">
            <v>1106806</v>
          </cell>
          <cell r="AL156">
            <v>-144346</v>
          </cell>
          <cell r="AM156">
            <v>281826</v>
          </cell>
          <cell r="AN156">
            <v>281828</v>
          </cell>
          <cell r="AO156">
            <v>272706</v>
          </cell>
          <cell r="AP156">
            <v>185657</v>
          </cell>
          <cell r="AQ156">
            <v>163858</v>
          </cell>
          <cell r="AR156">
            <v>68160</v>
          </cell>
          <cell r="AS156">
            <v>-9749</v>
          </cell>
        </row>
        <row r="157">
          <cell r="B157" t="str">
            <v>2241</v>
          </cell>
          <cell r="C157" t="str">
            <v>ST ANTHONY SCHOOL</v>
          </cell>
          <cell r="D157">
            <v>669513</v>
          </cell>
          <cell r="E157">
            <v>601766</v>
          </cell>
          <cell r="F157">
            <v>925001</v>
          </cell>
          <cell r="G157">
            <v>339882</v>
          </cell>
          <cell r="I157">
            <v>2528</v>
          </cell>
          <cell r="J157">
            <v>186697</v>
          </cell>
          <cell r="K157">
            <v>36178</v>
          </cell>
          <cell r="L157">
            <v>109883</v>
          </cell>
          <cell r="M157">
            <v>335286</v>
          </cell>
          <cell r="O157">
            <v>20894</v>
          </cell>
          <cell r="P157">
            <v>77152</v>
          </cell>
          <cell r="Q157">
            <v>30136</v>
          </cell>
          <cell r="R157">
            <v>52913</v>
          </cell>
          <cell r="S157">
            <v>181095</v>
          </cell>
          <cell r="U157">
            <v>106679</v>
          </cell>
          <cell r="V157">
            <v>37791</v>
          </cell>
          <cell r="W157">
            <v>144470</v>
          </cell>
          <cell r="AB157">
            <v>1.2163572999999999E-5</v>
          </cell>
          <cell r="AC157">
            <v>1.1576173000000001E-5</v>
          </cell>
          <cell r="AD157">
            <v>-22244</v>
          </cell>
          <cell r="AF157">
            <v>40518</v>
          </cell>
          <cell r="AG157">
            <v>40513</v>
          </cell>
          <cell r="AH157">
            <v>5</v>
          </cell>
          <cell r="AI157">
            <v>1</v>
          </cell>
          <cell r="AK157">
            <v>109883</v>
          </cell>
          <cell r="AL157">
            <v>-52913</v>
          </cell>
          <cell r="AM157">
            <v>37791</v>
          </cell>
          <cell r="AN157">
            <v>37788</v>
          </cell>
          <cell r="AO157">
            <v>34242</v>
          </cell>
          <cell r="AP157">
            <v>62</v>
          </cell>
          <cell r="AQ157">
            <v>-5555</v>
          </cell>
          <cell r="AR157">
            <v>-8299</v>
          </cell>
          <cell r="AS157">
            <v>-1268</v>
          </cell>
        </row>
        <row r="158">
          <cell r="B158" t="str">
            <v>2212</v>
          </cell>
          <cell r="C158" t="str">
            <v>ST MARYS CHARTER SCHOOL</v>
          </cell>
          <cell r="D158">
            <v>378660</v>
          </cell>
          <cell r="E158">
            <v>538200</v>
          </cell>
          <cell r="F158">
            <v>827291</v>
          </cell>
          <cell r="G158">
            <v>303980</v>
          </cell>
          <cell r="I158">
            <v>2261</v>
          </cell>
          <cell r="J158">
            <v>166976</v>
          </cell>
          <cell r="K158">
            <v>32357</v>
          </cell>
          <cell r="L158">
            <v>122601</v>
          </cell>
          <cell r="M158">
            <v>324195</v>
          </cell>
          <cell r="O158">
            <v>18687</v>
          </cell>
          <cell r="P158">
            <v>69002</v>
          </cell>
          <cell r="Q158">
            <v>26953</v>
          </cell>
          <cell r="R158">
            <v>105667</v>
          </cell>
          <cell r="S158">
            <v>220309</v>
          </cell>
          <cell r="U158">
            <v>95411</v>
          </cell>
          <cell r="V158">
            <v>36</v>
          </cell>
          <cell r="W158">
            <v>95447</v>
          </cell>
          <cell r="AB158">
            <v>6.8794120000000001E-6</v>
          </cell>
          <cell r="AC158">
            <v>1.0353358E-5</v>
          </cell>
          <cell r="AD158">
            <v>131555</v>
          </cell>
          <cell r="AF158">
            <v>36238</v>
          </cell>
          <cell r="AG158">
            <v>36233</v>
          </cell>
          <cell r="AH158">
            <v>5</v>
          </cell>
          <cell r="AI158">
            <v>-1</v>
          </cell>
          <cell r="AK158">
            <v>122601</v>
          </cell>
          <cell r="AL158">
            <v>-105667</v>
          </cell>
          <cell r="AM158">
            <v>36</v>
          </cell>
          <cell r="AN158">
            <v>39</v>
          </cell>
          <cell r="AO158">
            <v>-549</v>
          </cell>
          <cell r="AP158">
            <v>-4798</v>
          </cell>
          <cell r="AQ158">
            <v>1914</v>
          </cell>
          <cell r="AR158">
            <v>12837</v>
          </cell>
          <cell r="AS158">
            <v>7491</v>
          </cell>
        </row>
        <row r="159">
          <cell r="B159" t="str">
            <v>2267</v>
          </cell>
          <cell r="C159" t="str">
            <v>STEPPING STONES CHARTER ELEMENTARY</v>
          </cell>
          <cell r="D159">
            <v>1008141</v>
          </cell>
          <cell r="E159">
            <v>1021240</v>
          </cell>
          <cell r="F159">
            <v>1569795</v>
          </cell>
          <cell r="G159">
            <v>576805</v>
          </cell>
          <cell r="I159">
            <v>4290</v>
          </cell>
          <cell r="J159">
            <v>316839</v>
          </cell>
          <cell r="K159">
            <v>61397</v>
          </cell>
          <cell r="L159">
            <v>224071</v>
          </cell>
          <cell r="M159">
            <v>606597</v>
          </cell>
          <cell r="O159">
            <v>35459</v>
          </cell>
          <cell r="P159">
            <v>130933</v>
          </cell>
          <cell r="Q159">
            <v>51143</v>
          </cell>
          <cell r="R159">
            <v>17470</v>
          </cell>
          <cell r="S159">
            <v>235005</v>
          </cell>
          <cell r="U159">
            <v>181043</v>
          </cell>
          <cell r="V159">
            <v>70681</v>
          </cell>
          <cell r="W159">
            <v>251724</v>
          </cell>
          <cell r="AB159">
            <v>1.8315712000000001E-5</v>
          </cell>
          <cell r="AC159">
            <v>1.9645608999999998E-5</v>
          </cell>
          <cell r="AD159">
            <v>50362</v>
          </cell>
          <cell r="AF159">
            <v>68762</v>
          </cell>
          <cell r="AG159">
            <v>68753</v>
          </cell>
          <cell r="AH159">
            <v>9</v>
          </cell>
          <cell r="AI159">
            <v>-1</v>
          </cell>
          <cell r="AK159">
            <v>224071</v>
          </cell>
          <cell r="AL159">
            <v>-17470</v>
          </cell>
          <cell r="AM159">
            <v>70681</v>
          </cell>
          <cell r="AN159">
            <v>70681</v>
          </cell>
          <cell r="AO159">
            <v>67513</v>
          </cell>
          <cell r="AP159">
            <v>36237</v>
          </cell>
          <cell r="AQ159">
            <v>23841</v>
          </cell>
          <cell r="AR159">
            <v>5461</v>
          </cell>
          <cell r="AS159">
            <v>2868</v>
          </cell>
        </row>
        <row r="160">
          <cell r="B160" t="str">
            <v>2158</v>
          </cell>
          <cell r="C160" t="str">
            <v>TEKOA ACADEMY</v>
          </cell>
          <cell r="D160">
            <v>951297</v>
          </cell>
          <cell r="E160">
            <v>841132</v>
          </cell>
          <cell r="F160">
            <v>1292942</v>
          </cell>
          <cell r="G160">
            <v>475079</v>
          </cell>
          <cell r="I160">
            <v>3534</v>
          </cell>
          <cell r="J160">
            <v>260961</v>
          </cell>
          <cell r="K160">
            <v>50569</v>
          </cell>
          <cell r="L160">
            <v>133839</v>
          </cell>
          <cell r="M160">
            <v>448903</v>
          </cell>
          <cell r="O160">
            <v>29205</v>
          </cell>
          <cell r="P160">
            <v>107841</v>
          </cell>
          <cell r="Q160">
            <v>42123</v>
          </cell>
          <cell r="R160">
            <v>188809</v>
          </cell>
          <cell r="S160">
            <v>367978</v>
          </cell>
          <cell r="U160">
            <v>149114</v>
          </cell>
          <cell r="V160">
            <v>10093</v>
          </cell>
          <cell r="W160">
            <v>159207</v>
          </cell>
          <cell r="AB160">
            <v>1.7282984E-5</v>
          </cell>
          <cell r="AC160">
            <v>1.6180871E-5</v>
          </cell>
          <cell r="AD160">
            <v>-41736</v>
          </cell>
          <cell r="AF160">
            <v>56635</v>
          </cell>
          <cell r="AG160">
            <v>56628</v>
          </cell>
          <cell r="AH160">
            <v>7</v>
          </cell>
          <cell r="AI160">
            <v>0</v>
          </cell>
          <cell r="AK160">
            <v>133839</v>
          </cell>
          <cell r="AL160">
            <v>-188809</v>
          </cell>
          <cell r="AM160">
            <v>10093</v>
          </cell>
          <cell r="AN160">
            <v>10092</v>
          </cell>
          <cell r="AO160">
            <v>6683</v>
          </cell>
          <cell r="AP160">
            <v>-23257</v>
          </cell>
          <cell r="AQ160">
            <v>-21214</v>
          </cell>
          <cell r="AR160">
            <v>-24899</v>
          </cell>
          <cell r="AS160">
            <v>-2375</v>
          </cell>
        </row>
        <row r="161">
          <cell r="B161" t="str">
            <v>2131</v>
          </cell>
          <cell r="C161" t="str">
            <v>TEMPLE EDUCATION CENTER</v>
          </cell>
          <cell r="D161">
            <v>1773499</v>
          </cell>
          <cell r="E161">
            <v>1922804</v>
          </cell>
          <cell r="F161">
            <v>2955630</v>
          </cell>
          <cell r="G161">
            <v>1086017</v>
          </cell>
          <cell r="I161">
            <v>8077</v>
          </cell>
          <cell r="J161">
            <v>596548</v>
          </cell>
          <cell r="K161">
            <v>115600</v>
          </cell>
          <cell r="L161">
            <v>461052</v>
          </cell>
          <cell r="M161">
            <v>1181277</v>
          </cell>
          <cell r="O161">
            <v>66763</v>
          </cell>
          <cell r="P161">
            <v>246522</v>
          </cell>
          <cell r="Q161">
            <v>96292</v>
          </cell>
          <cell r="R161">
            <v>5064</v>
          </cell>
          <cell r="S161">
            <v>414641</v>
          </cell>
          <cell r="U161">
            <v>340870</v>
          </cell>
          <cell r="V161">
            <v>132425</v>
          </cell>
          <cell r="W161">
            <v>473295</v>
          </cell>
          <cell r="AB161">
            <v>3.2220585E-5</v>
          </cell>
          <cell r="AC161">
            <v>3.6989012000000001E-5</v>
          </cell>
          <cell r="AD161">
            <v>180575</v>
          </cell>
          <cell r="AF161">
            <v>129466</v>
          </cell>
          <cell r="AG161">
            <v>129449</v>
          </cell>
          <cell r="AH161">
            <v>17</v>
          </cell>
          <cell r="AI161">
            <v>0</v>
          </cell>
          <cell r="AK161">
            <v>461052</v>
          </cell>
          <cell r="AL161">
            <v>-5064</v>
          </cell>
          <cell r="AM161">
            <v>132425</v>
          </cell>
          <cell r="AN161">
            <v>132424</v>
          </cell>
          <cell r="AO161">
            <v>127338</v>
          </cell>
          <cell r="AP161">
            <v>80355</v>
          </cell>
          <cell r="AQ161">
            <v>70828</v>
          </cell>
          <cell r="AR161">
            <v>34761</v>
          </cell>
          <cell r="AS161">
            <v>10282</v>
          </cell>
        </row>
        <row r="162">
          <cell r="B162" t="str">
            <v>2040</v>
          </cell>
          <cell r="C162" t="str">
            <v>TEXANS CAN ACADEMIES</v>
          </cell>
          <cell r="D162">
            <v>14668675</v>
          </cell>
          <cell r="E162">
            <v>14854870</v>
          </cell>
          <cell r="F162">
            <v>22834093</v>
          </cell>
          <cell r="G162">
            <v>8390159</v>
          </cell>
          <cell r="I162">
            <v>62404</v>
          </cell>
          <cell r="J162">
            <v>4608710</v>
          </cell>
          <cell r="K162">
            <v>893079</v>
          </cell>
          <cell r="L162">
            <v>2120259</v>
          </cell>
          <cell r="M162">
            <v>7684452</v>
          </cell>
          <cell r="O162">
            <v>515785</v>
          </cell>
          <cell r="P162">
            <v>1904537</v>
          </cell>
          <cell r="Q162">
            <v>743919</v>
          </cell>
          <cell r="R162">
            <v>5392</v>
          </cell>
          <cell r="S162">
            <v>3169633</v>
          </cell>
          <cell r="U162">
            <v>2633432</v>
          </cell>
          <cell r="V162">
            <v>807592</v>
          </cell>
          <cell r="W162">
            <v>3441024</v>
          </cell>
          <cell r="AB162">
            <v>2.6649760200000001E-4</v>
          </cell>
          <cell r="AC162">
            <v>2.85763303E-4</v>
          </cell>
          <cell r="AD162">
            <v>729572</v>
          </cell>
          <cell r="AF162">
            <v>1000206</v>
          </cell>
          <cell r="AG162">
            <v>1000079</v>
          </cell>
          <cell r="AH162">
            <v>127</v>
          </cell>
          <cell r="AI162">
            <v>2</v>
          </cell>
          <cell r="AK162">
            <v>2120259</v>
          </cell>
          <cell r="AL162">
            <v>-5392</v>
          </cell>
          <cell r="AM162">
            <v>807592</v>
          </cell>
          <cell r="AN162">
            <v>807597</v>
          </cell>
          <cell r="AO162">
            <v>758215</v>
          </cell>
          <cell r="AP162">
            <v>261515</v>
          </cell>
          <cell r="AQ162">
            <v>132032</v>
          </cell>
          <cell r="AR162">
            <v>113953</v>
          </cell>
          <cell r="AS162">
            <v>41555</v>
          </cell>
        </row>
        <row r="163">
          <cell r="B163" t="str">
            <v>2148</v>
          </cell>
          <cell r="C163" t="str">
            <v>TEXAS COLLEGE PREPARATORY ACADEMIES</v>
          </cell>
          <cell r="D163">
            <v>23200189</v>
          </cell>
          <cell r="E163">
            <v>24250882</v>
          </cell>
          <cell r="F163">
            <v>37277129</v>
          </cell>
          <cell r="G163">
            <v>13697108</v>
          </cell>
          <cell r="I163">
            <v>101875</v>
          </cell>
          <cell r="J163">
            <v>7523815</v>
          </cell>
          <cell r="K163">
            <v>1457970</v>
          </cell>
          <cell r="L163">
            <v>7052499</v>
          </cell>
          <cell r="M163">
            <v>16136159</v>
          </cell>
          <cell r="O163">
            <v>842029</v>
          </cell>
          <cell r="P163">
            <v>3109196</v>
          </cell>
          <cell r="Q163">
            <v>1214464</v>
          </cell>
          <cell r="R163">
            <v>25</v>
          </cell>
          <cell r="S163">
            <v>5165714</v>
          </cell>
          <cell r="U163">
            <v>4299133</v>
          </cell>
          <cell r="V163">
            <v>2175986</v>
          </cell>
          <cell r="W163">
            <v>6475119</v>
          </cell>
          <cell r="AB163">
            <v>4.2149647799999998E-4</v>
          </cell>
          <cell r="AC163">
            <v>4.6651450699999999E-4</v>
          </cell>
          <cell r="AD163">
            <v>1704787</v>
          </cell>
          <cell r="AF163">
            <v>1632857</v>
          </cell>
          <cell r="AG163">
            <v>1632649</v>
          </cell>
          <cell r="AH163">
            <v>208</v>
          </cell>
          <cell r="AI163">
            <v>0</v>
          </cell>
          <cell r="AK163">
            <v>7052499</v>
          </cell>
          <cell r="AL163">
            <v>-25</v>
          </cell>
          <cell r="AM163">
            <v>2175986</v>
          </cell>
          <cell r="AN163">
            <v>2175991</v>
          </cell>
          <cell r="AO163">
            <v>2099195</v>
          </cell>
          <cell r="AP163">
            <v>1287202</v>
          </cell>
          <cell r="AQ163">
            <v>877941</v>
          </cell>
          <cell r="AR163">
            <v>515054</v>
          </cell>
          <cell r="AS163">
            <v>97091</v>
          </cell>
        </row>
        <row r="164">
          <cell r="B164" t="str">
            <v>2209</v>
          </cell>
          <cell r="C164" t="str">
            <v>TEXAS EDUCATION CENTER</v>
          </cell>
          <cell r="D164">
            <v>937818</v>
          </cell>
          <cell r="E164">
            <v>829563</v>
          </cell>
          <cell r="F164">
            <v>1275158</v>
          </cell>
          <cell r="G164">
            <v>468544</v>
          </cell>
          <cell r="I164">
            <v>3485</v>
          </cell>
          <cell r="J164">
            <v>257371</v>
          </cell>
          <cell r="K164">
            <v>49874</v>
          </cell>
          <cell r="L164">
            <v>86951</v>
          </cell>
          <cell r="M164">
            <v>397681</v>
          </cell>
          <cell r="O164">
            <v>28804</v>
          </cell>
          <cell r="P164">
            <v>106358</v>
          </cell>
          <cell r="Q164">
            <v>41544</v>
          </cell>
          <cell r="R164">
            <v>85886</v>
          </cell>
          <cell r="S164">
            <v>262592</v>
          </cell>
          <cell r="U164">
            <v>147063</v>
          </cell>
          <cell r="V164">
            <v>19468</v>
          </cell>
          <cell r="W164">
            <v>166531</v>
          </cell>
          <cell r="AB164">
            <v>1.7038086E-5</v>
          </cell>
          <cell r="AC164">
            <v>1.5958308000000001E-5</v>
          </cell>
          <cell r="AD164">
            <v>-40890</v>
          </cell>
          <cell r="AF164">
            <v>55856</v>
          </cell>
          <cell r="AG164">
            <v>55849</v>
          </cell>
          <cell r="AH164">
            <v>7</v>
          </cell>
          <cell r="AI164">
            <v>0</v>
          </cell>
          <cell r="AK164">
            <v>86951</v>
          </cell>
          <cell r="AL164">
            <v>-85886</v>
          </cell>
          <cell r="AM164">
            <v>19468</v>
          </cell>
          <cell r="AN164">
            <v>19470</v>
          </cell>
          <cell r="AO164">
            <v>15703</v>
          </cell>
          <cell r="AP164">
            <v>-17638</v>
          </cell>
          <cell r="AQ164">
            <v>-9526</v>
          </cell>
          <cell r="AR164">
            <v>-4617</v>
          </cell>
          <cell r="AS164">
            <v>-2327</v>
          </cell>
        </row>
        <row r="165">
          <cell r="B165" t="str">
            <v>2078</v>
          </cell>
          <cell r="C165" t="str">
            <v>TEXAS EMPOWERMENT ACADEMY</v>
          </cell>
          <cell r="D165">
            <v>948209</v>
          </cell>
          <cell r="E165">
            <v>1162451</v>
          </cell>
          <cell r="F165">
            <v>1786856</v>
          </cell>
          <cell r="G165">
            <v>656562</v>
          </cell>
          <cell r="I165">
            <v>4883</v>
          </cell>
          <cell r="J165">
            <v>360649</v>
          </cell>
          <cell r="K165">
            <v>69887</v>
          </cell>
          <cell r="L165">
            <v>297179</v>
          </cell>
          <cell r="M165">
            <v>732598</v>
          </cell>
          <cell r="O165">
            <v>40362</v>
          </cell>
          <cell r="P165">
            <v>149037</v>
          </cell>
          <cell r="Q165">
            <v>58215</v>
          </cell>
          <cell r="R165">
            <v>43213</v>
          </cell>
          <cell r="S165">
            <v>290827</v>
          </cell>
          <cell r="U165">
            <v>206076</v>
          </cell>
          <cell r="V165">
            <v>70196</v>
          </cell>
          <cell r="W165">
            <v>276272</v>
          </cell>
          <cell r="AB165">
            <v>1.7226880000000001E-5</v>
          </cell>
          <cell r="AC165">
            <v>2.2362086999999998E-5</v>
          </cell>
          <cell r="AD165">
            <v>194465</v>
          </cell>
          <cell r="AF165">
            <v>78270</v>
          </cell>
          <cell r="AG165">
            <v>78260</v>
          </cell>
          <cell r="AH165">
            <v>10</v>
          </cell>
          <cell r="AI165">
            <v>1</v>
          </cell>
          <cell r="AK165">
            <v>297179</v>
          </cell>
          <cell r="AL165">
            <v>-43213</v>
          </cell>
          <cell r="AM165">
            <v>70196</v>
          </cell>
          <cell r="AN165">
            <v>70195</v>
          </cell>
          <cell r="AO165">
            <v>67620</v>
          </cell>
          <cell r="AP165">
            <v>43335</v>
          </cell>
          <cell r="AQ165">
            <v>37253</v>
          </cell>
          <cell r="AR165">
            <v>24489</v>
          </cell>
          <cell r="AS165">
            <v>11074</v>
          </cell>
        </row>
        <row r="166">
          <cell r="B166" t="str">
            <v>2224</v>
          </cell>
          <cell r="C166" t="str">
            <v>TEXAS PREPARATORY SCHOOL</v>
          </cell>
          <cell r="D166">
            <v>636360</v>
          </cell>
          <cell r="E166">
            <v>522947</v>
          </cell>
          <cell r="F166">
            <v>803846</v>
          </cell>
          <cell r="G166">
            <v>295365</v>
          </cell>
          <cell r="I166">
            <v>2197</v>
          </cell>
          <cell r="J166">
            <v>162244</v>
          </cell>
          <cell r="K166">
            <v>31440</v>
          </cell>
          <cell r="L166">
            <v>96662</v>
          </cell>
          <cell r="M166">
            <v>292543</v>
          </cell>
          <cell r="O166">
            <v>18158</v>
          </cell>
          <cell r="P166">
            <v>67047</v>
          </cell>
          <cell r="Q166">
            <v>26189</v>
          </cell>
          <cell r="R166">
            <v>101698</v>
          </cell>
          <cell r="S166">
            <v>213092</v>
          </cell>
          <cell r="U166">
            <v>92707</v>
          </cell>
          <cell r="V166">
            <v>23284</v>
          </cell>
          <cell r="W166">
            <v>115991</v>
          </cell>
          <cell r="AB166">
            <v>1.1561272000000001E-5</v>
          </cell>
          <cell r="AC166">
            <v>1.0059939E-5</v>
          </cell>
          <cell r="AD166">
            <v>-56854</v>
          </cell>
          <cell r="AF166">
            <v>35211</v>
          </cell>
          <cell r="AG166">
            <v>35207</v>
          </cell>
          <cell r="AH166">
            <v>4</v>
          </cell>
          <cell r="AI166">
            <v>1</v>
          </cell>
          <cell r="AK166">
            <v>96662</v>
          </cell>
          <cell r="AL166">
            <v>-101698</v>
          </cell>
          <cell r="AM166">
            <v>23284</v>
          </cell>
          <cell r="AN166">
            <v>23285</v>
          </cell>
          <cell r="AO166">
            <v>20239</v>
          </cell>
          <cell r="AP166">
            <v>-11156</v>
          </cell>
          <cell r="AQ166">
            <v>-20213</v>
          </cell>
          <cell r="AR166">
            <v>-13952</v>
          </cell>
          <cell r="AS166">
            <v>-3239</v>
          </cell>
        </row>
        <row r="167">
          <cell r="B167" t="str">
            <v>2102</v>
          </cell>
          <cell r="C167" t="str">
            <v>TEXAS SERENITY ACADEMY</v>
          </cell>
          <cell r="D167">
            <v>1552839</v>
          </cell>
          <cell r="E167">
            <v>1989563</v>
          </cell>
          <cell r="F167">
            <v>3058248</v>
          </cell>
          <cell r="G167">
            <v>1123723</v>
          </cell>
          <cell r="I167">
            <v>8358</v>
          </cell>
          <cell r="J167">
            <v>617260</v>
          </cell>
          <cell r="K167">
            <v>119613</v>
          </cell>
          <cell r="L167">
            <v>439612</v>
          </cell>
          <cell r="M167">
            <v>1184843</v>
          </cell>
          <cell r="O167">
            <v>69081</v>
          </cell>
          <cell r="P167">
            <v>255081</v>
          </cell>
          <cell r="Q167">
            <v>99636</v>
          </cell>
          <cell r="R167">
            <v>51306</v>
          </cell>
          <cell r="S167">
            <v>475104</v>
          </cell>
          <cell r="U167">
            <v>352705</v>
          </cell>
          <cell r="V167">
            <v>91248</v>
          </cell>
          <cell r="W167">
            <v>443953</v>
          </cell>
          <cell r="AB167">
            <v>2.8211676000000001E-5</v>
          </cell>
          <cell r="AC167">
            <v>3.8273253000000003E-5</v>
          </cell>
          <cell r="AD167">
            <v>381022</v>
          </cell>
          <cell r="AF167">
            <v>133961</v>
          </cell>
          <cell r="AG167">
            <v>133944</v>
          </cell>
          <cell r="AH167">
            <v>17</v>
          </cell>
          <cell r="AI167">
            <v>-1</v>
          </cell>
          <cell r="AK167">
            <v>439612</v>
          </cell>
          <cell r="AL167">
            <v>-51306</v>
          </cell>
          <cell r="AM167">
            <v>91248</v>
          </cell>
          <cell r="AN167">
            <v>91251</v>
          </cell>
          <cell r="AO167">
            <v>87373</v>
          </cell>
          <cell r="AP167">
            <v>54699</v>
          </cell>
          <cell r="AQ167">
            <v>67495</v>
          </cell>
          <cell r="AR167">
            <v>65790</v>
          </cell>
          <cell r="AS167">
            <v>21698</v>
          </cell>
        </row>
        <row r="168">
          <cell r="B168" t="str">
            <v>2298</v>
          </cell>
          <cell r="C168" t="str">
            <v>THE EAST AUSTIN COLLEGE PREP ACADEMY</v>
          </cell>
          <cell r="D168">
            <v>2192222</v>
          </cell>
          <cell r="E168">
            <v>3220689</v>
          </cell>
          <cell r="F168">
            <v>4950667</v>
          </cell>
          <cell r="G168">
            <v>1819073</v>
          </cell>
          <cell r="I168">
            <v>13530</v>
          </cell>
          <cell r="J168">
            <v>999216</v>
          </cell>
          <cell r="K168">
            <v>193629</v>
          </cell>
          <cell r="L168">
            <v>905086</v>
          </cell>
          <cell r="M168">
            <v>2111461</v>
          </cell>
          <cell r="O168">
            <v>111827</v>
          </cell>
          <cell r="P168">
            <v>412923</v>
          </cell>
          <cell r="Q168">
            <v>161289</v>
          </cell>
          <cell r="R168">
            <v>131874</v>
          </cell>
          <cell r="S168">
            <v>817913</v>
          </cell>
          <cell r="U168">
            <v>570955</v>
          </cell>
          <cell r="V168">
            <v>174982</v>
          </cell>
          <cell r="W168">
            <v>745937</v>
          </cell>
          <cell r="AB168">
            <v>3.9827865000000003E-5</v>
          </cell>
          <cell r="AC168">
            <v>6.1956437999999999E-5</v>
          </cell>
          <cell r="AD168">
            <v>837986</v>
          </cell>
          <cell r="AF168">
            <v>216855</v>
          </cell>
          <cell r="AG168">
            <v>216827</v>
          </cell>
          <cell r="AH168">
            <v>28</v>
          </cell>
          <cell r="AI168">
            <v>0</v>
          </cell>
          <cell r="AK168">
            <v>905086</v>
          </cell>
          <cell r="AL168">
            <v>-131874</v>
          </cell>
          <cell r="AM168">
            <v>174982</v>
          </cell>
          <cell r="AN168">
            <v>174981</v>
          </cell>
          <cell r="AO168">
            <v>171872</v>
          </cell>
          <cell r="AP168">
            <v>133272</v>
          </cell>
          <cell r="AQ168">
            <v>110372</v>
          </cell>
          <cell r="AR168">
            <v>134997</v>
          </cell>
          <cell r="AS168">
            <v>47718</v>
          </cell>
        </row>
        <row r="169">
          <cell r="B169" t="str">
            <v>2216</v>
          </cell>
          <cell r="C169" t="str">
            <v>THE EHRHART SCHOOL</v>
          </cell>
          <cell r="D169">
            <v>604826</v>
          </cell>
          <cell r="E169">
            <v>671034</v>
          </cell>
          <cell r="F169">
            <v>1031477</v>
          </cell>
          <cell r="G169">
            <v>379006</v>
          </cell>
          <cell r="I169">
            <v>2819</v>
          </cell>
          <cell r="J169">
            <v>208188</v>
          </cell>
          <cell r="K169">
            <v>40343</v>
          </cell>
          <cell r="L169">
            <v>156147</v>
          </cell>
          <cell r="M169">
            <v>407497</v>
          </cell>
          <cell r="O169">
            <v>23299</v>
          </cell>
          <cell r="P169">
            <v>86033</v>
          </cell>
          <cell r="Q169">
            <v>33605</v>
          </cell>
          <cell r="R169">
            <v>40684</v>
          </cell>
          <cell r="S169">
            <v>183621</v>
          </cell>
          <cell r="U169">
            <v>118959</v>
          </cell>
          <cell r="V169">
            <v>41435</v>
          </cell>
          <cell r="W169">
            <v>160394</v>
          </cell>
          <cell r="AB169">
            <v>1.0988358999999999E-5</v>
          </cell>
          <cell r="AC169">
            <v>1.2908698E-5</v>
          </cell>
          <cell r="AD169">
            <v>72721</v>
          </cell>
          <cell r="AF169">
            <v>45182</v>
          </cell>
          <cell r="AG169">
            <v>45176</v>
          </cell>
          <cell r="AH169">
            <v>6</v>
          </cell>
          <cell r="AI169">
            <v>-2</v>
          </cell>
          <cell r="AK169">
            <v>156147</v>
          </cell>
          <cell r="AL169">
            <v>-40684</v>
          </cell>
          <cell r="AM169">
            <v>41435</v>
          </cell>
          <cell r="AN169">
            <v>41435</v>
          </cell>
          <cell r="AO169">
            <v>39405</v>
          </cell>
          <cell r="AP169">
            <v>15946</v>
          </cell>
          <cell r="AQ169">
            <v>3284</v>
          </cell>
          <cell r="AR169">
            <v>11254</v>
          </cell>
          <cell r="AS169">
            <v>4139</v>
          </cell>
        </row>
        <row r="170">
          <cell r="B170" t="str">
            <v>2341</v>
          </cell>
          <cell r="C170" t="str">
            <v>THE EXCEL CENTER</v>
          </cell>
          <cell r="D170">
            <v>849145</v>
          </cell>
          <cell r="E170">
            <v>1028339</v>
          </cell>
          <cell r="F170">
            <v>1580707</v>
          </cell>
          <cell r="G170">
            <v>580815</v>
          </cell>
          <cell r="I170">
            <v>4320</v>
          </cell>
          <cell r="J170">
            <v>319041</v>
          </cell>
          <cell r="K170">
            <v>61824</v>
          </cell>
          <cell r="L170">
            <v>335895</v>
          </cell>
          <cell r="M170">
            <v>721080</v>
          </cell>
          <cell r="O170">
            <v>35706</v>
          </cell>
          <cell r="P170">
            <v>131843</v>
          </cell>
          <cell r="Q170">
            <v>51498</v>
          </cell>
          <cell r="R170">
            <v>3007</v>
          </cell>
          <cell r="S170">
            <v>222054</v>
          </cell>
          <cell r="U170">
            <v>182301</v>
          </cell>
          <cell r="V170">
            <v>96134</v>
          </cell>
          <cell r="W170">
            <v>278435</v>
          </cell>
          <cell r="AB170">
            <v>1.5427100999999999E-5</v>
          </cell>
          <cell r="AC170">
            <v>1.9782175999999999E-5</v>
          </cell>
          <cell r="AD170">
            <v>164922</v>
          </cell>
          <cell r="AF170">
            <v>69240</v>
          </cell>
          <cell r="AG170">
            <v>69231</v>
          </cell>
          <cell r="AH170">
            <v>9</v>
          </cell>
          <cell r="AI170">
            <v>1</v>
          </cell>
          <cell r="AK170">
            <v>335895</v>
          </cell>
          <cell r="AL170">
            <v>-3007</v>
          </cell>
          <cell r="AM170">
            <v>96134</v>
          </cell>
          <cell r="AN170">
            <v>96134</v>
          </cell>
          <cell r="AO170">
            <v>92997</v>
          </cell>
          <cell r="AP170">
            <v>58406</v>
          </cell>
          <cell r="AQ170">
            <v>40254</v>
          </cell>
          <cell r="AR170">
            <v>35703</v>
          </cell>
          <cell r="AS170">
            <v>9394</v>
          </cell>
        </row>
        <row r="171">
          <cell r="B171" t="str">
            <v>2345</v>
          </cell>
          <cell r="C171" t="str">
            <v>THE LONE STAR LANGUAGE ACADEMY</v>
          </cell>
          <cell r="D171">
            <v>323205</v>
          </cell>
          <cell r="E171">
            <v>449371</v>
          </cell>
          <cell r="F171">
            <v>690749</v>
          </cell>
          <cell r="G171">
            <v>253809</v>
          </cell>
          <cell r="I171">
            <v>1888</v>
          </cell>
          <cell r="J171">
            <v>139417</v>
          </cell>
          <cell r="K171">
            <v>27016</v>
          </cell>
          <cell r="L171">
            <v>212969</v>
          </cell>
          <cell r="M171">
            <v>381290</v>
          </cell>
          <cell r="O171">
            <v>15603</v>
          </cell>
          <cell r="P171">
            <v>57614</v>
          </cell>
          <cell r="Q171">
            <v>22504</v>
          </cell>
          <cell r="R171">
            <v>0</v>
          </cell>
          <cell r="S171">
            <v>95721</v>
          </cell>
          <cell r="U171">
            <v>79663</v>
          </cell>
          <cell r="V171">
            <v>45788</v>
          </cell>
          <cell r="W171">
            <v>125451</v>
          </cell>
          <cell r="AB171">
            <v>5.8719160000000001E-6</v>
          </cell>
          <cell r="AC171">
            <v>8.6445589999999997E-6</v>
          </cell>
          <cell r="AD171">
            <v>104997</v>
          </cell>
          <cell r="AF171">
            <v>30257</v>
          </cell>
          <cell r="AG171">
            <v>30253</v>
          </cell>
          <cell r="AH171">
            <v>4</v>
          </cell>
          <cell r="AI171">
            <v>1</v>
          </cell>
          <cell r="AK171">
            <v>212969</v>
          </cell>
          <cell r="AL171">
            <v>0</v>
          </cell>
          <cell r="AM171">
            <v>45788</v>
          </cell>
          <cell r="AN171">
            <v>45788</v>
          </cell>
          <cell r="AO171">
            <v>45788</v>
          </cell>
          <cell r="AP171">
            <v>45788</v>
          </cell>
          <cell r="AQ171">
            <v>42507</v>
          </cell>
          <cell r="AR171">
            <v>27120</v>
          </cell>
          <cell r="AS171">
            <v>5978</v>
          </cell>
        </row>
        <row r="172">
          <cell r="B172" t="str">
            <v>2035</v>
          </cell>
          <cell r="C172" t="str">
            <v>THE NORTH HILLS SCHOOL</v>
          </cell>
          <cell r="D172">
            <v>36770286</v>
          </cell>
          <cell r="E172">
            <v>38857296</v>
          </cell>
          <cell r="F172">
            <v>59729309</v>
          </cell>
          <cell r="G172">
            <v>21946937</v>
          </cell>
          <cell r="I172">
            <v>163235</v>
          </cell>
          <cell r="J172">
            <v>12055442</v>
          </cell>
          <cell r="K172">
            <v>2336113</v>
          </cell>
          <cell r="L172">
            <v>12722804</v>
          </cell>
          <cell r="M172">
            <v>27277594</v>
          </cell>
          <cell r="O172">
            <v>1349187</v>
          </cell>
          <cell r="P172">
            <v>4981879</v>
          </cell>
          <cell r="Q172">
            <v>1945940</v>
          </cell>
          <cell r="R172">
            <v>25</v>
          </cell>
          <cell r="S172">
            <v>8277031</v>
          </cell>
          <cell r="U172">
            <v>6888519</v>
          </cell>
          <cell r="V172">
            <v>3673280</v>
          </cell>
          <cell r="W172">
            <v>10561799</v>
          </cell>
          <cell r="AB172">
            <v>6.6803532399999999E-4</v>
          </cell>
          <cell r="AC172">
            <v>7.4749826000000002E-4</v>
          </cell>
          <cell r="AD172">
            <v>3009180</v>
          </cell>
          <cell r="AF172">
            <v>2616334</v>
          </cell>
          <cell r="AG172">
            <v>2616001</v>
          </cell>
          <cell r="AH172">
            <v>333</v>
          </cell>
          <cell r="AI172">
            <v>0</v>
          </cell>
          <cell r="AK172">
            <v>12722804</v>
          </cell>
          <cell r="AL172">
            <v>-25</v>
          </cell>
          <cell r="AM172">
            <v>3673280</v>
          </cell>
          <cell r="AN172">
            <v>3673281</v>
          </cell>
          <cell r="AO172">
            <v>3625672</v>
          </cell>
          <cell r="AP172">
            <v>2803768</v>
          </cell>
          <cell r="AQ172">
            <v>1455094</v>
          </cell>
          <cell r="AR172">
            <v>993589</v>
          </cell>
          <cell r="AS172">
            <v>171375</v>
          </cell>
        </row>
        <row r="173">
          <cell r="B173" t="str">
            <v>2329</v>
          </cell>
          <cell r="C173" t="str">
            <v>THE PRO-VISION ACADEMY</v>
          </cell>
          <cell r="D173">
            <v>1022977</v>
          </cell>
          <cell r="E173">
            <v>1043652</v>
          </cell>
          <cell r="F173">
            <v>1604244</v>
          </cell>
          <cell r="G173">
            <v>589463</v>
          </cell>
          <cell r="I173">
            <v>4384</v>
          </cell>
          <cell r="J173">
            <v>323792</v>
          </cell>
          <cell r="K173">
            <v>62745</v>
          </cell>
          <cell r="L173">
            <v>165761</v>
          </cell>
          <cell r="M173">
            <v>556682</v>
          </cell>
          <cell r="O173">
            <v>36237</v>
          </cell>
          <cell r="P173">
            <v>133806</v>
          </cell>
          <cell r="Q173">
            <v>52265</v>
          </cell>
          <cell r="R173">
            <v>11</v>
          </cell>
          <cell r="S173">
            <v>222319</v>
          </cell>
          <cell r="U173">
            <v>185016</v>
          </cell>
          <cell r="V173">
            <v>55025</v>
          </cell>
          <cell r="W173">
            <v>240041</v>
          </cell>
          <cell r="AB173">
            <v>1.8585248000000001E-5</v>
          </cell>
          <cell r="AC173">
            <v>2.0076737000000002E-5</v>
          </cell>
          <cell r="AD173">
            <v>56481</v>
          </cell>
          <cell r="AF173">
            <v>70271</v>
          </cell>
          <cell r="AG173">
            <v>70262</v>
          </cell>
          <cell r="AH173">
            <v>9</v>
          </cell>
          <cell r="AI173">
            <v>-1</v>
          </cell>
          <cell r="AK173">
            <v>165761</v>
          </cell>
          <cell r="AL173">
            <v>-11</v>
          </cell>
          <cell r="AM173">
            <v>55025</v>
          </cell>
          <cell r="AN173">
            <v>55024</v>
          </cell>
          <cell r="AO173">
            <v>52241</v>
          </cell>
          <cell r="AP173">
            <v>25476</v>
          </cell>
          <cell r="AQ173">
            <v>19727</v>
          </cell>
          <cell r="AR173">
            <v>10067</v>
          </cell>
          <cell r="AS173">
            <v>3215</v>
          </cell>
        </row>
        <row r="174">
          <cell r="B174" t="str">
            <v>2285</v>
          </cell>
          <cell r="C174" t="str">
            <v>THE RHODES SCHOOL</v>
          </cell>
          <cell r="D174">
            <v>2930180</v>
          </cell>
          <cell r="E174">
            <v>2542184</v>
          </cell>
          <cell r="F174">
            <v>3907707</v>
          </cell>
          <cell r="G174">
            <v>1435848</v>
          </cell>
          <cell r="I174">
            <v>10679</v>
          </cell>
          <cell r="J174">
            <v>788710</v>
          </cell>
          <cell r="K174">
            <v>152837</v>
          </cell>
          <cell r="L174">
            <v>675608</v>
          </cell>
          <cell r="M174">
            <v>1627834</v>
          </cell>
          <cell r="O174">
            <v>88269</v>
          </cell>
          <cell r="P174">
            <v>325932</v>
          </cell>
          <cell r="Q174">
            <v>127310</v>
          </cell>
          <cell r="R174">
            <v>138217</v>
          </cell>
          <cell r="S174">
            <v>679728</v>
          </cell>
          <cell r="U174">
            <v>450672</v>
          </cell>
          <cell r="V174">
            <v>200779</v>
          </cell>
          <cell r="W174">
            <v>651451</v>
          </cell>
          <cell r="AB174">
            <v>5.3234927000000001E-5</v>
          </cell>
          <cell r="AC174">
            <v>4.890403E-5</v>
          </cell>
          <cell r="AD174">
            <v>-164007</v>
          </cell>
          <cell r="AF174">
            <v>171170</v>
          </cell>
          <cell r="AG174">
            <v>171148</v>
          </cell>
          <cell r="AH174">
            <v>22</v>
          </cell>
          <cell r="AI174">
            <v>-1</v>
          </cell>
          <cell r="AK174">
            <v>675608</v>
          </cell>
          <cell r="AL174">
            <v>-138217</v>
          </cell>
          <cell r="AM174">
            <v>200779</v>
          </cell>
          <cell r="AN174">
            <v>200781</v>
          </cell>
          <cell r="AO174">
            <v>194280</v>
          </cell>
          <cell r="AP174">
            <v>117695</v>
          </cell>
          <cell r="AQ174">
            <v>46126</v>
          </cell>
          <cell r="AR174">
            <v>-12155</v>
          </cell>
          <cell r="AS174">
            <v>-9336</v>
          </cell>
        </row>
        <row r="175">
          <cell r="B175" t="str">
            <v>2297</v>
          </cell>
          <cell r="C175" t="str">
            <v>TLC ACADEMY</v>
          </cell>
          <cell r="D175">
            <v>5073646</v>
          </cell>
          <cell r="E175">
            <v>5139231</v>
          </cell>
          <cell r="F175">
            <v>7899745</v>
          </cell>
          <cell r="G175">
            <v>2902682</v>
          </cell>
          <cell r="I175">
            <v>21589</v>
          </cell>
          <cell r="J175">
            <v>1594442</v>
          </cell>
          <cell r="K175">
            <v>308972</v>
          </cell>
          <cell r="L175">
            <v>1077564</v>
          </cell>
          <cell r="M175">
            <v>3002567</v>
          </cell>
          <cell r="O175">
            <v>178442</v>
          </cell>
          <cell r="P175">
            <v>658899</v>
          </cell>
          <cell r="Q175">
            <v>257368</v>
          </cell>
          <cell r="R175">
            <v>99204</v>
          </cell>
          <cell r="S175">
            <v>1193913</v>
          </cell>
          <cell r="U175">
            <v>911069</v>
          </cell>
          <cell r="V175">
            <v>350712</v>
          </cell>
          <cell r="W175">
            <v>1261781</v>
          </cell>
          <cell r="AB175">
            <v>9.2177002000000001E-5</v>
          </cell>
          <cell r="AC175">
            <v>9.8863452999999998E-5</v>
          </cell>
          <cell r="AD175">
            <v>253209</v>
          </cell>
          <cell r="AF175">
            <v>346034</v>
          </cell>
          <cell r="AG175">
            <v>345990</v>
          </cell>
          <cell r="AH175">
            <v>44</v>
          </cell>
          <cell r="AI175">
            <v>1</v>
          </cell>
          <cell r="AK175">
            <v>1077564</v>
          </cell>
          <cell r="AL175">
            <v>-99204</v>
          </cell>
          <cell r="AM175">
            <v>350712</v>
          </cell>
          <cell r="AN175">
            <v>350714</v>
          </cell>
          <cell r="AO175">
            <v>335690</v>
          </cell>
          <cell r="AP175">
            <v>173502</v>
          </cell>
          <cell r="AQ175">
            <v>78184</v>
          </cell>
          <cell r="AR175">
            <v>25846</v>
          </cell>
          <cell r="AS175">
            <v>14424</v>
          </cell>
        </row>
        <row r="176">
          <cell r="B176" t="str">
            <v>2084</v>
          </cell>
          <cell r="C176" t="str">
            <v>TREETOPS INTERNATIONAL</v>
          </cell>
          <cell r="D176">
            <v>77464</v>
          </cell>
          <cell r="E176">
            <v>89824</v>
          </cell>
          <cell r="F176">
            <v>138072</v>
          </cell>
          <cell r="G176">
            <v>50733</v>
          </cell>
          <cell r="I176">
            <v>377</v>
          </cell>
          <cell r="J176">
            <v>27868</v>
          </cell>
          <cell r="K176">
            <v>5400</v>
          </cell>
          <cell r="L176">
            <v>18582</v>
          </cell>
          <cell r="M176">
            <v>52227</v>
          </cell>
          <cell r="O176">
            <v>3119</v>
          </cell>
          <cell r="P176">
            <v>11516</v>
          </cell>
          <cell r="Q176">
            <v>4498</v>
          </cell>
          <cell r="R176">
            <v>3170</v>
          </cell>
          <cell r="S176">
            <v>22303</v>
          </cell>
          <cell r="U176">
            <v>15924</v>
          </cell>
          <cell r="V176">
            <v>2227</v>
          </cell>
          <cell r="W176">
            <v>18151</v>
          </cell>
          <cell r="AB176">
            <v>1.4073479999999999E-6</v>
          </cell>
          <cell r="AC176">
            <v>1.7279400000000001E-6</v>
          </cell>
          <cell r="AD176">
            <v>12140</v>
          </cell>
          <cell r="AF176">
            <v>6048</v>
          </cell>
          <cell r="AG176">
            <v>6047</v>
          </cell>
          <cell r="AH176">
            <v>1</v>
          </cell>
          <cell r="AI176">
            <v>-1</v>
          </cell>
          <cell r="AK176">
            <v>18582</v>
          </cell>
          <cell r="AL176">
            <v>-3170</v>
          </cell>
          <cell r="AM176">
            <v>2227</v>
          </cell>
          <cell r="AN176">
            <v>2229</v>
          </cell>
          <cell r="AO176">
            <v>2346</v>
          </cell>
          <cell r="AP176">
            <v>3484</v>
          </cell>
          <cell r="AQ176">
            <v>3583</v>
          </cell>
          <cell r="AR176">
            <v>3078</v>
          </cell>
          <cell r="AS176">
            <v>692</v>
          </cell>
        </row>
        <row r="177">
          <cell r="B177" t="str">
            <v>2232</v>
          </cell>
          <cell r="C177" t="str">
            <v>TRINITY BASIN PREPARATORY</v>
          </cell>
          <cell r="D177">
            <v>6641403</v>
          </cell>
          <cell r="E177">
            <v>6829768</v>
          </cell>
          <cell r="F177">
            <v>10498346</v>
          </cell>
          <cell r="G177">
            <v>3857512</v>
          </cell>
          <cell r="I177">
            <v>28691</v>
          </cell>
          <cell r="J177">
            <v>2118930</v>
          </cell>
          <cell r="K177">
            <v>410608</v>
          </cell>
          <cell r="L177">
            <v>1432647</v>
          </cell>
          <cell r="M177">
            <v>3990876</v>
          </cell>
          <cell r="O177">
            <v>237140</v>
          </cell>
          <cell r="P177">
            <v>875642</v>
          </cell>
          <cell r="Q177">
            <v>342029</v>
          </cell>
          <cell r="R177">
            <v>48</v>
          </cell>
          <cell r="S177">
            <v>1454859</v>
          </cell>
          <cell r="U177">
            <v>1210763</v>
          </cell>
          <cell r="V177">
            <v>441260</v>
          </cell>
          <cell r="W177">
            <v>1652023</v>
          </cell>
          <cell r="AB177">
            <v>1.20659699E-4</v>
          </cell>
          <cell r="AC177">
            <v>1.3138433300000001E-4</v>
          </cell>
          <cell r="AD177">
            <v>406131</v>
          </cell>
          <cell r="AF177">
            <v>459861</v>
          </cell>
          <cell r="AG177">
            <v>459802</v>
          </cell>
          <cell r="AH177">
            <v>59</v>
          </cell>
          <cell r="AI177">
            <v>-2</v>
          </cell>
          <cell r="AK177">
            <v>1432647</v>
          </cell>
          <cell r="AL177">
            <v>-48</v>
          </cell>
          <cell r="AM177">
            <v>441260</v>
          </cell>
          <cell r="AN177">
            <v>441261</v>
          </cell>
          <cell r="AO177">
            <v>424786</v>
          </cell>
          <cell r="AP177">
            <v>251441</v>
          </cell>
          <cell r="AQ177">
            <v>174643</v>
          </cell>
          <cell r="AR177">
            <v>117338</v>
          </cell>
          <cell r="AS177">
            <v>23130</v>
          </cell>
        </row>
        <row r="178">
          <cell r="B178" t="str">
            <v>2248</v>
          </cell>
          <cell r="C178" t="str">
            <v>TRINITY CHARTER SCHOOL</v>
          </cell>
          <cell r="D178">
            <v>2195931</v>
          </cell>
          <cell r="E178">
            <v>2117987</v>
          </cell>
          <cell r="F178">
            <v>3255654</v>
          </cell>
          <cell r="G178">
            <v>1196257</v>
          </cell>
          <cell r="I178">
            <v>8897</v>
          </cell>
          <cell r="J178">
            <v>657104</v>
          </cell>
          <cell r="K178">
            <v>127334</v>
          </cell>
          <cell r="L178">
            <v>259315</v>
          </cell>
          <cell r="M178">
            <v>1052650</v>
          </cell>
          <cell r="O178">
            <v>73540</v>
          </cell>
          <cell r="P178">
            <v>271546</v>
          </cell>
          <cell r="Q178">
            <v>106067</v>
          </cell>
          <cell r="R178">
            <v>60905</v>
          </cell>
          <cell r="S178">
            <v>512058</v>
          </cell>
          <cell r="U178">
            <v>375471</v>
          </cell>
          <cell r="V178">
            <v>107481</v>
          </cell>
          <cell r="W178">
            <v>482952</v>
          </cell>
          <cell r="AB178">
            <v>3.9895248999999998E-5</v>
          </cell>
          <cell r="AC178">
            <v>4.0743739999999997E-5</v>
          </cell>
          <cell r="AD178">
            <v>32131</v>
          </cell>
          <cell r="AF178">
            <v>142608</v>
          </cell>
          <cell r="AG178">
            <v>142590</v>
          </cell>
          <cell r="AH178">
            <v>18</v>
          </cell>
          <cell r="AI178">
            <v>2</v>
          </cell>
          <cell r="AK178">
            <v>259315</v>
          </cell>
          <cell r="AL178">
            <v>-60905</v>
          </cell>
          <cell r="AM178">
            <v>107481</v>
          </cell>
          <cell r="AN178">
            <v>107484</v>
          </cell>
          <cell r="AO178">
            <v>97599</v>
          </cell>
          <cell r="AP178">
            <v>2388</v>
          </cell>
          <cell r="AQ178">
            <v>-7963</v>
          </cell>
          <cell r="AR178">
            <v>-2931</v>
          </cell>
          <cell r="AS178">
            <v>1833</v>
          </cell>
        </row>
        <row r="179">
          <cell r="B179" t="str">
            <v>2338</v>
          </cell>
          <cell r="C179" t="str">
            <v>TRINITY ENVIRONMENTAL ACADEMY</v>
          </cell>
          <cell r="D179">
            <v>716978</v>
          </cell>
          <cell r="E179">
            <v>0</v>
          </cell>
          <cell r="F179">
            <v>0</v>
          </cell>
          <cell r="G179">
            <v>0</v>
          </cell>
          <cell r="I179">
            <v>0</v>
          </cell>
          <cell r="J179">
            <v>0</v>
          </cell>
          <cell r="K179">
            <v>0</v>
          </cell>
          <cell r="L179">
            <v>187643</v>
          </cell>
          <cell r="M179">
            <v>187643</v>
          </cell>
          <cell r="O179">
            <v>0</v>
          </cell>
          <cell r="P179">
            <v>0</v>
          </cell>
          <cell r="Q179">
            <v>0</v>
          </cell>
          <cell r="R179">
            <v>417334</v>
          </cell>
          <cell r="S179">
            <v>417334</v>
          </cell>
          <cell r="U179">
            <v>0</v>
          </cell>
          <cell r="V179">
            <v>-14551</v>
          </cell>
          <cell r="W179">
            <v>-14551</v>
          </cell>
          <cell r="AB179">
            <v>1.3025911E-5</v>
          </cell>
          <cell r="AC179">
            <v>0</v>
          </cell>
          <cell r="AD179">
            <v>-493278</v>
          </cell>
          <cell r="AF179">
            <v>35378</v>
          </cell>
          <cell r="AG179">
            <v>0</v>
          </cell>
          <cell r="AH179">
            <v>35378</v>
          </cell>
          <cell r="AI179">
            <v>0</v>
          </cell>
          <cell r="AK179">
            <v>187643</v>
          </cell>
          <cell r="AL179">
            <v>-417334</v>
          </cell>
          <cell r="AM179">
            <v>-14551</v>
          </cell>
          <cell r="AN179">
            <v>-14551</v>
          </cell>
          <cell r="AO179">
            <v>-18538</v>
          </cell>
          <cell r="AP179">
            <v>-53033</v>
          </cell>
          <cell r="AQ179">
            <v>-49649</v>
          </cell>
          <cell r="AR179">
            <v>-67846</v>
          </cell>
          <cell r="AS179">
            <v>-26074</v>
          </cell>
        </row>
        <row r="180">
          <cell r="B180" t="str">
            <v>2348</v>
          </cell>
          <cell r="C180" t="str">
            <v>TRIVIUM ACADEMY</v>
          </cell>
          <cell r="D180">
            <v>678924</v>
          </cell>
          <cell r="E180">
            <v>688114</v>
          </cell>
          <cell r="F180">
            <v>1057731</v>
          </cell>
          <cell r="G180">
            <v>388653</v>
          </cell>
          <cell r="I180">
            <v>2891</v>
          </cell>
          <cell r="J180">
            <v>213487</v>
          </cell>
          <cell r="K180">
            <v>41370</v>
          </cell>
          <cell r="L180">
            <v>272369</v>
          </cell>
          <cell r="M180">
            <v>530117</v>
          </cell>
          <cell r="O180">
            <v>23892</v>
          </cell>
          <cell r="P180">
            <v>88223</v>
          </cell>
          <cell r="Q180">
            <v>34460</v>
          </cell>
          <cell r="R180">
            <v>0</v>
          </cell>
          <cell r="S180">
            <v>146575</v>
          </cell>
          <cell r="U180">
            <v>121987</v>
          </cell>
          <cell r="V180">
            <v>69360</v>
          </cell>
          <cell r="W180">
            <v>191347</v>
          </cell>
          <cell r="AB180">
            <v>1.2334556E-5</v>
          </cell>
          <cell r="AC180">
            <v>1.3237258E-5</v>
          </cell>
          <cell r="AD180">
            <v>34184</v>
          </cell>
          <cell r="AF180">
            <v>46332</v>
          </cell>
          <cell r="AG180">
            <v>46326</v>
          </cell>
          <cell r="AH180">
            <v>6</v>
          </cell>
          <cell r="AI180">
            <v>-1</v>
          </cell>
          <cell r="AK180">
            <v>272369</v>
          </cell>
          <cell r="AL180">
            <v>0</v>
          </cell>
          <cell r="AM180">
            <v>69360</v>
          </cell>
          <cell r="AN180">
            <v>69360</v>
          </cell>
          <cell r="AO180">
            <v>69360</v>
          </cell>
          <cell r="AP180">
            <v>69360</v>
          </cell>
          <cell r="AQ180">
            <v>54343</v>
          </cell>
          <cell r="AR180">
            <v>8001</v>
          </cell>
          <cell r="AS180">
            <v>1945</v>
          </cell>
        </row>
        <row r="181">
          <cell r="B181" t="str">
            <v>2088</v>
          </cell>
          <cell r="C181" t="str">
            <v>TWO DIMENSIONS PREP ACADEMY</v>
          </cell>
          <cell r="D181">
            <v>1214096</v>
          </cell>
          <cell r="E181">
            <v>993452</v>
          </cell>
          <cell r="F181">
            <v>1527081</v>
          </cell>
          <cell r="G181">
            <v>561111</v>
          </cell>
          <cell r="I181">
            <v>4173</v>
          </cell>
          <cell r="J181">
            <v>308218</v>
          </cell>
          <cell r="K181">
            <v>59727</v>
          </cell>
          <cell r="L181">
            <v>218317</v>
          </cell>
          <cell r="M181">
            <v>590435</v>
          </cell>
          <cell r="O181">
            <v>34494</v>
          </cell>
          <cell r="P181">
            <v>127370</v>
          </cell>
          <cell r="Q181">
            <v>49751</v>
          </cell>
          <cell r="R181">
            <v>177778</v>
          </cell>
          <cell r="S181">
            <v>389393</v>
          </cell>
          <cell r="U181">
            <v>176117</v>
          </cell>
          <cell r="V181">
            <v>35963</v>
          </cell>
          <cell r="W181">
            <v>212080</v>
          </cell>
          <cell r="AB181">
            <v>2.2057459000000001E-5</v>
          </cell>
          <cell r="AC181">
            <v>1.9111056E-5</v>
          </cell>
          <cell r="AD181">
            <v>-111577</v>
          </cell>
          <cell r="AF181">
            <v>66891</v>
          </cell>
          <cell r="AG181">
            <v>66882</v>
          </cell>
          <cell r="AH181">
            <v>9</v>
          </cell>
          <cell r="AI181">
            <v>-1</v>
          </cell>
          <cell r="AK181">
            <v>218317</v>
          </cell>
          <cell r="AL181">
            <v>-177778</v>
          </cell>
          <cell r="AM181">
            <v>35963</v>
          </cell>
          <cell r="AN181">
            <v>35964</v>
          </cell>
          <cell r="AO181">
            <v>30374</v>
          </cell>
          <cell r="AP181">
            <v>-14867</v>
          </cell>
          <cell r="AQ181">
            <v>4992</v>
          </cell>
          <cell r="AR181">
            <v>-9571</v>
          </cell>
          <cell r="AS181">
            <v>-6353</v>
          </cell>
        </row>
        <row r="182">
          <cell r="B182" t="str">
            <v>2320</v>
          </cell>
          <cell r="C182" t="str">
            <v>UME PREPARATORY ACADEMY</v>
          </cell>
          <cell r="D182">
            <v>887068</v>
          </cell>
          <cell r="E182">
            <v>910401</v>
          </cell>
          <cell r="F182">
            <v>1399419</v>
          </cell>
          <cell r="G182">
            <v>514202</v>
          </cell>
          <cell r="I182">
            <v>3824</v>
          </cell>
          <cell r="J182">
            <v>282451</v>
          </cell>
          <cell r="K182">
            <v>54734</v>
          </cell>
          <cell r="L182">
            <v>257881</v>
          </cell>
          <cell r="M182">
            <v>598890</v>
          </cell>
          <cell r="O182">
            <v>31611</v>
          </cell>
          <cell r="P182">
            <v>116722</v>
          </cell>
          <cell r="Q182">
            <v>45592</v>
          </cell>
          <cell r="R182">
            <v>2364</v>
          </cell>
          <cell r="S182">
            <v>196289</v>
          </cell>
          <cell r="U182">
            <v>161394</v>
          </cell>
          <cell r="V182">
            <v>65085</v>
          </cell>
          <cell r="W182">
            <v>226479</v>
          </cell>
          <cell r="AB182">
            <v>1.6116081000000001E-5</v>
          </cell>
          <cell r="AC182">
            <v>1.7513396999999999E-5</v>
          </cell>
          <cell r="AD182">
            <v>52915</v>
          </cell>
          <cell r="AF182">
            <v>61299</v>
          </cell>
          <cell r="AG182">
            <v>61291</v>
          </cell>
          <cell r="AH182">
            <v>8</v>
          </cell>
          <cell r="AI182">
            <v>-1</v>
          </cell>
          <cell r="AK182">
            <v>257881</v>
          </cell>
          <cell r="AL182">
            <v>-2364</v>
          </cell>
          <cell r="AM182">
            <v>65085</v>
          </cell>
          <cell r="AN182">
            <v>65088</v>
          </cell>
          <cell r="AO182">
            <v>63339</v>
          </cell>
          <cell r="AP182">
            <v>47271</v>
          </cell>
          <cell r="AQ182">
            <v>46430</v>
          </cell>
          <cell r="AR182">
            <v>30375</v>
          </cell>
          <cell r="AS182">
            <v>3014</v>
          </cell>
        </row>
        <row r="183">
          <cell r="B183" t="str">
            <v>2085</v>
          </cell>
          <cell r="C183" t="str">
            <v>UNIVERSAL ACADEMY</v>
          </cell>
          <cell r="D183">
            <v>3341942</v>
          </cell>
          <cell r="E183">
            <v>3595237</v>
          </cell>
          <cell r="F183">
            <v>5526402</v>
          </cell>
          <cell r="G183">
            <v>2030621</v>
          </cell>
          <cell r="I183">
            <v>15103</v>
          </cell>
          <cell r="J183">
            <v>1115419</v>
          </cell>
          <cell r="K183">
            <v>216147</v>
          </cell>
          <cell r="L183">
            <v>1188875</v>
          </cell>
          <cell r="M183">
            <v>2535544</v>
          </cell>
          <cell r="O183">
            <v>124832</v>
          </cell>
          <cell r="P183">
            <v>460944</v>
          </cell>
          <cell r="Q183">
            <v>180046</v>
          </cell>
          <cell r="R183">
            <v>233469</v>
          </cell>
          <cell r="S183">
            <v>999291</v>
          </cell>
          <cell r="U183">
            <v>637354</v>
          </cell>
          <cell r="V183">
            <v>233364</v>
          </cell>
          <cell r="W183">
            <v>870718</v>
          </cell>
          <cell r="AB183">
            <v>6.0715750000000002E-5</v>
          </cell>
          <cell r="AC183">
            <v>6.9161617999999994E-5</v>
          </cell>
          <cell r="AD183">
            <v>319836</v>
          </cell>
          <cell r="AF183">
            <v>242074</v>
          </cell>
          <cell r="AG183">
            <v>242043</v>
          </cell>
          <cell r="AH183">
            <v>31</v>
          </cell>
          <cell r="AI183">
            <v>0</v>
          </cell>
          <cell r="AK183">
            <v>1188875</v>
          </cell>
          <cell r="AL183">
            <v>-233469</v>
          </cell>
          <cell r="AM183">
            <v>233364</v>
          </cell>
          <cell r="AN183">
            <v>233366</v>
          </cell>
          <cell r="AO183">
            <v>222409</v>
          </cell>
          <cell r="AP183">
            <v>139515</v>
          </cell>
          <cell r="AQ183">
            <v>200668</v>
          </cell>
          <cell r="AR183">
            <v>141231</v>
          </cell>
          <cell r="AS183">
            <v>18217</v>
          </cell>
        </row>
        <row r="184">
          <cell r="B184" t="str">
            <v>2351</v>
          </cell>
          <cell r="C184" t="str">
            <v>VALOR PUBLIC SCHOOLS</v>
          </cell>
          <cell r="D184">
            <v>467675</v>
          </cell>
          <cell r="E184">
            <v>799607</v>
          </cell>
          <cell r="F184">
            <v>1229112</v>
          </cell>
          <cell r="G184">
            <v>451625</v>
          </cell>
          <cell r="I184">
            <v>3359</v>
          </cell>
          <cell r="J184">
            <v>248077</v>
          </cell>
          <cell r="K184">
            <v>48073</v>
          </cell>
          <cell r="L184">
            <v>423471</v>
          </cell>
          <cell r="M184">
            <v>722980</v>
          </cell>
          <cell r="O184">
            <v>27764</v>
          </cell>
          <cell r="P184">
            <v>102517</v>
          </cell>
          <cell r="Q184">
            <v>40044</v>
          </cell>
          <cell r="R184">
            <v>0</v>
          </cell>
          <cell r="S184">
            <v>170325</v>
          </cell>
          <cell r="U184">
            <v>141752</v>
          </cell>
          <cell r="V184">
            <v>84741</v>
          </cell>
          <cell r="W184">
            <v>226493</v>
          </cell>
          <cell r="AB184">
            <v>8.4966310000000007E-6</v>
          </cell>
          <cell r="AC184">
            <v>1.5382042000000001E-5</v>
          </cell>
          <cell r="AD184">
            <v>260743</v>
          </cell>
          <cell r="AF184">
            <v>53839</v>
          </cell>
          <cell r="AG184">
            <v>53832</v>
          </cell>
          <cell r="AH184">
            <v>7</v>
          </cell>
          <cell r="AI184">
            <v>1</v>
          </cell>
          <cell r="AK184">
            <v>423471</v>
          </cell>
          <cell r="AL184">
            <v>0</v>
          </cell>
          <cell r="AM184">
            <v>84741</v>
          </cell>
          <cell r="AN184">
            <v>84741</v>
          </cell>
          <cell r="AO184">
            <v>84741</v>
          </cell>
          <cell r="AP184">
            <v>84741</v>
          </cell>
          <cell r="AQ184">
            <v>84741</v>
          </cell>
          <cell r="AR184">
            <v>69660</v>
          </cell>
          <cell r="AS184">
            <v>14847</v>
          </cell>
        </row>
        <row r="185">
          <cell r="B185" t="str">
            <v>2217</v>
          </cell>
          <cell r="C185" t="str">
            <v>VANGUARD ACADEMY</v>
          </cell>
          <cell r="D185">
            <v>6360860</v>
          </cell>
          <cell r="E185">
            <v>7581968</v>
          </cell>
          <cell r="F185">
            <v>11654586</v>
          </cell>
          <cell r="G185">
            <v>4282361</v>
          </cell>
          <cell r="I185">
            <v>31851</v>
          </cell>
          <cell r="J185">
            <v>2352299</v>
          </cell>
          <cell r="K185">
            <v>455830</v>
          </cell>
          <cell r="L185">
            <v>2208034</v>
          </cell>
          <cell r="M185">
            <v>5048014</v>
          </cell>
          <cell r="O185">
            <v>263258</v>
          </cell>
          <cell r="P185">
            <v>972081</v>
          </cell>
          <cell r="Q185">
            <v>379699</v>
          </cell>
          <cell r="R185">
            <v>32</v>
          </cell>
          <cell r="S185">
            <v>1615070</v>
          </cell>
          <cell r="U185">
            <v>1344111</v>
          </cell>
          <cell r="V185">
            <v>605263</v>
          </cell>
          <cell r="W185">
            <v>1949374</v>
          </cell>
          <cell r="AB185">
            <v>1.15562848E-4</v>
          </cell>
          <cell r="AC185">
            <v>1.4585440600000001E-4</v>
          </cell>
          <cell r="AD185">
            <v>1147110</v>
          </cell>
          <cell r="AF185">
            <v>510508</v>
          </cell>
          <cell r="AG185">
            <v>510443</v>
          </cell>
          <cell r="AH185">
            <v>65</v>
          </cell>
          <cell r="AI185">
            <v>0</v>
          </cell>
          <cell r="AK185">
            <v>2208034</v>
          </cell>
          <cell r="AL185">
            <v>-32</v>
          </cell>
          <cell r="AM185">
            <v>605263</v>
          </cell>
          <cell r="AN185">
            <v>605262</v>
          </cell>
          <cell r="AO185">
            <v>584833</v>
          </cell>
          <cell r="AP185">
            <v>387619</v>
          </cell>
          <cell r="AQ185">
            <v>336509</v>
          </cell>
          <cell r="AR185">
            <v>228452</v>
          </cell>
          <cell r="AS185">
            <v>65327</v>
          </cell>
        </row>
        <row r="186">
          <cell r="B186" t="str">
            <v>2082</v>
          </cell>
          <cell r="C186" t="str">
            <v>VARNETT CHARTER SCHOOL</v>
          </cell>
          <cell r="D186">
            <v>4163687</v>
          </cell>
          <cell r="E186">
            <v>3006452</v>
          </cell>
          <cell r="F186">
            <v>4621353</v>
          </cell>
          <cell r="G186">
            <v>1698070</v>
          </cell>
          <cell r="I186">
            <v>12630</v>
          </cell>
          <cell r="J186">
            <v>932749</v>
          </cell>
          <cell r="K186">
            <v>180749</v>
          </cell>
          <cell r="L186">
            <v>707644</v>
          </cell>
          <cell r="M186">
            <v>1833772</v>
          </cell>
          <cell r="O186">
            <v>104389</v>
          </cell>
          <cell r="P186">
            <v>385456</v>
          </cell>
          <cell r="Q186">
            <v>150561</v>
          </cell>
          <cell r="R186">
            <v>634089</v>
          </cell>
          <cell r="S186">
            <v>1274495</v>
          </cell>
          <cell r="U186">
            <v>532976</v>
          </cell>
          <cell r="V186">
            <v>186057</v>
          </cell>
          <cell r="W186">
            <v>719033</v>
          </cell>
          <cell r="AB186">
            <v>7.5645039000000005E-5</v>
          </cell>
          <cell r="AC186">
            <v>5.7835150999999997E-5</v>
          </cell>
          <cell r="AD186">
            <v>-674442</v>
          </cell>
          <cell r="AF186">
            <v>202430</v>
          </cell>
          <cell r="AG186">
            <v>202404</v>
          </cell>
          <cell r="AH186">
            <v>26</v>
          </cell>
          <cell r="AI186">
            <v>0</v>
          </cell>
          <cell r="AK186">
            <v>707644</v>
          </cell>
          <cell r="AL186">
            <v>-634089</v>
          </cell>
          <cell r="AM186">
            <v>186057</v>
          </cell>
          <cell r="AN186">
            <v>186057</v>
          </cell>
          <cell r="AO186">
            <v>165505</v>
          </cell>
          <cell r="AP186">
            <v>-37171</v>
          </cell>
          <cell r="AQ186">
            <v>-87189</v>
          </cell>
          <cell r="AR186">
            <v>-115243</v>
          </cell>
          <cell r="AS186">
            <v>-38404</v>
          </cell>
        </row>
        <row r="187">
          <cell r="B187" t="str">
            <v>2326</v>
          </cell>
          <cell r="C187" t="str">
            <v>VILLAGE TECH SCHOOLS</v>
          </cell>
          <cell r="D187">
            <v>1398663</v>
          </cell>
          <cell r="E187">
            <v>1537489</v>
          </cell>
          <cell r="F187">
            <v>2363344</v>
          </cell>
          <cell r="G187">
            <v>868387</v>
          </cell>
          <cell r="I187">
            <v>6459</v>
          </cell>
          <cell r="J187">
            <v>477005</v>
          </cell>
          <cell r="K187">
            <v>92434</v>
          </cell>
          <cell r="L187">
            <v>419163</v>
          </cell>
          <cell r="M187">
            <v>995061</v>
          </cell>
          <cell r="O187">
            <v>53384</v>
          </cell>
          <cell r="P187">
            <v>197121</v>
          </cell>
          <cell r="Q187">
            <v>76996</v>
          </cell>
          <cell r="R187">
            <v>11325</v>
          </cell>
          <cell r="S187">
            <v>338826</v>
          </cell>
          <cell r="U187">
            <v>272562</v>
          </cell>
          <cell r="V187">
            <v>116054</v>
          </cell>
          <cell r="W187">
            <v>388616</v>
          </cell>
          <cell r="AB187">
            <v>2.5410634999999999E-5</v>
          </cell>
          <cell r="AC187">
            <v>2.9576696E-5</v>
          </cell>
          <cell r="AD187">
            <v>157764</v>
          </cell>
          <cell r="AF187">
            <v>103522</v>
          </cell>
          <cell r="AG187">
            <v>103509</v>
          </cell>
          <cell r="AH187">
            <v>13</v>
          </cell>
          <cell r="AI187">
            <v>0</v>
          </cell>
          <cell r="AK187">
            <v>419163</v>
          </cell>
          <cell r="AL187">
            <v>-11325</v>
          </cell>
          <cell r="AM187">
            <v>116054</v>
          </cell>
          <cell r="AN187">
            <v>116052</v>
          </cell>
          <cell r="AO187">
            <v>111452</v>
          </cell>
          <cell r="AP187">
            <v>65950</v>
          </cell>
          <cell r="AQ187">
            <v>57615</v>
          </cell>
          <cell r="AR187">
            <v>47786</v>
          </cell>
          <cell r="AS187">
            <v>8983</v>
          </cell>
        </row>
        <row r="188">
          <cell r="B188" t="str">
            <v>2307</v>
          </cell>
          <cell r="C188" t="str">
            <v>VISTA  DEL FUTURO CHARTER</v>
          </cell>
          <cell r="D188">
            <v>709887</v>
          </cell>
          <cell r="E188">
            <v>632390</v>
          </cell>
          <cell r="F188">
            <v>972075</v>
          </cell>
          <cell r="G188">
            <v>357179</v>
          </cell>
          <cell r="I188">
            <v>2657</v>
          </cell>
          <cell r="J188">
            <v>196198</v>
          </cell>
          <cell r="K188">
            <v>38019</v>
          </cell>
          <cell r="L188">
            <v>88001</v>
          </cell>
          <cell r="M188">
            <v>324875</v>
          </cell>
          <cell r="O188">
            <v>21958</v>
          </cell>
          <cell r="P188">
            <v>81078</v>
          </cell>
          <cell r="Q188">
            <v>31670</v>
          </cell>
          <cell r="R188">
            <v>34130</v>
          </cell>
          <cell r="S188">
            <v>168836</v>
          </cell>
          <cell r="U188">
            <v>112108</v>
          </cell>
          <cell r="V188">
            <v>32297</v>
          </cell>
          <cell r="W188">
            <v>144405</v>
          </cell>
          <cell r="AB188">
            <v>1.2897079999999999E-5</v>
          </cell>
          <cell r="AC188">
            <v>1.2165295E-5</v>
          </cell>
          <cell r="AD188">
            <v>-27712</v>
          </cell>
          <cell r="AF188">
            <v>42580</v>
          </cell>
          <cell r="AG188">
            <v>42575</v>
          </cell>
          <cell r="AH188">
            <v>5</v>
          </cell>
          <cell r="AI188">
            <v>1</v>
          </cell>
          <cell r="AK188">
            <v>88001</v>
          </cell>
          <cell r="AL188">
            <v>-34130</v>
          </cell>
          <cell r="AM188">
            <v>32297</v>
          </cell>
          <cell r="AN188">
            <v>32299</v>
          </cell>
          <cell r="AO188">
            <v>29748</v>
          </cell>
          <cell r="AP188">
            <v>3789</v>
          </cell>
          <cell r="AQ188">
            <v>-4519</v>
          </cell>
          <cell r="AR188">
            <v>-5870</v>
          </cell>
          <cell r="AS188">
            <v>-1576</v>
          </cell>
        </row>
        <row r="189">
          <cell r="B189" t="str">
            <v>2038</v>
          </cell>
          <cell r="C189" t="str">
            <v>WACO CHARTER SCHOOL</v>
          </cell>
          <cell r="D189">
            <v>482217</v>
          </cell>
          <cell r="E189">
            <v>618251</v>
          </cell>
          <cell r="F189">
            <v>950342</v>
          </cell>
          <cell r="G189">
            <v>349194</v>
          </cell>
          <cell r="I189">
            <v>2597</v>
          </cell>
          <cell r="J189">
            <v>191812</v>
          </cell>
          <cell r="K189">
            <v>37169</v>
          </cell>
          <cell r="L189">
            <v>136882</v>
          </cell>
          <cell r="M189">
            <v>368460</v>
          </cell>
          <cell r="O189">
            <v>21467</v>
          </cell>
          <cell r="P189">
            <v>79266</v>
          </cell>
          <cell r="Q189">
            <v>30961</v>
          </cell>
          <cell r="R189">
            <v>18016</v>
          </cell>
          <cell r="S189">
            <v>149710</v>
          </cell>
          <cell r="U189">
            <v>109602</v>
          </cell>
          <cell r="V189">
            <v>30790</v>
          </cell>
          <cell r="W189">
            <v>140392</v>
          </cell>
          <cell r="AB189">
            <v>8.7608239999999999E-6</v>
          </cell>
          <cell r="AC189">
            <v>1.1893305E-5</v>
          </cell>
          <cell r="AD189">
            <v>118624</v>
          </cell>
          <cell r="AF189">
            <v>41628</v>
          </cell>
          <cell r="AG189">
            <v>41623</v>
          </cell>
          <cell r="AH189">
            <v>5</v>
          </cell>
          <cell r="AI189">
            <v>0</v>
          </cell>
          <cell r="AK189">
            <v>136882</v>
          </cell>
          <cell r="AL189">
            <v>-18016</v>
          </cell>
          <cell r="AM189">
            <v>30790</v>
          </cell>
          <cell r="AN189">
            <v>30790</v>
          </cell>
          <cell r="AO189">
            <v>29771</v>
          </cell>
          <cell r="AP189">
            <v>18817</v>
          </cell>
          <cell r="AQ189">
            <v>14954</v>
          </cell>
          <cell r="AR189">
            <v>17781</v>
          </cell>
          <cell r="AS189">
            <v>6753</v>
          </cell>
        </row>
        <row r="190">
          <cell r="B190" t="str">
            <v>2312</v>
          </cell>
          <cell r="C190" t="str">
            <v>WALIPP ACADEMY</v>
          </cell>
          <cell r="D190">
            <v>758463</v>
          </cell>
          <cell r="E190">
            <v>752838</v>
          </cell>
          <cell r="F190">
            <v>1157222</v>
          </cell>
          <cell r="G190">
            <v>425210</v>
          </cell>
          <cell r="I190">
            <v>3163</v>
          </cell>
          <cell r="J190">
            <v>233567</v>
          </cell>
          <cell r="K190">
            <v>45261</v>
          </cell>
          <cell r="L190">
            <v>91390</v>
          </cell>
          <cell r="M190">
            <v>373381</v>
          </cell>
          <cell r="O190">
            <v>26140</v>
          </cell>
          <cell r="P190">
            <v>96521</v>
          </cell>
          <cell r="Q190">
            <v>37702</v>
          </cell>
          <cell r="R190">
            <v>2349</v>
          </cell>
          <cell r="S190">
            <v>162712</v>
          </cell>
          <cell r="U190">
            <v>133461</v>
          </cell>
          <cell r="V190">
            <v>26121</v>
          </cell>
          <cell r="W190">
            <v>159582</v>
          </cell>
          <cell r="AB190">
            <v>1.3779604E-5</v>
          </cell>
          <cell r="AC190">
            <v>1.4482358000000001E-5</v>
          </cell>
          <cell r="AD190">
            <v>26613</v>
          </cell>
          <cell r="AF190">
            <v>50690</v>
          </cell>
          <cell r="AG190">
            <v>50684</v>
          </cell>
          <cell r="AH190">
            <v>6</v>
          </cell>
          <cell r="AI190">
            <v>0</v>
          </cell>
          <cell r="AK190">
            <v>91390</v>
          </cell>
          <cell r="AL190">
            <v>-2349</v>
          </cell>
          <cell r="AM190">
            <v>26121</v>
          </cell>
          <cell r="AN190">
            <v>26122</v>
          </cell>
          <cell r="AO190">
            <v>25192</v>
          </cell>
          <cell r="AP190">
            <v>16670</v>
          </cell>
          <cell r="AQ190">
            <v>14397</v>
          </cell>
          <cell r="AR190">
            <v>5145</v>
          </cell>
          <cell r="AS190">
            <v>1515</v>
          </cell>
        </row>
        <row r="191">
          <cell r="B191" t="str">
            <v>2239</v>
          </cell>
          <cell r="C191" t="str">
            <v>WESTLAKE ACADEMY</v>
          </cell>
          <cell r="D191">
            <v>1489525</v>
          </cell>
          <cell r="E191">
            <v>1502914</v>
          </cell>
          <cell r="F191">
            <v>2310197</v>
          </cell>
          <cell r="G191">
            <v>848859</v>
          </cell>
          <cell r="I191">
            <v>6314</v>
          </cell>
          <cell r="J191">
            <v>466278</v>
          </cell>
          <cell r="K191">
            <v>90356</v>
          </cell>
          <cell r="L191">
            <v>237415</v>
          </cell>
          <cell r="M191">
            <v>800363</v>
          </cell>
          <cell r="O191">
            <v>52184</v>
          </cell>
          <cell r="P191">
            <v>192688</v>
          </cell>
          <cell r="Q191">
            <v>75265</v>
          </cell>
          <cell r="R191">
            <v>24095</v>
          </cell>
          <cell r="S191">
            <v>344232</v>
          </cell>
          <cell r="U191">
            <v>266433</v>
          </cell>
          <cell r="V191">
            <v>98587</v>
          </cell>
          <cell r="W191">
            <v>365020</v>
          </cell>
          <cell r="AB191">
            <v>2.7061397E-5</v>
          </cell>
          <cell r="AC191">
            <v>2.8911576E-5</v>
          </cell>
          <cell r="AD191">
            <v>70064</v>
          </cell>
          <cell r="AF191">
            <v>101194</v>
          </cell>
          <cell r="AG191">
            <v>101181</v>
          </cell>
          <cell r="AH191">
            <v>13</v>
          </cell>
          <cell r="AI191">
            <v>-1</v>
          </cell>
          <cell r="AK191">
            <v>237415</v>
          </cell>
          <cell r="AL191">
            <v>-24095</v>
          </cell>
          <cell r="AM191">
            <v>98587</v>
          </cell>
          <cell r="AN191">
            <v>98585</v>
          </cell>
          <cell r="AO191">
            <v>89675</v>
          </cell>
          <cell r="AP191">
            <v>6730</v>
          </cell>
          <cell r="AQ191">
            <v>6642</v>
          </cell>
          <cell r="AR191">
            <v>7696</v>
          </cell>
          <cell r="AS191">
            <v>3992</v>
          </cell>
        </row>
        <row r="192">
          <cell r="B192" t="str">
            <v>2178</v>
          </cell>
          <cell r="C192" t="str">
            <v>WINFREE ACADEMY CHARTER SCHOOLS</v>
          </cell>
          <cell r="D192">
            <v>1970337</v>
          </cell>
          <cell r="E192">
            <v>2167429</v>
          </cell>
          <cell r="F192">
            <v>3331653</v>
          </cell>
          <cell r="G192">
            <v>1224182</v>
          </cell>
          <cell r="I192">
            <v>9105</v>
          </cell>
          <cell r="J192">
            <v>672443</v>
          </cell>
          <cell r="K192">
            <v>130306</v>
          </cell>
          <cell r="L192">
            <v>376817</v>
          </cell>
          <cell r="M192">
            <v>1188671</v>
          </cell>
          <cell r="O192">
            <v>75257</v>
          </cell>
          <cell r="P192">
            <v>277885</v>
          </cell>
          <cell r="Q192">
            <v>108543</v>
          </cell>
          <cell r="R192">
            <v>77621</v>
          </cell>
          <cell r="S192">
            <v>539306</v>
          </cell>
          <cell r="U192">
            <v>384236</v>
          </cell>
          <cell r="V192">
            <v>111357</v>
          </cell>
          <cell r="W192">
            <v>495593</v>
          </cell>
          <cell r="AB192">
            <v>3.5796692E-5</v>
          </cell>
          <cell r="AC192">
            <v>4.1694850000000003E-5</v>
          </cell>
          <cell r="AD192">
            <v>223357</v>
          </cell>
          <cell r="AF192">
            <v>145937</v>
          </cell>
          <cell r="AG192">
            <v>145918</v>
          </cell>
          <cell r="AH192">
            <v>19</v>
          </cell>
          <cell r="AI192">
            <v>0</v>
          </cell>
          <cell r="AK192">
            <v>376817</v>
          </cell>
          <cell r="AL192">
            <v>-77621</v>
          </cell>
          <cell r="AM192">
            <v>111357</v>
          </cell>
          <cell r="AN192">
            <v>111357</v>
          </cell>
          <cell r="AO192">
            <v>101758</v>
          </cell>
          <cell r="AP192">
            <v>14495</v>
          </cell>
          <cell r="AQ192">
            <v>24842</v>
          </cell>
          <cell r="AR192">
            <v>34022</v>
          </cell>
          <cell r="AS192">
            <v>12722</v>
          </cell>
        </row>
        <row r="193">
          <cell r="B193" t="str">
            <v>2353</v>
          </cell>
          <cell r="C193" t="str">
            <v>YELLOWSTONE COLLEGE PREPARATORY</v>
          </cell>
          <cell r="D193">
            <v>158392</v>
          </cell>
          <cell r="E193">
            <v>698674</v>
          </cell>
          <cell r="F193">
            <v>1073963</v>
          </cell>
          <cell r="G193">
            <v>394617</v>
          </cell>
          <cell r="I193">
            <v>2935</v>
          </cell>
          <cell r="J193">
            <v>216763</v>
          </cell>
          <cell r="K193">
            <v>42004</v>
          </cell>
          <cell r="L193">
            <v>404251</v>
          </cell>
          <cell r="M193">
            <v>665953</v>
          </cell>
          <cell r="O193">
            <v>24259</v>
          </cell>
          <cell r="P193">
            <v>89577</v>
          </cell>
          <cell r="Q193">
            <v>34989</v>
          </cell>
          <cell r="R193">
            <v>0</v>
          </cell>
          <cell r="S193">
            <v>148825</v>
          </cell>
          <cell r="U193">
            <v>123859</v>
          </cell>
          <cell r="V193">
            <v>77290</v>
          </cell>
          <cell r="W193">
            <v>201149</v>
          </cell>
          <cell r="AB193">
            <v>2.8776280000000001E-6</v>
          </cell>
          <cell r="AC193">
            <v>1.3440394E-5</v>
          </cell>
          <cell r="AD193">
            <v>400001</v>
          </cell>
          <cell r="AF193">
            <v>47043</v>
          </cell>
          <cell r="AG193">
            <v>47037</v>
          </cell>
          <cell r="AH193">
            <v>6</v>
          </cell>
          <cell r="AI193">
            <v>1</v>
          </cell>
          <cell r="AK193">
            <v>404251</v>
          </cell>
          <cell r="AL193">
            <v>0</v>
          </cell>
          <cell r="AM193">
            <v>77290</v>
          </cell>
          <cell r="AN193">
            <v>77290</v>
          </cell>
          <cell r="AO193">
            <v>77290</v>
          </cell>
          <cell r="AP193">
            <v>77290</v>
          </cell>
          <cell r="AQ193">
            <v>77290</v>
          </cell>
          <cell r="AR193">
            <v>72315</v>
          </cell>
          <cell r="AS193">
            <v>22776</v>
          </cell>
        </row>
        <row r="194">
          <cell r="B194" t="str">
            <v>2166</v>
          </cell>
          <cell r="C194" t="str">
            <v>YES PREP PUBLIC SCHOOLS</v>
          </cell>
          <cell r="D194">
            <v>22999643</v>
          </cell>
          <cell r="E194">
            <v>22687210</v>
          </cell>
          <cell r="F194">
            <v>34873537</v>
          </cell>
          <cell r="G194">
            <v>12813932</v>
          </cell>
          <cell r="I194">
            <v>95307</v>
          </cell>
          <cell r="J194">
            <v>7038687</v>
          </cell>
          <cell r="K194">
            <v>1363962</v>
          </cell>
          <cell r="L194">
            <v>4080541</v>
          </cell>
          <cell r="M194">
            <v>12578497</v>
          </cell>
          <cell r="O194">
            <v>787736</v>
          </cell>
          <cell r="P194">
            <v>2908718</v>
          </cell>
          <cell r="Q194">
            <v>1136156</v>
          </cell>
          <cell r="R194">
            <v>111</v>
          </cell>
          <cell r="S194">
            <v>4832721</v>
          </cell>
          <cell r="U194">
            <v>4021929</v>
          </cell>
          <cell r="V194">
            <v>1568733</v>
          </cell>
          <cell r="W194">
            <v>5590662</v>
          </cell>
          <cell r="AB194">
            <v>4.1785298699999998E-4</v>
          </cell>
          <cell r="AC194">
            <v>4.3643411400000001E-4</v>
          </cell>
          <cell r="AD194">
            <v>703648</v>
          </cell>
          <cell r="AF194">
            <v>1527572</v>
          </cell>
          <cell r="AG194">
            <v>1527377</v>
          </cell>
          <cell r="AH194">
            <v>195</v>
          </cell>
          <cell r="AI194">
            <v>-1</v>
          </cell>
          <cell r="AK194">
            <v>4080541</v>
          </cell>
          <cell r="AL194">
            <v>-111</v>
          </cell>
          <cell r="AM194">
            <v>1568733</v>
          </cell>
          <cell r="AN194">
            <v>1568743</v>
          </cell>
          <cell r="AO194">
            <v>1469576</v>
          </cell>
          <cell r="AP194">
            <v>507408</v>
          </cell>
          <cell r="AQ194">
            <v>329662</v>
          </cell>
          <cell r="AR194">
            <v>164961</v>
          </cell>
          <cell r="AS194">
            <v>40080</v>
          </cell>
        </row>
        <row r="195">
          <cell r="B195" t="str">
            <v>2365</v>
          </cell>
          <cell r="C195" t="str">
            <v>REACH NETWORK</v>
          </cell>
          <cell r="D195">
            <v>0</v>
          </cell>
          <cell r="E195">
            <v>26659</v>
          </cell>
          <cell r="F195">
            <v>40979</v>
          </cell>
          <cell r="G195">
            <v>15057</v>
          </cell>
          <cell r="I195">
            <v>112</v>
          </cell>
          <cell r="J195">
            <v>8271</v>
          </cell>
          <cell r="K195">
            <v>1603</v>
          </cell>
          <cell r="L195">
            <v>16368</v>
          </cell>
          <cell r="M195">
            <v>26354</v>
          </cell>
          <cell r="O195">
            <v>926</v>
          </cell>
          <cell r="P195">
            <v>3418</v>
          </cell>
          <cell r="Q195">
            <v>1335</v>
          </cell>
          <cell r="R195">
            <v>0</v>
          </cell>
          <cell r="S195">
            <v>5679</v>
          </cell>
          <cell r="U195">
            <v>4726</v>
          </cell>
          <cell r="V195">
            <v>3053</v>
          </cell>
          <cell r="W195">
            <v>7779</v>
          </cell>
          <cell r="AB195">
            <v>0</v>
          </cell>
          <cell r="AC195">
            <v>5.12839E-7</v>
          </cell>
          <cell r="AD195">
            <v>19421</v>
          </cell>
          <cell r="AF195">
            <v>1795</v>
          </cell>
          <cell r="AG195">
            <v>1795</v>
          </cell>
          <cell r="AH195">
            <v>0</v>
          </cell>
          <cell r="AI195">
            <v>0</v>
          </cell>
          <cell r="AK195">
            <v>16368</v>
          </cell>
          <cell r="AL195">
            <v>0</v>
          </cell>
          <cell r="AM195">
            <v>3053</v>
          </cell>
          <cell r="AN195">
            <v>3053</v>
          </cell>
          <cell r="AO195">
            <v>3053</v>
          </cell>
          <cell r="AP195">
            <v>3053</v>
          </cell>
          <cell r="AQ195">
            <v>3053</v>
          </cell>
          <cell r="AR195">
            <v>3053</v>
          </cell>
          <cell r="AS195">
            <v>1103</v>
          </cell>
        </row>
        <row r="196">
          <cell r="B196" t="str">
            <v>1439</v>
          </cell>
          <cell r="C196" t="str">
            <v>ALAMO COMMUNITY COLLEGE DIST</v>
          </cell>
          <cell r="D196">
            <v>83283387</v>
          </cell>
          <cell r="E196">
            <v>76191272</v>
          </cell>
          <cell r="F196">
            <v>117117054</v>
          </cell>
          <cell r="G196">
            <v>43033490</v>
          </cell>
          <cell r="I196">
            <v>320072</v>
          </cell>
          <cell r="J196">
            <v>23638275</v>
          </cell>
          <cell r="K196">
            <v>4580643</v>
          </cell>
          <cell r="L196">
            <v>2282508</v>
          </cell>
          <cell r="M196">
            <v>30821498</v>
          </cell>
          <cell r="O196">
            <v>2645482</v>
          </cell>
          <cell r="P196">
            <v>9768453</v>
          </cell>
          <cell r="Q196">
            <v>3815594</v>
          </cell>
          <cell r="R196">
            <v>8531590</v>
          </cell>
          <cell r="S196">
            <v>24761119</v>
          </cell>
          <cell r="U196">
            <v>13506989</v>
          </cell>
          <cell r="V196">
            <v>-1726714</v>
          </cell>
          <cell r="W196">
            <v>11780275</v>
          </cell>
          <cell r="AB196">
            <v>1.5130762229999999E-3</v>
          </cell>
          <cell r="AC196">
            <v>1.465692386E-3</v>
          </cell>
          <cell r="AD196">
            <v>-1794377</v>
          </cell>
          <cell r="AF196">
            <v>5130100</v>
          </cell>
          <cell r="AG196">
            <v>5129446</v>
          </cell>
          <cell r="AH196">
            <v>654</v>
          </cell>
          <cell r="AI196">
            <v>-3</v>
          </cell>
          <cell r="AK196">
            <v>2282508</v>
          </cell>
          <cell r="AL196">
            <v>-8531590</v>
          </cell>
          <cell r="AM196">
            <v>-1726714</v>
          </cell>
          <cell r="AN196">
            <v>-1726588</v>
          </cell>
          <cell r="AO196">
            <v>-1655034</v>
          </cell>
          <cell r="AP196">
            <v>-940612</v>
          </cell>
          <cell r="AQ196">
            <v>-862926</v>
          </cell>
          <cell r="AR196">
            <v>-961776</v>
          </cell>
          <cell r="AS196">
            <v>-102146</v>
          </cell>
        </row>
        <row r="197">
          <cell r="B197" t="str">
            <v>1829</v>
          </cell>
          <cell r="C197" t="str">
            <v>ALVIN COMMUNITY COLLEGE</v>
          </cell>
          <cell r="D197">
            <v>9552204</v>
          </cell>
          <cell r="E197">
            <v>9596705</v>
          </cell>
          <cell r="F197">
            <v>14751530</v>
          </cell>
          <cell r="G197">
            <v>5420302</v>
          </cell>
          <cell r="I197">
            <v>40315</v>
          </cell>
          <cell r="J197">
            <v>2977369</v>
          </cell>
          <cell r="K197">
            <v>576957</v>
          </cell>
          <cell r="L197">
            <v>461739</v>
          </cell>
          <cell r="M197">
            <v>4056380</v>
          </cell>
          <cell r="O197">
            <v>333213</v>
          </cell>
          <cell r="P197">
            <v>1230390</v>
          </cell>
          <cell r="Q197">
            <v>480595</v>
          </cell>
          <cell r="R197">
            <v>347403</v>
          </cell>
          <cell r="S197">
            <v>2391601</v>
          </cell>
          <cell r="U197">
            <v>1701279</v>
          </cell>
          <cell r="V197">
            <v>-22377</v>
          </cell>
          <cell r="W197">
            <v>1678902</v>
          </cell>
          <cell r="AB197">
            <v>1.7354256599999999E-4</v>
          </cell>
          <cell r="AC197">
            <v>1.84611929E-4</v>
          </cell>
          <cell r="AD197">
            <v>419185</v>
          </cell>
          <cell r="AF197">
            <v>646164</v>
          </cell>
          <cell r="AG197">
            <v>646082</v>
          </cell>
          <cell r="AH197">
            <v>82</v>
          </cell>
          <cell r="AI197">
            <v>2</v>
          </cell>
          <cell r="AK197">
            <v>461739</v>
          </cell>
          <cell r="AL197">
            <v>-347403</v>
          </cell>
          <cell r="AM197">
            <v>-22377</v>
          </cell>
          <cell r="AN197">
            <v>-22361</v>
          </cell>
          <cell r="AO197">
            <v>-17267</v>
          </cell>
          <cell r="AP197">
            <v>35259</v>
          </cell>
          <cell r="AQ197">
            <v>52140</v>
          </cell>
          <cell r="AR197">
            <v>42690</v>
          </cell>
          <cell r="AS197">
            <v>23875</v>
          </cell>
        </row>
        <row r="198">
          <cell r="B198" t="str">
            <v>1328</v>
          </cell>
          <cell r="C198" t="str">
            <v>AMARILLO COLLEGE</v>
          </cell>
          <cell r="D198">
            <v>18764815</v>
          </cell>
          <cell r="E198">
            <v>17223734</v>
          </cell>
          <cell r="F198">
            <v>26475381</v>
          </cell>
          <cell r="G198">
            <v>9728114</v>
          </cell>
          <cell r="I198">
            <v>72355</v>
          </cell>
          <cell r="J198">
            <v>5343648</v>
          </cell>
          <cell r="K198">
            <v>1035496</v>
          </cell>
          <cell r="L198">
            <v>780370</v>
          </cell>
          <cell r="M198">
            <v>7231869</v>
          </cell>
          <cell r="O198">
            <v>598035</v>
          </cell>
          <cell r="P198">
            <v>2208248</v>
          </cell>
          <cell r="Q198">
            <v>862550</v>
          </cell>
          <cell r="R198">
            <v>1977085</v>
          </cell>
          <cell r="S198">
            <v>5645918</v>
          </cell>
          <cell r="U198">
            <v>3053378</v>
          </cell>
          <cell r="V198">
            <v>-341516</v>
          </cell>
          <cell r="W198">
            <v>2711862</v>
          </cell>
          <cell r="AB198">
            <v>3.4091547899999999E-4</v>
          </cell>
          <cell r="AC198">
            <v>3.3133316200000001E-4</v>
          </cell>
          <cell r="AD198">
            <v>-362873</v>
          </cell>
          <cell r="AF198">
            <v>1159706</v>
          </cell>
          <cell r="AG198">
            <v>1159558</v>
          </cell>
          <cell r="AH198">
            <v>148</v>
          </cell>
          <cell r="AI198">
            <v>1</v>
          </cell>
          <cell r="AK198">
            <v>780370</v>
          </cell>
          <cell r="AL198">
            <v>-1977085</v>
          </cell>
          <cell r="AM198">
            <v>-341516</v>
          </cell>
          <cell r="AN198">
            <v>-341486</v>
          </cell>
          <cell r="AO198">
            <v>-355236</v>
          </cell>
          <cell r="AP198">
            <v>-406421</v>
          </cell>
          <cell r="AQ198">
            <v>-86634</v>
          </cell>
          <cell r="AR198">
            <v>13720</v>
          </cell>
          <cell r="AS198">
            <v>-20658</v>
          </cell>
        </row>
        <row r="199">
          <cell r="B199" t="str">
            <v>1790</v>
          </cell>
          <cell r="C199" t="str">
            <v>ANGELINA COLLEGE</v>
          </cell>
          <cell r="D199">
            <v>5522449</v>
          </cell>
          <cell r="E199">
            <v>5208084</v>
          </cell>
          <cell r="F199">
            <v>8005582</v>
          </cell>
          <cell r="G199">
            <v>2941571</v>
          </cell>
          <cell r="I199">
            <v>21879</v>
          </cell>
          <cell r="J199">
            <v>1615804</v>
          </cell>
          <cell r="K199">
            <v>313112</v>
          </cell>
          <cell r="L199">
            <v>0</v>
          </cell>
          <cell r="M199">
            <v>1950795</v>
          </cell>
          <cell r="O199">
            <v>180833</v>
          </cell>
          <cell r="P199">
            <v>667726</v>
          </cell>
          <cell r="Q199">
            <v>260816</v>
          </cell>
          <cell r="R199">
            <v>213652</v>
          </cell>
          <cell r="S199">
            <v>1323027</v>
          </cell>
          <cell r="U199">
            <v>923276</v>
          </cell>
          <cell r="V199">
            <v>-82026</v>
          </cell>
          <cell r="W199">
            <v>841250</v>
          </cell>
          <cell r="AB199">
            <v>1.00330776E-4</v>
          </cell>
          <cell r="AC199">
            <v>1.00187979E-4</v>
          </cell>
          <cell r="AD199">
            <v>-5408</v>
          </cell>
          <cell r="AF199">
            <v>350670</v>
          </cell>
          <cell r="AG199">
            <v>350625</v>
          </cell>
          <cell r="AH199">
            <v>45</v>
          </cell>
          <cell r="AI199">
            <v>-2</v>
          </cell>
          <cell r="AK199">
            <v>0</v>
          </cell>
          <cell r="AL199">
            <v>-213652</v>
          </cell>
          <cell r="AM199">
            <v>-82026</v>
          </cell>
          <cell r="AN199">
            <v>-82020</v>
          </cell>
          <cell r="AO199">
            <v>-78429</v>
          </cell>
          <cell r="AP199">
            <v>-39228</v>
          </cell>
          <cell r="AQ199">
            <v>-12036</v>
          </cell>
          <cell r="AR199">
            <v>-1632</v>
          </cell>
          <cell r="AS199">
            <v>-307</v>
          </cell>
        </row>
        <row r="200">
          <cell r="B200" t="str">
            <v>1861</v>
          </cell>
          <cell r="C200" t="str">
            <v>AUSTIN COMMUNITY COLLEGE</v>
          </cell>
          <cell r="D200">
            <v>88162712</v>
          </cell>
          <cell r="E200">
            <v>84638314</v>
          </cell>
          <cell r="F200">
            <v>130101384</v>
          </cell>
          <cell r="G200">
            <v>47804452</v>
          </cell>
          <cell r="I200">
            <v>355557</v>
          </cell>
          <cell r="J200">
            <v>26258962</v>
          </cell>
          <cell r="K200">
            <v>5088481</v>
          </cell>
          <cell r="L200">
            <v>5978753</v>
          </cell>
          <cell r="M200">
            <v>37681753</v>
          </cell>
          <cell r="O200">
            <v>2938777</v>
          </cell>
          <cell r="P200">
            <v>10851445</v>
          </cell>
          <cell r="Q200">
            <v>4238615</v>
          </cell>
          <cell r="R200">
            <v>1268659</v>
          </cell>
          <cell r="S200">
            <v>19297496</v>
          </cell>
          <cell r="U200">
            <v>15004458</v>
          </cell>
          <cell r="V200">
            <v>778329</v>
          </cell>
          <cell r="W200">
            <v>15782787</v>
          </cell>
          <cell r="AB200">
            <v>1.601722832E-3</v>
          </cell>
          <cell r="AC200">
            <v>1.628188219E-3</v>
          </cell>
          <cell r="AD200">
            <v>1002217</v>
          </cell>
          <cell r="AF200">
            <v>5698855</v>
          </cell>
          <cell r="AG200">
            <v>5698129</v>
          </cell>
          <cell r="AH200">
            <v>726</v>
          </cell>
          <cell r="AI200">
            <v>-1</v>
          </cell>
          <cell r="AK200">
            <v>5978753</v>
          </cell>
          <cell r="AL200">
            <v>-1268659</v>
          </cell>
          <cell r="AM200">
            <v>778329</v>
          </cell>
          <cell r="AN200">
            <v>778436</v>
          </cell>
          <cell r="AO200">
            <v>844751</v>
          </cell>
          <cell r="AP200">
            <v>1408405</v>
          </cell>
          <cell r="AQ200">
            <v>1128046</v>
          </cell>
          <cell r="AR200">
            <v>493342</v>
          </cell>
          <cell r="AS200">
            <v>57114</v>
          </cell>
        </row>
        <row r="201">
          <cell r="B201" t="str">
            <v>1340</v>
          </cell>
          <cell r="C201" t="str">
            <v>BLINN COLLEGE</v>
          </cell>
          <cell r="D201">
            <v>23037533</v>
          </cell>
          <cell r="E201">
            <v>21953887</v>
          </cell>
          <cell r="F201">
            <v>33746313</v>
          </cell>
          <cell r="G201">
            <v>12399745</v>
          </cell>
          <cell r="I201">
            <v>92226</v>
          </cell>
          <cell r="J201">
            <v>6811174</v>
          </cell>
          <cell r="K201">
            <v>1319874</v>
          </cell>
          <cell r="L201">
            <v>2691487</v>
          </cell>
          <cell r="M201">
            <v>10914761</v>
          </cell>
          <cell r="O201">
            <v>762274</v>
          </cell>
          <cell r="P201">
            <v>2814699</v>
          </cell>
          <cell r="Q201">
            <v>1099432</v>
          </cell>
          <cell r="R201">
            <v>2311066</v>
          </cell>
          <cell r="S201">
            <v>6987471</v>
          </cell>
          <cell r="U201">
            <v>3891927</v>
          </cell>
          <cell r="V201">
            <v>-183568</v>
          </cell>
          <cell r="W201">
            <v>3708359</v>
          </cell>
          <cell r="AB201">
            <v>4.18541374E-4</v>
          </cell>
          <cell r="AC201">
            <v>4.2232717099999998E-4</v>
          </cell>
          <cell r="AD201">
            <v>143364</v>
          </cell>
          <cell r="AF201">
            <v>1478196</v>
          </cell>
          <cell r="AG201">
            <v>1478008</v>
          </cell>
          <cell r="AH201">
            <v>188</v>
          </cell>
          <cell r="AI201">
            <v>1</v>
          </cell>
          <cell r="AK201">
            <v>2691487</v>
          </cell>
          <cell r="AL201">
            <v>-2311066</v>
          </cell>
          <cell r="AM201">
            <v>-183568</v>
          </cell>
          <cell r="AN201">
            <v>-183533</v>
          </cell>
          <cell r="AO201">
            <v>-177298</v>
          </cell>
          <cell r="AP201">
            <v>56378</v>
          </cell>
          <cell r="AQ201">
            <v>547699</v>
          </cell>
          <cell r="AR201">
            <v>129000</v>
          </cell>
          <cell r="AS201">
            <v>8175</v>
          </cell>
        </row>
        <row r="202">
          <cell r="B202" t="str">
            <v>1788</v>
          </cell>
          <cell r="C202" t="str">
            <v>BRAZOSPORT COLLEGE</v>
          </cell>
          <cell r="D202">
            <v>7875563</v>
          </cell>
          <cell r="E202">
            <v>7676648</v>
          </cell>
          <cell r="F202">
            <v>11800124</v>
          </cell>
          <cell r="G202">
            <v>4335837</v>
          </cell>
          <cell r="I202">
            <v>32249</v>
          </cell>
          <cell r="J202">
            <v>2381673</v>
          </cell>
          <cell r="K202">
            <v>461522</v>
          </cell>
          <cell r="L202">
            <v>275617</v>
          </cell>
          <cell r="M202">
            <v>3151061</v>
          </cell>
          <cell r="O202">
            <v>266545</v>
          </cell>
          <cell r="P202">
            <v>984220</v>
          </cell>
          <cell r="Q202">
            <v>384440</v>
          </cell>
          <cell r="R202">
            <v>164476</v>
          </cell>
          <cell r="S202">
            <v>1799681</v>
          </cell>
          <cell r="U202">
            <v>1360896</v>
          </cell>
          <cell r="V202">
            <v>-4742</v>
          </cell>
          <cell r="W202">
            <v>1356154</v>
          </cell>
          <cell r="AB202">
            <v>1.4308168500000001E-4</v>
          </cell>
          <cell r="AC202">
            <v>1.47675772E-4</v>
          </cell>
          <cell r="AD202">
            <v>173973</v>
          </cell>
          <cell r="AF202">
            <v>516883</v>
          </cell>
          <cell r="AG202">
            <v>516817</v>
          </cell>
          <cell r="AH202">
            <v>66</v>
          </cell>
          <cell r="AI202">
            <v>0</v>
          </cell>
          <cell r="AK202">
            <v>275617</v>
          </cell>
          <cell r="AL202">
            <v>-164476</v>
          </cell>
          <cell r="AM202">
            <v>-4742</v>
          </cell>
          <cell r="AN202">
            <v>-4729</v>
          </cell>
          <cell r="AO202">
            <v>-639</v>
          </cell>
          <cell r="AP202">
            <v>39830</v>
          </cell>
          <cell r="AQ202">
            <v>44843</v>
          </cell>
          <cell r="AR202">
            <v>21927</v>
          </cell>
          <cell r="AS202">
            <v>9909</v>
          </cell>
        </row>
        <row r="203">
          <cell r="B203" t="str">
            <v>1756</v>
          </cell>
          <cell r="C203" t="str">
            <v>CENTRAL TEXAS COLLEGE</v>
          </cell>
          <cell r="D203">
            <v>24601156</v>
          </cell>
          <cell r="E203">
            <v>22304538</v>
          </cell>
          <cell r="F203">
            <v>34285315</v>
          </cell>
          <cell r="G203">
            <v>12597796</v>
          </cell>
          <cell r="I203">
            <v>93699</v>
          </cell>
          <cell r="J203">
            <v>6919963</v>
          </cell>
          <cell r="K203">
            <v>1340956</v>
          </cell>
          <cell r="L203">
            <v>0</v>
          </cell>
          <cell r="M203">
            <v>8354618</v>
          </cell>
          <cell r="O203">
            <v>774449</v>
          </cell>
          <cell r="P203">
            <v>2859656</v>
          </cell>
          <cell r="Q203">
            <v>1116992</v>
          </cell>
          <cell r="R203">
            <v>5060987</v>
          </cell>
          <cell r="S203">
            <v>9812084</v>
          </cell>
          <cell r="U203">
            <v>3954090</v>
          </cell>
          <cell r="V203">
            <v>-1442963</v>
          </cell>
          <cell r="W203">
            <v>2511127</v>
          </cell>
          <cell r="AB203">
            <v>4.46948968E-4</v>
          </cell>
          <cell r="AC203">
            <v>4.2907265300000001E-4</v>
          </cell>
          <cell r="AD203">
            <v>-676958</v>
          </cell>
          <cell r="AF203">
            <v>1501806</v>
          </cell>
          <cell r="AG203">
            <v>1501615</v>
          </cell>
          <cell r="AH203">
            <v>191</v>
          </cell>
          <cell r="AI203">
            <v>0</v>
          </cell>
          <cell r="AK203">
            <v>0</v>
          </cell>
          <cell r="AL203">
            <v>-5060987</v>
          </cell>
          <cell r="AM203">
            <v>-1442963</v>
          </cell>
          <cell r="AN203">
            <v>-1442911</v>
          </cell>
          <cell r="AO203">
            <v>-1410080</v>
          </cell>
          <cell r="AP203">
            <v>-1044080</v>
          </cell>
          <cell r="AQ203">
            <v>-741863</v>
          </cell>
          <cell r="AR203">
            <v>-383512</v>
          </cell>
          <cell r="AS203">
            <v>-38541</v>
          </cell>
        </row>
        <row r="204">
          <cell r="B204" t="str">
            <v>1643</v>
          </cell>
          <cell r="C204" t="str">
            <v>CISCO JUNIOR COLLEGE</v>
          </cell>
          <cell r="D204">
            <v>3932929</v>
          </cell>
          <cell r="E204">
            <v>3606599</v>
          </cell>
          <cell r="F204">
            <v>5543866</v>
          </cell>
          <cell r="G204">
            <v>2037038</v>
          </cell>
          <cell r="I204">
            <v>15151</v>
          </cell>
          <cell r="J204">
            <v>1118944</v>
          </cell>
          <cell r="K204">
            <v>216830</v>
          </cell>
          <cell r="L204">
            <v>0</v>
          </cell>
          <cell r="M204">
            <v>1350925</v>
          </cell>
          <cell r="O204">
            <v>125227</v>
          </cell>
          <cell r="P204">
            <v>462401</v>
          </cell>
          <cell r="Q204">
            <v>180615</v>
          </cell>
          <cell r="R204">
            <v>280789</v>
          </cell>
          <cell r="S204">
            <v>1049032</v>
          </cell>
          <cell r="U204">
            <v>639368</v>
          </cell>
          <cell r="V204">
            <v>-90661</v>
          </cell>
          <cell r="W204">
            <v>548707</v>
          </cell>
          <cell r="AB204">
            <v>7.1452679000000004E-5</v>
          </cell>
          <cell r="AC204">
            <v>6.9380181999999994E-5</v>
          </cell>
          <cell r="AD204">
            <v>-78483</v>
          </cell>
          <cell r="AF204">
            <v>242839</v>
          </cell>
          <cell r="AG204">
            <v>242808</v>
          </cell>
          <cell r="AH204">
            <v>31</v>
          </cell>
          <cell r="AI204">
            <v>0</v>
          </cell>
          <cell r="AK204">
            <v>0</v>
          </cell>
          <cell r="AL204">
            <v>-280789</v>
          </cell>
          <cell r="AM204">
            <v>-90661</v>
          </cell>
          <cell r="AN204">
            <v>-90653</v>
          </cell>
          <cell r="AO204">
            <v>-86537</v>
          </cell>
          <cell r="AP204">
            <v>-44901</v>
          </cell>
          <cell r="AQ204">
            <v>-30303</v>
          </cell>
          <cell r="AR204">
            <v>-23929</v>
          </cell>
          <cell r="AS204">
            <v>-4466</v>
          </cell>
        </row>
        <row r="205">
          <cell r="B205" t="str">
            <v>1778</v>
          </cell>
          <cell r="C205" t="str">
            <v>CLARENDON COLLEGE</v>
          </cell>
          <cell r="D205">
            <v>3305669</v>
          </cell>
          <cell r="E205">
            <v>2945069</v>
          </cell>
          <cell r="F205">
            <v>4527000</v>
          </cell>
          <cell r="G205">
            <v>1663401</v>
          </cell>
          <cell r="I205">
            <v>12372</v>
          </cell>
          <cell r="J205">
            <v>913705</v>
          </cell>
          <cell r="K205">
            <v>177058</v>
          </cell>
          <cell r="L205">
            <v>237560</v>
          </cell>
          <cell r="M205">
            <v>1340695</v>
          </cell>
          <cell r="O205">
            <v>102257</v>
          </cell>
          <cell r="P205">
            <v>377586</v>
          </cell>
          <cell r="Q205">
            <v>147487</v>
          </cell>
          <cell r="R205">
            <v>134358</v>
          </cell>
          <cell r="S205">
            <v>761688</v>
          </cell>
          <cell r="U205">
            <v>522094</v>
          </cell>
          <cell r="V205">
            <v>21496</v>
          </cell>
          <cell r="W205">
            <v>543590</v>
          </cell>
          <cell r="AB205">
            <v>6.0056751000000003E-5</v>
          </cell>
          <cell r="AC205">
            <v>5.6654335E-5</v>
          </cell>
          <cell r="AD205">
            <v>-128846</v>
          </cell>
          <cell r="AF205">
            <v>198297</v>
          </cell>
          <cell r="AG205">
            <v>198272</v>
          </cell>
          <cell r="AH205">
            <v>25</v>
          </cell>
          <cell r="AI205">
            <v>1</v>
          </cell>
          <cell r="AK205">
            <v>237560</v>
          </cell>
          <cell r="AL205">
            <v>-134358</v>
          </cell>
          <cell r="AM205">
            <v>21496</v>
          </cell>
          <cell r="AN205">
            <v>21502</v>
          </cell>
          <cell r="AO205">
            <v>21889</v>
          </cell>
          <cell r="AP205">
            <v>26518</v>
          </cell>
          <cell r="AQ205">
            <v>30463</v>
          </cell>
          <cell r="AR205">
            <v>10168</v>
          </cell>
          <cell r="AS205">
            <v>-7338</v>
          </cell>
        </row>
        <row r="206">
          <cell r="B206" t="str">
            <v>1759</v>
          </cell>
          <cell r="C206" t="str">
            <v>COASTAL BEND COLLEGE</v>
          </cell>
          <cell r="D206">
            <v>5341412</v>
          </cell>
          <cell r="E206">
            <v>5315181</v>
          </cell>
          <cell r="F206">
            <v>8170205</v>
          </cell>
          <cell r="G206">
            <v>3002060</v>
          </cell>
          <cell r="I206">
            <v>22329</v>
          </cell>
          <cell r="J206">
            <v>1649030</v>
          </cell>
          <cell r="K206">
            <v>319550</v>
          </cell>
          <cell r="L206">
            <v>185611</v>
          </cell>
          <cell r="M206">
            <v>2176520</v>
          </cell>
          <cell r="O206">
            <v>184552</v>
          </cell>
          <cell r="P206">
            <v>681457</v>
          </cell>
          <cell r="Q206">
            <v>266180</v>
          </cell>
          <cell r="R206">
            <v>673552</v>
          </cell>
          <cell r="S206">
            <v>1805741</v>
          </cell>
          <cell r="U206">
            <v>942261</v>
          </cell>
          <cell r="V206">
            <v>-152890</v>
          </cell>
          <cell r="W206">
            <v>789371</v>
          </cell>
          <cell r="AB206">
            <v>9.7041718999999995E-5</v>
          </cell>
          <cell r="AC206">
            <v>1.02248193E-4</v>
          </cell>
          <cell r="AD206">
            <v>197164</v>
          </cell>
          <cell r="AF206">
            <v>357881</v>
          </cell>
          <cell r="AG206">
            <v>357835</v>
          </cell>
          <cell r="AH206">
            <v>46</v>
          </cell>
          <cell r="AI206">
            <v>0</v>
          </cell>
          <cell r="AK206">
            <v>185611</v>
          </cell>
          <cell r="AL206">
            <v>-673552</v>
          </cell>
          <cell r="AM206">
            <v>-152890</v>
          </cell>
          <cell r="AN206">
            <v>-152881</v>
          </cell>
          <cell r="AO206">
            <v>-147250</v>
          </cell>
          <cell r="AP206">
            <v>-97908</v>
          </cell>
          <cell r="AQ206">
            <v>-86941</v>
          </cell>
          <cell r="AR206">
            <v>-14189</v>
          </cell>
          <cell r="AS206">
            <v>11228</v>
          </cell>
        </row>
        <row r="207">
          <cell r="B207" t="str">
            <v>1782</v>
          </cell>
          <cell r="C207" t="str">
            <v>COLLEGE OF THE MAINLAND</v>
          </cell>
          <cell r="D207">
            <v>11375668</v>
          </cell>
          <cell r="E207">
            <v>11299584</v>
          </cell>
          <cell r="F207">
            <v>17369102</v>
          </cell>
          <cell r="G207">
            <v>6382103</v>
          </cell>
          <cell r="I207">
            <v>47468</v>
          </cell>
          <cell r="J207">
            <v>3505686</v>
          </cell>
          <cell r="K207">
            <v>679334</v>
          </cell>
          <cell r="L207">
            <v>896855</v>
          </cell>
          <cell r="M207">
            <v>5129343</v>
          </cell>
          <cell r="O207">
            <v>392339</v>
          </cell>
          <cell r="P207">
            <v>1448715</v>
          </cell>
          <cell r="Q207">
            <v>565874</v>
          </cell>
          <cell r="R207">
            <v>404519</v>
          </cell>
          <cell r="S207">
            <v>2811447</v>
          </cell>
          <cell r="U207">
            <v>2003161</v>
          </cell>
          <cell r="V207">
            <v>6318</v>
          </cell>
          <cell r="W207">
            <v>2009479</v>
          </cell>
          <cell r="AB207">
            <v>2.0667090700000001E-4</v>
          </cell>
          <cell r="AC207">
            <v>2.1737022899999999E-4</v>
          </cell>
          <cell r="AD207">
            <v>405172</v>
          </cell>
          <cell r="AF207">
            <v>760822</v>
          </cell>
          <cell r="AG207">
            <v>760725</v>
          </cell>
          <cell r="AH207">
            <v>97</v>
          </cell>
          <cell r="AI207">
            <v>0</v>
          </cell>
          <cell r="AK207">
            <v>896855</v>
          </cell>
          <cell r="AL207">
            <v>-404519</v>
          </cell>
          <cell r="AM207">
            <v>6318</v>
          </cell>
          <cell r="AN207">
            <v>6331</v>
          </cell>
          <cell r="AO207">
            <v>19982</v>
          </cell>
          <cell r="AP207">
            <v>156223</v>
          </cell>
          <cell r="AQ207">
            <v>179326</v>
          </cell>
          <cell r="AR207">
            <v>107399</v>
          </cell>
          <cell r="AS207">
            <v>23075</v>
          </cell>
        </row>
        <row r="208">
          <cell r="B208" t="str">
            <v>1995</v>
          </cell>
          <cell r="C208" t="str">
            <v>COLLIN CTY COMMUNITY COLLEGE</v>
          </cell>
          <cell r="D208">
            <v>35204032</v>
          </cell>
          <cell r="E208">
            <v>36646040</v>
          </cell>
          <cell r="F208">
            <v>56330287</v>
          </cell>
          <cell r="G208">
            <v>20698001</v>
          </cell>
          <cell r="I208">
            <v>153946</v>
          </cell>
          <cell r="J208">
            <v>11369401</v>
          </cell>
          <cell r="K208">
            <v>2203171</v>
          </cell>
          <cell r="L208">
            <v>3703838</v>
          </cell>
          <cell r="M208">
            <v>17430356</v>
          </cell>
          <cell r="O208">
            <v>1272409</v>
          </cell>
          <cell r="P208">
            <v>4698375</v>
          </cell>
          <cell r="Q208">
            <v>1835203</v>
          </cell>
          <cell r="R208">
            <v>1006300</v>
          </cell>
          <cell r="S208">
            <v>8812287</v>
          </cell>
          <cell r="U208">
            <v>6496514</v>
          </cell>
          <cell r="V208">
            <v>389377</v>
          </cell>
          <cell r="W208">
            <v>6885891</v>
          </cell>
          <cell r="AB208">
            <v>6.3957993699999998E-4</v>
          </cell>
          <cell r="AC208">
            <v>7.0496029600000004E-4</v>
          </cell>
          <cell r="AD208">
            <v>2475887</v>
          </cell>
          <cell r="AF208">
            <v>2467446</v>
          </cell>
          <cell r="AG208">
            <v>2467132</v>
          </cell>
          <cell r="AH208">
            <v>314</v>
          </cell>
          <cell r="AI208">
            <v>1</v>
          </cell>
          <cell r="AK208">
            <v>3703838</v>
          </cell>
          <cell r="AL208">
            <v>-1006300</v>
          </cell>
          <cell r="AM208">
            <v>389377</v>
          </cell>
          <cell r="AN208">
            <v>389421</v>
          </cell>
          <cell r="AO208">
            <v>401776</v>
          </cell>
          <cell r="AP208">
            <v>573838</v>
          </cell>
          <cell r="AQ208">
            <v>721023</v>
          </cell>
          <cell r="AR208">
            <v>470472</v>
          </cell>
          <cell r="AS208">
            <v>141008</v>
          </cell>
        </row>
        <row r="209">
          <cell r="B209" t="str">
            <v>1745</v>
          </cell>
          <cell r="C209" t="str">
            <v>DALLAS CTY COMMUNITY COLLEGE DIST</v>
          </cell>
          <cell r="D209">
            <v>117105618</v>
          </cell>
          <cell r="E209">
            <v>115825304</v>
          </cell>
          <cell r="F209">
            <v>178040317</v>
          </cell>
          <cell r="G209">
            <v>65419134</v>
          </cell>
          <cell r="I209">
            <v>486570</v>
          </cell>
          <cell r="J209">
            <v>35934697</v>
          </cell>
          <cell r="K209">
            <v>6963453</v>
          </cell>
          <cell r="L209">
            <v>17037181</v>
          </cell>
          <cell r="M209">
            <v>60421901</v>
          </cell>
          <cell r="O209">
            <v>4021638</v>
          </cell>
          <cell r="P209">
            <v>14849917</v>
          </cell>
          <cell r="Q209">
            <v>5800433</v>
          </cell>
          <cell r="R209">
            <v>7059431</v>
          </cell>
          <cell r="S209">
            <v>31731419</v>
          </cell>
          <cell r="U209">
            <v>20533206</v>
          </cell>
          <cell r="V209">
            <v>1430673</v>
          </cell>
          <cell r="W209">
            <v>21963879</v>
          </cell>
          <cell r="AB209">
            <v>2.1275518710000001E-3</v>
          </cell>
          <cell r="AC209">
            <v>2.2281327030000001E-3</v>
          </cell>
          <cell r="AD209">
            <v>3808893</v>
          </cell>
          <cell r="AF209">
            <v>7798733</v>
          </cell>
          <cell r="AG209">
            <v>7797739</v>
          </cell>
          <cell r="AH209">
            <v>994</v>
          </cell>
          <cell r="AI209">
            <v>0</v>
          </cell>
          <cell r="AK209">
            <v>17037181</v>
          </cell>
          <cell r="AL209">
            <v>-7059431</v>
          </cell>
          <cell r="AM209">
            <v>1430673</v>
          </cell>
          <cell r="AN209">
            <v>1430814</v>
          </cell>
          <cell r="AO209">
            <v>1479388</v>
          </cell>
          <cell r="AP209">
            <v>2415210</v>
          </cell>
          <cell r="AQ209">
            <v>3408172</v>
          </cell>
          <cell r="AR209">
            <v>1027211</v>
          </cell>
          <cell r="AS209">
            <v>216955</v>
          </cell>
        </row>
        <row r="210">
          <cell r="B210" t="str">
            <v>1565</v>
          </cell>
          <cell r="C210" t="str">
            <v>DEL MAR COLLEGE</v>
          </cell>
          <cell r="D210">
            <v>21955179</v>
          </cell>
          <cell r="E210">
            <v>20571896</v>
          </cell>
          <cell r="F210">
            <v>31621993</v>
          </cell>
          <cell r="G210">
            <v>11619185</v>
          </cell>
          <cell r="I210">
            <v>86420</v>
          </cell>
          <cell r="J210">
            <v>6382412</v>
          </cell>
          <cell r="K210">
            <v>1236789</v>
          </cell>
          <cell r="L210">
            <v>961533</v>
          </cell>
          <cell r="M210">
            <v>8667154</v>
          </cell>
          <cell r="O210">
            <v>714289</v>
          </cell>
          <cell r="P210">
            <v>2637515</v>
          </cell>
          <cell r="Q210">
            <v>1030223</v>
          </cell>
          <cell r="R210">
            <v>100311</v>
          </cell>
          <cell r="S210">
            <v>4482338</v>
          </cell>
          <cell r="U210">
            <v>3646932</v>
          </cell>
          <cell r="V210">
            <v>249109</v>
          </cell>
          <cell r="W210">
            <v>3896041</v>
          </cell>
          <cell r="AB210">
            <v>3.9887738599999999E-4</v>
          </cell>
          <cell r="AC210">
            <v>3.9574180100000002E-4</v>
          </cell>
          <cell r="AD210">
            <v>-118741</v>
          </cell>
          <cell r="AF210">
            <v>1385144</v>
          </cell>
          <cell r="AG210">
            <v>1384967</v>
          </cell>
          <cell r="AH210">
            <v>177</v>
          </cell>
          <cell r="AI210">
            <v>1</v>
          </cell>
          <cell r="AK210">
            <v>961533</v>
          </cell>
          <cell r="AL210">
            <v>-100311</v>
          </cell>
          <cell r="AM210">
            <v>249109</v>
          </cell>
          <cell r="AN210">
            <v>249134</v>
          </cell>
          <cell r="AO210">
            <v>248832</v>
          </cell>
          <cell r="AP210">
            <v>215987</v>
          </cell>
          <cell r="AQ210">
            <v>112733</v>
          </cell>
          <cell r="AR210">
            <v>41289</v>
          </cell>
          <cell r="AS210">
            <v>-6753</v>
          </cell>
        </row>
        <row r="211">
          <cell r="B211" t="str">
            <v>1843</v>
          </cell>
          <cell r="C211" t="str">
            <v>EL PASO COMMUNITY COLLEGE</v>
          </cell>
          <cell r="D211">
            <v>35437453</v>
          </cell>
          <cell r="E211">
            <v>33777799</v>
          </cell>
          <cell r="F211">
            <v>51921384</v>
          </cell>
          <cell r="G211">
            <v>19077993</v>
          </cell>
          <cell r="I211">
            <v>141897</v>
          </cell>
          <cell r="J211">
            <v>10479532</v>
          </cell>
          <cell r="K211">
            <v>2030732</v>
          </cell>
          <cell r="L211">
            <v>349334</v>
          </cell>
          <cell r="M211">
            <v>13001495</v>
          </cell>
          <cell r="O211">
            <v>1172819</v>
          </cell>
          <cell r="P211">
            <v>4330638</v>
          </cell>
          <cell r="Q211">
            <v>1691564</v>
          </cell>
          <cell r="R211">
            <v>1280876</v>
          </cell>
          <cell r="S211">
            <v>8475897</v>
          </cell>
          <cell r="U211">
            <v>5988039</v>
          </cell>
          <cell r="V211">
            <v>-420640</v>
          </cell>
          <cell r="W211">
            <v>5567399</v>
          </cell>
          <cell r="AB211">
            <v>6.4382068300000001E-4</v>
          </cell>
          <cell r="AC211">
            <v>6.4978390999999996E-4</v>
          </cell>
          <cell r="AD211">
            <v>225821</v>
          </cell>
          <cell r="AF211">
            <v>2274322</v>
          </cell>
          <cell r="AG211">
            <v>2274032</v>
          </cell>
          <cell r="AH211">
            <v>290</v>
          </cell>
          <cell r="AI211">
            <v>1</v>
          </cell>
          <cell r="AK211">
            <v>349334</v>
          </cell>
          <cell r="AL211">
            <v>-1280876</v>
          </cell>
          <cell r="AM211">
            <v>-420640</v>
          </cell>
          <cell r="AN211">
            <v>-420591</v>
          </cell>
          <cell r="AO211">
            <v>-391037</v>
          </cell>
          <cell r="AP211">
            <v>-121874</v>
          </cell>
          <cell r="AQ211">
            <v>-68806</v>
          </cell>
          <cell r="AR211">
            <v>57888</v>
          </cell>
          <cell r="AS211">
            <v>12878</v>
          </cell>
        </row>
        <row r="212">
          <cell r="B212" t="str">
            <v>1548</v>
          </cell>
          <cell r="C212" t="str">
            <v>FRANK PHILLIPS COLLEGE</v>
          </cell>
          <cell r="D212">
            <v>3513193</v>
          </cell>
          <cell r="E212">
            <v>2770323</v>
          </cell>
          <cell r="F212">
            <v>4258389</v>
          </cell>
          <cell r="G212">
            <v>1564702</v>
          </cell>
          <cell r="I212">
            <v>11638</v>
          </cell>
          <cell r="J212">
            <v>859490</v>
          </cell>
          <cell r="K212">
            <v>166553</v>
          </cell>
          <cell r="L212">
            <v>299268</v>
          </cell>
          <cell r="M212">
            <v>1336949</v>
          </cell>
          <cell r="O212">
            <v>96190</v>
          </cell>
          <cell r="P212">
            <v>355182</v>
          </cell>
          <cell r="Q212">
            <v>138735</v>
          </cell>
          <cell r="R212">
            <v>621960</v>
          </cell>
          <cell r="S212">
            <v>1212067</v>
          </cell>
          <cell r="U212">
            <v>491116</v>
          </cell>
          <cell r="V212">
            <v>-55244</v>
          </cell>
          <cell r="W212">
            <v>435872</v>
          </cell>
          <cell r="AB212">
            <v>6.3826995000000004E-5</v>
          </cell>
          <cell r="AC212">
            <v>5.3292735999999997E-5</v>
          </cell>
          <cell r="AD212">
            <v>-398922</v>
          </cell>
          <cell r="AF212">
            <v>186531</v>
          </cell>
          <cell r="AG212">
            <v>186507</v>
          </cell>
          <cell r="AH212">
            <v>24</v>
          </cell>
          <cell r="AI212">
            <v>-2</v>
          </cell>
          <cell r="AK212">
            <v>299268</v>
          </cell>
          <cell r="AL212">
            <v>-621960</v>
          </cell>
          <cell r="AM212">
            <v>-55244</v>
          </cell>
          <cell r="AN212">
            <v>-55241</v>
          </cell>
          <cell r="AO212">
            <v>-52552</v>
          </cell>
          <cell r="AP212">
            <v>-32592</v>
          </cell>
          <cell r="AQ212">
            <v>-63896</v>
          </cell>
          <cell r="AR212">
            <v>-95693</v>
          </cell>
          <cell r="AS212">
            <v>-22718</v>
          </cell>
        </row>
        <row r="213">
          <cell r="B213" t="str">
            <v>1780</v>
          </cell>
          <cell r="C213" t="str">
            <v>GALVESTON COLLEGE</v>
          </cell>
          <cell r="D213">
            <v>5475997</v>
          </cell>
          <cell r="E213">
            <v>5547478</v>
          </cell>
          <cell r="F213">
            <v>8527279</v>
          </cell>
          <cell r="G213">
            <v>3133264</v>
          </cell>
          <cell r="I213">
            <v>23304</v>
          </cell>
          <cell r="J213">
            <v>1721100</v>
          </cell>
          <cell r="K213">
            <v>333516</v>
          </cell>
          <cell r="L213">
            <v>230802</v>
          </cell>
          <cell r="M213">
            <v>2308722</v>
          </cell>
          <cell r="O213">
            <v>192617</v>
          </cell>
          <cell r="P213">
            <v>711240</v>
          </cell>
          <cell r="Q213">
            <v>277813</v>
          </cell>
          <cell r="R213">
            <v>231289</v>
          </cell>
          <cell r="S213">
            <v>1412959</v>
          </cell>
          <cell r="U213">
            <v>983442</v>
          </cell>
          <cell r="V213">
            <v>-43042</v>
          </cell>
          <cell r="W213">
            <v>940400</v>
          </cell>
          <cell r="AB213">
            <v>9.9486841999999999E-5</v>
          </cell>
          <cell r="AC213">
            <v>1.0671689700000001E-4</v>
          </cell>
          <cell r="AD213">
            <v>273795</v>
          </cell>
          <cell r="AF213">
            <v>373522</v>
          </cell>
          <cell r="AG213">
            <v>373474</v>
          </cell>
          <cell r="AH213">
            <v>48</v>
          </cell>
          <cell r="AI213">
            <v>1</v>
          </cell>
          <cell r="AK213">
            <v>230802</v>
          </cell>
          <cell r="AL213">
            <v>-231289</v>
          </cell>
          <cell r="AM213">
            <v>-43042</v>
          </cell>
          <cell r="AN213">
            <v>-43033</v>
          </cell>
          <cell r="AO213">
            <v>-37378</v>
          </cell>
          <cell r="AP213">
            <v>14432</v>
          </cell>
          <cell r="AQ213">
            <v>18306</v>
          </cell>
          <cell r="AR213">
            <v>31594</v>
          </cell>
          <cell r="AS213">
            <v>15592</v>
          </cell>
        </row>
        <row r="214">
          <cell r="B214" t="str">
            <v>1736</v>
          </cell>
          <cell r="C214" t="str">
            <v>GRAYSON COUNTY COLLEGE</v>
          </cell>
          <cell r="D214">
            <v>8399314</v>
          </cell>
          <cell r="E214">
            <v>6881705</v>
          </cell>
          <cell r="F214">
            <v>10578180</v>
          </cell>
          <cell r="G214">
            <v>3886847</v>
          </cell>
          <cell r="I214">
            <v>28909</v>
          </cell>
          <cell r="J214">
            <v>2135043</v>
          </cell>
          <cell r="K214">
            <v>413730</v>
          </cell>
          <cell r="L214">
            <v>583447</v>
          </cell>
          <cell r="M214">
            <v>3161129</v>
          </cell>
          <cell r="O214">
            <v>238944</v>
          </cell>
          <cell r="P214">
            <v>882301</v>
          </cell>
          <cell r="Q214">
            <v>344630</v>
          </cell>
          <cell r="R214">
            <v>645227</v>
          </cell>
          <cell r="S214">
            <v>2111102</v>
          </cell>
          <cell r="U214">
            <v>1219971</v>
          </cell>
          <cell r="V214">
            <v>81019</v>
          </cell>
          <cell r="W214">
            <v>1300990</v>
          </cell>
          <cell r="AB214">
            <v>1.5259709300000001E-4</v>
          </cell>
          <cell r="AC214">
            <v>1.32383441E-4</v>
          </cell>
          <cell r="AD214">
            <v>-765470</v>
          </cell>
          <cell r="AF214">
            <v>463358</v>
          </cell>
          <cell r="AG214">
            <v>463299</v>
          </cell>
          <cell r="AH214">
            <v>59</v>
          </cell>
          <cell r="AI214">
            <v>0</v>
          </cell>
          <cell r="AK214">
            <v>583447</v>
          </cell>
          <cell r="AL214">
            <v>-645227</v>
          </cell>
          <cell r="AM214">
            <v>81019</v>
          </cell>
          <cell r="AN214">
            <v>81030</v>
          </cell>
          <cell r="AO214">
            <v>76476</v>
          </cell>
          <cell r="AP214">
            <v>12351</v>
          </cell>
          <cell r="AQ214">
            <v>-71839</v>
          </cell>
          <cell r="AR214">
            <v>-116211</v>
          </cell>
          <cell r="AS214">
            <v>-43587</v>
          </cell>
        </row>
        <row r="215">
          <cell r="B215" t="str">
            <v>1723</v>
          </cell>
          <cell r="C215" t="str">
            <v>HILL COLLEGE</v>
          </cell>
          <cell r="D215">
            <v>4196185</v>
          </cell>
          <cell r="E215">
            <v>4277618</v>
          </cell>
          <cell r="F215">
            <v>6575321</v>
          </cell>
          <cell r="G215">
            <v>2416036</v>
          </cell>
          <cell r="I215">
            <v>17970</v>
          </cell>
          <cell r="J215">
            <v>1327127</v>
          </cell>
          <cell r="K215">
            <v>257172</v>
          </cell>
          <cell r="L215">
            <v>347949</v>
          </cell>
          <cell r="M215">
            <v>1950218</v>
          </cell>
          <cell r="O215">
            <v>148526</v>
          </cell>
          <cell r="P215">
            <v>548432</v>
          </cell>
          <cell r="Q215">
            <v>214220</v>
          </cell>
          <cell r="R215">
            <v>244602</v>
          </cell>
          <cell r="S215">
            <v>1155780</v>
          </cell>
          <cell r="U215">
            <v>758325</v>
          </cell>
          <cell r="V215">
            <v>-29402</v>
          </cell>
          <cell r="W215">
            <v>728923</v>
          </cell>
          <cell r="AB215">
            <v>7.6235466999999995E-5</v>
          </cell>
          <cell r="AC215">
            <v>8.2288595000000003E-5</v>
          </cell>
          <cell r="AD215">
            <v>229226</v>
          </cell>
          <cell r="AF215">
            <v>288020</v>
          </cell>
          <cell r="AG215">
            <v>287983</v>
          </cell>
          <cell r="AH215">
            <v>37</v>
          </cell>
          <cell r="AI215">
            <v>1</v>
          </cell>
          <cell r="AK215">
            <v>347949</v>
          </cell>
          <cell r="AL215">
            <v>-244602</v>
          </cell>
          <cell r="AM215">
            <v>-29402</v>
          </cell>
          <cell r="AN215">
            <v>-29396</v>
          </cell>
          <cell r="AO215">
            <v>-24963</v>
          </cell>
          <cell r="AP215">
            <v>28436</v>
          </cell>
          <cell r="AQ215">
            <v>68229</v>
          </cell>
          <cell r="AR215">
            <v>47987</v>
          </cell>
          <cell r="AS215">
            <v>13054</v>
          </cell>
        </row>
        <row r="216">
          <cell r="B216" t="str">
            <v>1853</v>
          </cell>
          <cell r="C216" t="str">
            <v>HOUSTON COMM COLLEGE SYSTEM</v>
          </cell>
          <cell r="D216">
            <v>107909379</v>
          </cell>
          <cell r="E216">
            <v>90173836</v>
          </cell>
          <cell r="F216">
            <v>138610285</v>
          </cell>
          <cell r="G216">
            <v>50930963</v>
          </cell>
          <cell r="I216">
            <v>378811</v>
          </cell>
          <cell r="J216">
            <v>27976352</v>
          </cell>
          <cell r="K216">
            <v>5421279</v>
          </cell>
          <cell r="L216">
            <v>1334974</v>
          </cell>
          <cell r="M216">
            <v>35111416</v>
          </cell>
          <cell r="O216">
            <v>3130979</v>
          </cell>
          <cell r="P216">
            <v>11561152</v>
          </cell>
          <cell r="Q216">
            <v>4515829</v>
          </cell>
          <cell r="R216">
            <v>18406800</v>
          </cell>
          <cell r="S216">
            <v>37614760</v>
          </cell>
          <cell r="U216">
            <v>15985781</v>
          </cell>
          <cell r="V216">
            <v>-4097210</v>
          </cell>
          <cell r="W216">
            <v>11888571</v>
          </cell>
          <cell r="AB216">
            <v>1.9604763980000002E-3</v>
          </cell>
          <cell r="AC216">
            <v>1.7346751229999999E-3</v>
          </cell>
          <cell r="AD216">
            <v>-8550863</v>
          </cell>
          <cell r="AF216">
            <v>6071572</v>
          </cell>
          <cell r="AG216">
            <v>6070798</v>
          </cell>
          <cell r="AH216">
            <v>774</v>
          </cell>
          <cell r="AI216">
            <v>-1</v>
          </cell>
          <cell r="AK216">
            <v>1334974</v>
          </cell>
          <cell r="AL216">
            <v>-18406800</v>
          </cell>
          <cell r="AM216">
            <v>-4097210</v>
          </cell>
          <cell r="AN216">
            <v>-4097035</v>
          </cell>
          <cell r="AO216">
            <v>-3976725</v>
          </cell>
          <cell r="AP216">
            <v>-2896692</v>
          </cell>
          <cell r="AQ216">
            <v>-3018364</v>
          </cell>
          <cell r="AR216">
            <v>-2596128</v>
          </cell>
          <cell r="AS216">
            <v>-486882</v>
          </cell>
        </row>
        <row r="217">
          <cell r="B217" t="str">
            <v>1414</v>
          </cell>
          <cell r="C217" t="str">
            <v>HOWARD CTY JR COLLEGE DIST</v>
          </cell>
          <cell r="D217">
            <v>5958149</v>
          </cell>
          <cell r="E217">
            <v>5548859</v>
          </cell>
          <cell r="F217">
            <v>8529403</v>
          </cell>
          <cell r="G217">
            <v>3134044</v>
          </cell>
          <cell r="I217">
            <v>23310</v>
          </cell>
          <cell r="J217">
            <v>1721529</v>
          </cell>
          <cell r="K217">
            <v>333599</v>
          </cell>
          <cell r="L217">
            <v>171855</v>
          </cell>
          <cell r="M217">
            <v>2250293</v>
          </cell>
          <cell r="O217">
            <v>192665</v>
          </cell>
          <cell r="P217">
            <v>711417</v>
          </cell>
          <cell r="Q217">
            <v>277882</v>
          </cell>
          <cell r="R217">
            <v>476231</v>
          </cell>
          <cell r="S217">
            <v>1658195</v>
          </cell>
          <cell r="U217">
            <v>983687</v>
          </cell>
          <cell r="V217">
            <v>-158750</v>
          </cell>
          <cell r="W217">
            <v>824937</v>
          </cell>
          <cell r="AB217">
            <v>1.0824647799999999E-4</v>
          </cell>
          <cell r="AC217">
            <v>1.06743467E-4</v>
          </cell>
          <cell r="AD217">
            <v>-56917</v>
          </cell>
          <cell r="AF217">
            <v>373615</v>
          </cell>
          <cell r="AG217">
            <v>373567</v>
          </cell>
          <cell r="AH217">
            <v>48</v>
          </cell>
          <cell r="AI217">
            <v>0</v>
          </cell>
          <cell r="AK217">
            <v>171855</v>
          </cell>
          <cell r="AL217">
            <v>-476231</v>
          </cell>
          <cell r="AM217">
            <v>-158750</v>
          </cell>
          <cell r="AN217">
            <v>-158739</v>
          </cell>
          <cell r="AO217">
            <v>-147211</v>
          </cell>
          <cell r="AP217">
            <v>-24604</v>
          </cell>
          <cell r="AQ217">
            <v>26656</v>
          </cell>
          <cell r="AR217">
            <v>2763</v>
          </cell>
          <cell r="AS217">
            <v>-3241</v>
          </cell>
        </row>
        <row r="218">
          <cell r="B218" t="str">
            <v>1417</v>
          </cell>
          <cell r="C218" t="str">
            <v>KILGORE COLLEGE</v>
          </cell>
          <cell r="D218">
            <v>7711649</v>
          </cell>
          <cell r="E218">
            <v>7513872</v>
          </cell>
          <cell r="F218">
            <v>11549913</v>
          </cell>
          <cell r="G218">
            <v>4243900</v>
          </cell>
          <cell r="I218">
            <v>31565</v>
          </cell>
          <cell r="J218">
            <v>2331172</v>
          </cell>
          <cell r="K218">
            <v>451736</v>
          </cell>
          <cell r="L218">
            <v>141789</v>
          </cell>
          <cell r="M218">
            <v>2956262</v>
          </cell>
          <cell r="O218">
            <v>260894</v>
          </cell>
          <cell r="P218">
            <v>963351</v>
          </cell>
          <cell r="Q218">
            <v>376288</v>
          </cell>
          <cell r="R218">
            <v>552174</v>
          </cell>
          <cell r="S218">
            <v>2152707</v>
          </cell>
          <cell r="U218">
            <v>1332040</v>
          </cell>
          <cell r="V218">
            <v>-178431</v>
          </cell>
          <cell r="W218">
            <v>1153609</v>
          </cell>
          <cell r="AB218">
            <v>1.4010372399999999E-4</v>
          </cell>
          <cell r="AC218">
            <v>1.4454445099999999E-4</v>
          </cell>
          <cell r="AD218">
            <v>168166</v>
          </cell>
          <cell r="AF218">
            <v>505923</v>
          </cell>
          <cell r="AG218">
            <v>505859</v>
          </cell>
          <cell r="AH218">
            <v>64</v>
          </cell>
          <cell r="AI218">
            <v>1</v>
          </cell>
          <cell r="AK218">
            <v>141789</v>
          </cell>
          <cell r="AL218">
            <v>-552174</v>
          </cell>
          <cell r="AM218">
            <v>-178431</v>
          </cell>
          <cell r="AN218">
            <v>-178420</v>
          </cell>
          <cell r="AO218">
            <v>-170827</v>
          </cell>
          <cell r="AP218">
            <v>-81590</v>
          </cell>
          <cell r="AQ218">
            <v>-5983</v>
          </cell>
          <cell r="AR218">
            <v>16856</v>
          </cell>
          <cell r="AS218">
            <v>9579</v>
          </cell>
        </row>
        <row r="219">
          <cell r="B219" t="str">
            <v>1477</v>
          </cell>
          <cell r="C219" t="str">
            <v>LAREDO COMMUNITY COLLEGE</v>
          </cell>
          <cell r="D219">
            <v>15672846</v>
          </cell>
          <cell r="E219">
            <v>15208759</v>
          </cell>
          <cell r="F219">
            <v>23378072</v>
          </cell>
          <cell r="G219">
            <v>8590039</v>
          </cell>
          <cell r="I219">
            <v>63890</v>
          </cell>
          <cell r="J219">
            <v>4718504</v>
          </cell>
          <cell r="K219">
            <v>914355</v>
          </cell>
          <cell r="L219">
            <v>250016</v>
          </cell>
          <cell r="M219">
            <v>5946765</v>
          </cell>
          <cell r="O219">
            <v>528072</v>
          </cell>
          <cell r="P219">
            <v>1949909</v>
          </cell>
          <cell r="Q219">
            <v>761642</v>
          </cell>
          <cell r="R219">
            <v>544286</v>
          </cell>
          <cell r="S219">
            <v>3783909</v>
          </cell>
          <cell r="U219">
            <v>2696169</v>
          </cell>
          <cell r="V219">
            <v>-168769</v>
          </cell>
          <cell r="W219">
            <v>2527400</v>
          </cell>
          <cell r="AB219">
            <v>2.8474118000000002E-4</v>
          </cell>
          <cell r="AC219">
            <v>2.9257106799999999E-4</v>
          </cell>
          <cell r="AD219">
            <v>296510</v>
          </cell>
          <cell r="AF219">
            <v>1024034</v>
          </cell>
          <cell r="AG219">
            <v>1023903</v>
          </cell>
          <cell r="AH219">
            <v>131</v>
          </cell>
          <cell r="AI219">
            <v>0</v>
          </cell>
          <cell r="AK219">
            <v>250016</v>
          </cell>
          <cell r="AL219">
            <v>-544286</v>
          </cell>
          <cell r="AM219">
            <v>-168769</v>
          </cell>
          <cell r="AN219">
            <v>-168743</v>
          </cell>
          <cell r="AO219">
            <v>-156346</v>
          </cell>
          <cell r="AP219">
            <v>-33175</v>
          </cell>
          <cell r="AQ219">
            <v>11419</v>
          </cell>
          <cell r="AR219">
            <v>35684</v>
          </cell>
          <cell r="AS219">
            <v>16891</v>
          </cell>
        </row>
        <row r="220">
          <cell r="B220" t="str">
            <v>1789</v>
          </cell>
          <cell r="C220" t="str">
            <v>LEE COLLEGE</v>
          </cell>
          <cell r="D220">
            <v>12771701</v>
          </cell>
          <cell r="E220">
            <v>11082243</v>
          </cell>
          <cell r="F220">
            <v>17035017</v>
          </cell>
          <cell r="G220">
            <v>6259347</v>
          </cell>
          <cell r="I220">
            <v>46555</v>
          </cell>
          <cell r="J220">
            <v>3438256</v>
          </cell>
          <cell r="K220">
            <v>666268</v>
          </cell>
          <cell r="L220">
            <v>366450</v>
          </cell>
          <cell r="M220">
            <v>4517529</v>
          </cell>
          <cell r="O220">
            <v>384793</v>
          </cell>
          <cell r="P220">
            <v>1420850</v>
          </cell>
          <cell r="Q220">
            <v>554989</v>
          </cell>
          <cell r="R220">
            <v>890804</v>
          </cell>
          <cell r="S220">
            <v>3251436</v>
          </cell>
          <cell r="U220">
            <v>1964631</v>
          </cell>
          <cell r="V220">
            <v>-120391</v>
          </cell>
          <cell r="W220">
            <v>1844240</v>
          </cell>
          <cell r="AB220">
            <v>2.3203374999999999E-4</v>
          </cell>
          <cell r="AC220">
            <v>2.1318923E-4</v>
          </cell>
          <cell r="AD220">
            <v>-713623</v>
          </cell>
          <cell r="AF220">
            <v>746188</v>
          </cell>
          <cell r="AG220">
            <v>746093</v>
          </cell>
          <cell r="AH220">
            <v>95</v>
          </cell>
          <cell r="AI220">
            <v>-1</v>
          </cell>
          <cell r="AK220">
            <v>366450</v>
          </cell>
          <cell r="AL220">
            <v>-890804</v>
          </cell>
          <cell r="AM220">
            <v>-120391</v>
          </cell>
          <cell r="AN220">
            <v>-120374</v>
          </cell>
          <cell r="AO220">
            <v>-112451</v>
          </cell>
          <cell r="AP220">
            <v>-43898</v>
          </cell>
          <cell r="AQ220">
            <v>-75280</v>
          </cell>
          <cell r="AR220">
            <v>-131722</v>
          </cell>
          <cell r="AS220">
            <v>-40629</v>
          </cell>
        </row>
        <row r="221">
          <cell r="B221" t="str">
            <v>1858</v>
          </cell>
          <cell r="C221" t="str">
            <v>LONE STAR COLLEGE SYSTEM</v>
          </cell>
          <cell r="D221">
            <v>107837013</v>
          </cell>
          <cell r="E221">
            <v>107595574</v>
          </cell>
          <cell r="F221">
            <v>165390027</v>
          </cell>
          <cell r="G221">
            <v>60770911</v>
          </cell>
          <cell r="I221">
            <v>451998</v>
          </cell>
          <cell r="J221">
            <v>33381431</v>
          </cell>
          <cell r="K221">
            <v>6468679</v>
          </cell>
          <cell r="L221">
            <v>12903730</v>
          </cell>
          <cell r="M221">
            <v>53205838</v>
          </cell>
          <cell r="O221">
            <v>3735889</v>
          </cell>
          <cell r="P221">
            <v>13794787</v>
          </cell>
          <cell r="Q221">
            <v>5388295</v>
          </cell>
          <cell r="R221">
            <v>2740499</v>
          </cell>
          <cell r="S221">
            <v>25659470</v>
          </cell>
          <cell r="U221">
            <v>19074261</v>
          </cell>
          <cell r="V221">
            <v>1600436</v>
          </cell>
          <cell r="W221">
            <v>20674697</v>
          </cell>
          <cell r="AB221">
            <v>1.959161666E-3</v>
          </cell>
          <cell r="AC221">
            <v>2.069817297E-3</v>
          </cell>
          <cell r="AD221">
            <v>4190416</v>
          </cell>
          <cell r="AF221">
            <v>7244610</v>
          </cell>
          <cell r="AG221">
            <v>7243687</v>
          </cell>
          <cell r="AH221">
            <v>923</v>
          </cell>
          <cell r="AI221">
            <v>-1</v>
          </cell>
          <cell r="AK221">
            <v>12903730</v>
          </cell>
          <cell r="AL221">
            <v>-2740499</v>
          </cell>
          <cell r="AM221">
            <v>1600436</v>
          </cell>
          <cell r="AN221">
            <v>1600563</v>
          </cell>
          <cell r="AO221">
            <v>1742318</v>
          </cell>
          <cell r="AP221">
            <v>2861416</v>
          </cell>
          <cell r="AQ221">
            <v>2185827</v>
          </cell>
          <cell r="AR221">
            <v>1534431</v>
          </cell>
          <cell r="AS221">
            <v>238676</v>
          </cell>
        </row>
        <row r="222">
          <cell r="B222" t="str">
            <v>1761</v>
          </cell>
          <cell r="C222" t="str">
            <v>MCLENNAN COMMUNITY COLLEGE</v>
          </cell>
          <cell r="D222">
            <v>15561723</v>
          </cell>
          <cell r="E222">
            <v>16048584</v>
          </cell>
          <cell r="F222">
            <v>24669005</v>
          </cell>
          <cell r="G222">
            <v>9064379</v>
          </cell>
          <cell r="I222">
            <v>67418</v>
          </cell>
          <cell r="J222">
            <v>4979059</v>
          </cell>
          <cell r="K222">
            <v>964846</v>
          </cell>
          <cell r="L222">
            <v>1145932</v>
          </cell>
          <cell r="M222">
            <v>7157255</v>
          </cell>
          <cell r="O222">
            <v>557232</v>
          </cell>
          <cell r="P222">
            <v>2057583</v>
          </cell>
          <cell r="Q222">
            <v>803699</v>
          </cell>
          <cell r="R222">
            <v>468691</v>
          </cell>
          <cell r="S222">
            <v>3887205</v>
          </cell>
          <cell r="U222">
            <v>2845051</v>
          </cell>
          <cell r="V222">
            <v>13537</v>
          </cell>
          <cell r="W222">
            <v>2858588</v>
          </cell>
          <cell r="AB222">
            <v>2.8272232899999999E-4</v>
          </cell>
          <cell r="AC222">
            <v>3.0872679800000001E-4</v>
          </cell>
          <cell r="AD222">
            <v>984763</v>
          </cell>
          <cell r="AF222">
            <v>1080581</v>
          </cell>
          <cell r="AG222">
            <v>1080443</v>
          </cell>
          <cell r="AH222">
            <v>138</v>
          </cell>
          <cell r="AI222">
            <v>0</v>
          </cell>
          <cell r="AK222">
            <v>1145932</v>
          </cell>
          <cell r="AL222">
            <v>-468691</v>
          </cell>
          <cell r="AM222">
            <v>13537</v>
          </cell>
          <cell r="AN222">
            <v>13561</v>
          </cell>
          <cell r="AO222">
            <v>28978</v>
          </cell>
          <cell r="AP222">
            <v>183261</v>
          </cell>
          <cell r="AQ222">
            <v>220103</v>
          </cell>
          <cell r="AR222">
            <v>175255</v>
          </cell>
          <cell r="AS222">
            <v>56083</v>
          </cell>
        </row>
        <row r="223">
          <cell r="B223" t="str">
            <v>1859</v>
          </cell>
          <cell r="C223" t="str">
            <v>MIDLAND COLLEGE</v>
          </cell>
          <cell r="D223">
            <v>11381158</v>
          </cell>
          <cell r="E223">
            <v>10751196</v>
          </cell>
          <cell r="F223">
            <v>16526150</v>
          </cell>
          <cell r="G223">
            <v>6072368</v>
          </cell>
          <cell r="I223">
            <v>45165</v>
          </cell>
          <cell r="J223">
            <v>3335549</v>
          </cell>
          <cell r="K223">
            <v>646365</v>
          </cell>
          <cell r="L223">
            <v>1682</v>
          </cell>
          <cell r="M223">
            <v>4028761</v>
          </cell>
          <cell r="O223">
            <v>373299</v>
          </cell>
          <cell r="P223">
            <v>1378407</v>
          </cell>
          <cell r="Q223">
            <v>538411</v>
          </cell>
          <cell r="R223">
            <v>374906</v>
          </cell>
          <cell r="S223">
            <v>2665023</v>
          </cell>
          <cell r="U223">
            <v>1905944</v>
          </cell>
          <cell r="V223">
            <v>-154770</v>
          </cell>
          <cell r="W223">
            <v>1751174</v>
          </cell>
          <cell r="AB223">
            <v>2.0677064699999999E-4</v>
          </cell>
          <cell r="AC223">
            <v>2.0682087799999999E-4</v>
          </cell>
          <cell r="AD223">
            <v>1902</v>
          </cell>
          <cell r="AF223">
            <v>723898</v>
          </cell>
          <cell r="AG223">
            <v>723806</v>
          </cell>
          <cell r="AH223">
            <v>92</v>
          </cell>
          <cell r="AI223">
            <v>2</v>
          </cell>
          <cell r="AK223">
            <v>1682</v>
          </cell>
          <cell r="AL223">
            <v>-374906</v>
          </cell>
          <cell r="AM223">
            <v>-154770</v>
          </cell>
          <cell r="AN223">
            <v>-154752</v>
          </cell>
          <cell r="AO223">
            <v>-145050</v>
          </cell>
          <cell r="AP223">
            <v>-48369</v>
          </cell>
          <cell r="AQ223">
            <v>-16775</v>
          </cell>
          <cell r="AR223">
            <v>-8390</v>
          </cell>
          <cell r="AS223">
            <v>112</v>
          </cell>
        </row>
        <row r="224">
          <cell r="B224" t="str">
            <v>1428</v>
          </cell>
          <cell r="C224" t="str">
            <v>NAVARRO COLLEGE</v>
          </cell>
          <cell r="D224">
            <v>11613681</v>
          </cell>
          <cell r="E224">
            <v>10392525</v>
          </cell>
          <cell r="F224">
            <v>15974820</v>
          </cell>
          <cell r="G224">
            <v>5869788</v>
          </cell>
          <cell r="I224">
            <v>43658</v>
          </cell>
          <cell r="J224">
            <v>3224272</v>
          </cell>
          <cell r="K224">
            <v>624802</v>
          </cell>
          <cell r="L224">
            <v>25985</v>
          </cell>
          <cell r="M224">
            <v>3918717</v>
          </cell>
          <cell r="O224">
            <v>360845</v>
          </cell>
          <cell r="P224">
            <v>1332422</v>
          </cell>
          <cell r="Q224">
            <v>520449</v>
          </cell>
          <cell r="R224">
            <v>825118</v>
          </cell>
          <cell r="S224">
            <v>3038834</v>
          </cell>
          <cell r="U224">
            <v>1842359</v>
          </cell>
          <cell r="V224">
            <v>-254395</v>
          </cell>
          <cell r="W224">
            <v>1587964</v>
          </cell>
          <cell r="AB224">
            <v>2.1099506700000001E-4</v>
          </cell>
          <cell r="AC224">
            <v>1.9992111600000001E-4</v>
          </cell>
          <cell r="AD224">
            <v>-419359</v>
          </cell>
          <cell r="AF224">
            <v>699748</v>
          </cell>
          <cell r="AG224">
            <v>699659</v>
          </cell>
          <cell r="AH224">
            <v>89</v>
          </cell>
          <cell r="AI224">
            <v>0</v>
          </cell>
          <cell r="AK224">
            <v>25985</v>
          </cell>
          <cell r="AL224">
            <v>-825118</v>
          </cell>
          <cell r="AM224">
            <v>-254395</v>
          </cell>
          <cell r="AN224">
            <v>-254377</v>
          </cell>
          <cell r="AO224">
            <v>-243991</v>
          </cell>
          <cell r="AP224">
            <v>-135356</v>
          </cell>
          <cell r="AQ224">
            <v>-79291</v>
          </cell>
          <cell r="AR224">
            <v>-62242</v>
          </cell>
          <cell r="AS224">
            <v>-23876</v>
          </cell>
        </row>
        <row r="225">
          <cell r="B225" t="str">
            <v>1695</v>
          </cell>
          <cell r="C225" t="str">
            <v>NORTH CENTRAL TX COLLEGE</v>
          </cell>
          <cell r="D225">
            <v>11349689</v>
          </cell>
          <cell r="E225">
            <v>10983077</v>
          </cell>
          <cell r="F225">
            <v>16882585</v>
          </cell>
          <cell r="G225">
            <v>6203337</v>
          </cell>
          <cell r="I225">
            <v>46139</v>
          </cell>
          <cell r="J225">
            <v>3407490</v>
          </cell>
          <cell r="K225">
            <v>660306</v>
          </cell>
          <cell r="L225">
            <v>471949</v>
          </cell>
          <cell r="M225">
            <v>4585884</v>
          </cell>
          <cell r="O225">
            <v>381350</v>
          </cell>
          <cell r="P225">
            <v>1408136</v>
          </cell>
          <cell r="Q225">
            <v>550023</v>
          </cell>
          <cell r="R225">
            <v>117517</v>
          </cell>
          <cell r="S225">
            <v>2457026</v>
          </cell>
          <cell r="U225">
            <v>1947051</v>
          </cell>
          <cell r="V225">
            <v>52528</v>
          </cell>
          <cell r="W225">
            <v>1999579</v>
          </cell>
          <cell r="AB225">
            <v>2.06198922E-4</v>
          </cell>
          <cell r="AC225">
            <v>2.1128158199999999E-4</v>
          </cell>
          <cell r="AD225">
            <v>192475</v>
          </cell>
          <cell r="AF225">
            <v>739511</v>
          </cell>
          <cell r="AG225">
            <v>739417</v>
          </cell>
          <cell r="AH225">
            <v>94</v>
          </cell>
          <cell r="AI225">
            <v>0</v>
          </cell>
          <cell r="AK225">
            <v>471949</v>
          </cell>
          <cell r="AL225">
            <v>-117517</v>
          </cell>
          <cell r="AM225">
            <v>52528</v>
          </cell>
          <cell r="AN225">
            <v>52544</v>
          </cell>
          <cell r="AO225">
            <v>58039</v>
          </cell>
          <cell r="AP225">
            <v>99163</v>
          </cell>
          <cell r="AQ225">
            <v>73373</v>
          </cell>
          <cell r="AR225">
            <v>60346</v>
          </cell>
          <cell r="AS225">
            <v>10967</v>
          </cell>
        </row>
        <row r="226">
          <cell r="B226" t="str">
            <v>1992</v>
          </cell>
          <cell r="C226" t="str">
            <v>NORTHEAST TX COMMUNITY COLLEGE</v>
          </cell>
          <cell r="D226">
            <v>5747227</v>
          </cell>
          <cell r="E226">
            <v>5340904</v>
          </cell>
          <cell r="F226">
            <v>8209745</v>
          </cell>
          <cell r="G226">
            <v>3016589</v>
          </cell>
          <cell r="I226">
            <v>22437</v>
          </cell>
          <cell r="J226">
            <v>1657011</v>
          </cell>
          <cell r="K226">
            <v>321097</v>
          </cell>
          <cell r="L226">
            <v>81620</v>
          </cell>
          <cell r="M226">
            <v>2082165</v>
          </cell>
          <cell r="O226">
            <v>185445</v>
          </cell>
          <cell r="P226">
            <v>684755</v>
          </cell>
          <cell r="Q226">
            <v>267468</v>
          </cell>
          <cell r="R226">
            <v>234549</v>
          </cell>
          <cell r="S226">
            <v>1372217</v>
          </cell>
          <cell r="U226">
            <v>946821</v>
          </cell>
          <cell r="V226">
            <v>-72384</v>
          </cell>
          <cell r="W226">
            <v>874437</v>
          </cell>
          <cell r="AB226">
            <v>1.0441449E-4</v>
          </cell>
          <cell r="AC226">
            <v>1.0274303300000001E-4</v>
          </cell>
          <cell r="AD226">
            <v>-63296</v>
          </cell>
          <cell r="AF226">
            <v>359613</v>
          </cell>
          <cell r="AG226">
            <v>359567</v>
          </cell>
          <cell r="AH226">
            <v>46</v>
          </cell>
          <cell r="AI226">
            <v>-2</v>
          </cell>
          <cell r="AK226">
            <v>81620</v>
          </cell>
          <cell r="AL226">
            <v>-234549</v>
          </cell>
          <cell r="AM226">
            <v>-72384</v>
          </cell>
          <cell r="AN226">
            <v>-72379</v>
          </cell>
          <cell r="AO226">
            <v>-67309</v>
          </cell>
          <cell r="AP226">
            <v>-14449</v>
          </cell>
          <cell r="AQ226">
            <v>7174</v>
          </cell>
          <cell r="AR226">
            <v>-2366</v>
          </cell>
          <cell r="AS226">
            <v>-3600</v>
          </cell>
        </row>
        <row r="227">
          <cell r="B227" t="str">
            <v>1540</v>
          </cell>
          <cell r="C227" t="str">
            <v>ODESSA COLLEGE</v>
          </cell>
          <cell r="D227">
            <v>9908953</v>
          </cell>
          <cell r="E227">
            <v>9890177</v>
          </cell>
          <cell r="F227">
            <v>15202639</v>
          </cell>
          <cell r="G227">
            <v>5586058</v>
          </cell>
          <cell r="I227">
            <v>41548</v>
          </cell>
          <cell r="J227">
            <v>3068419</v>
          </cell>
          <cell r="K227">
            <v>594600</v>
          </cell>
          <cell r="L227">
            <v>550645</v>
          </cell>
          <cell r="M227">
            <v>4255212</v>
          </cell>
          <cell r="O227">
            <v>343403</v>
          </cell>
          <cell r="P227">
            <v>1268016</v>
          </cell>
          <cell r="Q227">
            <v>495292</v>
          </cell>
          <cell r="R227">
            <v>873831</v>
          </cell>
          <cell r="S227">
            <v>2980542</v>
          </cell>
          <cell r="U227">
            <v>1753305</v>
          </cell>
          <cell r="V227">
            <v>-183157</v>
          </cell>
          <cell r="W227">
            <v>1570148</v>
          </cell>
          <cell r="AB227">
            <v>1.80023908E-4</v>
          </cell>
          <cell r="AC227">
            <v>1.9025744799999999E-4</v>
          </cell>
          <cell r="AD227">
            <v>387534</v>
          </cell>
          <cell r="AF227">
            <v>665924</v>
          </cell>
          <cell r="AG227">
            <v>665839</v>
          </cell>
          <cell r="AH227">
            <v>85</v>
          </cell>
          <cell r="AI227">
            <v>-2</v>
          </cell>
          <cell r="AK227">
            <v>550645</v>
          </cell>
          <cell r="AL227">
            <v>-873831</v>
          </cell>
          <cell r="AM227">
            <v>-183157</v>
          </cell>
          <cell r="AN227">
            <v>-183139</v>
          </cell>
          <cell r="AO227">
            <v>-168026</v>
          </cell>
          <cell r="AP227">
            <v>-15566</v>
          </cell>
          <cell r="AQ227">
            <v>18009</v>
          </cell>
          <cell r="AR227">
            <v>3463</v>
          </cell>
          <cell r="AS227">
            <v>22073</v>
          </cell>
        </row>
        <row r="228">
          <cell r="B228" t="str">
            <v>1471</v>
          </cell>
          <cell r="C228" t="str">
            <v>PANOLA COLLEGE</v>
          </cell>
          <cell r="D228">
            <v>4528049</v>
          </cell>
          <cell r="E228">
            <v>4334219</v>
          </cell>
          <cell r="F228">
            <v>6662324</v>
          </cell>
          <cell r="G228">
            <v>2448004</v>
          </cell>
          <cell r="I228">
            <v>18208</v>
          </cell>
          <cell r="J228">
            <v>1344687</v>
          </cell>
          <cell r="K228">
            <v>260575</v>
          </cell>
          <cell r="L228">
            <v>90004</v>
          </cell>
          <cell r="M228">
            <v>1713474</v>
          </cell>
          <cell r="O228">
            <v>150491</v>
          </cell>
          <cell r="P228">
            <v>555688</v>
          </cell>
          <cell r="Q228">
            <v>217054</v>
          </cell>
          <cell r="R228">
            <v>113023</v>
          </cell>
          <cell r="S228">
            <v>1036256</v>
          </cell>
          <cell r="U228">
            <v>768359</v>
          </cell>
          <cell r="V228">
            <v>-19978</v>
          </cell>
          <cell r="W228">
            <v>748381</v>
          </cell>
          <cell r="AB228">
            <v>8.2264711000000002E-5</v>
          </cell>
          <cell r="AC228">
            <v>8.3377414999999993E-5</v>
          </cell>
          <cell r="AD228">
            <v>42137</v>
          </cell>
          <cell r="AF228">
            <v>291831</v>
          </cell>
          <cell r="AG228">
            <v>291794</v>
          </cell>
          <cell r="AH228">
            <v>37</v>
          </cell>
          <cell r="AI228">
            <v>0</v>
          </cell>
          <cell r="AK228">
            <v>90004</v>
          </cell>
          <cell r="AL228">
            <v>-113023</v>
          </cell>
          <cell r="AM228">
            <v>-19978</v>
          </cell>
          <cell r="AN228">
            <v>-19971</v>
          </cell>
          <cell r="AO228">
            <v>-17990</v>
          </cell>
          <cell r="AP228">
            <v>2525</v>
          </cell>
          <cell r="AQ228">
            <v>8977</v>
          </cell>
          <cell r="AR228">
            <v>1040</v>
          </cell>
          <cell r="AS228">
            <v>2400</v>
          </cell>
        </row>
        <row r="229">
          <cell r="B229" t="str">
            <v>1547</v>
          </cell>
          <cell r="C229" t="str">
            <v>PARIS JUNIOR COLLEGE</v>
          </cell>
          <cell r="D229">
            <v>5587806</v>
          </cell>
          <cell r="E229">
            <v>5030041</v>
          </cell>
          <cell r="F229">
            <v>7731904</v>
          </cell>
          <cell r="G229">
            <v>2841011</v>
          </cell>
          <cell r="I229">
            <v>21131</v>
          </cell>
          <cell r="J229">
            <v>1560566</v>
          </cell>
          <cell r="K229">
            <v>302408</v>
          </cell>
          <cell r="L229">
            <v>81174</v>
          </cell>
          <cell r="M229">
            <v>1965279</v>
          </cell>
          <cell r="O229">
            <v>174651</v>
          </cell>
          <cell r="P229">
            <v>644900</v>
          </cell>
          <cell r="Q229">
            <v>251900</v>
          </cell>
          <cell r="R229">
            <v>446484</v>
          </cell>
          <cell r="S229">
            <v>1517935</v>
          </cell>
          <cell r="U229">
            <v>891712</v>
          </cell>
          <cell r="V229">
            <v>-118673</v>
          </cell>
          <cell r="W229">
            <v>773039</v>
          </cell>
          <cell r="AB229">
            <v>1.0151816100000001E-4</v>
          </cell>
          <cell r="AC229">
            <v>9.6762954000000003E-5</v>
          </cell>
          <cell r="AD229">
            <v>-180075</v>
          </cell>
          <cell r="AF229">
            <v>338682</v>
          </cell>
          <cell r="AG229">
            <v>338639</v>
          </cell>
          <cell r="AH229">
            <v>43</v>
          </cell>
          <cell r="AI229">
            <v>-1</v>
          </cell>
          <cell r="AK229">
            <v>81174</v>
          </cell>
          <cell r="AL229">
            <v>-446484</v>
          </cell>
          <cell r="AM229">
            <v>-118673</v>
          </cell>
          <cell r="AN229">
            <v>-118666</v>
          </cell>
          <cell r="AO229">
            <v>-114299</v>
          </cell>
          <cell r="AP229">
            <v>-62126</v>
          </cell>
          <cell r="AQ229">
            <v>-23912</v>
          </cell>
          <cell r="AR229">
            <v>-36056</v>
          </cell>
          <cell r="AS229">
            <v>-10251</v>
          </cell>
        </row>
        <row r="230">
          <cell r="B230" t="str">
            <v>1563</v>
          </cell>
          <cell r="C230" t="str">
            <v>RANGER JUNIOR COLLEGE</v>
          </cell>
          <cell r="D230">
            <v>2616468</v>
          </cell>
          <cell r="E230">
            <v>2584467</v>
          </cell>
          <cell r="F230">
            <v>3972702</v>
          </cell>
          <cell r="G230">
            <v>1459730</v>
          </cell>
          <cell r="I230">
            <v>10857</v>
          </cell>
          <cell r="J230">
            <v>801829</v>
          </cell>
          <cell r="K230">
            <v>155379</v>
          </cell>
          <cell r="L230">
            <v>309170</v>
          </cell>
          <cell r="M230">
            <v>1277235</v>
          </cell>
          <cell r="O230">
            <v>89737</v>
          </cell>
          <cell r="P230">
            <v>331354</v>
          </cell>
          <cell r="Q230">
            <v>129428</v>
          </cell>
          <cell r="R230">
            <v>16522</v>
          </cell>
          <cell r="S230">
            <v>567041</v>
          </cell>
          <cell r="U230">
            <v>458168</v>
          </cell>
          <cell r="V230">
            <v>65688</v>
          </cell>
          <cell r="W230">
            <v>523856</v>
          </cell>
          <cell r="AB230">
            <v>4.7535477999999999E-5</v>
          </cell>
          <cell r="AC230">
            <v>4.9717430999999997E-5</v>
          </cell>
          <cell r="AD230">
            <v>82628</v>
          </cell>
          <cell r="AF230">
            <v>174017</v>
          </cell>
          <cell r="AG230">
            <v>173995</v>
          </cell>
          <cell r="AH230">
            <v>22</v>
          </cell>
          <cell r="AI230">
            <v>0</v>
          </cell>
          <cell r="AK230">
            <v>309170</v>
          </cell>
          <cell r="AL230">
            <v>-16522</v>
          </cell>
          <cell r="AM230">
            <v>65688</v>
          </cell>
          <cell r="AN230">
            <v>65689</v>
          </cell>
          <cell r="AO230">
            <v>66573</v>
          </cell>
          <cell r="AP230">
            <v>73701</v>
          </cell>
          <cell r="AQ230">
            <v>60130</v>
          </cell>
          <cell r="AR230">
            <v>21851</v>
          </cell>
          <cell r="AS230">
            <v>4704</v>
          </cell>
        </row>
        <row r="231">
          <cell r="B231" t="str">
            <v>1699</v>
          </cell>
          <cell r="C231" t="str">
            <v>SAN JACINTO COLLEGE DIST</v>
          </cell>
          <cell r="D231">
            <v>49494145</v>
          </cell>
          <cell r="E231">
            <v>45813261</v>
          </cell>
          <cell r="F231">
            <v>70421637</v>
          </cell>
          <cell r="G231">
            <v>25875726</v>
          </cell>
          <cell r="I231">
            <v>192457</v>
          </cell>
          <cell r="J231">
            <v>14213523</v>
          </cell>
          <cell r="K231">
            <v>2754307</v>
          </cell>
          <cell r="L231">
            <v>1633807</v>
          </cell>
          <cell r="M231">
            <v>18794094</v>
          </cell>
          <cell r="O231">
            <v>1590709</v>
          </cell>
          <cell r="P231">
            <v>5873700</v>
          </cell>
          <cell r="Q231">
            <v>2294289</v>
          </cell>
          <cell r="R231">
            <v>1606403</v>
          </cell>
          <cell r="S231">
            <v>11365101</v>
          </cell>
          <cell r="U231">
            <v>8121655</v>
          </cell>
          <cell r="V231">
            <v>-207929</v>
          </cell>
          <cell r="W231">
            <v>7913726</v>
          </cell>
          <cell r="AB231">
            <v>8.99199908E-4</v>
          </cell>
          <cell r="AC231">
            <v>8.8131022300000003E-4</v>
          </cell>
          <cell r="AD231">
            <v>-677464</v>
          </cell>
          <cell r="AF231">
            <v>3084692</v>
          </cell>
          <cell r="AG231">
            <v>3084299</v>
          </cell>
          <cell r="AH231">
            <v>393</v>
          </cell>
          <cell r="AI231">
            <v>0</v>
          </cell>
          <cell r="AK231">
            <v>1633807</v>
          </cell>
          <cell r="AL231">
            <v>-1606403</v>
          </cell>
          <cell r="AM231">
            <v>-207929</v>
          </cell>
          <cell r="AN231">
            <v>-207865</v>
          </cell>
          <cell r="AO231">
            <v>-175623</v>
          </cell>
          <cell r="AP231">
            <v>129534</v>
          </cell>
          <cell r="AQ231">
            <v>196327</v>
          </cell>
          <cell r="AR231">
            <v>123588</v>
          </cell>
          <cell r="AS231">
            <v>-38557</v>
          </cell>
        </row>
        <row r="232">
          <cell r="B232" t="str">
            <v>1656</v>
          </cell>
          <cell r="C232" t="str">
            <v>SOUTH PLAINS COLLEGE</v>
          </cell>
          <cell r="D232">
            <v>11593747</v>
          </cell>
          <cell r="E232">
            <v>11453805</v>
          </cell>
          <cell r="F232">
            <v>17606163</v>
          </cell>
          <cell r="G232">
            <v>6469208</v>
          </cell>
          <cell r="I232">
            <v>48116</v>
          </cell>
          <cell r="J232">
            <v>3553533</v>
          </cell>
          <cell r="K232">
            <v>688606</v>
          </cell>
          <cell r="L232">
            <v>328895</v>
          </cell>
          <cell r="M232">
            <v>4619150</v>
          </cell>
          <cell r="O232">
            <v>397694</v>
          </cell>
          <cell r="P232">
            <v>1468488</v>
          </cell>
          <cell r="Q232">
            <v>573597</v>
          </cell>
          <cell r="R232">
            <v>387772</v>
          </cell>
          <cell r="S232">
            <v>2827551</v>
          </cell>
          <cell r="U232">
            <v>2030501</v>
          </cell>
          <cell r="V232">
            <v>-82003</v>
          </cell>
          <cell r="W232">
            <v>1948498</v>
          </cell>
          <cell r="AB232">
            <v>2.1063291399999999E-4</v>
          </cell>
          <cell r="AC232">
            <v>2.2033698400000001E-4</v>
          </cell>
          <cell r="AD232">
            <v>367483</v>
          </cell>
          <cell r="AF232">
            <v>771206</v>
          </cell>
          <cell r="AG232">
            <v>771108</v>
          </cell>
          <cell r="AH232">
            <v>98</v>
          </cell>
          <cell r="AI232">
            <v>0</v>
          </cell>
          <cell r="AK232">
            <v>328895</v>
          </cell>
          <cell r="AL232">
            <v>-387772</v>
          </cell>
          <cell r="AM232">
            <v>-82003</v>
          </cell>
          <cell r="AN232">
            <v>-81988</v>
          </cell>
          <cell r="AO232">
            <v>-73709</v>
          </cell>
          <cell r="AP232">
            <v>7863</v>
          </cell>
          <cell r="AQ232">
            <v>30576</v>
          </cell>
          <cell r="AR232">
            <v>37450</v>
          </cell>
          <cell r="AS232">
            <v>20931</v>
          </cell>
        </row>
        <row r="233">
          <cell r="B233" t="str">
            <v>2022</v>
          </cell>
          <cell r="C233" t="str">
            <v>SOUTH TEXAS COLLEGE</v>
          </cell>
          <cell r="D233">
            <v>50754514</v>
          </cell>
          <cell r="E233">
            <v>52245580</v>
          </cell>
          <cell r="F233">
            <v>80309046</v>
          </cell>
          <cell r="G233">
            <v>29508755</v>
          </cell>
          <cell r="I233">
            <v>219478</v>
          </cell>
          <cell r="J233">
            <v>16209145</v>
          </cell>
          <cell r="K233">
            <v>3141020</v>
          </cell>
          <cell r="L233">
            <v>5828829</v>
          </cell>
          <cell r="M233">
            <v>25398472</v>
          </cell>
          <cell r="O233">
            <v>1814049</v>
          </cell>
          <cell r="P233">
            <v>6698385</v>
          </cell>
          <cell r="Q233">
            <v>2616414</v>
          </cell>
          <cell r="R233">
            <v>615252</v>
          </cell>
          <cell r="S233">
            <v>11744100</v>
          </cell>
          <cell r="U233">
            <v>9261959</v>
          </cell>
          <cell r="V233">
            <v>912045</v>
          </cell>
          <cell r="W233">
            <v>10174004</v>
          </cell>
          <cell r="AB233">
            <v>9.2209803599999996E-4</v>
          </cell>
          <cell r="AC233">
            <v>1.0050488199999999E-3</v>
          </cell>
          <cell r="AD233">
            <v>3141261</v>
          </cell>
          <cell r="AF233">
            <v>3517792</v>
          </cell>
          <cell r="AG233">
            <v>3517344</v>
          </cell>
          <cell r="AH233">
            <v>448</v>
          </cell>
          <cell r="AI233">
            <v>1</v>
          </cell>
          <cell r="AK233">
            <v>5828829</v>
          </cell>
          <cell r="AL233">
            <v>-615252</v>
          </cell>
          <cell r="AM233">
            <v>912045</v>
          </cell>
          <cell r="AN233">
            <v>912102</v>
          </cell>
          <cell r="AO233">
            <v>944394</v>
          </cell>
          <cell r="AP233">
            <v>1229809</v>
          </cell>
          <cell r="AQ233">
            <v>1147438</v>
          </cell>
          <cell r="AR233">
            <v>800930</v>
          </cell>
          <cell r="AS233">
            <v>178904</v>
          </cell>
        </row>
        <row r="234">
          <cell r="B234" t="str">
            <v>1444</v>
          </cell>
          <cell r="C234" t="str">
            <v>SOUTHWEST TX JR COLLEGE</v>
          </cell>
          <cell r="D234">
            <v>9678734</v>
          </cell>
          <cell r="E234">
            <v>8980058</v>
          </cell>
          <cell r="F234">
            <v>13803654</v>
          </cell>
          <cell r="G234">
            <v>5072014</v>
          </cell>
          <cell r="I234">
            <v>37724</v>
          </cell>
          <cell r="J234">
            <v>2786055</v>
          </cell>
          <cell r="K234">
            <v>539884</v>
          </cell>
          <cell r="L234">
            <v>251392</v>
          </cell>
          <cell r="M234">
            <v>3615055</v>
          </cell>
          <cell r="O234">
            <v>311802</v>
          </cell>
          <cell r="P234">
            <v>1151330</v>
          </cell>
          <cell r="Q234">
            <v>449714</v>
          </cell>
          <cell r="R234">
            <v>682023</v>
          </cell>
          <cell r="S234">
            <v>2594869</v>
          </cell>
          <cell r="U234">
            <v>1591961</v>
          </cell>
          <cell r="V234">
            <v>-144001</v>
          </cell>
          <cell r="W234">
            <v>1447960</v>
          </cell>
          <cell r="AB234">
            <v>1.7584134399999999E-4</v>
          </cell>
          <cell r="AC234">
            <v>1.7274947999999999E-4</v>
          </cell>
          <cell r="AD234">
            <v>-117086</v>
          </cell>
          <cell r="AF234">
            <v>604644</v>
          </cell>
          <cell r="AG234">
            <v>604567</v>
          </cell>
          <cell r="AH234">
            <v>77</v>
          </cell>
          <cell r="AI234">
            <v>1</v>
          </cell>
          <cell r="AK234">
            <v>251392</v>
          </cell>
          <cell r="AL234">
            <v>-682023</v>
          </cell>
          <cell r="AM234">
            <v>-144001</v>
          </cell>
          <cell r="AN234">
            <v>-143985</v>
          </cell>
          <cell r="AO234">
            <v>-132708</v>
          </cell>
          <cell r="AP234">
            <v>-30048</v>
          </cell>
          <cell r="AQ234">
            <v>-47244</v>
          </cell>
          <cell r="AR234">
            <v>-69984</v>
          </cell>
          <cell r="AS234">
            <v>-6662</v>
          </cell>
        </row>
        <row r="235">
          <cell r="B235" t="str">
            <v>1754</v>
          </cell>
          <cell r="C235" t="str">
            <v>TARRANT COUNTY COLLEGE DIST</v>
          </cell>
          <cell r="D235">
            <v>75869797</v>
          </cell>
          <cell r="E235">
            <v>73488867</v>
          </cell>
          <cell r="F235">
            <v>112963064</v>
          </cell>
          <cell r="G235">
            <v>41507148</v>
          </cell>
          <cell r="I235">
            <v>308719</v>
          </cell>
          <cell r="J235">
            <v>22799856</v>
          </cell>
          <cell r="K235">
            <v>4418173</v>
          </cell>
          <cell r="L235">
            <v>1729364</v>
          </cell>
          <cell r="M235">
            <v>29256112</v>
          </cell>
          <cell r="O235">
            <v>2551650</v>
          </cell>
          <cell r="P235">
            <v>9421979</v>
          </cell>
          <cell r="Q235">
            <v>3680260</v>
          </cell>
          <cell r="R235">
            <v>1950332</v>
          </cell>
          <cell r="S235">
            <v>17604221</v>
          </cell>
          <cell r="U235">
            <v>13027913</v>
          </cell>
          <cell r="V235">
            <v>-517199</v>
          </cell>
          <cell r="W235">
            <v>12510714</v>
          </cell>
          <cell r="AB235">
            <v>1.3783875689999999E-3</v>
          </cell>
          <cell r="AC235">
            <v>1.413706176E-3</v>
          </cell>
          <cell r="AD235">
            <v>1337480</v>
          </cell>
          <cell r="AF235">
            <v>4948142</v>
          </cell>
          <cell r="AG235">
            <v>4947511</v>
          </cell>
          <cell r="AH235">
            <v>631</v>
          </cell>
          <cell r="AI235">
            <v>-1</v>
          </cell>
          <cell r="AK235">
            <v>1729364</v>
          </cell>
          <cell r="AL235">
            <v>-1950332</v>
          </cell>
          <cell r="AM235">
            <v>-517199</v>
          </cell>
          <cell r="AN235">
            <v>-517091</v>
          </cell>
          <cell r="AO235">
            <v>-452242</v>
          </cell>
          <cell r="AP235">
            <v>181656</v>
          </cell>
          <cell r="AQ235">
            <v>300140</v>
          </cell>
          <cell r="AR235">
            <v>190373</v>
          </cell>
          <cell r="AS235">
            <v>76196</v>
          </cell>
        </row>
        <row r="236">
          <cell r="B236" t="str">
            <v>1690</v>
          </cell>
          <cell r="C236" t="str">
            <v>TEMPLE COLLEGE</v>
          </cell>
          <cell r="D236">
            <v>7035911</v>
          </cell>
          <cell r="E236">
            <v>6905245</v>
          </cell>
          <cell r="F236">
            <v>10614365</v>
          </cell>
          <cell r="G236">
            <v>3900142</v>
          </cell>
          <cell r="I236">
            <v>29008</v>
          </cell>
          <cell r="J236">
            <v>2142346</v>
          </cell>
          <cell r="K236">
            <v>415145</v>
          </cell>
          <cell r="L236">
            <v>204376</v>
          </cell>
          <cell r="M236">
            <v>2790875</v>
          </cell>
          <cell r="O236">
            <v>239761</v>
          </cell>
          <cell r="P236">
            <v>885319</v>
          </cell>
          <cell r="Q236">
            <v>345809</v>
          </cell>
          <cell r="R236">
            <v>344137</v>
          </cell>
          <cell r="S236">
            <v>1815026</v>
          </cell>
          <cell r="U236">
            <v>1224144</v>
          </cell>
          <cell r="V236">
            <v>-84351</v>
          </cell>
          <cell r="W236">
            <v>1139793</v>
          </cell>
          <cell r="AB236">
            <v>1.2782705199999999E-4</v>
          </cell>
          <cell r="AC236">
            <v>1.3283628300000001E-4</v>
          </cell>
          <cell r="AD236">
            <v>189694</v>
          </cell>
          <cell r="AF236">
            <v>464943</v>
          </cell>
          <cell r="AG236">
            <v>464884</v>
          </cell>
          <cell r="AH236">
            <v>59</v>
          </cell>
          <cell r="AI236">
            <v>1</v>
          </cell>
          <cell r="AK236">
            <v>204376</v>
          </cell>
          <cell r="AL236">
            <v>-344137</v>
          </cell>
          <cell r="AM236">
            <v>-84351</v>
          </cell>
          <cell r="AN236">
            <v>-84338</v>
          </cell>
          <cell r="AO236">
            <v>-75607</v>
          </cell>
          <cell r="AP236">
            <v>358</v>
          </cell>
          <cell r="AQ236">
            <v>-6868</v>
          </cell>
          <cell r="AR236">
            <v>15890</v>
          </cell>
          <cell r="AS236">
            <v>10804</v>
          </cell>
        </row>
        <row r="237">
          <cell r="B237" t="str">
            <v>1640</v>
          </cell>
          <cell r="C237" t="str">
            <v>TEXARKANA COLLEGE</v>
          </cell>
          <cell r="D237">
            <v>5806554</v>
          </cell>
          <cell r="E237">
            <v>5575117</v>
          </cell>
          <cell r="F237">
            <v>8569765</v>
          </cell>
          <cell r="G237">
            <v>3148874</v>
          </cell>
          <cell r="I237">
            <v>23420</v>
          </cell>
          <cell r="J237">
            <v>1729675</v>
          </cell>
          <cell r="K237">
            <v>335178</v>
          </cell>
          <cell r="L237">
            <v>205727</v>
          </cell>
          <cell r="M237">
            <v>2294000</v>
          </cell>
          <cell r="O237">
            <v>193577</v>
          </cell>
          <cell r="P237">
            <v>714784</v>
          </cell>
          <cell r="Q237">
            <v>279197</v>
          </cell>
          <cell r="R237">
            <v>208731</v>
          </cell>
          <cell r="S237">
            <v>1396289</v>
          </cell>
          <cell r="U237">
            <v>988342</v>
          </cell>
          <cell r="V237">
            <v>-50240</v>
          </cell>
          <cell r="W237">
            <v>938102</v>
          </cell>
          <cell r="AB237">
            <v>1.05492339E-4</v>
          </cell>
          <cell r="AC237">
            <v>1.07248593E-4</v>
          </cell>
          <cell r="AD237">
            <v>66508</v>
          </cell>
          <cell r="AF237">
            <v>375383</v>
          </cell>
          <cell r="AG237">
            <v>375335</v>
          </cell>
          <cell r="AH237">
            <v>48</v>
          </cell>
          <cell r="AI237">
            <v>0</v>
          </cell>
          <cell r="AK237">
            <v>205727</v>
          </cell>
          <cell r="AL237">
            <v>-208731</v>
          </cell>
          <cell r="AM237">
            <v>-50240</v>
          </cell>
          <cell r="AN237">
            <v>-50231</v>
          </cell>
          <cell r="AO237">
            <v>-43752</v>
          </cell>
          <cell r="AP237">
            <v>22157</v>
          </cell>
          <cell r="AQ237">
            <v>41732</v>
          </cell>
          <cell r="AR237">
            <v>23300</v>
          </cell>
          <cell r="AS237">
            <v>3790</v>
          </cell>
        </row>
        <row r="238">
          <cell r="B238" t="str">
            <v>1566</v>
          </cell>
          <cell r="C238" t="str">
            <v>TEXAS SOUTHMOST COLLEGE</v>
          </cell>
          <cell r="D238">
            <v>12692881</v>
          </cell>
          <cell r="E238">
            <v>13059553</v>
          </cell>
          <cell r="F238">
            <v>20074431</v>
          </cell>
          <cell r="G238">
            <v>7376149</v>
          </cell>
          <cell r="I238">
            <v>54862</v>
          </cell>
          <cell r="J238">
            <v>4051715</v>
          </cell>
          <cell r="K238">
            <v>785144</v>
          </cell>
          <cell r="L238">
            <v>3966855</v>
          </cell>
          <cell r="M238">
            <v>8858576</v>
          </cell>
          <cell r="O238">
            <v>453448</v>
          </cell>
          <cell r="P238">
            <v>1674360</v>
          </cell>
          <cell r="Q238">
            <v>654011</v>
          </cell>
          <cell r="R238">
            <v>87</v>
          </cell>
          <cell r="S238">
            <v>2781906</v>
          </cell>
          <cell r="U238">
            <v>2315163</v>
          </cell>
          <cell r="V238">
            <v>908576</v>
          </cell>
          <cell r="W238">
            <v>3223739</v>
          </cell>
          <cell r="AB238">
            <v>2.30601763E-4</v>
          </cell>
          <cell r="AC238">
            <v>2.5122677799999999E-4</v>
          </cell>
          <cell r="AD238">
            <v>781048</v>
          </cell>
          <cell r="AF238">
            <v>879324</v>
          </cell>
          <cell r="AG238">
            <v>879212</v>
          </cell>
          <cell r="AH238">
            <v>112</v>
          </cell>
          <cell r="AI238">
            <v>0</v>
          </cell>
          <cell r="AK238">
            <v>3966855</v>
          </cell>
          <cell r="AL238">
            <v>-87</v>
          </cell>
          <cell r="AM238">
            <v>908576</v>
          </cell>
          <cell r="AN238">
            <v>908582</v>
          </cell>
          <cell r="AO238">
            <v>906936</v>
          </cell>
          <cell r="AP238">
            <v>872337</v>
          </cell>
          <cell r="AQ238">
            <v>768657</v>
          </cell>
          <cell r="AR238">
            <v>465770</v>
          </cell>
          <cell r="AS238">
            <v>44486</v>
          </cell>
        </row>
        <row r="239">
          <cell r="B239" t="str">
            <v>1415</v>
          </cell>
          <cell r="C239" t="str">
            <v>TRINITY VALLEY JR COLLEGE</v>
          </cell>
          <cell r="D239">
            <v>10280832</v>
          </cell>
          <cell r="E239">
            <v>9680885</v>
          </cell>
          <cell r="F239">
            <v>14880927</v>
          </cell>
          <cell r="G239">
            <v>5467848</v>
          </cell>
          <cell r="I239">
            <v>40668</v>
          </cell>
          <cell r="J239">
            <v>3003486</v>
          </cell>
          <cell r="K239">
            <v>582018</v>
          </cell>
          <cell r="L239">
            <v>190508</v>
          </cell>
          <cell r="M239">
            <v>3816680</v>
          </cell>
          <cell r="O239">
            <v>336136</v>
          </cell>
          <cell r="P239">
            <v>1241183</v>
          </cell>
          <cell r="Q239">
            <v>484811</v>
          </cell>
          <cell r="R239">
            <v>283286</v>
          </cell>
          <cell r="S239">
            <v>2345416</v>
          </cell>
          <cell r="U239">
            <v>1716202</v>
          </cell>
          <cell r="V239">
            <v>-81915</v>
          </cell>
          <cell r="W239">
            <v>1634287</v>
          </cell>
          <cell r="AB239">
            <v>1.86780129E-4</v>
          </cell>
          <cell r="AC239">
            <v>1.8623130099999999E-4</v>
          </cell>
          <cell r="AD239">
            <v>-20784</v>
          </cell>
          <cell r="AF239">
            <v>651832</v>
          </cell>
          <cell r="AG239">
            <v>651749</v>
          </cell>
          <cell r="AH239">
            <v>83</v>
          </cell>
          <cell r="AI239">
            <v>0</v>
          </cell>
          <cell r="AK239">
            <v>190508</v>
          </cell>
          <cell r="AL239">
            <v>-283286</v>
          </cell>
          <cell r="AM239">
            <v>-81915</v>
          </cell>
          <cell r="AN239">
            <v>-81903</v>
          </cell>
          <cell r="AO239">
            <v>-74303</v>
          </cell>
          <cell r="AP239">
            <v>3922</v>
          </cell>
          <cell r="AQ239">
            <v>37117</v>
          </cell>
          <cell r="AR239">
            <v>23566</v>
          </cell>
          <cell r="AS239">
            <v>-1177</v>
          </cell>
        </row>
        <row r="240">
          <cell r="B240" t="str">
            <v>1469</v>
          </cell>
          <cell r="C240" t="str">
            <v>TYLER JUNIOR COLLEGE</v>
          </cell>
          <cell r="D240">
            <v>15493883</v>
          </cell>
          <cell r="E240">
            <v>15356014</v>
          </cell>
          <cell r="F240">
            <v>23604425</v>
          </cell>
          <cell r="G240">
            <v>8673210</v>
          </cell>
          <cell r="I240">
            <v>64509</v>
          </cell>
          <cell r="J240">
            <v>4764190</v>
          </cell>
          <cell r="K240">
            <v>923208</v>
          </cell>
          <cell r="L240">
            <v>3580989</v>
          </cell>
          <cell r="M240">
            <v>9332896</v>
          </cell>
          <cell r="O240">
            <v>533185</v>
          </cell>
          <cell r="P240">
            <v>1968789</v>
          </cell>
          <cell r="Q240">
            <v>769016</v>
          </cell>
          <cell r="R240">
            <v>4318217</v>
          </cell>
          <cell r="S240">
            <v>7589207</v>
          </cell>
          <cell r="U240">
            <v>2722274</v>
          </cell>
          <cell r="V240">
            <v>-86136</v>
          </cell>
          <cell r="W240">
            <v>2636138</v>
          </cell>
          <cell r="AB240">
            <v>2.8148982300000002E-4</v>
          </cell>
          <cell r="AC240">
            <v>2.9540382800000002E-4</v>
          </cell>
          <cell r="AD240">
            <v>526909</v>
          </cell>
          <cell r="AF240">
            <v>1033949</v>
          </cell>
          <cell r="AG240">
            <v>1033817</v>
          </cell>
          <cell r="AH240">
            <v>132</v>
          </cell>
          <cell r="AI240">
            <v>-1</v>
          </cell>
          <cell r="AK240">
            <v>3580989</v>
          </cell>
          <cell r="AL240">
            <v>-4318217</v>
          </cell>
          <cell r="AM240">
            <v>-86136</v>
          </cell>
          <cell r="AN240">
            <v>-86115</v>
          </cell>
          <cell r="AO240">
            <v>-74410</v>
          </cell>
          <cell r="AP240">
            <v>36001</v>
          </cell>
          <cell r="AQ240">
            <v>-157227</v>
          </cell>
          <cell r="AR240">
            <v>-485489</v>
          </cell>
          <cell r="AS240">
            <v>30012</v>
          </cell>
        </row>
        <row r="241">
          <cell r="B241" t="str">
            <v>1832</v>
          </cell>
          <cell r="C241" t="str">
            <v>VERNON COLLEGE</v>
          </cell>
          <cell r="D241">
            <v>5910144</v>
          </cell>
          <cell r="E241">
            <v>5581162</v>
          </cell>
          <cell r="F241">
            <v>8579056</v>
          </cell>
          <cell r="G241">
            <v>3152288</v>
          </cell>
          <cell r="I241">
            <v>23446</v>
          </cell>
          <cell r="J241">
            <v>1731550</v>
          </cell>
          <cell r="K241">
            <v>335541</v>
          </cell>
          <cell r="L241">
            <v>42870</v>
          </cell>
          <cell r="M241">
            <v>2133407</v>
          </cell>
          <cell r="O241">
            <v>193787</v>
          </cell>
          <cell r="P241">
            <v>715559</v>
          </cell>
          <cell r="Q241">
            <v>279500</v>
          </cell>
          <cell r="R241">
            <v>163683</v>
          </cell>
          <cell r="S241">
            <v>1352529</v>
          </cell>
          <cell r="U241">
            <v>989414</v>
          </cell>
          <cell r="V241">
            <v>-66976</v>
          </cell>
          <cell r="W241">
            <v>922438</v>
          </cell>
          <cell r="AB241">
            <v>1.07374344E-4</v>
          </cell>
          <cell r="AC241">
            <v>1.07364874E-4</v>
          </cell>
          <cell r="AD241">
            <v>-359</v>
          </cell>
          <cell r="AF241">
            <v>375790</v>
          </cell>
          <cell r="AG241">
            <v>375742</v>
          </cell>
          <cell r="AH241">
            <v>48</v>
          </cell>
          <cell r="AI241">
            <v>2</v>
          </cell>
          <cell r="AK241">
            <v>42870</v>
          </cell>
          <cell r="AL241">
            <v>-163683</v>
          </cell>
          <cell r="AM241">
            <v>-66976</v>
          </cell>
          <cell r="AN241">
            <v>-66968</v>
          </cell>
          <cell r="AO241">
            <v>-61313</v>
          </cell>
          <cell r="AP241">
            <v>-6093</v>
          </cell>
          <cell r="AQ241">
            <v>7591</v>
          </cell>
          <cell r="AR241">
            <v>5985</v>
          </cell>
          <cell r="AS241">
            <v>-15</v>
          </cell>
        </row>
        <row r="242">
          <cell r="B242" t="str">
            <v>1542</v>
          </cell>
          <cell r="C242" t="str">
            <v>VICTORIA COLLEGE</v>
          </cell>
          <cell r="D242">
            <v>8483396</v>
          </cell>
          <cell r="E242">
            <v>8019398</v>
          </cell>
          <cell r="F242">
            <v>12326980</v>
          </cell>
          <cell r="G242">
            <v>4529426</v>
          </cell>
          <cell r="I242">
            <v>33689</v>
          </cell>
          <cell r="J242">
            <v>2488011</v>
          </cell>
          <cell r="K242">
            <v>482129</v>
          </cell>
          <cell r="L242">
            <v>110375</v>
          </cell>
          <cell r="M242">
            <v>3114204</v>
          </cell>
          <cell r="O242">
            <v>278446</v>
          </cell>
          <cell r="P242">
            <v>1028164</v>
          </cell>
          <cell r="Q242">
            <v>401605</v>
          </cell>
          <cell r="R242">
            <v>389323</v>
          </cell>
          <cell r="S242">
            <v>2097538</v>
          </cell>
          <cell r="U242">
            <v>1421658</v>
          </cell>
          <cell r="V242">
            <v>-127543</v>
          </cell>
          <cell r="W242">
            <v>1294115</v>
          </cell>
          <cell r="AB242">
            <v>1.5412466400000001E-4</v>
          </cell>
          <cell r="AC242">
            <v>1.54269259E-4</v>
          </cell>
          <cell r="AD242">
            <v>5476</v>
          </cell>
          <cell r="AF242">
            <v>539961</v>
          </cell>
          <cell r="AG242">
            <v>539892</v>
          </cell>
          <cell r="AH242">
            <v>69</v>
          </cell>
          <cell r="AI242">
            <v>-1</v>
          </cell>
          <cell r="AK242">
            <v>110375</v>
          </cell>
          <cell r="AL242">
            <v>-389323</v>
          </cell>
          <cell r="AM242">
            <v>-127543</v>
          </cell>
          <cell r="AN242">
            <v>-127530</v>
          </cell>
          <cell r="AO242">
            <v>-117255</v>
          </cell>
          <cell r="AP242">
            <v>-17120</v>
          </cell>
          <cell r="AQ242">
            <v>-2305</v>
          </cell>
          <cell r="AR242">
            <v>-15056</v>
          </cell>
          <cell r="AS242">
            <v>318</v>
          </cell>
        </row>
        <row r="243">
          <cell r="B243" t="str">
            <v>1541</v>
          </cell>
          <cell r="C243" t="str">
            <v>WEATHERFORD COLLEGE</v>
          </cell>
          <cell r="D243">
            <v>8373270</v>
          </cell>
          <cell r="E243">
            <v>7689139</v>
          </cell>
          <cell r="F243">
            <v>11819323</v>
          </cell>
          <cell r="G243">
            <v>4342892</v>
          </cell>
          <cell r="I243">
            <v>32301</v>
          </cell>
          <cell r="J243">
            <v>2385548</v>
          </cell>
          <cell r="K243">
            <v>462273</v>
          </cell>
          <cell r="L243">
            <v>27473</v>
          </cell>
          <cell r="M243">
            <v>2907595</v>
          </cell>
          <cell r="O243">
            <v>266979</v>
          </cell>
          <cell r="P243">
            <v>985821</v>
          </cell>
          <cell r="Q243">
            <v>385066</v>
          </cell>
          <cell r="R243">
            <v>523428</v>
          </cell>
          <cell r="S243">
            <v>2161294</v>
          </cell>
          <cell r="U243">
            <v>1363110</v>
          </cell>
          <cell r="V243">
            <v>-187070</v>
          </cell>
          <cell r="W243">
            <v>1176040</v>
          </cell>
          <cell r="AB243">
            <v>1.5212392E-4</v>
          </cell>
          <cell r="AC243">
            <v>1.4791604899999999E-4</v>
          </cell>
          <cell r="AD243">
            <v>-159348</v>
          </cell>
          <cell r="AF243">
            <v>517724</v>
          </cell>
          <cell r="AG243">
            <v>517658</v>
          </cell>
          <cell r="AH243">
            <v>66</v>
          </cell>
          <cell r="AI243">
            <v>1</v>
          </cell>
          <cell r="AK243">
            <v>27473</v>
          </cell>
          <cell r="AL243">
            <v>-523428</v>
          </cell>
          <cell r="AM243">
            <v>-187070</v>
          </cell>
          <cell r="AN243">
            <v>-187058</v>
          </cell>
          <cell r="AO243">
            <v>-178360</v>
          </cell>
          <cell r="AP243">
            <v>-81143</v>
          </cell>
          <cell r="AQ243">
            <v>-19153</v>
          </cell>
          <cell r="AR243">
            <v>-21170</v>
          </cell>
          <cell r="AS243">
            <v>-9071</v>
          </cell>
        </row>
        <row r="244">
          <cell r="B244" t="str">
            <v>1827</v>
          </cell>
          <cell r="C244" t="str">
            <v>WESTERN TEXAS COLLEGE</v>
          </cell>
          <cell r="D244">
            <v>3070745</v>
          </cell>
          <cell r="E244">
            <v>2834453</v>
          </cell>
          <cell r="F244">
            <v>4356966</v>
          </cell>
          <cell r="G244">
            <v>1600924</v>
          </cell>
          <cell r="I244">
            <v>11907</v>
          </cell>
          <cell r="J244">
            <v>879387</v>
          </cell>
          <cell r="K244">
            <v>170408</v>
          </cell>
          <cell r="L244">
            <v>0</v>
          </cell>
          <cell r="M244">
            <v>1061702</v>
          </cell>
          <cell r="O244">
            <v>98417</v>
          </cell>
          <cell r="P244">
            <v>363404</v>
          </cell>
          <cell r="Q244">
            <v>141947</v>
          </cell>
          <cell r="R244">
            <v>290225</v>
          </cell>
          <cell r="S244">
            <v>893993</v>
          </cell>
          <cell r="U244">
            <v>502484</v>
          </cell>
          <cell r="V244">
            <v>-74936</v>
          </cell>
          <cell r="W244">
            <v>427548</v>
          </cell>
          <cell r="AB244">
            <v>5.5788695000000003E-5</v>
          </cell>
          <cell r="AC244">
            <v>5.4526408000000002E-5</v>
          </cell>
          <cell r="AD244">
            <v>-47802</v>
          </cell>
          <cell r="AF244">
            <v>190849</v>
          </cell>
          <cell r="AG244">
            <v>190825</v>
          </cell>
          <cell r="AH244">
            <v>24</v>
          </cell>
          <cell r="AI244">
            <v>1</v>
          </cell>
          <cell r="AK244">
            <v>0</v>
          </cell>
          <cell r="AL244">
            <v>-290225</v>
          </cell>
          <cell r="AM244">
            <v>-74936</v>
          </cell>
          <cell r="AN244">
            <v>-74933</v>
          </cell>
          <cell r="AO244">
            <v>-74370</v>
          </cell>
          <cell r="AP244">
            <v>-68801</v>
          </cell>
          <cell r="AQ244">
            <v>-53802</v>
          </cell>
          <cell r="AR244">
            <v>-15596</v>
          </cell>
          <cell r="AS244">
            <v>-2723</v>
          </cell>
        </row>
        <row r="245">
          <cell r="B245" t="str">
            <v>1416</v>
          </cell>
          <cell r="C245" t="str">
            <v>WHARTON COUNTY JR COLLEGE</v>
          </cell>
          <cell r="D245">
            <v>9187482</v>
          </cell>
          <cell r="E245">
            <v>8860813</v>
          </cell>
          <cell r="F245">
            <v>13620357</v>
          </cell>
          <cell r="G245">
            <v>5004664</v>
          </cell>
          <cell r="I245">
            <v>37223</v>
          </cell>
          <cell r="J245">
            <v>2749059</v>
          </cell>
          <cell r="K245">
            <v>532715</v>
          </cell>
          <cell r="L245">
            <v>369026</v>
          </cell>
          <cell r="M245">
            <v>3688023</v>
          </cell>
          <cell r="O245">
            <v>307661</v>
          </cell>
          <cell r="P245">
            <v>1136041</v>
          </cell>
          <cell r="Q245">
            <v>443742</v>
          </cell>
          <cell r="R245">
            <v>355318</v>
          </cell>
          <cell r="S245">
            <v>2242762</v>
          </cell>
          <cell r="U245">
            <v>1570822</v>
          </cell>
          <cell r="V245">
            <v>-72552</v>
          </cell>
          <cell r="W245">
            <v>1498270</v>
          </cell>
          <cell r="AB245">
            <v>1.6691636300000001E-4</v>
          </cell>
          <cell r="AC245">
            <v>1.7045555900000001E-4</v>
          </cell>
          <cell r="AD245">
            <v>134026</v>
          </cell>
          <cell r="AF245">
            <v>596615</v>
          </cell>
          <cell r="AG245">
            <v>596539</v>
          </cell>
          <cell r="AH245">
            <v>76</v>
          </cell>
          <cell r="AI245">
            <v>-2</v>
          </cell>
          <cell r="AK245">
            <v>369026</v>
          </cell>
          <cell r="AL245">
            <v>-355318</v>
          </cell>
          <cell r="AM245">
            <v>-72552</v>
          </cell>
          <cell r="AN245">
            <v>-72539</v>
          </cell>
          <cell r="AO245">
            <v>-62637</v>
          </cell>
          <cell r="AP245">
            <v>31439</v>
          </cell>
          <cell r="AQ245">
            <v>52691</v>
          </cell>
          <cell r="AR245">
            <v>57116</v>
          </cell>
          <cell r="AS245">
            <v>7638</v>
          </cell>
        </row>
        <row r="246">
          <cell r="B246" t="str">
            <v>1546</v>
          </cell>
          <cell r="C246" t="str">
            <v>ANGELO STATE UNIVERSITY</v>
          </cell>
          <cell r="D246">
            <v>22028215</v>
          </cell>
          <cell r="E246">
            <v>21421702</v>
          </cell>
          <cell r="F246">
            <v>32928268</v>
          </cell>
          <cell r="G246">
            <v>12099162</v>
          </cell>
          <cell r="I246">
            <v>89990</v>
          </cell>
          <cell r="J246">
            <v>6646064</v>
          </cell>
          <cell r="K246">
            <v>1287879</v>
          </cell>
          <cell r="L246">
            <v>1182409</v>
          </cell>
          <cell r="M246">
            <v>9206342</v>
          </cell>
          <cell r="O246">
            <v>743795</v>
          </cell>
          <cell r="P246">
            <v>2746468</v>
          </cell>
          <cell r="Q246">
            <v>1072781</v>
          </cell>
          <cell r="R246">
            <v>332294</v>
          </cell>
          <cell r="S246">
            <v>4895338</v>
          </cell>
          <cell r="U246">
            <v>3797583</v>
          </cell>
          <cell r="V246">
            <v>99197</v>
          </cell>
          <cell r="W246">
            <v>3896780</v>
          </cell>
          <cell r="AB246">
            <v>4.0020428900000002E-4</v>
          </cell>
          <cell r="AC246">
            <v>4.12089524E-4</v>
          </cell>
          <cell r="AD246">
            <v>450082</v>
          </cell>
          <cell r="AF246">
            <v>1442363</v>
          </cell>
          <cell r="AG246">
            <v>1442179</v>
          </cell>
          <cell r="AH246">
            <v>184</v>
          </cell>
          <cell r="AI246">
            <v>2</v>
          </cell>
          <cell r="AK246">
            <v>1182409</v>
          </cell>
          <cell r="AL246">
            <v>-332294</v>
          </cell>
          <cell r="AM246">
            <v>99197</v>
          </cell>
          <cell r="AN246">
            <v>99228</v>
          </cell>
          <cell r="AO246">
            <v>116600</v>
          </cell>
          <cell r="AP246">
            <v>269434</v>
          </cell>
          <cell r="AQ246">
            <v>224655</v>
          </cell>
          <cell r="AR246">
            <v>114556</v>
          </cell>
          <cell r="AS246">
            <v>25642</v>
          </cell>
        </row>
        <row r="247">
          <cell r="B247" t="str">
            <v>2219</v>
          </cell>
          <cell r="C247" t="str">
            <v>LAMAR INST OF TECHNOLOGY</v>
          </cell>
          <cell r="D247">
            <v>2291483</v>
          </cell>
          <cell r="E247">
            <v>3140490</v>
          </cell>
          <cell r="F247">
            <v>4827389</v>
          </cell>
          <cell r="G247">
            <v>1773776</v>
          </cell>
          <cell r="I247">
            <v>13193</v>
          </cell>
          <cell r="J247">
            <v>974334</v>
          </cell>
          <cell r="K247">
            <v>188807</v>
          </cell>
          <cell r="L247">
            <v>604433</v>
          </cell>
          <cell r="M247">
            <v>1780767</v>
          </cell>
          <cell r="O247">
            <v>109043</v>
          </cell>
          <cell r="P247">
            <v>402641</v>
          </cell>
          <cell r="Q247">
            <v>157273</v>
          </cell>
          <cell r="R247">
            <v>477561</v>
          </cell>
          <cell r="S247">
            <v>1146518</v>
          </cell>
          <cell r="U247">
            <v>556738</v>
          </cell>
          <cell r="V247">
            <v>-2766</v>
          </cell>
          <cell r="W247">
            <v>553972</v>
          </cell>
          <cell r="AB247">
            <v>4.1631205999999999E-5</v>
          </cell>
          <cell r="AC247">
            <v>6.0413634E-5</v>
          </cell>
          <cell r="AD247">
            <v>711271</v>
          </cell>
          <cell r="AF247">
            <v>211455</v>
          </cell>
          <cell r="AG247">
            <v>211428</v>
          </cell>
          <cell r="AH247">
            <v>27</v>
          </cell>
          <cell r="AI247">
            <v>1</v>
          </cell>
          <cell r="AK247">
            <v>604433</v>
          </cell>
          <cell r="AL247">
            <v>-477561</v>
          </cell>
          <cell r="AM247">
            <v>-2766</v>
          </cell>
          <cell r="AN247">
            <v>-2761</v>
          </cell>
          <cell r="AO247">
            <v>-2942</v>
          </cell>
          <cell r="AP247">
            <v>-5092</v>
          </cell>
          <cell r="AQ247">
            <v>13785</v>
          </cell>
          <cell r="AR247">
            <v>83377</v>
          </cell>
          <cell r="AS247">
            <v>40505</v>
          </cell>
        </row>
        <row r="248">
          <cell r="B248" t="str">
            <v>2218</v>
          </cell>
          <cell r="C248" t="str">
            <v>LAMAR STATE COLLEGE-ORANGE</v>
          </cell>
          <cell r="D248">
            <v>558357</v>
          </cell>
          <cell r="E248">
            <v>489842</v>
          </cell>
          <cell r="F248">
            <v>752959</v>
          </cell>
          <cell r="G248">
            <v>276667</v>
          </cell>
          <cell r="I248">
            <v>2058</v>
          </cell>
          <cell r="J248">
            <v>151973</v>
          </cell>
          <cell r="K248">
            <v>29449</v>
          </cell>
          <cell r="L248">
            <v>0</v>
          </cell>
          <cell r="M248">
            <v>183480</v>
          </cell>
          <cell r="O248">
            <v>17008</v>
          </cell>
          <cell r="P248">
            <v>62803</v>
          </cell>
          <cell r="Q248">
            <v>24531</v>
          </cell>
          <cell r="R248">
            <v>495144</v>
          </cell>
          <cell r="S248">
            <v>599486</v>
          </cell>
          <cell r="U248">
            <v>86838</v>
          </cell>
          <cell r="V248">
            <v>-135545</v>
          </cell>
          <cell r="W248">
            <v>-48707</v>
          </cell>
          <cell r="AB248">
            <v>1.0144128E-5</v>
          </cell>
          <cell r="AC248">
            <v>9.4231040000000006E-6</v>
          </cell>
          <cell r="AD248">
            <v>-27304</v>
          </cell>
          <cell r="AF248">
            <v>32982</v>
          </cell>
          <cell r="AG248">
            <v>32978</v>
          </cell>
          <cell r="AH248">
            <v>4</v>
          </cell>
          <cell r="AI248">
            <v>0</v>
          </cell>
          <cell r="AK248">
            <v>0</v>
          </cell>
          <cell r="AL248">
            <v>-495144</v>
          </cell>
          <cell r="AM248">
            <v>-135545</v>
          </cell>
          <cell r="AN248">
            <v>-135544</v>
          </cell>
          <cell r="AO248">
            <v>-131151</v>
          </cell>
          <cell r="AP248">
            <v>-89421</v>
          </cell>
          <cell r="AQ248">
            <v>-83776</v>
          </cell>
          <cell r="AR248">
            <v>-53698</v>
          </cell>
          <cell r="AS248">
            <v>-1554</v>
          </cell>
        </row>
        <row r="249">
          <cell r="B249" t="str">
            <v>2186</v>
          </cell>
          <cell r="C249" t="str">
            <v>LAMAR STATE COLLEGE-PORT ARTHUR</v>
          </cell>
          <cell r="D249">
            <v>2262497</v>
          </cell>
          <cell r="E249">
            <v>2022950</v>
          </cell>
          <cell r="F249">
            <v>3109568</v>
          </cell>
          <cell r="G249">
            <v>1142580</v>
          </cell>
          <cell r="I249">
            <v>8498</v>
          </cell>
          <cell r="J249">
            <v>627619</v>
          </cell>
          <cell r="K249">
            <v>121620</v>
          </cell>
          <cell r="L249">
            <v>62744</v>
          </cell>
          <cell r="M249">
            <v>820481</v>
          </cell>
          <cell r="O249">
            <v>70240</v>
          </cell>
          <cell r="P249">
            <v>259362</v>
          </cell>
          <cell r="Q249">
            <v>101308</v>
          </cell>
          <cell r="R249">
            <v>508820</v>
          </cell>
          <cell r="S249">
            <v>939730</v>
          </cell>
          <cell r="U249">
            <v>358623</v>
          </cell>
          <cell r="V249">
            <v>-192519</v>
          </cell>
          <cell r="W249">
            <v>166104</v>
          </cell>
          <cell r="AB249">
            <v>4.1104601000000002E-5</v>
          </cell>
          <cell r="AC249">
            <v>3.8915516999999997E-5</v>
          </cell>
          <cell r="AD249">
            <v>-82898</v>
          </cell>
          <cell r="AF249">
            <v>136209</v>
          </cell>
          <cell r="AG249">
            <v>136192</v>
          </cell>
          <cell r="AH249">
            <v>17</v>
          </cell>
          <cell r="AI249">
            <v>0</v>
          </cell>
          <cell r="AK249">
            <v>62744</v>
          </cell>
          <cell r="AL249">
            <v>-508820</v>
          </cell>
          <cell r="AM249">
            <v>-192519</v>
          </cell>
          <cell r="AN249">
            <v>-192515</v>
          </cell>
          <cell r="AO249">
            <v>-179251</v>
          </cell>
          <cell r="AP249">
            <v>-44587</v>
          </cell>
          <cell r="AQ249">
            <v>-7430</v>
          </cell>
          <cell r="AR249">
            <v>-17574</v>
          </cell>
          <cell r="AS249">
            <v>-4719</v>
          </cell>
        </row>
        <row r="250">
          <cell r="B250" t="str">
            <v>1375</v>
          </cell>
          <cell r="C250" t="str">
            <v>LAMAR UNIVERSITY-BEAUMONT</v>
          </cell>
          <cell r="D250">
            <v>64958863</v>
          </cell>
          <cell r="E250">
            <v>65204675</v>
          </cell>
          <cell r="F250">
            <v>100229058</v>
          </cell>
          <cell r="G250">
            <v>36828165</v>
          </cell>
          <cell r="I250">
            <v>273918</v>
          </cell>
          <cell r="J250">
            <v>20229693</v>
          </cell>
          <cell r="K250">
            <v>3920125</v>
          </cell>
          <cell r="L250">
            <v>24071509</v>
          </cell>
          <cell r="M250">
            <v>48495245</v>
          </cell>
          <cell r="O250">
            <v>2264010</v>
          </cell>
          <cell r="P250">
            <v>8359866</v>
          </cell>
          <cell r="Q250">
            <v>3265395</v>
          </cell>
          <cell r="R250">
            <v>1627065</v>
          </cell>
          <cell r="S250">
            <v>15516336</v>
          </cell>
          <cell r="U250">
            <v>11559314</v>
          </cell>
          <cell r="V250">
            <v>4696939</v>
          </cell>
          <cell r="W250">
            <v>16256253</v>
          </cell>
          <cell r="AB250">
            <v>1.1801598610000001E-3</v>
          </cell>
          <cell r="AC250">
            <v>1.2543430920000001E-3</v>
          </cell>
          <cell r="AD250">
            <v>2809243</v>
          </cell>
          <cell r="AF250">
            <v>4390352</v>
          </cell>
          <cell r="AG250">
            <v>4389792</v>
          </cell>
          <cell r="AH250">
            <v>560</v>
          </cell>
          <cell r="AI250">
            <v>-2</v>
          </cell>
          <cell r="AK250">
            <v>24071509</v>
          </cell>
          <cell r="AL250">
            <v>-1627065</v>
          </cell>
          <cell r="AM250">
            <v>4696939</v>
          </cell>
          <cell r="AN250">
            <v>4696963</v>
          </cell>
          <cell r="AO250">
            <v>4686699</v>
          </cell>
          <cell r="AP250">
            <v>4720973</v>
          </cell>
          <cell r="AQ250">
            <v>5025523</v>
          </cell>
          <cell r="AR250">
            <v>3154283</v>
          </cell>
          <cell r="AS250">
            <v>160003</v>
          </cell>
        </row>
        <row r="251">
          <cell r="B251" t="str">
            <v>1338</v>
          </cell>
          <cell r="C251" t="str">
            <v>MIDWESTERN STATE UNIVERSITY</v>
          </cell>
          <cell r="D251">
            <v>17048013</v>
          </cell>
          <cell r="E251">
            <v>16264024</v>
          </cell>
          <cell r="F251">
            <v>25000168</v>
          </cell>
          <cell r="G251">
            <v>9186062</v>
          </cell>
          <cell r="I251">
            <v>68323</v>
          </cell>
          <cell r="J251">
            <v>5045899</v>
          </cell>
          <cell r="K251">
            <v>977798</v>
          </cell>
          <cell r="L251">
            <v>1059706</v>
          </cell>
          <cell r="M251">
            <v>7151726</v>
          </cell>
          <cell r="O251">
            <v>564713</v>
          </cell>
          <cell r="P251">
            <v>2085204</v>
          </cell>
          <cell r="Q251">
            <v>814489</v>
          </cell>
          <cell r="R251">
            <v>241667</v>
          </cell>
          <cell r="S251">
            <v>3706073</v>
          </cell>
          <cell r="U251">
            <v>2883244</v>
          </cell>
          <cell r="V251">
            <v>145274</v>
          </cell>
          <cell r="W251">
            <v>3028518</v>
          </cell>
          <cell r="AB251">
            <v>3.0972494999999999E-4</v>
          </cell>
          <cell r="AC251">
            <v>3.1287122600000001E-4</v>
          </cell>
          <cell r="AD251">
            <v>119146</v>
          </cell>
          <cell r="AF251">
            <v>1095087</v>
          </cell>
          <cell r="AG251">
            <v>1094947</v>
          </cell>
          <cell r="AH251">
            <v>140</v>
          </cell>
          <cell r="AI251">
            <v>0</v>
          </cell>
          <cell r="AK251">
            <v>1059706</v>
          </cell>
          <cell r="AL251">
            <v>-241667</v>
          </cell>
          <cell r="AM251">
            <v>145274</v>
          </cell>
          <cell r="AN251">
            <v>145293</v>
          </cell>
          <cell r="AO251">
            <v>151500</v>
          </cell>
          <cell r="AP251">
            <v>216559</v>
          </cell>
          <cell r="AQ251">
            <v>217066</v>
          </cell>
          <cell r="AR251">
            <v>80829</v>
          </cell>
          <cell r="AS251">
            <v>6792</v>
          </cell>
        </row>
        <row r="252">
          <cell r="B252" t="str">
            <v>0007</v>
          </cell>
          <cell r="C252" t="str">
            <v>PRAIRIE VIEW A &amp; M UNIVERSITY</v>
          </cell>
          <cell r="D252">
            <v>34681555</v>
          </cell>
          <cell r="E252">
            <v>35051847</v>
          </cell>
          <cell r="F252">
            <v>53879780</v>
          </cell>
          <cell r="G252">
            <v>19797586</v>
          </cell>
          <cell r="I252">
            <v>147249</v>
          </cell>
          <cell r="J252">
            <v>10874804</v>
          </cell>
          <cell r="K252">
            <v>2107328</v>
          </cell>
          <cell r="L252">
            <v>4170532</v>
          </cell>
          <cell r="M252">
            <v>17299913</v>
          </cell>
          <cell r="O252">
            <v>1217056</v>
          </cell>
          <cell r="P252">
            <v>4493984</v>
          </cell>
          <cell r="Q252">
            <v>1755367</v>
          </cell>
          <cell r="R252">
            <v>763573</v>
          </cell>
          <cell r="S252">
            <v>8229980</v>
          </cell>
          <cell r="U252">
            <v>6213899</v>
          </cell>
          <cell r="V252">
            <v>526072</v>
          </cell>
          <cell r="W252">
            <v>6739971</v>
          </cell>
          <cell r="AB252">
            <v>6.3008768399999996E-4</v>
          </cell>
          <cell r="AC252">
            <v>6.7429278099999997E-4</v>
          </cell>
          <cell r="AD252">
            <v>1674002</v>
          </cell>
          <cell r="AF252">
            <v>2360106</v>
          </cell>
          <cell r="AG252">
            <v>2359805</v>
          </cell>
          <cell r="AH252">
            <v>301</v>
          </cell>
          <cell r="AI252">
            <v>2</v>
          </cell>
          <cell r="AK252">
            <v>4170532</v>
          </cell>
          <cell r="AL252">
            <v>-763573</v>
          </cell>
          <cell r="AM252">
            <v>526072</v>
          </cell>
          <cell r="AN252">
            <v>526111</v>
          </cell>
          <cell r="AO252">
            <v>565702</v>
          </cell>
          <cell r="AP252">
            <v>917678</v>
          </cell>
          <cell r="AQ252">
            <v>814191</v>
          </cell>
          <cell r="AR252">
            <v>487932</v>
          </cell>
          <cell r="AS252">
            <v>95345</v>
          </cell>
        </row>
        <row r="253">
          <cell r="B253" t="str">
            <v>0008</v>
          </cell>
          <cell r="C253" t="str">
            <v>SAM HOUSTON STATE UNIVERSITY</v>
          </cell>
          <cell r="D253">
            <v>72688322</v>
          </cell>
          <cell r="E253">
            <v>69544612</v>
          </cell>
          <cell r="F253">
            <v>106900171</v>
          </cell>
          <cell r="G253">
            <v>39279399</v>
          </cell>
          <cell r="I253">
            <v>292150</v>
          </cell>
          <cell r="J253">
            <v>21576154</v>
          </cell>
          <cell r="K253">
            <v>4181043</v>
          </cell>
          <cell r="L253">
            <v>3979328</v>
          </cell>
          <cell r="M253">
            <v>30028675</v>
          </cell>
          <cell r="O253">
            <v>2414699</v>
          </cell>
          <cell r="P253">
            <v>8916288</v>
          </cell>
          <cell r="Q253">
            <v>3482735</v>
          </cell>
          <cell r="R253">
            <v>3272892</v>
          </cell>
          <cell r="S253">
            <v>18086614</v>
          </cell>
          <cell r="U253">
            <v>12328686</v>
          </cell>
          <cell r="V253">
            <v>-288489</v>
          </cell>
          <cell r="W253">
            <v>12040197</v>
          </cell>
          <cell r="AB253">
            <v>1.3205871470000001E-3</v>
          </cell>
          <cell r="AC253">
            <v>1.3378305030000001E-3</v>
          </cell>
          <cell r="AD253">
            <v>652988</v>
          </cell>
          <cell r="AF253">
            <v>4682568</v>
          </cell>
          <cell r="AG253">
            <v>4681971</v>
          </cell>
          <cell r="AH253">
            <v>597</v>
          </cell>
          <cell r="AI253">
            <v>0</v>
          </cell>
          <cell r="AK253">
            <v>3979328</v>
          </cell>
          <cell r="AL253">
            <v>-3272892</v>
          </cell>
          <cell r="AM253">
            <v>-288489</v>
          </cell>
          <cell r="AN253">
            <v>-288387</v>
          </cell>
          <cell r="AO253">
            <v>-227466</v>
          </cell>
          <cell r="AP253">
            <v>459353</v>
          </cell>
          <cell r="AQ253">
            <v>688367</v>
          </cell>
          <cell r="AR253">
            <v>37352</v>
          </cell>
          <cell r="AS253">
            <v>37217</v>
          </cell>
        </row>
        <row r="254">
          <cell r="B254" t="str">
            <v>0017</v>
          </cell>
          <cell r="C254" t="str">
            <v>STEPHEN F AUSTIN STATE UNIVERSITY</v>
          </cell>
          <cell r="D254">
            <v>64565433</v>
          </cell>
          <cell r="E254">
            <v>47647340</v>
          </cell>
          <cell r="F254">
            <v>73240884</v>
          </cell>
          <cell r="G254">
            <v>26911630</v>
          </cell>
          <cell r="I254">
            <v>200161</v>
          </cell>
          <cell r="J254">
            <v>14782545</v>
          </cell>
          <cell r="K254">
            <v>2864573</v>
          </cell>
          <cell r="L254">
            <v>13034035</v>
          </cell>
          <cell r="M254">
            <v>30881314</v>
          </cell>
          <cell r="O254">
            <v>1654391</v>
          </cell>
          <cell r="P254">
            <v>6108847</v>
          </cell>
          <cell r="Q254">
            <v>2386138</v>
          </cell>
          <cell r="R254">
            <v>12510242</v>
          </cell>
          <cell r="S254">
            <v>22659618</v>
          </cell>
          <cell r="U254">
            <v>8446795</v>
          </cell>
          <cell r="V254">
            <v>788083</v>
          </cell>
          <cell r="W254">
            <v>9234878</v>
          </cell>
          <cell r="AB254">
            <v>1.173012099E-3</v>
          </cell>
          <cell r="AC254">
            <v>9.1659243700000002E-4</v>
          </cell>
          <cell r="AD254">
            <v>-9710350</v>
          </cell>
          <cell r="AF254">
            <v>3208184</v>
          </cell>
          <cell r="AG254">
            <v>3207775</v>
          </cell>
          <cell r="AH254">
            <v>409</v>
          </cell>
          <cell r="AI254">
            <v>-2</v>
          </cell>
          <cell r="AK254">
            <v>13034035</v>
          </cell>
          <cell r="AL254">
            <v>-12510242</v>
          </cell>
          <cell r="AM254">
            <v>788083</v>
          </cell>
          <cell r="AN254">
            <v>788128</v>
          </cell>
          <cell r="AO254">
            <v>624443</v>
          </cell>
          <cell r="AP254">
            <v>-549649</v>
          </cell>
          <cell r="AQ254">
            <v>560019</v>
          </cell>
          <cell r="AR254">
            <v>-346219</v>
          </cell>
          <cell r="AS254">
            <v>-552929</v>
          </cell>
        </row>
        <row r="255">
          <cell r="B255" t="str">
            <v>0018</v>
          </cell>
          <cell r="C255" t="str">
            <v>SUL ROSS STATE UNIVERSITY</v>
          </cell>
          <cell r="D255">
            <v>13989163</v>
          </cell>
          <cell r="E255">
            <v>6387868</v>
          </cell>
          <cell r="F255">
            <v>9819080</v>
          </cell>
          <cell r="G255">
            <v>3607923</v>
          </cell>
          <cell r="I255">
            <v>26835</v>
          </cell>
          <cell r="J255">
            <v>1981830</v>
          </cell>
          <cell r="K255">
            <v>384041</v>
          </cell>
          <cell r="L255">
            <v>3407940</v>
          </cell>
          <cell r="M255">
            <v>5800646</v>
          </cell>
          <cell r="O255">
            <v>221797</v>
          </cell>
          <cell r="P255">
            <v>818986</v>
          </cell>
          <cell r="Q255">
            <v>319899</v>
          </cell>
          <cell r="R255">
            <v>4613132</v>
          </cell>
          <cell r="S255">
            <v>5973814</v>
          </cell>
          <cell r="U255">
            <v>1132424</v>
          </cell>
          <cell r="V255">
            <v>-195043</v>
          </cell>
          <cell r="W255">
            <v>937381</v>
          </cell>
          <cell r="AB255">
            <v>2.5415235899999998E-4</v>
          </cell>
          <cell r="AC255">
            <v>1.22883483E-4</v>
          </cell>
          <cell r="AD255">
            <v>-4971018</v>
          </cell>
          <cell r="AF255">
            <v>430107</v>
          </cell>
          <cell r="AG255">
            <v>430052</v>
          </cell>
          <cell r="AH255">
            <v>55</v>
          </cell>
          <cell r="AI255">
            <v>0</v>
          </cell>
          <cell r="AK255">
            <v>3407940</v>
          </cell>
          <cell r="AL255">
            <v>-4613132</v>
          </cell>
          <cell r="AM255">
            <v>-195043</v>
          </cell>
          <cell r="AN255">
            <v>-195031</v>
          </cell>
          <cell r="AO255">
            <v>-179733</v>
          </cell>
          <cell r="AP255">
            <v>-63767</v>
          </cell>
          <cell r="AQ255">
            <v>-139502</v>
          </cell>
          <cell r="AR255">
            <v>-344086</v>
          </cell>
          <cell r="AS255">
            <v>-283073</v>
          </cell>
        </row>
        <row r="256">
          <cell r="B256" t="str">
            <v>0004</v>
          </cell>
          <cell r="C256" t="str">
            <v>TARLETON STATE UNIVERSITY</v>
          </cell>
          <cell r="D256">
            <v>29631029</v>
          </cell>
          <cell r="E256">
            <v>28672964</v>
          </cell>
          <cell r="F256">
            <v>44074512</v>
          </cell>
          <cell r="G256">
            <v>16194738</v>
          </cell>
          <cell r="I256">
            <v>120452</v>
          </cell>
          <cell r="J256">
            <v>8895762</v>
          </cell>
          <cell r="K256">
            <v>1723827</v>
          </cell>
          <cell r="L256">
            <v>1947900</v>
          </cell>
          <cell r="M256">
            <v>12687941</v>
          </cell>
          <cell r="O256">
            <v>995571</v>
          </cell>
          <cell r="P256">
            <v>3676150</v>
          </cell>
          <cell r="Q256">
            <v>1435918</v>
          </cell>
          <cell r="R256">
            <v>598857</v>
          </cell>
          <cell r="S256">
            <v>6706496</v>
          </cell>
          <cell r="U256">
            <v>5083068</v>
          </cell>
          <cell r="V256">
            <v>218352</v>
          </cell>
          <cell r="W256">
            <v>5301420</v>
          </cell>
          <cell r="AB256">
            <v>5.38330719E-4</v>
          </cell>
          <cell r="AC256">
            <v>5.5158214899999995E-4</v>
          </cell>
          <cell r="AD256">
            <v>501818</v>
          </cell>
          <cell r="AF256">
            <v>1930604</v>
          </cell>
          <cell r="AG256">
            <v>1930358</v>
          </cell>
          <cell r="AH256">
            <v>246</v>
          </cell>
          <cell r="AI256">
            <v>1</v>
          </cell>
          <cell r="AK256">
            <v>1947900</v>
          </cell>
          <cell r="AL256">
            <v>-598857</v>
          </cell>
          <cell r="AM256">
            <v>218352</v>
          </cell>
          <cell r="AN256">
            <v>218386</v>
          </cell>
          <cell r="AO256">
            <v>248117</v>
          </cell>
          <cell r="AP256">
            <v>484806</v>
          </cell>
          <cell r="AQ256">
            <v>293998</v>
          </cell>
          <cell r="AR256">
            <v>75149</v>
          </cell>
          <cell r="AS256">
            <v>28587</v>
          </cell>
        </row>
        <row r="257">
          <cell r="B257" t="str">
            <v>0029</v>
          </cell>
          <cell r="C257" t="str">
            <v>TEXAS A&amp;M AGRILIFE EXTENSION SERVICE</v>
          </cell>
          <cell r="D257">
            <v>22751729</v>
          </cell>
          <cell r="E257">
            <v>21516664</v>
          </cell>
          <cell r="F257">
            <v>33074239</v>
          </cell>
          <cell r="G257">
            <v>12152798</v>
          </cell>
          <cell r="I257">
            <v>90389</v>
          </cell>
          <cell r="J257">
            <v>6675526</v>
          </cell>
          <cell r="K257">
            <v>1293588</v>
          </cell>
          <cell r="L257">
            <v>666531</v>
          </cell>
          <cell r="M257">
            <v>8726034</v>
          </cell>
          <cell r="O257">
            <v>747093</v>
          </cell>
          <cell r="P257">
            <v>2758643</v>
          </cell>
          <cell r="Q257">
            <v>1077536</v>
          </cell>
          <cell r="R257">
            <v>1566289</v>
          </cell>
          <cell r="S257">
            <v>6149561</v>
          </cell>
          <cell r="U257">
            <v>3814418</v>
          </cell>
          <cell r="V257">
            <v>-287462</v>
          </cell>
          <cell r="W257">
            <v>3526956</v>
          </cell>
          <cell r="AB257">
            <v>4.1334893800000001E-4</v>
          </cell>
          <cell r="AC257">
            <v>4.1391631799999999E-4</v>
          </cell>
          <cell r="AD257">
            <v>21486</v>
          </cell>
          <cell r="AF257">
            <v>1448757</v>
          </cell>
          <cell r="AG257">
            <v>1448572</v>
          </cell>
          <cell r="AH257">
            <v>185</v>
          </cell>
          <cell r="AI257">
            <v>-1</v>
          </cell>
          <cell r="AK257">
            <v>666531</v>
          </cell>
          <cell r="AL257">
            <v>-1566289</v>
          </cell>
          <cell r="AM257">
            <v>-287462</v>
          </cell>
          <cell r="AN257">
            <v>-287426</v>
          </cell>
          <cell r="AO257">
            <v>-260760</v>
          </cell>
          <cell r="AP257">
            <v>-70909</v>
          </cell>
          <cell r="AQ257">
            <v>-214667</v>
          </cell>
          <cell r="AR257">
            <v>-67230</v>
          </cell>
          <cell r="AS257">
            <v>1234</v>
          </cell>
        </row>
        <row r="258">
          <cell r="B258" t="str">
            <v>0028</v>
          </cell>
          <cell r="C258" t="str">
            <v>TEXAS A&amp;M AGRILIFE RESEARCH</v>
          </cell>
          <cell r="D258">
            <v>35175422</v>
          </cell>
          <cell r="E258">
            <v>30929162</v>
          </cell>
          <cell r="F258">
            <v>47542616</v>
          </cell>
          <cell r="G258">
            <v>17469059</v>
          </cell>
          <cell r="I258">
            <v>129930</v>
          </cell>
          <cell r="J258">
            <v>9595745</v>
          </cell>
          <cell r="K258">
            <v>1859471</v>
          </cell>
          <cell r="L258">
            <v>3708299</v>
          </cell>
          <cell r="M258">
            <v>15293445</v>
          </cell>
          <cell r="O258">
            <v>1073910</v>
          </cell>
          <cell r="P258">
            <v>3965416</v>
          </cell>
          <cell r="Q258">
            <v>1548906</v>
          </cell>
          <cell r="R258">
            <v>2382154</v>
          </cell>
          <cell r="S258">
            <v>8970386</v>
          </cell>
          <cell r="U258">
            <v>5483041</v>
          </cell>
          <cell r="V258">
            <v>67797</v>
          </cell>
          <cell r="W258">
            <v>5550838</v>
          </cell>
          <cell r="AB258">
            <v>6.3906015900000001E-4</v>
          </cell>
          <cell r="AC258">
            <v>5.94984654E-4</v>
          </cell>
          <cell r="AD258">
            <v>-1669094</v>
          </cell>
          <cell r="AF258">
            <v>2082518</v>
          </cell>
          <cell r="AG258">
            <v>2082253</v>
          </cell>
          <cell r="AH258">
            <v>265</v>
          </cell>
          <cell r="AI258">
            <v>1</v>
          </cell>
          <cell r="AK258">
            <v>3708299</v>
          </cell>
          <cell r="AL258">
            <v>-2382154</v>
          </cell>
          <cell r="AM258">
            <v>67797</v>
          </cell>
          <cell r="AN258">
            <v>67838</v>
          </cell>
          <cell r="AO258">
            <v>116282</v>
          </cell>
          <cell r="AP258">
            <v>563791</v>
          </cell>
          <cell r="AQ258">
            <v>522708</v>
          </cell>
          <cell r="AR258">
            <v>150560</v>
          </cell>
          <cell r="AS258">
            <v>-95034</v>
          </cell>
        </row>
        <row r="259">
          <cell r="B259" t="str">
            <v>0031</v>
          </cell>
          <cell r="C259" t="str">
            <v>TEXAS A&amp;M ENG EXP STATION</v>
          </cell>
          <cell r="D259">
            <v>41033461</v>
          </cell>
          <cell r="E259">
            <v>42127784</v>
          </cell>
          <cell r="F259">
            <v>64756524</v>
          </cell>
          <cell r="G259">
            <v>23794137</v>
          </cell>
          <cell r="I259">
            <v>176974</v>
          </cell>
          <cell r="J259">
            <v>13070108</v>
          </cell>
          <cell r="K259">
            <v>2532735</v>
          </cell>
          <cell r="L259">
            <v>13580077</v>
          </cell>
          <cell r="M259">
            <v>29359894</v>
          </cell>
          <cell r="O259">
            <v>1462743</v>
          </cell>
          <cell r="P259">
            <v>5401187</v>
          </cell>
          <cell r="Q259">
            <v>2109724</v>
          </cell>
          <cell r="R259">
            <v>737220</v>
          </cell>
          <cell r="S259">
            <v>9710874</v>
          </cell>
          <cell r="U259">
            <v>7468303</v>
          </cell>
          <cell r="V259">
            <v>2495896</v>
          </cell>
          <cell r="W259">
            <v>9964199</v>
          </cell>
          <cell r="AB259">
            <v>7.45487861E-4</v>
          </cell>
          <cell r="AC259">
            <v>8.1041266499999999E-4</v>
          </cell>
          <cell r="AD259">
            <v>2458636</v>
          </cell>
          <cell r="AF259">
            <v>2836542</v>
          </cell>
          <cell r="AG259">
            <v>2836180</v>
          </cell>
          <cell r="AH259">
            <v>362</v>
          </cell>
          <cell r="AI259">
            <v>0</v>
          </cell>
          <cell r="AK259">
            <v>13580077</v>
          </cell>
          <cell r="AL259">
            <v>-737220</v>
          </cell>
          <cell r="AM259">
            <v>2495896</v>
          </cell>
          <cell r="AN259">
            <v>2495922</v>
          </cell>
          <cell r="AO259">
            <v>2533914</v>
          </cell>
          <cell r="AP259">
            <v>2879091</v>
          </cell>
          <cell r="AQ259">
            <v>2841815</v>
          </cell>
          <cell r="AR259">
            <v>1952087</v>
          </cell>
          <cell r="AS259">
            <v>140028</v>
          </cell>
        </row>
        <row r="260">
          <cell r="B260" t="str">
            <v>0033</v>
          </cell>
          <cell r="C260" t="str">
            <v>TEXAS A&amp;M ENG EXT SERVICE</v>
          </cell>
          <cell r="D260">
            <v>31026523</v>
          </cell>
          <cell r="E260">
            <v>27932230</v>
          </cell>
          <cell r="F260">
            <v>42935896</v>
          </cell>
          <cell r="G260">
            <v>15776365</v>
          </cell>
          <cell r="I260">
            <v>117340</v>
          </cell>
          <cell r="J260">
            <v>8665950</v>
          </cell>
          <cell r="K260">
            <v>1679294</v>
          </cell>
          <cell r="L260">
            <v>1798752</v>
          </cell>
          <cell r="M260">
            <v>12261336</v>
          </cell>
          <cell r="O260">
            <v>969851</v>
          </cell>
          <cell r="P260">
            <v>3581180</v>
          </cell>
          <cell r="Q260">
            <v>1398822</v>
          </cell>
          <cell r="R260">
            <v>1728998</v>
          </cell>
          <cell r="S260">
            <v>7678851</v>
          </cell>
          <cell r="U260">
            <v>4951752</v>
          </cell>
          <cell r="V260">
            <v>-43982</v>
          </cell>
          <cell r="W260">
            <v>4907770</v>
          </cell>
          <cell r="AB260">
            <v>5.6368376600000002E-4</v>
          </cell>
          <cell r="AC260">
            <v>5.3733264E-4</v>
          </cell>
          <cell r="AD260">
            <v>-997890</v>
          </cell>
          <cell r="AF260">
            <v>1880729</v>
          </cell>
          <cell r="AG260">
            <v>1880489</v>
          </cell>
          <cell r="AH260">
            <v>240</v>
          </cell>
          <cell r="AI260">
            <v>-1</v>
          </cell>
          <cell r="AK260">
            <v>1798752</v>
          </cell>
          <cell r="AL260">
            <v>-1728998</v>
          </cell>
          <cell r="AM260">
            <v>-43982</v>
          </cell>
          <cell r="AN260">
            <v>-43942</v>
          </cell>
          <cell r="AO260">
            <v>-5031</v>
          </cell>
          <cell r="AP260">
            <v>262153</v>
          </cell>
          <cell r="AQ260">
            <v>-30523</v>
          </cell>
          <cell r="AR260">
            <v>-56094</v>
          </cell>
          <cell r="AS260">
            <v>-56809</v>
          </cell>
        </row>
        <row r="261">
          <cell r="B261" t="str">
            <v>0030</v>
          </cell>
          <cell r="C261" t="str">
            <v>TEXAS A&amp;M FOREST SERVICE</v>
          </cell>
          <cell r="D261">
            <v>23781013</v>
          </cell>
          <cell r="E261">
            <v>18428171</v>
          </cell>
          <cell r="F261">
            <v>28326776</v>
          </cell>
          <cell r="G261">
            <v>10408390</v>
          </cell>
          <cell r="I261">
            <v>77415</v>
          </cell>
          <cell r="J261">
            <v>5717324</v>
          </cell>
          <cell r="K261">
            <v>1107907</v>
          </cell>
          <cell r="L261">
            <v>2397216</v>
          </cell>
          <cell r="M261">
            <v>9299862</v>
          </cell>
          <cell r="O261">
            <v>639855</v>
          </cell>
          <cell r="P261">
            <v>2362669</v>
          </cell>
          <cell r="Q261">
            <v>922867</v>
          </cell>
          <cell r="R261">
            <v>3158999</v>
          </cell>
          <cell r="S261">
            <v>7084390</v>
          </cell>
          <cell r="U261">
            <v>3266898</v>
          </cell>
          <cell r="V261">
            <v>-115472</v>
          </cell>
          <cell r="W261">
            <v>3151426</v>
          </cell>
          <cell r="AB261">
            <v>4.3204876999999999E-4</v>
          </cell>
          <cell r="AC261">
            <v>3.5450293499999998E-4</v>
          </cell>
          <cell r="AD261">
            <v>-2936581</v>
          </cell>
          <cell r="AF261">
            <v>1240803</v>
          </cell>
          <cell r="AG261">
            <v>1240645</v>
          </cell>
          <cell r="AH261">
            <v>158</v>
          </cell>
          <cell r="AI261">
            <v>-1</v>
          </cell>
          <cell r="AK261">
            <v>2397216</v>
          </cell>
          <cell r="AL261">
            <v>-3158999</v>
          </cell>
          <cell r="AM261">
            <v>-115472</v>
          </cell>
          <cell r="AN261">
            <v>-115446</v>
          </cell>
          <cell r="AO261">
            <v>-95907</v>
          </cell>
          <cell r="AP261">
            <v>19511</v>
          </cell>
          <cell r="AQ261">
            <v>-171652</v>
          </cell>
          <cell r="AR261">
            <v>-231075</v>
          </cell>
          <cell r="AS261">
            <v>-167214</v>
          </cell>
        </row>
        <row r="262">
          <cell r="B262" t="str">
            <v>1871</v>
          </cell>
          <cell r="C262" t="str">
            <v>TEXAS A&amp;M INTERNATIONAL UNIVERSITY</v>
          </cell>
          <cell r="D262">
            <v>19620235</v>
          </cell>
          <cell r="E262">
            <v>18236553</v>
          </cell>
          <cell r="F262">
            <v>28032231</v>
          </cell>
          <cell r="G262">
            <v>10300163</v>
          </cell>
          <cell r="I262">
            <v>76610</v>
          </cell>
          <cell r="J262">
            <v>5657874</v>
          </cell>
          <cell r="K262">
            <v>1096387</v>
          </cell>
          <cell r="L262">
            <v>900597</v>
          </cell>
          <cell r="M262">
            <v>7731468</v>
          </cell>
          <cell r="O262">
            <v>633202</v>
          </cell>
          <cell r="P262">
            <v>2338101</v>
          </cell>
          <cell r="Q262">
            <v>913271</v>
          </cell>
          <cell r="R262">
            <v>1538764</v>
          </cell>
          <cell r="S262">
            <v>5423338</v>
          </cell>
          <cell r="U262">
            <v>3232928</v>
          </cell>
          <cell r="V262">
            <v>-248676</v>
          </cell>
          <cell r="W262">
            <v>2984252</v>
          </cell>
          <cell r="AB262">
            <v>3.5645656900000001E-4</v>
          </cell>
          <cell r="AC262">
            <v>3.5081677699999998E-4</v>
          </cell>
          <cell r="AD262">
            <v>-213573</v>
          </cell>
          <cell r="AF262">
            <v>1227901</v>
          </cell>
          <cell r="AG262">
            <v>1227744</v>
          </cell>
          <cell r="AH262">
            <v>157</v>
          </cell>
          <cell r="AI262">
            <v>-1</v>
          </cell>
          <cell r="AK262">
            <v>900597</v>
          </cell>
          <cell r="AL262">
            <v>-1538764</v>
          </cell>
          <cell r="AM262">
            <v>-248676</v>
          </cell>
          <cell r="AN262">
            <v>-248649</v>
          </cell>
          <cell r="AO262">
            <v>-228447</v>
          </cell>
          <cell r="AP262">
            <v>-20702</v>
          </cell>
          <cell r="AQ262">
            <v>806</v>
          </cell>
          <cell r="AR262">
            <v>-129022</v>
          </cell>
          <cell r="AS262">
            <v>-12153</v>
          </cell>
        </row>
        <row r="263">
          <cell r="B263" t="str">
            <v>0034</v>
          </cell>
          <cell r="C263" t="str">
            <v>TEXAS A&amp;M TRANSPORTATION INST</v>
          </cell>
          <cell r="D263">
            <v>19115225</v>
          </cell>
          <cell r="E263">
            <v>17815905</v>
          </cell>
          <cell r="F263">
            <v>27385634</v>
          </cell>
          <cell r="G263">
            <v>10062577</v>
          </cell>
          <cell r="I263">
            <v>74843</v>
          </cell>
          <cell r="J263">
            <v>5527369</v>
          </cell>
          <cell r="K263">
            <v>1071098</v>
          </cell>
          <cell r="L263">
            <v>699777</v>
          </cell>
          <cell r="M263">
            <v>7373087</v>
          </cell>
          <cell r="O263">
            <v>618596</v>
          </cell>
          <cell r="P263">
            <v>2284170</v>
          </cell>
          <cell r="Q263">
            <v>892205</v>
          </cell>
          <cell r="R263">
            <v>590727</v>
          </cell>
          <cell r="S263">
            <v>4385698</v>
          </cell>
          <cell r="U263">
            <v>3158357</v>
          </cell>
          <cell r="V263">
            <v>-61084</v>
          </cell>
          <cell r="W263">
            <v>3097273</v>
          </cell>
          <cell r="AB263">
            <v>3.4728164399999999E-4</v>
          </cell>
          <cell r="AC263">
            <v>3.4272476999999999E-4</v>
          </cell>
          <cell r="AD263">
            <v>-172564</v>
          </cell>
          <cell r="AF263">
            <v>1199578</v>
          </cell>
          <cell r="AG263">
            <v>1199425</v>
          </cell>
          <cell r="AH263">
            <v>153</v>
          </cell>
          <cell r="AI263">
            <v>-2</v>
          </cell>
          <cell r="AK263">
            <v>699777</v>
          </cell>
          <cell r="AL263">
            <v>-590727</v>
          </cell>
          <cell r="AM263">
            <v>-61084</v>
          </cell>
          <cell r="AN263">
            <v>-61058</v>
          </cell>
          <cell r="AO263">
            <v>-37955</v>
          </cell>
          <cell r="AP263">
            <v>152124</v>
          </cell>
          <cell r="AQ263">
            <v>64474</v>
          </cell>
          <cell r="AR263">
            <v>1284</v>
          </cell>
          <cell r="AS263">
            <v>-9819</v>
          </cell>
        </row>
        <row r="264">
          <cell r="B264" t="str">
            <v>0001</v>
          </cell>
          <cell r="C264" t="str">
            <v>TEXAS A&amp;M UNIVERSITY</v>
          </cell>
          <cell r="D264">
            <v>255810223</v>
          </cell>
          <cell r="E264">
            <v>248703961</v>
          </cell>
          <cell r="F264">
            <v>382294117</v>
          </cell>
          <cell r="G264">
            <v>140470149</v>
          </cell>
          <cell r="I264">
            <v>1044779</v>
          </cell>
          <cell r="J264">
            <v>77160183</v>
          </cell>
          <cell r="K264">
            <v>14952158</v>
          </cell>
          <cell r="L264">
            <v>9399783</v>
          </cell>
          <cell r="M264">
            <v>102556903</v>
          </cell>
          <cell r="O264">
            <v>8635396</v>
          </cell>
          <cell r="P264">
            <v>31886238</v>
          </cell>
          <cell r="Q264">
            <v>12454884</v>
          </cell>
          <cell r="R264">
            <v>8142970</v>
          </cell>
          <cell r="S264">
            <v>61119488</v>
          </cell>
          <cell r="U264">
            <v>44089585</v>
          </cell>
          <cell r="V264">
            <v>-1031076</v>
          </cell>
          <cell r="W264">
            <v>43058509</v>
          </cell>
          <cell r="AB264">
            <v>4.6475098780000001E-3</v>
          </cell>
          <cell r="AC264">
            <v>4.7843209660000004E-3</v>
          </cell>
          <cell r="AD264">
            <v>5180896</v>
          </cell>
          <cell r="AF264">
            <v>16745700</v>
          </cell>
          <cell r="AG264">
            <v>16743566</v>
          </cell>
          <cell r="AH264">
            <v>2134</v>
          </cell>
          <cell r="AI264">
            <v>1</v>
          </cell>
          <cell r="AK264">
            <v>9399783</v>
          </cell>
          <cell r="AL264">
            <v>-8142970</v>
          </cell>
          <cell r="AM264">
            <v>-1031076</v>
          </cell>
          <cell r="AN264">
            <v>-1030718</v>
          </cell>
          <cell r="AO264">
            <v>-730899</v>
          </cell>
          <cell r="AP264">
            <v>1692273</v>
          </cell>
          <cell r="AQ264">
            <v>550306</v>
          </cell>
          <cell r="AR264">
            <v>480702</v>
          </cell>
          <cell r="AS264">
            <v>295149</v>
          </cell>
        </row>
        <row r="265">
          <cell r="B265" t="str">
            <v>2301</v>
          </cell>
          <cell r="C265" t="str">
            <v>TEXAS A&amp;M UNIVERSITY - CENTRAL TEXAS</v>
          </cell>
          <cell r="D265">
            <v>6948154</v>
          </cell>
          <cell r="E265">
            <v>6922503</v>
          </cell>
          <cell r="F265">
            <v>10640893</v>
          </cell>
          <cell r="G265">
            <v>3909890</v>
          </cell>
          <cell r="I265">
            <v>29081</v>
          </cell>
          <cell r="J265">
            <v>2147700</v>
          </cell>
          <cell r="K265">
            <v>416183</v>
          </cell>
          <cell r="L265">
            <v>1319681</v>
          </cell>
          <cell r="M265">
            <v>3912645</v>
          </cell>
          <cell r="O265">
            <v>240360</v>
          </cell>
          <cell r="P265">
            <v>887531</v>
          </cell>
          <cell r="Q265">
            <v>346673</v>
          </cell>
          <cell r="R265">
            <v>916399</v>
          </cell>
          <cell r="S265">
            <v>2390963</v>
          </cell>
          <cell r="U265">
            <v>1227203</v>
          </cell>
          <cell r="V265">
            <v>175697</v>
          </cell>
          <cell r="W265">
            <v>1402900</v>
          </cell>
          <cell r="AB265">
            <v>1.26232691E-4</v>
          </cell>
          <cell r="AC265">
            <v>1.33168271E-4</v>
          </cell>
          <cell r="AD265">
            <v>262643</v>
          </cell>
          <cell r="AF265">
            <v>466105</v>
          </cell>
          <cell r="AG265">
            <v>466046</v>
          </cell>
          <cell r="AH265">
            <v>59</v>
          </cell>
          <cell r="AI265">
            <v>0</v>
          </cell>
          <cell r="AK265">
            <v>1319681</v>
          </cell>
          <cell r="AL265">
            <v>-916399</v>
          </cell>
          <cell r="AM265">
            <v>175697</v>
          </cell>
          <cell r="AN265">
            <v>175701</v>
          </cell>
          <cell r="AO265">
            <v>169025</v>
          </cell>
          <cell r="AP265">
            <v>102435</v>
          </cell>
          <cell r="AQ265">
            <v>28863</v>
          </cell>
          <cell r="AR265">
            <v>-87704</v>
          </cell>
          <cell r="AS265">
            <v>14962</v>
          </cell>
        </row>
        <row r="266">
          <cell r="B266" t="str">
            <v>0003</v>
          </cell>
          <cell r="C266" t="str">
            <v>TEXAS A&amp;M UNIVERSITY - COMMERCE</v>
          </cell>
          <cell r="D266">
            <v>24188478</v>
          </cell>
          <cell r="E266">
            <v>27923958</v>
          </cell>
          <cell r="F266">
            <v>42923180</v>
          </cell>
          <cell r="G266">
            <v>15771693</v>
          </cell>
          <cell r="I266">
            <v>117306</v>
          </cell>
          <cell r="J266">
            <v>8663383</v>
          </cell>
          <cell r="K266">
            <v>1678797</v>
          </cell>
          <cell r="L266">
            <v>4937211</v>
          </cell>
          <cell r="M266">
            <v>15396697</v>
          </cell>
          <cell r="O266">
            <v>969564</v>
          </cell>
          <cell r="P266">
            <v>3580120</v>
          </cell>
          <cell r="Q266">
            <v>1398408</v>
          </cell>
          <cell r="R266">
            <v>1711921</v>
          </cell>
          <cell r="S266">
            <v>7660013</v>
          </cell>
          <cell r="U266">
            <v>4950286</v>
          </cell>
          <cell r="V266">
            <v>320335</v>
          </cell>
          <cell r="W266">
            <v>5270621</v>
          </cell>
          <cell r="AB266">
            <v>4.3945152200000002E-4</v>
          </cell>
          <cell r="AC266">
            <v>5.37173502E-4</v>
          </cell>
          <cell r="AD266">
            <v>3700631</v>
          </cell>
          <cell r="AF266">
            <v>1880172</v>
          </cell>
          <cell r="AG266">
            <v>1879932</v>
          </cell>
          <cell r="AH266">
            <v>240</v>
          </cell>
          <cell r="AI266">
            <v>0</v>
          </cell>
          <cell r="AK266">
            <v>4937211</v>
          </cell>
          <cell r="AL266">
            <v>-1711921</v>
          </cell>
          <cell r="AM266">
            <v>320335</v>
          </cell>
          <cell r="AN266">
            <v>320370</v>
          </cell>
          <cell r="AO266">
            <v>354666</v>
          </cell>
          <cell r="AP266">
            <v>754583</v>
          </cell>
          <cell r="AQ266">
            <v>950693</v>
          </cell>
          <cell r="AR266">
            <v>634235</v>
          </cell>
          <cell r="AS266">
            <v>210743</v>
          </cell>
        </row>
        <row r="267">
          <cell r="B267" t="str">
            <v>1866</v>
          </cell>
          <cell r="C267" t="str">
            <v>TEXAS A&amp;M UNIVERSITY - CORPUS CHRISTI</v>
          </cell>
          <cell r="D267">
            <v>33672074</v>
          </cell>
          <cell r="E267">
            <v>35422102</v>
          </cell>
          <cell r="F267">
            <v>54448917</v>
          </cell>
          <cell r="G267">
            <v>20006710</v>
          </cell>
          <cell r="I267">
            <v>148805</v>
          </cell>
          <cell r="J267">
            <v>10989676</v>
          </cell>
          <cell r="K267">
            <v>2129588</v>
          </cell>
          <cell r="L267">
            <v>2873732</v>
          </cell>
          <cell r="M267">
            <v>16141801</v>
          </cell>
          <cell r="O267">
            <v>1229912</v>
          </cell>
          <cell r="P267">
            <v>4541454</v>
          </cell>
          <cell r="Q267">
            <v>1773909</v>
          </cell>
          <cell r="R267">
            <v>1266038</v>
          </cell>
          <cell r="S267">
            <v>8811313</v>
          </cell>
          <cell r="U267">
            <v>6279537</v>
          </cell>
          <cell r="V267">
            <v>106659</v>
          </cell>
          <cell r="W267">
            <v>6386196</v>
          </cell>
          <cell r="AB267">
            <v>6.1174763000000003E-4</v>
          </cell>
          <cell r="AC267">
            <v>6.8141539300000005E-4</v>
          </cell>
          <cell r="AD267">
            <v>2638247</v>
          </cell>
          <cell r="AF267">
            <v>2385036</v>
          </cell>
          <cell r="AG267">
            <v>2384732</v>
          </cell>
          <cell r="AH267">
            <v>304</v>
          </cell>
          <cell r="AI267">
            <v>0</v>
          </cell>
          <cell r="AK267">
            <v>2873732</v>
          </cell>
          <cell r="AL267">
            <v>-1266038</v>
          </cell>
          <cell r="AM267">
            <v>106659</v>
          </cell>
          <cell r="AN267">
            <v>106705</v>
          </cell>
          <cell r="AO267">
            <v>148476</v>
          </cell>
          <cell r="AP267">
            <v>476425</v>
          </cell>
          <cell r="AQ267">
            <v>321349</v>
          </cell>
          <cell r="AR267">
            <v>404490</v>
          </cell>
          <cell r="AS267">
            <v>150249</v>
          </cell>
        </row>
        <row r="268">
          <cell r="B268" t="str">
            <v>0032</v>
          </cell>
          <cell r="C268" t="str">
            <v>TEXAS A&amp;M UNIVERSITY - GALVESTON</v>
          </cell>
          <cell r="D268">
            <v>6537747</v>
          </cell>
          <cell r="E268">
            <v>6465602</v>
          </cell>
          <cell r="F268">
            <v>9938569</v>
          </cell>
          <cell r="G268">
            <v>3651828</v>
          </cell>
          <cell r="I268">
            <v>27161</v>
          </cell>
          <cell r="J268">
            <v>2005947</v>
          </cell>
          <cell r="K268">
            <v>388714</v>
          </cell>
          <cell r="L268">
            <v>688157</v>
          </cell>
          <cell r="M268">
            <v>3109979</v>
          </cell>
          <cell r="O268">
            <v>224496</v>
          </cell>
          <cell r="P268">
            <v>828952</v>
          </cell>
          <cell r="Q268">
            <v>323792</v>
          </cell>
          <cell r="R268">
            <v>302184</v>
          </cell>
          <cell r="S268">
            <v>1679424</v>
          </cell>
          <cell r="U268">
            <v>1146205</v>
          </cell>
          <cell r="V268">
            <v>27381</v>
          </cell>
          <cell r="W268">
            <v>1173586</v>
          </cell>
          <cell r="AB268">
            <v>1.18776506E-4</v>
          </cell>
          <cell r="AC268">
            <v>1.2437886E-4</v>
          </cell>
          <cell r="AD268">
            <v>212155</v>
          </cell>
          <cell r="AF268">
            <v>435341</v>
          </cell>
          <cell r="AG268">
            <v>435286</v>
          </cell>
          <cell r="AH268">
            <v>55</v>
          </cell>
          <cell r="AI268">
            <v>2</v>
          </cell>
          <cell r="AK268">
            <v>688157</v>
          </cell>
          <cell r="AL268">
            <v>-302184</v>
          </cell>
          <cell r="AM268">
            <v>27381</v>
          </cell>
          <cell r="AN268">
            <v>27388</v>
          </cell>
          <cell r="AO268">
            <v>32611</v>
          </cell>
          <cell r="AP268">
            <v>96493</v>
          </cell>
          <cell r="AQ268">
            <v>139847</v>
          </cell>
          <cell r="AR268">
            <v>77552</v>
          </cell>
          <cell r="AS268">
            <v>12082</v>
          </cell>
        </row>
        <row r="269">
          <cell r="B269" t="str">
            <v>0020</v>
          </cell>
          <cell r="C269" t="str">
            <v>TEXAS A&amp;M UNIVERSITY - KINGSVILLE</v>
          </cell>
          <cell r="D269">
            <v>25556015</v>
          </cell>
          <cell r="E269">
            <v>21964090</v>
          </cell>
          <cell r="F269">
            <v>33761997</v>
          </cell>
          <cell r="G269">
            <v>12405508</v>
          </cell>
          <cell r="I269">
            <v>92269</v>
          </cell>
          <cell r="J269">
            <v>6814339</v>
          </cell>
          <cell r="K269">
            <v>1320488</v>
          </cell>
          <cell r="L269">
            <v>1319359</v>
          </cell>
          <cell r="M269">
            <v>9546455</v>
          </cell>
          <cell r="O269">
            <v>762628</v>
          </cell>
          <cell r="P269">
            <v>2816007</v>
          </cell>
          <cell r="Q269">
            <v>1099943</v>
          </cell>
          <cell r="R269">
            <v>2548046</v>
          </cell>
          <cell r="S269">
            <v>7226624</v>
          </cell>
          <cell r="U269">
            <v>3893736</v>
          </cell>
          <cell r="V269">
            <v>-22912</v>
          </cell>
          <cell r="W269">
            <v>3870824</v>
          </cell>
          <cell r="AB269">
            <v>4.64296665E-4</v>
          </cell>
          <cell r="AC269">
            <v>4.2252345E-4</v>
          </cell>
          <cell r="AD269">
            <v>-1581909</v>
          </cell>
          <cell r="AF269">
            <v>1478883</v>
          </cell>
          <cell r="AG269">
            <v>1478695</v>
          </cell>
          <cell r="AH269">
            <v>188</v>
          </cell>
          <cell r="AI269">
            <v>0</v>
          </cell>
          <cell r="AK269">
            <v>1319359</v>
          </cell>
          <cell r="AL269">
            <v>-2548046</v>
          </cell>
          <cell r="AM269">
            <v>-22912</v>
          </cell>
          <cell r="AN269">
            <v>-22883</v>
          </cell>
          <cell r="AO269">
            <v>-46912</v>
          </cell>
          <cell r="AP269">
            <v>-284213</v>
          </cell>
          <cell r="AQ269">
            <v>-365021</v>
          </cell>
          <cell r="AR269">
            <v>-419585</v>
          </cell>
          <cell r="AS269">
            <v>-90073</v>
          </cell>
        </row>
        <row r="270">
          <cell r="B270" t="str">
            <v>2302</v>
          </cell>
          <cell r="C270" t="str">
            <v>TEXAS A&amp;M UNIVERSITY - SAN ANTONIO</v>
          </cell>
          <cell r="D270">
            <v>11329674</v>
          </cell>
          <cell r="E270">
            <v>14016812</v>
          </cell>
          <cell r="F270">
            <v>21545876</v>
          </cell>
          <cell r="G270">
            <v>7916817</v>
          </cell>
          <cell r="I270">
            <v>58883</v>
          </cell>
          <cell r="J270">
            <v>4348703</v>
          </cell>
          <cell r="K270">
            <v>842695</v>
          </cell>
          <cell r="L270">
            <v>3524859</v>
          </cell>
          <cell r="M270">
            <v>8775140</v>
          </cell>
          <cell r="O270">
            <v>486686</v>
          </cell>
          <cell r="P270">
            <v>1797090</v>
          </cell>
          <cell r="Q270">
            <v>701950</v>
          </cell>
          <cell r="R270">
            <v>114975</v>
          </cell>
          <cell r="S270">
            <v>3100701</v>
          </cell>
          <cell r="U270">
            <v>2484864</v>
          </cell>
          <cell r="V270">
            <v>678173</v>
          </cell>
          <cell r="W270">
            <v>3163037</v>
          </cell>
          <cell r="AB270">
            <v>2.05835285E-4</v>
          </cell>
          <cell r="AC270">
            <v>2.6964157199999998E-4</v>
          </cell>
          <cell r="AD270">
            <v>2416279</v>
          </cell>
          <cell r="AF270">
            <v>943778</v>
          </cell>
          <cell r="AG270">
            <v>943658</v>
          </cell>
          <cell r="AH270">
            <v>120</v>
          </cell>
          <cell r="AI270">
            <v>0</v>
          </cell>
          <cell r="AK270">
            <v>3524859</v>
          </cell>
          <cell r="AL270">
            <v>-114975</v>
          </cell>
          <cell r="AM270">
            <v>678173</v>
          </cell>
          <cell r="AN270">
            <v>678182</v>
          </cell>
          <cell r="AO270">
            <v>684203</v>
          </cell>
          <cell r="AP270">
            <v>732969</v>
          </cell>
          <cell r="AQ270">
            <v>676221</v>
          </cell>
          <cell r="AR270">
            <v>500710</v>
          </cell>
          <cell r="AS270">
            <v>137599</v>
          </cell>
        </row>
        <row r="271">
          <cell r="B271" t="str">
            <v>2204</v>
          </cell>
          <cell r="C271" t="str">
            <v>TEXAS A&amp;M UNIVERSITY SYSTEM HSC</v>
          </cell>
          <cell r="D271">
            <v>33596587</v>
          </cell>
          <cell r="E271">
            <v>29119692</v>
          </cell>
          <cell r="F271">
            <v>44761197</v>
          </cell>
          <cell r="G271">
            <v>16447054</v>
          </cell>
          <cell r="I271">
            <v>122329</v>
          </cell>
          <cell r="J271">
            <v>9034359</v>
          </cell>
          <cell r="K271">
            <v>1750685</v>
          </cell>
          <cell r="L271">
            <v>742560</v>
          </cell>
          <cell r="M271">
            <v>11649933</v>
          </cell>
          <cell r="O271">
            <v>1011082</v>
          </cell>
          <cell r="P271">
            <v>3733424</v>
          </cell>
          <cell r="Q271">
            <v>1458289</v>
          </cell>
          <cell r="R271">
            <v>3510133</v>
          </cell>
          <cell r="S271">
            <v>9712928</v>
          </cell>
          <cell r="U271">
            <v>5162263</v>
          </cell>
          <cell r="V271">
            <v>-869189</v>
          </cell>
          <cell r="W271">
            <v>4293074</v>
          </cell>
          <cell r="AB271">
            <v>6.1037620099999999E-4</v>
          </cell>
          <cell r="AC271">
            <v>5.6017585299999995E-4</v>
          </cell>
          <cell r="AD271">
            <v>-1901036</v>
          </cell>
          <cell r="AF271">
            <v>1960683</v>
          </cell>
          <cell r="AG271">
            <v>1960433</v>
          </cell>
          <cell r="AH271">
            <v>250</v>
          </cell>
          <cell r="AI271">
            <v>-1</v>
          </cell>
          <cell r="AK271">
            <v>742560</v>
          </cell>
          <cell r="AL271">
            <v>-3510133</v>
          </cell>
          <cell r="AM271">
            <v>-869189</v>
          </cell>
          <cell r="AN271">
            <v>-869135</v>
          </cell>
          <cell r="AO271">
            <v>-848229</v>
          </cell>
          <cell r="AP271">
            <v>-557905</v>
          </cell>
          <cell r="AQ271">
            <v>-189843</v>
          </cell>
          <cell r="AR271">
            <v>-194222</v>
          </cell>
          <cell r="AS271">
            <v>-108239</v>
          </cell>
        </row>
        <row r="272">
          <cell r="B272" t="str">
            <v>2021</v>
          </cell>
          <cell r="C272" t="str">
            <v>TEXAS A&amp;M UNIVERSITY SYSTEMS OFFICE</v>
          </cell>
          <cell r="D272">
            <v>27791896</v>
          </cell>
          <cell r="E272">
            <v>29109058</v>
          </cell>
          <cell r="F272">
            <v>44744851</v>
          </cell>
          <cell r="G272">
            <v>16441048</v>
          </cell>
          <cell r="I272">
            <v>122284</v>
          </cell>
          <cell r="J272">
            <v>9031059</v>
          </cell>
          <cell r="K272">
            <v>1750045</v>
          </cell>
          <cell r="L272">
            <v>3888406</v>
          </cell>
          <cell r="M272">
            <v>14791794</v>
          </cell>
          <cell r="O272">
            <v>1010713</v>
          </cell>
          <cell r="P272">
            <v>3732061</v>
          </cell>
          <cell r="Q272">
            <v>1457757</v>
          </cell>
          <cell r="R272">
            <v>3552570</v>
          </cell>
          <cell r="S272">
            <v>9753101</v>
          </cell>
          <cell r="U272">
            <v>5160377</v>
          </cell>
          <cell r="V272">
            <v>-343630</v>
          </cell>
          <cell r="W272">
            <v>4816747</v>
          </cell>
          <cell r="AB272">
            <v>5.0491770300000003E-4</v>
          </cell>
          <cell r="AC272">
            <v>5.5997128899999997E-4</v>
          </cell>
          <cell r="AD272">
            <v>2084823</v>
          </cell>
          <cell r="AF272">
            <v>1959967</v>
          </cell>
          <cell r="AG272">
            <v>1959717</v>
          </cell>
          <cell r="AH272">
            <v>250</v>
          </cell>
          <cell r="AI272">
            <v>2</v>
          </cell>
          <cell r="AK272">
            <v>3888406</v>
          </cell>
          <cell r="AL272">
            <v>-3552570</v>
          </cell>
          <cell r="AM272">
            <v>-343630</v>
          </cell>
          <cell r="AN272">
            <v>-343582</v>
          </cell>
          <cell r="AO272">
            <v>-322805</v>
          </cell>
          <cell r="AP272">
            <v>-66944</v>
          </cell>
          <cell r="AQ272">
            <v>322693</v>
          </cell>
          <cell r="AR272">
            <v>627737</v>
          </cell>
          <cell r="AS272">
            <v>118737</v>
          </cell>
        </row>
        <row r="273">
          <cell r="B273" t="str">
            <v>2024</v>
          </cell>
          <cell r="C273" t="str">
            <v>TEXAS A&amp;M UNIVERSITY -TEXARKANA</v>
          </cell>
          <cell r="D273">
            <v>4530304</v>
          </cell>
          <cell r="E273">
            <v>3659917</v>
          </cell>
          <cell r="F273">
            <v>5625824</v>
          </cell>
          <cell r="G273">
            <v>2067153</v>
          </cell>
          <cell r="I273">
            <v>15375</v>
          </cell>
          <cell r="J273">
            <v>1135486</v>
          </cell>
          <cell r="K273">
            <v>220035</v>
          </cell>
          <cell r="L273">
            <v>1040521</v>
          </cell>
          <cell r="M273">
            <v>2411417</v>
          </cell>
          <cell r="O273">
            <v>127078</v>
          </cell>
          <cell r="P273">
            <v>469237</v>
          </cell>
          <cell r="Q273">
            <v>183286</v>
          </cell>
          <cell r="R273">
            <v>410261</v>
          </cell>
          <cell r="S273">
            <v>1189862</v>
          </cell>
          <cell r="U273">
            <v>648820</v>
          </cell>
          <cell r="V273">
            <v>160122</v>
          </cell>
          <cell r="W273">
            <v>808942</v>
          </cell>
          <cell r="AB273">
            <v>8.2305676000000001E-5</v>
          </cell>
          <cell r="AC273">
            <v>7.0405861000000003E-5</v>
          </cell>
          <cell r="AD273">
            <v>-450634</v>
          </cell>
          <cell r="AF273">
            <v>246429</v>
          </cell>
          <cell r="AG273">
            <v>246398</v>
          </cell>
          <cell r="AH273">
            <v>31</v>
          </cell>
          <cell r="AI273">
            <v>2</v>
          </cell>
          <cell r="AK273">
            <v>1040521</v>
          </cell>
          <cell r="AL273">
            <v>-410261</v>
          </cell>
          <cell r="AM273">
            <v>160122</v>
          </cell>
          <cell r="AN273">
            <v>160126</v>
          </cell>
          <cell r="AO273">
            <v>159662</v>
          </cell>
          <cell r="AP273">
            <v>157479</v>
          </cell>
          <cell r="AQ273">
            <v>146143</v>
          </cell>
          <cell r="AR273">
            <v>32507</v>
          </cell>
          <cell r="AS273">
            <v>-25657</v>
          </cell>
        </row>
        <row r="274">
          <cell r="B274" t="str">
            <v>2296</v>
          </cell>
          <cell r="C274" t="str">
            <v>TEXAS A&amp;M VET MEDICAL DIAGNOSTIC LAB</v>
          </cell>
          <cell r="D274">
            <v>4970742</v>
          </cell>
          <cell r="E274">
            <v>4605101</v>
          </cell>
          <cell r="F274">
            <v>7078709</v>
          </cell>
          <cell r="G274">
            <v>2601001</v>
          </cell>
          <cell r="I274">
            <v>19346</v>
          </cell>
          <cell r="J274">
            <v>1428728</v>
          </cell>
          <cell r="K274">
            <v>276860</v>
          </cell>
          <cell r="L274">
            <v>464097</v>
          </cell>
          <cell r="M274">
            <v>2189031</v>
          </cell>
          <cell r="O274">
            <v>159896</v>
          </cell>
          <cell r="P274">
            <v>590418</v>
          </cell>
          <cell r="Q274">
            <v>230620</v>
          </cell>
          <cell r="R274">
            <v>624120</v>
          </cell>
          <cell r="S274">
            <v>1605054</v>
          </cell>
          <cell r="U274">
            <v>816380</v>
          </cell>
          <cell r="V274">
            <v>-49581</v>
          </cell>
          <cell r="W274">
            <v>766799</v>
          </cell>
          <cell r="AB274">
            <v>9.0307464000000004E-5</v>
          </cell>
          <cell r="AC274">
            <v>8.8588377999999993E-5</v>
          </cell>
          <cell r="AD274">
            <v>-65100</v>
          </cell>
          <cell r="AF274">
            <v>310070</v>
          </cell>
          <cell r="AG274">
            <v>310030</v>
          </cell>
          <cell r="AH274">
            <v>40</v>
          </cell>
          <cell r="AI274">
            <v>1</v>
          </cell>
          <cell r="AK274">
            <v>464097</v>
          </cell>
          <cell r="AL274">
            <v>-624120</v>
          </cell>
          <cell r="AM274">
            <v>-49581</v>
          </cell>
          <cell r="AN274">
            <v>-49574</v>
          </cell>
          <cell r="AO274">
            <v>-42110</v>
          </cell>
          <cell r="AP274">
            <v>22755</v>
          </cell>
          <cell r="AQ274">
            <v>-17332</v>
          </cell>
          <cell r="AR274">
            <v>-70059</v>
          </cell>
          <cell r="AS274">
            <v>-3703</v>
          </cell>
        </row>
        <row r="275">
          <cell r="B275" t="str">
            <v>1468</v>
          </cell>
          <cell r="C275" t="str">
            <v>TEXAS SOUTHERN UNIVERSITY</v>
          </cell>
          <cell r="D275">
            <v>39735872</v>
          </cell>
          <cell r="E275">
            <v>37133090</v>
          </cell>
          <cell r="F275">
            <v>57078954</v>
          </cell>
          <cell r="G275">
            <v>20973091</v>
          </cell>
          <cell r="I275">
            <v>155992</v>
          </cell>
          <cell r="J275">
            <v>11520508</v>
          </cell>
          <cell r="K275">
            <v>2232453</v>
          </cell>
          <cell r="L275">
            <v>3753909</v>
          </cell>
          <cell r="M275">
            <v>17662862</v>
          </cell>
          <cell r="O275">
            <v>1289320</v>
          </cell>
          <cell r="P275">
            <v>4760819</v>
          </cell>
          <cell r="Q275">
            <v>1859594</v>
          </cell>
          <cell r="R275">
            <v>1337299</v>
          </cell>
          <cell r="S275">
            <v>9247032</v>
          </cell>
          <cell r="U275">
            <v>6582857</v>
          </cell>
          <cell r="V275">
            <v>267352</v>
          </cell>
          <cell r="W275">
            <v>6850209</v>
          </cell>
          <cell r="AB275">
            <v>7.2191351700000002E-4</v>
          </cell>
          <cell r="AC275">
            <v>7.1432968800000005E-4</v>
          </cell>
          <cell r="AD275">
            <v>-287192</v>
          </cell>
          <cell r="AF275">
            <v>2500240</v>
          </cell>
          <cell r="AG275">
            <v>2499921</v>
          </cell>
          <cell r="AH275">
            <v>319</v>
          </cell>
          <cell r="AI275">
            <v>0</v>
          </cell>
          <cell r="AK275">
            <v>3753909</v>
          </cell>
          <cell r="AL275">
            <v>-1337299</v>
          </cell>
          <cell r="AM275">
            <v>267352</v>
          </cell>
          <cell r="AN275">
            <v>267400</v>
          </cell>
          <cell r="AO275">
            <v>307491</v>
          </cell>
          <cell r="AP275">
            <v>699854</v>
          </cell>
          <cell r="AQ275">
            <v>752993</v>
          </cell>
          <cell r="AR275">
            <v>405205</v>
          </cell>
          <cell r="AS275">
            <v>-16333</v>
          </cell>
        </row>
        <row r="276">
          <cell r="B276" t="str">
            <v>1798</v>
          </cell>
          <cell r="C276" t="str">
            <v>TEXAS STATE TECH COLLEGE</v>
          </cell>
          <cell r="D276">
            <v>13950945</v>
          </cell>
          <cell r="E276">
            <v>12558721</v>
          </cell>
          <cell r="F276">
            <v>19304578</v>
          </cell>
          <cell r="G276">
            <v>7093274</v>
          </cell>
          <cell r="I276">
            <v>52758</v>
          </cell>
          <cell r="J276">
            <v>3896332</v>
          </cell>
          <cell r="K276">
            <v>755034</v>
          </cell>
          <cell r="L276">
            <v>483218</v>
          </cell>
          <cell r="M276">
            <v>5187342</v>
          </cell>
          <cell r="O276">
            <v>436059</v>
          </cell>
          <cell r="P276">
            <v>1610149</v>
          </cell>
          <cell r="Q276">
            <v>628930</v>
          </cell>
          <cell r="R276">
            <v>4566611</v>
          </cell>
          <cell r="S276">
            <v>7241749</v>
          </cell>
          <cell r="U276">
            <v>2226377</v>
          </cell>
          <cell r="V276">
            <v>-1144424</v>
          </cell>
          <cell r="W276">
            <v>1081953</v>
          </cell>
          <cell r="AB276">
            <v>2.5345803599999999E-4</v>
          </cell>
          <cell r="AC276">
            <v>2.41592252E-4</v>
          </cell>
          <cell r="AD276">
            <v>-449345</v>
          </cell>
          <cell r="AF276">
            <v>845602</v>
          </cell>
          <cell r="AG276">
            <v>845494</v>
          </cell>
          <cell r="AH276">
            <v>108</v>
          </cell>
          <cell r="AI276">
            <v>2</v>
          </cell>
          <cell r="AK276">
            <v>483218</v>
          </cell>
          <cell r="AL276">
            <v>-4566611</v>
          </cell>
          <cell r="AM276">
            <v>-1144424</v>
          </cell>
          <cell r="AN276">
            <v>-1144392</v>
          </cell>
          <cell r="AO276">
            <v>-1098292</v>
          </cell>
          <cell r="AP276">
            <v>-660381</v>
          </cell>
          <cell r="AQ276">
            <v>-644623</v>
          </cell>
          <cell r="AR276">
            <v>-510124</v>
          </cell>
          <cell r="AS276">
            <v>-25581</v>
          </cell>
        </row>
        <row r="277">
          <cell r="B277" t="str">
            <v>0009</v>
          </cell>
          <cell r="C277" t="str">
            <v>TEXAS STATE UNIVERSITY - SAN MARCOS</v>
          </cell>
          <cell r="D277">
            <v>176811611</v>
          </cell>
          <cell r="E277">
            <v>125758447</v>
          </cell>
          <cell r="F277">
            <v>193309002</v>
          </cell>
          <cell r="G277">
            <v>71029459</v>
          </cell>
          <cell r="I277">
            <v>528298</v>
          </cell>
          <cell r="J277">
            <v>39016446</v>
          </cell>
          <cell r="K277">
            <v>7560636</v>
          </cell>
          <cell r="L277">
            <v>26061501</v>
          </cell>
          <cell r="M277">
            <v>73166881</v>
          </cell>
          <cell r="O277">
            <v>4366533</v>
          </cell>
          <cell r="P277">
            <v>16123442</v>
          </cell>
          <cell r="Q277">
            <v>6297876</v>
          </cell>
          <cell r="R277">
            <v>27088528</v>
          </cell>
          <cell r="S277">
            <v>53876379</v>
          </cell>
          <cell r="U277">
            <v>22294127</v>
          </cell>
          <cell r="V277">
            <v>35807</v>
          </cell>
          <cell r="W277">
            <v>22329934</v>
          </cell>
          <cell r="AB277">
            <v>3.212278622E-3</v>
          </cell>
          <cell r="AC277">
            <v>2.4192166939999999E-3</v>
          </cell>
          <cell r="AD277">
            <v>-30032444</v>
          </cell>
          <cell r="AF277">
            <v>8467550</v>
          </cell>
          <cell r="AG277">
            <v>8466471</v>
          </cell>
          <cell r="AH277">
            <v>1079</v>
          </cell>
          <cell r="AI277">
            <v>1</v>
          </cell>
          <cell r="AK277">
            <v>26061501</v>
          </cell>
          <cell r="AL277">
            <v>-27088528</v>
          </cell>
          <cell r="AM277">
            <v>35807</v>
          </cell>
          <cell r="AN277">
            <v>35972</v>
          </cell>
          <cell r="AO277">
            <v>117973</v>
          </cell>
          <cell r="AP277">
            <v>874366</v>
          </cell>
          <cell r="AQ277">
            <v>861473</v>
          </cell>
          <cell r="AR277">
            <v>-1206683</v>
          </cell>
          <cell r="AS277">
            <v>-1710128</v>
          </cell>
        </row>
        <row r="278">
          <cell r="B278" t="str">
            <v>1485</v>
          </cell>
          <cell r="C278" t="str">
            <v>TEXAS STATE UNIVERSITY SYSTEM</v>
          </cell>
          <cell r="D278">
            <v>3593875</v>
          </cell>
          <cell r="E278">
            <v>4036024</v>
          </cell>
          <cell r="F278">
            <v>6203955</v>
          </cell>
          <cell r="G278">
            <v>2279581</v>
          </cell>
          <cell r="I278">
            <v>16955</v>
          </cell>
          <cell r="J278">
            <v>1252173</v>
          </cell>
          <cell r="K278">
            <v>242647</v>
          </cell>
          <cell r="L278">
            <v>2293779</v>
          </cell>
          <cell r="M278">
            <v>3805554</v>
          </cell>
          <cell r="O278">
            <v>140137</v>
          </cell>
          <cell r="P278">
            <v>517457</v>
          </cell>
          <cell r="Q278">
            <v>202121</v>
          </cell>
          <cell r="R278">
            <v>1553619</v>
          </cell>
          <cell r="S278">
            <v>2413334</v>
          </cell>
          <cell r="U278">
            <v>715496</v>
          </cell>
          <cell r="V278">
            <v>338930</v>
          </cell>
          <cell r="W278">
            <v>1054426</v>
          </cell>
          <cell r="AB278">
            <v>6.5292822000000006E-5</v>
          </cell>
          <cell r="AC278">
            <v>7.7641040999999996E-5</v>
          </cell>
          <cell r="AD278">
            <v>467614</v>
          </cell>
          <cell r="AF278">
            <v>271753</v>
          </cell>
          <cell r="AG278">
            <v>271718</v>
          </cell>
          <cell r="AH278">
            <v>35</v>
          </cell>
          <cell r="AI278">
            <v>-1</v>
          </cell>
          <cell r="AK278">
            <v>2293779</v>
          </cell>
          <cell r="AL278">
            <v>-1553619</v>
          </cell>
          <cell r="AM278">
            <v>338930</v>
          </cell>
          <cell r="AN278">
            <v>338932</v>
          </cell>
          <cell r="AO278">
            <v>292124</v>
          </cell>
          <cell r="AP278">
            <v>-61587</v>
          </cell>
          <cell r="AQ278">
            <v>149473</v>
          </cell>
          <cell r="AR278">
            <v>-5412</v>
          </cell>
          <cell r="AS278">
            <v>26630</v>
          </cell>
        </row>
        <row r="279">
          <cell r="B279" t="str">
            <v>0023</v>
          </cell>
          <cell r="C279" t="str">
            <v>TEXAS TECH UNIVERSITY</v>
          </cell>
          <cell r="D279">
            <v>312701505</v>
          </cell>
          <cell r="E279">
            <v>296512532</v>
          </cell>
          <cell r="F279">
            <v>455782836</v>
          </cell>
          <cell r="G279">
            <v>167472844</v>
          </cell>
          <cell r="I279">
            <v>1245618</v>
          </cell>
          <cell r="J279">
            <v>91992750</v>
          </cell>
          <cell r="K279">
            <v>17826424</v>
          </cell>
          <cell r="L279">
            <v>13647227</v>
          </cell>
          <cell r="M279">
            <v>124712019</v>
          </cell>
          <cell r="O279">
            <v>10295386</v>
          </cell>
          <cell r="P279">
            <v>38015756</v>
          </cell>
          <cell r="Q279">
            <v>14849096</v>
          </cell>
          <cell r="R279">
            <v>6443629</v>
          </cell>
          <cell r="S279">
            <v>69603867</v>
          </cell>
          <cell r="U279">
            <v>52564963</v>
          </cell>
          <cell r="V279">
            <v>578552</v>
          </cell>
          <cell r="W279">
            <v>53143515</v>
          </cell>
          <cell r="AB279">
            <v>5.6810995159999999E-3</v>
          </cell>
          <cell r="AC279">
            <v>5.7040150099999997E-3</v>
          </cell>
          <cell r="AD279">
            <v>867786</v>
          </cell>
          <cell r="AF279">
            <v>19964740</v>
          </cell>
          <cell r="AG279">
            <v>19962195</v>
          </cell>
          <cell r="AH279">
            <v>2545</v>
          </cell>
          <cell r="AI279">
            <v>0</v>
          </cell>
          <cell r="AK279">
            <v>13647227</v>
          </cell>
          <cell r="AL279">
            <v>-6443629</v>
          </cell>
          <cell r="AM279">
            <v>578552</v>
          </cell>
          <cell r="AN279">
            <v>578946</v>
          </cell>
          <cell r="AO279">
            <v>866296</v>
          </cell>
          <cell r="AP279">
            <v>3020135</v>
          </cell>
          <cell r="AQ279">
            <v>1522155</v>
          </cell>
          <cell r="AR279">
            <v>1166505</v>
          </cell>
          <cell r="AS279">
            <v>49561</v>
          </cell>
        </row>
        <row r="280">
          <cell r="B280" t="str">
            <v>0022</v>
          </cell>
          <cell r="C280" t="str">
            <v>TEXAS WOMAN'S UNIVERSITY</v>
          </cell>
          <cell r="D280">
            <v>45435323</v>
          </cell>
          <cell r="E280">
            <v>41098167</v>
          </cell>
          <cell r="F280">
            <v>63173853</v>
          </cell>
          <cell r="G280">
            <v>23212600</v>
          </cell>
          <cell r="I280">
            <v>172649</v>
          </cell>
          <cell r="J280">
            <v>12750670</v>
          </cell>
          <cell r="K280">
            <v>2470834</v>
          </cell>
          <cell r="L280">
            <v>3023227</v>
          </cell>
          <cell r="M280">
            <v>18417380</v>
          </cell>
          <cell r="O280">
            <v>1426994</v>
          </cell>
          <cell r="P280">
            <v>5269180</v>
          </cell>
          <cell r="Q280">
            <v>2058161</v>
          </cell>
          <cell r="R280">
            <v>1942263</v>
          </cell>
          <cell r="S280">
            <v>10696598</v>
          </cell>
          <cell r="U280">
            <v>7285775</v>
          </cell>
          <cell r="V280">
            <v>193097</v>
          </cell>
          <cell r="W280">
            <v>7478872</v>
          </cell>
          <cell r="AB280">
            <v>8.2546002799999997E-4</v>
          </cell>
          <cell r="AC280">
            <v>7.9060591800000002E-4</v>
          </cell>
          <cell r="AD280">
            <v>-1319889</v>
          </cell>
          <cell r="AF280">
            <v>2767216</v>
          </cell>
          <cell r="AG280">
            <v>2766863</v>
          </cell>
          <cell r="AH280">
            <v>353</v>
          </cell>
          <cell r="AI280">
            <v>1</v>
          </cell>
          <cell r="AK280">
            <v>3023227</v>
          </cell>
          <cell r="AL280">
            <v>-1942263</v>
          </cell>
          <cell r="AM280">
            <v>193097</v>
          </cell>
          <cell r="AN280">
            <v>193148</v>
          </cell>
          <cell r="AO280">
            <v>236309</v>
          </cell>
          <cell r="AP280">
            <v>560050</v>
          </cell>
          <cell r="AQ280">
            <v>241203</v>
          </cell>
          <cell r="AR280">
            <v>-74605</v>
          </cell>
          <cell r="AS280">
            <v>-75141</v>
          </cell>
        </row>
        <row r="281">
          <cell r="B281" t="str">
            <v>1403</v>
          </cell>
          <cell r="C281" t="str">
            <v>UNIVERSITY OF HOUSTON AT HOUSTON</v>
          </cell>
          <cell r="D281">
            <v>407613524</v>
          </cell>
          <cell r="E281">
            <v>327906868</v>
          </cell>
          <cell r="F281">
            <v>504040491</v>
          </cell>
          <cell r="G281">
            <v>185204636</v>
          </cell>
          <cell r="I281">
            <v>1377502</v>
          </cell>
          <cell r="J281">
            <v>101732814</v>
          </cell>
          <cell r="K281">
            <v>19713861</v>
          </cell>
          <cell r="L281">
            <v>61355162</v>
          </cell>
          <cell r="M281">
            <v>184179339</v>
          </cell>
          <cell r="O281">
            <v>11385447</v>
          </cell>
          <cell r="P281">
            <v>42040812</v>
          </cell>
          <cell r="Q281">
            <v>16421298</v>
          </cell>
          <cell r="R281">
            <v>43874078</v>
          </cell>
          <cell r="S281">
            <v>113721635</v>
          </cell>
          <cell r="U281">
            <v>58130468</v>
          </cell>
          <cell r="V281">
            <v>3096654</v>
          </cell>
          <cell r="W281">
            <v>61227122</v>
          </cell>
          <cell r="AB281">
            <v>7.40544242E-3</v>
          </cell>
          <cell r="AC281">
            <v>6.3079482130000003E-3</v>
          </cell>
          <cell r="AD281">
            <v>-41560983</v>
          </cell>
          <cell r="AF281">
            <v>22078579</v>
          </cell>
          <cell r="AG281">
            <v>22075765</v>
          </cell>
          <cell r="AH281">
            <v>2814</v>
          </cell>
          <cell r="AI281">
            <v>2</v>
          </cell>
          <cell r="AK281">
            <v>61355162</v>
          </cell>
          <cell r="AL281">
            <v>-43874078</v>
          </cell>
          <cell r="AM281">
            <v>3096654</v>
          </cell>
          <cell r="AN281">
            <v>3097047</v>
          </cell>
          <cell r="AO281">
            <v>3343267</v>
          </cell>
          <cell r="AP281">
            <v>5557022</v>
          </cell>
          <cell r="AQ281">
            <v>5774335</v>
          </cell>
          <cell r="AR281">
            <v>2075934</v>
          </cell>
          <cell r="AS281">
            <v>-2366521</v>
          </cell>
        </row>
        <row r="282">
          <cell r="B282" t="str">
            <v>0006</v>
          </cell>
          <cell r="C282" t="str">
            <v>UNIVERSITY OF NORTH TEXAS</v>
          </cell>
          <cell r="D282">
            <v>121043024</v>
          </cell>
          <cell r="E282">
            <v>122299564</v>
          </cell>
          <cell r="F282">
            <v>187992196</v>
          </cell>
          <cell r="G282">
            <v>69075852</v>
          </cell>
          <cell r="I282">
            <v>513768</v>
          </cell>
          <cell r="J282">
            <v>37943331</v>
          </cell>
          <cell r="K282">
            <v>7352687</v>
          </cell>
          <cell r="L282">
            <v>14440431</v>
          </cell>
          <cell r="M282">
            <v>60250217</v>
          </cell>
          <cell r="O282">
            <v>4246435</v>
          </cell>
          <cell r="P282">
            <v>15679980</v>
          </cell>
          <cell r="Q282">
            <v>6124659</v>
          </cell>
          <cell r="R282">
            <v>7954617</v>
          </cell>
          <cell r="S282">
            <v>34005691</v>
          </cell>
          <cell r="U282">
            <v>21680946</v>
          </cell>
          <cell r="V282">
            <v>-368021</v>
          </cell>
          <cell r="W282">
            <v>21312925</v>
          </cell>
          <cell r="AB282">
            <v>2.1990858859999999E-3</v>
          </cell>
          <cell r="AC282">
            <v>2.3526781279999999E-3</v>
          </cell>
          <cell r="AD282">
            <v>5816381</v>
          </cell>
          <cell r="AF282">
            <v>8234657</v>
          </cell>
          <cell r="AG282">
            <v>8233607</v>
          </cell>
          <cell r="AH282">
            <v>1050</v>
          </cell>
          <cell r="AI282">
            <v>1</v>
          </cell>
          <cell r="AK282">
            <v>14440431</v>
          </cell>
          <cell r="AL282">
            <v>-7954617</v>
          </cell>
          <cell r="AM282">
            <v>-368021</v>
          </cell>
          <cell r="AN282">
            <v>-367844</v>
          </cell>
          <cell r="AO282">
            <v>-156237</v>
          </cell>
          <cell r="AP282">
            <v>2102234</v>
          </cell>
          <cell r="AQ282">
            <v>2901457</v>
          </cell>
          <cell r="AR282">
            <v>1674932</v>
          </cell>
          <cell r="AS282">
            <v>331272</v>
          </cell>
        </row>
        <row r="283">
          <cell r="B283" t="str">
            <v>2308</v>
          </cell>
          <cell r="C283" t="str">
            <v>UNIVERSITY OF NORTH TEXAS AT DALLAS</v>
          </cell>
          <cell r="D283">
            <v>9454235</v>
          </cell>
          <cell r="E283">
            <v>9405325</v>
          </cell>
          <cell r="F283">
            <v>14457350</v>
          </cell>
          <cell r="G283">
            <v>5312209</v>
          </cell>
          <cell r="I283">
            <v>39511</v>
          </cell>
          <cell r="J283">
            <v>2917994</v>
          </cell>
          <cell r="K283">
            <v>565451</v>
          </cell>
          <cell r="L283">
            <v>2928687</v>
          </cell>
          <cell r="M283">
            <v>6451643</v>
          </cell>
          <cell r="O283">
            <v>326568</v>
          </cell>
          <cell r="P283">
            <v>1205853</v>
          </cell>
          <cell r="Q283">
            <v>471011</v>
          </cell>
          <cell r="R283">
            <v>99761</v>
          </cell>
          <cell r="S283">
            <v>2103193</v>
          </cell>
          <cell r="U283">
            <v>1667351</v>
          </cell>
          <cell r="V283">
            <v>749986</v>
          </cell>
          <cell r="W283">
            <v>2417337</v>
          </cell>
          <cell r="AB283">
            <v>1.7176267600000001E-4</v>
          </cell>
          <cell r="AC283">
            <v>1.8093034100000001E-4</v>
          </cell>
          <cell r="AD283">
            <v>347170</v>
          </cell>
          <cell r="AF283">
            <v>633278</v>
          </cell>
          <cell r="AG283">
            <v>633197</v>
          </cell>
          <cell r="AH283">
            <v>81</v>
          </cell>
          <cell r="AI283">
            <v>0</v>
          </cell>
          <cell r="AK283">
            <v>2928687</v>
          </cell>
          <cell r="AL283">
            <v>-99761</v>
          </cell>
          <cell r="AM283">
            <v>749986</v>
          </cell>
          <cell r="AN283">
            <v>749988</v>
          </cell>
          <cell r="AO283">
            <v>733906</v>
          </cell>
          <cell r="AP283">
            <v>592275</v>
          </cell>
          <cell r="AQ283">
            <v>533731</v>
          </cell>
          <cell r="AR283">
            <v>199249</v>
          </cell>
          <cell r="AS283">
            <v>19777</v>
          </cell>
        </row>
        <row r="284">
          <cell r="B284" t="str">
            <v>1892</v>
          </cell>
          <cell r="C284" t="str">
            <v>UNIVERSITY OF NORTH TEXAS HSC AT FORT WORTH</v>
          </cell>
          <cell r="D284">
            <v>34135730</v>
          </cell>
          <cell r="E284">
            <v>26275897</v>
          </cell>
          <cell r="F284">
            <v>40389871</v>
          </cell>
          <cell r="G284">
            <v>14840854</v>
          </cell>
          <cell r="I284">
            <v>110382</v>
          </cell>
          <cell r="J284">
            <v>8152074</v>
          </cell>
          <cell r="K284">
            <v>1579715</v>
          </cell>
          <cell r="L284">
            <v>0</v>
          </cell>
          <cell r="M284">
            <v>9842171</v>
          </cell>
          <cell r="O284">
            <v>912341</v>
          </cell>
          <cell r="P284">
            <v>3368823</v>
          </cell>
          <cell r="Q284">
            <v>1315875</v>
          </cell>
          <cell r="R284">
            <v>11885815</v>
          </cell>
          <cell r="S284">
            <v>17482854</v>
          </cell>
          <cell r="U284">
            <v>4658122</v>
          </cell>
          <cell r="V284">
            <v>-3310062</v>
          </cell>
          <cell r="W284">
            <v>1348060</v>
          </cell>
          <cell r="AB284">
            <v>6.2017123700000001E-4</v>
          </cell>
          <cell r="AC284">
            <v>5.0546973700000002E-4</v>
          </cell>
          <cell r="AD284">
            <v>-4343628</v>
          </cell>
          <cell r="AF284">
            <v>1769205</v>
          </cell>
          <cell r="AG284">
            <v>1768980</v>
          </cell>
          <cell r="AH284">
            <v>225</v>
          </cell>
          <cell r="AI284">
            <v>1</v>
          </cell>
          <cell r="AK284">
            <v>0</v>
          </cell>
          <cell r="AL284">
            <v>-11885815</v>
          </cell>
          <cell r="AM284">
            <v>-3310062</v>
          </cell>
          <cell r="AN284">
            <v>-3309978</v>
          </cell>
          <cell r="AO284">
            <v>-3244428</v>
          </cell>
          <cell r="AP284">
            <v>-2474274</v>
          </cell>
          <cell r="AQ284">
            <v>-1680869</v>
          </cell>
          <cell r="AR284">
            <v>-928932</v>
          </cell>
          <cell r="AS284">
            <v>-247334</v>
          </cell>
        </row>
        <row r="285">
          <cell r="B285" t="str">
            <v>2210</v>
          </cell>
          <cell r="C285" t="str">
            <v>UNIVERSITY OF NORTH TEXAS SYSTEM ADMIN</v>
          </cell>
          <cell r="D285">
            <v>27063530</v>
          </cell>
          <cell r="E285">
            <v>22497255</v>
          </cell>
          <cell r="F285">
            <v>34581549</v>
          </cell>
          <cell r="G285">
            <v>12706644</v>
          </cell>
          <cell r="I285">
            <v>94509</v>
          </cell>
          <cell r="J285">
            <v>6979753</v>
          </cell>
          <cell r="K285">
            <v>1352542</v>
          </cell>
          <cell r="L285">
            <v>5089563</v>
          </cell>
          <cell r="M285">
            <v>13516367</v>
          </cell>
          <cell r="O285">
            <v>781140</v>
          </cell>
          <cell r="P285">
            <v>2884364</v>
          </cell>
          <cell r="Q285">
            <v>1126643</v>
          </cell>
          <cell r="R285">
            <v>3384440</v>
          </cell>
          <cell r="S285">
            <v>8176587</v>
          </cell>
          <cell r="U285">
            <v>3988254</v>
          </cell>
          <cell r="V285">
            <v>1243821</v>
          </cell>
          <cell r="W285">
            <v>5232075</v>
          </cell>
          <cell r="AB285">
            <v>4.9168488899999996E-4</v>
          </cell>
          <cell r="AC285">
            <v>4.3277995399999998E-4</v>
          </cell>
          <cell r="AD285">
            <v>-2230670</v>
          </cell>
          <cell r="AF285">
            <v>1514782</v>
          </cell>
          <cell r="AG285">
            <v>1514589</v>
          </cell>
          <cell r="AH285">
            <v>193</v>
          </cell>
          <cell r="AI285">
            <v>-1</v>
          </cell>
          <cell r="AK285">
            <v>5089563</v>
          </cell>
          <cell r="AL285">
            <v>-3384440</v>
          </cell>
          <cell r="AM285">
            <v>1243821</v>
          </cell>
          <cell r="AN285">
            <v>1243830</v>
          </cell>
          <cell r="AO285">
            <v>1183174</v>
          </cell>
          <cell r="AP285">
            <v>397631</v>
          </cell>
          <cell r="AQ285">
            <v>-430133</v>
          </cell>
          <cell r="AR285">
            <v>-562363</v>
          </cell>
          <cell r="AS285">
            <v>-127016</v>
          </cell>
        </row>
        <row r="286">
          <cell r="B286" t="str">
            <v>0005</v>
          </cell>
          <cell r="C286" t="str">
            <v>UNIVERSITY OF TEXAS AT ARLINGTON</v>
          </cell>
          <cell r="D286">
            <v>159235076</v>
          </cell>
          <cell r="E286">
            <v>117307262</v>
          </cell>
          <cell r="F286">
            <v>180318302</v>
          </cell>
          <cell r="G286">
            <v>66256156</v>
          </cell>
          <cell r="I286">
            <v>492795</v>
          </cell>
          <cell r="J286">
            <v>36394474</v>
          </cell>
          <cell r="K286">
            <v>7052548</v>
          </cell>
          <cell r="L286">
            <v>28866013</v>
          </cell>
          <cell r="M286">
            <v>72805830</v>
          </cell>
          <cell r="O286">
            <v>4073094</v>
          </cell>
          <cell r="P286">
            <v>15039918</v>
          </cell>
          <cell r="Q286">
            <v>5874648</v>
          </cell>
          <cell r="R286">
            <v>31960325</v>
          </cell>
          <cell r="S286">
            <v>56947985</v>
          </cell>
          <cell r="U286">
            <v>20795923</v>
          </cell>
          <cell r="V286">
            <v>708117</v>
          </cell>
          <cell r="W286">
            <v>21504040</v>
          </cell>
          <cell r="AB286">
            <v>2.8929515860000002E-3</v>
          </cell>
          <cell r="AC286">
            <v>2.256641149E-3</v>
          </cell>
          <cell r="AD286">
            <v>-24096425</v>
          </cell>
          <cell r="AF286">
            <v>7898516</v>
          </cell>
          <cell r="AG286">
            <v>7897509</v>
          </cell>
          <cell r="AH286">
            <v>1007</v>
          </cell>
          <cell r="AI286">
            <v>0</v>
          </cell>
          <cell r="AK286">
            <v>28866013</v>
          </cell>
          <cell r="AL286">
            <v>-31960325</v>
          </cell>
          <cell r="AM286">
            <v>708117</v>
          </cell>
          <cell r="AN286">
            <v>708254</v>
          </cell>
          <cell r="AO286">
            <v>577143</v>
          </cell>
          <cell r="AP286">
            <v>-995779</v>
          </cell>
          <cell r="AQ286">
            <v>-1349017</v>
          </cell>
          <cell r="AR286">
            <v>-662803</v>
          </cell>
          <cell r="AS286">
            <v>-1372110</v>
          </cell>
        </row>
        <row r="287">
          <cell r="B287" t="str">
            <v>0024</v>
          </cell>
          <cell r="C287" t="str">
            <v>UNIVERSITY OF TEXAS AT AUSTIN</v>
          </cell>
          <cell r="D287">
            <v>683180331</v>
          </cell>
          <cell r="E287">
            <v>666808383</v>
          </cell>
          <cell r="F287">
            <v>1024981352</v>
          </cell>
          <cell r="G287">
            <v>376619144</v>
          </cell>
          <cell r="I287">
            <v>2801192</v>
          </cell>
          <cell r="J287">
            <v>206876708</v>
          </cell>
          <cell r="K287">
            <v>40088724</v>
          </cell>
          <cell r="L287">
            <v>34827459</v>
          </cell>
          <cell r="M287">
            <v>284594083</v>
          </cell>
          <cell r="O287">
            <v>23152645</v>
          </cell>
          <cell r="P287">
            <v>85491243</v>
          </cell>
          <cell r="Q287">
            <v>33393199</v>
          </cell>
          <cell r="R287">
            <v>23116565</v>
          </cell>
          <cell r="S287">
            <v>165153652</v>
          </cell>
          <cell r="U287">
            <v>118210039</v>
          </cell>
          <cell r="V287">
            <v>-3958453</v>
          </cell>
          <cell r="W287">
            <v>114251586</v>
          </cell>
          <cell r="AB287">
            <v>1.2411886049000001E-2</v>
          </cell>
          <cell r="AC287">
            <v>1.2827400572E-2</v>
          </cell>
          <cell r="AD287">
            <v>15735110</v>
          </cell>
          <cell r="AF287">
            <v>44897448</v>
          </cell>
          <cell r="AG287">
            <v>44891725</v>
          </cell>
          <cell r="AH287">
            <v>5723</v>
          </cell>
          <cell r="AI287">
            <v>-2</v>
          </cell>
          <cell r="AK287">
            <v>34827459</v>
          </cell>
          <cell r="AL287">
            <v>-23116565</v>
          </cell>
          <cell r="AM287">
            <v>-3958453</v>
          </cell>
          <cell r="AN287">
            <v>-3957472</v>
          </cell>
          <cell r="AO287">
            <v>-2763131</v>
          </cell>
          <cell r="AP287">
            <v>8016804</v>
          </cell>
          <cell r="AQ287">
            <v>6410247</v>
          </cell>
          <cell r="AR287">
            <v>3108089</v>
          </cell>
          <cell r="AS287">
            <v>896357</v>
          </cell>
        </row>
        <row r="288">
          <cell r="B288" t="str">
            <v>1821</v>
          </cell>
          <cell r="C288" t="str">
            <v>UNIVERSITY OF TEXAS AT DALLAS</v>
          </cell>
          <cell r="D288">
            <v>132847660</v>
          </cell>
          <cell r="E288">
            <v>128119588</v>
          </cell>
          <cell r="F288">
            <v>196938418</v>
          </cell>
          <cell r="G288">
            <v>72363052</v>
          </cell>
          <cell r="I288">
            <v>538217</v>
          </cell>
          <cell r="J288">
            <v>39748988</v>
          </cell>
          <cell r="K288">
            <v>7702589</v>
          </cell>
          <cell r="L288">
            <v>7896546</v>
          </cell>
          <cell r="M288">
            <v>55886340</v>
          </cell>
          <cell r="O288">
            <v>4448515</v>
          </cell>
          <cell r="P288">
            <v>16426162</v>
          </cell>
          <cell r="Q288">
            <v>6416120</v>
          </cell>
          <cell r="R288">
            <v>5338043</v>
          </cell>
          <cell r="S288">
            <v>32628840</v>
          </cell>
          <cell r="U288">
            <v>22712704</v>
          </cell>
          <cell r="V288">
            <v>-1036068</v>
          </cell>
          <cell r="W288">
            <v>21676636</v>
          </cell>
          <cell r="AB288">
            <v>2.4135501950000001E-3</v>
          </cell>
          <cell r="AC288">
            <v>2.464637987E-3</v>
          </cell>
          <cell r="AD288">
            <v>1934642</v>
          </cell>
          <cell r="AF288">
            <v>8626530</v>
          </cell>
          <cell r="AG288">
            <v>8625430</v>
          </cell>
          <cell r="AH288">
            <v>1100</v>
          </cell>
          <cell r="AI288">
            <v>-1</v>
          </cell>
          <cell r="AK288">
            <v>7896546</v>
          </cell>
          <cell r="AL288">
            <v>-5338043</v>
          </cell>
          <cell r="AM288">
            <v>-1036068</v>
          </cell>
          <cell r="AN288">
            <v>-1035872</v>
          </cell>
          <cell r="AO288">
            <v>-760587</v>
          </cell>
          <cell r="AP288">
            <v>1709227</v>
          </cell>
          <cell r="AQ288">
            <v>1485673</v>
          </cell>
          <cell r="AR288">
            <v>1049833</v>
          </cell>
          <cell r="AS288">
            <v>110229</v>
          </cell>
        </row>
        <row r="289">
          <cell r="B289" t="str">
            <v>0021</v>
          </cell>
          <cell r="C289" t="str">
            <v>UNIVERSITY OF TEXAS AT EL PASO</v>
          </cell>
          <cell r="D289">
            <v>52397823</v>
          </cell>
          <cell r="E289">
            <v>53386303</v>
          </cell>
          <cell r="F289">
            <v>82062503</v>
          </cell>
          <cell r="G289">
            <v>30153046</v>
          </cell>
          <cell r="I289">
            <v>224270</v>
          </cell>
          <cell r="J289">
            <v>16563053</v>
          </cell>
          <cell r="K289">
            <v>3209601</v>
          </cell>
          <cell r="L289">
            <v>6409463</v>
          </cell>
          <cell r="M289">
            <v>26406387</v>
          </cell>
          <cell r="O289">
            <v>1853657</v>
          </cell>
          <cell r="P289">
            <v>6844637</v>
          </cell>
          <cell r="Q289">
            <v>2673541</v>
          </cell>
          <cell r="R289">
            <v>6079613</v>
          </cell>
          <cell r="S289">
            <v>17451448</v>
          </cell>
          <cell r="U289">
            <v>9464184</v>
          </cell>
          <cell r="V289">
            <v>-255422</v>
          </cell>
          <cell r="W289">
            <v>9208762</v>
          </cell>
          <cell r="AB289">
            <v>9.5195334999999997E-4</v>
          </cell>
          <cell r="AC289">
            <v>1.026992921E-3</v>
          </cell>
          <cell r="AD289">
            <v>2841672</v>
          </cell>
          <cell r="AF289">
            <v>3594599</v>
          </cell>
          <cell r="AG289">
            <v>3594141</v>
          </cell>
          <cell r="AH289">
            <v>458</v>
          </cell>
          <cell r="AI289">
            <v>-2</v>
          </cell>
          <cell r="AK289">
            <v>6409463</v>
          </cell>
          <cell r="AL289">
            <v>-6079613</v>
          </cell>
          <cell r="AM289">
            <v>-255422</v>
          </cell>
          <cell r="AN289">
            <v>-255342</v>
          </cell>
          <cell r="AO289">
            <v>-168733</v>
          </cell>
          <cell r="AP289">
            <v>577847</v>
          </cell>
          <cell r="AQ289">
            <v>187692</v>
          </cell>
          <cell r="AR289">
            <v>-173458</v>
          </cell>
          <cell r="AS289">
            <v>161844</v>
          </cell>
        </row>
        <row r="290">
          <cell r="B290" t="str">
            <v>1847</v>
          </cell>
          <cell r="C290" t="str">
            <v>UNIVERSITY OF TEXAS AT SAN ANTONIO</v>
          </cell>
          <cell r="D290">
            <v>135196036</v>
          </cell>
          <cell r="E290">
            <v>84634408</v>
          </cell>
          <cell r="F290">
            <v>130095379</v>
          </cell>
          <cell r="G290">
            <v>47802246</v>
          </cell>
          <cell r="I290">
            <v>355540</v>
          </cell>
          <cell r="J290">
            <v>26257750</v>
          </cell>
          <cell r="K290">
            <v>5088246</v>
          </cell>
          <cell r="L290">
            <v>24794150</v>
          </cell>
          <cell r="M290">
            <v>56495686</v>
          </cell>
          <cell r="O290">
            <v>2938641</v>
          </cell>
          <cell r="P290">
            <v>10850944</v>
          </cell>
          <cell r="Q290">
            <v>4238419</v>
          </cell>
          <cell r="R290">
            <v>47465721</v>
          </cell>
          <cell r="S290">
            <v>65493725</v>
          </cell>
          <cell r="U290">
            <v>15003766</v>
          </cell>
          <cell r="V290">
            <v>-3469050</v>
          </cell>
          <cell r="W290">
            <v>11534716</v>
          </cell>
          <cell r="AB290">
            <v>2.4562150199999998E-3</v>
          </cell>
          <cell r="AC290">
            <v>1.6281130789999999E-3</v>
          </cell>
          <cell r="AD290">
            <v>-31359373</v>
          </cell>
          <cell r="AF290">
            <v>5698592</v>
          </cell>
          <cell r="AG290">
            <v>5697866</v>
          </cell>
          <cell r="AH290">
            <v>726</v>
          </cell>
          <cell r="AI290">
            <v>-1</v>
          </cell>
          <cell r="AK290">
            <v>24794150</v>
          </cell>
          <cell r="AL290">
            <v>-47465721</v>
          </cell>
          <cell r="AM290">
            <v>-3469050</v>
          </cell>
          <cell r="AN290">
            <v>-3468917</v>
          </cell>
          <cell r="AO290">
            <v>-3736810</v>
          </cell>
          <cell r="AP290">
            <v>-6304668</v>
          </cell>
          <cell r="AQ290">
            <v>-5094190</v>
          </cell>
          <cell r="AR290">
            <v>-2281276</v>
          </cell>
          <cell r="AS290">
            <v>-1785710</v>
          </cell>
        </row>
        <row r="291">
          <cell r="B291" t="str">
            <v>1857</v>
          </cell>
          <cell r="C291" t="str">
            <v>UNIVERSITY OF TEXAS AT TYLER</v>
          </cell>
          <cell r="D291">
            <v>41691830</v>
          </cell>
          <cell r="E291">
            <v>26161345</v>
          </cell>
          <cell r="F291">
            <v>40213788</v>
          </cell>
          <cell r="G291">
            <v>14776154</v>
          </cell>
          <cell r="I291">
            <v>109901</v>
          </cell>
          <cell r="J291">
            <v>8116534</v>
          </cell>
          <cell r="K291">
            <v>1572828</v>
          </cell>
          <cell r="L291">
            <v>7189781</v>
          </cell>
          <cell r="M291">
            <v>16989044</v>
          </cell>
          <cell r="O291">
            <v>908363</v>
          </cell>
          <cell r="P291">
            <v>3354136</v>
          </cell>
          <cell r="Q291">
            <v>1310138</v>
          </cell>
          <cell r="R291">
            <v>8421230</v>
          </cell>
          <cell r="S291">
            <v>13993867</v>
          </cell>
          <cell r="U291">
            <v>4637815</v>
          </cell>
          <cell r="V291">
            <v>32117</v>
          </cell>
          <cell r="W291">
            <v>4669932</v>
          </cell>
          <cell r="AB291">
            <v>7.5744898399999995E-4</v>
          </cell>
          <cell r="AC291">
            <v>5.0326609899999997E-4</v>
          </cell>
          <cell r="AD291">
            <v>-9625646</v>
          </cell>
          <cell r="AF291">
            <v>1761492</v>
          </cell>
          <cell r="AG291">
            <v>1761267</v>
          </cell>
          <cell r="AH291">
            <v>225</v>
          </cell>
          <cell r="AI291">
            <v>0</v>
          </cell>
          <cell r="AK291">
            <v>7189781</v>
          </cell>
          <cell r="AL291">
            <v>-8421230</v>
          </cell>
          <cell r="AM291">
            <v>32117</v>
          </cell>
          <cell r="AN291">
            <v>32152</v>
          </cell>
          <cell r="AO291">
            <v>48389</v>
          </cell>
          <cell r="AP291">
            <v>139956</v>
          </cell>
          <cell r="AQ291">
            <v>-130438</v>
          </cell>
          <cell r="AR291">
            <v>-773391</v>
          </cell>
          <cell r="AS291">
            <v>-548117</v>
          </cell>
        </row>
        <row r="292">
          <cell r="B292" t="str">
            <v>1899</v>
          </cell>
          <cell r="C292" t="str">
            <v>UNIVERSITY OF TEXAS HEALTH CTR AT TYLER</v>
          </cell>
          <cell r="D292">
            <v>88875278</v>
          </cell>
          <cell r="E292">
            <v>59944075</v>
          </cell>
          <cell r="F292">
            <v>92142751</v>
          </cell>
          <cell r="G292">
            <v>33856932</v>
          </cell>
          <cell r="I292">
            <v>251819</v>
          </cell>
          <cell r="J292">
            <v>18597596</v>
          </cell>
          <cell r="K292">
            <v>3603856</v>
          </cell>
          <cell r="L292">
            <v>19895580</v>
          </cell>
          <cell r="M292">
            <v>42348851</v>
          </cell>
          <cell r="O292">
            <v>2081353</v>
          </cell>
          <cell r="P292">
            <v>7685407</v>
          </cell>
          <cell r="Q292">
            <v>3001948</v>
          </cell>
          <cell r="R292">
            <v>14873637</v>
          </cell>
          <cell r="S292">
            <v>27642345</v>
          </cell>
          <cell r="U292">
            <v>10626728</v>
          </cell>
          <cell r="V292">
            <v>1720069</v>
          </cell>
          <cell r="W292">
            <v>12346797</v>
          </cell>
          <cell r="AB292">
            <v>1.6146685950000001E-3</v>
          </cell>
          <cell r="AC292">
            <v>1.1531448630000001E-3</v>
          </cell>
          <cell r="AD292">
            <v>-17477431</v>
          </cell>
          <cell r="AF292">
            <v>4036146</v>
          </cell>
          <cell r="AG292">
            <v>4035632</v>
          </cell>
          <cell r="AH292">
            <v>514</v>
          </cell>
          <cell r="AI292">
            <v>1</v>
          </cell>
          <cell r="AK292">
            <v>19895580</v>
          </cell>
          <cell r="AL292">
            <v>-14873637</v>
          </cell>
          <cell r="AM292">
            <v>1720069</v>
          </cell>
          <cell r="AN292">
            <v>1720125</v>
          </cell>
          <cell r="AO292">
            <v>1728253</v>
          </cell>
          <cell r="AP292">
            <v>1704928</v>
          </cell>
          <cell r="AQ292">
            <v>1257535</v>
          </cell>
          <cell r="AR292">
            <v>-393676</v>
          </cell>
          <cell r="AS292">
            <v>-995222</v>
          </cell>
        </row>
        <row r="293">
          <cell r="B293" t="str">
            <v>1875</v>
          </cell>
          <cell r="C293" t="str">
            <v>UNIVERSITY OF TEXAS HSC AT HOUSTON</v>
          </cell>
          <cell r="D293">
            <v>319018919</v>
          </cell>
          <cell r="E293">
            <v>312220416</v>
          </cell>
          <cell r="F293">
            <v>479928135</v>
          </cell>
          <cell r="G293">
            <v>176344792</v>
          </cell>
          <cell r="I293">
            <v>1311605</v>
          </cell>
          <cell r="J293">
            <v>96866107</v>
          </cell>
          <cell r="K293">
            <v>18770787</v>
          </cell>
          <cell r="L293">
            <v>24433850</v>
          </cell>
          <cell r="M293">
            <v>141382349</v>
          </cell>
          <cell r="O293">
            <v>10840788</v>
          </cell>
          <cell r="P293">
            <v>40029658</v>
          </cell>
          <cell r="Q293">
            <v>15635734</v>
          </cell>
          <cell r="R293">
            <v>9740925</v>
          </cell>
          <cell r="S293">
            <v>76247105</v>
          </cell>
          <cell r="U293">
            <v>55349615</v>
          </cell>
          <cell r="V293">
            <v>4445675</v>
          </cell>
          <cell r="W293">
            <v>59795290</v>
          </cell>
          <cell r="AB293">
            <v>5.7958730499999998E-3</v>
          </cell>
          <cell r="AC293">
            <v>6.0061877469999997E-3</v>
          </cell>
          <cell r="AD293">
            <v>7964402</v>
          </cell>
          <cell r="AF293">
            <v>21022381</v>
          </cell>
          <cell r="AG293">
            <v>21019702</v>
          </cell>
          <cell r="AH293">
            <v>2679</v>
          </cell>
          <cell r="AI293">
            <v>1</v>
          </cell>
          <cell r="AK293">
            <v>24433850</v>
          </cell>
          <cell r="AL293">
            <v>-9740925</v>
          </cell>
          <cell r="AM293">
            <v>4445675</v>
          </cell>
          <cell r="AN293">
            <v>4446038</v>
          </cell>
          <cell r="AO293">
            <v>4506802</v>
          </cell>
          <cell r="AP293">
            <v>4232429</v>
          </cell>
          <cell r="AQ293">
            <v>1020402</v>
          </cell>
          <cell r="AR293">
            <v>33570</v>
          </cell>
          <cell r="AS293">
            <v>453684</v>
          </cell>
        </row>
        <row r="294">
          <cell r="B294" t="str">
            <v>1874</v>
          </cell>
          <cell r="C294" t="str">
            <v>UNIVERSITY OF TEXAS HSC AT SAN ANTONIO</v>
          </cell>
          <cell r="D294">
            <v>263733823</v>
          </cell>
          <cell r="E294">
            <v>181707593</v>
          </cell>
          <cell r="F294">
            <v>279310967</v>
          </cell>
          <cell r="G294">
            <v>102630021</v>
          </cell>
          <cell r="I294">
            <v>763334</v>
          </cell>
          <cell r="J294">
            <v>56374619</v>
          </cell>
          <cell r="K294">
            <v>10924316</v>
          </cell>
          <cell r="L294">
            <v>41540410</v>
          </cell>
          <cell r="M294">
            <v>109602679</v>
          </cell>
          <cell r="O294">
            <v>6309176</v>
          </cell>
          <cell r="P294">
            <v>23296660</v>
          </cell>
          <cell r="Q294">
            <v>9099762</v>
          </cell>
          <cell r="R294">
            <v>46058067</v>
          </cell>
          <cell r="S294">
            <v>84763665</v>
          </cell>
          <cell r="U294">
            <v>32212645</v>
          </cell>
          <cell r="V294">
            <v>-1163060</v>
          </cell>
          <cell r="W294">
            <v>31049585</v>
          </cell>
          <cell r="AB294">
            <v>4.7914642920000002E-3</v>
          </cell>
          <cell r="AC294">
            <v>3.49551106E-3</v>
          </cell>
          <cell r="AD294">
            <v>-49076423</v>
          </cell>
          <cell r="AF294">
            <v>12234710</v>
          </cell>
          <cell r="AG294">
            <v>12233151</v>
          </cell>
          <cell r="AH294">
            <v>1559</v>
          </cell>
          <cell r="AI294">
            <v>2</v>
          </cell>
          <cell r="AK294">
            <v>41540410</v>
          </cell>
          <cell r="AL294">
            <v>-46058067</v>
          </cell>
          <cell r="AM294">
            <v>-1163060</v>
          </cell>
          <cell r="AN294">
            <v>-1162807</v>
          </cell>
          <cell r="AO294">
            <v>-919340</v>
          </cell>
          <cell r="AP294">
            <v>1288867</v>
          </cell>
          <cell r="AQ294">
            <v>1143018</v>
          </cell>
          <cell r="AR294">
            <v>-2072837</v>
          </cell>
          <cell r="AS294">
            <v>-2794558</v>
          </cell>
        </row>
        <row r="295">
          <cell r="B295" t="str">
            <v>1389</v>
          </cell>
          <cell r="C295" t="str">
            <v>UNIVERSITY OF TEXAS MD ANDERSON CANCER CENTER</v>
          </cell>
          <cell r="D295">
            <v>1435825877</v>
          </cell>
          <cell r="E295">
            <v>1423272734</v>
          </cell>
          <cell r="F295">
            <v>2187776951</v>
          </cell>
          <cell r="G295">
            <v>803876755</v>
          </cell>
          <cell r="I295">
            <v>5979019</v>
          </cell>
          <cell r="J295">
            <v>441569101</v>
          </cell>
          <cell r="K295">
            <v>85567592</v>
          </cell>
          <cell r="L295">
            <v>50380550</v>
          </cell>
          <cell r="M295">
            <v>583496262</v>
          </cell>
          <cell r="O295">
            <v>49418288</v>
          </cell>
          <cell r="P295">
            <v>182477244</v>
          </cell>
          <cell r="Q295">
            <v>71276292</v>
          </cell>
          <cell r="R295">
            <v>67197774</v>
          </cell>
          <cell r="S295">
            <v>370369598</v>
          </cell>
          <cell r="U295">
            <v>252314052</v>
          </cell>
          <cell r="V295">
            <v>-13213313</v>
          </cell>
          <cell r="W295">
            <v>239100739</v>
          </cell>
          <cell r="AB295">
            <v>2.6085802458999999E-2</v>
          </cell>
          <cell r="AC295">
            <v>2.737951404E-2</v>
          </cell>
          <cell r="AD295">
            <v>48991534</v>
          </cell>
          <cell r="AF295">
            <v>95831599</v>
          </cell>
          <cell r="AG295">
            <v>95819384</v>
          </cell>
          <cell r="AH295">
            <v>12215</v>
          </cell>
          <cell r="AI295">
            <v>-2</v>
          </cell>
          <cell r="AK295">
            <v>50380550</v>
          </cell>
          <cell r="AL295">
            <v>-67197774</v>
          </cell>
          <cell r="AM295">
            <v>-13213313</v>
          </cell>
          <cell r="AN295">
            <v>-13211173</v>
          </cell>
          <cell r="AO295">
            <v>-11775306</v>
          </cell>
          <cell r="AP295">
            <v>516253</v>
          </cell>
          <cell r="AQ295">
            <v>-481443</v>
          </cell>
          <cell r="AR295">
            <v>5343934</v>
          </cell>
          <cell r="AS295">
            <v>2790511</v>
          </cell>
        </row>
        <row r="296">
          <cell r="B296" t="str">
            <v>0025</v>
          </cell>
          <cell r="C296" t="str">
            <v>UNIVERSITY OF TEXAS MEDICAL BRANCH AT GALVESTON</v>
          </cell>
          <cell r="D296">
            <v>487685747</v>
          </cell>
          <cell r="E296">
            <v>445030398</v>
          </cell>
          <cell r="F296">
            <v>684076371</v>
          </cell>
          <cell r="G296">
            <v>251357020</v>
          </cell>
          <cell r="I296">
            <v>1869526</v>
          </cell>
          <cell r="J296">
            <v>138070285</v>
          </cell>
          <cell r="K296">
            <v>26755364</v>
          </cell>
          <cell r="L296">
            <v>35816650</v>
          </cell>
          <cell r="M296">
            <v>202511825</v>
          </cell>
          <cell r="O296">
            <v>15452162</v>
          </cell>
          <cell r="P296">
            <v>57057174</v>
          </cell>
          <cell r="Q296">
            <v>22286745</v>
          </cell>
          <cell r="R296">
            <v>15531318</v>
          </cell>
          <cell r="S296">
            <v>110327399</v>
          </cell>
          <cell r="U296">
            <v>78893820</v>
          </cell>
          <cell r="V296">
            <v>3897245</v>
          </cell>
          <cell r="W296">
            <v>82791065</v>
          </cell>
          <cell r="AB296">
            <v>8.8601788509999994E-3</v>
          </cell>
          <cell r="AC296">
            <v>8.5610549130000005E-3</v>
          </cell>
          <cell r="AD296">
            <v>-11327517</v>
          </cell>
          <cell r="AF296">
            <v>29964724</v>
          </cell>
          <cell r="AG296">
            <v>29960905</v>
          </cell>
          <cell r="AH296">
            <v>3819</v>
          </cell>
          <cell r="AI296">
            <v>1</v>
          </cell>
          <cell r="AK296">
            <v>35816650</v>
          </cell>
          <cell r="AL296">
            <v>-15531318</v>
          </cell>
          <cell r="AM296">
            <v>3897245</v>
          </cell>
          <cell r="AN296">
            <v>3897796</v>
          </cell>
          <cell r="AO296">
            <v>4211577</v>
          </cell>
          <cell r="AP296">
            <v>6495501</v>
          </cell>
          <cell r="AQ296">
            <v>4423440</v>
          </cell>
          <cell r="AR296">
            <v>1901843</v>
          </cell>
          <cell r="AS296">
            <v>-644825</v>
          </cell>
        </row>
        <row r="297">
          <cell r="B297" t="str">
            <v>1854</v>
          </cell>
          <cell r="C297" t="str">
            <v>UNIVERSITY OF TEXAS PERMIAN BASIN</v>
          </cell>
          <cell r="D297">
            <v>19949436</v>
          </cell>
          <cell r="E297">
            <v>15462428</v>
          </cell>
          <cell r="F297">
            <v>23767998</v>
          </cell>
          <cell r="G297">
            <v>8733313</v>
          </cell>
          <cell r="I297">
            <v>64956</v>
          </cell>
          <cell r="J297">
            <v>4797204</v>
          </cell>
          <cell r="K297">
            <v>929606</v>
          </cell>
          <cell r="L297">
            <v>6204375</v>
          </cell>
          <cell r="M297">
            <v>11996141</v>
          </cell>
          <cell r="O297">
            <v>536880</v>
          </cell>
          <cell r="P297">
            <v>1982432</v>
          </cell>
          <cell r="Q297">
            <v>774345</v>
          </cell>
          <cell r="R297">
            <v>4943815</v>
          </cell>
          <cell r="S297">
            <v>8237472</v>
          </cell>
          <cell r="U297">
            <v>2741139</v>
          </cell>
          <cell r="V297">
            <v>344909</v>
          </cell>
          <cell r="W297">
            <v>3086048</v>
          </cell>
          <cell r="AB297">
            <v>3.6243742799999998E-4</v>
          </cell>
          <cell r="AC297">
            <v>2.9745089999999997E-4</v>
          </cell>
          <cell r="AD297">
            <v>-2460973</v>
          </cell>
          <cell r="AF297">
            <v>1041114</v>
          </cell>
          <cell r="AG297">
            <v>1040981</v>
          </cell>
          <cell r="AH297">
            <v>133</v>
          </cell>
          <cell r="AI297">
            <v>-1</v>
          </cell>
          <cell r="AK297">
            <v>6204375</v>
          </cell>
          <cell r="AL297">
            <v>-4943815</v>
          </cell>
          <cell r="AM297">
            <v>344909</v>
          </cell>
          <cell r="AN297">
            <v>344922</v>
          </cell>
          <cell r="AO297">
            <v>282830</v>
          </cell>
          <cell r="AP297">
            <v>-61141</v>
          </cell>
          <cell r="AQ297">
            <v>667866</v>
          </cell>
          <cell r="AR297">
            <v>166214</v>
          </cell>
          <cell r="AS297">
            <v>-140131</v>
          </cell>
        </row>
        <row r="298">
          <cell r="B298" t="str">
            <v>1545</v>
          </cell>
          <cell r="C298" t="str">
            <v>UNIVERSITY OF TEXAS SW MEDICAL CENTER</v>
          </cell>
          <cell r="D298">
            <v>947545238</v>
          </cell>
          <cell r="E298">
            <v>866979999</v>
          </cell>
          <cell r="F298">
            <v>1332674204</v>
          </cell>
          <cell r="G298">
            <v>489677805</v>
          </cell>
          <cell r="I298">
            <v>3642092</v>
          </cell>
          <cell r="J298">
            <v>268979774</v>
          </cell>
          <cell r="K298">
            <v>52123103</v>
          </cell>
          <cell r="L298">
            <v>81020235</v>
          </cell>
          <cell r="M298">
            <v>405765204</v>
          </cell>
          <cell r="O298">
            <v>30102921</v>
          </cell>
          <cell r="P298">
            <v>111155168</v>
          </cell>
          <cell r="Q298">
            <v>43417624</v>
          </cell>
          <cell r="R298">
            <v>26166417</v>
          </cell>
          <cell r="S298">
            <v>210842130</v>
          </cell>
          <cell r="U298">
            <v>153695937</v>
          </cell>
          <cell r="V298">
            <v>12821423</v>
          </cell>
          <cell r="W298">
            <v>166517360</v>
          </cell>
          <cell r="AB298">
            <v>1.7214815732E-2</v>
          </cell>
          <cell r="AC298">
            <v>1.6678104259000001E-2</v>
          </cell>
          <cell r="AD298">
            <v>-20324714</v>
          </cell>
          <cell r="AF298">
            <v>58375375</v>
          </cell>
          <cell r="AG298">
            <v>58367935</v>
          </cell>
          <cell r="AH298">
            <v>7440</v>
          </cell>
          <cell r="AI298">
            <v>1</v>
          </cell>
          <cell r="AK298">
            <v>81020235</v>
          </cell>
          <cell r="AL298">
            <v>-26166417</v>
          </cell>
          <cell r="AM298">
            <v>12821423</v>
          </cell>
          <cell r="AN298">
            <v>12822421</v>
          </cell>
          <cell r="AO298">
            <v>13298818</v>
          </cell>
          <cell r="AP298">
            <v>16176079</v>
          </cell>
          <cell r="AQ298">
            <v>10281149</v>
          </cell>
          <cell r="AR298">
            <v>3432314</v>
          </cell>
          <cell r="AS298">
            <v>-1156963</v>
          </cell>
        </row>
        <row r="299">
          <cell r="B299" t="str">
            <v>2331</v>
          </cell>
          <cell r="C299" t="str">
            <v>UNIVERSITY OF TEXAS SYSTEM</v>
          </cell>
          <cell r="D299">
            <v>59644640</v>
          </cell>
          <cell r="E299">
            <v>52555789</v>
          </cell>
          <cell r="F299">
            <v>80785883</v>
          </cell>
          <cell r="G299">
            <v>29683965</v>
          </cell>
          <cell r="I299">
            <v>220781</v>
          </cell>
          <cell r="J299">
            <v>16305387</v>
          </cell>
          <cell r="K299">
            <v>3159670</v>
          </cell>
          <cell r="L299">
            <v>10156596</v>
          </cell>
          <cell r="M299">
            <v>29842434</v>
          </cell>
          <cell r="O299">
            <v>1824820</v>
          </cell>
          <cell r="P299">
            <v>6738157</v>
          </cell>
          <cell r="Q299">
            <v>2631949</v>
          </cell>
          <cell r="R299">
            <v>7787804</v>
          </cell>
          <cell r="S299">
            <v>18982730</v>
          </cell>
          <cell r="U299">
            <v>9316952</v>
          </cell>
          <cell r="V299">
            <v>2718200</v>
          </cell>
          <cell r="W299">
            <v>12035152</v>
          </cell>
          <cell r="AB299">
            <v>1.0836120939999999E-3</v>
          </cell>
          <cell r="AC299">
            <v>1.011016328E-3</v>
          </cell>
          <cell r="AD299">
            <v>-2749127</v>
          </cell>
          <cell r="AF299">
            <v>3538679</v>
          </cell>
          <cell r="AG299">
            <v>3538228</v>
          </cell>
          <cell r="AH299">
            <v>451</v>
          </cell>
          <cell r="AI299">
            <v>-2</v>
          </cell>
          <cell r="AK299">
            <v>10156596</v>
          </cell>
          <cell r="AL299">
            <v>-7787804</v>
          </cell>
          <cell r="AM299">
            <v>2718200</v>
          </cell>
          <cell r="AN299">
            <v>2718224</v>
          </cell>
          <cell r="AO299">
            <v>2461244</v>
          </cell>
          <cell r="AP299">
            <v>-204313</v>
          </cell>
          <cell r="AQ299">
            <v>-1247631</v>
          </cell>
          <cell r="AR299">
            <v>-1202210</v>
          </cell>
          <cell r="AS299">
            <v>-156522</v>
          </cell>
        </row>
        <row r="300">
          <cell r="B300" t="str">
            <v>2343</v>
          </cell>
          <cell r="C300" t="str">
            <v>UT RIO GRANDE VALLEY</v>
          </cell>
          <cell r="D300">
            <v>92709453</v>
          </cell>
          <cell r="E300">
            <v>83879594</v>
          </cell>
          <cell r="F300">
            <v>128935121</v>
          </cell>
          <cell r="G300">
            <v>47375921</v>
          </cell>
          <cell r="I300">
            <v>352369</v>
          </cell>
          <cell r="J300">
            <v>26023570</v>
          </cell>
          <cell r="K300">
            <v>5042867</v>
          </cell>
          <cell r="L300">
            <v>9663550</v>
          </cell>
          <cell r="M300">
            <v>41082356</v>
          </cell>
          <cell r="O300">
            <v>2912433</v>
          </cell>
          <cell r="P300">
            <v>10754170</v>
          </cell>
          <cell r="Q300">
            <v>4200619</v>
          </cell>
          <cell r="R300">
            <v>5986329</v>
          </cell>
          <cell r="S300">
            <v>23853551</v>
          </cell>
          <cell r="U300">
            <v>14869954</v>
          </cell>
          <cell r="V300">
            <v>1900259</v>
          </cell>
          <cell r="W300">
            <v>16770213</v>
          </cell>
          <cell r="AB300">
            <v>1.6843271359999999E-3</v>
          </cell>
          <cell r="AC300">
            <v>1.613592721E-3</v>
          </cell>
          <cell r="AD300">
            <v>-2678640</v>
          </cell>
          <cell r="AF300">
            <v>5647769</v>
          </cell>
          <cell r="AG300">
            <v>5647049</v>
          </cell>
          <cell r="AH300">
            <v>720</v>
          </cell>
          <cell r="AI300">
            <v>0</v>
          </cell>
          <cell r="AK300">
            <v>9663550</v>
          </cell>
          <cell r="AL300">
            <v>-5986329</v>
          </cell>
          <cell r="AM300">
            <v>1900259</v>
          </cell>
          <cell r="AN300">
            <v>1900341</v>
          </cell>
          <cell r="AO300">
            <v>1820211</v>
          </cell>
          <cell r="AP300">
            <v>643560</v>
          </cell>
          <cell r="AQ300">
            <v>-530267</v>
          </cell>
          <cell r="AR300">
            <v>-4128</v>
          </cell>
          <cell r="AS300">
            <v>-152496</v>
          </cell>
        </row>
        <row r="301">
          <cell r="B301" t="str">
            <v>0026</v>
          </cell>
          <cell r="C301" t="str">
            <v>WEST TEXAS A &amp; M UNIVERSITY</v>
          </cell>
          <cell r="D301">
            <v>20663064</v>
          </cell>
          <cell r="E301">
            <v>17210174</v>
          </cell>
          <cell r="F301">
            <v>26454537</v>
          </cell>
          <cell r="G301">
            <v>9720455</v>
          </cell>
          <cell r="I301">
            <v>72298</v>
          </cell>
          <cell r="J301">
            <v>5339441</v>
          </cell>
          <cell r="K301">
            <v>1034681</v>
          </cell>
          <cell r="L301">
            <v>3536730</v>
          </cell>
          <cell r="M301">
            <v>9983150</v>
          </cell>
          <cell r="O301">
            <v>597565</v>
          </cell>
          <cell r="P301">
            <v>2206510</v>
          </cell>
          <cell r="Q301">
            <v>861871</v>
          </cell>
          <cell r="R301">
            <v>6791521</v>
          </cell>
          <cell r="S301">
            <v>10457467</v>
          </cell>
          <cell r="U301">
            <v>3050974</v>
          </cell>
          <cell r="V301">
            <v>-575047</v>
          </cell>
          <cell r="W301">
            <v>2475927</v>
          </cell>
          <cell r="AB301">
            <v>3.7540248500000001E-4</v>
          </cell>
          <cell r="AC301">
            <v>3.3107231400000001E-4</v>
          </cell>
          <cell r="AD301">
            <v>-1678738</v>
          </cell>
          <cell r="AF301">
            <v>1158793</v>
          </cell>
          <cell r="AG301">
            <v>1158645</v>
          </cell>
          <cell r="AH301">
            <v>148</v>
          </cell>
          <cell r="AI301">
            <v>1</v>
          </cell>
          <cell r="AK301">
            <v>3536730</v>
          </cell>
          <cell r="AL301">
            <v>-6791521</v>
          </cell>
          <cell r="AM301">
            <v>-575047</v>
          </cell>
          <cell r="AN301">
            <v>-575018</v>
          </cell>
          <cell r="AO301">
            <v>-536729</v>
          </cell>
          <cell r="AP301">
            <v>-475342</v>
          </cell>
          <cell r="AQ301">
            <v>-1201709</v>
          </cell>
          <cell r="AR301">
            <v>-370408</v>
          </cell>
          <cell r="AS301">
            <v>-95585</v>
          </cell>
        </row>
        <row r="302">
          <cell r="B302" t="str">
            <v>0300</v>
          </cell>
          <cell r="C302" t="str">
            <v>ABBOTT ISD</v>
          </cell>
          <cell r="D302">
            <v>610414</v>
          </cell>
          <cell r="E302">
            <v>579904</v>
          </cell>
          <cell r="F302">
            <v>891396</v>
          </cell>
          <cell r="G302">
            <v>327535</v>
          </cell>
          <cell r="I302">
            <v>2436</v>
          </cell>
          <cell r="J302">
            <v>179915</v>
          </cell>
          <cell r="K302">
            <v>34864</v>
          </cell>
          <cell r="L302">
            <v>47971</v>
          </cell>
          <cell r="M302">
            <v>265186</v>
          </cell>
          <cell r="O302">
            <v>20135</v>
          </cell>
          <cell r="P302">
            <v>74349</v>
          </cell>
          <cell r="Q302">
            <v>29041</v>
          </cell>
          <cell r="R302">
            <v>26745</v>
          </cell>
          <cell r="S302">
            <v>150270</v>
          </cell>
          <cell r="U302">
            <v>102804</v>
          </cell>
          <cell r="V302">
            <v>17224</v>
          </cell>
          <cell r="W302">
            <v>120028</v>
          </cell>
          <cell r="AB302">
            <v>1.1089880000000001E-5</v>
          </cell>
          <cell r="AC302">
            <v>1.1155616000000001E-5</v>
          </cell>
          <cell r="AD302">
            <v>2489</v>
          </cell>
          <cell r="AF302">
            <v>39046</v>
          </cell>
          <cell r="AG302">
            <v>39041</v>
          </cell>
          <cell r="AH302">
            <v>5</v>
          </cell>
          <cell r="AI302">
            <v>0</v>
          </cell>
          <cell r="AK302">
            <v>47971</v>
          </cell>
          <cell r="AL302">
            <v>-26745</v>
          </cell>
          <cell r="AM302">
            <v>17224</v>
          </cell>
          <cell r="AN302">
            <v>17222</v>
          </cell>
          <cell r="AO302">
            <v>14889</v>
          </cell>
          <cell r="AP302">
            <v>-6346</v>
          </cell>
          <cell r="AQ302">
            <v>-3807</v>
          </cell>
          <cell r="AR302">
            <v>-874</v>
          </cell>
          <cell r="AS302">
            <v>142</v>
          </cell>
        </row>
        <row r="303">
          <cell r="B303" t="str">
            <v>0301</v>
          </cell>
          <cell r="C303" t="str">
            <v>ABERNATHY ISD</v>
          </cell>
          <cell r="D303">
            <v>2239328</v>
          </cell>
          <cell r="E303">
            <v>2037713</v>
          </cell>
          <cell r="F303">
            <v>3132261</v>
          </cell>
          <cell r="G303">
            <v>1150918</v>
          </cell>
          <cell r="I303">
            <v>8560</v>
          </cell>
          <cell r="J303">
            <v>632199</v>
          </cell>
          <cell r="K303">
            <v>122508</v>
          </cell>
          <cell r="L303">
            <v>230928</v>
          </cell>
          <cell r="M303">
            <v>994195</v>
          </cell>
          <cell r="O303">
            <v>70753</v>
          </cell>
          <cell r="P303">
            <v>261254</v>
          </cell>
          <cell r="Q303">
            <v>102047</v>
          </cell>
          <cell r="R303">
            <v>57085</v>
          </cell>
          <cell r="S303">
            <v>491139</v>
          </cell>
          <cell r="U303">
            <v>361240</v>
          </cell>
          <cell r="V303">
            <v>89874</v>
          </cell>
          <cell r="W303">
            <v>451114</v>
          </cell>
          <cell r="AB303">
            <v>4.0683672000000002E-5</v>
          </cell>
          <cell r="AC303">
            <v>3.9199507000000002E-5</v>
          </cell>
          <cell r="AD303">
            <v>-56204</v>
          </cell>
          <cell r="AF303">
            <v>137203</v>
          </cell>
          <cell r="AG303">
            <v>137186</v>
          </cell>
          <cell r="AH303">
            <v>17</v>
          </cell>
          <cell r="AI303">
            <v>1</v>
          </cell>
          <cell r="AK303">
            <v>230928</v>
          </cell>
          <cell r="AL303">
            <v>-57085</v>
          </cell>
          <cell r="AM303">
            <v>89874</v>
          </cell>
          <cell r="AN303">
            <v>89874</v>
          </cell>
          <cell r="AO303">
            <v>81569</v>
          </cell>
          <cell r="AP303">
            <v>4942</v>
          </cell>
          <cell r="AQ303">
            <v>5171</v>
          </cell>
          <cell r="AR303">
            <v>-4513</v>
          </cell>
          <cell r="AS303">
            <v>-3200</v>
          </cell>
        </row>
        <row r="304">
          <cell r="B304" t="str">
            <v>0302</v>
          </cell>
          <cell r="C304" t="str">
            <v>ABILENE ISD</v>
          </cell>
          <cell r="D304">
            <v>52635247</v>
          </cell>
          <cell r="E304">
            <v>49216226</v>
          </cell>
          <cell r="F304">
            <v>75652489</v>
          </cell>
          <cell r="G304">
            <v>27797750</v>
          </cell>
          <cell r="I304">
            <v>206752</v>
          </cell>
          <cell r="J304">
            <v>15269290</v>
          </cell>
          <cell r="K304">
            <v>2958895</v>
          </cell>
          <cell r="L304">
            <v>2883526</v>
          </cell>
          <cell r="M304">
            <v>21318463</v>
          </cell>
          <cell r="O304">
            <v>1708865</v>
          </cell>
          <cell r="P304">
            <v>6309993</v>
          </cell>
          <cell r="Q304">
            <v>2464707</v>
          </cell>
          <cell r="R304">
            <v>510899</v>
          </cell>
          <cell r="S304">
            <v>10994464</v>
          </cell>
          <cell r="U304">
            <v>8724923</v>
          </cell>
          <cell r="V304">
            <v>1333590</v>
          </cell>
          <cell r="W304">
            <v>10058513</v>
          </cell>
          <cell r="AB304">
            <v>9.5626682299999996E-4</v>
          </cell>
          <cell r="AC304">
            <v>9.4677311200000002E-4</v>
          </cell>
          <cell r="AD304">
            <v>-359517</v>
          </cell>
          <cell r="AF304">
            <v>3313820</v>
          </cell>
          <cell r="AG304">
            <v>3313398</v>
          </cell>
          <cell r="AH304">
            <v>422</v>
          </cell>
          <cell r="AI304">
            <v>0</v>
          </cell>
          <cell r="AK304">
            <v>2883526</v>
          </cell>
          <cell r="AL304">
            <v>-510899</v>
          </cell>
          <cell r="AM304">
            <v>1333590</v>
          </cell>
          <cell r="AN304">
            <v>1333636</v>
          </cell>
          <cell r="AO304">
            <v>1197892</v>
          </cell>
          <cell r="AP304">
            <v>-56429</v>
          </cell>
          <cell r="AQ304">
            <v>-21226</v>
          </cell>
          <cell r="AR304">
            <v>-60797</v>
          </cell>
          <cell r="AS304">
            <v>-20449</v>
          </cell>
        </row>
        <row r="305">
          <cell r="B305" t="str">
            <v>0303</v>
          </cell>
          <cell r="C305" t="str">
            <v>ACADEMY ISD</v>
          </cell>
          <cell r="D305">
            <v>3594758</v>
          </cell>
          <cell r="E305">
            <v>3899922</v>
          </cell>
          <cell r="F305">
            <v>5994747</v>
          </cell>
          <cell r="G305">
            <v>2202710</v>
          </cell>
          <cell r="I305">
            <v>16383</v>
          </cell>
          <cell r="J305">
            <v>1209947</v>
          </cell>
          <cell r="K305">
            <v>234465</v>
          </cell>
          <cell r="L305">
            <v>704160</v>
          </cell>
          <cell r="M305">
            <v>2164955</v>
          </cell>
          <cell r="O305">
            <v>135411</v>
          </cell>
          <cell r="P305">
            <v>500007</v>
          </cell>
          <cell r="Q305">
            <v>195305</v>
          </cell>
          <cell r="R305">
            <v>35</v>
          </cell>
          <cell r="S305">
            <v>830758</v>
          </cell>
          <cell r="U305">
            <v>691368</v>
          </cell>
          <cell r="V305">
            <v>221714</v>
          </cell>
          <cell r="W305">
            <v>913082</v>
          </cell>
          <cell r="AB305">
            <v>6.5308852000000003E-5</v>
          </cell>
          <cell r="AC305">
            <v>7.5022844999999999E-5</v>
          </cell>
          <cell r="AD305">
            <v>367859</v>
          </cell>
          <cell r="AF305">
            <v>262589</v>
          </cell>
          <cell r="AG305">
            <v>262556</v>
          </cell>
          <cell r="AH305">
            <v>33</v>
          </cell>
          <cell r="AI305">
            <v>-1</v>
          </cell>
          <cell r="AK305">
            <v>704160</v>
          </cell>
          <cell r="AL305">
            <v>-35</v>
          </cell>
          <cell r="AM305">
            <v>221714</v>
          </cell>
          <cell r="AN305">
            <v>221714</v>
          </cell>
          <cell r="AO305">
            <v>211500</v>
          </cell>
          <cell r="AP305">
            <v>108805</v>
          </cell>
          <cell r="AQ305">
            <v>78970</v>
          </cell>
          <cell r="AR305">
            <v>62189</v>
          </cell>
          <cell r="AS305">
            <v>20947</v>
          </cell>
        </row>
        <row r="306">
          <cell r="B306" t="str">
            <v>1625</v>
          </cell>
          <cell r="C306" t="str">
            <v>ADRIAN ISD</v>
          </cell>
          <cell r="D306">
            <v>424393</v>
          </cell>
          <cell r="E306">
            <v>405662</v>
          </cell>
          <cell r="F306">
            <v>623562</v>
          </cell>
          <cell r="G306">
            <v>229122</v>
          </cell>
          <cell r="I306">
            <v>1704</v>
          </cell>
          <cell r="J306">
            <v>125856</v>
          </cell>
          <cell r="K306">
            <v>24389</v>
          </cell>
          <cell r="L306">
            <v>83667</v>
          </cell>
          <cell r="M306">
            <v>235616</v>
          </cell>
          <cell r="O306">
            <v>14085</v>
          </cell>
          <cell r="P306">
            <v>52010</v>
          </cell>
          <cell r="Q306">
            <v>20315</v>
          </cell>
          <cell r="R306">
            <v>35755</v>
          </cell>
          <cell r="S306">
            <v>122165</v>
          </cell>
          <cell r="U306">
            <v>71915</v>
          </cell>
          <cell r="V306">
            <v>17716</v>
          </cell>
          <cell r="W306">
            <v>89631</v>
          </cell>
          <cell r="AB306">
            <v>7.7102850000000003E-6</v>
          </cell>
          <cell r="AC306">
            <v>7.8037309999999993E-6</v>
          </cell>
          <cell r="AD306">
            <v>3539</v>
          </cell>
          <cell r="AF306">
            <v>27314</v>
          </cell>
          <cell r="AG306">
            <v>27311</v>
          </cell>
          <cell r="AH306">
            <v>3</v>
          </cell>
          <cell r="AI306">
            <v>-2</v>
          </cell>
          <cell r="AK306">
            <v>83667</v>
          </cell>
          <cell r="AL306">
            <v>-35755</v>
          </cell>
          <cell r="AM306">
            <v>17716</v>
          </cell>
          <cell r="AN306">
            <v>17718</v>
          </cell>
          <cell r="AO306">
            <v>16279</v>
          </cell>
          <cell r="AP306">
            <v>2575</v>
          </cell>
          <cell r="AQ306">
            <v>3784</v>
          </cell>
          <cell r="AR306">
            <v>7352</v>
          </cell>
          <cell r="AS306">
            <v>204</v>
          </cell>
        </row>
        <row r="307">
          <cell r="B307" t="str">
            <v>0308</v>
          </cell>
          <cell r="C307" t="str">
            <v>AGUA DULCE ISD</v>
          </cell>
          <cell r="D307">
            <v>1026490</v>
          </cell>
          <cell r="E307">
            <v>1044157</v>
          </cell>
          <cell r="F307">
            <v>1605020</v>
          </cell>
          <cell r="G307">
            <v>589749</v>
          </cell>
          <cell r="I307">
            <v>4386</v>
          </cell>
          <cell r="J307">
            <v>323949</v>
          </cell>
          <cell r="K307">
            <v>62775</v>
          </cell>
          <cell r="L307">
            <v>150716</v>
          </cell>
          <cell r="M307">
            <v>541826</v>
          </cell>
          <cell r="O307">
            <v>36255</v>
          </cell>
          <cell r="P307">
            <v>133871</v>
          </cell>
          <cell r="Q307">
            <v>52290</v>
          </cell>
          <cell r="R307">
            <v>25800</v>
          </cell>
          <cell r="S307">
            <v>248216</v>
          </cell>
          <cell r="U307">
            <v>185105</v>
          </cell>
          <cell r="V307">
            <v>53110</v>
          </cell>
          <cell r="W307">
            <v>238215</v>
          </cell>
          <cell r="AB307">
            <v>1.8649069999999999E-5</v>
          </cell>
          <cell r="AC307">
            <v>2.0086451000000001E-5</v>
          </cell>
          <cell r="AD307">
            <v>54432</v>
          </cell>
          <cell r="AF307">
            <v>70305</v>
          </cell>
          <cell r="AG307">
            <v>70296</v>
          </cell>
          <cell r="AH307">
            <v>9</v>
          </cell>
          <cell r="AI307">
            <v>0</v>
          </cell>
          <cell r="AK307">
            <v>150716</v>
          </cell>
          <cell r="AL307">
            <v>-25800</v>
          </cell>
          <cell r="AM307">
            <v>53110</v>
          </cell>
          <cell r="AN307">
            <v>53110</v>
          </cell>
          <cell r="AO307">
            <v>49107</v>
          </cell>
          <cell r="AP307">
            <v>9664</v>
          </cell>
          <cell r="AQ307">
            <v>3210</v>
          </cell>
          <cell r="AR307">
            <v>6726</v>
          </cell>
          <cell r="AS307">
            <v>3099</v>
          </cell>
        </row>
        <row r="308">
          <cell r="B308" t="str">
            <v>0309</v>
          </cell>
          <cell r="C308" t="str">
            <v>ALAMO HEIGHTS ISD</v>
          </cell>
          <cell r="D308">
            <v>16072991</v>
          </cell>
          <cell r="E308">
            <v>14655618</v>
          </cell>
          <cell r="F308">
            <v>22527814</v>
          </cell>
          <cell r="G308">
            <v>8277620</v>
          </cell>
          <cell r="I308">
            <v>61567</v>
          </cell>
          <cell r="J308">
            <v>4546892</v>
          </cell>
          <cell r="K308">
            <v>881100</v>
          </cell>
          <cell r="L308">
            <v>860748</v>
          </cell>
          <cell r="M308">
            <v>6350307</v>
          </cell>
          <cell r="O308">
            <v>508866</v>
          </cell>
          <cell r="P308">
            <v>1878991</v>
          </cell>
          <cell r="Q308">
            <v>733941</v>
          </cell>
          <cell r="R308">
            <v>593492</v>
          </cell>
          <cell r="S308">
            <v>3715290</v>
          </cell>
          <cell r="U308">
            <v>2598109</v>
          </cell>
          <cell r="V308">
            <v>227684</v>
          </cell>
          <cell r="W308">
            <v>2825793</v>
          </cell>
          <cell r="AB308">
            <v>2.9201094600000001E-4</v>
          </cell>
          <cell r="AC308">
            <v>2.8193029199999998E-4</v>
          </cell>
          <cell r="AD308">
            <v>-381744</v>
          </cell>
          <cell r="AF308">
            <v>986790</v>
          </cell>
          <cell r="AG308">
            <v>986664</v>
          </cell>
          <cell r="AH308">
            <v>126</v>
          </cell>
          <cell r="AI308">
            <v>1</v>
          </cell>
          <cell r="AK308">
            <v>860748</v>
          </cell>
          <cell r="AL308">
            <v>-593492</v>
          </cell>
          <cell r="AM308">
            <v>227684</v>
          </cell>
          <cell r="AN308">
            <v>227703</v>
          </cell>
          <cell r="AO308">
            <v>201117</v>
          </cell>
          <cell r="AP308">
            <v>-37501</v>
          </cell>
          <cell r="AQ308">
            <v>-22829</v>
          </cell>
          <cell r="AR308">
            <v>-79503</v>
          </cell>
          <cell r="AS308">
            <v>-21731</v>
          </cell>
        </row>
        <row r="309">
          <cell r="B309" t="str">
            <v>0311</v>
          </cell>
          <cell r="C309" t="str">
            <v>ALBA GOLDEN ISD</v>
          </cell>
          <cell r="D309">
            <v>2055758</v>
          </cell>
          <cell r="E309">
            <v>2316467</v>
          </cell>
          <cell r="F309">
            <v>3560746</v>
          </cell>
          <cell r="G309">
            <v>1308360</v>
          </cell>
          <cell r="I309">
            <v>9731</v>
          </cell>
          <cell r="J309">
            <v>718682</v>
          </cell>
          <cell r="K309">
            <v>139267</v>
          </cell>
          <cell r="L309">
            <v>502558</v>
          </cell>
          <cell r="M309">
            <v>1370238</v>
          </cell>
          <cell r="O309">
            <v>80431</v>
          </cell>
          <cell r="P309">
            <v>296993</v>
          </cell>
          <cell r="Q309">
            <v>116007</v>
          </cell>
          <cell r="R309">
            <v>15</v>
          </cell>
          <cell r="S309">
            <v>493446</v>
          </cell>
          <cell r="U309">
            <v>410657</v>
          </cell>
          <cell r="V309">
            <v>152961</v>
          </cell>
          <cell r="W309">
            <v>563618</v>
          </cell>
          <cell r="AB309">
            <v>3.7348604999999997E-5</v>
          </cell>
          <cell r="AC309">
            <v>4.4561894000000001E-5</v>
          </cell>
          <cell r="AD309">
            <v>273160</v>
          </cell>
          <cell r="AF309">
            <v>155972</v>
          </cell>
          <cell r="AG309">
            <v>155952</v>
          </cell>
          <cell r="AH309">
            <v>20</v>
          </cell>
          <cell r="AI309">
            <v>-1</v>
          </cell>
          <cell r="AK309">
            <v>502558</v>
          </cell>
          <cell r="AL309">
            <v>-15</v>
          </cell>
          <cell r="AM309">
            <v>152961</v>
          </cell>
          <cell r="AN309">
            <v>152962</v>
          </cell>
          <cell r="AO309">
            <v>145323</v>
          </cell>
          <cell r="AP309">
            <v>73021</v>
          </cell>
          <cell r="AQ309">
            <v>65431</v>
          </cell>
          <cell r="AR309">
            <v>50249</v>
          </cell>
          <cell r="AS309">
            <v>15557</v>
          </cell>
        </row>
        <row r="310">
          <cell r="B310" t="str">
            <v>0312</v>
          </cell>
          <cell r="C310" t="str">
            <v>ALBANY ISD</v>
          </cell>
          <cell r="D310">
            <v>1717717</v>
          </cell>
          <cell r="E310">
            <v>1418615</v>
          </cell>
          <cell r="F310">
            <v>2180618</v>
          </cell>
          <cell r="G310">
            <v>801246</v>
          </cell>
          <cell r="I310">
            <v>5959</v>
          </cell>
          <cell r="J310">
            <v>440124</v>
          </cell>
          <cell r="K310">
            <v>85288</v>
          </cell>
          <cell r="L310">
            <v>116701</v>
          </cell>
          <cell r="M310">
            <v>648072</v>
          </cell>
          <cell r="O310">
            <v>49257</v>
          </cell>
          <cell r="P310">
            <v>181880</v>
          </cell>
          <cell r="Q310">
            <v>71043</v>
          </cell>
          <cell r="R310">
            <v>151340</v>
          </cell>
          <cell r="S310">
            <v>453520</v>
          </cell>
          <cell r="U310">
            <v>251488</v>
          </cell>
          <cell r="V310">
            <v>20313</v>
          </cell>
          <cell r="W310">
            <v>271801</v>
          </cell>
          <cell r="AB310">
            <v>3.1207151999999997E-5</v>
          </cell>
          <cell r="AC310">
            <v>2.7289917000000001E-5</v>
          </cell>
          <cell r="AD310">
            <v>-148342</v>
          </cell>
          <cell r="AF310">
            <v>95518</v>
          </cell>
          <cell r="AG310">
            <v>95506</v>
          </cell>
          <cell r="AH310">
            <v>12</v>
          </cell>
          <cell r="AI310">
            <v>2</v>
          </cell>
          <cell r="AK310">
            <v>116701</v>
          </cell>
          <cell r="AL310">
            <v>-151340</v>
          </cell>
          <cell r="AM310">
            <v>20313</v>
          </cell>
          <cell r="AN310">
            <v>20313</v>
          </cell>
          <cell r="AO310">
            <v>16176</v>
          </cell>
          <cell r="AP310">
            <v>-22712</v>
          </cell>
          <cell r="AQ310">
            <v>-21369</v>
          </cell>
          <cell r="AR310">
            <v>-18603</v>
          </cell>
          <cell r="AS310">
            <v>-8444</v>
          </cell>
        </row>
        <row r="311">
          <cell r="B311" t="str">
            <v>0313</v>
          </cell>
          <cell r="C311" t="str">
            <v>ALDINE ISD</v>
          </cell>
          <cell r="D311">
            <v>254937909</v>
          </cell>
          <cell r="E311">
            <v>206674704</v>
          </cell>
          <cell r="F311">
            <v>317689043</v>
          </cell>
          <cell r="G311">
            <v>116731661</v>
          </cell>
          <cell r="I311">
            <v>868219</v>
          </cell>
          <cell r="J311">
            <v>64120643</v>
          </cell>
          <cell r="K311">
            <v>12425346</v>
          </cell>
          <cell r="L311">
            <v>22980870</v>
          </cell>
          <cell r="M311">
            <v>100395078</v>
          </cell>
          <cell r="O311">
            <v>7176074</v>
          </cell>
          <cell r="P311">
            <v>26497683</v>
          </cell>
          <cell r="Q311">
            <v>10350094</v>
          </cell>
          <cell r="R311">
            <v>35676496</v>
          </cell>
          <cell r="S311">
            <v>79700347</v>
          </cell>
          <cell r="U311">
            <v>36638749</v>
          </cell>
          <cell r="V311">
            <v>2741024</v>
          </cell>
          <cell r="W311">
            <v>39379773</v>
          </cell>
          <cell r="AB311">
            <v>4.6316618490000001E-3</v>
          </cell>
          <cell r="AC311">
            <v>3.9758036639999999E-3</v>
          </cell>
          <cell r="AD311">
            <v>-24836678</v>
          </cell>
          <cell r="AF311">
            <v>13915792</v>
          </cell>
          <cell r="AG311">
            <v>13914018</v>
          </cell>
          <cell r="AH311">
            <v>1774</v>
          </cell>
          <cell r="AI311">
            <v>-1</v>
          </cell>
          <cell r="AK311">
            <v>22980870</v>
          </cell>
          <cell r="AL311">
            <v>-35676496</v>
          </cell>
          <cell r="AM311">
            <v>2741024</v>
          </cell>
          <cell r="AN311">
            <v>2741244</v>
          </cell>
          <cell r="AO311">
            <v>2136233</v>
          </cell>
          <cell r="AP311">
            <v>-4045306</v>
          </cell>
          <cell r="AQ311">
            <v>-6134773</v>
          </cell>
          <cell r="AR311">
            <v>-5978807</v>
          </cell>
          <cell r="AS311">
            <v>-1414217</v>
          </cell>
        </row>
        <row r="312">
          <cell r="B312" t="str">
            <v>1573</v>
          </cell>
          <cell r="C312" t="str">
            <v>ALEDO ISD</v>
          </cell>
          <cell r="D312">
            <v>13913349</v>
          </cell>
          <cell r="E312">
            <v>14949001</v>
          </cell>
          <cell r="F312">
            <v>22978786</v>
          </cell>
          <cell r="G312">
            <v>8443325</v>
          </cell>
          <cell r="I312">
            <v>62799</v>
          </cell>
          <cell r="J312">
            <v>4637914</v>
          </cell>
          <cell r="K312">
            <v>898738</v>
          </cell>
          <cell r="L312">
            <v>2571754</v>
          </cell>
          <cell r="M312">
            <v>8171205</v>
          </cell>
          <cell r="O312">
            <v>519053</v>
          </cell>
          <cell r="P312">
            <v>1916606</v>
          </cell>
          <cell r="Q312">
            <v>748633</v>
          </cell>
          <cell r="R312">
            <v>59403</v>
          </cell>
          <cell r="S312">
            <v>3243695</v>
          </cell>
          <cell r="U312">
            <v>2650120</v>
          </cell>
          <cell r="V312">
            <v>750003</v>
          </cell>
          <cell r="W312">
            <v>3400123</v>
          </cell>
          <cell r="AB312">
            <v>2.5277499299999998E-4</v>
          </cell>
          <cell r="AC312">
            <v>2.8757409700000001E-4</v>
          </cell>
          <cell r="AD312">
            <v>1317806</v>
          </cell>
          <cell r="AF312">
            <v>1006544</v>
          </cell>
          <cell r="AG312">
            <v>1006416</v>
          </cell>
          <cell r="AH312">
            <v>128</v>
          </cell>
          <cell r="AI312">
            <v>1</v>
          </cell>
          <cell r="AK312">
            <v>2571754</v>
          </cell>
          <cell r="AL312">
            <v>-59403</v>
          </cell>
          <cell r="AM312">
            <v>750003</v>
          </cell>
          <cell r="AN312">
            <v>750015</v>
          </cell>
          <cell r="AO312">
            <v>712450</v>
          </cell>
          <cell r="AP312">
            <v>353126</v>
          </cell>
          <cell r="AQ312">
            <v>327760</v>
          </cell>
          <cell r="AR312">
            <v>293953</v>
          </cell>
          <cell r="AS312">
            <v>75047</v>
          </cell>
        </row>
        <row r="313">
          <cell r="B313" t="str">
            <v>0315</v>
          </cell>
          <cell r="C313" t="str">
            <v>ALICE ISD</v>
          </cell>
          <cell r="D313">
            <v>11936624</v>
          </cell>
          <cell r="E313">
            <v>12390227</v>
          </cell>
          <cell r="F313">
            <v>19045578</v>
          </cell>
          <cell r="G313">
            <v>6998107</v>
          </cell>
          <cell r="I313">
            <v>52050</v>
          </cell>
          <cell r="J313">
            <v>3844057</v>
          </cell>
          <cell r="K313">
            <v>744904</v>
          </cell>
          <cell r="L313">
            <v>1528786</v>
          </cell>
          <cell r="M313">
            <v>6169797</v>
          </cell>
          <cell r="O313">
            <v>430208</v>
          </cell>
          <cell r="P313">
            <v>1588546</v>
          </cell>
          <cell r="Q313">
            <v>620492</v>
          </cell>
          <cell r="R313">
            <v>1403013</v>
          </cell>
          <cell r="S313">
            <v>4042259</v>
          </cell>
          <cell r="U313">
            <v>2196507</v>
          </cell>
          <cell r="V313">
            <v>207634</v>
          </cell>
          <cell r="W313">
            <v>2404141</v>
          </cell>
          <cell r="AB313">
            <v>2.16862233E-4</v>
          </cell>
          <cell r="AC313">
            <v>2.38350935E-4</v>
          </cell>
          <cell r="AD313">
            <v>813755</v>
          </cell>
          <cell r="AF313">
            <v>834257</v>
          </cell>
          <cell r="AG313">
            <v>834151</v>
          </cell>
          <cell r="AH313">
            <v>106</v>
          </cell>
          <cell r="AI313">
            <v>-1</v>
          </cell>
          <cell r="AK313">
            <v>1528786</v>
          </cell>
          <cell r="AL313">
            <v>-1403013</v>
          </cell>
          <cell r="AM313">
            <v>207634</v>
          </cell>
          <cell r="AN313">
            <v>207648</v>
          </cell>
          <cell r="AO313">
            <v>164846</v>
          </cell>
          <cell r="AP313">
            <v>-221812</v>
          </cell>
          <cell r="AQ313">
            <v>-127791</v>
          </cell>
          <cell r="AR313">
            <v>56536</v>
          </cell>
          <cell r="AS313">
            <v>46346</v>
          </cell>
        </row>
        <row r="314">
          <cell r="B314" t="str">
            <v>0316</v>
          </cell>
          <cell r="C314" t="str">
            <v>ALIEF ISD</v>
          </cell>
          <cell r="D314">
            <v>182744598</v>
          </cell>
          <cell r="E314">
            <v>164843644</v>
          </cell>
          <cell r="F314">
            <v>253388628</v>
          </cell>
          <cell r="G314">
            <v>93105117</v>
          </cell>
          <cell r="I314">
            <v>692491</v>
          </cell>
          <cell r="J314">
            <v>51142594</v>
          </cell>
          <cell r="K314">
            <v>9910450</v>
          </cell>
          <cell r="L314">
            <v>13975847</v>
          </cell>
          <cell r="M314">
            <v>75721382</v>
          </cell>
          <cell r="O314">
            <v>5723633</v>
          </cell>
          <cell r="P314">
            <v>21134540</v>
          </cell>
          <cell r="Q314">
            <v>8255230</v>
          </cell>
          <cell r="R314">
            <v>8214620</v>
          </cell>
          <cell r="S314">
            <v>43328023</v>
          </cell>
          <cell r="U314">
            <v>29223048</v>
          </cell>
          <cell r="V314">
            <v>4927711</v>
          </cell>
          <cell r="W314">
            <v>34150759</v>
          </cell>
          <cell r="AB314">
            <v>3.320067957E-3</v>
          </cell>
          <cell r="AC314">
            <v>3.1710990879999998E-3</v>
          </cell>
          <cell r="AD314">
            <v>-5641299</v>
          </cell>
          <cell r="AF314">
            <v>11099229</v>
          </cell>
          <cell r="AG314">
            <v>11097814</v>
          </cell>
          <cell r="AH314">
            <v>1415</v>
          </cell>
          <cell r="AI314">
            <v>1</v>
          </cell>
          <cell r="AK314">
            <v>13975847</v>
          </cell>
          <cell r="AL314">
            <v>-8214620</v>
          </cell>
          <cell r="AM314">
            <v>4927711</v>
          </cell>
          <cell r="AN314">
            <v>4927852</v>
          </cell>
          <cell r="AO314">
            <v>4433303</v>
          </cell>
          <cell r="AP314">
            <v>-459070</v>
          </cell>
          <cell r="AQ314">
            <v>-1446282</v>
          </cell>
          <cell r="AR314">
            <v>-1373411</v>
          </cell>
          <cell r="AS314">
            <v>-321165</v>
          </cell>
        </row>
        <row r="315">
          <cell r="B315" t="str">
            <v>0317</v>
          </cell>
          <cell r="C315" t="str">
            <v>ALLEN ISD</v>
          </cell>
          <cell r="D315">
            <v>62762719</v>
          </cell>
          <cell r="E315">
            <v>61298798</v>
          </cell>
          <cell r="F315">
            <v>94225157</v>
          </cell>
          <cell r="G315">
            <v>34622091</v>
          </cell>
          <cell r="I315">
            <v>257510</v>
          </cell>
          <cell r="J315">
            <v>19017898</v>
          </cell>
          <cell r="K315">
            <v>3685302</v>
          </cell>
          <cell r="L315">
            <v>7101367</v>
          </cell>
          <cell r="M315">
            <v>30062077</v>
          </cell>
          <cell r="O315">
            <v>2128392</v>
          </cell>
          <cell r="P315">
            <v>7859095</v>
          </cell>
          <cell r="Q315">
            <v>3069792</v>
          </cell>
          <cell r="R315">
            <v>731</v>
          </cell>
          <cell r="S315">
            <v>13058010</v>
          </cell>
          <cell r="U315">
            <v>10866890</v>
          </cell>
          <cell r="V315">
            <v>2465408</v>
          </cell>
          <cell r="W315">
            <v>13332298</v>
          </cell>
          <cell r="AB315">
            <v>1.140260753E-3</v>
          </cell>
          <cell r="AC315">
            <v>1.1792056799999999E-3</v>
          </cell>
          <cell r="AD315">
            <v>1474805</v>
          </cell>
          <cell r="AF315">
            <v>4127362</v>
          </cell>
          <cell r="AG315">
            <v>4126836</v>
          </cell>
          <cell r="AH315">
            <v>526</v>
          </cell>
          <cell r="AI315">
            <v>1</v>
          </cell>
          <cell r="AK315">
            <v>7101367</v>
          </cell>
          <cell r="AL315">
            <v>-731</v>
          </cell>
          <cell r="AM315">
            <v>2465408</v>
          </cell>
          <cell r="AN315">
            <v>2465455</v>
          </cell>
          <cell r="AO315">
            <v>2316996</v>
          </cell>
          <cell r="AP315">
            <v>917321</v>
          </cell>
          <cell r="AQ315">
            <v>816632</v>
          </cell>
          <cell r="AR315">
            <v>500222</v>
          </cell>
          <cell r="AS315">
            <v>84010</v>
          </cell>
        </row>
        <row r="316">
          <cell r="B316" t="str">
            <v>0319</v>
          </cell>
          <cell r="C316" t="str">
            <v>ALPINE ISD</v>
          </cell>
          <cell r="D316">
            <v>3596343</v>
          </cell>
          <cell r="E316">
            <v>3277082</v>
          </cell>
          <cell r="F316">
            <v>5037351</v>
          </cell>
          <cell r="G316">
            <v>1850924</v>
          </cell>
          <cell r="I316">
            <v>13767</v>
          </cell>
          <cell r="J316">
            <v>1016712</v>
          </cell>
          <cell r="K316">
            <v>197019</v>
          </cell>
          <cell r="L316">
            <v>284552</v>
          </cell>
          <cell r="M316">
            <v>1512050</v>
          </cell>
          <cell r="O316">
            <v>113785</v>
          </cell>
          <cell r="P316">
            <v>420153</v>
          </cell>
          <cell r="Q316">
            <v>164113</v>
          </cell>
          <cell r="R316">
            <v>211791</v>
          </cell>
          <cell r="S316">
            <v>909842</v>
          </cell>
          <cell r="U316">
            <v>580952</v>
          </cell>
          <cell r="V316">
            <v>95797</v>
          </cell>
          <cell r="W316">
            <v>676749</v>
          </cell>
          <cell r="AB316">
            <v>6.5337645999999995E-5</v>
          </cell>
          <cell r="AC316">
            <v>6.3041257999999994E-5</v>
          </cell>
          <cell r="AD316">
            <v>-86962</v>
          </cell>
          <cell r="AF316">
            <v>220652</v>
          </cell>
          <cell r="AG316">
            <v>220624</v>
          </cell>
          <cell r="AH316">
            <v>28</v>
          </cell>
          <cell r="AI316">
            <v>0</v>
          </cell>
          <cell r="AK316">
            <v>284552</v>
          </cell>
          <cell r="AL316">
            <v>-211791</v>
          </cell>
          <cell r="AM316">
            <v>95797</v>
          </cell>
          <cell r="AN316">
            <v>95802</v>
          </cell>
          <cell r="AO316">
            <v>81320</v>
          </cell>
          <cell r="AP316">
            <v>-48973</v>
          </cell>
          <cell r="AQ316">
            <v>-30524</v>
          </cell>
          <cell r="AR316">
            <v>-19914</v>
          </cell>
          <cell r="AS316">
            <v>-4950</v>
          </cell>
        </row>
        <row r="317">
          <cell r="B317" t="str">
            <v>0320</v>
          </cell>
          <cell r="C317" t="str">
            <v>ALTO ISD</v>
          </cell>
          <cell r="D317">
            <v>1772862</v>
          </cell>
          <cell r="E317">
            <v>1769638</v>
          </cell>
          <cell r="F317">
            <v>2720190</v>
          </cell>
          <cell r="G317">
            <v>999507</v>
          </cell>
          <cell r="I317">
            <v>7434</v>
          </cell>
          <cell r="J317">
            <v>549029</v>
          </cell>
          <cell r="K317">
            <v>106391</v>
          </cell>
          <cell r="L317">
            <v>169648</v>
          </cell>
          <cell r="M317">
            <v>832502</v>
          </cell>
          <cell r="O317">
            <v>61445</v>
          </cell>
          <cell r="P317">
            <v>226885</v>
          </cell>
          <cell r="Q317">
            <v>88622</v>
          </cell>
          <cell r="R317">
            <v>28442</v>
          </cell>
          <cell r="S317">
            <v>405394</v>
          </cell>
          <cell r="U317">
            <v>313717</v>
          </cell>
          <cell r="V317">
            <v>58661</v>
          </cell>
          <cell r="W317">
            <v>372378</v>
          </cell>
          <cell r="AB317">
            <v>3.2209007999999998E-5</v>
          </cell>
          <cell r="AC317">
            <v>3.4042542E-5</v>
          </cell>
          <cell r="AD317">
            <v>69434</v>
          </cell>
          <cell r="AF317">
            <v>119153</v>
          </cell>
          <cell r="AG317">
            <v>119138</v>
          </cell>
          <cell r="AH317">
            <v>15</v>
          </cell>
          <cell r="AI317">
            <v>1</v>
          </cell>
          <cell r="AK317">
            <v>169648</v>
          </cell>
          <cell r="AL317">
            <v>-28442</v>
          </cell>
          <cell r="AM317">
            <v>58661</v>
          </cell>
          <cell r="AN317">
            <v>58662</v>
          </cell>
          <cell r="AO317">
            <v>53220</v>
          </cell>
          <cell r="AP317">
            <v>3946</v>
          </cell>
          <cell r="AQ317">
            <v>9958</v>
          </cell>
          <cell r="AR317">
            <v>11466</v>
          </cell>
          <cell r="AS317">
            <v>3954</v>
          </cell>
        </row>
        <row r="318">
          <cell r="B318" t="str">
            <v>0322</v>
          </cell>
          <cell r="C318" t="str">
            <v>ALVARADO ISD</v>
          </cell>
          <cell r="D318">
            <v>9943053</v>
          </cell>
          <cell r="E318">
            <v>9971194</v>
          </cell>
          <cell r="F318">
            <v>15327173</v>
          </cell>
          <cell r="G318">
            <v>5631816</v>
          </cell>
          <cell r="I318">
            <v>41888</v>
          </cell>
          <cell r="J318">
            <v>3093554</v>
          </cell>
          <cell r="K318">
            <v>599471</v>
          </cell>
          <cell r="L318">
            <v>1133071</v>
          </cell>
          <cell r="M318">
            <v>4867984</v>
          </cell>
          <cell r="O318">
            <v>346216</v>
          </cell>
          <cell r="P318">
            <v>1278403</v>
          </cell>
          <cell r="Q318">
            <v>499349</v>
          </cell>
          <cell r="R318">
            <v>21381</v>
          </cell>
          <cell r="S318">
            <v>2145349</v>
          </cell>
          <cell r="U318">
            <v>1767667</v>
          </cell>
          <cell r="V318">
            <v>405564</v>
          </cell>
          <cell r="W318">
            <v>2173231</v>
          </cell>
          <cell r="AB318">
            <v>1.80643426E-4</v>
          </cell>
          <cell r="AC318">
            <v>1.9181596600000001E-4</v>
          </cell>
          <cell r="AD318">
            <v>423093</v>
          </cell>
          <cell r="AF318">
            <v>671379</v>
          </cell>
          <cell r="AG318">
            <v>671293</v>
          </cell>
          <cell r="AH318">
            <v>86</v>
          </cell>
          <cell r="AI318">
            <v>-1</v>
          </cell>
          <cell r="AK318">
            <v>1133071</v>
          </cell>
          <cell r="AL318">
            <v>-21381</v>
          </cell>
          <cell r="AM318">
            <v>405564</v>
          </cell>
          <cell r="AN318">
            <v>405574</v>
          </cell>
          <cell r="AO318">
            <v>377202</v>
          </cell>
          <cell r="AP318">
            <v>109713</v>
          </cell>
          <cell r="AQ318">
            <v>102332</v>
          </cell>
          <cell r="AR318">
            <v>92769</v>
          </cell>
          <cell r="AS318">
            <v>24100</v>
          </cell>
        </row>
        <row r="319">
          <cell r="B319" t="str">
            <v>0323</v>
          </cell>
          <cell r="C319" t="str">
            <v>ALVIN ISD</v>
          </cell>
          <cell r="D319">
            <v>90688367</v>
          </cell>
          <cell r="E319">
            <v>48703230</v>
          </cell>
          <cell r="F319">
            <v>74863939</v>
          </cell>
          <cell r="G319">
            <v>27508006</v>
          </cell>
          <cell r="I319">
            <v>204597</v>
          </cell>
          <cell r="J319">
            <v>15110134</v>
          </cell>
          <cell r="K319">
            <v>2928053</v>
          </cell>
          <cell r="L319">
            <v>26330323</v>
          </cell>
          <cell r="M319">
            <v>44573107</v>
          </cell>
          <cell r="O319">
            <v>1691053</v>
          </cell>
          <cell r="P319">
            <v>6244222</v>
          </cell>
          <cell r="Q319">
            <v>2439016</v>
          </cell>
          <cell r="R319">
            <v>22683297</v>
          </cell>
          <cell r="S319">
            <v>33057588</v>
          </cell>
          <cell r="U319">
            <v>8633981</v>
          </cell>
          <cell r="V319">
            <v>3041060</v>
          </cell>
          <cell r="W319">
            <v>11675041</v>
          </cell>
          <cell r="AB319">
            <v>1.647608439E-3</v>
          </cell>
          <cell r="AC319">
            <v>9.3690459500000002E-4</v>
          </cell>
          <cell r="AD319">
            <v>-26913627</v>
          </cell>
          <cell r="AF319">
            <v>3279279</v>
          </cell>
          <cell r="AG319">
            <v>3278861</v>
          </cell>
          <cell r="AH319">
            <v>418</v>
          </cell>
          <cell r="AI319">
            <v>0</v>
          </cell>
          <cell r="AK319">
            <v>26330323</v>
          </cell>
          <cell r="AL319">
            <v>-22683297</v>
          </cell>
          <cell r="AM319">
            <v>3041060</v>
          </cell>
          <cell r="AN319">
            <v>3041074</v>
          </cell>
          <cell r="AO319">
            <v>2822383</v>
          </cell>
          <cell r="AP319">
            <v>667611</v>
          </cell>
          <cell r="AQ319">
            <v>171588</v>
          </cell>
          <cell r="AR319">
            <v>-1523063</v>
          </cell>
          <cell r="AS319">
            <v>-1532567</v>
          </cell>
        </row>
        <row r="320">
          <cell r="B320" t="str">
            <v>0324</v>
          </cell>
          <cell r="C320" t="str">
            <v>ALVORD ISD</v>
          </cell>
          <cell r="D320">
            <v>2085985</v>
          </cell>
          <cell r="E320">
            <v>1965815</v>
          </cell>
          <cell r="F320">
            <v>3021744</v>
          </cell>
          <cell r="G320">
            <v>1110310</v>
          </cell>
          <cell r="I320">
            <v>8258</v>
          </cell>
          <cell r="J320">
            <v>609892</v>
          </cell>
          <cell r="K320">
            <v>118185</v>
          </cell>
          <cell r="L320">
            <v>141514</v>
          </cell>
          <cell r="M320">
            <v>877849</v>
          </cell>
          <cell r="O320">
            <v>68256</v>
          </cell>
          <cell r="P320">
            <v>252036</v>
          </cell>
          <cell r="Q320">
            <v>98446</v>
          </cell>
          <cell r="R320">
            <v>51205</v>
          </cell>
          <cell r="S320">
            <v>469943</v>
          </cell>
          <cell r="U320">
            <v>348495</v>
          </cell>
          <cell r="V320">
            <v>46034</v>
          </cell>
          <cell r="W320">
            <v>394529</v>
          </cell>
          <cell r="AB320">
            <v>3.789777E-5</v>
          </cell>
          <cell r="AC320">
            <v>3.7816411999999999E-5</v>
          </cell>
          <cell r="AD320">
            <v>-3081</v>
          </cell>
          <cell r="AF320">
            <v>132362</v>
          </cell>
          <cell r="AG320">
            <v>132345</v>
          </cell>
          <cell r="AH320">
            <v>17</v>
          </cell>
          <cell r="AI320">
            <v>-1</v>
          </cell>
          <cell r="AK320">
            <v>141514</v>
          </cell>
          <cell r="AL320">
            <v>-51205</v>
          </cell>
          <cell r="AM320">
            <v>46034</v>
          </cell>
          <cell r="AN320">
            <v>46035</v>
          </cell>
          <cell r="AO320">
            <v>40695</v>
          </cell>
          <cell r="AP320">
            <v>-5255</v>
          </cell>
          <cell r="AQ320">
            <v>7025</v>
          </cell>
          <cell r="AR320">
            <v>1982</v>
          </cell>
          <cell r="AS320">
            <v>-173</v>
          </cell>
        </row>
        <row r="321">
          <cell r="B321" t="str">
            <v>0326</v>
          </cell>
          <cell r="C321" t="str">
            <v>AMARILLO ISD</v>
          </cell>
          <cell r="D321">
            <v>95634192</v>
          </cell>
          <cell r="E321">
            <v>89394235</v>
          </cell>
          <cell r="F321">
            <v>137411925</v>
          </cell>
          <cell r="G321">
            <v>50490637</v>
          </cell>
          <cell r="I321">
            <v>375536</v>
          </cell>
          <cell r="J321">
            <v>27734482</v>
          </cell>
          <cell r="K321">
            <v>5374409</v>
          </cell>
          <cell r="L321">
            <v>4868782</v>
          </cell>
          <cell r="M321">
            <v>38353209</v>
          </cell>
          <cell r="O321">
            <v>3103910</v>
          </cell>
          <cell r="P321">
            <v>11461200</v>
          </cell>
          <cell r="Q321">
            <v>4476788</v>
          </cell>
          <cell r="R321">
            <v>1112425</v>
          </cell>
          <cell r="S321">
            <v>20154323</v>
          </cell>
          <cell r="U321">
            <v>15847575</v>
          </cell>
          <cell r="V321">
            <v>2272494</v>
          </cell>
          <cell r="W321">
            <v>18120069</v>
          </cell>
          <cell r="AB321">
            <v>1.7374632130000001E-3</v>
          </cell>
          <cell r="AC321">
            <v>1.719677926E-3</v>
          </cell>
          <cell r="AD321">
            <v>-673511</v>
          </cell>
          <cell r="AF321">
            <v>6019080</v>
          </cell>
          <cell r="AG321">
            <v>6018313</v>
          </cell>
          <cell r="AH321">
            <v>767</v>
          </cell>
          <cell r="AI321">
            <v>2</v>
          </cell>
          <cell r="AK321">
            <v>4868782</v>
          </cell>
          <cell r="AL321">
            <v>-1112425</v>
          </cell>
          <cell r="AM321">
            <v>2272494</v>
          </cell>
          <cell r="AN321">
            <v>2272581</v>
          </cell>
          <cell r="AO321">
            <v>2026159</v>
          </cell>
          <cell r="AP321">
            <v>-251706</v>
          </cell>
          <cell r="AQ321">
            <v>-148528</v>
          </cell>
          <cell r="AR321">
            <v>-103841</v>
          </cell>
          <cell r="AS321">
            <v>-38308</v>
          </cell>
        </row>
        <row r="322">
          <cell r="B322" t="str">
            <v>0327</v>
          </cell>
          <cell r="C322" t="str">
            <v>AMHERST ISD</v>
          </cell>
          <cell r="D322">
            <v>646589</v>
          </cell>
          <cell r="E322">
            <v>561220</v>
          </cell>
          <cell r="F322">
            <v>862677</v>
          </cell>
          <cell r="G322">
            <v>316982</v>
          </cell>
          <cell r="I322">
            <v>2358</v>
          </cell>
          <cell r="J322">
            <v>174118</v>
          </cell>
          <cell r="K322">
            <v>33741</v>
          </cell>
          <cell r="L322">
            <v>82885</v>
          </cell>
          <cell r="M322">
            <v>293102</v>
          </cell>
          <cell r="O322">
            <v>19486</v>
          </cell>
          <cell r="P322">
            <v>71954</v>
          </cell>
          <cell r="Q322">
            <v>28105</v>
          </cell>
          <cell r="R322">
            <v>40434</v>
          </cell>
          <cell r="S322">
            <v>159979</v>
          </cell>
          <cell r="U322">
            <v>99492</v>
          </cell>
          <cell r="V322">
            <v>26484</v>
          </cell>
          <cell r="W322">
            <v>125976</v>
          </cell>
          <cell r="AB322">
            <v>1.1747097999999999E-5</v>
          </cell>
          <cell r="AC322">
            <v>1.07962E-5</v>
          </cell>
          <cell r="AD322">
            <v>-36010</v>
          </cell>
          <cell r="AF322">
            <v>37788</v>
          </cell>
          <cell r="AG322">
            <v>37783</v>
          </cell>
          <cell r="AH322">
            <v>5</v>
          </cell>
          <cell r="AI322">
            <v>-2</v>
          </cell>
          <cell r="AK322">
            <v>82885</v>
          </cell>
          <cell r="AL322">
            <v>-40434</v>
          </cell>
          <cell r="AM322">
            <v>26484</v>
          </cell>
          <cell r="AN322">
            <v>26486</v>
          </cell>
          <cell r="AO322">
            <v>24548</v>
          </cell>
          <cell r="AP322">
            <v>4418</v>
          </cell>
          <cell r="AQ322">
            <v>-3871</v>
          </cell>
          <cell r="AR322">
            <v>-7077</v>
          </cell>
          <cell r="AS322">
            <v>-2053</v>
          </cell>
        </row>
        <row r="323">
          <cell r="B323" t="str">
            <v>0328</v>
          </cell>
          <cell r="C323" t="str">
            <v>ANAHUAC ISD</v>
          </cell>
          <cell r="D323">
            <v>2248511</v>
          </cell>
          <cell r="E323">
            <v>2257356</v>
          </cell>
          <cell r="F323">
            <v>3469885</v>
          </cell>
          <cell r="G323">
            <v>1274974</v>
          </cell>
          <cell r="I323">
            <v>9483</v>
          </cell>
          <cell r="J323">
            <v>700343</v>
          </cell>
          <cell r="K323">
            <v>135713</v>
          </cell>
          <cell r="L323">
            <v>181502</v>
          </cell>
          <cell r="M323">
            <v>1027041</v>
          </cell>
          <cell r="O323">
            <v>78379</v>
          </cell>
          <cell r="P323">
            <v>289415</v>
          </cell>
          <cell r="Q323">
            <v>113046</v>
          </cell>
          <cell r="R323">
            <v>66490</v>
          </cell>
          <cell r="S323">
            <v>547330</v>
          </cell>
          <cell r="U323">
            <v>400178</v>
          </cell>
          <cell r="V323">
            <v>6116</v>
          </cell>
          <cell r="W323">
            <v>406294</v>
          </cell>
          <cell r="AB323">
            <v>4.0850499999999998E-5</v>
          </cell>
          <cell r="AC323">
            <v>4.3424789999999997E-5</v>
          </cell>
          <cell r="AD323">
            <v>97486</v>
          </cell>
          <cell r="AF323">
            <v>151992</v>
          </cell>
          <cell r="AG323">
            <v>151973</v>
          </cell>
          <cell r="AH323">
            <v>19</v>
          </cell>
          <cell r="AI323">
            <v>-2</v>
          </cell>
          <cell r="AK323">
            <v>181502</v>
          </cell>
          <cell r="AL323">
            <v>-66490</v>
          </cell>
          <cell r="AM323">
            <v>6116</v>
          </cell>
          <cell r="AN323">
            <v>6117</v>
          </cell>
          <cell r="AO323">
            <v>8621</v>
          </cell>
          <cell r="AP323">
            <v>32928</v>
          </cell>
          <cell r="AQ323">
            <v>36258</v>
          </cell>
          <cell r="AR323">
            <v>25535</v>
          </cell>
          <cell r="AS323">
            <v>5553</v>
          </cell>
        </row>
        <row r="324">
          <cell r="B324" t="str">
            <v>2020</v>
          </cell>
          <cell r="C324" t="str">
            <v>ANDERSON CTY SPC ED CO OP</v>
          </cell>
          <cell r="D324">
            <v>710704</v>
          </cell>
          <cell r="E324">
            <v>661292</v>
          </cell>
          <cell r="F324">
            <v>1016501</v>
          </cell>
          <cell r="G324">
            <v>373503</v>
          </cell>
          <cell r="I324">
            <v>2778</v>
          </cell>
          <cell r="J324">
            <v>205165</v>
          </cell>
          <cell r="K324">
            <v>39757</v>
          </cell>
          <cell r="L324">
            <v>14254</v>
          </cell>
          <cell r="M324">
            <v>261954</v>
          </cell>
          <cell r="O324">
            <v>22961</v>
          </cell>
          <cell r="P324">
            <v>84784</v>
          </cell>
          <cell r="Q324">
            <v>33117</v>
          </cell>
          <cell r="R324">
            <v>157196</v>
          </cell>
          <cell r="S324">
            <v>298058</v>
          </cell>
          <cell r="U324">
            <v>117232</v>
          </cell>
          <cell r="V324">
            <v>-48362</v>
          </cell>
          <cell r="W324">
            <v>68870</v>
          </cell>
          <cell r="AB324">
            <v>1.2911921999999999E-5</v>
          </cell>
          <cell r="AC324">
            <v>1.2721276000000001E-5</v>
          </cell>
          <cell r="AD324">
            <v>-7220</v>
          </cell>
          <cell r="AF324">
            <v>44526</v>
          </cell>
          <cell r="AG324">
            <v>44520</v>
          </cell>
          <cell r="AH324">
            <v>6</v>
          </cell>
          <cell r="AI324">
            <v>0</v>
          </cell>
          <cell r="AK324">
            <v>14254</v>
          </cell>
          <cell r="AL324">
            <v>-157196</v>
          </cell>
          <cell r="AM324">
            <v>-48362</v>
          </cell>
          <cell r="AN324">
            <v>-48362</v>
          </cell>
          <cell r="AO324">
            <v>-49004</v>
          </cell>
          <cell r="AP324">
            <v>-42958</v>
          </cell>
          <cell r="AQ324">
            <v>-1230</v>
          </cell>
          <cell r="AR324">
            <v>-978</v>
          </cell>
          <cell r="AS324">
            <v>-410</v>
          </cell>
        </row>
        <row r="325">
          <cell r="B325" t="str">
            <v>0329</v>
          </cell>
          <cell r="C325" t="str">
            <v>ANDERSON-SHIRO CONS ISD</v>
          </cell>
          <cell r="D325">
            <v>2473076</v>
          </cell>
          <cell r="E325">
            <v>2152250</v>
          </cell>
          <cell r="F325">
            <v>3308321</v>
          </cell>
          <cell r="G325">
            <v>1215609</v>
          </cell>
          <cell r="I325">
            <v>9041</v>
          </cell>
          <cell r="J325">
            <v>667734</v>
          </cell>
          <cell r="K325">
            <v>129394</v>
          </cell>
          <cell r="L325">
            <v>230530</v>
          </cell>
          <cell r="M325">
            <v>1036699</v>
          </cell>
          <cell r="O325">
            <v>74730</v>
          </cell>
          <cell r="P325">
            <v>275939</v>
          </cell>
          <cell r="Q325">
            <v>107783</v>
          </cell>
          <cell r="R325">
            <v>129736</v>
          </cell>
          <cell r="S325">
            <v>588188</v>
          </cell>
          <cell r="U325">
            <v>381545</v>
          </cell>
          <cell r="V325">
            <v>83442</v>
          </cell>
          <cell r="W325">
            <v>464987</v>
          </cell>
          <cell r="AB325">
            <v>4.4930355000000003E-5</v>
          </cell>
          <cell r="AC325">
            <v>4.140286E-5</v>
          </cell>
          <cell r="AD325">
            <v>-133583</v>
          </cell>
          <cell r="AF325">
            <v>144915</v>
          </cell>
          <cell r="AG325">
            <v>144897</v>
          </cell>
          <cell r="AH325">
            <v>18</v>
          </cell>
          <cell r="AI325">
            <v>1</v>
          </cell>
          <cell r="AK325">
            <v>230530</v>
          </cell>
          <cell r="AL325">
            <v>-129736</v>
          </cell>
          <cell r="AM325">
            <v>83442</v>
          </cell>
          <cell r="AN325">
            <v>83441</v>
          </cell>
          <cell r="AO325">
            <v>74019</v>
          </cell>
          <cell r="AP325">
            <v>-14983</v>
          </cell>
          <cell r="AQ325">
            <v>-17567</v>
          </cell>
          <cell r="AR325">
            <v>-16510</v>
          </cell>
          <cell r="AS325">
            <v>-7606</v>
          </cell>
        </row>
        <row r="326">
          <cell r="B326" t="str">
            <v>0330</v>
          </cell>
          <cell r="C326" t="str">
            <v>ANDREWS ISD</v>
          </cell>
          <cell r="D326">
            <v>11938862</v>
          </cell>
          <cell r="E326">
            <v>11406086</v>
          </cell>
          <cell r="F326">
            <v>17532812</v>
          </cell>
          <cell r="G326">
            <v>6442256</v>
          </cell>
          <cell r="I326">
            <v>47916</v>
          </cell>
          <cell r="J326">
            <v>3538728</v>
          </cell>
          <cell r="K326">
            <v>685737</v>
          </cell>
          <cell r="L326">
            <v>660375</v>
          </cell>
          <cell r="M326">
            <v>4932756</v>
          </cell>
          <cell r="O326">
            <v>396037</v>
          </cell>
          <cell r="P326">
            <v>1462370</v>
          </cell>
          <cell r="Q326">
            <v>571207</v>
          </cell>
          <cell r="R326">
            <v>204449</v>
          </cell>
          <cell r="S326">
            <v>2634063</v>
          </cell>
          <cell r="U326">
            <v>2022041</v>
          </cell>
          <cell r="V326">
            <v>238507</v>
          </cell>
          <cell r="W326">
            <v>2260548</v>
          </cell>
          <cell r="AB326">
            <v>2.16902901E-4</v>
          </cell>
          <cell r="AC326">
            <v>2.1941901600000001E-4</v>
          </cell>
          <cell r="AD326">
            <v>95283</v>
          </cell>
          <cell r="AF326">
            <v>767993</v>
          </cell>
          <cell r="AG326">
            <v>767895</v>
          </cell>
          <cell r="AH326">
            <v>98</v>
          </cell>
          <cell r="AI326">
            <v>-2</v>
          </cell>
          <cell r="AK326">
            <v>660375</v>
          </cell>
          <cell r="AL326">
            <v>-204449</v>
          </cell>
          <cell r="AM326">
            <v>238507</v>
          </cell>
          <cell r="AN326">
            <v>238520</v>
          </cell>
          <cell r="AO326">
            <v>211701</v>
          </cell>
          <cell r="AP326">
            <v>-25827</v>
          </cell>
          <cell r="AQ326">
            <v>16668</v>
          </cell>
          <cell r="AR326">
            <v>9431</v>
          </cell>
          <cell r="AS326">
            <v>5433</v>
          </cell>
        </row>
        <row r="327">
          <cell r="B327" t="str">
            <v>0331</v>
          </cell>
          <cell r="C327" t="str">
            <v>ANGLETON ISD</v>
          </cell>
          <cell r="D327">
            <v>21644556</v>
          </cell>
          <cell r="E327">
            <v>20591233</v>
          </cell>
          <cell r="F327">
            <v>31651716</v>
          </cell>
          <cell r="G327">
            <v>11630107</v>
          </cell>
          <cell r="I327">
            <v>86502</v>
          </cell>
          <cell r="J327">
            <v>6388412</v>
          </cell>
          <cell r="K327">
            <v>1237951</v>
          </cell>
          <cell r="L327">
            <v>1398455</v>
          </cell>
          <cell r="M327">
            <v>9111320</v>
          </cell>
          <cell r="O327">
            <v>714960</v>
          </cell>
          <cell r="P327">
            <v>2639994</v>
          </cell>
          <cell r="Q327">
            <v>1031191</v>
          </cell>
          <cell r="R327">
            <v>295</v>
          </cell>
          <cell r="S327">
            <v>4386440</v>
          </cell>
          <cell r="U327">
            <v>3650360</v>
          </cell>
          <cell r="V327">
            <v>597614</v>
          </cell>
          <cell r="W327">
            <v>4247974</v>
          </cell>
          <cell r="AB327">
            <v>3.9323404100000001E-4</v>
          </cell>
          <cell r="AC327">
            <v>3.9611378800000002E-4</v>
          </cell>
          <cell r="AD327">
            <v>109053</v>
          </cell>
          <cell r="AF327">
            <v>1386446</v>
          </cell>
          <cell r="AG327">
            <v>1386269</v>
          </cell>
          <cell r="AH327">
            <v>177</v>
          </cell>
          <cell r="AI327">
            <v>-2</v>
          </cell>
          <cell r="AK327">
            <v>1398455</v>
          </cell>
          <cell r="AL327">
            <v>-295</v>
          </cell>
          <cell r="AM327">
            <v>597614</v>
          </cell>
          <cell r="AN327">
            <v>597631</v>
          </cell>
          <cell r="AO327">
            <v>549307</v>
          </cell>
          <cell r="AP327">
            <v>96112</v>
          </cell>
          <cell r="AQ327">
            <v>89761</v>
          </cell>
          <cell r="AR327">
            <v>59129</v>
          </cell>
          <cell r="AS327">
            <v>6220</v>
          </cell>
        </row>
        <row r="328">
          <cell r="B328" t="str">
            <v>0332</v>
          </cell>
          <cell r="C328" t="str">
            <v>ANNA ISD</v>
          </cell>
          <cell r="D328">
            <v>9201256</v>
          </cell>
          <cell r="E328">
            <v>10080310</v>
          </cell>
          <cell r="F328">
            <v>15494901</v>
          </cell>
          <cell r="G328">
            <v>5693446</v>
          </cell>
          <cell r="I328">
            <v>42346</v>
          </cell>
          <cell r="J328">
            <v>3127407</v>
          </cell>
          <cell r="K328">
            <v>606031</v>
          </cell>
          <cell r="L328">
            <v>2157791</v>
          </cell>
          <cell r="M328">
            <v>5933575</v>
          </cell>
          <cell r="O328">
            <v>350004</v>
          </cell>
          <cell r="P328">
            <v>1292393</v>
          </cell>
          <cell r="Q328">
            <v>504813</v>
          </cell>
          <cell r="R328">
            <v>69</v>
          </cell>
          <cell r="S328">
            <v>2147279</v>
          </cell>
          <cell r="U328">
            <v>1787011</v>
          </cell>
          <cell r="V328">
            <v>646434</v>
          </cell>
          <cell r="W328">
            <v>2433445</v>
          </cell>
          <cell r="AB328">
            <v>1.67166605E-4</v>
          </cell>
          <cell r="AC328">
            <v>1.93915037E-4</v>
          </cell>
          <cell r="AD328">
            <v>1012936</v>
          </cell>
          <cell r="AF328">
            <v>678726</v>
          </cell>
          <cell r="AG328">
            <v>678639</v>
          </cell>
          <cell r="AH328">
            <v>87</v>
          </cell>
          <cell r="AI328">
            <v>0</v>
          </cell>
          <cell r="AK328">
            <v>2157791</v>
          </cell>
          <cell r="AL328">
            <v>-69</v>
          </cell>
          <cell r="AM328">
            <v>646434</v>
          </cell>
          <cell r="AN328">
            <v>646441</v>
          </cell>
          <cell r="AO328">
            <v>621004</v>
          </cell>
          <cell r="AP328">
            <v>367014</v>
          </cell>
          <cell r="AQ328">
            <v>281714</v>
          </cell>
          <cell r="AR328">
            <v>183864</v>
          </cell>
          <cell r="AS328">
            <v>57685</v>
          </cell>
        </row>
        <row r="329">
          <cell r="B329" t="str">
            <v>0334</v>
          </cell>
          <cell r="C329" t="str">
            <v>ANSON ISD</v>
          </cell>
          <cell r="D329">
            <v>1857826</v>
          </cell>
          <cell r="E329">
            <v>1774479</v>
          </cell>
          <cell r="F329">
            <v>2727633</v>
          </cell>
          <cell r="G329">
            <v>1002241</v>
          </cell>
          <cell r="I329">
            <v>7454</v>
          </cell>
          <cell r="J329">
            <v>550531</v>
          </cell>
          <cell r="K329">
            <v>106682</v>
          </cell>
          <cell r="L329">
            <v>195233</v>
          </cell>
          <cell r="M329">
            <v>859900</v>
          </cell>
          <cell r="O329">
            <v>61613</v>
          </cell>
          <cell r="P329">
            <v>227505</v>
          </cell>
          <cell r="Q329">
            <v>88864</v>
          </cell>
          <cell r="R329">
            <v>17344</v>
          </cell>
          <cell r="S329">
            <v>395326</v>
          </cell>
          <cell r="U329">
            <v>314575</v>
          </cell>
          <cell r="V329">
            <v>84850</v>
          </cell>
          <cell r="W329">
            <v>399425</v>
          </cell>
          <cell r="AB329">
            <v>3.3752608999999997E-5</v>
          </cell>
          <cell r="AC329">
            <v>3.4135682000000003E-5</v>
          </cell>
          <cell r="AD329">
            <v>14507</v>
          </cell>
          <cell r="AF329">
            <v>119479</v>
          </cell>
          <cell r="AG329">
            <v>119464</v>
          </cell>
          <cell r="AH329">
            <v>15</v>
          </cell>
          <cell r="AI329">
            <v>-1</v>
          </cell>
          <cell r="AK329">
            <v>195233</v>
          </cell>
          <cell r="AL329">
            <v>-17344</v>
          </cell>
          <cell r="AM329">
            <v>84850</v>
          </cell>
          <cell r="AN329">
            <v>84850</v>
          </cell>
          <cell r="AO329">
            <v>77568</v>
          </cell>
          <cell r="AP329">
            <v>9263</v>
          </cell>
          <cell r="AQ329">
            <v>5535</v>
          </cell>
          <cell r="AR329">
            <v>-156</v>
          </cell>
          <cell r="AS329">
            <v>829</v>
          </cell>
        </row>
        <row r="330">
          <cell r="B330" t="str">
            <v>1657</v>
          </cell>
          <cell r="C330" t="str">
            <v>ANTHONY ISD</v>
          </cell>
          <cell r="D330">
            <v>3194841</v>
          </cell>
          <cell r="E330">
            <v>2903767</v>
          </cell>
          <cell r="F330">
            <v>4463511</v>
          </cell>
          <cell r="G330">
            <v>1640072</v>
          </cell>
          <cell r="I330">
            <v>12198</v>
          </cell>
          <cell r="J330">
            <v>900891</v>
          </cell>
          <cell r="K330">
            <v>174575</v>
          </cell>
          <cell r="L330">
            <v>116883</v>
          </cell>
          <cell r="M330">
            <v>1204547</v>
          </cell>
          <cell r="O330">
            <v>100823</v>
          </cell>
          <cell r="P330">
            <v>372291</v>
          </cell>
          <cell r="Q330">
            <v>145418</v>
          </cell>
          <cell r="R330">
            <v>227772</v>
          </cell>
          <cell r="S330">
            <v>846304</v>
          </cell>
          <cell r="U330">
            <v>514772</v>
          </cell>
          <cell r="V330">
            <v>-5022</v>
          </cell>
          <cell r="W330">
            <v>509750</v>
          </cell>
          <cell r="AB330">
            <v>5.8043242999999998E-5</v>
          </cell>
          <cell r="AC330">
            <v>5.5859790999999999E-5</v>
          </cell>
          <cell r="AD330">
            <v>-82685</v>
          </cell>
          <cell r="AF330">
            <v>195516</v>
          </cell>
          <cell r="AG330">
            <v>195491</v>
          </cell>
          <cell r="AH330">
            <v>25</v>
          </cell>
          <cell r="AI330">
            <v>1</v>
          </cell>
          <cell r="AK330">
            <v>116883</v>
          </cell>
          <cell r="AL330">
            <v>-227772</v>
          </cell>
          <cell r="AM330">
            <v>-5022</v>
          </cell>
          <cell r="AN330">
            <v>-5017</v>
          </cell>
          <cell r="AO330">
            <v>-10440</v>
          </cell>
          <cell r="AP330">
            <v>-54168</v>
          </cell>
          <cell r="AQ330">
            <v>-24887</v>
          </cell>
          <cell r="AR330">
            <v>-11670</v>
          </cell>
          <cell r="AS330">
            <v>-4707</v>
          </cell>
        </row>
        <row r="331">
          <cell r="B331" t="str">
            <v>0335</v>
          </cell>
          <cell r="C331" t="str">
            <v>ANTON ISD</v>
          </cell>
          <cell r="D331">
            <v>834031</v>
          </cell>
          <cell r="E331">
            <v>760546</v>
          </cell>
          <cell r="F331">
            <v>1169070</v>
          </cell>
          <cell r="G331">
            <v>429563</v>
          </cell>
          <cell r="I331">
            <v>3195</v>
          </cell>
          <cell r="J331">
            <v>235959</v>
          </cell>
          <cell r="K331">
            <v>45724</v>
          </cell>
          <cell r="L331">
            <v>69570</v>
          </cell>
          <cell r="M331">
            <v>354448</v>
          </cell>
          <cell r="O331">
            <v>26407</v>
          </cell>
          <cell r="P331">
            <v>97509</v>
          </cell>
          <cell r="Q331">
            <v>38088</v>
          </cell>
          <cell r="R331">
            <v>43125</v>
          </cell>
          <cell r="S331">
            <v>205129</v>
          </cell>
          <cell r="U331">
            <v>134828</v>
          </cell>
          <cell r="V331">
            <v>21680</v>
          </cell>
          <cell r="W331">
            <v>156508</v>
          </cell>
          <cell r="AB331">
            <v>1.5152518E-5</v>
          </cell>
          <cell r="AC331">
            <v>1.4630639E-5</v>
          </cell>
          <cell r="AD331">
            <v>-19763</v>
          </cell>
          <cell r="AF331">
            <v>51209</v>
          </cell>
          <cell r="AG331">
            <v>51202</v>
          </cell>
          <cell r="AH331">
            <v>7</v>
          </cell>
          <cell r="AI331">
            <v>-1</v>
          </cell>
          <cell r="AK331">
            <v>69570</v>
          </cell>
          <cell r="AL331">
            <v>-43125</v>
          </cell>
          <cell r="AM331">
            <v>21680</v>
          </cell>
          <cell r="AN331">
            <v>21679</v>
          </cell>
          <cell r="AO331">
            <v>19624</v>
          </cell>
          <cell r="AP331">
            <v>-1997</v>
          </cell>
          <cell r="AQ331">
            <v>-8413</v>
          </cell>
          <cell r="AR331">
            <v>-3321</v>
          </cell>
          <cell r="AS331">
            <v>-1127</v>
          </cell>
        </row>
        <row r="332">
          <cell r="B332" t="str">
            <v>1674</v>
          </cell>
          <cell r="C332" t="str">
            <v>APPLE SPRINGS ISD</v>
          </cell>
          <cell r="D332">
            <v>579288</v>
          </cell>
          <cell r="E332">
            <v>517437</v>
          </cell>
          <cell r="F332">
            <v>795376</v>
          </cell>
          <cell r="G332">
            <v>292253</v>
          </cell>
          <cell r="I332">
            <v>2174</v>
          </cell>
          <cell r="J332">
            <v>160534</v>
          </cell>
          <cell r="K332">
            <v>31108</v>
          </cell>
          <cell r="L332">
            <v>108343</v>
          </cell>
          <cell r="M332">
            <v>302159</v>
          </cell>
          <cell r="O332">
            <v>17966</v>
          </cell>
          <cell r="P332">
            <v>66340</v>
          </cell>
          <cell r="Q332">
            <v>25913</v>
          </cell>
          <cell r="R332">
            <v>75528</v>
          </cell>
          <cell r="S332">
            <v>185747</v>
          </cell>
          <cell r="U332">
            <v>91730</v>
          </cell>
          <cell r="V332">
            <v>23124</v>
          </cell>
          <cell r="W332">
            <v>114854</v>
          </cell>
          <cell r="AB332">
            <v>1.0524387999999999E-5</v>
          </cell>
          <cell r="AC332">
            <v>9.9539430000000007E-6</v>
          </cell>
          <cell r="AD332">
            <v>-21602</v>
          </cell>
          <cell r="AF332">
            <v>34840</v>
          </cell>
          <cell r="AG332">
            <v>34836</v>
          </cell>
          <cell r="AH332">
            <v>4</v>
          </cell>
          <cell r="AI332">
            <v>0</v>
          </cell>
          <cell r="AK332">
            <v>108343</v>
          </cell>
          <cell r="AL332">
            <v>-75528</v>
          </cell>
          <cell r="AM332">
            <v>23124</v>
          </cell>
          <cell r="AN332">
            <v>23127</v>
          </cell>
          <cell r="AO332">
            <v>21201</v>
          </cell>
          <cell r="AP332">
            <v>3110</v>
          </cell>
          <cell r="AQ332">
            <v>-1934</v>
          </cell>
          <cell r="AR332">
            <v>-11461</v>
          </cell>
          <cell r="AS332">
            <v>-1228</v>
          </cell>
        </row>
        <row r="333">
          <cell r="B333" t="str">
            <v>1797</v>
          </cell>
          <cell r="C333" t="str">
            <v>AQUILLA ISD</v>
          </cell>
          <cell r="D333">
            <v>731225</v>
          </cell>
          <cell r="E333">
            <v>848217</v>
          </cell>
          <cell r="F333">
            <v>1303832</v>
          </cell>
          <cell r="G333">
            <v>479080</v>
          </cell>
          <cell r="I333">
            <v>3563</v>
          </cell>
          <cell r="J333">
            <v>263158</v>
          </cell>
          <cell r="K333">
            <v>50995</v>
          </cell>
          <cell r="L333">
            <v>244285</v>
          </cell>
          <cell r="M333">
            <v>562001</v>
          </cell>
          <cell r="O333">
            <v>29451</v>
          </cell>
          <cell r="P333">
            <v>108750</v>
          </cell>
          <cell r="Q333">
            <v>42478</v>
          </cell>
          <cell r="R333">
            <v>3</v>
          </cell>
          <cell r="S333">
            <v>180682</v>
          </cell>
          <cell r="U333">
            <v>150370</v>
          </cell>
          <cell r="V333">
            <v>66311</v>
          </cell>
          <cell r="W333">
            <v>216681</v>
          </cell>
          <cell r="AB333">
            <v>1.3284761E-5</v>
          </cell>
          <cell r="AC333">
            <v>1.6317151999999999E-5</v>
          </cell>
          <cell r="AD333">
            <v>114834</v>
          </cell>
          <cell r="AF333">
            <v>57112</v>
          </cell>
          <cell r="AG333">
            <v>57105</v>
          </cell>
          <cell r="AH333">
            <v>7</v>
          </cell>
          <cell r="AI333">
            <v>1</v>
          </cell>
          <cell r="AK333">
            <v>244285</v>
          </cell>
          <cell r="AL333">
            <v>-3</v>
          </cell>
          <cell r="AM333">
            <v>66311</v>
          </cell>
          <cell r="AN333">
            <v>66312</v>
          </cell>
          <cell r="AO333">
            <v>64507</v>
          </cell>
          <cell r="AP333">
            <v>46061</v>
          </cell>
          <cell r="AQ333">
            <v>37041</v>
          </cell>
          <cell r="AR333">
            <v>23819</v>
          </cell>
          <cell r="AS333">
            <v>6542</v>
          </cell>
        </row>
        <row r="334">
          <cell r="B334" t="str">
            <v>1572</v>
          </cell>
          <cell r="C334" t="str">
            <v>ARANSAS COUNTY ISD</v>
          </cell>
          <cell r="D334">
            <v>8492709</v>
          </cell>
          <cell r="E334">
            <v>7787398</v>
          </cell>
          <cell r="F334">
            <v>11970362</v>
          </cell>
          <cell r="G334">
            <v>4398390</v>
          </cell>
          <cell r="I334">
            <v>32714</v>
          </cell>
          <cell r="J334">
            <v>2416033</v>
          </cell>
          <cell r="K334">
            <v>468181</v>
          </cell>
          <cell r="L334">
            <v>499062</v>
          </cell>
          <cell r="M334">
            <v>3415990</v>
          </cell>
          <cell r="O334">
            <v>270391</v>
          </cell>
          <cell r="P334">
            <v>998419</v>
          </cell>
          <cell r="Q334">
            <v>389986</v>
          </cell>
          <cell r="R334">
            <v>303176</v>
          </cell>
          <cell r="S334">
            <v>1961972</v>
          </cell>
          <cell r="U334">
            <v>1380530</v>
          </cell>
          <cell r="V334">
            <v>193457</v>
          </cell>
          <cell r="W334">
            <v>1573987</v>
          </cell>
          <cell r="AB334">
            <v>1.5429386599999999E-4</v>
          </cell>
          <cell r="AC334">
            <v>1.4980627E-4</v>
          </cell>
          <cell r="AD334">
            <v>-169941</v>
          </cell>
          <cell r="AF334">
            <v>524340</v>
          </cell>
          <cell r="AG334">
            <v>524273</v>
          </cell>
          <cell r="AH334">
            <v>67</v>
          </cell>
          <cell r="AI334">
            <v>-1</v>
          </cell>
          <cell r="AK334">
            <v>499062</v>
          </cell>
          <cell r="AL334">
            <v>-303176</v>
          </cell>
          <cell r="AM334">
            <v>193457</v>
          </cell>
          <cell r="AN334">
            <v>193465</v>
          </cell>
          <cell r="AO334">
            <v>168109</v>
          </cell>
          <cell r="AP334">
            <v>-65138</v>
          </cell>
          <cell r="AQ334">
            <v>-51384</v>
          </cell>
          <cell r="AR334">
            <v>-39491</v>
          </cell>
          <cell r="AS334">
            <v>-9675</v>
          </cell>
        </row>
        <row r="335">
          <cell r="B335" t="str">
            <v>0337</v>
          </cell>
          <cell r="C335" t="str">
            <v>ARANSAS PASS ISD</v>
          </cell>
          <cell r="D335">
            <v>5436571</v>
          </cell>
          <cell r="E335">
            <v>4898513</v>
          </cell>
          <cell r="F335">
            <v>7529726</v>
          </cell>
          <cell r="G335">
            <v>2766723</v>
          </cell>
          <cell r="I335">
            <v>20578</v>
          </cell>
          <cell r="J335">
            <v>1519759</v>
          </cell>
          <cell r="K335">
            <v>294500</v>
          </cell>
          <cell r="L335">
            <v>358129</v>
          </cell>
          <cell r="M335">
            <v>2192966</v>
          </cell>
          <cell r="O335">
            <v>170084</v>
          </cell>
          <cell r="P335">
            <v>628036</v>
          </cell>
          <cell r="Q335">
            <v>245313</v>
          </cell>
          <cell r="R335">
            <v>273052</v>
          </cell>
          <cell r="S335">
            <v>1316485</v>
          </cell>
          <cell r="U335">
            <v>868396</v>
          </cell>
          <cell r="V335">
            <v>116740</v>
          </cell>
          <cell r="W335">
            <v>985136</v>
          </cell>
          <cell r="AB335">
            <v>9.8770551999999995E-5</v>
          </cell>
          <cell r="AC335">
            <v>9.4232754999999994E-5</v>
          </cell>
          <cell r="AD335">
            <v>-171842</v>
          </cell>
          <cell r="AF335">
            <v>329826</v>
          </cell>
          <cell r="AG335">
            <v>329784</v>
          </cell>
          <cell r="AH335">
            <v>42</v>
          </cell>
          <cell r="AI335">
            <v>-1</v>
          </cell>
          <cell r="AK335">
            <v>358129</v>
          </cell>
          <cell r="AL335">
            <v>-273052</v>
          </cell>
          <cell r="AM335">
            <v>116740</v>
          </cell>
          <cell r="AN335">
            <v>116742</v>
          </cell>
          <cell r="AO335">
            <v>101247</v>
          </cell>
          <cell r="AP335">
            <v>-47094</v>
          </cell>
          <cell r="AQ335">
            <v>-50452</v>
          </cell>
          <cell r="AR335">
            <v>-25583</v>
          </cell>
          <cell r="AS335">
            <v>-9783</v>
          </cell>
        </row>
        <row r="336">
          <cell r="B336" t="str">
            <v>0338</v>
          </cell>
          <cell r="C336" t="str">
            <v>ARCHER CITY ISD</v>
          </cell>
          <cell r="D336">
            <v>1135815</v>
          </cell>
          <cell r="E336">
            <v>1137827</v>
          </cell>
          <cell r="F336">
            <v>1749005</v>
          </cell>
          <cell r="G336">
            <v>642654</v>
          </cell>
          <cell r="I336">
            <v>4780</v>
          </cell>
          <cell r="J336">
            <v>353010</v>
          </cell>
          <cell r="K336">
            <v>68407</v>
          </cell>
          <cell r="L336">
            <v>176613</v>
          </cell>
          <cell r="M336">
            <v>602810</v>
          </cell>
          <cell r="O336">
            <v>39507</v>
          </cell>
          <cell r="P336">
            <v>145880</v>
          </cell>
          <cell r="Q336">
            <v>56981</v>
          </cell>
          <cell r="R336">
            <v>79203</v>
          </cell>
          <cell r="S336">
            <v>321571</v>
          </cell>
          <cell r="U336">
            <v>201711</v>
          </cell>
          <cell r="V336">
            <v>53335</v>
          </cell>
          <cell r="W336">
            <v>255046</v>
          </cell>
          <cell r="AB336">
            <v>2.0635269000000001E-5</v>
          </cell>
          <cell r="AC336">
            <v>2.1888388999999999E-5</v>
          </cell>
          <cell r="AD336">
            <v>47454</v>
          </cell>
          <cell r="AF336">
            <v>76612</v>
          </cell>
          <cell r="AG336">
            <v>76602</v>
          </cell>
          <cell r="AH336">
            <v>10</v>
          </cell>
          <cell r="AI336">
            <v>0</v>
          </cell>
          <cell r="AK336">
            <v>176613</v>
          </cell>
          <cell r="AL336">
            <v>-79203</v>
          </cell>
          <cell r="AM336">
            <v>53335</v>
          </cell>
          <cell r="AN336">
            <v>53336</v>
          </cell>
          <cell r="AO336">
            <v>48637</v>
          </cell>
          <cell r="AP336">
            <v>2574</v>
          </cell>
          <cell r="AQ336">
            <v>-6157</v>
          </cell>
          <cell r="AR336">
            <v>-3684</v>
          </cell>
          <cell r="AS336">
            <v>2704</v>
          </cell>
        </row>
        <row r="337">
          <cell r="B337" t="str">
            <v>1923</v>
          </cell>
          <cell r="C337" t="str">
            <v>ARGYLE ISD</v>
          </cell>
          <cell r="D337">
            <v>8063774</v>
          </cell>
          <cell r="E337">
            <v>7879539</v>
          </cell>
          <cell r="F337">
            <v>12111996</v>
          </cell>
          <cell r="G337">
            <v>4450432</v>
          </cell>
          <cell r="I337">
            <v>33101</v>
          </cell>
          <cell r="J337">
            <v>2444620</v>
          </cell>
          <cell r="K337">
            <v>473720</v>
          </cell>
          <cell r="L337">
            <v>1307058</v>
          </cell>
          <cell r="M337">
            <v>4258499</v>
          </cell>
          <cell r="O337">
            <v>273590</v>
          </cell>
          <cell r="P337">
            <v>1010233</v>
          </cell>
          <cell r="Q337">
            <v>394601</v>
          </cell>
          <cell r="R337">
            <v>76</v>
          </cell>
          <cell r="S337">
            <v>1678500</v>
          </cell>
          <cell r="U337">
            <v>1396864</v>
          </cell>
          <cell r="V337">
            <v>414094</v>
          </cell>
          <cell r="W337">
            <v>1810958</v>
          </cell>
          <cell r="AB337">
            <v>1.4650105800000001E-4</v>
          </cell>
          <cell r="AC337">
            <v>1.5157878E-4</v>
          </cell>
          <cell r="AD337">
            <v>192288</v>
          </cell>
          <cell r="AF337">
            <v>530544</v>
          </cell>
          <cell r="AG337">
            <v>530476</v>
          </cell>
          <cell r="AH337">
            <v>68</v>
          </cell>
          <cell r="AI337">
            <v>1</v>
          </cell>
          <cell r="AK337">
            <v>1307058</v>
          </cell>
          <cell r="AL337">
            <v>-76</v>
          </cell>
          <cell r="AM337">
            <v>414094</v>
          </cell>
          <cell r="AN337">
            <v>414096</v>
          </cell>
          <cell r="AO337">
            <v>397486</v>
          </cell>
          <cell r="AP337">
            <v>230029</v>
          </cell>
          <cell r="AQ337">
            <v>169548</v>
          </cell>
          <cell r="AR337">
            <v>84870</v>
          </cell>
          <cell r="AS337">
            <v>10953</v>
          </cell>
        </row>
        <row r="338">
          <cell r="B338" t="str">
            <v>0339</v>
          </cell>
          <cell r="C338" t="str">
            <v>ARLINGTON ISD</v>
          </cell>
          <cell r="D338">
            <v>215929799</v>
          </cell>
          <cell r="E338">
            <v>202083400</v>
          </cell>
          <cell r="F338">
            <v>310631543</v>
          </cell>
          <cell r="G338">
            <v>114138453</v>
          </cell>
          <cell r="I338">
            <v>848931</v>
          </cell>
          <cell r="J338">
            <v>62696195</v>
          </cell>
          <cell r="K338">
            <v>12149316</v>
          </cell>
          <cell r="L338">
            <v>11948385</v>
          </cell>
          <cell r="M338">
            <v>87642827</v>
          </cell>
          <cell r="O338">
            <v>7016656</v>
          </cell>
          <cell r="P338">
            <v>25909034</v>
          </cell>
          <cell r="Q338">
            <v>10120165</v>
          </cell>
          <cell r="R338">
            <v>3823257</v>
          </cell>
          <cell r="S338">
            <v>46869112</v>
          </cell>
          <cell r="U338">
            <v>35824814</v>
          </cell>
          <cell r="V338">
            <v>4695763</v>
          </cell>
          <cell r="W338">
            <v>40520577</v>
          </cell>
          <cell r="AB338">
            <v>3.9229701630000002E-3</v>
          </cell>
          <cell r="AC338">
            <v>3.8874807049999998E-3</v>
          </cell>
          <cell r="AD338">
            <v>-1343949</v>
          </cell>
          <cell r="AF338">
            <v>13606651</v>
          </cell>
          <cell r="AG338">
            <v>13604917</v>
          </cell>
          <cell r="AH338">
            <v>1734</v>
          </cell>
          <cell r="AI338">
            <v>-1</v>
          </cell>
          <cell r="AK338">
            <v>11948385</v>
          </cell>
          <cell r="AL338">
            <v>-3823257</v>
          </cell>
          <cell r="AM338">
            <v>4695763</v>
          </cell>
          <cell r="AN338">
            <v>4695961</v>
          </cell>
          <cell r="AO338">
            <v>4281072</v>
          </cell>
          <cell r="AP338">
            <v>236102</v>
          </cell>
          <cell r="AQ338">
            <v>-422070</v>
          </cell>
          <cell r="AR338">
            <v>-589505</v>
          </cell>
          <cell r="AS338">
            <v>-76432</v>
          </cell>
        </row>
        <row r="339">
          <cell r="B339" t="str">
            <v>0340</v>
          </cell>
          <cell r="C339" t="str">
            <v>ARP ISD</v>
          </cell>
          <cell r="D339">
            <v>2528825</v>
          </cell>
          <cell r="E339">
            <v>2553472</v>
          </cell>
          <cell r="F339">
            <v>3925057</v>
          </cell>
          <cell r="G339">
            <v>1442223</v>
          </cell>
          <cell r="I339">
            <v>10727</v>
          </cell>
          <cell r="J339">
            <v>792212</v>
          </cell>
          <cell r="K339">
            <v>153516</v>
          </cell>
          <cell r="L339">
            <v>260202</v>
          </cell>
          <cell r="M339">
            <v>1216657</v>
          </cell>
          <cell r="O339">
            <v>88661</v>
          </cell>
          <cell r="P339">
            <v>327380</v>
          </cell>
          <cell r="Q339">
            <v>127876</v>
          </cell>
          <cell r="R339">
            <v>149236</v>
          </cell>
          <cell r="S339">
            <v>693153</v>
          </cell>
          <cell r="U339">
            <v>452673</v>
          </cell>
          <cell r="V339">
            <v>57636</v>
          </cell>
          <cell r="W339">
            <v>510309</v>
          </cell>
          <cell r="AB339">
            <v>4.5943194999999997E-5</v>
          </cell>
          <cell r="AC339">
            <v>4.9121166E-5</v>
          </cell>
          <cell r="AD339">
            <v>120347</v>
          </cell>
          <cell r="AF339">
            <v>171930</v>
          </cell>
          <cell r="AG339">
            <v>171908</v>
          </cell>
          <cell r="AH339">
            <v>22</v>
          </cell>
          <cell r="AI339">
            <v>0</v>
          </cell>
          <cell r="AK339">
            <v>260202</v>
          </cell>
          <cell r="AL339">
            <v>-149236</v>
          </cell>
          <cell r="AM339">
            <v>57636</v>
          </cell>
          <cell r="AN339">
            <v>57636</v>
          </cell>
          <cell r="AO339">
            <v>49576</v>
          </cell>
          <cell r="AP339">
            <v>-18963</v>
          </cell>
          <cell r="AQ339">
            <v>4789</v>
          </cell>
          <cell r="AR339">
            <v>11073</v>
          </cell>
          <cell r="AS339">
            <v>6855</v>
          </cell>
        </row>
        <row r="340">
          <cell r="B340" t="str">
            <v>0342</v>
          </cell>
          <cell r="C340" t="str">
            <v>ASPERMONT ISD</v>
          </cell>
          <cell r="D340">
            <v>629923</v>
          </cell>
          <cell r="E340">
            <v>490229</v>
          </cell>
          <cell r="F340">
            <v>753552</v>
          </cell>
          <cell r="G340">
            <v>276885</v>
          </cell>
          <cell r="I340">
            <v>2059</v>
          </cell>
          <cell r="J340">
            <v>152093</v>
          </cell>
          <cell r="K340">
            <v>29473</v>
          </cell>
          <cell r="L340">
            <v>38233</v>
          </cell>
          <cell r="M340">
            <v>221858</v>
          </cell>
          <cell r="O340">
            <v>17022</v>
          </cell>
          <cell r="P340">
            <v>62852</v>
          </cell>
          <cell r="Q340">
            <v>24550</v>
          </cell>
          <cell r="R340">
            <v>125858</v>
          </cell>
          <cell r="S340">
            <v>230282</v>
          </cell>
          <cell r="U340">
            <v>86906</v>
          </cell>
          <cell r="V340">
            <v>-8562</v>
          </cell>
          <cell r="W340">
            <v>78344</v>
          </cell>
          <cell r="AB340">
            <v>1.1444314E-5</v>
          </cell>
          <cell r="AC340">
            <v>9.4305319999999998E-6</v>
          </cell>
          <cell r="AD340">
            <v>-76260</v>
          </cell>
          <cell r="AF340">
            <v>33008</v>
          </cell>
          <cell r="AG340">
            <v>33004</v>
          </cell>
          <cell r="AH340">
            <v>4</v>
          </cell>
          <cell r="AI340">
            <v>2</v>
          </cell>
          <cell r="AK340">
            <v>38233</v>
          </cell>
          <cell r="AL340">
            <v>-125858</v>
          </cell>
          <cell r="AM340">
            <v>-8562</v>
          </cell>
          <cell r="AN340">
            <v>-8561</v>
          </cell>
          <cell r="AO340">
            <v>-10501</v>
          </cell>
          <cell r="AP340">
            <v>-26847</v>
          </cell>
          <cell r="AQ340">
            <v>-20461</v>
          </cell>
          <cell r="AR340">
            <v>-16911</v>
          </cell>
          <cell r="AS340">
            <v>-4344</v>
          </cell>
        </row>
        <row r="341">
          <cell r="B341" t="str">
            <v>0343</v>
          </cell>
          <cell r="C341" t="str">
            <v>ATHENS ISD</v>
          </cell>
          <cell r="D341">
            <v>7835451</v>
          </cell>
          <cell r="E341">
            <v>7458698</v>
          </cell>
          <cell r="F341">
            <v>11465102</v>
          </cell>
          <cell r="G341">
            <v>4212737</v>
          </cell>
          <cell r="I341">
            <v>31333</v>
          </cell>
          <cell r="J341">
            <v>2314054</v>
          </cell>
          <cell r="K341">
            <v>448419</v>
          </cell>
          <cell r="L341">
            <v>823248</v>
          </cell>
          <cell r="M341">
            <v>3617054</v>
          </cell>
          <cell r="O341">
            <v>258978</v>
          </cell>
          <cell r="P341">
            <v>956277</v>
          </cell>
          <cell r="Q341">
            <v>373525</v>
          </cell>
          <cell r="R341">
            <v>128954</v>
          </cell>
          <cell r="S341">
            <v>1717734</v>
          </cell>
          <cell r="U341">
            <v>1322258</v>
          </cell>
          <cell r="V341">
            <v>285238</v>
          </cell>
          <cell r="W341">
            <v>1607496</v>
          </cell>
          <cell r="AB341">
            <v>1.42352928E-4</v>
          </cell>
          <cell r="AC341">
            <v>1.43483059E-4</v>
          </cell>
          <cell r="AD341">
            <v>42797</v>
          </cell>
          <cell r="AF341">
            <v>502208</v>
          </cell>
          <cell r="AG341">
            <v>502144</v>
          </cell>
          <cell r="AH341">
            <v>64</v>
          </cell>
          <cell r="AI341">
            <v>1</v>
          </cell>
          <cell r="AK341">
            <v>823248</v>
          </cell>
          <cell r="AL341">
            <v>-128954</v>
          </cell>
          <cell r="AM341">
            <v>285238</v>
          </cell>
          <cell r="AN341">
            <v>285243</v>
          </cell>
          <cell r="AO341">
            <v>259930</v>
          </cell>
          <cell r="AP341">
            <v>34316</v>
          </cell>
          <cell r="AQ341">
            <v>68500</v>
          </cell>
          <cell r="AR341">
            <v>43865</v>
          </cell>
          <cell r="AS341">
            <v>2440</v>
          </cell>
        </row>
        <row r="342">
          <cell r="B342" t="str">
            <v>0344</v>
          </cell>
          <cell r="C342" t="str">
            <v>ATLANTA ISD</v>
          </cell>
          <cell r="D342">
            <v>4898605</v>
          </cell>
          <cell r="E342">
            <v>5675070</v>
          </cell>
          <cell r="F342">
            <v>8723407</v>
          </cell>
          <cell r="G342">
            <v>3205329</v>
          </cell>
          <cell r="I342">
            <v>23840</v>
          </cell>
          <cell r="J342">
            <v>1760685</v>
          </cell>
          <cell r="K342">
            <v>341187</v>
          </cell>
          <cell r="L342">
            <v>886073</v>
          </cell>
          <cell r="M342">
            <v>3011785</v>
          </cell>
          <cell r="O342">
            <v>197047</v>
          </cell>
          <cell r="P342">
            <v>727598</v>
          </cell>
          <cell r="Q342">
            <v>284203</v>
          </cell>
          <cell r="R342">
            <v>550394</v>
          </cell>
          <cell r="S342">
            <v>1759242</v>
          </cell>
          <cell r="U342">
            <v>1006061</v>
          </cell>
          <cell r="V342">
            <v>114524</v>
          </cell>
          <cell r="W342">
            <v>1120585</v>
          </cell>
          <cell r="AB342">
            <v>8.8996888000000002E-5</v>
          </cell>
          <cell r="AC342">
            <v>1.09171384E-4</v>
          </cell>
          <cell r="AD342">
            <v>763988</v>
          </cell>
          <cell r="AF342">
            <v>382113</v>
          </cell>
          <cell r="AG342">
            <v>382064</v>
          </cell>
          <cell r="AH342">
            <v>49</v>
          </cell>
          <cell r="AI342">
            <v>0</v>
          </cell>
          <cell r="AK342">
            <v>886073</v>
          </cell>
          <cell r="AL342">
            <v>-550394</v>
          </cell>
          <cell r="AM342">
            <v>114524</v>
          </cell>
          <cell r="AN342">
            <v>114529</v>
          </cell>
          <cell r="AO342">
            <v>102271</v>
          </cell>
          <cell r="AP342">
            <v>-12148</v>
          </cell>
          <cell r="AQ342">
            <v>7009</v>
          </cell>
          <cell r="AR342">
            <v>80509</v>
          </cell>
          <cell r="AS342">
            <v>43509</v>
          </cell>
        </row>
        <row r="343">
          <cell r="B343" t="str">
            <v>0345</v>
          </cell>
          <cell r="C343" t="str">
            <v>AUBREY ISD</v>
          </cell>
          <cell r="D343">
            <v>6146899</v>
          </cell>
          <cell r="E343">
            <v>5775409</v>
          </cell>
          <cell r="F343">
            <v>8877642</v>
          </cell>
          <cell r="G343">
            <v>3262001</v>
          </cell>
          <cell r="I343">
            <v>24262</v>
          </cell>
          <cell r="J343">
            <v>1791815</v>
          </cell>
          <cell r="K343">
            <v>347219</v>
          </cell>
          <cell r="L343">
            <v>803222</v>
          </cell>
          <cell r="M343">
            <v>2966518</v>
          </cell>
          <cell r="O343">
            <v>200531</v>
          </cell>
          <cell r="P343">
            <v>740463</v>
          </cell>
          <cell r="Q343">
            <v>289228</v>
          </cell>
          <cell r="R343">
            <v>18337</v>
          </cell>
          <cell r="S343">
            <v>1248559</v>
          </cell>
          <cell r="U343">
            <v>1023849</v>
          </cell>
          <cell r="V343">
            <v>279678</v>
          </cell>
          <cell r="W343">
            <v>1303527</v>
          </cell>
          <cell r="AB343">
            <v>1.11675646E-4</v>
          </cell>
          <cell r="AC343">
            <v>1.11101603E-4</v>
          </cell>
          <cell r="AD343">
            <v>-21738</v>
          </cell>
          <cell r="AF343">
            <v>388869</v>
          </cell>
          <cell r="AG343">
            <v>388819</v>
          </cell>
          <cell r="AH343">
            <v>50</v>
          </cell>
          <cell r="AI343">
            <v>0</v>
          </cell>
          <cell r="AK343">
            <v>803222</v>
          </cell>
          <cell r="AL343">
            <v>-18337</v>
          </cell>
          <cell r="AM343">
            <v>279678</v>
          </cell>
          <cell r="AN343">
            <v>279681</v>
          </cell>
          <cell r="AO343">
            <v>264395</v>
          </cell>
          <cell r="AP343">
            <v>114853</v>
          </cell>
          <cell r="AQ343">
            <v>85162</v>
          </cell>
          <cell r="AR343">
            <v>42028</v>
          </cell>
          <cell r="AS343">
            <v>-1234</v>
          </cell>
        </row>
        <row r="344">
          <cell r="B344" t="str">
            <v>0346</v>
          </cell>
          <cell r="C344" t="str">
            <v>AUSTIN ISD</v>
          </cell>
          <cell r="D344">
            <v>127858602</v>
          </cell>
          <cell r="E344">
            <v>118517031</v>
          </cell>
          <cell r="F344">
            <v>182177893</v>
          </cell>
          <cell r="G344">
            <v>66939444</v>
          </cell>
          <cell r="I344">
            <v>497878</v>
          </cell>
          <cell r="J344">
            <v>36769803</v>
          </cell>
          <cell r="K344">
            <v>7125280</v>
          </cell>
          <cell r="L344">
            <v>847465</v>
          </cell>
          <cell r="M344">
            <v>45240426</v>
          </cell>
          <cell r="O344">
            <v>4115099</v>
          </cell>
          <cell r="P344">
            <v>15195022</v>
          </cell>
          <cell r="Q344">
            <v>5935232</v>
          </cell>
          <cell r="R344">
            <v>23125954</v>
          </cell>
          <cell r="S344">
            <v>48371307</v>
          </cell>
          <cell r="U344">
            <v>21010388</v>
          </cell>
          <cell r="V344">
            <v>-7500931</v>
          </cell>
          <cell r="W344">
            <v>13509457</v>
          </cell>
          <cell r="AB344">
            <v>2.3229099660000002E-3</v>
          </cell>
          <cell r="AC344">
            <v>2.2799134909999999E-3</v>
          </cell>
          <cell r="AD344">
            <v>-1628233</v>
          </cell>
          <cell r="AF344">
            <v>7979972</v>
          </cell>
          <cell r="AG344">
            <v>7978955</v>
          </cell>
          <cell r="AH344">
            <v>1017</v>
          </cell>
          <cell r="AI344">
            <v>0</v>
          </cell>
          <cell r="AK344">
            <v>847465</v>
          </cell>
          <cell r="AL344">
            <v>-23125954</v>
          </cell>
          <cell r="AM344">
            <v>-7500931</v>
          </cell>
          <cell r="AN344">
            <v>-7500664</v>
          </cell>
          <cell r="AO344">
            <v>-7214637</v>
          </cell>
          <cell r="AP344">
            <v>-3987398</v>
          </cell>
          <cell r="AQ344">
            <v>-1983788</v>
          </cell>
          <cell r="AR344">
            <v>-1499340</v>
          </cell>
          <cell r="AS344">
            <v>-92662</v>
          </cell>
        </row>
        <row r="345">
          <cell r="B345" t="str">
            <v>0347</v>
          </cell>
          <cell r="C345" t="str">
            <v>AUSTWELL TIVOLI ISD</v>
          </cell>
          <cell r="D345">
            <v>593960</v>
          </cell>
          <cell r="E345">
            <v>405737</v>
          </cell>
          <cell r="F345">
            <v>623676</v>
          </cell>
          <cell r="G345">
            <v>229164</v>
          </cell>
          <cell r="I345">
            <v>1704</v>
          </cell>
          <cell r="J345">
            <v>125879</v>
          </cell>
          <cell r="K345">
            <v>24393</v>
          </cell>
          <cell r="L345">
            <v>53847</v>
          </cell>
          <cell r="M345">
            <v>205823</v>
          </cell>
          <cell r="O345">
            <v>14088</v>
          </cell>
          <cell r="P345">
            <v>52019</v>
          </cell>
          <cell r="Q345">
            <v>20319</v>
          </cell>
          <cell r="R345">
            <v>129714</v>
          </cell>
          <cell r="S345">
            <v>216140</v>
          </cell>
          <cell r="U345">
            <v>71928</v>
          </cell>
          <cell r="V345">
            <v>669</v>
          </cell>
          <cell r="W345">
            <v>72597</v>
          </cell>
          <cell r="AB345">
            <v>1.0790956E-5</v>
          </cell>
          <cell r="AC345">
            <v>7.80516E-6</v>
          </cell>
          <cell r="AD345">
            <v>-113069</v>
          </cell>
          <cell r="AF345">
            <v>27319</v>
          </cell>
          <cell r="AG345">
            <v>27316</v>
          </cell>
          <cell r="AH345">
            <v>3</v>
          </cell>
          <cell r="AI345">
            <v>2</v>
          </cell>
          <cell r="AK345">
            <v>53847</v>
          </cell>
          <cell r="AL345">
            <v>-129714</v>
          </cell>
          <cell r="AM345">
            <v>669</v>
          </cell>
          <cell r="AN345">
            <v>672</v>
          </cell>
          <cell r="AO345">
            <v>-1519</v>
          </cell>
          <cell r="AP345">
            <v>-22801</v>
          </cell>
          <cell r="AQ345">
            <v>-24970</v>
          </cell>
          <cell r="AR345">
            <v>-20811</v>
          </cell>
          <cell r="AS345">
            <v>-6438</v>
          </cell>
        </row>
        <row r="346">
          <cell r="B346" t="str">
            <v>0348</v>
          </cell>
          <cell r="C346" t="str">
            <v>AVALON ISD</v>
          </cell>
          <cell r="D346">
            <v>985920</v>
          </cell>
          <cell r="E346">
            <v>995294</v>
          </cell>
          <cell r="F346">
            <v>1529912</v>
          </cell>
          <cell r="G346">
            <v>562151</v>
          </cell>
          <cell r="I346">
            <v>4181</v>
          </cell>
          <cell r="J346">
            <v>308789</v>
          </cell>
          <cell r="K346">
            <v>59837</v>
          </cell>
          <cell r="L346">
            <v>644220</v>
          </cell>
          <cell r="M346">
            <v>1017027</v>
          </cell>
          <cell r="O346">
            <v>34558</v>
          </cell>
          <cell r="P346">
            <v>127606</v>
          </cell>
          <cell r="Q346">
            <v>49843</v>
          </cell>
          <cell r="R346">
            <v>544460</v>
          </cell>
          <cell r="S346">
            <v>756467</v>
          </cell>
          <cell r="U346">
            <v>176443</v>
          </cell>
          <cell r="V346">
            <v>39895</v>
          </cell>
          <cell r="W346">
            <v>216338</v>
          </cell>
          <cell r="AB346">
            <v>1.7912001E-5</v>
          </cell>
          <cell r="AC346">
            <v>1.9146484E-5</v>
          </cell>
          <cell r="AD346">
            <v>46749</v>
          </cell>
          <cell r="AF346">
            <v>67015</v>
          </cell>
          <cell r="AG346">
            <v>67006</v>
          </cell>
          <cell r="AH346">
            <v>9</v>
          </cell>
          <cell r="AI346">
            <v>-1</v>
          </cell>
          <cell r="AK346">
            <v>644220</v>
          </cell>
          <cell r="AL346">
            <v>-544460</v>
          </cell>
          <cell r="AM346">
            <v>39895</v>
          </cell>
          <cell r="AN346">
            <v>39896</v>
          </cell>
          <cell r="AO346">
            <v>37444</v>
          </cell>
          <cell r="AP346">
            <v>28240</v>
          </cell>
          <cell r="AQ346">
            <v>37399</v>
          </cell>
          <cell r="AR346">
            <v>-45882</v>
          </cell>
          <cell r="AS346">
            <v>2663</v>
          </cell>
        </row>
        <row r="347">
          <cell r="B347" t="str">
            <v>0349</v>
          </cell>
          <cell r="C347" t="str">
            <v>AVERY ISD</v>
          </cell>
          <cell r="D347">
            <v>888866</v>
          </cell>
          <cell r="E347">
            <v>935961</v>
          </cell>
          <cell r="F347">
            <v>1438708</v>
          </cell>
          <cell r="G347">
            <v>528639</v>
          </cell>
          <cell r="I347">
            <v>3932</v>
          </cell>
          <cell r="J347">
            <v>290381</v>
          </cell>
          <cell r="K347">
            <v>56270</v>
          </cell>
          <cell r="L347">
            <v>150930</v>
          </cell>
          <cell r="M347">
            <v>501513</v>
          </cell>
          <cell r="O347">
            <v>32498</v>
          </cell>
          <cell r="P347">
            <v>119999</v>
          </cell>
          <cell r="Q347">
            <v>46872</v>
          </cell>
          <cell r="R347">
            <v>3320</v>
          </cell>
          <cell r="S347">
            <v>202689</v>
          </cell>
          <cell r="U347">
            <v>165925</v>
          </cell>
          <cell r="V347">
            <v>51529</v>
          </cell>
          <cell r="W347">
            <v>217454</v>
          </cell>
          <cell r="AB347">
            <v>1.6148734E-5</v>
          </cell>
          <cell r="AC347">
            <v>1.8005093999999998E-5</v>
          </cell>
          <cell r="AD347">
            <v>70298</v>
          </cell>
          <cell r="AF347">
            <v>63020</v>
          </cell>
          <cell r="AG347">
            <v>63012</v>
          </cell>
          <cell r="AH347">
            <v>8</v>
          </cell>
          <cell r="AI347">
            <v>0</v>
          </cell>
          <cell r="AK347">
            <v>150930</v>
          </cell>
          <cell r="AL347">
            <v>-3320</v>
          </cell>
          <cell r="AM347">
            <v>51529</v>
          </cell>
          <cell r="AN347">
            <v>51527</v>
          </cell>
          <cell r="AO347">
            <v>48195</v>
          </cell>
          <cell r="AP347">
            <v>16359</v>
          </cell>
          <cell r="AQ347">
            <v>14068</v>
          </cell>
          <cell r="AR347">
            <v>13455</v>
          </cell>
          <cell r="AS347">
            <v>4006</v>
          </cell>
        </row>
        <row r="348">
          <cell r="B348" t="str">
            <v>0350</v>
          </cell>
          <cell r="C348" t="str">
            <v>AVINGER ISD</v>
          </cell>
          <cell r="D348">
            <v>463002</v>
          </cell>
          <cell r="E348">
            <v>462129</v>
          </cell>
          <cell r="F348">
            <v>710359</v>
          </cell>
          <cell r="G348">
            <v>261014</v>
          </cell>
          <cell r="I348">
            <v>1941</v>
          </cell>
          <cell r="J348">
            <v>143375</v>
          </cell>
          <cell r="K348">
            <v>27783</v>
          </cell>
          <cell r="L348">
            <v>44106</v>
          </cell>
          <cell r="M348">
            <v>217205</v>
          </cell>
          <cell r="O348">
            <v>16046</v>
          </cell>
          <cell r="P348">
            <v>59249</v>
          </cell>
          <cell r="Q348">
            <v>23143</v>
          </cell>
          <cell r="R348">
            <v>23511</v>
          </cell>
          <cell r="S348">
            <v>121949</v>
          </cell>
          <cell r="U348">
            <v>81925</v>
          </cell>
          <cell r="V348">
            <v>11187</v>
          </cell>
          <cell r="W348">
            <v>93112</v>
          </cell>
          <cell r="AB348">
            <v>8.4117329999999997E-6</v>
          </cell>
          <cell r="AC348">
            <v>8.8899799999999999E-6</v>
          </cell>
          <cell r="AD348">
            <v>18111</v>
          </cell>
          <cell r="AF348">
            <v>31116</v>
          </cell>
          <cell r="AG348">
            <v>31112</v>
          </cell>
          <cell r="AH348">
            <v>4</v>
          </cell>
          <cell r="AI348">
            <v>1</v>
          </cell>
          <cell r="AK348">
            <v>44106</v>
          </cell>
          <cell r="AL348">
            <v>-23511</v>
          </cell>
          <cell r="AM348">
            <v>11187</v>
          </cell>
          <cell r="AN348">
            <v>11185</v>
          </cell>
          <cell r="AO348">
            <v>9727</v>
          </cell>
          <cell r="AP348">
            <v>-3248</v>
          </cell>
          <cell r="AQ348">
            <v>-202</v>
          </cell>
          <cell r="AR348">
            <v>2099</v>
          </cell>
          <cell r="AS348">
            <v>1034</v>
          </cell>
        </row>
        <row r="349">
          <cell r="B349" t="str">
            <v>1984</v>
          </cell>
          <cell r="C349" t="str">
            <v>AXTELL ISD</v>
          </cell>
          <cell r="D349">
            <v>2919428</v>
          </cell>
          <cell r="E349">
            <v>2523293</v>
          </cell>
          <cell r="F349">
            <v>3878668</v>
          </cell>
          <cell r="G349">
            <v>1425178</v>
          </cell>
          <cell r="I349">
            <v>10600</v>
          </cell>
          <cell r="J349">
            <v>782849</v>
          </cell>
          <cell r="K349">
            <v>151701</v>
          </cell>
          <cell r="L349">
            <v>295648</v>
          </cell>
          <cell r="M349">
            <v>1240798</v>
          </cell>
          <cell r="O349">
            <v>87613</v>
          </cell>
          <cell r="P349">
            <v>323510</v>
          </cell>
          <cell r="Q349">
            <v>126364</v>
          </cell>
          <cell r="R349">
            <v>168558</v>
          </cell>
          <cell r="S349">
            <v>706045</v>
          </cell>
          <cell r="U349">
            <v>447323</v>
          </cell>
          <cell r="V349">
            <v>81896</v>
          </cell>
          <cell r="W349">
            <v>529219</v>
          </cell>
          <cell r="AB349">
            <v>5.3039601999999998E-5</v>
          </cell>
          <cell r="AC349">
            <v>4.8540613999999999E-5</v>
          </cell>
          <cell r="AD349">
            <v>-170372</v>
          </cell>
          <cell r="AF349">
            <v>169898</v>
          </cell>
          <cell r="AG349">
            <v>169876</v>
          </cell>
          <cell r="AH349">
            <v>22</v>
          </cell>
          <cell r="AI349">
            <v>0</v>
          </cell>
          <cell r="AK349">
            <v>295648</v>
          </cell>
          <cell r="AL349">
            <v>-168558</v>
          </cell>
          <cell r="AM349">
            <v>81896</v>
          </cell>
          <cell r="AN349">
            <v>81899</v>
          </cell>
          <cell r="AO349">
            <v>74211</v>
          </cell>
          <cell r="AP349">
            <v>4477</v>
          </cell>
          <cell r="AQ349">
            <v>2166</v>
          </cell>
          <cell r="AR349">
            <v>-25963</v>
          </cell>
          <cell r="AS349">
            <v>-9700</v>
          </cell>
        </row>
        <row r="350">
          <cell r="B350" t="str">
            <v>1432</v>
          </cell>
          <cell r="C350" t="str">
            <v>AZLE ISD</v>
          </cell>
          <cell r="D350">
            <v>19125338</v>
          </cell>
          <cell r="E350">
            <v>18379160</v>
          </cell>
          <cell r="F350">
            <v>28251439</v>
          </cell>
          <cell r="G350">
            <v>10380709</v>
          </cell>
          <cell r="I350">
            <v>77209</v>
          </cell>
          <cell r="J350">
            <v>5702118</v>
          </cell>
          <cell r="K350">
            <v>1104961</v>
          </cell>
          <cell r="L350">
            <v>2106867</v>
          </cell>
          <cell r="M350">
            <v>8991155</v>
          </cell>
          <cell r="O350">
            <v>638154</v>
          </cell>
          <cell r="P350">
            <v>2356385</v>
          </cell>
          <cell r="Q350">
            <v>920413</v>
          </cell>
          <cell r="R350">
            <v>207</v>
          </cell>
          <cell r="S350">
            <v>3915159</v>
          </cell>
          <cell r="U350">
            <v>3258209</v>
          </cell>
          <cell r="V350">
            <v>787123</v>
          </cell>
          <cell r="W350">
            <v>4045332</v>
          </cell>
          <cell r="AB350">
            <v>3.4746539199999999E-4</v>
          </cell>
          <cell r="AC350">
            <v>3.5356011099999999E-4</v>
          </cell>
          <cell r="AD350">
            <v>230801</v>
          </cell>
          <cell r="AF350">
            <v>1237503</v>
          </cell>
          <cell r="AG350">
            <v>1237345</v>
          </cell>
          <cell r="AH350">
            <v>158</v>
          </cell>
          <cell r="AI350">
            <v>1</v>
          </cell>
          <cell r="AK350">
            <v>2106867</v>
          </cell>
          <cell r="AL350">
            <v>-207</v>
          </cell>
          <cell r="AM350">
            <v>787123</v>
          </cell>
          <cell r="AN350">
            <v>787136</v>
          </cell>
          <cell r="AO350">
            <v>742064</v>
          </cell>
          <cell r="AP350">
            <v>294624</v>
          </cell>
          <cell r="AQ350">
            <v>182368</v>
          </cell>
          <cell r="AR350">
            <v>87314</v>
          </cell>
          <cell r="AS350">
            <v>13154</v>
          </cell>
        </row>
        <row r="351">
          <cell r="B351" t="str">
            <v>0354</v>
          </cell>
          <cell r="C351" t="str">
            <v>BAIRD ISD</v>
          </cell>
          <cell r="D351">
            <v>881399</v>
          </cell>
          <cell r="E351">
            <v>827810</v>
          </cell>
          <cell r="F351">
            <v>1272465</v>
          </cell>
          <cell r="G351">
            <v>467554</v>
          </cell>
          <cell r="I351">
            <v>3478</v>
          </cell>
          <cell r="J351">
            <v>256827</v>
          </cell>
          <cell r="K351">
            <v>49768</v>
          </cell>
          <cell r="L351">
            <v>74444</v>
          </cell>
          <cell r="M351">
            <v>384517</v>
          </cell>
          <cell r="O351">
            <v>28743</v>
          </cell>
          <cell r="P351">
            <v>106133</v>
          </cell>
          <cell r="Q351">
            <v>41456</v>
          </cell>
          <cell r="R351">
            <v>10793</v>
          </cell>
          <cell r="S351">
            <v>187125</v>
          </cell>
          <cell r="U351">
            <v>146752</v>
          </cell>
          <cell r="V351">
            <v>28081</v>
          </cell>
          <cell r="W351">
            <v>174833</v>
          </cell>
          <cell r="AB351">
            <v>1.6013074999999999E-5</v>
          </cell>
          <cell r="AC351">
            <v>1.5924594E-5</v>
          </cell>
          <cell r="AD351">
            <v>-3351</v>
          </cell>
          <cell r="AF351">
            <v>55738</v>
          </cell>
          <cell r="AG351">
            <v>55731</v>
          </cell>
          <cell r="AH351">
            <v>7</v>
          </cell>
          <cell r="AI351">
            <v>0</v>
          </cell>
          <cell r="AK351">
            <v>74444</v>
          </cell>
          <cell r="AL351">
            <v>-10793</v>
          </cell>
          <cell r="AM351">
            <v>28081</v>
          </cell>
          <cell r="AN351">
            <v>28084</v>
          </cell>
          <cell r="AO351">
            <v>26006</v>
          </cell>
          <cell r="AP351">
            <v>6650</v>
          </cell>
          <cell r="AQ351">
            <v>4630</v>
          </cell>
          <cell r="AR351">
            <v>-1531</v>
          </cell>
          <cell r="AS351">
            <v>-188</v>
          </cell>
        </row>
        <row r="352">
          <cell r="B352" t="str">
            <v>0355</v>
          </cell>
          <cell r="C352" t="str">
            <v>BALLINGER ISD</v>
          </cell>
          <cell r="D352">
            <v>2126343</v>
          </cell>
          <cell r="E352">
            <v>2816631</v>
          </cell>
          <cell r="F352">
            <v>4329571</v>
          </cell>
          <cell r="G352">
            <v>1590858</v>
          </cell>
          <cell r="I352">
            <v>11832</v>
          </cell>
          <cell r="J352">
            <v>873857</v>
          </cell>
          <cell r="K352">
            <v>169337</v>
          </cell>
          <cell r="L352">
            <v>762437</v>
          </cell>
          <cell r="M352">
            <v>1817463</v>
          </cell>
          <cell r="O352">
            <v>97798</v>
          </cell>
          <cell r="P352">
            <v>361119</v>
          </cell>
          <cell r="Q352">
            <v>141054</v>
          </cell>
          <cell r="R352">
            <v>273511</v>
          </cell>
          <cell r="S352">
            <v>873482</v>
          </cell>
          <cell r="U352">
            <v>499325</v>
          </cell>
          <cell r="V352">
            <v>162743</v>
          </cell>
          <cell r="W352">
            <v>662068</v>
          </cell>
          <cell r="AB352">
            <v>3.8630980999999998E-5</v>
          </cell>
          <cell r="AC352">
            <v>5.4183563E-5</v>
          </cell>
          <cell r="AD352">
            <v>588960</v>
          </cell>
          <cell r="AF352">
            <v>189649</v>
          </cell>
          <cell r="AG352">
            <v>189625</v>
          </cell>
          <cell r="AH352">
            <v>24</v>
          </cell>
          <cell r="AI352">
            <v>1</v>
          </cell>
          <cell r="AK352">
            <v>762437</v>
          </cell>
          <cell r="AL352">
            <v>-273511</v>
          </cell>
          <cell r="AM352">
            <v>162743</v>
          </cell>
          <cell r="AN352">
            <v>162744</v>
          </cell>
          <cell r="AO352">
            <v>152300</v>
          </cell>
          <cell r="AP352">
            <v>49955</v>
          </cell>
          <cell r="AQ352">
            <v>34068</v>
          </cell>
          <cell r="AR352">
            <v>56318</v>
          </cell>
          <cell r="AS352">
            <v>33541</v>
          </cell>
        </row>
        <row r="353">
          <cell r="B353" t="str">
            <v>0356</v>
          </cell>
          <cell r="C353" t="str">
            <v>BALMORHEA ISD</v>
          </cell>
          <cell r="D353">
            <v>510141</v>
          </cell>
          <cell r="E353">
            <v>833528</v>
          </cell>
          <cell r="F353">
            <v>1281254</v>
          </cell>
          <cell r="G353">
            <v>470784</v>
          </cell>
          <cell r="I353">
            <v>3502</v>
          </cell>
          <cell r="J353">
            <v>258601</v>
          </cell>
          <cell r="K353">
            <v>50112</v>
          </cell>
          <cell r="L353">
            <v>222901</v>
          </cell>
          <cell r="M353">
            <v>535116</v>
          </cell>
          <cell r="O353">
            <v>28941</v>
          </cell>
          <cell r="P353">
            <v>106866</v>
          </cell>
          <cell r="Q353">
            <v>41742</v>
          </cell>
          <cell r="R353">
            <v>31211</v>
          </cell>
          <cell r="S353">
            <v>208760</v>
          </cell>
          <cell r="U353">
            <v>147766</v>
          </cell>
          <cell r="V353">
            <v>31798</v>
          </cell>
          <cell r="W353">
            <v>179564</v>
          </cell>
          <cell r="AB353">
            <v>9.2681339999999999E-6</v>
          </cell>
          <cell r="AC353">
            <v>1.6034590999999999E-5</v>
          </cell>
          <cell r="AD353">
            <v>256239</v>
          </cell>
          <cell r="AF353">
            <v>56123</v>
          </cell>
          <cell r="AG353">
            <v>56116</v>
          </cell>
          <cell r="AH353">
            <v>7</v>
          </cell>
          <cell r="AI353">
            <v>-2</v>
          </cell>
          <cell r="AK353">
            <v>222901</v>
          </cell>
          <cell r="AL353">
            <v>-31211</v>
          </cell>
          <cell r="AM353">
            <v>31798</v>
          </cell>
          <cell r="AN353">
            <v>31799</v>
          </cell>
          <cell r="AO353">
            <v>32031</v>
          </cell>
          <cell r="AP353">
            <v>34556</v>
          </cell>
          <cell r="AQ353">
            <v>37463</v>
          </cell>
          <cell r="AR353">
            <v>41247</v>
          </cell>
          <cell r="AS353">
            <v>14594</v>
          </cell>
        </row>
        <row r="354">
          <cell r="B354" t="str">
            <v>1678</v>
          </cell>
          <cell r="C354" t="str">
            <v>BANDERA ISD</v>
          </cell>
          <cell r="D354">
            <v>6600277</v>
          </cell>
          <cell r="E354">
            <v>6134971</v>
          </cell>
          <cell r="F354">
            <v>9430342</v>
          </cell>
          <cell r="G354">
            <v>3465085</v>
          </cell>
          <cell r="I354">
            <v>25772</v>
          </cell>
          <cell r="J354">
            <v>1903369</v>
          </cell>
          <cell r="K354">
            <v>368836</v>
          </cell>
          <cell r="L354">
            <v>426132</v>
          </cell>
          <cell r="M354">
            <v>2724109</v>
          </cell>
          <cell r="O354">
            <v>213016</v>
          </cell>
          <cell r="P354">
            <v>786562</v>
          </cell>
          <cell r="Q354">
            <v>307234</v>
          </cell>
          <cell r="R354">
            <v>189505</v>
          </cell>
          <cell r="S354">
            <v>1496317</v>
          </cell>
          <cell r="U354">
            <v>1087592</v>
          </cell>
          <cell r="V354">
            <v>122193</v>
          </cell>
          <cell r="W354">
            <v>1209785</v>
          </cell>
          <cell r="AB354">
            <v>1.19912537E-4</v>
          </cell>
          <cell r="AC354">
            <v>1.18018507E-4</v>
          </cell>
          <cell r="AD354">
            <v>-71725</v>
          </cell>
          <cell r="AF354">
            <v>413079</v>
          </cell>
          <cell r="AG354">
            <v>413026</v>
          </cell>
          <cell r="AH354">
            <v>53</v>
          </cell>
          <cell r="AI354">
            <v>1</v>
          </cell>
          <cell r="AK354">
            <v>426132</v>
          </cell>
          <cell r="AL354">
            <v>-189505</v>
          </cell>
          <cell r="AM354">
            <v>122193</v>
          </cell>
          <cell r="AN354">
            <v>122200</v>
          </cell>
          <cell r="AO354">
            <v>108244</v>
          </cell>
          <cell r="AP354">
            <v>-11819</v>
          </cell>
          <cell r="AQ354">
            <v>20257</v>
          </cell>
          <cell r="AR354">
            <v>1826</v>
          </cell>
          <cell r="AS354">
            <v>-4081</v>
          </cell>
        </row>
        <row r="355">
          <cell r="B355" t="str">
            <v>0357</v>
          </cell>
          <cell r="C355" t="str">
            <v>BANGS ISD</v>
          </cell>
          <cell r="D355">
            <v>2152894</v>
          </cell>
          <cell r="E355">
            <v>1921453</v>
          </cell>
          <cell r="F355">
            <v>2953552</v>
          </cell>
          <cell r="G355">
            <v>1085253</v>
          </cell>
          <cell r="I355">
            <v>8072</v>
          </cell>
          <cell r="J355">
            <v>596129</v>
          </cell>
          <cell r="K355">
            <v>115518</v>
          </cell>
          <cell r="L355">
            <v>166030</v>
          </cell>
          <cell r="M355">
            <v>885749</v>
          </cell>
          <cell r="O355">
            <v>66716</v>
          </cell>
          <cell r="P355">
            <v>246349</v>
          </cell>
          <cell r="Q355">
            <v>96225</v>
          </cell>
          <cell r="R355">
            <v>192304</v>
          </cell>
          <cell r="S355">
            <v>601594</v>
          </cell>
          <cell r="U355">
            <v>340630</v>
          </cell>
          <cell r="V355">
            <v>41983</v>
          </cell>
          <cell r="W355">
            <v>382613</v>
          </cell>
          <cell r="AB355">
            <v>3.9113355999999997E-5</v>
          </cell>
          <cell r="AC355">
            <v>3.6963013000000001E-5</v>
          </cell>
          <cell r="AD355">
            <v>-81431</v>
          </cell>
          <cell r="AF355">
            <v>129375</v>
          </cell>
          <cell r="AG355">
            <v>129359</v>
          </cell>
          <cell r="AH355">
            <v>16</v>
          </cell>
          <cell r="AI355">
            <v>0</v>
          </cell>
          <cell r="AK355">
            <v>166030</v>
          </cell>
          <cell r="AL355">
            <v>-192304</v>
          </cell>
          <cell r="AM355">
            <v>41983</v>
          </cell>
          <cell r="AN355">
            <v>41983</v>
          </cell>
          <cell r="AO355">
            <v>33543</v>
          </cell>
          <cell r="AP355">
            <v>-44210</v>
          </cell>
          <cell r="AQ355">
            <v>-35513</v>
          </cell>
          <cell r="AR355">
            <v>-17438</v>
          </cell>
          <cell r="AS355">
            <v>-4639</v>
          </cell>
        </row>
        <row r="356">
          <cell r="B356" t="str">
            <v>1489</v>
          </cell>
          <cell r="C356" t="str">
            <v>BANQUETE ISD</v>
          </cell>
          <cell r="D356">
            <v>2258249</v>
          </cell>
          <cell r="E356">
            <v>2038634</v>
          </cell>
          <cell r="F356">
            <v>3133676</v>
          </cell>
          <cell r="G356">
            <v>1151438</v>
          </cell>
          <cell r="I356">
            <v>8564</v>
          </cell>
          <cell r="J356">
            <v>632484</v>
          </cell>
          <cell r="K356">
            <v>122563</v>
          </cell>
          <cell r="L356">
            <v>288145</v>
          </cell>
          <cell r="M356">
            <v>1051756</v>
          </cell>
          <cell r="O356">
            <v>70785</v>
          </cell>
          <cell r="P356">
            <v>261372</v>
          </cell>
          <cell r="Q356">
            <v>102093</v>
          </cell>
          <cell r="R356">
            <v>57782</v>
          </cell>
          <cell r="S356">
            <v>492032</v>
          </cell>
          <cell r="U356">
            <v>361404</v>
          </cell>
          <cell r="V356">
            <v>100502</v>
          </cell>
          <cell r="W356">
            <v>461906</v>
          </cell>
          <cell r="AB356">
            <v>4.1027420000000001E-5</v>
          </cell>
          <cell r="AC356">
            <v>3.9217220999999999E-5</v>
          </cell>
          <cell r="AD356">
            <v>-68550</v>
          </cell>
          <cell r="AF356">
            <v>137265</v>
          </cell>
          <cell r="AG356">
            <v>137248</v>
          </cell>
          <cell r="AH356">
            <v>17</v>
          </cell>
          <cell r="AI356">
            <v>0</v>
          </cell>
          <cell r="AK356">
            <v>288145</v>
          </cell>
          <cell r="AL356">
            <v>-57782</v>
          </cell>
          <cell r="AM356">
            <v>100502</v>
          </cell>
          <cell r="AN356">
            <v>100501</v>
          </cell>
          <cell r="AO356">
            <v>94056</v>
          </cell>
          <cell r="AP356">
            <v>28369</v>
          </cell>
          <cell r="AQ356">
            <v>9381</v>
          </cell>
          <cell r="AR356">
            <v>1957</v>
          </cell>
          <cell r="AS356">
            <v>-3901</v>
          </cell>
        </row>
        <row r="357">
          <cell r="B357" t="str">
            <v>0358</v>
          </cell>
          <cell r="C357" t="str">
            <v>BARBERS HILL ISD</v>
          </cell>
          <cell r="D357">
            <v>23237589</v>
          </cell>
          <cell r="E357">
            <v>23667533</v>
          </cell>
          <cell r="F357">
            <v>36380437</v>
          </cell>
          <cell r="G357">
            <v>13367627</v>
          </cell>
          <cell r="I357">
            <v>99425</v>
          </cell>
          <cell r="J357">
            <v>7342831</v>
          </cell>
          <cell r="K357">
            <v>1422899</v>
          </cell>
          <cell r="L357">
            <v>2902196</v>
          </cell>
          <cell r="M357">
            <v>11767351</v>
          </cell>
          <cell r="O357">
            <v>821774</v>
          </cell>
          <cell r="P357">
            <v>3034405</v>
          </cell>
          <cell r="Q357">
            <v>1185250</v>
          </cell>
          <cell r="R357">
            <v>319</v>
          </cell>
          <cell r="S357">
            <v>5041748</v>
          </cell>
          <cell r="U357">
            <v>4195718</v>
          </cell>
          <cell r="V357">
            <v>824919</v>
          </cell>
          <cell r="W357">
            <v>5020637</v>
          </cell>
          <cell r="AB357">
            <v>4.2217595900000002E-4</v>
          </cell>
          <cell r="AC357">
            <v>4.55292608E-4</v>
          </cell>
          <cell r="AD357">
            <v>1254094</v>
          </cell>
          <cell r="AF357">
            <v>1593579</v>
          </cell>
          <cell r="AG357">
            <v>1593376</v>
          </cell>
          <cell r="AH357">
            <v>203</v>
          </cell>
          <cell r="AI357">
            <v>-1</v>
          </cell>
          <cell r="AK357">
            <v>2902196</v>
          </cell>
          <cell r="AL357">
            <v>-319</v>
          </cell>
          <cell r="AM357">
            <v>824919</v>
          </cell>
          <cell r="AN357">
            <v>824942</v>
          </cell>
          <cell r="AO357">
            <v>791623</v>
          </cell>
          <cell r="AP357">
            <v>467964</v>
          </cell>
          <cell r="AQ357">
            <v>421316</v>
          </cell>
          <cell r="AR357">
            <v>324606</v>
          </cell>
          <cell r="AS357">
            <v>71426</v>
          </cell>
        </row>
        <row r="358">
          <cell r="B358" t="str">
            <v>1336</v>
          </cell>
          <cell r="C358" t="str">
            <v>BARTLETT ISD</v>
          </cell>
          <cell r="D358">
            <v>1519099</v>
          </cell>
          <cell r="E358">
            <v>1128441</v>
          </cell>
          <cell r="F358">
            <v>1734577</v>
          </cell>
          <cell r="G358">
            <v>637353</v>
          </cell>
          <cell r="I358">
            <v>4740</v>
          </cell>
          <cell r="J358">
            <v>350098</v>
          </cell>
          <cell r="K358">
            <v>67842</v>
          </cell>
          <cell r="L358">
            <v>128095</v>
          </cell>
          <cell r="M358">
            <v>550775</v>
          </cell>
          <cell r="O358">
            <v>39181</v>
          </cell>
          <cell r="P358">
            <v>144677</v>
          </cell>
          <cell r="Q358">
            <v>56511</v>
          </cell>
          <cell r="R358">
            <v>309650</v>
          </cell>
          <cell r="S358">
            <v>550019</v>
          </cell>
          <cell r="U358">
            <v>200047</v>
          </cell>
          <cell r="V358">
            <v>-23229</v>
          </cell>
          <cell r="W358">
            <v>176818</v>
          </cell>
          <cell r="AB358">
            <v>2.7598689E-5</v>
          </cell>
          <cell r="AC358">
            <v>2.1707824000000001E-5</v>
          </cell>
          <cell r="AD358">
            <v>-223081</v>
          </cell>
          <cell r="AF358">
            <v>75980</v>
          </cell>
          <cell r="AG358">
            <v>75970</v>
          </cell>
          <cell r="AH358">
            <v>10</v>
          </cell>
          <cell r="AI358">
            <v>-1</v>
          </cell>
          <cell r="AK358">
            <v>128095</v>
          </cell>
          <cell r="AL358">
            <v>-309650</v>
          </cell>
          <cell r="AM358">
            <v>-23229</v>
          </cell>
          <cell r="AN358">
            <v>-23227</v>
          </cell>
          <cell r="AO358">
            <v>-25183</v>
          </cell>
          <cell r="AP358">
            <v>-46268</v>
          </cell>
          <cell r="AQ358">
            <v>-47133</v>
          </cell>
          <cell r="AR358">
            <v>-27044</v>
          </cell>
          <cell r="AS358">
            <v>-12700</v>
          </cell>
        </row>
        <row r="359">
          <cell r="B359" t="str">
            <v>0363</v>
          </cell>
          <cell r="C359" t="str">
            <v>BASTROP ISD</v>
          </cell>
          <cell r="D359">
            <v>26757563</v>
          </cell>
          <cell r="E359">
            <v>27819906</v>
          </cell>
          <cell r="F359">
            <v>42763237</v>
          </cell>
          <cell r="G359">
            <v>15712924</v>
          </cell>
          <cell r="I359">
            <v>116868</v>
          </cell>
          <cell r="J359">
            <v>8631101</v>
          </cell>
          <cell r="K359">
            <v>1672541</v>
          </cell>
          <cell r="L359">
            <v>3285342</v>
          </cell>
          <cell r="M359">
            <v>13705852</v>
          </cell>
          <cell r="O359">
            <v>965951</v>
          </cell>
          <cell r="P359">
            <v>3566779</v>
          </cell>
          <cell r="Q359">
            <v>1393197</v>
          </cell>
          <cell r="R359">
            <v>1275526</v>
          </cell>
          <cell r="S359">
            <v>7201453</v>
          </cell>
          <cell r="U359">
            <v>4931840</v>
          </cell>
          <cell r="V359">
            <v>749002</v>
          </cell>
          <cell r="W359">
            <v>5680842</v>
          </cell>
          <cell r="AB359">
            <v>4.8612614599999999E-4</v>
          </cell>
          <cell r="AC359">
            <v>5.3517185700000002E-4</v>
          </cell>
          <cell r="AD359">
            <v>1857311</v>
          </cell>
          <cell r="AF359">
            <v>1873166</v>
          </cell>
          <cell r="AG359">
            <v>1872927</v>
          </cell>
          <cell r="AH359">
            <v>239</v>
          </cell>
          <cell r="AI359">
            <v>-1</v>
          </cell>
          <cell r="AK359">
            <v>3285342</v>
          </cell>
          <cell r="AL359">
            <v>-1275526</v>
          </cell>
          <cell r="AM359">
            <v>749002</v>
          </cell>
          <cell r="AN359">
            <v>749026</v>
          </cell>
          <cell r="AO359">
            <v>673804</v>
          </cell>
          <cell r="AP359">
            <v>32900</v>
          </cell>
          <cell r="AQ359">
            <v>228831</v>
          </cell>
          <cell r="AR359">
            <v>219478</v>
          </cell>
          <cell r="AS359">
            <v>105777</v>
          </cell>
        </row>
        <row r="360">
          <cell r="B360" t="str">
            <v>0365</v>
          </cell>
          <cell r="C360" t="str">
            <v>BAY CITY ISD</v>
          </cell>
          <cell r="D360">
            <v>12089248</v>
          </cell>
          <cell r="E360">
            <v>11215746</v>
          </cell>
          <cell r="F360">
            <v>17240230</v>
          </cell>
          <cell r="G360">
            <v>6334750</v>
          </cell>
          <cell r="I360">
            <v>47116</v>
          </cell>
          <cell r="J360">
            <v>3479675</v>
          </cell>
          <cell r="K360">
            <v>674294</v>
          </cell>
          <cell r="L360">
            <v>874630</v>
          </cell>
          <cell r="M360">
            <v>5075715</v>
          </cell>
          <cell r="O360">
            <v>389428</v>
          </cell>
          <cell r="P360">
            <v>1437966</v>
          </cell>
          <cell r="Q360">
            <v>561675</v>
          </cell>
          <cell r="R360">
            <v>232894</v>
          </cell>
          <cell r="S360">
            <v>2621963</v>
          </cell>
          <cell r="U360">
            <v>1988298</v>
          </cell>
          <cell r="V360">
            <v>347484</v>
          </cell>
          <cell r="W360">
            <v>2335782</v>
          </cell>
          <cell r="AB360">
            <v>2.1963507400000001E-4</v>
          </cell>
          <cell r="AC360">
            <v>2.1575742800000001E-4</v>
          </cell>
          <cell r="AD360">
            <v>-146842</v>
          </cell>
          <cell r="AF360">
            <v>755177</v>
          </cell>
          <cell r="AG360">
            <v>755081</v>
          </cell>
          <cell r="AH360">
            <v>96</v>
          </cell>
          <cell r="AI360">
            <v>0</v>
          </cell>
          <cell r="AK360">
            <v>874630</v>
          </cell>
          <cell r="AL360">
            <v>-232894</v>
          </cell>
          <cell r="AM360">
            <v>347484</v>
          </cell>
          <cell r="AN360">
            <v>347492</v>
          </cell>
          <cell r="AO360">
            <v>316893</v>
          </cell>
          <cell r="AP360">
            <v>26681</v>
          </cell>
          <cell r="AQ360">
            <v>-2558</v>
          </cell>
          <cell r="AR360">
            <v>-38416</v>
          </cell>
          <cell r="AS360">
            <v>-8356</v>
          </cell>
        </row>
        <row r="361">
          <cell r="B361" t="str">
            <v>0368</v>
          </cell>
          <cell r="C361" t="str">
            <v>BEAUMONT ISD</v>
          </cell>
          <cell r="D361">
            <v>48541296</v>
          </cell>
          <cell r="E361">
            <v>46931929</v>
          </cell>
          <cell r="F361">
            <v>72141192</v>
          </cell>
          <cell r="G361">
            <v>26507559</v>
          </cell>
          <cell r="I361">
            <v>197156</v>
          </cell>
          <cell r="J361">
            <v>14560589</v>
          </cell>
          <cell r="K361">
            <v>2821562</v>
          </cell>
          <cell r="L361">
            <v>5662513</v>
          </cell>
          <cell r="M361">
            <v>23241820</v>
          </cell>
          <cell r="O361">
            <v>1629551</v>
          </cell>
          <cell r="P361">
            <v>6017124</v>
          </cell>
          <cell r="Q361">
            <v>2350311</v>
          </cell>
          <cell r="R361">
            <v>2064533</v>
          </cell>
          <cell r="S361">
            <v>12061519</v>
          </cell>
          <cell r="U361">
            <v>8319969</v>
          </cell>
          <cell r="V361">
            <v>1519189</v>
          </cell>
          <cell r="W361">
            <v>9839158</v>
          </cell>
          <cell r="AB361">
            <v>8.8188872399999998E-4</v>
          </cell>
          <cell r="AC361">
            <v>9.0283005399999997E-4</v>
          </cell>
          <cell r="AD361">
            <v>793027</v>
          </cell>
          <cell r="AF361">
            <v>3160014</v>
          </cell>
          <cell r="AG361">
            <v>3159611</v>
          </cell>
          <cell r="AH361">
            <v>403</v>
          </cell>
          <cell r="AI361">
            <v>-1</v>
          </cell>
          <cell r="AK361">
            <v>5662513</v>
          </cell>
          <cell r="AL361">
            <v>-2064533</v>
          </cell>
          <cell r="AM361">
            <v>1519189</v>
          </cell>
          <cell r="AN361">
            <v>1519228</v>
          </cell>
          <cell r="AO361">
            <v>1444686</v>
          </cell>
          <cell r="AP361">
            <v>636101</v>
          </cell>
          <cell r="AQ361">
            <v>118631</v>
          </cell>
          <cell r="AR361">
            <v>-165847</v>
          </cell>
          <cell r="AS361">
            <v>45181</v>
          </cell>
        </row>
        <row r="362">
          <cell r="B362" t="str">
            <v>0369</v>
          </cell>
          <cell r="C362" t="str">
            <v>BECKVILLE ISD</v>
          </cell>
          <cell r="D362">
            <v>2089433</v>
          </cell>
          <cell r="E362">
            <v>1858778</v>
          </cell>
          <cell r="F362">
            <v>2857212</v>
          </cell>
          <cell r="G362">
            <v>1049854</v>
          </cell>
          <cell r="I362">
            <v>7809</v>
          </cell>
          <cell r="J362">
            <v>576684</v>
          </cell>
          <cell r="K362">
            <v>111750</v>
          </cell>
          <cell r="L362">
            <v>134129</v>
          </cell>
          <cell r="M362">
            <v>830372</v>
          </cell>
          <cell r="O362">
            <v>64540</v>
          </cell>
          <cell r="P362">
            <v>238313</v>
          </cell>
          <cell r="Q362">
            <v>93086</v>
          </cell>
          <cell r="R362">
            <v>162149</v>
          </cell>
          <cell r="S362">
            <v>558088</v>
          </cell>
          <cell r="U362">
            <v>329519</v>
          </cell>
          <cell r="V362">
            <v>32856</v>
          </cell>
          <cell r="W362">
            <v>362375</v>
          </cell>
          <cell r="AB362">
            <v>3.7960404999999997E-5</v>
          </cell>
          <cell r="AC362">
            <v>3.575734E-5</v>
          </cell>
          <cell r="AD362">
            <v>-83428</v>
          </cell>
          <cell r="AF362">
            <v>125155</v>
          </cell>
          <cell r="AG362">
            <v>125139</v>
          </cell>
          <cell r="AH362">
            <v>16</v>
          </cell>
          <cell r="AI362">
            <v>0</v>
          </cell>
          <cell r="AK362">
            <v>134129</v>
          </cell>
          <cell r="AL362">
            <v>-162149</v>
          </cell>
          <cell r="AM362">
            <v>32856</v>
          </cell>
          <cell r="AN362">
            <v>32858</v>
          </cell>
          <cell r="AO362">
            <v>27257</v>
          </cell>
          <cell r="AP362">
            <v>-26330</v>
          </cell>
          <cell r="AQ362">
            <v>-31018</v>
          </cell>
          <cell r="AR362">
            <v>-26035</v>
          </cell>
          <cell r="AS362">
            <v>-4752</v>
          </cell>
        </row>
        <row r="363">
          <cell r="B363" t="str">
            <v>0371</v>
          </cell>
          <cell r="C363" t="str">
            <v>BEEVILLE ISD</v>
          </cell>
          <cell r="D363">
            <v>10209871</v>
          </cell>
          <cell r="E363">
            <v>9442246</v>
          </cell>
          <cell r="F363">
            <v>14514104</v>
          </cell>
          <cell r="G363">
            <v>5333062</v>
          </cell>
          <cell r="I363">
            <v>39666</v>
          </cell>
          <cell r="J363">
            <v>2929449</v>
          </cell>
          <cell r="K363">
            <v>567671</v>
          </cell>
          <cell r="L363">
            <v>854388</v>
          </cell>
          <cell r="M363">
            <v>4391174</v>
          </cell>
          <cell r="O363">
            <v>327850</v>
          </cell>
          <cell r="P363">
            <v>1210587</v>
          </cell>
          <cell r="Q363">
            <v>472860</v>
          </cell>
          <cell r="R363">
            <v>418248</v>
          </cell>
          <cell r="S363">
            <v>2429545</v>
          </cell>
          <cell r="U363">
            <v>1673897</v>
          </cell>
          <cell r="V363">
            <v>260135</v>
          </cell>
          <cell r="W363">
            <v>1934032</v>
          </cell>
          <cell r="AB363">
            <v>1.85490925E-4</v>
          </cell>
          <cell r="AC363">
            <v>1.8164060200000001E-4</v>
          </cell>
          <cell r="AD363">
            <v>-145808</v>
          </cell>
          <cell r="AF363">
            <v>635764</v>
          </cell>
          <cell r="AG363">
            <v>635683</v>
          </cell>
          <cell r="AH363">
            <v>81</v>
          </cell>
          <cell r="AI363">
            <v>-1</v>
          </cell>
          <cell r="AK363">
            <v>854388</v>
          </cell>
          <cell r="AL363">
            <v>-418248</v>
          </cell>
          <cell r="AM363">
            <v>260135</v>
          </cell>
          <cell r="AN363">
            <v>260144</v>
          </cell>
          <cell r="AO363">
            <v>235630</v>
          </cell>
          <cell r="AP363">
            <v>-9528</v>
          </cell>
          <cell r="AQ363">
            <v>-43857</v>
          </cell>
          <cell r="AR363">
            <v>2049</v>
          </cell>
          <cell r="AS363">
            <v>-8298</v>
          </cell>
        </row>
        <row r="364">
          <cell r="B364" t="str">
            <v>0372</v>
          </cell>
          <cell r="C364" t="str">
            <v>BELLEVUE ISD</v>
          </cell>
          <cell r="D364">
            <v>341161</v>
          </cell>
          <cell r="E364">
            <v>331077</v>
          </cell>
          <cell r="F364">
            <v>508913</v>
          </cell>
          <cell r="G364">
            <v>186995</v>
          </cell>
          <cell r="I364">
            <v>1391</v>
          </cell>
          <cell r="J364">
            <v>102716</v>
          </cell>
          <cell r="K364">
            <v>19904</v>
          </cell>
          <cell r="L364">
            <v>37229</v>
          </cell>
          <cell r="M364">
            <v>161240</v>
          </cell>
          <cell r="O364">
            <v>11496</v>
          </cell>
          <cell r="P364">
            <v>42447</v>
          </cell>
          <cell r="Q364">
            <v>16580</v>
          </cell>
          <cell r="R364">
            <v>10163</v>
          </cell>
          <cell r="S364">
            <v>80686</v>
          </cell>
          <cell r="U364">
            <v>58692</v>
          </cell>
          <cell r="V364">
            <v>14557</v>
          </cell>
          <cell r="W364">
            <v>73249</v>
          </cell>
          <cell r="AB364">
            <v>6.1981500000000001E-6</v>
          </cell>
          <cell r="AC364">
            <v>6.3689239999999999E-6</v>
          </cell>
          <cell r="AD364">
            <v>6467</v>
          </cell>
          <cell r="AF364">
            <v>22292</v>
          </cell>
          <cell r="AG364">
            <v>22289</v>
          </cell>
          <cell r="AH364">
            <v>3</v>
          </cell>
          <cell r="AI364">
            <v>2</v>
          </cell>
          <cell r="AK364">
            <v>37229</v>
          </cell>
          <cell r="AL364">
            <v>-10163</v>
          </cell>
          <cell r="AM364">
            <v>14557</v>
          </cell>
          <cell r="AN364">
            <v>14559</v>
          </cell>
          <cell r="AO364">
            <v>13009</v>
          </cell>
          <cell r="AP364">
            <v>-1071</v>
          </cell>
          <cell r="AQ364">
            <v>11</v>
          </cell>
          <cell r="AR364">
            <v>188</v>
          </cell>
          <cell r="AS364">
            <v>370</v>
          </cell>
        </row>
        <row r="365">
          <cell r="B365" t="str">
            <v>0373</v>
          </cell>
          <cell r="C365" t="str">
            <v>BELLS ISD</v>
          </cell>
          <cell r="D365">
            <v>1924375</v>
          </cell>
          <cell r="E365">
            <v>2018094</v>
          </cell>
          <cell r="F365">
            <v>3102103</v>
          </cell>
          <cell r="G365">
            <v>1139837</v>
          </cell>
          <cell r="I365">
            <v>8478</v>
          </cell>
          <cell r="J365">
            <v>626112</v>
          </cell>
          <cell r="K365">
            <v>121328</v>
          </cell>
          <cell r="L365">
            <v>289044</v>
          </cell>
          <cell r="M365">
            <v>1044962</v>
          </cell>
          <cell r="O365">
            <v>70071</v>
          </cell>
          <cell r="P365">
            <v>258739</v>
          </cell>
          <cell r="Q365">
            <v>101064</v>
          </cell>
          <cell r="R365">
            <v>31217</v>
          </cell>
          <cell r="S365">
            <v>461091</v>
          </cell>
          <cell r="U365">
            <v>357762</v>
          </cell>
          <cell r="V365">
            <v>83664</v>
          </cell>
          <cell r="W365">
            <v>441426</v>
          </cell>
          <cell r="AB365">
            <v>3.4961664000000003E-5</v>
          </cell>
          <cell r="AC365">
            <v>3.8822092E-5</v>
          </cell>
          <cell r="AD365">
            <v>146190</v>
          </cell>
          <cell r="AF365">
            <v>135882</v>
          </cell>
          <cell r="AG365">
            <v>135865</v>
          </cell>
          <cell r="AH365">
            <v>17</v>
          </cell>
          <cell r="AI365">
            <v>0</v>
          </cell>
          <cell r="AK365">
            <v>289044</v>
          </cell>
          <cell r="AL365">
            <v>-31217</v>
          </cell>
          <cell r="AM365">
            <v>83664</v>
          </cell>
          <cell r="AN365">
            <v>83663</v>
          </cell>
          <cell r="AO365">
            <v>78730</v>
          </cell>
          <cell r="AP365">
            <v>30847</v>
          </cell>
          <cell r="AQ365">
            <v>26735</v>
          </cell>
          <cell r="AR365">
            <v>29525</v>
          </cell>
          <cell r="AS365">
            <v>8327</v>
          </cell>
        </row>
        <row r="366">
          <cell r="B366" t="str">
            <v>0374</v>
          </cell>
          <cell r="C366" t="str">
            <v>BELLVILLE ISD</v>
          </cell>
          <cell r="D366">
            <v>6478845</v>
          </cell>
          <cell r="E366">
            <v>6280341</v>
          </cell>
          <cell r="F366">
            <v>9653796</v>
          </cell>
          <cell r="G366">
            <v>3547191</v>
          </cell>
          <cell r="I366">
            <v>26383</v>
          </cell>
          <cell r="J366">
            <v>1948470</v>
          </cell>
          <cell r="K366">
            <v>377576</v>
          </cell>
          <cell r="L366">
            <v>879778</v>
          </cell>
          <cell r="M366">
            <v>3232207</v>
          </cell>
          <cell r="O366">
            <v>218063</v>
          </cell>
          <cell r="P366">
            <v>805200</v>
          </cell>
          <cell r="Q366">
            <v>314514</v>
          </cell>
          <cell r="R366">
            <v>54</v>
          </cell>
          <cell r="S366">
            <v>1337831</v>
          </cell>
          <cell r="U366">
            <v>1113362</v>
          </cell>
          <cell r="V366">
            <v>331706</v>
          </cell>
          <cell r="W366">
            <v>1445068</v>
          </cell>
          <cell r="AB366">
            <v>1.1770637499999999E-4</v>
          </cell>
          <cell r="AC366">
            <v>1.20814983E-4</v>
          </cell>
          <cell r="AD366">
            <v>117720</v>
          </cell>
          <cell r="AF366">
            <v>422867</v>
          </cell>
          <cell r="AG366">
            <v>422813</v>
          </cell>
          <cell r="AH366">
            <v>54</v>
          </cell>
          <cell r="AI366">
            <v>1</v>
          </cell>
          <cell r="AK366">
            <v>879778</v>
          </cell>
          <cell r="AL366">
            <v>-54</v>
          </cell>
          <cell r="AM366">
            <v>331706</v>
          </cell>
          <cell r="AN366">
            <v>331712</v>
          </cell>
          <cell r="AO366">
            <v>313276</v>
          </cell>
          <cell r="AP366">
            <v>127165</v>
          </cell>
          <cell r="AQ366">
            <v>68975</v>
          </cell>
          <cell r="AR366">
            <v>31887</v>
          </cell>
          <cell r="AS366">
            <v>6709</v>
          </cell>
        </row>
        <row r="367">
          <cell r="B367" t="str">
            <v>0375</v>
          </cell>
          <cell r="C367" t="str">
            <v>BELTON ISD</v>
          </cell>
          <cell r="D367">
            <v>27567478</v>
          </cell>
          <cell r="E367">
            <v>27702785</v>
          </cell>
          <cell r="F367">
            <v>42583205</v>
          </cell>
          <cell r="G367">
            <v>15646773</v>
          </cell>
          <cell r="I367">
            <v>116376</v>
          </cell>
          <cell r="J367">
            <v>8594764</v>
          </cell>
          <cell r="K367">
            <v>1665500</v>
          </cell>
          <cell r="L367">
            <v>2820907</v>
          </cell>
          <cell r="M367">
            <v>13197547</v>
          </cell>
          <cell r="O367">
            <v>961885</v>
          </cell>
          <cell r="P367">
            <v>3551763</v>
          </cell>
          <cell r="Q367">
            <v>1387332</v>
          </cell>
          <cell r="R367">
            <v>364</v>
          </cell>
          <cell r="S367">
            <v>5901344</v>
          </cell>
          <cell r="U367">
            <v>4911077</v>
          </cell>
          <cell r="V367">
            <v>912802</v>
          </cell>
          <cell r="W367">
            <v>5823879</v>
          </cell>
          <cell r="AB367">
            <v>5.00840519E-4</v>
          </cell>
          <cell r="AC367">
            <v>5.3291879200000004E-4</v>
          </cell>
          <cell r="AD367">
            <v>1214771</v>
          </cell>
          <cell r="AF367">
            <v>1865280</v>
          </cell>
          <cell r="AG367">
            <v>1865042</v>
          </cell>
          <cell r="AH367">
            <v>238</v>
          </cell>
          <cell r="AI367">
            <v>1</v>
          </cell>
          <cell r="AK367">
            <v>2820907</v>
          </cell>
          <cell r="AL367">
            <v>-364</v>
          </cell>
          <cell r="AM367">
            <v>912802</v>
          </cell>
          <cell r="AN367">
            <v>912827</v>
          </cell>
          <cell r="AO367">
            <v>874103</v>
          </cell>
          <cell r="AP367">
            <v>470958</v>
          </cell>
          <cell r="AQ367">
            <v>300615</v>
          </cell>
          <cell r="AR367">
            <v>192850</v>
          </cell>
          <cell r="AS367">
            <v>69190</v>
          </cell>
        </row>
        <row r="368">
          <cell r="B368" t="str">
            <v>0377</v>
          </cell>
          <cell r="C368" t="str">
            <v>BEN BOLT PALITO ISD</v>
          </cell>
          <cell r="D368">
            <v>1267002</v>
          </cell>
          <cell r="E368">
            <v>1110336</v>
          </cell>
          <cell r="F368">
            <v>1706748</v>
          </cell>
          <cell r="G368">
            <v>627127</v>
          </cell>
          <cell r="I368">
            <v>4664</v>
          </cell>
          <cell r="J368">
            <v>344481</v>
          </cell>
          <cell r="K368">
            <v>66754</v>
          </cell>
          <cell r="L368">
            <v>188574</v>
          </cell>
          <cell r="M368">
            <v>604473</v>
          </cell>
          <cell r="O368">
            <v>38553</v>
          </cell>
          <cell r="P368">
            <v>142356</v>
          </cell>
          <cell r="Q368">
            <v>55605</v>
          </cell>
          <cell r="R368">
            <v>420183</v>
          </cell>
          <cell r="S368">
            <v>656697</v>
          </cell>
          <cell r="U368">
            <v>196837</v>
          </cell>
          <cell r="V368">
            <v>-4164</v>
          </cell>
          <cell r="W368">
            <v>192673</v>
          </cell>
          <cell r="AB368">
            <v>2.3018648000000001E-5</v>
          </cell>
          <cell r="AC368">
            <v>2.1359550000000001E-5</v>
          </cell>
          <cell r="AD368">
            <v>-62828</v>
          </cell>
          <cell r="AF368">
            <v>74761</v>
          </cell>
          <cell r="AG368">
            <v>74751</v>
          </cell>
          <cell r="AH368">
            <v>10</v>
          </cell>
          <cell r="AI368">
            <v>0</v>
          </cell>
          <cell r="AK368">
            <v>188574</v>
          </cell>
          <cell r="AL368">
            <v>-420183</v>
          </cell>
          <cell r="AM368">
            <v>-4164</v>
          </cell>
          <cell r="AN368">
            <v>-4164</v>
          </cell>
          <cell r="AO368">
            <v>-12954</v>
          </cell>
          <cell r="AP368">
            <v>-96145</v>
          </cell>
          <cell r="AQ368">
            <v>-85352</v>
          </cell>
          <cell r="AR368">
            <v>-29414</v>
          </cell>
          <cell r="AS368">
            <v>-3580</v>
          </cell>
        </row>
        <row r="369">
          <cell r="B369" t="str">
            <v>0376</v>
          </cell>
          <cell r="C369" t="str">
            <v>BENAVIDES ISD</v>
          </cell>
          <cell r="D369">
            <v>1316363</v>
          </cell>
          <cell r="E369">
            <v>1209249</v>
          </cell>
          <cell r="F369">
            <v>1858792</v>
          </cell>
          <cell r="G369">
            <v>682994</v>
          </cell>
          <cell r="I369">
            <v>5080</v>
          </cell>
          <cell r="J369">
            <v>375169</v>
          </cell>
          <cell r="K369">
            <v>72700</v>
          </cell>
          <cell r="L369">
            <v>134142</v>
          </cell>
          <cell r="M369">
            <v>587091</v>
          </cell>
          <cell r="O369">
            <v>41987</v>
          </cell>
          <cell r="P369">
            <v>155037</v>
          </cell>
          <cell r="Q369">
            <v>60558</v>
          </cell>
          <cell r="R369">
            <v>109448</v>
          </cell>
          <cell r="S369">
            <v>367030</v>
          </cell>
          <cell r="U369">
            <v>214373</v>
          </cell>
          <cell r="V369">
            <v>44771</v>
          </cell>
          <cell r="W369">
            <v>259144</v>
          </cell>
          <cell r="AB369">
            <v>2.3915419999999999E-5</v>
          </cell>
          <cell r="AC369">
            <v>2.3262342000000001E-5</v>
          </cell>
          <cell r="AD369">
            <v>-24731</v>
          </cell>
          <cell r="AF369">
            <v>81421</v>
          </cell>
          <cell r="AG369">
            <v>81411</v>
          </cell>
          <cell r="AH369">
            <v>10</v>
          </cell>
          <cell r="AI369">
            <v>-2</v>
          </cell>
          <cell r="AK369">
            <v>134142</v>
          </cell>
          <cell r="AL369">
            <v>-109448</v>
          </cell>
          <cell r="AM369">
            <v>44771</v>
          </cell>
          <cell r="AN369">
            <v>44769</v>
          </cell>
          <cell r="AO369">
            <v>38206</v>
          </cell>
          <cell r="AP369">
            <v>-23459</v>
          </cell>
          <cell r="AQ369">
            <v>-22355</v>
          </cell>
          <cell r="AR369">
            <v>-11060</v>
          </cell>
          <cell r="AS369">
            <v>-1407</v>
          </cell>
        </row>
        <row r="370">
          <cell r="B370" t="str">
            <v>1935</v>
          </cell>
          <cell r="C370" t="str">
            <v>BENJAMIN ISD</v>
          </cell>
          <cell r="D370">
            <v>512804</v>
          </cell>
          <cell r="E370">
            <v>468411</v>
          </cell>
          <cell r="F370">
            <v>720016</v>
          </cell>
          <cell r="G370">
            <v>264563</v>
          </cell>
          <cell r="I370">
            <v>1968</v>
          </cell>
          <cell r="J370">
            <v>145324</v>
          </cell>
          <cell r="K370">
            <v>28161</v>
          </cell>
          <cell r="L370">
            <v>80719</v>
          </cell>
          <cell r="M370">
            <v>256172</v>
          </cell>
          <cell r="O370">
            <v>16264</v>
          </cell>
          <cell r="P370">
            <v>60055</v>
          </cell>
          <cell r="Q370">
            <v>23458</v>
          </cell>
          <cell r="R370">
            <v>20484</v>
          </cell>
          <cell r="S370">
            <v>120261</v>
          </cell>
          <cell r="U370">
            <v>83039</v>
          </cell>
          <cell r="V370">
            <v>25869</v>
          </cell>
          <cell r="W370">
            <v>108908</v>
          </cell>
          <cell r="AB370">
            <v>9.3165199999999994E-6</v>
          </cell>
          <cell r="AC370">
            <v>9.0108330000000005E-6</v>
          </cell>
          <cell r="AD370">
            <v>-11576</v>
          </cell>
          <cell r="AF370">
            <v>31539</v>
          </cell>
          <cell r="AG370">
            <v>31535</v>
          </cell>
          <cell r="AH370">
            <v>4</v>
          </cell>
          <cell r="AI370">
            <v>-1</v>
          </cell>
          <cell r="AK370">
            <v>80719</v>
          </cell>
          <cell r="AL370">
            <v>-20484</v>
          </cell>
          <cell r="AM370">
            <v>25869</v>
          </cell>
          <cell r="AN370">
            <v>25870</v>
          </cell>
          <cell r="AO370">
            <v>23783</v>
          </cell>
          <cell r="AP370">
            <v>4057</v>
          </cell>
          <cell r="AQ370">
            <v>3870</v>
          </cell>
          <cell r="AR370">
            <v>3314</v>
          </cell>
          <cell r="AS370">
            <v>-659</v>
          </cell>
        </row>
        <row r="371">
          <cell r="B371" t="str">
            <v>0388</v>
          </cell>
          <cell r="C371" t="str">
            <v>BIG SANDY ISD</v>
          </cell>
          <cell r="D371">
            <v>3782625</v>
          </cell>
          <cell r="E371">
            <v>3660080</v>
          </cell>
          <cell r="F371">
            <v>5626075</v>
          </cell>
          <cell r="G371">
            <v>2067245</v>
          </cell>
          <cell r="I371">
            <v>15376</v>
          </cell>
          <cell r="J371">
            <v>1135537</v>
          </cell>
          <cell r="K371">
            <v>220045</v>
          </cell>
          <cell r="L371">
            <v>341462</v>
          </cell>
          <cell r="M371">
            <v>1712420</v>
          </cell>
          <cell r="O371">
            <v>127084</v>
          </cell>
          <cell r="P371">
            <v>469257</v>
          </cell>
          <cell r="Q371">
            <v>183294</v>
          </cell>
          <cell r="R371">
            <v>31016</v>
          </cell>
          <cell r="S371">
            <v>810651</v>
          </cell>
          <cell r="U371">
            <v>648849</v>
          </cell>
          <cell r="V371">
            <v>138396</v>
          </cell>
          <cell r="W371">
            <v>787245</v>
          </cell>
          <cell r="AB371">
            <v>6.8721991000000006E-5</v>
          </cell>
          <cell r="AC371">
            <v>7.0409003999999994E-5</v>
          </cell>
          <cell r="AD371">
            <v>63885</v>
          </cell>
          <cell r="AF371">
            <v>246440</v>
          </cell>
          <cell r="AG371">
            <v>246409</v>
          </cell>
          <cell r="AH371">
            <v>31</v>
          </cell>
          <cell r="AI371">
            <v>1</v>
          </cell>
          <cell r="AK371">
            <v>341462</v>
          </cell>
          <cell r="AL371">
            <v>-31016</v>
          </cell>
          <cell r="AM371">
            <v>138396</v>
          </cell>
          <cell r="AN371">
            <v>138398</v>
          </cell>
          <cell r="AO371">
            <v>127088</v>
          </cell>
          <cell r="AP371">
            <v>18250</v>
          </cell>
          <cell r="AQ371">
            <v>9397</v>
          </cell>
          <cell r="AR371">
            <v>13672</v>
          </cell>
          <cell r="AS371">
            <v>3641</v>
          </cell>
        </row>
        <row r="372">
          <cell r="B372" t="str">
            <v>1366</v>
          </cell>
          <cell r="C372" t="str">
            <v>BIG SANDY ISD</v>
          </cell>
          <cell r="D372">
            <v>867723</v>
          </cell>
          <cell r="E372">
            <v>807909</v>
          </cell>
          <cell r="F372">
            <v>1241873</v>
          </cell>
          <cell r="G372">
            <v>456314</v>
          </cell>
          <cell r="I372">
            <v>3394</v>
          </cell>
          <cell r="J372">
            <v>250653</v>
          </cell>
          <cell r="K372">
            <v>48572</v>
          </cell>
          <cell r="L372">
            <v>42220</v>
          </cell>
          <cell r="M372">
            <v>344839</v>
          </cell>
          <cell r="O372">
            <v>28052</v>
          </cell>
          <cell r="P372">
            <v>103582</v>
          </cell>
          <cell r="Q372">
            <v>40459</v>
          </cell>
          <cell r="R372">
            <v>30824</v>
          </cell>
          <cell r="S372">
            <v>202917</v>
          </cell>
          <cell r="U372">
            <v>143224</v>
          </cell>
          <cell r="V372">
            <v>6729</v>
          </cell>
          <cell r="W372">
            <v>149953</v>
          </cell>
          <cell r="AB372">
            <v>1.5764614999999999E-5</v>
          </cell>
          <cell r="AC372">
            <v>1.5541751E-5</v>
          </cell>
          <cell r="AD372">
            <v>-8440</v>
          </cell>
          <cell r="AF372">
            <v>54398</v>
          </cell>
          <cell r="AG372">
            <v>54391</v>
          </cell>
          <cell r="AH372">
            <v>7</v>
          </cell>
          <cell r="AI372">
            <v>1</v>
          </cell>
          <cell r="AK372">
            <v>42220</v>
          </cell>
          <cell r="AL372">
            <v>-30824</v>
          </cell>
          <cell r="AM372">
            <v>6729</v>
          </cell>
          <cell r="AN372">
            <v>6733</v>
          </cell>
          <cell r="AO372">
            <v>6514</v>
          </cell>
          <cell r="AP372">
            <v>2140</v>
          </cell>
          <cell r="AQ372">
            <v>-3716</v>
          </cell>
          <cell r="AR372">
            <v>207</v>
          </cell>
          <cell r="AS372">
            <v>-482</v>
          </cell>
        </row>
        <row r="373">
          <cell r="B373" t="str">
            <v>0389</v>
          </cell>
          <cell r="C373" t="str">
            <v>BIG SPRING ISD</v>
          </cell>
          <cell r="D373">
            <v>10261029</v>
          </cell>
          <cell r="E373">
            <v>10216278</v>
          </cell>
          <cell r="F373">
            <v>15703904</v>
          </cell>
          <cell r="G373">
            <v>5770242</v>
          </cell>
          <cell r="I373">
            <v>42918</v>
          </cell>
          <cell r="J373">
            <v>3169591</v>
          </cell>
          <cell r="K373">
            <v>614206</v>
          </cell>
          <cell r="L373">
            <v>1035843</v>
          </cell>
          <cell r="M373">
            <v>4862558</v>
          </cell>
          <cell r="O373">
            <v>354725</v>
          </cell>
          <cell r="P373">
            <v>1309825</v>
          </cell>
          <cell r="Q373">
            <v>511623</v>
          </cell>
          <cell r="R373">
            <v>1135343</v>
          </cell>
          <cell r="S373">
            <v>3311516</v>
          </cell>
          <cell r="U373">
            <v>1811115</v>
          </cell>
          <cell r="V373">
            <v>138766</v>
          </cell>
          <cell r="W373">
            <v>1949881</v>
          </cell>
          <cell r="AB373">
            <v>1.86420351E-4</v>
          </cell>
          <cell r="AC373">
            <v>1.9653066100000001E-4</v>
          </cell>
          <cell r="AD373">
            <v>382867</v>
          </cell>
          <cell r="AF373">
            <v>687881</v>
          </cell>
          <cell r="AG373">
            <v>687793</v>
          </cell>
          <cell r="AH373">
            <v>88</v>
          </cell>
          <cell r="AI373">
            <v>-1</v>
          </cell>
          <cell r="AK373">
            <v>1035843</v>
          </cell>
          <cell r="AL373">
            <v>-1135343</v>
          </cell>
          <cell r="AM373">
            <v>138766</v>
          </cell>
          <cell r="AN373">
            <v>138777</v>
          </cell>
          <cell r="AO373">
            <v>102568</v>
          </cell>
          <cell r="AP373">
            <v>-216720</v>
          </cell>
          <cell r="AQ373">
            <v>-128552</v>
          </cell>
          <cell r="AR373">
            <v>-17381</v>
          </cell>
          <cell r="AS373">
            <v>21808</v>
          </cell>
        </row>
        <row r="374">
          <cell r="B374" t="str">
            <v>0392</v>
          </cell>
          <cell r="C374" t="str">
            <v>BIRDVILLE ISD</v>
          </cell>
          <cell r="D374">
            <v>81687805</v>
          </cell>
          <cell r="E374">
            <v>77013305</v>
          </cell>
          <cell r="F374">
            <v>118380638</v>
          </cell>
          <cell r="G374">
            <v>43497781</v>
          </cell>
          <cell r="I374">
            <v>323525</v>
          </cell>
          <cell r="J374">
            <v>23893309</v>
          </cell>
          <cell r="K374">
            <v>4630063</v>
          </cell>
          <cell r="L374">
            <v>3268542</v>
          </cell>
          <cell r="M374">
            <v>32115439</v>
          </cell>
          <cell r="O374">
            <v>2674024</v>
          </cell>
          <cell r="P374">
            <v>9873846</v>
          </cell>
          <cell r="Q374">
            <v>3856761</v>
          </cell>
          <cell r="R374">
            <v>1094905</v>
          </cell>
          <cell r="S374">
            <v>17499536</v>
          </cell>
          <cell r="U374">
            <v>13652716</v>
          </cell>
          <cell r="V374">
            <v>1352886</v>
          </cell>
          <cell r="W374">
            <v>15005602</v>
          </cell>
          <cell r="AB374">
            <v>1.484087997E-3</v>
          </cell>
          <cell r="AC374">
            <v>1.481505841E-3</v>
          </cell>
          <cell r="AD374">
            <v>-97784</v>
          </cell>
          <cell r="AF374">
            <v>5185449</v>
          </cell>
          <cell r="AG374">
            <v>5184788</v>
          </cell>
          <cell r="AH374">
            <v>661</v>
          </cell>
          <cell r="AI374">
            <v>1</v>
          </cell>
          <cell r="AK374">
            <v>3268542</v>
          </cell>
          <cell r="AL374">
            <v>-1094905</v>
          </cell>
          <cell r="AM374">
            <v>1352886</v>
          </cell>
          <cell r="AN374">
            <v>1352967</v>
          </cell>
          <cell r="AO374">
            <v>1199463</v>
          </cell>
          <cell r="AP374">
            <v>-235322</v>
          </cell>
          <cell r="AQ374">
            <v>-155732</v>
          </cell>
          <cell r="AR374">
            <v>17793</v>
          </cell>
          <cell r="AS374">
            <v>-5532</v>
          </cell>
        </row>
        <row r="375">
          <cell r="B375" t="str">
            <v>0393</v>
          </cell>
          <cell r="C375" t="str">
            <v>BISHOP CONS ISD</v>
          </cell>
          <cell r="D375">
            <v>3325440</v>
          </cell>
          <cell r="E375">
            <v>3729542</v>
          </cell>
          <cell r="F375">
            <v>5732848</v>
          </cell>
          <cell r="G375">
            <v>2106478</v>
          </cell>
          <cell r="I375">
            <v>15667</v>
          </cell>
          <cell r="J375">
            <v>1157087</v>
          </cell>
          <cell r="K375">
            <v>224221</v>
          </cell>
          <cell r="L375">
            <v>616407</v>
          </cell>
          <cell r="M375">
            <v>2013382</v>
          </cell>
          <cell r="O375">
            <v>129496</v>
          </cell>
          <cell r="P375">
            <v>478163</v>
          </cell>
          <cell r="Q375">
            <v>186772</v>
          </cell>
          <cell r="R375">
            <v>29088</v>
          </cell>
          <cell r="S375">
            <v>823519</v>
          </cell>
          <cell r="U375">
            <v>661163</v>
          </cell>
          <cell r="V375">
            <v>175733</v>
          </cell>
          <cell r="W375">
            <v>836896</v>
          </cell>
          <cell r="AB375">
            <v>6.0415935000000001E-5</v>
          </cell>
          <cell r="AC375">
            <v>7.1745243999999999E-5</v>
          </cell>
          <cell r="AD375">
            <v>429029</v>
          </cell>
          <cell r="AF375">
            <v>251117</v>
          </cell>
          <cell r="AG375">
            <v>251085</v>
          </cell>
          <cell r="AH375">
            <v>32</v>
          </cell>
          <cell r="AI375">
            <v>1</v>
          </cell>
          <cell r="AK375">
            <v>616407</v>
          </cell>
          <cell r="AL375">
            <v>-29088</v>
          </cell>
          <cell r="AM375">
            <v>175733</v>
          </cell>
          <cell r="AN375">
            <v>175738</v>
          </cell>
          <cell r="AO375">
            <v>165588</v>
          </cell>
          <cell r="AP375">
            <v>71461</v>
          </cell>
          <cell r="AQ375">
            <v>74895</v>
          </cell>
          <cell r="AR375">
            <v>75203</v>
          </cell>
          <cell r="AS375">
            <v>24434</v>
          </cell>
        </row>
        <row r="376">
          <cell r="B376" t="str">
            <v>1945</v>
          </cell>
          <cell r="C376" t="str">
            <v>BLACKWELL ISD</v>
          </cell>
          <cell r="D376">
            <v>708841</v>
          </cell>
          <cell r="E376">
            <v>688010</v>
          </cell>
          <cell r="F376">
            <v>1057572</v>
          </cell>
          <cell r="G376">
            <v>388594</v>
          </cell>
          <cell r="I376">
            <v>2890</v>
          </cell>
          <cell r="J376">
            <v>213455</v>
          </cell>
          <cell r="K376">
            <v>41363</v>
          </cell>
          <cell r="L376">
            <v>64874</v>
          </cell>
          <cell r="M376">
            <v>322582</v>
          </cell>
          <cell r="O376">
            <v>23889</v>
          </cell>
          <cell r="P376">
            <v>88210</v>
          </cell>
          <cell r="Q376">
            <v>34455</v>
          </cell>
          <cell r="R376">
            <v>26310</v>
          </cell>
          <cell r="S376">
            <v>172864</v>
          </cell>
          <cell r="U376">
            <v>121969</v>
          </cell>
          <cell r="V376">
            <v>21134</v>
          </cell>
          <cell r="W376">
            <v>143103</v>
          </cell>
          <cell r="AB376">
            <v>1.2878082E-5</v>
          </cell>
          <cell r="AC376">
            <v>1.3235259E-5</v>
          </cell>
          <cell r="AD376">
            <v>13526</v>
          </cell>
          <cell r="AF376">
            <v>46325</v>
          </cell>
          <cell r="AG376">
            <v>46319</v>
          </cell>
          <cell r="AH376">
            <v>6</v>
          </cell>
          <cell r="AI376">
            <v>-1</v>
          </cell>
          <cell r="AK376">
            <v>64874</v>
          </cell>
          <cell r="AL376">
            <v>-26310</v>
          </cell>
          <cell r="AM376">
            <v>21134</v>
          </cell>
          <cell r="AN376">
            <v>21135</v>
          </cell>
          <cell r="AO376">
            <v>18432</v>
          </cell>
          <cell r="AP376">
            <v>-5063</v>
          </cell>
          <cell r="AQ376">
            <v>1122</v>
          </cell>
          <cell r="AR376">
            <v>2169</v>
          </cell>
          <cell r="AS376">
            <v>769</v>
          </cell>
        </row>
        <row r="377">
          <cell r="B377" t="str">
            <v>0395</v>
          </cell>
          <cell r="C377" t="str">
            <v>BLANCO ISD</v>
          </cell>
          <cell r="D377">
            <v>3453947</v>
          </cell>
          <cell r="E377">
            <v>3260908</v>
          </cell>
          <cell r="F377">
            <v>5012489</v>
          </cell>
          <cell r="G377">
            <v>1841789</v>
          </cell>
          <cell r="I377">
            <v>13699</v>
          </cell>
          <cell r="J377">
            <v>1011694</v>
          </cell>
          <cell r="K377">
            <v>196047</v>
          </cell>
          <cell r="L377">
            <v>218362</v>
          </cell>
          <cell r="M377">
            <v>1439802</v>
          </cell>
          <cell r="O377">
            <v>113224</v>
          </cell>
          <cell r="P377">
            <v>418080</v>
          </cell>
          <cell r="Q377">
            <v>163304</v>
          </cell>
          <cell r="R377">
            <v>245837</v>
          </cell>
          <cell r="S377">
            <v>940445</v>
          </cell>
          <cell r="U377">
            <v>578085</v>
          </cell>
          <cell r="V377">
            <v>51133</v>
          </cell>
          <cell r="W377">
            <v>629218</v>
          </cell>
          <cell r="AB377">
            <v>6.2750630999999993E-5</v>
          </cell>
          <cell r="AC377">
            <v>6.2730126000000002E-5</v>
          </cell>
          <cell r="AD377">
            <v>-777</v>
          </cell>
          <cell r="AF377">
            <v>219563</v>
          </cell>
          <cell r="AG377">
            <v>219535</v>
          </cell>
          <cell r="AH377">
            <v>28</v>
          </cell>
          <cell r="AI377">
            <v>1</v>
          </cell>
          <cell r="AK377">
            <v>218362</v>
          </cell>
          <cell r="AL377">
            <v>-245837</v>
          </cell>
          <cell r="AM377">
            <v>51133</v>
          </cell>
          <cell r="AN377">
            <v>51134</v>
          </cell>
          <cell r="AO377">
            <v>41134</v>
          </cell>
          <cell r="AP377">
            <v>-49423</v>
          </cell>
          <cell r="AQ377">
            <v>-40751</v>
          </cell>
          <cell r="AR377">
            <v>-29529</v>
          </cell>
          <cell r="AS377">
            <v>-40</v>
          </cell>
        </row>
        <row r="378">
          <cell r="B378" t="str">
            <v>0618</v>
          </cell>
          <cell r="C378" t="str">
            <v>BLAND ISD</v>
          </cell>
          <cell r="D378">
            <v>2020286</v>
          </cell>
          <cell r="E378">
            <v>1899680</v>
          </cell>
          <cell r="F378">
            <v>2920084</v>
          </cell>
          <cell r="G378">
            <v>1072956</v>
          </cell>
          <cell r="I378">
            <v>7980</v>
          </cell>
          <cell r="J378">
            <v>589374</v>
          </cell>
          <cell r="K378">
            <v>114209</v>
          </cell>
          <cell r="L378">
            <v>165429</v>
          </cell>
          <cell r="M378">
            <v>876992</v>
          </cell>
          <cell r="O378">
            <v>65960</v>
          </cell>
          <cell r="P378">
            <v>243557</v>
          </cell>
          <cell r="Q378">
            <v>95134</v>
          </cell>
          <cell r="R378">
            <v>23380</v>
          </cell>
          <cell r="S378">
            <v>428031</v>
          </cell>
          <cell r="U378">
            <v>336770</v>
          </cell>
          <cell r="V378">
            <v>72811</v>
          </cell>
          <cell r="W378">
            <v>409581</v>
          </cell>
          <cell r="AB378">
            <v>3.6704150999999999E-5</v>
          </cell>
          <cell r="AC378">
            <v>3.6544169999999999E-5</v>
          </cell>
          <cell r="AD378">
            <v>-6058</v>
          </cell>
          <cell r="AF378">
            <v>127909</v>
          </cell>
          <cell r="AG378">
            <v>127893</v>
          </cell>
          <cell r="AH378">
            <v>16</v>
          </cell>
          <cell r="AI378">
            <v>0</v>
          </cell>
          <cell r="AK378">
            <v>165429</v>
          </cell>
          <cell r="AL378">
            <v>-23380</v>
          </cell>
          <cell r="AM378">
            <v>72811</v>
          </cell>
          <cell r="AN378">
            <v>72813</v>
          </cell>
          <cell r="AO378">
            <v>66220</v>
          </cell>
          <cell r="AP378">
            <v>3132</v>
          </cell>
          <cell r="AQ378">
            <v>-1106</v>
          </cell>
          <cell r="AR378">
            <v>1332</v>
          </cell>
          <cell r="AS378">
            <v>-342</v>
          </cell>
        </row>
        <row r="379">
          <cell r="B379" t="str">
            <v>2001</v>
          </cell>
          <cell r="C379" t="str">
            <v>BLANKET ISD</v>
          </cell>
          <cell r="D379">
            <v>836760</v>
          </cell>
          <cell r="E379">
            <v>789700</v>
          </cell>
          <cell r="F379">
            <v>1213884</v>
          </cell>
          <cell r="G379">
            <v>446030</v>
          </cell>
          <cell r="I379">
            <v>3317</v>
          </cell>
          <cell r="J379">
            <v>245004</v>
          </cell>
          <cell r="K379">
            <v>47477</v>
          </cell>
          <cell r="L379">
            <v>117957</v>
          </cell>
          <cell r="M379">
            <v>413755</v>
          </cell>
          <cell r="O379">
            <v>27420</v>
          </cell>
          <cell r="P379">
            <v>101247</v>
          </cell>
          <cell r="Q379">
            <v>39548</v>
          </cell>
          <cell r="R379">
            <v>4213</v>
          </cell>
          <cell r="S379">
            <v>172428</v>
          </cell>
          <cell r="U379">
            <v>139996</v>
          </cell>
          <cell r="V379">
            <v>43545</v>
          </cell>
          <cell r="W379">
            <v>183541</v>
          </cell>
          <cell r="AB379">
            <v>1.5202091E-5</v>
          </cell>
          <cell r="AC379">
            <v>1.5191477000000001E-5</v>
          </cell>
          <cell r="AD379">
            <v>-402</v>
          </cell>
          <cell r="AF379">
            <v>53172</v>
          </cell>
          <cell r="AG379">
            <v>53165</v>
          </cell>
          <cell r="AH379">
            <v>7</v>
          </cell>
          <cell r="AI379">
            <v>0</v>
          </cell>
          <cell r="AK379">
            <v>117957</v>
          </cell>
          <cell r="AL379">
            <v>-4213</v>
          </cell>
          <cell r="AM379">
            <v>43545</v>
          </cell>
          <cell r="AN379">
            <v>43546</v>
          </cell>
          <cell r="AO379">
            <v>40971</v>
          </cell>
          <cell r="AP379">
            <v>17022</v>
          </cell>
          <cell r="AQ379">
            <v>12728</v>
          </cell>
          <cell r="AR379">
            <v>-500</v>
          </cell>
          <cell r="AS379">
            <v>-23</v>
          </cell>
        </row>
        <row r="380">
          <cell r="B380" t="str">
            <v>1943</v>
          </cell>
          <cell r="C380" t="str">
            <v>BLOOMBURG ISD</v>
          </cell>
          <cell r="D380">
            <v>733366</v>
          </cell>
          <cell r="E380">
            <v>668510</v>
          </cell>
          <cell r="F380">
            <v>1027597</v>
          </cell>
          <cell r="G380">
            <v>377580</v>
          </cell>
          <cell r="I380">
            <v>2808</v>
          </cell>
          <cell r="J380">
            <v>207405</v>
          </cell>
          <cell r="K380">
            <v>40191</v>
          </cell>
          <cell r="L380">
            <v>80871</v>
          </cell>
          <cell r="M380">
            <v>331275</v>
          </cell>
          <cell r="O380">
            <v>23212</v>
          </cell>
          <cell r="P380">
            <v>85709</v>
          </cell>
          <cell r="Q380">
            <v>33478</v>
          </cell>
          <cell r="R380">
            <v>34647</v>
          </cell>
          <cell r="S380">
            <v>177046</v>
          </cell>
          <cell r="U380">
            <v>118512</v>
          </cell>
          <cell r="V380">
            <v>26417</v>
          </cell>
          <cell r="W380">
            <v>144929</v>
          </cell>
          <cell r="AB380">
            <v>1.3323648E-5</v>
          </cell>
          <cell r="AC380">
            <v>1.2860129E-5</v>
          </cell>
          <cell r="AD380">
            <v>-17553</v>
          </cell>
          <cell r="AF380">
            <v>45012</v>
          </cell>
          <cell r="AG380">
            <v>45006</v>
          </cell>
          <cell r="AH380">
            <v>6</v>
          </cell>
          <cell r="AI380">
            <v>-1</v>
          </cell>
          <cell r="AK380">
            <v>80871</v>
          </cell>
          <cell r="AL380">
            <v>-34647</v>
          </cell>
          <cell r="AM380">
            <v>26417</v>
          </cell>
          <cell r="AN380">
            <v>26417</v>
          </cell>
          <cell r="AO380">
            <v>23763</v>
          </cell>
          <cell r="AP380">
            <v>-1529</v>
          </cell>
          <cell r="AQ380">
            <v>-1855</v>
          </cell>
          <cell r="AR380">
            <v>428</v>
          </cell>
          <cell r="AS380">
            <v>-1000</v>
          </cell>
        </row>
        <row r="381">
          <cell r="B381" t="str">
            <v>0398</v>
          </cell>
          <cell r="C381" t="str">
            <v>BLOOMING GROVE ISD</v>
          </cell>
          <cell r="D381">
            <v>2299767</v>
          </cell>
          <cell r="E381">
            <v>2199122</v>
          </cell>
          <cell r="F381">
            <v>3380371</v>
          </cell>
          <cell r="G381">
            <v>1242083</v>
          </cell>
          <cell r="I381">
            <v>9238</v>
          </cell>
          <cell r="J381">
            <v>682276</v>
          </cell>
          <cell r="K381">
            <v>132212</v>
          </cell>
          <cell r="L381">
            <v>295719</v>
          </cell>
          <cell r="M381">
            <v>1119445</v>
          </cell>
          <cell r="O381">
            <v>76357</v>
          </cell>
          <cell r="P381">
            <v>281949</v>
          </cell>
          <cell r="Q381">
            <v>110130</v>
          </cell>
          <cell r="R381">
            <v>20</v>
          </cell>
          <cell r="S381">
            <v>468456</v>
          </cell>
          <cell r="U381">
            <v>389855</v>
          </cell>
          <cell r="V381">
            <v>114920</v>
          </cell>
          <cell r="W381">
            <v>504775</v>
          </cell>
          <cell r="AB381">
            <v>4.1781706999999999E-5</v>
          </cell>
          <cell r="AC381">
            <v>4.2304542999999999E-5</v>
          </cell>
          <cell r="AD381">
            <v>19799</v>
          </cell>
          <cell r="AF381">
            <v>148071</v>
          </cell>
          <cell r="AG381">
            <v>148052</v>
          </cell>
          <cell r="AH381">
            <v>19</v>
          </cell>
          <cell r="AI381">
            <v>-1</v>
          </cell>
          <cell r="AK381">
            <v>295719</v>
          </cell>
          <cell r="AL381">
            <v>-20</v>
          </cell>
          <cell r="AM381">
            <v>114920</v>
          </cell>
          <cell r="AN381">
            <v>114921</v>
          </cell>
          <cell r="AO381">
            <v>108557</v>
          </cell>
          <cell r="AP381">
            <v>44192</v>
          </cell>
          <cell r="AQ381">
            <v>21866</v>
          </cell>
          <cell r="AR381">
            <v>5036</v>
          </cell>
          <cell r="AS381">
            <v>1127</v>
          </cell>
        </row>
        <row r="382">
          <cell r="B382" t="str">
            <v>0399</v>
          </cell>
          <cell r="C382" t="str">
            <v>BLOOMINGTON ISD</v>
          </cell>
          <cell r="D382">
            <v>3177146</v>
          </cell>
          <cell r="E382">
            <v>3699393</v>
          </cell>
          <cell r="F382">
            <v>5686504</v>
          </cell>
          <cell r="G382">
            <v>2089449</v>
          </cell>
          <cell r="I382">
            <v>15541</v>
          </cell>
          <cell r="J382">
            <v>1147733</v>
          </cell>
          <cell r="K382">
            <v>222409</v>
          </cell>
          <cell r="L382">
            <v>830745</v>
          </cell>
          <cell r="M382">
            <v>2216428</v>
          </cell>
          <cell r="O382">
            <v>128449</v>
          </cell>
          <cell r="P382">
            <v>474298</v>
          </cell>
          <cell r="Q382">
            <v>185262</v>
          </cell>
          <cell r="R382">
            <v>94805</v>
          </cell>
          <cell r="S382">
            <v>882814</v>
          </cell>
          <cell r="U382">
            <v>655819</v>
          </cell>
          <cell r="V382">
            <v>220192</v>
          </cell>
          <cell r="W382">
            <v>876011</v>
          </cell>
          <cell r="AB382">
            <v>5.7721757999999999E-5</v>
          </cell>
          <cell r="AC382">
            <v>7.1165264000000003E-5</v>
          </cell>
          <cell r="AD382">
            <v>509092</v>
          </cell>
          <cell r="AF382">
            <v>249087</v>
          </cell>
          <cell r="AG382">
            <v>249055</v>
          </cell>
          <cell r="AH382">
            <v>32</v>
          </cell>
          <cell r="AI382">
            <v>-1</v>
          </cell>
          <cell r="AK382">
            <v>830745</v>
          </cell>
          <cell r="AL382">
            <v>-94805</v>
          </cell>
          <cell r="AM382">
            <v>220192</v>
          </cell>
          <cell r="AN382">
            <v>220193</v>
          </cell>
          <cell r="AO382">
            <v>210869</v>
          </cell>
          <cell r="AP382">
            <v>118668</v>
          </cell>
          <cell r="AQ382">
            <v>90535</v>
          </cell>
          <cell r="AR382">
            <v>66684</v>
          </cell>
          <cell r="AS382">
            <v>28991</v>
          </cell>
        </row>
        <row r="383">
          <cell r="B383" t="str">
            <v>1912</v>
          </cell>
          <cell r="C383" t="str">
            <v>BLUE RIDGE ISD</v>
          </cell>
          <cell r="D383">
            <v>1874786</v>
          </cell>
          <cell r="E383">
            <v>2220895</v>
          </cell>
          <cell r="F383">
            <v>3413839</v>
          </cell>
          <cell r="G383">
            <v>1254381</v>
          </cell>
          <cell r="I383">
            <v>9330</v>
          </cell>
          <cell r="J383">
            <v>689031</v>
          </cell>
          <cell r="K383">
            <v>133521</v>
          </cell>
          <cell r="L383">
            <v>519697</v>
          </cell>
          <cell r="M383">
            <v>1351579</v>
          </cell>
          <cell r="O383">
            <v>77113</v>
          </cell>
          <cell r="P383">
            <v>284740</v>
          </cell>
          <cell r="Q383">
            <v>111221</v>
          </cell>
          <cell r="R383">
            <v>67326</v>
          </cell>
          <cell r="S383">
            <v>540400</v>
          </cell>
          <cell r="U383">
            <v>393714</v>
          </cell>
          <cell r="V383">
            <v>133627</v>
          </cell>
          <cell r="W383">
            <v>527341</v>
          </cell>
          <cell r="AB383">
            <v>3.4060735E-5</v>
          </cell>
          <cell r="AC383">
            <v>4.2723386E-5</v>
          </cell>
          <cell r="AD383">
            <v>328046</v>
          </cell>
          <cell r="AF383">
            <v>149537</v>
          </cell>
          <cell r="AG383">
            <v>149518</v>
          </cell>
          <cell r="AH383">
            <v>19</v>
          </cell>
          <cell r="AI383">
            <v>-1</v>
          </cell>
          <cell r="AK383">
            <v>519697</v>
          </cell>
          <cell r="AL383">
            <v>-67326</v>
          </cell>
          <cell r="AM383">
            <v>133627</v>
          </cell>
          <cell r="AN383">
            <v>133628</v>
          </cell>
          <cell r="AO383">
            <v>128173</v>
          </cell>
          <cell r="AP383">
            <v>69112</v>
          </cell>
          <cell r="AQ383">
            <v>46028</v>
          </cell>
          <cell r="AR383">
            <v>56750</v>
          </cell>
          <cell r="AS383">
            <v>18680</v>
          </cell>
        </row>
        <row r="384">
          <cell r="B384" t="str">
            <v>1925</v>
          </cell>
          <cell r="C384" t="str">
            <v>BLUFF DALE ISD</v>
          </cell>
          <cell r="D384">
            <v>398070</v>
          </cell>
          <cell r="E384">
            <v>740437</v>
          </cell>
          <cell r="F384">
            <v>1138159</v>
          </cell>
          <cell r="G384">
            <v>418205</v>
          </cell>
          <cell r="I384">
            <v>3110</v>
          </cell>
          <cell r="J384">
            <v>229720</v>
          </cell>
          <cell r="K384">
            <v>44515</v>
          </cell>
          <cell r="L384">
            <v>299458</v>
          </cell>
          <cell r="M384">
            <v>576803</v>
          </cell>
          <cell r="O384">
            <v>25709</v>
          </cell>
          <cell r="P384">
            <v>94931</v>
          </cell>
          <cell r="Q384">
            <v>37080</v>
          </cell>
          <cell r="R384">
            <v>8397</v>
          </cell>
          <cell r="S384">
            <v>166117</v>
          </cell>
          <cell r="U384">
            <v>131263</v>
          </cell>
          <cell r="V384">
            <v>64117</v>
          </cell>
          <cell r="W384">
            <v>195380</v>
          </cell>
          <cell r="AB384">
            <v>7.2320660000000001E-6</v>
          </cell>
          <cell r="AC384">
            <v>1.4243795E-5</v>
          </cell>
          <cell r="AD384">
            <v>265527</v>
          </cell>
          <cell r="AF384">
            <v>49855</v>
          </cell>
          <cell r="AG384">
            <v>49849</v>
          </cell>
          <cell r="AH384">
            <v>6</v>
          </cell>
          <cell r="AI384">
            <v>0</v>
          </cell>
          <cell r="AK384">
            <v>299458</v>
          </cell>
          <cell r="AL384">
            <v>-8397</v>
          </cell>
          <cell r="AM384">
            <v>64117</v>
          </cell>
          <cell r="AN384">
            <v>64117</v>
          </cell>
          <cell r="AO384">
            <v>63321</v>
          </cell>
          <cell r="AP384">
            <v>53898</v>
          </cell>
          <cell r="AQ384">
            <v>47798</v>
          </cell>
          <cell r="AR384">
            <v>46804</v>
          </cell>
          <cell r="AS384">
            <v>15123</v>
          </cell>
        </row>
        <row r="385">
          <cell r="B385" t="str">
            <v>1626</v>
          </cell>
          <cell r="C385" t="str">
            <v>BLUM ISD</v>
          </cell>
          <cell r="D385">
            <v>988649</v>
          </cell>
          <cell r="E385">
            <v>949625</v>
          </cell>
          <cell r="F385">
            <v>1459711</v>
          </cell>
          <cell r="G385">
            <v>536356</v>
          </cell>
          <cell r="I385">
            <v>3989</v>
          </cell>
          <cell r="J385">
            <v>294620</v>
          </cell>
          <cell r="K385">
            <v>57092</v>
          </cell>
          <cell r="L385">
            <v>110867</v>
          </cell>
          <cell r="M385">
            <v>466568</v>
          </cell>
          <cell r="O385">
            <v>32972</v>
          </cell>
          <cell r="P385">
            <v>121751</v>
          </cell>
          <cell r="Q385">
            <v>47556</v>
          </cell>
          <cell r="R385">
            <v>8</v>
          </cell>
          <cell r="S385">
            <v>202287</v>
          </cell>
          <cell r="U385">
            <v>168347</v>
          </cell>
          <cell r="V385">
            <v>49030</v>
          </cell>
          <cell r="W385">
            <v>217377</v>
          </cell>
          <cell r="AB385">
            <v>1.7961574E-5</v>
          </cell>
          <cell r="AC385">
            <v>1.8267942E-5</v>
          </cell>
          <cell r="AD385">
            <v>11602</v>
          </cell>
          <cell r="AF385">
            <v>63940</v>
          </cell>
          <cell r="AG385">
            <v>63932</v>
          </cell>
          <cell r="AH385">
            <v>8</v>
          </cell>
          <cell r="AI385">
            <v>-2</v>
          </cell>
          <cell r="AK385">
            <v>110867</v>
          </cell>
          <cell r="AL385">
            <v>-8</v>
          </cell>
          <cell r="AM385">
            <v>49030</v>
          </cell>
          <cell r="AN385">
            <v>49031</v>
          </cell>
          <cell r="AO385">
            <v>45283</v>
          </cell>
          <cell r="AP385">
            <v>9164</v>
          </cell>
          <cell r="AQ385">
            <v>4410</v>
          </cell>
          <cell r="AR385">
            <v>2307</v>
          </cell>
          <cell r="AS385">
            <v>664</v>
          </cell>
        </row>
        <row r="386">
          <cell r="B386" t="str">
            <v>0403</v>
          </cell>
          <cell r="C386" t="str">
            <v>BOERNE ISD</v>
          </cell>
          <cell r="D386">
            <v>22010814</v>
          </cell>
          <cell r="E386">
            <v>21514139</v>
          </cell>
          <cell r="F386">
            <v>33070358</v>
          </cell>
          <cell r="G386">
            <v>12151372</v>
          </cell>
          <cell r="I386">
            <v>90379</v>
          </cell>
          <cell r="J386">
            <v>6674743</v>
          </cell>
          <cell r="K386">
            <v>1293437</v>
          </cell>
          <cell r="L386">
            <v>2018684</v>
          </cell>
          <cell r="M386">
            <v>10077243</v>
          </cell>
          <cell r="O386">
            <v>747005</v>
          </cell>
          <cell r="P386">
            <v>2758319</v>
          </cell>
          <cell r="Q386">
            <v>1077410</v>
          </cell>
          <cell r="R386">
            <v>271</v>
          </cell>
          <cell r="S386">
            <v>4583005</v>
          </cell>
          <cell r="U386">
            <v>3813970</v>
          </cell>
          <cell r="V386">
            <v>795786</v>
          </cell>
          <cell r="W386">
            <v>4609756</v>
          </cell>
          <cell r="AB386">
            <v>3.99888147E-4</v>
          </cell>
          <cell r="AC386">
            <v>4.1386774799999999E-4</v>
          </cell>
          <cell r="AD386">
            <v>529393</v>
          </cell>
          <cell r="AF386">
            <v>1448587</v>
          </cell>
          <cell r="AG386">
            <v>1448402</v>
          </cell>
          <cell r="AH386">
            <v>185</v>
          </cell>
          <cell r="AI386">
            <v>-2</v>
          </cell>
          <cell r="AK386">
            <v>2018684</v>
          </cell>
          <cell r="AL386">
            <v>-271</v>
          </cell>
          <cell r="AM386">
            <v>795786</v>
          </cell>
          <cell r="AN386">
            <v>795801</v>
          </cell>
          <cell r="AO386">
            <v>738746</v>
          </cell>
          <cell r="AP386">
            <v>197322</v>
          </cell>
          <cell r="AQ386">
            <v>154597</v>
          </cell>
          <cell r="AR386">
            <v>101793</v>
          </cell>
          <cell r="AS386">
            <v>30154</v>
          </cell>
        </row>
        <row r="387">
          <cell r="B387" t="str">
            <v>1856</v>
          </cell>
          <cell r="C387" t="str">
            <v>BOLES ISD</v>
          </cell>
          <cell r="D387">
            <v>1467810</v>
          </cell>
          <cell r="E387">
            <v>1436527</v>
          </cell>
          <cell r="F387">
            <v>2208150</v>
          </cell>
          <cell r="G387">
            <v>811363</v>
          </cell>
          <cell r="I387">
            <v>6035</v>
          </cell>
          <cell r="J387">
            <v>445681</v>
          </cell>
          <cell r="K387">
            <v>86364</v>
          </cell>
          <cell r="L387">
            <v>136246</v>
          </cell>
          <cell r="M387">
            <v>674326</v>
          </cell>
          <cell r="O387">
            <v>49878</v>
          </cell>
          <cell r="P387">
            <v>184177</v>
          </cell>
          <cell r="Q387">
            <v>71940</v>
          </cell>
          <cell r="R387">
            <v>9197</v>
          </cell>
          <cell r="S387">
            <v>315192</v>
          </cell>
          <cell r="U387">
            <v>254664</v>
          </cell>
          <cell r="V387">
            <v>54393</v>
          </cell>
          <cell r="W387">
            <v>309057</v>
          </cell>
          <cell r="AB387">
            <v>2.6666888000000001E-5</v>
          </cell>
          <cell r="AC387">
            <v>2.7634477000000002E-5</v>
          </cell>
          <cell r="AD387">
            <v>36642</v>
          </cell>
          <cell r="AF387">
            <v>96724</v>
          </cell>
          <cell r="AG387">
            <v>96712</v>
          </cell>
          <cell r="AH387">
            <v>12</v>
          </cell>
          <cell r="AI387">
            <v>0</v>
          </cell>
          <cell r="AK387">
            <v>136246</v>
          </cell>
          <cell r="AL387">
            <v>-9197</v>
          </cell>
          <cell r="AM387">
            <v>54393</v>
          </cell>
          <cell r="AN387">
            <v>54396</v>
          </cell>
          <cell r="AO387">
            <v>50294</v>
          </cell>
          <cell r="AP387">
            <v>10569</v>
          </cell>
          <cell r="AQ387">
            <v>5230</v>
          </cell>
          <cell r="AR387">
            <v>4472</v>
          </cell>
          <cell r="AS387">
            <v>2088</v>
          </cell>
        </row>
        <row r="388">
          <cell r="B388" t="str">
            <v>0405</v>
          </cell>
          <cell r="C388" t="str">
            <v>BOLING ISD</v>
          </cell>
          <cell r="D388">
            <v>2550736</v>
          </cell>
          <cell r="E388">
            <v>2365567</v>
          </cell>
          <cell r="F388">
            <v>3636220</v>
          </cell>
          <cell r="G388">
            <v>1336093</v>
          </cell>
          <cell r="I388">
            <v>9937</v>
          </cell>
          <cell r="J388">
            <v>733915</v>
          </cell>
          <cell r="K388">
            <v>142219</v>
          </cell>
          <cell r="L388">
            <v>238194</v>
          </cell>
          <cell r="M388">
            <v>1124265</v>
          </cell>
          <cell r="O388">
            <v>82136</v>
          </cell>
          <cell r="P388">
            <v>303288</v>
          </cell>
          <cell r="Q388">
            <v>118466</v>
          </cell>
          <cell r="R388">
            <v>46149</v>
          </cell>
          <cell r="S388">
            <v>550039</v>
          </cell>
          <cell r="U388">
            <v>419361</v>
          </cell>
          <cell r="V388">
            <v>86533</v>
          </cell>
          <cell r="W388">
            <v>505894</v>
          </cell>
          <cell r="AB388">
            <v>4.6341266000000003E-5</v>
          </cell>
          <cell r="AC388">
            <v>4.5506432999999999E-5</v>
          </cell>
          <cell r="AD388">
            <v>-31614</v>
          </cell>
          <cell r="AF388">
            <v>159278</v>
          </cell>
          <cell r="AG388">
            <v>159258</v>
          </cell>
          <cell r="AH388">
            <v>20</v>
          </cell>
          <cell r="AI388">
            <v>1</v>
          </cell>
          <cell r="AK388">
            <v>238194</v>
          </cell>
          <cell r="AL388">
            <v>-46149</v>
          </cell>
          <cell r="AM388">
            <v>86533</v>
          </cell>
          <cell r="AN388">
            <v>86535</v>
          </cell>
          <cell r="AO388">
            <v>79467</v>
          </cell>
          <cell r="AP388">
            <v>12126</v>
          </cell>
          <cell r="AQ388">
            <v>8987</v>
          </cell>
          <cell r="AR388">
            <v>6727</v>
          </cell>
          <cell r="AS388">
            <v>-1797</v>
          </cell>
        </row>
        <row r="389">
          <cell r="B389" t="str">
            <v>0407</v>
          </cell>
          <cell r="C389" t="str">
            <v>BONHAM ISD</v>
          </cell>
          <cell r="D389">
            <v>7230184</v>
          </cell>
          <cell r="E389">
            <v>6873759</v>
          </cell>
          <cell r="F389">
            <v>10565967</v>
          </cell>
          <cell r="G389">
            <v>3882359</v>
          </cell>
          <cell r="I389">
            <v>28876</v>
          </cell>
          <cell r="J389">
            <v>2132578</v>
          </cell>
          <cell r="K389">
            <v>413253</v>
          </cell>
          <cell r="L389">
            <v>641968</v>
          </cell>
          <cell r="M389">
            <v>3216675</v>
          </cell>
          <cell r="O389">
            <v>238668</v>
          </cell>
          <cell r="P389">
            <v>881282</v>
          </cell>
          <cell r="Q389">
            <v>344232</v>
          </cell>
          <cell r="R389">
            <v>145802</v>
          </cell>
          <cell r="S389">
            <v>1609984</v>
          </cell>
          <cell r="U389">
            <v>1218562</v>
          </cell>
          <cell r="V389">
            <v>263488</v>
          </cell>
          <cell r="W389">
            <v>1482050</v>
          </cell>
          <cell r="AB389">
            <v>1.3135655399999999E-4</v>
          </cell>
          <cell r="AC389">
            <v>1.32230589E-4</v>
          </cell>
          <cell r="AD389">
            <v>33099</v>
          </cell>
          <cell r="AF389">
            <v>462823</v>
          </cell>
          <cell r="AG389">
            <v>462764</v>
          </cell>
          <cell r="AH389">
            <v>59</v>
          </cell>
          <cell r="AI389">
            <v>-2</v>
          </cell>
          <cell r="AK389">
            <v>641968</v>
          </cell>
          <cell r="AL389">
            <v>-145802</v>
          </cell>
          <cell r="AM389">
            <v>263488</v>
          </cell>
          <cell r="AN389">
            <v>263496</v>
          </cell>
          <cell r="AO389">
            <v>236688</v>
          </cell>
          <cell r="AP389">
            <v>-14247</v>
          </cell>
          <cell r="AQ389">
            <v>-7578</v>
          </cell>
          <cell r="AR389">
            <v>15917</v>
          </cell>
          <cell r="AS389">
            <v>1890</v>
          </cell>
        </row>
        <row r="390">
          <cell r="B390" t="str">
            <v>0409</v>
          </cell>
          <cell r="C390" t="str">
            <v>BOOKER ISD</v>
          </cell>
          <cell r="D390">
            <v>1170454</v>
          </cell>
          <cell r="E390">
            <v>1106103</v>
          </cell>
          <cell r="F390">
            <v>1700242</v>
          </cell>
          <cell r="G390">
            <v>624737</v>
          </cell>
          <cell r="I390">
            <v>4647</v>
          </cell>
          <cell r="J390">
            <v>343168</v>
          </cell>
          <cell r="K390">
            <v>66499</v>
          </cell>
          <cell r="L390">
            <v>106268</v>
          </cell>
          <cell r="M390">
            <v>520582</v>
          </cell>
          <cell r="O390">
            <v>38406</v>
          </cell>
          <cell r="P390">
            <v>141813</v>
          </cell>
          <cell r="Q390">
            <v>55393</v>
          </cell>
          <cell r="R390">
            <v>84160</v>
          </cell>
          <cell r="S390">
            <v>319772</v>
          </cell>
          <cell r="U390">
            <v>196087</v>
          </cell>
          <cell r="V390">
            <v>28447</v>
          </cell>
          <cell r="W390">
            <v>224534</v>
          </cell>
          <cell r="AB390">
            <v>2.1264583E-5</v>
          </cell>
          <cell r="AC390">
            <v>2.1278124000000001E-5</v>
          </cell>
          <cell r="AD390">
            <v>513</v>
          </cell>
          <cell r="AF390">
            <v>74476</v>
          </cell>
          <cell r="AG390">
            <v>74467</v>
          </cell>
          <cell r="AH390">
            <v>9</v>
          </cell>
          <cell r="AI390">
            <v>1</v>
          </cell>
          <cell r="AK390">
            <v>106268</v>
          </cell>
          <cell r="AL390">
            <v>-84160</v>
          </cell>
          <cell r="AM390">
            <v>28447</v>
          </cell>
          <cell r="AN390">
            <v>28448</v>
          </cell>
          <cell r="AO390">
            <v>24102</v>
          </cell>
          <cell r="AP390">
            <v>-14271</v>
          </cell>
          <cell r="AQ390">
            <v>-8198</v>
          </cell>
          <cell r="AR390">
            <v>-8004</v>
          </cell>
          <cell r="AS390">
            <v>31</v>
          </cell>
        </row>
        <row r="391">
          <cell r="B391" t="str">
            <v>1621</v>
          </cell>
          <cell r="C391" t="str">
            <v>BORDEN COUNTY ISD</v>
          </cell>
          <cell r="D391">
            <v>1342358</v>
          </cell>
          <cell r="E391">
            <v>1283984</v>
          </cell>
          <cell r="F391">
            <v>1973669</v>
          </cell>
          <cell r="G391">
            <v>725205</v>
          </cell>
          <cell r="I391">
            <v>5394</v>
          </cell>
          <cell r="J391">
            <v>398355</v>
          </cell>
          <cell r="K391">
            <v>77193</v>
          </cell>
          <cell r="L391">
            <v>79960</v>
          </cell>
          <cell r="M391">
            <v>560902</v>
          </cell>
          <cell r="O391">
            <v>44582</v>
          </cell>
          <cell r="P391">
            <v>164619</v>
          </cell>
          <cell r="Q391">
            <v>64301</v>
          </cell>
          <cell r="R391">
            <v>8925</v>
          </cell>
          <cell r="S391">
            <v>282427</v>
          </cell>
          <cell r="U391">
            <v>227621</v>
          </cell>
          <cell r="V391">
            <v>34073</v>
          </cell>
          <cell r="W391">
            <v>261694</v>
          </cell>
          <cell r="AB391">
            <v>2.4387702999999998E-5</v>
          </cell>
          <cell r="AC391">
            <v>2.4700007E-5</v>
          </cell>
          <cell r="AD391">
            <v>11827</v>
          </cell>
          <cell r="AF391">
            <v>86453</v>
          </cell>
          <cell r="AG391">
            <v>86442</v>
          </cell>
          <cell r="AH391">
            <v>11</v>
          </cell>
          <cell r="AI391">
            <v>0</v>
          </cell>
          <cell r="AK391">
            <v>79960</v>
          </cell>
          <cell r="AL391">
            <v>-8925</v>
          </cell>
          <cell r="AM391">
            <v>34073</v>
          </cell>
          <cell r="AN391">
            <v>34073</v>
          </cell>
          <cell r="AO391">
            <v>31173</v>
          </cell>
          <cell r="AP391">
            <v>3468</v>
          </cell>
          <cell r="AQ391">
            <v>1041</v>
          </cell>
          <cell r="AR391">
            <v>608</v>
          </cell>
          <cell r="AS391">
            <v>672</v>
          </cell>
        </row>
        <row r="392">
          <cell r="B392" t="str">
            <v>0410</v>
          </cell>
          <cell r="C392" t="str">
            <v>BORGER ISD</v>
          </cell>
          <cell r="D392">
            <v>8025932</v>
          </cell>
          <cell r="E392">
            <v>7490317</v>
          </cell>
          <cell r="F392">
            <v>11513706</v>
          </cell>
          <cell r="G392">
            <v>4230596</v>
          </cell>
          <cell r="I392">
            <v>31466</v>
          </cell>
          <cell r="J392">
            <v>2323864</v>
          </cell>
          <cell r="K392">
            <v>450320</v>
          </cell>
          <cell r="L392">
            <v>468659</v>
          </cell>
          <cell r="M392">
            <v>3274309</v>
          </cell>
          <cell r="O392">
            <v>260076</v>
          </cell>
          <cell r="P392">
            <v>960331</v>
          </cell>
          <cell r="Q392">
            <v>375109</v>
          </cell>
          <cell r="R392">
            <v>64832</v>
          </cell>
          <cell r="S392">
            <v>1660348</v>
          </cell>
          <cell r="U392">
            <v>1327864</v>
          </cell>
          <cell r="V392">
            <v>225292</v>
          </cell>
          <cell r="W392">
            <v>1553156</v>
          </cell>
          <cell r="AB392">
            <v>1.4581356200000001E-4</v>
          </cell>
          <cell r="AC392">
            <v>1.4409132400000001E-4</v>
          </cell>
          <cell r="AD392">
            <v>-65219</v>
          </cell>
          <cell r="AF392">
            <v>504337</v>
          </cell>
          <cell r="AG392">
            <v>504273</v>
          </cell>
          <cell r="AH392">
            <v>64</v>
          </cell>
          <cell r="AI392">
            <v>1</v>
          </cell>
          <cell r="AK392">
            <v>468659</v>
          </cell>
          <cell r="AL392">
            <v>-64832</v>
          </cell>
          <cell r="AM392">
            <v>225292</v>
          </cell>
          <cell r="AN392">
            <v>225296</v>
          </cell>
          <cell r="AO392">
            <v>203079</v>
          </cell>
          <cell r="AP392">
            <v>-5437</v>
          </cell>
          <cell r="AQ392">
            <v>-7945</v>
          </cell>
          <cell r="AR392">
            <v>-7458</v>
          </cell>
          <cell r="AS392">
            <v>-3708</v>
          </cell>
        </row>
        <row r="393">
          <cell r="B393" t="str">
            <v>1746</v>
          </cell>
          <cell r="C393" t="str">
            <v>BOSQUEVILLE ISD</v>
          </cell>
          <cell r="D393">
            <v>1816455</v>
          </cell>
          <cell r="E393">
            <v>1597208</v>
          </cell>
          <cell r="F393">
            <v>2455141</v>
          </cell>
          <cell r="G393">
            <v>902117</v>
          </cell>
          <cell r="I393">
            <v>6710</v>
          </cell>
          <cell r="J393">
            <v>495532</v>
          </cell>
          <cell r="K393">
            <v>96025</v>
          </cell>
          <cell r="L393">
            <v>192904</v>
          </cell>
          <cell r="M393">
            <v>791171</v>
          </cell>
          <cell r="O393">
            <v>55458</v>
          </cell>
          <cell r="P393">
            <v>204777</v>
          </cell>
          <cell r="Q393">
            <v>79987</v>
          </cell>
          <cell r="R393">
            <v>72631</v>
          </cell>
          <cell r="S393">
            <v>412853</v>
          </cell>
          <cell r="U393">
            <v>283149</v>
          </cell>
          <cell r="V393">
            <v>66274</v>
          </cell>
          <cell r="W393">
            <v>349423</v>
          </cell>
          <cell r="AB393">
            <v>3.3000994000000002E-5</v>
          </cell>
          <cell r="AC393">
            <v>3.0725512999999998E-5</v>
          </cell>
          <cell r="AD393">
            <v>-86170</v>
          </cell>
          <cell r="AF393">
            <v>107543</v>
          </cell>
          <cell r="AG393">
            <v>107529</v>
          </cell>
          <cell r="AH393">
            <v>14</v>
          </cell>
          <cell r="AI393">
            <v>-2</v>
          </cell>
          <cell r="AK393">
            <v>192904</v>
          </cell>
          <cell r="AL393">
            <v>-72631</v>
          </cell>
          <cell r="AM393">
            <v>66274</v>
          </cell>
          <cell r="AN393">
            <v>66278</v>
          </cell>
          <cell r="AO393">
            <v>60798</v>
          </cell>
          <cell r="AP393">
            <v>7499</v>
          </cell>
          <cell r="AQ393">
            <v>-1339</v>
          </cell>
          <cell r="AR393">
            <v>-8057</v>
          </cell>
          <cell r="AS393">
            <v>-4906</v>
          </cell>
        </row>
        <row r="394">
          <cell r="B394" t="str">
            <v>0411</v>
          </cell>
          <cell r="C394" t="str">
            <v>BOVINA ISD</v>
          </cell>
          <cell r="D394">
            <v>1435214</v>
          </cell>
          <cell r="E394">
            <v>1377119</v>
          </cell>
          <cell r="F394">
            <v>2116832</v>
          </cell>
          <cell r="G394">
            <v>777809</v>
          </cell>
          <cell r="I394">
            <v>5785</v>
          </cell>
          <cell r="J394">
            <v>427250</v>
          </cell>
          <cell r="K394">
            <v>82793</v>
          </cell>
          <cell r="L394">
            <v>137688</v>
          </cell>
          <cell r="M394">
            <v>653516</v>
          </cell>
          <cell r="O394">
            <v>47816</v>
          </cell>
          <cell r="P394">
            <v>176560</v>
          </cell>
          <cell r="Q394">
            <v>68965</v>
          </cell>
          <cell r="R394">
            <v>86698</v>
          </cell>
          <cell r="S394">
            <v>380039</v>
          </cell>
          <cell r="U394">
            <v>244132</v>
          </cell>
          <cell r="V394">
            <v>44648</v>
          </cell>
          <cell r="W394">
            <v>288780</v>
          </cell>
          <cell r="AB394">
            <v>2.6074680000000002E-5</v>
          </cell>
          <cell r="AC394">
            <v>2.6491659E-5</v>
          </cell>
          <cell r="AD394">
            <v>15791</v>
          </cell>
          <cell r="AF394">
            <v>92724</v>
          </cell>
          <cell r="AG394">
            <v>92712</v>
          </cell>
          <cell r="AH394">
            <v>12</v>
          </cell>
          <cell r="AI394">
            <v>0</v>
          </cell>
          <cell r="AK394">
            <v>137688</v>
          </cell>
          <cell r="AL394">
            <v>-86698</v>
          </cell>
          <cell r="AM394">
            <v>44648</v>
          </cell>
          <cell r="AN394">
            <v>44651</v>
          </cell>
          <cell r="AO394">
            <v>38318</v>
          </cell>
          <cell r="AP394">
            <v>-19181</v>
          </cell>
          <cell r="AQ394">
            <v>-11656</v>
          </cell>
          <cell r="AR394">
            <v>-2041</v>
          </cell>
          <cell r="AS394">
            <v>899</v>
          </cell>
        </row>
        <row r="395">
          <cell r="B395" t="str">
            <v>0058</v>
          </cell>
          <cell r="C395" t="str">
            <v>BOWIE COUNTY SCHOOL DIST</v>
          </cell>
          <cell r="D395">
            <v>481073</v>
          </cell>
          <cell r="E395">
            <v>448688</v>
          </cell>
          <cell r="F395">
            <v>689699</v>
          </cell>
          <cell r="G395">
            <v>253423</v>
          </cell>
          <cell r="I395">
            <v>1885</v>
          </cell>
          <cell r="J395">
            <v>139205</v>
          </cell>
          <cell r="K395">
            <v>26975</v>
          </cell>
          <cell r="L395">
            <v>81111</v>
          </cell>
          <cell r="M395">
            <v>249176</v>
          </cell>
          <cell r="O395">
            <v>15579</v>
          </cell>
          <cell r="P395">
            <v>57526</v>
          </cell>
          <cell r="Q395">
            <v>22470</v>
          </cell>
          <cell r="R395">
            <v>5488</v>
          </cell>
          <cell r="S395">
            <v>101063</v>
          </cell>
          <cell r="U395">
            <v>79542</v>
          </cell>
          <cell r="V395">
            <v>34268</v>
          </cell>
          <cell r="W395">
            <v>113810</v>
          </cell>
          <cell r="AB395">
            <v>8.7400450000000008E-6</v>
          </cell>
          <cell r="AC395">
            <v>8.6314169999999999E-6</v>
          </cell>
          <cell r="AD395">
            <v>-4114</v>
          </cell>
          <cell r="AF395">
            <v>30211</v>
          </cell>
          <cell r="AG395">
            <v>30207</v>
          </cell>
          <cell r="AH395">
            <v>4</v>
          </cell>
          <cell r="AI395">
            <v>1</v>
          </cell>
          <cell r="AK395">
            <v>81111</v>
          </cell>
          <cell r="AL395">
            <v>-5488</v>
          </cell>
          <cell r="AM395">
            <v>34268</v>
          </cell>
          <cell r="AN395">
            <v>34267</v>
          </cell>
          <cell r="AO395">
            <v>31331</v>
          </cell>
          <cell r="AP395">
            <v>4198</v>
          </cell>
          <cell r="AQ395">
            <v>4317</v>
          </cell>
          <cell r="AR395">
            <v>1743</v>
          </cell>
          <cell r="AS395">
            <v>-233</v>
          </cell>
        </row>
        <row r="396">
          <cell r="B396" t="str">
            <v>0412</v>
          </cell>
          <cell r="C396" t="str">
            <v>BOWIE ISD</v>
          </cell>
          <cell r="D396">
            <v>4344332</v>
          </cell>
          <cell r="E396">
            <v>4040286</v>
          </cell>
          <cell r="F396">
            <v>6210507</v>
          </cell>
          <cell r="G396">
            <v>2281989</v>
          </cell>
          <cell r="I396">
            <v>16973</v>
          </cell>
          <cell r="J396">
            <v>1253495</v>
          </cell>
          <cell r="K396">
            <v>242903</v>
          </cell>
          <cell r="L396">
            <v>299194</v>
          </cell>
          <cell r="M396">
            <v>1812565</v>
          </cell>
          <cell r="O396">
            <v>140285</v>
          </cell>
          <cell r="P396">
            <v>518004</v>
          </cell>
          <cell r="Q396">
            <v>202334</v>
          </cell>
          <cell r="R396">
            <v>170212</v>
          </cell>
          <cell r="S396">
            <v>1030835</v>
          </cell>
          <cell r="U396">
            <v>716251</v>
          </cell>
          <cell r="V396">
            <v>114400</v>
          </cell>
          <cell r="W396">
            <v>830651</v>
          </cell>
          <cell r="AB396">
            <v>7.8926972000000002E-5</v>
          </cell>
          <cell r="AC396">
            <v>7.7723037999999998E-5</v>
          </cell>
          <cell r="AD396">
            <v>-45592</v>
          </cell>
          <cell r="AF396">
            <v>272040</v>
          </cell>
          <cell r="AG396">
            <v>272005</v>
          </cell>
          <cell r="AH396">
            <v>35</v>
          </cell>
          <cell r="AI396">
            <v>1</v>
          </cell>
          <cell r="AK396">
            <v>299194</v>
          </cell>
          <cell r="AL396">
            <v>-170212</v>
          </cell>
          <cell r="AM396">
            <v>114400</v>
          </cell>
          <cell r="AN396">
            <v>114405</v>
          </cell>
          <cell r="AO396">
            <v>100635</v>
          </cell>
          <cell r="AP396">
            <v>-30204</v>
          </cell>
          <cell r="AQ396">
            <v>-34703</v>
          </cell>
          <cell r="AR396">
            <v>-18555</v>
          </cell>
          <cell r="AS396">
            <v>-2596</v>
          </cell>
        </row>
        <row r="397">
          <cell r="B397" t="str">
            <v>0413</v>
          </cell>
          <cell r="C397" t="str">
            <v>BOYD ISD</v>
          </cell>
          <cell r="D397">
            <v>2786967</v>
          </cell>
          <cell r="E397">
            <v>2900499</v>
          </cell>
          <cell r="F397">
            <v>4458489</v>
          </cell>
          <cell r="G397">
            <v>1638227</v>
          </cell>
          <cell r="I397">
            <v>12185</v>
          </cell>
          <cell r="J397">
            <v>899877</v>
          </cell>
          <cell r="K397">
            <v>174379</v>
          </cell>
          <cell r="L397">
            <v>495869</v>
          </cell>
          <cell r="M397">
            <v>1582310</v>
          </cell>
          <cell r="O397">
            <v>100710</v>
          </cell>
          <cell r="P397">
            <v>371872</v>
          </cell>
          <cell r="Q397">
            <v>145255</v>
          </cell>
          <cell r="R397">
            <v>60021</v>
          </cell>
          <cell r="S397">
            <v>677858</v>
          </cell>
          <cell r="U397">
            <v>514193</v>
          </cell>
          <cell r="V397">
            <v>163220</v>
          </cell>
          <cell r="W397">
            <v>677413</v>
          </cell>
          <cell r="AB397">
            <v>5.0633069000000003E-5</v>
          </cell>
          <cell r="AC397">
            <v>5.5796936E-5</v>
          </cell>
          <cell r="AD397">
            <v>195550</v>
          </cell>
          <cell r="AF397">
            <v>195296</v>
          </cell>
          <cell r="AG397">
            <v>195271</v>
          </cell>
          <cell r="AH397">
            <v>25</v>
          </cell>
          <cell r="AI397">
            <v>2</v>
          </cell>
          <cell r="AK397">
            <v>495869</v>
          </cell>
          <cell r="AL397">
            <v>-60021</v>
          </cell>
          <cell r="AM397">
            <v>163220</v>
          </cell>
          <cell r="AN397">
            <v>163223</v>
          </cell>
          <cell r="AO397">
            <v>150892</v>
          </cell>
          <cell r="AP397">
            <v>34797</v>
          </cell>
          <cell r="AQ397">
            <v>34644</v>
          </cell>
          <cell r="AR397">
            <v>41155</v>
          </cell>
          <cell r="AS397">
            <v>11137</v>
          </cell>
        </row>
        <row r="398">
          <cell r="B398" t="str">
            <v>1586</v>
          </cell>
          <cell r="C398" t="str">
            <v>BOYS RANCH ISD</v>
          </cell>
          <cell r="D398">
            <v>1450932</v>
          </cell>
          <cell r="E398">
            <v>1512063</v>
          </cell>
          <cell r="F398">
            <v>2324260</v>
          </cell>
          <cell r="G398">
            <v>854026</v>
          </cell>
          <cell r="I398">
            <v>6352</v>
          </cell>
          <cell r="J398">
            <v>469116</v>
          </cell>
          <cell r="K398">
            <v>90906</v>
          </cell>
          <cell r="L398">
            <v>252277</v>
          </cell>
          <cell r="M398">
            <v>818651</v>
          </cell>
          <cell r="O398">
            <v>52501</v>
          </cell>
          <cell r="P398">
            <v>193861</v>
          </cell>
          <cell r="Q398">
            <v>75723</v>
          </cell>
          <cell r="R398">
            <v>183194</v>
          </cell>
          <cell r="S398">
            <v>505279</v>
          </cell>
          <cell r="U398">
            <v>268055</v>
          </cell>
          <cell r="V398">
            <v>55427</v>
          </cell>
          <cell r="W398">
            <v>323482</v>
          </cell>
          <cell r="AB398">
            <v>2.6360246000000001E-5</v>
          </cell>
          <cell r="AC398">
            <v>2.908757E-5</v>
          </cell>
          <cell r="AD398">
            <v>103281</v>
          </cell>
          <cell r="AF398">
            <v>101810</v>
          </cell>
          <cell r="AG398">
            <v>101797</v>
          </cell>
          <cell r="AH398">
            <v>13</v>
          </cell>
          <cell r="AI398">
            <v>0</v>
          </cell>
          <cell r="AK398">
            <v>252277</v>
          </cell>
          <cell r="AL398">
            <v>-183194</v>
          </cell>
          <cell r="AM398">
            <v>55427</v>
          </cell>
          <cell r="AN398">
            <v>55429</v>
          </cell>
          <cell r="AO398">
            <v>47014</v>
          </cell>
          <cell r="AP398">
            <v>-29295</v>
          </cell>
          <cell r="AQ398">
            <v>-16363</v>
          </cell>
          <cell r="AR398">
            <v>6414</v>
          </cell>
          <cell r="AS398">
            <v>5884</v>
          </cell>
        </row>
        <row r="399">
          <cell r="B399" t="str">
            <v>0414</v>
          </cell>
          <cell r="C399" t="str">
            <v>BRACKETT ISD</v>
          </cell>
          <cell r="D399">
            <v>1992705</v>
          </cell>
          <cell r="E399">
            <v>1851560</v>
          </cell>
          <cell r="F399">
            <v>2846117</v>
          </cell>
          <cell r="G399">
            <v>1045777</v>
          </cell>
          <cell r="I399">
            <v>7778</v>
          </cell>
          <cell r="J399">
            <v>574445</v>
          </cell>
          <cell r="K399">
            <v>111316</v>
          </cell>
          <cell r="L399">
            <v>177218</v>
          </cell>
          <cell r="M399">
            <v>870757</v>
          </cell>
          <cell r="O399">
            <v>64289</v>
          </cell>
          <cell r="P399">
            <v>237388</v>
          </cell>
          <cell r="Q399">
            <v>92725</v>
          </cell>
          <cell r="R399">
            <v>48856</v>
          </cell>
          <cell r="S399">
            <v>443258</v>
          </cell>
          <cell r="U399">
            <v>328240</v>
          </cell>
          <cell r="V399">
            <v>71068</v>
          </cell>
          <cell r="W399">
            <v>399308</v>
          </cell>
          <cell r="AB399">
            <v>3.6203074999999997E-5</v>
          </cell>
          <cell r="AC399">
            <v>3.5618487999999998E-5</v>
          </cell>
          <cell r="AD399">
            <v>-22138</v>
          </cell>
          <cell r="AF399">
            <v>124669</v>
          </cell>
          <cell r="AG399">
            <v>124653</v>
          </cell>
          <cell r="AH399">
            <v>16</v>
          </cell>
          <cell r="AI399">
            <v>0</v>
          </cell>
          <cell r="AK399">
            <v>177218</v>
          </cell>
          <cell r="AL399">
            <v>-48856</v>
          </cell>
          <cell r="AM399">
            <v>71068</v>
          </cell>
          <cell r="AN399">
            <v>71070</v>
          </cell>
          <cell r="AO399">
            <v>64269</v>
          </cell>
          <cell r="AP399">
            <v>-900</v>
          </cell>
          <cell r="AQ399">
            <v>-4573</v>
          </cell>
          <cell r="AR399">
            <v>-244</v>
          </cell>
          <cell r="AS399">
            <v>-1260</v>
          </cell>
        </row>
        <row r="400">
          <cell r="B400" t="str">
            <v>0415</v>
          </cell>
          <cell r="C400" t="str">
            <v>BRADY ISD</v>
          </cell>
          <cell r="D400">
            <v>3781677</v>
          </cell>
          <cell r="E400">
            <v>4055331</v>
          </cell>
          <cell r="F400">
            <v>6233633</v>
          </cell>
          <cell r="G400">
            <v>2290486</v>
          </cell>
          <cell r="I400">
            <v>17036</v>
          </cell>
          <cell r="J400">
            <v>1258163</v>
          </cell>
          <cell r="K400">
            <v>243808</v>
          </cell>
          <cell r="L400">
            <v>552109</v>
          </cell>
          <cell r="M400">
            <v>2071116</v>
          </cell>
          <cell r="O400">
            <v>140808</v>
          </cell>
          <cell r="P400">
            <v>519932</v>
          </cell>
          <cell r="Q400">
            <v>203088</v>
          </cell>
          <cell r="R400">
            <v>124383</v>
          </cell>
          <cell r="S400">
            <v>988211</v>
          </cell>
          <cell r="U400">
            <v>718918</v>
          </cell>
          <cell r="V400">
            <v>155508</v>
          </cell>
          <cell r="W400">
            <v>874426</v>
          </cell>
          <cell r="AB400">
            <v>6.8704772999999999E-5</v>
          </cell>
          <cell r="AC400">
            <v>7.8012456000000005E-5</v>
          </cell>
          <cell r="AD400">
            <v>352472</v>
          </cell>
          <cell r="AF400">
            <v>273053</v>
          </cell>
          <cell r="AG400">
            <v>273018</v>
          </cell>
          <cell r="AH400">
            <v>35</v>
          </cell>
          <cell r="AI400">
            <v>1</v>
          </cell>
          <cell r="AK400">
            <v>552109</v>
          </cell>
          <cell r="AL400">
            <v>-124383</v>
          </cell>
          <cell r="AM400">
            <v>155508</v>
          </cell>
          <cell r="AN400">
            <v>155514</v>
          </cell>
          <cell r="AO400">
            <v>143804</v>
          </cell>
          <cell r="AP400">
            <v>34918</v>
          </cell>
          <cell r="AQ400">
            <v>34760</v>
          </cell>
          <cell r="AR400">
            <v>38658</v>
          </cell>
          <cell r="AS400">
            <v>20072</v>
          </cell>
        </row>
        <row r="401">
          <cell r="B401" t="str">
            <v>1268</v>
          </cell>
          <cell r="C401" t="str">
            <v>BRAZOS ISD</v>
          </cell>
          <cell r="D401">
            <v>2379109</v>
          </cell>
          <cell r="E401">
            <v>2106254</v>
          </cell>
          <cell r="F401">
            <v>3237618</v>
          </cell>
          <cell r="G401">
            <v>1189630</v>
          </cell>
          <cell r="I401">
            <v>8848</v>
          </cell>
          <cell r="J401">
            <v>653463</v>
          </cell>
          <cell r="K401">
            <v>126629</v>
          </cell>
          <cell r="L401">
            <v>126135</v>
          </cell>
          <cell r="M401">
            <v>915075</v>
          </cell>
          <cell r="O401">
            <v>73132</v>
          </cell>
          <cell r="P401">
            <v>270042</v>
          </cell>
          <cell r="Q401">
            <v>105479</v>
          </cell>
          <cell r="R401">
            <v>193380</v>
          </cell>
          <cell r="S401">
            <v>642033</v>
          </cell>
          <cell r="U401">
            <v>373391</v>
          </cell>
          <cell r="V401">
            <v>20586</v>
          </cell>
          <cell r="W401">
            <v>393977</v>
          </cell>
          <cell r="AB401">
            <v>4.3223192000000001E-5</v>
          </cell>
          <cell r="AC401">
            <v>4.0518032999999998E-5</v>
          </cell>
          <cell r="AD401">
            <v>-102442</v>
          </cell>
          <cell r="AF401">
            <v>141818</v>
          </cell>
          <cell r="AG401">
            <v>141800</v>
          </cell>
          <cell r="AH401">
            <v>18</v>
          </cell>
          <cell r="AI401">
            <v>0</v>
          </cell>
          <cell r="AK401">
            <v>126135</v>
          </cell>
          <cell r="AL401">
            <v>-193380</v>
          </cell>
          <cell r="AM401">
            <v>20586</v>
          </cell>
          <cell r="AN401">
            <v>20587</v>
          </cell>
          <cell r="AO401">
            <v>14185</v>
          </cell>
          <cell r="AP401">
            <v>-42319</v>
          </cell>
          <cell r="AQ401">
            <v>-30160</v>
          </cell>
          <cell r="AR401">
            <v>-23708</v>
          </cell>
          <cell r="AS401">
            <v>-5830</v>
          </cell>
        </row>
        <row r="402">
          <cell r="B402" t="str">
            <v>1398</v>
          </cell>
          <cell r="C402" t="str">
            <v>BRAZOSPORT ISD</v>
          </cell>
          <cell r="D402">
            <v>46141942</v>
          </cell>
          <cell r="E402">
            <v>47496966</v>
          </cell>
          <cell r="F402">
            <v>73009736</v>
          </cell>
          <cell r="G402">
            <v>26826697</v>
          </cell>
          <cell r="I402">
            <v>199530</v>
          </cell>
          <cell r="J402">
            <v>14735891</v>
          </cell>
          <cell r="K402">
            <v>2855532</v>
          </cell>
          <cell r="L402">
            <v>6459553</v>
          </cell>
          <cell r="M402">
            <v>24250506</v>
          </cell>
          <cell r="O402">
            <v>1649170</v>
          </cell>
          <cell r="P402">
            <v>6089568</v>
          </cell>
          <cell r="Q402">
            <v>2378608</v>
          </cell>
          <cell r="R402">
            <v>558</v>
          </cell>
          <cell r="S402">
            <v>10117904</v>
          </cell>
          <cell r="U402">
            <v>8420137</v>
          </cell>
          <cell r="V402">
            <v>2016265</v>
          </cell>
          <cell r="W402">
            <v>10436402</v>
          </cell>
          <cell r="AB402">
            <v>8.3829773899999997E-4</v>
          </cell>
          <cell r="AC402">
            <v>9.1369967900000002E-4</v>
          </cell>
          <cell r="AD402">
            <v>2855394</v>
          </cell>
          <cell r="AF402">
            <v>3198059</v>
          </cell>
          <cell r="AG402">
            <v>3197651</v>
          </cell>
          <cell r="AH402">
            <v>408</v>
          </cell>
          <cell r="AI402">
            <v>2</v>
          </cell>
          <cell r="AK402">
            <v>6459553</v>
          </cell>
          <cell r="AL402">
            <v>-558</v>
          </cell>
          <cell r="AM402">
            <v>2016265</v>
          </cell>
          <cell r="AN402">
            <v>2016299</v>
          </cell>
          <cell r="AO402">
            <v>1919352</v>
          </cell>
          <cell r="AP402">
            <v>979727</v>
          </cell>
          <cell r="AQ402">
            <v>809752</v>
          </cell>
          <cell r="AR402">
            <v>571239</v>
          </cell>
          <cell r="AS402">
            <v>162626</v>
          </cell>
        </row>
        <row r="403">
          <cell r="B403" t="str">
            <v>0419</v>
          </cell>
          <cell r="C403" t="str">
            <v>BRECKENRIDGE ISD</v>
          </cell>
          <cell r="D403">
            <v>3742022</v>
          </cell>
          <cell r="E403">
            <v>3471418</v>
          </cell>
          <cell r="F403">
            <v>5336073</v>
          </cell>
          <cell r="G403">
            <v>1960687</v>
          </cell>
          <cell r="I403">
            <v>14583</v>
          </cell>
          <cell r="J403">
            <v>1077004</v>
          </cell>
          <cell r="K403">
            <v>208703</v>
          </cell>
          <cell r="L403">
            <v>226597</v>
          </cell>
          <cell r="M403">
            <v>1526887</v>
          </cell>
          <cell r="O403">
            <v>120533</v>
          </cell>
          <cell r="P403">
            <v>445069</v>
          </cell>
          <cell r="Q403">
            <v>173846</v>
          </cell>
          <cell r="R403">
            <v>189369</v>
          </cell>
          <cell r="S403">
            <v>928817</v>
          </cell>
          <cell r="U403">
            <v>615404</v>
          </cell>
          <cell r="V403">
            <v>74801</v>
          </cell>
          <cell r="W403">
            <v>690205</v>
          </cell>
          <cell r="AB403">
            <v>6.7984327999999995E-5</v>
          </cell>
          <cell r="AC403">
            <v>6.67797E-5</v>
          </cell>
          <cell r="AD403">
            <v>-45618</v>
          </cell>
          <cell r="AF403">
            <v>233737</v>
          </cell>
          <cell r="AG403">
            <v>233707</v>
          </cell>
          <cell r="AH403">
            <v>30</v>
          </cell>
          <cell r="AI403">
            <v>1</v>
          </cell>
          <cell r="AK403">
            <v>226597</v>
          </cell>
          <cell r="AL403">
            <v>-189369</v>
          </cell>
          <cell r="AM403">
            <v>74801</v>
          </cell>
          <cell r="AN403">
            <v>74805</v>
          </cell>
          <cell r="AO403">
            <v>63295</v>
          </cell>
          <cell r="AP403">
            <v>-43597</v>
          </cell>
          <cell r="AQ403">
            <v>-36942</v>
          </cell>
          <cell r="AR403">
            <v>-17736</v>
          </cell>
          <cell r="AS403">
            <v>-2597</v>
          </cell>
        </row>
        <row r="404">
          <cell r="B404" t="str">
            <v>0420</v>
          </cell>
          <cell r="C404" t="str">
            <v>BREMOND ISD</v>
          </cell>
          <cell r="D404">
            <v>1429756</v>
          </cell>
          <cell r="E404">
            <v>1326341</v>
          </cell>
          <cell r="F404">
            <v>2038779</v>
          </cell>
          <cell r="G404">
            <v>749129</v>
          </cell>
          <cell r="I404">
            <v>5572</v>
          </cell>
          <cell r="J404">
            <v>411496</v>
          </cell>
          <cell r="K404">
            <v>79740</v>
          </cell>
          <cell r="L404">
            <v>182535</v>
          </cell>
          <cell r="M404">
            <v>679343</v>
          </cell>
          <cell r="O404">
            <v>46053</v>
          </cell>
          <cell r="P404">
            <v>170050</v>
          </cell>
          <cell r="Q404">
            <v>66422</v>
          </cell>
          <cell r="R404">
            <v>50963</v>
          </cell>
          <cell r="S404">
            <v>333488</v>
          </cell>
          <cell r="U404">
            <v>235130</v>
          </cell>
          <cell r="V404">
            <v>62432</v>
          </cell>
          <cell r="W404">
            <v>297562</v>
          </cell>
          <cell r="AB404">
            <v>2.5975532999999999E-5</v>
          </cell>
          <cell r="AC404">
            <v>2.5514836E-5</v>
          </cell>
          <cell r="AD404">
            <v>-17446</v>
          </cell>
          <cell r="AF404">
            <v>89305</v>
          </cell>
          <cell r="AG404">
            <v>89294</v>
          </cell>
          <cell r="AH404">
            <v>11</v>
          </cell>
          <cell r="AI404">
            <v>1</v>
          </cell>
          <cell r="AK404">
            <v>182535</v>
          </cell>
          <cell r="AL404">
            <v>-50963</v>
          </cell>
          <cell r="AM404">
            <v>62432</v>
          </cell>
          <cell r="AN404">
            <v>62435</v>
          </cell>
          <cell r="AO404">
            <v>56740</v>
          </cell>
          <cell r="AP404">
            <v>3149</v>
          </cell>
          <cell r="AQ404">
            <v>3890</v>
          </cell>
          <cell r="AR404">
            <v>6352</v>
          </cell>
          <cell r="AS404">
            <v>-994</v>
          </cell>
        </row>
        <row r="405">
          <cell r="B405" t="str">
            <v>0421</v>
          </cell>
          <cell r="C405" t="str">
            <v>BRENHAM ISD</v>
          </cell>
          <cell r="D405">
            <v>14076904</v>
          </cell>
          <cell r="E405">
            <v>13520286</v>
          </cell>
          <cell r="F405">
            <v>20782644</v>
          </cell>
          <cell r="G405">
            <v>7636375</v>
          </cell>
          <cell r="I405">
            <v>56797</v>
          </cell>
          <cell r="J405">
            <v>4194657</v>
          </cell>
          <cell r="K405">
            <v>812844</v>
          </cell>
          <cell r="L405">
            <v>1961490</v>
          </cell>
          <cell r="M405">
            <v>7025788</v>
          </cell>
          <cell r="O405">
            <v>469446</v>
          </cell>
          <cell r="P405">
            <v>1733431</v>
          </cell>
          <cell r="Q405">
            <v>677084</v>
          </cell>
          <cell r="R405">
            <v>352417</v>
          </cell>
          <cell r="S405">
            <v>3232378</v>
          </cell>
          <cell r="U405">
            <v>2396841</v>
          </cell>
          <cell r="V405">
            <v>588438</v>
          </cell>
          <cell r="W405">
            <v>2985279</v>
          </cell>
          <cell r="AB405">
            <v>2.5574642399999999E-4</v>
          </cell>
          <cell r="AC405">
            <v>2.60089901E-4</v>
          </cell>
          <cell r="AD405">
            <v>164483</v>
          </cell>
          <cell r="AF405">
            <v>910346</v>
          </cell>
          <cell r="AG405">
            <v>910230</v>
          </cell>
          <cell r="AH405">
            <v>116</v>
          </cell>
          <cell r="AI405">
            <v>0</v>
          </cell>
          <cell r="AK405">
            <v>1961490</v>
          </cell>
          <cell r="AL405">
            <v>-352417</v>
          </cell>
          <cell r="AM405">
            <v>588438</v>
          </cell>
          <cell r="AN405">
            <v>588448</v>
          </cell>
          <cell r="AO405">
            <v>549130</v>
          </cell>
          <cell r="AP405">
            <v>168189</v>
          </cell>
          <cell r="AQ405">
            <v>144298</v>
          </cell>
          <cell r="AR405">
            <v>149635</v>
          </cell>
          <cell r="AS405">
            <v>9373</v>
          </cell>
        </row>
        <row r="406">
          <cell r="B406" t="str">
            <v>1475</v>
          </cell>
          <cell r="C406" t="str">
            <v>BRIDGE CITY ISD</v>
          </cell>
          <cell r="D406">
            <v>6206014</v>
          </cell>
          <cell r="E406">
            <v>6317515</v>
          </cell>
          <cell r="F406">
            <v>9710938</v>
          </cell>
          <cell r="G406">
            <v>3568187</v>
          </cell>
          <cell r="I406">
            <v>26539</v>
          </cell>
          <cell r="J406">
            <v>1960003</v>
          </cell>
          <cell r="K406">
            <v>379811</v>
          </cell>
          <cell r="L406">
            <v>742308</v>
          </cell>
          <cell r="M406">
            <v>3108661</v>
          </cell>
          <cell r="O406">
            <v>219354</v>
          </cell>
          <cell r="P406">
            <v>809966</v>
          </cell>
          <cell r="Q406">
            <v>316376</v>
          </cell>
          <cell r="R406">
            <v>41742</v>
          </cell>
          <cell r="S406">
            <v>1387438</v>
          </cell>
          <cell r="U406">
            <v>1119952</v>
          </cell>
          <cell r="V406">
            <v>264557</v>
          </cell>
          <cell r="W406">
            <v>1384509</v>
          </cell>
          <cell r="AB406">
            <v>1.1274963599999999E-4</v>
          </cell>
          <cell r="AC406">
            <v>1.21530101E-4</v>
          </cell>
          <cell r="AD406">
            <v>332507</v>
          </cell>
          <cell r="AF406">
            <v>425370</v>
          </cell>
          <cell r="AG406">
            <v>425316</v>
          </cell>
          <cell r="AH406">
            <v>54</v>
          </cell>
          <cell r="AI406">
            <v>1</v>
          </cell>
          <cell r="AK406">
            <v>742308</v>
          </cell>
          <cell r="AL406">
            <v>-41742</v>
          </cell>
          <cell r="AM406">
            <v>264557</v>
          </cell>
          <cell r="AN406">
            <v>264563</v>
          </cell>
          <cell r="AO406">
            <v>244648</v>
          </cell>
          <cell r="AP406">
            <v>57402</v>
          </cell>
          <cell r="AQ406">
            <v>55306</v>
          </cell>
          <cell r="AR406">
            <v>59711</v>
          </cell>
          <cell r="AS406">
            <v>18936</v>
          </cell>
        </row>
        <row r="407">
          <cell r="B407" t="str">
            <v>0422</v>
          </cell>
          <cell r="C407" t="str">
            <v>BRIDGEPORT ISD</v>
          </cell>
          <cell r="D407">
            <v>7979807</v>
          </cell>
          <cell r="E407">
            <v>7319715</v>
          </cell>
          <cell r="F407">
            <v>11251465</v>
          </cell>
          <cell r="G407">
            <v>4134238</v>
          </cell>
          <cell r="I407">
            <v>30749</v>
          </cell>
          <cell r="J407">
            <v>2270935</v>
          </cell>
          <cell r="K407">
            <v>440063</v>
          </cell>
          <cell r="L407">
            <v>328436</v>
          </cell>
          <cell r="M407">
            <v>3070183</v>
          </cell>
          <cell r="O407">
            <v>254152</v>
          </cell>
          <cell r="P407">
            <v>938458</v>
          </cell>
          <cell r="Q407">
            <v>366565</v>
          </cell>
          <cell r="R407">
            <v>203862</v>
          </cell>
          <cell r="S407">
            <v>1763037</v>
          </cell>
          <cell r="U407">
            <v>1297620</v>
          </cell>
          <cell r="V407">
            <v>114625</v>
          </cell>
          <cell r="W407">
            <v>1412245</v>
          </cell>
          <cell r="AB407">
            <v>1.4497556500000001E-4</v>
          </cell>
          <cell r="AC407">
            <v>1.40809437E-4</v>
          </cell>
          <cell r="AD407">
            <v>-157767</v>
          </cell>
          <cell r="AF407">
            <v>492850</v>
          </cell>
          <cell r="AG407">
            <v>492787</v>
          </cell>
          <cell r="AH407">
            <v>63</v>
          </cell>
          <cell r="AI407">
            <v>1</v>
          </cell>
          <cell r="AK407">
            <v>328436</v>
          </cell>
          <cell r="AL407">
            <v>-203862</v>
          </cell>
          <cell r="AM407">
            <v>114625</v>
          </cell>
          <cell r="AN407">
            <v>114631</v>
          </cell>
          <cell r="AO407">
            <v>99418</v>
          </cell>
          <cell r="AP407">
            <v>-37433</v>
          </cell>
          <cell r="AQ407">
            <v>-19148</v>
          </cell>
          <cell r="AR407">
            <v>-23913</v>
          </cell>
          <cell r="AS407">
            <v>-8981</v>
          </cell>
        </row>
        <row r="408">
          <cell r="B408" t="str">
            <v>1694</v>
          </cell>
          <cell r="C408" t="str">
            <v>BROADDUS ISD</v>
          </cell>
          <cell r="D408">
            <v>1220632</v>
          </cell>
          <cell r="E408">
            <v>1138124</v>
          </cell>
          <cell r="F408">
            <v>1749462</v>
          </cell>
          <cell r="G408">
            <v>642822</v>
          </cell>
          <cell r="I408">
            <v>4781</v>
          </cell>
          <cell r="J408">
            <v>353102</v>
          </cell>
          <cell r="K408">
            <v>68424</v>
          </cell>
          <cell r="L408">
            <v>101633</v>
          </cell>
          <cell r="M408">
            <v>527940</v>
          </cell>
          <cell r="O408">
            <v>39517</v>
          </cell>
          <cell r="P408">
            <v>145918</v>
          </cell>
          <cell r="Q408">
            <v>56996</v>
          </cell>
          <cell r="R408">
            <v>58041</v>
          </cell>
          <cell r="S408">
            <v>300472</v>
          </cell>
          <cell r="U408">
            <v>201764</v>
          </cell>
          <cell r="V408">
            <v>21547</v>
          </cell>
          <cell r="W408">
            <v>223311</v>
          </cell>
          <cell r="AB408">
            <v>2.2176198000000001E-5</v>
          </cell>
          <cell r="AC408">
            <v>2.1894102999999999E-5</v>
          </cell>
          <cell r="AD408">
            <v>-10683</v>
          </cell>
          <cell r="AF408">
            <v>76632</v>
          </cell>
          <cell r="AG408">
            <v>76622</v>
          </cell>
          <cell r="AH408">
            <v>10</v>
          </cell>
          <cell r="AI408">
            <v>-1</v>
          </cell>
          <cell r="AK408">
            <v>101633</v>
          </cell>
          <cell r="AL408">
            <v>-58041</v>
          </cell>
          <cell r="AM408">
            <v>21547</v>
          </cell>
          <cell r="AN408">
            <v>21547</v>
          </cell>
          <cell r="AO408">
            <v>20401</v>
          </cell>
          <cell r="AP408">
            <v>8885</v>
          </cell>
          <cell r="AQ408">
            <v>1944</v>
          </cell>
          <cell r="AR408">
            <v>-8579</v>
          </cell>
          <cell r="AS408">
            <v>-606</v>
          </cell>
        </row>
        <row r="409">
          <cell r="B409" t="str">
            <v>1870</v>
          </cell>
          <cell r="C409" t="str">
            <v>BROCK ISD</v>
          </cell>
          <cell r="D409">
            <v>3206981</v>
          </cell>
          <cell r="E409">
            <v>3156856</v>
          </cell>
          <cell r="F409">
            <v>4852547</v>
          </cell>
          <cell r="G409">
            <v>1783020</v>
          </cell>
          <cell r="I409">
            <v>13262</v>
          </cell>
          <cell r="J409">
            <v>979412</v>
          </cell>
          <cell r="K409">
            <v>189791</v>
          </cell>
          <cell r="L409">
            <v>568438</v>
          </cell>
          <cell r="M409">
            <v>1750903</v>
          </cell>
          <cell r="O409">
            <v>109611</v>
          </cell>
          <cell r="P409">
            <v>404739</v>
          </cell>
          <cell r="Q409">
            <v>158093</v>
          </cell>
          <cell r="R409">
            <v>23</v>
          </cell>
          <cell r="S409">
            <v>672466</v>
          </cell>
          <cell r="U409">
            <v>559639</v>
          </cell>
          <cell r="V409">
            <v>187758</v>
          </cell>
          <cell r="W409">
            <v>747397</v>
          </cell>
          <cell r="AB409">
            <v>5.8263799E-5</v>
          </cell>
          <cell r="AC409">
            <v>6.0728479999999998E-5</v>
          </cell>
          <cell r="AD409">
            <v>93335</v>
          </cell>
          <cell r="AF409">
            <v>212557</v>
          </cell>
          <cell r="AG409">
            <v>212530</v>
          </cell>
          <cell r="AH409">
            <v>27</v>
          </cell>
          <cell r="AI409">
            <v>-1</v>
          </cell>
          <cell r="AK409">
            <v>568438</v>
          </cell>
          <cell r="AL409">
            <v>-23</v>
          </cell>
          <cell r="AM409">
            <v>187758</v>
          </cell>
          <cell r="AN409">
            <v>187761</v>
          </cell>
          <cell r="AO409">
            <v>178845</v>
          </cell>
          <cell r="AP409">
            <v>92463</v>
          </cell>
          <cell r="AQ409">
            <v>71550</v>
          </cell>
          <cell r="AR409">
            <v>32479</v>
          </cell>
          <cell r="AS409">
            <v>5317</v>
          </cell>
        </row>
        <row r="410">
          <cell r="B410" t="str">
            <v>0424</v>
          </cell>
          <cell r="C410" t="str">
            <v>BRONTE ISD</v>
          </cell>
          <cell r="D410">
            <v>737483</v>
          </cell>
          <cell r="E410">
            <v>742932</v>
          </cell>
          <cell r="F410">
            <v>1141995</v>
          </cell>
          <cell r="G410">
            <v>419614</v>
          </cell>
          <cell r="I410">
            <v>3121</v>
          </cell>
          <cell r="J410">
            <v>230494</v>
          </cell>
          <cell r="K410">
            <v>44665</v>
          </cell>
          <cell r="L410">
            <v>149443</v>
          </cell>
          <cell r="M410">
            <v>427723</v>
          </cell>
          <cell r="O410">
            <v>25796</v>
          </cell>
          <cell r="P410">
            <v>95251</v>
          </cell>
          <cell r="Q410">
            <v>37205</v>
          </cell>
          <cell r="R410">
            <v>71902</v>
          </cell>
          <cell r="S410">
            <v>230154</v>
          </cell>
          <cell r="U410">
            <v>131705</v>
          </cell>
          <cell r="V410">
            <v>37492</v>
          </cell>
          <cell r="W410">
            <v>169197</v>
          </cell>
          <cell r="AB410">
            <v>1.3398453E-5</v>
          </cell>
          <cell r="AC410">
            <v>1.4291794E-5</v>
          </cell>
          <cell r="AD410">
            <v>33830</v>
          </cell>
          <cell r="AF410">
            <v>50023</v>
          </cell>
          <cell r="AG410">
            <v>50017</v>
          </cell>
          <cell r="AH410">
            <v>6</v>
          </cell>
          <cell r="AI410">
            <v>0</v>
          </cell>
          <cell r="AK410">
            <v>149443</v>
          </cell>
          <cell r="AL410">
            <v>-71902</v>
          </cell>
          <cell r="AM410">
            <v>37492</v>
          </cell>
          <cell r="AN410">
            <v>37494</v>
          </cell>
          <cell r="AO410">
            <v>32777</v>
          </cell>
          <cell r="AP410">
            <v>-8162</v>
          </cell>
          <cell r="AQ410">
            <v>4181</v>
          </cell>
          <cell r="AR410">
            <v>9323</v>
          </cell>
          <cell r="AS410">
            <v>1928</v>
          </cell>
        </row>
        <row r="411">
          <cell r="B411" t="str">
            <v>1058</v>
          </cell>
          <cell r="C411" t="str">
            <v>BROOKELAND ISD</v>
          </cell>
          <cell r="D411">
            <v>468329</v>
          </cell>
          <cell r="E411">
            <v>387870</v>
          </cell>
          <cell r="F411">
            <v>596212</v>
          </cell>
          <cell r="G411">
            <v>219072</v>
          </cell>
          <cell r="I411">
            <v>1629</v>
          </cell>
          <cell r="J411">
            <v>120336</v>
          </cell>
          <cell r="K411">
            <v>23319</v>
          </cell>
          <cell r="L411">
            <v>5916</v>
          </cell>
          <cell r="M411">
            <v>151200</v>
          </cell>
          <cell r="O411">
            <v>13467</v>
          </cell>
          <cell r="P411">
            <v>49729</v>
          </cell>
          <cell r="Q411">
            <v>19424</v>
          </cell>
          <cell r="R411">
            <v>81053</v>
          </cell>
          <cell r="S411">
            <v>163673</v>
          </cell>
          <cell r="U411">
            <v>68761</v>
          </cell>
          <cell r="V411">
            <v>-26116</v>
          </cell>
          <cell r="W411">
            <v>42645</v>
          </cell>
          <cell r="AB411">
            <v>8.5085050000000003E-6</v>
          </cell>
          <cell r="AC411">
            <v>7.4614570000000003E-6</v>
          </cell>
          <cell r="AD411">
            <v>-39651</v>
          </cell>
          <cell r="AF411">
            <v>26116</v>
          </cell>
          <cell r="AG411">
            <v>26113</v>
          </cell>
          <cell r="AH411">
            <v>3</v>
          </cell>
          <cell r="AI411">
            <v>0</v>
          </cell>
          <cell r="AK411">
            <v>5916</v>
          </cell>
          <cell r="AL411">
            <v>-81053</v>
          </cell>
          <cell r="AM411">
            <v>-26116</v>
          </cell>
          <cell r="AN411">
            <v>-26116</v>
          </cell>
          <cell r="AO411">
            <v>-24778</v>
          </cell>
          <cell r="AP411">
            <v>-10940</v>
          </cell>
          <cell r="AQ411">
            <v>-5647</v>
          </cell>
          <cell r="AR411">
            <v>-5400</v>
          </cell>
          <cell r="AS411">
            <v>-2256</v>
          </cell>
        </row>
        <row r="412">
          <cell r="B412" t="str">
            <v>2002</v>
          </cell>
          <cell r="C412" t="str">
            <v>BROOKESMITH ISD</v>
          </cell>
          <cell r="D412">
            <v>422089</v>
          </cell>
          <cell r="E412">
            <v>565171</v>
          </cell>
          <cell r="F412">
            <v>868750</v>
          </cell>
          <cell r="G412">
            <v>319213</v>
          </cell>
          <cell r="I412">
            <v>2374</v>
          </cell>
          <cell r="J412">
            <v>175344</v>
          </cell>
          <cell r="K412">
            <v>33978</v>
          </cell>
          <cell r="L412">
            <v>174759</v>
          </cell>
          <cell r="M412">
            <v>386455</v>
          </cell>
          <cell r="O412">
            <v>19624</v>
          </cell>
          <cell r="P412">
            <v>72460</v>
          </cell>
          <cell r="Q412">
            <v>28303</v>
          </cell>
          <cell r="R412">
            <v>87403</v>
          </cell>
          <cell r="S412">
            <v>207790</v>
          </cell>
          <cell r="U412">
            <v>100192</v>
          </cell>
          <cell r="V412">
            <v>24703</v>
          </cell>
          <cell r="W412">
            <v>124895</v>
          </cell>
          <cell r="AB412">
            <v>7.6684299999999997E-6</v>
          </cell>
          <cell r="AC412">
            <v>1.0872197000000001E-5</v>
          </cell>
          <cell r="AD412">
            <v>121323</v>
          </cell>
          <cell r="AF412">
            <v>38054</v>
          </cell>
          <cell r="AG412">
            <v>38049</v>
          </cell>
          <cell r="AH412">
            <v>5</v>
          </cell>
          <cell r="AI412">
            <v>0</v>
          </cell>
          <cell r="AK412">
            <v>174759</v>
          </cell>
          <cell r="AL412">
            <v>-87403</v>
          </cell>
          <cell r="AM412">
            <v>24703</v>
          </cell>
          <cell r="AN412">
            <v>24704</v>
          </cell>
          <cell r="AO412">
            <v>22091</v>
          </cell>
          <cell r="AP412">
            <v>-14</v>
          </cell>
          <cell r="AQ412">
            <v>11619</v>
          </cell>
          <cell r="AR412">
            <v>22048</v>
          </cell>
          <cell r="AS412">
            <v>6908</v>
          </cell>
        </row>
        <row r="413">
          <cell r="B413" t="str">
            <v>0606</v>
          </cell>
          <cell r="C413" t="str">
            <v>BROOKS COUNTY ISD</v>
          </cell>
          <cell r="D413">
            <v>4389755</v>
          </cell>
          <cell r="E413">
            <v>3955349</v>
          </cell>
          <cell r="F413">
            <v>6079946</v>
          </cell>
          <cell r="G413">
            <v>2234015</v>
          </cell>
          <cell r="I413">
            <v>16616</v>
          </cell>
          <cell r="J413">
            <v>1227144</v>
          </cell>
          <cell r="K413">
            <v>237797</v>
          </cell>
          <cell r="L413">
            <v>302004</v>
          </cell>
          <cell r="M413">
            <v>1783561</v>
          </cell>
          <cell r="O413">
            <v>137336</v>
          </cell>
          <cell r="P413">
            <v>507114</v>
          </cell>
          <cell r="Q413">
            <v>198081</v>
          </cell>
          <cell r="R413">
            <v>318642</v>
          </cell>
          <cell r="S413">
            <v>1161173</v>
          </cell>
          <cell r="U413">
            <v>701194</v>
          </cell>
          <cell r="V413">
            <v>86568</v>
          </cell>
          <cell r="W413">
            <v>787762</v>
          </cell>
          <cell r="AB413">
            <v>7.9752204000000003E-5</v>
          </cell>
          <cell r="AC413">
            <v>7.6089094E-5</v>
          </cell>
          <cell r="AD413">
            <v>-138718</v>
          </cell>
          <cell r="AF413">
            <v>266321</v>
          </cell>
          <cell r="AG413">
            <v>266287</v>
          </cell>
          <cell r="AH413">
            <v>34</v>
          </cell>
          <cell r="AI413">
            <v>-1</v>
          </cell>
          <cell r="AK413">
            <v>302004</v>
          </cell>
          <cell r="AL413">
            <v>-318642</v>
          </cell>
          <cell r="AM413">
            <v>86568</v>
          </cell>
          <cell r="AN413">
            <v>86570</v>
          </cell>
          <cell r="AO413">
            <v>71215</v>
          </cell>
          <cell r="AP413">
            <v>-70381</v>
          </cell>
          <cell r="AQ413">
            <v>-59547</v>
          </cell>
          <cell r="AR413">
            <v>-36598</v>
          </cell>
          <cell r="AS413">
            <v>-7897</v>
          </cell>
        </row>
        <row r="414">
          <cell r="B414" t="str">
            <v>0426</v>
          </cell>
          <cell r="C414" t="str">
            <v>BROWNFIELD ISD</v>
          </cell>
          <cell r="D414">
            <v>6236862</v>
          </cell>
          <cell r="E414">
            <v>5924521</v>
          </cell>
          <cell r="F414">
            <v>9106849</v>
          </cell>
          <cell r="G414">
            <v>3346221</v>
          </cell>
          <cell r="I414">
            <v>24888</v>
          </cell>
          <cell r="J414">
            <v>1838077</v>
          </cell>
          <cell r="K414">
            <v>356184</v>
          </cell>
          <cell r="L414">
            <v>489176</v>
          </cell>
          <cell r="M414">
            <v>2708325</v>
          </cell>
          <cell r="O414">
            <v>205709</v>
          </cell>
          <cell r="P414">
            <v>759581</v>
          </cell>
          <cell r="Q414">
            <v>296695</v>
          </cell>
          <cell r="R414">
            <v>470986</v>
          </cell>
          <cell r="S414">
            <v>1732971</v>
          </cell>
          <cell r="U414">
            <v>1050283</v>
          </cell>
          <cell r="V414">
            <v>80979</v>
          </cell>
          <cell r="W414">
            <v>1131262</v>
          </cell>
          <cell r="AB414">
            <v>1.13310082E-4</v>
          </cell>
          <cell r="AC414">
            <v>1.1397007500000001E-4</v>
          </cell>
          <cell r="AD414">
            <v>24993</v>
          </cell>
          <cell r="AF414">
            <v>398909</v>
          </cell>
          <cell r="AG414">
            <v>398858</v>
          </cell>
          <cell r="AH414">
            <v>51</v>
          </cell>
          <cell r="AI414">
            <v>1</v>
          </cell>
          <cell r="AK414">
            <v>489176</v>
          </cell>
          <cell r="AL414">
            <v>-470986</v>
          </cell>
          <cell r="AM414">
            <v>80979</v>
          </cell>
          <cell r="AN414">
            <v>80988</v>
          </cell>
          <cell r="AO414">
            <v>62575</v>
          </cell>
          <cell r="AP414">
            <v>-86851</v>
          </cell>
          <cell r="AQ414">
            <v>-16632</v>
          </cell>
          <cell r="AR414">
            <v>-23319</v>
          </cell>
          <cell r="AS414">
            <v>1429</v>
          </cell>
        </row>
        <row r="415">
          <cell r="B415" t="str">
            <v>0427</v>
          </cell>
          <cell r="C415" t="str">
            <v>BROWNSBORO ISD</v>
          </cell>
          <cell r="D415">
            <v>6491442</v>
          </cell>
          <cell r="E415">
            <v>6383041</v>
          </cell>
          <cell r="F415">
            <v>9811661</v>
          </cell>
          <cell r="G415">
            <v>3605197</v>
          </cell>
          <cell r="I415">
            <v>26814</v>
          </cell>
          <cell r="J415">
            <v>1980333</v>
          </cell>
          <cell r="K415">
            <v>383750</v>
          </cell>
          <cell r="L415">
            <v>609480</v>
          </cell>
          <cell r="M415">
            <v>3000377</v>
          </cell>
          <cell r="O415">
            <v>221629</v>
          </cell>
          <cell r="P415">
            <v>818367</v>
          </cell>
          <cell r="Q415">
            <v>319657</v>
          </cell>
          <cell r="R415">
            <v>118326</v>
          </cell>
          <cell r="S415">
            <v>1477979</v>
          </cell>
          <cell r="U415">
            <v>1131569</v>
          </cell>
          <cell r="V415">
            <v>233335</v>
          </cell>
          <cell r="W415">
            <v>1364904</v>
          </cell>
          <cell r="AB415">
            <v>1.17935244E-4</v>
          </cell>
          <cell r="AC415">
            <v>1.2279062899999999E-4</v>
          </cell>
          <cell r="AD415">
            <v>183868</v>
          </cell>
          <cell r="AF415">
            <v>429782</v>
          </cell>
          <cell r="AG415">
            <v>429727</v>
          </cell>
          <cell r="AH415">
            <v>55</v>
          </cell>
          <cell r="AI415">
            <v>1</v>
          </cell>
          <cell r="AK415">
            <v>609480</v>
          </cell>
          <cell r="AL415">
            <v>-118326</v>
          </cell>
          <cell r="AM415">
            <v>233335</v>
          </cell>
          <cell r="AN415">
            <v>233340</v>
          </cell>
          <cell r="AO415">
            <v>212296</v>
          </cell>
          <cell r="AP415">
            <v>14535</v>
          </cell>
          <cell r="AQ415">
            <v>8242</v>
          </cell>
          <cell r="AR415">
            <v>12265</v>
          </cell>
          <cell r="AS415">
            <v>10476</v>
          </cell>
        </row>
        <row r="416">
          <cell r="B416" t="str">
            <v>0428</v>
          </cell>
          <cell r="C416" t="str">
            <v>BROWNSVILLE ISD</v>
          </cell>
          <cell r="D416">
            <v>151214356</v>
          </cell>
          <cell r="E416">
            <v>140539681</v>
          </cell>
          <cell r="F416">
            <v>216029906</v>
          </cell>
          <cell r="G416">
            <v>79378028</v>
          </cell>
          <cell r="I416">
            <v>590392</v>
          </cell>
          <cell r="J416">
            <v>43602311</v>
          </cell>
          <cell r="K416">
            <v>8449289</v>
          </cell>
          <cell r="L416">
            <v>7565967</v>
          </cell>
          <cell r="M416">
            <v>60207959</v>
          </cell>
          <cell r="O416">
            <v>4879761</v>
          </cell>
          <cell r="P416">
            <v>18018538</v>
          </cell>
          <cell r="Q416">
            <v>7038108</v>
          </cell>
          <cell r="R416">
            <v>7707115</v>
          </cell>
          <cell r="S416">
            <v>37643522</v>
          </cell>
          <cell r="U416">
            <v>24914506</v>
          </cell>
          <cell r="V416">
            <v>1984540</v>
          </cell>
          <cell r="W416">
            <v>26899046</v>
          </cell>
          <cell r="AB416">
            <v>2.7472327179999998E-3</v>
          </cell>
          <cell r="AC416">
            <v>2.7035634739999998E-3</v>
          </cell>
          <cell r="AD416">
            <v>-1653710</v>
          </cell>
          <cell r="AF416">
            <v>9462798</v>
          </cell>
          <cell r="AG416">
            <v>9461592</v>
          </cell>
          <cell r="AH416">
            <v>1206</v>
          </cell>
          <cell r="AI416">
            <v>1</v>
          </cell>
          <cell r="AK416">
            <v>7565967</v>
          </cell>
          <cell r="AL416">
            <v>-7707115</v>
          </cell>
          <cell r="AM416">
            <v>1984540</v>
          </cell>
          <cell r="AN416">
            <v>1984695</v>
          </cell>
          <cell r="AO416">
            <v>1601048</v>
          </cell>
          <cell r="AP416">
            <v>-1893221</v>
          </cell>
          <cell r="AQ416">
            <v>-1306877</v>
          </cell>
          <cell r="AR416">
            <v>-432694</v>
          </cell>
          <cell r="AS416">
            <v>-94099</v>
          </cell>
        </row>
        <row r="417">
          <cell r="B417" t="str">
            <v>0429</v>
          </cell>
          <cell r="C417" t="str">
            <v>BROWNWOOD ISD</v>
          </cell>
          <cell r="D417">
            <v>5527367</v>
          </cell>
          <cell r="E417">
            <v>5205173</v>
          </cell>
          <cell r="F417">
            <v>8001108</v>
          </cell>
          <cell r="G417">
            <v>2939927</v>
          </cell>
          <cell r="I417">
            <v>21866</v>
          </cell>
          <cell r="J417">
            <v>1614900</v>
          </cell>
          <cell r="K417">
            <v>312937</v>
          </cell>
          <cell r="L417">
            <v>66019</v>
          </cell>
          <cell r="M417">
            <v>2015722</v>
          </cell>
          <cell r="O417">
            <v>180732</v>
          </cell>
          <cell r="P417">
            <v>667353</v>
          </cell>
          <cell r="Q417">
            <v>260671</v>
          </cell>
          <cell r="R417">
            <v>307439</v>
          </cell>
          <cell r="S417">
            <v>1416195</v>
          </cell>
          <cell r="U417">
            <v>922759</v>
          </cell>
          <cell r="V417">
            <v>-72995</v>
          </cell>
          <cell r="W417">
            <v>849764</v>
          </cell>
          <cell r="AB417">
            <v>1.00420126E-4</v>
          </cell>
          <cell r="AC417">
            <v>1.00131981E-4</v>
          </cell>
          <cell r="AD417">
            <v>-10912</v>
          </cell>
          <cell r="AF417">
            <v>350474</v>
          </cell>
          <cell r="AG417">
            <v>350429</v>
          </cell>
          <cell r="AH417">
            <v>45</v>
          </cell>
          <cell r="AI417">
            <v>0</v>
          </cell>
          <cell r="AK417">
            <v>66019</v>
          </cell>
          <cell r="AL417">
            <v>-307439</v>
          </cell>
          <cell r="AM417">
            <v>-72995</v>
          </cell>
          <cell r="AN417">
            <v>-72988</v>
          </cell>
          <cell r="AO417">
            <v>-72498</v>
          </cell>
          <cell r="AP417">
            <v>-56441</v>
          </cell>
          <cell r="AQ417">
            <v>-17904</v>
          </cell>
          <cell r="AR417">
            <v>-20970</v>
          </cell>
          <cell r="AS417">
            <v>-619</v>
          </cell>
        </row>
        <row r="418">
          <cell r="B418" t="str">
            <v>1985</v>
          </cell>
          <cell r="C418" t="str">
            <v>BRUCEVILLE-EDDY ISD</v>
          </cell>
          <cell r="D418">
            <v>1711541</v>
          </cell>
          <cell r="E418">
            <v>1660195</v>
          </cell>
          <cell r="F418">
            <v>2551961</v>
          </cell>
          <cell r="G418">
            <v>937692</v>
          </cell>
          <cell r="I418">
            <v>6974</v>
          </cell>
          <cell r="J418">
            <v>515074</v>
          </cell>
          <cell r="K418">
            <v>99811</v>
          </cell>
          <cell r="L418">
            <v>225929</v>
          </cell>
          <cell r="M418">
            <v>847788</v>
          </cell>
          <cell r="O418">
            <v>57645</v>
          </cell>
          <cell r="P418">
            <v>212853</v>
          </cell>
          <cell r="Q418">
            <v>83141</v>
          </cell>
          <cell r="R418">
            <v>255444</v>
          </cell>
          <cell r="S418">
            <v>609083</v>
          </cell>
          <cell r="U418">
            <v>294315</v>
          </cell>
          <cell r="V418">
            <v>44850</v>
          </cell>
          <cell r="W418">
            <v>339165</v>
          </cell>
          <cell r="AB418">
            <v>3.1094944E-5</v>
          </cell>
          <cell r="AC418">
            <v>3.1937185999999998E-5</v>
          </cell>
          <cell r="AD418">
            <v>31895</v>
          </cell>
          <cell r="AF418">
            <v>111784</v>
          </cell>
          <cell r="AG418">
            <v>111770</v>
          </cell>
          <cell r="AH418">
            <v>14</v>
          </cell>
          <cell r="AI418">
            <v>2</v>
          </cell>
          <cell r="AK418">
            <v>225929</v>
          </cell>
          <cell r="AL418">
            <v>-255444</v>
          </cell>
          <cell r="AM418">
            <v>44850</v>
          </cell>
          <cell r="AN418">
            <v>44854</v>
          </cell>
          <cell r="AO418">
            <v>34854</v>
          </cell>
          <cell r="AP418">
            <v>-58549</v>
          </cell>
          <cell r="AQ418">
            <v>-47142</v>
          </cell>
          <cell r="AR418">
            <v>-5347</v>
          </cell>
          <cell r="AS418">
            <v>1815</v>
          </cell>
        </row>
        <row r="419">
          <cell r="B419" t="str">
            <v>0430</v>
          </cell>
          <cell r="C419" t="str">
            <v>BRYAN ISD</v>
          </cell>
          <cell r="D419">
            <v>45413053</v>
          </cell>
          <cell r="E419">
            <v>46670165</v>
          </cell>
          <cell r="F419">
            <v>71738824</v>
          </cell>
          <cell r="G419">
            <v>26359713</v>
          </cell>
          <cell r="I419">
            <v>196056</v>
          </cell>
          <cell r="J419">
            <v>14479377</v>
          </cell>
          <cell r="K419">
            <v>2805825</v>
          </cell>
          <cell r="L419">
            <v>5274570</v>
          </cell>
          <cell r="M419">
            <v>22755828</v>
          </cell>
          <cell r="O419">
            <v>1620462</v>
          </cell>
          <cell r="P419">
            <v>5983564</v>
          </cell>
          <cell r="Q419">
            <v>2337202</v>
          </cell>
          <cell r="R419">
            <v>1923783</v>
          </cell>
          <cell r="S419">
            <v>11865011</v>
          </cell>
          <cell r="U419">
            <v>8273564</v>
          </cell>
          <cell r="V419">
            <v>1344525</v>
          </cell>
          <cell r="W419">
            <v>9618089</v>
          </cell>
          <cell r="AB419">
            <v>8.2505542700000002E-4</v>
          </cell>
          <cell r="AC419">
            <v>8.9779451299999995E-4</v>
          </cell>
          <cell r="AD419">
            <v>2754555</v>
          </cell>
          <cell r="AF419">
            <v>3142389</v>
          </cell>
          <cell r="AG419">
            <v>3141988</v>
          </cell>
          <cell r="AH419">
            <v>401</v>
          </cell>
          <cell r="AI419">
            <v>0</v>
          </cell>
          <cell r="AK419">
            <v>5274570</v>
          </cell>
          <cell r="AL419">
            <v>-1923783</v>
          </cell>
          <cell r="AM419">
            <v>1344525</v>
          </cell>
          <cell r="AN419">
            <v>1344569</v>
          </cell>
          <cell r="AO419">
            <v>1258141</v>
          </cell>
          <cell r="AP419">
            <v>364244</v>
          </cell>
          <cell r="AQ419">
            <v>64679</v>
          </cell>
          <cell r="AR419">
            <v>162276</v>
          </cell>
          <cell r="AS419">
            <v>156878</v>
          </cell>
        </row>
        <row r="420">
          <cell r="B420" t="str">
            <v>0431</v>
          </cell>
          <cell r="C420" t="str">
            <v>BRYSON ISD</v>
          </cell>
          <cell r="D420">
            <v>714135</v>
          </cell>
          <cell r="E420">
            <v>662391</v>
          </cell>
          <cell r="F420">
            <v>1018191</v>
          </cell>
          <cell r="G420">
            <v>374124</v>
          </cell>
          <cell r="I420">
            <v>2783</v>
          </cell>
          <cell r="J420">
            <v>205506</v>
          </cell>
          <cell r="K420">
            <v>39823</v>
          </cell>
          <cell r="L420">
            <v>63580</v>
          </cell>
          <cell r="M420">
            <v>311692</v>
          </cell>
          <cell r="O420">
            <v>22999</v>
          </cell>
          <cell r="P420">
            <v>84925</v>
          </cell>
          <cell r="Q420">
            <v>33172</v>
          </cell>
          <cell r="R420">
            <v>7404</v>
          </cell>
          <cell r="S420">
            <v>148500</v>
          </cell>
          <cell r="U420">
            <v>117427</v>
          </cell>
          <cell r="V420">
            <v>25792</v>
          </cell>
          <cell r="W420">
            <v>143219</v>
          </cell>
          <cell r="AB420">
            <v>1.2974259999999999E-5</v>
          </cell>
          <cell r="AC420">
            <v>1.2742417999999999E-5</v>
          </cell>
          <cell r="AD420">
            <v>-8780</v>
          </cell>
          <cell r="AF420">
            <v>44600</v>
          </cell>
          <cell r="AG420">
            <v>44594</v>
          </cell>
          <cell r="AH420">
            <v>6</v>
          </cell>
          <cell r="AI420">
            <v>0</v>
          </cell>
          <cell r="AK420">
            <v>63580</v>
          </cell>
          <cell r="AL420">
            <v>-7404</v>
          </cell>
          <cell r="AM420">
            <v>25792</v>
          </cell>
          <cell r="AN420">
            <v>25791</v>
          </cell>
          <cell r="AO420">
            <v>23610</v>
          </cell>
          <cell r="AP420">
            <v>3194</v>
          </cell>
          <cell r="AQ420">
            <v>2978</v>
          </cell>
          <cell r="AR420">
            <v>1103</v>
          </cell>
          <cell r="AS420">
            <v>-500</v>
          </cell>
        </row>
        <row r="421">
          <cell r="B421" t="str">
            <v>1948</v>
          </cell>
          <cell r="C421" t="str">
            <v>BUCKHOLTS ISD</v>
          </cell>
          <cell r="D421">
            <v>581657</v>
          </cell>
          <cell r="E421">
            <v>503447</v>
          </cell>
          <cell r="F421">
            <v>773871</v>
          </cell>
          <cell r="G421">
            <v>284351</v>
          </cell>
          <cell r="I421">
            <v>2115</v>
          </cell>
          <cell r="J421">
            <v>156194</v>
          </cell>
          <cell r="K421">
            <v>30267</v>
          </cell>
          <cell r="L421">
            <v>116877</v>
          </cell>
          <cell r="M421">
            <v>305453</v>
          </cell>
          <cell r="O421">
            <v>17480</v>
          </cell>
          <cell r="P421">
            <v>64547</v>
          </cell>
          <cell r="Q421">
            <v>25212</v>
          </cell>
          <cell r="R421">
            <v>75370</v>
          </cell>
          <cell r="S421">
            <v>182609</v>
          </cell>
          <cell r="U421">
            <v>89250</v>
          </cell>
          <cell r="V421">
            <v>19509</v>
          </cell>
          <cell r="W421">
            <v>108759</v>
          </cell>
          <cell r="AB421">
            <v>1.0567431E-5</v>
          </cell>
          <cell r="AC421">
            <v>9.6848090000000005E-6</v>
          </cell>
          <cell r="AD421">
            <v>-33424</v>
          </cell>
          <cell r="AF421">
            <v>33898</v>
          </cell>
          <cell r="AG421">
            <v>33894</v>
          </cell>
          <cell r="AH421">
            <v>4</v>
          </cell>
          <cell r="AI421">
            <v>-1</v>
          </cell>
          <cell r="AK421">
            <v>116877</v>
          </cell>
          <cell r="AL421">
            <v>-75370</v>
          </cell>
          <cell r="AM421">
            <v>19509</v>
          </cell>
          <cell r="AN421">
            <v>19509</v>
          </cell>
          <cell r="AO421">
            <v>16913</v>
          </cell>
          <cell r="AP421">
            <v>-4158</v>
          </cell>
          <cell r="AQ421">
            <v>7132</v>
          </cell>
          <cell r="AR421">
            <v>4014</v>
          </cell>
          <cell r="AS421">
            <v>-1903</v>
          </cell>
        </row>
        <row r="422">
          <cell r="B422" t="str">
            <v>0435</v>
          </cell>
          <cell r="C422" t="str">
            <v>BUENA VISTA ISD</v>
          </cell>
          <cell r="D422">
            <v>543946</v>
          </cell>
          <cell r="E422">
            <v>599300</v>
          </cell>
          <cell r="F422">
            <v>921212</v>
          </cell>
          <cell r="G422">
            <v>338490</v>
          </cell>
          <cell r="I422">
            <v>2518</v>
          </cell>
          <cell r="J422">
            <v>185932</v>
          </cell>
          <cell r="K422">
            <v>36030</v>
          </cell>
          <cell r="L422">
            <v>100106</v>
          </cell>
          <cell r="M422">
            <v>324586</v>
          </cell>
          <cell r="O422">
            <v>20809</v>
          </cell>
          <cell r="P422">
            <v>76836</v>
          </cell>
          <cell r="Q422">
            <v>30012</v>
          </cell>
          <cell r="R422">
            <v>11302</v>
          </cell>
          <cell r="S422">
            <v>138959</v>
          </cell>
          <cell r="U422">
            <v>106242</v>
          </cell>
          <cell r="V422">
            <v>27068</v>
          </cell>
          <cell r="W422">
            <v>133310</v>
          </cell>
          <cell r="AB422">
            <v>9.8823089999999998E-6</v>
          </cell>
          <cell r="AC422">
            <v>1.1528745999999999E-5</v>
          </cell>
          <cell r="AD422">
            <v>62349</v>
          </cell>
          <cell r="AF422">
            <v>40352</v>
          </cell>
          <cell r="AG422">
            <v>40347</v>
          </cell>
          <cell r="AH422">
            <v>5</v>
          </cell>
          <cell r="AI422">
            <v>1</v>
          </cell>
          <cell r="AK422">
            <v>100106</v>
          </cell>
          <cell r="AL422">
            <v>-11302</v>
          </cell>
          <cell r="AM422">
            <v>27068</v>
          </cell>
          <cell r="AN422">
            <v>27067</v>
          </cell>
          <cell r="AO422">
            <v>25977</v>
          </cell>
          <cell r="AP422">
            <v>14515</v>
          </cell>
          <cell r="AQ422">
            <v>9485</v>
          </cell>
          <cell r="AR422">
            <v>8211</v>
          </cell>
          <cell r="AS422">
            <v>3549</v>
          </cell>
        </row>
        <row r="423">
          <cell r="B423" t="str">
            <v>0436</v>
          </cell>
          <cell r="C423" t="str">
            <v>BUFFALO ISD</v>
          </cell>
          <cell r="D423">
            <v>2406494</v>
          </cell>
          <cell r="E423">
            <v>2242564</v>
          </cell>
          <cell r="F423">
            <v>3447147</v>
          </cell>
          <cell r="G423">
            <v>1266620</v>
          </cell>
          <cell r="I423">
            <v>9421</v>
          </cell>
          <cell r="J423">
            <v>695753</v>
          </cell>
          <cell r="K423">
            <v>134824</v>
          </cell>
          <cell r="L423">
            <v>253212</v>
          </cell>
          <cell r="M423">
            <v>1093210</v>
          </cell>
          <cell r="O423">
            <v>77865</v>
          </cell>
          <cell r="P423">
            <v>287518</v>
          </cell>
          <cell r="Q423">
            <v>112306</v>
          </cell>
          <cell r="R423">
            <v>45859</v>
          </cell>
          <cell r="S423">
            <v>523548</v>
          </cell>
          <cell r="U423">
            <v>397556</v>
          </cell>
          <cell r="V423">
            <v>109518</v>
          </cell>
          <cell r="W423">
            <v>507074</v>
          </cell>
          <cell r="AB423">
            <v>4.3720707000000002E-5</v>
          </cell>
          <cell r="AC423">
            <v>4.3140228999999997E-5</v>
          </cell>
          <cell r="AD423">
            <v>-21982</v>
          </cell>
          <cell r="AF423">
            <v>150996</v>
          </cell>
          <cell r="AG423">
            <v>150977</v>
          </cell>
          <cell r="AH423">
            <v>19</v>
          </cell>
          <cell r="AI423">
            <v>0</v>
          </cell>
          <cell r="AK423">
            <v>253212</v>
          </cell>
          <cell r="AL423">
            <v>-45859</v>
          </cell>
          <cell r="AM423">
            <v>109518</v>
          </cell>
          <cell r="AN423">
            <v>109519</v>
          </cell>
          <cell r="AO423">
            <v>100596</v>
          </cell>
          <cell r="AP423">
            <v>10997</v>
          </cell>
          <cell r="AQ423">
            <v>-8929</v>
          </cell>
          <cell r="AR423">
            <v>-3579</v>
          </cell>
          <cell r="AS423">
            <v>-1251</v>
          </cell>
        </row>
        <row r="424">
          <cell r="B424" t="str">
            <v>0437</v>
          </cell>
          <cell r="C424" t="str">
            <v>BULLARD ISD</v>
          </cell>
          <cell r="D424">
            <v>6871507</v>
          </cell>
          <cell r="E424">
            <v>6199680</v>
          </cell>
          <cell r="F424">
            <v>9529809</v>
          </cell>
          <cell r="G424">
            <v>3501633</v>
          </cell>
          <cell r="I424">
            <v>26044</v>
          </cell>
          <cell r="J424">
            <v>1923445</v>
          </cell>
          <cell r="K424">
            <v>372727</v>
          </cell>
          <cell r="L424">
            <v>1063586</v>
          </cell>
          <cell r="M424">
            <v>3385802</v>
          </cell>
          <cell r="O424">
            <v>215263</v>
          </cell>
          <cell r="P424">
            <v>794859</v>
          </cell>
          <cell r="Q424">
            <v>310475</v>
          </cell>
          <cell r="R424">
            <v>178004</v>
          </cell>
          <cell r="S424">
            <v>1498601</v>
          </cell>
          <cell r="U424">
            <v>1099063</v>
          </cell>
          <cell r="V424">
            <v>333698</v>
          </cell>
          <cell r="W424">
            <v>1432761</v>
          </cell>
          <cell r="AB424">
            <v>1.24840185E-4</v>
          </cell>
          <cell r="AC424">
            <v>1.19263322E-4</v>
          </cell>
          <cell r="AD424">
            <v>-211190</v>
          </cell>
          <cell r="AF424">
            <v>417436</v>
          </cell>
          <cell r="AG424">
            <v>417383</v>
          </cell>
          <cell r="AH424">
            <v>53</v>
          </cell>
          <cell r="AI424">
            <v>0</v>
          </cell>
          <cell r="AK424">
            <v>1063586</v>
          </cell>
          <cell r="AL424">
            <v>-178004</v>
          </cell>
          <cell r="AM424">
            <v>333698</v>
          </cell>
          <cell r="AN424">
            <v>333701</v>
          </cell>
          <cell r="AO424">
            <v>313913</v>
          </cell>
          <cell r="AP424">
            <v>125716</v>
          </cell>
          <cell r="AQ424">
            <v>98816</v>
          </cell>
          <cell r="AR424">
            <v>25457</v>
          </cell>
          <cell r="AS424">
            <v>-12021</v>
          </cell>
        </row>
        <row r="425">
          <cell r="B425" t="str">
            <v>0438</v>
          </cell>
          <cell r="C425" t="str">
            <v>BUNA ISD</v>
          </cell>
          <cell r="D425">
            <v>4738089</v>
          </cell>
          <cell r="E425">
            <v>4830982</v>
          </cell>
          <cell r="F425">
            <v>7425921</v>
          </cell>
          <cell r="G425">
            <v>2728580</v>
          </cell>
          <cell r="I425">
            <v>20294</v>
          </cell>
          <cell r="J425">
            <v>1498808</v>
          </cell>
          <cell r="K425">
            <v>290440</v>
          </cell>
          <cell r="L425">
            <v>547824</v>
          </cell>
          <cell r="M425">
            <v>2357366</v>
          </cell>
          <cell r="O425">
            <v>167739</v>
          </cell>
          <cell r="P425">
            <v>619378</v>
          </cell>
          <cell r="Q425">
            <v>241931</v>
          </cell>
          <cell r="R425">
            <v>65855</v>
          </cell>
          <cell r="S425">
            <v>1094903</v>
          </cell>
          <cell r="U425">
            <v>856424</v>
          </cell>
          <cell r="V425">
            <v>169677</v>
          </cell>
          <cell r="W425">
            <v>1026101</v>
          </cell>
          <cell r="AB425">
            <v>8.6080669999999995E-5</v>
          </cell>
          <cell r="AC425">
            <v>9.2933657000000003E-5</v>
          </cell>
          <cell r="AD425">
            <v>259516</v>
          </cell>
          <cell r="AF425">
            <v>325279</v>
          </cell>
          <cell r="AG425">
            <v>325238</v>
          </cell>
          <cell r="AH425">
            <v>41</v>
          </cell>
          <cell r="AI425">
            <v>-2</v>
          </cell>
          <cell r="AK425">
            <v>547824</v>
          </cell>
          <cell r="AL425">
            <v>-65855</v>
          </cell>
          <cell r="AM425">
            <v>169677</v>
          </cell>
          <cell r="AN425">
            <v>169684</v>
          </cell>
          <cell r="AO425">
            <v>157719</v>
          </cell>
          <cell r="AP425">
            <v>49099</v>
          </cell>
          <cell r="AQ425">
            <v>53682</v>
          </cell>
          <cell r="AR425">
            <v>37006</v>
          </cell>
          <cell r="AS425">
            <v>14779</v>
          </cell>
        </row>
        <row r="426">
          <cell r="B426" t="str">
            <v>0439</v>
          </cell>
          <cell r="C426" t="str">
            <v>BURKBURNETT ISD</v>
          </cell>
          <cell r="D426">
            <v>9909835</v>
          </cell>
          <cell r="E426">
            <v>8714552</v>
          </cell>
          <cell r="F426">
            <v>13395533</v>
          </cell>
          <cell r="G426">
            <v>4922055</v>
          </cell>
          <cell r="I426">
            <v>36609</v>
          </cell>
          <cell r="J426">
            <v>2703682</v>
          </cell>
          <cell r="K426">
            <v>523922</v>
          </cell>
          <cell r="L426">
            <v>675059</v>
          </cell>
          <cell r="M426">
            <v>3939272</v>
          </cell>
          <cell r="O426">
            <v>302583</v>
          </cell>
          <cell r="P426">
            <v>1117289</v>
          </cell>
          <cell r="Q426">
            <v>436417</v>
          </cell>
          <cell r="R426">
            <v>395786</v>
          </cell>
          <cell r="S426">
            <v>2252075</v>
          </cell>
          <cell r="U426">
            <v>1544893</v>
          </cell>
          <cell r="V426">
            <v>175209</v>
          </cell>
          <cell r="W426">
            <v>1720102</v>
          </cell>
          <cell r="AB426">
            <v>1.80039937E-4</v>
          </cell>
          <cell r="AC426">
            <v>1.6764194200000001E-4</v>
          </cell>
          <cell r="AD426">
            <v>-469499</v>
          </cell>
          <cell r="AF426">
            <v>586767</v>
          </cell>
          <cell r="AG426">
            <v>586692</v>
          </cell>
          <cell r="AH426">
            <v>75</v>
          </cell>
          <cell r="AI426">
            <v>-1</v>
          </cell>
          <cell r="AK426">
            <v>675059</v>
          </cell>
          <cell r="AL426">
            <v>-395786</v>
          </cell>
          <cell r="AM426">
            <v>175209</v>
          </cell>
          <cell r="AN426">
            <v>175215</v>
          </cell>
          <cell r="AO426">
            <v>159704</v>
          </cell>
          <cell r="AP426">
            <v>12043</v>
          </cell>
          <cell r="AQ426">
            <v>-1624</v>
          </cell>
          <cell r="AR426">
            <v>-39332</v>
          </cell>
          <cell r="AS426">
            <v>-26733</v>
          </cell>
        </row>
        <row r="427">
          <cell r="B427" t="str">
            <v>0441</v>
          </cell>
          <cell r="C427" t="str">
            <v>BURKEVILLE ISD</v>
          </cell>
          <cell r="D427">
            <v>1413352</v>
          </cell>
          <cell r="E427">
            <v>1277226</v>
          </cell>
          <cell r="F427">
            <v>1963282</v>
          </cell>
          <cell r="G427">
            <v>721388</v>
          </cell>
          <cell r="I427">
            <v>5365</v>
          </cell>
          <cell r="J427">
            <v>396258</v>
          </cell>
          <cell r="K427">
            <v>76787</v>
          </cell>
          <cell r="L427">
            <v>294379</v>
          </cell>
          <cell r="M427">
            <v>772789</v>
          </cell>
          <cell r="O427">
            <v>44347</v>
          </cell>
          <cell r="P427">
            <v>163753</v>
          </cell>
          <cell r="Q427">
            <v>63962</v>
          </cell>
          <cell r="R427">
            <v>57540</v>
          </cell>
          <cell r="S427">
            <v>329602</v>
          </cell>
          <cell r="U427">
            <v>226423</v>
          </cell>
          <cell r="V427">
            <v>75039</v>
          </cell>
          <cell r="W427">
            <v>301462</v>
          </cell>
          <cell r="AB427">
            <v>2.5677499999999999E-5</v>
          </cell>
          <cell r="AC427">
            <v>2.4570011E-5</v>
          </cell>
          <cell r="AD427">
            <v>-41939</v>
          </cell>
          <cell r="AF427">
            <v>85998</v>
          </cell>
          <cell r="AG427">
            <v>85987</v>
          </cell>
          <cell r="AH427">
            <v>11</v>
          </cell>
          <cell r="AI427">
            <v>1</v>
          </cell>
          <cell r="AK427">
            <v>294379</v>
          </cell>
          <cell r="AL427">
            <v>-57540</v>
          </cell>
          <cell r="AM427">
            <v>75039</v>
          </cell>
          <cell r="AN427">
            <v>75042</v>
          </cell>
          <cell r="AO427">
            <v>71859</v>
          </cell>
          <cell r="AP427">
            <v>44023</v>
          </cell>
          <cell r="AQ427">
            <v>41207</v>
          </cell>
          <cell r="AR427">
            <v>7095</v>
          </cell>
          <cell r="AS427">
            <v>-2387</v>
          </cell>
        </row>
        <row r="428">
          <cell r="B428" t="str">
            <v>0442</v>
          </cell>
          <cell r="C428" t="str">
            <v>BURLESON ISD</v>
          </cell>
          <cell r="D428">
            <v>34730900</v>
          </cell>
          <cell r="E428">
            <v>33480793</v>
          </cell>
          <cell r="F428">
            <v>51464842</v>
          </cell>
          <cell r="G428">
            <v>18910241</v>
          </cell>
          <cell r="I428">
            <v>140649</v>
          </cell>
          <cell r="J428">
            <v>10387386</v>
          </cell>
          <cell r="K428">
            <v>2012875</v>
          </cell>
          <cell r="L428">
            <v>4710771</v>
          </cell>
          <cell r="M428">
            <v>17251681</v>
          </cell>
          <cell r="O428">
            <v>1162506</v>
          </cell>
          <cell r="P428">
            <v>4292559</v>
          </cell>
          <cell r="Q428">
            <v>1676690</v>
          </cell>
          <cell r="R428">
            <v>309</v>
          </cell>
          <cell r="S428">
            <v>7132064</v>
          </cell>
          <cell r="U428">
            <v>5935387</v>
          </cell>
          <cell r="V428">
            <v>1728577</v>
          </cell>
          <cell r="W428">
            <v>7663964</v>
          </cell>
          <cell r="AB428">
            <v>6.3098416000000003E-4</v>
          </cell>
          <cell r="AC428">
            <v>6.4407039300000001E-4</v>
          </cell>
          <cell r="AD428">
            <v>495562</v>
          </cell>
          <cell r="AF428">
            <v>2254324</v>
          </cell>
          <cell r="AG428">
            <v>2254037</v>
          </cell>
          <cell r="AH428">
            <v>287</v>
          </cell>
          <cell r="AI428">
            <v>1</v>
          </cell>
          <cell r="AK428">
            <v>4710771</v>
          </cell>
          <cell r="AL428">
            <v>-309</v>
          </cell>
          <cell r="AM428">
            <v>1728577</v>
          </cell>
          <cell r="AN428">
            <v>1728599</v>
          </cell>
          <cell r="AO428">
            <v>1642159</v>
          </cell>
          <cell r="AP428">
            <v>745521</v>
          </cell>
          <cell r="AQ428">
            <v>387754</v>
          </cell>
          <cell r="AR428">
            <v>178195</v>
          </cell>
          <cell r="AS428">
            <v>28234</v>
          </cell>
        </row>
        <row r="429">
          <cell r="B429" t="str">
            <v>0444</v>
          </cell>
          <cell r="C429" t="str">
            <v>BURNET CONS ISD</v>
          </cell>
          <cell r="D429">
            <v>9530179</v>
          </cell>
          <cell r="E429">
            <v>8708151</v>
          </cell>
          <cell r="F429">
            <v>13385693</v>
          </cell>
          <cell r="G429">
            <v>4918439</v>
          </cell>
          <cell r="I429">
            <v>36582</v>
          </cell>
          <cell r="J429">
            <v>2701696</v>
          </cell>
          <cell r="K429">
            <v>523537</v>
          </cell>
          <cell r="L429">
            <v>697959</v>
          </cell>
          <cell r="M429">
            <v>3959774</v>
          </cell>
          <cell r="O429">
            <v>302361</v>
          </cell>
          <cell r="P429">
            <v>1116469</v>
          </cell>
          <cell r="Q429">
            <v>436097</v>
          </cell>
          <cell r="R429">
            <v>259077</v>
          </cell>
          <cell r="S429">
            <v>2114004</v>
          </cell>
          <cell r="U429">
            <v>1543758</v>
          </cell>
          <cell r="V429">
            <v>243507</v>
          </cell>
          <cell r="W429">
            <v>1787265</v>
          </cell>
          <cell r="AB429">
            <v>1.73142417E-4</v>
          </cell>
          <cell r="AC429">
            <v>1.6751880300000001E-4</v>
          </cell>
          <cell r="AD429">
            <v>-212961</v>
          </cell>
          <cell r="AF429">
            <v>586336</v>
          </cell>
          <cell r="AG429">
            <v>586261</v>
          </cell>
          <cell r="AH429">
            <v>75</v>
          </cell>
          <cell r="AI429">
            <v>1</v>
          </cell>
          <cell r="AK429">
            <v>697959</v>
          </cell>
          <cell r="AL429">
            <v>-259077</v>
          </cell>
          <cell r="AM429">
            <v>243507</v>
          </cell>
          <cell r="AN429">
            <v>243516</v>
          </cell>
          <cell r="AO429">
            <v>219877</v>
          </cell>
          <cell r="AP429">
            <v>-3119</v>
          </cell>
          <cell r="AQ429">
            <v>-4924</v>
          </cell>
          <cell r="AR429">
            <v>-4343</v>
          </cell>
          <cell r="AS429">
            <v>-12125</v>
          </cell>
        </row>
        <row r="430">
          <cell r="B430" t="str">
            <v>1683</v>
          </cell>
          <cell r="C430" t="str">
            <v>BURTON ISD</v>
          </cell>
          <cell r="D430">
            <v>1262248</v>
          </cell>
          <cell r="E430">
            <v>1325524</v>
          </cell>
          <cell r="F430">
            <v>2037523</v>
          </cell>
          <cell r="G430">
            <v>748667</v>
          </cell>
          <cell r="I430">
            <v>5568</v>
          </cell>
          <cell r="J430">
            <v>411243</v>
          </cell>
          <cell r="K430">
            <v>79691</v>
          </cell>
          <cell r="L430">
            <v>207626</v>
          </cell>
          <cell r="M430">
            <v>704128</v>
          </cell>
          <cell r="O430">
            <v>46024</v>
          </cell>
          <cell r="P430">
            <v>169945</v>
          </cell>
          <cell r="Q430">
            <v>66381</v>
          </cell>
          <cell r="R430">
            <v>62081</v>
          </cell>
          <cell r="S430">
            <v>344431</v>
          </cell>
          <cell r="U430">
            <v>234985</v>
          </cell>
          <cell r="V430">
            <v>59586</v>
          </cell>
          <cell r="W430">
            <v>294571</v>
          </cell>
          <cell r="AB430">
            <v>2.2932265000000002E-5</v>
          </cell>
          <cell r="AC430">
            <v>2.5499122000000001E-5</v>
          </cell>
          <cell r="AD430">
            <v>97204</v>
          </cell>
          <cell r="AF430">
            <v>89250</v>
          </cell>
          <cell r="AG430">
            <v>89239</v>
          </cell>
          <cell r="AH430">
            <v>11</v>
          </cell>
          <cell r="AI430">
            <v>0</v>
          </cell>
          <cell r="AK430">
            <v>207626</v>
          </cell>
          <cell r="AL430">
            <v>-62081</v>
          </cell>
          <cell r="AM430">
            <v>59586</v>
          </cell>
          <cell r="AN430">
            <v>59587</v>
          </cell>
          <cell r="AO430">
            <v>54256</v>
          </cell>
          <cell r="AP430">
            <v>6222</v>
          </cell>
          <cell r="AQ430">
            <v>10519</v>
          </cell>
          <cell r="AR430">
            <v>9426</v>
          </cell>
          <cell r="AS430">
            <v>5535</v>
          </cell>
        </row>
        <row r="431">
          <cell r="B431" t="str">
            <v>1920</v>
          </cell>
          <cell r="C431" t="str">
            <v>BUSHLAND ISD</v>
          </cell>
          <cell r="D431">
            <v>4677634</v>
          </cell>
          <cell r="E431">
            <v>3951027</v>
          </cell>
          <cell r="F431">
            <v>6073303</v>
          </cell>
          <cell r="G431">
            <v>2231574</v>
          </cell>
          <cell r="I431">
            <v>16598</v>
          </cell>
          <cell r="J431">
            <v>1225803</v>
          </cell>
          <cell r="K431">
            <v>237537</v>
          </cell>
          <cell r="L431">
            <v>520221</v>
          </cell>
          <cell r="M431">
            <v>2000159</v>
          </cell>
          <cell r="O431">
            <v>137186</v>
          </cell>
          <cell r="P431">
            <v>506560</v>
          </cell>
          <cell r="Q431">
            <v>197864</v>
          </cell>
          <cell r="R431">
            <v>366410</v>
          </cell>
          <cell r="S431">
            <v>1208020</v>
          </cell>
          <cell r="U431">
            <v>700428</v>
          </cell>
          <cell r="V431">
            <v>120207</v>
          </cell>
          <cell r="W431">
            <v>820635</v>
          </cell>
          <cell r="AB431">
            <v>8.4982338999999994E-5</v>
          </cell>
          <cell r="AC431">
            <v>7.6005953999999998E-5</v>
          </cell>
          <cell r="AD431">
            <v>-339927</v>
          </cell>
          <cell r="AF431">
            <v>266030</v>
          </cell>
          <cell r="AG431">
            <v>265996</v>
          </cell>
          <cell r="AH431">
            <v>34</v>
          </cell>
          <cell r="AI431">
            <v>-1</v>
          </cell>
          <cell r="AK431">
            <v>520221</v>
          </cell>
          <cell r="AL431">
            <v>-366410</v>
          </cell>
          <cell r="AM431">
            <v>120207</v>
          </cell>
          <cell r="AN431">
            <v>120208</v>
          </cell>
          <cell r="AO431">
            <v>105769</v>
          </cell>
          <cell r="AP431">
            <v>-22384</v>
          </cell>
          <cell r="AQ431">
            <v>-3392</v>
          </cell>
          <cell r="AR431">
            <v>-27034</v>
          </cell>
          <cell r="AS431">
            <v>-19356</v>
          </cell>
        </row>
        <row r="432">
          <cell r="B432" t="str">
            <v>0446</v>
          </cell>
          <cell r="C432" t="str">
            <v>BYNUM CONS ISD</v>
          </cell>
          <cell r="D432">
            <v>553946</v>
          </cell>
          <cell r="E432">
            <v>590092</v>
          </cell>
          <cell r="F432">
            <v>907057</v>
          </cell>
          <cell r="G432">
            <v>333289</v>
          </cell>
          <cell r="I432">
            <v>2479</v>
          </cell>
          <cell r="J432">
            <v>183076</v>
          </cell>
          <cell r="K432">
            <v>35477</v>
          </cell>
          <cell r="L432">
            <v>100139</v>
          </cell>
          <cell r="M432">
            <v>321171</v>
          </cell>
          <cell r="O432">
            <v>20489</v>
          </cell>
          <cell r="P432">
            <v>75655</v>
          </cell>
          <cell r="Q432">
            <v>29551</v>
          </cell>
          <cell r="R432">
            <v>14492</v>
          </cell>
          <cell r="S432">
            <v>140187</v>
          </cell>
          <cell r="U432">
            <v>104610</v>
          </cell>
          <cell r="V432">
            <v>28592</v>
          </cell>
          <cell r="W432">
            <v>133202</v>
          </cell>
          <cell r="AB432">
            <v>1.0063979E-5</v>
          </cell>
          <cell r="AC432">
            <v>1.1351608999999999E-5</v>
          </cell>
          <cell r="AD432">
            <v>48761</v>
          </cell>
          <cell r="AF432">
            <v>39732</v>
          </cell>
          <cell r="AG432">
            <v>39727</v>
          </cell>
          <cell r="AH432">
            <v>5</v>
          </cell>
          <cell r="AI432">
            <v>-2</v>
          </cell>
          <cell r="AK432">
            <v>100139</v>
          </cell>
          <cell r="AL432">
            <v>-14492</v>
          </cell>
          <cell r="AM432">
            <v>28592</v>
          </cell>
          <cell r="AN432">
            <v>28591</v>
          </cell>
          <cell r="AO432">
            <v>26387</v>
          </cell>
          <cell r="AP432">
            <v>7013</v>
          </cell>
          <cell r="AQ432">
            <v>11032</v>
          </cell>
          <cell r="AR432">
            <v>9850</v>
          </cell>
          <cell r="AS432">
            <v>2774</v>
          </cell>
        </row>
        <row r="433">
          <cell r="B433" t="str">
            <v>0448</v>
          </cell>
          <cell r="C433" t="str">
            <v>CADDO MILLS ISD</v>
          </cell>
          <cell r="D433">
            <v>4663337</v>
          </cell>
          <cell r="E433">
            <v>4696647</v>
          </cell>
          <cell r="F433">
            <v>7219429</v>
          </cell>
          <cell r="G433">
            <v>2652707</v>
          </cell>
          <cell r="I433">
            <v>19730</v>
          </cell>
          <cell r="J433">
            <v>1457131</v>
          </cell>
          <cell r="K433">
            <v>282364</v>
          </cell>
          <cell r="L433">
            <v>640011</v>
          </cell>
          <cell r="M433">
            <v>2399236</v>
          </cell>
          <cell r="O433">
            <v>163075</v>
          </cell>
          <cell r="P433">
            <v>602155</v>
          </cell>
          <cell r="Q433">
            <v>235204</v>
          </cell>
          <cell r="R433">
            <v>48</v>
          </cell>
          <cell r="S433">
            <v>1000482</v>
          </cell>
          <cell r="U433">
            <v>832609</v>
          </cell>
          <cell r="V433">
            <v>218536</v>
          </cell>
          <cell r="W433">
            <v>1051145</v>
          </cell>
          <cell r="AB433">
            <v>8.4722598000000002E-5</v>
          </cell>
          <cell r="AC433">
            <v>9.0349460000000004E-5</v>
          </cell>
          <cell r="AD433">
            <v>213084</v>
          </cell>
          <cell r="AF433">
            <v>316234</v>
          </cell>
          <cell r="AG433">
            <v>316194</v>
          </cell>
          <cell r="AH433">
            <v>40</v>
          </cell>
          <cell r="AI433">
            <v>-1</v>
          </cell>
          <cell r="AK433">
            <v>640011</v>
          </cell>
          <cell r="AL433">
            <v>-48</v>
          </cell>
          <cell r="AM433">
            <v>218536</v>
          </cell>
          <cell r="AN433">
            <v>218541</v>
          </cell>
          <cell r="AO433">
            <v>206146</v>
          </cell>
          <cell r="AP433">
            <v>85432</v>
          </cell>
          <cell r="AQ433">
            <v>66548</v>
          </cell>
          <cell r="AR433">
            <v>51161</v>
          </cell>
          <cell r="AS433">
            <v>12135</v>
          </cell>
        </row>
        <row r="434">
          <cell r="B434" t="str">
            <v>0449</v>
          </cell>
          <cell r="C434" t="str">
            <v>CALALLEN ISD</v>
          </cell>
          <cell r="D434">
            <v>12411766</v>
          </cell>
          <cell r="E434">
            <v>11621690</v>
          </cell>
          <cell r="F434">
            <v>17864226</v>
          </cell>
          <cell r="G434">
            <v>6564031</v>
          </cell>
          <cell r="I434">
            <v>48821</v>
          </cell>
          <cell r="J434">
            <v>3605619</v>
          </cell>
          <cell r="K434">
            <v>698700</v>
          </cell>
          <cell r="L434">
            <v>1097705</v>
          </cell>
          <cell r="M434">
            <v>5450845</v>
          </cell>
          <cell r="O434">
            <v>403524</v>
          </cell>
          <cell r="P434">
            <v>1490012</v>
          </cell>
          <cell r="Q434">
            <v>582004</v>
          </cell>
          <cell r="R434">
            <v>69801</v>
          </cell>
          <cell r="S434">
            <v>2545341</v>
          </cell>
          <cell r="U434">
            <v>2060263</v>
          </cell>
          <cell r="V434">
            <v>444793</v>
          </cell>
          <cell r="W434">
            <v>2505056</v>
          </cell>
          <cell r="AB434">
            <v>2.2549452299999999E-4</v>
          </cell>
          <cell r="AC434">
            <v>2.2356658700000001E-4</v>
          </cell>
          <cell r="AD434">
            <v>-73009</v>
          </cell>
          <cell r="AF434">
            <v>782510</v>
          </cell>
          <cell r="AG434">
            <v>782410</v>
          </cell>
          <cell r="AH434">
            <v>100</v>
          </cell>
          <cell r="AI434">
            <v>-1</v>
          </cell>
          <cell r="AK434">
            <v>1097705</v>
          </cell>
          <cell r="AL434">
            <v>-69801</v>
          </cell>
          <cell r="AM434">
            <v>444793</v>
          </cell>
          <cell r="AN434">
            <v>444805</v>
          </cell>
          <cell r="AO434">
            <v>410260</v>
          </cell>
          <cell r="AP434">
            <v>88445</v>
          </cell>
          <cell r="AQ434">
            <v>74778</v>
          </cell>
          <cell r="AR434">
            <v>13766</v>
          </cell>
          <cell r="AS434">
            <v>-4150</v>
          </cell>
        </row>
        <row r="435">
          <cell r="B435" t="str">
            <v>0450</v>
          </cell>
          <cell r="C435" t="str">
            <v>CALDWELL ISD</v>
          </cell>
          <cell r="D435">
            <v>4102480</v>
          </cell>
          <cell r="E435">
            <v>3902937</v>
          </cell>
          <cell r="F435">
            <v>5999381</v>
          </cell>
          <cell r="G435">
            <v>2204413</v>
          </cell>
          <cell r="I435">
            <v>16396</v>
          </cell>
          <cell r="J435">
            <v>1210883</v>
          </cell>
          <cell r="K435">
            <v>234646</v>
          </cell>
          <cell r="L435">
            <v>377184</v>
          </cell>
          <cell r="M435">
            <v>1839109</v>
          </cell>
          <cell r="O435">
            <v>135516</v>
          </cell>
          <cell r="P435">
            <v>500394</v>
          </cell>
          <cell r="Q435">
            <v>195456</v>
          </cell>
          <cell r="R435">
            <v>202525</v>
          </cell>
          <cell r="S435">
            <v>1033891</v>
          </cell>
          <cell r="U435">
            <v>691902</v>
          </cell>
          <cell r="V435">
            <v>119315</v>
          </cell>
          <cell r="W435">
            <v>811217</v>
          </cell>
          <cell r="AB435">
            <v>7.4533053000000004E-5</v>
          </cell>
          <cell r="AC435">
            <v>7.5080842999999999E-5</v>
          </cell>
          <cell r="AD435">
            <v>20744</v>
          </cell>
          <cell r="AF435">
            <v>262792</v>
          </cell>
          <cell r="AG435">
            <v>262759</v>
          </cell>
          <cell r="AH435">
            <v>33</v>
          </cell>
          <cell r="AI435">
            <v>0</v>
          </cell>
          <cell r="AK435">
            <v>377184</v>
          </cell>
          <cell r="AL435">
            <v>-202525</v>
          </cell>
          <cell r="AM435">
            <v>119315</v>
          </cell>
          <cell r="AN435">
            <v>119318</v>
          </cell>
          <cell r="AO435">
            <v>105423</v>
          </cell>
          <cell r="AP435">
            <v>-20265</v>
          </cell>
          <cell r="AQ435">
            <v>-12570</v>
          </cell>
          <cell r="AR435">
            <v>-18428</v>
          </cell>
          <cell r="AS435">
            <v>1181</v>
          </cell>
        </row>
        <row r="436">
          <cell r="B436" t="str">
            <v>1026</v>
          </cell>
          <cell r="C436" t="str">
            <v>CALHOUN COUNTY ISD</v>
          </cell>
          <cell r="D436">
            <v>8185631</v>
          </cell>
          <cell r="E436">
            <v>8280463</v>
          </cell>
          <cell r="F436">
            <v>12728275</v>
          </cell>
          <cell r="G436">
            <v>4676877</v>
          </cell>
          <cell r="I436">
            <v>34785</v>
          </cell>
          <cell r="J436">
            <v>2569006</v>
          </cell>
          <cell r="K436">
            <v>497824</v>
          </cell>
          <cell r="L436">
            <v>689245</v>
          </cell>
          <cell r="M436">
            <v>3790860</v>
          </cell>
          <cell r="O436">
            <v>287511</v>
          </cell>
          <cell r="P436">
            <v>1061635</v>
          </cell>
          <cell r="Q436">
            <v>414679</v>
          </cell>
          <cell r="R436">
            <v>318820</v>
          </cell>
          <cell r="S436">
            <v>2082645</v>
          </cell>
          <cell r="U436">
            <v>1467939</v>
          </cell>
          <cell r="V436">
            <v>164866</v>
          </cell>
          <cell r="W436">
            <v>1632805</v>
          </cell>
          <cell r="AB436">
            <v>1.4871493700000001E-4</v>
          </cell>
          <cell r="AC436">
            <v>1.5929137199999999E-4</v>
          </cell>
          <cell r="AD436">
            <v>400519</v>
          </cell>
          <cell r="AF436">
            <v>557539</v>
          </cell>
          <cell r="AG436">
            <v>557468</v>
          </cell>
          <cell r="AH436">
            <v>71</v>
          </cell>
          <cell r="AI436">
            <v>0</v>
          </cell>
          <cell r="AK436">
            <v>689245</v>
          </cell>
          <cell r="AL436">
            <v>-318820</v>
          </cell>
          <cell r="AM436">
            <v>164866</v>
          </cell>
          <cell r="AN436">
            <v>164874</v>
          </cell>
          <cell r="AO436">
            <v>147067</v>
          </cell>
          <cell r="AP436">
            <v>-16066</v>
          </cell>
          <cell r="AQ436">
            <v>6398</v>
          </cell>
          <cell r="AR436">
            <v>45340</v>
          </cell>
          <cell r="AS436">
            <v>22812</v>
          </cell>
        </row>
        <row r="437">
          <cell r="B437" t="str">
            <v>1544</v>
          </cell>
          <cell r="C437" t="str">
            <v>CALLISBURG ISD</v>
          </cell>
          <cell r="D437">
            <v>3763966</v>
          </cell>
          <cell r="E437">
            <v>3383866</v>
          </cell>
          <cell r="F437">
            <v>5201494</v>
          </cell>
          <cell r="G437">
            <v>1911237</v>
          </cell>
          <cell r="I437">
            <v>14215</v>
          </cell>
          <cell r="J437">
            <v>1049841</v>
          </cell>
          <cell r="K437">
            <v>203439</v>
          </cell>
          <cell r="L437">
            <v>204662</v>
          </cell>
          <cell r="M437">
            <v>1472157</v>
          </cell>
          <cell r="O437">
            <v>117493</v>
          </cell>
          <cell r="P437">
            <v>433844</v>
          </cell>
          <cell r="Q437">
            <v>169461</v>
          </cell>
          <cell r="R437">
            <v>118024</v>
          </cell>
          <cell r="S437">
            <v>838822</v>
          </cell>
          <cell r="U437">
            <v>599883</v>
          </cell>
          <cell r="V437">
            <v>74241</v>
          </cell>
          <cell r="W437">
            <v>674124</v>
          </cell>
          <cell r="AB437">
            <v>6.8382992000000004E-5</v>
          </cell>
          <cell r="AC437">
            <v>6.5095473000000007E-5</v>
          </cell>
          <cell r="AD437">
            <v>-124495</v>
          </cell>
          <cell r="AF437">
            <v>227842</v>
          </cell>
          <cell r="AG437">
            <v>227813</v>
          </cell>
          <cell r="AH437">
            <v>29</v>
          </cell>
          <cell r="AI437">
            <v>0</v>
          </cell>
          <cell r="AK437">
            <v>204662</v>
          </cell>
          <cell r="AL437">
            <v>-118024</v>
          </cell>
          <cell r="AM437">
            <v>74241</v>
          </cell>
          <cell r="AN437">
            <v>74245</v>
          </cell>
          <cell r="AO437">
            <v>65412</v>
          </cell>
          <cell r="AP437">
            <v>-16163</v>
          </cell>
          <cell r="AQ437">
            <v>-13163</v>
          </cell>
          <cell r="AR437">
            <v>-16605</v>
          </cell>
          <cell r="AS437">
            <v>-7088</v>
          </cell>
        </row>
        <row r="438">
          <cell r="B438" t="str">
            <v>0452</v>
          </cell>
          <cell r="C438" t="str">
            <v>CALVERT ISD</v>
          </cell>
          <cell r="D438">
            <v>669790</v>
          </cell>
          <cell r="E438">
            <v>673916</v>
          </cell>
          <cell r="F438">
            <v>1035906</v>
          </cell>
          <cell r="G438">
            <v>380633</v>
          </cell>
          <cell r="I438">
            <v>2831</v>
          </cell>
          <cell r="J438">
            <v>209082</v>
          </cell>
          <cell r="K438">
            <v>40516</v>
          </cell>
          <cell r="L438">
            <v>83873</v>
          </cell>
          <cell r="M438">
            <v>336302</v>
          </cell>
          <cell r="O438">
            <v>23399</v>
          </cell>
          <cell r="P438">
            <v>86402</v>
          </cell>
          <cell r="Q438">
            <v>33749</v>
          </cell>
          <cell r="R438">
            <v>188323</v>
          </cell>
          <cell r="S438">
            <v>331873</v>
          </cell>
          <cell r="U438">
            <v>119470</v>
          </cell>
          <cell r="V438">
            <v>-10528</v>
          </cell>
          <cell r="W438">
            <v>108942</v>
          </cell>
          <cell r="AB438">
            <v>1.2168618999999999E-5</v>
          </cell>
          <cell r="AC438">
            <v>1.2964125E-5</v>
          </cell>
          <cell r="AD438">
            <v>30125</v>
          </cell>
          <cell r="AF438">
            <v>45376</v>
          </cell>
          <cell r="AG438">
            <v>45370</v>
          </cell>
          <cell r="AH438">
            <v>6</v>
          </cell>
          <cell r="AI438">
            <v>0</v>
          </cell>
          <cell r="AK438">
            <v>83873</v>
          </cell>
          <cell r="AL438">
            <v>-188323</v>
          </cell>
          <cell r="AM438">
            <v>-10528</v>
          </cell>
          <cell r="AN438">
            <v>-10527</v>
          </cell>
          <cell r="AO438">
            <v>-11782</v>
          </cell>
          <cell r="AP438">
            <v>-26374</v>
          </cell>
          <cell r="AQ438">
            <v>-35711</v>
          </cell>
          <cell r="AR438">
            <v>-21771</v>
          </cell>
          <cell r="AS438">
            <v>1715</v>
          </cell>
        </row>
        <row r="439">
          <cell r="B439" t="str">
            <v>0453</v>
          </cell>
          <cell r="C439" t="str">
            <v>CAMERON ISD</v>
          </cell>
          <cell r="D439">
            <v>4625610</v>
          </cell>
          <cell r="E439">
            <v>4081411</v>
          </cell>
          <cell r="F439">
            <v>6273722</v>
          </cell>
          <cell r="G439">
            <v>2305216</v>
          </cell>
          <cell r="I439">
            <v>17146</v>
          </cell>
          <cell r="J439">
            <v>1266254</v>
          </cell>
          <cell r="K439">
            <v>245376</v>
          </cell>
          <cell r="L439">
            <v>335036</v>
          </cell>
          <cell r="M439">
            <v>1863812</v>
          </cell>
          <cell r="O439">
            <v>141713</v>
          </cell>
          <cell r="P439">
            <v>523276</v>
          </cell>
          <cell r="Q439">
            <v>204394</v>
          </cell>
          <cell r="R439">
            <v>378296</v>
          </cell>
          <cell r="S439">
            <v>1247679</v>
          </cell>
          <cell r="U439">
            <v>723542</v>
          </cell>
          <cell r="V439">
            <v>54805</v>
          </cell>
          <cell r="W439">
            <v>778347</v>
          </cell>
          <cell r="AB439">
            <v>8.4037179999999994E-5</v>
          </cell>
          <cell r="AC439">
            <v>7.8514152999999999E-5</v>
          </cell>
          <cell r="AD439">
            <v>-209151</v>
          </cell>
          <cell r="AF439">
            <v>274809</v>
          </cell>
          <cell r="AG439">
            <v>274774</v>
          </cell>
          <cell r="AH439">
            <v>35</v>
          </cell>
          <cell r="AI439">
            <v>0</v>
          </cell>
          <cell r="AK439">
            <v>335036</v>
          </cell>
          <cell r="AL439">
            <v>-378296</v>
          </cell>
          <cell r="AM439">
            <v>54805</v>
          </cell>
          <cell r="AN439">
            <v>54807</v>
          </cell>
          <cell r="AO439">
            <v>45105</v>
          </cell>
          <cell r="AP439">
            <v>-41402</v>
          </cell>
          <cell r="AQ439">
            <v>-36091</v>
          </cell>
          <cell r="AR439">
            <v>-53771</v>
          </cell>
          <cell r="AS439">
            <v>-11908</v>
          </cell>
        </row>
        <row r="440">
          <cell r="B440" t="str">
            <v>0454</v>
          </cell>
          <cell r="C440" t="str">
            <v>CAMPBELL ISD</v>
          </cell>
          <cell r="D440">
            <v>1062256</v>
          </cell>
          <cell r="E440">
            <v>803557</v>
          </cell>
          <cell r="F440">
            <v>1235184</v>
          </cell>
          <cell r="G440">
            <v>453856</v>
          </cell>
          <cell r="I440">
            <v>3376</v>
          </cell>
          <cell r="J440">
            <v>249303</v>
          </cell>
          <cell r="K440">
            <v>48310</v>
          </cell>
          <cell r="L440">
            <v>108170</v>
          </cell>
          <cell r="M440">
            <v>409159</v>
          </cell>
          <cell r="O440">
            <v>27901</v>
          </cell>
          <cell r="P440">
            <v>103024</v>
          </cell>
          <cell r="Q440">
            <v>40241</v>
          </cell>
          <cell r="R440">
            <v>175982</v>
          </cell>
          <cell r="S440">
            <v>347148</v>
          </cell>
          <cell r="U440">
            <v>142453</v>
          </cell>
          <cell r="V440">
            <v>10861</v>
          </cell>
          <cell r="W440">
            <v>153314</v>
          </cell>
          <cell r="AB440">
            <v>1.9298866999999999E-5</v>
          </cell>
          <cell r="AC440">
            <v>1.5458039E-5</v>
          </cell>
          <cell r="AD440">
            <v>-145448</v>
          </cell>
          <cell r="AF440">
            <v>54105</v>
          </cell>
          <cell r="AG440">
            <v>54098</v>
          </cell>
          <cell r="AH440">
            <v>7</v>
          </cell>
          <cell r="AI440">
            <v>-1</v>
          </cell>
          <cell r="AK440">
            <v>108170</v>
          </cell>
          <cell r="AL440">
            <v>-175982</v>
          </cell>
          <cell r="AM440">
            <v>10861</v>
          </cell>
          <cell r="AN440">
            <v>10863</v>
          </cell>
          <cell r="AO440">
            <v>8022</v>
          </cell>
          <cell r="AP440">
            <v>-20134</v>
          </cell>
          <cell r="AQ440">
            <v>-27909</v>
          </cell>
          <cell r="AR440">
            <v>-30372</v>
          </cell>
          <cell r="AS440">
            <v>-8282</v>
          </cell>
        </row>
        <row r="441">
          <cell r="B441" t="str">
            <v>0456</v>
          </cell>
          <cell r="C441" t="str">
            <v>CANADIAN ISD</v>
          </cell>
          <cell r="D441">
            <v>2916340</v>
          </cell>
          <cell r="E441">
            <v>2877434</v>
          </cell>
          <cell r="F441">
            <v>4423035</v>
          </cell>
          <cell r="G441">
            <v>1625200</v>
          </cell>
          <cell r="I441">
            <v>12088</v>
          </cell>
          <cell r="J441">
            <v>892721</v>
          </cell>
          <cell r="K441">
            <v>172992</v>
          </cell>
          <cell r="L441">
            <v>278876</v>
          </cell>
          <cell r="M441">
            <v>1356677</v>
          </cell>
          <cell r="O441">
            <v>99909</v>
          </cell>
          <cell r="P441">
            <v>368915</v>
          </cell>
          <cell r="Q441">
            <v>144099</v>
          </cell>
          <cell r="R441">
            <v>111802</v>
          </cell>
          <cell r="S441">
            <v>724725</v>
          </cell>
          <cell r="U441">
            <v>510104</v>
          </cell>
          <cell r="V441">
            <v>92341</v>
          </cell>
          <cell r="W441">
            <v>602445</v>
          </cell>
          <cell r="AB441">
            <v>5.2983498E-5</v>
          </cell>
          <cell r="AC441">
            <v>5.5353236999999998E-5</v>
          </cell>
          <cell r="AD441">
            <v>89740</v>
          </cell>
          <cell r="AF441">
            <v>193743</v>
          </cell>
          <cell r="AG441">
            <v>193718</v>
          </cell>
          <cell r="AH441">
            <v>25</v>
          </cell>
          <cell r="AI441">
            <v>-1</v>
          </cell>
          <cell r="AK441">
            <v>278876</v>
          </cell>
          <cell r="AL441">
            <v>-111802</v>
          </cell>
          <cell r="AM441">
            <v>92341</v>
          </cell>
          <cell r="AN441">
            <v>92345</v>
          </cell>
          <cell r="AO441">
            <v>82323</v>
          </cell>
          <cell r="AP441">
            <v>-11660</v>
          </cell>
          <cell r="AQ441">
            <v>-8895</v>
          </cell>
          <cell r="AR441">
            <v>7851</v>
          </cell>
          <cell r="AS441">
            <v>5110</v>
          </cell>
        </row>
        <row r="442">
          <cell r="B442" t="str">
            <v>0457</v>
          </cell>
          <cell r="C442" t="str">
            <v>CANTON ISD</v>
          </cell>
          <cell r="D442">
            <v>4767663</v>
          </cell>
          <cell r="E442">
            <v>4577566</v>
          </cell>
          <cell r="F442">
            <v>7036383</v>
          </cell>
          <cell r="G442">
            <v>2585449</v>
          </cell>
          <cell r="I442">
            <v>19230</v>
          </cell>
          <cell r="J442">
            <v>1420186</v>
          </cell>
          <cell r="K442">
            <v>275205</v>
          </cell>
          <cell r="L442">
            <v>456934</v>
          </cell>
          <cell r="M442">
            <v>2171555</v>
          </cell>
          <cell r="O442">
            <v>158940</v>
          </cell>
          <cell r="P442">
            <v>586888</v>
          </cell>
          <cell r="Q442">
            <v>229241</v>
          </cell>
          <cell r="R442">
            <v>50</v>
          </cell>
          <cell r="S442">
            <v>975119</v>
          </cell>
          <cell r="U442">
            <v>811499</v>
          </cell>
          <cell r="V442">
            <v>199887</v>
          </cell>
          <cell r="W442">
            <v>1011386</v>
          </cell>
          <cell r="AB442">
            <v>8.6617962000000006E-5</v>
          </cell>
          <cell r="AC442">
            <v>8.8058682000000002E-5</v>
          </cell>
          <cell r="AD442">
            <v>54559</v>
          </cell>
          <cell r="AF442">
            <v>308216</v>
          </cell>
          <cell r="AG442">
            <v>308177</v>
          </cell>
          <cell r="AH442">
            <v>39</v>
          </cell>
          <cell r="AI442">
            <v>-1</v>
          </cell>
          <cell r="AK442">
            <v>456934</v>
          </cell>
          <cell r="AL442">
            <v>-50</v>
          </cell>
          <cell r="AM442">
            <v>199887</v>
          </cell>
          <cell r="AN442">
            <v>199889</v>
          </cell>
          <cell r="AO442">
            <v>183996</v>
          </cell>
          <cell r="AP442">
            <v>33462</v>
          </cell>
          <cell r="AQ442">
            <v>23199</v>
          </cell>
          <cell r="AR442">
            <v>13227</v>
          </cell>
          <cell r="AS442">
            <v>3111</v>
          </cell>
        </row>
        <row r="443">
          <cell r="B443" t="str">
            <v>1681</v>
          </cell>
          <cell r="C443" t="str">
            <v>CANUTILLO ISD</v>
          </cell>
          <cell r="D443">
            <v>19813935</v>
          </cell>
          <cell r="E443">
            <v>19108607</v>
          </cell>
          <cell r="F443">
            <v>29372704</v>
          </cell>
          <cell r="G443">
            <v>10792706</v>
          </cell>
          <cell r="I443">
            <v>80273</v>
          </cell>
          <cell r="J443">
            <v>5928428</v>
          </cell>
          <cell r="K443">
            <v>1148815</v>
          </cell>
          <cell r="L443">
            <v>1129170</v>
          </cell>
          <cell r="M443">
            <v>8286686</v>
          </cell>
          <cell r="O443">
            <v>663481</v>
          </cell>
          <cell r="P443">
            <v>2449907</v>
          </cell>
          <cell r="Q443">
            <v>956943</v>
          </cell>
          <cell r="R443">
            <v>557517</v>
          </cell>
          <cell r="S443">
            <v>4627848</v>
          </cell>
          <cell r="U443">
            <v>3387524</v>
          </cell>
          <cell r="V443">
            <v>328219</v>
          </cell>
          <cell r="W443">
            <v>3715743</v>
          </cell>
          <cell r="AB443">
            <v>3.59975681E-4</v>
          </cell>
          <cell r="AC443">
            <v>3.6759248499999999E-4</v>
          </cell>
          <cell r="AD443">
            <v>288441</v>
          </cell>
          <cell r="AF443">
            <v>1286618</v>
          </cell>
          <cell r="AG443">
            <v>1286454</v>
          </cell>
          <cell r="AH443">
            <v>164</v>
          </cell>
          <cell r="AI443">
            <v>1</v>
          </cell>
          <cell r="AK443">
            <v>1129170</v>
          </cell>
          <cell r="AL443">
            <v>-557517</v>
          </cell>
          <cell r="AM443">
            <v>328219</v>
          </cell>
          <cell r="AN443">
            <v>328237</v>
          </cell>
          <cell r="AO443">
            <v>283354</v>
          </cell>
          <cell r="AP443">
            <v>-107476</v>
          </cell>
          <cell r="AQ443">
            <v>5863</v>
          </cell>
          <cell r="AR443">
            <v>45241</v>
          </cell>
          <cell r="AS443">
            <v>16434</v>
          </cell>
        </row>
        <row r="444">
          <cell r="B444" t="str">
            <v>0458</v>
          </cell>
          <cell r="C444" t="str">
            <v>CANYON ISD</v>
          </cell>
          <cell r="D444">
            <v>23124212</v>
          </cell>
          <cell r="E444">
            <v>22590183</v>
          </cell>
          <cell r="F444">
            <v>34724393</v>
          </cell>
          <cell r="G444">
            <v>12759131</v>
          </cell>
          <cell r="I444">
            <v>94899</v>
          </cell>
          <cell r="J444">
            <v>7008584</v>
          </cell>
          <cell r="K444">
            <v>1358129</v>
          </cell>
          <cell r="L444">
            <v>1851161</v>
          </cell>
          <cell r="M444">
            <v>10312773</v>
          </cell>
          <cell r="O444">
            <v>784367</v>
          </cell>
          <cell r="P444">
            <v>2896279</v>
          </cell>
          <cell r="Q444">
            <v>1131297</v>
          </cell>
          <cell r="R444">
            <v>321</v>
          </cell>
          <cell r="S444">
            <v>4812264</v>
          </cell>
          <cell r="U444">
            <v>4004728</v>
          </cell>
          <cell r="V444">
            <v>678251</v>
          </cell>
          <cell r="W444">
            <v>4682979</v>
          </cell>
          <cell r="AB444">
            <v>4.2011614300000003E-4</v>
          </cell>
          <cell r="AC444">
            <v>4.3456760699999998E-4</v>
          </cell>
          <cell r="AD444">
            <v>547262</v>
          </cell>
          <cell r="AF444">
            <v>1521039</v>
          </cell>
          <cell r="AG444">
            <v>1520845</v>
          </cell>
          <cell r="AH444">
            <v>194</v>
          </cell>
          <cell r="AI444">
            <v>0</v>
          </cell>
          <cell r="AK444">
            <v>1851161</v>
          </cell>
          <cell r="AL444">
            <v>-321</v>
          </cell>
          <cell r="AM444">
            <v>678251</v>
          </cell>
          <cell r="AN444">
            <v>678272</v>
          </cell>
          <cell r="AO444">
            <v>630872</v>
          </cell>
          <cell r="AP444">
            <v>186969</v>
          </cell>
          <cell r="AQ444">
            <v>182373</v>
          </cell>
          <cell r="AR444">
            <v>141180</v>
          </cell>
          <cell r="AS444">
            <v>31174</v>
          </cell>
        </row>
        <row r="445">
          <cell r="B445" t="str">
            <v>1396</v>
          </cell>
          <cell r="C445" t="str">
            <v>CARLISLE ISD</v>
          </cell>
          <cell r="D445">
            <v>2363097</v>
          </cell>
          <cell r="E445">
            <v>2203489</v>
          </cell>
          <cell r="F445">
            <v>3387082</v>
          </cell>
          <cell r="G445">
            <v>1244550</v>
          </cell>
          <cell r="I445">
            <v>9257</v>
          </cell>
          <cell r="J445">
            <v>683630</v>
          </cell>
          <cell r="K445">
            <v>132474</v>
          </cell>
          <cell r="L445">
            <v>4757</v>
          </cell>
          <cell r="M445">
            <v>830118</v>
          </cell>
          <cell r="O445">
            <v>76509</v>
          </cell>
          <cell r="P445">
            <v>282508</v>
          </cell>
          <cell r="Q445">
            <v>110349</v>
          </cell>
          <cell r="R445">
            <v>176118</v>
          </cell>
          <cell r="S445">
            <v>645484</v>
          </cell>
          <cell r="U445">
            <v>390629</v>
          </cell>
          <cell r="V445">
            <v>-56360</v>
          </cell>
          <cell r="W445">
            <v>334269</v>
          </cell>
          <cell r="AB445">
            <v>4.2932283000000002E-5</v>
          </cell>
          <cell r="AC445">
            <v>4.2388539999999999E-5</v>
          </cell>
          <cell r="AD445">
            <v>-20591</v>
          </cell>
          <cell r="AF445">
            <v>148365</v>
          </cell>
          <cell r="AG445">
            <v>148346</v>
          </cell>
          <cell r="AH445">
            <v>19</v>
          </cell>
          <cell r="AI445">
            <v>0</v>
          </cell>
          <cell r="AK445">
            <v>4757</v>
          </cell>
          <cell r="AL445">
            <v>-176118</v>
          </cell>
          <cell r="AM445">
            <v>-56360</v>
          </cell>
          <cell r="AN445">
            <v>-56355</v>
          </cell>
          <cell r="AO445">
            <v>-53302</v>
          </cell>
          <cell r="AP445">
            <v>-24340</v>
          </cell>
          <cell r="AQ445">
            <v>-20817</v>
          </cell>
          <cell r="AR445">
            <v>-15373</v>
          </cell>
          <cell r="AS445">
            <v>-1174</v>
          </cell>
        </row>
        <row r="446">
          <cell r="B446" t="str">
            <v>0462</v>
          </cell>
          <cell r="C446" t="str">
            <v>CARRIZO SPRINGS CISD</v>
          </cell>
          <cell r="D446">
            <v>6426347</v>
          </cell>
          <cell r="E446">
            <v>6418136</v>
          </cell>
          <cell r="F446">
            <v>9865607</v>
          </cell>
          <cell r="G446">
            <v>3625018</v>
          </cell>
          <cell r="I446">
            <v>26962</v>
          </cell>
          <cell r="J446">
            <v>1991221</v>
          </cell>
          <cell r="K446">
            <v>385860</v>
          </cell>
          <cell r="L446">
            <v>576738</v>
          </cell>
          <cell r="M446">
            <v>2980781</v>
          </cell>
          <cell r="O446">
            <v>222848</v>
          </cell>
          <cell r="P446">
            <v>822867</v>
          </cell>
          <cell r="Q446">
            <v>321415</v>
          </cell>
          <cell r="R446">
            <v>720831</v>
          </cell>
          <cell r="S446">
            <v>2087961</v>
          </cell>
          <cell r="U446">
            <v>1137790</v>
          </cell>
          <cell r="V446">
            <v>23962</v>
          </cell>
          <cell r="W446">
            <v>1161752</v>
          </cell>
          <cell r="AB446">
            <v>1.1675260800000001E-4</v>
          </cell>
          <cell r="AC446">
            <v>1.23465748E-4</v>
          </cell>
          <cell r="AD446">
            <v>254220</v>
          </cell>
          <cell r="AF446">
            <v>432145</v>
          </cell>
          <cell r="AG446">
            <v>432090</v>
          </cell>
          <cell r="AH446">
            <v>55</v>
          </cell>
          <cell r="AI446">
            <v>2</v>
          </cell>
          <cell r="AK446">
            <v>576738</v>
          </cell>
          <cell r="AL446">
            <v>-720831</v>
          </cell>
          <cell r="AM446">
            <v>23962</v>
          </cell>
          <cell r="AN446">
            <v>23972</v>
          </cell>
          <cell r="AO446">
            <v>5602</v>
          </cell>
          <cell r="AP446">
            <v>-150698</v>
          </cell>
          <cell r="AQ446">
            <v>-67064</v>
          </cell>
          <cell r="AR446">
            <v>29614</v>
          </cell>
          <cell r="AS446">
            <v>14481</v>
          </cell>
        </row>
        <row r="447">
          <cell r="B447" t="str">
            <v>1680</v>
          </cell>
          <cell r="C447" t="str">
            <v>CARROLL ISD</v>
          </cell>
          <cell r="D447">
            <v>25965785</v>
          </cell>
          <cell r="E447">
            <v>25466043</v>
          </cell>
          <cell r="F447">
            <v>39145007</v>
          </cell>
          <cell r="G447">
            <v>14383441</v>
          </cell>
          <cell r="I447">
            <v>106980</v>
          </cell>
          <cell r="J447">
            <v>7900817</v>
          </cell>
          <cell r="K447">
            <v>1531026</v>
          </cell>
          <cell r="L447">
            <v>2933004</v>
          </cell>
          <cell r="M447">
            <v>12471827</v>
          </cell>
          <cell r="O447">
            <v>884221</v>
          </cell>
          <cell r="P447">
            <v>3264991</v>
          </cell>
          <cell r="Q447">
            <v>1275318</v>
          </cell>
          <cell r="R447">
            <v>0</v>
          </cell>
          <cell r="S447">
            <v>5424530</v>
          </cell>
          <cell r="U447">
            <v>4514553</v>
          </cell>
          <cell r="V447">
            <v>1071237</v>
          </cell>
          <cell r="W447">
            <v>5585790</v>
          </cell>
          <cell r="AB447">
            <v>4.7174127200000002E-4</v>
          </cell>
          <cell r="AC447">
            <v>4.8989055900000003E-4</v>
          </cell>
          <cell r="AD447">
            <v>687295</v>
          </cell>
          <cell r="AF447">
            <v>1714676</v>
          </cell>
          <cell r="AG447">
            <v>1714457</v>
          </cell>
          <cell r="AH447">
            <v>219</v>
          </cell>
          <cell r="AI447">
            <v>-1</v>
          </cell>
          <cell r="AK447">
            <v>2933004</v>
          </cell>
          <cell r="AL447">
            <v>0</v>
          </cell>
          <cell r="AM447">
            <v>1071237</v>
          </cell>
          <cell r="AN447">
            <v>1070571</v>
          </cell>
          <cell r="AO447">
            <v>994186</v>
          </cell>
          <cell r="AP447">
            <v>365999</v>
          </cell>
          <cell r="AQ447">
            <v>286738</v>
          </cell>
          <cell r="AR447">
            <v>176357</v>
          </cell>
          <cell r="AS447">
            <v>39153</v>
          </cell>
        </row>
        <row r="448">
          <cell r="B448" t="str">
            <v>0463</v>
          </cell>
          <cell r="C448" t="str">
            <v>CARROLLTON FARMERS BRANCH</v>
          </cell>
          <cell r="D448">
            <v>93264004</v>
          </cell>
          <cell r="E448">
            <v>88751359</v>
          </cell>
          <cell r="F448">
            <v>136423732</v>
          </cell>
          <cell r="G448">
            <v>50127536</v>
          </cell>
          <cell r="I448">
            <v>372835</v>
          </cell>
          <cell r="J448">
            <v>27535030</v>
          </cell>
          <cell r="K448">
            <v>5335759</v>
          </cell>
          <cell r="L448">
            <v>29407773</v>
          </cell>
          <cell r="M448">
            <v>62651397</v>
          </cell>
          <cell r="O448">
            <v>3081588</v>
          </cell>
          <cell r="P448">
            <v>11378777</v>
          </cell>
          <cell r="Q448">
            <v>4444593</v>
          </cell>
          <cell r="R448">
            <v>24090838</v>
          </cell>
          <cell r="S448">
            <v>42995796</v>
          </cell>
          <cell r="U448">
            <v>15733608</v>
          </cell>
          <cell r="V448">
            <v>4010252</v>
          </cell>
          <cell r="W448">
            <v>19743860</v>
          </cell>
          <cell r="AB448">
            <v>1.6944020980000001E-3</v>
          </cell>
          <cell r="AC448">
            <v>1.7073109230000001E-3</v>
          </cell>
          <cell r="AD448">
            <v>488844</v>
          </cell>
          <cell r="AF448">
            <v>5975794</v>
          </cell>
          <cell r="AG448">
            <v>5975032</v>
          </cell>
          <cell r="AH448">
            <v>762</v>
          </cell>
          <cell r="AI448">
            <v>-1</v>
          </cell>
          <cell r="AK448">
            <v>29407773</v>
          </cell>
          <cell r="AL448">
            <v>-24090838</v>
          </cell>
          <cell r="AM448">
            <v>4010252</v>
          </cell>
          <cell r="AN448">
            <v>4010310</v>
          </cell>
          <cell r="AO448">
            <v>3795317</v>
          </cell>
          <cell r="AP448">
            <v>1542250</v>
          </cell>
          <cell r="AQ448">
            <v>-744335</v>
          </cell>
          <cell r="AR448">
            <v>-3314488</v>
          </cell>
          <cell r="AS448">
            <v>27881</v>
          </cell>
        </row>
        <row r="449">
          <cell r="B449" t="str">
            <v>0464</v>
          </cell>
          <cell r="C449" t="str">
            <v>CARTHAGE ISD</v>
          </cell>
          <cell r="D449">
            <v>7299870</v>
          </cell>
          <cell r="E449">
            <v>6793678</v>
          </cell>
          <cell r="F449">
            <v>10442871</v>
          </cell>
          <cell r="G449">
            <v>3837128</v>
          </cell>
          <cell r="I449">
            <v>28540</v>
          </cell>
          <cell r="J449">
            <v>2107733</v>
          </cell>
          <cell r="K449">
            <v>408438</v>
          </cell>
          <cell r="L449">
            <v>439010</v>
          </cell>
          <cell r="M449">
            <v>2983721</v>
          </cell>
          <cell r="O449">
            <v>235887</v>
          </cell>
          <cell r="P449">
            <v>871015</v>
          </cell>
          <cell r="Q449">
            <v>340222</v>
          </cell>
          <cell r="R449">
            <v>470930</v>
          </cell>
          <cell r="S449">
            <v>1918054</v>
          </cell>
          <cell r="U449">
            <v>1204365</v>
          </cell>
          <cell r="V449">
            <v>100382</v>
          </cell>
          <cell r="W449">
            <v>1304747</v>
          </cell>
          <cell r="AB449">
            <v>1.3262260399999999E-4</v>
          </cell>
          <cell r="AC449">
            <v>1.30690071E-4</v>
          </cell>
          <cell r="AD449">
            <v>-73183</v>
          </cell>
          <cell r="AF449">
            <v>457431</v>
          </cell>
          <cell r="AG449">
            <v>457373</v>
          </cell>
          <cell r="AH449">
            <v>58</v>
          </cell>
          <cell r="AI449">
            <v>-1</v>
          </cell>
          <cell r="AK449">
            <v>439010</v>
          </cell>
          <cell r="AL449">
            <v>-470930</v>
          </cell>
          <cell r="AM449">
            <v>100382</v>
          </cell>
          <cell r="AN449">
            <v>100392</v>
          </cell>
          <cell r="AO449">
            <v>78097</v>
          </cell>
          <cell r="AP449">
            <v>-117973</v>
          </cell>
          <cell r="AQ449">
            <v>-64779</v>
          </cell>
          <cell r="AR449">
            <v>-23495</v>
          </cell>
          <cell r="AS449">
            <v>-4162</v>
          </cell>
        </row>
        <row r="450">
          <cell r="B450" t="str">
            <v>1645</v>
          </cell>
          <cell r="C450" t="str">
            <v>CASTLEBERRY ISD</v>
          </cell>
          <cell r="D450">
            <v>13322019</v>
          </cell>
          <cell r="E450">
            <v>12055229</v>
          </cell>
          <cell r="F450">
            <v>18530639</v>
          </cell>
          <cell r="G450">
            <v>6808898</v>
          </cell>
          <cell r="I450">
            <v>50643</v>
          </cell>
          <cell r="J450">
            <v>3740124</v>
          </cell>
          <cell r="K450">
            <v>724764</v>
          </cell>
          <cell r="L450">
            <v>1112809</v>
          </cell>
          <cell r="M450">
            <v>5628340</v>
          </cell>
          <cell r="O450">
            <v>418577</v>
          </cell>
          <cell r="P450">
            <v>1545596</v>
          </cell>
          <cell r="Q450">
            <v>603716</v>
          </cell>
          <cell r="R450">
            <v>608316</v>
          </cell>
          <cell r="S450">
            <v>3176205</v>
          </cell>
          <cell r="U450">
            <v>2137119</v>
          </cell>
          <cell r="V450">
            <v>300444</v>
          </cell>
          <cell r="W450">
            <v>2437563</v>
          </cell>
          <cell r="AB450">
            <v>2.4203182899999999E-4</v>
          </cell>
          <cell r="AC450">
            <v>2.31906586E-4</v>
          </cell>
          <cell r="AD450">
            <v>-383433</v>
          </cell>
          <cell r="AF450">
            <v>811701</v>
          </cell>
          <cell r="AG450">
            <v>811598</v>
          </cell>
          <cell r="AH450">
            <v>103</v>
          </cell>
          <cell r="AI450">
            <v>2</v>
          </cell>
          <cell r="AK450">
            <v>1112809</v>
          </cell>
          <cell r="AL450">
            <v>-608316</v>
          </cell>
          <cell r="AM450">
            <v>300444</v>
          </cell>
          <cell r="AN450">
            <v>300457</v>
          </cell>
          <cell r="AO450">
            <v>268394</v>
          </cell>
          <cell r="AP450">
            <v>-32304</v>
          </cell>
          <cell r="AQ450">
            <v>-16193</v>
          </cell>
          <cell r="AR450">
            <v>5967</v>
          </cell>
          <cell r="AS450">
            <v>-21828</v>
          </cell>
        </row>
        <row r="451">
          <cell r="B451" t="str">
            <v>0467</v>
          </cell>
          <cell r="C451" t="str">
            <v>CAYUGA ISD</v>
          </cell>
          <cell r="D451">
            <v>1696362</v>
          </cell>
          <cell r="E451">
            <v>1559410</v>
          </cell>
          <cell r="F451">
            <v>2397040</v>
          </cell>
          <cell r="G451">
            <v>880768</v>
          </cell>
          <cell r="I451">
            <v>6551</v>
          </cell>
          <cell r="J451">
            <v>483806</v>
          </cell>
          <cell r="K451">
            <v>93752</v>
          </cell>
          <cell r="L451">
            <v>141986</v>
          </cell>
          <cell r="M451">
            <v>726095</v>
          </cell>
          <cell r="O451">
            <v>54145</v>
          </cell>
          <cell r="P451">
            <v>199931</v>
          </cell>
          <cell r="Q451">
            <v>78094</v>
          </cell>
          <cell r="R451">
            <v>75261</v>
          </cell>
          <cell r="S451">
            <v>407431</v>
          </cell>
          <cell r="U451">
            <v>276448</v>
          </cell>
          <cell r="V451">
            <v>50292</v>
          </cell>
          <cell r="W451">
            <v>326740</v>
          </cell>
          <cell r="AB451">
            <v>3.0819174E-5</v>
          </cell>
          <cell r="AC451">
            <v>2.9998396E-5</v>
          </cell>
          <cell r="AD451">
            <v>-31082</v>
          </cell>
          <cell r="AF451">
            <v>104998</v>
          </cell>
          <cell r="AG451">
            <v>104985</v>
          </cell>
          <cell r="AH451">
            <v>13</v>
          </cell>
          <cell r="AI451">
            <v>0</v>
          </cell>
          <cell r="AK451">
            <v>141986</v>
          </cell>
          <cell r="AL451">
            <v>-75261</v>
          </cell>
          <cell r="AM451">
            <v>50292</v>
          </cell>
          <cell r="AN451">
            <v>50296</v>
          </cell>
          <cell r="AO451">
            <v>44858</v>
          </cell>
          <cell r="AP451">
            <v>-8453</v>
          </cell>
          <cell r="AQ451">
            <v>-13860</v>
          </cell>
          <cell r="AR451">
            <v>-4345</v>
          </cell>
          <cell r="AS451">
            <v>-1771</v>
          </cell>
        </row>
        <row r="452">
          <cell r="B452" t="str">
            <v>0469</v>
          </cell>
          <cell r="C452" t="str">
            <v>CEDAR HILL ISD</v>
          </cell>
          <cell r="D452">
            <v>24868660</v>
          </cell>
          <cell r="E452">
            <v>23209652</v>
          </cell>
          <cell r="F452">
            <v>35676606</v>
          </cell>
          <cell r="G452">
            <v>13109012</v>
          </cell>
          <cell r="I452">
            <v>97501</v>
          </cell>
          <cell r="J452">
            <v>7200774</v>
          </cell>
          <cell r="K452">
            <v>1395371</v>
          </cell>
          <cell r="L452">
            <v>1881912</v>
          </cell>
          <cell r="M452">
            <v>10575558</v>
          </cell>
          <cell r="O452">
            <v>805876</v>
          </cell>
          <cell r="P452">
            <v>2975700</v>
          </cell>
          <cell r="Q452">
            <v>1162320</v>
          </cell>
          <cell r="R452">
            <v>170116</v>
          </cell>
          <cell r="S452">
            <v>5114012</v>
          </cell>
          <cell r="U452">
            <v>4114546</v>
          </cell>
          <cell r="V452">
            <v>650933</v>
          </cell>
          <cell r="W452">
            <v>4765479</v>
          </cell>
          <cell r="AB452">
            <v>4.51808936E-4</v>
          </cell>
          <cell r="AC452">
            <v>4.4648434000000003E-4</v>
          </cell>
          <cell r="AD452">
            <v>-201637</v>
          </cell>
          <cell r="AF452">
            <v>1562749</v>
          </cell>
          <cell r="AG452">
            <v>1562550</v>
          </cell>
          <cell r="AH452">
            <v>199</v>
          </cell>
          <cell r="AI452">
            <v>1</v>
          </cell>
          <cell r="AK452">
            <v>1881912</v>
          </cell>
          <cell r="AL452">
            <v>-170116</v>
          </cell>
          <cell r="AM452">
            <v>650933</v>
          </cell>
          <cell r="AN452">
            <v>650955</v>
          </cell>
          <cell r="AO452">
            <v>613205</v>
          </cell>
          <cell r="AP452">
            <v>245108</v>
          </cell>
          <cell r="AQ452">
            <v>169484</v>
          </cell>
          <cell r="AR452">
            <v>44515</v>
          </cell>
          <cell r="AS452">
            <v>-11471</v>
          </cell>
        </row>
        <row r="453">
          <cell r="B453" t="str">
            <v>0470</v>
          </cell>
          <cell r="C453" t="str">
            <v>CELESTE ISD</v>
          </cell>
          <cell r="D453">
            <v>1577250</v>
          </cell>
          <cell r="E453">
            <v>1527405</v>
          </cell>
          <cell r="F453">
            <v>2347843</v>
          </cell>
          <cell r="G453">
            <v>862691</v>
          </cell>
          <cell r="I453">
            <v>6416</v>
          </cell>
          <cell r="J453">
            <v>473876</v>
          </cell>
          <cell r="K453">
            <v>91828</v>
          </cell>
          <cell r="L453">
            <v>160917</v>
          </cell>
          <cell r="M453">
            <v>733037</v>
          </cell>
          <cell r="O453">
            <v>53034</v>
          </cell>
          <cell r="P453">
            <v>195828</v>
          </cell>
          <cell r="Q453">
            <v>76491</v>
          </cell>
          <cell r="R453">
            <v>5155</v>
          </cell>
          <cell r="S453">
            <v>330508</v>
          </cell>
          <cell r="U453">
            <v>270774</v>
          </cell>
          <cell r="V453">
            <v>63670</v>
          </cell>
          <cell r="W453">
            <v>334444</v>
          </cell>
          <cell r="AB453">
            <v>2.8655165000000001E-5</v>
          </cell>
          <cell r="AC453">
            <v>2.9382702000000001E-5</v>
          </cell>
          <cell r="AD453">
            <v>27551</v>
          </cell>
          <cell r="AF453">
            <v>102843</v>
          </cell>
          <cell r="AG453">
            <v>102830</v>
          </cell>
          <cell r="AH453">
            <v>13</v>
          </cell>
          <cell r="AI453">
            <v>2</v>
          </cell>
          <cell r="AK453">
            <v>160917</v>
          </cell>
          <cell r="AL453">
            <v>-5155</v>
          </cell>
          <cell r="AM453">
            <v>63670</v>
          </cell>
          <cell r="AN453">
            <v>63668</v>
          </cell>
          <cell r="AO453">
            <v>59003</v>
          </cell>
          <cell r="AP453">
            <v>15450</v>
          </cell>
          <cell r="AQ453">
            <v>12434</v>
          </cell>
          <cell r="AR453">
            <v>3639</v>
          </cell>
          <cell r="AS453">
            <v>1568</v>
          </cell>
        </row>
        <row r="454">
          <cell r="B454" t="str">
            <v>0471</v>
          </cell>
          <cell r="C454" t="str">
            <v>CELINA ISD</v>
          </cell>
          <cell r="D454">
            <v>7930152</v>
          </cell>
          <cell r="E454">
            <v>7204480</v>
          </cell>
          <cell r="F454">
            <v>11074332</v>
          </cell>
          <cell r="G454">
            <v>4069152</v>
          </cell>
          <cell r="I454">
            <v>30265</v>
          </cell>
          <cell r="J454">
            <v>2235183</v>
          </cell>
          <cell r="K454">
            <v>433136</v>
          </cell>
          <cell r="L454">
            <v>1123776</v>
          </cell>
          <cell r="M454">
            <v>3822360</v>
          </cell>
          <cell r="O454">
            <v>250151</v>
          </cell>
          <cell r="P454">
            <v>923684</v>
          </cell>
          <cell r="Q454">
            <v>360794</v>
          </cell>
          <cell r="R454">
            <v>174943</v>
          </cell>
          <cell r="S454">
            <v>1709572</v>
          </cell>
          <cell r="U454">
            <v>1277191</v>
          </cell>
          <cell r="V454">
            <v>367652</v>
          </cell>
          <cell r="W454">
            <v>1644843</v>
          </cell>
          <cell r="AB454">
            <v>1.4407344900000001E-4</v>
          </cell>
          <cell r="AC454">
            <v>1.38592656E-4</v>
          </cell>
          <cell r="AD454">
            <v>-207552</v>
          </cell>
          <cell r="AF454">
            <v>485091</v>
          </cell>
          <cell r="AG454">
            <v>485029</v>
          </cell>
          <cell r="AH454">
            <v>62</v>
          </cell>
          <cell r="AI454">
            <v>1</v>
          </cell>
          <cell r="AK454">
            <v>1123776</v>
          </cell>
          <cell r="AL454">
            <v>-174943</v>
          </cell>
          <cell r="AM454">
            <v>367652</v>
          </cell>
          <cell r="AN454">
            <v>367657</v>
          </cell>
          <cell r="AO454">
            <v>349537</v>
          </cell>
          <cell r="AP454">
            <v>158522</v>
          </cell>
          <cell r="AQ454">
            <v>72209</v>
          </cell>
          <cell r="AR454">
            <v>12725</v>
          </cell>
          <cell r="AS454">
            <v>-11817</v>
          </cell>
        </row>
        <row r="455">
          <cell r="B455" t="str">
            <v>0472</v>
          </cell>
          <cell r="C455" t="str">
            <v>CENTER ISD</v>
          </cell>
          <cell r="D455">
            <v>8066323</v>
          </cell>
          <cell r="E455">
            <v>7093566</v>
          </cell>
          <cell r="F455">
            <v>10903842</v>
          </cell>
          <cell r="G455">
            <v>4006508</v>
          </cell>
          <cell r="I455">
            <v>29799</v>
          </cell>
          <cell r="J455">
            <v>2200773</v>
          </cell>
          <cell r="K455">
            <v>426467</v>
          </cell>
          <cell r="L455">
            <v>690883</v>
          </cell>
          <cell r="M455">
            <v>3347922</v>
          </cell>
          <cell r="O455">
            <v>246300</v>
          </cell>
          <cell r="P455">
            <v>909463</v>
          </cell>
          <cell r="Q455">
            <v>355240</v>
          </cell>
          <cell r="R455">
            <v>513399</v>
          </cell>
          <cell r="S455">
            <v>2024402</v>
          </cell>
          <cell r="U455">
            <v>1257529</v>
          </cell>
          <cell r="V455">
            <v>164741</v>
          </cell>
          <cell r="W455">
            <v>1422270</v>
          </cell>
          <cell r="AB455">
            <v>1.4654736599999999E-4</v>
          </cell>
          <cell r="AC455">
            <v>1.3645901500000001E-4</v>
          </cell>
          <cell r="AD455">
            <v>-382036</v>
          </cell>
          <cell r="AF455">
            <v>477623</v>
          </cell>
          <cell r="AG455">
            <v>477562</v>
          </cell>
          <cell r="AH455">
            <v>61</v>
          </cell>
          <cell r="AI455">
            <v>0</v>
          </cell>
          <cell r="AK455">
            <v>690883</v>
          </cell>
          <cell r="AL455">
            <v>-513399</v>
          </cell>
          <cell r="AM455">
            <v>164741</v>
          </cell>
          <cell r="AN455">
            <v>164746</v>
          </cell>
          <cell r="AO455">
            <v>142767</v>
          </cell>
          <cell r="AP455">
            <v>-56526</v>
          </cell>
          <cell r="AQ455">
            <v>-28033</v>
          </cell>
          <cell r="AR455">
            <v>-23717</v>
          </cell>
          <cell r="AS455">
            <v>-21753</v>
          </cell>
        </row>
        <row r="456">
          <cell r="B456" t="str">
            <v>0473</v>
          </cell>
          <cell r="C456" t="str">
            <v>CENTER POINT ISD</v>
          </cell>
          <cell r="D456">
            <v>2182419</v>
          </cell>
          <cell r="E456">
            <v>1930587</v>
          </cell>
          <cell r="F456">
            <v>2967592</v>
          </cell>
          <cell r="G456">
            <v>1090412</v>
          </cell>
          <cell r="I456">
            <v>8110</v>
          </cell>
          <cell r="J456">
            <v>598963</v>
          </cell>
          <cell r="K456">
            <v>116067</v>
          </cell>
          <cell r="L456">
            <v>179064</v>
          </cell>
          <cell r="M456">
            <v>902204</v>
          </cell>
          <cell r="O456">
            <v>67033</v>
          </cell>
          <cell r="P456">
            <v>247520</v>
          </cell>
          <cell r="Q456">
            <v>96682</v>
          </cell>
          <cell r="R456">
            <v>80160</v>
          </cell>
          <cell r="S456">
            <v>491395</v>
          </cell>
          <cell r="U456">
            <v>342249</v>
          </cell>
          <cell r="V456">
            <v>53963</v>
          </cell>
          <cell r="W456">
            <v>396212</v>
          </cell>
          <cell r="AB456">
            <v>3.9649756999999997E-5</v>
          </cell>
          <cell r="AC456">
            <v>3.7138721000000001E-5</v>
          </cell>
          <cell r="AD456">
            <v>-95090</v>
          </cell>
          <cell r="AF456">
            <v>129990</v>
          </cell>
          <cell r="AG456">
            <v>129973</v>
          </cell>
          <cell r="AH456">
            <v>17</v>
          </cell>
          <cell r="AI456">
            <v>-1</v>
          </cell>
          <cell r="AK456">
            <v>179064</v>
          </cell>
          <cell r="AL456">
            <v>-80160</v>
          </cell>
          <cell r="AM456">
            <v>53963</v>
          </cell>
          <cell r="AN456">
            <v>53963</v>
          </cell>
          <cell r="AO456">
            <v>49836</v>
          </cell>
          <cell r="AP456">
            <v>8853</v>
          </cell>
          <cell r="AQ456">
            <v>-395</v>
          </cell>
          <cell r="AR456">
            <v>-7937</v>
          </cell>
          <cell r="AS456">
            <v>-5416</v>
          </cell>
        </row>
        <row r="457">
          <cell r="B457" t="str">
            <v>1401</v>
          </cell>
          <cell r="C457" t="str">
            <v>CENTERVILLE ISD</v>
          </cell>
          <cell r="D457">
            <v>2122993</v>
          </cell>
          <cell r="E457">
            <v>2025579</v>
          </cell>
          <cell r="F457">
            <v>3113609</v>
          </cell>
          <cell r="G457">
            <v>1144065</v>
          </cell>
          <cell r="I457">
            <v>8509</v>
          </cell>
          <cell r="J457">
            <v>628434</v>
          </cell>
          <cell r="K457">
            <v>121778</v>
          </cell>
          <cell r="L457">
            <v>151192</v>
          </cell>
          <cell r="M457">
            <v>909913</v>
          </cell>
          <cell r="O457">
            <v>70331</v>
          </cell>
          <cell r="P457">
            <v>259699</v>
          </cell>
          <cell r="Q457">
            <v>101439</v>
          </cell>
          <cell r="R457">
            <v>10842</v>
          </cell>
          <cell r="S457">
            <v>442311</v>
          </cell>
          <cell r="U457">
            <v>359089</v>
          </cell>
          <cell r="V457">
            <v>68681</v>
          </cell>
          <cell r="W457">
            <v>427770</v>
          </cell>
          <cell r="AB457">
            <v>3.8570126999999999E-5</v>
          </cell>
          <cell r="AC457">
            <v>3.8966086999999997E-5</v>
          </cell>
          <cell r="AD457">
            <v>14995</v>
          </cell>
          <cell r="AF457">
            <v>136386</v>
          </cell>
          <cell r="AG457">
            <v>136369</v>
          </cell>
          <cell r="AH457">
            <v>17</v>
          </cell>
          <cell r="AI457">
            <v>0</v>
          </cell>
          <cell r="AK457">
            <v>151192</v>
          </cell>
          <cell r="AL457">
            <v>-10842</v>
          </cell>
          <cell r="AM457">
            <v>68681</v>
          </cell>
          <cell r="AN457">
            <v>68683</v>
          </cell>
          <cell r="AO457">
            <v>62902</v>
          </cell>
          <cell r="AP457">
            <v>6907</v>
          </cell>
          <cell r="AQ457">
            <v>166</v>
          </cell>
          <cell r="AR457">
            <v>840</v>
          </cell>
          <cell r="AS457">
            <v>852</v>
          </cell>
        </row>
        <row r="458">
          <cell r="B458" t="str">
            <v>1664</v>
          </cell>
          <cell r="C458" t="str">
            <v>CENTERVILLE ISD</v>
          </cell>
          <cell r="D458">
            <v>371732</v>
          </cell>
          <cell r="E458">
            <v>358181</v>
          </cell>
          <cell r="F458">
            <v>550576</v>
          </cell>
          <cell r="G458">
            <v>202304</v>
          </cell>
          <cell r="I458">
            <v>1505</v>
          </cell>
          <cell r="J458">
            <v>111125</v>
          </cell>
          <cell r="K458">
            <v>21534</v>
          </cell>
          <cell r="L458">
            <v>33372</v>
          </cell>
          <cell r="M458">
            <v>167536</v>
          </cell>
          <cell r="O458">
            <v>12437</v>
          </cell>
          <cell r="P458">
            <v>45922</v>
          </cell>
          <cell r="Q458">
            <v>17937</v>
          </cell>
          <cell r="R458">
            <v>26239</v>
          </cell>
          <cell r="S458">
            <v>102535</v>
          </cell>
          <cell r="U458">
            <v>63497</v>
          </cell>
          <cell r="V458">
            <v>7054</v>
          </cell>
          <cell r="W458">
            <v>70551</v>
          </cell>
          <cell r="AB458">
            <v>6.7535499999999999E-6</v>
          </cell>
          <cell r="AC458">
            <v>6.8903339999999996E-6</v>
          </cell>
          <cell r="AD458">
            <v>5180</v>
          </cell>
          <cell r="AF458">
            <v>24117</v>
          </cell>
          <cell r="AG458">
            <v>24114</v>
          </cell>
          <cell r="AH458">
            <v>3</v>
          </cell>
          <cell r="AI458">
            <v>0</v>
          </cell>
          <cell r="AK458">
            <v>33372</v>
          </cell>
          <cell r="AL458">
            <v>-26239</v>
          </cell>
          <cell r="AM458">
            <v>7054</v>
          </cell>
          <cell r="AN458">
            <v>7054</v>
          </cell>
          <cell r="AO458">
            <v>5926</v>
          </cell>
          <cell r="AP458">
            <v>-3695</v>
          </cell>
          <cell r="AQ458">
            <v>-1112</v>
          </cell>
          <cell r="AR458">
            <v>-1333</v>
          </cell>
          <cell r="AS458">
            <v>293</v>
          </cell>
        </row>
        <row r="459">
          <cell r="B459" t="str">
            <v>1598</v>
          </cell>
          <cell r="C459" t="str">
            <v>CENTRAL HEIGHTS ISD</v>
          </cell>
          <cell r="D459">
            <v>2210408</v>
          </cell>
          <cell r="E459">
            <v>2087719</v>
          </cell>
          <cell r="F459">
            <v>3209127</v>
          </cell>
          <cell r="G459">
            <v>1179162</v>
          </cell>
          <cell r="I459">
            <v>8770</v>
          </cell>
          <cell r="J459">
            <v>647713</v>
          </cell>
          <cell r="K459">
            <v>125514</v>
          </cell>
          <cell r="L459">
            <v>129353</v>
          </cell>
          <cell r="M459">
            <v>911350</v>
          </cell>
          <cell r="O459">
            <v>72489</v>
          </cell>
          <cell r="P459">
            <v>267666</v>
          </cell>
          <cell r="Q459">
            <v>104551</v>
          </cell>
          <cell r="R459">
            <v>101032</v>
          </cell>
          <cell r="S459">
            <v>545738</v>
          </cell>
          <cell r="U459">
            <v>370105</v>
          </cell>
          <cell r="V459">
            <v>40720</v>
          </cell>
          <cell r="W459">
            <v>410825</v>
          </cell>
          <cell r="AB459">
            <v>4.0158255000000002E-5</v>
          </cell>
          <cell r="AC459">
            <v>4.0161474E-5</v>
          </cell>
          <cell r="AD459">
            <v>122</v>
          </cell>
          <cell r="AF459">
            <v>140570</v>
          </cell>
          <cell r="AG459">
            <v>140552</v>
          </cell>
          <cell r="AH459">
            <v>18</v>
          </cell>
          <cell r="AI459">
            <v>0</v>
          </cell>
          <cell r="AK459">
            <v>129353</v>
          </cell>
          <cell r="AL459">
            <v>-101032</v>
          </cell>
          <cell r="AM459">
            <v>40720</v>
          </cell>
          <cell r="AN459">
            <v>40725</v>
          </cell>
          <cell r="AO459">
            <v>34163</v>
          </cell>
          <cell r="AP459">
            <v>-25430</v>
          </cell>
          <cell r="AQ459">
            <v>-16463</v>
          </cell>
          <cell r="AR459">
            <v>-4682</v>
          </cell>
          <cell r="AS459">
            <v>8</v>
          </cell>
        </row>
        <row r="460">
          <cell r="B460" t="str">
            <v>1639</v>
          </cell>
          <cell r="C460" t="str">
            <v>CENTRAL ISD</v>
          </cell>
          <cell r="D460">
            <v>4197999</v>
          </cell>
          <cell r="E460">
            <v>3871629</v>
          </cell>
          <cell r="F460">
            <v>5951257</v>
          </cell>
          <cell r="G460">
            <v>2186730</v>
          </cell>
          <cell r="I460">
            <v>16264</v>
          </cell>
          <cell r="J460">
            <v>1201170</v>
          </cell>
          <cell r="K460">
            <v>232764</v>
          </cell>
          <cell r="L460">
            <v>288001</v>
          </cell>
          <cell r="M460">
            <v>1738199</v>
          </cell>
          <cell r="O460">
            <v>134429</v>
          </cell>
          <cell r="P460">
            <v>496380</v>
          </cell>
          <cell r="Q460">
            <v>193888</v>
          </cell>
          <cell r="R460">
            <v>334020</v>
          </cell>
          <cell r="S460">
            <v>1158717</v>
          </cell>
          <cell r="U460">
            <v>686352</v>
          </cell>
          <cell r="V460">
            <v>73778</v>
          </cell>
          <cell r="W460">
            <v>760130</v>
          </cell>
          <cell r="AB460">
            <v>7.6268416999999996E-5</v>
          </cell>
          <cell r="AC460">
            <v>7.4478577999999995E-5</v>
          </cell>
          <cell r="AD460">
            <v>-67779</v>
          </cell>
          <cell r="AF460">
            <v>260684</v>
          </cell>
          <cell r="AG460">
            <v>260651</v>
          </cell>
          <cell r="AH460">
            <v>33</v>
          </cell>
          <cell r="AI460">
            <v>0</v>
          </cell>
          <cell r="AK460">
            <v>288001</v>
          </cell>
          <cell r="AL460">
            <v>-334020</v>
          </cell>
          <cell r="AM460">
            <v>73778</v>
          </cell>
          <cell r="AN460">
            <v>73781</v>
          </cell>
          <cell r="AO460">
            <v>60072</v>
          </cell>
          <cell r="AP460">
            <v>-69504</v>
          </cell>
          <cell r="AQ460">
            <v>-68851</v>
          </cell>
          <cell r="AR460">
            <v>-37659</v>
          </cell>
          <cell r="AS460">
            <v>-3858</v>
          </cell>
        </row>
        <row r="461">
          <cell r="B461" t="str">
            <v>1356</v>
          </cell>
          <cell r="C461" t="str">
            <v>CHANNELVIEW ISD</v>
          </cell>
          <cell r="D461">
            <v>32516178</v>
          </cell>
          <cell r="E461">
            <v>30477905</v>
          </cell>
          <cell r="F461">
            <v>46848968</v>
          </cell>
          <cell r="G461">
            <v>17214184</v>
          </cell>
          <cell r="I461">
            <v>128034</v>
          </cell>
          <cell r="J461">
            <v>9455743</v>
          </cell>
          <cell r="K461">
            <v>1832341</v>
          </cell>
          <cell r="L461">
            <v>2369817</v>
          </cell>
          <cell r="M461">
            <v>13785935</v>
          </cell>
          <cell r="O461">
            <v>1058241</v>
          </cell>
          <cell r="P461">
            <v>3907560</v>
          </cell>
          <cell r="Q461">
            <v>1526308</v>
          </cell>
          <cell r="R461">
            <v>186103</v>
          </cell>
          <cell r="S461">
            <v>6678212</v>
          </cell>
          <cell r="U461">
            <v>5403043</v>
          </cell>
          <cell r="V461">
            <v>1005074</v>
          </cell>
          <cell r="W461">
            <v>6408117</v>
          </cell>
          <cell r="AB461">
            <v>5.9074753799999999E-4</v>
          </cell>
          <cell r="AC461">
            <v>5.8630381100000005E-4</v>
          </cell>
          <cell r="AD461">
            <v>-168279</v>
          </cell>
          <cell r="AF461">
            <v>2052134</v>
          </cell>
          <cell r="AG461">
            <v>2051872</v>
          </cell>
          <cell r="AH461">
            <v>262</v>
          </cell>
          <cell r="AI461">
            <v>-1</v>
          </cell>
          <cell r="AK461">
            <v>2369817</v>
          </cell>
          <cell r="AL461">
            <v>-186103</v>
          </cell>
          <cell r="AM461">
            <v>1005074</v>
          </cell>
          <cell r="AN461">
            <v>1005097</v>
          </cell>
          <cell r="AO461">
            <v>932454</v>
          </cell>
          <cell r="AP461">
            <v>219283</v>
          </cell>
          <cell r="AQ461">
            <v>69059</v>
          </cell>
          <cell r="AR461">
            <v>-32609</v>
          </cell>
          <cell r="AS461">
            <v>-9570</v>
          </cell>
        </row>
        <row r="462">
          <cell r="B462" t="str">
            <v>1605</v>
          </cell>
          <cell r="C462" t="str">
            <v>CHANNING ISD</v>
          </cell>
          <cell r="D462">
            <v>604417</v>
          </cell>
          <cell r="E462">
            <v>525115</v>
          </cell>
          <cell r="F462">
            <v>807179</v>
          </cell>
          <cell r="G462">
            <v>296590</v>
          </cell>
          <cell r="I462">
            <v>2206</v>
          </cell>
          <cell r="J462">
            <v>162917</v>
          </cell>
          <cell r="K462">
            <v>31570</v>
          </cell>
          <cell r="L462">
            <v>33910</v>
          </cell>
          <cell r="M462">
            <v>230603</v>
          </cell>
          <cell r="O462">
            <v>18233</v>
          </cell>
          <cell r="P462">
            <v>67325</v>
          </cell>
          <cell r="Q462">
            <v>26297</v>
          </cell>
          <cell r="R462">
            <v>50792</v>
          </cell>
          <cell r="S462">
            <v>162647</v>
          </cell>
          <cell r="U462">
            <v>93091</v>
          </cell>
          <cell r="V462">
            <v>2858</v>
          </cell>
          <cell r="W462">
            <v>95949</v>
          </cell>
          <cell r="AB462">
            <v>1.0980937E-5</v>
          </cell>
          <cell r="AC462">
            <v>1.0101652000000001E-5</v>
          </cell>
          <cell r="AD462">
            <v>-33298</v>
          </cell>
          <cell r="AF462">
            <v>35357</v>
          </cell>
          <cell r="AG462">
            <v>35352</v>
          </cell>
          <cell r="AH462">
            <v>5</v>
          </cell>
          <cell r="AI462">
            <v>-1</v>
          </cell>
          <cell r="AK462">
            <v>33910</v>
          </cell>
          <cell r="AL462">
            <v>-50792</v>
          </cell>
          <cell r="AM462">
            <v>2858</v>
          </cell>
          <cell r="AN462">
            <v>2861</v>
          </cell>
          <cell r="AO462">
            <v>1502</v>
          </cell>
          <cell r="AP462">
            <v>-9964</v>
          </cell>
          <cell r="AQ462">
            <v>-5141</v>
          </cell>
          <cell r="AR462">
            <v>-4244</v>
          </cell>
          <cell r="AS462">
            <v>-1896</v>
          </cell>
        </row>
        <row r="463">
          <cell r="B463" t="str">
            <v>1570</v>
          </cell>
          <cell r="C463" t="str">
            <v>CHAPEL HILL ISD</v>
          </cell>
          <cell r="D463">
            <v>10796348</v>
          </cell>
          <cell r="E463">
            <v>10040893</v>
          </cell>
          <cell r="F463">
            <v>15434311</v>
          </cell>
          <cell r="G463">
            <v>5671183</v>
          </cell>
          <cell r="I463">
            <v>42181</v>
          </cell>
          <cell r="J463">
            <v>3115178</v>
          </cell>
          <cell r="K463">
            <v>603662</v>
          </cell>
          <cell r="L463">
            <v>716270</v>
          </cell>
          <cell r="M463">
            <v>4477291</v>
          </cell>
          <cell r="O463">
            <v>348636</v>
          </cell>
          <cell r="P463">
            <v>1287339</v>
          </cell>
          <cell r="Q463">
            <v>502839</v>
          </cell>
          <cell r="R463">
            <v>117255</v>
          </cell>
          <cell r="S463">
            <v>2256069</v>
          </cell>
          <cell r="U463">
            <v>1780023</v>
          </cell>
          <cell r="V463">
            <v>319935</v>
          </cell>
          <cell r="W463">
            <v>2099958</v>
          </cell>
          <cell r="AB463">
            <v>1.9614592600000001E-4</v>
          </cell>
          <cell r="AC463">
            <v>1.93156777E-4</v>
          </cell>
          <cell r="AD463">
            <v>-113196</v>
          </cell>
          <cell r="AF463">
            <v>676072</v>
          </cell>
          <cell r="AG463">
            <v>675986</v>
          </cell>
          <cell r="AH463">
            <v>86</v>
          </cell>
          <cell r="AI463">
            <v>-1</v>
          </cell>
          <cell r="AK463">
            <v>716270</v>
          </cell>
          <cell r="AL463">
            <v>-117255</v>
          </cell>
          <cell r="AM463">
            <v>319935</v>
          </cell>
          <cell r="AN463">
            <v>319943</v>
          </cell>
          <cell r="AO463">
            <v>292633</v>
          </cell>
          <cell r="AP463">
            <v>24661</v>
          </cell>
          <cell r="AQ463">
            <v>-17219</v>
          </cell>
          <cell r="AR463">
            <v>-14560</v>
          </cell>
          <cell r="AS463">
            <v>-6443</v>
          </cell>
        </row>
        <row r="464">
          <cell r="B464" t="str">
            <v>2009</v>
          </cell>
          <cell r="C464" t="str">
            <v>CHAPEL HILL ISD</v>
          </cell>
          <cell r="D464">
            <v>2366904</v>
          </cell>
          <cell r="E464">
            <v>2287595</v>
          </cell>
          <cell r="F464">
            <v>3516365</v>
          </cell>
          <cell r="G464">
            <v>1292053</v>
          </cell>
          <cell r="I464">
            <v>9610</v>
          </cell>
          <cell r="J464">
            <v>709724</v>
          </cell>
          <cell r="K464">
            <v>137531</v>
          </cell>
          <cell r="L464">
            <v>247350</v>
          </cell>
          <cell r="M464">
            <v>1104215</v>
          </cell>
          <cell r="O464">
            <v>79429</v>
          </cell>
          <cell r="P464">
            <v>293292</v>
          </cell>
          <cell r="Q464">
            <v>114561</v>
          </cell>
          <cell r="R464">
            <v>35183</v>
          </cell>
          <cell r="S464">
            <v>522465</v>
          </cell>
          <cell r="U464">
            <v>405539</v>
          </cell>
          <cell r="V464">
            <v>96415</v>
          </cell>
          <cell r="W464">
            <v>501954</v>
          </cell>
          <cell r="AB464">
            <v>4.3001448000000003E-5</v>
          </cell>
          <cell r="AC464">
            <v>4.4006484999999999E-5</v>
          </cell>
          <cell r="AD464">
            <v>38060</v>
          </cell>
          <cell r="AF464">
            <v>154028</v>
          </cell>
          <cell r="AG464">
            <v>154008</v>
          </cell>
          <cell r="AH464">
            <v>20</v>
          </cell>
          <cell r="AI464">
            <v>0</v>
          </cell>
          <cell r="AK464">
            <v>247350</v>
          </cell>
          <cell r="AL464">
            <v>-35183</v>
          </cell>
          <cell r="AM464">
            <v>96415</v>
          </cell>
          <cell r="AN464">
            <v>96417</v>
          </cell>
          <cell r="AO464">
            <v>88483</v>
          </cell>
          <cell r="AP464">
            <v>14246</v>
          </cell>
          <cell r="AQ464">
            <v>9812</v>
          </cell>
          <cell r="AR464">
            <v>1039</v>
          </cell>
          <cell r="AS464">
            <v>2170</v>
          </cell>
        </row>
        <row r="465">
          <cell r="B465" t="str">
            <v>0477</v>
          </cell>
          <cell r="C465" t="str">
            <v>CHARLOTTE ISD</v>
          </cell>
          <cell r="D465">
            <v>1748092</v>
          </cell>
          <cell r="E465">
            <v>1636759</v>
          </cell>
          <cell r="F465">
            <v>2515936</v>
          </cell>
          <cell r="G465">
            <v>924455</v>
          </cell>
          <cell r="I465">
            <v>6876</v>
          </cell>
          <cell r="J465">
            <v>507803</v>
          </cell>
          <cell r="K465">
            <v>98402</v>
          </cell>
          <cell r="L465">
            <v>100715</v>
          </cell>
          <cell r="M465">
            <v>713796</v>
          </cell>
          <cell r="O465">
            <v>56831</v>
          </cell>
          <cell r="P465">
            <v>209848</v>
          </cell>
          <cell r="Q465">
            <v>81967</v>
          </cell>
          <cell r="R465">
            <v>131497</v>
          </cell>
          <cell r="S465">
            <v>480143</v>
          </cell>
          <cell r="U465">
            <v>290160</v>
          </cell>
          <cell r="V465">
            <v>16813</v>
          </cell>
          <cell r="W465">
            <v>306973</v>
          </cell>
          <cell r="AB465">
            <v>3.1758989000000002E-5</v>
          </cell>
          <cell r="AC465">
            <v>3.1486343999999997E-5</v>
          </cell>
          <cell r="AD465">
            <v>-10325</v>
          </cell>
          <cell r="AF465">
            <v>110206</v>
          </cell>
          <cell r="AG465">
            <v>110192</v>
          </cell>
          <cell r="AH465">
            <v>14</v>
          </cell>
          <cell r="AI465">
            <v>0</v>
          </cell>
          <cell r="AK465">
            <v>100715</v>
          </cell>
          <cell r="AL465">
            <v>-131497</v>
          </cell>
          <cell r="AM465">
            <v>16813</v>
          </cell>
          <cell r="AN465">
            <v>16813</v>
          </cell>
          <cell r="AO465">
            <v>11707</v>
          </cell>
          <cell r="AP465">
            <v>-32559</v>
          </cell>
          <cell r="AQ465">
            <v>-18252</v>
          </cell>
          <cell r="AR465">
            <v>-7906</v>
          </cell>
          <cell r="AS465">
            <v>-585</v>
          </cell>
        </row>
        <row r="466">
          <cell r="B466" t="str">
            <v>1937</v>
          </cell>
          <cell r="C466" t="str">
            <v>CHEROKEE ISD</v>
          </cell>
          <cell r="D466">
            <v>558750</v>
          </cell>
          <cell r="E466">
            <v>508229</v>
          </cell>
          <cell r="F466">
            <v>781222</v>
          </cell>
          <cell r="G466">
            <v>287052</v>
          </cell>
          <cell r="I466">
            <v>2135</v>
          </cell>
          <cell r="J466">
            <v>157678</v>
          </cell>
          <cell r="K466">
            <v>30555</v>
          </cell>
          <cell r="L466">
            <v>62432</v>
          </cell>
          <cell r="M466">
            <v>252800</v>
          </cell>
          <cell r="O466">
            <v>17647</v>
          </cell>
          <cell r="P466">
            <v>65160</v>
          </cell>
          <cell r="Q466">
            <v>25452</v>
          </cell>
          <cell r="R466">
            <v>41208</v>
          </cell>
          <cell r="S466">
            <v>149467</v>
          </cell>
          <cell r="U466">
            <v>90097</v>
          </cell>
          <cell r="V466">
            <v>14668</v>
          </cell>
          <cell r="W466">
            <v>104765</v>
          </cell>
          <cell r="AB466">
            <v>1.0151251999999999E-5</v>
          </cell>
          <cell r="AC466">
            <v>9.7768060000000007E-6</v>
          </cell>
          <cell r="AD466">
            <v>-14180</v>
          </cell>
          <cell r="AF466">
            <v>34220</v>
          </cell>
          <cell r="AG466">
            <v>34216</v>
          </cell>
          <cell r="AH466">
            <v>4</v>
          </cell>
          <cell r="AI466">
            <v>0</v>
          </cell>
          <cell r="AK466">
            <v>62432</v>
          </cell>
          <cell r="AL466">
            <v>-41208</v>
          </cell>
          <cell r="AM466">
            <v>14668</v>
          </cell>
          <cell r="AN466">
            <v>14666</v>
          </cell>
          <cell r="AO466">
            <v>12905</v>
          </cell>
          <cell r="AP466">
            <v>-2171</v>
          </cell>
          <cell r="AQ466">
            <v>623</v>
          </cell>
          <cell r="AR466">
            <v>-3991</v>
          </cell>
          <cell r="AS466">
            <v>-808</v>
          </cell>
        </row>
        <row r="467">
          <cell r="B467" t="str">
            <v>1676</v>
          </cell>
          <cell r="C467" t="str">
            <v>CHESTER ISD</v>
          </cell>
          <cell r="D467">
            <v>570154</v>
          </cell>
          <cell r="E467">
            <v>646544</v>
          </cell>
          <cell r="F467">
            <v>993832</v>
          </cell>
          <cell r="G467">
            <v>365174</v>
          </cell>
          <cell r="I467">
            <v>2716</v>
          </cell>
          <cell r="J467">
            <v>200590</v>
          </cell>
          <cell r="K467">
            <v>38870</v>
          </cell>
          <cell r="L467">
            <v>148044</v>
          </cell>
          <cell r="M467">
            <v>390220</v>
          </cell>
          <cell r="O467">
            <v>22449</v>
          </cell>
          <cell r="P467">
            <v>82893</v>
          </cell>
          <cell r="Q467">
            <v>32378</v>
          </cell>
          <cell r="R467">
            <v>18969</v>
          </cell>
          <cell r="S467">
            <v>156689</v>
          </cell>
          <cell r="U467">
            <v>114618</v>
          </cell>
          <cell r="V467">
            <v>38203</v>
          </cell>
          <cell r="W467">
            <v>152821</v>
          </cell>
          <cell r="AB467">
            <v>1.0358451E-5</v>
          </cell>
          <cell r="AC467">
            <v>1.2437571999999999E-5</v>
          </cell>
          <cell r="AD467">
            <v>78734</v>
          </cell>
          <cell r="AF467">
            <v>43533</v>
          </cell>
          <cell r="AG467">
            <v>43527</v>
          </cell>
          <cell r="AH467">
            <v>6</v>
          </cell>
          <cell r="AI467">
            <v>0</v>
          </cell>
          <cell r="AK467">
            <v>148044</v>
          </cell>
          <cell r="AL467">
            <v>-18969</v>
          </cell>
          <cell r="AM467">
            <v>38203</v>
          </cell>
          <cell r="AN467">
            <v>38206</v>
          </cell>
          <cell r="AO467">
            <v>36249</v>
          </cell>
          <cell r="AP467">
            <v>19046</v>
          </cell>
          <cell r="AQ467">
            <v>19626</v>
          </cell>
          <cell r="AR467">
            <v>11464</v>
          </cell>
          <cell r="AS467">
            <v>4484</v>
          </cell>
        </row>
        <row r="468">
          <cell r="B468" t="str">
            <v>0478</v>
          </cell>
          <cell r="C468" t="str">
            <v>CHICO ISD</v>
          </cell>
          <cell r="D468">
            <v>1908117</v>
          </cell>
          <cell r="E468">
            <v>1836426</v>
          </cell>
          <cell r="F468">
            <v>2822854</v>
          </cell>
          <cell r="G468">
            <v>1037229</v>
          </cell>
          <cell r="I468">
            <v>7715</v>
          </cell>
          <cell r="J468">
            <v>569750</v>
          </cell>
          <cell r="K468">
            <v>110407</v>
          </cell>
          <cell r="L468">
            <v>179009</v>
          </cell>
          <cell r="M468">
            <v>866881</v>
          </cell>
          <cell r="O468">
            <v>63764</v>
          </cell>
          <cell r="P468">
            <v>235448</v>
          </cell>
          <cell r="Q468">
            <v>91967</v>
          </cell>
          <cell r="R468">
            <v>76933</v>
          </cell>
          <cell r="S468">
            <v>468112</v>
          </cell>
          <cell r="U468">
            <v>325557</v>
          </cell>
          <cell r="V468">
            <v>52902</v>
          </cell>
          <cell r="W468">
            <v>378459</v>
          </cell>
          <cell r="AB468">
            <v>3.4666302000000003E-5</v>
          </cell>
          <cell r="AC468">
            <v>3.5327355E-5</v>
          </cell>
          <cell r="AD468">
            <v>25033</v>
          </cell>
          <cell r="AF468">
            <v>123650</v>
          </cell>
          <cell r="AG468">
            <v>123634</v>
          </cell>
          <cell r="AH468">
            <v>16</v>
          </cell>
          <cell r="AI468">
            <v>0</v>
          </cell>
          <cell r="AK468">
            <v>179009</v>
          </cell>
          <cell r="AL468">
            <v>-76933</v>
          </cell>
          <cell r="AM468">
            <v>52902</v>
          </cell>
          <cell r="AN468">
            <v>52901</v>
          </cell>
          <cell r="AO468">
            <v>46953</v>
          </cell>
          <cell r="AP468">
            <v>-7926</v>
          </cell>
          <cell r="AQ468">
            <v>-947</v>
          </cell>
          <cell r="AR468">
            <v>9668</v>
          </cell>
          <cell r="AS468">
            <v>1427</v>
          </cell>
        </row>
        <row r="469">
          <cell r="B469" t="str">
            <v>0479</v>
          </cell>
          <cell r="C469" t="str">
            <v>CHILDRESS ISD</v>
          </cell>
          <cell r="D469">
            <v>2741985</v>
          </cell>
          <cell r="E469">
            <v>2633300</v>
          </cell>
          <cell r="F469">
            <v>4047765</v>
          </cell>
          <cell r="G469">
            <v>1487311</v>
          </cell>
          <cell r="I469">
            <v>11062</v>
          </cell>
          <cell r="J469">
            <v>816979</v>
          </cell>
          <cell r="K469">
            <v>158315</v>
          </cell>
          <cell r="L469">
            <v>218665</v>
          </cell>
          <cell r="M469">
            <v>1205021</v>
          </cell>
          <cell r="O469">
            <v>91432</v>
          </cell>
          <cell r="P469">
            <v>337614</v>
          </cell>
          <cell r="Q469">
            <v>131873</v>
          </cell>
          <cell r="R469">
            <v>121601</v>
          </cell>
          <cell r="S469">
            <v>682520</v>
          </cell>
          <cell r="U469">
            <v>466825</v>
          </cell>
          <cell r="V469">
            <v>74179</v>
          </cell>
          <cell r="W469">
            <v>541004</v>
          </cell>
          <cell r="AB469">
            <v>4.9815850999999998E-5</v>
          </cell>
          <cell r="AC469">
            <v>5.0656827E-5</v>
          </cell>
          <cell r="AD469">
            <v>31847</v>
          </cell>
          <cell r="AF469">
            <v>177305</v>
          </cell>
          <cell r="AG469">
            <v>177282</v>
          </cell>
          <cell r="AH469">
            <v>23</v>
          </cell>
          <cell r="AI469">
            <v>-1</v>
          </cell>
          <cell r="AK469">
            <v>218665</v>
          </cell>
          <cell r="AL469">
            <v>-121601</v>
          </cell>
          <cell r="AM469">
            <v>74179</v>
          </cell>
          <cell r="AN469">
            <v>74180</v>
          </cell>
          <cell r="AO469">
            <v>64429</v>
          </cell>
          <cell r="AP469">
            <v>-24695</v>
          </cell>
          <cell r="AQ469">
            <v>-15567</v>
          </cell>
          <cell r="AR469">
            <v>-3098</v>
          </cell>
          <cell r="AS469">
            <v>1815</v>
          </cell>
        </row>
        <row r="470">
          <cell r="B470" t="str">
            <v>0480</v>
          </cell>
          <cell r="C470" t="str">
            <v>CHILLICOTHE ISD</v>
          </cell>
          <cell r="D470">
            <v>737010</v>
          </cell>
          <cell r="E470">
            <v>687565</v>
          </cell>
          <cell r="F470">
            <v>1056887</v>
          </cell>
          <cell r="G470">
            <v>388342</v>
          </cell>
          <cell r="I470">
            <v>2888</v>
          </cell>
          <cell r="J470">
            <v>213316</v>
          </cell>
          <cell r="K470">
            <v>41337</v>
          </cell>
          <cell r="L470">
            <v>46325</v>
          </cell>
          <cell r="M470">
            <v>303866</v>
          </cell>
          <cell r="O470">
            <v>23873</v>
          </cell>
          <cell r="P470">
            <v>88152</v>
          </cell>
          <cell r="Q470">
            <v>34433</v>
          </cell>
          <cell r="R470">
            <v>15838</v>
          </cell>
          <cell r="S470">
            <v>162296</v>
          </cell>
          <cell r="U470">
            <v>121890</v>
          </cell>
          <cell r="V470">
            <v>17870</v>
          </cell>
          <cell r="W470">
            <v>139760</v>
          </cell>
          <cell r="AB470">
            <v>1.3389845E-5</v>
          </cell>
          <cell r="AC470">
            <v>1.3226686999999999E-5</v>
          </cell>
          <cell r="AD470">
            <v>-6179</v>
          </cell>
          <cell r="AF470">
            <v>46295</v>
          </cell>
          <cell r="AG470">
            <v>46289</v>
          </cell>
          <cell r="AH470">
            <v>6</v>
          </cell>
          <cell r="AI470">
            <v>0</v>
          </cell>
          <cell r="AK470">
            <v>46325</v>
          </cell>
          <cell r="AL470">
            <v>-15838</v>
          </cell>
          <cell r="AM470">
            <v>17870</v>
          </cell>
          <cell r="AN470">
            <v>17872</v>
          </cell>
          <cell r="AO470">
            <v>16174</v>
          </cell>
          <cell r="AP470">
            <v>-476</v>
          </cell>
          <cell r="AQ470">
            <v>-2288</v>
          </cell>
          <cell r="AR470">
            <v>-442</v>
          </cell>
          <cell r="AS470">
            <v>-353</v>
          </cell>
        </row>
        <row r="471">
          <cell r="B471" t="str">
            <v>0481</v>
          </cell>
          <cell r="C471" t="str">
            <v>CHILTON ISD</v>
          </cell>
          <cell r="D471">
            <v>1790704</v>
          </cell>
          <cell r="E471">
            <v>1599184</v>
          </cell>
          <cell r="F471">
            <v>2458177</v>
          </cell>
          <cell r="G471">
            <v>903233</v>
          </cell>
          <cell r="I471">
            <v>6718</v>
          </cell>
          <cell r="J471">
            <v>496145</v>
          </cell>
          <cell r="K471">
            <v>96143</v>
          </cell>
          <cell r="L471">
            <v>59228</v>
          </cell>
          <cell r="M471">
            <v>658234</v>
          </cell>
          <cell r="O471">
            <v>55526</v>
          </cell>
          <cell r="P471">
            <v>205031</v>
          </cell>
          <cell r="Q471">
            <v>80086</v>
          </cell>
          <cell r="R471">
            <v>180730</v>
          </cell>
          <cell r="S471">
            <v>521373</v>
          </cell>
          <cell r="U471">
            <v>283499</v>
          </cell>
          <cell r="V471">
            <v>-9824</v>
          </cell>
          <cell r="W471">
            <v>273675</v>
          </cell>
          <cell r="AB471">
            <v>3.2533163999999997E-5</v>
          </cell>
          <cell r="AC471">
            <v>3.0763511999999997E-5</v>
          </cell>
          <cell r="AD471">
            <v>-67015</v>
          </cell>
          <cell r="AF471">
            <v>107676</v>
          </cell>
          <cell r="AG471">
            <v>107662</v>
          </cell>
          <cell r="AH471">
            <v>14</v>
          </cell>
          <cell r="AI471">
            <v>2</v>
          </cell>
          <cell r="AK471">
            <v>59228</v>
          </cell>
          <cell r="AL471">
            <v>-180730</v>
          </cell>
          <cell r="AM471">
            <v>-9824</v>
          </cell>
          <cell r="AN471">
            <v>-9823</v>
          </cell>
          <cell r="AO471">
            <v>-12139</v>
          </cell>
          <cell r="AP471">
            <v>-35093</v>
          </cell>
          <cell r="AQ471">
            <v>-36775</v>
          </cell>
          <cell r="AR471">
            <v>-23859</v>
          </cell>
          <cell r="AS471">
            <v>-3813</v>
          </cell>
        </row>
        <row r="472">
          <cell r="B472" t="str">
            <v>1730</v>
          </cell>
          <cell r="C472" t="str">
            <v>CHINA SPRING ISD</v>
          </cell>
          <cell r="D472">
            <v>6594852</v>
          </cell>
          <cell r="E472">
            <v>6301638</v>
          </cell>
          <cell r="F472">
            <v>9686533</v>
          </cell>
          <cell r="G472">
            <v>3559220</v>
          </cell>
          <cell r="I472">
            <v>26473</v>
          </cell>
          <cell r="J472">
            <v>1955078</v>
          </cell>
          <cell r="K472">
            <v>378856</v>
          </cell>
          <cell r="L472">
            <v>808808</v>
          </cell>
          <cell r="M472">
            <v>3169215</v>
          </cell>
          <cell r="O472">
            <v>218803</v>
          </cell>
          <cell r="P472">
            <v>807931</v>
          </cell>
          <cell r="Q472">
            <v>315581</v>
          </cell>
          <cell r="R472">
            <v>63</v>
          </cell>
          <cell r="S472">
            <v>1342378</v>
          </cell>
          <cell r="U472">
            <v>1117138</v>
          </cell>
          <cell r="V472">
            <v>308418</v>
          </cell>
          <cell r="W472">
            <v>1425556</v>
          </cell>
          <cell r="AB472">
            <v>1.19813984E-4</v>
          </cell>
          <cell r="AC472">
            <v>1.21224683E-4</v>
          </cell>
          <cell r="AD472">
            <v>53422</v>
          </cell>
          <cell r="AF472">
            <v>424301</v>
          </cell>
          <cell r="AG472">
            <v>424247</v>
          </cell>
          <cell r="AH472">
            <v>54</v>
          </cell>
          <cell r="AI472">
            <v>1</v>
          </cell>
          <cell r="AK472">
            <v>808808</v>
          </cell>
          <cell r="AL472">
            <v>-63</v>
          </cell>
          <cell r="AM472">
            <v>308418</v>
          </cell>
          <cell r="AN472">
            <v>308420</v>
          </cell>
          <cell r="AO472">
            <v>289337</v>
          </cell>
          <cell r="AP472">
            <v>105757</v>
          </cell>
          <cell r="AQ472">
            <v>74659</v>
          </cell>
          <cell r="AR472">
            <v>27525</v>
          </cell>
          <cell r="AS472">
            <v>3047</v>
          </cell>
        </row>
        <row r="473">
          <cell r="B473" t="str">
            <v>0483</v>
          </cell>
          <cell r="C473" t="str">
            <v>CHIRENO ISD</v>
          </cell>
          <cell r="D473">
            <v>1211106</v>
          </cell>
          <cell r="E473">
            <v>1183689</v>
          </cell>
          <cell r="F473">
            <v>1819502</v>
          </cell>
          <cell r="G473">
            <v>668558</v>
          </cell>
          <cell r="I473">
            <v>4973</v>
          </cell>
          <cell r="J473">
            <v>367239</v>
          </cell>
          <cell r="K473">
            <v>71164</v>
          </cell>
          <cell r="L473">
            <v>193070</v>
          </cell>
          <cell r="M473">
            <v>636446</v>
          </cell>
          <cell r="O473">
            <v>41100</v>
          </cell>
          <cell r="P473">
            <v>151760</v>
          </cell>
          <cell r="Q473">
            <v>59278</v>
          </cell>
          <cell r="R473">
            <v>10620</v>
          </cell>
          <cell r="S473">
            <v>262758</v>
          </cell>
          <cell r="U473">
            <v>209841</v>
          </cell>
          <cell r="V473">
            <v>60438</v>
          </cell>
          <cell r="W473">
            <v>270279</v>
          </cell>
          <cell r="AB473">
            <v>2.2003136000000001E-5</v>
          </cell>
          <cell r="AC473">
            <v>2.2770643999999999E-5</v>
          </cell>
          <cell r="AD473">
            <v>29065</v>
          </cell>
          <cell r="AF473">
            <v>79700</v>
          </cell>
          <cell r="AG473">
            <v>79690</v>
          </cell>
          <cell r="AH473">
            <v>10</v>
          </cell>
          <cell r="AI473">
            <v>-2</v>
          </cell>
          <cell r="AK473">
            <v>193070</v>
          </cell>
          <cell r="AL473">
            <v>-10620</v>
          </cell>
          <cell r="AM473">
            <v>60438</v>
          </cell>
          <cell r="AN473">
            <v>60438</v>
          </cell>
          <cell r="AO473">
            <v>57521</v>
          </cell>
          <cell r="AP473">
            <v>31182</v>
          </cell>
          <cell r="AQ473">
            <v>26828</v>
          </cell>
          <cell r="AR473">
            <v>4828</v>
          </cell>
          <cell r="AS473">
            <v>1653</v>
          </cell>
        </row>
        <row r="474">
          <cell r="B474" t="str">
            <v>0730</v>
          </cell>
          <cell r="C474" t="str">
            <v>CHISUM ISD</v>
          </cell>
          <cell r="D474">
            <v>2126719</v>
          </cell>
          <cell r="E474">
            <v>2075570</v>
          </cell>
          <cell r="F474">
            <v>3190453</v>
          </cell>
          <cell r="G474">
            <v>1172300</v>
          </cell>
          <cell r="I474">
            <v>8719</v>
          </cell>
          <cell r="J474">
            <v>643944</v>
          </cell>
          <cell r="K474">
            <v>124784</v>
          </cell>
          <cell r="L474">
            <v>218660</v>
          </cell>
          <cell r="M474">
            <v>996107</v>
          </cell>
          <cell r="O474">
            <v>72067</v>
          </cell>
          <cell r="P474">
            <v>266108</v>
          </cell>
          <cell r="Q474">
            <v>103943</v>
          </cell>
          <cell r="R474">
            <v>489</v>
          </cell>
          <cell r="S474">
            <v>442607</v>
          </cell>
          <cell r="U474">
            <v>367952</v>
          </cell>
          <cell r="V474">
            <v>91139</v>
          </cell>
          <cell r="W474">
            <v>459091</v>
          </cell>
          <cell r="AB474">
            <v>3.8637808E-5</v>
          </cell>
          <cell r="AC474">
            <v>3.9927768E-5</v>
          </cell>
          <cell r="AD474">
            <v>48849</v>
          </cell>
          <cell r="AF474">
            <v>139752</v>
          </cell>
          <cell r="AG474">
            <v>139734</v>
          </cell>
          <cell r="AH474">
            <v>18</v>
          </cell>
          <cell r="AI474">
            <v>0</v>
          </cell>
          <cell r="AK474">
            <v>218660</v>
          </cell>
          <cell r="AL474">
            <v>-489</v>
          </cell>
          <cell r="AM474">
            <v>91139</v>
          </cell>
          <cell r="AN474">
            <v>91142</v>
          </cell>
          <cell r="AO474">
            <v>84416</v>
          </cell>
          <cell r="AP474">
            <v>19191</v>
          </cell>
          <cell r="AQ474">
            <v>10835</v>
          </cell>
          <cell r="AR474">
            <v>9806</v>
          </cell>
          <cell r="AS474">
            <v>2781</v>
          </cell>
        </row>
        <row r="475">
          <cell r="B475" t="str">
            <v>0484</v>
          </cell>
          <cell r="C475" t="str">
            <v>CHRISTOVAL ISD</v>
          </cell>
          <cell r="D475">
            <v>963895</v>
          </cell>
          <cell r="E475">
            <v>920812</v>
          </cell>
          <cell r="F475">
            <v>1415422</v>
          </cell>
          <cell r="G475">
            <v>520083</v>
          </cell>
          <cell r="I475">
            <v>3868</v>
          </cell>
          <cell r="J475">
            <v>285681</v>
          </cell>
          <cell r="K475">
            <v>55360</v>
          </cell>
          <cell r="L475">
            <v>89006</v>
          </cell>
          <cell r="M475">
            <v>433915</v>
          </cell>
          <cell r="O475">
            <v>31972</v>
          </cell>
          <cell r="P475">
            <v>118057</v>
          </cell>
          <cell r="Q475">
            <v>46113</v>
          </cell>
          <cell r="R475">
            <v>12</v>
          </cell>
          <cell r="S475">
            <v>196154</v>
          </cell>
          <cell r="U475">
            <v>163239</v>
          </cell>
          <cell r="V475">
            <v>40623</v>
          </cell>
          <cell r="W475">
            <v>203862</v>
          </cell>
          <cell r="AB475">
            <v>1.7511852E-5</v>
          </cell>
          <cell r="AC475">
            <v>1.7713676000000001E-5</v>
          </cell>
          <cell r="AD475">
            <v>7643</v>
          </cell>
          <cell r="AF475">
            <v>62000</v>
          </cell>
          <cell r="AG475">
            <v>61992</v>
          </cell>
          <cell r="AH475">
            <v>8</v>
          </cell>
          <cell r="AI475">
            <v>0</v>
          </cell>
          <cell r="AK475">
            <v>89006</v>
          </cell>
          <cell r="AL475">
            <v>-12</v>
          </cell>
          <cell r="AM475">
            <v>40623</v>
          </cell>
          <cell r="AN475">
            <v>40621</v>
          </cell>
          <cell r="AO475">
            <v>37413</v>
          </cell>
          <cell r="AP475">
            <v>6503</v>
          </cell>
          <cell r="AQ475">
            <v>2700</v>
          </cell>
          <cell r="AR475">
            <v>1324</v>
          </cell>
          <cell r="AS475">
            <v>433</v>
          </cell>
        </row>
        <row r="476">
          <cell r="B476" t="str">
            <v>0486</v>
          </cell>
          <cell r="C476" t="str">
            <v>CISCO ISD</v>
          </cell>
          <cell r="D476">
            <v>2277594</v>
          </cell>
          <cell r="E476">
            <v>2157092</v>
          </cell>
          <cell r="F476">
            <v>3315763</v>
          </cell>
          <cell r="G476">
            <v>1218344</v>
          </cell>
          <cell r="I476">
            <v>9062</v>
          </cell>
          <cell r="J476">
            <v>669236</v>
          </cell>
          <cell r="K476">
            <v>129685</v>
          </cell>
          <cell r="L476">
            <v>220073</v>
          </cell>
          <cell r="M476">
            <v>1028056</v>
          </cell>
          <cell r="O476">
            <v>74898</v>
          </cell>
          <cell r="P476">
            <v>276560</v>
          </cell>
          <cell r="Q476">
            <v>108025</v>
          </cell>
          <cell r="R476">
            <v>69762</v>
          </cell>
          <cell r="S476">
            <v>529245</v>
          </cell>
          <cell r="U476">
            <v>382404</v>
          </cell>
          <cell r="V476">
            <v>91501</v>
          </cell>
          <cell r="W476">
            <v>473905</v>
          </cell>
          <cell r="AB476">
            <v>4.1378886E-5</v>
          </cell>
          <cell r="AC476">
            <v>4.1495999999999997E-5</v>
          </cell>
          <cell r="AD476">
            <v>4435</v>
          </cell>
          <cell r="AF476">
            <v>145241</v>
          </cell>
          <cell r="AG476">
            <v>145222</v>
          </cell>
          <cell r="AH476">
            <v>19</v>
          </cell>
          <cell r="AI476">
            <v>-1</v>
          </cell>
          <cell r="AK476">
            <v>220073</v>
          </cell>
          <cell r="AL476">
            <v>-69762</v>
          </cell>
          <cell r="AM476">
            <v>91501</v>
          </cell>
          <cell r="AN476">
            <v>91500</v>
          </cell>
          <cell r="AO476">
            <v>82238</v>
          </cell>
          <cell r="AP476">
            <v>-4995</v>
          </cell>
          <cell r="AQ476">
            <v>-9568</v>
          </cell>
          <cell r="AR476">
            <v>-9117</v>
          </cell>
          <cell r="AS476">
            <v>253</v>
          </cell>
        </row>
        <row r="477">
          <cell r="B477" t="str">
            <v>1716</v>
          </cell>
          <cell r="C477" t="str">
            <v>CITY VIEW ISD</v>
          </cell>
          <cell r="D477">
            <v>2672136</v>
          </cell>
          <cell r="E477">
            <v>2875474</v>
          </cell>
          <cell r="F477">
            <v>4420021</v>
          </cell>
          <cell r="G477">
            <v>1624093</v>
          </cell>
          <cell r="I477">
            <v>12080</v>
          </cell>
          <cell r="J477">
            <v>892113</v>
          </cell>
          <cell r="K477">
            <v>172874</v>
          </cell>
          <cell r="L477">
            <v>587819</v>
          </cell>
          <cell r="M477">
            <v>1664886</v>
          </cell>
          <cell r="O477">
            <v>99841</v>
          </cell>
          <cell r="P477">
            <v>368663</v>
          </cell>
          <cell r="Q477">
            <v>144001</v>
          </cell>
          <cell r="R477">
            <v>295787</v>
          </cell>
          <cell r="S477">
            <v>908292</v>
          </cell>
          <cell r="U477">
            <v>509756</v>
          </cell>
          <cell r="V477">
            <v>114187</v>
          </cell>
          <cell r="W477">
            <v>623943</v>
          </cell>
          <cell r="AB477">
            <v>4.8546832999999998E-5</v>
          </cell>
          <cell r="AC477">
            <v>5.5315524000000002E-5</v>
          </cell>
          <cell r="AD477">
            <v>256323</v>
          </cell>
          <cell r="AF477">
            <v>193611</v>
          </cell>
          <cell r="AG477">
            <v>193586</v>
          </cell>
          <cell r="AH477">
            <v>25</v>
          </cell>
          <cell r="AI477">
            <v>0</v>
          </cell>
          <cell r="AK477">
            <v>587819</v>
          </cell>
          <cell r="AL477">
            <v>-295787</v>
          </cell>
          <cell r="AM477">
            <v>114187</v>
          </cell>
          <cell r="AN477">
            <v>114191</v>
          </cell>
          <cell r="AO477">
            <v>104496</v>
          </cell>
          <cell r="AP477">
            <v>20215</v>
          </cell>
          <cell r="AQ477">
            <v>29217</v>
          </cell>
          <cell r="AR477">
            <v>9317</v>
          </cell>
          <cell r="AS477">
            <v>14596</v>
          </cell>
        </row>
        <row r="478">
          <cell r="B478" t="str">
            <v>0488</v>
          </cell>
          <cell r="C478" t="str">
            <v>CLARENDON CONS ISD</v>
          </cell>
          <cell r="D478">
            <v>1282443</v>
          </cell>
          <cell r="E478">
            <v>1269562</v>
          </cell>
          <cell r="F478">
            <v>1951502</v>
          </cell>
          <cell r="G478">
            <v>717060</v>
          </cell>
          <cell r="I478">
            <v>5333</v>
          </cell>
          <cell r="J478">
            <v>393881</v>
          </cell>
          <cell r="K478">
            <v>76326</v>
          </cell>
          <cell r="L478">
            <v>137025</v>
          </cell>
          <cell r="M478">
            <v>612565</v>
          </cell>
          <cell r="O478">
            <v>44081</v>
          </cell>
          <cell r="P478">
            <v>162770</v>
          </cell>
          <cell r="Q478">
            <v>63579</v>
          </cell>
          <cell r="R478">
            <v>50088</v>
          </cell>
          <cell r="S478">
            <v>320518</v>
          </cell>
          <cell r="U478">
            <v>225065</v>
          </cell>
          <cell r="V478">
            <v>47218</v>
          </cell>
          <cell r="W478">
            <v>272283</v>
          </cell>
          <cell r="AB478">
            <v>2.3299166999999999E-5</v>
          </cell>
          <cell r="AC478">
            <v>2.4422587999999999E-5</v>
          </cell>
          <cell r="AD478">
            <v>42543</v>
          </cell>
          <cell r="AF478">
            <v>85482</v>
          </cell>
          <cell r="AG478">
            <v>85471</v>
          </cell>
          <cell r="AH478">
            <v>11</v>
          </cell>
          <cell r="AI478">
            <v>0</v>
          </cell>
          <cell r="AK478">
            <v>137025</v>
          </cell>
          <cell r="AL478">
            <v>-50088</v>
          </cell>
          <cell r="AM478">
            <v>47218</v>
          </cell>
          <cell r="AN478">
            <v>47217</v>
          </cell>
          <cell r="AO478">
            <v>42249</v>
          </cell>
          <cell r="AP478">
            <v>-3580</v>
          </cell>
          <cell r="AQ478">
            <v>-1955</v>
          </cell>
          <cell r="AR478">
            <v>580</v>
          </cell>
          <cell r="AS478">
            <v>2426</v>
          </cell>
        </row>
        <row r="479">
          <cell r="B479" t="str">
            <v>0489</v>
          </cell>
          <cell r="C479" t="str">
            <v>CLARKSVILLE ISD</v>
          </cell>
          <cell r="D479">
            <v>1875733</v>
          </cell>
          <cell r="E479">
            <v>1881249</v>
          </cell>
          <cell r="F479">
            <v>2891753</v>
          </cell>
          <cell r="G479">
            <v>1062546</v>
          </cell>
          <cell r="I479">
            <v>7903</v>
          </cell>
          <cell r="J479">
            <v>583656</v>
          </cell>
          <cell r="K479">
            <v>113101</v>
          </cell>
          <cell r="L479">
            <v>175250</v>
          </cell>
          <cell r="M479">
            <v>879910</v>
          </cell>
          <cell r="O479">
            <v>65320</v>
          </cell>
          <cell r="P479">
            <v>241194</v>
          </cell>
          <cell r="Q479">
            <v>94211</v>
          </cell>
          <cell r="R479">
            <v>143050</v>
          </cell>
          <cell r="S479">
            <v>543775</v>
          </cell>
          <cell r="U479">
            <v>333503</v>
          </cell>
          <cell r="V479">
            <v>31051</v>
          </cell>
          <cell r="W479">
            <v>364554</v>
          </cell>
          <cell r="AB479">
            <v>3.4077951999999997E-5</v>
          </cell>
          <cell r="AC479">
            <v>3.6189611E-5</v>
          </cell>
          <cell r="AD479">
            <v>79966</v>
          </cell>
          <cell r="AF479">
            <v>126668</v>
          </cell>
          <cell r="AG479">
            <v>126652</v>
          </cell>
          <cell r="AH479">
            <v>16</v>
          </cell>
          <cell r="AI479">
            <v>1</v>
          </cell>
          <cell r="AK479">
            <v>175250</v>
          </cell>
          <cell r="AL479">
            <v>-143050</v>
          </cell>
          <cell r="AM479">
            <v>31051</v>
          </cell>
          <cell r="AN479">
            <v>31054</v>
          </cell>
          <cell r="AO479">
            <v>25581</v>
          </cell>
          <cell r="AP479">
            <v>-22549</v>
          </cell>
          <cell r="AQ479">
            <v>-9632</v>
          </cell>
          <cell r="AR479">
            <v>3189</v>
          </cell>
          <cell r="AS479">
            <v>4557</v>
          </cell>
        </row>
        <row r="480">
          <cell r="B480" t="str">
            <v>0490</v>
          </cell>
          <cell r="C480" t="str">
            <v>CLAUDE ISD</v>
          </cell>
          <cell r="D480">
            <v>919158</v>
          </cell>
          <cell r="E480">
            <v>938085</v>
          </cell>
          <cell r="F480">
            <v>1441973</v>
          </cell>
          <cell r="G480">
            <v>529838</v>
          </cell>
          <cell r="I480">
            <v>3941</v>
          </cell>
          <cell r="J480">
            <v>291040</v>
          </cell>
          <cell r="K480">
            <v>56398</v>
          </cell>
          <cell r="L480">
            <v>127840</v>
          </cell>
          <cell r="M480">
            <v>479219</v>
          </cell>
          <cell r="O480">
            <v>32572</v>
          </cell>
          <cell r="P480">
            <v>120271</v>
          </cell>
          <cell r="Q480">
            <v>46978</v>
          </cell>
          <cell r="R480">
            <v>110097</v>
          </cell>
          <cell r="S480">
            <v>309918</v>
          </cell>
          <cell r="U480">
            <v>166301</v>
          </cell>
          <cell r="V480">
            <v>26074</v>
          </cell>
          <cell r="W480">
            <v>192375</v>
          </cell>
          <cell r="AB480">
            <v>1.6699086999999999E-5</v>
          </cell>
          <cell r="AC480">
            <v>1.804595E-5</v>
          </cell>
          <cell r="AD480">
            <v>51004</v>
          </cell>
          <cell r="AF480">
            <v>63163</v>
          </cell>
          <cell r="AG480">
            <v>63155</v>
          </cell>
          <cell r="AH480">
            <v>8</v>
          </cell>
          <cell r="AI480">
            <v>0</v>
          </cell>
          <cell r="AK480">
            <v>127840</v>
          </cell>
          <cell r="AL480">
            <v>-110097</v>
          </cell>
          <cell r="AM480">
            <v>26074</v>
          </cell>
          <cell r="AN480">
            <v>26076</v>
          </cell>
          <cell r="AO480">
            <v>21760</v>
          </cell>
          <cell r="AP480">
            <v>-17799</v>
          </cell>
          <cell r="AQ480">
            <v>-13340</v>
          </cell>
          <cell r="AR480">
            <v>-1858</v>
          </cell>
          <cell r="AS480">
            <v>2904</v>
          </cell>
        </row>
        <row r="481">
          <cell r="B481" t="str">
            <v>0810</v>
          </cell>
          <cell r="C481" t="str">
            <v>CLEAR CREEK ISD</v>
          </cell>
          <cell r="D481">
            <v>123758393</v>
          </cell>
          <cell r="E481">
            <v>119560786</v>
          </cell>
          <cell r="F481">
            <v>183782297</v>
          </cell>
          <cell r="G481">
            <v>67528967</v>
          </cell>
          <cell r="I481">
            <v>502262</v>
          </cell>
          <cell r="J481">
            <v>37093628</v>
          </cell>
          <cell r="K481">
            <v>7188031</v>
          </cell>
          <cell r="L481">
            <v>12334760</v>
          </cell>
          <cell r="M481">
            <v>57118681</v>
          </cell>
          <cell r="O481">
            <v>4151340</v>
          </cell>
          <cell r="P481">
            <v>15328842</v>
          </cell>
          <cell r="Q481">
            <v>5987503</v>
          </cell>
          <cell r="R481">
            <v>1422</v>
          </cell>
          <cell r="S481">
            <v>25469107</v>
          </cell>
          <cell r="U481">
            <v>21195422</v>
          </cell>
          <cell r="V481">
            <v>4742648</v>
          </cell>
          <cell r="W481">
            <v>25938070</v>
          </cell>
          <cell r="AB481">
            <v>2.248418175E-3</v>
          </cell>
          <cell r="AC481">
            <v>2.2999922279999998E-3</v>
          </cell>
          <cell r="AD481">
            <v>1953057</v>
          </cell>
          <cell r="AF481">
            <v>8050250</v>
          </cell>
          <cell r="AG481">
            <v>8049224</v>
          </cell>
          <cell r="AH481">
            <v>1026</v>
          </cell>
          <cell r="AI481">
            <v>0</v>
          </cell>
          <cell r="AK481">
            <v>12334760</v>
          </cell>
          <cell r="AL481">
            <v>-1422</v>
          </cell>
          <cell r="AM481">
            <v>4742648</v>
          </cell>
          <cell r="AN481">
            <v>4742740</v>
          </cell>
          <cell r="AO481">
            <v>4423460</v>
          </cell>
          <cell r="AP481">
            <v>1378536</v>
          </cell>
          <cell r="AQ481">
            <v>1066572</v>
          </cell>
          <cell r="AR481">
            <v>610757</v>
          </cell>
          <cell r="AS481">
            <v>111273</v>
          </cell>
        </row>
        <row r="482">
          <cell r="B482" t="str">
            <v>0491</v>
          </cell>
          <cell r="C482" t="str">
            <v>CLEBURNE ISD</v>
          </cell>
          <cell r="D482">
            <v>22854731</v>
          </cell>
          <cell r="E482">
            <v>21323709</v>
          </cell>
          <cell r="F482">
            <v>32777639</v>
          </cell>
          <cell r="G482">
            <v>12043816</v>
          </cell>
          <cell r="I482">
            <v>89579</v>
          </cell>
          <cell r="J482">
            <v>6615662</v>
          </cell>
          <cell r="K482">
            <v>1281988</v>
          </cell>
          <cell r="L482">
            <v>1780886</v>
          </cell>
          <cell r="M482">
            <v>9768115</v>
          </cell>
          <cell r="O482">
            <v>740393</v>
          </cell>
          <cell r="P482">
            <v>2733905</v>
          </cell>
          <cell r="Q482">
            <v>1067873</v>
          </cell>
          <cell r="R482">
            <v>428534</v>
          </cell>
          <cell r="S482">
            <v>4970705</v>
          </cell>
          <cell r="U482">
            <v>3780211</v>
          </cell>
          <cell r="V482">
            <v>676545</v>
          </cell>
          <cell r="W482">
            <v>4456756</v>
          </cell>
          <cell r="AB482">
            <v>4.15220257E-4</v>
          </cell>
          <cell r="AC482">
            <v>4.1020444600000001E-4</v>
          </cell>
          <cell r="AD482">
            <v>-189944</v>
          </cell>
          <cell r="AF482">
            <v>1435765</v>
          </cell>
          <cell r="AG482">
            <v>1435582</v>
          </cell>
          <cell r="AH482">
            <v>183</v>
          </cell>
          <cell r="AI482">
            <v>0</v>
          </cell>
          <cell r="AK482">
            <v>1780886</v>
          </cell>
          <cell r="AL482">
            <v>-428534</v>
          </cell>
          <cell r="AM482">
            <v>676545</v>
          </cell>
          <cell r="AN482">
            <v>676560</v>
          </cell>
          <cell r="AO482">
            <v>616123</v>
          </cell>
          <cell r="AP482">
            <v>36880</v>
          </cell>
          <cell r="AQ482">
            <v>5271</v>
          </cell>
          <cell r="AR482">
            <v>28323</v>
          </cell>
          <cell r="AS482">
            <v>-10805</v>
          </cell>
        </row>
        <row r="483">
          <cell r="B483" t="str">
            <v>0492</v>
          </cell>
          <cell r="C483" t="str">
            <v>CLEVELAND ISD</v>
          </cell>
          <cell r="D483">
            <v>16444331</v>
          </cell>
          <cell r="E483">
            <v>19785166</v>
          </cell>
          <cell r="F483">
            <v>30412674</v>
          </cell>
          <cell r="G483">
            <v>11174833</v>
          </cell>
          <cell r="I483">
            <v>83115</v>
          </cell>
          <cell r="J483">
            <v>6138330</v>
          </cell>
          <cell r="K483">
            <v>1189490</v>
          </cell>
          <cell r="L483">
            <v>5307783</v>
          </cell>
          <cell r="M483">
            <v>12718718</v>
          </cell>
          <cell r="O483">
            <v>686972</v>
          </cell>
          <cell r="P483">
            <v>2536648</v>
          </cell>
          <cell r="Q483">
            <v>990824</v>
          </cell>
          <cell r="R483">
            <v>139</v>
          </cell>
          <cell r="S483">
            <v>4214583</v>
          </cell>
          <cell r="U483">
            <v>3507462</v>
          </cell>
          <cell r="V483">
            <v>1339876</v>
          </cell>
          <cell r="W483">
            <v>4847338</v>
          </cell>
          <cell r="AB483">
            <v>2.9875737100000001E-4</v>
          </cell>
          <cell r="AC483">
            <v>3.8060746500000002E-4</v>
          </cell>
          <cell r="AD483">
            <v>3099579</v>
          </cell>
          <cell r="AF483">
            <v>1332172</v>
          </cell>
          <cell r="AG483">
            <v>1332002</v>
          </cell>
          <cell r="AH483">
            <v>170</v>
          </cell>
          <cell r="AI483">
            <v>-2</v>
          </cell>
          <cell r="AK483">
            <v>5307783</v>
          </cell>
          <cell r="AL483">
            <v>-139</v>
          </cell>
          <cell r="AM483">
            <v>1339876</v>
          </cell>
          <cell r="AN483">
            <v>1339882</v>
          </cell>
          <cell r="AO483">
            <v>1310466</v>
          </cell>
          <cell r="AP483">
            <v>993028</v>
          </cell>
          <cell r="AQ483">
            <v>824922</v>
          </cell>
          <cell r="AR483">
            <v>662829</v>
          </cell>
          <cell r="AS483">
            <v>176517</v>
          </cell>
        </row>
        <row r="484">
          <cell r="B484" t="str">
            <v>0493</v>
          </cell>
          <cell r="C484" t="str">
            <v>CLIFTON ISD</v>
          </cell>
          <cell r="D484">
            <v>2491131</v>
          </cell>
          <cell r="E484">
            <v>2524912</v>
          </cell>
          <cell r="F484">
            <v>3881156</v>
          </cell>
          <cell r="G484">
            <v>1426092</v>
          </cell>
          <cell r="I484">
            <v>10607</v>
          </cell>
          <cell r="J484">
            <v>783352</v>
          </cell>
          <cell r="K484">
            <v>151798</v>
          </cell>
          <cell r="L484">
            <v>303364</v>
          </cell>
          <cell r="M484">
            <v>1249121</v>
          </cell>
          <cell r="O484">
            <v>87669</v>
          </cell>
          <cell r="P484">
            <v>323718</v>
          </cell>
          <cell r="Q484">
            <v>126445</v>
          </cell>
          <cell r="R484">
            <v>157616</v>
          </cell>
          <cell r="S484">
            <v>695448</v>
          </cell>
          <cell r="U484">
            <v>447610</v>
          </cell>
          <cell r="V484">
            <v>72227</v>
          </cell>
          <cell r="W484">
            <v>519837</v>
          </cell>
          <cell r="AB484">
            <v>4.5258369999999998E-5</v>
          </cell>
          <cell r="AC484">
            <v>4.8571756000000001E-5</v>
          </cell>
          <cell r="AD484">
            <v>125475</v>
          </cell>
          <cell r="AF484">
            <v>170007</v>
          </cell>
          <cell r="AG484">
            <v>169985</v>
          </cell>
          <cell r="AH484">
            <v>22</v>
          </cell>
          <cell r="AI484">
            <v>-2</v>
          </cell>
          <cell r="AK484">
            <v>303364</v>
          </cell>
          <cell r="AL484">
            <v>-157616</v>
          </cell>
          <cell r="AM484">
            <v>72227</v>
          </cell>
          <cell r="AN484">
            <v>72230</v>
          </cell>
          <cell r="AO484">
            <v>62427</v>
          </cell>
          <cell r="AP484">
            <v>-22249</v>
          </cell>
          <cell r="AQ484">
            <v>5794</v>
          </cell>
          <cell r="AR484">
            <v>20401</v>
          </cell>
          <cell r="AS484">
            <v>7145</v>
          </cell>
        </row>
        <row r="485">
          <cell r="B485" t="str">
            <v>0494</v>
          </cell>
          <cell r="C485" t="str">
            <v>CLINT ISD</v>
          </cell>
          <cell r="D485">
            <v>33312956</v>
          </cell>
          <cell r="E485">
            <v>33218792</v>
          </cell>
          <cell r="F485">
            <v>51062109</v>
          </cell>
          <cell r="G485">
            <v>18762261</v>
          </cell>
          <cell r="I485">
            <v>139549</v>
          </cell>
          <cell r="J485">
            <v>10306101</v>
          </cell>
          <cell r="K485">
            <v>1997124</v>
          </cell>
          <cell r="L485">
            <v>2483385</v>
          </cell>
          <cell r="M485">
            <v>14926159</v>
          </cell>
          <cell r="O485">
            <v>1153409</v>
          </cell>
          <cell r="P485">
            <v>4258968</v>
          </cell>
          <cell r="Q485">
            <v>1663569</v>
          </cell>
          <cell r="R485">
            <v>2427343</v>
          </cell>
          <cell r="S485">
            <v>9503289</v>
          </cell>
          <cell r="U485">
            <v>5888940</v>
          </cell>
          <cell r="V485">
            <v>345219</v>
          </cell>
          <cell r="W485">
            <v>6234159</v>
          </cell>
          <cell r="AB485">
            <v>6.05223246E-4</v>
          </cell>
          <cell r="AC485">
            <v>6.3903028100000003E-4</v>
          </cell>
          <cell r="AD485">
            <v>1280238</v>
          </cell>
          <cell r="AF485">
            <v>2236683</v>
          </cell>
          <cell r="AG485">
            <v>2236398</v>
          </cell>
          <cell r="AH485">
            <v>285</v>
          </cell>
          <cell r="AI485">
            <v>0</v>
          </cell>
          <cell r="AK485">
            <v>2483385</v>
          </cell>
          <cell r="AL485">
            <v>-2427343</v>
          </cell>
          <cell r="AM485">
            <v>345219</v>
          </cell>
          <cell r="AN485">
            <v>345255</v>
          </cell>
          <cell r="AO485">
            <v>274220</v>
          </cell>
          <cell r="AP485">
            <v>-363839</v>
          </cell>
          <cell r="AQ485">
            <v>-239983</v>
          </cell>
          <cell r="AR485">
            <v>-32532</v>
          </cell>
          <cell r="AS485">
            <v>72921</v>
          </cell>
        </row>
        <row r="486">
          <cell r="B486" t="str">
            <v>0496</v>
          </cell>
          <cell r="C486" t="str">
            <v>CLYDE ISD</v>
          </cell>
          <cell r="D486">
            <v>3447526</v>
          </cell>
          <cell r="E486">
            <v>3258888</v>
          </cell>
          <cell r="F486">
            <v>5009385</v>
          </cell>
          <cell r="G486">
            <v>1840648</v>
          </cell>
          <cell r="I486">
            <v>13690</v>
          </cell>
          <cell r="J486">
            <v>1011067</v>
          </cell>
          <cell r="K486">
            <v>195925</v>
          </cell>
          <cell r="L486">
            <v>305193</v>
          </cell>
          <cell r="M486">
            <v>1525875</v>
          </cell>
          <cell r="O486">
            <v>113154</v>
          </cell>
          <cell r="P486">
            <v>417821</v>
          </cell>
          <cell r="Q486">
            <v>163202</v>
          </cell>
          <cell r="R486">
            <v>62886</v>
          </cell>
          <cell r="S486">
            <v>757063</v>
          </cell>
          <cell r="U486">
            <v>577727</v>
          </cell>
          <cell r="V486">
            <v>133589</v>
          </cell>
          <cell r="W486">
            <v>711316</v>
          </cell>
          <cell r="AB486">
            <v>6.2633969999999995E-5</v>
          </cell>
          <cell r="AC486">
            <v>6.2691270000000005E-5</v>
          </cell>
          <cell r="AD486">
            <v>2170</v>
          </cell>
          <cell r="AF486">
            <v>219427</v>
          </cell>
          <cell r="AG486">
            <v>219399</v>
          </cell>
          <cell r="AH486">
            <v>28</v>
          </cell>
          <cell r="AI486">
            <v>-1</v>
          </cell>
          <cell r="AK486">
            <v>305193</v>
          </cell>
          <cell r="AL486">
            <v>-62886</v>
          </cell>
          <cell r="AM486">
            <v>133589</v>
          </cell>
          <cell r="AN486">
            <v>133594</v>
          </cell>
          <cell r="AO486">
            <v>121677</v>
          </cell>
          <cell r="AP486">
            <v>5943</v>
          </cell>
          <cell r="AQ486">
            <v>-10531</v>
          </cell>
          <cell r="AR486">
            <v>-8503</v>
          </cell>
          <cell r="AS486">
            <v>127</v>
          </cell>
        </row>
        <row r="487">
          <cell r="B487" t="str">
            <v>0497</v>
          </cell>
          <cell r="C487" t="str">
            <v>COAHOMA ISD</v>
          </cell>
          <cell r="D487">
            <v>3139778</v>
          </cell>
          <cell r="E487">
            <v>3332360</v>
          </cell>
          <cell r="F487">
            <v>5122322</v>
          </cell>
          <cell r="G487">
            <v>1882146</v>
          </cell>
          <cell r="I487">
            <v>13999</v>
          </cell>
          <cell r="J487">
            <v>1033862</v>
          </cell>
          <cell r="K487">
            <v>200343</v>
          </cell>
          <cell r="L487">
            <v>591458</v>
          </cell>
          <cell r="M487">
            <v>1839662</v>
          </cell>
          <cell r="O487">
            <v>115705</v>
          </cell>
          <cell r="P487">
            <v>427241</v>
          </cell>
          <cell r="Q487">
            <v>166882</v>
          </cell>
          <cell r="R487">
            <v>63317</v>
          </cell>
          <cell r="S487">
            <v>773145</v>
          </cell>
          <cell r="U487">
            <v>590752</v>
          </cell>
          <cell r="V487">
            <v>136874</v>
          </cell>
          <cell r="W487">
            <v>727626</v>
          </cell>
          <cell r="AB487">
            <v>5.7042871000000003E-5</v>
          </cell>
          <cell r="AC487">
            <v>6.410465E-5</v>
          </cell>
          <cell r="AD487">
            <v>267422</v>
          </cell>
          <cell r="AF487">
            <v>224374</v>
          </cell>
          <cell r="AG487">
            <v>224345</v>
          </cell>
          <cell r="AH487">
            <v>29</v>
          </cell>
          <cell r="AI487">
            <v>0</v>
          </cell>
          <cell r="AK487">
            <v>591458</v>
          </cell>
          <cell r="AL487">
            <v>-63317</v>
          </cell>
          <cell r="AM487">
            <v>136874</v>
          </cell>
          <cell r="AN487">
            <v>136877</v>
          </cell>
          <cell r="AO487">
            <v>131930</v>
          </cell>
          <cell r="AP487">
            <v>90702</v>
          </cell>
          <cell r="AQ487">
            <v>97158</v>
          </cell>
          <cell r="AR487">
            <v>56245</v>
          </cell>
          <cell r="AS487">
            <v>15229</v>
          </cell>
        </row>
        <row r="488">
          <cell r="B488" t="str">
            <v>0498</v>
          </cell>
          <cell r="C488" t="str">
            <v>COLDSPRING OAKHURST ISD</v>
          </cell>
          <cell r="D488">
            <v>5787617</v>
          </cell>
          <cell r="E488">
            <v>5219223</v>
          </cell>
          <cell r="F488">
            <v>8022704</v>
          </cell>
          <cell r="G488">
            <v>2947862</v>
          </cell>
          <cell r="I488">
            <v>21925</v>
          </cell>
          <cell r="J488">
            <v>1619259</v>
          </cell>
          <cell r="K488">
            <v>313781</v>
          </cell>
          <cell r="L488">
            <v>481203</v>
          </cell>
          <cell r="M488">
            <v>2436168</v>
          </cell>
          <cell r="O488">
            <v>181220</v>
          </cell>
          <cell r="P488">
            <v>669155</v>
          </cell>
          <cell r="Q488">
            <v>261374</v>
          </cell>
          <cell r="R488">
            <v>167260</v>
          </cell>
          <cell r="S488">
            <v>1279009</v>
          </cell>
          <cell r="U488">
            <v>925250</v>
          </cell>
          <cell r="V488">
            <v>158327</v>
          </cell>
          <cell r="W488">
            <v>1083577</v>
          </cell>
          <cell r="AB488">
            <v>1.0514829399999999E-4</v>
          </cell>
          <cell r="AC488">
            <v>1.0040225699999999E-4</v>
          </cell>
          <cell r="AD488">
            <v>-179728</v>
          </cell>
          <cell r="AF488">
            <v>351420</v>
          </cell>
          <cell r="AG488">
            <v>351375</v>
          </cell>
          <cell r="AH488">
            <v>45</v>
          </cell>
          <cell r="AI488">
            <v>2</v>
          </cell>
          <cell r="AK488">
            <v>481203</v>
          </cell>
          <cell r="AL488">
            <v>-167260</v>
          </cell>
          <cell r="AM488">
            <v>158327</v>
          </cell>
          <cell r="AN488">
            <v>158331</v>
          </cell>
          <cell r="AO488">
            <v>144372</v>
          </cell>
          <cell r="AP488">
            <v>15173</v>
          </cell>
          <cell r="AQ488">
            <v>15040</v>
          </cell>
          <cell r="AR488">
            <v>-8744</v>
          </cell>
          <cell r="AS488">
            <v>-10229</v>
          </cell>
        </row>
        <row r="489">
          <cell r="B489" t="str">
            <v>0499</v>
          </cell>
          <cell r="C489" t="str">
            <v>COLEMAN ISD</v>
          </cell>
          <cell r="D489">
            <v>2969246</v>
          </cell>
          <cell r="E489">
            <v>2653929</v>
          </cell>
          <cell r="F489">
            <v>4079475</v>
          </cell>
          <cell r="G489">
            <v>1498962</v>
          </cell>
          <cell r="I489">
            <v>11149</v>
          </cell>
          <cell r="J489">
            <v>823379</v>
          </cell>
          <cell r="K489">
            <v>159555</v>
          </cell>
          <cell r="L489">
            <v>143727</v>
          </cell>
          <cell r="M489">
            <v>1137810</v>
          </cell>
          <cell r="O489">
            <v>92149</v>
          </cell>
          <cell r="P489">
            <v>340259</v>
          </cell>
          <cell r="Q489">
            <v>132907</v>
          </cell>
          <cell r="R489">
            <v>288178</v>
          </cell>
          <cell r="S489">
            <v>853493</v>
          </cell>
          <cell r="U489">
            <v>470482</v>
          </cell>
          <cell r="V489">
            <v>6356</v>
          </cell>
          <cell r="W489">
            <v>476838</v>
          </cell>
          <cell r="AB489">
            <v>5.3944686E-5</v>
          </cell>
          <cell r="AC489">
            <v>5.1053671000000003E-5</v>
          </cell>
          <cell r="AD489">
            <v>-109480</v>
          </cell>
          <cell r="AF489">
            <v>178694</v>
          </cell>
          <cell r="AG489">
            <v>178671</v>
          </cell>
          <cell r="AH489">
            <v>23</v>
          </cell>
          <cell r="AI489">
            <v>0</v>
          </cell>
          <cell r="AK489">
            <v>143727</v>
          </cell>
          <cell r="AL489">
            <v>-288178</v>
          </cell>
          <cell r="AM489">
            <v>6356</v>
          </cell>
          <cell r="AN489">
            <v>6361</v>
          </cell>
          <cell r="AO489">
            <v>-14</v>
          </cell>
          <cell r="AP489">
            <v>-56870</v>
          </cell>
          <cell r="AQ489">
            <v>-47998</v>
          </cell>
          <cell r="AR489">
            <v>-39697</v>
          </cell>
          <cell r="AS489">
            <v>-6233</v>
          </cell>
        </row>
        <row r="490">
          <cell r="B490" t="str">
            <v>0325</v>
          </cell>
          <cell r="C490" t="str">
            <v>COLLEGE STATION ISD</v>
          </cell>
          <cell r="D490">
            <v>38800522</v>
          </cell>
          <cell r="E490">
            <v>37225409</v>
          </cell>
          <cell r="F490">
            <v>57220862</v>
          </cell>
          <cell r="G490">
            <v>21025233</v>
          </cell>
          <cell r="I490">
            <v>156380</v>
          </cell>
          <cell r="J490">
            <v>11549150</v>
          </cell>
          <cell r="K490">
            <v>2238003</v>
          </cell>
          <cell r="L490">
            <v>2858064</v>
          </cell>
          <cell r="M490">
            <v>16801597</v>
          </cell>
          <cell r="O490">
            <v>1292525</v>
          </cell>
          <cell r="P490">
            <v>4772655</v>
          </cell>
          <cell r="Q490">
            <v>1864217</v>
          </cell>
          <cell r="R490">
            <v>227103</v>
          </cell>
          <cell r="S490">
            <v>8156500</v>
          </cell>
          <cell r="U490">
            <v>6599223</v>
          </cell>
          <cell r="V490">
            <v>1057965</v>
          </cell>
          <cell r="W490">
            <v>7657188</v>
          </cell>
          <cell r="AB490">
            <v>7.04920255E-4</v>
          </cell>
          <cell r="AC490">
            <v>7.1610562699999996E-4</v>
          </cell>
          <cell r="AD490">
            <v>423579</v>
          </cell>
          <cell r="AF490">
            <v>2506456</v>
          </cell>
          <cell r="AG490">
            <v>2506137</v>
          </cell>
          <cell r="AH490">
            <v>319</v>
          </cell>
          <cell r="AI490">
            <v>-2</v>
          </cell>
          <cell r="AK490">
            <v>2858064</v>
          </cell>
          <cell r="AL490">
            <v>-227103</v>
          </cell>
          <cell r="AM490">
            <v>1057965</v>
          </cell>
          <cell r="AN490">
            <v>1057996</v>
          </cell>
          <cell r="AO490">
            <v>978348</v>
          </cell>
          <cell r="AP490">
            <v>217580</v>
          </cell>
          <cell r="AQ490">
            <v>181382</v>
          </cell>
          <cell r="AR490">
            <v>171515</v>
          </cell>
          <cell r="AS490">
            <v>24140</v>
          </cell>
        </row>
        <row r="491">
          <cell r="B491" t="str">
            <v>0500</v>
          </cell>
          <cell r="C491" t="str">
            <v>COLLINSVILLE ISD</v>
          </cell>
          <cell r="D491">
            <v>1461814</v>
          </cell>
          <cell r="E491">
            <v>1477265</v>
          </cell>
          <cell r="F491">
            <v>2270771</v>
          </cell>
          <cell r="G491">
            <v>834372</v>
          </cell>
          <cell r="I491">
            <v>6206</v>
          </cell>
          <cell r="J491">
            <v>458320</v>
          </cell>
          <cell r="K491">
            <v>88814</v>
          </cell>
          <cell r="L491">
            <v>335331</v>
          </cell>
          <cell r="M491">
            <v>888671</v>
          </cell>
          <cell r="O491">
            <v>51293</v>
          </cell>
          <cell r="P491">
            <v>189400</v>
          </cell>
          <cell r="Q491">
            <v>73980</v>
          </cell>
          <cell r="R491">
            <v>55165</v>
          </cell>
          <cell r="S491">
            <v>369838</v>
          </cell>
          <cell r="U491">
            <v>261886</v>
          </cell>
          <cell r="V491">
            <v>89094</v>
          </cell>
          <cell r="W491">
            <v>350980</v>
          </cell>
          <cell r="AB491">
            <v>2.6557946000000001E-5</v>
          </cell>
          <cell r="AC491">
            <v>2.8418164E-5</v>
          </cell>
          <cell r="AD491">
            <v>70445</v>
          </cell>
          <cell r="AF491">
            <v>99467</v>
          </cell>
          <cell r="AG491">
            <v>99454</v>
          </cell>
          <cell r="AH491">
            <v>13</v>
          </cell>
          <cell r="AI491">
            <v>-1</v>
          </cell>
          <cell r="AK491">
            <v>335331</v>
          </cell>
          <cell r="AL491">
            <v>-55165</v>
          </cell>
          <cell r="AM491">
            <v>89094</v>
          </cell>
          <cell r="AN491">
            <v>89096</v>
          </cell>
          <cell r="AO491">
            <v>84664</v>
          </cell>
          <cell r="AP491">
            <v>39724</v>
          </cell>
          <cell r="AQ491">
            <v>31191</v>
          </cell>
          <cell r="AR491">
            <v>31478</v>
          </cell>
          <cell r="AS491">
            <v>4013</v>
          </cell>
        </row>
        <row r="492">
          <cell r="B492" t="str">
            <v>0501</v>
          </cell>
          <cell r="C492" t="str">
            <v>COLMESNEIL ISD</v>
          </cell>
          <cell r="D492">
            <v>1118692</v>
          </cell>
          <cell r="E492">
            <v>1047944</v>
          </cell>
          <cell r="F492">
            <v>1610842</v>
          </cell>
          <cell r="G492">
            <v>591888</v>
          </cell>
          <cell r="I492">
            <v>4402</v>
          </cell>
          <cell r="J492">
            <v>325124</v>
          </cell>
          <cell r="K492">
            <v>63003</v>
          </cell>
          <cell r="L492">
            <v>121842</v>
          </cell>
          <cell r="M492">
            <v>514371</v>
          </cell>
          <cell r="O492">
            <v>36386</v>
          </cell>
          <cell r="P492">
            <v>134356</v>
          </cell>
          <cell r="Q492">
            <v>52480</v>
          </cell>
          <cell r="R492">
            <v>52744</v>
          </cell>
          <cell r="S492">
            <v>275966</v>
          </cell>
          <cell r="U492">
            <v>185777</v>
          </cell>
          <cell r="V492">
            <v>31646</v>
          </cell>
          <cell r="W492">
            <v>217423</v>
          </cell>
          <cell r="AB492">
            <v>2.0324174E-5</v>
          </cell>
          <cell r="AC492">
            <v>2.0159305999999998E-5</v>
          </cell>
          <cell r="AD492">
            <v>-6243</v>
          </cell>
          <cell r="AF492">
            <v>70560</v>
          </cell>
          <cell r="AG492">
            <v>70551</v>
          </cell>
          <cell r="AH492">
            <v>9</v>
          </cell>
          <cell r="AI492">
            <v>-1</v>
          </cell>
          <cell r="AK492">
            <v>121842</v>
          </cell>
          <cell r="AL492">
            <v>-52744</v>
          </cell>
          <cell r="AM492">
            <v>31646</v>
          </cell>
          <cell r="AN492">
            <v>31646</v>
          </cell>
          <cell r="AO492">
            <v>27829</v>
          </cell>
          <cell r="AP492">
            <v>-3897</v>
          </cell>
          <cell r="AQ492">
            <v>8989</v>
          </cell>
          <cell r="AR492">
            <v>4886</v>
          </cell>
          <cell r="AS492">
            <v>-355</v>
          </cell>
        </row>
        <row r="493">
          <cell r="B493" t="str">
            <v>0502</v>
          </cell>
          <cell r="C493" t="str">
            <v>COLORADO ISD</v>
          </cell>
          <cell r="D493">
            <v>3305767</v>
          </cell>
          <cell r="E493">
            <v>2554274</v>
          </cell>
          <cell r="F493">
            <v>3926290</v>
          </cell>
          <cell r="G493">
            <v>1442676</v>
          </cell>
          <cell r="I493">
            <v>10730</v>
          </cell>
          <cell r="J493">
            <v>792461</v>
          </cell>
          <cell r="K493">
            <v>153564</v>
          </cell>
          <cell r="L493">
            <v>201515</v>
          </cell>
          <cell r="M493">
            <v>1158270</v>
          </cell>
          <cell r="O493">
            <v>88688</v>
          </cell>
          <cell r="P493">
            <v>327482</v>
          </cell>
          <cell r="Q493">
            <v>127916</v>
          </cell>
          <cell r="R493">
            <v>406601</v>
          </cell>
          <cell r="S493">
            <v>950687</v>
          </cell>
          <cell r="U493">
            <v>452815</v>
          </cell>
          <cell r="V493">
            <v>22445</v>
          </cell>
          <cell r="W493">
            <v>475260</v>
          </cell>
          <cell r="AB493">
            <v>6.0058532000000002E-5</v>
          </cell>
          <cell r="AC493">
            <v>4.9136593999999997E-5</v>
          </cell>
          <cell r="AD493">
            <v>-413603</v>
          </cell>
          <cell r="AF493">
            <v>171984</v>
          </cell>
          <cell r="AG493">
            <v>171962</v>
          </cell>
          <cell r="AH493">
            <v>22</v>
          </cell>
          <cell r="AI493">
            <v>-1</v>
          </cell>
          <cell r="AK493">
            <v>201515</v>
          </cell>
          <cell r="AL493">
            <v>-406601</v>
          </cell>
          <cell r="AM493">
            <v>22445</v>
          </cell>
          <cell r="AN493">
            <v>22447</v>
          </cell>
          <cell r="AO493">
            <v>13247</v>
          </cell>
          <cell r="AP493">
            <v>-74386</v>
          </cell>
          <cell r="AQ493">
            <v>-76715</v>
          </cell>
          <cell r="AR493">
            <v>-66127</v>
          </cell>
          <cell r="AS493">
            <v>-23552</v>
          </cell>
        </row>
        <row r="494">
          <cell r="B494" t="str">
            <v>1284</v>
          </cell>
          <cell r="C494" t="str">
            <v>COLUMBIA BRAZORIA ISD</v>
          </cell>
          <cell r="D494">
            <v>10256829</v>
          </cell>
          <cell r="E494">
            <v>9318887</v>
          </cell>
          <cell r="F494">
            <v>14324483</v>
          </cell>
          <cell r="G494">
            <v>5263388</v>
          </cell>
          <cell r="I494">
            <v>39148</v>
          </cell>
          <cell r="J494">
            <v>2891176</v>
          </cell>
          <cell r="K494">
            <v>560254</v>
          </cell>
          <cell r="L494">
            <v>1057647</v>
          </cell>
          <cell r="M494">
            <v>4548225</v>
          </cell>
          <cell r="O494">
            <v>323567</v>
          </cell>
          <cell r="P494">
            <v>1194771</v>
          </cell>
          <cell r="Q494">
            <v>466682</v>
          </cell>
          <cell r="R494">
            <v>225899</v>
          </cell>
          <cell r="S494">
            <v>2210919</v>
          </cell>
          <cell r="U494">
            <v>1652028</v>
          </cell>
          <cell r="V494">
            <v>377223</v>
          </cell>
          <cell r="W494">
            <v>2029251</v>
          </cell>
          <cell r="AB494">
            <v>1.8634406200000001E-4</v>
          </cell>
          <cell r="AC494">
            <v>1.79267541E-4</v>
          </cell>
          <cell r="AD494">
            <v>-267981</v>
          </cell>
          <cell r="AF494">
            <v>627458</v>
          </cell>
          <cell r="AG494">
            <v>627378</v>
          </cell>
          <cell r="AH494">
            <v>80</v>
          </cell>
          <cell r="AI494">
            <v>2</v>
          </cell>
          <cell r="AK494">
            <v>1057647</v>
          </cell>
          <cell r="AL494">
            <v>-225899</v>
          </cell>
          <cell r="AM494">
            <v>377223</v>
          </cell>
          <cell r="AN494">
            <v>377229</v>
          </cell>
          <cell r="AO494">
            <v>350390</v>
          </cell>
          <cell r="AP494">
            <v>84968</v>
          </cell>
          <cell r="AQ494">
            <v>32232</v>
          </cell>
          <cell r="AR494">
            <v>2186</v>
          </cell>
          <cell r="AS494">
            <v>-15257</v>
          </cell>
        </row>
        <row r="495">
          <cell r="B495" t="str">
            <v>0503</v>
          </cell>
          <cell r="C495" t="str">
            <v>COLUMBUS ISD</v>
          </cell>
          <cell r="D495">
            <v>4395245</v>
          </cell>
          <cell r="E495">
            <v>4137744</v>
          </cell>
          <cell r="F495">
            <v>6360314</v>
          </cell>
          <cell r="G495">
            <v>2337034</v>
          </cell>
          <cell r="I495">
            <v>17382</v>
          </cell>
          <cell r="J495">
            <v>1283731</v>
          </cell>
          <cell r="K495">
            <v>248762</v>
          </cell>
          <cell r="L495">
            <v>258692</v>
          </cell>
          <cell r="M495">
            <v>1808567</v>
          </cell>
          <cell r="O495">
            <v>143669</v>
          </cell>
          <cell r="P495">
            <v>530499</v>
          </cell>
          <cell r="Q495">
            <v>207215</v>
          </cell>
          <cell r="R495">
            <v>135055</v>
          </cell>
          <cell r="S495">
            <v>1016438</v>
          </cell>
          <cell r="U495">
            <v>733528</v>
          </cell>
          <cell r="V495">
            <v>100050</v>
          </cell>
          <cell r="W495">
            <v>833578</v>
          </cell>
          <cell r="AB495">
            <v>7.9851944999999997E-5</v>
          </cell>
          <cell r="AC495">
            <v>7.9597829999999994E-5</v>
          </cell>
          <cell r="AD495">
            <v>-9623</v>
          </cell>
          <cell r="AF495">
            <v>278602</v>
          </cell>
          <cell r="AG495">
            <v>278566</v>
          </cell>
          <cell r="AH495">
            <v>36</v>
          </cell>
          <cell r="AI495">
            <v>1</v>
          </cell>
          <cell r="AK495">
            <v>258692</v>
          </cell>
          <cell r="AL495">
            <v>-135055</v>
          </cell>
          <cell r="AM495">
            <v>100050</v>
          </cell>
          <cell r="AN495">
            <v>100053</v>
          </cell>
          <cell r="AO495">
            <v>88133</v>
          </cell>
          <cell r="AP495">
            <v>-25233</v>
          </cell>
          <cell r="AQ495">
            <v>-27869</v>
          </cell>
          <cell r="AR495">
            <v>-10903</v>
          </cell>
          <cell r="AS495">
            <v>-544</v>
          </cell>
        </row>
        <row r="496">
          <cell r="B496" t="str">
            <v>1796</v>
          </cell>
          <cell r="C496" t="str">
            <v>COMAL ISD</v>
          </cell>
          <cell r="D496">
            <v>47342281</v>
          </cell>
          <cell r="E496">
            <v>56903033</v>
          </cell>
          <cell r="F496">
            <v>87468228</v>
          </cell>
          <cell r="G496">
            <v>32139325</v>
          </cell>
          <cell r="I496">
            <v>239044</v>
          </cell>
          <cell r="J496">
            <v>17654115</v>
          </cell>
          <cell r="K496">
            <v>3421028</v>
          </cell>
          <cell r="L496">
            <v>12733967</v>
          </cell>
          <cell r="M496">
            <v>34048154</v>
          </cell>
          <cell r="O496">
            <v>1975764</v>
          </cell>
          <cell r="P496">
            <v>7295516</v>
          </cell>
          <cell r="Q496">
            <v>2849656</v>
          </cell>
          <cell r="R496">
            <v>373</v>
          </cell>
          <cell r="S496">
            <v>12121309</v>
          </cell>
          <cell r="U496">
            <v>10087620</v>
          </cell>
          <cell r="V496">
            <v>3772650</v>
          </cell>
          <cell r="W496">
            <v>13860270</v>
          </cell>
          <cell r="AB496">
            <v>8.6010525399999997E-4</v>
          </cell>
          <cell r="AC496">
            <v>1.0946443059999999E-3</v>
          </cell>
          <cell r="AD496">
            <v>8881754</v>
          </cell>
          <cell r="AF496">
            <v>3831387</v>
          </cell>
          <cell r="AG496">
            <v>3830899</v>
          </cell>
          <cell r="AH496">
            <v>488</v>
          </cell>
          <cell r="AI496">
            <v>2</v>
          </cell>
          <cell r="AK496">
            <v>12733967</v>
          </cell>
          <cell r="AL496">
            <v>-373</v>
          </cell>
          <cell r="AM496">
            <v>3772650</v>
          </cell>
          <cell r="AN496">
            <v>3772675</v>
          </cell>
          <cell r="AO496">
            <v>3586340</v>
          </cell>
          <cell r="AP496">
            <v>1787414</v>
          </cell>
          <cell r="AQ496">
            <v>1572716</v>
          </cell>
          <cell r="AR496">
            <v>1508649</v>
          </cell>
          <cell r="AS496">
            <v>505800</v>
          </cell>
        </row>
        <row r="497">
          <cell r="B497" t="str">
            <v>0504</v>
          </cell>
          <cell r="C497" t="str">
            <v>COMANCHE ISD</v>
          </cell>
          <cell r="D497">
            <v>3647533</v>
          </cell>
          <cell r="E497">
            <v>3284181</v>
          </cell>
          <cell r="F497">
            <v>5048263</v>
          </cell>
          <cell r="G497">
            <v>1854934</v>
          </cell>
          <cell r="I497">
            <v>13796</v>
          </cell>
          <cell r="J497">
            <v>1018914</v>
          </cell>
          <cell r="K497">
            <v>197446</v>
          </cell>
          <cell r="L497">
            <v>451225</v>
          </cell>
          <cell r="M497">
            <v>1681381</v>
          </cell>
          <cell r="O497">
            <v>114032</v>
          </cell>
          <cell r="P497">
            <v>421064</v>
          </cell>
          <cell r="Q497">
            <v>164469</v>
          </cell>
          <cell r="R497">
            <v>229226</v>
          </cell>
          <cell r="S497">
            <v>928791</v>
          </cell>
          <cell r="U497">
            <v>582211</v>
          </cell>
          <cell r="V497">
            <v>139307</v>
          </cell>
          <cell r="W497">
            <v>721518</v>
          </cell>
          <cell r="AB497">
            <v>6.6267666000000003E-5</v>
          </cell>
          <cell r="AC497">
            <v>6.3177823999999996E-5</v>
          </cell>
          <cell r="AD497">
            <v>-117009</v>
          </cell>
          <cell r="AF497">
            <v>221130</v>
          </cell>
          <cell r="AG497">
            <v>221102</v>
          </cell>
          <cell r="AH497">
            <v>28</v>
          </cell>
          <cell r="AI497">
            <v>2</v>
          </cell>
          <cell r="AK497">
            <v>451225</v>
          </cell>
          <cell r="AL497">
            <v>-229226</v>
          </cell>
          <cell r="AM497">
            <v>139307</v>
          </cell>
          <cell r="AN497">
            <v>139306</v>
          </cell>
          <cell r="AO497">
            <v>129458</v>
          </cell>
          <cell r="AP497">
            <v>17561</v>
          </cell>
          <cell r="AQ497">
            <v>-41338</v>
          </cell>
          <cell r="AR497">
            <v>-16325</v>
          </cell>
          <cell r="AS497">
            <v>-6663</v>
          </cell>
        </row>
        <row r="498">
          <cell r="B498" t="str">
            <v>0505</v>
          </cell>
          <cell r="C498" t="str">
            <v>COMFORT ISD</v>
          </cell>
          <cell r="D498">
            <v>3794471</v>
          </cell>
          <cell r="E498">
            <v>3259081</v>
          </cell>
          <cell r="F498">
            <v>5009681</v>
          </cell>
          <cell r="G498">
            <v>1840757</v>
          </cell>
          <cell r="I498">
            <v>13691</v>
          </cell>
          <cell r="J498">
            <v>1011127</v>
          </cell>
          <cell r="K498">
            <v>195937</v>
          </cell>
          <cell r="L498">
            <v>310987</v>
          </cell>
          <cell r="M498">
            <v>1531742</v>
          </cell>
          <cell r="O498">
            <v>113160</v>
          </cell>
          <cell r="P498">
            <v>417846</v>
          </cell>
          <cell r="Q498">
            <v>163212</v>
          </cell>
          <cell r="R498">
            <v>230679</v>
          </cell>
          <cell r="S498">
            <v>924897</v>
          </cell>
          <cell r="U498">
            <v>577761</v>
          </cell>
          <cell r="V498">
            <v>108933</v>
          </cell>
          <cell r="W498">
            <v>686694</v>
          </cell>
          <cell r="AB498">
            <v>6.8937204000000006E-5</v>
          </cell>
          <cell r="AC498">
            <v>6.2694984000000005E-5</v>
          </cell>
          <cell r="AD498">
            <v>-236386</v>
          </cell>
          <cell r="AF498">
            <v>219440</v>
          </cell>
          <cell r="AG498">
            <v>219412</v>
          </cell>
          <cell r="AH498">
            <v>28</v>
          </cell>
          <cell r="AI498">
            <v>1</v>
          </cell>
          <cell r="AK498">
            <v>310987</v>
          </cell>
          <cell r="AL498">
            <v>-230679</v>
          </cell>
          <cell r="AM498">
            <v>108933</v>
          </cell>
          <cell r="AN498">
            <v>108937</v>
          </cell>
          <cell r="AO498">
            <v>95959</v>
          </cell>
          <cell r="AP498">
            <v>-28508</v>
          </cell>
          <cell r="AQ498">
            <v>-41052</v>
          </cell>
          <cell r="AR498">
            <v>-41571</v>
          </cell>
          <cell r="AS498">
            <v>-13457</v>
          </cell>
        </row>
        <row r="499">
          <cell r="B499" t="str">
            <v>0506</v>
          </cell>
          <cell r="C499" t="str">
            <v>COMMERCE ISD</v>
          </cell>
          <cell r="D499">
            <v>5977723</v>
          </cell>
          <cell r="E499">
            <v>5543958</v>
          </cell>
          <cell r="F499">
            <v>8521869</v>
          </cell>
          <cell r="G499">
            <v>3131275</v>
          </cell>
          <cell r="I499">
            <v>23290</v>
          </cell>
          <cell r="J499">
            <v>1720008</v>
          </cell>
          <cell r="K499">
            <v>333304</v>
          </cell>
          <cell r="L499">
            <v>267241</v>
          </cell>
          <cell r="M499">
            <v>2343843</v>
          </cell>
          <cell r="O499">
            <v>192495</v>
          </cell>
          <cell r="P499">
            <v>710789</v>
          </cell>
          <cell r="Q499">
            <v>277637</v>
          </cell>
          <cell r="R499">
            <v>99196</v>
          </cell>
          <cell r="S499">
            <v>1280117</v>
          </cell>
          <cell r="U499">
            <v>982818</v>
          </cell>
          <cell r="V499">
            <v>104387</v>
          </cell>
          <cell r="W499">
            <v>1087205</v>
          </cell>
          <cell r="AB499">
            <v>1.0860209999999999E-4</v>
          </cell>
          <cell r="AC499">
            <v>1.0664918499999999E-4</v>
          </cell>
          <cell r="AD499">
            <v>-73955</v>
          </cell>
          <cell r="AF499">
            <v>373285</v>
          </cell>
          <cell r="AG499">
            <v>373237</v>
          </cell>
          <cell r="AH499">
            <v>48</v>
          </cell>
          <cell r="AI499">
            <v>0</v>
          </cell>
          <cell r="AK499">
            <v>267241</v>
          </cell>
          <cell r="AL499">
            <v>-99196</v>
          </cell>
          <cell r="AM499">
            <v>104387</v>
          </cell>
          <cell r="AN499">
            <v>104391</v>
          </cell>
          <cell r="AO499">
            <v>93542</v>
          </cell>
          <cell r="AP499">
            <v>-6659</v>
          </cell>
          <cell r="AQ499">
            <v>-4898</v>
          </cell>
          <cell r="AR499">
            <v>-14120</v>
          </cell>
          <cell r="AS499">
            <v>-4211</v>
          </cell>
        </row>
        <row r="500">
          <cell r="B500" t="str">
            <v>1882</v>
          </cell>
          <cell r="C500" t="str">
            <v>COMMUNITY ISD</v>
          </cell>
          <cell r="D500">
            <v>6453405</v>
          </cell>
          <cell r="E500">
            <v>6730588</v>
          </cell>
          <cell r="F500">
            <v>10345891</v>
          </cell>
          <cell r="G500">
            <v>3801494</v>
          </cell>
          <cell r="I500">
            <v>28274</v>
          </cell>
          <cell r="J500">
            <v>2088159</v>
          </cell>
          <cell r="K500">
            <v>404645</v>
          </cell>
          <cell r="L500">
            <v>1371108</v>
          </cell>
          <cell r="M500">
            <v>3892186</v>
          </cell>
          <cell r="O500">
            <v>233697</v>
          </cell>
          <cell r="P500">
            <v>862926</v>
          </cell>
          <cell r="Q500">
            <v>337062</v>
          </cell>
          <cell r="R500">
            <v>122812</v>
          </cell>
          <cell r="S500">
            <v>1556497</v>
          </cell>
          <cell r="U500">
            <v>1193181</v>
          </cell>
          <cell r="V500">
            <v>406816</v>
          </cell>
          <cell r="W500">
            <v>1599997</v>
          </cell>
          <cell r="AB500">
            <v>1.1724418600000001E-4</v>
          </cell>
          <cell r="AC500">
            <v>1.2947639900000001E-4</v>
          </cell>
          <cell r="AD500">
            <v>463221</v>
          </cell>
          <cell r="AF500">
            <v>453183</v>
          </cell>
          <cell r="AG500">
            <v>453125</v>
          </cell>
          <cell r="AH500">
            <v>58</v>
          </cell>
          <cell r="AI500">
            <v>0</v>
          </cell>
          <cell r="AK500">
            <v>1371108</v>
          </cell>
          <cell r="AL500">
            <v>-122812</v>
          </cell>
          <cell r="AM500">
            <v>406816</v>
          </cell>
          <cell r="AN500">
            <v>406822</v>
          </cell>
          <cell r="AO500">
            <v>392818</v>
          </cell>
          <cell r="AP500">
            <v>237999</v>
          </cell>
          <cell r="AQ500">
            <v>128736</v>
          </cell>
          <cell r="AR500">
            <v>55538</v>
          </cell>
          <cell r="AS500">
            <v>26383</v>
          </cell>
        </row>
        <row r="501">
          <cell r="B501" t="str">
            <v>1008</v>
          </cell>
          <cell r="C501" t="str">
            <v>COMO PICKTON ISD</v>
          </cell>
          <cell r="D501">
            <v>2343735</v>
          </cell>
          <cell r="E501">
            <v>2072095</v>
          </cell>
          <cell r="F501">
            <v>3185111</v>
          </cell>
          <cell r="G501">
            <v>1170337</v>
          </cell>
          <cell r="I501">
            <v>8705</v>
          </cell>
          <cell r="J501">
            <v>642866</v>
          </cell>
          <cell r="K501">
            <v>124575</v>
          </cell>
          <cell r="L501">
            <v>102599</v>
          </cell>
          <cell r="M501">
            <v>878745</v>
          </cell>
          <cell r="O501">
            <v>71946</v>
          </cell>
          <cell r="P501">
            <v>265662</v>
          </cell>
          <cell r="Q501">
            <v>103769</v>
          </cell>
          <cell r="R501">
            <v>177232</v>
          </cell>
          <cell r="S501">
            <v>618609</v>
          </cell>
          <cell r="U501">
            <v>367336</v>
          </cell>
          <cell r="V501">
            <v>13368</v>
          </cell>
          <cell r="W501">
            <v>380704</v>
          </cell>
          <cell r="AB501">
            <v>4.2580519999999998E-5</v>
          </cell>
          <cell r="AC501">
            <v>3.9860912999999999E-5</v>
          </cell>
          <cell r="AD501">
            <v>-102989</v>
          </cell>
          <cell r="AF501">
            <v>139518</v>
          </cell>
          <cell r="AG501">
            <v>139500</v>
          </cell>
          <cell r="AH501">
            <v>18</v>
          </cell>
          <cell r="AI501">
            <v>-2</v>
          </cell>
          <cell r="AK501">
            <v>102599</v>
          </cell>
          <cell r="AL501">
            <v>-177232</v>
          </cell>
          <cell r="AM501">
            <v>13368</v>
          </cell>
          <cell r="AN501">
            <v>13368</v>
          </cell>
          <cell r="AO501">
            <v>8174</v>
          </cell>
          <cell r="AP501">
            <v>-39506</v>
          </cell>
          <cell r="AQ501">
            <v>-32088</v>
          </cell>
          <cell r="AR501">
            <v>-18718</v>
          </cell>
          <cell r="AS501">
            <v>-5863</v>
          </cell>
        </row>
        <row r="502">
          <cell r="B502" t="str">
            <v>0508</v>
          </cell>
          <cell r="C502" t="str">
            <v>COMSTOCK ISD</v>
          </cell>
          <cell r="D502">
            <v>716700</v>
          </cell>
          <cell r="E502">
            <v>665866</v>
          </cell>
          <cell r="F502">
            <v>1023533</v>
          </cell>
          <cell r="G502">
            <v>376087</v>
          </cell>
          <cell r="I502">
            <v>2797</v>
          </cell>
          <cell r="J502">
            <v>206584</v>
          </cell>
          <cell r="K502">
            <v>40032</v>
          </cell>
          <cell r="L502">
            <v>47576</v>
          </cell>
          <cell r="M502">
            <v>296989</v>
          </cell>
          <cell r="O502">
            <v>23120</v>
          </cell>
          <cell r="P502">
            <v>85370</v>
          </cell>
          <cell r="Q502">
            <v>33346</v>
          </cell>
          <cell r="R502">
            <v>15690</v>
          </cell>
          <cell r="S502">
            <v>157526</v>
          </cell>
          <cell r="U502">
            <v>118043</v>
          </cell>
          <cell r="V502">
            <v>18740</v>
          </cell>
          <cell r="W502">
            <v>136783</v>
          </cell>
          <cell r="AB502">
            <v>1.3020865E-5</v>
          </cell>
          <cell r="AC502">
            <v>1.2809273000000001E-5</v>
          </cell>
          <cell r="AD502">
            <v>-8013</v>
          </cell>
          <cell r="AF502">
            <v>44834</v>
          </cell>
          <cell r="AG502">
            <v>44828</v>
          </cell>
          <cell r="AH502">
            <v>6</v>
          </cell>
          <cell r="AI502">
            <v>0</v>
          </cell>
          <cell r="AK502">
            <v>47576</v>
          </cell>
          <cell r="AL502">
            <v>-15690</v>
          </cell>
          <cell r="AM502">
            <v>18740</v>
          </cell>
          <cell r="AN502">
            <v>18740</v>
          </cell>
          <cell r="AO502">
            <v>17189</v>
          </cell>
          <cell r="AP502">
            <v>1230</v>
          </cell>
          <cell r="AQ502">
            <v>-3092</v>
          </cell>
          <cell r="AR502">
            <v>-1728</v>
          </cell>
          <cell r="AS502">
            <v>-453</v>
          </cell>
        </row>
        <row r="503">
          <cell r="B503" t="str">
            <v>1583</v>
          </cell>
          <cell r="C503" t="str">
            <v>CONNALLY CONS ISD</v>
          </cell>
          <cell r="D503">
            <v>7542163</v>
          </cell>
          <cell r="E503">
            <v>7353428</v>
          </cell>
          <cell r="F503">
            <v>11303288</v>
          </cell>
          <cell r="G503">
            <v>4153280</v>
          </cell>
          <cell r="I503">
            <v>30891</v>
          </cell>
          <cell r="J503">
            <v>2281395</v>
          </cell>
          <cell r="K503">
            <v>442090</v>
          </cell>
          <cell r="L503">
            <v>428260</v>
          </cell>
          <cell r="M503">
            <v>3182636</v>
          </cell>
          <cell r="O503">
            <v>255323</v>
          </cell>
          <cell r="P503">
            <v>942780</v>
          </cell>
          <cell r="Q503">
            <v>368253</v>
          </cell>
          <cell r="R503">
            <v>146528</v>
          </cell>
          <cell r="S503">
            <v>1712884</v>
          </cell>
          <cell r="U503">
            <v>1303596</v>
          </cell>
          <cell r="V503">
            <v>137895</v>
          </cell>
          <cell r="W503">
            <v>1441491</v>
          </cell>
          <cell r="AB503">
            <v>1.3702453699999999E-4</v>
          </cell>
          <cell r="AC503">
            <v>1.4145798599999999E-4</v>
          </cell>
          <cell r="AD503">
            <v>167890</v>
          </cell>
          <cell r="AF503">
            <v>495120</v>
          </cell>
          <cell r="AG503">
            <v>495057</v>
          </cell>
          <cell r="AH503">
            <v>63</v>
          </cell>
          <cell r="AI503">
            <v>0</v>
          </cell>
          <cell r="AK503">
            <v>428260</v>
          </cell>
          <cell r="AL503">
            <v>-146528</v>
          </cell>
          <cell r="AM503">
            <v>137895</v>
          </cell>
          <cell r="AN503">
            <v>137900</v>
          </cell>
          <cell r="AO503">
            <v>123394</v>
          </cell>
          <cell r="AP503">
            <v>-9726</v>
          </cell>
          <cell r="AQ503">
            <v>3270</v>
          </cell>
          <cell r="AR503">
            <v>17329</v>
          </cell>
          <cell r="AS503">
            <v>9565</v>
          </cell>
        </row>
        <row r="504">
          <cell r="B504" t="str">
            <v>0509</v>
          </cell>
          <cell r="C504" t="str">
            <v>CONROE ISD</v>
          </cell>
          <cell r="D504">
            <v>172789144</v>
          </cell>
          <cell r="E504">
            <v>169824823</v>
          </cell>
          <cell r="F504">
            <v>261045423</v>
          </cell>
          <cell r="G504">
            <v>95918529</v>
          </cell>
          <cell r="I504">
            <v>713416</v>
          </cell>
          <cell r="J504">
            <v>52688000</v>
          </cell>
          <cell r="K504">
            <v>10209920</v>
          </cell>
          <cell r="L504">
            <v>19433674</v>
          </cell>
          <cell r="M504">
            <v>83045010</v>
          </cell>
          <cell r="O504">
            <v>5896587</v>
          </cell>
          <cell r="P504">
            <v>21773174</v>
          </cell>
          <cell r="Q504">
            <v>8504683</v>
          </cell>
          <cell r="R504">
            <v>1930</v>
          </cell>
          <cell r="S504">
            <v>36176374</v>
          </cell>
          <cell r="U504">
            <v>30106099</v>
          </cell>
          <cell r="V504">
            <v>7202050</v>
          </cell>
          <cell r="W504">
            <v>37308149</v>
          </cell>
          <cell r="AB504">
            <v>3.139199225E-3</v>
          </cell>
          <cell r="AC504">
            <v>3.2669220749999999E-3</v>
          </cell>
          <cell r="AD504">
            <v>4836734</v>
          </cell>
          <cell r="AF504">
            <v>11434621</v>
          </cell>
          <cell r="AG504">
            <v>11433164</v>
          </cell>
          <cell r="AH504">
            <v>1457</v>
          </cell>
          <cell r="AI504">
            <v>1</v>
          </cell>
          <cell r="AK504">
            <v>19433674</v>
          </cell>
          <cell r="AL504">
            <v>-1930</v>
          </cell>
          <cell r="AM504">
            <v>7202050</v>
          </cell>
          <cell r="AN504">
            <v>7202173</v>
          </cell>
          <cell r="AO504">
            <v>6755920</v>
          </cell>
          <cell r="AP504">
            <v>2431319</v>
          </cell>
          <cell r="AQ504">
            <v>1722063</v>
          </cell>
          <cell r="AR504">
            <v>1044759</v>
          </cell>
          <cell r="AS504">
            <v>275510</v>
          </cell>
        </row>
        <row r="505">
          <cell r="B505" t="str">
            <v>0511</v>
          </cell>
          <cell r="C505" t="str">
            <v>COOLIDGE ISD</v>
          </cell>
          <cell r="D505">
            <v>1067126</v>
          </cell>
          <cell r="E505">
            <v>997507</v>
          </cell>
          <cell r="F505">
            <v>1533313</v>
          </cell>
          <cell r="G505">
            <v>563401</v>
          </cell>
          <cell r="I505">
            <v>4190</v>
          </cell>
          <cell r="J505">
            <v>309476</v>
          </cell>
          <cell r="K505">
            <v>59970</v>
          </cell>
          <cell r="L505">
            <v>121280</v>
          </cell>
          <cell r="M505">
            <v>494916</v>
          </cell>
          <cell r="O505">
            <v>34635</v>
          </cell>
          <cell r="P505">
            <v>127890</v>
          </cell>
          <cell r="Q505">
            <v>49954</v>
          </cell>
          <cell r="R505">
            <v>18769</v>
          </cell>
          <cell r="S505">
            <v>231248</v>
          </cell>
          <cell r="U505">
            <v>176835</v>
          </cell>
          <cell r="V505">
            <v>41515</v>
          </cell>
          <cell r="W505">
            <v>218350</v>
          </cell>
          <cell r="AB505">
            <v>1.9387327E-5</v>
          </cell>
          <cell r="AC505">
            <v>1.9189054E-5</v>
          </cell>
          <cell r="AD505">
            <v>-7508</v>
          </cell>
          <cell r="AF505">
            <v>67164</v>
          </cell>
          <cell r="AG505">
            <v>67155</v>
          </cell>
          <cell r="AH505">
            <v>9</v>
          </cell>
          <cell r="AI505">
            <v>0</v>
          </cell>
          <cell r="AK505">
            <v>121280</v>
          </cell>
          <cell r="AL505">
            <v>-18769</v>
          </cell>
          <cell r="AM505">
            <v>41515</v>
          </cell>
          <cell r="AN505">
            <v>41516</v>
          </cell>
          <cell r="AO505">
            <v>38529</v>
          </cell>
          <cell r="AP505">
            <v>9660</v>
          </cell>
          <cell r="AQ505">
            <v>7257</v>
          </cell>
          <cell r="AR505">
            <v>5974</v>
          </cell>
          <cell r="AS505">
            <v>-425</v>
          </cell>
        </row>
        <row r="506">
          <cell r="B506" t="str">
            <v>0513</v>
          </cell>
          <cell r="C506" t="str">
            <v>COOPER ISD</v>
          </cell>
          <cell r="D506">
            <v>2158221</v>
          </cell>
          <cell r="E506">
            <v>1994123</v>
          </cell>
          <cell r="F506">
            <v>3065257</v>
          </cell>
          <cell r="G506">
            <v>1126298</v>
          </cell>
          <cell r="I506">
            <v>8377</v>
          </cell>
          <cell r="J506">
            <v>618675</v>
          </cell>
          <cell r="K506">
            <v>119887</v>
          </cell>
          <cell r="L506">
            <v>98055</v>
          </cell>
          <cell r="M506">
            <v>844994</v>
          </cell>
          <cell r="O506">
            <v>69239</v>
          </cell>
          <cell r="P506">
            <v>255666</v>
          </cell>
          <cell r="Q506">
            <v>99864</v>
          </cell>
          <cell r="R506">
            <v>27120</v>
          </cell>
          <cell r="S506">
            <v>451889</v>
          </cell>
          <cell r="U506">
            <v>353513</v>
          </cell>
          <cell r="V506">
            <v>38835</v>
          </cell>
          <cell r="W506">
            <v>392348</v>
          </cell>
          <cell r="AB506">
            <v>3.9210128000000003E-5</v>
          </cell>
          <cell r="AC506">
            <v>3.8360964999999998E-5</v>
          </cell>
          <cell r="AD506">
            <v>-32157</v>
          </cell>
          <cell r="AF506">
            <v>134268</v>
          </cell>
          <cell r="AG506">
            <v>134251</v>
          </cell>
          <cell r="AH506">
            <v>17</v>
          </cell>
          <cell r="AI506">
            <v>0</v>
          </cell>
          <cell r="AK506">
            <v>98055</v>
          </cell>
          <cell r="AL506">
            <v>-27120</v>
          </cell>
          <cell r="AM506">
            <v>38835</v>
          </cell>
          <cell r="AN506">
            <v>38838</v>
          </cell>
          <cell r="AO506">
            <v>35641</v>
          </cell>
          <cell r="AP506">
            <v>4354</v>
          </cell>
          <cell r="AQ506">
            <v>-1212</v>
          </cell>
          <cell r="AR506">
            <v>-4858</v>
          </cell>
          <cell r="AS506">
            <v>-1828</v>
          </cell>
        </row>
        <row r="507">
          <cell r="B507" t="str">
            <v>1692</v>
          </cell>
          <cell r="C507" t="str">
            <v>COPPELL ISD</v>
          </cell>
          <cell r="D507">
            <v>37268874</v>
          </cell>
          <cell r="E507">
            <v>37026811</v>
          </cell>
          <cell r="F507">
            <v>56915587</v>
          </cell>
          <cell r="G507">
            <v>20913063</v>
          </cell>
          <cell r="I507">
            <v>155546</v>
          </cell>
          <cell r="J507">
            <v>11487535</v>
          </cell>
          <cell r="K507">
            <v>2226063</v>
          </cell>
          <cell r="L507">
            <v>3540015</v>
          </cell>
          <cell r="M507">
            <v>17409159</v>
          </cell>
          <cell r="O507">
            <v>1285630</v>
          </cell>
          <cell r="P507">
            <v>4747193</v>
          </cell>
          <cell r="Q507">
            <v>1854271</v>
          </cell>
          <cell r="R507">
            <v>44131</v>
          </cell>
          <cell r="S507">
            <v>7931225</v>
          </cell>
          <cell r="U507">
            <v>6564016</v>
          </cell>
          <cell r="V507">
            <v>1233450</v>
          </cell>
          <cell r="W507">
            <v>7797466</v>
          </cell>
          <cell r="AB507">
            <v>6.7709358799999996E-4</v>
          </cell>
          <cell r="AC507">
            <v>7.1228518700000001E-4</v>
          </cell>
          <cell r="AD507">
            <v>1332670</v>
          </cell>
          <cell r="AF507">
            <v>2493084</v>
          </cell>
          <cell r="AG507">
            <v>2492766</v>
          </cell>
          <cell r="AH507">
            <v>318</v>
          </cell>
          <cell r="AI507">
            <v>0</v>
          </cell>
          <cell r="AK507">
            <v>3540015</v>
          </cell>
          <cell r="AL507">
            <v>-44131</v>
          </cell>
          <cell r="AM507">
            <v>1233450</v>
          </cell>
          <cell r="AN507">
            <v>1233480</v>
          </cell>
          <cell r="AO507">
            <v>1152048</v>
          </cell>
          <cell r="AP507">
            <v>393760</v>
          </cell>
          <cell r="AQ507">
            <v>377312</v>
          </cell>
          <cell r="AR507">
            <v>263380</v>
          </cell>
          <cell r="AS507">
            <v>75904</v>
          </cell>
        </row>
        <row r="508">
          <cell r="B508" t="str">
            <v>0514</v>
          </cell>
          <cell r="C508" t="str">
            <v>COPPERAS COVE ISD</v>
          </cell>
          <cell r="D508">
            <v>23175141</v>
          </cell>
          <cell r="E508">
            <v>22745147</v>
          </cell>
          <cell r="F508">
            <v>34962594</v>
          </cell>
          <cell r="G508">
            <v>12846656</v>
          </cell>
          <cell r="I508">
            <v>95550</v>
          </cell>
          <cell r="J508">
            <v>7056662</v>
          </cell>
          <cell r="K508">
            <v>1367445</v>
          </cell>
          <cell r="L508">
            <v>1710981</v>
          </cell>
          <cell r="M508">
            <v>10230638</v>
          </cell>
          <cell r="O508">
            <v>789748</v>
          </cell>
          <cell r="P508">
            <v>2916146</v>
          </cell>
          <cell r="Q508">
            <v>1139058</v>
          </cell>
          <cell r="R508">
            <v>57704</v>
          </cell>
          <cell r="S508">
            <v>4902656</v>
          </cell>
          <cell r="U508">
            <v>4032200</v>
          </cell>
          <cell r="V508">
            <v>549316</v>
          </cell>
          <cell r="W508">
            <v>4581516</v>
          </cell>
          <cell r="AB508">
            <v>4.2104141300000001E-4</v>
          </cell>
          <cell r="AC508">
            <v>4.3754864700000002E-4</v>
          </cell>
          <cell r="AD508">
            <v>625112</v>
          </cell>
          <cell r="AF508">
            <v>1531473</v>
          </cell>
          <cell r="AG508">
            <v>1531278</v>
          </cell>
          <cell r="AH508">
            <v>195</v>
          </cell>
          <cell r="AI508">
            <v>2</v>
          </cell>
          <cell r="AK508">
            <v>1710981</v>
          </cell>
          <cell r="AL508">
            <v>-57704</v>
          </cell>
          <cell r="AM508">
            <v>549316</v>
          </cell>
          <cell r="AN508">
            <v>549337</v>
          </cell>
          <cell r="AO508">
            <v>514864</v>
          </cell>
          <cell r="AP508">
            <v>195699</v>
          </cell>
          <cell r="AQ508">
            <v>204346</v>
          </cell>
          <cell r="AR508">
            <v>153420</v>
          </cell>
          <cell r="AS508">
            <v>35611</v>
          </cell>
        </row>
        <row r="509">
          <cell r="B509" t="str">
            <v>0515</v>
          </cell>
          <cell r="C509" t="str">
            <v>CORPUS CHRISTI ISD</v>
          </cell>
          <cell r="D509">
            <v>115918613</v>
          </cell>
          <cell r="E509">
            <v>103220631</v>
          </cell>
          <cell r="F509">
            <v>158665105</v>
          </cell>
          <cell r="G509">
            <v>58299906</v>
          </cell>
          <cell r="I509">
            <v>433619</v>
          </cell>
          <cell r="J509">
            <v>32024109</v>
          </cell>
          <cell r="K509">
            <v>6205656</v>
          </cell>
          <cell r="L509">
            <v>7722014</v>
          </cell>
          <cell r="M509">
            <v>46385398</v>
          </cell>
          <cell r="O509">
            <v>3583984</v>
          </cell>
          <cell r="P509">
            <v>13233877</v>
          </cell>
          <cell r="Q509">
            <v>5169202</v>
          </cell>
          <cell r="R509">
            <v>6063765</v>
          </cell>
          <cell r="S509">
            <v>28050828</v>
          </cell>
          <cell r="U509">
            <v>18298682</v>
          </cell>
          <cell r="V509">
            <v>2161648</v>
          </cell>
          <cell r="W509">
            <v>20460330</v>
          </cell>
          <cell r="AB509">
            <v>2.1059865830000001E-3</v>
          </cell>
          <cell r="AC509">
            <v>1.985656481E-3</v>
          </cell>
          <cell r="AD509">
            <v>-4556778</v>
          </cell>
          <cell r="AF509">
            <v>6950037</v>
          </cell>
          <cell r="AG509">
            <v>6949151</v>
          </cell>
          <cell r="AH509">
            <v>886</v>
          </cell>
          <cell r="AI509">
            <v>0</v>
          </cell>
          <cell r="AK509">
            <v>7722014</v>
          </cell>
          <cell r="AL509">
            <v>-6063765</v>
          </cell>
          <cell r="AM509">
            <v>2161648</v>
          </cell>
          <cell r="AN509">
            <v>2161752</v>
          </cell>
          <cell r="AO509">
            <v>1909260</v>
          </cell>
          <cell r="AP509">
            <v>-461056</v>
          </cell>
          <cell r="AQ509">
            <v>-663332</v>
          </cell>
          <cell r="AR509">
            <v>-1028939</v>
          </cell>
          <cell r="AS509">
            <v>-259436</v>
          </cell>
        </row>
        <row r="510">
          <cell r="B510" t="str">
            <v>0516</v>
          </cell>
          <cell r="C510" t="str">
            <v>CORRIGAN CAMDEN CISD</v>
          </cell>
          <cell r="D510">
            <v>3491527</v>
          </cell>
          <cell r="E510">
            <v>3704116</v>
          </cell>
          <cell r="F510">
            <v>5693764</v>
          </cell>
          <cell r="G510">
            <v>2092117</v>
          </cell>
          <cell r="I510">
            <v>15561</v>
          </cell>
          <cell r="J510">
            <v>1149199</v>
          </cell>
          <cell r="K510">
            <v>222693</v>
          </cell>
          <cell r="L510">
            <v>615429</v>
          </cell>
          <cell r="M510">
            <v>2002882</v>
          </cell>
          <cell r="O510">
            <v>128613</v>
          </cell>
          <cell r="P510">
            <v>474903</v>
          </cell>
          <cell r="Q510">
            <v>185499</v>
          </cell>
          <cell r="R510">
            <v>60220</v>
          </cell>
          <cell r="S510">
            <v>849235</v>
          </cell>
          <cell r="U510">
            <v>656656</v>
          </cell>
          <cell r="V510">
            <v>178169</v>
          </cell>
          <cell r="W510">
            <v>834825</v>
          </cell>
          <cell r="AB510">
            <v>6.3433376999999999E-5</v>
          </cell>
          <cell r="AC510">
            <v>7.1256118E-5</v>
          </cell>
          <cell r="AD510">
            <v>296239</v>
          </cell>
          <cell r="AF510">
            <v>249405</v>
          </cell>
          <cell r="AG510">
            <v>249373</v>
          </cell>
          <cell r="AH510">
            <v>32</v>
          </cell>
          <cell r="AI510">
            <v>-1</v>
          </cell>
          <cell r="AK510">
            <v>615429</v>
          </cell>
          <cell r="AL510">
            <v>-60220</v>
          </cell>
          <cell r="AM510">
            <v>178169</v>
          </cell>
          <cell r="AN510">
            <v>178169</v>
          </cell>
          <cell r="AO510">
            <v>167788</v>
          </cell>
          <cell r="AP510">
            <v>67695</v>
          </cell>
          <cell r="AQ510">
            <v>60866</v>
          </cell>
          <cell r="AR510">
            <v>63817</v>
          </cell>
          <cell r="AS510">
            <v>16874</v>
          </cell>
        </row>
        <row r="511">
          <cell r="B511" t="str">
            <v>0517</v>
          </cell>
          <cell r="C511" t="str">
            <v>CORSICANA ISD</v>
          </cell>
          <cell r="D511">
            <v>20227806</v>
          </cell>
          <cell r="E511">
            <v>20907918</v>
          </cell>
          <cell r="F511">
            <v>32138508</v>
          </cell>
          <cell r="G511">
            <v>11808973</v>
          </cell>
          <cell r="I511">
            <v>87832</v>
          </cell>
          <cell r="J511">
            <v>6486663</v>
          </cell>
          <cell r="K511">
            <v>1256990</v>
          </cell>
          <cell r="L511">
            <v>2163170</v>
          </cell>
          <cell r="M511">
            <v>9994655</v>
          </cell>
          <cell r="O511">
            <v>725956</v>
          </cell>
          <cell r="P511">
            <v>2680596</v>
          </cell>
          <cell r="Q511">
            <v>1047051</v>
          </cell>
          <cell r="R511">
            <v>158485</v>
          </cell>
          <cell r="S511">
            <v>4612088</v>
          </cell>
          <cell r="U511">
            <v>3706501</v>
          </cell>
          <cell r="V511">
            <v>706323</v>
          </cell>
          <cell r="W511">
            <v>4412824</v>
          </cell>
          <cell r="AB511">
            <v>3.6749479800000001E-4</v>
          </cell>
          <cell r="AC511">
            <v>4.0220586400000001E-4</v>
          </cell>
          <cell r="AD511">
            <v>1314473</v>
          </cell>
          <cell r="AF511">
            <v>1407769</v>
          </cell>
          <cell r="AG511">
            <v>1407590</v>
          </cell>
          <cell r="AH511">
            <v>179</v>
          </cell>
          <cell r="AI511">
            <v>0</v>
          </cell>
          <cell r="AK511">
            <v>2163170</v>
          </cell>
          <cell r="AL511">
            <v>-158485</v>
          </cell>
          <cell r="AM511">
            <v>706323</v>
          </cell>
          <cell r="AN511">
            <v>706340</v>
          </cell>
          <cell r="AO511">
            <v>659138</v>
          </cell>
          <cell r="AP511">
            <v>207312</v>
          </cell>
          <cell r="AQ511">
            <v>172652</v>
          </cell>
          <cell r="AR511">
            <v>184383</v>
          </cell>
          <cell r="AS511">
            <v>74860</v>
          </cell>
        </row>
        <row r="512">
          <cell r="B512" t="str">
            <v>0518</v>
          </cell>
          <cell r="C512" t="str">
            <v>COTTON CENTER ISD</v>
          </cell>
          <cell r="D512">
            <v>533162</v>
          </cell>
          <cell r="E512">
            <v>437044</v>
          </cell>
          <cell r="F512">
            <v>671800</v>
          </cell>
          <cell r="G512">
            <v>246846</v>
          </cell>
          <cell r="I512">
            <v>1836</v>
          </cell>
          <cell r="J512">
            <v>135593</v>
          </cell>
          <cell r="K512">
            <v>26275</v>
          </cell>
          <cell r="L512">
            <v>90023</v>
          </cell>
          <cell r="M512">
            <v>253727</v>
          </cell>
          <cell r="O512">
            <v>15175</v>
          </cell>
          <cell r="P512">
            <v>56033</v>
          </cell>
          <cell r="Q512">
            <v>21887</v>
          </cell>
          <cell r="R512">
            <v>40819</v>
          </cell>
          <cell r="S512">
            <v>133914</v>
          </cell>
          <cell r="U512">
            <v>77478</v>
          </cell>
          <cell r="V512">
            <v>23409</v>
          </cell>
          <cell r="W512">
            <v>100887</v>
          </cell>
          <cell r="AB512">
            <v>9.6863909999999997E-6</v>
          </cell>
          <cell r="AC512">
            <v>8.4074250000000002E-6</v>
          </cell>
          <cell r="AD512">
            <v>-48433</v>
          </cell>
          <cell r="AF512">
            <v>29427</v>
          </cell>
          <cell r="AG512">
            <v>29423</v>
          </cell>
          <cell r="AH512">
            <v>4</v>
          </cell>
          <cell r="AI512">
            <v>0</v>
          </cell>
          <cell r="AK512">
            <v>90023</v>
          </cell>
          <cell r="AL512">
            <v>-40819</v>
          </cell>
          <cell r="AM512">
            <v>23409</v>
          </cell>
          <cell r="AN512">
            <v>23411</v>
          </cell>
          <cell r="AO512">
            <v>21919</v>
          </cell>
          <cell r="AP512">
            <v>6885</v>
          </cell>
          <cell r="AQ512">
            <v>2312</v>
          </cell>
          <cell r="AR512">
            <v>-2566</v>
          </cell>
          <cell r="AS512">
            <v>-2757</v>
          </cell>
        </row>
        <row r="513">
          <cell r="B513" t="str">
            <v>1580</v>
          </cell>
          <cell r="C513" t="str">
            <v>COTULLA ISD</v>
          </cell>
          <cell r="D513">
            <v>6165983</v>
          </cell>
          <cell r="E513">
            <v>5859975</v>
          </cell>
          <cell r="F513">
            <v>9007633</v>
          </cell>
          <cell r="G513">
            <v>3309765</v>
          </cell>
          <cell r="I513">
            <v>24617</v>
          </cell>
          <cell r="J513">
            <v>1818052</v>
          </cell>
          <cell r="K513">
            <v>352303</v>
          </cell>
          <cell r="L513">
            <v>750974</v>
          </cell>
          <cell r="M513">
            <v>2945946</v>
          </cell>
          <cell r="O513">
            <v>203468</v>
          </cell>
          <cell r="P513">
            <v>751305</v>
          </cell>
          <cell r="Q513">
            <v>293463</v>
          </cell>
          <cell r="R513">
            <v>68</v>
          </cell>
          <cell r="S513">
            <v>1248304</v>
          </cell>
          <cell r="U513">
            <v>1038841</v>
          </cell>
          <cell r="V513">
            <v>243632</v>
          </cell>
          <cell r="W513">
            <v>1282473</v>
          </cell>
          <cell r="AB513">
            <v>1.1202236300000001E-4</v>
          </cell>
          <cell r="AC513">
            <v>1.1272840399999999E-4</v>
          </cell>
          <cell r="AD513">
            <v>26737</v>
          </cell>
          <cell r="AF513">
            <v>394563</v>
          </cell>
          <cell r="AG513">
            <v>394513</v>
          </cell>
          <cell r="AH513">
            <v>50</v>
          </cell>
          <cell r="AI513">
            <v>2</v>
          </cell>
          <cell r="AK513">
            <v>750974</v>
          </cell>
          <cell r="AL513">
            <v>-68</v>
          </cell>
          <cell r="AM513">
            <v>243632</v>
          </cell>
          <cell r="AN513">
            <v>243637</v>
          </cell>
          <cell r="AO513">
            <v>231269</v>
          </cell>
          <cell r="AP513">
            <v>114542</v>
          </cell>
          <cell r="AQ513">
            <v>103965</v>
          </cell>
          <cell r="AR513">
            <v>55970</v>
          </cell>
          <cell r="AS513">
            <v>1523</v>
          </cell>
        </row>
        <row r="514">
          <cell r="B514" t="str">
            <v>1955</v>
          </cell>
          <cell r="C514" t="str">
            <v>COUPLAND ISD</v>
          </cell>
          <cell r="D514">
            <v>411926</v>
          </cell>
          <cell r="E514">
            <v>399454</v>
          </cell>
          <cell r="F514">
            <v>614019</v>
          </cell>
          <cell r="G514">
            <v>225615</v>
          </cell>
          <cell r="I514">
            <v>1678</v>
          </cell>
          <cell r="J514">
            <v>123930</v>
          </cell>
          <cell r="K514">
            <v>24015</v>
          </cell>
          <cell r="L514">
            <v>63489</v>
          </cell>
          <cell r="M514">
            <v>213112</v>
          </cell>
          <cell r="O514">
            <v>13870</v>
          </cell>
          <cell r="P514">
            <v>51214</v>
          </cell>
          <cell r="Q514">
            <v>20004</v>
          </cell>
          <cell r="R514">
            <v>3</v>
          </cell>
          <cell r="S514">
            <v>85091</v>
          </cell>
          <cell r="U514">
            <v>70814</v>
          </cell>
          <cell r="V514">
            <v>20822</v>
          </cell>
          <cell r="W514">
            <v>91636</v>
          </cell>
          <cell r="AB514">
            <v>7.4837909999999998E-6</v>
          </cell>
          <cell r="AC514">
            <v>7.6843069999999994E-6</v>
          </cell>
          <cell r="AD514">
            <v>7593</v>
          </cell>
          <cell r="AF514">
            <v>26896</v>
          </cell>
          <cell r="AG514">
            <v>26893</v>
          </cell>
          <cell r="AH514">
            <v>3</v>
          </cell>
          <cell r="AI514">
            <v>2</v>
          </cell>
          <cell r="AK514">
            <v>63489</v>
          </cell>
          <cell r="AL514">
            <v>-3</v>
          </cell>
          <cell r="AM514">
            <v>20822</v>
          </cell>
          <cell r="AN514">
            <v>20823</v>
          </cell>
          <cell r="AO514">
            <v>19765</v>
          </cell>
          <cell r="AP514">
            <v>9728</v>
          </cell>
          <cell r="AQ514">
            <v>8363</v>
          </cell>
          <cell r="AR514">
            <v>4373</v>
          </cell>
          <cell r="AS514">
            <v>434</v>
          </cell>
        </row>
        <row r="515">
          <cell r="B515" t="str">
            <v>0521</v>
          </cell>
          <cell r="C515" t="str">
            <v>COVINGTON ISD</v>
          </cell>
          <cell r="D515">
            <v>2118190</v>
          </cell>
          <cell r="E515">
            <v>1901195</v>
          </cell>
          <cell r="F515">
            <v>2922413</v>
          </cell>
          <cell r="G515">
            <v>1073811</v>
          </cell>
          <cell r="I515">
            <v>7987</v>
          </cell>
          <cell r="J515">
            <v>589844</v>
          </cell>
          <cell r="K515">
            <v>114300</v>
          </cell>
          <cell r="L515">
            <v>271320</v>
          </cell>
          <cell r="M515">
            <v>983451</v>
          </cell>
          <cell r="O515">
            <v>66013</v>
          </cell>
          <cell r="P515">
            <v>243751</v>
          </cell>
          <cell r="Q515">
            <v>95210</v>
          </cell>
          <cell r="R515">
            <v>60945</v>
          </cell>
          <cell r="S515">
            <v>465919</v>
          </cell>
          <cell r="U515">
            <v>337039</v>
          </cell>
          <cell r="V515">
            <v>119617</v>
          </cell>
          <cell r="W515">
            <v>456656</v>
          </cell>
          <cell r="AB515">
            <v>3.8482853999999998E-5</v>
          </cell>
          <cell r="AC515">
            <v>3.6573311999999997E-5</v>
          </cell>
          <cell r="AD515">
            <v>-72312</v>
          </cell>
          <cell r="AF515">
            <v>128011</v>
          </cell>
          <cell r="AG515">
            <v>127995</v>
          </cell>
          <cell r="AH515">
            <v>16</v>
          </cell>
          <cell r="AI515">
            <v>-1</v>
          </cell>
          <cell r="AK515">
            <v>271320</v>
          </cell>
          <cell r="AL515">
            <v>-60945</v>
          </cell>
          <cell r="AM515">
            <v>119617</v>
          </cell>
          <cell r="AN515">
            <v>119617</v>
          </cell>
          <cell r="AO515">
            <v>108271</v>
          </cell>
          <cell r="AP515">
            <v>1178</v>
          </cell>
          <cell r="AQ515">
            <v>-4987</v>
          </cell>
          <cell r="AR515">
            <v>-9585</v>
          </cell>
          <cell r="AS515">
            <v>-4119</v>
          </cell>
        </row>
        <row r="516">
          <cell r="B516" t="str">
            <v>0522</v>
          </cell>
          <cell r="C516" t="str">
            <v>CRANDALL ISD</v>
          </cell>
          <cell r="D516">
            <v>10630832</v>
          </cell>
          <cell r="E516">
            <v>11364308</v>
          </cell>
          <cell r="F516">
            <v>17468593</v>
          </cell>
          <cell r="G516">
            <v>6418660</v>
          </cell>
          <cell r="I516">
            <v>47740</v>
          </cell>
          <cell r="J516">
            <v>3525767</v>
          </cell>
          <cell r="K516">
            <v>683226</v>
          </cell>
          <cell r="L516">
            <v>2168176</v>
          </cell>
          <cell r="M516">
            <v>6424909</v>
          </cell>
          <cell r="O516">
            <v>394587</v>
          </cell>
          <cell r="P516">
            <v>1457014</v>
          </cell>
          <cell r="Q516">
            <v>569115</v>
          </cell>
          <cell r="R516">
            <v>105</v>
          </cell>
          <cell r="S516">
            <v>2420821</v>
          </cell>
          <cell r="U516">
            <v>2014635</v>
          </cell>
          <cell r="V516">
            <v>623085</v>
          </cell>
          <cell r="W516">
            <v>2637720</v>
          </cell>
          <cell r="AB516">
            <v>1.9313887299999999E-4</v>
          </cell>
          <cell r="AC516">
            <v>2.1861532900000001E-4</v>
          </cell>
          <cell r="AD516">
            <v>964767</v>
          </cell>
          <cell r="AF516">
            <v>765180</v>
          </cell>
          <cell r="AG516">
            <v>765082</v>
          </cell>
          <cell r="AH516">
            <v>98</v>
          </cell>
          <cell r="AI516">
            <v>0</v>
          </cell>
          <cell r="AK516">
            <v>2168176</v>
          </cell>
          <cell r="AL516">
            <v>-105</v>
          </cell>
          <cell r="AM516">
            <v>623085</v>
          </cell>
          <cell r="AN516">
            <v>623091</v>
          </cell>
          <cell r="AO516">
            <v>600171</v>
          </cell>
          <cell r="AP516">
            <v>375935</v>
          </cell>
          <cell r="AQ516">
            <v>312823</v>
          </cell>
          <cell r="AR516">
            <v>201104</v>
          </cell>
          <cell r="AS516">
            <v>54947</v>
          </cell>
        </row>
        <row r="517">
          <cell r="B517" t="str">
            <v>0523</v>
          </cell>
          <cell r="C517" t="str">
            <v>CRANE ISD</v>
          </cell>
          <cell r="D517">
            <v>4181169</v>
          </cell>
          <cell r="E517">
            <v>3506082</v>
          </cell>
          <cell r="F517">
            <v>5389357</v>
          </cell>
          <cell r="G517">
            <v>1980265</v>
          </cell>
          <cell r="I517">
            <v>14729</v>
          </cell>
          <cell r="J517">
            <v>1087759</v>
          </cell>
          <cell r="K517">
            <v>210787</v>
          </cell>
          <cell r="L517">
            <v>313618</v>
          </cell>
          <cell r="M517">
            <v>1626893</v>
          </cell>
          <cell r="O517">
            <v>121737</v>
          </cell>
          <cell r="P517">
            <v>449513</v>
          </cell>
          <cell r="Q517">
            <v>175582</v>
          </cell>
          <cell r="R517">
            <v>543630</v>
          </cell>
          <cell r="S517">
            <v>1290462</v>
          </cell>
          <cell r="U517">
            <v>621549</v>
          </cell>
          <cell r="V517">
            <v>35773</v>
          </cell>
          <cell r="W517">
            <v>657322</v>
          </cell>
          <cell r="AB517">
            <v>7.5962665000000001E-5</v>
          </cell>
          <cell r="AC517">
            <v>6.7446534999999994E-5</v>
          </cell>
          <cell r="AD517">
            <v>-322497</v>
          </cell>
          <cell r="AF517">
            <v>236071</v>
          </cell>
          <cell r="AG517">
            <v>236041</v>
          </cell>
          <cell r="AH517">
            <v>30</v>
          </cell>
          <cell r="AI517">
            <v>0</v>
          </cell>
          <cell r="AK517">
            <v>313618</v>
          </cell>
          <cell r="AL517">
            <v>-543630</v>
          </cell>
          <cell r="AM517">
            <v>35773</v>
          </cell>
          <cell r="AN517">
            <v>35778</v>
          </cell>
          <cell r="AO517">
            <v>23227</v>
          </cell>
          <cell r="AP517">
            <v>-92514</v>
          </cell>
          <cell r="AQ517">
            <v>-91803</v>
          </cell>
          <cell r="AR517">
            <v>-86337</v>
          </cell>
          <cell r="AS517">
            <v>-18363</v>
          </cell>
        </row>
        <row r="518">
          <cell r="B518" t="str">
            <v>1637</v>
          </cell>
          <cell r="C518" t="str">
            <v>CRANFILLS GAP ISD</v>
          </cell>
          <cell r="D518">
            <v>420177</v>
          </cell>
          <cell r="E518">
            <v>391494</v>
          </cell>
          <cell r="F518">
            <v>601783</v>
          </cell>
          <cell r="G518">
            <v>221119</v>
          </cell>
          <cell r="I518">
            <v>1645</v>
          </cell>
          <cell r="J518">
            <v>121461</v>
          </cell>
          <cell r="K518">
            <v>23537</v>
          </cell>
          <cell r="L518">
            <v>48597</v>
          </cell>
          <cell r="M518">
            <v>195240</v>
          </cell>
          <cell r="O518">
            <v>13593</v>
          </cell>
          <cell r="P518">
            <v>50193</v>
          </cell>
          <cell r="Q518">
            <v>19606</v>
          </cell>
          <cell r="R518">
            <v>54475</v>
          </cell>
          <cell r="S518">
            <v>137867</v>
          </cell>
          <cell r="U518">
            <v>69403</v>
          </cell>
          <cell r="V518">
            <v>10731</v>
          </cell>
          <cell r="W518">
            <v>80134</v>
          </cell>
          <cell r="AB518">
            <v>7.633699E-6</v>
          </cell>
          <cell r="AC518">
            <v>7.5311690000000002E-6</v>
          </cell>
          <cell r="AD518">
            <v>-3883</v>
          </cell>
          <cell r="AF518">
            <v>26360</v>
          </cell>
          <cell r="AG518">
            <v>26357</v>
          </cell>
          <cell r="AH518">
            <v>3</v>
          </cell>
          <cell r="AI518">
            <v>0</v>
          </cell>
          <cell r="AK518">
            <v>48597</v>
          </cell>
          <cell r="AL518">
            <v>-54475</v>
          </cell>
          <cell r="AM518">
            <v>10731</v>
          </cell>
          <cell r="AN518">
            <v>10733</v>
          </cell>
          <cell r="AO518">
            <v>9039</v>
          </cell>
          <cell r="AP518">
            <v>-7396</v>
          </cell>
          <cell r="AQ518">
            <v>-10219</v>
          </cell>
          <cell r="AR518">
            <v>-7815</v>
          </cell>
          <cell r="AS518">
            <v>-220</v>
          </cell>
        </row>
        <row r="519">
          <cell r="B519" t="str">
            <v>0524</v>
          </cell>
          <cell r="C519" t="str">
            <v>CRAWFORD ISD</v>
          </cell>
          <cell r="D519">
            <v>1614323</v>
          </cell>
          <cell r="E519">
            <v>1549727</v>
          </cell>
          <cell r="F519">
            <v>2382156</v>
          </cell>
          <cell r="G519">
            <v>875299</v>
          </cell>
          <cell r="I519">
            <v>6510</v>
          </cell>
          <cell r="J519">
            <v>480801</v>
          </cell>
          <cell r="K519">
            <v>93170</v>
          </cell>
          <cell r="L519">
            <v>164645</v>
          </cell>
          <cell r="M519">
            <v>745126</v>
          </cell>
          <cell r="O519">
            <v>53809</v>
          </cell>
          <cell r="P519">
            <v>198690</v>
          </cell>
          <cell r="Q519">
            <v>77609</v>
          </cell>
          <cell r="R519">
            <v>20665</v>
          </cell>
          <cell r="S519">
            <v>350773</v>
          </cell>
          <cell r="U519">
            <v>274732</v>
          </cell>
          <cell r="V519">
            <v>62161</v>
          </cell>
          <cell r="W519">
            <v>336893</v>
          </cell>
          <cell r="AB519">
            <v>2.9328709000000001E-5</v>
          </cell>
          <cell r="AC519">
            <v>2.9812115999999999E-5</v>
          </cell>
          <cell r="AD519">
            <v>18306</v>
          </cell>
          <cell r="AF519">
            <v>104346</v>
          </cell>
          <cell r="AG519">
            <v>104333</v>
          </cell>
          <cell r="AH519">
            <v>13</v>
          </cell>
          <cell r="AI519">
            <v>0</v>
          </cell>
          <cell r="AK519">
            <v>164645</v>
          </cell>
          <cell r="AL519">
            <v>-20665</v>
          </cell>
          <cell r="AM519">
            <v>62161</v>
          </cell>
          <cell r="AN519">
            <v>62163</v>
          </cell>
          <cell r="AO519">
            <v>57502</v>
          </cell>
          <cell r="AP519">
            <v>11572</v>
          </cell>
          <cell r="AQ519">
            <v>4836</v>
          </cell>
          <cell r="AR519">
            <v>6862</v>
          </cell>
          <cell r="AS519">
            <v>1045</v>
          </cell>
        </row>
        <row r="520">
          <cell r="B520" t="str">
            <v>0092</v>
          </cell>
          <cell r="C520" t="str">
            <v>CROCKETT CTY SCHOOL DIST</v>
          </cell>
          <cell r="D520">
            <v>2078273</v>
          </cell>
          <cell r="E520">
            <v>2426251</v>
          </cell>
          <cell r="F520">
            <v>3729500</v>
          </cell>
          <cell r="G520">
            <v>1370368</v>
          </cell>
          <cell r="I520">
            <v>10192</v>
          </cell>
          <cell r="J520">
            <v>752742</v>
          </cell>
          <cell r="K520">
            <v>145867</v>
          </cell>
          <cell r="L520">
            <v>477154</v>
          </cell>
          <cell r="M520">
            <v>1385955</v>
          </cell>
          <cell r="O520">
            <v>84243</v>
          </cell>
          <cell r="P520">
            <v>311069</v>
          </cell>
          <cell r="Q520">
            <v>121505</v>
          </cell>
          <cell r="R520">
            <v>223026</v>
          </cell>
          <cell r="S520">
            <v>739843</v>
          </cell>
          <cell r="U520">
            <v>430119</v>
          </cell>
          <cell r="V520">
            <v>96873</v>
          </cell>
          <cell r="W520">
            <v>526992</v>
          </cell>
          <cell r="AB520">
            <v>3.7757659000000001E-5</v>
          </cell>
          <cell r="AC520">
            <v>4.6673820999999998E-5</v>
          </cell>
          <cell r="AD520">
            <v>337646</v>
          </cell>
          <cell r="AF520">
            <v>163364</v>
          </cell>
          <cell r="AG520">
            <v>163343</v>
          </cell>
          <cell r="AH520">
            <v>21</v>
          </cell>
          <cell r="AI520">
            <v>1</v>
          </cell>
          <cell r="AK520">
            <v>477154</v>
          </cell>
          <cell r="AL520">
            <v>-223026</v>
          </cell>
          <cell r="AM520">
            <v>96873</v>
          </cell>
          <cell r="AN520">
            <v>96874</v>
          </cell>
          <cell r="AO520">
            <v>88696</v>
          </cell>
          <cell r="AP520">
            <v>9731</v>
          </cell>
          <cell r="AQ520">
            <v>6395</v>
          </cell>
          <cell r="AR520">
            <v>33202</v>
          </cell>
          <cell r="AS520">
            <v>19230</v>
          </cell>
        </row>
        <row r="521">
          <cell r="B521" t="str">
            <v>0525</v>
          </cell>
          <cell r="C521" t="str">
            <v>CROCKETT ISD</v>
          </cell>
          <cell r="D521">
            <v>5342033</v>
          </cell>
          <cell r="E521">
            <v>4904053</v>
          </cell>
          <cell r="F521">
            <v>7538242</v>
          </cell>
          <cell r="G521">
            <v>2769852</v>
          </cell>
          <cell r="I521">
            <v>20601</v>
          </cell>
          <cell r="J521">
            <v>1521478</v>
          </cell>
          <cell r="K521">
            <v>294833</v>
          </cell>
          <cell r="L521">
            <v>811707</v>
          </cell>
          <cell r="M521">
            <v>2648619</v>
          </cell>
          <cell r="O521">
            <v>170276</v>
          </cell>
          <cell r="P521">
            <v>628747</v>
          </cell>
          <cell r="Q521">
            <v>245591</v>
          </cell>
          <cell r="R521">
            <v>86619</v>
          </cell>
          <cell r="S521">
            <v>1131233</v>
          </cell>
          <cell r="U521">
            <v>869378</v>
          </cell>
          <cell r="V521">
            <v>256795</v>
          </cell>
          <cell r="W521">
            <v>1126173</v>
          </cell>
          <cell r="AB521">
            <v>9.7052998999999998E-5</v>
          </cell>
          <cell r="AC521">
            <v>9.4339323000000003E-5</v>
          </cell>
          <cell r="AD521">
            <v>-102764</v>
          </cell>
          <cell r="AF521">
            <v>330199</v>
          </cell>
          <cell r="AG521">
            <v>330157</v>
          </cell>
          <cell r="AH521">
            <v>42</v>
          </cell>
          <cell r="AI521">
            <v>1</v>
          </cell>
          <cell r="AK521">
            <v>811707</v>
          </cell>
          <cell r="AL521">
            <v>-86619</v>
          </cell>
          <cell r="AM521">
            <v>256795</v>
          </cell>
          <cell r="AN521">
            <v>256799</v>
          </cell>
          <cell r="AO521">
            <v>242405</v>
          </cell>
          <cell r="AP521">
            <v>106654</v>
          </cell>
          <cell r="AQ521">
            <v>91134</v>
          </cell>
          <cell r="AR521">
            <v>33947</v>
          </cell>
          <cell r="AS521">
            <v>-5851</v>
          </cell>
        </row>
        <row r="522">
          <cell r="B522" t="str">
            <v>0526</v>
          </cell>
          <cell r="C522" t="str">
            <v>CROSBY ISD</v>
          </cell>
          <cell r="D522">
            <v>22500858</v>
          </cell>
          <cell r="E522">
            <v>18719667</v>
          </cell>
          <cell r="F522">
            <v>28774848</v>
          </cell>
          <cell r="G522">
            <v>10573030</v>
          </cell>
          <cell r="I522">
            <v>78639</v>
          </cell>
          <cell r="J522">
            <v>5807760</v>
          </cell>
          <cell r="K522">
            <v>1125432</v>
          </cell>
          <cell r="L522">
            <v>2991773</v>
          </cell>
          <cell r="M522">
            <v>10003604</v>
          </cell>
          <cell r="O522">
            <v>649977</v>
          </cell>
          <cell r="P522">
            <v>2400041</v>
          </cell>
          <cell r="Q522">
            <v>937465</v>
          </cell>
          <cell r="R522">
            <v>1553811</v>
          </cell>
          <cell r="S522">
            <v>5541294</v>
          </cell>
          <cell r="U522">
            <v>3318573</v>
          </cell>
          <cell r="V522">
            <v>759460</v>
          </cell>
          <cell r="W522">
            <v>4078033</v>
          </cell>
          <cell r="AB522">
            <v>4.0879116099999999E-4</v>
          </cell>
          <cell r="AC522">
            <v>3.6011045699999998E-4</v>
          </cell>
          <cell r="AD522">
            <v>-1843488</v>
          </cell>
          <cell r="AF522">
            <v>1260430</v>
          </cell>
          <cell r="AG522">
            <v>1260269</v>
          </cell>
          <cell r="AH522">
            <v>161</v>
          </cell>
          <cell r="AI522">
            <v>1</v>
          </cell>
          <cell r="AK522">
            <v>2991773</v>
          </cell>
          <cell r="AL522">
            <v>-1553811</v>
          </cell>
          <cell r="AM522">
            <v>759460</v>
          </cell>
          <cell r="AN522">
            <v>759471</v>
          </cell>
          <cell r="AO522">
            <v>709079</v>
          </cell>
          <cell r="AP522">
            <v>204556</v>
          </cell>
          <cell r="AQ522">
            <v>40053</v>
          </cell>
          <cell r="AR522">
            <v>-170227</v>
          </cell>
          <cell r="AS522">
            <v>-104970</v>
          </cell>
        </row>
        <row r="523">
          <cell r="B523" t="str">
            <v>0527</v>
          </cell>
          <cell r="C523" t="str">
            <v>CROSBYTON CONS ISD</v>
          </cell>
          <cell r="D523">
            <v>1287214</v>
          </cell>
          <cell r="E523">
            <v>1215353</v>
          </cell>
          <cell r="F523">
            <v>1868175</v>
          </cell>
          <cell r="G523">
            <v>686442</v>
          </cell>
          <cell r="I523">
            <v>5106</v>
          </cell>
          <cell r="J523">
            <v>377062</v>
          </cell>
          <cell r="K523">
            <v>73067</v>
          </cell>
          <cell r="L523">
            <v>232431</v>
          </cell>
          <cell r="M523">
            <v>687666</v>
          </cell>
          <cell r="O523">
            <v>42199</v>
          </cell>
          <cell r="P523">
            <v>155820</v>
          </cell>
          <cell r="Q523">
            <v>60864</v>
          </cell>
          <cell r="R523">
            <v>244091</v>
          </cell>
          <cell r="S523">
            <v>502974</v>
          </cell>
          <cell r="U523">
            <v>215455</v>
          </cell>
          <cell r="V523">
            <v>34212</v>
          </cell>
          <cell r="W523">
            <v>249667</v>
          </cell>
          <cell r="AB523">
            <v>2.3385846000000001E-5</v>
          </cell>
          <cell r="AC523">
            <v>2.3379766E-5</v>
          </cell>
          <cell r="AD523">
            <v>-230</v>
          </cell>
          <cell r="AF523">
            <v>81832</v>
          </cell>
          <cell r="AG523">
            <v>81822</v>
          </cell>
          <cell r="AH523">
            <v>10</v>
          </cell>
          <cell r="AI523">
            <v>0</v>
          </cell>
          <cell r="AK523">
            <v>232431</v>
          </cell>
          <cell r="AL523">
            <v>-244091</v>
          </cell>
          <cell r="AM523">
            <v>34212</v>
          </cell>
          <cell r="AN523">
            <v>34213</v>
          </cell>
          <cell r="AO523">
            <v>30236</v>
          </cell>
          <cell r="AP523">
            <v>-19542</v>
          </cell>
          <cell r="AQ523">
            <v>-49530</v>
          </cell>
          <cell r="AR523">
            <v>-7027</v>
          </cell>
          <cell r="AS523">
            <v>-10</v>
          </cell>
        </row>
        <row r="524">
          <cell r="B524" t="str">
            <v>0528</v>
          </cell>
          <cell r="C524" t="str">
            <v>CROSS PLAINS ISD</v>
          </cell>
          <cell r="D524">
            <v>962212</v>
          </cell>
          <cell r="E524">
            <v>943892</v>
          </cell>
          <cell r="F524">
            <v>1450899</v>
          </cell>
          <cell r="G524">
            <v>533118</v>
          </cell>
          <cell r="I524">
            <v>3965</v>
          </cell>
          <cell r="J524">
            <v>292842</v>
          </cell>
          <cell r="K524">
            <v>56747</v>
          </cell>
          <cell r="L524">
            <v>114959</v>
          </cell>
          <cell r="M524">
            <v>468513</v>
          </cell>
          <cell r="O524">
            <v>32773</v>
          </cell>
          <cell r="P524">
            <v>121016</v>
          </cell>
          <cell r="Q524">
            <v>47269</v>
          </cell>
          <cell r="R524">
            <v>8385</v>
          </cell>
          <cell r="S524">
            <v>209443</v>
          </cell>
          <cell r="U524">
            <v>167331</v>
          </cell>
          <cell r="V524">
            <v>41031</v>
          </cell>
          <cell r="W524">
            <v>208362</v>
          </cell>
          <cell r="AB524">
            <v>1.7481276999999999E-5</v>
          </cell>
          <cell r="AC524">
            <v>1.8157660000000001E-5</v>
          </cell>
          <cell r="AD524">
            <v>25614</v>
          </cell>
          <cell r="AF524">
            <v>63554</v>
          </cell>
          <cell r="AG524">
            <v>63546</v>
          </cell>
          <cell r="AH524">
            <v>8</v>
          </cell>
          <cell r="AI524">
            <v>-1</v>
          </cell>
          <cell r="AK524">
            <v>114959</v>
          </cell>
          <cell r="AL524">
            <v>-8385</v>
          </cell>
          <cell r="AM524">
            <v>41031</v>
          </cell>
          <cell r="AN524">
            <v>41032</v>
          </cell>
          <cell r="AO524">
            <v>38052</v>
          </cell>
          <cell r="AP524">
            <v>9702</v>
          </cell>
          <cell r="AQ524">
            <v>8367</v>
          </cell>
          <cell r="AR524">
            <v>7962</v>
          </cell>
          <cell r="AS524">
            <v>1459</v>
          </cell>
        </row>
        <row r="525">
          <cell r="B525" t="str">
            <v>0529</v>
          </cell>
          <cell r="C525" t="str">
            <v>CROSS ROADS ISD</v>
          </cell>
          <cell r="D525">
            <v>1409757</v>
          </cell>
          <cell r="E525">
            <v>1410061</v>
          </cell>
          <cell r="F525">
            <v>2167468</v>
          </cell>
          <cell r="G525">
            <v>796414</v>
          </cell>
          <cell r="I525">
            <v>5924</v>
          </cell>
          <cell r="J525">
            <v>437470</v>
          </cell>
          <cell r="K525">
            <v>84773</v>
          </cell>
          <cell r="L525">
            <v>203367</v>
          </cell>
          <cell r="M525">
            <v>731534</v>
          </cell>
          <cell r="O525">
            <v>48960</v>
          </cell>
          <cell r="P525">
            <v>180783</v>
          </cell>
          <cell r="Q525">
            <v>70615</v>
          </cell>
          <cell r="R525">
            <v>81935</v>
          </cell>
          <cell r="S525">
            <v>382293</v>
          </cell>
          <cell r="U525">
            <v>249972</v>
          </cell>
          <cell r="V525">
            <v>47778</v>
          </cell>
          <cell r="W525">
            <v>297750</v>
          </cell>
          <cell r="AB525">
            <v>2.5612192999999999E-5</v>
          </cell>
          <cell r="AC525">
            <v>2.7125352000000002E-5</v>
          </cell>
          <cell r="AD525">
            <v>57302</v>
          </cell>
          <cell r="AF525">
            <v>94942</v>
          </cell>
          <cell r="AG525">
            <v>94930</v>
          </cell>
          <cell r="AH525">
            <v>12</v>
          </cell>
          <cell r="AI525">
            <v>0</v>
          </cell>
          <cell r="AK525">
            <v>203367</v>
          </cell>
          <cell r="AL525">
            <v>-81935</v>
          </cell>
          <cell r="AM525">
            <v>47778</v>
          </cell>
          <cell r="AN525">
            <v>47779</v>
          </cell>
          <cell r="AO525">
            <v>44349</v>
          </cell>
          <cell r="AP525">
            <v>13673</v>
          </cell>
          <cell r="AQ525">
            <v>12516</v>
          </cell>
          <cell r="AR525">
            <v>-151</v>
          </cell>
          <cell r="AS525">
            <v>3266</v>
          </cell>
        </row>
        <row r="526">
          <cell r="B526" t="str">
            <v>0530</v>
          </cell>
          <cell r="C526" t="str">
            <v>CROWELL CONS ISD</v>
          </cell>
          <cell r="D526">
            <v>685590</v>
          </cell>
          <cell r="E526">
            <v>605687</v>
          </cell>
          <cell r="F526">
            <v>931028</v>
          </cell>
          <cell r="G526">
            <v>342097</v>
          </cell>
          <cell r="I526">
            <v>2544</v>
          </cell>
          <cell r="J526">
            <v>187914</v>
          </cell>
          <cell r="K526">
            <v>36414</v>
          </cell>
          <cell r="L526">
            <v>100804</v>
          </cell>
          <cell r="M526">
            <v>327676</v>
          </cell>
          <cell r="O526">
            <v>21030</v>
          </cell>
          <cell r="P526">
            <v>77655</v>
          </cell>
          <cell r="Q526">
            <v>30332</v>
          </cell>
          <cell r="R526">
            <v>83218</v>
          </cell>
          <cell r="S526">
            <v>212235</v>
          </cell>
          <cell r="U526">
            <v>107375</v>
          </cell>
          <cell r="V526">
            <v>21225</v>
          </cell>
          <cell r="W526">
            <v>128600</v>
          </cell>
          <cell r="AB526">
            <v>1.245567E-5</v>
          </cell>
          <cell r="AC526">
            <v>1.1651598999999999E-5</v>
          </cell>
          <cell r="AD526">
            <v>-30449</v>
          </cell>
          <cell r="AF526">
            <v>40782</v>
          </cell>
          <cell r="AG526">
            <v>40777</v>
          </cell>
          <cell r="AH526">
            <v>5</v>
          </cell>
          <cell r="AI526">
            <v>-1</v>
          </cell>
          <cell r="AK526">
            <v>100804</v>
          </cell>
          <cell r="AL526">
            <v>-83218</v>
          </cell>
          <cell r="AM526">
            <v>21225</v>
          </cell>
          <cell r="AN526">
            <v>21227</v>
          </cell>
          <cell r="AO526">
            <v>18791</v>
          </cell>
          <cell r="AP526">
            <v>-3413</v>
          </cell>
          <cell r="AQ526">
            <v>-5256</v>
          </cell>
          <cell r="AR526">
            <v>-12028</v>
          </cell>
          <cell r="AS526">
            <v>-1735</v>
          </cell>
        </row>
        <row r="527">
          <cell r="B527" t="str">
            <v>1787</v>
          </cell>
          <cell r="C527" t="str">
            <v>CROWLEY ISD</v>
          </cell>
          <cell r="D527">
            <v>53961952</v>
          </cell>
          <cell r="E527">
            <v>51465800</v>
          </cell>
          <cell r="F527">
            <v>79110411</v>
          </cell>
          <cell r="G527">
            <v>29068329</v>
          </cell>
          <cell r="I527">
            <v>216202</v>
          </cell>
          <cell r="J527">
            <v>15967219</v>
          </cell>
          <cell r="K527">
            <v>3094140</v>
          </cell>
          <cell r="L527">
            <v>5567764</v>
          </cell>
          <cell r="M527">
            <v>24845325</v>
          </cell>
          <cell r="O527">
            <v>1786974</v>
          </cell>
          <cell r="P527">
            <v>6598410</v>
          </cell>
          <cell r="Q527">
            <v>2577364</v>
          </cell>
          <cell r="R527">
            <v>0</v>
          </cell>
          <cell r="S527">
            <v>10962748</v>
          </cell>
          <cell r="U527">
            <v>9123722</v>
          </cell>
          <cell r="V527">
            <v>1867994</v>
          </cell>
          <cell r="W527">
            <v>10991716</v>
          </cell>
          <cell r="AB527">
            <v>9.80370147E-4</v>
          </cell>
          <cell r="AC527">
            <v>9.9004819299999998E-4</v>
          </cell>
          <cell r="AD527">
            <v>366498</v>
          </cell>
          <cell r="AF527">
            <v>3465288</v>
          </cell>
          <cell r="AG527">
            <v>3464846</v>
          </cell>
          <cell r="AH527">
            <v>442</v>
          </cell>
          <cell r="AI527">
            <v>-1</v>
          </cell>
          <cell r="AK527">
            <v>5567764</v>
          </cell>
          <cell r="AL527">
            <v>0</v>
          </cell>
          <cell r="AM527">
            <v>1867994</v>
          </cell>
          <cell r="AN527">
            <v>1867870</v>
          </cell>
          <cell r="AO527">
            <v>1775558</v>
          </cell>
          <cell r="AP527">
            <v>910245</v>
          </cell>
          <cell r="AQ527">
            <v>716868</v>
          </cell>
          <cell r="AR527">
            <v>276328</v>
          </cell>
          <cell r="AS527">
            <v>20895</v>
          </cell>
        </row>
        <row r="528">
          <cell r="B528" t="str">
            <v>1408</v>
          </cell>
          <cell r="C528" t="str">
            <v>CRYSTAL CITY ISD</v>
          </cell>
          <cell r="D528">
            <v>6225506</v>
          </cell>
          <cell r="E528">
            <v>5066324</v>
          </cell>
          <cell r="F528">
            <v>7787676</v>
          </cell>
          <cell r="G528">
            <v>2861504</v>
          </cell>
          <cell r="I528">
            <v>21283</v>
          </cell>
          <cell r="J528">
            <v>1571822</v>
          </cell>
          <cell r="K528">
            <v>304589</v>
          </cell>
          <cell r="L528">
            <v>507768</v>
          </cell>
          <cell r="M528">
            <v>2405462</v>
          </cell>
          <cell r="O528">
            <v>175911</v>
          </cell>
          <cell r="P528">
            <v>649551</v>
          </cell>
          <cell r="Q528">
            <v>253717</v>
          </cell>
          <cell r="R528">
            <v>890324</v>
          </cell>
          <cell r="S528">
            <v>1969503</v>
          </cell>
          <cell r="U528">
            <v>898145</v>
          </cell>
          <cell r="V528">
            <v>72593</v>
          </cell>
          <cell r="W528">
            <v>970738</v>
          </cell>
          <cell r="AB528">
            <v>1.13103774E-4</v>
          </cell>
          <cell r="AC528">
            <v>9.7460930000000003E-5</v>
          </cell>
          <cell r="AD528">
            <v>-592378</v>
          </cell>
          <cell r="AF528">
            <v>341125</v>
          </cell>
          <cell r="AG528">
            <v>341082</v>
          </cell>
          <cell r="AH528">
            <v>43</v>
          </cell>
          <cell r="AI528">
            <v>0</v>
          </cell>
          <cell r="AK528">
            <v>507768</v>
          </cell>
          <cell r="AL528">
            <v>-890324</v>
          </cell>
          <cell r="AM528">
            <v>72593</v>
          </cell>
          <cell r="AN528">
            <v>72599</v>
          </cell>
          <cell r="AO528">
            <v>51581</v>
          </cell>
          <cell r="AP528">
            <v>-151008</v>
          </cell>
          <cell r="AQ528">
            <v>-173853</v>
          </cell>
          <cell r="AR528">
            <v>-148146</v>
          </cell>
          <cell r="AS528">
            <v>-33729</v>
          </cell>
        </row>
        <row r="529">
          <cell r="B529" t="str">
            <v>0531</v>
          </cell>
          <cell r="C529" t="str">
            <v>CUERO ISD</v>
          </cell>
          <cell r="D529">
            <v>5022325</v>
          </cell>
          <cell r="E529">
            <v>5048145</v>
          </cell>
          <cell r="F529">
            <v>7759732</v>
          </cell>
          <cell r="G529">
            <v>2851236</v>
          </cell>
          <cell r="I529">
            <v>21207</v>
          </cell>
          <cell r="J529">
            <v>1566183</v>
          </cell>
          <cell r="K529">
            <v>303496</v>
          </cell>
          <cell r="L529">
            <v>377103</v>
          </cell>
          <cell r="M529">
            <v>2267989</v>
          </cell>
          <cell r="O529">
            <v>175280</v>
          </cell>
          <cell r="P529">
            <v>647221</v>
          </cell>
          <cell r="Q529">
            <v>252807</v>
          </cell>
          <cell r="R529">
            <v>774634</v>
          </cell>
          <cell r="S529">
            <v>1849942</v>
          </cell>
          <cell r="U529">
            <v>894922</v>
          </cell>
          <cell r="V529">
            <v>-74557</v>
          </cell>
          <cell r="W529">
            <v>820365</v>
          </cell>
          <cell r="AB529">
            <v>9.1244608000000006E-5</v>
          </cell>
          <cell r="AC529">
            <v>9.7111227E-5</v>
          </cell>
          <cell r="AD529">
            <v>222163</v>
          </cell>
          <cell r="AF529">
            <v>339901</v>
          </cell>
          <cell r="AG529">
            <v>339858</v>
          </cell>
          <cell r="AH529">
            <v>43</v>
          </cell>
          <cell r="AI529">
            <v>0</v>
          </cell>
          <cell r="AK529">
            <v>377103</v>
          </cell>
          <cell r="AL529">
            <v>-774634</v>
          </cell>
          <cell r="AM529">
            <v>-74557</v>
          </cell>
          <cell r="AN529">
            <v>-74549</v>
          </cell>
          <cell r="AO529">
            <v>-84114</v>
          </cell>
          <cell r="AP529">
            <v>-165681</v>
          </cell>
          <cell r="AQ529">
            <v>-101272</v>
          </cell>
          <cell r="AR529">
            <v>15429</v>
          </cell>
          <cell r="AS529">
            <v>12656</v>
          </cell>
        </row>
        <row r="530">
          <cell r="B530" t="str">
            <v>1800</v>
          </cell>
          <cell r="C530" t="str">
            <v>CULBERSON COUNTY-ALLAMOORE ISD</v>
          </cell>
          <cell r="D530">
            <v>1371720</v>
          </cell>
          <cell r="E530">
            <v>1328123</v>
          </cell>
          <cell r="F530">
            <v>2041518</v>
          </cell>
          <cell r="G530">
            <v>750135</v>
          </cell>
          <cell r="I530">
            <v>5579</v>
          </cell>
          <cell r="J530">
            <v>412049</v>
          </cell>
          <cell r="K530">
            <v>79847</v>
          </cell>
          <cell r="L530">
            <v>133192</v>
          </cell>
          <cell r="M530">
            <v>630667</v>
          </cell>
          <cell r="O530">
            <v>46115</v>
          </cell>
          <cell r="P530">
            <v>170278</v>
          </cell>
          <cell r="Q530">
            <v>66511</v>
          </cell>
          <cell r="R530">
            <v>13879</v>
          </cell>
          <cell r="S530">
            <v>296783</v>
          </cell>
          <cell r="U530">
            <v>235446</v>
          </cell>
          <cell r="V530">
            <v>57885</v>
          </cell>
          <cell r="W530">
            <v>293331</v>
          </cell>
          <cell r="AB530">
            <v>2.4921135E-5</v>
          </cell>
          <cell r="AC530">
            <v>2.554912E-5</v>
          </cell>
          <cell r="AD530">
            <v>23781</v>
          </cell>
          <cell r="AF530">
            <v>89425</v>
          </cell>
          <cell r="AG530">
            <v>89414</v>
          </cell>
          <cell r="AH530">
            <v>11</v>
          </cell>
          <cell r="AI530">
            <v>0</v>
          </cell>
          <cell r="AK530">
            <v>133192</v>
          </cell>
          <cell r="AL530">
            <v>-13879</v>
          </cell>
          <cell r="AM530">
            <v>57885</v>
          </cell>
          <cell r="AN530">
            <v>57886</v>
          </cell>
          <cell r="AO530">
            <v>52704</v>
          </cell>
          <cell r="AP530">
            <v>3472</v>
          </cell>
          <cell r="AQ530">
            <v>893</v>
          </cell>
          <cell r="AR530">
            <v>3006</v>
          </cell>
          <cell r="AS530">
            <v>1352</v>
          </cell>
        </row>
        <row r="531">
          <cell r="B531" t="str">
            <v>0532</v>
          </cell>
          <cell r="C531" t="str">
            <v>CUMBY ISD</v>
          </cell>
          <cell r="D531">
            <v>1046522</v>
          </cell>
          <cell r="E531">
            <v>1032542</v>
          </cell>
          <cell r="F531">
            <v>1587168</v>
          </cell>
          <cell r="G531">
            <v>583189</v>
          </cell>
          <cell r="I531">
            <v>4338</v>
          </cell>
          <cell r="J531">
            <v>320345</v>
          </cell>
          <cell r="K531">
            <v>62077</v>
          </cell>
          <cell r="L531">
            <v>128501</v>
          </cell>
          <cell r="M531">
            <v>515261</v>
          </cell>
          <cell r="O531">
            <v>35852</v>
          </cell>
          <cell r="P531">
            <v>132382</v>
          </cell>
          <cell r="Q531">
            <v>51709</v>
          </cell>
          <cell r="R531">
            <v>10</v>
          </cell>
          <cell r="S531">
            <v>219953</v>
          </cell>
          <cell r="U531">
            <v>183046</v>
          </cell>
          <cell r="V531">
            <v>47023</v>
          </cell>
          <cell r="W531">
            <v>230069</v>
          </cell>
          <cell r="AB531">
            <v>1.9013004E-5</v>
          </cell>
          <cell r="AC531">
            <v>1.9863030000000001E-5</v>
          </cell>
          <cell r="AD531">
            <v>32190</v>
          </cell>
          <cell r="AF531">
            <v>69523</v>
          </cell>
          <cell r="AG531">
            <v>69514</v>
          </cell>
          <cell r="AH531">
            <v>9</v>
          </cell>
          <cell r="AI531">
            <v>0</v>
          </cell>
          <cell r="AK531">
            <v>128501</v>
          </cell>
          <cell r="AL531">
            <v>-10</v>
          </cell>
          <cell r="AM531">
            <v>47023</v>
          </cell>
          <cell r="AN531">
            <v>47025</v>
          </cell>
          <cell r="AO531">
            <v>44332</v>
          </cell>
          <cell r="AP531">
            <v>17274</v>
          </cell>
          <cell r="AQ531">
            <v>10313</v>
          </cell>
          <cell r="AR531">
            <v>7714</v>
          </cell>
          <cell r="AS531">
            <v>1833</v>
          </cell>
        </row>
        <row r="532">
          <cell r="B532" t="str">
            <v>0534</v>
          </cell>
          <cell r="C532" t="str">
            <v>CUSHING ISD</v>
          </cell>
          <cell r="D532">
            <v>1317196</v>
          </cell>
          <cell r="E532">
            <v>1246007</v>
          </cell>
          <cell r="F532">
            <v>1915294</v>
          </cell>
          <cell r="G532">
            <v>703756</v>
          </cell>
          <cell r="I532">
            <v>5234</v>
          </cell>
          <cell r="J532">
            <v>386573</v>
          </cell>
          <cell r="K532">
            <v>74910</v>
          </cell>
          <cell r="L532">
            <v>105066</v>
          </cell>
          <cell r="M532">
            <v>571783</v>
          </cell>
          <cell r="O532">
            <v>43263</v>
          </cell>
          <cell r="P532">
            <v>159750</v>
          </cell>
          <cell r="Q532">
            <v>62399</v>
          </cell>
          <cell r="R532">
            <v>98379</v>
          </cell>
          <cell r="S532">
            <v>363791</v>
          </cell>
          <cell r="U532">
            <v>220889</v>
          </cell>
          <cell r="V532">
            <v>28642</v>
          </cell>
          <cell r="W532">
            <v>249531</v>
          </cell>
          <cell r="AB532">
            <v>2.3930558999999999E-5</v>
          </cell>
          <cell r="AC532">
            <v>2.3969459999999999E-5</v>
          </cell>
          <cell r="AD532">
            <v>1473</v>
          </cell>
          <cell r="AF532">
            <v>83896</v>
          </cell>
          <cell r="AG532">
            <v>83885</v>
          </cell>
          <cell r="AH532">
            <v>11</v>
          </cell>
          <cell r="AI532">
            <v>-1</v>
          </cell>
          <cell r="AK532">
            <v>105066</v>
          </cell>
          <cell r="AL532">
            <v>-98379</v>
          </cell>
          <cell r="AM532">
            <v>28642</v>
          </cell>
          <cell r="AN532">
            <v>28645</v>
          </cell>
          <cell r="AO532">
            <v>23368</v>
          </cell>
          <cell r="AP532">
            <v>-23187</v>
          </cell>
          <cell r="AQ532">
            <v>-13763</v>
          </cell>
          <cell r="AR532">
            <v>-8461</v>
          </cell>
          <cell r="AS532">
            <v>85</v>
          </cell>
        </row>
        <row r="533">
          <cell r="B533" t="str">
            <v>0603</v>
          </cell>
          <cell r="C533" t="str">
            <v>CYPRESS FAIRBANKS ISD</v>
          </cell>
          <cell r="D533">
            <v>372979777</v>
          </cell>
          <cell r="E533">
            <v>354920841</v>
          </cell>
          <cell r="F533">
            <v>545564892</v>
          </cell>
          <cell r="G533">
            <v>200462362</v>
          </cell>
          <cell r="I533">
            <v>1490985</v>
          </cell>
          <cell r="J533">
            <v>110113875</v>
          </cell>
          <cell r="K533">
            <v>21337949</v>
          </cell>
          <cell r="L533">
            <v>31127895</v>
          </cell>
          <cell r="M533">
            <v>164070704</v>
          </cell>
          <cell r="O533">
            <v>12323415</v>
          </cell>
          <cell r="P533">
            <v>45504263</v>
          </cell>
          <cell r="Q533">
            <v>17774135</v>
          </cell>
          <cell r="R533">
            <v>3537825</v>
          </cell>
          <cell r="S533">
            <v>79139638</v>
          </cell>
          <cell r="U533">
            <v>62919435</v>
          </cell>
          <cell r="V533">
            <v>12110306</v>
          </cell>
          <cell r="W533">
            <v>75029741</v>
          </cell>
          <cell r="AB533">
            <v>6.7762233089999997E-3</v>
          </cell>
          <cell r="AC533">
            <v>6.8276163189999999E-3</v>
          </cell>
          <cell r="AD533">
            <v>1946201</v>
          </cell>
          <cell r="AF533">
            <v>23897480</v>
          </cell>
          <cell r="AG533">
            <v>23894434</v>
          </cell>
          <cell r="AH533">
            <v>3046</v>
          </cell>
          <cell r="AI533">
            <v>1</v>
          </cell>
          <cell r="AK533">
            <v>31127895</v>
          </cell>
          <cell r="AL533">
            <v>-3537825</v>
          </cell>
          <cell r="AM533">
            <v>12110306</v>
          </cell>
          <cell r="AN533">
            <v>12110601</v>
          </cell>
          <cell r="AO533">
            <v>11257729</v>
          </cell>
          <cell r="AP533">
            <v>2610895</v>
          </cell>
          <cell r="AQ533">
            <v>562607</v>
          </cell>
          <cell r="AR533">
            <v>937240</v>
          </cell>
          <cell r="AS533">
            <v>110998</v>
          </cell>
        </row>
        <row r="534">
          <cell r="B534" t="str">
            <v>0552</v>
          </cell>
          <cell r="C534" t="str">
            <v>D HANIS ISD</v>
          </cell>
          <cell r="D534">
            <v>1360331</v>
          </cell>
          <cell r="E534">
            <v>1305638</v>
          </cell>
          <cell r="F534">
            <v>2006955</v>
          </cell>
          <cell r="G534">
            <v>737435</v>
          </cell>
          <cell r="I534">
            <v>5485</v>
          </cell>
          <cell r="J534">
            <v>405073</v>
          </cell>
          <cell r="K534">
            <v>78495</v>
          </cell>
          <cell r="L534">
            <v>144008</v>
          </cell>
          <cell r="M534">
            <v>633061</v>
          </cell>
          <cell r="O534">
            <v>45334</v>
          </cell>
          <cell r="P534">
            <v>167395</v>
          </cell>
          <cell r="Q534">
            <v>65385</v>
          </cell>
          <cell r="R534">
            <v>12</v>
          </cell>
          <cell r="S534">
            <v>278126</v>
          </cell>
          <cell r="U534">
            <v>231460</v>
          </cell>
          <cell r="V534">
            <v>55649</v>
          </cell>
          <cell r="W534">
            <v>287109</v>
          </cell>
          <cell r="AB534">
            <v>2.4714233000000002E-5</v>
          </cell>
          <cell r="AC534">
            <v>2.5116564000000001E-5</v>
          </cell>
          <cell r="AD534">
            <v>15236</v>
          </cell>
          <cell r="AF534">
            <v>87911</v>
          </cell>
          <cell r="AG534">
            <v>87900</v>
          </cell>
          <cell r="AH534">
            <v>11</v>
          </cell>
          <cell r="AI534">
            <v>0</v>
          </cell>
          <cell r="AK534">
            <v>144008</v>
          </cell>
          <cell r="AL534">
            <v>-12</v>
          </cell>
          <cell r="AM534">
            <v>55649</v>
          </cell>
          <cell r="AN534">
            <v>55653</v>
          </cell>
          <cell r="AO534">
            <v>51872</v>
          </cell>
          <cell r="AP534">
            <v>15730</v>
          </cell>
          <cell r="AQ534">
            <v>12166</v>
          </cell>
          <cell r="AR534">
            <v>7704</v>
          </cell>
          <cell r="AS534">
            <v>871</v>
          </cell>
        </row>
        <row r="535">
          <cell r="B535" t="str">
            <v>0535</v>
          </cell>
          <cell r="C535" t="str">
            <v>DAINGERFIELD-LONE STAR ISD</v>
          </cell>
          <cell r="D535">
            <v>2799777</v>
          </cell>
          <cell r="E535">
            <v>2995135</v>
          </cell>
          <cell r="F535">
            <v>4603957</v>
          </cell>
          <cell r="G535">
            <v>1691678</v>
          </cell>
          <cell r="I535">
            <v>12582</v>
          </cell>
          <cell r="J535">
            <v>929238</v>
          </cell>
          <cell r="K535">
            <v>180068</v>
          </cell>
          <cell r="L535">
            <v>375820</v>
          </cell>
          <cell r="M535">
            <v>1497708</v>
          </cell>
          <cell r="O535">
            <v>103996</v>
          </cell>
          <cell r="P535">
            <v>384005</v>
          </cell>
          <cell r="Q535">
            <v>149994</v>
          </cell>
          <cell r="R535">
            <v>178599</v>
          </cell>
          <cell r="S535">
            <v>816594</v>
          </cell>
          <cell r="U535">
            <v>530970</v>
          </cell>
          <cell r="V535">
            <v>77794</v>
          </cell>
          <cell r="W535">
            <v>608764</v>
          </cell>
          <cell r="AB535">
            <v>5.0865797000000002E-5</v>
          </cell>
          <cell r="AC535">
            <v>5.7617444999999998E-5</v>
          </cell>
          <cell r="AD535">
            <v>255678</v>
          </cell>
          <cell r="AF535">
            <v>201668</v>
          </cell>
          <cell r="AG535">
            <v>201642</v>
          </cell>
          <cell r="AH535">
            <v>26</v>
          </cell>
          <cell r="AI535">
            <v>1</v>
          </cell>
          <cell r="AK535">
            <v>375820</v>
          </cell>
          <cell r="AL535">
            <v>-178599</v>
          </cell>
          <cell r="AM535">
            <v>77794</v>
          </cell>
          <cell r="AN535">
            <v>77795</v>
          </cell>
          <cell r="AO535">
            <v>69668</v>
          </cell>
          <cell r="AP535">
            <v>-3658</v>
          </cell>
          <cell r="AQ535">
            <v>9957</v>
          </cell>
          <cell r="AR535">
            <v>28900</v>
          </cell>
          <cell r="AS535">
            <v>14559</v>
          </cell>
        </row>
        <row r="536">
          <cell r="B536" t="str">
            <v>0536</v>
          </cell>
          <cell r="C536" t="str">
            <v>DALHART ISD</v>
          </cell>
          <cell r="D536">
            <v>5034367</v>
          </cell>
          <cell r="E536">
            <v>4443959</v>
          </cell>
          <cell r="F536">
            <v>6831010</v>
          </cell>
          <cell r="G536">
            <v>2509986</v>
          </cell>
          <cell r="I536">
            <v>18669</v>
          </cell>
          <cell r="J536">
            <v>1378734</v>
          </cell>
          <cell r="K536">
            <v>267172</v>
          </cell>
          <cell r="L536">
            <v>502369</v>
          </cell>
          <cell r="M536">
            <v>2166944</v>
          </cell>
          <cell r="O536">
            <v>154301</v>
          </cell>
          <cell r="P536">
            <v>569758</v>
          </cell>
          <cell r="Q536">
            <v>222550</v>
          </cell>
          <cell r="R536">
            <v>302090</v>
          </cell>
          <cell r="S536">
            <v>1248699</v>
          </cell>
          <cell r="U536">
            <v>787813</v>
          </cell>
          <cell r="V536">
            <v>160900</v>
          </cell>
          <cell r="W536">
            <v>948713</v>
          </cell>
          <cell r="AB536">
            <v>9.1463383999999999E-5</v>
          </cell>
          <cell r="AC536">
            <v>8.5488485000000006E-5</v>
          </cell>
          <cell r="AD536">
            <v>-226263</v>
          </cell>
          <cell r="AF536">
            <v>299220</v>
          </cell>
          <cell r="AG536">
            <v>299182</v>
          </cell>
          <cell r="AH536">
            <v>38</v>
          </cell>
          <cell r="AI536">
            <v>0</v>
          </cell>
          <cell r="AK536">
            <v>502369</v>
          </cell>
          <cell r="AL536">
            <v>-302090</v>
          </cell>
          <cell r="AM536">
            <v>160900</v>
          </cell>
          <cell r="AN536">
            <v>160905</v>
          </cell>
          <cell r="AO536">
            <v>145721</v>
          </cell>
          <cell r="AP536">
            <v>-3952</v>
          </cell>
          <cell r="AQ536">
            <v>-38281</v>
          </cell>
          <cell r="AR536">
            <v>-51231</v>
          </cell>
          <cell r="AS536">
            <v>-12883</v>
          </cell>
        </row>
        <row r="537">
          <cell r="B537" t="str">
            <v>0537</v>
          </cell>
          <cell r="C537" t="str">
            <v>DALLAS ISD</v>
          </cell>
          <cell r="D537">
            <v>628056748</v>
          </cell>
          <cell r="E537">
            <v>595195671</v>
          </cell>
          <cell r="F537">
            <v>914902211</v>
          </cell>
          <cell r="G537">
            <v>336171665</v>
          </cell>
          <cell r="I537">
            <v>2500354</v>
          </cell>
          <cell r="J537">
            <v>184658928</v>
          </cell>
          <cell r="K537">
            <v>35783346</v>
          </cell>
          <cell r="L537">
            <v>27842936</v>
          </cell>
          <cell r="M537">
            <v>250785564</v>
          </cell>
          <cell r="O537">
            <v>20666138</v>
          </cell>
          <cell r="P537">
            <v>76309806</v>
          </cell>
          <cell r="Q537">
            <v>29806895</v>
          </cell>
          <cell r="R537">
            <v>16028502</v>
          </cell>
          <cell r="S537">
            <v>142811341</v>
          </cell>
          <cell r="U537">
            <v>105514725</v>
          </cell>
          <cell r="V537">
            <v>9157833</v>
          </cell>
          <cell r="W537">
            <v>114672558</v>
          </cell>
          <cell r="AB537">
            <v>1.1410411617E-2</v>
          </cell>
          <cell r="AC537">
            <v>1.1449786011E-2</v>
          </cell>
          <cell r="AD537">
            <v>1491068</v>
          </cell>
          <cell r="AF537">
            <v>40075631</v>
          </cell>
          <cell r="AG537">
            <v>40070523</v>
          </cell>
          <cell r="AH537">
            <v>5108</v>
          </cell>
          <cell r="AI537">
            <v>0</v>
          </cell>
          <cell r="AK537">
            <v>27842936</v>
          </cell>
          <cell r="AL537">
            <v>-16028502</v>
          </cell>
          <cell r="AM537">
            <v>9157833</v>
          </cell>
          <cell r="AN537">
            <v>9158484</v>
          </cell>
          <cell r="AO537">
            <v>8129669</v>
          </cell>
          <cell r="AP537">
            <v>-2043441</v>
          </cell>
          <cell r="AQ537">
            <v>-3042045</v>
          </cell>
          <cell r="AR537">
            <v>-473431</v>
          </cell>
          <cell r="AS537">
            <v>85198</v>
          </cell>
        </row>
        <row r="538">
          <cell r="B538" t="str">
            <v>0538</v>
          </cell>
          <cell r="C538" t="str">
            <v>DAMON ISD</v>
          </cell>
          <cell r="D538">
            <v>995021</v>
          </cell>
          <cell r="E538">
            <v>683673</v>
          </cell>
          <cell r="F538">
            <v>1050905</v>
          </cell>
          <cell r="G538">
            <v>386145</v>
          </cell>
          <cell r="I538">
            <v>2872</v>
          </cell>
          <cell r="J538">
            <v>212109</v>
          </cell>
          <cell r="K538">
            <v>41103</v>
          </cell>
          <cell r="L538">
            <v>110765</v>
          </cell>
          <cell r="M538">
            <v>366849</v>
          </cell>
          <cell r="O538">
            <v>23738</v>
          </cell>
          <cell r="P538">
            <v>87654</v>
          </cell>
          <cell r="Q538">
            <v>34238</v>
          </cell>
          <cell r="R538">
            <v>157210</v>
          </cell>
          <cell r="S538">
            <v>302840</v>
          </cell>
          <cell r="U538">
            <v>121200</v>
          </cell>
          <cell r="V538">
            <v>16868</v>
          </cell>
          <cell r="W538">
            <v>138068</v>
          </cell>
          <cell r="AB538">
            <v>1.8077344000000001E-5</v>
          </cell>
          <cell r="AC538">
            <v>1.3151833E-5</v>
          </cell>
          <cell r="AD538">
            <v>-186524</v>
          </cell>
          <cell r="AF538">
            <v>46033</v>
          </cell>
          <cell r="AG538">
            <v>46027</v>
          </cell>
          <cell r="AH538">
            <v>6</v>
          </cell>
          <cell r="AI538">
            <v>0</v>
          </cell>
          <cell r="AK538">
            <v>110765</v>
          </cell>
          <cell r="AL538">
            <v>-157210</v>
          </cell>
          <cell r="AM538">
            <v>16868</v>
          </cell>
          <cell r="AN538">
            <v>16870</v>
          </cell>
          <cell r="AO538">
            <v>14677</v>
          </cell>
          <cell r="AP538">
            <v>-10721</v>
          </cell>
          <cell r="AQ538">
            <v>-27790</v>
          </cell>
          <cell r="AR538">
            <v>-28859</v>
          </cell>
          <cell r="AS538">
            <v>-10622</v>
          </cell>
        </row>
        <row r="539">
          <cell r="B539" t="str">
            <v>0539</v>
          </cell>
          <cell r="C539" t="str">
            <v>DANBURY ISD</v>
          </cell>
          <cell r="D539">
            <v>2464351</v>
          </cell>
          <cell r="E539">
            <v>2345145</v>
          </cell>
          <cell r="F539">
            <v>3604829</v>
          </cell>
          <cell r="G539">
            <v>1324558</v>
          </cell>
          <cell r="I539">
            <v>9852</v>
          </cell>
          <cell r="J539">
            <v>727579</v>
          </cell>
          <cell r="K539">
            <v>140991</v>
          </cell>
          <cell r="L539">
            <v>238220</v>
          </cell>
          <cell r="M539">
            <v>1116642</v>
          </cell>
          <cell r="O539">
            <v>81427</v>
          </cell>
          <cell r="P539">
            <v>300670</v>
          </cell>
          <cell r="Q539">
            <v>117443</v>
          </cell>
          <cell r="R539">
            <v>21539</v>
          </cell>
          <cell r="S539">
            <v>521079</v>
          </cell>
          <cell r="U539">
            <v>415741</v>
          </cell>
          <cell r="V539">
            <v>81992</v>
          </cell>
          <cell r="W539">
            <v>497733</v>
          </cell>
          <cell r="AB539">
            <v>4.4771838999999997E-5</v>
          </cell>
          <cell r="AC539">
            <v>4.5113588999999998E-5</v>
          </cell>
          <cell r="AD539">
            <v>12942</v>
          </cell>
          <cell r="AF539">
            <v>157903</v>
          </cell>
          <cell r="AG539">
            <v>157883</v>
          </cell>
          <cell r="AH539">
            <v>20</v>
          </cell>
          <cell r="AI539">
            <v>0</v>
          </cell>
          <cell r="AK539">
            <v>238220</v>
          </cell>
          <cell r="AL539">
            <v>-21539</v>
          </cell>
          <cell r="AM539">
            <v>81992</v>
          </cell>
          <cell r="AN539">
            <v>81992</v>
          </cell>
          <cell r="AO539">
            <v>76310</v>
          </cell>
          <cell r="AP539">
            <v>21980</v>
          </cell>
          <cell r="AQ539">
            <v>19415</v>
          </cell>
          <cell r="AR539">
            <v>16244</v>
          </cell>
          <cell r="AS539">
            <v>740</v>
          </cell>
        </row>
        <row r="540">
          <cell r="B540" t="str">
            <v>1337</v>
          </cell>
          <cell r="C540" t="str">
            <v>DARROUZETT ISD</v>
          </cell>
          <cell r="D540">
            <v>500827</v>
          </cell>
          <cell r="E540">
            <v>447322</v>
          </cell>
          <cell r="F540">
            <v>687598</v>
          </cell>
          <cell r="G540">
            <v>252651</v>
          </cell>
          <cell r="I540">
            <v>1879</v>
          </cell>
          <cell r="J540">
            <v>138781</v>
          </cell>
          <cell r="K540">
            <v>26893</v>
          </cell>
          <cell r="L540">
            <v>53757</v>
          </cell>
          <cell r="M540">
            <v>221310</v>
          </cell>
          <cell r="O540">
            <v>15532</v>
          </cell>
          <cell r="P540">
            <v>57351</v>
          </cell>
          <cell r="Q540">
            <v>22401</v>
          </cell>
          <cell r="R540">
            <v>36493</v>
          </cell>
          <cell r="S540">
            <v>131777</v>
          </cell>
          <cell r="U540">
            <v>79300</v>
          </cell>
          <cell r="V540">
            <v>6721</v>
          </cell>
          <cell r="W540">
            <v>86021</v>
          </cell>
          <cell r="AB540">
            <v>9.0989319999999994E-6</v>
          </cell>
          <cell r="AC540">
            <v>8.6051319999999992E-6</v>
          </cell>
          <cell r="AD540">
            <v>-18700</v>
          </cell>
          <cell r="AF540">
            <v>30119</v>
          </cell>
          <cell r="AG540">
            <v>30115</v>
          </cell>
          <cell r="AH540">
            <v>4</v>
          </cell>
          <cell r="AI540">
            <v>2</v>
          </cell>
          <cell r="AK540">
            <v>53757</v>
          </cell>
          <cell r="AL540">
            <v>-36493</v>
          </cell>
          <cell r="AM540">
            <v>6721</v>
          </cell>
          <cell r="AN540">
            <v>6724</v>
          </cell>
          <cell r="AO540">
            <v>6679</v>
          </cell>
          <cell r="AP540">
            <v>6471</v>
          </cell>
          <cell r="AQ540">
            <v>3850</v>
          </cell>
          <cell r="AR540">
            <v>-5394</v>
          </cell>
          <cell r="AS540">
            <v>-1066</v>
          </cell>
        </row>
        <row r="541">
          <cell r="B541" t="str">
            <v>0540</v>
          </cell>
          <cell r="C541" t="str">
            <v>DAWSON ISD</v>
          </cell>
          <cell r="D541">
            <v>1277394</v>
          </cell>
          <cell r="E541">
            <v>1229076</v>
          </cell>
          <cell r="F541">
            <v>1889269</v>
          </cell>
          <cell r="G541">
            <v>694193</v>
          </cell>
          <cell r="I541">
            <v>5163</v>
          </cell>
          <cell r="J541">
            <v>381320</v>
          </cell>
          <cell r="K541">
            <v>73892</v>
          </cell>
          <cell r="L541">
            <v>94022</v>
          </cell>
          <cell r="M541">
            <v>554397</v>
          </cell>
          <cell r="O541">
            <v>42675</v>
          </cell>
          <cell r="P541">
            <v>157579</v>
          </cell>
          <cell r="Q541">
            <v>61551</v>
          </cell>
          <cell r="R541">
            <v>6112</v>
          </cell>
          <cell r="S541">
            <v>267917</v>
          </cell>
          <cell r="U541">
            <v>217887</v>
          </cell>
          <cell r="V541">
            <v>40221</v>
          </cell>
          <cell r="W541">
            <v>258108</v>
          </cell>
          <cell r="AB541">
            <v>2.3207441999999999E-5</v>
          </cell>
          <cell r="AC541">
            <v>2.3643757000000001E-5</v>
          </cell>
          <cell r="AD541">
            <v>16523</v>
          </cell>
          <cell r="AF541">
            <v>82756</v>
          </cell>
          <cell r="AG541">
            <v>82745</v>
          </cell>
          <cell r="AH541">
            <v>11</v>
          </cell>
          <cell r="AI541">
            <v>-2</v>
          </cell>
          <cell r="AK541">
            <v>94022</v>
          </cell>
          <cell r="AL541">
            <v>-6112</v>
          </cell>
          <cell r="AM541">
            <v>40221</v>
          </cell>
          <cell r="AN541">
            <v>40220</v>
          </cell>
          <cell r="AO541">
            <v>36757</v>
          </cell>
          <cell r="AP541">
            <v>3896</v>
          </cell>
          <cell r="AQ541">
            <v>2660</v>
          </cell>
          <cell r="AR541">
            <v>3433</v>
          </cell>
          <cell r="AS541">
            <v>944</v>
          </cell>
        </row>
        <row r="542">
          <cell r="B542" t="str">
            <v>1585</v>
          </cell>
          <cell r="C542" t="str">
            <v>DAWSON ISD</v>
          </cell>
          <cell r="D542">
            <v>573880</v>
          </cell>
          <cell r="E542">
            <v>507041</v>
          </cell>
          <cell r="F542">
            <v>779395</v>
          </cell>
          <cell r="G542">
            <v>286381</v>
          </cell>
          <cell r="I542">
            <v>2130</v>
          </cell>
          <cell r="J542">
            <v>157309</v>
          </cell>
          <cell r="K542">
            <v>30483</v>
          </cell>
          <cell r="L542">
            <v>94339</v>
          </cell>
          <cell r="M542">
            <v>284261</v>
          </cell>
          <cell r="O542">
            <v>17605</v>
          </cell>
          <cell r="P542">
            <v>65008</v>
          </cell>
          <cell r="Q542">
            <v>25392</v>
          </cell>
          <cell r="R542">
            <v>177100</v>
          </cell>
          <cell r="S542">
            <v>285105</v>
          </cell>
          <cell r="U542">
            <v>89887</v>
          </cell>
          <cell r="V542">
            <v>6269</v>
          </cell>
          <cell r="W542">
            <v>96156</v>
          </cell>
          <cell r="AB542">
            <v>1.0426131999999999E-5</v>
          </cell>
          <cell r="AC542">
            <v>9.75395E-6</v>
          </cell>
          <cell r="AD542">
            <v>-25455</v>
          </cell>
          <cell r="AF542">
            <v>34140</v>
          </cell>
          <cell r="AG542">
            <v>34136</v>
          </cell>
          <cell r="AH542">
            <v>4</v>
          </cell>
          <cell r="AI542">
            <v>0</v>
          </cell>
          <cell r="AK542">
            <v>94339</v>
          </cell>
          <cell r="AL542">
            <v>-177100</v>
          </cell>
          <cell r="AM542">
            <v>6269</v>
          </cell>
          <cell r="AN542">
            <v>6267</v>
          </cell>
          <cell r="AO542">
            <v>2858</v>
          </cell>
          <cell r="AP542">
            <v>-31163</v>
          </cell>
          <cell r="AQ542">
            <v>-37043</v>
          </cell>
          <cell r="AR542">
            <v>-22229</v>
          </cell>
          <cell r="AS542">
            <v>-1451</v>
          </cell>
        </row>
        <row r="543">
          <cell r="B543" t="str">
            <v>0541</v>
          </cell>
          <cell r="C543" t="str">
            <v>DAYTON ISD</v>
          </cell>
          <cell r="D543">
            <v>15407318</v>
          </cell>
          <cell r="E543">
            <v>14599983</v>
          </cell>
          <cell r="F543">
            <v>22442295</v>
          </cell>
          <cell r="G543">
            <v>8246197</v>
          </cell>
          <cell r="I543">
            <v>61333</v>
          </cell>
          <cell r="J543">
            <v>4529632</v>
          </cell>
          <cell r="K543">
            <v>877755</v>
          </cell>
          <cell r="L543">
            <v>1247157</v>
          </cell>
          <cell r="M543">
            <v>6715877</v>
          </cell>
          <cell r="O543">
            <v>506935</v>
          </cell>
          <cell r="P543">
            <v>1871858</v>
          </cell>
          <cell r="Q543">
            <v>731155</v>
          </cell>
          <cell r="R543">
            <v>562534</v>
          </cell>
          <cell r="S543">
            <v>3672482</v>
          </cell>
          <cell r="U543">
            <v>2588247</v>
          </cell>
          <cell r="V543">
            <v>411641</v>
          </cell>
          <cell r="W543">
            <v>2999888</v>
          </cell>
          <cell r="AB543">
            <v>2.7991713199999998E-4</v>
          </cell>
          <cell r="AC543">
            <v>2.8086004300000001E-4</v>
          </cell>
          <cell r="AD543">
            <v>35707</v>
          </cell>
          <cell r="AF543">
            <v>983044</v>
          </cell>
          <cell r="AG543">
            <v>982919</v>
          </cell>
          <cell r="AH543">
            <v>125</v>
          </cell>
          <cell r="AI543">
            <v>1</v>
          </cell>
          <cell r="AK543">
            <v>1247157</v>
          </cell>
          <cell r="AL543">
            <v>-562534</v>
          </cell>
          <cell r="AM543">
            <v>411641</v>
          </cell>
          <cell r="AN543">
            <v>411655</v>
          </cell>
          <cell r="AO543">
            <v>374047</v>
          </cell>
          <cell r="AP543">
            <v>13092</v>
          </cell>
          <cell r="AQ543">
            <v>-42682</v>
          </cell>
          <cell r="AR543">
            <v>-73530</v>
          </cell>
          <cell r="AS543">
            <v>2041</v>
          </cell>
        </row>
        <row r="544">
          <cell r="B544" t="str">
            <v>0543</v>
          </cell>
          <cell r="C544" t="str">
            <v>DE KALB ISD</v>
          </cell>
          <cell r="D544">
            <v>2773111</v>
          </cell>
          <cell r="E544">
            <v>2675227</v>
          </cell>
          <cell r="F544">
            <v>4112212</v>
          </cell>
          <cell r="G544">
            <v>1510991</v>
          </cell>
          <cell r="I544">
            <v>11238</v>
          </cell>
          <cell r="J544">
            <v>829987</v>
          </cell>
          <cell r="K544">
            <v>160835</v>
          </cell>
          <cell r="L544">
            <v>135998</v>
          </cell>
          <cell r="M544">
            <v>1138058</v>
          </cell>
          <cell r="O544">
            <v>92888</v>
          </cell>
          <cell r="P544">
            <v>342990</v>
          </cell>
          <cell r="Q544">
            <v>133973</v>
          </cell>
          <cell r="R544">
            <v>18617</v>
          </cell>
          <cell r="S544">
            <v>588468</v>
          </cell>
          <cell r="U544">
            <v>474257</v>
          </cell>
          <cell r="V544">
            <v>54932</v>
          </cell>
          <cell r="W544">
            <v>529189</v>
          </cell>
          <cell r="AB544">
            <v>5.0381343000000003E-5</v>
          </cell>
          <cell r="AC544">
            <v>5.1463371E-5</v>
          </cell>
          <cell r="AD544">
            <v>40975</v>
          </cell>
          <cell r="AF544">
            <v>180128</v>
          </cell>
          <cell r="AG544">
            <v>180105</v>
          </cell>
          <cell r="AH544">
            <v>23</v>
          </cell>
          <cell r="AI544">
            <v>2</v>
          </cell>
          <cell r="AK544">
            <v>135998</v>
          </cell>
          <cell r="AL544">
            <v>-18617</v>
          </cell>
          <cell r="AM544">
            <v>54932</v>
          </cell>
          <cell r="AN544">
            <v>54933</v>
          </cell>
          <cell r="AO544">
            <v>49811</v>
          </cell>
          <cell r="AP544">
            <v>1729</v>
          </cell>
          <cell r="AQ544">
            <v>2678</v>
          </cell>
          <cell r="AR544">
            <v>5894</v>
          </cell>
          <cell r="AS544">
            <v>2336</v>
          </cell>
        </row>
        <row r="545">
          <cell r="B545" t="str">
            <v>0544</v>
          </cell>
          <cell r="C545" t="str">
            <v>DE LEON ISD</v>
          </cell>
          <cell r="D545">
            <v>2630797</v>
          </cell>
          <cell r="E545">
            <v>2430439</v>
          </cell>
          <cell r="F545">
            <v>3735938</v>
          </cell>
          <cell r="G545">
            <v>1372733</v>
          </cell>
          <cell r="I545">
            <v>10210</v>
          </cell>
          <cell r="J545">
            <v>754042</v>
          </cell>
          <cell r="K545">
            <v>146119</v>
          </cell>
          <cell r="L545">
            <v>134401</v>
          </cell>
          <cell r="M545">
            <v>1044772</v>
          </cell>
          <cell r="O545">
            <v>84389</v>
          </cell>
          <cell r="P545">
            <v>311606</v>
          </cell>
          <cell r="Q545">
            <v>121714</v>
          </cell>
          <cell r="R545">
            <v>146028</v>
          </cell>
          <cell r="S545">
            <v>663737</v>
          </cell>
          <cell r="U545">
            <v>430862</v>
          </cell>
          <cell r="V545">
            <v>30182</v>
          </cell>
          <cell r="W545">
            <v>461044</v>
          </cell>
          <cell r="AB545">
            <v>4.7795812E-5</v>
          </cell>
          <cell r="AC545">
            <v>4.675439E-5</v>
          </cell>
          <cell r="AD545">
            <v>-39438</v>
          </cell>
          <cell r="AF545">
            <v>163646</v>
          </cell>
          <cell r="AG545">
            <v>163625</v>
          </cell>
          <cell r="AH545">
            <v>21</v>
          </cell>
          <cell r="AI545">
            <v>0</v>
          </cell>
          <cell r="AK545">
            <v>134401</v>
          </cell>
          <cell r="AL545">
            <v>-146028</v>
          </cell>
          <cell r="AM545">
            <v>30182</v>
          </cell>
          <cell r="AN545">
            <v>30188</v>
          </cell>
          <cell r="AO545">
            <v>23367</v>
          </cell>
          <cell r="AP545">
            <v>-36739</v>
          </cell>
          <cell r="AQ545">
            <v>-19841</v>
          </cell>
          <cell r="AR545">
            <v>-6355</v>
          </cell>
          <cell r="AS545">
            <v>-2247</v>
          </cell>
        </row>
        <row r="546">
          <cell r="B546" t="str">
            <v>1359</v>
          </cell>
          <cell r="C546" t="str">
            <v>DE SOTO ISD</v>
          </cell>
          <cell r="D546">
            <v>30689299</v>
          </cell>
          <cell r="E546">
            <v>35175830</v>
          </cell>
          <cell r="F546">
            <v>54070360</v>
          </cell>
          <cell r="G546">
            <v>19867613</v>
          </cell>
          <cell r="I546">
            <v>147770</v>
          </cell>
          <cell r="J546">
            <v>10913270</v>
          </cell>
          <cell r="K546">
            <v>2114782</v>
          </cell>
          <cell r="L546">
            <v>7330541</v>
          </cell>
          <cell r="M546">
            <v>20506363</v>
          </cell>
          <cell r="O546">
            <v>1221361</v>
          </cell>
          <cell r="P546">
            <v>4509879</v>
          </cell>
          <cell r="Q546">
            <v>1761576</v>
          </cell>
          <cell r="R546">
            <v>1287855</v>
          </cell>
          <cell r="S546">
            <v>8780671</v>
          </cell>
          <cell r="U546">
            <v>6235879</v>
          </cell>
          <cell r="V546">
            <v>1736769</v>
          </cell>
          <cell r="W546">
            <v>7972648</v>
          </cell>
          <cell r="AB546">
            <v>5.57557156E-4</v>
          </cell>
          <cell r="AC546">
            <v>6.7667784099999999E-4</v>
          </cell>
          <cell r="AD546">
            <v>4510978</v>
          </cell>
          <cell r="AF546">
            <v>2368454</v>
          </cell>
          <cell r="AG546">
            <v>2368152</v>
          </cell>
          <cell r="AH546">
            <v>302</v>
          </cell>
          <cell r="AI546">
            <v>1</v>
          </cell>
          <cell r="AK546">
            <v>7330541</v>
          </cell>
          <cell r="AL546">
            <v>-1287855</v>
          </cell>
          <cell r="AM546">
            <v>1736769</v>
          </cell>
          <cell r="AN546">
            <v>1736795</v>
          </cell>
          <cell r="AO546">
            <v>1676413</v>
          </cell>
          <cell r="AP546">
            <v>1063013</v>
          </cell>
          <cell r="AQ546">
            <v>781756</v>
          </cell>
          <cell r="AR546">
            <v>527812</v>
          </cell>
          <cell r="AS546">
            <v>256897</v>
          </cell>
        </row>
        <row r="547">
          <cell r="B547" t="str">
            <v>0542</v>
          </cell>
          <cell r="C547" t="str">
            <v>DECATUR ISD</v>
          </cell>
          <cell r="D547">
            <v>9492337</v>
          </cell>
          <cell r="E547">
            <v>9486817</v>
          </cell>
          <cell r="F547">
            <v>14582615</v>
          </cell>
          <cell r="G547">
            <v>5358236</v>
          </cell>
          <cell r="I547">
            <v>39853</v>
          </cell>
          <cell r="J547">
            <v>2943276</v>
          </cell>
          <cell r="K547">
            <v>570350</v>
          </cell>
          <cell r="L547">
            <v>1063484</v>
          </cell>
          <cell r="M547">
            <v>4616963</v>
          </cell>
          <cell r="O547">
            <v>329397</v>
          </cell>
          <cell r="P547">
            <v>1216301</v>
          </cell>
          <cell r="Q547">
            <v>475092</v>
          </cell>
          <cell r="R547">
            <v>119</v>
          </cell>
          <cell r="S547">
            <v>2020909</v>
          </cell>
          <cell r="U547">
            <v>1681798</v>
          </cell>
          <cell r="V547">
            <v>361537</v>
          </cell>
          <cell r="W547">
            <v>2043335</v>
          </cell>
          <cell r="AB547">
            <v>1.7245492100000001E-4</v>
          </cell>
          <cell r="AC547">
            <v>1.8249800100000001E-4</v>
          </cell>
          <cell r="AD547">
            <v>380321</v>
          </cell>
          <cell r="AF547">
            <v>638765</v>
          </cell>
          <cell r="AG547">
            <v>638684</v>
          </cell>
          <cell r="AH547">
            <v>81</v>
          </cell>
          <cell r="AI547">
            <v>3</v>
          </cell>
          <cell r="AK547">
            <v>1063484</v>
          </cell>
          <cell r="AL547">
            <v>-119</v>
          </cell>
          <cell r="AM547">
            <v>361537</v>
          </cell>
          <cell r="AN547">
            <v>361544</v>
          </cell>
          <cell r="AO547">
            <v>339898</v>
          </cell>
          <cell r="AP547">
            <v>134485</v>
          </cell>
          <cell r="AQ547">
            <v>118551</v>
          </cell>
          <cell r="AR547">
            <v>87222</v>
          </cell>
          <cell r="AS547">
            <v>21665</v>
          </cell>
        </row>
        <row r="548">
          <cell r="B548" t="str">
            <v>1370</v>
          </cell>
          <cell r="C548" t="str">
            <v>DEER PARK ISD</v>
          </cell>
          <cell r="D548">
            <v>44515560</v>
          </cell>
          <cell r="E548">
            <v>42079055</v>
          </cell>
          <cell r="F548">
            <v>64681620</v>
          </cell>
          <cell r="G548">
            <v>23766614</v>
          </cell>
          <cell r="I548">
            <v>176770</v>
          </cell>
          <cell r="J548">
            <v>13054989</v>
          </cell>
          <cell r="K548">
            <v>2529806</v>
          </cell>
          <cell r="L548">
            <v>3538568</v>
          </cell>
          <cell r="M548">
            <v>19300133</v>
          </cell>
          <cell r="O548">
            <v>1461052</v>
          </cell>
          <cell r="P548">
            <v>5394939</v>
          </cell>
          <cell r="Q548">
            <v>2107283</v>
          </cell>
          <cell r="R548">
            <v>571</v>
          </cell>
          <cell r="S548">
            <v>8963845</v>
          </cell>
          <cell r="U548">
            <v>7459664</v>
          </cell>
          <cell r="V548">
            <v>1384163</v>
          </cell>
          <cell r="W548">
            <v>8843827</v>
          </cell>
          <cell r="AB548">
            <v>8.0874995699999996E-4</v>
          </cell>
          <cell r="AC548">
            <v>8.0947526800000005E-4</v>
          </cell>
          <cell r="AD548">
            <v>27467</v>
          </cell>
          <cell r="AF548">
            <v>2833261</v>
          </cell>
          <cell r="AG548">
            <v>2832900</v>
          </cell>
          <cell r="AH548">
            <v>361</v>
          </cell>
          <cell r="AI548">
            <v>0</v>
          </cell>
          <cell r="AK548">
            <v>3538568</v>
          </cell>
          <cell r="AL548">
            <v>-571</v>
          </cell>
          <cell r="AM548">
            <v>1384163</v>
          </cell>
          <cell r="AN548">
            <v>1384200</v>
          </cell>
          <cell r="AO548">
            <v>1317001</v>
          </cell>
          <cell r="AP548">
            <v>570453</v>
          </cell>
          <cell r="AQ548">
            <v>167953</v>
          </cell>
          <cell r="AR548">
            <v>96806</v>
          </cell>
          <cell r="AS548">
            <v>1584</v>
          </cell>
        </row>
        <row r="549">
          <cell r="B549" t="str">
            <v>1729</v>
          </cell>
          <cell r="C549" t="str">
            <v>DEL VALLE ISD</v>
          </cell>
          <cell r="D549">
            <v>38982899</v>
          </cell>
          <cell r="E549">
            <v>37453681</v>
          </cell>
          <cell r="F549">
            <v>57571749</v>
          </cell>
          <cell r="G549">
            <v>21154163</v>
          </cell>
          <cell r="I549">
            <v>157339</v>
          </cell>
          <cell r="J549">
            <v>11619971</v>
          </cell>
          <cell r="K549">
            <v>2251727</v>
          </cell>
          <cell r="L549">
            <v>2487558</v>
          </cell>
          <cell r="M549">
            <v>16516595</v>
          </cell>
          <cell r="O549">
            <v>1300451</v>
          </cell>
          <cell r="P549">
            <v>4801922</v>
          </cell>
          <cell r="Q549">
            <v>1875649</v>
          </cell>
          <cell r="R549">
            <v>624845</v>
          </cell>
          <cell r="S549">
            <v>8602867</v>
          </cell>
          <cell r="U549">
            <v>6639690</v>
          </cell>
          <cell r="V549">
            <v>936533</v>
          </cell>
          <cell r="W549">
            <v>7576223</v>
          </cell>
          <cell r="AB549">
            <v>7.0823365300000005E-4</v>
          </cell>
          <cell r="AC549">
            <v>7.2049690400000001E-4</v>
          </cell>
          <cell r="AD549">
            <v>464397</v>
          </cell>
          <cell r="AF549">
            <v>2521826</v>
          </cell>
          <cell r="AG549">
            <v>2521505</v>
          </cell>
          <cell r="AH549">
            <v>321</v>
          </cell>
          <cell r="AI549">
            <v>0</v>
          </cell>
          <cell r="AK549">
            <v>2487558</v>
          </cell>
          <cell r="AL549">
            <v>-624845</v>
          </cell>
          <cell r="AM549">
            <v>936533</v>
          </cell>
          <cell r="AN549">
            <v>936567</v>
          </cell>
          <cell r="AO549">
            <v>852788</v>
          </cell>
          <cell r="AP549">
            <v>58508</v>
          </cell>
          <cell r="AQ549">
            <v>3229</v>
          </cell>
          <cell r="AR549">
            <v>-14845</v>
          </cell>
          <cell r="AS549">
            <v>26466</v>
          </cell>
        </row>
        <row r="550">
          <cell r="B550" t="str">
            <v>1589</v>
          </cell>
          <cell r="C550" t="str">
            <v>DELL CITY ISD</v>
          </cell>
          <cell r="D550">
            <v>535466</v>
          </cell>
          <cell r="E550">
            <v>400360</v>
          </cell>
          <cell r="F550">
            <v>615412</v>
          </cell>
          <cell r="G550">
            <v>226127</v>
          </cell>
          <cell r="I550">
            <v>1682</v>
          </cell>
          <cell r="J550">
            <v>124211</v>
          </cell>
          <cell r="K550">
            <v>24070</v>
          </cell>
          <cell r="L550">
            <v>71545</v>
          </cell>
          <cell r="M550">
            <v>221508</v>
          </cell>
          <cell r="O550">
            <v>13901</v>
          </cell>
          <cell r="P550">
            <v>51330</v>
          </cell>
          <cell r="Q550">
            <v>20050</v>
          </cell>
          <cell r="R550">
            <v>83720</v>
          </cell>
          <cell r="S550">
            <v>169001</v>
          </cell>
          <cell r="U550">
            <v>70975</v>
          </cell>
          <cell r="V550">
            <v>4473</v>
          </cell>
          <cell r="W550">
            <v>75448</v>
          </cell>
          <cell r="AB550">
            <v>9.7282460000000003E-6</v>
          </cell>
          <cell r="AC550">
            <v>7.7017350000000002E-6</v>
          </cell>
          <cell r="AD550">
            <v>-76742</v>
          </cell>
          <cell r="AF550">
            <v>26957</v>
          </cell>
          <cell r="AG550">
            <v>26954</v>
          </cell>
          <cell r="AH550">
            <v>3</v>
          </cell>
          <cell r="AI550">
            <v>1</v>
          </cell>
          <cell r="AK550">
            <v>71545</v>
          </cell>
          <cell r="AL550">
            <v>-83720</v>
          </cell>
          <cell r="AM550">
            <v>4473</v>
          </cell>
          <cell r="AN550">
            <v>4476</v>
          </cell>
          <cell r="AO550">
            <v>4187</v>
          </cell>
          <cell r="AP550">
            <v>1401</v>
          </cell>
          <cell r="AQ550">
            <v>-3128</v>
          </cell>
          <cell r="AR550">
            <v>-14739</v>
          </cell>
          <cell r="AS550">
            <v>-4372</v>
          </cell>
        </row>
        <row r="551">
          <cell r="B551" t="str">
            <v>0546</v>
          </cell>
          <cell r="C551" t="str">
            <v>DENISON ISD</v>
          </cell>
          <cell r="D551">
            <v>12671035</v>
          </cell>
          <cell r="E551">
            <v>12136721</v>
          </cell>
          <cell r="F551">
            <v>18655904</v>
          </cell>
          <cell r="G551">
            <v>6854925</v>
          </cell>
          <cell r="I551">
            <v>50985</v>
          </cell>
          <cell r="J551">
            <v>3765407</v>
          </cell>
          <cell r="K551">
            <v>729663</v>
          </cell>
          <cell r="L551">
            <v>979876</v>
          </cell>
          <cell r="M551">
            <v>5525931</v>
          </cell>
          <cell r="O551">
            <v>421406</v>
          </cell>
          <cell r="P551">
            <v>1556044</v>
          </cell>
          <cell r="Q551">
            <v>607797</v>
          </cell>
          <cell r="R551">
            <v>430791</v>
          </cell>
          <cell r="S551">
            <v>3016038</v>
          </cell>
          <cell r="U551">
            <v>2151566</v>
          </cell>
          <cell r="V551">
            <v>371393</v>
          </cell>
          <cell r="W551">
            <v>2522959</v>
          </cell>
          <cell r="AB551">
            <v>2.3020488E-4</v>
          </cell>
          <cell r="AC551">
            <v>2.33474246E-4</v>
          </cell>
          <cell r="AD551">
            <v>123808</v>
          </cell>
          <cell r="AF551">
            <v>817188</v>
          </cell>
          <cell r="AG551">
            <v>817084</v>
          </cell>
          <cell r="AH551">
            <v>104</v>
          </cell>
          <cell r="AI551">
            <v>2</v>
          </cell>
          <cell r="AK551">
            <v>979876</v>
          </cell>
          <cell r="AL551">
            <v>-430791</v>
          </cell>
          <cell r="AM551">
            <v>371393</v>
          </cell>
          <cell r="AN551">
            <v>371405</v>
          </cell>
          <cell r="AO551">
            <v>330623</v>
          </cell>
          <cell r="AP551">
            <v>-56073</v>
          </cell>
          <cell r="AQ551">
            <v>-72042</v>
          </cell>
          <cell r="AR551">
            <v>-31886</v>
          </cell>
          <cell r="AS551">
            <v>7058</v>
          </cell>
        </row>
        <row r="552">
          <cell r="B552" t="str">
            <v>0547</v>
          </cell>
          <cell r="C552" t="str">
            <v>DENTON ISD</v>
          </cell>
          <cell r="D552">
            <v>102628324</v>
          </cell>
          <cell r="E552">
            <v>97444139</v>
          </cell>
          <cell r="F552">
            <v>149785797</v>
          </cell>
          <cell r="G552">
            <v>55037293</v>
          </cell>
          <cell r="I552">
            <v>409353</v>
          </cell>
          <cell r="J552">
            <v>30231957</v>
          </cell>
          <cell r="K552">
            <v>5858371</v>
          </cell>
          <cell r="L552">
            <v>8950105</v>
          </cell>
          <cell r="M552">
            <v>45449786</v>
          </cell>
          <cell r="O552">
            <v>3383415</v>
          </cell>
          <cell r="P552">
            <v>12493275</v>
          </cell>
          <cell r="Q552">
            <v>4879920</v>
          </cell>
          <cell r="R552">
            <v>1278</v>
          </cell>
          <cell r="S552">
            <v>20757888</v>
          </cell>
          <cell r="U552">
            <v>17274641</v>
          </cell>
          <cell r="V552">
            <v>3390025</v>
          </cell>
          <cell r="W552">
            <v>20664666</v>
          </cell>
          <cell r="AB552">
            <v>1.864531229E-3</v>
          </cell>
          <cell r="AC552">
            <v>1.8745340220000001E-3</v>
          </cell>
          <cell r="AD552">
            <v>378796</v>
          </cell>
          <cell r="AF552">
            <v>6561095</v>
          </cell>
          <cell r="AG552">
            <v>6560259</v>
          </cell>
          <cell r="AH552">
            <v>836</v>
          </cell>
          <cell r="AI552">
            <v>0</v>
          </cell>
          <cell r="AK552">
            <v>8950105</v>
          </cell>
          <cell r="AL552">
            <v>-1278</v>
          </cell>
          <cell r="AM552">
            <v>3390025</v>
          </cell>
          <cell r="AN552">
            <v>3390104</v>
          </cell>
          <cell r="AO552">
            <v>3188452</v>
          </cell>
          <cell r="AP552">
            <v>1212614</v>
          </cell>
          <cell r="AQ552">
            <v>802511</v>
          </cell>
          <cell r="AR552">
            <v>333528</v>
          </cell>
          <cell r="AS552">
            <v>21618</v>
          </cell>
        </row>
        <row r="553">
          <cell r="B553" t="str">
            <v>1156</v>
          </cell>
          <cell r="C553" t="str">
            <v>DENVER CITY ISD</v>
          </cell>
          <cell r="D553">
            <v>4135354</v>
          </cell>
          <cell r="E553">
            <v>3854075</v>
          </cell>
          <cell r="F553">
            <v>5924272</v>
          </cell>
          <cell r="G553">
            <v>2176815</v>
          </cell>
          <cell r="I553">
            <v>16191</v>
          </cell>
          <cell r="J553">
            <v>1195723</v>
          </cell>
          <cell r="K553">
            <v>231708</v>
          </cell>
          <cell r="L553">
            <v>326966</v>
          </cell>
          <cell r="M553">
            <v>1770588</v>
          </cell>
          <cell r="O553">
            <v>133820</v>
          </cell>
          <cell r="P553">
            <v>494129</v>
          </cell>
          <cell r="Q553">
            <v>193009</v>
          </cell>
          <cell r="R553">
            <v>311987</v>
          </cell>
          <cell r="S553">
            <v>1132945</v>
          </cell>
          <cell r="U553">
            <v>683240</v>
          </cell>
          <cell r="V553">
            <v>69661</v>
          </cell>
          <cell r="W553">
            <v>752901</v>
          </cell>
          <cell r="AB553">
            <v>7.5130307999999996E-5</v>
          </cell>
          <cell r="AC553">
            <v>7.4140876000000001E-5</v>
          </cell>
          <cell r="AD553">
            <v>-37469</v>
          </cell>
          <cell r="AF553">
            <v>259502</v>
          </cell>
          <cell r="AG553">
            <v>259469</v>
          </cell>
          <cell r="AH553">
            <v>33</v>
          </cell>
          <cell r="AI553">
            <v>0</v>
          </cell>
          <cell r="AK553">
            <v>326966</v>
          </cell>
          <cell r="AL553">
            <v>-311987</v>
          </cell>
          <cell r="AM553">
            <v>69661</v>
          </cell>
          <cell r="AN553">
            <v>69667</v>
          </cell>
          <cell r="AO553">
            <v>62121</v>
          </cell>
          <cell r="AP553">
            <v>-23242</v>
          </cell>
          <cell r="AQ553">
            <v>-64190</v>
          </cell>
          <cell r="AR553">
            <v>-27245</v>
          </cell>
          <cell r="AS553">
            <v>-2132</v>
          </cell>
        </row>
        <row r="554">
          <cell r="B554" t="str">
            <v>0550</v>
          </cell>
          <cell r="C554" t="str">
            <v>DETROIT ISD</v>
          </cell>
          <cell r="D554">
            <v>2667659</v>
          </cell>
          <cell r="E554">
            <v>2479109</v>
          </cell>
          <cell r="F554">
            <v>3810750</v>
          </cell>
          <cell r="G554">
            <v>1400222</v>
          </cell>
          <cell r="I554">
            <v>10414</v>
          </cell>
          <cell r="J554">
            <v>769141</v>
          </cell>
          <cell r="K554">
            <v>149045</v>
          </cell>
          <cell r="L554">
            <v>238692</v>
          </cell>
          <cell r="M554">
            <v>1167292</v>
          </cell>
          <cell r="O554">
            <v>86079</v>
          </cell>
          <cell r="P554">
            <v>317846</v>
          </cell>
          <cell r="Q554">
            <v>124152</v>
          </cell>
          <cell r="R554">
            <v>24745</v>
          </cell>
          <cell r="S554">
            <v>552822</v>
          </cell>
          <cell r="U554">
            <v>439490</v>
          </cell>
          <cell r="V554">
            <v>89385</v>
          </cell>
          <cell r="W554">
            <v>528875</v>
          </cell>
          <cell r="AB554">
            <v>4.8465498E-5</v>
          </cell>
          <cell r="AC554">
            <v>4.7690642999999998E-5</v>
          </cell>
          <cell r="AD554">
            <v>-29343</v>
          </cell>
          <cell r="AF554">
            <v>166923</v>
          </cell>
          <cell r="AG554">
            <v>166902</v>
          </cell>
          <cell r="AH554">
            <v>21</v>
          </cell>
          <cell r="AI554">
            <v>1</v>
          </cell>
          <cell r="AK554">
            <v>238692</v>
          </cell>
          <cell r="AL554">
            <v>-24745</v>
          </cell>
          <cell r="AM554">
            <v>89385</v>
          </cell>
          <cell r="AN554">
            <v>89385</v>
          </cell>
          <cell r="AO554">
            <v>83299</v>
          </cell>
          <cell r="AP554">
            <v>24357</v>
          </cell>
          <cell r="AQ554">
            <v>15022</v>
          </cell>
          <cell r="AR554">
            <v>3551</v>
          </cell>
          <cell r="AS554">
            <v>-1667</v>
          </cell>
        </row>
        <row r="555">
          <cell r="B555" t="str">
            <v>1407</v>
          </cell>
          <cell r="C555" t="str">
            <v>DEVERS ISD</v>
          </cell>
          <cell r="D555">
            <v>496481</v>
          </cell>
          <cell r="E555">
            <v>522799</v>
          </cell>
          <cell r="F555">
            <v>803617</v>
          </cell>
          <cell r="G555">
            <v>295281</v>
          </cell>
          <cell r="I555">
            <v>2196</v>
          </cell>
          <cell r="J555">
            <v>162198</v>
          </cell>
          <cell r="K555">
            <v>31431</v>
          </cell>
          <cell r="L555">
            <v>65578</v>
          </cell>
          <cell r="M555">
            <v>261403</v>
          </cell>
          <cell r="O555">
            <v>18152</v>
          </cell>
          <cell r="P555">
            <v>67028</v>
          </cell>
          <cell r="Q555">
            <v>26181</v>
          </cell>
          <cell r="R555">
            <v>20010</v>
          </cell>
          <cell r="S555">
            <v>131371</v>
          </cell>
          <cell r="U555">
            <v>92680</v>
          </cell>
          <cell r="V555">
            <v>17592</v>
          </cell>
          <cell r="W555">
            <v>110272</v>
          </cell>
          <cell r="AB555">
            <v>9.0199710000000007E-6</v>
          </cell>
          <cell r="AC555">
            <v>1.0057082E-5</v>
          </cell>
          <cell r="AD555">
            <v>39274</v>
          </cell>
          <cell r="AF555">
            <v>35201</v>
          </cell>
          <cell r="AG555">
            <v>35197</v>
          </cell>
          <cell r="AH555">
            <v>4</v>
          </cell>
          <cell r="AI555">
            <v>1</v>
          </cell>
          <cell r="AK555">
            <v>65578</v>
          </cell>
          <cell r="AL555">
            <v>-20010</v>
          </cell>
          <cell r="AM555">
            <v>17592</v>
          </cell>
          <cell r="AN555">
            <v>17590</v>
          </cell>
          <cell r="AO555">
            <v>15944</v>
          </cell>
          <cell r="AP555">
            <v>1183</v>
          </cell>
          <cell r="AQ555">
            <v>3626</v>
          </cell>
          <cell r="AR555">
            <v>4990</v>
          </cell>
          <cell r="AS555">
            <v>2235</v>
          </cell>
        </row>
        <row r="556">
          <cell r="B556" t="str">
            <v>0551</v>
          </cell>
          <cell r="C556" t="str">
            <v>DEVINE ISD</v>
          </cell>
          <cell r="D556">
            <v>5900717</v>
          </cell>
          <cell r="E556">
            <v>5456466</v>
          </cell>
          <cell r="F556">
            <v>8387381</v>
          </cell>
          <cell r="G556">
            <v>3081859</v>
          </cell>
          <cell r="I556">
            <v>22922</v>
          </cell>
          <cell r="J556">
            <v>1692864</v>
          </cell>
          <cell r="K556">
            <v>328044</v>
          </cell>
          <cell r="L556">
            <v>362641</v>
          </cell>
          <cell r="M556">
            <v>2406471</v>
          </cell>
          <cell r="O556">
            <v>189457</v>
          </cell>
          <cell r="P556">
            <v>699571</v>
          </cell>
          <cell r="Q556">
            <v>273255</v>
          </cell>
          <cell r="R556">
            <v>265775</v>
          </cell>
          <cell r="S556">
            <v>1428058</v>
          </cell>
          <cell r="U556">
            <v>967308</v>
          </cell>
          <cell r="V556">
            <v>120110</v>
          </cell>
          <cell r="W556">
            <v>1087418</v>
          </cell>
          <cell r="AB556">
            <v>1.07203064E-4</v>
          </cell>
          <cell r="AC556">
            <v>1.049661E-4</v>
          </cell>
          <cell r="AD556">
            <v>-84712</v>
          </cell>
          <cell r="AF556">
            <v>367394</v>
          </cell>
          <cell r="AG556">
            <v>367347</v>
          </cell>
          <cell r="AH556">
            <v>47</v>
          </cell>
          <cell r="AI556">
            <v>0</v>
          </cell>
          <cell r="AK556">
            <v>362641</v>
          </cell>
          <cell r="AL556">
            <v>-265775</v>
          </cell>
          <cell r="AM556">
            <v>120110</v>
          </cell>
          <cell r="AN556">
            <v>120116</v>
          </cell>
          <cell r="AO556">
            <v>104956</v>
          </cell>
          <cell r="AP556">
            <v>-37847</v>
          </cell>
          <cell r="AQ556">
            <v>-44872</v>
          </cell>
          <cell r="AR556">
            <v>-40664</v>
          </cell>
          <cell r="AS556">
            <v>-4823</v>
          </cell>
        </row>
        <row r="557">
          <cell r="B557" t="str">
            <v>1960</v>
          </cell>
          <cell r="C557" t="str">
            <v>DEW ISD</v>
          </cell>
          <cell r="D557">
            <v>485419</v>
          </cell>
          <cell r="E557">
            <v>464060</v>
          </cell>
          <cell r="F557">
            <v>713327</v>
          </cell>
          <cell r="G557">
            <v>262105</v>
          </cell>
          <cell r="I557">
            <v>1949</v>
          </cell>
          <cell r="J557">
            <v>143974</v>
          </cell>
          <cell r="K557">
            <v>27899</v>
          </cell>
          <cell r="L557">
            <v>63124</v>
          </cell>
          <cell r="M557">
            <v>236946</v>
          </cell>
          <cell r="O557">
            <v>16113</v>
          </cell>
          <cell r="P557">
            <v>59497</v>
          </cell>
          <cell r="Q557">
            <v>23240</v>
          </cell>
          <cell r="R557">
            <v>5248</v>
          </cell>
          <cell r="S557">
            <v>104098</v>
          </cell>
          <cell r="U557">
            <v>82267</v>
          </cell>
          <cell r="V557">
            <v>26343</v>
          </cell>
          <cell r="W557">
            <v>108610</v>
          </cell>
          <cell r="AB557">
            <v>8.8190059999999995E-6</v>
          </cell>
          <cell r="AC557">
            <v>8.9271210000000004E-6</v>
          </cell>
          <cell r="AD557">
            <v>4094</v>
          </cell>
          <cell r="AF557">
            <v>31246</v>
          </cell>
          <cell r="AG557">
            <v>31242</v>
          </cell>
          <cell r="AH557">
            <v>4</v>
          </cell>
          <cell r="AI557">
            <v>4</v>
          </cell>
          <cell r="AK557">
            <v>63124</v>
          </cell>
          <cell r="AL557">
            <v>-5248</v>
          </cell>
          <cell r="AM557">
            <v>26343</v>
          </cell>
          <cell r="AN557">
            <v>26345</v>
          </cell>
          <cell r="AO557">
            <v>24602</v>
          </cell>
          <cell r="AP557">
            <v>6549</v>
          </cell>
          <cell r="AQ557">
            <v>237</v>
          </cell>
          <cell r="AR557">
            <v>-89</v>
          </cell>
          <cell r="AS557">
            <v>232</v>
          </cell>
        </row>
        <row r="558">
          <cell r="B558" t="str">
            <v>1751</v>
          </cell>
          <cell r="C558" t="str">
            <v>DEWEYVILLE ISD</v>
          </cell>
          <cell r="D558">
            <v>1743615</v>
          </cell>
          <cell r="E558">
            <v>1517766</v>
          </cell>
          <cell r="F558">
            <v>2333027</v>
          </cell>
          <cell r="G558">
            <v>857247</v>
          </cell>
          <cell r="I558">
            <v>6376</v>
          </cell>
          <cell r="J558">
            <v>470886</v>
          </cell>
          <cell r="K558">
            <v>91249</v>
          </cell>
          <cell r="L558">
            <v>92494</v>
          </cell>
          <cell r="M558">
            <v>661005</v>
          </cell>
          <cell r="O558">
            <v>52699</v>
          </cell>
          <cell r="P558">
            <v>194592</v>
          </cell>
          <cell r="Q558">
            <v>76008</v>
          </cell>
          <cell r="R558">
            <v>207370</v>
          </cell>
          <cell r="S558">
            <v>530669</v>
          </cell>
          <cell r="U558">
            <v>269066</v>
          </cell>
          <cell r="V558">
            <v>1715</v>
          </cell>
          <cell r="W558">
            <v>270781</v>
          </cell>
          <cell r="AB558">
            <v>3.1677653000000001E-5</v>
          </cell>
          <cell r="AC558">
            <v>2.9197280000000001E-5</v>
          </cell>
          <cell r="AD558">
            <v>-93929</v>
          </cell>
          <cell r="AF558">
            <v>102194</v>
          </cell>
          <cell r="AG558">
            <v>102181</v>
          </cell>
          <cell r="AH558">
            <v>13</v>
          </cell>
          <cell r="AI558">
            <v>-3</v>
          </cell>
          <cell r="AK558">
            <v>92494</v>
          </cell>
          <cell r="AL558">
            <v>-207370</v>
          </cell>
          <cell r="AM558">
            <v>1715</v>
          </cell>
          <cell r="AN558">
            <v>1718</v>
          </cell>
          <cell r="AO558">
            <v>-2508</v>
          </cell>
          <cell r="AP558">
            <v>-40830</v>
          </cell>
          <cell r="AQ558">
            <v>-37233</v>
          </cell>
          <cell r="AR558">
            <v>-30676</v>
          </cell>
          <cell r="AS558">
            <v>-5347</v>
          </cell>
        </row>
        <row r="559">
          <cell r="B559" t="str">
            <v>1599</v>
          </cell>
          <cell r="C559" t="str">
            <v>DIBOLL ISD</v>
          </cell>
          <cell r="D559">
            <v>6089940</v>
          </cell>
          <cell r="E559">
            <v>5628153</v>
          </cell>
          <cell r="F559">
            <v>8651289</v>
          </cell>
          <cell r="G559">
            <v>3178829</v>
          </cell>
          <cell r="I559">
            <v>23643</v>
          </cell>
          <cell r="J559">
            <v>1746129</v>
          </cell>
          <cell r="K559">
            <v>338366</v>
          </cell>
          <cell r="L559">
            <v>379453</v>
          </cell>
          <cell r="M559">
            <v>2487591</v>
          </cell>
          <cell r="O559">
            <v>195418</v>
          </cell>
          <cell r="P559">
            <v>721583</v>
          </cell>
          <cell r="Q559">
            <v>281853</v>
          </cell>
          <cell r="R559">
            <v>136060</v>
          </cell>
          <cell r="S559">
            <v>1334914</v>
          </cell>
          <cell r="U559">
            <v>997744</v>
          </cell>
          <cell r="V559">
            <v>148954</v>
          </cell>
          <cell r="W559">
            <v>1146698</v>
          </cell>
          <cell r="AB559">
            <v>1.1064084E-4</v>
          </cell>
          <cell r="AC559">
            <v>1.0826884299999999E-4</v>
          </cell>
          <cell r="AD559">
            <v>-89825</v>
          </cell>
          <cell r="AF559">
            <v>378954</v>
          </cell>
          <cell r="AG559">
            <v>378906</v>
          </cell>
          <cell r="AH559">
            <v>48</v>
          </cell>
          <cell r="AI559">
            <v>2</v>
          </cell>
          <cell r="AK559">
            <v>379453</v>
          </cell>
          <cell r="AL559">
            <v>-136060</v>
          </cell>
          <cell r="AM559">
            <v>148954</v>
          </cell>
          <cell r="AN559">
            <v>148959</v>
          </cell>
          <cell r="AO559">
            <v>132817</v>
          </cell>
          <cell r="AP559">
            <v>-13936</v>
          </cell>
          <cell r="AQ559">
            <v>-3886</v>
          </cell>
          <cell r="AR559">
            <v>-15446</v>
          </cell>
          <cell r="AS559">
            <v>-5115</v>
          </cell>
        </row>
        <row r="560">
          <cell r="B560" t="str">
            <v>1377</v>
          </cell>
          <cell r="C560" t="str">
            <v>DICKINSON ISD</v>
          </cell>
          <cell r="D560">
            <v>36824499</v>
          </cell>
          <cell r="E560">
            <v>35855315</v>
          </cell>
          <cell r="F560">
            <v>55114828</v>
          </cell>
          <cell r="G560">
            <v>20251392</v>
          </cell>
          <cell r="I560">
            <v>150624</v>
          </cell>
          <cell r="J560">
            <v>11124080</v>
          </cell>
          <cell r="K560">
            <v>2155632</v>
          </cell>
          <cell r="L560">
            <v>4107812</v>
          </cell>
          <cell r="M560">
            <v>17538148</v>
          </cell>
          <cell r="O560">
            <v>1244953</v>
          </cell>
          <cell r="P560">
            <v>4596996</v>
          </cell>
          <cell r="Q560">
            <v>1795604</v>
          </cell>
          <cell r="R560">
            <v>425</v>
          </cell>
          <cell r="S560">
            <v>7637978</v>
          </cell>
          <cell r="U560">
            <v>6356336</v>
          </cell>
          <cell r="V560">
            <v>1455694</v>
          </cell>
          <cell r="W560">
            <v>7812030</v>
          </cell>
          <cell r="AB560">
            <v>6.6902026000000003E-4</v>
          </cell>
          <cell r="AC560">
            <v>6.8974910600000004E-4</v>
          </cell>
          <cell r="AD560">
            <v>784980</v>
          </cell>
          <cell r="AF560">
            <v>2414205</v>
          </cell>
          <cell r="AG560">
            <v>2413897</v>
          </cell>
          <cell r="AH560">
            <v>308</v>
          </cell>
          <cell r="AI560">
            <v>1</v>
          </cell>
          <cell r="AK560">
            <v>4107812</v>
          </cell>
          <cell r="AL560">
            <v>-425</v>
          </cell>
          <cell r="AM560">
            <v>1455694</v>
          </cell>
          <cell r="AN560">
            <v>1455724</v>
          </cell>
          <cell r="AO560">
            <v>1381585</v>
          </cell>
          <cell r="AP560">
            <v>650679</v>
          </cell>
          <cell r="AQ560">
            <v>430891</v>
          </cell>
          <cell r="AR560">
            <v>143787</v>
          </cell>
          <cell r="AS560">
            <v>44721</v>
          </cell>
        </row>
        <row r="561">
          <cell r="B561" t="str">
            <v>0555</v>
          </cell>
          <cell r="C561" t="str">
            <v>DILLEY ISD</v>
          </cell>
          <cell r="D561">
            <v>4018088</v>
          </cell>
          <cell r="E561">
            <v>3427857</v>
          </cell>
          <cell r="F561">
            <v>5269115</v>
          </cell>
          <cell r="G561">
            <v>1936083</v>
          </cell>
          <cell r="I561">
            <v>14400</v>
          </cell>
          <cell r="J561">
            <v>1063490</v>
          </cell>
          <cell r="K561">
            <v>206084</v>
          </cell>
          <cell r="L561">
            <v>348004</v>
          </cell>
          <cell r="M561">
            <v>1631978</v>
          </cell>
          <cell r="O561">
            <v>119021</v>
          </cell>
          <cell r="P561">
            <v>439484</v>
          </cell>
          <cell r="Q561">
            <v>171664</v>
          </cell>
          <cell r="R561">
            <v>235566</v>
          </cell>
          <cell r="S561">
            <v>965735</v>
          </cell>
          <cell r="U561">
            <v>607682</v>
          </cell>
          <cell r="V561">
            <v>72325</v>
          </cell>
          <cell r="W561">
            <v>680007</v>
          </cell>
          <cell r="AB561">
            <v>7.2999841999999993E-5</v>
          </cell>
          <cell r="AC561">
            <v>6.5941728999999999E-5</v>
          </cell>
          <cell r="AD561">
            <v>-267284</v>
          </cell>
          <cell r="AF561">
            <v>230804</v>
          </cell>
          <cell r="AG561">
            <v>230775</v>
          </cell>
          <cell r="AH561">
            <v>29</v>
          </cell>
          <cell r="AI561">
            <v>-1</v>
          </cell>
          <cell r="AK561">
            <v>348004</v>
          </cell>
          <cell r="AL561">
            <v>-235566</v>
          </cell>
          <cell r="AM561">
            <v>72325</v>
          </cell>
          <cell r="AN561">
            <v>72326</v>
          </cell>
          <cell r="AO561">
            <v>65563</v>
          </cell>
          <cell r="AP561">
            <v>1637</v>
          </cell>
          <cell r="AQ561">
            <v>766</v>
          </cell>
          <cell r="AR561">
            <v>-12634</v>
          </cell>
          <cell r="AS561">
            <v>-15220</v>
          </cell>
        </row>
        <row r="562">
          <cell r="B562" t="str">
            <v>1772</v>
          </cell>
          <cell r="C562" t="str">
            <v>DIME BOX ISD</v>
          </cell>
          <cell r="D562">
            <v>491873</v>
          </cell>
          <cell r="E562">
            <v>486560</v>
          </cell>
          <cell r="F562">
            <v>747914</v>
          </cell>
          <cell r="G562">
            <v>274813</v>
          </cell>
          <cell r="I562">
            <v>2044</v>
          </cell>
          <cell r="J562">
            <v>150955</v>
          </cell>
          <cell r="K562">
            <v>29252</v>
          </cell>
          <cell r="L562">
            <v>81504</v>
          </cell>
          <cell r="M562">
            <v>263755</v>
          </cell>
          <cell r="O562">
            <v>16894</v>
          </cell>
          <cell r="P562">
            <v>62382</v>
          </cell>
          <cell r="Q562">
            <v>24367</v>
          </cell>
          <cell r="R562">
            <v>72597</v>
          </cell>
          <cell r="S562">
            <v>176240</v>
          </cell>
          <cell r="U562">
            <v>86256</v>
          </cell>
          <cell r="V562">
            <v>13416</v>
          </cell>
          <cell r="W562">
            <v>99672</v>
          </cell>
          <cell r="AB562">
            <v>8.9362600000000001E-6</v>
          </cell>
          <cell r="AC562">
            <v>9.3599630000000006E-6</v>
          </cell>
          <cell r="AD562">
            <v>16045</v>
          </cell>
          <cell r="AF562">
            <v>32761</v>
          </cell>
          <cell r="AG562">
            <v>32757</v>
          </cell>
          <cell r="AH562">
            <v>4</v>
          </cell>
          <cell r="AI562">
            <v>1</v>
          </cell>
          <cell r="AK562">
            <v>81504</v>
          </cell>
          <cell r="AL562">
            <v>-72597</v>
          </cell>
          <cell r="AM562">
            <v>13416</v>
          </cell>
          <cell r="AN562">
            <v>13414</v>
          </cell>
          <cell r="AO562">
            <v>11777</v>
          </cell>
          <cell r="AP562">
            <v>-3552</v>
          </cell>
          <cell r="AQ562">
            <v>-5951</v>
          </cell>
          <cell r="AR562">
            <v>-7693</v>
          </cell>
          <cell r="AS562">
            <v>912</v>
          </cell>
        </row>
        <row r="563">
          <cell r="B563" t="str">
            <v>0557</v>
          </cell>
          <cell r="C563" t="str">
            <v>DIMMITT ISD</v>
          </cell>
          <cell r="D563">
            <v>4866596</v>
          </cell>
          <cell r="E563">
            <v>4380675</v>
          </cell>
          <cell r="F563">
            <v>6733734</v>
          </cell>
          <cell r="G563">
            <v>2474243</v>
          </cell>
          <cell r="I563">
            <v>18403</v>
          </cell>
          <cell r="J563">
            <v>1359101</v>
          </cell>
          <cell r="K563">
            <v>263368</v>
          </cell>
          <cell r="L563">
            <v>572742</v>
          </cell>
          <cell r="M563">
            <v>2213614</v>
          </cell>
          <cell r="O563">
            <v>152104</v>
          </cell>
          <cell r="P563">
            <v>561645</v>
          </cell>
          <cell r="Q563">
            <v>219380</v>
          </cell>
          <cell r="R563">
            <v>133566</v>
          </cell>
          <cell r="S563">
            <v>1066695</v>
          </cell>
          <cell r="U563">
            <v>776595</v>
          </cell>
          <cell r="V563">
            <v>182788</v>
          </cell>
          <cell r="W563">
            <v>959383</v>
          </cell>
          <cell r="AB563">
            <v>8.8415366000000001E-5</v>
          </cell>
          <cell r="AC563">
            <v>8.4271097999999995E-5</v>
          </cell>
          <cell r="AD563">
            <v>-156939</v>
          </cell>
          <cell r="AF563">
            <v>294959</v>
          </cell>
          <cell r="AG563">
            <v>294921</v>
          </cell>
          <cell r="AH563">
            <v>38</v>
          </cell>
          <cell r="AI563">
            <v>-3</v>
          </cell>
          <cell r="AK563">
            <v>572742</v>
          </cell>
          <cell r="AL563">
            <v>-133566</v>
          </cell>
          <cell r="AM563">
            <v>182788</v>
          </cell>
          <cell r="AN563">
            <v>182793</v>
          </cell>
          <cell r="AO563">
            <v>170874</v>
          </cell>
          <cell r="AP563">
            <v>59756</v>
          </cell>
          <cell r="AQ563">
            <v>44536</v>
          </cell>
          <cell r="AR563">
            <v>-9851</v>
          </cell>
          <cell r="AS563">
            <v>-8932</v>
          </cell>
        </row>
        <row r="564">
          <cell r="B564" t="str">
            <v>2015</v>
          </cell>
          <cell r="C564" t="str">
            <v>DIVIDE ISD</v>
          </cell>
          <cell r="D564">
            <v>62317</v>
          </cell>
          <cell r="E564">
            <v>65140</v>
          </cell>
          <cell r="F564">
            <v>100130</v>
          </cell>
          <cell r="G564">
            <v>36792</v>
          </cell>
          <cell r="I564">
            <v>274</v>
          </cell>
          <cell r="J564">
            <v>20210</v>
          </cell>
          <cell r="K564">
            <v>3916</v>
          </cell>
          <cell r="L564">
            <v>10759</v>
          </cell>
          <cell r="M564">
            <v>35159</v>
          </cell>
          <cell r="O564">
            <v>2262</v>
          </cell>
          <cell r="P564">
            <v>8352</v>
          </cell>
          <cell r="Q564">
            <v>3262</v>
          </cell>
          <cell r="R564">
            <v>6143</v>
          </cell>
          <cell r="S564">
            <v>20019</v>
          </cell>
          <cell r="U564">
            <v>11548</v>
          </cell>
          <cell r="V564">
            <v>2705</v>
          </cell>
          <cell r="W564">
            <v>14253</v>
          </cell>
          <cell r="AB564">
            <v>1.132172E-6</v>
          </cell>
          <cell r="AC564">
            <v>1.2530999999999999E-6</v>
          </cell>
          <cell r="AD564">
            <v>4579</v>
          </cell>
          <cell r="AF564">
            <v>4386</v>
          </cell>
          <cell r="AG564">
            <v>4385</v>
          </cell>
          <cell r="AH564">
            <v>1</v>
          </cell>
          <cell r="AI564">
            <v>0</v>
          </cell>
          <cell r="AK564">
            <v>10759</v>
          </cell>
          <cell r="AL564">
            <v>-6143</v>
          </cell>
          <cell r="AM564">
            <v>2705</v>
          </cell>
          <cell r="AN564">
            <v>2705</v>
          </cell>
          <cell r="AO564">
            <v>2376</v>
          </cell>
          <cell r="AP564">
            <v>-708</v>
          </cell>
          <cell r="AQ564">
            <v>-529</v>
          </cell>
          <cell r="AR564">
            <v>512</v>
          </cell>
          <cell r="AS564">
            <v>260</v>
          </cell>
        </row>
        <row r="565">
          <cell r="B565" t="str">
            <v>0558</v>
          </cell>
          <cell r="C565" t="str">
            <v>DODD CITY ISD</v>
          </cell>
          <cell r="D565">
            <v>796647</v>
          </cell>
          <cell r="E565">
            <v>694471</v>
          </cell>
          <cell r="F565">
            <v>1067502</v>
          </cell>
          <cell r="G565">
            <v>392243</v>
          </cell>
          <cell r="I565">
            <v>2917</v>
          </cell>
          <cell r="J565">
            <v>215459</v>
          </cell>
          <cell r="K565">
            <v>41752</v>
          </cell>
          <cell r="L565">
            <v>88094</v>
          </cell>
          <cell r="M565">
            <v>348222</v>
          </cell>
          <cell r="O565">
            <v>24113</v>
          </cell>
          <cell r="P565">
            <v>89038</v>
          </cell>
          <cell r="Q565">
            <v>34779</v>
          </cell>
          <cell r="R565">
            <v>41826</v>
          </cell>
          <cell r="S565">
            <v>189756</v>
          </cell>
          <cell r="U565">
            <v>123114</v>
          </cell>
          <cell r="V565">
            <v>31748</v>
          </cell>
          <cell r="W565">
            <v>154862</v>
          </cell>
          <cell r="AB565">
            <v>1.4473334E-5</v>
          </cell>
          <cell r="AC565">
            <v>1.3359540000000001E-5</v>
          </cell>
          <cell r="AD565">
            <v>-42178</v>
          </cell>
          <cell r="AF565">
            <v>46760</v>
          </cell>
          <cell r="AG565">
            <v>46754</v>
          </cell>
          <cell r="AH565">
            <v>6</v>
          </cell>
          <cell r="AI565">
            <v>1</v>
          </cell>
          <cell r="AK565">
            <v>88094</v>
          </cell>
          <cell r="AL565">
            <v>-41826</v>
          </cell>
          <cell r="AM565">
            <v>31748</v>
          </cell>
          <cell r="AN565">
            <v>31748</v>
          </cell>
          <cell r="AO565">
            <v>28880</v>
          </cell>
          <cell r="AP565">
            <v>76</v>
          </cell>
          <cell r="AQ565">
            <v>-6383</v>
          </cell>
          <cell r="AR565">
            <v>-5650</v>
          </cell>
          <cell r="AS565">
            <v>-2403</v>
          </cell>
        </row>
        <row r="566">
          <cell r="B566" t="str">
            <v>0561</v>
          </cell>
          <cell r="C566" t="str">
            <v>DONNA ISD</v>
          </cell>
          <cell r="D566">
            <v>51900966</v>
          </cell>
          <cell r="E566">
            <v>47183875</v>
          </cell>
          <cell r="F566">
            <v>72528470</v>
          </cell>
          <cell r="G566">
            <v>26649861</v>
          </cell>
          <cell r="I566">
            <v>198214</v>
          </cell>
          <cell r="J566">
            <v>14638755</v>
          </cell>
          <cell r="K566">
            <v>2836709</v>
          </cell>
          <cell r="L566">
            <v>2216226</v>
          </cell>
          <cell r="M566">
            <v>19889904</v>
          </cell>
          <cell r="O566">
            <v>1638299</v>
          </cell>
          <cell r="P566">
            <v>6049426</v>
          </cell>
          <cell r="Q566">
            <v>2362928</v>
          </cell>
          <cell r="R566">
            <v>1971070</v>
          </cell>
          <cell r="S566">
            <v>12021723</v>
          </cell>
          <cell r="U566">
            <v>8364633</v>
          </cell>
          <cell r="V566">
            <v>734702</v>
          </cell>
          <cell r="W566">
            <v>9099335</v>
          </cell>
          <cell r="AB566">
            <v>9.4292655200000003E-4</v>
          </cell>
          <cell r="AC566">
            <v>9.0767674400000001E-4</v>
          </cell>
          <cell r="AD566">
            <v>-1334874</v>
          </cell>
          <cell r="AF566">
            <v>3176978</v>
          </cell>
          <cell r="AG566">
            <v>3176573</v>
          </cell>
          <cell r="AH566">
            <v>405</v>
          </cell>
          <cell r="AI566">
            <v>0</v>
          </cell>
          <cell r="AK566">
            <v>2216226</v>
          </cell>
          <cell r="AL566">
            <v>-1971070</v>
          </cell>
          <cell r="AM566">
            <v>734702</v>
          </cell>
          <cell r="AN566">
            <v>734751</v>
          </cell>
          <cell r="AO566">
            <v>622462</v>
          </cell>
          <cell r="AP566">
            <v>-416617</v>
          </cell>
          <cell r="AQ566">
            <v>-354242</v>
          </cell>
          <cell r="AR566">
            <v>-265205</v>
          </cell>
          <cell r="AS566">
            <v>-75993</v>
          </cell>
        </row>
        <row r="567">
          <cell r="B567" t="str">
            <v>0125</v>
          </cell>
          <cell r="C567" t="str">
            <v>DOSS CONS CSD</v>
          </cell>
          <cell r="D567">
            <v>89408</v>
          </cell>
          <cell r="E567">
            <v>72551</v>
          </cell>
          <cell r="F567">
            <v>111522</v>
          </cell>
          <cell r="G567">
            <v>40977</v>
          </cell>
          <cell r="I567">
            <v>305</v>
          </cell>
          <cell r="J567">
            <v>22509</v>
          </cell>
          <cell r="K567">
            <v>4362</v>
          </cell>
          <cell r="L567">
            <v>18252</v>
          </cell>
          <cell r="M567">
            <v>45428</v>
          </cell>
          <cell r="O567">
            <v>2519</v>
          </cell>
          <cell r="P567">
            <v>9302</v>
          </cell>
          <cell r="Q567">
            <v>3633</v>
          </cell>
          <cell r="R567">
            <v>12070</v>
          </cell>
          <cell r="S567">
            <v>27524</v>
          </cell>
          <cell r="U567">
            <v>12862</v>
          </cell>
          <cell r="V567">
            <v>2812</v>
          </cell>
          <cell r="W567">
            <v>15674</v>
          </cell>
          <cell r="AB567">
            <v>1.624343E-6</v>
          </cell>
          <cell r="AC567">
            <v>1.3956659999999999E-6</v>
          </cell>
          <cell r="AD567">
            <v>-8660</v>
          </cell>
          <cell r="AF567">
            <v>4885</v>
          </cell>
          <cell r="AG567">
            <v>4884</v>
          </cell>
          <cell r="AH567">
            <v>1</v>
          </cell>
          <cell r="AI567">
            <v>-2</v>
          </cell>
          <cell r="AK567">
            <v>18252</v>
          </cell>
          <cell r="AL567">
            <v>-12070</v>
          </cell>
          <cell r="AM567">
            <v>2812</v>
          </cell>
          <cell r="AN567">
            <v>2813</v>
          </cell>
          <cell r="AO567">
            <v>2644</v>
          </cell>
          <cell r="AP567">
            <v>817</v>
          </cell>
          <cell r="AQ567">
            <v>152</v>
          </cell>
          <cell r="AR567">
            <v>251</v>
          </cell>
          <cell r="AS567">
            <v>-495</v>
          </cell>
        </row>
        <row r="568">
          <cell r="B568" t="str">
            <v>1950</v>
          </cell>
          <cell r="C568" t="str">
            <v>DOUGLASS ISD</v>
          </cell>
          <cell r="D568">
            <v>877722</v>
          </cell>
          <cell r="E568">
            <v>937862</v>
          </cell>
          <cell r="F568">
            <v>1441630</v>
          </cell>
          <cell r="G568">
            <v>529713</v>
          </cell>
          <cell r="I568">
            <v>3940</v>
          </cell>
          <cell r="J568">
            <v>290971</v>
          </cell>
          <cell r="K568">
            <v>56385</v>
          </cell>
          <cell r="L568">
            <v>155853</v>
          </cell>
          <cell r="M568">
            <v>507149</v>
          </cell>
          <cell r="O568">
            <v>32564</v>
          </cell>
          <cell r="P568">
            <v>120243</v>
          </cell>
          <cell r="Q568">
            <v>46967</v>
          </cell>
          <cell r="R568">
            <v>64907</v>
          </cell>
          <cell r="S568">
            <v>264681</v>
          </cell>
          <cell r="U568">
            <v>166262</v>
          </cell>
          <cell r="V568">
            <v>41173</v>
          </cell>
          <cell r="W568">
            <v>207435</v>
          </cell>
          <cell r="AB568">
            <v>1.5946284999999999E-5</v>
          </cell>
          <cell r="AC568">
            <v>1.8041663999999999E-5</v>
          </cell>
          <cell r="AD568">
            <v>79350</v>
          </cell>
          <cell r="AF568">
            <v>63148</v>
          </cell>
          <cell r="AG568">
            <v>63140</v>
          </cell>
          <cell r="AH568">
            <v>8</v>
          </cell>
          <cell r="AI568">
            <v>-1</v>
          </cell>
          <cell r="AK568">
            <v>155853</v>
          </cell>
          <cell r="AL568">
            <v>-64907</v>
          </cell>
          <cell r="AM568">
            <v>41173</v>
          </cell>
          <cell r="AN568">
            <v>41176</v>
          </cell>
          <cell r="AO568">
            <v>36643</v>
          </cell>
          <cell r="AP568">
            <v>-3947</v>
          </cell>
          <cell r="AQ568">
            <v>3117</v>
          </cell>
          <cell r="AR568">
            <v>9438</v>
          </cell>
          <cell r="AS568">
            <v>4519</v>
          </cell>
        </row>
        <row r="569">
          <cell r="B569" t="str">
            <v>1559</v>
          </cell>
          <cell r="C569" t="str">
            <v>DRIPPING SPRINGS ISD</v>
          </cell>
          <cell r="D569">
            <v>16978784</v>
          </cell>
          <cell r="E569">
            <v>17662278</v>
          </cell>
          <cell r="F569">
            <v>27149487</v>
          </cell>
          <cell r="G569">
            <v>9975807</v>
          </cell>
          <cell r="I569">
            <v>74197</v>
          </cell>
          <cell r="J569">
            <v>5479706</v>
          </cell>
          <cell r="K569">
            <v>1061862</v>
          </cell>
          <cell r="L569">
            <v>3301644</v>
          </cell>
          <cell r="M569">
            <v>9917409</v>
          </cell>
          <cell r="O569">
            <v>613262</v>
          </cell>
          <cell r="P569">
            <v>2264474</v>
          </cell>
          <cell r="Q569">
            <v>884512</v>
          </cell>
          <cell r="R569">
            <v>156</v>
          </cell>
          <cell r="S569">
            <v>3762404</v>
          </cell>
          <cell r="U569">
            <v>3131122</v>
          </cell>
          <cell r="V569">
            <v>983053</v>
          </cell>
          <cell r="W569">
            <v>4114175</v>
          </cell>
          <cell r="AB569">
            <v>3.08467213E-4</v>
          </cell>
          <cell r="AC569">
            <v>3.3976944299999998E-4</v>
          </cell>
          <cell r="AD569">
            <v>1185383</v>
          </cell>
          <cell r="AF569">
            <v>1189234</v>
          </cell>
          <cell r="AG569">
            <v>1189082</v>
          </cell>
          <cell r="AH569">
            <v>152</v>
          </cell>
          <cell r="AI569">
            <v>0</v>
          </cell>
          <cell r="AK569">
            <v>3301644</v>
          </cell>
          <cell r="AL569">
            <v>-156</v>
          </cell>
          <cell r="AM569">
            <v>983053</v>
          </cell>
          <cell r="AN569">
            <v>983062</v>
          </cell>
          <cell r="AO569">
            <v>940068</v>
          </cell>
          <cell r="AP569">
            <v>519189</v>
          </cell>
          <cell r="AQ569">
            <v>446520</v>
          </cell>
          <cell r="AR569">
            <v>345136</v>
          </cell>
          <cell r="AS569">
            <v>67513</v>
          </cell>
        </row>
        <row r="570">
          <cell r="B570" t="str">
            <v>0565</v>
          </cell>
          <cell r="C570" t="str">
            <v>DRISCOLL ISD</v>
          </cell>
          <cell r="D570">
            <v>977424</v>
          </cell>
          <cell r="E570">
            <v>1034146</v>
          </cell>
          <cell r="F570">
            <v>1589633</v>
          </cell>
          <cell r="G570">
            <v>584095</v>
          </cell>
          <cell r="I570">
            <v>4344</v>
          </cell>
          <cell r="J570">
            <v>320843</v>
          </cell>
          <cell r="K570">
            <v>62173</v>
          </cell>
          <cell r="L570">
            <v>125758</v>
          </cell>
          <cell r="M570">
            <v>513118</v>
          </cell>
          <cell r="O570">
            <v>35907</v>
          </cell>
          <cell r="P570">
            <v>132588</v>
          </cell>
          <cell r="Q570">
            <v>51789</v>
          </cell>
          <cell r="R570">
            <v>15</v>
          </cell>
          <cell r="S570">
            <v>220299</v>
          </cell>
          <cell r="U570">
            <v>183331</v>
          </cell>
          <cell r="V570">
            <v>35779</v>
          </cell>
          <cell r="W570">
            <v>219110</v>
          </cell>
          <cell r="AB570">
            <v>1.7757641E-5</v>
          </cell>
          <cell r="AC570">
            <v>1.9893886000000001E-5</v>
          </cell>
          <cell r="AD570">
            <v>80897</v>
          </cell>
          <cell r="AF570">
            <v>69631</v>
          </cell>
          <cell r="AG570">
            <v>69622</v>
          </cell>
          <cell r="AH570">
            <v>9</v>
          </cell>
          <cell r="AI570">
            <v>-1</v>
          </cell>
          <cell r="AK570">
            <v>125758</v>
          </cell>
          <cell r="AL570">
            <v>-15</v>
          </cell>
          <cell r="AM570">
            <v>35779</v>
          </cell>
          <cell r="AN570">
            <v>35779</v>
          </cell>
          <cell r="AO570">
            <v>34764</v>
          </cell>
          <cell r="AP570">
            <v>22914</v>
          </cell>
          <cell r="AQ570">
            <v>14667</v>
          </cell>
          <cell r="AR570">
            <v>13010</v>
          </cell>
          <cell r="AS570">
            <v>4609</v>
          </cell>
        </row>
        <row r="571">
          <cell r="B571" t="str">
            <v>0566</v>
          </cell>
          <cell r="C571" t="str">
            <v>DUBLIN ISD</v>
          </cell>
          <cell r="D571">
            <v>3537505</v>
          </cell>
          <cell r="E571">
            <v>3549523</v>
          </cell>
          <cell r="F571">
            <v>5456133</v>
          </cell>
          <cell r="G571">
            <v>2004801</v>
          </cell>
          <cell r="I571">
            <v>14911</v>
          </cell>
          <cell r="J571">
            <v>1101236</v>
          </cell>
          <cell r="K571">
            <v>213398</v>
          </cell>
          <cell r="L571">
            <v>345454</v>
          </cell>
          <cell r="M571">
            <v>1674999</v>
          </cell>
          <cell r="O571">
            <v>123245</v>
          </cell>
          <cell r="P571">
            <v>455083</v>
          </cell>
          <cell r="Q571">
            <v>177757</v>
          </cell>
          <cell r="R571">
            <v>83942</v>
          </cell>
          <cell r="S571">
            <v>840027</v>
          </cell>
          <cell r="U571">
            <v>629250</v>
          </cell>
          <cell r="V571">
            <v>101973</v>
          </cell>
          <cell r="W571">
            <v>731223</v>
          </cell>
          <cell r="AB571">
            <v>6.4268702999999998E-5</v>
          </cell>
          <cell r="AC571">
            <v>6.8282219999999996E-5</v>
          </cell>
          <cell r="AD571">
            <v>151988</v>
          </cell>
          <cell r="AF571">
            <v>238996</v>
          </cell>
          <cell r="AG571">
            <v>238966</v>
          </cell>
          <cell r="AH571">
            <v>30</v>
          </cell>
          <cell r="AI571">
            <v>2</v>
          </cell>
          <cell r="AK571">
            <v>345454</v>
          </cell>
          <cell r="AL571">
            <v>-83942</v>
          </cell>
          <cell r="AM571">
            <v>101973</v>
          </cell>
          <cell r="AN571">
            <v>101976</v>
          </cell>
          <cell r="AO571">
            <v>94918</v>
          </cell>
          <cell r="AP571">
            <v>26956</v>
          </cell>
          <cell r="AQ571">
            <v>16922</v>
          </cell>
          <cell r="AR571">
            <v>12084</v>
          </cell>
          <cell r="AS571">
            <v>8656</v>
          </cell>
        </row>
        <row r="572">
          <cell r="B572" t="str">
            <v>0567</v>
          </cell>
          <cell r="C572" t="str">
            <v>DUMAS ISD</v>
          </cell>
          <cell r="D572">
            <v>13661350</v>
          </cell>
          <cell r="E572">
            <v>12176569</v>
          </cell>
          <cell r="F572">
            <v>18717155</v>
          </cell>
          <cell r="G572">
            <v>6877431</v>
          </cell>
          <cell r="I572">
            <v>51152</v>
          </cell>
          <cell r="J572">
            <v>3777770</v>
          </cell>
          <cell r="K572">
            <v>732059</v>
          </cell>
          <cell r="L572">
            <v>665854</v>
          </cell>
          <cell r="M572">
            <v>5226835</v>
          </cell>
          <cell r="O572">
            <v>422790</v>
          </cell>
          <cell r="P572">
            <v>1561153</v>
          </cell>
          <cell r="Q572">
            <v>609792</v>
          </cell>
          <cell r="R572">
            <v>896501</v>
          </cell>
          <cell r="S572">
            <v>3490236</v>
          </cell>
          <cell r="U572">
            <v>2158630</v>
          </cell>
          <cell r="V572">
            <v>128920</v>
          </cell>
          <cell r="W572">
            <v>2287550</v>
          </cell>
          <cell r="AB572">
            <v>2.4819673200000001E-4</v>
          </cell>
          <cell r="AC572">
            <v>2.3424079099999999E-4</v>
          </cell>
          <cell r="AD572">
            <v>-528497</v>
          </cell>
          <cell r="AF572">
            <v>819871</v>
          </cell>
          <cell r="AG572">
            <v>819767</v>
          </cell>
          <cell r="AH572">
            <v>104</v>
          </cell>
          <cell r="AI572">
            <v>2</v>
          </cell>
          <cell r="AK572">
            <v>665854</v>
          </cell>
          <cell r="AL572">
            <v>-896501</v>
          </cell>
          <cell r="AM572">
            <v>128920</v>
          </cell>
          <cell r="AN572">
            <v>128936</v>
          </cell>
          <cell r="AO572">
            <v>95174</v>
          </cell>
          <cell r="AP572">
            <v>-203856</v>
          </cell>
          <cell r="AQ572">
            <v>-132580</v>
          </cell>
          <cell r="AR572">
            <v>-88230</v>
          </cell>
          <cell r="AS572">
            <v>-30091</v>
          </cell>
        </row>
        <row r="573">
          <cell r="B573" t="str">
            <v>0568</v>
          </cell>
          <cell r="C573" t="str">
            <v>DUNCANVILLE ISD</v>
          </cell>
          <cell r="D573">
            <v>41239726</v>
          </cell>
          <cell r="E573">
            <v>37368699</v>
          </cell>
          <cell r="F573">
            <v>57441120</v>
          </cell>
          <cell r="G573">
            <v>21106165</v>
          </cell>
          <cell r="I573">
            <v>156982</v>
          </cell>
          <cell r="J573">
            <v>11593606</v>
          </cell>
          <cell r="K573">
            <v>2246618</v>
          </cell>
          <cell r="L573">
            <v>2214724</v>
          </cell>
          <cell r="M573">
            <v>16211930</v>
          </cell>
          <cell r="O573">
            <v>1297501</v>
          </cell>
          <cell r="P573">
            <v>4791026</v>
          </cell>
          <cell r="Q573">
            <v>1871393</v>
          </cell>
          <cell r="R573">
            <v>1848509</v>
          </cell>
          <cell r="S573">
            <v>9808429</v>
          </cell>
          <cell r="U573">
            <v>6624625</v>
          </cell>
          <cell r="V573">
            <v>579483</v>
          </cell>
          <cell r="W573">
            <v>7204108</v>
          </cell>
          <cell r="AB573">
            <v>7.4923524799999999E-4</v>
          </cell>
          <cell r="AC573">
            <v>7.1886210300000004E-4</v>
          </cell>
          <cell r="AD573">
            <v>-1150200</v>
          </cell>
          <cell r="AF573">
            <v>2516104</v>
          </cell>
          <cell r="AG573">
            <v>2515783</v>
          </cell>
          <cell r="AH573">
            <v>321</v>
          </cell>
          <cell r="AI573">
            <v>0</v>
          </cell>
          <cell r="AK573">
            <v>2214724</v>
          </cell>
          <cell r="AL573">
            <v>-1848509</v>
          </cell>
          <cell r="AM573">
            <v>579483</v>
          </cell>
          <cell r="AN573">
            <v>579526</v>
          </cell>
          <cell r="AO573">
            <v>487153</v>
          </cell>
          <cell r="AP573">
            <v>-336783</v>
          </cell>
          <cell r="AQ573">
            <v>-172671</v>
          </cell>
          <cell r="AR573">
            <v>-125529</v>
          </cell>
          <cell r="AS573">
            <v>-65481</v>
          </cell>
        </row>
        <row r="574">
          <cell r="B574" t="str">
            <v>1670</v>
          </cell>
          <cell r="C574" t="str">
            <v>EAGLE MOUNT SAGINAW ISD</v>
          </cell>
          <cell r="D574">
            <v>61710168</v>
          </cell>
          <cell r="E574">
            <v>57568261</v>
          </cell>
          <cell r="F574">
            <v>88490779</v>
          </cell>
          <cell r="G574">
            <v>32515052</v>
          </cell>
          <cell r="I574">
            <v>241838</v>
          </cell>
          <cell r="J574">
            <v>17860502</v>
          </cell>
          <cell r="K574">
            <v>3461021</v>
          </cell>
          <cell r="L574">
            <v>4896228</v>
          </cell>
          <cell r="M574">
            <v>26459589</v>
          </cell>
          <cell r="O574">
            <v>1998861</v>
          </cell>
          <cell r="P574">
            <v>7380804</v>
          </cell>
          <cell r="Q574">
            <v>2882970</v>
          </cell>
          <cell r="R574">
            <v>437523</v>
          </cell>
          <cell r="S574">
            <v>12700158</v>
          </cell>
          <cell r="U574">
            <v>10205550</v>
          </cell>
          <cell r="V574">
            <v>1876523</v>
          </cell>
          <cell r="W574">
            <v>12082073</v>
          </cell>
          <cell r="AB574">
            <v>1.1211382130000001E-3</v>
          </cell>
          <cell r="AC574">
            <v>1.1074412939999999E-3</v>
          </cell>
          <cell r="AD574">
            <v>-518688</v>
          </cell>
          <cell r="AF574">
            <v>3876178</v>
          </cell>
          <cell r="AG574">
            <v>3875684</v>
          </cell>
          <cell r="AH574">
            <v>494</v>
          </cell>
          <cell r="AI574">
            <v>0</v>
          </cell>
          <cell r="AK574">
            <v>4896228</v>
          </cell>
          <cell r="AL574">
            <v>-437523</v>
          </cell>
          <cell r="AM574">
            <v>1876523</v>
          </cell>
          <cell r="AN574">
            <v>1876572</v>
          </cell>
          <cell r="AO574">
            <v>1758686</v>
          </cell>
          <cell r="AP574">
            <v>571823</v>
          </cell>
          <cell r="AQ574">
            <v>242017</v>
          </cell>
          <cell r="AR574">
            <v>39113</v>
          </cell>
          <cell r="AS574">
            <v>-29506</v>
          </cell>
        </row>
        <row r="575">
          <cell r="B575" t="str">
            <v>0571</v>
          </cell>
          <cell r="C575" t="str">
            <v>EAGLE PASS ISD</v>
          </cell>
          <cell r="D575">
            <v>44272777</v>
          </cell>
          <cell r="E575">
            <v>43013962</v>
          </cell>
          <cell r="F575">
            <v>66118708</v>
          </cell>
          <cell r="G575">
            <v>24294658</v>
          </cell>
          <cell r="I575">
            <v>180697</v>
          </cell>
          <cell r="J575">
            <v>13345043</v>
          </cell>
          <cell r="K575">
            <v>2586013</v>
          </cell>
          <cell r="L575">
            <v>3553422</v>
          </cell>
          <cell r="M575">
            <v>19665175</v>
          </cell>
          <cell r="O575">
            <v>1493513</v>
          </cell>
          <cell r="P575">
            <v>5514803</v>
          </cell>
          <cell r="Q575">
            <v>2154103</v>
          </cell>
          <cell r="R575">
            <v>560</v>
          </cell>
          <cell r="S575">
            <v>9162979</v>
          </cell>
          <cell r="U575">
            <v>7625402</v>
          </cell>
          <cell r="V575">
            <v>1485337</v>
          </cell>
          <cell r="W575">
            <v>9110739</v>
          </cell>
          <cell r="AB575">
            <v>8.0433911900000001E-4</v>
          </cell>
          <cell r="AC575">
            <v>8.2746007800000004E-4</v>
          </cell>
          <cell r="AD575">
            <v>875567</v>
          </cell>
          <cell r="AF575">
            <v>2896210</v>
          </cell>
          <cell r="AG575">
            <v>2895841</v>
          </cell>
          <cell r="AH575">
            <v>369</v>
          </cell>
          <cell r="AI575">
            <v>1</v>
          </cell>
          <cell r="AK575">
            <v>3553422</v>
          </cell>
          <cell r="AL575">
            <v>-560</v>
          </cell>
          <cell r="AM575">
            <v>1485337</v>
          </cell>
          <cell r="AN575">
            <v>1485372</v>
          </cell>
          <cell r="AO575">
            <v>1368732</v>
          </cell>
          <cell r="AP575">
            <v>266881</v>
          </cell>
          <cell r="AQ575">
            <v>214990</v>
          </cell>
          <cell r="AR575">
            <v>167006</v>
          </cell>
          <cell r="AS575">
            <v>49881</v>
          </cell>
        </row>
        <row r="576">
          <cell r="B576" t="str">
            <v>1672</v>
          </cell>
          <cell r="C576" t="str">
            <v>EANES ISD</v>
          </cell>
          <cell r="D576">
            <v>24861863</v>
          </cell>
          <cell r="E576">
            <v>22957008</v>
          </cell>
          <cell r="F576">
            <v>35288256</v>
          </cell>
          <cell r="G576">
            <v>12966317</v>
          </cell>
          <cell r="I576">
            <v>96440</v>
          </cell>
          <cell r="J576">
            <v>7122391</v>
          </cell>
          <cell r="K576">
            <v>1380182</v>
          </cell>
          <cell r="L576">
            <v>3152705</v>
          </cell>
          <cell r="M576">
            <v>11751718</v>
          </cell>
          <cell r="O576">
            <v>797104</v>
          </cell>
          <cell r="P576">
            <v>2943309</v>
          </cell>
          <cell r="Q576">
            <v>1149667</v>
          </cell>
          <cell r="R576">
            <v>321152</v>
          </cell>
          <cell r="S576">
            <v>5211232</v>
          </cell>
          <cell r="U576">
            <v>4069758</v>
          </cell>
          <cell r="V576">
            <v>1226849</v>
          </cell>
          <cell r="W576">
            <v>5296607</v>
          </cell>
          <cell r="AB576">
            <v>4.5168544700000001E-4</v>
          </cell>
          <cell r="AC576">
            <v>4.4162422099999998E-4</v>
          </cell>
          <cell r="AD576">
            <v>-381008</v>
          </cell>
          <cell r="AF576">
            <v>1545738</v>
          </cell>
          <cell r="AG576">
            <v>1545541</v>
          </cell>
          <cell r="AH576">
            <v>197</v>
          </cell>
          <cell r="AI576">
            <v>0</v>
          </cell>
          <cell r="AK576">
            <v>3152705</v>
          </cell>
          <cell r="AL576">
            <v>-321152</v>
          </cell>
          <cell r="AM576">
            <v>1226849</v>
          </cell>
          <cell r="AN576">
            <v>1226862</v>
          </cell>
          <cell r="AO576">
            <v>1154390</v>
          </cell>
          <cell r="AP576">
            <v>399136</v>
          </cell>
          <cell r="AQ576">
            <v>95969</v>
          </cell>
          <cell r="AR576">
            <v>-23117</v>
          </cell>
          <cell r="AS576">
            <v>-21687</v>
          </cell>
        </row>
        <row r="577">
          <cell r="B577" t="str">
            <v>1837</v>
          </cell>
          <cell r="C577" t="str">
            <v>EARLY ISD</v>
          </cell>
          <cell r="D577">
            <v>3659967</v>
          </cell>
          <cell r="E577">
            <v>3184154</v>
          </cell>
          <cell r="F577">
            <v>4894507</v>
          </cell>
          <cell r="G577">
            <v>1798438</v>
          </cell>
          <cell r="I577">
            <v>13376</v>
          </cell>
          <cell r="J577">
            <v>987881</v>
          </cell>
          <cell r="K577">
            <v>191432</v>
          </cell>
          <cell r="L577">
            <v>309321</v>
          </cell>
          <cell r="M577">
            <v>1502010</v>
          </cell>
          <cell r="O577">
            <v>110559</v>
          </cell>
          <cell r="P577">
            <v>408239</v>
          </cell>
          <cell r="Q577">
            <v>159460</v>
          </cell>
          <cell r="R577">
            <v>292924</v>
          </cell>
          <cell r="S577">
            <v>971182</v>
          </cell>
          <cell r="U577">
            <v>564478</v>
          </cell>
          <cell r="V577">
            <v>97421</v>
          </cell>
          <cell r="W577">
            <v>661899</v>
          </cell>
          <cell r="AB577">
            <v>6.6493566000000004E-5</v>
          </cell>
          <cell r="AC577">
            <v>6.1253604999999999E-5</v>
          </cell>
          <cell r="AD577">
            <v>-198432</v>
          </cell>
          <cell r="AF577">
            <v>214395</v>
          </cell>
          <cell r="AG577">
            <v>214368</v>
          </cell>
          <cell r="AH577">
            <v>27</v>
          </cell>
          <cell r="AI577">
            <v>2</v>
          </cell>
          <cell r="AK577">
            <v>309321</v>
          </cell>
          <cell r="AL577">
            <v>-292924</v>
          </cell>
          <cell r="AM577">
            <v>97421</v>
          </cell>
          <cell r="AN577">
            <v>97421</v>
          </cell>
          <cell r="AO577">
            <v>83453</v>
          </cell>
          <cell r="AP577">
            <v>-49688</v>
          </cell>
          <cell r="AQ577">
            <v>-57836</v>
          </cell>
          <cell r="AR577">
            <v>-45654</v>
          </cell>
          <cell r="AS577">
            <v>-11299</v>
          </cell>
        </row>
        <row r="578">
          <cell r="B578" t="str">
            <v>0572</v>
          </cell>
          <cell r="C578" t="str">
            <v>EAST BERNARD ISD</v>
          </cell>
          <cell r="D578">
            <v>2351905</v>
          </cell>
          <cell r="E578">
            <v>2172567</v>
          </cell>
          <cell r="F578">
            <v>3339552</v>
          </cell>
          <cell r="G578">
            <v>1227085</v>
          </cell>
          <cell r="I578">
            <v>9127</v>
          </cell>
          <cell r="J578">
            <v>674037</v>
          </cell>
          <cell r="K578">
            <v>130615</v>
          </cell>
          <cell r="L578">
            <v>230731</v>
          </cell>
          <cell r="M578">
            <v>1044510</v>
          </cell>
          <cell r="O578">
            <v>75435</v>
          </cell>
          <cell r="P578">
            <v>278544</v>
          </cell>
          <cell r="Q578">
            <v>108800</v>
          </cell>
          <cell r="R578">
            <v>47579</v>
          </cell>
          <cell r="S578">
            <v>510358</v>
          </cell>
          <cell r="U578">
            <v>385147</v>
          </cell>
          <cell r="V578">
            <v>93340</v>
          </cell>
          <cell r="W578">
            <v>478487</v>
          </cell>
          <cell r="AB578">
            <v>4.2728943000000001E-5</v>
          </cell>
          <cell r="AC578">
            <v>4.1793703999999997E-5</v>
          </cell>
          <cell r="AD578">
            <v>-35417</v>
          </cell>
          <cell r="AF578">
            <v>146283</v>
          </cell>
          <cell r="AG578">
            <v>146264</v>
          </cell>
          <cell r="AH578">
            <v>19</v>
          </cell>
          <cell r="AI578">
            <v>0</v>
          </cell>
          <cell r="AK578">
            <v>230731</v>
          </cell>
          <cell r="AL578">
            <v>-47579</v>
          </cell>
          <cell r="AM578">
            <v>93340</v>
          </cell>
          <cell r="AN578">
            <v>93343</v>
          </cell>
          <cell r="AO578">
            <v>85378</v>
          </cell>
          <cell r="AP578">
            <v>10512</v>
          </cell>
          <cell r="AQ578">
            <v>3988</v>
          </cell>
          <cell r="AR578">
            <v>-8055</v>
          </cell>
          <cell r="AS578">
            <v>-2014</v>
          </cell>
        </row>
        <row r="579">
          <cell r="B579" t="str">
            <v>1777</v>
          </cell>
          <cell r="C579" t="str">
            <v>EAST CENTRAL ISD</v>
          </cell>
          <cell r="D579">
            <v>33589888</v>
          </cell>
          <cell r="E579">
            <v>29698170</v>
          </cell>
          <cell r="F579">
            <v>45650402</v>
          </cell>
          <cell r="G579">
            <v>16773783</v>
          </cell>
          <cell r="I579">
            <v>124759</v>
          </cell>
          <cell r="J579">
            <v>9213831</v>
          </cell>
          <cell r="K579">
            <v>1785463</v>
          </cell>
          <cell r="L579">
            <v>1701895</v>
          </cell>
          <cell r="M579">
            <v>12825948</v>
          </cell>
          <cell r="O579">
            <v>1031168</v>
          </cell>
          <cell r="P579">
            <v>3807591</v>
          </cell>
          <cell r="Q579">
            <v>1487259</v>
          </cell>
          <cell r="R579">
            <v>1243440</v>
          </cell>
          <cell r="S579">
            <v>7569458</v>
          </cell>
          <cell r="U579">
            <v>5264814</v>
          </cell>
          <cell r="V579">
            <v>566798</v>
          </cell>
          <cell r="W579">
            <v>5831612</v>
          </cell>
          <cell r="AB579">
            <v>6.1025449400000005E-4</v>
          </cell>
          <cell r="AC579">
            <v>5.7130404099999996E-4</v>
          </cell>
          <cell r="AD579">
            <v>-1475014</v>
          </cell>
          <cell r="AF579">
            <v>1999633</v>
          </cell>
          <cell r="AG579">
            <v>1999378</v>
          </cell>
          <cell r="AH579">
            <v>255</v>
          </cell>
          <cell r="AI579">
            <v>1</v>
          </cell>
          <cell r="AK579">
            <v>1701895</v>
          </cell>
          <cell r="AL579">
            <v>-1243440</v>
          </cell>
          <cell r="AM579">
            <v>566798</v>
          </cell>
          <cell r="AN579">
            <v>566831</v>
          </cell>
          <cell r="AO579">
            <v>498802</v>
          </cell>
          <cell r="AP579">
            <v>-141569</v>
          </cell>
          <cell r="AQ579">
            <v>-166348</v>
          </cell>
          <cell r="AR579">
            <v>-215279</v>
          </cell>
          <cell r="AS579">
            <v>-83982</v>
          </cell>
        </row>
        <row r="580">
          <cell r="B580" t="str">
            <v>0573</v>
          </cell>
          <cell r="C580" t="str">
            <v>EAST CHAMBERS ISD</v>
          </cell>
          <cell r="D580">
            <v>4418871</v>
          </cell>
          <cell r="E580">
            <v>4617606</v>
          </cell>
          <cell r="F580">
            <v>7097931</v>
          </cell>
          <cell r="G580">
            <v>2608064</v>
          </cell>
          <cell r="I580">
            <v>19398</v>
          </cell>
          <cell r="J580">
            <v>1432608</v>
          </cell>
          <cell r="K580">
            <v>277612</v>
          </cell>
          <cell r="L580">
            <v>702077</v>
          </cell>
          <cell r="M580">
            <v>2431695</v>
          </cell>
          <cell r="O580">
            <v>160331</v>
          </cell>
          <cell r="P580">
            <v>592021</v>
          </cell>
          <cell r="Q580">
            <v>231246</v>
          </cell>
          <cell r="R580">
            <v>4871</v>
          </cell>
          <cell r="S580">
            <v>988469</v>
          </cell>
          <cell r="U580">
            <v>818597</v>
          </cell>
          <cell r="V580">
            <v>233421</v>
          </cell>
          <cell r="W580">
            <v>1052018</v>
          </cell>
          <cell r="AB580">
            <v>8.0281183999999996E-5</v>
          </cell>
          <cell r="AC580">
            <v>8.8828941000000005E-5</v>
          </cell>
          <cell r="AD580">
            <v>323695</v>
          </cell>
          <cell r="AF580">
            <v>310912</v>
          </cell>
          <cell r="AG580">
            <v>310872</v>
          </cell>
          <cell r="AH580">
            <v>40</v>
          </cell>
          <cell r="AI580">
            <v>0</v>
          </cell>
          <cell r="AK580">
            <v>702077</v>
          </cell>
          <cell r="AL580">
            <v>-4871</v>
          </cell>
          <cell r="AM580">
            <v>233421</v>
          </cell>
          <cell r="AN580">
            <v>233427</v>
          </cell>
          <cell r="AO580">
            <v>219633</v>
          </cell>
          <cell r="AP580">
            <v>86771</v>
          </cell>
          <cell r="AQ580">
            <v>72960</v>
          </cell>
          <cell r="AR580">
            <v>65978</v>
          </cell>
          <cell r="AS580">
            <v>18437</v>
          </cell>
        </row>
        <row r="581">
          <cell r="B581" t="str">
            <v>0574</v>
          </cell>
          <cell r="C581" t="str">
            <v>EASTLAND ISD</v>
          </cell>
          <cell r="D581">
            <v>2480853</v>
          </cell>
          <cell r="E581">
            <v>2553442</v>
          </cell>
          <cell r="F581">
            <v>3925011</v>
          </cell>
          <cell r="G581">
            <v>1442206</v>
          </cell>
          <cell r="I581">
            <v>10727</v>
          </cell>
          <cell r="J581">
            <v>792203</v>
          </cell>
          <cell r="K581">
            <v>153514</v>
          </cell>
          <cell r="L581">
            <v>302079</v>
          </cell>
          <cell r="M581">
            <v>1258523</v>
          </cell>
          <cell r="O581">
            <v>88660</v>
          </cell>
          <cell r="P581">
            <v>327376</v>
          </cell>
          <cell r="Q581">
            <v>127874</v>
          </cell>
          <cell r="R581">
            <v>26451</v>
          </cell>
          <cell r="S581">
            <v>570361</v>
          </cell>
          <cell r="U581">
            <v>452667</v>
          </cell>
          <cell r="V581">
            <v>103497</v>
          </cell>
          <cell r="W581">
            <v>556164</v>
          </cell>
          <cell r="AB581">
            <v>4.5071653999999998E-5</v>
          </cell>
          <cell r="AC581">
            <v>4.9120594000000002E-5</v>
          </cell>
          <cell r="AD581">
            <v>153329</v>
          </cell>
          <cell r="AF581">
            <v>171928</v>
          </cell>
          <cell r="AG581">
            <v>171906</v>
          </cell>
          <cell r="AH581">
            <v>22</v>
          </cell>
          <cell r="AI581">
            <v>1</v>
          </cell>
          <cell r="AK581">
            <v>302079</v>
          </cell>
          <cell r="AL581">
            <v>-26451</v>
          </cell>
          <cell r="AM581">
            <v>103497</v>
          </cell>
          <cell r="AN581">
            <v>103500</v>
          </cell>
          <cell r="AO581">
            <v>95303</v>
          </cell>
          <cell r="AP581">
            <v>19465</v>
          </cell>
          <cell r="AQ581">
            <v>22887</v>
          </cell>
          <cell r="AR581">
            <v>25739</v>
          </cell>
          <cell r="AS581">
            <v>8734</v>
          </cell>
        </row>
        <row r="582">
          <cell r="B582" t="str">
            <v>0576</v>
          </cell>
          <cell r="C582" t="str">
            <v>ECTOR CTY ISD</v>
          </cell>
          <cell r="D582">
            <v>89454550</v>
          </cell>
          <cell r="E582">
            <v>89271128</v>
          </cell>
          <cell r="F582">
            <v>137222692</v>
          </cell>
          <cell r="G582">
            <v>50421106</v>
          </cell>
          <cell r="I582">
            <v>375019</v>
          </cell>
          <cell r="J582">
            <v>27696288</v>
          </cell>
          <cell r="K582">
            <v>5367007</v>
          </cell>
          <cell r="L582">
            <v>8018652</v>
          </cell>
          <cell r="M582">
            <v>41456966</v>
          </cell>
          <cell r="O582">
            <v>3099635</v>
          </cell>
          <cell r="P582">
            <v>11445417</v>
          </cell>
          <cell r="Q582">
            <v>4470622</v>
          </cell>
          <cell r="R582">
            <v>3058288</v>
          </cell>
          <cell r="S582">
            <v>22073962</v>
          </cell>
          <cell r="U582">
            <v>15825751</v>
          </cell>
          <cell r="V582">
            <v>2128882</v>
          </cell>
          <cell r="W582">
            <v>17954633</v>
          </cell>
          <cell r="AB582">
            <v>1.625192686E-3</v>
          </cell>
          <cell r="AC582">
            <v>1.7173097209999999E-3</v>
          </cell>
          <cell r="AD582">
            <v>3488378</v>
          </cell>
          <cell r="AF582">
            <v>6010791</v>
          </cell>
          <cell r="AG582">
            <v>6010025</v>
          </cell>
          <cell r="AH582">
            <v>766</v>
          </cell>
          <cell r="AI582">
            <v>0</v>
          </cell>
          <cell r="AK582">
            <v>8018652</v>
          </cell>
          <cell r="AL582">
            <v>-3058288</v>
          </cell>
          <cell r="AM582">
            <v>2128882</v>
          </cell>
          <cell r="AN582">
            <v>2128968</v>
          </cell>
          <cell r="AO582">
            <v>1957505</v>
          </cell>
          <cell r="AP582">
            <v>211411</v>
          </cell>
          <cell r="AQ582">
            <v>-64801</v>
          </cell>
          <cell r="AR582">
            <v>528591</v>
          </cell>
          <cell r="AS582">
            <v>198690</v>
          </cell>
        </row>
        <row r="583">
          <cell r="B583" t="str">
            <v>0575</v>
          </cell>
          <cell r="C583" t="str">
            <v>ECTOR ISD</v>
          </cell>
          <cell r="D583">
            <v>634383</v>
          </cell>
          <cell r="E583">
            <v>668628</v>
          </cell>
          <cell r="F583">
            <v>1027779</v>
          </cell>
          <cell r="G583">
            <v>377647</v>
          </cell>
          <cell r="I583">
            <v>2809</v>
          </cell>
          <cell r="J583">
            <v>207441</v>
          </cell>
          <cell r="K583">
            <v>40198</v>
          </cell>
          <cell r="L583">
            <v>116502</v>
          </cell>
          <cell r="M583">
            <v>366950</v>
          </cell>
          <cell r="O583">
            <v>23216</v>
          </cell>
          <cell r="P583">
            <v>85725</v>
          </cell>
          <cell r="Q583">
            <v>33484</v>
          </cell>
          <cell r="R583">
            <v>16219</v>
          </cell>
          <cell r="S583">
            <v>158644</v>
          </cell>
          <cell r="U583">
            <v>118533</v>
          </cell>
          <cell r="V583">
            <v>40416</v>
          </cell>
          <cell r="W583">
            <v>158949</v>
          </cell>
          <cell r="AB583">
            <v>1.1525353E-5</v>
          </cell>
          <cell r="AC583">
            <v>1.2862414000000001E-5</v>
          </cell>
          <cell r="AD583">
            <v>50633</v>
          </cell>
          <cell r="AF583">
            <v>45020</v>
          </cell>
          <cell r="AG583">
            <v>45014</v>
          </cell>
          <cell r="AH583">
            <v>6</v>
          </cell>
          <cell r="AI583">
            <v>0</v>
          </cell>
          <cell r="AK583">
            <v>116502</v>
          </cell>
          <cell r="AL583">
            <v>-16219</v>
          </cell>
          <cell r="AM583">
            <v>40416</v>
          </cell>
          <cell r="AN583">
            <v>40416</v>
          </cell>
          <cell r="AO583">
            <v>37469</v>
          </cell>
          <cell r="AP583">
            <v>8667</v>
          </cell>
          <cell r="AQ583">
            <v>4547</v>
          </cell>
          <cell r="AR583">
            <v>6299</v>
          </cell>
          <cell r="AS583">
            <v>2885</v>
          </cell>
        </row>
        <row r="584">
          <cell r="B584" t="str">
            <v>0577</v>
          </cell>
          <cell r="C584" t="str">
            <v>EDCOUCH ELSA ISD</v>
          </cell>
          <cell r="D584">
            <v>17468354</v>
          </cell>
          <cell r="E584">
            <v>15747672</v>
          </cell>
          <cell r="F584">
            <v>24206459</v>
          </cell>
          <cell r="G584">
            <v>8894421</v>
          </cell>
          <cell r="I584">
            <v>66154</v>
          </cell>
          <cell r="J584">
            <v>4885701</v>
          </cell>
          <cell r="K584">
            <v>946755</v>
          </cell>
          <cell r="L584">
            <v>977765</v>
          </cell>
          <cell r="M584">
            <v>6876375</v>
          </cell>
          <cell r="O584">
            <v>546784</v>
          </cell>
          <cell r="P584">
            <v>2019003</v>
          </cell>
          <cell r="Q584">
            <v>788630</v>
          </cell>
          <cell r="R584">
            <v>784994</v>
          </cell>
          <cell r="S584">
            <v>4139411</v>
          </cell>
          <cell r="U584">
            <v>2791706</v>
          </cell>
          <cell r="V584">
            <v>258114</v>
          </cell>
          <cell r="W584">
            <v>3049820</v>
          </cell>
          <cell r="AB584">
            <v>3.1736161800000002E-4</v>
          </cell>
          <cell r="AC584">
            <v>3.0293813999999997E-4</v>
          </cell>
          <cell r="AD584">
            <v>-546202</v>
          </cell>
          <cell r="AF584">
            <v>1060320</v>
          </cell>
          <cell r="AG584">
            <v>1060185</v>
          </cell>
          <cell r="AH584">
            <v>135</v>
          </cell>
          <cell r="AI584">
            <v>1</v>
          </cell>
          <cell r="AK584">
            <v>977765</v>
          </cell>
          <cell r="AL584">
            <v>-784994</v>
          </cell>
          <cell r="AM584">
            <v>258114</v>
          </cell>
          <cell r="AN584">
            <v>258130</v>
          </cell>
          <cell r="AO584">
            <v>225763</v>
          </cell>
          <cell r="AP584">
            <v>-70735</v>
          </cell>
          <cell r="AQ584">
            <v>-69715</v>
          </cell>
          <cell r="AR584">
            <v>-119574</v>
          </cell>
          <cell r="AS584">
            <v>-31098</v>
          </cell>
        </row>
        <row r="585">
          <cell r="B585" t="str">
            <v>0578</v>
          </cell>
          <cell r="C585" t="str">
            <v>EDEN CISD</v>
          </cell>
          <cell r="D585">
            <v>663222</v>
          </cell>
          <cell r="E585">
            <v>650227</v>
          </cell>
          <cell r="F585">
            <v>999493</v>
          </cell>
          <cell r="G585">
            <v>367254</v>
          </cell>
          <cell r="I585">
            <v>2732</v>
          </cell>
          <cell r="J585">
            <v>201732</v>
          </cell>
          <cell r="K585">
            <v>39092</v>
          </cell>
          <cell r="L585">
            <v>74312</v>
          </cell>
          <cell r="M585">
            <v>317868</v>
          </cell>
          <cell r="O585">
            <v>22577</v>
          </cell>
          <cell r="P585">
            <v>83365</v>
          </cell>
          <cell r="Q585">
            <v>32563</v>
          </cell>
          <cell r="R585">
            <v>46990</v>
          </cell>
          <cell r="S585">
            <v>185495</v>
          </cell>
          <cell r="U585">
            <v>115271</v>
          </cell>
          <cell r="V585">
            <v>20061</v>
          </cell>
          <cell r="W585">
            <v>135332</v>
          </cell>
          <cell r="AB585">
            <v>1.2049286999999999E-5</v>
          </cell>
          <cell r="AC585">
            <v>1.2508426E-5</v>
          </cell>
          <cell r="AD585">
            <v>17387</v>
          </cell>
          <cell r="AF585">
            <v>43781</v>
          </cell>
          <cell r="AG585">
            <v>43775</v>
          </cell>
          <cell r="AH585">
            <v>6</v>
          </cell>
          <cell r="AI585">
            <v>-2</v>
          </cell>
          <cell r="AK585">
            <v>74312</v>
          </cell>
          <cell r="AL585">
            <v>-46990</v>
          </cell>
          <cell r="AM585">
            <v>20061</v>
          </cell>
          <cell r="AN585">
            <v>20061</v>
          </cell>
          <cell r="AO585">
            <v>17028</v>
          </cell>
          <cell r="AP585">
            <v>-9603</v>
          </cell>
          <cell r="AQ585">
            <v>-2706</v>
          </cell>
          <cell r="AR585">
            <v>1549</v>
          </cell>
          <cell r="AS585">
            <v>993</v>
          </cell>
        </row>
        <row r="586">
          <cell r="B586" t="str">
            <v>0579</v>
          </cell>
          <cell r="C586" t="str">
            <v>EDGEWOOD ISD</v>
          </cell>
          <cell r="D586">
            <v>2365728</v>
          </cell>
          <cell r="E586">
            <v>2286020</v>
          </cell>
          <cell r="F586">
            <v>3513945</v>
          </cell>
          <cell r="G586">
            <v>1291164</v>
          </cell>
          <cell r="I586">
            <v>9603</v>
          </cell>
          <cell r="J586">
            <v>709236</v>
          </cell>
          <cell r="K586">
            <v>137436</v>
          </cell>
          <cell r="L586">
            <v>160239</v>
          </cell>
          <cell r="M586">
            <v>1016514</v>
          </cell>
          <cell r="O586">
            <v>79374</v>
          </cell>
          <cell r="P586">
            <v>293090</v>
          </cell>
          <cell r="Q586">
            <v>114482</v>
          </cell>
          <cell r="R586">
            <v>208722</v>
          </cell>
          <cell r="S586">
            <v>695668</v>
          </cell>
          <cell r="U586">
            <v>405260</v>
          </cell>
          <cell r="V586">
            <v>11519</v>
          </cell>
          <cell r="W586">
            <v>416779</v>
          </cell>
          <cell r="AB586">
            <v>4.2980074999999997E-5</v>
          </cell>
          <cell r="AC586">
            <v>4.3976200000000001E-5</v>
          </cell>
          <cell r="AD586">
            <v>37722</v>
          </cell>
          <cell r="AF586">
            <v>153922</v>
          </cell>
          <cell r="AG586">
            <v>153902</v>
          </cell>
          <cell r="AH586">
            <v>20</v>
          </cell>
          <cell r="AI586">
            <v>-1</v>
          </cell>
          <cell r="AK586">
            <v>160239</v>
          </cell>
          <cell r="AL586">
            <v>-208722</v>
          </cell>
          <cell r="AM586">
            <v>11519</v>
          </cell>
          <cell r="AN586">
            <v>11521</v>
          </cell>
          <cell r="AO586">
            <v>5012</v>
          </cell>
          <cell r="AP586">
            <v>-47102</v>
          </cell>
          <cell r="AQ586">
            <v>-15421</v>
          </cell>
          <cell r="AR586">
            <v>-4642</v>
          </cell>
          <cell r="AS586">
            <v>2149</v>
          </cell>
        </row>
        <row r="587">
          <cell r="B587" t="str">
            <v>1562</v>
          </cell>
          <cell r="C587" t="str">
            <v>EDGEWOOD ISD</v>
          </cell>
          <cell r="D587">
            <v>44093145</v>
          </cell>
          <cell r="E587">
            <v>43546473</v>
          </cell>
          <cell r="F587">
            <v>66937256</v>
          </cell>
          <cell r="G587">
            <v>24595425</v>
          </cell>
          <cell r="I587">
            <v>182934</v>
          </cell>
          <cell r="J587">
            <v>13510255</v>
          </cell>
          <cell r="K587">
            <v>2618027</v>
          </cell>
          <cell r="L587">
            <v>3173805</v>
          </cell>
          <cell r="M587">
            <v>19485021</v>
          </cell>
          <cell r="O587">
            <v>1512003</v>
          </cell>
          <cell r="P587">
            <v>5583076</v>
          </cell>
          <cell r="Q587">
            <v>2180770</v>
          </cell>
          <cell r="R587">
            <v>1690919</v>
          </cell>
          <cell r="S587">
            <v>10966768</v>
          </cell>
          <cell r="U587">
            <v>7719804</v>
          </cell>
          <cell r="V587">
            <v>776784</v>
          </cell>
          <cell r="W587">
            <v>8496588</v>
          </cell>
          <cell r="AB587">
            <v>8.0107559099999997E-4</v>
          </cell>
          <cell r="AC587">
            <v>8.3770401100000005E-4</v>
          </cell>
          <cell r="AD587">
            <v>1387081</v>
          </cell>
          <cell r="AF587">
            <v>2932065</v>
          </cell>
          <cell r="AG587">
            <v>2931691</v>
          </cell>
          <cell r="AH587">
            <v>374</v>
          </cell>
          <cell r="AI587">
            <v>-2</v>
          </cell>
          <cell r="AK587">
            <v>3173805</v>
          </cell>
          <cell r="AL587">
            <v>-1690919</v>
          </cell>
          <cell r="AM587">
            <v>776784</v>
          </cell>
          <cell r="AN587">
            <v>776828</v>
          </cell>
          <cell r="AO587">
            <v>695707</v>
          </cell>
          <cell r="AP587">
            <v>-50193</v>
          </cell>
          <cell r="AQ587">
            <v>-24886</v>
          </cell>
          <cell r="AR587">
            <v>6421</v>
          </cell>
          <cell r="AS587">
            <v>79009</v>
          </cell>
        </row>
        <row r="588">
          <cell r="B588" t="str">
            <v>0580</v>
          </cell>
          <cell r="C588" t="str">
            <v>EDINBURG CISD</v>
          </cell>
          <cell r="D588">
            <v>118361085</v>
          </cell>
          <cell r="E588">
            <v>107746231</v>
          </cell>
          <cell r="F588">
            <v>165621609</v>
          </cell>
          <cell r="G588">
            <v>60856003</v>
          </cell>
          <cell r="I588">
            <v>452631</v>
          </cell>
          <cell r="J588">
            <v>33428172</v>
          </cell>
          <cell r="K588">
            <v>6477736</v>
          </cell>
          <cell r="L588">
            <v>4849447</v>
          </cell>
          <cell r="M588">
            <v>45207986</v>
          </cell>
          <cell r="O588">
            <v>3741120</v>
          </cell>
          <cell r="P588">
            <v>13814102</v>
          </cell>
          <cell r="Q588">
            <v>5395840</v>
          </cell>
          <cell r="R588">
            <v>3916095</v>
          </cell>
          <cell r="S588">
            <v>26867157</v>
          </cell>
          <cell r="U588">
            <v>19100969</v>
          </cell>
          <cell r="V588">
            <v>1728605</v>
          </cell>
          <cell r="W588">
            <v>20829574</v>
          </cell>
          <cell r="AB588">
            <v>2.1503609450000002E-3</v>
          </cell>
          <cell r="AC588">
            <v>2.072715483E-3</v>
          </cell>
          <cell r="AD588">
            <v>-2940354</v>
          </cell>
          <cell r="AF588">
            <v>7254754</v>
          </cell>
          <cell r="AG588">
            <v>7253829</v>
          </cell>
          <cell r="AH588">
            <v>925</v>
          </cell>
          <cell r="AI588">
            <v>-1</v>
          </cell>
          <cell r="AK588">
            <v>4849447</v>
          </cell>
          <cell r="AL588">
            <v>-3916095</v>
          </cell>
          <cell r="AM588">
            <v>1728605</v>
          </cell>
          <cell r="AN588">
            <v>1728721</v>
          </cell>
          <cell r="AO588">
            <v>1485544</v>
          </cell>
          <cell r="AP588">
            <v>-796572</v>
          </cell>
          <cell r="AQ588">
            <v>-759360</v>
          </cell>
          <cell r="AR588">
            <v>-557593</v>
          </cell>
          <cell r="AS588">
            <v>-167388</v>
          </cell>
        </row>
        <row r="589">
          <cell r="B589" t="str">
            <v>0581</v>
          </cell>
          <cell r="C589" t="str">
            <v>EDNA ISD</v>
          </cell>
          <cell r="D589">
            <v>4550630</v>
          </cell>
          <cell r="E589">
            <v>4202513</v>
          </cell>
          <cell r="F589">
            <v>6459873</v>
          </cell>
          <cell r="G589">
            <v>2373616</v>
          </cell>
          <cell r="I589">
            <v>17654</v>
          </cell>
          <cell r="J589">
            <v>1303826</v>
          </cell>
          <cell r="K589">
            <v>252656</v>
          </cell>
          <cell r="L589">
            <v>410801</v>
          </cell>
          <cell r="M589">
            <v>1984937</v>
          </cell>
          <cell r="O589">
            <v>145918</v>
          </cell>
          <cell r="P589">
            <v>538803</v>
          </cell>
          <cell r="Q589">
            <v>210458</v>
          </cell>
          <cell r="R589">
            <v>130898</v>
          </cell>
          <cell r="S589">
            <v>1026077</v>
          </cell>
          <cell r="U589">
            <v>745010</v>
          </cell>
          <cell r="V589">
            <v>156927</v>
          </cell>
          <cell r="W589">
            <v>901937</v>
          </cell>
          <cell r="AB589">
            <v>8.2674953000000002E-5</v>
          </cell>
          <cell r="AC589">
            <v>8.0843787999999994E-5</v>
          </cell>
          <cell r="AD589">
            <v>-69344</v>
          </cell>
          <cell r="AF589">
            <v>282963</v>
          </cell>
          <cell r="AG589">
            <v>282927</v>
          </cell>
          <cell r="AH589">
            <v>36</v>
          </cell>
          <cell r="AI589">
            <v>1</v>
          </cell>
          <cell r="AK589">
            <v>410801</v>
          </cell>
          <cell r="AL589">
            <v>-130898</v>
          </cell>
          <cell r="AM589">
            <v>156927</v>
          </cell>
          <cell r="AN589">
            <v>156930</v>
          </cell>
          <cell r="AO589">
            <v>140795</v>
          </cell>
          <cell r="AP589">
            <v>-9926</v>
          </cell>
          <cell r="AQ589">
            <v>-5846</v>
          </cell>
          <cell r="AR589">
            <v>1899</v>
          </cell>
          <cell r="AS589">
            <v>-3949</v>
          </cell>
        </row>
        <row r="590">
          <cell r="B590" t="str">
            <v>0583</v>
          </cell>
          <cell r="C590" t="str">
            <v>EL CAMPO ISD</v>
          </cell>
          <cell r="D590">
            <v>10675504</v>
          </cell>
          <cell r="E590">
            <v>9869162</v>
          </cell>
          <cell r="F590">
            <v>15170335</v>
          </cell>
          <cell r="G590">
            <v>5574188</v>
          </cell>
          <cell r="I590">
            <v>41459</v>
          </cell>
          <cell r="J590">
            <v>3061899</v>
          </cell>
          <cell r="K590">
            <v>593337</v>
          </cell>
          <cell r="L590">
            <v>565501</v>
          </cell>
          <cell r="M590">
            <v>4262196</v>
          </cell>
          <cell r="O590">
            <v>342673</v>
          </cell>
          <cell r="P590">
            <v>1265321</v>
          </cell>
          <cell r="Q590">
            <v>494239</v>
          </cell>
          <cell r="R590">
            <v>266502</v>
          </cell>
          <cell r="S590">
            <v>2368735</v>
          </cell>
          <cell r="U590">
            <v>1749579</v>
          </cell>
          <cell r="V590">
            <v>209449</v>
          </cell>
          <cell r="W590">
            <v>1959028</v>
          </cell>
          <cell r="AB590">
            <v>1.9395045100000001E-4</v>
          </cell>
          <cell r="AC590">
            <v>1.89853177E-4</v>
          </cell>
          <cell r="AD590">
            <v>-155160</v>
          </cell>
          <cell r="AF590">
            <v>664509</v>
          </cell>
          <cell r="AG590">
            <v>664424</v>
          </cell>
          <cell r="AH590">
            <v>85</v>
          </cell>
          <cell r="AI590">
            <v>-1</v>
          </cell>
          <cell r="AK590">
            <v>565501</v>
          </cell>
          <cell r="AL590">
            <v>-266502</v>
          </cell>
          <cell r="AM590">
            <v>209449</v>
          </cell>
          <cell r="AN590">
            <v>209461</v>
          </cell>
          <cell r="AO590">
            <v>183740</v>
          </cell>
          <cell r="AP590">
            <v>-46238</v>
          </cell>
          <cell r="AQ590">
            <v>-13953</v>
          </cell>
          <cell r="AR590">
            <v>-25179</v>
          </cell>
          <cell r="AS590">
            <v>-8832</v>
          </cell>
        </row>
        <row r="591">
          <cell r="B591" t="str">
            <v>0592</v>
          </cell>
          <cell r="C591" t="str">
            <v>EL PASO ISD</v>
          </cell>
          <cell r="D591">
            <v>189481944</v>
          </cell>
          <cell r="E591">
            <v>165283406</v>
          </cell>
          <cell r="F591">
            <v>254064606</v>
          </cell>
          <cell r="G591">
            <v>93353498</v>
          </cell>
          <cell r="I591">
            <v>694338</v>
          </cell>
          <cell r="J591">
            <v>51279030</v>
          </cell>
          <cell r="K591">
            <v>9936889</v>
          </cell>
          <cell r="L591">
            <v>12077662</v>
          </cell>
          <cell r="M591">
            <v>73987919</v>
          </cell>
          <cell r="O591">
            <v>5738902</v>
          </cell>
          <cell r="P591">
            <v>21190921</v>
          </cell>
          <cell r="Q591">
            <v>8277253</v>
          </cell>
          <cell r="R591">
            <v>11942034</v>
          </cell>
          <cell r="S591">
            <v>47149110</v>
          </cell>
          <cell r="U591">
            <v>29301008</v>
          </cell>
          <cell r="V591">
            <v>3024027</v>
          </cell>
          <cell r="W591">
            <v>32325035</v>
          </cell>
          <cell r="AB591">
            <v>3.4424707380000001E-3</v>
          </cell>
          <cell r="AC591">
            <v>3.1795587970000001E-3</v>
          </cell>
          <cell r="AD591">
            <v>-9956206</v>
          </cell>
          <cell r="AF591">
            <v>11128839</v>
          </cell>
          <cell r="AG591">
            <v>11127421</v>
          </cell>
          <cell r="AH591">
            <v>1418</v>
          </cell>
          <cell r="AI591">
            <v>1</v>
          </cell>
          <cell r="AK591">
            <v>12077662</v>
          </cell>
          <cell r="AL591">
            <v>-11942034</v>
          </cell>
          <cell r="AM591">
            <v>3024027</v>
          </cell>
          <cell r="AN591">
            <v>3024198</v>
          </cell>
          <cell r="AO591">
            <v>2568815</v>
          </cell>
          <cell r="AP591">
            <v>-1777432</v>
          </cell>
          <cell r="AQ591">
            <v>-1835767</v>
          </cell>
          <cell r="AR591">
            <v>-1277311</v>
          </cell>
          <cell r="AS591">
            <v>-566875</v>
          </cell>
        </row>
        <row r="592">
          <cell r="B592" t="str">
            <v>0585</v>
          </cell>
          <cell r="C592" t="str">
            <v>ELECTRA ISD</v>
          </cell>
          <cell r="D592">
            <v>1393140</v>
          </cell>
          <cell r="E592">
            <v>1353490</v>
          </cell>
          <cell r="F592">
            <v>2080511</v>
          </cell>
          <cell r="G592">
            <v>764463</v>
          </cell>
          <cell r="I592">
            <v>5686</v>
          </cell>
          <cell r="J592">
            <v>419919</v>
          </cell>
          <cell r="K592">
            <v>81372</v>
          </cell>
          <cell r="L592">
            <v>124506</v>
          </cell>
          <cell r="M592">
            <v>631483</v>
          </cell>
          <cell r="O592">
            <v>46995</v>
          </cell>
          <cell r="P592">
            <v>173530</v>
          </cell>
          <cell r="Q592">
            <v>67782</v>
          </cell>
          <cell r="R592">
            <v>28366</v>
          </cell>
          <cell r="S592">
            <v>316673</v>
          </cell>
          <cell r="U592">
            <v>239943</v>
          </cell>
          <cell r="V592">
            <v>49010</v>
          </cell>
          <cell r="W592">
            <v>288953</v>
          </cell>
          <cell r="AB592">
            <v>2.5310301E-5</v>
          </cell>
          <cell r="AC592">
            <v>2.6037103E-5</v>
          </cell>
          <cell r="AD592">
            <v>27523</v>
          </cell>
          <cell r="AF592">
            <v>91133</v>
          </cell>
          <cell r="AG592">
            <v>91121</v>
          </cell>
          <cell r="AH592">
            <v>12</v>
          </cell>
          <cell r="AI592">
            <v>1</v>
          </cell>
          <cell r="AK592">
            <v>124506</v>
          </cell>
          <cell r="AL592">
            <v>-28366</v>
          </cell>
          <cell r="AM592">
            <v>49010</v>
          </cell>
          <cell r="AN592">
            <v>49012</v>
          </cell>
          <cell r="AO592">
            <v>44506</v>
          </cell>
          <cell r="AP592">
            <v>1745</v>
          </cell>
          <cell r="AQ592">
            <v>-1033</v>
          </cell>
          <cell r="AR592">
            <v>342</v>
          </cell>
          <cell r="AS592">
            <v>1568</v>
          </cell>
        </row>
        <row r="593">
          <cell r="B593" t="str">
            <v>0586</v>
          </cell>
          <cell r="C593" t="str">
            <v>ELGIN ISD</v>
          </cell>
          <cell r="D593">
            <v>15422514</v>
          </cell>
          <cell r="E593">
            <v>14543903</v>
          </cell>
          <cell r="F593">
            <v>22356091</v>
          </cell>
          <cell r="G593">
            <v>8214522</v>
          </cell>
          <cell r="I593">
            <v>61097</v>
          </cell>
          <cell r="J593">
            <v>4512233</v>
          </cell>
          <cell r="K593">
            <v>874384</v>
          </cell>
          <cell r="L593">
            <v>1446291</v>
          </cell>
          <cell r="M593">
            <v>6894005</v>
          </cell>
          <cell r="O593">
            <v>504987</v>
          </cell>
          <cell r="P593">
            <v>1864668</v>
          </cell>
          <cell r="Q593">
            <v>728346</v>
          </cell>
          <cell r="R593">
            <v>199716</v>
          </cell>
          <cell r="S593">
            <v>3297717</v>
          </cell>
          <cell r="U593">
            <v>2578305</v>
          </cell>
          <cell r="V593">
            <v>536250</v>
          </cell>
          <cell r="W593">
            <v>3114555</v>
          </cell>
          <cell r="AB593">
            <v>2.80193199E-4</v>
          </cell>
          <cell r="AC593">
            <v>2.7978122299999997E-4</v>
          </cell>
          <cell r="AD593">
            <v>-15601</v>
          </cell>
          <cell r="AF593">
            <v>979268</v>
          </cell>
          <cell r="AG593">
            <v>979143</v>
          </cell>
          <cell r="AH593">
            <v>125</v>
          </cell>
          <cell r="AI593">
            <v>-2</v>
          </cell>
          <cell r="AK593">
            <v>1446291</v>
          </cell>
          <cell r="AL593">
            <v>-199716</v>
          </cell>
          <cell r="AM593">
            <v>536250</v>
          </cell>
          <cell r="AN593">
            <v>536261</v>
          </cell>
          <cell r="AO593">
            <v>501012</v>
          </cell>
          <cell r="AP593">
            <v>159744</v>
          </cell>
          <cell r="AQ593">
            <v>79124</v>
          </cell>
          <cell r="AR593">
            <v>-28686</v>
          </cell>
          <cell r="AS593">
            <v>-880</v>
          </cell>
        </row>
        <row r="594">
          <cell r="B594" t="str">
            <v>0589</v>
          </cell>
          <cell r="C594" t="str">
            <v>ELKHART ISD</v>
          </cell>
          <cell r="D594">
            <v>2596632</v>
          </cell>
          <cell r="E594">
            <v>2461658</v>
          </cell>
          <cell r="F594">
            <v>3783926</v>
          </cell>
          <cell r="G594">
            <v>1390366</v>
          </cell>
          <cell r="I594">
            <v>10341</v>
          </cell>
          <cell r="J594">
            <v>763727</v>
          </cell>
          <cell r="K594">
            <v>147996</v>
          </cell>
          <cell r="L594">
            <v>273783</v>
          </cell>
          <cell r="M594">
            <v>1195847</v>
          </cell>
          <cell r="O594">
            <v>85473</v>
          </cell>
          <cell r="P594">
            <v>315608</v>
          </cell>
          <cell r="Q594">
            <v>123278</v>
          </cell>
          <cell r="R594">
            <v>57538</v>
          </cell>
          <cell r="S594">
            <v>581897</v>
          </cell>
          <cell r="U594">
            <v>436396</v>
          </cell>
          <cell r="V594">
            <v>116155</v>
          </cell>
          <cell r="W594">
            <v>552551</v>
          </cell>
          <cell r="AB594">
            <v>4.7175107000000001E-5</v>
          </cell>
          <cell r="AC594">
            <v>4.7354941000000002E-5</v>
          </cell>
          <cell r="AD594">
            <v>6810</v>
          </cell>
          <cell r="AF594">
            <v>165748</v>
          </cell>
          <cell r="AG594">
            <v>165727</v>
          </cell>
          <cell r="AH594">
            <v>21</v>
          </cell>
          <cell r="AI594">
            <v>1</v>
          </cell>
          <cell r="AK594">
            <v>273783</v>
          </cell>
          <cell r="AL594">
            <v>-57538</v>
          </cell>
          <cell r="AM594">
            <v>116155</v>
          </cell>
          <cell r="AN594">
            <v>116156</v>
          </cell>
          <cell r="AO594">
            <v>105927</v>
          </cell>
          <cell r="AP594">
            <v>5061</v>
          </cell>
          <cell r="AQ594">
            <v>-10610</v>
          </cell>
          <cell r="AR594">
            <v>-677</v>
          </cell>
          <cell r="AS594">
            <v>388</v>
          </cell>
        </row>
        <row r="595">
          <cell r="B595" t="str">
            <v>1613</v>
          </cell>
          <cell r="C595" t="str">
            <v>ELYSIAN FIELDS ISD</v>
          </cell>
          <cell r="D595">
            <v>2127699</v>
          </cell>
          <cell r="E595">
            <v>1976509</v>
          </cell>
          <cell r="F595">
            <v>3038181</v>
          </cell>
          <cell r="G595">
            <v>1116349</v>
          </cell>
          <cell r="I595">
            <v>8303</v>
          </cell>
          <cell r="J595">
            <v>613210</v>
          </cell>
          <cell r="K595">
            <v>118828</v>
          </cell>
          <cell r="L595">
            <v>172136</v>
          </cell>
          <cell r="M595">
            <v>912477</v>
          </cell>
          <cell r="O595">
            <v>68628</v>
          </cell>
          <cell r="P595">
            <v>253407</v>
          </cell>
          <cell r="Q595">
            <v>98982</v>
          </cell>
          <cell r="R595">
            <v>198726</v>
          </cell>
          <cell r="S595">
            <v>619743</v>
          </cell>
          <cell r="U595">
            <v>350390</v>
          </cell>
          <cell r="V595">
            <v>39540</v>
          </cell>
          <cell r="W595">
            <v>389930</v>
          </cell>
          <cell r="AB595">
            <v>3.8655619000000002E-5</v>
          </cell>
          <cell r="AC595">
            <v>3.8022119000000002E-5</v>
          </cell>
          <cell r="AD595">
            <v>-23990</v>
          </cell>
          <cell r="AF595">
            <v>133082</v>
          </cell>
          <cell r="AG595">
            <v>133065</v>
          </cell>
          <cell r="AH595">
            <v>17</v>
          </cell>
          <cell r="AI595">
            <v>1</v>
          </cell>
          <cell r="AK595">
            <v>172136</v>
          </cell>
          <cell r="AL595">
            <v>-198726</v>
          </cell>
          <cell r="AM595">
            <v>39540</v>
          </cell>
          <cell r="AN595">
            <v>39540</v>
          </cell>
          <cell r="AO595">
            <v>30786</v>
          </cell>
          <cell r="AP595">
            <v>-47965</v>
          </cell>
          <cell r="AQ595">
            <v>-33429</v>
          </cell>
          <cell r="AR595">
            <v>-14158</v>
          </cell>
          <cell r="AS595">
            <v>-1364</v>
          </cell>
        </row>
        <row r="596">
          <cell r="B596" t="str">
            <v>0595</v>
          </cell>
          <cell r="C596" t="str">
            <v>ENNIS ISD</v>
          </cell>
          <cell r="D596">
            <v>15440536</v>
          </cell>
          <cell r="E596">
            <v>14916178</v>
          </cell>
          <cell r="F596">
            <v>22928333</v>
          </cell>
          <cell r="G596">
            <v>8424786</v>
          </cell>
          <cell r="I596">
            <v>62661</v>
          </cell>
          <cell r="J596">
            <v>4627731</v>
          </cell>
          <cell r="K596">
            <v>896765</v>
          </cell>
          <cell r="L596">
            <v>1026898</v>
          </cell>
          <cell r="M596">
            <v>6614055</v>
          </cell>
          <cell r="O596">
            <v>517913</v>
          </cell>
          <cell r="P596">
            <v>1912397</v>
          </cell>
          <cell r="Q596">
            <v>746990</v>
          </cell>
          <cell r="R596">
            <v>78972</v>
          </cell>
          <cell r="S596">
            <v>3256272</v>
          </cell>
          <cell r="U596">
            <v>2644301</v>
          </cell>
          <cell r="V596">
            <v>430468</v>
          </cell>
          <cell r="W596">
            <v>3074769</v>
          </cell>
          <cell r="AB596">
            <v>2.8052061999999999E-4</v>
          </cell>
          <cell r="AC596">
            <v>2.8694269099999999E-4</v>
          </cell>
          <cell r="AD596">
            <v>243197</v>
          </cell>
          <cell r="AF596">
            <v>1004334</v>
          </cell>
          <cell r="AG596">
            <v>1004206</v>
          </cell>
          <cell r="AH596">
            <v>128</v>
          </cell>
          <cell r="AI596">
            <v>0</v>
          </cell>
          <cell r="AK596">
            <v>1026898</v>
          </cell>
          <cell r="AL596">
            <v>-78972</v>
          </cell>
          <cell r="AM596">
            <v>430468</v>
          </cell>
          <cell r="AN596">
            <v>430484</v>
          </cell>
          <cell r="AO596">
            <v>393116</v>
          </cell>
          <cell r="AP596">
            <v>43925</v>
          </cell>
          <cell r="AQ596">
            <v>38992</v>
          </cell>
          <cell r="AR596">
            <v>27554</v>
          </cell>
          <cell r="AS596">
            <v>13855</v>
          </cell>
        </row>
        <row r="597">
          <cell r="B597" t="str">
            <v>1575</v>
          </cell>
          <cell r="C597" t="str">
            <v>ERA ISD</v>
          </cell>
          <cell r="D597">
            <v>1183330</v>
          </cell>
          <cell r="E597">
            <v>1175565</v>
          </cell>
          <cell r="F597">
            <v>1807015</v>
          </cell>
          <cell r="G597">
            <v>663969</v>
          </cell>
          <cell r="I597">
            <v>4938</v>
          </cell>
          <cell r="J597">
            <v>364718</v>
          </cell>
          <cell r="K597">
            <v>70675</v>
          </cell>
          <cell r="L597">
            <v>144421</v>
          </cell>
          <cell r="M597">
            <v>584752</v>
          </cell>
          <cell r="O597">
            <v>40817</v>
          </cell>
          <cell r="P597">
            <v>150719</v>
          </cell>
          <cell r="Q597">
            <v>58871</v>
          </cell>
          <cell r="R597">
            <v>13</v>
          </cell>
          <cell r="S597">
            <v>250420</v>
          </cell>
          <cell r="U597">
            <v>208401</v>
          </cell>
          <cell r="V597">
            <v>57268</v>
          </cell>
          <cell r="W597">
            <v>265669</v>
          </cell>
          <cell r="AB597">
            <v>2.1498497999999999E-5</v>
          </cell>
          <cell r="AC597">
            <v>2.2614364E-5</v>
          </cell>
          <cell r="AD597">
            <v>42257</v>
          </cell>
          <cell r="AF597">
            <v>79153</v>
          </cell>
          <cell r="AG597">
            <v>79143</v>
          </cell>
          <cell r="AH597">
            <v>10</v>
          </cell>
          <cell r="AI597">
            <v>-1</v>
          </cell>
          <cell r="AK597">
            <v>144421</v>
          </cell>
          <cell r="AL597">
            <v>-13</v>
          </cell>
          <cell r="AM597">
            <v>57268</v>
          </cell>
          <cell r="AN597">
            <v>57267</v>
          </cell>
          <cell r="AO597">
            <v>53352</v>
          </cell>
          <cell r="AP597">
            <v>15155</v>
          </cell>
          <cell r="AQ597">
            <v>8991</v>
          </cell>
          <cell r="AR597">
            <v>7235</v>
          </cell>
          <cell r="AS597">
            <v>2408</v>
          </cell>
        </row>
        <row r="598">
          <cell r="B598" t="str">
            <v>1951</v>
          </cell>
          <cell r="C598" t="str">
            <v>ETOILE ISD</v>
          </cell>
          <cell r="D598">
            <v>443167</v>
          </cell>
          <cell r="E598">
            <v>426633</v>
          </cell>
          <cell r="F598">
            <v>655797</v>
          </cell>
          <cell r="G598">
            <v>240966</v>
          </cell>
          <cell r="I598">
            <v>1792</v>
          </cell>
          <cell r="J598">
            <v>132363</v>
          </cell>
          <cell r="K598">
            <v>25649</v>
          </cell>
          <cell r="L598">
            <v>58795</v>
          </cell>
          <cell r="M598">
            <v>218599</v>
          </cell>
          <cell r="O598">
            <v>14813</v>
          </cell>
          <cell r="P598">
            <v>54698</v>
          </cell>
          <cell r="Q598">
            <v>21365</v>
          </cell>
          <cell r="R598">
            <v>3</v>
          </cell>
          <cell r="S598">
            <v>90879</v>
          </cell>
          <cell r="U598">
            <v>75632</v>
          </cell>
          <cell r="V598">
            <v>22856</v>
          </cell>
          <cell r="W598">
            <v>98488</v>
          </cell>
          <cell r="AB598">
            <v>8.0513619999999999E-6</v>
          </cell>
          <cell r="AC598">
            <v>8.2071460000000006E-6</v>
          </cell>
          <cell r="AD598">
            <v>5899</v>
          </cell>
          <cell r="AF598">
            <v>28726</v>
          </cell>
          <cell r="AG598">
            <v>28722</v>
          </cell>
          <cell r="AH598">
            <v>4</v>
          </cell>
          <cell r="AI598">
            <v>-2</v>
          </cell>
          <cell r="AK598">
            <v>58795</v>
          </cell>
          <cell r="AL598">
            <v>-3</v>
          </cell>
          <cell r="AM598">
            <v>22856</v>
          </cell>
          <cell r="AN598">
            <v>22857</v>
          </cell>
          <cell r="AO598">
            <v>21478</v>
          </cell>
          <cell r="AP598">
            <v>7811</v>
          </cell>
          <cell r="AQ598">
            <v>4397</v>
          </cell>
          <cell r="AR598">
            <v>1910</v>
          </cell>
          <cell r="AS598">
            <v>339</v>
          </cell>
        </row>
        <row r="599">
          <cell r="B599" t="str">
            <v>1752</v>
          </cell>
          <cell r="C599" t="str">
            <v>EULA ISD</v>
          </cell>
          <cell r="D599">
            <v>1013419</v>
          </cell>
          <cell r="E599">
            <v>1014393</v>
          </cell>
          <cell r="F599">
            <v>1559270</v>
          </cell>
          <cell r="G599">
            <v>572938</v>
          </cell>
          <cell r="I599">
            <v>4261</v>
          </cell>
          <cell r="J599">
            <v>314715</v>
          </cell>
          <cell r="K599">
            <v>60986</v>
          </cell>
          <cell r="L599">
            <v>117314</v>
          </cell>
          <cell r="M599">
            <v>497276</v>
          </cell>
          <cell r="O599">
            <v>35221</v>
          </cell>
          <cell r="P599">
            <v>130055</v>
          </cell>
          <cell r="Q599">
            <v>50800</v>
          </cell>
          <cell r="R599">
            <v>5743</v>
          </cell>
          <cell r="S599">
            <v>221819</v>
          </cell>
          <cell r="U599">
            <v>179829</v>
          </cell>
          <cell r="V599">
            <v>45085</v>
          </cell>
          <cell r="W599">
            <v>224914</v>
          </cell>
          <cell r="AB599">
            <v>1.8411592999999999E-5</v>
          </cell>
          <cell r="AC599">
            <v>1.9513899E-5</v>
          </cell>
          <cell r="AD599">
            <v>41743</v>
          </cell>
          <cell r="AF599">
            <v>68301</v>
          </cell>
          <cell r="AG599">
            <v>68292</v>
          </cell>
          <cell r="AH599">
            <v>9</v>
          </cell>
          <cell r="AI599">
            <v>-1</v>
          </cell>
          <cell r="AK599">
            <v>117314</v>
          </cell>
          <cell r="AL599">
            <v>-5743</v>
          </cell>
          <cell r="AM599">
            <v>45085</v>
          </cell>
          <cell r="AN599">
            <v>45088</v>
          </cell>
          <cell r="AO599">
            <v>41709</v>
          </cell>
          <cell r="AP599">
            <v>9610</v>
          </cell>
          <cell r="AQ599">
            <v>7025</v>
          </cell>
          <cell r="AR599">
            <v>5760</v>
          </cell>
          <cell r="AS599">
            <v>2379</v>
          </cell>
        </row>
        <row r="600">
          <cell r="B600" t="str">
            <v>0599</v>
          </cell>
          <cell r="C600" t="str">
            <v>EUSTACE ISD</v>
          </cell>
          <cell r="D600">
            <v>4842235</v>
          </cell>
          <cell r="E600">
            <v>4915979</v>
          </cell>
          <cell r="F600">
            <v>7556574</v>
          </cell>
          <cell r="G600">
            <v>2776587</v>
          </cell>
          <cell r="I600">
            <v>20652</v>
          </cell>
          <cell r="J600">
            <v>1525178</v>
          </cell>
          <cell r="K600">
            <v>295550</v>
          </cell>
          <cell r="L600">
            <v>599368</v>
          </cell>
          <cell r="M600">
            <v>2440748</v>
          </cell>
          <cell r="O600">
            <v>170691</v>
          </cell>
          <cell r="P600">
            <v>630276</v>
          </cell>
          <cell r="Q600">
            <v>246188</v>
          </cell>
          <cell r="R600">
            <v>60</v>
          </cell>
          <cell r="S600">
            <v>1047215</v>
          </cell>
          <cell r="U600">
            <v>871492</v>
          </cell>
          <cell r="V600">
            <v>195326</v>
          </cell>
          <cell r="W600">
            <v>1066818</v>
          </cell>
          <cell r="AB600">
            <v>8.7972767999999998E-5</v>
          </cell>
          <cell r="AC600">
            <v>9.4568744000000002E-5</v>
          </cell>
          <cell r="AD600">
            <v>249783</v>
          </cell>
          <cell r="AF600">
            <v>331002</v>
          </cell>
          <cell r="AG600">
            <v>330960</v>
          </cell>
          <cell r="AH600">
            <v>42</v>
          </cell>
          <cell r="AI600">
            <v>1</v>
          </cell>
          <cell r="AK600">
            <v>599368</v>
          </cell>
          <cell r="AL600">
            <v>-60</v>
          </cell>
          <cell r="AM600">
            <v>195326</v>
          </cell>
          <cell r="AN600">
            <v>195330</v>
          </cell>
          <cell r="AO600">
            <v>184617</v>
          </cell>
          <cell r="AP600">
            <v>83427</v>
          </cell>
          <cell r="AQ600">
            <v>73297</v>
          </cell>
          <cell r="AR600">
            <v>48413</v>
          </cell>
          <cell r="AS600">
            <v>14224</v>
          </cell>
        </row>
        <row r="601">
          <cell r="B601" t="str">
            <v>1619</v>
          </cell>
          <cell r="C601" t="str">
            <v>EVADALE ISD</v>
          </cell>
          <cell r="D601">
            <v>1382275</v>
          </cell>
          <cell r="E601">
            <v>1330900</v>
          </cell>
          <cell r="F601">
            <v>2045787</v>
          </cell>
          <cell r="G601">
            <v>751704</v>
          </cell>
          <cell r="I601">
            <v>5591</v>
          </cell>
          <cell r="J601">
            <v>412911</v>
          </cell>
          <cell r="K601">
            <v>80014</v>
          </cell>
          <cell r="L601">
            <v>166125</v>
          </cell>
          <cell r="M601">
            <v>664641</v>
          </cell>
          <cell r="O601">
            <v>46211</v>
          </cell>
          <cell r="P601">
            <v>170634</v>
          </cell>
          <cell r="Q601">
            <v>66650</v>
          </cell>
          <cell r="R601">
            <v>24099</v>
          </cell>
          <cell r="S601">
            <v>307594</v>
          </cell>
          <cell r="U601">
            <v>235939</v>
          </cell>
          <cell r="V601">
            <v>56886</v>
          </cell>
          <cell r="W601">
            <v>292825</v>
          </cell>
          <cell r="AB601">
            <v>2.5112897999999999E-5</v>
          </cell>
          <cell r="AC601">
            <v>2.5602546999999999E-5</v>
          </cell>
          <cell r="AD601">
            <v>18543</v>
          </cell>
          <cell r="AF601">
            <v>89612</v>
          </cell>
          <cell r="AG601">
            <v>89601</v>
          </cell>
          <cell r="AH601">
            <v>11</v>
          </cell>
          <cell r="AI601">
            <v>-2</v>
          </cell>
          <cell r="AK601">
            <v>166125</v>
          </cell>
          <cell r="AL601">
            <v>-24099</v>
          </cell>
          <cell r="AM601">
            <v>56886</v>
          </cell>
          <cell r="AN601">
            <v>56890</v>
          </cell>
          <cell r="AO601">
            <v>52326</v>
          </cell>
          <cell r="AP601">
            <v>9633</v>
          </cell>
          <cell r="AQ601">
            <v>10854</v>
          </cell>
          <cell r="AR601">
            <v>11267</v>
          </cell>
          <cell r="AS601">
            <v>1056</v>
          </cell>
        </row>
        <row r="602">
          <cell r="B602" t="str">
            <v>1392</v>
          </cell>
          <cell r="C602" t="str">
            <v>EVANT ISD</v>
          </cell>
          <cell r="D602">
            <v>570220</v>
          </cell>
          <cell r="E602">
            <v>694887</v>
          </cell>
          <cell r="F602">
            <v>1068142</v>
          </cell>
          <cell r="G602">
            <v>392478</v>
          </cell>
          <cell r="I602">
            <v>2919</v>
          </cell>
          <cell r="J602">
            <v>215588</v>
          </cell>
          <cell r="K602">
            <v>41777</v>
          </cell>
          <cell r="L602">
            <v>152108</v>
          </cell>
          <cell r="M602">
            <v>412392</v>
          </cell>
          <cell r="O602">
            <v>24128</v>
          </cell>
          <cell r="P602">
            <v>89091</v>
          </cell>
          <cell r="Q602">
            <v>34799</v>
          </cell>
          <cell r="R602">
            <v>33232</v>
          </cell>
          <cell r="S602">
            <v>181250</v>
          </cell>
          <cell r="U602">
            <v>123188</v>
          </cell>
          <cell r="V602">
            <v>37595</v>
          </cell>
          <cell r="W602">
            <v>160783</v>
          </cell>
          <cell r="AB602">
            <v>1.0359638000000001E-5</v>
          </cell>
          <cell r="AC602">
            <v>1.336754E-5</v>
          </cell>
          <cell r="AD602">
            <v>113906</v>
          </cell>
          <cell r="AF602">
            <v>46788</v>
          </cell>
          <cell r="AG602">
            <v>46782</v>
          </cell>
          <cell r="AH602">
            <v>6</v>
          </cell>
          <cell r="AI602">
            <v>0</v>
          </cell>
          <cell r="AK602">
            <v>152108</v>
          </cell>
          <cell r="AL602">
            <v>-33232</v>
          </cell>
          <cell r="AM602">
            <v>37595</v>
          </cell>
          <cell r="AN602">
            <v>37595</v>
          </cell>
          <cell r="AO602">
            <v>35553</v>
          </cell>
          <cell r="AP602">
            <v>15231</v>
          </cell>
          <cell r="AQ602">
            <v>10779</v>
          </cell>
          <cell r="AR602">
            <v>13230</v>
          </cell>
          <cell r="AS602">
            <v>6488</v>
          </cell>
        </row>
        <row r="603">
          <cell r="B603" t="str">
            <v>0601</v>
          </cell>
          <cell r="C603" t="str">
            <v>EVERMAN ISD</v>
          </cell>
          <cell r="D603">
            <v>21012754</v>
          </cell>
          <cell r="E603">
            <v>20732325</v>
          </cell>
          <cell r="F603">
            <v>31868596</v>
          </cell>
          <cell r="G603">
            <v>11709797</v>
          </cell>
          <cell r="I603">
            <v>87094</v>
          </cell>
          <cell r="J603">
            <v>6432185</v>
          </cell>
          <cell r="K603">
            <v>1246434</v>
          </cell>
          <cell r="L603">
            <v>1810033</v>
          </cell>
          <cell r="M603">
            <v>9575746</v>
          </cell>
          <cell r="O603">
            <v>719859</v>
          </cell>
          <cell r="P603">
            <v>2658083</v>
          </cell>
          <cell r="Q603">
            <v>1038257</v>
          </cell>
          <cell r="R603">
            <v>35985</v>
          </cell>
          <cell r="S603">
            <v>4452184</v>
          </cell>
          <cell r="U603">
            <v>3675372</v>
          </cell>
          <cell r="V603">
            <v>585395</v>
          </cell>
          <cell r="W603">
            <v>4260767</v>
          </cell>
          <cell r="AB603">
            <v>3.8175558899999998E-4</v>
          </cell>
          <cell r="AC603">
            <v>3.9882798100000002E-4</v>
          </cell>
          <cell r="AD603">
            <v>646514</v>
          </cell>
          <cell r="AF603">
            <v>1395946</v>
          </cell>
          <cell r="AG603">
            <v>1395768</v>
          </cell>
          <cell r="AH603">
            <v>178</v>
          </cell>
          <cell r="AI603">
            <v>-1</v>
          </cell>
          <cell r="AK603">
            <v>1810033</v>
          </cell>
          <cell r="AL603">
            <v>-35985</v>
          </cell>
          <cell r="AM603">
            <v>585395</v>
          </cell>
          <cell r="AN603">
            <v>585417</v>
          </cell>
          <cell r="AO603">
            <v>550991</v>
          </cell>
          <cell r="AP603">
            <v>230997</v>
          </cell>
          <cell r="AQ603">
            <v>223229</v>
          </cell>
          <cell r="AR603">
            <v>146587</v>
          </cell>
          <cell r="AS603">
            <v>36827</v>
          </cell>
        </row>
        <row r="604">
          <cell r="B604" t="str">
            <v>1977</v>
          </cell>
          <cell r="C604" t="str">
            <v>EXCELSIOR ISD</v>
          </cell>
          <cell r="D604">
            <v>256132</v>
          </cell>
          <cell r="E604">
            <v>228970</v>
          </cell>
          <cell r="F604">
            <v>351961</v>
          </cell>
          <cell r="G604">
            <v>129324</v>
          </cell>
          <cell r="I604">
            <v>962</v>
          </cell>
          <cell r="J604">
            <v>71038</v>
          </cell>
          <cell r="K604">
            <v>13766</v>
          </cell>
          <cell r="L604">
            <v>35839</v>
          </cell>
          <cell r="M604">
            <v>121605</v>
          </cell>
          <cell r="O604">
            <v>7950</v>
          </cell>
          <cell r="P604">
            <v>29356</v>
          </cell>
          <cell r="Q604">
            <v>11467</v>
          </cell>
          <cell r="R604">
            <v>18414</v>
          </cell>
          <cell r="S604">
            <v>67187</v>
          </cell>
          <cell r="U604">
            <v>40591</v>
          </cell>
          <cell r="V604">
            <v>12711</v>
          </cell>
          <cell r="W604">
            <v>53302</v>
          </cell>
          <cell r="AB604">
            <v>4.6533619999999996E-6</v>
          </cell>
          <cell r="AC604">
            <v>4.4047049999999999E-6</v>
          </cell>
          <cell r="AD604">
            <v>-9416</v>
          </cell>
          <cell r="AF604">
            <v>15417</v>
          </cell>
          <cell r="AG604">
            <v>15415</v>
          </cell>
          <cell r="AH604">
            <v>2</v>
          </cell>
          <cell r="AI604">
            <v>0</v>
          </cell>
          <cell r="AK604">
            <v>35839</v>
          </cell>
          <cell r="AL604">
            <v>-18414</v>
          </cell>
          <cell r="AM604">
            <v>12711</v>
          </cell>
          <cell r="AN604">
            <v>12713</v>
          </cell>
          <cell r="AO604">
            <v>11215</v>
          </cell>
          <cell r="AP604">
            <v>-2341</v>
          </cell>
          <cell r="AQ604">
            <v>-1381</v>
          </cell>
          <cell r="AR604">
            <v>-2247</v>
          </cell>
          <cell r="AS604">
            <v>-534</v>
          </cell>
        </row>
        <row r="605">
          <cell r="B605" t="str">
            <v>1976</v>
          </cell>
          <cell r="C605" t="str">
            <v>EZZELL ISD</v>
          </cell>
          <cell r="D605">
            <v>186364</v>
          </cell>
          <cell r="E605">
            <v>175415</v>
          </cell>
          <cell r="F605">
            <v>269638</v>
          </cell>
          <cell r="G605">
            <v>99076</v>
          </cell>
          <cell r="I605">
            <v>737</v>
          </cell>
          <cell r="J605">
            <v>54422</v>
          </cell>
          <cell r="K605">
            <v>10546</v>
          </cell>
          <cell r="L605">
            <v>27639</v>
          </cell>
          <cell r="M605">
            <v>93344</v>
          </cell>
          <cell r="O605">
            <v>6091</v>
          </cell>
          <cell r="P605">
            <v>22490</v>
          </cell>
          <cell r="Q605">
            <v>8785</v>
          </cell>
          <cell r="R605">
            <v>6840</v>
          </cell>
          <cell r="S605">
            <v>44206</v>
          </cell>
          <cell r="U605">
            <v>31097</v>
          </cell>
          <cell r="V605">
            <v>9957</v>
          </cell>
          <cell r="W605">
            <v>41054</v>
          </cell>
          <cell r="AB605">
            <v>3.385829E-6</v>
          </cell>
          <cell r="AC605">
            <v>3.3744549999999999E-6</v>
          </cell>
          <cell r="AD605">
            <v>-431</v>
          </cell>
          <cell r="AF605">
            <v>11811</v>
          </cell>
          <cell r="AG605">
            <v>11809</v>
          </cell>
          <cell r="AH605">
            <v>2</v>
          </cell>
          <cell r="AI605">
            <v>1</v>
          </cell>
          <cell r="AK605">
            <v>27639</v>
          </cell>
          <cell r="AL605">
            <v>-6840</v>
          </cell>
          <cell r="AM605">
            <v>9957</v>
          </cell>
          <cell r="AN605">
            <v>9957</v>
          </cell>
          <cell r="AO605">
            <v>9195</v>
          </cell>
          <cell r="AP605">
            <v>1937</v>
          </cell>
          <cell r="AQ605">
            <v>710</v>
          </cell>
          <cell r="AR605">
            <v>-974</v>
          </cell>
          <cell r="AS605">
            <v>-26</v>
          </cell>
        </row>
        <row r="606">
          <cell r="B606" t="str">
            <v>0602</v>
          </cell>
          <cell r="C606" t="str">
            <v>FABENS ISD</v>
          </cell>
          <cell r="D606">
            <v>9611188</v>
          </cell>
          <cell r="E606">
            <v>8477577</v>
          </cell>
          <cell r="F606">
            <v>13031267</v>
          </cell>
          <cell r="G606">
            <v>4788209</v>
          </cell>
          <cell r="I606">
            <v>35613</v>
          </cell>
          <cell r="J606">
            <v>2630161</v>
          </cell>
          <cell r="K606">
            <v>509675</v>
          </cell>
          <cell r="L606">
            <v>315817</v>
          </cell>
          <cell r="M606">
            <v>3491266</v>
          </cell>
          <cell r="O606">
            <v>294355</v>
          </cell>
          <cell r="P606">
            <v>1086907</v>
          </cell>
          <cell r="Q606">
            <v>424550</v>
          </cell>
          <cell r="R606">
            <v>661243</v>
          </cell>
          <cell r="S606">
            <v>2467055</v>
          </cell>
          <cell r="U606">
            <v>1502883</v>
          </cell>
          <cell r="V606">
            <v>5547</v>
          </cell>
          <cell r="W606">
            <v>1508430</v>
          </cell>
          <cell r="AB606">
            <v>1.74614181E-4</v>
          </cell>
          <cell r="AC606">
            <v>1.63083241E-4</v>
          </cell>
          <cell r="AD606">
            <v>-436665</v>
          </cell>
          <cell r="AF606">
            <v>570811</v>
          </cell>
          <cell r="AG606">
            <v>570738</v>
          </cell>
          <cell r="AH606">
            <v>73</v>
          </cell>
          <cell r="AI606">
            <v>-1</v>
          </cell>
          <cell r="AK606">
            <v>315817</v>
          </cell>
          <cell r="AL606">
            <v>-661243</v>
          </cell>
          <cell r="AM606">
            <v>5547</v>
          </cell>
          <cell r="AN606">
            <v>5557</v>
          </cell>
          <cell r="AO606">
            <v>-10387</v>
          </cell>
          <cell r="AP606">
            <v>-144900</v>
          </cell>
          <cell r="AQ606">
            <v>-91061</v>
          </cell>
          <cell r="AR606">
            <v>-79774</v>
          </cell>
          <cell r="AS606">
            <v>-24861</v>
          </cell>
        </row>
        <row r="607">
          <cell r="B607" t="str">
            <v>0604</v>
          </cell>
          <cell r="C607" t="str">
            <v>FAIRFIELD ISD</v>
          </cell>
          <cell r="D607">
            <v>6171293</v>
          </cell>
          <cell r="E607">
            <v>5536473</v>
          </cell>
          <cell r="F607">
            <v>8510363</v>
          </cell>
          <cell r="G607">
            <v>3127048</v>
          </cell>
          <cell r="I607">
            <v>23258</v>
          </cell>
          <cell r="J607">
            <v>1717686</v>
          </cell>
          <cell r="K607">
            <v>332854</v>
          </cell>
          <cell r="L607">
            <v>439602</v>
          </cell>
          <cell r="M607">
            <v>2513400</v>
          </cell>
          <cell r="O607">
            <v>192235</v>
          </cell>
          <cell r="P607">
            <v>709829</v>
          </cell>
          <cell r="Q607">
            <v>277262</v>
          </cell>
          <cell r="R607">
            <v>298839</v>
          </cell>
          <cell r="S607">
            <v>1478165</v>
          </cell>
          <cell r="U607">
            <v>981491</v>
          </cell>
          <cell r="V607">
            <v>103413</v>
          </cell>
          <cell r="W607">
            <v>1084904</v>
          </cell>
          <cell r="AB607">
            <v>1.12118838E-4</v>
          </cell>
          <cell r="AC607">
            <v>1.0650519E-4</v>
          </cell>
          <cell r="AD607">
            <v>-212583</v>
          </cell>
          <cell r="AF607">
            <v>372781</v>
          </cell>
          <cell r="AG607">
            <v>372733</v>
          </cell>
          <cell r="AH607">
            <v>48</v>
          </cell>
          <cell r="AI607">
            <v>0</v>
          </cell>
          <cell r="AK607">
            <v>439602</v>
          </cell>
          <cell r="AL607">
            <v>-298839</v>
          </cell>
          <cell r="AM607">
            <v>103413</v>
          </cell>
          <cell r="AN607">
            <v>103418</v>
          </cell>
          <cell r="AO607">
            <v>90285</v>
          </cell>
          <cell r="AP607">
            <v>-27321</v>
          </cell>
          <cell r="AQ607">
            <v>-5507</v>
          </cell>
          <cell r="AR607">
            <v>-8007</v>
          </cell>
          <cell r="AS607">
            <v>-12105</v>
          </cell>
        </row>
        <row r="608">
          <cell r="B608" t="str">
            <v>1877</v>
          </cell>
          <cell r="C608" t="str">
            <v>FALLS CITY ISD</v>
          </cell>
          <cell r="D608">
            <v>1042159</v>
          </cell>
          <cell r="E608">
            <v>1138748</v>
          </cell>
          <cell r="F608">
            <v>1750421</v>
          </cell>
          <cell r="G608">
            <v>643175</v>
          </cell>
          <cell r="I608">
            <v>4784</v>
          </cell>
          <cell r="J608">
            <v>353295</v>
          </cell>
          <cell r="K608">
            <v>68462</v>
          </cell>
          <cell r="L608">
            <v>169156</v>
          </cell>
          <cell r="M608">
            <v>595697</v>
          </cell>
          <cell r="O608">
            <v>39539</v>
          </cell>
          <cell r="P608">
            <v>145998</v>
          </cell>
          <cell r="Q608">
            <v>57028</v>
          </cell>
          <cell r="R608">
            <v>41355</v>
          </cell>
          <cell r="S608">
            <v>283920</v>
          </cell>
          <cell r="U608">
            <v>201874</v>
          </cell>
          <cell r="V608">
            <v>43013</v>
          </cell>
          <cell r="W608">
            <v>244887</v>
          </cell>
          <cell r="AB608">
            <v>1.8933746000000001E-5</v>
          </cell>
          <cell r="AC608">
            <v>2.1906102999999998E-5</v>
          </cell>
          <cell r="AD608">
            <v>112560</v>
          </cell>
          <cell r="AF608">
            <v>76674</v>
          </cell>
          <cell r="AG608">
            <v>76664</v>
          </cell>
          <cell r="AH608">
            <v>10</v>
          </cell>
          <cell r="AI608">
            <v>1</v>
          </cell>
          <cell r="AK608">
            <v>169156</v>
          </cell>
          <cell r="AL608">
            <v>-41355</v>
          </cell>
          <cell r="AM608">
            <v>43013</v>
          </cell>
          <cell r="AN608">
            <v>43013</v>
          </cell>
          <cell r="AO608">
            <v>39262</v>
          </cell>
          <cell r="AP608">
            <v>6446</v>
          </cell>
          <cell r="AQ608">
            <v>14914</v>
          </cell>
          <cell r="AR608">
            <v>17753</v>
          </cell>
          <cell r="AS608">
            <v>6413</v>
          </cell>
        </row>
        <row r="609">
          <cell r="B609" t="str">
            <v>0792</v>
          </cell>
          <cell r="C609" t="str">
            <v>FANNINDEL ISD</v>
          </cell>
          <cell r="D609">
            <v>506677</v>
          </cell>
          <cell r="E609">
            <v>423054</v>
          </cell>
          <cell r="F609">
            <v>650295</v>
          </cell>
          <cell r="G609">
            <v>238944</v>
          </cell>
          <cell r="I609">
            <v>1777</v>
          </cell>
          <cell r="J609">
            <v>131252</v>
          </cell>
          <cell r="K609">
            <v>25434</v>
          </cell>
          <cell r="L609">
            <v>51142</v>
          </cell>
          <cell r="M609">
            <v>209605</v>
          </cell>
          <cell r="O609">
            <v>14689</v>
          </cell>
          <cell r="P609">
            <v>54240</v>
          </cell>
          <cell r="Q609">
            <v>21186</v>
          </cell>
          <cell r="R609">
            <v>134861</v>
          </cell>
          <cell r="S609">
            <v>224976</v>
          </cell>
          <cell r="U609">
            <v>74998</v>
          </cell>
          <cell r="V609">
            <v>-6140</v>
          </cell>
          <cell r="W609">
            <v>68858</v>
          </cell>
          <cell r="AB609">
            <v>9.2052029999999994E-6</v>
          </cell>
          <cell r="AC609">
            <v>8.138291E-6</v>
          </cell>
          <cell r="AD609">
            <v>-40403</v>
          </cell>
          <cell r="AF609">
            <v>28485</v>
          </cell>
          <cell r="AG609">
            <v>28481</v>
          </cell>
          <cell r="AH609">
            <v>4</v>
          </cell>
          <cell r="AI609">
            <v>0</v>
          </cell>
          <cell r="AK609">
            <v>51142</v>
          </cell>
          <cell r="AL609">
            <v>-134861</v>
          </cell>
          <cell r="AM609">
            <v>-6140</v>
          </cell>
          <cell r="AN609">
            <v>-6138</v>
          </cell>
          <cell r="AO609">
            <v>-8738</v>
          </cell>
          <cell r="AP609">
            <v>-31931</v>
          </cell>
          <cell r="AQ609">
            <v>-24316</v>
          </cell>
          <cell r="AR609">
            <v>-10297</v>
          </cell>
          <cell r="AS609">
            <v>-2299</v>
          </cell>
        </row>
        <row r="610">
          <cell r="B610" t="str">
            <v>0608</v>
          </cell>
          <cell r="C610" t="str">
            <v>FARMERSVILLE ISD</v>
          </cell>
          <cell r="D610">
            <v>4711799</v>
          </cell>
          <cell r="E610">
            <v>5313844</v>
          </cell>
          <cell r="F610">
            <v>8168150</v>
          </cell>
          <cell r="G610">
            <v>3001305</v>
          </cell>
          <cell r="I610">
            <v>22323</v>
          </cell>
          <cell r="J610">
            <v>1648615</v>
          </cell>
          <cell r="K610">
            <v>319470</v>
          </cell>
          <cell r="L610">
            <v>977476</v>
          </cell>
          <cell r="M610">
            <v>2967884</v>
          </cell>
          <cell r="O610">
            <v>184505</v>
          </cell>
          <cell r="P610">
            <v>681286</v>
          </cell>
          <cell r="Q610">
            <v>266113</v>
          </cell>
          <cell r="R610">
            <v>53</v>
          </cell>
          <cell r="S610">
            <v>1131957</v>
          </cell>
          <cell r="U610">
            <v>942024</v>
          </cell>
          <cell r="V610">
            <v>275631</v>
          </cell>
          <cell r="W610">
            <v>1217655</v>
          </cell>
          <cell r="AB610">
            <v>8.5603044000000001E-5</v>
          </cell>
          <cell r="AC610">
            <v>1.0222248E-4</v>
          </cell>
          <cell r="AD610">
            <v>629361</v>
          </cell>
          <cell r="AF610">
            <v>357791</v>
          </cell>
          <cell r="AG610">
            <v>357745</v>
          </cell>
          <cell r="AH610">
            <v>46</v>
          </cell>
          <cell r="AI610">
            <v>1</v>
          </cell>
          <cell r="AK610">
            <v>977476</v>
          </cell>
          <cell r="AL610">
            <v>-53</v>
          </cell>
          <cell r="AM610">
            <v>275631</v>
          </cell>
          <cell r="AN610">
            <v>275634</v>
          </cell>
          <cell r="AO610">
            <v>264023</v>
          </cell>
          <cell r="AP610">
            <v>150923</v>
          </cell>
          <cell r="AQ610">
            <v>133357</v>
          </cell>
          <cell r="AR610">
            <v>117646</v>
          </cell>
          <cell r="AS610">
            <v>35840</v>
          </cell>
        </row>
        <row r="611">
          <cell r="B611" t="str">
            <v>0609</v>
          </cell>
          <cell r="C611" t="str">
            <v>FARWELL ISD</v>
          </cell>
          <cell r="D611">
            <v>1478545</v>
          </cell>
          <cell r="E611">
            <v>1359386</v>
          </cell>
          <cell r="F611">
            <v>2089574</v>
          </cell>
          <cell r="G611">
            <v>767793</v>
          </cell>
          <cell r="I611">
            <v>5711</v>
          </cell>
          <cell r="J611">
            <v>421748</v>
          </cell>
          <cell r="K611">
            <v>81727</v>
          </cell>
          <cell r="L611">
            <v>129083</v>
          </cell>
          <cell r="M611">
            <v>638269</v>
          </cell>
          <cell r="O611">
            <v>47200</v>
          </cell>
          <cell r="P611">
            <v>174286</v>
          </cell>
          <cell r="Q611">
            <v>68077</v>
          </cell>
          <cell r="R611">
            <v>57863</v>
          </cell>
          <cell r="S611">
            <v>347426</v>
          </cell>
          <cell r="U611">
            <v>240988</v>
          </cell>
          <cell r="V611">
            <v>53136</v>
          </cell>
          <cell r="W611">
            <v>294124</v>
          </cell>
          <cell r="AB611">
            <v>2.6861916000000002E-5</v>
          </cell>
          <cell r="AC611">
            <v>2.6150528E-5</v>
          </cell>
          <cell r="AD611">
            <v>-26940</v>
          </cell>
          <cell r="AF611">
            <v>91530</v>
          </cell>
          <cell r="AG611">
            <v>91518</v>
          </cell>
          <cell r="AH611">
            <v>12</v>
          </cell>
          <cell r="AI611">
            <v>0</v>
          </cell>
          <cell r="AK611">
            <v>129083</v>
          </cell>
          <cell r="AL611">
            <v>-57863</v>
          </cell>
          <cell r="AM611">
            <v>53136</v>
          </cell>
          <cell r="AN611">
            <v>53136</v>
          </cell>
          <cell r="AO611">
            <v>46908</v>
          </cell>
          <cell r="AP611">
            <v>-11732</v>
          </cell>
          <cell r="AQ611">
            <v>-11264</v>
          </cell>
          <cell r="AR611">
            <v>-4292</v>
          </cell>
          <cell r="AS611">
            <v>-1536</v>
          </cell>
        </row>
        <row r="612">
          <cell r="B612" t="str">
            <v>1865</v>
          </cell>
          <cell r="C612" t="str">
            <v>FAYETTEVILLE ISD</v>
          </cell>
          <cell r="D612">
            <v>538407</v>
          </cell>
          <cell r="E612">
            <v>583676</v>
          </cell>
          <cell r="F612">
            <v>897195</v>
          </cell>
          <cell r="G612">
            <v>329665</v>
          </cell>
          <cell r="I612">
            <v>2452</v>
          </cell>
          <cell r="J612">
            <v>181085</v>
          </cell>
          <cell r="K612">
            <v>35091</v>
          </cell>
          <cell r="L612">
            <v>107551</v>
          </cell>
          <cell r="M612">
            <v>326179</v>
          </cell>
          <cell r="O612">
            <v>20266</v>
          </cell>
          <cell r="P612">
            <v>74833</v>
          </cell>
          <cell r="Q612">
            <v>29230</v>
          </cell>
          <cell r="R612">
            <v>6993</v>
          </cell>
          <cell r="S612">
            <v>131322</v>
          </cell>
          <cell r="U612">
            <v>103473</v>
          </cell>
          <cell r="V612">
            <v>33692</v>
          </cell>
          <cell r="W612">
            <v>137165</v>
          </cell>
          <cell r="AB612">
            <v>9.7816779999999997E-6</v>
          </cell>
          <cell r="AC612">
            <v>1.1228184999999999E-5</v>
          </cell>
          <cell r="AD612">
            <v>54778</v>
          </cell>
          <cell r="AF612">
            <v>39300</v>
          </cell>
          <cell r="AG612">
            <v>39295</v>
          </cell>
          <cell r="AH612">
            <v>5</v>
          </cell>
          <cell r="AI612">
            <v>0</v>
          </cell>
          <cell r="AK612">
            <v>107551</v>
          </cell>
          <cell r="AL612">
            <v>-6993</v>
          </cell>
          <cell r="AM612">
            <v>33692</v>
          </cell>
          <cell r="AN612">
            <v>33692</v>
          </cell>
          <cell r="AO612">
            <v>32009</v>
          </cell>
          <cell r="AP612">
            <v>14851</v>
          </cell>
          <cell r="AQ612">
            <v>9258</v>
          </cell>
          <cell r="AR612">
            <v>7631</v>
          </cell>
          <cell r="AS612">
            <v>3117</v>
          </cell>
        </row>
        <row r="613">
          <cell r="B613" t="str">
            <v>0612</v>
          </cell>
          <cell r="C613" t="str">
            <v>FERRIS ISD</v>
          </cell>
          <cell r="D613">
            <v>8165403</v>
          </cell>
          <cell r="E613">
            <v>7069076</v>
          </cell>
          <cell r="F613">
            <v>10866196</v>
          </cell>
          <cell r="G613">
            <v>3992675</v>
          </cell>
          <cell r="I613">
            <v>29696</v>
          </cell>
          <cell r="J613">
            <v>2193174</v>
          </cell>
          <cell r="K613">
            <v>424995</v>
          </cell>
          <cell r="L613">
            <v>610496</v>
          </cell>
          <cell r="M613">
            <v>3258361</v>
          </cell>
          <cell r="O613">
            <v>245450</v>
          </cell>
          <cell r="P613">
            <v>906323</v>
          </cell>
          <cell r="Q613">
            <v>354013</v>
          </cell>
          <cell r="R613">
            <v>520211</v>
          </cell>
          <cell r="S613">
            <v>2025997</v>
          </cell>
          <cell r="U613">
            <v>1253187</v>
          </cell>
          <cell r="V613">
            <v>176617</v>
          </cell>
          <cell r="W613">
            <v>1429804</v>
          </cell>
          <cell r="AB613">
            <v>1.48347442E-4</v>
          </cell>
          <cell r="AC613">
            <v>1.3598788900000001E-4</v>
          </cell>
          <cell r="AD613">
            <v>-468044</v>
          </cell>
          <cell r="AF613">
            <v>475974</v>
          </cell>
          <cell r="AG613">
            <v>475913</v>
          </cell>
          <cell r="AH613">
            <v>61</v>
          </cell>
          <cell r="AI613">
            <v>0</v>
          </cell>
          <cell r="AK613">
            <v>610496</v>
          </cell>
          <cell r="AL613">
            <v>-520211</v>
          </cell>
          <cell r="AM613">
            <v>176617</v>
          </cell>
          <cell r="AN613">
            <v>176624</v>
          </cell>
          <cell r="AO613">
            <v>154867</v>
          </cell>
          <cell r="AP613">
            <v>-59383</v>
          </cell>
          <cell r="AQ613">
            <v>-88370</v>
          </cell>
          <cell r="AR613">
            <v>-66806</v>
          </cell>
          <cell r="AS613">
            <v>-26647</v>
          </cell>
        </row>
        <row r="614">
          <cell r="B614" t="str">
            <v>0614</v>
          </cell>
          <cell r="C614" t="str">
            <v>FLATONIA ISD</v>
          </cell>
          <cell r="D614">
            <v>1674500</v>
          </cell>
          <cell r="E614">
            <v>1673873</v>
          </cell>
          <cell r="F614">
            <v>2572986</v>
          </cell>
          <cell r="G614">
            <v>945418</v>
          </cell>
          <cell r="I614">
            <v>7032</v>
          </cell>
          <cell r="J614">
            <v>519318</v>
          </cell>
          <cell r="K614">
            <v>100634</v>
          </cell>
          <cell r="L614">
            <v>189843</v>
          </cell>
          <cell r="M614">
            <v>816827</v>
          </cell>
          <cell r="O614">
            <v>58120</v>
          </cell>
          <cell r="P614">
            <v>214607</v>
          </cell>
          <cell r="Q614">
            <v>83826</v>
          </cell>
          <cell r="R614">
            <v>36997</v>
          </cell>
          <cell r="S614">
            <v>393550</v>
          </cell>
          <cell r="U614">
            <v>296740</v>
          </cell>
          <cell r="V614">
            <v>64800</v>
          </cell>
          <cell r="W614">
            <v>361540</v>
          </cell>
          <cell r="AB614">
            <v>3.0421994000000001E-5</v>
          </cell>
          <cell r="AC614">
            <v>3.2200319999999999E-5</v>
          </cell>
          <cell r="AD614">
            <v>67343</v>
          </cell>
          <cell r="AF614">
            <v>112705</v>
          </cell>
          <cell r="AG614">
            <v>112691</v>
          </cell>
          <cell r="AH614">
            <v>14</v>
          </cell>
          <cell r="AI614">
            <v>0</v>
          </cell>
          <cell r="AK614">
            <v>189843</v>
          </cell>
          <cell r="AL614">
            <v>-36997</v>
          </cell>
          <cell r="AM614">
            <v>64800</v>
          </cell>
          <cell r="AN614">
            <v>64799</v>
          </cell>
          <cell r="AO614">
            <v>59621</v>
          </cell>
          <cell r="AP614">
            <v>10984</v>
          </cell>
          <cell r="AQ614">
            <v>8223</v>
          </cell>
          <cell r="AR614">
            <v>5384</v>
          </cell>
          <cell r="AS614">
            <v>3835</v>
          </cell>
        </row>
        <row r="615">
          <cell r="B615" t="str">
            <v>0616</v>
          </cell>
          <cell r="C615" t="str">
            <v>FLORENCE ISD</v>
          </cell>
          <cell r="D615">
            <v>3651634</v>
          </cell>
          <cell r="E615">
            <v>3674472</v>
          </cell>
          <cell r="F615">
            <v>5648197</v>
          </cell>
          <cell r="G615">
            <v>2075373</v>
          </cell>
          <cell r="I615">
            <v>15436</v>
          </cell>
          <cell r="J615">
            <v>1140002</v>
          </cell>
          <cell r="K615">
            <v>220910</v>
          </cell>
          <cell r="L615">
            <v>471402</v>
          </cell>
          <cell r="M615">
            <v>1847750</v>
          </cell>
          <cell r="O615">
            <v>127583</v>
          </cell>
          <cell r="P615">
            <v>471103</v>
          </cell>
          <cell r="Q615">
            <v>184014</v>
          </cell>
          <cell r="R615">
            <v>24703</v>
          </cell>
          <cell r="S615">
            <v>807403</v>
          </cell>
          <cell r="U615">
            <v>651401</v>
          </cell>
          <cell r="V615">
            <v>144060</v>
          </cell>
          <cell r="W615">
            <v>795461</v>
          </cell>
          <cell r="AB615">
            <v>6.6342174000000005E-5</v>
          </cell>
          <cell r="AC615">
            <v>7.0685852000000002E-5</v>
          </cell>
          <cell r="AD615">
            <v>164491</v>
          </cell>
          <cell r="AF615">
            <v>247409</v>
          </cell>
          <cell r="AG615">
            <v>247377</v>
          </cell>
          <cell r="AH615">
            <v>32</v>
          </cell>
          <cell r="AI615">
            <v>-1</v>
          </cell>
          <cell r="AK615">
            <v>471402</v>
          </cell>
          <cell r="AL615">
            <v>-24703</v>
          </cell>
          <cell r="AM615">
            <v>144060</v>
          </cell>
          <cell r="AN615">
            <v>144061</v>
          </cell>
          <cell r="AO615">
            <v>136346</v>
          </cell>
          <cell r="AP615">
            <v>66252</v>
          </cell>
          <cell r="AQ615">
            <v>62258</v>
          </cell>
          <cell r="AR615">
            <v>28414</v>
          </cell>
          <cell r="AS615">
            <v>9368</v>
          </cell>
        </row>
        <row r="616">
          <cell r="B616" t="str">
            <v>0617</v>
          </cell>
          <cell r="C616" t="str">
            <v>FLORESVILLE ISD</v>
          </cell>
          <cell r="D616">
            <v>9535620</v>
          </cell>
          <cell r="E616">
            <v>10900397</v>
          </cell>
          <cell r="F616">
            <v>16755494</v>
          </cell>
          <cell r="G616">
            <v>6156639</v>
          </cell>
          <cell r="I616">
            <v>45791</v>
          </cell>
          <cell r="J616">
            <v>3381839</v>
          </cell>
          <cell r="K616">
            <v>655335</v>
          </cell>
          <cell r="L616">
            <v>1842477</v>
          </cell>
          <cell r="M616">
            <v>5925442</v>
          </cell>
          <cell r="O616">
            <v>378479</v>
          </cell>
          <cell r="P616">
            <v>1397536</v>
          </cell>
          <cell r="Q616">
            <v>545883</v>
          </cell>
          <cell r="R616">
            <v>765790</v>
          </cell>
          <cell r="S616">
            <v>3087688</v>
          </cell>
          <cell r="U616">
            <v>1932394</v>
          </cell>
          <cell r="V616">
            <v>376168</v>
          </cell>
          <cell r="W616">
            <v>2308562</v>
          </cell>
          <cell r="AB616">
            <v>1.7324126699999999E-4</v>
          </cell>
          <cell r="AC616">
            <v>2.0969106500000001E-4</v>
          </cell>
          <cell r="AD616">
            <v>1380317</v>
          </cell>
          <cell r="AF616">
            <v>733944</v>
          </cell>
          <cell r="AG616">
            <v>733850</v>
          </cell>
          <cell r="AH616">
            <v>94</v>
          </cell>
          <cell r="AI616">
            <v>-1</v>
          </cell>
          <cell r="AK616">
            <v>1842477</v>
          </cell>
          <cell r="AL616">
            <v>-765790</v>
          </cell>
          <cell r="AM616">
            <v>376168</v>
          </cell>
          <cell r="AN616">
            <v>376177</v>
          </cell>
          <cell r="AO616">
            <v>346575</v>
          </cell>
          <cell r="AP616">
            <v>74529</v>
          </cell>
          <cell r="AQ616">
            <v>83727</v>
          </cell>
          <cell r="AR616">
            <v>117071</v>
          </cell>
          <cell r="AS616">
            <v>78608</v>
          </cell>
        </row>
        <row r="617">
          <cell r="B617" t="str">
            <v>1491</v>
          </cell>
          <cell r="C617" t="str">
            <v>FLOUR BLUFF ISD</v>
          </cell>
          <cell r="D617">
            <v>15897443</v>
          </cell>
          <cell r="E617">
            <v>14954926</v>
          </cell>
          <cell r="F617">
            <v>22987894</v>
          </cell>
          <cell r="G617">
            <v>8446672</v>
          </cell>
          <cell r="I617">
            <v>62824</v>
          </cell>
          <cell r="J617">
            <v>4639753</v>
          </cell>
          <cell r="K617">
            <v>899095</v>
          </cell>
          <cell r="L617">
            <v>1062742</v>
          </cell>
          <cell r="M617">
            <v>6664414</v>
          </cell>
          <cell r="O617">
            <v>519259</v>
          </cell>
          <cell r="P617">
            <v>1917365</v>
          </cell>
          <cell r="Q617">
            <v>748930</v>
          </cell>
          <cell r="R617">
            <v>187461</v>
          </cell>
          <cell r="S617">
            <v>3373015</v>
          </cell>
          <cell r="U617">
            <v>2651170</v>
          </cell>
          <cell r="V617">
            <v>439440</v>
          </cell>
          <cell r="W617">
            <v>3090610</v>
          </cell>
          <cell r="AB617">
            <v>2.8882162900000001E-4</v>
          </cell>
          <cell r="AC617">
            <v>2.8768809299999998E-4</v>
          </cell>
          <cell r="AD617">
            <v>-42926</v>
          </cell>
          <cell r="AF617">
            <v>1006943</v>
          </cell>
          <cell r="AG617">
            <v>1006815</v>
          </cell>
          <cell r="AH617">
            <v>128</v>
          </cell>
          <cell r="AI617">
            <v>1</v>
          </cell>
          <cell r="AK617">
            <v>1062742</v>
          </cell>
          <cell r="AL617">
            <v>-187461</v>
          </cell>
          <cell r="AM617">
            <v>439440</v>
          </cell>
          <cell r="AN617">
            <v>439452</v>
          </cell>
          <cell r="AO617">
            <v>395973</v>
          </cell>
          <cell r="AP617">
            <v>-3656</v>
          </cell>
          <cell r="AQ617">
            <v>23609</v>
          </cell>
          <cell r="AR617">
            <v>22338</v>
          </cell>
          <cell r="AS617">
            <v>-2435</v>
          </cell>
        </row>
        <row r="618">
          <cell r="B618" t="str">
            <v>0619</v>
          </cell>
          <cell r="C618" t="str">
            <v>FLOYDADA ISD</v>
          </cell>
          <cell r="D618">
            <v>2874545</v>
          </cell>
          <cell r="E618">
            <v>2760818</v>
          </cell>
          <cell r="F618">
            <v>4243778</v>
          </cell>
          <cell r="G618">
            <v>1559334</v>
          </cell>
          <cell r="I618">
            <v>11598</v>
          </cell>
          <cell r="J618">
            <v>856541</v>
          </cell>
          <cell r="K618">
            <v>165981</v>
          </cell>
          <cell r="L618">
            <v>172071</v>
          </cell>
          <cell r="M618">
            <v>1206191</v>
          </cell>
          <cell r="O618">
            <v>95860</v>
          </cell>
          <cell r="P618">
            <v>353963</v>
          </cell>
          <cell r="Q618">
            <v>138259</v>
          </cell>
          <cell r="R618">
            <v>30168</v>
          </cell>
          <cell r="S618">
            <v>618250</v>
          </cell>
          <cell r="U618">
            <v>489431</v>
          </cell>
          <cell r="V618">
            <v>74087</v>
          </cell>
          <cell r="W618">
            <v>563518</v>
          </cell>
          <cell r="AB618">
            <v>5.2224164999999998E-5</v>
          </cell>
          <cell r="AC618">
            <v>5.3109884999999997E-5</v>
          </cell>
          <cell r="AD618">
            <v>33541</v>
          </cell>
          <cell r="AF618">
            <v>185891</v>
          </cell>
          <cell r="AG618">
            <v>185867</v>
          </cell>
          <cell r="AH618">
            <v>24</v>
          </cell>
          <cell r="AI618">
            <v>0</v>
          </cell>
          <cell r="AK618">
            <v>172071</v>
          </cell>
          <cell r="AL618">
            <v>-30168</v>
          </cell>
          <cell r="AM618">
            <v>74087</v>
          </cell>
          <cell r="AN618">
            <v>74090</v>
          </cell>
          <cell r="AO618">
            <v>66790</v>
          </cell>
          <cell r="AP618">
            <v>-1316</v>
          </cell>
          <cell r="AQ618">
            <v>-898</v>
          </cell>
          <cell r="AR618">
            <v>1328</v>
          </cell>
          <cell r="AS618">
            <v>1909</v>
          </cell>
        </row>
        <row r="619">
          <cell r="B619" t="str">
            <v>0621</v>
          </cell>
          <cell r="C619" t="str">
            <v>FOLLETT ISD</v>
          </cell>
          <cell r="D619">
            <v>429033</v>
          </cell>
          <cell r="E619">
            <v>522739</v>
          </cell>
          <cell r="F619">
            <v>803526</v>
          </cell>
          <cell r="G619">
            <v>295248</v>
          </cell>
          <cell r="I619">
            <v>2196</v>
          </cell>
          <cell r="J619">
            <v>162179</v>
          </cell>
          <cell r="K619">
            <v>31427</v>
          </cell>
          <cell r="L619">
            <v>117439</v>
          </cell>
          <cell r="M619">
            <v>313241</v>
          </cell>
          <cell r="O619">
            <v>18150</v>
          </cell>
          <cell r="P619">
            <v>67020</v>
          </cell>
          <cell r="Q619">
            <v>26178</v>
          </cell>
          <cell r="R619">
            <v>46576</v>
          </cell>
          <cell r="S619">
            <v>157924</v>
          </cell>
          <cell r="U619">
            <v>92670</v>
          </cell>
          <cell r="V619">
            <v>20882</v>
          </cell>
          <cell r="W619">
            <v>113552</v>
          </cell>
          <cell r="AB619">
            <v>7.7945889999999998E-6</v>
          </cell>
          <cell r="AC619">
            <v>1.0055939E-5</v>
          </cell>
          <cell r="AD619">
            <v>85635</v>
          </cell>
          <cell r="AF619">
            <v>35197</v>
          </cell>
          <cell r="AG619">
            <v>35193</v>
          </cell>
          <cell r="AH619">
            <v>4</v>
          </cell>
          <cell r="AI619">
            <v>0</v>
          </cell>
          <cell r="AK619">
            <v>117439</v>
          </cell>
          <cell r="AL619">
            <v>-46576</v>
          </cell>
          <cell r="AM619">
            <v>20882</v>
          </cell>
          <cell r="AN619">
            <v>20883</v>
          </cell>
          <cell r="AO619">
            <v>19038</v>
          </cell>
          <cell r="AP619">
            <v>2841</v>
          </cell>
          <cell r="AQ619">
            <v>8495</v>
          </cell>
          <cell r="AR619">
            <v>14727</v>
          </cell>
          <cell r="AS619">
            <v>4879</v>
          </cell>
        </row>
        <row r="620">
          <cell r="B620" t="str">
            <v>1652</v>
          </cell>
          <cell r="C620" t="str">
            <v>FORESTBURG ISD</v>
          </cell>
          <cell r="D620">
            <v>559583</v>
          </cell>
          <cell r="E620">
            <v>526170</v>
          </cell>
          <cell r="F620">
            <v>808800</v>
          </cell>
          <cell r="G620">
            <v>297185</v>
          </cell>
          <cell r="I620">
            <v>2210</v>
          </cell>
          <cell r="J620">
            <v>163244</v>
          </cell>
          <cell r="K620">
            <v>31633</v>
          </cell>
          <cell r="L620">
            <v>61166</v>
          </cell>
          <cell r="M620">
            <v>258253</v>
          </cell>
          <cell r="O620">
            <v>18269</v>
          </cell>
          <cell r="P620">
            <v>67460</v>
          </cell>
          <cell r="Q620">
            <v>26350</v>
          </cell>
          <cell r="R620">
            <v>28212</v>
          </cell>
          <cell r="S620">
            <v>140291</v>
          </cell>
          <cell r="U620">
            <v>93278</v>
          </cell>
          <cell r="V620">
            <v>19475</v>
          </cell>
          <cell r="W620">
            <v>112753</v>
          </cell>
          <cell r="AB620">
            <v>1.0166391E-5</v>
          </cell>
          <cell r="AC620">
            <v>1.0121937E-5</v>
          </cell>
          <cell r="AD620">
            <v>-1683</v>
          </cell>
          <cell r="AF620">
            <v>35428</v>
          </cell>
          <cell r="AG620">
            <v>35423</v>
          </cell>
          <cell r="AH620">
            <v>5</v>
          </cell>
          <cell r="AI620">
            <v>-1</v>
          </cell>
          <cell r="AK620">
            <v>61166</v>
          </cell>
          <cell r="AL620">
            <v>-28212</v>
          </cell>
          <cell r="AM620">
            <v>19475</v>
          </cell>
          <cell r="AN620">
            <v>19477</v>
          </cell>
          <cell r="AO620">
            <v>17608</v>
          </cell>
          <cell r="AP620">
            <v>-1137</v>
          </cell>
          <cell r="AQ620">
            <v>-3812</v>
          </cell>
          <cell r="AR620">
            <v>913</v>
          </cell>
          <cell r="AS620">
            <v>-95</v>
          </cell>
        </row>
        <row r="621">
          <cell r="B621" t="str">
            <v>0622</v>
          </cell>
          <cell r="C621" t="str">
            <v>FORNEY ISD</v>
          </cell>
          <cell r="D621">
            <v>25948857</v>
          </cell>
          <cell r="E621">
            <v>26248659</v>
          </cell>
          <cell r="F621">
            <v>40348002</v>
          </cell>
          <cell r="G621">
            <v>14825470</v>
          </cell>
          <cell r="I621">
            <v>110268</v>
          </cell>
          <cell r="J621">
            <v>8143623</v>
          </cell>
          <cell r="K621">
            <v>1578077</v>
          </cell>
          <cell r="L621">
            <v>4000800</v>
          </cell>
          <cell r="M621">
            <v>13832768</v>
          </cell>
          <cell r="O621">
            <v>911395</v>
          </cell>
          <cell r="P621">
            <v>3365330</v>
          </cell>
          <cell r="Q621">
            <v>1314511</v>
          </cell>
          <cell r="R621">
            <v>135930</v>
          </cell>
          <cell r="S621">
            <v>5727166</v>
          </cell>
          <cell r="U621">
            <v>4653293</v>
          </cell>
          <cell r="V621">
            <v>1168076</v>
          </cell>
          <cell r="W621">
            <v>5821369</v>
          </cell>
          <cell r="AB621">
            <v>4.7143374000000002E-4</v>
          </cell>
          <cell r="AC621">
            <v>5.0494575500000004E-4</v>
          </cell>
          <cell r="AD621">
            <v>1269066</v>
          </cell>
          <cell r="AF621">
            <v>1767371</v>
          </cell>
          <cell r="AG621">
            <v>1767146</v>
          </cell>
          <cell r="AH621">
            <v>225</v>
          </cell>
          <cell r="AI621">
            <v>2</v>
          </cell>
          <cell r="AK621">
            <v>4000800</v>
          </cell>
          <cell r="AL621">
            <v>-135930</v>
          </cell>
          <cell r="AM621">
            <v>1168076</v>
          </cell>
          <cell r="AN621">
            <v>1168094</v>
          </cell>
          <cell r="AO621">
            <v>1111947</v>
          </cell>
          <cell r="AP621">
            <v>598205</v>
          </cell>
          <cell r="AQ621">
            <v>578701</v>
          </cell>
          <cell r="AR621">
            <v>335642</v>
          </cell>
          <cell r="AS621">
            <v>72281</v>
          </cell>
        </row>
        <row r="622">
          <cell r="B622" t="str">
            <v>1556</v>
          </cell>
          <cell r="C622" t="str">
            <v>FORSAN ISD</v>
          </cell>
          <cell r="D622">
            <v>1794854</v>
          </cell>
          <cell r="E622">
            <v>1763563</v>
          </cell>
          <cell r="F622">
            <v>2710853</v>
          </cell>
          <cell r="G622">
            <v>996076</v>
          </cell>
          <cell r="I622">
            <v>7409</v>
          </cell>
          <cell r="J622">
            <v>547144</v>
          </cell>
          <cell r="K622">
            <v>106026</v>
          </cell>
          <cell r="L622">
            <v>145708</v>
          </cell>
          <cell r="M622">
            <v>806287</v>
          </cell>
          <cell r="O622">
            <v>61234</v>
          </cell>
          <cell r="P622">
            <v>226106</v>
          </cell>
          <cell r="Q622">
            <v>88318</v>
          </cell>
          <cell r="R622">
            <v>93589</v>
          </cell>
          <cell r="S622">
            <v>469247</v>
          </cell>
          <cell r="U622">
            <v>312640</v>
          </cell>
          <cell r="V622">
            <v>35938</v>
          </cell>
          <cell r="W622">
            <v>348578</v>
          </cell>
          <cell r="AB622">
            <v>3.2608562999999997E-5</v>
          </cell>
          <cell r="AC622">
            <v>3.3925689000000003E-5</v>
          </cell>
          <cell r="AD622">
            <v>49878</v>
          </cell>
          <cell r="AF622">
            <v>118744</v>
          </cell>
          <cell r="AG622">
            <v>118729</v>
          </cell>
          <cell r="AH622">
            <v>15</v>
          </cell>
          <cell r="AI622">
            <v>0</v>
          </cell>
          <cell r="AK622">
            <v>145708</v>
          </cell>
          <cell r="AL622">
            <v>-93589</v>
          </cell>
          <cell r="AM622">
            <v>35938</v>
          </cell>
          <cell r="AN622">
            <v>35940</v>
          </cell>
          <cell r="AO622">
            <v>30675</v>
          </cell>
          <cell r="AP622">
            <v>-16749</v>
          </cell>
          <cell r="AQ622">
            <v>-6766</v>
          </cell>
          <cell r="AR622">
            <v>6178</v>
          </cell>
          <cell r="AS622">
            <v>2841</v>
          </cell>
        </row>
        <row r="623">
          <cell r="B623" t="str">
            <v>1195</v>
          </cell>
          <cell r="C623" t="str">
            <v>FORT BEND ISD</v>
          </cell>
          <cell r="D623">
            <v>221081301</v>
          </cell>
          <cell r="E623">
            <v>206732032</v>
          </cell>
          <cell r="F623">
            <v>317777165</v>
          </cell>
          <cell r="G623">
            <v>116764040</v>
          </cell>
          <cell r="I623">
            <v>868459</v>
          </cell>
          <cell r="J623">
            <v>64138429</v>
          </cell>
          <cell r="K623">
            <v>12428793</v>
          </cell>
          <cell r="L623">
            <v>18282820</v>
          </cell>
          <cell r="M623">
            <v>95718501</v>
          </cell>
          <cell r="O623">
            <v>7178064</v>
          </cell>
          <cell r="P623">
            <v>26505033</v>
          </cell>
          <cell r="Q623">
            <v>10352965</v>
          </cell>
          <cell r="R623">
            <v>1950142</v>
          </cell>
          <cell r="S623">
            <v>45986204</v>
          </cell>
          <cell r="U623">
            <v>36648912</v>
          </cell>
          <cell r="V623">
            <v>7972537</v>
          </cell>
          <cell r="W623">
            <v>44621449</v>
          </cell>
          <cell r="AB623">
            <v>4.0165616369999997E-3</v>
          </cell>
          <cell r="AC623">
            <v>3.9769064829999999E-3</v>
          </cell>
          <cell r="AD623">
            <v>-1501700</v>
          </cell>
          <cell r="AF623">
            <v>13919652</v>
          </cell>
          <cell r="AG623">
            <v>13917878</v>
          </cell>
          <cell r="AH623">
            <v>1774</v>
          </cell>
          <cell r="AI623">
            <v>0</v>
          </cell>
          <cell r="AK623">
            <v>18282820</v>
          </cell>
          <cell r="AL623">
            <v>-1950142</v>
          </cell>
          <cell r="AM623">
            <v>7972537</v>
          </cell>
          <cell r="AN623">
            <v>7972698</v>
          </cell>
          <cell r="AO623">
            <v>7291818</v>
          </cell>
          <cell r="AP623">
            <v>765564</v>
          </cell>
          <cell r="AQ623">
            <v>229377</v>
          </cell>
          <cell r="AR623">
            <v>158635</v>
          </cell>
          <cell r="AS623">
            <v>-85414</v>
          </cell>
        </row>
        <row r="624">
          <cell r="B624" t="str">
            <v>1611</v>
          </cell>
          <cell r="C624" t="str">
            <v>FORT DAVIS ISD</v>
          </cell>
          <cell r="D624">
            <v>299431</v>
          </cell>
          <cell r="E624">
            <v>408113</v>
          </cell>
          <cell r="F624">
            <v>627329</v>
          </cell>
          <cell r="G624">
            <v>230506</v>
          </cell>
          <cell r="I624">
            <v>1714</v>
          </cell>
          <cell r="J624">
            <v>126617</v>
          </cell>
          <cell r="K624">
            <v>24536</v>
          </cell>
          <cell r="L624">
            <v>98031</v>
          </cell>
          <cell r="M624">
            <v>250898</v>
          </cell>
          <cell r="O624">
            <v>14170</v>
          </cell>
          <cell r="P624">
            <v>52324</v>
          </cell>
          <cell r="Q624">
            <v>20438</v>
          </cell>
          <cell r="R624">
            <v>86583</v>
          </cell>
          <cell r="S624">
            <v>173515</v>
          </cell>
          <cell r="U624">
            <v>72349</v>
          </cell>
          <cell r="V624">
            <v>-22192</v>
          </cell>
          <cell r="W624">
            <v>50157</v>
          </cell>
          <cell r="AB624">
            <v>5.4400049999999999E-6</v>
          </cell>
          <cell r="AC624">
            <v>7.8508730000000008E-6</v>
          </cell>
          <cell r="AD624">
            <v>91297</v>
          </cell>
          <cell r="AF624">
            <v>27479</v>
          </cell>
          <cell r="AG624">
            <v>27475</v>
          </cell>
          <cell r="AH624">
            <v>4</v>
          </cell>
          <cell r="AI624">
            <v>-2</v>
          </cell>
          <cell r="AK624">
            <v>98031</v>
          </cell>
          <cell r="AL624">
            <v>-86583</v>
          </cell>
          <cell r="AM624">
            <v>-22192</v>
          </cell>
          <cell r="AN624">
            <v>-22192</v>
          </cell>
          <cell r="AO624">
            <v>-18850</v>
          </cell>
          <cell r="AP624">
            <v>13796</v>
          </cell>
          <cell r="AQ624">
            <v>18616</v>
          </cell>
          <cell r="AR624">
            <v>14879</v>
          </cell>
          <cell r="AS624">
            <v>5199</v>
          </cell>
        </row>
        <row r="625">
          <cell r="B625" t="str">
            <v>2017</v>
          </cell>
          <cell r="C625" t="str">
            <v>FORT ELLIOTT CONS ISD</v>
          </cell>
          <cell r="D625">
            <v>719380</v>
          </cell>
          <cell r="E625">
            <v>675594</v>
          </cell>
          <cell r="F625">
            <v>1038486</v>
          </cell>
          <cell r="G625">
            <v>381581</v>
          </cell>
          <cell r="I625">
            <v>2838</v>
          </cell>
          <cell r="J625">
            <v>209602</v>
          </cell>
          <cell r="K625">
            <v>40617</v>
          </cell>
          <cell r="L625">
            <v>77230</v>
          </cell>
          <cell r="M625">
            <v>330287</v>
          </cell>
          <cell r="O625">
            <v>23458</v>
          </cell>
          <cell r="P625">
            <v>86618</v>
          </cell>
          <cell r="Q625">
            <v>33833</v>
          </cell>
          <cell r="R625">
            <v>30561</v>
          </cell>
          <cell r="S625">
            <v>174470</v>
          </cell>
          <cell r="U625">
            <v>119768</v>
          </cell>
          <cell r="V625">
            <v>31830</v>
          </cell>
          <cell r="W625">
            <v>151598</v>
          </cell>
          <cell r="AB625">
            <v>1.3069548E-5</v>
          </cell>
          <cell r="AC625">
            <v>1.299641E-5</v>
          </cell>
          <cell r="AD625">
            <v>-2770</v>
          </cell>
          <cell r="AF625">
            <v>45489</v>
          </cell>
          <cell r="AG625">
            <v>45483</v>
          </cell>
          <cell r="AH625">
            <v>6</v>
          </cell>
          <cell r="AI625">
            <v>1</v>
          </cell>
          <cell r="AK625">
            <v>77230</v>
          </cell>
          <cell r="AL625">
            <v>-30561</v>
          </cell>
          <cell r="AM625">
            <v>31830</v>
          </cell>
          <cell r="AN625">
            <v>31833</v>
          </cell>
          <cell r="AO625">
            <v>28272</v>
          </cell>
          <cell r="AP625">
            <v>-5481</v>
          </cell>
          <cell r="AQ625">
            <v>-6197</v>
          </cell>
          <cell r="AR625">
            <v>-1599</v>
          </cell>
          <cell r="AS625">
            <v>-159</v>
          </cell>
        </row>
        <row r="626">
          <cell r="B626" t="str">
            <v>1460</v>
          </cell>
          <cell r="C626" t="str">
            <v>FORT HANCOCK ISD</v>
          </cell>
          <cell r="D626">
            <v>1911107</v>
          </cell>
          <cell r="E626">
            <v>1790445</v>
          </cell>
          <cell r="F626">
            <v>2752174</v>
          </cell>
          <cell r="G626">
            <v>1011259</v>
          </cell>
          <cell r="I626">
            <v>7521</v>
          </cell>
          <cell r="J626">
            <v>555484</v>
          </cell>
          <cell r="K626">
            <v>107642</v>
          </cell>
          <cell r="L626">
            <v>144876</v>
          </cell>
          <cell r="M626">
            <v>815523</v>
          </cell>
          <cell r="O626">
            <v>62167</v>
          </cell>
          <cell r="P626">
            <v>229552</v>
          </cell>
          <cell r="Q626">
            <v>89664</v>
          </cell>
          <cell r="R626">
            <v>26360</v>
          </cell>
          <cell r="S626">
            <v>407743</v>
          </cell>
          <cell r="U626">
            <v>317405</v>
          </cell>
          <cell r="V626">
            <v>48951</v>
          </cell>
          <cell r="W626">
            <v>366356</v>
          </cell>
          <cell r="AB626">
            <v>3.4720625000000003E-5</v>
          </cell>
          <cell r="AC626">
            <v>3.4442814E-5</v>
          </cell>
          <cell r="AD626">
            <v>-10520</v>
          </cell>
          <cell r="AF626">
            <v>120554</v>
          </cell>
          <cell r="AG626">
            <v>120539</v>
          </cell>
          <cell r="AH626">
            <v>15</v>
          </cell>
          <cell r="AI626">
            <v>0</v>
          </cell>
          <cell r="AK626">
            <v>144876</v>
          </cell>
          <cell r="AL626">
            <v>-26360</v>
          </cell>
          <cell r="AM626">
            <v>48951</v>
          </cell>
          <cell r="AN626">
            <v>48953</v>
          </cell>
          <cell r="AO626">
            <v>44854</v>
          </cell>
          <cell r="AP626">
            <v>7955</v>
          </cell>
          <cell r="AQ626">
            <v>11910</v>
          </cell>
          <cell r="AR626">
            <v>5443</v>
          </cell>
          <cell r="AS626">
            <v>-599</v>
          </cell>
        </row>
        <row r="627">
          <cell r="B627" t="str">
            <v>1592</v>
          </cell>
          <cell r="C627" t="str">
            <v>FORT SAM HOUSTON ISD</v>
          </cell>
          <cell r="D627">
            <v>4891563</v>
          </cell>
          <cell r="E627">
            <v>4715836</v>
          </cell>
          <cell r="F627">
            <v>7248925</v>
          </cell>
          <cell r="G627">
            <v>2663545</v>
          </cell>
          <cell r="I627">
            <v>19811</v>
          </cell>
          <cell r="J627">
            <v>1463084</v>
          </cell>
          <cell r="K627">
            <v>283517</v>
          </cell>
          <cell r="L627">
            <v>610444</v>
          </cell>
          <cell r="M627">
            <v>2376856</v>
          </cell>
          <cell r="O627">
            <v>163741</v>
          </cell>
          <cell r="P627">
            <v>604615</v>
          </cell>
          <cell r="Q627">
            <v>236165</v>
          </cell>
          <cell r="R627">
            <v>30674</v>
          </cell>
          <cell r="S627">
            <v>1035195</v>
          </cell>
          <cell r="U627">
            <v>836011</v>
          </cell>
          <cell r="V627">
            <v>288790</v>
          </cell>
          <cell r="W627">
            <v>1124801</v>
          </cell>
          <cell r="AB627">
            <v>8.8868947000000001E-5</v>
          </cell>
          <cell r="AC627">
            <v>9.0718589999999995E-5</v>
          </cell>
          <cell r="AD627">
            <v>70044</v>
          </cell>
          <cell r="AF627">
            <v>317526</v>
          </cell>
          <cell r="AG627">
            <v>317486</v>
          </cell>
          <cell r="AH627">
            <v>40</v>
          </cell>
          <cell r="AI627">
            <v>-1</v>
          </cell>
          <cell r="AK627">
            <v>610444</v>
          </cell>
          <cell r="AL627">
            <v>-30674</v>
          </cell>
          <cell r="AM627">
            <v>288790</v>
          </cell>
          <cell r="AN627">
            <v>288792</v>
          </cell>
          <cell r="AO627">
            <v>261855</v>
          </cell>
          <cell r="AP627">
            <v>9271</v>
          </cell>
          <cell r="AQ627">
            <v>4885</v>
          </cell>
          <cell r="AR627">
            <v>10974</v>
          </cell>
          <cell r="AS627">
            <v>3993</v>
          </cell>
        </row>
        <row r="628">
          <cell r="B628" t="str">
            <v>0624</v>
          </cell>
          <cell r="C628" t="str">
            <v>FORT STOCKTON ISD</v>
          </cell>
          <cell r="D628">
            <v>7590445</v>
          </cell>
          <cell r="E628">
            <v>7743986</v>
          </cell>
          <cell r="F628">
            <v>11903632</v>
          </cell>
          <cell r="G628">
            <v>4373871</v>
          </cell>
          <cell r="I628">
            <v>32532</v>
          </cell>
          <cell r="J628">
            <v>2402565</v>
          </cell>
          <cell r="K628">
            <v>465571</v>
          </cell>
          <cell r="L628">
            <v>949052</v>
          </cell>
          <cell r="M628">
            <v>3849720</v>
          </cell>
          <cell r="O628">
            <v>268883</v>
          </cell>
          <cell r="P628">
            <v>992853</v>
          </cell>
          <cell r="Q628">
            <v>387812</v>
          </cell>
          <cell r="R628">
            <v>103920</v>
          </cell>
          <cell r="S628">
            <v>1753468</v>
          </cell>
          <cell r="U628">
            <v>1372834</v>
          </cell>
          <cell r="V628">
            <v>294614</v>
          </cell>
          <cell r="W628">
            <v>1667448</v>
          </cell>
          <cell r="AB628">
            <v>1.3790171800000001E-4</v>
          </cell>
          <cell r="AC628">
            <v>1.4897115599999999E-4</v>
          </cell>
          <cell r="AD628">
            <v>419188</v>
          </cell>
          <cell r="AF628">
            <v>521417</v>
          </cell>
          <cell r="AG628">
            <v>521351</v>
          </cell>
          <cell r="AH628">
            <v>66</v>
          </cell>
          <cell r="AI628">
            <v>-2</v>
          </cell>
          <cell r="AK628">
            <v>949052</v>
          </cell>
          <cell r="AL628">
            <v>-103920</v>
          </cell>
          <cell r="AM628">
            <v>294614</v>
          </cell>
          <cell r="AN628">
            <v>294618</v>
          </cell>
          <cell r="AO628">
            <v>272831</v>
          </cell>
          <cell r="AP628">
            <v>77822</v>
          </cell>
          <cell r="AQ628">
            <v>100264</v>
          </cell>
          <cell r="AR628">
            <v>75721</v>
          </cell>
          <cell r="AS628">
            <v>23876</v>
          </cell>
        </row>
        <row r="629">
          <cell r="B629" t="str">
            <v>0625</v>
          </cell>
          <cell r="C629" t="str">
            <v>FORT WORTH ISD</v>
          </cell>
          <cell r="D629">
            <v>343493038</v>
          </cell>
          <cell r="E629">
            <v>305150969</v>
          </cell>
          <cell r="F629">
            <v>469061368</v>
          </cell>
          <cell r="G629">
            <v>172351908</v>
          </cell>
          <cell r="I629">
            <v>1281907</v>
          </cell>
          <cell r="J629">
            <v>94672817</v>
          </cell>
          <cell r="K629">
            <v>18345770</v>
          </cell>
          <cell r="L629">
            <v>15113122</v>
          </cell>
          <cell r="M629">
            <v>129413616</v>
          </cell>
          <cell r="O629">
            <v>10595326</v>
          </cell>
          <cell r="P629">
            <v>39123287</v>
          </cell>
          <cell r="Q629">
            <v>15281702</v>
          </cell>
          <cell r="R629">
            <v>16561330</v>
          </cell>
          <cell r="S629">
            <v>81561645</v>
          </cell>
          <cell r="U629">
            <v>54096362</v>
          </cell>
          <cell r="V629">
            <v>4301099</v>
          </cell>
          <cell r="W629">
            <v>58397461</v>
          </cell>
          <cell r="AB629">
            <v>6.2405140390000002E-3</v>
          </cell>
          <cell r="AC629">
            <v>5.8701927160000004E-3</v>
          </cell>
          <cell r="AD629">
            <v>-14023690</v>
          </cell>
          <cell r="AF629">
            <v>20546382</v>
          </cell>
          <cell r="AG629">
            <v>20543763</v>
          </cell>
          <cell r="AH629">
            <v>2619</v>
          </cell>
          <cell r="AI629">
            <v>0</v>
          </cell>
          <cell r="AK629">
            <v>15113122</v>
          </cell>
          <cell r="AL629">
            <v>-16561330</v>
          </cell>
          <cell r="AM629">
            <v>4301099</v>
          </cell>
          <cell r="AN629">
            <v>4301433</v>
          </cell>
          <cell r="AO629">
            <v>3629328</v>
          </cell>
          <cell r="AP629">
            <v>-2820210</v>
          </cell>
          <cell r="AQ629">
            <v>-3189900</v>
          </cell>
          <cell r="AR629">
            <v>-2570432</v>
          </cell>
          <cell r="AS629">
            <v>-798427</v>
          </cell>
        </row>
        <row r="630">
          <cell r="B630" t="str">
            <v>0627</v>
          </cell>
          <cell r="C630" t="str">
            <v>FRANKLIN ISD</v>
          </cell>
          <cell r="D630">
            <v>3388296</v>
          </cell>
          <cell r="E630">
            <v>3286676</v>
          </cell>
          <cell r="F630">
            <v>5052098</v>
          </cell>
          <cell r="G630">
            <v>1856343</v>
          </cell>
          <cell r="I630">
            <v>13807</v>
          </cell>
          <cell r="J630">
            <v>1019688</v>
          </cell>
          <cell r="K630">
            <v>197596</v>
          </cell>
          <cell r="L630">
            <v>400839</v>
          </cell>
          <cell r="M630">
            <v>1631930</v>
          </cell>
          <cell r="O630">
            <v>114119</v>
          </cell>
          <cell r="P630">
            <v>421383</v>
          </cell>
          <cell r="Q630">
            <v>164594</v>
          </cell>
          <cell r="R630">
            <v>290691</v>
          </cell>
          <cell r="S630">
            <v>990787</v>
          </cell>
          <cell r="U630">
            <v>582653</v>
          </cell>
          <cell r="V630">
            <v>119767</v>
          </cell>
          <cell r="W630">
            <v>702420</v>
          </cell>
          <cell r="AB630">
            <v>6.1557903000000004E-5</v>
          </cell>
          <cell r="AC630">
            <v>6.3225822999999997E-5</v>
          </cell>
          <cell r="AD630">
            <v>63162</v>
          </cell>
          <cell r="AF630">
            <v>221298</v>
          </cell>
          <cell r="AG630">
            <v>221270</v>
          </cell>
          <cell r="AH630">
            <v>28</v>
          </cell>
          <cell r="AI630">
            <v>2</v>
          </cell>
          <cell r="AK630">
            <v>400839</v>
          </cell>
          <cell r="AL630">
            <v>-290691</v>
          </cell>
          <cell r="AM630">
            <v>119767</v>
          </cell>
          <cell r="AN630">
            <v>119771</v>
          </cell>
          <cell r="AO630">
            <v>102403</v>
          </cell>
          <cell r="AP630">
            <v>-59978</v>
          </cell>
          <cell r="AQ630">
            <v>-49838</v>
          </cell>
          <cell r="AR630">
            <v>-5810</v>
          </cell>
          <cell r="AS630">
            <v>3600</v>
          </cell>
        </row>
        <row r="631">
          <cell r="B631" t="str">
            <v>0628</v>
          </cell>
          <cell r="C631" t="str">
            <v>FRANKSTON ISD</v>
          </cell>
          <cell r="D631">
            <v>2368505</v>
          </cell>
          <cell r="E631">
            <v>2408993</v>
          </cell>
          <cell r="F631">
            <v>3702973</v>
          </cell>
          <cell r="G631">
            <v>1360620</v>
          </cell>
          <cell r="I631">
            <v>10120</v>
          </cell>
          <cell r="J631">
            <v>747388</v>
          </cell>
          <cell r="K631">
            <v>144829</v>
          </cell>
          <cell r="L631">
            <v>455476</v>
          </cell>
          <cell r="M631">
            <v>1357813</v>
          </cell>
          <cell r="O631">
            <v>83644</v>
          </cell>
          <cell r="P631">
            <v>308856</v>
          </cell>
          <cell r="Q631">
            <v>120640</v>
          </cell>
          <cell r="R631">
            <v>42868</v>
          </cell>
          <cell r="S631">
            <v>556008</v>
          </cell>
          <cell r="U631">
            <v>427060</v>
          </cell>
          <cell r="V631">
            <v>134926</v>
          </cell>
          <cell r="W631">
            <v>561986</v>
          </cell>
          <cell r="AB631">
            <v>4.3030539000000001E-5</v>
          </cell>
          <cell r="AC631">
            <v>4.6341833000000001E-5</v>
          </cell>
          <cell r="AD631">
            <v>125395</v>
          </cell>
          <cell r="AF631">
            <v>162202</v>
          </cell>
          <cell r="AG631">
            <v>162181</v>
          </cell>
          <cell r="AH631">
            <v>21</v>
          </cell>
          <cell r="AI631">
            <v>0</v>
          </cell>
          <cell r="AK631">
            <v>455476</v>
          </cell>
          <cell r="AL631">
            <v>-42868</v>
          </cell>
          <cell r="AM631">
            <v>134926</v>
          </cell>
          <cell r="AN631">
            <v>134928</v>
          </cell>
          <cell r="AO631">
            <v>128888</v>
          </cell>
          <cell r="AP631">
            <v>64310</v>
          </cell>
          <cell r="AQ631">
            <v>39226</v>
          </cell>
          <cell r="AR631">
            <v>38112</v>
          </cell>
          <cell r="AS631">
            <v>7144</v>
          </cell>
        </row>
        <row r="632">
          <cell r="B632" t="str">
            <v>0629</v>
          </cell>
          <cell r="C632" t="str">
            <v>FREDERICKSBURG ISD</v>
          </cell>
          <cell r="D632">
            <v>8889995</v>
          </cell>
          <cell r="E632">
            <v>7974442</v>
          </cell>
          <cell r="F632">
            <v>12257876</v>
          </cell>
          <cell r="G632">
            <v>4504034</v>
          </cell>
          <cell r="I632">
            <v>33500</v>
          </cell>
          <cell r="J632">
            <v>2474064</v>
          </cell>
          <cell r="K632">
            <v>479426</v>
          </cell>
          <cell r="L632">
            <v>451238</v>
          </cell>
          <cell r="M632">
            <v>3438228</v>
          </cell>
          <cell r="O632">
            <v>276885</v>
          </cell>
          <cell r="P632">
            <v>1022400</v>
          </cell>
          <cell r="Q632">
            <v>399353</v>
          </cell>
          <cell r="R632">
            <v>572292</v>
          </cell>
          <cell r="S632">
            <v>2270930</v>
          </cell>
          <cell r="U632">
            <v>1413688</v>
          </cell>
          <cell r="V632">
            <v>103238</v>
          </cell>
          <cell r="W632">
            <v>1516926</v>
          </cell>
          <cell r="AB632">
            <v>1.6151168299999999E-4</v>
          </cell>
          <cell r="AC632">
            <v>1.5340443200000001E-4</v>
          </cell>
          <cell r="AD632">
            <v>-307013</v>
          </cell>
          <cell r="AF632">
            <v>536934</v>
          </cell>
          <cell r="AG632">
            <v>536866</v>
          </cell>
          <cell r="AH632">
            <v>68</v>
          </cell>
          <cell r="AI632">
            <v>-1</v>
          </cell>
          <cell r="AK632">
            <v>451238</v>
          </cell>
          <cell r="AL632">
            <v>-572292</v>
          </cell>
          <cell r="AM632">
            <v>103238</v>
          </cell>
          <cell r="AN632">
            <v>103245</v>
          </cell>
          <cell r="AO632">
            <v>85765</v>
          </cell>
          <cell r="AP632">
            <v>-86762</v>
          </cell>
          <cell r="AQ632">
            <v>-115370</v>
          </cell>
          <cell r="AR632">
            <v>-90456</v>
          </cell>
          <cell r="AS632">
            <v>-17476</v>
          </cell>
        </row>
        <row r="633">
          <cell r="B633" t="str">
            <v>1709</v>
          </cell>
          <cell r="C633" t="str">
            <v>FREER ISD</v>
          </cell>
          <cell r="D633">
            <v>2483337</v>
          </cell>
          <cell r="E633">
            <v>3044487</v>
          </cell>
          <cell r="F633">
            <v>4679819</v>
          </cell>
          <cell r="G633">
            <v>1719553</v>
          </cell>
          <cell r="I633">
            <v>12790</v>
          </cell>
          <cell r="J633">
            <v>944550</v>
          </cell>
          <cell r="K633">
            <v>183036</v>
          </cell>
          <cell r="L633">
            <v>702246</v>
          </cell>
          <cell r="M633">
            <v>1842622</v>
          </cell>
          <cell r="O633">
            <v>105709</v>
          </cell>
          <cell r="P633">
            <v>390333</v>
          </cell>
          <cell r="Q633">
            <v>152465</v>
          </cell>
          <cell r="R633">
            <v>422933</v>
          </cell>
          <cell r="S633">
            <v>1071440</v>
          </cell>
          <cell r="U633">
            <v>539719</v>
          </cell>
          <cell r="V633">
            <v>103087</v>
          </cell>
          <cell r="W633">
            <v>642806</v>
          </cell>
          <cell r="AB633">
            <v>4.5116775E-5</v>
          </cell>
          <cell r="AC633">
            <v>5.8566839999999999E-5</v>
          </cell>
          <cell r="AD633">
            <v>509340</v>
          </cell>
          <cell r="AF633">
            <v>204991</v>
          </cell>
          <cell r="AG633">
            <v>204965</v>
          </cell>
          <cell r="AH633">
            <v>26</v>
          </cell>
          <cell r="AI633">
            <v>-2</v>
          </cell>
          <cell r="AK633">
            <v>702246</v>
          </cell>
          <cell r="AL633">
            <v>-422933</v>
          </cell>
          <cell r="AM633">
            <v>103087</v>
          </cell>
          <cell r="AN633">
            <v>103090</v>
          </cell>
          <cell r="AO633">
            <v>89206</v>
          </cell>
          <cell r="AP633">
            <v>-28461</v>
          </cell>
          <cell r="AQ633">
            <v>22634</v>
          </cell>
          <cell r="AR633">
            <v>63840</v>
          </cell>
          <cell r="AS633">
            <v>29004</v>
          </cell>
        </row>
        <row r="634">
          <cell r="B634" t="str">
            <v>1840</v>
          </cell>
          <cell r="C634" t="str">
            <v>FRENSHIP ISD</v>
          </cell>
          <cell r="D634">
            <v>18945101</v>
          </cell>
          <cell r="E634">
            <v>18145066</v>
          </cell>
          <cell r="F634">
            <v>27891602</v>
          </cell>
          <cell r="G634">
            <v>10248490</v>
          </cell>
          <cell r="I634">
            <v>76226</v>
          </cell>
          <cell r="J634">
            <v>5629490</v>
          </cell>
          <cell r="K634">
            <v>1090887</v>
          </cell>
          <cell r="L634">
            <v>2113718</v>
          </cell>
          <cell r="M634">
            <v>8910321</v>
          </cell>
          <cell r="O634">
            <v>630025</v>
          </cell>
          <cell r="P634">
            <v>2326372</v>
          </cell>
          <cell r="Q634">
            <v>908690</v>
          </cell>
          <cell r="R634">
            <v>173</v>
          </cell>
          <cell r="S634">
            <v>3865260</v>
          </cell>
          <cell r="U634">
            <v>3216710</v>
          </cell>
          <cell r="V634">
            <v>885862</v>
          </cell>
          <cell r="W634">
            <v>4102572</v>
          </cell>
          <cell r="AB634">
            <v>3.4419088100000003E-4</v>
          </cell>
          <cell r="AC634">
            <v>3.49056837E-4</v>
          </cell>
          <cell r="AD634">
            <v>184269</v>
          </cell>
          <cell r="AF634">
            <v>1221741</v>
          </cell>
          <cell r="AG634">
            <v>1221585</v>
          </cell>
          <cell r="AH634">
            <v>156</v>
          </cell>
          <cell r="AI634">
            <v>0</v>
          </cell>
          <cell r="AK634">
            <v>2113718</v>
          </cell>
          <cell r="AL634">
            <v>-173</v>
          </cell>
          <cell r="AM634">
            <v>885862</v>
          </cell>
          <cell r="AN634">
            <v>885873</v>
          </cell>
          <cell r="AO634">
            <v>818274</v>
          </cell>
          <cell r="AP634">
            <v>180268</v>
          </cell>
          <cell r="AQ634">
            <v>141035</v>
          </cell>
          <cell r="AR634">
            <v>77592</v>
          </cell>
          <cell r="AS634">
            <v>10503</v>
          </cell>
        </row>
        <row r="635">
          <cell r="B635" t="str">
            <v>1496</v>
          </cell>
          <cell r="C635" t="str">
            <v>FRIENDSWOOD ISD</v>
          </cell>
          <cell r="D635">
            <v>17399059</v>
          </cell>
          <cell r="E635">
            <v>16574576</v>
          </cell>
          <cell r="F635">
            <v>25477531</v>
          </cell>
          <cell r="G635">
            <v>9361464</v>
          </cell>
          <cell r="I635">
            <v>69628</v>
          </cell>
          <cell r="J635">
            <v>5142247</v>
          </cell>
          <cell r="K635">
            <v>996469</v>
          </cell>
          <cell r="L635">
            <v>2170810</v>
          </cell>
          <cell r="M635">
            <v>8379154</v>
          </cell>
          <cell r="O635">
            <v>575496</v>
          </cell>
          <cell r="P635">
            <v>2125020</v>
          </cell>
          <cell r="Q635">
            <v>830041</v>
          </cell>
          <cell r="R635">
            <v>173</v>
          </cell>
          <cell r="S635">
            <v>3530730</v>
          </cell>
          <cell r="U635">
            <v>2938297</v>
          </cell>
          <cell r="V635">
            <v>768910</v>
          </cell>
          <cell r="W635">
            <v>3707207</v>
          </cell>
          <cell r="AB635">
            <v>3.1610269300000001E-4</v>
          </cell>
          <cell r="AC635">
            <v>3.1884530600000002E-4</v>
          </cell>
          <cell r="AD635">
            <v>103860</v>
          </cell>
          <cell r="AF635">
            <v>1115997</v>
          </cell>
          <cell r="AG635">
            <v>1115855</v>
          </cell>
          <cell r="AH635">
            <v>142</v>
          </cell>
          <cell r="AI635">
            <v>2</v>
          </cell>
          <cell r="AK635">
            <v>2170810</v>
          </cell>
          <cell r="AL635">
            <v>-173</v>
          </cell>
          <cell r="AM635">
            <v>768910</v>
          </cell>
          <cell r="AN635">
            <v>768920</v>
          </cell>
          <cell r="AO635">
            <v>725979</v>
          </cell>
          <cell r="AP635">
            <v>316195</v>
          </cell>
          <cell r="AQ635">
            <v>251337</v>
          </cell>
          <cell r="AR635">
            <v>102284</v>
          </cell>
          <cell r="AS635">
            <v>5922</v>
          </cell>
        </row>
        <row r="636">
          <cell r="B636" t="str">
            <v>0633</v>
          </cell>
          <cell r="C636" t="str">
            <v>FRIONA ISD</v>
          </cell>
          <cell r="D636">
            <v>4005948</v>
          </cell>
          <cell r="E636">
            <v>3806861</v>
          </cell>
          <cell r="F636">
            <v>5851698</v>
          </cell>
          <cell r="G636">
            <v>2150148</v>
          </cell>
          <cell r="I636">
            <v>15992</v>
          </cell>
          <cell r="J636">
            <v>1181075</v>
          </cell>
          <cell r="K636">
            <v>228870</v>
          </cell>
          <cell r="L636">
            <v>286415</v>
          </cell>
          <cell r="M636">
            <v>1712352</v>
          </cell>
          <cell r="O636">
            <v>132180</v>
          </cell>
          <cell r="P636">
            <v>488076</v>
          </cell>
          <cell r="Q636">
            <v>190644</v>
          </cell>
          <cell r="R636">
            <v>138608</v>
          </cell>
          <cell r="S636">
            <v>949508</v>
          </cell>
          <cell r="U636">
            <v>674870</v>
          </cell>
          <cell r="V636">
            <v>84256</v>
          </cell>
          <cell r="W636">
            <v>759126</v>
          </cell>
          <cell r="AB636">
            <v>7.2779285000000002E-5</v>
          </cell>
          <cell r="AC636">
            <v>7.3232621000000005E-5</v>
          </cell>
          <cell r="AD636">
            <v>17167</v>
          </cell>
          <cell r="AF636">
            <v>256323</v>
          </cell>
          <cell r="AG636">
            <v>256290</v>
          </cell>
          <cell r="AH636">
            <v>33</v>
          </cell>
          <cell r="AI636">
            <v>0</v>
          </cell>
          <cell r="AK636">
            <v>286415</v>
          </cell>
          <cell r="AL636">
            <v>-138608</v>
          </cell>
          <cell r="AM636">
            <v>84256</v>
          </cell>
          <cell r="AN636">
            <v>84258</v>
          </cell>
          <cell r="AO636">
            <v>74170</v>
          </cell>
          <cell r="AP636">
            <v>-18751</v>
          </cell>
          <cell r="AQ636">
            <v>-5840</v>
          </cell>
          <cell r="AR636">
            <v>12988</v>
          </cell>
          <cell r="AS636">
            <v>982</v>
          </cell>
        </row>
        <row r="637">
          <cell r="B637" t="str">
            <v>0634</v>
          </cell>
          <cell r="C637" t="str">
            <v>FRISCO ISD</v>
          </cell>
          <cell r="D637">
            <v>170483528</v>
          </cell>
          <cell r="E637">
            <v>182078056</v>
          </cell>
          <cell r="F637">
            <v>279880423</v>
          </cell>
          <cell r="G637">
            <v>102839262</v>
          </cell>
          <cell r="I637">
            <v>764891</v>
          </cell>
          <cell r="J637">
            <v>56489555</v>
          </cell>
          <cell r="K637">
            <v>10946588</v>
          </cell>
          <cell r="L637">
            <v>22942888</v>
          </cell>
          <cell r="M637">
            <v>91143922</v>
          </cell>
          <cell r="O637">
            <v>6322039</v>
          </cell>
          <cell r="P637">
            <v>23344157</v>
          </cell>
          <cell r="Q637">
            <v>9118315</v>
          </cell>
          <cell r="R637">
            <v>1027621</v>
          </cell>
          <cell r="S637">
            <v>39812132</v>
          </cell>
          <cell r="U637">
            <v>32278320</v>
          </cell>
          <cell r="V637">
            <v>6072814</v>
          </cell>
          <cell r="W637">
            <v>38351134</v>
          </cell>
          <cell r="AB637">
            <v>3.097311248E-3</v>
          </cell>
          <cell r="AC637">
            <v>3.5026376720000002E-3</v>
          </cell>
          <cell r="AD637">
            <v>15349297</v>
          </cell>
          <cell r="AF637">
            <v>12259654</v>
          </cell>
          <cell r="AG637">
            <v>12258091</v>
          </cell>
          <cell r="AH637">
            <v>1563</v>
          </cell>
          <cell r="AI637">
            <v>-1</v>
          </cell>
          <cell r="AK637">
            <v>22942888</v>
          </cell>
          <cell r="AL637">
            <v>-1027621</v>
          </cell>
          <cell r="AM637">
            <v>6072814</v>
          </cell>
          <cell r="AN637">
            <v>6072978</v>
          </cell>
          <cell r="AO637">
            <v>5862654</v>
          </cell>
          <cell r="AP637">
            <v>3765292</v>
          </cell>
          <cell r="AQ637">
            <v>3071714</v>
          </cell>
          <cell r="AR637">
            <v>2268480</v>
          </cell>
          <cell r="AS637">
            <v>874149</v>
          </cell>
        </row>
        <row r="638">
          <cell r="B638" t="str">
            <v>0635</v>
          </cell>
          <cell r="C638" t="str">
            <v>FROST ISD</v>
          </cell>
          <cell r="D638">
            <v>1238768</v>
          </cell>
          <cell r="E638">
            <v>1077053</v>
          </cell>
          <cell r="F638">
            <v>1655587</v>
          </cell>
          <cell r="G638">
            <v>608329</v>
          </cell>
          <cell r="I638">
            <v>4525</v>
          </cell>
          <cell r="J638">
            <v>334155</v>
          </cell>
          <cell r="K638">
            <v>64753</v>
          </cell>
          <cell r="L638">
            <v>121475</v>
          </cell>
          <cell r="M638">
            <v>524908</v>
          </cell>
          <cell r="O638">
            <v>37397</v>
          </cell>
          <cell r="P638">
            <v>138089</v>
          </cell>
          <cell r="Q638">
            <v>53938</v>
          </cell>
          <cell r="R638">
            <v>80087</v>
          </cell>
          <cell r="S638">
            <v>309511</v>
          </cell>
          <cell r="U638">
            <v>190937</v>
          </cell>
          <cell r="V638">
            <v>40129</v>
          </cell>
          <cell r="W638">
            <v>231066</v>
          </cell>
          <cell r="AB638">
            <v>2.2505696999999999E-5</v>
          </cell>
          <cell r="AC638">
            <v>2.0719287000000001E-5</v>
          </cell>
          <cell r="AD638">
            <v>-67650</v>
          </cell>
          <cell r="AF638">
            <v>72520</v>
          </cell>
          <cell r="AG638">
            <v>72511</v>
          </cell>
          <cell r="AH638">
            <v>9</v>
          </cell>
          <cell r="AI638">
            <v>1</v>
          </cell>
          <cell r="AK638">
            <v>121475</v>
          </cell>
          <cell r="AL638">
            <v>-80087</v>
          </cell>
          <cell r="AM638">
            <v>40129</v>
          </cell>
          <cell r="AN638">
            <v>40128</v>
          </cell>
          <cell r="AO638">
            <v>36333</v>
          </cell>
          <cell r="AP638">
            <v>-2596</v>
          </cell>
          <cell r="AQ638">
            <v>-14748</v>
          </cell>
          <cell r="AR638">
            <v>-13875</v>
          </cell>
          <cell r="AS638">
            <v>-3854</v>
          </cell>
        </row>
        <row r="639">
          <cell r="B639" t="str">
            <v>1555</v>
          </cell>
          <cell r="C639" t="str">
            <v>FRUITVALE ISD</v>
          </cell>
          <cell r="D639">
            <v>1436521</v>
          </cell>
          <cell r="E639">
            <v>1371193</v>
          </cell>
          <cell r="F639">
            <v>2107723</v>
          </cell>
          <cell r="G639">
            <v>774462</v>
          </cell>
          <cell r="I639">
            <v>5760</v>
          </cell>
          <cell r="J639">
            <v>425412</v>
          </cell>
          <cell r="K639">
            <v>82437</v>
          </cell>
          <cell r="L639">
            <v>126850</v>
          </cell>
          <cell r="M639">
            <v>640459</v>
          </cell>
          <cell r="O639">
            <v>47610</v>
          </cell>
          <cell r="P639">
            <v>175800</v>
          </cell>
          <cell r="Q639">
            <v>68668</v>
          </cell>
          <cell r="R639">
            <v>101114</v>
          </cell>
          <cell r="S639">
            <v>393192</v>
          </cell>
          <cell r="U639">
            <v>243082</v>
          </cell>
          <cell r="V639">
            <v>36820</v>
          </cell>
          <cell r="W639">
            <v>279902</v>
          </cell>
          <cell r="AB639">
            <v>2.6098428000000001E-5</v>
          </cell>
          <cell r="AC639">
            <v>2.6377662999999999E-5</v>
          </cell>
          <cell r="AD639">
            <v>10574</v>
          </cell>
          <cell r="AF639">
            <v>92325</v>
          </cell>
          <cell r="AG639">
            <v>92313</v>
          </cell>
          <cell r="AH639">
            <v>12</v>
          </cell>
          <cell r="AI639">
            <v>-2</v>
          </cell>
          <cell r="AK639">
            <v>126850</v>
          </cell>
          <cell r="AL639">
            <v>-101114</v>
          </cell>
          <cell r="AM639">
            <v>36820</v>
          </cell>
          <cell r="AN639">
            <v>36822</v>
          </cell>
          <cell r="AO639">
            <v>32226</v>
          </cell>
          <cell r="AP639">
            <v>-12489</v>
          </cell>
          <cell r="AQ639">
            <v>-18856</v>
          </cell>
          <cell r="AR639">
            <v>-12567</v>
          </cell>
          <cell r="AS639">
            <v>600</v>
          </cell>
        </row>
        <row r="640">
          <cell r="B640" t="str">
            <v>0637</v>
          </cell>
          <cell r="C640" t="str">
            <v>GAINESVILLE ISD</v>
          </cell>
          <cell r="D640">
            <v>9248067</v>
          </cell>
          <cell r="E640">
            <v>9164013</v>
          </cell>
          <cell r="F640">
            <v>14086419</v>
          </cell>
          <cell r="G640">
            <v>5175914</v>
          </cell>
          <cell r="I640">
            <v>38497</v>
          </cell>
          <cell r="J640">
            <v>2843127</v>
          </cell>
          <cell r="K640">
            <v>550943</v>
          </cell>
          <cell r="L640">
            <v>1010218</v>
          </cell>
          <cell r="M640">
            <v>4442785</v>
          </cell>
          <cell r="O640">
            <v>318189</v>
          </cell>
          <cell r="P640">
            <v>1174914</v>
          </cell>
          <cell r="Q640">
            <v>458926</v>
          </cell>
          <cell r="R640">
            <v>28743</v>
          </cell>
          <cell r="S640">
            <v>1980772</v>
          </cell>
          <cell r="U640">
            <v>1624572</v>
          </cell>
          <cell r="V640">
            <v>338656</v>
          </cell>
          <cell r="W640">
            <v>1963228</v>
          </cell>
          <cell r="AB640">
            <v>1.6801706900000001E-4</v>
          </cell>
          <cell r="AC640">
            <v>1.7628821500000001E-4</v>
          </cell>
          <cell r="AD640">
            <v>313220</v>
          </cell>
          <cell r="AF640">
            <v>617030</v>
          </cell>
          <cell r="AG640">
            <v>616951</v>
          </cell>
          <cell r="AH640">
            <v>79</v>
          </cell>
          <cell r="AI640">
            <v>0</v>
          </cell>
          <cell r="AK640">
            <v>1010218</v>
          </cell>
          <cell r="AL640">
            <v>-28743</v>
          </cell>
          <cell r="AM640">
            <v>338656</v>
          </cell>
          <cell r="AN640">
            <v>338666</v>
          </cell>
          <cell r="AO640">
            <v>319018</v>
          </cell>
          <cell r="AP640">
            <v>137254</v>
          </cell>
          <cell r="AQ640">
            <v>120057</v>
          </cell>
          <cell r="AR640">
            <v>48639</v>
          </cell>
          <cell r="AS640">
            <v>17841</v>
          </cell>
        </row>
        <row r="641">
          <cell r="B641" t="str">
            <v>0638</v>
          </cell>
          <cell r="C641" t="str">
            <v>GALENA PARK ISD</v>
          </cell>
          <cell r="D641">
            <v>85158483</v>
          </cell>
          <cell r="E641">
            <v>81472130</v>
          </cell>
          <cell r="F641">
            <v>125234500</v>
          </cell>
          <cell r="G641">
            <v>46016164</v>
          </cell>
          <cell r="I641">
            <v>342256</v>
          </cell>
          <cell r="J641">
            <v>25276656</v>
          </cell>
          <cell r="K641">
            <v>4898129</v>
          </cell>
          <cell r="L641">
            <v>7140562</v>
          </cell>
          <cell r="M641">
            <v>37657603</v>
          </cell>
          <cell r="O641">
            <v>2828842</v>
          </cell>
          <cell r="P641">
            <v>10445510</v>
          </cell>
          <cell r="Q641">
            <v>4080055</v>
          </cell>
          <cell r="R641">
            <v>1063</v>
          </cell>
          <cell r="S641">
            <v>17355470</v>
          </cell>
          <cell r="U641">
            <v>14443165</v>
          </cell>
          <cell r="V641">
            <v>2843068</v>
          </cell>
          <cell r="W641">
            <v>17286233</v>
          </cell>
          <cell r="AB641">
            <v>1.547142598E-3</v>
          </cell>
          <cell r="AC641">
            <v>1.5672803159999999E-3</v>
          </cell>
          <cell r="AD641">
            <v>762595</v>
          </cell>
          <cell r="AF641">
            <v>5485670</v>
          </cell>
          <cell r="AG641">
            <v>5484971</v>
          </cell>
          <cell r="AH641">
            <v>699</v>
          </cell>
          <cell r="AI641">
            <v>1</v>
          </cell>
          <cell r="AK641">
            <v>7140562</v>
          </cell>
          <cell r="AL641">
            <v>-1063</v>
          </cell>
          <cell r="AM641">
            <v>2843068</v>
          </cell>
          <cell r="AN641">
            <v>2843138</v>
          </cell>
          <cell r="AO641">
            <v>2680282</v>
          </cell>
          <cell r="AP641">
            <v>993615</v>
          </cell>
          <cell r="AQ641">
            <v>388638</v>
          </cell>
          <cell r="AR641">
            <v>190363</v>
          </cell>
          <cell r="AS641">
            <v>43463</v>
          </cell>
        </row>
        <row r="642">
          <cell r="B642" t="str">
            <v>0640</v>
          </cell>
          <cell r="C642" t="str">
            <v>GALVESTON ISD</v>
          </cell>
          <cell r="D642">
            <v>24855801</v>
          </cell>
          <cell r="E642">
            <v>24564196</v>
          </cell>
          <cell r="F642">
            <v>37758738</v>
          </cell>
          <cell r="G642">
            <v>13874071</v>
          </cell>
          <cell r="I642">
            <v>103192</v>
          </cell>
          <cell r="J642">
            <v>7621020</v>
          </cell>
          <cell r="K642">
            <v>1476807</v>
          </cell>
          <cell r="L642">
            <v>2225058</v>
          </cell>
          <cell r="M642">
            <v>11426077</v>
          </cell>
          <cell r="O642">
            <v>852908</v>
          </cell>
          <cell r="P642">
            <v>3149366</v>
          </cell>
          <cell r="Q642">
            <v>1230154</v>
          </cell>
          <cell r="R642">
            <v>922285</v>
          </cell>
          <cell r="S642">
            <v>6154713</v>
          </cell>
          <cell r="U642">
            <v>4354676</v>
          </cell>
          <cell r="V642">
            <v>691231</v>
          </cell>
          <cell r="W642">
            <v>5045907</v>
          </cell>
          <cell r="AB642">
            <v>4.5157531799999999E-4</v>
          </cell>
          <cell r="AC642">
            <v>4.7254172800000001E-4</v>
          </cell>
          <cell r="AD642">
            <v>793976</v>
          </cell>
          <cell r="AF642">
            <v>1653953</v>
          </cell>
          <cell r="AG642">
            <v>1653742</v>
          </cell>
          <cell r="AH642">
            <v>211</v>
          </cell>
          <cell r="AI642">
            <v>1</v>
          </cell>
          <cell r="AK642">
            <v>2225058</v>
          </cell>
          <cell r="AL642">
            <v>-922285</v>
          </cell>
          <cell r="AM642">
            <v>691231</v>
          </cell>
          <cell r="AN642">
            <v>691256</v>
          </cell>
          <cell r="AO642">
            <v>612227</v>
          </cell>
          <cell r="AP642">
            <v>-114867</v>
          </cell>
          <cell r="AQ642">
            <v>-34768</v>
          </cell>
          <cell r="AR642">
            <v>103699</v>
          </cell>
          <cell r="AS642">
            <v>45226</v>
          </cell>
        </row>
        <row r="643">
          <cell r="B643" t="str">
            <v>0641</v>
          </cell>
          <cell r="C643" t="str">
            <v>GANADO ISD</v>
          </cell>
          <cell r="D643">
            <v>2215816</v>
          </cell>
          <cell r="E643">
            <v>2108586</v>
          </cell>
          <cell r="F643">
            <v>3241203</v>
          </cell>
          <cell r="G643">
            <v>1190947</v>
          </cell>
          <cell r="I643">
            <v>8858</v>
          </cell>
          <cell r="J643">
            <v>654187</v>
          </cell>
          <cell r="K643">
            <v>126769</v>
          </cell>
          <cell r="L643">
            <v>263680</v>
          </cell>
          <cell r="M643">
            <v>1053494</v>
          </cell>
          <cell r="O643">
            <v>73213</v>
          </cell>
          <cell r="P643">
            <v>270341</v>
          </cell>
          <cell r="Q643">
            <v>105596</v>
          </cell>
          <cell r="R643">
            <v>7195</v>
          </cell>
          <cell r="S643">
            <v>456345</v>
          </cell>
          <cell r="U643">
            <v>373805</v>
          </cell>
          <cell r="V643">
            <v>112725</v>
          </cell>
          <cell r="W643">
            <v>486530</v>
          </cell>
          <cell r="AB643">
            <v>4.0256511E-5</v>
          </cell>
          <cell r="AC643">
            <v>4.0562889000000001E-5</v>
          </cell>
          <cell r="AD643">
            <v>11602</v>
          </cell>
          <cell r="AF643">
            <v>141975</v>
          </cell>
          <cell r="AG643">
            <v>141957</v>
          </cell>
          <cell r="AH643">
            <v>18</v>
          </cell>
          <cell r="AI643">
            <v>-1</v>
          </cell>
          <cell r="AK643">
            <v>263680</v>
          </cell>
          <cell r="AL643">
            <v>-7195</v>
          </cell>
          <cell r="AM643">
            <v>112725</v>
          </cell>
          <cell r="AN643">
            <v>112726</v>
          </cell>
          <cell r="AO643">
            <v>105492</v>
          </cell>
          <cell r="AP643">
            <v>31098</v>
          </cell>
          <cell r="AQ643">
            <v>5685</v>
          </cell>
          <cell r="AR643">
            <v>821</v>
          </cell>
          <cell r="AS643">
            <v>663</v>
          </cell>
        </row>
        <row r="644">
          <cell r="B644" t="str">
            <v>0642</v>
          </cell>
          <cell r="C644" t="str">
            <v>GARLAND ISD</v>
          </cell>
          <cell r="D644">
            <v>186722443</v>
          </cell>
          <cell r="E644">
            <v>176503815</v>
          </cell>
          <cell r="F644">
            <v>271312005</v>
          </cell>
          <cell r="G644">
            <v>99690882</v>
          </cell>
          <cell r="I644">
            <v>741474</v>
          </cell>
          <cell r="J644">
            <v>54760152</v>
          </cell>
          <cell r="K644">
            <v>10611463</v>
          </cell>
          <cell r="L644">
            <v>14953168</v>
          </cell>
          <cell r="M644">
            <v>81066257</v>
          </cell>
          <cell r="O644">
            <v>6128493</v>
          </cell>
          <cell r="P644">
            <v>22629486</v>
          </cell>
          <cell r="Q644">
            <v>8839161</v>
          </cell>
          <cell r="R644">
            <v>2131603</v>
          </cell>
          <cell r="S644">
            <v>39728743</v>
          </cell>
          <cell r="U644">
            <v>31290133</v>
          </cell>
          <cell r="V644">
            <v>5646495</v>
          </cell>
          <cell r="W644">
            <v>36936628</v>
          </cell>
          <cell r="AB644">
            <v>3.3923366670000001E-3</v>
          </cell>
          <cell r="AC644">
            <v>3.3954059359999999E-3</v>
          </cell>
          <cell r="AD644">
            <v>116230</v>
          </cell>
          <cell r="AF644">
            <v>11884330</v>
          </cell>
          <cell r="AG644">
            <v>11882815</v>
          </cell>
          <cell r="AH644">
            <v>1515</v>
          </cell>
          <cell r="AI644">
            <v>0</v>
          </cell>
          <cell r="AK644">
            <v>14953168</v>
          </cell>
          <cell r="AL644">
            <v>-2131603</v>
          </cell>
          <cell r="AM644">
            <v>5646495</v>
          </cell>
          <cell r="AN644">
            <v>5646643</v>
          </cell>
          <cell r="AO644">
            <v>5193762</v>
          </cell>
          <cell r="AP644">
            <v>827811</v>
          </cell>
          <cell r="AQ644">
            <v>520294</v>
          </cell>
          <cell r="AR644">
            <v>626352</v>
          </cell>
          <cell r="AS644">
            <v>6703</v>
          </cell>
        </row>
        <row r="645">
          <cell r="B645" t="str">
            <v>1936</v>
          </cell>
          <cell r="C645" t="str">
            <v>GARNER ISD</v>
          </cell>
          <cell r="D645">
            <v>411893</v>
          </cell>
          <cell r="E645">
            <v>434802</v>
          </cell>
          <cell r="F645">
            <v>668353</v>
          </cell>
          <cell r="G645">
            <v>245580</v>
          </cell>
          <cell r="I645">
            <v>1827</v>
          </cell>
          <cell r="J645">
            <v>134897</v>
          </cell>
          <cell r="K645">
            <v>26140</v>
          </cell>
          <cell r="L645">
            <v>87432</v>
          </cell>
          <cell r="M645">
            <v>250296</v>
          </cell>
          <cell r="O645">
            <v>15097</v>
          </cell>
          <cell r="P645">
            <v>55746</v>
          </cell>
          <cell r="Q645">
            <v>21774</v>
          </cell>
          <cell r="R645">
            <v>51943</v>
          </cell>
          <cell r="S645">
            <v>144560</v>
          </cell>
          <cell r="U645">
            <v>77080</v>
          </cell>
          <cell r="V645">
            <v>20071</v>
          </cell>
          <cell r="W645">
            <v>97151</v>
          </cell>
          <cell r="AB645">
            <v>7.4831980000000001E-6</v>
          </cell>
          <cell r="AC645">
            <v>8.3642830000000007E-6</v>
          </cell>
          <cell r="AD645">
            <v>33366</v>
          </cell>
          <cell r="AF645">
            <v>29276</v>
          </cell>
          <cell r="AG645">
            <v>29272</v>
          </cell>
          <cell r="AH645">
            <v>4</v>
          </cell>
          <cell r="AI645">
            <v>0</v>
          </cell>
          <cell r="AK645">
            <v>87432</v>
          </cell>
          <cell r="AL645">
            <v>-51943</v>
          </cell>
          <cell r="AM645">
            <v>20071</v>
          </cell>
          <cell r="AN645">
            <v>20074</v>
          </cell>
          <cell r="AO645">
            <v>17677</v>
          </cell>
          <cell r="AP645">
            <v>-3533</v>
          </cell>
          <cell r="AQ645">
            <v>-507</v>
          </cell>
          <cell r="AR645">
            <v>-122</v>
          </cell>
          <cell r="AS645">
            <v>1900</v>
          </cell>
        </row>
        <row r="646">
          <cell r="B646" t="str">
            <v>0644</v>
          </cell>
          <cell r="C646" t="str">
            <v>GARRISON ISD</v>
          </cell>
          <cell r="D646">
            <v>2747655</v>
          </cell>
          <cell r="E646">
            <v>3037968</v>
          </cell>
          <cell r="F646">
            <v>4669797</v>
          </cell>
          <cell r="G646">
            <v>1715870</v>
          </cell>
          <cell r="I646">
            <v>12762</v>
          </cell>
          <cell r="J646">
            <v>942527</v>
          </cell>
          <cell r="K646">
            <v>182644</v>
          </cell>
          <cell r="L646">
            <v>452787</v>
          </cell>
          <cell r="M646">
            <v>1590720</v>
          </cell>
          <cell r="O646">
            <v>105483</v>
          </cell>
          <cell r="P646">
            <v>389497</v>
          </cell>
          <cell r="Q646">
            <v>152139</v>
          </cell>
          <cell r="R646">
            <v>129696</v>
          </cell>
          <cell r="S646">
            <v>776815</v>
          </cell>
          <cell r="U646">
            <v>538563</v>
          </cell>
          <cell r="V646">
            <v>110381</v>
          </cell>
          <cell r="W646">
            <v>648944</v>
          </cell>
          <cell r="AB646">
            <v>4.9918857000000003E-5</v>
          </cell>
          <cell r="AC646">
            <v>5.8441416000000003E-5</v>
          </cell>
          <cell r="AD646">
            <v>322741</v>
          </cell>
          <cell r="AF646">
            <v>204552</v>
          </cell>
          <cell r="AG646">
            <v>204526</v>
          </cell>
          <cell r="AH646">
            <v>26</v>
          </cell>
          <cell r="AI646">
            <v>1</v>
          </cell>
          <cell r="AK646">
            <v>452787</v>
          </cell>
          <cell r="AL646">
            <v>-129696</v>
          </cell>
          <cell r="AM646">
            <v>110381</v>
          </cell>
          <cell r="AN646">
            <v>110384</v>
          </cell>
          <cell r="AO646">
            <v>102428</v>
          </cell>
          <cell r="AP646">
            <v>26126</v>
          </cell>
          <cell r="AQ646">
            <v>23876</v>
          </cell>
          <cell r="AR646">
            <v>41895</v>
          </cell>
          <cell r="AS646">
            <v>18382</v>
          </cell>
        </row>
        <row r="647">
          <cell r="B647" t="str">
            <v>1636</v>
          </cell>
          <cell r="C647" t="str">
            <v>GARY ISD</v>
          </cell>
          <cell r="D647">
            <v>1430965</v>
          </cell>
          <cell r="E647">
            <v>1335029</v>
          </cell>
          <cell r="F647">
            <v>2052134</v>
          </cell>
          <cell r="G647">
            <v>754036</v>
          </cell>
          <cell r="I647">
            <v>5608</v>
          </cell>
          <cell r="J647">
            <v>414192</v>
          </cell>
          <cell r="K647">
            <v>80262</v>
          </cell>
          <cell r="L647">
            <v>97888</v>
          </cell>
          <cell r="M647">
            <v>597950</v>
          </cell>
          <cell r="O647">
            <v>46354</v>
          </cell>
          <cell r="P647">
            <v>171164</v>
          </cell>
          <cell r="Q647">
            <v>66857</v>
          </cell>
          <cell r="R647">
            <v>56273</v>
          </cell>
          <cell r="S647">
            <v>340648</v>
          </cell>
          <cell r="U647">
            <v>236670</v>
          </cell>
          <cell r="V647">
            <v>29383</v>
          </cell>
          <cell r="W647">
            <v>266053</v>
          </cell>
          <cell r="AB647">
            <v>2.59975E-5</v>
          </cell>
          <cell r="AC647">
            <v>2.5681972999999999E-5</v>
          </cell>
          <cell r="AD647">
            <v>-11949</v>
          </cell>
          <cell r="AF647">
            <v>89890</v>
          </cell>
          <cell r="AG647">
            <v>89879</v>
          </cell>
          <cell r="AH647">
            <v>11</v>
          </cell>
          <cell r="AI647">
            <v>1</v>
          </cell>
          <cell r="AK647">
            <v>97888</v>
          </cell>
          <cell r="AL647">
            <v>-56273</v>
          </cell>
          <cell r="AM647">
            <v>29383</v>
          </cell>
          <cell r="AN647">
            <v>29383</v>
          </cell>
          <cell r="AO647">
            <v>25862</v>
          </cell>
          <cell r="AP647">
            <v>-5485</v>
          </cell>
          <cell r="AQ647">
            <v>-1873</v>
          </cell>
          <cell r="AR647">
            <v>-5591</v>
          </cell>
          <cell r="AS647">
            <v>-681</v>
          </cell>
        </row>
        <row r="648">
          <cell r="B648" t="str">
            <v>0647</v>
          </cell>
          <cell r="C648" t="str">
            <v>GATESVILLE ISD</v>
          </cell>
          <cell r="D648">
            <v>6843812</v>
          </cell>
          <cell r="E648">
            <v>6757737</v>
          </cell>
          <cell r="F648">
            <v>10387624</v>
          </cell>
          <cell r="G648">
            <v>3816828</v>
          </cell>
          <cell r="I648">
            <v>28389</v>
          </cell>
          <cell r="J648">
            <v>2096582</v>
          </cell>
          <cell r="K648">
            <v>406277</v>
          </cell>
          <cell r="L648">
            <v>1223806</v>
          </cell>
          <cell r="M648">
            <v>3755054</v>
          </cell>
          <cell r="O648">
            <v>234639</v>
          </cell>
          <cell r="P648">
            <v>866407</v>
          </cell>
          <cell r="Q648">
            <v>338422</v>
          </cell>
          <cell r="R648">
            <v>48</v>
          </cell>
          <cell r="S648">
            <v>1439516</v>
          </cell>
          <cell r="U648">
            <v>1197994</v>
          </cell>
          <cell r="V648">
            <v>411645</v>
          </cell>
          <cell r="W648">
            <v>1609639</v>
          </cell>
          <cell r="AB648">
            <v>1.2433703100000001E-4</v>
          </cell>
          <cell r="AC648">
            <v>1.2999866600000001E-4</v>
          </cell>
          <cell r="AD648">
            <v>214400</v>
          </cell>
          <cell r="AF648">
            <v>455011</v>
          </cell>
          <cell r="AG648">
            <v>454953</v>
          </cell>
          <cell r="AH648">
            <v>58</v>
          </cell>
          <cell r="AI648">
            <v>1</v>
          </cell>
          <cell r="AK648">
            <v>1223806</v>
          </cell>
          <cell r="AL648">
            <v>-48</v>
          </cell>
          <cell r="AM648">
            <v>411645</v>
          </cell>
          <cell r="AN648">
            <v>411649</v>
          </cell>
          <cell r="AO648">
            <v>389403</v>
          </cell>
          <cell r="AP648">
            <v>178289</v>
          </cell>
          <cell r="AQ648">
            <v>150708</v>
          </cell>
          <cell r="AR648">
            <v>81498</v>
          </cell>
          <cell r="AS648">
            <v>12211</v>
          </cell>
        </row>
        <row r="649">
          <cell r="B649" t="str">
            <v>1949</v>
          </cell>
          <cell r="C649" t="str">
            <v>GAUSE ISD</v>
          </cell>
          <cell r="D649">
            <v>383267</v>
          </cell>
          <cell r="E649">
            <v>343314</v>
          </cell>
          <cell r="F649">
            <v>527724</v>
          </cell>
          <cell r="G649">
            <v>193907</v>
          </cell>
          <cell r="I649">
            <v>1442</v>
          </cell>
          <cell r="J649">
            <v>106513</v>
          </cell>
          <cell r="K649">
            <v>20640</v>
          </cell>
          <cell r="L649">
            <v>46066</v>
          </cell>
          <cell r="M649">
            <v>174661</v>
          </cell>
          <cell r="O649">
            <v>11920</v>
          </cell>
          <cell r="P649">
            <v>44016</v>
          </cell>
          <cell r="Q649">
            <v>17193</v>
          </cell>
          <cell r="R649">
            <v>24308</v>
          </cell>
          <cell r="S649">
            <v>97437</v>
          </cell>
          <cell r="U649">
            <v>60862</v>
          </cell>
          <cell r="V649">
            <v>14611</v>
          </cell>
          <cell r="W649">
            <v>75473</v>
          </cell>
          <cell r="AB649">
            <v>6.9631229999999999E-6</v>
          </cell>
          <cell r="AC649">
            <v>6.604344E-6</v>
          </cell>
          <cell r="AD649">
            <v>-13587</v>
          </cell>
          <cell r="AF649">
            <v>23116</v>
          </cell>
          <cell r="AG649">
            <v>23113</v>
          </cell>
          <cell r="AH649">
            <v>3</v>
          </cell>
          <cell r="AI649">
            <v>0</v>
          </cell>
          <cell r="AK649">
            <v>46066</v>
          </cell>
          <cell r="AL649">
            <v>-24308</v>
          </cell>
          <cell r="AM649">
            <v>14611</v>
          </cell>
          <cell r="AN649">
            <v>14612</v>
          </cell>
          <cell r="AO649">
            <v>13273</v>
          </cell>
          <cell r="AP649">
            <v>-386</v>
          </cell>
          <cell r="AQ649">
            <v>-3571</v>
          </cell>
          <cell r="AR649">
            <v>-1396</v>
          </cell>
          <cell r="AS649">
            <v>-774</v>
          </cell>
        </row>
        <row r="650">
          <cell r="B650" t="str">
            <v>0651</v>
          </cell>
          <cell r="C650" t="str">
            <v>GEORGE WEST ISD</v>
          </cell>
          <cell r="D650">
            <v>2770236</v>
          </cell>
          <cell r="E650">
            <v>2766491</v>
          </cell>
          <cell r="F650">
            <v>4252499</v>
          </cell>
          <cell r="G650">
            <v>1562538</v>
          </cell>
          <cell r="I650">
            <v>11622</v>
          </cell>
          <cell r="J650">
            <v>858301</v>
          </cell>
          <cell r="K650">
            <v>166322</v>
          </cell>
          <cell r="L650">
            <v>301173</v>
          </cell>
          <cell r="M650">
            <v>1337418</v>
          </cell>
          <cell r="O650">
            <v>96057</v>
          </cell>
          <cell r="P650">
            <v>354691</v>
          </cell>
          <cell r="Q650">
            <v>138544</v>
          </cell>
          <cell r="R650">
            <v>200989</v>
          </cell>
          <cell r="S650">
            <v>790281</v>
          </cell>
          <cell r="U650">
            <v>490436</v>
          </cell>
          <cell r="V650">
            <v>71455</v>
          </cell>
          <cell r="W650">
            <v>561891</v>
          </cell>
          <cell r="AB650">
            <v>5.0329098E-5</v>
          </cell>
          <cell r="AC650">
            <v>5.3219025000000002E-5</v>
          </cell>
          <cell r="AD650">
            <v>109439</v>
          </cell>
          <cell r="AF650">
            <v>186273</v>
          </cell>
          <cell r="AG650">
            <v>186249</v>
          </cell>
          <cell r="AH650">
            <v>24</v>
          </cell>
          <cell r="AI650">
            <v>-1</v>
          </cell>
          <cell r="AK650">
            <v>301173</v>
          </cell>
          <cell r="AL650">
            <v>-200989</v>
          </cell>
          <cell r="AM650">
            <v>71455</v>
          </cell>
          <cell r="AN650">
            <v>71458</v>
          </cell>
          <cell r="AO650">
            <v>60840</v>
          </cell>
          <cell r="AP650">
            <v>-36278</v>
          </cell>
          <cell r="AQ650">
            <v>-18187</v>
          </cell>
          <cell r="AR650">
            <v>16119</v>
          </cell>
          <cell r="AS650">
            <v>6232</v>
          </cell>
        </row>
        <row r="651">
          <cell r="B651" t="str">
            <v>0650</v>
          </cell>
          <cell r="C651" t="str">
            <v>GEORGETOWN ISD</v>
          </cell>
          <cell r="D651">
            <v>34067106</v>
          </cell>
          <cell r="E651">
            <v>32840293</v>
          </cell>
          <cell r="F651">
            <v>50480302</v>
          </cell>
          <cell r="G651">
            <v>18548482</v>
          </cell>
          <cell r="I651">
            <v>137959</v>
          </cell>
          <cell r="J651">
            <v>10188672</v>
          </cell>
          <cell r="K651">
            <v>1974368</v>
          </cell>
          <cell r="L651">
            <v>3504481</v>
          </cell>
          <cell r="M651">
            <v>15805480</v>
          </cell>
          <cell r="O651">
            <v>1140267</v>
          </cell>
          <cell r="P651">
            <v>4210441</v>
          </cell>
          <cell r="Q651">
            <v>1644614</v>
          </cell>
          <cell r="R651">
            <v>387</v>
          </cell>
          <cell r="S651">
            <v>6995709</v>
          </cell>
          <cell r="U651">
            <v>5821841</v>
          </cell>
          <cell r="V651">
            <v>1324898</v>
          </cell>
          <cell r="W651">
            <v>7146739</v>
          </cell>
          <cell r="AB651">
            <v>6.1892448299999999E-4</v>
          </cell>
          <cell r="AC651">
            <v>6.3174910300000005E-4</v>
          </cell>
          <cell r="AD651">
            <v>485655</v>
          </cell>
          <cell r="AF651">
            <v>2211198</v>
          </cell>
          <cell r="AG651">
            <v>2210916</v>
          </cell>
          <cell r="AH651">
            <v>282</v>
          </cell>
          <cell r="AI651">
            <v>-1</v>
          </cell>
          <cell r="AK651">
            <v>3504481</v>
          </cell>
          <cell r="AL651">
            <v>-387</v>
          </cell>
          <cell r="AM651">
            <v>1324898</v>
          </cell>
          <cell r="AN651">
            <v>1324922</v>
          </cell>
          <cell r="AO651">
            <v>1237710</v>
          </cell>
          <cell r="AP651">
            <v>413995</v>
          </cell>
          <cell r="AQ651">
            <v>338557</v>
          </cell>
          <cell r="AR651">
            <v>161236</v>
          </cell>
          <cell r="AS651">
            <v>27674</v>
          </cell>
        </row>
        <row r="652">
          <cell r="B652" t="str">
            <v>1953</v>
          </cell>
          <cell r="C652" t="str">
            <v>GHOLSON ISD</v>
          </cell>
          <cell r="D652">
            <v>715017</v>
          </cell>
          <cell r="E652">
            <v>654059</v>
          </cell>
          <cell r="F652">
            <v>1005383</v>
          </cell>
          <cell r="G652">
            <v>369418</v>
          </cell>
          <cell r="I652">
            <v>2748</v>
          </cell>
          <cell r="J652">
            <v>202921</v>
          </cell>
          <cell r="K652">
            <v>39322</v>
          </cell>
          <cell r="L652">
            <v>101324</v>
          </cell>
          <cell r="M652">
            <v>346315</v>
          </cell>
          <cell r="O652">
            <v>22710</v>
          </cell>
          <cell r="P652">
            <v>83857</v>
          </cell>
          <cell r="Q652">
            <v>32755</v>
          </cell>
          <cell r="R652">
            <v>13026</v>
          </cell>
          <cell r="S652">
            <v>152348</v>
          </cell>
          <cell r="U652">
            <v>115950</v>
          </cell>
          <cell r="V652">
            <v>39064</v>
          </cell>
          <cell r="W652">
            <v>155014</v>
          </cell>
          <cell r="AB652">
            <v>1.2990289999999999E-5</v>
          </cell>
          <cell r="AC652">
            <v>1.2582138E-5</v>
          </cell>
          <cell r="AD652">
            <v>-15456</v>
          </cell>
          <cell r="AF652">
            <v>44039</v>
          </cell>
          <cell r="AG652">
            <v>44033</v>
          </cell>
          <cell r="AH652">
            <v>6</v>
          </cell>
          <cell r="AI652">
            <v>0</v>
          </cell>
          <cell r="AK652">
            <v>101324</v>
          </cell>
          <cell r="AL652">
            <v>-13026</v>
          </cell>
          <cell r="AM652">
            <v>39064</v>
          </cell>
          <cell r="AN652">
            <v>39065</v>
          </cell>
          <cell r="AO652">
            <v>36652</v>
          </cell>
          <cell r="AP652">
            <v>11848</v>
          </cell>
          <cell r="AQ652">
            <v>2807</v>
          </cell>
          <cell r="AR652">
            <v>-1192</v>
          </cell>
          <cell r="AS652">
            <v>-882</v>
          </cell>
        </row>
        <row r="653">
          <cell r="B653" t="str">
            <v>0652</v>
          </cell>
          <cell r="C653" t="str">
            <v>GIDDINGS ISD</v>
          </cell>
          <cell r="D653">
            <v>4801567</v>
          </cell>
          <cell r="E653">
            <v>4422810</v>
          </cell>
          <cell r="F653">
            <v>6798501</v>
          </cell>
          <cell r="G653">
            <v>2498041</v>
          </cell>
          <cell r="I653">
            <v>18580</v>
          </cell>
          <cell r="J653">
            <v>1372173</v>
          </cell>
          <cell r="K653">
            <v>265901</v>
          </cell>
          <cell r="L653">
            <v>441673</v>
          </cell>
          <cell r="M653">
            <v>2098327</v>
          </cell>
          <cell r="O653">
            <v>153567</v>
          </cell>
          <cell r="P653">
            <v>567047</v>
          </cell>
          <cell r="Q653">
            <v>221491</v>
          </cell>
          <cell r="R653">
            <v>244122</v>
          </cell>
          <cell r="S653">
            <v>1186227</v>
          </cell>
          <cell r="U653">
            <v>784064</v>
          </cell>
          <cell r="V653">
            <v>151853</v>
          </cell>
          <cell r="W653">
            <v>935917</v>
          </cell>
          <cell r="AB653">
            <v>8.7233918000000001E-5</v>
          </cell>
          <cell r="AC653">
            <v>8.5081642000000004E-5</v>
          </cell>
          <cell r="AD653">
            <v>-81504</v>
          </cell>
          <cell r="AF653">
            <v>297796</v>
          </cell>
          <cell r="AG653">
            <v>297758</v>
          </cell>
          <cell r="AH653">
            <v>38</v>
          </cell>
          <cell r="AI653">
            <v>0</v>
          </cell>
          <cell r="AK653">
            <v>441673</v>
          </cell>
          <cell r="AL653">
            <v>-244122</v>
          </cell>
          <cell r="AM653">
            <v>151853</v>
          </cell>
          <cell r="AN653">
            <v>151859</v>
          </cell>
          <cell r="AO653">
            <v>134670</v>
          </cell>
          <cell r="AP653">
            <v>-24078</v>
          </cell>
          <cell r="AQ653">
            <v>-25531</v>
          </cell>
          <cell r="AR653">
            <v>-34727</v>
          </cell>
          <cell r="AS653">
            <v>-4642</v>
          </cell>
        </row>
        <row r="654">
          <cell r="B654" t="str">
            <v>0653</v>
          </cell>
          <cell r="C654" t="str">
            <v>GILMER ISD</v>
          </cell>
          <cell r="D654">
            <v>7563551</v>
          </cell>
          <cell r="E654">
            <v>6946905</v>
          </cell>
          <cell r="F654">
            <v>10678402</v>
          </cell>
          <cell r="G654">
            <v>3923672</v>
          </cell>
          <cell r="I654">
            <v>29183</v>
          </cell>
          <cell r="J654">
            <v>2155271</v>
          </cell>
          <cell r="K654">
            <v>417650</v>
          </cell>
          <cell r="L654">
            <v>441761</v>
          </cell>
          <cell r="M654">
            <v>3043865</v>
          </cell>
          <cell r="O654">
            <v>241208</v>
          </cell>
          <cell r="P654">
            <v>890660</v>
          </cell>
          <cell r="Q654">
            <v>347895</v>
          </cell>
          <cell r="R654">
            <v>140827</v>
          </cell>
          <cell r="S654">
            <v>1620590</v>
          </cell>
          <cell r="U654">
            <v>1231529</v>
          </cell>
          <cell r="V654">
            <v>177349</v>
          </cell>
          <cell r="W654">
            <v>1408878</v>
          </cell>
          <cell r="AB654">
            <v>1.3741310899999999E-4</v>
          </cell>
          <cell r="AC654">
            <v>1.3363768400000001E-4</v>
          </cell>
          <cell r="AD654">
            <v>-142971</v>
          </cell>
          <cell r="AF654">
            <v>467748</v>
          </cell>
          <cell r="AG654">
            <v>467688</v>
          </cell>
          <cell r="AH654">
            <v>60</v>
          </cell>
          <cell r="AI654">
            <v>-1</v>
          </cell>
          <cell r="AK654">
            <v>441761</v>
          </cell>
          <cell r="AL654">
            <v>-140827</v>
          </cell>
          <cell r="AM654">
            <v>177349</v>
          </cell>
          <cell r="AN654">
            <v>177355</v>
          </cell>
          <cell r="AO654">
            <v>162171</v>
          </cell>
          <cell r="AP654">
            <v>12187</v>
          </cell>
          <cell r="AQ654">
            <v>-17324</v>
          </cell>
          <cell r="AR654">
            <v>-25315</v>
          </cell>
          <cell r="AS654">
            <v>-8140</v>
          </cell>
        </row>
        <row r="655">
          <cell r="B655" t="str">
            <v>0655</v>
          </cell>
          <cell r="C655" t="str">
            <v>GLADEWATER CTY LINE ISD</v>
          </cell>
          <cell r="D655">
            <v>4910516</v>
          </cell>
          <cell r="E655">
            <v>4499371</v>
          </cell>
          <cell r="F655">
            <v>6916187</v>
          </cell>
          <cell r="G655">
            <v>2541284</v>
          </cell>
          <cell r="I655">
            <v>18901</v>
          </cell>
          <cell r="J655">
            <v>1395926</v>
          </cell>
          <cell r="K655">
            <v>270504</v>
          </cell>
          <cell r="L655">
            <v>377744</v>
          </cell>
          <cell r="M655">
            <v>2063075</v>
          </cell>
          <cell r="O655">
            <v>156225</v>
          </cell>
          <cell r="P655">
            <v>576863</v>
          </cell>
          <cell r="Q655">
            <v>225325</v>
          </cell>
          <cell r="R655">
            <v>139798</v>
          </cell>
          <cell r="S655">
            <v>1098211</v>
          </cell>
          <cell r="U655">
            <v>797637</v>
          </cell>
          <cell r="V655">
            <v>153308</v>
          </cell>
          <cell r="W655">
            <v>950945</v>
          </cell>
          <cell r="AB655">
            <v>8.9213288999999998E-5</v>
          </cell>
          <cell r="AC655">
            <v>8.6554447999999997E-5</v>
          </cell>
          <cell r="AD655">
            <v>-100688</v>
          </cell>
          <cell r="AF655">
            <v>302951</v>
          </cell>
          <cell r="AG655">
            <v>302912</v>
          </cell>
          <cell r="AH655">
            <v>39</v>
          </cell>
          <cell r="AI655">
            <v>0</v>
          </cell>
          <cell r="AK655">
            <v>377744</v>
          </cell>
          <cell r="AL655">
            <v>-139798</v>
          </cell>
          <cell r="AM655">
            <v>153308</v>
          </cell>
          <cell r="AN655">
            <v>153312</v>
          </cell>
          <cell r="AO655">
            <v>135976</v>
          </cell>
          <cell r="AP655">
            <v>-22938</v>
          </cell>
          <cell r="AQ655">
            <v>-12053</v>
          </cell>
          <cell r="AR655">
            <v>-10622</v>
          </cell>
          <cell r="AS655">
            <v>-5729</v>
          </cell>
        </row>
        <row r="656">
          <cell r="B656" t="str">
            <v>0656</v>
          </cell>
          <cell r="C656" t="str">
            <v>GLASSCOCK COUNTY ISD</v>
          </cell>
          <cell r="D656">
            <v>1578181</v>
          </cell>
          <cell r="E656">
            <v>1506315</v>
          </cell>
          <cell r="F656">
            <v>2315425</v>
          </cell>
          <cell r="G656">
            <v>850780</v>
          </cell>
          <cell r="I656">
            <v>6328</v>
          </cell>
          <cell r="J656">
            <v>467333</v>
          </cell>
          <cell r="K656">
            <v>90560</v>
          </cell>
          <cell r="L656">
            <v>94339</v>
          </cell>
          <cell r="M656">
            <v>658560</v>
          </cell>
          <cell r="O656">
            <v>52302</v>
          </cell>
          <cell r="P656">
            <v>193124</v>
          </cell>
          <cell r="Q656">
            <v>75435</v>
          </cell>
          <cell r="R656">
            <v>119889</v>
          </cell>
          <cell r="S656">
            <v>440750</v>
          </cell>
          <cell r="U656">
            <v>267036</v>
          </cell>
          <cell r="V656">
            <v>10308</v>
          </cell>
          <cell r="W656">
            <v>277344</v>
          </cell>
          <cell r="AB656">
            <v>2.8672084999999998E-5</v>
          </cell>
          <cell r="AC656">
            <v>2.8977001999999999E-5</v>
          </cell>
          <cell r="AD656">
            <v>11547</v>
          </cell>
          <cell r="AF656">
            <v>101423</v>
          </cell>
          <cell r="AG656">
            <v>101410</v>
          </cell>
          <cell r="AH656">
            <v>13</v>
          </cell>
          <cell r="AI656">
            <v>-1</v>
          </cell>
          <cell r="AK656">
            <v>94339</v>
          </cell>
          <cell r="AL656">
            <v>-119889</v>
          </cell>
          <cell r="AM656">
            <v>10308</v>
          </cell>
          <cell r="AN656">
            <v>10312</v>
          </cell>
          <cell r="AO656">
            <v>6820</v>
          </cell>
          <cell r="AP656">
            <v>-22463</v>
          </cell>
          <cell r="AQ656">
            <v>-11757</v>
          </cell>
          <cell r="AR656">
            <v>-9119</v>
          </cell>
          <cell r="AS656">
            <v>657</v>
          </cell>
        </row>
        <row r="657">
          <cell r="B657" t="str">
            <v>0657</v>
          </cell>
          <cell r="C657" t="str">
            <v>GLEN ROSE ISD</v>
          </cell>
          <cell r="D657">
            <v>7011435</v>
          </cell>
          <cell r="E657">
            <v>6576887</v>
          </cell>
          <cell r="F657">
            <v>10109630</v>
          </cell>
          <cell r="G657">
            <v>3714682</v>
          </cell>
          <cell r="I657">
            <v>27629</v>
          </cell>
          <cell r="J657">
            <v>2040473</v>
          </cell>
          <cell r="K657">
            <v>395404</v>
          </cell>
          <cell r="L657">
            <v>501071</v>
          </cell>
          <cell r="M657">
            <v>2964577</v>
          </cell>
          <cell r="O657">
            <v>228360</v>
          </cell>
          <cell r="P657">
            <v>843220</v>
          </cell>
          <cell r="Q657">
            <v>329365</v>
          </cell>
          <cell r="R657">
            <v>161387</v>
          </cell>
          <cell r="S657">
            <v>1562332</v>
          </cell>
          <cell r="U657">
            <v>1165933</v>
          </cell>
          <cell r="V657">
            <v>157377</v>
          </cell>
          <cell r="W657">
            <v>1323310</v>
          </cell>
          <cell r="AB657">
            <v>1.2738237700000001E-4</v>
          </cell>
          <cell r="AC657">
            <v>1.2651964299999999E-4</v>
          </cell>
          <cell r="AD657">
            <v>-32671</v>
          </cell>
          <cell r="AF657">
            <v>442834</v>
          </cell>
          <cell r="AG657">
            <v>442778</v>
          </cell>
          <cell r="AH657">
            <v>56</v>
          </cell>
          <cell r="AI657">
            <v>2</v>
          </cell>
          <cell r="AK657">
            <v>501071</v>
          </cell>
          <cell r="AL657">
            <v>-161387</v>
          </cell>
          <cell r="AM657">
            <v>157377</v>
          </cell>
          <cell r="AN657">
            <v>157381</v>
          </cell>
          <cell r="AO657">
            <v>142431</v>
          </cell>
          <cell r="AP657">
            <v>3321</v>
          </cell>
          <cell r="AQ657">
            <v>14534</v>
          </cell>
          <cell r="AR657">
            <v>23874</v>
          </cell>
          <cell r="AS657">
            <v>-1857</v>
          </cell>
        </row>
        <row r="658">
          <cell r="B658" t="str">
            <v>0659</v>
          </cell>
          <cell r="C658" t="str">
            <v>GODLEY ISD</v>
          </cell>
          <cell r="D658">
            <v>6988299</v>
          </cell>
          <cell r="E658">
            <v>7316655</v>
          </cell>
          <cell r="F658">
            <v>11246762</v>
          </cell>
          <cell r="G658">
            <v>4132510</v>
          </cell>
          <cell r="I658">
            <v>30736</v>
          </cell>
          <cell r="J658">
            <v>2269986</v>
          </cell>
          <cell r="K658">
            <v>439880</v>
          </cell>
          <cell r="L658">
            <v>812402</v>
          </cell>
          <cell r="M658">
            <v>3553004</v>
          </cell>
          <cell r="O658">
            <v>254046</v>
          </cell>
          <cell r="P658">
            <v>938066</v>
          </cell>
          <cell r="Q658">
            <v>366412</v>
          </cell>
          <cell r="R658">
            <v>15768</v>
          </cell>
          <cell r="S658">
            <v>1574292</v>
          </cell>
          <cell r="U658">
            <v>1297077</v>
          </cell>
          <cell r="V658">
            <v>260916</v>
          </cell>
          <cell r="W658">
            <v>1557993</v>
          </cell>
          <cell r="AB658">
            <v>1.2696204199999999E-4</v>
          </cell>
          <cell r="AC658">
            <v>1.4075058200000001E-4</v>
          </cell>
          <cell r="AD658">
            <v>522158</v>
          </cell>
          <cell r="AF658">
            <v>492644</v>
          </cell>
          <cell r="AG658">
            <v>492581</v>
          </cell>
          <cell r="AH658">
            <v>63</v>
          </cell>
          <cell r="AI658">
            <v>0</v>
          </cell>
          <cell r="AK658">
            <v>812402</v>
          </cell>
          <cell r="AL658">
            <v>-15768</v>
          </cell>
          <cell r="AM658">
            <v>260916</v>
          </cell>
          <cell r="AN658">
            <v>260919</v>
          </cell>
          <cell r="AO658">
            <v>244652</v>
          </cell>
          <cell r="AP658">
            <v>90473</v>
          </cell>
          <cell r="AQ658">
            <v>84886</v>
          </cell>
          <cell r="AR658">
            <v>85969</v>
          </cell>
          <cell r="AS658">
            <v>29735</v>
          </cell>
        </row>
        <row r="659">
          <cell r="B659" t="str">
            <v>1564</v>
          </cell>
          <cell r="C659" t="str">
            <v>GOLDBURG ISD</v>
          </cell>
          <cell r="D659">
            <v>388136</v>
          </cell>
          <cell r="E659">
            <v>357320</v>
          </cell>
          <cell r="F659">
            <v>549252</v>
          </cell>
          <cell r="G659">
            <v>201817</v>
          </cell>
          <cell r="I659">
            <v>1501</v>
          </cell>
          <cell r="J659">
            <v>110858</v>
          </cell>
          <cell r="K659">
            <v>21482</v>
          </cell>
          <cell r="L659">
            <v>50426</v>
          </cell>
          <cell r="M659">
            <v>184267</v>
          </cell>
          <cell r="O659">
            <v>12407</v>
          </cell>
          <cell r="P659">
            <v>45812</v>
          </cell>
          <cell r="Q659">
            <v>17894</v>
          </cell>
          <cell r="R659">
            <v>36527</v>
          </cell>
          <cell r="S659">
            <v>112640</v>
          </cell>
          <cell r="U659">
            <v>63345</v>
          </cell>
          <cell r="V659">
            <v>16778</v>
          </cell>
          <cell r="W659">
            <v>80123</v>
          </cell>
          <cell r="AB659">
            <v>7.0515829999999997E-6</v>
          </cell>
          <cell r="AC659">
            <v>6.8737629999999998E-6</v>
          </cell>
          <cell r="AD659">
            <v>-6734</v>
          </cell>
          <cell r="AF659">
            <v>24059</v>
          </cell>
          <cell r="AG659">
            <v>24056</v>
          </cell>
          <cell r="AH659">
            <v>3</v>
          </cell>
          <cell r="AI659">
            <v>1</v>
          </cell>
          <cell r="AK659">
            <v>50426</v>
          </cell>
          <cell r="AL659">
            <v>-36527</v>
          </cell>
          <cell r="AM659">
            <v>16778</v>
          </cell>
          <cell r="AN659">
            <v>16776</v>
          </cell>
          <cell r="AO659">
            <v>14732</v>
          </cell>
          <cell r="AP659">
            <v>-4857</v>
          </cell>
          <cell r="AQ659">
            <v>-6970</v>
          </cell>
          <cell r="AR659">
            <v>-5400</v>
          </cell>
          <cell r="AS659">
            <v>-382</v>
          </cell>
        </row>
        <row r="660">
          <cell r="B660" t="str">
            <v>0662</v>
          </cell>
          <cell r="C660" t="str">
            <v>GOLDTHWAITE ISD</v>
          </cell>
          <cell r="D660">
            <v>2594361</v>
          </cell>
          <cell r="E660">
            <v>2508827</v>
          </cell>
          <cell r="F660">
            <v>3856432</v>
          </cell>
          <cell r="G660">
            <v>1417007</v>
          </cell>
          <cell r="I660">
            <v>10539</v>
          </cell>
          <cell r="J660">
            <v>778361</v>
          </cell>
          <cell r="K660">
            <v>150831</v>
          </cell>
          <cell r="L660">
            <v>196156</v>
          </cell>
          <cell r="M660">
            <v>1135887</v>
          </cell>
          <cell r="O660">
            <v>87110</v>
          </cell>
          <cell r="P660">
            <v>321656</v>
          </cell>
          <cell r="Q660">
            <v>125640</v>
          </cell>
          <cell r="R660">
            <v>99038</v>
          </cell>
          <cell r="S660">
            <v>633444</v>
          </cell>
          <cell r="U660">
            <v>444758</v>
          </cell>
          <cell r="V660">
            <v>68486</v>
          </cell>
          <cell r="W660">
            <v>513244</v>
          </cell>
          <cell r="AB660">
            <v>4.7133845000000002E-5</v>
          </cell>
          <cell r="AC660">
            <v>4.8262337999999998E-5</v>
          </cell>
          <cell r="AD660">
            <v>42735</v>
          </cell>
          <cell r="AF660">
            <v>168924</v>
          </cell>
          <cell r="AG660">
            <v>168902</v>
          </cell>
          <cell r="AH660">
            <v>22</v>
          </cell>
          <cell r="AI660">
            <v>1</v>
          </cell>
          <cell r="AK660">
            <v>196156</v>
          </cell>
          <cell r="AL660">
            <v>-99038</v>
          </cell>
          <cell r="AM660">
            <v>68486</v>
          </cell>
          <cell r="AN660">
            <v>68487</v>
          </cell>
          <cell r="AO660">
            <v>60355</v>
          </cell>
          <cell r="AP660">
            <v>-15363</v>
          </cell>
          <cell r="AQ660">
            <v>-13709</v>
          </cell>
          <cell r="AR660">
            <v>-5084</v>
          </cell>
          <cell r="AS660">
            <v>2432</v>
          </cell>
        </row>
        <row r="661">
          <cell r="B661" t="str">
            <v>0663</v>
          </cell>
          <cell r="C661" t="str">
            <v>GOLIAD ISD</v>
          </cell>
          <cell r="D661">
            <v>3505513</v>
          </cell>
          <cell r="E661">
            <v>3416496</v>
          </cell>
          <cell r="F661">
            <v>5251650</v>
          </cell>
          <cell r="G661">
            <v>1929666</v>
          </cell>
          <cell r="I661">
            <v>14352</v>
          </cell>
          <cell r="J661">
            <v>1059965</v>
          </cell>
          <cell r="K661">
            <v>205401</v>
          </cell>
          <cell r="L661">
            <v>413679</v>
          </cell>
          <cell r="M661">
            <v>1693397</v>
          </cell>
          <cell r="O661">
            <v>118626</v>
          </cell>
          <cell r="P661">
            <v>438028</v>
          </cell>
          <cell r="Q661">
            <v>171095</v>
          </cell>
          <cell r="R661">
            <v>373482</v>
          </cell>
          <cell r="S661">
            <v>1101231</v>
          </cell>
          <cell r="U661">
            <v>605667</v>
          </cell>
          <cell r="V661">
            <v>81899</v>
          </cell>
          <cell r="W661">
            <v>687566</v>
          </cell>
          <cell r="AB661">
            <v>6.3687478000000003E-5</v>
          </cell>
          <cell r="AC661">
            <v>6.5723164999999999E-5</v>
          </cell>
          <cell r="AD661">
            <v>77089</v>
          </cell>
          <cell r="AF661">
            <v>230039</v>
          </cell>
          <cell r="AG661">
            <v>230010</v>
          </cell>
          <cell r="AH661">
            <v>29</v>
          </cell>
          <cell r="AI661">
            <v>1</v>
          </cell>
          <cell r="AK661">
            <v>413679</v>
          </cell>
          <cell r="AL661">
            <v>-373482</v>
          </cell>
          <cell r="AM661">
            <v>81899</v>
          </cell>
          <cell r="AN661">
            <v>81902</v>
          </cell>
          <cell r="AO661">
            <v>70359</v>
          </cell>
          <cell r="AP661">
            <v>-47477</v>
          </cell>
          <cell r="AQ661">
            <v>-64305</v>
          </cell>
          <cell r="AR661">
            <v>-4675</v>
          </cell>
          <cell r="AS661">
            <v>4393</v>
          </cell>
        </row>
        <row r="662">
          <cell r="B662" t="str">
            <v>0665</v>
          </cell>
          <cell r="C662" t="str">
            <v>GONZALES ISD</v>
          </cell>
          <cell r="D662">
            <v>7485940</v>
          </cell>
          <cell r="E662">
            <v>6841323</v>
          </cell>
          <cell r="F662">
            <v>10516107</v>
          </cell>
          <cell r="G662">
            <v>3864038</v>
          </cell>
          <cell r="I662">
            <v>28740</v>
          </cell>
          <cell r="J662">
            <v>2122514</v>
          </cell>
          <cell r="K662">
            <v>411302</v>
          </cell>
          <cell r="L662">
            <v>348306</v>
          </cell>
          <cell r="M662">
            <v>2910862</v>
          </cell>
          <cell r="O662">
            <v>237542</v>
          </cell>
          <cell r="P662">
            <v>877123</v>
          </cell>
          <cell r="Q662">
            <v>342608</v>
          </cell>
          <cell r="R662">
            <v>140795</v>
          </cell>
          <cell r="S662">
            <v>1598068</v>
          </cell>
          <cell r="U662">
            <v>1212812</v>
          </cell>
          <cell r="V662">
            <v>141319</v>
          </cell>
          <cell r="W662">
            <v>1354131</v>
          </cell>
          <cell r="AB662">
            <v>1.3600308899999999E-4</v>
          </cell>
          <cell r="AC662">
            <v>1.3160661100000001E-4</v>
          </cell>
          <cell r="AD662">
            <v>-166490</v>
          </cell>
          <cell r="AF662">
            <v>460639</v>
          </cell>
          <cell r="AG662">
            <v>460580</v>
          </cell>
          <cell r="AH662">
            <v>59</v>
          </cell>
          <cell r="AI662">
            <v>1</v>
          </cell>
          <cell r="AK662">
            <v>348306</v>
          </cell>
          <cell r="AL662">
            <v>-140795</v>
          </cell>
          <cell r="AM662">
            <v>141319</v>
          </cell>
          <cell r="AN662">
            <v>141328</v>
          </cell>
          <cell r="AO662">
            <v>128239</v>
          </cell>
          <cell r="AP662">
            <v>-1505</v>
          </cell>
          <cell r="AQ662">
            <v>-25439</v>
          </cell>
          <cell r="AR662">
            <v>-25636</v>
          </cell>
          <cell r="AS662">
            <v>-9476</v>
          </cell>
        </row>
        <row r="663">
          <cell r="B663" t="str">
            <v>0667</v>
          </cell>
          <cell r="C663" t="str">
            <v>GOODRICH ISD</v>
          </cell>
          <cell r="D663">
            <v>412433</v>
          </cell>
          <cell r="E663">
            <v>400375</v>
          </cell>
          <cell r="F663">
            <v>615435</v>
          </cell>
          <cell r="G663">
            <v>226135</v>
          </cell>
          <cell r="I663">
            <v>1682</v>
          </cell>
          <cell r="J663">
            <v>124216</v>
          </cell>
          <cell r="K663">
            <v>24071</v>
          </cell>
          <cell r="L663">
            <v>27246</v>
          </cell>
          <cell r="M663">
            <v>177215</v>
          </cell>
          <cell r="O663">
            <v>13902</v>
          </cell>
          <cell r="P663">
            <v>51332</v>
          </cell>
          <cell r="Q663">
            <v>20050</v>
          </cell>
          <cell r="R663">
            <v>27041</v>
          </cell>
          <cell r="S663">
            <v>112325</v>
          </cell>
          <cell r="U663">
            <v>70977</v>
          </cell>
          <cell r="V663">
            <v>1838</v>
          </cell>
          <cell r="W663">
            <v>72815</v>
          </cell>
          <cell r="AB663">
            <v>7.4929940000000003E-6</v>
          </cell>
          <cell r="AC663">
            <v>7.7020199999999998E-6</v>
          </cell>
          <cell r="AD663">
            <v>7916</v>
          </cell>
          <cell r="AF663">
            <v>26958</v>
          </cell>
          <cell r="AG663">
            <v>26955</v>
          </cell>
          <cell r="AH663">
            <v>3</v>
          </cell>
          <cell r="AI663">
            <v>1</v>
          </cell>
          <cell r="AK663">
            <v>27246</v>
          </cell>
          <cell r="AL663">
            <v>-27041</v>
          </cell>
          <cell r="AM663">
            <v>1838</v>
          </cell>
          <cell r="AN663">
            <v>1836</v>
          </cell>
          <cell r="AO663">
            <v>1016</v>
          </cell>
          <cell r="AP663">
            <v>-5234</v>
          </cell>
          <cell r="AQ663">
            <v>281</v>
          </cell>
          <cell r="AR663">
            <v>1856</v>
          </cell>
          <cell r="AS663">
            <v>450</v>
          </cell>
        </row>
        <row r="664">
          <cell r="B664" t="str">
            <v>0668</v>
          </cell>
          <cell r="C664" t="str">
            <v>GOOSE CREEK CISD</v>
          </cell>
          <cell r="D664">
            <v>86226785</v>
          </cell>
          <cell r="E664">
            <v>84841576</v>
          </cell>
          <cell r="F664">
            <v>130413827</v>
          </cell>
          <cell r="G664">
            <v>47919256</v>
          </cell>
          <cell r="I664">
            <v>356411</v>
          </cell>
          <cell r="J664">
            <v>26322023</v>
          </cell>
          <cell r="K664">
            <v>5100701</v>
          </cell>
          <cell r="L664">
            <v>7674155</v>
          </cell>
          <cell r="M664">
            <v>39453290</v>
          </cell>
          <cell r="O664">
            <v>2945834</v>
          </cell>
          <cell r="P664">
            <v>10877505</v>
          </cell>
          <cell r="Q664">
            <v>4248794</v>
          </cell>
          <cell r="R664">
            <v>2134408</v>
          </cell>
          <cell r="S664">
            <v>20206541</v>
          </cell>
          <cell r="U664">
            <v>15040492</v>
          </cell>
          <cell r="V664">
            <v>1796579</v>
          </cell>
          <cell r="W664">
            <v>16837071</v>
          </cell>
          <cell r="AB664">
            <v>1.5665512979999999E-3</v>
          </cell>
          <cell r="AC664">
            <v>1.6320983700000001E-3</v>
          </cell>
          <cell r="AD664">
            <v>2482201</v>
          </cell>
          <cell r="AF664">
            <v>5712541</v>
          </cell>
          <cell r="AG664">
            <v>5711813</v>
          </cell>
          <cell r="AH664">
            <v>728</v>
          </cell>
          <cell r="AI664">
            <v>0</v>
          </cell>
          <cell r="AK664">
            <v>7674155</v>
          </cell>
          <cell r="AL664">
            <v>-2134408</v>
          </cell>
          <cell r="AM664">
            <v>1796579</v>
          </cell>
          <cell r="AN664">
            <v>1796664</v>
          </cell>
          <cell r="AO664">
            <v>1656698</v>
          </cell>
          <cell r="AP664">
            <v>414764</v>
          </cell>
          <cell r="AQ664">
            <v>744198</v>
          </cell>
          <cell r="AR664">
            <v>786036</v>
          </cell>
          <cell r="AS664">
            <v>141387</v>
          </cell>
        </row>
        <row r="665">
          <cell r="B665" t="str">
            <v>0669</v>
          </cell>
          <cell r="C665" t="str">
            <v>GORDON ISD</v>
          </cell>
          <cell r="D665">
            <v>649513</v>
          </cell>
          <cell r="E665">
            <v>412539</v>
          </cell>
          <cell r="F665">
            <v>634132</v>
          </cell>
          <cell r="G665">
            <v>233005</v>
          </cell>
          <cell r="I665">
            <v>1733</v>
          </cell>
          <cell r="J665">
            <v>127990</v>
          </cell>
          <cell r="K665">
            <v>24802</v>
          </cell>
          <cell r="L665">
            <v>114871</v>
          </cell>
          <cell r="M665">
            <v>269396</v>
          </cell>
          <cell r="O665">
            <v>14324</v>
          </cell>
          <cell r="P665">
            <v>52891</v>
          </cell>
          <cell r="Q665">
            <v>20660</v>
          </cell>
          <cell r="R665">
            <v>154456</v>
          </cell>
          <cell r="S665">
            <v>242331</v>
          </cell>
          <cell r="U665">
            <v>73134</v>
          </cell>
          <cell r="V665">
            <v>4131</v>
          </cell>
          <cell r="W665">
            <v>77265</v>
          </cell>
          <cell r="AB665">
            <v>1.1800233E-5</v>
          </cell>
          <cell r="AC665">
            <v>7.9360119999999994E-6</v>
          </cell>
          <cell r="AD665">
            <v>-146334</v>
          </cell>
          <cell r="AF665">
            <v>27777</v>
          </cell>
          <cell r="AG665">
            <v>27773</v>
          </cell>
          <cell r="AH665">
            <v>4</v>
          </cell>
          <cell r="AI665">
            <v>1</v>
          </cell>
          <cell r="AK665">
            <v>114871</v>
          </cell>
          <cell r="AL665">
            <v>-154456</v>
          </cell>
          <cell r="AM665">
            <v>4131</v>
          </cell>
          <cell r="AN665">
            <v>4131</v>
          </cell>
          <cell r="AO665">
            <v>2345</v>
          </cell>
          <cell r="AP665">
            <v>-14170</v>
          </cell>
          <cell r="AQ665">
            <v>-11791</v>
          </cell>
          <cell r="AR665">
            <v>-11765</v>
          </cell>
          <cell r="AS665">
            <v>-8335</v>
          </cell>
        </row>
        <row r="666">
          <cell r="B666" t="str">
            <v>0671</v>
          </cell>
          <cell r="C666" t="str">
            <v>GORMAN ISD</v>
          </cell>
          <cell r="D666">
            <v>1706803</v>
          </cell>
          <cell r="E666">
            <v>1663596</v>
          </cell>
          <cell r="F666">
            <v>2557188</v>
          </cell>
          <cell r="G666">
            <v>939613</v>
          </cell>
          <cell r="I666">
            <v>6989</v>
          </cell>
          <cell r="J666">
            <v>516129</v>
          </cell>
          <cell r="K666">
            <v>100016</v>
          </cell>
          <cell r="L666">
            <v>140575</v>
          </cell>
          <cell r="M666">
            <v>763709</v>
          </cell>
          <cell r="O666">
            <v>57763</v>
          </cell>
          <cell r="P666">
            <v>213289</v>
          </cell>
          <cell r="Q666">
            <v>83311</v>
          </cell>
          <cell r="R666">
            <v>15356</v>
          </cell>
          <cell r="S666">
            <v>369719</v>
          </cell>
          <cell r="U666">
            <v>294918</v>
          </cell>
          <cell r="V666">
            <v>44278</v>
          </cell>
          <cell r="W666">
            <v>339196</v>
          </cell>
          <cell r="AB666">
            <v>3.1008859000000002E-5</v>
          </cell>
          <cell r="AC666">
            <v>3.2002611999999997E-5</v>
          </cell>
          <cell r="AD666">
            <v>37632</v>
          </cell>
          <cell r="AF666">
            <v>112013</v>
          </cell>
          <cell r="AG666">
            <v>111999</v>
          </cell>
          <cell r="AH666">
            <v>14</v>
          </cell>
          <cell r="AI666">
            <v>0</v>
          </cell>
          <cell r="AK666">
            <v>140575</v>
          </cell>
          <cell r="AL666">
            <v>-15356</v>
          </cell>
          <cell r="AM666">
            <v>44278</v>
          </cell>
          <cell r="AN666">
            <v>44282</v>
          </cell>
          <cell r="AO666">
            <v>41002</v>
          </cell>
          <cell r="AP666">
            <v>11598</v>
          </cell>
          <cell r="AQ666">
            <v>15281</v>
          </cell>
          <cell r="AR666">
            <v>10912</v>
          </cell>
          <cell r="AS666">
            <v>2144</v>
          </cell>
        </row>
        <row r="667">
          <cell r="B667" t="str">
            <v>1617</v>
          </cell>
          <cell r="C667" t="str">
            <v>GRADY ISD</v>
          </cell>
          <cell r="D667">
            <v>1182316</v>
          </cell>
          <cell r="E667">
            <v>1080425</v>
          </cell>
          <cell r="F667">
            <v>1660770</v>
          </cell>
          <cell r="G667">
            <v>610233</v>
          </cell>
          <cell r="I667">
            <v>4539</v>
          </cell>
          <cell r="J667">
            <v>335201</v>
          </cell>
          <cell r="K667">
            <v>64955</v>
          </cell>
          <cell r="L667">
            <v>121385</v>
          </cell>
          <cell r="M667">
            <v>526080</v>
          </cell>
          <cell r="O667">
            <v>37514</v>
          </cell>
          <cell r="P667">
            <v>138521</v>
          </cell>
          <cell r="Q667">
            <v>54107</v>
          </cell>
          <cell r="R667">
            <v>44126</v>
          </cell>
          <cell r="S667">
            <v>274268</v>
          </cell>
          <cell r="U667">
            <v>191535</v>
          </cell>
          <cell r="V667">
            <v>32154</v>
          </cell>
          <cell r="W667">
            <v>223689</v>
          </cell>
          <cell r="AB667">
            <v>2.1480092999999999E-5</v>
          </cell>
          <cell r="AC667">
            <v>2.0784140999999999E-5</v>
          </cell>
          <cell r="AD667">
            <v>-26355</v>
          </cell>
          <cell r="AF667">
            <v>72747</v>
          </cell>
          <cell r="AG667">
            <v>72738</v>
          </cell>
          <cell r="AH667">
            <v>9</v>
          </cell>
          <cell r="AI667">
            <v>2</v>
          </cell>
          <cell r="AK667">
            <v>121385</v>
          </cell>
          <cell r="AL667">
            <v>-44126</v>
          </cell>
          <cell r="AM667">
            <v>32154</v>
          </cell>
          <cell r="AN667">
            <v>32155</v>
          </cell>
          <cell r="AO667">
            <v>29209</v>
          </cell>
          <cell r="AP667">
            <v>3373</v>
          </cell>
          <cell r="AQ667">
            <v>9247</v>
          </cell>
          <cell r="AR667">
            <v>4773</v>
          </cell>
          <cell r="AS667">
            <v>-1498</v>
          </cell>
        </row>
        <row r="668">
          <cell r="B668" t="str">
            <v>0672</v>
          </cell>
          <cell r="C668" t="str">
            <v>GRAFORD ISD</v>
          </cell>
          <cell r="D668">
            <v>838770</v>
          </cell>
          <cell r="E668">
            <v>874074</v>
          </cell>
          <cell r="F668">
            <v>1343578</v>
          </cell>
          <cell r="G668">
            <v>493684</v>
          </cell>
          <cell r="I668">
            <v>3672</v>
          </cell>
          <cell r="J668">
            <v>271181</v>
          </cell>
          <cell r="K668">
            <v>52550</v>
          </cell>
          <cell r="L668">
            <v>149760</v>
          </cell>
          <cell r="M668">
            <v>477163</v>
          </cell>
          <cell r="O668">
            <v>30349</v>
          </cell>
          <cell r="P668">
            <v>112065</v>
          </cell>
          <cell r="Q668">
            <v>43773</v>
          </cell>
          <cell r="R668">
            <v>16327</v>
          </cell>
          <cell r="S668">
            <v>202514</v>
          </cell>
          <cell r="U668">
            <v>154953</v>
          </cell>
          <cell r="V668">
            <v>45907</v>
          </cell>
          <cell r="W668">
            <v>200860</v>
          </cell>
          <cell r="AB668">
            <v>1.5238603999999999E-5</v>
          </cell>
          <cell r="AC668">
            <v>1.6814564000000001E-5</v>
          </cell>
          <cell r="AD668">
            <v>59680</v>
          </cell>
          <cell r="AF668">
            <v>58853</v>
          </cell>
          <cell r="AG668">
            <v>58845</v>
          </cell>
          <cell r="AH668">
            <v>8</v>
          </cell>
          <cell r="AI668">
            <v>-1</v>
          </cell>
          <cell r="AK668">
            <v>149760</v>
          </cell>
          <cell r="AL668">
            <v>-16327</v>
          </cell>
          <cell r="AM668">
            <v>45907</v>
          </cell>
          <cell r="AN668">
            <v>45910</v>
          </cell>
          <cell r="AO668">
            <v>43112</v>
          </cell>
          <cell r="AP668">
            <v>15666</v>
          </cell>
          <cell r="AQ668">
            <v>12069</v>
          </cell>
          <cell r="AR668">
            <v>13275</v>
          </cell>
          <cell r="AS668">
            <v>3401</v>
          </cell>
        </row>
        <row r="669">
          <cell r="B669" t="str">
            <v>0673</v>
          </cell>
          <cell r="C669" t="str">
            <v>GRAHAM ISD</v>
          </cell>
          <cell r="D669">
            <v>5871453</v>
          </cell>
          <cell r="E669">
            <v>5311973</v>
          </cell>
          <cell r="F669">
            <v>8165274</v>
          </cell>
          <cell r="G669">
            <v>3000248</v>
          </cell>
          <cell r="I669">
            <v>22315</v>
          </cell>
          <cell r="J669">
            <v>1648035</v>
          </cell>
          <cell r="K669">
            <v>319357</v>
          </cell>
          <cell r="L669">
            <v>805355</v>
          </cell>
          <cell r="M669">
            <v>2795062</v>
          </cell>
          <cell r="O669">
            <v>184440</v>
          </cell>
          <cell r="P669">
            <v>681046</v>
          </cell>
          <cell r="Q669">
            <v>266019</v>
          </cell>
          <cell r="R669">
            <v>408045</v>
          </cell>
          <cell r="S669">
            <v>1539550</v>
          </cell>
          <cell r="U669">
            <v>941693</v>
          </cell>
          <cell r="V669">
            <v>234409</v>
          </cell>
          <cell r="W669">
            <v>1176102</v>
          </cell>
          <cell r="AB669">
            <v>1.06671412E-4</v>
          </cell>
          <cell r="AC669">
            <v>1.02186481E-4</v>
          </cell>
          <cell r="AD669">
            <v>-169840</v>
          </cell>
          <cell r="AF669">
            <v>357665</v>
          </cell>
          <cell r="AG669">
            <v>357619</v>
          </cell>
          <cell r="AH669">
            <v>46</v>
          </cell>
          <cell r="AI669">
            <v>1</v>
          </cell>
          <cell r="AK669">
            <v>805355</v>
          </cell>
          <cell r="AL669">
            <v>-408045</v>
          </cell>
          <cell r="AM669">
            <v>234409</v>
          </cell>
          <cell r="AN669">
            <v>234412</v>
          </cell>
          <cell r="AO669">
            <v>213430</v>
          </cell>
          <cell r="AP669">
            <v>19750</v>
          </cell>
          <cell r="AQ669">
            <v>50</v>
          </cell>
          <cell r="AR669">
            <v>-60661</v>
          </cell>
          <cell r="AS669">
            <v>-9671</v>
          </cell>
        </row>
        <row r="670">
          <cell r="B670" t="str">
            <v>0674</v>
          </cell>
          <cell r="C670" t="str">
            <v>GRANBURY ISD</v>
          </cell>
          <cell r="D670">
            <v>20106308</v>
          </cell>
          <cell r="E670">
            <v>19723546</v>
          </cell>
          <cell r="F670">
            <v>30317955</v>
          </cell>
          <cell r="G670">
            <v>11140029</v>
          </cell>
          <cell r="I670">
            <v>82857</v>
          </cell>
          <cell r="J670">
            <v>6119213</v>
          </cell>
          <cell r="K670">
            <v>1185786</v>
          </cell>
          <cell r="L670">
            <v>1668707</v>
          </cell>
          <cell r="M670">
            <v>9056563</v>
          </cell>
          <cell r="O670">
            <v>684833</v>
          </cell>
          <cell r="P670">
            <v>2528748</v>
          </cell>
          <cell r="Q670">
            <v>987738</v>
          </cell>
          <cell r="R670">
            <v>282</v>
          </cell>
          <cell r="S670">
            <v>4201601</v>
          </cell>
          <cell r="U670">
            <v>3496538</v>
          </cell>
          <cell r="V670">
            <v>600784</v>
          </cell>
          <cell r="W670">
            <v>4097322</v>
          </cell>
          <cell r="AB670">
            <v>3.65287449E-4</v>
          </cell>
          <cell r="AC670">
            <v>3.7942207699999999E-4</v>
          </cell>
          <cell r="AD670">
            <v>535264</v>
          </cell>
          <cell r="AF670">
            <v>1328023</v>
          </cell>
          <cell r="AG670">
            <v>1327854</v>
          </cell>
          <cell r="AH670">
            <v>169</v>
          </cell>
          <cell r="AI670">
            <v>-2</v>
          </cell>
          <cell r="AK670">
            <v>1668707</v>
          </cell>
          <cell r="AL670">
            <v>-282</v>
          </cell>
          <cell r="AM670">
            <v>600784</v>
          </cell>
          <cell r="AN670">
            <v>600799</v>
          </cell>
          <cell r="AO670">
            <v>561438</v>
          </cell>
          <cell r="AP670">
            <v>190445</v>
          </cell>
          <cell r="AQ670">
            <v>169817</v>
          </cell>
          <cell r="AR670">
            <v>115437</v>
          </cell>
          <cell r="AS670">
            <v>30489</v>
          </cell>
        </row>
        <row r="671">
          <cell r="B671" t="str">
            <v>0675</v>
          </cell>
          <cell r="C671" t="str">
            <v>GRAND PRAIRIE ISD</v>
          </cell>
          <cell r="D671">
            <v>102808104</v>
          </cell>
          <cell r="E671">
            <v>98788822</v>
          </cell>
          <cell r="F671">
            <v>151852770</v>
          </cell>
          <cell r="G671">
            <v>55796781</v>
          </cell>
          <cell r="I671">
            <v>415001</v>
          </cell>
          <cell r="J671">
            <v>30649144</v>
          </cell>
          <cell r="K671">
            <v>5939214</v>
          </cell>
          <cell r="L671">
            <v>7068520</v>
          </cell>
          <cell r="M671">
            <v>44071879</v>
          </cell>
          <cell r="O671">
            <v>3430105</v>
          </cell>
          <cell r="P671">
            <v>12665676</v>
          </cell>
          <cell r="Q671">
            <v>4947260</v>
          </cell>
          <cell r="R671">
            <v>634103</v>
          </cell>
          <cell r="S671">
            <v>21677144</v>
          </cell>
          <cell r="U671">
            <v>17513023</v>
          </cell>
          <cell r="V671">
            <v>2698181</v>
          </cell>
          <cell r="W671">
            <v>20211204</v>
          </cell>
          <cell r="AB671">
            <v>1.8677974290000001E-3</v>
          </cell>
          <cell r="AC671">
            <v>1.9004017019999999E-3</v>
          </cell>
          <cell r="AD671">
            <v>1234690</v>
          </cell>
          <cell r="AF671">
            <v>6651635</v>
          </cell>
          <cell r="AG671">
            <v>6650787</v>
          </cell>
          <cell r="AH671">
            <v>848</v>
          </cell>
          <cell r="AI671">
            <v>0</v>
          </cell>
          <cell r="AK671">
            <v>7068520</v>
          </cell>
          <cell r="AL671">
            <v>-634103</v>
          </cell>
          <cell r="AM671">
            <v>2698181</v>
          </cell>
          <cell r="AN671">
            <v>2698271</v>
          </cell>
          <cell r="AO671">
            <v>2503561</v>
          </cell>
          <cell r="AP671">
            <v>575290</v>
          </cell>
          <cell r="AQ671">
            <v>264065</v>
          </cell>
          <cell r="AR671">
            <v>322874</v>
          </cell>
          <cell r="AS671">
            <v>70356</v>
          </cell>
        </row>
        <row r="672">
          <cell r="B672" t="str">
            <v>0676</v>
          </cell>
          <cell r="C672" t="str">
            <v>GRAND SALINE ISD</v>
          </cell>
          <cell r="D672">
            <v>3063638</v>
          </cell>
          <cell r="E672">
            <v>2899578</v>
          </cell>
          <cell r="F672">
            <v>4457073</v>
          </cell>
          <cell r="G672">
            <v>1637707</v>
          </cell>
          <cell r="I672">
            <v>12181</v>
          </cell>
          <cell r="J672">
            <v>899592</v>
          </cell>
          <cell r="K672">
            <v>174324</v>
          </cell>
          <cell r="L672">
            <v>272874</v>
          </cell>
          <cell r="M672">
            <v>1358971</v>
          </cell>
          <cell r="O672">
            <v>100678</v>
          </cell>
          <cell r="P672">
            <v>371754</v>
          </cell>
          <cell r="Q672">
            <v>145208</v>
          </cell>
          <cell r="R672">
            <v>219734</v>
          </cell>
          <cell r="S672">
            <v>837374</v>
          </cell>
          <cell r="U672">
            <v>514030</v>
          </cell>
          <cell r="V672">
            <v>80474</v>
          </cell>
          <cell r="W672">
            <v>594504</v>
          </cell>
          <cell r="AB672">
            <v>5.5659567000000001E-5</v>
          </cell>
          <cell r="AC672">
            <v>5.5779222000000003E-5</v>
          </cell>
          <cell r="AD672">
            <v>4531</v>
          </cell>
          <cell r="AF672">
            <v>195234</v>
          </cell>
          <cell r="AG672">
            <v>195209</v>
          </cell>
          <cell r="AH672">
            <v>25</v>
          </cell>
          <cell r="AI672">
            <v>-2</v>
          </cell>
          <cell r="AK672">
            <v>272874</v>
          </cell>
          <cell r="AL672">
            <v>-219734</v>
          </cell>
          <cell r="AM672">
            <v>80474</v>
          </cell>
          <cell r="AN672">
            <v>80476</v>
          </cell>
          <cell r="AO672">
            <v>70165</v>
          </cell>
          <cell r="AP672">
            <v>-28474</v>
          </cell>
          <cell r="AQ672">
            <v>-39076</v>
          </cell>
          <cell r="AR672">
            <v>-30209</v>
          </cell>
          <cell r="AS672">
            <v>258</v>
          </cell>
        </row>
        <row r="673">
          <cell r="B673" t="str">
            <v>1666</v>
          </cell>
          <cell r="C673" t="str">
            <v>GRANDFALLS ROYALTY ISD</v>
          </cell>
          <cell r="D673">
            <v>659219</v>
          </cell>
          <cell r="E673">
            <v>583275</v>
          </cell>
          <cell r="F673">
            <v>896579</v>
          </cell>
          <cell r="G673">
            <v>329439</v>
          </cell>
          <cell r="I673">
            <v>2450</v>
          </cell>
          <cell r="J673">
            <v>180961</v>
          </cell>
          <cell r="K673">
            <v>35067</v>
          </cell>
          <cell r="L673">
            <v>44659</v>
          </cell>
          <cell r="M673">
            <v>263137</v>
          </cell>
          <cell r="O673">
            <v>20252</v>
          </cell>
          <cell r="P673">
            <v>74781</v>
          </cell>
          <cell r="Q673">
            <v>29210</v>
          </cell>
          <cell r="R673">
            <v>28166</v>
          </cell>
          <cell r="S673">
            <v>152409</v>
          </cell>
          <cell r="U673">
            <v>103401</v>
          </cell>
          <cell r="V673">
            <v>12217</v>
          </cell>
          <cell r="W673">
            <v>115618</v>
          </cell>
          <cell r="AB673">
            <v>1.197656E-5</v>
          </cell>
          <cell r="AC673">
            <v>1.1220470999999999E-5</v>
          </cell>
          <cell r="AD673">
            <v>-28632</v>
          </cell>
          <cell r="AF673">
            <v>39273</v>
          </cell>
          <cell r="AG673">
            <v>39268</v>
          </cell>
          <cell r="AH673">
            <v>5</v>
          </cell>
          <cell r="AI673">
            <v>-2</v>
          </cell>
          <cell r="AK673">
            <v>44659</v>
          </cell>
          <cell r="AL673">
            <v>-28166</v>
          </cell>
          <cell r="AM673">
            <v>12217</v>
          </cell>
          <cell r="AN673">
            <v>12218</v>
          </cell>
          <cell r="AO673">
            <v>11154</v>
          </cell>
          <cell r="AP673">
            <v>236</v>
          </cell>
          <cell r="AQ673">
            <v>-2692</v>
          </cell>
          <cell r="AR673">
            <v>-2794</v>
          </cell>
          <cell r="AS673">
            <v>-1629</v>
          </cell>
        </row>
        <row r="674">
          <cell r="B674" t="str">
            <v>1962</v>
          </cell>
          <cell r="C674" t="str">
            <v>GRANDVIEW HOPKINS ISD</v>
          </cell>
          <cell r="D674">
            <v>113998</v>
          </cell>
          <cell r="E674">
            <v>240837</v>
          </cell>
          <cell r="F674">
            <v>370201</v>
          </cell>
          <cell r="G674">
            <v>136027</v>
          </cell>
          <cell r="I674">
            <v>1012</v>
          </cell>
          <cell r="J674">
            <v>74719</v>
          </cell>
          <cell r="K674">
            <v>14479</v>
          </cell>
          <cell r="L674">
            <v>105883</v>
          </cell>
          <cell r="M674">
            <v>196093</v>
          </cell>
          <cell r="O674">
            <v>8362</v>
          </cell>
          <cell r="P674">
            <v>30878</v>
          </cell>
          <cell r="Q674">
            <v>12061</v>
          </cell>
          <cell r="R674">
            <v>4398</v>
          </cell>
          <cell r="S674">
            <v>55699</v>
          </cell>
          <cell r="U674">
            <v>42695</v>
          </cell>
          <cell r="V674">
            <v>23617</v>
          </cell>
          <cell r="W674">
            <v>66312</v>
          </cell>
          <cell r="AB674">
            <v>2.0710959999999998E-6</v>
          </cell>
          <cell r="AC674">
            <v>4.6329829999999997E-6</v>
          </cell>
          <cell r="AD674">
            <v>97016</v>
          </cell>
          <cell r="AF674">
            <v>16216</v>
          </cell>
          <cell r="AG674">
            <v>16214</v>
          </cell>
          <cell r="AH674">
            <v>2</v>
          </cell>
          <cell r="AI674">
            <v>2</v>
          </cell>
          <cell r="AK674">
            <v>105883</v>
          </cell>
          <cell r="AL674">
            <v>-4398</v>
          </cell>
          <cell r="AM674">
            <v>23617</v>
          </cell>
          <cell r="AN674">
            <v>23617</v>
          </cell>
          <cell r="AO674">
            <v>23126</v>
          </cell>
          <cell r="AP674">
            <v>18233</v>
          </cell>
          <cell r="AQ674">
            <v>16352</v>
          </cell>
          <cell r="AR674">
            <v>14631</v>
          </cell>
          <cell r="AS674">
            <v>5526</v>
          </cell>
        </row>
        <row r="675">
          <cell r="B675" t="str">
            <v>0677</v>
          </cell>
          <cell r="C675" t="str">
            <v>GRANDVIEW ISD</v>
          </cell>
          <cell r="D675">
            <v>2780235</v>
          </cell>
          <cell r="E675">
            <v>2618523</v>
          </cell>
          <cell r="F675">
            <v>4025050</v>
          </cell>
          <cell r="G675">
            <v>1478964</v>
          </cell>
          <cell r="I675">
            <v>11000</v>
          </cell>
          <cell r="J675">
            <v>812394</v>
          </cell>
          <cell r="K675">
            <v>157426</v>
          </cell>
          <cell r="L675">
            <v>200684</v>
          </cell>
          <cell r="M675">
            <v>1181504</v>
          </cell>
          <cell r="O675">
            <v>90919</v>
          </cell>
          <cell r="P675">
            <v>335720</v>
          </cell>
          <cell r="Q675">
            <v>131133</v>
          </cell>
          <cell r="R675">
            <v>79896</v>
          </cell>
          <cell r="S675">
            <v>637668</v>
          </cell>
          <cell r="U675">
            <v>464205</v>
          </cell>
          <cell r="V675">
            <v>83562</v>
          </cell>
          <cell r="W675">
            <v>547767</v>
          </cell>
          <cell r="AB675">
            <v>5.0510767999999997E-5</v>
          </cell>
          <cell r="AC675">
            <v>5.0372550999999999E-5</v>
          </cell>
          <cell r="AD675">
            <v>-5234</v>
          </cell>
          <cell r="AF675">
            <v>176310</v>
          </cell>
          <cell r="AG675">
            <v>176288</v>
          </cell>
          <cell r="AH675">
            <v>22</v>
          </cell>
          <cell r="AI675">
            <v>2</v>
          </cell>
          <cell r="AK675">
            <v>200684</v>
          </cell>
          <cell r="AL675">
            <v>-79896</v>
          </cell>
          <cell r="AM675">
            <v>83562</v>
          </cell>
          <cell r="AN675">
            <v>83567</v>
          </cell>
          <cell r="AO675">
            <v>74278</v>
          </cell>
          <cell r="AP675">
            <v>-13884</v>
          </cell>
          <cell r="AQ675">
            <v>-16493</v>
          </cell>
          <cell r="AR675">
            <v>-6384</v>
          </cell>
          <cell r="AS675">
            <v>-296</v>
          </cell>
        </row>
        <row r="676">
          <cell r="B676" t="str">
            <v>0678</v>
          </cell>
          <cell r="C676" t="str">
            <v>GRANGER ISD</v>
          </cell>
          <cell r="D676">
            <v>1201107</v>
          </cell>
          <cell r="E676">
            <v>1221368</v>
          </cell>
          <cell r="F676">
            <v>1877421</v>
          </cell>
          <cell r="G676">
            <v>689839</v>
          </cell>
          <cell r="I676">
            <v>5131</v>
          </cell>
          <cell r="J676">
            <v>378928</v>
          </cell>
          <cell r="K676">
            <v>73429</v>
          </cell>
          <cell r="L676">
            <v>174810</v>
          </cell>
          <cell r="M676">
            <v>632298</v>
          </cell>
          <cell r="O676">
            <v>42408</v>
          </cell>
          <cell r="P676">
            <v>156591</v>
          </cell>
          <cell r="Q676">
            <v>61165</v>
          </cell>
          <cell r="R676">
            <v>33618</v>
          </cell>
          <cell r="S676">
            <v>293782</v>
          </cell>
          <cell r="U676">
            <v>216521</v>
          </cell>
          <cell r="V676">
            <v>46396</v>
          </cell>
          <cell r="W676">
            <v>262917</v>
          </cell>
          <cell r="AB676">
            <v>2.1821467000000001E-5</v>
          </cell>
          <cell r="AC676">
            <v>2.3495476999999999E-5</v>
          </cell>
          <cell r="AD676">
            <v>63393</v>
          </cell>
          <cell r="AF676">
            <v>82237</v>
          </cell>
          <cell r="AG676">
            <v>82227</v>
          </cell>
          <cell r="AH676">
            <v>10</v>
          </cell>
          <cell r="AI676">
            <v>1</v>
          </cell>
          <cell r="AK676">
            <v>174810</v>
          </cell>
          <cell r="AL676">
            <v>-33618</v>
          </cell>
          <cell r="AM676">
            <v>46396</v>
          </cell>
          <cell r="AN676">
            <v>46395</v>
          </cell>
          <cell r="AO676">
            <v>43650</v>
          </cell>
          <cell r="AP676">
            <v>16522</v>
          </cell>
          <cell r="AQ676">
            <v>14007</v>
          </cell>
          <cell r="AR676">
            <v>17010</v>
          </cell>
          <cell r="AS676">
            <v>3608</v>
          </cell>
        </row>
        <row r="677">
          <cell r="B677" t="str">
            <v>1904</v>
          </cell>
          <cell r="C677" t="str">
            <v>GRAPE CREEK ISD</v>
          </cell>
          <cell r="D677">
            <v>2904625</v>
          </cell>
          <cell r="E677">
            <v>2763343</v>
          </cell>
          <cell r="F677">
            <v>4247659</v>
          </cell>
          <cell r="G677">
            <v>1560760</v>
          </cell>
          <cell r="I677">
            <v>11609</v>
          </cell>
          <cell r="J677">
            <v>857325</v>
          </cell>
          <cell r="K677">
            <v>166133</v>
          </cell>
          <cell r="L677">
            <v>291676</v>
          </cell>
          <cell r="M677">
            <v>1326743</v>
          </cell>
          <cell r="O677">
            <v>95948</v>
          </cell>
          <cell r="P677">
            <v>354287</v>
          </cell>
          <cell r="Q677">
            <v>138386</v>
          </cell>
          <cell r="R677">
            <v>28</v>
          </cell>
          <cell r="S677">
            <v>588649</v>
          </cell>
          <cell r="U677">
            <v>489878</v>
          </cell>
          <cell r="V677">
            <v>120985</v>
          </cell>
          <cell r="W677">
            <v>610863</v>
          </cell>
          <cell r="AB677">
            <v>5.2770659000000001E-5</v>
          </cell>
          <cell r="AC677">
            <v>5.3158455E-5</v>
          </cell>
          <cell r="AD677">
            <v>14685</v>
          </cell>
          <cell r="AF677">
            <v>186061</v>
          </cell>
          <cell r="AG677">
            <v>186037</v>
          </cell>
          <cell r="AH677">
            <v>24</v>
          </cell>
          <cell r="AI677">
            <v>0</v>
          </cell>
          <cell r="AK677">
            <v>291676</v>
          </cell>
          <cell r="AL677">
            <v>-28</v>
          </cell>
          <cell r="AM677">
            <v>120985</v>
          </cell>
          <cell r="AN677">
            <v>120989</v>
          </cell>
          <cell r="AO677">
            <v>112421</v>
          </cell>
          <cell r="AP677">
            <v>29367</v>
          </cell>
          <cell r="AQ677">
            <v>17808</v>
          </cell>
          <cell r="AR677">
            <v>10226</v>
          </cell>
          <cell r="AS677">
            <v>837</v>
          </cell>
        </row>
        <row r="678">
          <cell r="B678" t="str">
            <v>0679</v>
          </cell>
          <cell r="C678" t="str">
            <v>GRAPELAND ISD</v>
          </cell>
          <cell r="D678">
            <v>1359580</v>
          </cell>
          <cell r="E678">
            <v>1415719</v>
          </cell>
          <cell r="F678">
            <v>2176166</v>
          </cell>
          <cell r="G678">
            <v>799610</v>
          </cell>
          <cell r="I678">
            <v>5947</v>
          </cell>
          <cell r="J678">
            <v>439226</v>
          </cell>
          <cell r="K678">
            <v>85113</v>
          </cell>
          <cell r="L678">
            <v>198246</v>
          </cell>
          <cell r="M678">
            <v>728532</v>
          </cell>
          <cell r="O678">
            <v>49156</v>
          </cell>
          <cell r="P678">
            <v>181509</v>
          </cell>
          <cell r="Q678">
            <v>70898</v>
          </cell>
          <cell r="R678">
            <v>99835</v>
          </cell>
          <cell r="S678">
            <v>401398</v>
          </cell>
          <cell r="U678">
            <v>250975</v>
          </cell>
          <cell r="V678">
            <v>53770</v>
          </cell>
          <cell r="W678">
            <v>304745</v>
          </cell>
          <cell r="AB678">
            <v>2.4700579000000001E-5</v>
          </cell>
          <cell r="AC678">
            <v>2.7234205000000001E-5</v>
          </cell>
          <cell r="AD678">
            <v>95946</v>
          </cell>
          <cell r="AF678">
            <v>95323</v>
          </cell>
          <cell r="AG678">
            <v>95311</v>
          </cell>
          <cell r="AH678">
            <v>12</v>
          </cell>
          <cell r="AI678">
            <v>0</v>
          </cell>
          <cell r="AK678">
            <v>198246</v>
          </cell>
          <cell r="AL678">
            <v>-99835</v>
          </cell>
          <cell r="AM678">
            <v>53770</v>
          </cell>
          <cell r="AN678">
            <v>53771</v>
          </cell>
          <cell r="AO678">
            <v>48231</v>
          </cell>
          <cell r="AP678">
            <v>-4017</v>
          </cell>
          <cell r="AQ678">
            <v>-6072</v>
          </cell>
          <cell r="AR678">
            <v>1032</v>
          </cell>
          <cell r="AS678">
            <v>5466</v>
          </cell>
        </row>
        <row r="679">
          <cell r="B679" t="str">
            <v>0680</v>
          </cell>
          <cell r="C679" t="str">
            <v>GRAPEVINE COLLEYVILLE</v>
          </cell>
          <cell r="D679">
            <v>40366792</v>
          </cell>
          <cell r="E679">
            <v>42889132</v>
          </cell>
          <cell r="F679">
            <v>65926827</v>
          </cell>
          <cell r="G679">
            <v>24224153</v>
          </cell>
          <cell r="I679">
            <v>180173</v>
          </cell>
          <cell r="J679">
            <v>13306315</v>
          </cell>
          <cell r="K679">
            <v>2578508</v>
          </cell>
          <cell r="L679">
            <v>5512990</v>
          </cell>
          <cell r="M679">
            <v>21577986</v>
          </cell>
          <cell r="O679">
            <v>1489179</v>
          </cell>
          <cell r="P679">
            <v>5498799</v>
          </cell>
          <cell r="Q679">
            <v>2147851</v>
          </cell>
          <cell r="R679">
            <v>795980</v>
          </cell>
          <cell r="S679">
            <v>9931809</v>
          </cell>
          <cell r="U679">
            <v>7603273</v>
          </cell>
          <cell r="V679">
            <v>1580706</v>
          </cell>
          <cell r="W679">
            <v>9183979</v>
          </cell>
          <cell r="AB679">
            <v>7.3337593900000002E-4</v>
          </cell>
          <cell r="AC679">
            <v>8.2505873200000004E-4</v>
          </cell>
          <cell r="AD679">
            <v>3471934</v>
          </cell>
          <cell r="AF679">
            <v>2887805</v>
          </cell>
          <cell r="AG679">
            <v>2887437</v>
          </cell>
          <cell r="AH679">
            <v>368</v>
          </cell>
          <cell r="AI679">
            <v>-2</v>
          </cell>
          <cell r="AK679">
            <v>5512990</v>
          </cell>
          <cell r="AL679">
            <v>-795980</v>
          </cell>
          <cell r="AM679">
            <v>1580706</v>
          </cell>
          <cell r="AN679">
            <v>1580742</v>
          </cell>
          <cell r="AO679">
            <v>1456711</v>
          </cell>
          <cell r="AP679">
            <v>356367</v>
          </cell>
          <cell r="AQ679">
            <v>559280</v>
          </cell>
          <cell r="AR679">
            <v>566182</v>
          </cell>
          <cell r="AS679">
            <v>197728</v>
          </cell>
        </row>
        <row r="680">
          <cell r="B680" t="str">
            <v>0682</v>
          </cell>
          <cell r="C680" t="str">
            <v>GREENVILLE ISD</v>
          </cell>
          <cell r="D680">
            <v>15193602</v>
          </cell>
          <cell r="E680">
            <v>14613751</v>
          </cell>
          <cell r="F680">
            <v>22463458</v>
          </cell>
          <cell r="G680">
            <v>8253973</v>
          </cell>
          <cell r="I680">
            <v>61391</v>
          </cell>
          <cell r="J680">
            <v>4533903</v>
          </cell>
          <cell r="K680">
            <v>878583</v>
          </cell>
          <cell r="L680">
            <v>1087368</v>
          </cell>
          <cell r="M680">
            <v>6561245</v>
          </cell>
          <cell r="O680">
            <v>507413</v>
          </cell>
          <cell r="P680">
            <v>1873623</v>
          </cell>
          <cell r="Q680">
            <v>731844</v>
          </cell>
          <cell r="R680">
            <v>326843</v>
          </cell>
          <cell r="S680">
            <v>3439723</v>
          </cell>
          <cell r="U680">
            <v>2590687</v>
          </cell>
          <cell r="V680">
            <v>415895</v>
          </cell>
          <cell r="W680">
            <v>3006582</v>
          </cell>
          <cell r="AB680">
            <v>2.7603438200000003E-4</v>
          </cell>
          <cell r="AC680">
            <v>2.8112489100000002E-4</v>
          </cell>
          <cell r="AD680">
            <v>192772</v>
          </cell>
          <cell r="AF680">
            <v>983971</v>
          </cell>
          <cell r="AG680">
            <v>983846</v>
          </cell>
          <cell r="AH680">
            <v>125</v>
          </cell>
          <cell r="AI680">
            <v>2</v>
          </cell>
          <cell r="AK680">
            <v>1087368</v>
          </cell>
          <cell r="AL680">
            <v>-326843</v>
          </cell>
          <cell r="AM680">
            <v>415895</v>
          </cell>
          <cell r="AN680">
            <v>415909</v>
          </cell>
          <cell r="AO680">
            <v>378193</v>
          </cell>
          <cell r="AP680">
            <v>10727</v>
          </cell>
          <cell r="AQ680">
            <v>-39625</v>
          </cell>
          <cell r="AR680">
            <v>-15664</v>
          </cell>
          <cell r="AS680">
            <v>10985</v>
          </cell>
        </row>
        <row r="681">
          <cell r="B681" t="str">
            <v>1630</v>
          </cell>
          <cell r="C681" t="str">
            <v>GREENWOOD ISD</v>
          </cell>
          <cell r="D681">
            <v>6133942</v>
          </cell>
          <cell r="E681">
            <v>5977423</v>
          </cell>
          <cell r="F681">
            <v>9188167</v>
          </cell>
          <cell r="G681">
            <v>3376100</v>
          </cell>
          <cell r="I681">
            <v>25111</v>
          </cell>
          <cell r="J681">
            <v>1854490</v>
          </cell>
          <cell r="K681">
            <v>359364</v>
          </cell>
          <cell r="L681">
            <v>878521</v>
          </cell>
          <cell r="M681">
            <v>3117486</v>
          </cell>
          <cell r="O681">
            <v>207546</v>
          </cell>
          <cell r="P681">
            <v>766363</v>
          </cell>
          <cell r="Q681">
            <v>299344</v>
          </cell>
          <cell r="R681">
            <v>1063</v>
          </cell>
          <cell r="S681">
            <v>1274316</v>
          </cell>
          <cell r="U681">
            <v>1059662</v>
          </cell>
          <cell r="V681">
            <v>287620</v>
          </cell>
          <cell r="W681">
            <v>1347282</v>
          </cell>
          <cell r="AB681">
            <v>1.1144024700000001E-4</v>
          </cell>
          <cell r="AC681">
            <v>1.1498775499999999E-4</v>
          </cell>
          <cell r="AD681">
            <v>134340</v>
          </cell>
          <cell r="AF681">
            <v>402471</v>
          </cell>
          <cell r="AG681">
            <v>402420</v>
          </cell>
          <cell r="AH681">
            <v>51</v>
          </cell>
          <cell r="AI681">
            <v>0</v>
          </cell>
          <cell r="AK681">
            <v>878521</v>
          </cell>
          <cell r="AL681">
            <v>-1063</v>
          </cell>
          <cell r="AM681">
            <v>287620</v>
          </cell>
          <cell r="AN681">
            <v>287622</v>
          </cell>
          <cell r="AO681">
            <v>273444</v>
          </cell>
          <cell r="AP681">
            <v>141115</v>
          </cell>
          <cell r="AQ681">
            <v>121010</v>
          </cell>
          <cell r="AR681">
            <v>46614</v>
          </cell>
          <cell r="AS681">
            <v>7653</v>
          </cell>
        </row>
        <row r="682">
          <cell r="B682" t="str">
            <v>0683</v>
          </cell>
          <cell r="C682" t="str">
            <v>GREGORY-PORTLAND ISD</v>
          </cell>
          <cell r="D682">
            <v>13497387</v>
          </cell>
          <cell r="E682">
            <v>14466094</v>
          </cell>
          <cell r="F682">
            <v>22236488</v>
          </cell>
          <cell r="G682">
            <v>8170575</v>
          </cell>
          <cell r="I682">
            <v>60771</v>
          </cell>
          <cell r="J682">
            <v>4488093</v>
          </cell>
          <cell r="K682">
            <v>869706</v>
          </cell>
          <cell r="L682">
            <v>3076283</v>
          </cell>
          <cell r="M682">
            <v>8494853</v>
          </cell>
          <cell r="O682">
            <v>502286</v>
          </cell>
          <cell r="P682">
            <v>1854692</v>
          </cell>
          <cell r="Q682">
            <v>724450</v>
          </cell>
          <cell r="R682">
            <v>118</v>
          </cell>
          <cell r="S682">
            <v>3081546</v>
          </cell>
          <cell r="U682">
            <v>2564511</v>
          </cell>
          <cell r="V682">
            <v>865331</v>
          </cell>
          <cell r="W682">
            <v>3429842</v>
          </cell>
          <cell r="AB682">
            <v>2.4521788E-4</v>
          </cell>
          <cell r="AC682">
            <v>2.7828441700000002E-4</v>
          </cell>
          <cell r="AD682">
            <v>1252196</v>
          </cell>
          <cell r="AF682">
            <v>974029</v>
          </cell>
          <cell r="AG682">
            <v>973905</v>
          </cell>
          <cell r="AH682">
            <v>124</v>
          </cell>
          <cell r="AI682">
            <v>0</v>
          </cell>
          <cell r="AK682">
            <v>3076283</v>
          </cell>
          <cell r="AL682">
            <v>-118</v>
          </cell>
          <cell r="AM682">
            <v>865331</v>
          </cell>
          <cell r="AN682">
            <v>865337</v>
          </cell>
          <cell r="AO682">
            <v>833568</v>
          </cell>
          <cell r="AP682">
            <v>520647</v>
          </cell>
          <cell r="AQ682">
            <v>450524</v>
          </cell>
          <cell r="AR682">
            <v>334773</v>
          </cell>
          <cell r="AS682">
            <v>71316</v>
          </cell>
        </row>
        <row r="683">
          <cell r="B683" t="str">
            <v>0684</v>
          </cell>
          <cell r="C683" t="str">
            <v>GROESBECK ISD</v>
          </cell>
          <cell r="D683">
            <v>5386475</v>
          </cell>
          <cell r="E683">
            <v>4822888</v>
          </cell>
          <cell r="F683">
            <v>7413479</v>
          </cell>
          <cell r="G683">
            <v>2724009</v>
          </cell>
          <cell r="I683">
            <v>20260</v>
          </cell>
          <cell r="J683">
            <v>1496297</v>
          </cell>
          <cell r="K683">
            <v>289953</v>
          </cell>
          <cell r="L683">
            <v>370135</v>
          </cell>
          <cell r="M683">
            <v>2176645</v>
          </cell>
          <cell r="O683">
            <v>167458</v>
          </cell>
          <cell r="P683">
            <v>618341</v>
          </cell>
          <cell r="Q683">
            <v>241526</v>
          </cell>
          <cell r="R683">
            <v>346965</v>
          </cell>
          <cell r="S683">
            <v>1374290</v>
          </cell>
          <cell r="U683">
            <v>854989</v>
          </cell>
          <cell r="V683">
            <v>105340</v>
          </cell>
          <cell r="W683">
            <v>960329</v>
          </cell>
          <cell r="AB683">
            <v>9.7860421E-5</v>
          </cell>
          <cell r="AC683">
            <v>9.2777948000000003E-5</v>
          </cell>
          <cell r="AD683">
            <v>-192468</v>
          </cell>
          <cell r="AF683">
            <v>324734</v>
          </cell>
          <cell r="AG683">
            <v>324693</v>
          </cell>
          <cell r="AH683">
            <v>41</v>
          </cell>
          <cell r="AI683">
            <v>1</v>
          </cell>
          <cell r="AK683">
            <v>370135</v>
          </cell>
          <cell r="AL683">
            <v>-346965</v>
          </cell>
          <cell r="AM683">
            <v>105340</v>
          </cell>
          <cell r="AN683">
            <v>105342</v>
          </cell>
          <cell r="AO683">
            <v>90920</v>
          </cell>
          <cell r="AP683">
            <v>-50909</v>
          </cell>
          <cell r="AQ683">
            <v>-68489</v>
          </cell>
          <cell r="AR683">
            <v>-42738</v>
          </cell>
          <cell r="AS683">
            <v>-10956</v>
          </cell>
        </row>
        <row r="684">
          <cell r="B684" t="str">
            <v>0685</v>
          </cell>
          <cell r="C684" t="str">
            <v>GROOM ISD</v>
          </cell>
          <cell r="D684">
            <v>372859</v>
          </cell>
          <cell r="E684">
            <v>409628</v>
          </cell>
          <cell r="F684">
            <v>629657</v>
          </cell>
          <cell r="G684">
            <v>231361</v>
          </cell>
          <cell r="I684">
            <v>1721</v>
          </cell>
          <cell r="J684">
            <v>127087</v>
          </cell>
          <cell r="K684">
            <v>24627</v>
          </cell>
          <cell r="L684">
            <v>94656</v>
          </cell>
          <cell r="M684">
            <v>248091</v>
          </cell>
          <cell r="O684">
            <v>14223</v>
          </cell>
          <cell r="P684">
            <v>52518</v>
          </cell>
          <cell r="Q684">
            <v>20514</v>
          </cell>
          <cell r="R684">
            <v>9846</v>
          </cell>
          <cell r="S684">
            <v>97101</v>
          </cell>
          <cell r="U684">
            <v>72618</v>
          </cell>
          <cell r="V684">
            <v>30275</v>
          </cell>
          <cell r="W684">
            <v>102893</v>
          </cell>
          <cell r="AB684">
            <v>6.7740319999999999E-6</v>
          </cell>
          <cell r="AC684">
            <v>7.8800140000000007E-6</v>
          </cell>
          <cell r="AD684">
            <v>41882</v>
          </cell>
          <cell r="AF684">
            <v>27581</v>
          </cell>
          <cell r="AG684">
            <v>27577</v>
          </cell>
          <cell r="AH684">
            <v>4</v>
          </cell>
          <cell r="AI684">
            <v>0</v>
          </cell>
          <cell r="AK684">
            <v>94656</v>
          </cell>
          <cell r="AL684">
            <v>-9846</v>
          </cell>
          <cell r="AM684">
            <v>30275</v>
          </cell>
          <cell r="AN684">
            <v>30276</v>
          </cell>
          <cell r="AO684">
            <v>28555</v>
          </cell>
          <cell r="AP684">
            <v>11435</v>
          </cell>
          <cell r="AQ684">
            <v>6958</v>
          </cell>
          <cell r="AR684">
            <v>5198</v>
          </cell>
          <cell r="AS684">
            <v>2388</v>
          </cell>
        </row>
        <row r="685">
          <cell r="B685" t="str">
            <v>0686</v>
          </cell>
          <cell r="C685" t="str">
            <v>GROVETON ISD</v>
          </cell>
          <cell r="D685">
            <v>3322123</v>
          </cell>
          <cell r="E685">
            <v>3392658</v>
          </cell>
          <cell r="F685">
            <v>5215009</v>
          </cell>
          <cell r="G685">
            <v>1916203</v>
          </cell>
          <cell r="I685">
            <v>14252</v>
          </cell>
          <cell r="J685">
            <v>1052569</v>
          </cell>
          <cell r="K685">
            <v>203968</v>
          </cell>
          <cell r="L685">
            <v>415644</v>
          </cell>
          <cell r="M685">
            <v>1686433</v>
          </cell>
          <cell r="O685">
            <v>117798</v>
          </cell>
          <cell r="P685">
            <v>434971</v>
          </cell>
          <cell r="Q685">
            <v>169901</v>
          </cell>
          <cell r="R685">
            <v>24773</v>
          </cell>
          <cell r="S685">
            <v>747443</v>
          </cell>
          <cell r="U685">
            <v>601442</v>
          </cell>
          <cell r="V685">
            <v>141071</v>
          </cell>
          <cell r="W685">
            <v>742513</v>
          </cell>
          <cell r="AB685">
            <v>6.0355675E-5</v>
          </cell>
          <cell r="AC685">
            <v>6.5264610000000006E-5</v>
          </cell>
          <cell r="AD685">
            <v>185896</v>
          </cell>
          <cell r="AF685">
            <v>228434</v>
          </cell>
          <cell r="AG685">
            <v>228405</v>
          </cell>
          <cell r="AH685">
            <v>29</v>
          </cell>
          <cell r="AI685">
            <v>-3</v>
          </cell>
          <cell r="AK685">
            <v>415644</v>
          </cell>
          <cell r="AL685">
            <v>-24773</v>
          </cell>
          <cell r="AM685">
            <v>141071</v>
          </cell>
          <cell r="AN685">
            <v>141072</v>
          </cell>
          <cell r="AO685">
            <v>133165</v>
          </cell>
          <cell r="AP685">
            <v>51155</v>
          </cell>
          <cell r="AQ685">
            <v>25118</v>
          </cell>
          <cell r="AR685">
            <v>29771</v>
          </cell>
          <cell r="AS685">
            <v>10590</v>
          </cell>
        </row>
        <row r="686">
          <cell r="B686" t="str">
            <v>0687</v>
          </cell>
          <cell r="C686" t="str">
            <v>GRUVER ISD</v>
          </cell>
          <cell r="D686">
            <v>1376344</v>
          </cell>
          <cell r="E686">
            <v>1290890</v>
          </cell>
          <cell r="F686">
            <v>1984285</v>
          </cell>
          <cell r="G686">
            <v>729106</v>
          </cell>
          <cell r="I686">
            <v>5423</v>
          </cell>
          <cell r="J686">
            <v>400497</v>
          </cell>
          <cell r="K686">
            <v>77609</v>
          </cell>
          <cell r="L686">
            <v>208416</v>
          </cell>
          <cell r="M686">
            <v>691945</v>
          </cell>
          <cell r="O686">
            <v>44822</v>
          </cell>
          <cell r="P686">
            <v>165504</v>
          </cell>
          <cell r="Q686">
            <v>64647</v>
          </cell>
          <cell r="R686">
            <v>47077</v>
          </cell>
          <cell r="S686">
            <v>322050</v>
          </cell>
          <cell r="U686">
            <v>228846</v>
          </cell>
          <cell r="V686">
            <v>65357</v>
          </cell>
          <cell r="W686">
            <v>294203</v>
          </cell>
          <cell r="AB686">
            <v>2.5005143E-5</v>
          </cell>
          <cell r="AC686">
            <v>2.4832858999999999E-5</v>
          </cell>
          <cell r="AD686">
            <v>-6524</v>
          </cell>
          <cell r="AF686">
            <v>86918</v>
          </cell>
          <cell r="AG686">
            <v>86907</v>
          </cell>
          <cell r="AH686">
            <v>11</v>
          </cell>
          <cell r="AI686">
            <v>0</v>
          </cell>
          <cell r="AK686">
            <v>208416</v>
          </cell>
          <cell r="AL686">
            <v>-47077</v>
          </cell>
          <cell r="AM686">
            <v>65357</v>
          </cell>
          <cell r="AN686">
            <v>65356</v>
          </cell>
          <cell r="AO686">
            <v>59709</v>
          </cell>
          <cell r="AP686">
            <v>8632</v>
          </cell>
          <cell r="AQ686">
            <v>15299</v>
          </cell>
          <cell r="AR686">
            <v>12712</v>
          </cell>
          <cell r="AS686">
            <v>-369</v>
          </cell>
        </row>
        <row r="687">
          <cell r="B687" t="str">
            <v>1931</v>
          </cell>
          <cell r="C687" t="str">
            <v>GUNTER ISD</v>
          </cell>
          <cell r="D687">
            <v>5581695</v>
          </cell>
          <cell r="E687">
            <v>5574122</v>
          </cell>
          <cell r="F687">
            <v>8568235</v>
          </cell>
          <cell r="G687">
            <v>3148312</v>
          </cell>
          <cell r="I687">
            <v>23416</v>
          </cell>
          <cell r="J687">
            <v>1729366</v>
          </cell>
          <cell r="K687">
            <v>335118</v>
          </cell>
          <cell r="L687">
            <v>567499</v>
          </cell>
          <cell r="M687">
            <v>2655399</v>
          </cell>
          <cell r="O687">
            <v>193542</v>
          </cell>
          <cell r="P687">
            <v>714656</v>
          </cell>
          <cell r="Q687">
            <v>279147</v>
          </cell>
          <cell r="R687">
            <v>7828</v>
          </cell>
          <cell r="S687">
            <v>1195173</v>
          </cell>
          <cell r="U687">
            <v>988166</v>
          </cell>
          <cell r="V687">
            <v>178512</v>
          </cell>
          <cell r="W687">
            <v>1166678</v>
          </cell>
          <cell r="AB687">
            <v>1.0140714E-4</v>
          </cell>
          <cell r="AC687">
            <v>1.0722945E-4</v>
          </cell>
          <cell r="AD687">
            <v>220485</v>
          </cell>
          <cell r="AF687">
            <v>375316</v>
          </cell>
          <cell r="AG687">
            <v>375268</v>
          </cell>
          <cell r="AH687">
            <v>48</v>
          </cell>
          <cell r="AI687">
            <v>0</v>
          </cell>
          <cell r="AK687">
            <v>567499</v>
          </cell>
          <cell r="AL687">
            <v>-7828</v>
          </cell>
          <cell r="AM687">
            <v>178512</v>
          </cell>
          <cell r="AN687">
            <v>178516</v>
          </cell>
          <cell r="AO687">
            <v>169551</v>
          </cell>
          <cell r="AP687">
            <v>80425</v>
          </cell>
          <cell r="AQ687">
            <v>63827</v>
          </cell>
          <cell r="AR687">
            <v>54791</v>
          </cell>
          <cell r="AS687">
            <v>12561</v>
          </cell>
        </row>
        <row r="688">
          <cell r="B688" t="str">
            <v>0689</v>
          </cell>
          <cell r="C688" t="str">
            <v>GUSTINE ISD</v>
          </cell>
          <cell r="D688">
            <v>515778</v>
          </cell>
          <cell r="E688">
            <v>601305</v>
          </cell>
          <cell r="F688">
            <v>924294</v>
          </cell>
          <cell r="G688">
            <v>339622</v>
          </cell>
          <cell r="I688">
            <v>2526</v>
          </cell>
          <cell r="J688">
            <v>186554</v>
          </cell>
          <cell r="K688">
            <v>36151</v>
          </cell>
          <cell r="L688">
            <v>115168</v>
          </cell>
          <cell r="M688">
            <v>340399</v>
          </cell>
          <cell r="O688">
            <v>20878</v>
          </cell>
          <cell r="P688">
            <v>77093</v>
          </cell>
          <cell r="Q688">
            <v>30113</v>
          </cell>
          <cell r="R688">
            <v>21107</v>
          </cell>
          <cell r="S688">
            <v>149191</v>
          </cell>
          <cell r="U688">
            <v>106598</v>
          </cell>
          <cell r="V688">
            <v>29758</v>
          </cell>
          <cell r="W688">
            <v>136356</v>
          </cell>
          <cell r="AB688">
            <v>9.3705460000000003E-6</v>
          </cell>
          <cell r="AC688">
            <v>1.1567316000000001E-5</v>
          </cell>
          <cell r="AD688">
            <v>83189</v>
          </cell>
          <cell r="AF688">
            <v>40487</v>
          </cell>
          <cell r="AG688">
            <v>40482</v>
          </cell>
          <cell r="AH688">
            <v>5</v>
          </cell>
          <cell r="AI688">
            <v>1</v>
          </cell>
          <cell r="AK688">
            <v>115168</v>
          </cell>
          <cell r="AL688">
            <v>-21107</v>
          </cell>
          <cell r="AM688">
            <v>29758</v>
          </cell>
          <cell r="AN688">
            <v>29755</v>
          </cell>
          <cell r="AO688">
            <v>27793</v>
          </cell>
          <cell r="AP688">
            <v>9940</v>
          </cell>
          <cell r="AQ688">
            <v>10979</v>
          </cell>
          <cell r="AR688">
            <v>10855</v>
          </cell>
          <cell r="AS688">
            <v>4739</v>
          </cell>
        </row>
        <row r="689">
          <cell r="B689" t="str">
            <v>0174</v>
          </cell>
          <cell r="C689" t="str">
            <v>GUTHRIE CSD</v>
          </cell>
          <cell r="D689">
            <v>692371</v>
          </cell>
          <cell r="E689">
            <v>666594</v>
          </cell>
          <cell r="F689">
            <v>1024652</v>
          </cell>
          <cell r="G689">
            <v>376498</v>
          </cell>
          <cell r="I689">
            <v>2800</v>
          </cell>
          <cell r="J689">
            <v>206810</v>
          </cell>
          <cell r="K689">
            <v>40076</v>
          </cell>
          <cell r="L689">
            <v>59963</v>
          </cell>
          <cell r="M689">
            <v>309649</v>
          </cell>
          <cell r="O689">
            <v>23145</v>
          </cell>
          <cell r="P689">
            <v>85464</v>
          </cell>
          <cell r="Q689">
            <v>33382</v>
          </cell>
          <cell r="R689">
            <v>21558</v>
          </cell>
          <cell r="S689">
            <v>163549</v>
          </cell>
          <cell r="U689">
            <v>118172</v>
          </cell>
          <cell r="V689">
            <v>22012</v>
          </cell>
          <cell r="W689">
            <v>140184</v>
          </cell>
          <cell r="AB689">
            <v>1.2578861000000001E-5</v>
          </cell>
          <cell r="AC689">
            <v>1.2823272999999999E-5</v>
          </cell>
          <cell r="AD689">
            <v>9256</v>
          </cell>
          <cell r="AF689">
            <v>44883</v>
          </cell>
          <cell r="AG689">
            <v>44877</v>
          </cell>
          <cell r="AH689">
            <v>6</v>
          </cell>
          <cell r="AI689">
            <v>0</v>
          </cell>
          <cell r="AK689">
            <v>59963</v>
          </cell>
          <cell r="AL689">
            <v>-21558</v>
          </cell>
          <cell r="AM689">
            <v>22012</v>
          </cell>
          <cell r="AN689">
            <v>22011</v>
          </cell>
          <cell r="AO689">
            <v>19838</v>
          </cell>
          <cell r="AP689">
            <v>-1222</v>
          </cell>
          <cell r="AQ689">
            <v>-2981</v>
          </cell>
          <cell r="AR689">
            <v>233</v>
          </cell>
          <cell r="AS689">
            <v>526</v>
          </cell>
        </row>
        <row r="690">
          <cell r="B690" t="str">
            <v>0690</v>
          </cell>
          <cell r="C690" t="str">
            <v>HALE CENTER ISD</v>
          </cell>
          <cell r="D690">
            <v>1912513</v>
          </cell>
          <cell r="E690">
            <v>1748370</v>
          </cell>
          <cell r="F690">
            <v>2687499</v>
          </cell>
          <cell r="G690">
            <v>987494</v>
          </cell>
          <cell r="I690">
            <v>7345</v>
          </cell>
          <cell r="J690">
            <v>542430</v>
          </cell>
          <cell r="K690">
            <v>105113</v>
          </cell>
          <cell r="L690">
            <v>320644</v>
          </cell>
          <cell r="M690">
            <v>975532</v>
          </cell>
          <cell r="O690">
            <v>60706</v>
          </cell>
          <cell r="P690">
            <v>224158</v>
          </cell>
          <cell r="Q690">
            <v>87557</v>
          </cell>
          <cell r="R690">
            <v>73756</v>
          </cell>
          <cell r="S690">
            <v>446177</v>
          </cell>
          <cell r="U690">
            <v>309946</v>
          </cell>
          <cell r="V690">
            <v>104070</v>
          </cell>
          <cell r="W690">
            <v>414016</v>
          </cell>
          <cell r="AB690">
            <v>3.4746153000000001E-5</v>
          </cell>
          <cell r="AC690">
            <v>3.3633412999999998E-5</v>
          </cell>
          <cell r="AD690">
            <v>-42138</v>
          </cell>
          <cell r="AF690">
            <v>117721</v>
          </cell>
          <cell r="AG690">
            <v>117706</v>
          </cell>
          <cell r="AH690">
            <v>15</v>
          </cell>
          <cell r="AI690">
            <v>-1</v>
          </cell>
          <cell r="AK690">
            <v>320644</v>
          </cell>
          <cell r="AL690">
            <v>-73756</v>
          </cell>
          <cell r="AM690">
            <v>104070</v>
          </cell>
          <cell r="AN690">
            <v>104072</v>
          </cell>
          <cell r="AO690">
            <v>96839</v>
          </cell>
          <cell r="AP690">
            <v>24986</v>
          </cell>
          <cell r="AQ690">
            <v>12484</v>
          </cell>
          <cell r="AR690">
            <v>10905</v>
          </cell>
          <cell r="AS690">
            <v>-2398</v>
          </cell>
        </row>
        <row r="691">
          <cell r="B691" t="str">
            <v>0691</v>
          </cell>
          <cell r="C691" t="str">
            <v>HALLETTSVILLE ISD</v>
          </cell>
          <cell r="D691">
            <v>2557990</v>
          </cell>
          <cell r="E691">
            <v>2490619</v>
          </cell>
          <cell r="F691">
            <v>3828443</v>
          </cell>
          <cell r="G691">
            <v>1406723</v>
          </cell>
          <cell r="I691">
            <v>10463</v>
          </cell>
          <cell r="J691">
            <v>772712</v>
          </cell>
          <cell r="K691">
            <v>149737</v>
          </cell>
          <cell r="L691">
            <v>292342</v>
          </cell>
          <cell r="M691">
            <v>1225254</v>
          </cell>
          <cell r="O691">
            <v>86478</v>
          </cell>
          <cell r="P691">
            <v>319321</v>
          </cell>
          <cell r="Q691">
            <v>124728</v>
          </cell>
          <cell r="R691">
            <v>31380</v>
          </cell>
          <cell r="S691">
            <v>561907</v>
          </cell>
          <cell r="U691">
            <v>441530</v>
          </cell>
          <cell r="V691">
            <v>113303</v>
          </cell>
          <cell r="W691">
            <v>554833</v>
          </cell>
          <cell r="AB691">
            <v>4.6473064999999998E-5</v>
          </cell>
          <cell r="AC691">
            <v>4.7912064E-5</v>
          </cell>
          <cell r="AD691">
            <v>54493</v>
          </cell>
          <cell r="AF691">
            <v>167698</v>
          </cell>
          <cell r="AG691">
            <v>167677</v>
          </cell>
          <cell r="AH691">
            <v>21</v>
          </cell>
          <cell r="AI691">
            <v>1</v>
          </cell>
          <cell r="AK691">
            <v>292342</v>
          </cell>
          <cell r="AL691">
            <v>-31380</v>
          </cell>
          <cell r="AM691">
            <v>113303</v>
          </cell>
          <cell r="AN691">
            <v>113303</v>
          </cell>
          <cell r="AO691">
            <v>104098</v>
          </cell>
          <cell r="AP691">
            <v>18863</v>
          </cell>
          <cell r="AQ691">
            <v>16444</v>
          </cell>
          <cell r="AR691">
            <v>5147</v>
          </cell>
          <cell r="AS691">
            <v>3107</v>
          </cell>
        </row>
        <row r="692">
          <cell r="B692" t="str">
            <v>1986</v>
          </cell>
          <cell r="C692" t="str">
            <v>HALLSBURG ISD</v>
          </cell>
          <cell r="D692">
            <v>457774</v>
          </cell>
          <cell r="E692">
            <v>429128</v>
          </cell>
          <cell r="F692">
            <v>659632</v>
          </cell>
          <cell r="G692">
            <v>242375</v>
          </cell>
          <cell r="I692">
            <v>1803</v>
          </cell>
          <cell r="J692">
            <v>133137</v>
          </cell>
          <cell r="K692">
            <v>25799</v>
          </cell>
          <cell r="L692">
            <v>69551</v>
          </cell>
          <cell r="M692">
            <v>230290</v>
          </cell>
          <cell r="O692">
            <v>14900</v>
          </cell>
          <cell r="P692">
            <v>55018</v>
          </cell>
          <cell r="Q692">
            <v>21490</v>
          </cell>
          <cell r="R692">
            <v>13786</v>
          </cell>
          <cell r="S692">
            <v>105194</v>
          </cell>
          <cell r="U692">
            <v>76075</v>
          </cell>
          <cell r="V692">
            <v>23656</v>
          </cell>
          <cell r="W692">
            <v>99731</v>
          </cell>
          <cell r="AB692">
            <v>8.3167419999999994E-6</v>
          </cell>
          <cell r="AC692">
            <v>8.2551440000000003E-6</v>
          </cell>
          <cell r="AD692">
            <v>-2333</v>
          </cell>
          <cell r="AF692">
            <v>28894</v>
          </cell>
          <cell r="AG692">
            <v>28890</v>
          </cell>
          <cell r="AH692">
            <v>4</v>
          </cell>
          <cell r="AI692">
            <v>-3</v>
          </cell>
          <cell r="AK692">
            <v>69551</v>
          </cell>
          <cell r="AL692">
            <v>-13786</v>
          </cell>
          <cell r="AM692">
            <v>23656</v>
          </cell>
          <cell r="AN692">
            <v>23658</v>
          </cell>
          <cell r="AO692">
            <v>22038</v>
          </cell>
          <cell r="AP692">
            <v>5624</v>
          </cell>
          <cell r="AQ692">
            <v>1906</v>
          </cell>
          <cell r="AR692">
            <v>2669</v>
          </cell>
          <cell r="AS692">
            <v>-130</v>
          </cell>
        </row>
        <row r="693">
          <cell r="B693" t="str">
            <v>1608</v>
          </cell>
          <cell r="C693" t="str">
            <v>HALLSVILLE ISD</v>
          </cell>
          <cell r="D693">
            <v>10648103</v>
          </cell>
          <cell r="E693">
            <v>9148166</v>
          </cell>
          <cell r="F693">
            <v>14062060</v>
          </cell>
          <cell r="G693">
            <v>5166963</v>
          </cell>
          <cell r="I693">
            <v>38430</v>
          </cell>
          <cell r="J693">
            <v>2838210</v>
          </cell>
          <cell r="K693">
            <v>549991</v>
          </cell>
          <cell r="L693">
            <v>1091952</v>
          </cell>
          <cell r="M693">
            <v>4518583</v>
          </cell>
          <cell r="O693">
            <v>317639</v>
          </cell>
          <cell r="P693">
            <v>1172883</v>
          </cell>
          <cell r="Q693">
            <v>458132</v>
          </cell>
          <cell r="R693">
            <v>837368</v>
          </cell>
          <cell r="S693">
            <v>2786022</v>
          </cell>
          <cell r="U693">
            <v>1621763</v>
          </cell>
          <cell r="V693">
            <v>358548</v>
          </cell>
          <cell r="W693">
            <v>1980311</v>
          </cell>
          <cell r="AB693">
            <v>1.9345263900000001E-4</v>
          </cell>
          <cell r="AC693">
            <v>1.7598336899999999E-4</v>
          </cell>
          <cell r="AD693">
            <v>-661543</v>
          </cell>
          <cell r="AF693">
            <v>615963</v>
          </cell>
          <cell r="AG693">
            <v>615884</v>
          </cell>
          <cell r="AH693">
            <v>79</v>
          </cell>
          <cell r="AI693">
            <v>0</v>
          </cell>
          <cell r="AK693">
            <v>1091952</v>
          </cell>
          <cell r="AL693">
            <v>-837368</v>
          </cell>
          <cell r="AM693">
            <v>358548</v>
          </cell>
          <cell r="AN693">
            <v>358553</v>
          </cell>
          <cell r="AO693">
            <v>315440</v>
          </cell>
          <cell r="AP693">
            <v>-97137</v>
          </cell>
          <cell r="AQ693">
            <v>-141252</v>
          </cell>
          <cell r="AR693">
            <v>-143352</v>
          </cell>
          <cell r="AS693">
            <v>-37668</v>
          </cell>
        </row>
        <row r="694">
          <cell r="B694" t="str">
            <v>0692</v>
          </cell>
          <cell r="C694" t="str">
            <v>HAMILTON ISD</v>
          </cell>
          <cell r="D694">
            <v>2278542</v>
          </cell>
          <cell r="E694">
            <v>2290283</v>
          </cell>
          <cell r="F694">
            <v>3520497</v>
          </cell>
          <cell r="G694">
            <v>1293572</v>
          </cell>
          <cell r="I694">
            <v>9621</v>
          </cell>
          <cell r="J694">
            <v>710558</v>
          </cell>
          <cell r="K694">
            <v>137693</v>
          </cell>
          <cell r="L694">
            <v>372989</v>
          </cell>
          <cell r="M694">
            <v>1230861</v>
          </cell>
          <cell r="O694">
            <v>79522</v>
          </cell>
          <cell r="P694">
            <v>293636</v>
          </cell>
          <cell r="Q694">
            <v>114695</v>
          </cell>
          <cell r="R694">
            <v>22</v>
          </cell>
          <cell r="S694">
            <v>487875</v>
          </cell>
          <cell r="U694">
            <v>406015</v>
          </cell>
          <cell r="V694">
            <v>121495</v>
          </cell>
          <cell r="W694">
            <v>527510</v>
          </cell>
          <cell r="AB694">
            <v>4.1396103999999999E-5</v>
          </cell>
          <cell r="AC694">
            <v>4.4058197000000003E-5</v>
          </cell>
          <cell r="AD694">
            <v>100811</v>
          </cell>
          <cell r="AF694">
            <v>154209</v>
          </cell>
          <cell r="AG694">
            <v>154189</v>
          </cell>
          <cell r="AH694">
            <v>20</v>
          </cell>
          <cell r="AI694">
            <v>-1</v>
          </cell>
          <cell r="AK694">
            <v>372989</v>
          </cell>
          <cell r="AL694">
            <v>-22</v>
          </cell>
          <cell r="AM694">
            <v>121495</v>
          </cell>
          <cell r="AN694">
            <v>121495</v>
          </cell>
          <cell r="AO694">
            <v>115160</v>
          </cell>
          <cell r="AP694">
            <v>54509</v>
          </cell>
          <cell r="AQ694">
            <v>46357</v>
          </cell>
          <cell r="AR694">
            <v>29704</v>
          </cell>
          <cell r="AS694">
            <v>5742</v>
          </cell>
        </row>
        <row r="695">
          <cell r="B695" t="str">
            <v>0693</v>
          </cell>
          <cell r="C695" t="str">
            <v>HAMLIN ISD</v>
          </cell>
          <cell r="D695">
            <v>1183231</v>
          </cell>
          <cell r="E695">
            <v>1023409</v>
          </cell>
          <cell r="F695">
            <v>1573128</v>
          </cell>
          <cell r="G695">
            <v>578030</v>
          </cell>
          <cell r="I695">
            <v>4299</v>
          </cell>
          <cell r="J695">
            <v>317512</v>
          </cell>
          <cell r="K695">
            <v>61528</v>
          </cell>
          <cell r="L695">
            <v>106161</v>
          </cell>
          <cell r="M695">
            <v>489500</v>
          </cell>
          <cell r="O695">
            <v>35534</v>
          </cell>
          <cell r="P695">
            <v>131211</v>
          </cell>
          <cell r="Q695">
            <v>51251</v>
          </cell>
          <cell r="R695">
            <v>101113</v>
          </cell>
          <cell r="S695">
            <v>319109</v>
          </cell>
          <cell r="U695">
            <v>181427</v>
          </cell>
          <cell r="V695">
            <v>15839</v>
          </cell>
          <cell r="W695">
            <v>197266</v>
          </cell>
          <cell r="AB695">
            <v>2.1496717E-5</v>
          </cell>
          <cell r="AC695">
            <v>1.9687322000000001E-5</v>
          </cell>
          <cell r="AD695">
            <v>-68520</v>
          </cell>
          <cell r="AF695">
            <v>68908</v>
          </cell>
          <cell r="AG695">
            <v>68899</v>
          </cell>
          <cell r="AH695">
            <v>9</v>
          </cell>
          <cell r="AI695">
            <v>-1</v>
          </cell>
          <cell r="AK695">
            <v>106161</v>
          </cell>
          <cell r="AL695">
            <v>-101113</v>
          </cell>
          <cell r="AM695">
            <v>15839</v>
          </cell>
          <cell r="AN695">
            <v>15838</v>
          </cell>
          <cell r="AO695">
            <v>13076</v>
          </cell>
          <cell r="AP695">
            <v>-11444</v>
          </cell>
          <cell r="AQ695">
            <v>-5010</v>
          </cell>
          <cell r="AR695">
            <v>-3508</v>
          </cell>
          <cell r="AS695">
            <v>-3904</v>
          </cell>
        </row>
        <row r="696">
          <cell r="B696" t="str">
            <v>1380</v>
          </cell>
          <cell r="C696" t="str">
            <v>HAMSHIRE FANNETT ISD</v>
          </cell>
          <cell r="D696">
            <v>4000900</v>
          </cell>
          <cell r="E696">
            <v>3983449</v>
          </cell>
          <cell r="F696">
            <v>6123139</v>
          </cell>
          <cell r="G696">
            <v>2249886</v>
          </cell>
          <cell r="I696">
            <v>16734</v>
          </cell>
          <cell r="J696">
            <v>1235861</v>
          </cell>
          <cell r="K696">
            <v>239486</v>
          </cell>
          <cell r="L696">
            <v>472123</v>
          </cell>
          <cell r="M696">
            <v>1964204</v>
          </cell>
          <cell r="O696">
            <v>138312</v>
          </cell>
          <cell r="P696">
            <v>510716</v>
          </cell>
          <cell r="Q696">
            <v>199488</v>
          </cell>
          <cell r="R696">
            <v>24162</v>
          </cell>
          <cell r="S696">
            <v>872678</v>
          </cell>
          <cell r="U696">
            <v>706175</v>
          </cell>
          <cell r="V696">
            <v>152063</v>
          </cell>
          <cell r="W696">
            <v>858238</v>
          </cell>
          <cell r="AB696">
            <v>7.2687560000000002E-5</v>
          </cell>
          <cell r="AC696">
            <v>7.6629647000000004E-5</v>
          </cell>
          <cell r="AD696">
            <v>149283</v>
          </cell>
          <cell r="AF696">
            <v>268213</v>
          </cell>
          <cell r="AG696">
            <v>268179</v>
          </cell>
          <cell r="AH696">
            <v>34</v>
          </cell>
          <cell r="AI696">
            <v>1</v>
          </cell>
          <cell r="AK696">
            <v>472123</v>
          </cell>
          <cell r="AL696">
            <v>-24162</v>
          </cell>
          <cell r="AM696">
            <v>152063</v>
          </cell>
          <cell r="AN696">
            <v>152069</v>
          </cell>
          <cell r="AO696">
            <v>141969</v>
          </cell>
          <cell r="AP696">
            <v>48594</v>
          </cell>
          <cell r="AQ696">
            <v>52589</v>
          </cell>
          <cell r="AR696">
            <v>44236</v>
          </cell>
          <cell r="AS696">
            <v>8504</v>
          </cell>
        </row>
        <row r="697">
          <cell r="B697" t="str">
            <v>0696</v>
          </cell>
          <cell r="C697" t="str">
            <v>HAPPY ISD</v>
          </cell>
          <cell r="D697">
            <v>617554</v>
          </cell>
          <cell r="E697">
            <v>645504</v>
          </cell>
          <cell r="F697">
            <v>992234</v>
          </cell>
          <cell r="G697">
            <v>364586</v>
          </cell>
          <cell r="I697">
            <v>2712</v>
          </cell>
          <cell r="J697">
            <v>200267</v>
          </cell>
          <cell r="K697">
            <v>38808</v>
          </cell>
          <cell r="L697">
            <v>110030</v>
          </cell>
          <cell r="M697">
            <v>351817</v>
          </cell>
          <cell r="O697">
            <v>22413</v>
          </cell>
          <cell r="P697">
            <v>82760</v>
          </cell>
          <cell r="Q697">
            <v>32326</v>
          </cell>
          <cell r="R697">
            <v>52601</v>
          </cell>
          <cell r="S697">
            <v>190100</v>
          </cell>
          <cell r="U697">
            <v>114433</v>
          </cell>
          <cell r="V697">
            <v>29388</v>
          </cell>
          <cell r="W697">
            <v>143821</v>
          </cell>
          <cell r="AB697">
            <v>1.1219602000000001E-5</v>
          </cell>
          <cell r="AC697">
            <v>1.2417572E-5</v>
          </cell>
          <cell r="AD697">
            <v>45366</v>
          </cell>
          <cell r="AF697">
            <v>43463</v>
          </cell>
          <cell r="AG697">
            <v>43457</v>
          </cell>
          <cell r="AH697">
            <v>6</v>
          </cell>
          <cell r="AI697">
            <v>0</v>
          </cell>
          <cell r="AK697">
            <v>110030</v>
          </cell>
          <cell r="AL697">
            <v>-52601</v>
          </cell>
          <cell r="AM697">
            <v>29388</v>
          </cell>
          <cell r="AN697">
            <v>29388</v>
          </cell>
          <cell r="AO697">
            <v>26725</v>
          </cell>
          <cell r="AP697">
            <v>309</v>
          </cell>
          <cell r="AQ697">
            <v>-3892</v>
          </cell>
          <cell r="AR697">
            <v>2313</v>
          </cell>
          <cell r="AS697">
            <v>2586</v>
          </cell>
        </row>
        <row r="698">
          <cell r="B698" t="str">
            <v>1393</v>
          </cell>
          <cell r="C698" t="str">
            <v>HARDIN ISD</v>
          </cell>
          <cell r="D698">
            <v>3916377</v>
          </cell>
          <cell r="E698">
            <v>3356583</v>
          </cell>
          <cell r="F698">
            <v>5159556</v>
          </cell>
          <cell r="G698">
            <v>1895827</v>
          </cell>
          <cell r="I698">
            <v>14101</v>
          </cell>
          <cell r="J698">
            <v>1041377</v>
          </cell>
          <cell r="K698">
            <v>201799</v>
          </cell>
          <cell r="L698">
            <v>459771</v>
          </cell>
          <cell r="M698">
            <v>1717048</v>
          </cell>
          <cell r="O698">
            <v>116546</v>
          </cell>
          <cell r="P698">
            <v>430346</v>
          </cell>
          <cell r="Q698">
            <v>168095</v>
          </cell>
          <cell r="R698">
            <v>240152</v>
          </cell>
          <cell r="S698">
            <v>955139</v>
          </cell>
          <cell r="U698">
            <v>595046</v>
          </cell>
          <cell r="V698">
            <v>139532</v>
          </cell>
          <cell r="W698">
            <v>734578</v>
          </cell>
          <cell r="AB698">
            <v>7.1151973999999995E-5</v>
          </cell>
          <cell r="AC698">
            <v>6.4570634000000001E-5</v>
          </cell>
          <cell r="AD698">
            <v>-249229</v>
          </cell>
          <cell r="AF698">
            <v>226005</v>
          </cell>
          <cell r="AG698">
            <v>225976</v>
          </cell>
          <cell r="AH698">
            <v>29</v>
          </cell>
          <cell r="AI698">
            <v>0</v>
          </cell>
          <cell r="AK698">
            <v>459771</v>
          </cell>
          <cell r="AL698">
            <v>-240152</v>
          </cell>
          <cell r="AM698">
            <v>139532</v>
          </cell>
          <cell r="AN698">
            <v>139535</v>
          </cell>
          <cell r="AO698">
            <v>130088</v>
          </cell>
          <cell r="AP698">
            <v>29274</v>
          </cell>
          <cell r="AQ698">
            <v>-21686</v>
          </cell>
          <cell r="AR698">
            <v>-43400</v>
          </cell>
          <cell r="AS698">
            <v>-14192</v>
          </cell>
        </row>
        <row r="699">
          <cell r="B699" t="str">
            <v>1166</v>
          </cell>
          <cell r="C699" t="str">
            <v>HARDIN-JEFFERSON ISD</v>
          </cell>
          <cell r="D699">
            <v>5246416</v>
          </cell>
          <cell r="E699">
            <v>5170806</v>
          </cell>
          <cell r="F699">
            <v>7948280</v>
          </cell>
          <cell r="G699">
            <v>2920516</v>
          </cell>
          <cell r="I699">
            <v>21722</v>
          </cell>
          <cell r="J699">
            <v>1604238</v>
          </cell>
          <cell r="K699">
            <v>310870</v>
          </cell>
          <cell r="L699">
            <v>626216</v>
          </cell>
          <cell r="M699">
            <v>2563046</v>
          </cell>
          <cell r="O699">
            <v>179539</v>
          </cell>
          <cell r="P699">
            <v>662947</v>
          </cell>
          <cell r="Q699">
            <v>258950</v>
          </cell>
          <cell r="R699">
            <v>123202</v>
          </cell>
          <cell r="S699">
            <v>1224638</v>
          </cell>
          <cell r="U699">
            <v>916667</v>
          </cell>
          <cell r="V699">
            <v>228324</v>
          </cell>
          <cell r="W699">
            <v>1144991</v>
          </cell>
          <cell r="AB699">
            <v>9.5315855000000004E-5</v>
          </cell>
          <cell r="AC699">
            <v>9.9470860000000001E-5</v>
          </cell>
          <cell r="AD699">
            <v>157346</v>
          </cell>
          <cell r="AF699">
            <v>348160</v>
          </cell>
          <cell r="AG699">
            <v>348116</v>
          </cell>
          <cell r="AH699">
            <v>44</v>
          </cell>
          <cell r="AI699">
            <v>2</v>
          </cell>
          <cell r="AK699">
            <v>626216</v>
          </cell>
          <cell r="AL699">
            <v>-123202</v>
          </cell>
          <cell r="AM699">
            <v>228324</v>
          </cell>
          <cell r="AN699">
            <v>228327</v>
          </cell>
          <cell r="AO699">
            <v>208453</v>
          </cell>
          <cell r="AP699">
            <v>18001</v>
          </cell>
          <cell r="AQ699">
            <v>8826</v>
          </cell>
          <cell r="AR699">
            <v>30443</v>
          </cell>
          <cell r="AS699">
            <v>8964</v>
          </cell>
        </row>
        <row r="700">
          <cell r="B700" t="str">
            <v>0697</v>
          </cell>
          <cell r="C700" t="str">
            <v>HARLANDALE ISD</v>
          </cell>
          <cell r="D700">
            <v>58340057</v>
          </cell>
          <cell r="E700">
            <v>52539928</v>
          </cell>
          <cell r="F700">
            <v>80761501</v>
          </cell>
          <cell r="G700">
            <v>29675006</v>
          </cell>
          <cell r="I700">
            <v>220715</v>
          </cell>
          <cell r="J700">
            <v>16300466</v>
          </cell>
          <cell r="K700">
            <v>3158717</v>
          </cell>
          <cell r="L700">
            <v>2746369</v>
          </cell>
          <cell r="M700">
            <v>22426267</v>
          </cell>
          <cell r="O700">
            <v>1824270</v>
          </cell>
          <cell r="P700">
            <v>6736124</v>
          </cell>
          <cell r="Q700">
            <v>2631155</v>
          </cell>
          <cell r="R700">
            <v>3564421</v>
          </cell>
          <cell r="S700">
            <v>14755970</v>
          </cell>
          <cell r="U700">
            <v>9314140</v>
          </cell>
          <cell r="V700">
            <v>655967</v>
          </cell>
          <cell r="W700">
            <v>9970107</v>
          </cell>
          <cell r="AB700">
            <v>1.0599107000000001E-3</v>
          </cell>
          <cell r="AC700">
            <v>1.0107111959999999E-3</v>
          </cell>
          <cell r="AD700">
            <v>-1863135</v>
          </cell>
          <cell r="AF700">
            <v>3537611</v>
          </cell>
          <cell r="AG700">
            <v>3537160</v>
          </cell>
          <cell r="AH700">
            <v>451</v>
          </cell>
          <cell r="AI700">
            <v>0</v>
          </cell>
          <cell r="AK700">
            <v>2746369</v>
          </cell>
          <cell r="AL700">
            <v>-3564421</v>
          </cell>
          <cell r="AM700">
            <v>655967</v>
          </cell>
          <cell r="AN700">
            <v>656024</v>
          </cell>
          <cell r="AO700">
            <v>516806</v>
          </cell>
          <cell r="AP700">
            <v>-769533</v>
          </cell>
          <cell r="AQ700">
            <v>-666922</v>
          </cell>
          <cell r="AR700">
            <v>-448357</v>
          </cell>
          <cell r="AS700">
            <v>-106070</v>
          </cell>
        </row>
        <row r="701">
          <cell r="B701" t="str">
            <v>1685</v>
          </cell>
          <cell r="C701" t="str">
            <v>HARLETON ISD</v>
          </cell>
          <cell r="D701">
            <v>1919522</v>
          </cell>
          <cell r="E701">
            <v>1899056</v>
          </cell>
          <cell r="F701">
            <v>2919126</v>
          </cell>
          <cell r="G701">
            <v>1072604</v>
          </cell>
          <cell r="I701">
            <v>7978</v>
          </cell>
          <cell r="J701">
            <v>589181</v>
          </cell>
          <cell r="K701">
            <v>114172</v>
          </cell>
          <cell r="L701">
            <v>269045</v>
          </cell>
          <cell r="M701">
            <v>980376</v>
          </cell>
          <cell r="O701">
            <v>65938</v>
          </cell>
          <cell r="P701">
            <v>243477</v>
          </cell>
          <cell r="Q701">
            <v>95103</v>
          </cell>
          <cell r="R701">
            <v>44168</v>
          </cell>
          <cell r="S701">
            <v>448686</v>
          </cell>
          <cell r="U701">
            <v>336660</v>
          </cell>
          <cell r="V701">
            <v>88261</v>
          </cell>
          <cell r="W701">
            <v>424921</v>
          </cell>
          <cell r="AB701">
            <v>3.4873499999999997E-5</v>
          </cell>
          <cell r="AC701">
            <v>3.6532171000000003E-5</v>
          </cell>
          <cell r="AD701">
            <v>62812</v>
          </cell>
          <cell r="AF701">
            <v>127867</v>
          </cell>
          <cell r="AG701">
            <v>127851</v>
          </cell>
          <cell r="AH701">
            <v>16</v>
          </cell>
          <cell r="AI701">
            <v>-2</v>
          </cell>
          <cell r="AK701">
            <v>269045</v>
          </cell>
          <cell r="AL701">
            <v>-44168</v>
          </cell>
          <cell r="AM701">
            <v>88261</v>
          </cell>
          <cell r="AN701">
            <v>88264</v>
          </cell>
          <cell r="AO701">
            <v>81734</v>
          </cell>
          <cell r="AP701">
            <v>18656</v>
          </cell>
          <cell r="AQ701">
            <v>14172</v>
          </cell>
          <cell r="AR701">
            <v>18475</v>
          </cell>
          <cell r="AS701">
            <v>3576</v>
          </cell>
        </row>
        <row r="702">
          <cell r="B702" t="str">
            <v>0698</v>
          </cell>
          <cell r="C702" t="str">
            <v>HARLINGEN CISD</v>
          </cell>
          <cell r="D702">
            <v>66938088</v>
          </cell>
          <cell r="E702">
            <v>62246536</v>
          </cell>
          <cell r="F702">
            <v>95681969</v>
          </cell>
          <cell r="G702">
            <v>35157382</v>
          </cell>
          <cell r="I702">
            <v>261491</v>
          </cell>
          <cell r="J702">
            <v>19311933</v>
          </cell>
          <cell r="K702">
            <v>3742281</v>
          </cell>
          <cell r="L702">
            <v>3783571</v>
          </cell>
          <cell r="M702">
            <v>27099276</v>
          </cell>
          <cell r="O702">
            <v>2161299</v>
          </cell>
          <cell r="P702">
            <v>7980604</v>
          </cell>
          <cell r="Q702">
            <v>3117254</v>
          </cell>
          <cell r="R702">
            <v>947683</v>
          </cell>
          <cell r="S702">
            <v>14206840</v>
          </cell>
          <cell r="U702">
            <v>11034902</v>
          </cell>
          <cell r="V702">
            <v>1636129</v>
          </cell>
          <cell r="W702">
            <v>12671031</v>
          </cell>
          <cell r="AB702">
            <v>1.216118037E-3</v>
          </cell>
          <cell r="AC702">
            <v>1.1974373379999999E-3</v>
          </cell>
          <cell r="AD702">
            <v>-707419</v>
          </cell>
          <cell r="AF702">
            <v>4191175</v>
          </cell>
          <cell r="AG702">
            <v>4190641</v>
          </cell>
          <cell r="AH702">
            <v>534</v>
          </cell>
          <cell r="AI702">
            <v>0</v>
          </cell>
          <cell r="AK702">
            <v>3783571</v>
          </cell>
          <cell r="AL702">
            <v>-947683</v>
          </cell>
          <cell r="AM702">
            <v>1636129</v>
          </cell>
          <cell r="AN702">
            <v>1636187</v>
          </cell>
          <cell r="AO702">
            <v>1484038</v>
          </cell>
          <cell r="AP702">
            <v>27391</v>
          </cell>
          <cell r="AQ702">
            <v>-110957</v>
          </cell>
          <cell r="AR702">
            <v>-160516</v>
          </cell>
          <cell r="AS702">
            <v>-40255</v>
          </cell>
        </row>
        <row r="703">
          <cell r="B703" t="str">
            <v>1578</v>
          </cell>
          <cell r="C703" t="str">
            <v>HARMONY ISD</v>
          </cell>
          <cell r="D703">
            <v>2337477</v>
          </cell>
          <cell r="E703">
            <v>2261307</v>
          </cell>
          <cell r="F703">
            <v>3475957</v>
          </cell>
          <cell r="G703">
            <v>1277206</v>
          </cell>
          <cell r="I703">
            <v>9500</v>
          </cell>
          <cell r="J703">
            <v>701568</v>
          </cell>
          <cell r="K703">
            <v>135950</v>
          </cell>
          <cell r="L703">
            <v>260863</v>
          </cell>
          <cell r="M703">
            <v>1107881</v>
          </cell>
          <cell r="O703">
            <v>78516</v>
          </cell>
          <cell r="P703">
            <v>289921</v>
          </cell>
          <cell r="Q703">
            <v>113244</v>
          </cell>
          <cell r="R703">
            <v>73828</v>
          </cell>
          <cell r="S703">
            <v>555509</v>
          </cell>
          <cell r="U703">
            <v>400879</v>
          </cell>
          <cell r="V703">
            <v>104539</v>
          </cell>
          <cell r="W703">
            <v>505418</v>
          </cell>
          <cell r="AB703">
            <v>4.2466828000000001E-5</v>
          </cell>
          <cell r="AC703">
            <v>4.3500788000000003E-5</v>
          </cell>
          <cell r="AD703">
            <v>39155</v>
          </cell>
          <cell r="AF703">
            <v>152258</v>
          </cell>
          <cell r="AG703">
            <v>152239</v>
          </cell>
          <cell r="AH703">
            <v>19</v>
          </cell>
          <cell r="AI703">
            <v>0</v>
          </cell>
          <cell r="AK703">
            <v>260863</v>
          </cell>
          <cell r="AL703">
            <v>-73828</v>
          </cell>
          <cell r="AM703">
            <v>104539</v>
          </cell>
          <cell r="AN703">
            <v>104538</v>
          </cell>
          <cell r="AO703">
            <v>93734</v>
          </cell>
          <cell r="AP703">
            <v>-6113</v>
          </cell>
          <cell r="AQ703">
            <v>-4483</v>
          </cell>
          <cell r="AR703">
            <v>-2873</v>
          </cell>
          <cell r="AS703">
            <v>2232</v>
          </cell>
        </row>
        <row r="704">
          <cell r="B704" t="str">
            <v>1346</v>
          </cell>
          <cell r="C704" t="str">
            <v>HARPER ISD</v>
          </cell>
          <cell r="D704">
            <v>1845179</v>
          </cell>
          <cell r="E704">
            <v>1752870</v>
          </cell>
          <cell r="F704">
            <v>2694416</v>
          </cell>
          <cell r="G704">
            <v>990036</v>
          </cell>
          <cell r="I704">
            <v>7364</v>
          </cell>
          <cell r="J704">
            <v>543826</v>
          </cell>
          <cell r="K704">
            <v>105383</v>
          </cell>
          <cell r="L704">
            <v>117213</v>
          </cell>
          <cell r="M704">
            <v>773786</v>
          </cell>
          <cell r="O704">
            <v>60862</v>
          </cell>
          <cell r="P704">
            <v>224735</v>
          </cell>
          <cell r="Q704">
            <v>87782</v>
          </cell>
          <cell r="R704">
            <v>33500</v>
          </cell>
          <cell r="S704">
            <v>406879</v>
          </cell>
          <cell r="U704">
            <v>310744</v>
          </cell>
          <cell r="V704">
            <v>48570</v>
          </cell>
          <cell r="W704">
            <v>359314</v>
          </cell>
          <cell r="AB704">
            <v>3.352285E-5</v>
          </cell>
          <cell r="AC704">
            <v>3.3719982E-5</v>
          </cell>
          <cell r="AD704">
            <v>7465</v>
          </cell>
          <cell r="AF704">
            <v>118024</v>
          </cell>
          <cell r="AG704">
            <v>118009</v>
          </cell>
          <cell r="AH704">
            <v>15</v>
          </cell>
          <cell r="AI704">
            <v>0</v>
          </cell>
          <cell r="AK704">
            <v>117213</v>
          </cell>
          <cell r="AL704">
            <v>-33500</v>
          </cell>
          <cell r="AM704">
            <v>48570</v>
          </cell>
          <cell r="AN704">
            <v>48573</v>
          </cell>
          <cell r="AO704">
            <v>43639</v>
          </cell>
          <cell r="AP704">
            <v>-3590</v>
          </cell>
          <cell r="AQ704">
            <v>-5609</v>
          </cell>
          <cell r="AR704">
            <v>276</v>
          </cell>
          <cell r="AS704">
            <v>424</v>
          </cell>
        </row>
        <row r="705">
          <cell r="B705" t="str">
            <v>0140</v>
          </cell>
          <cell r="C705" t="str">
            <v>HARRIS CTY DEPT EDUCATION</v>
          </cell>
          <cell r="D705">
            <v>13093794</v>
          </cell>
          <cell r="E705">
            <v>12914733</v>
          </cell>
          <cell r="F705">
            <v>19851821</v>
          </cell>
          <cell r="G705">
            <v>7294353</v>
          </cell>
          <cell r="I705">
            <v>54253</v>
          </cell>
          <cell r="J705">
            <v>4006785</v>
          </cell>
          <cell r="K705">
            <v>776438</v>
          </cell>
          <cell r="L705">
            <v>530611</v>
          </cell>
          <cell r="M705">
            <v>5368087</v>
          </cell>
          <cell r="O705">
            <v>448420</v>
          </cell>
          <cell r="P705">
            <v>1655793</v>
          </cell>
          <cell r="Q705">
            <v>646759</v>
          </cell>
          <cell r="R705">
            <v>467087</v>
          </cell>
          <cell r="S705">
            <v>3218059</v>
          </cell>
          <cell r="U705">
            <v>2289490</v>
          </cell>
          <cell r="V705">
            <v>-80568</v>
          </cell>
          <cell r="W705">
            <v>2208922</v>
          </cell>
          <cell r="AB705">
            <v>2.3788548E-4</v>
          </cell>
          <cell r="AC705">
            <v>2.4844087299999998E-4</v>
          </cell>
          <cell r="AD705">
            <v>399722</v>
          </cell>
          <cell r="AF705">
            <v>869573</v>
          </cell>
          <cell r="AG705">
            <v>869462</v>
          </cell>
          <cell r="AH705">
            <v>111</v>
          </cell>
          <cell r="AI705">
            <v>-2</v>
          </cell>
          <cell r="AK705">
            <v>530611</v>
          </cell>
          <cell r="AL705">
            <v>-467087</v>
          </cell>
          <cell r="AM705">
            <v>-80568</v>
          </cell>
          <cell r="AN705">
            <v>-80551</v>
          </cell>
          <cell r="AO705">
            <v>-66544</v>
          </cell>
          <cell r="AP705">
            <v>67082</v>
          </cell>
          <cell r="AQ705">
            <v>75194</v>
          </cell>
          <cell r="AR705">
            <v>45576</v>
          </cell>
          <cell r="AS705">
            <v>22767</v>
          </cell>
        </row>
        <row r="706">
          <cell r="B706" t="str">
            <v>0699</v>
          </cell>
          <cell r="C706" t="str">
            <v>HARROLD ISD</v>
          </cell>
          <cell r="D706">
            <v>527199</v>
          </cell>
          <cell r="E706">
            <v>414633</v>
          </cell>
          <cell r="F706">
            <v>637351</v>
          </cell>
          <cell r="G706">
            <v>234188</v>
          </cell>
          <cell r="I706">
            <v>1742</v>
          </cell>
          <cell r="J706">
            <v>128639</v>
          </cell>
          <cell r="K706">
            <v>24928</v>
          </cell>
          <cell r="L706">
            <v>105055</v>
          </cell>
          <cell r="M706">
            <v>260364</v>
          </cell>
          <cell r="O706">
            <v>14397</v>
          </cell>
          <cell r="P706">
            <v>53160</v>
          </cell>
          <cell r="Q706">
            <v>20764</v>
          </cell>
          <cell r="R706">
            <v>55559</v>
          </cell>
          <cell r="S706">
            <v>143880</v>
          </cell>
          <cell r="U706">
            <v>73505</v>
          </cell>
          <cell r="V706">
            <v>22761</v>
          </cell>
          <cell r="W706">
            <v>96266</v>
          </cell>
          <cell r="AB706">
            <v>9.5780420000000003E-6</v>
          </cell>
          <cell r="AC706">
            <v>7.9762970000000003E-6</v>
          </cell>
          <cell r="AD706">
            <v>-60656</v>
          </cell>
          <cell r="AF706">
            <v>27918</v>
          </cell>
          <cell r="AG706">
            <v>27914</v>
          </cell>
          <cell r="AH706">
            <v>4</v>
          </cell>
          <cell r="AI706">
            <v>0</v>
          </cell>
          <cell r="AK706">
            <v>105055</v>
          </cell>
          <cell r="AL706">
            <v>-55559</v>
          </cell>
          <cell r="AM706">
            <v>22761</v>
          </cell>
          <cell r="AN706">
            <v>22759</v>
          </cell>
          <cell r="AO706">
            <v>21202</v>
          </cell>
          <cell r="AP706">
            <v>7094</v>
          </cell>
          <cell r="AQ706">
            <v>5946</v>
          </cell>
          <cell r="AR706">
            <v>-4051</v>
          </cell>
          <cell r="AS706">
            <v>-3454</v>
          </cell>
        </row>
        <row r="707">
          <cell r="B707" t="str">
            <v>1635</v>
          </cell>
          <cell r="C707" t="str">
            <v>HART ISD</v>
          </cell>
          <cell r="D707">
            <v>798853</v>
          </cell>
          <cell r="E707">
            <v>809052</v>
          </cell>
          <cell r="F707">
            <v>1243631</v>
          </cell>
          <cell r="G707">
            <v>456960</v>
          </cell>
          <cell r="I707">
            <v>3399</v>
          </cell>
          <cell r="J707">
            <v>251008</v>
          </cell>
          <cell r="K707">
            <v>48640</v>
          </cell>
          <cell r="L707">
            <v>83998</v>
          </cell>
          <cell r="M707">
            <v>387045</v>
          </cell>
          <cell r="O707">
            <v>28092</v>
          </cell>
          <cell r="P707">
            <v>103728</v>
          </cell>
          <cell r="Q707">
            <v>40517</v>
          </cell>
          <cell r="R707">
            <v>55167</v>
          </cell>
          <cell r="S707">
            <v>227504</v>
          </cell>
          <cell r="U707">
            <v>143427</v>
          </cell>
          <cell r="V707">
            <v>19047</v>
          </cell>
          <cell r="W707">
            <v>162474</v>
          </cell>
          <cell r="AB707">
            <v>1.4513407999999999E-5</v>
          </cell>
          <cell r="AC707">
            <v>1.5563750000000002E-5</v>
          </cell>
          <cell r="AD707">
            <v>39775</v>
          </cell>
          <cell r="AF707">
            <v>54475</v>
          </cell>
          <cell r="AG707">
            <v>54468</v>
          </cell>
          <cell r="AH707">
            <v>7</v>
          </cell>
          <cell r="AI707">
            <v>0</v>
          </cell>
          <cell r="AK707">
            <v>83998</v>
          </cell>
          <cell r="AL707">
            <v>-55167</v>
          </cell>
          <cell r="AM707">
            <v>19047</v>
          </cell>
          <cell r="AN707">
            <v>19046</v>
          </cell>
          <cell r="AO707">
            <v>16695</v>
          </cell>
          <cell r="AP707">
            <v>-4853</v>
          </cell>
          <cell r="AQ707">
            <v>-3590</v>
          </cell>
          <cell r="AR707">
            <v>-731</v>
          </cell>
          <cell r="AS707">
            <v>2264</v>
          </cell>
        </row>
        <row r="708">
          <cell r="B708" t="str">
            <v>1848</v>
          </cell>
          <cell r="C708" t="str">
            <v>HARTLEY ISD</v>
          </cell>
          <cell r="D708">
            <v>682731</v>
          </cell>
          <cell r="E708">
            <v>662599</v>
          </cell>
          <cell r="F708">
            <v>1018510</v>
          </cell>
          <cell r="G708">
            <v>374241</v>
          </cell>
          <cell r="I708">
            <v>2784</v>
          </cell>
          <cell r="J708">
            <v>205571</v>
          </cell>
          <cell r="K708">
            <v>39836</v>
          </cell>
          <cell r="L708">
            <v>110123</v>
          </cell>
          <cell r="M708">
            <v>358314</v>
          </cell>
          <cell r="O708">
            <v>23006</v>
          </cell>
          <cell r="P708">
            <v>84952</v>
          </cell>
          <cell r="Q708">
            <v>33182</v>
          </cell>
          <cell r="R708">
            <v>25942</v>
          </cell>
          <cell r="S708">
            <v>167082</v>
          </cell>
          <cell r="U708">
            <v>117464</v>
          </cell>
          <cell r="V708">
            <v>26314</v>
          </cell>
          <cell r="W708">
            <v>143778</v>
          </cell>
          <cell r="AB708">
            <v>1.2403722E-5</v>
          </cell>
          <cell r="AC708">
            <v>1.2746418E-5</v>
          </cell>
          <cell r="AD708">
            <v>12978</v>
          </cell>
          <cell r="AF708">
            <v>44614</v>
          </cell>
          <cell r="AG708">
            <v>44608</v>
          </cell>
          <cell r="AH708">
            <v>6</v>
          </cell>
          <cell r="AI708">
            <v>-2</v>
          </cell>
          <cell r="AK708">
            <v>110123</v>
          </cell>
          <cell r="AL708">
            <v>-25942</v>
          </cell>
          <cell r="AM708">
            <v>26314</v>
          </cell>
          <cell r="AN708">
            <v>26312</v>
          </cell>
          <cell r="AO708">
            <v>24402</v>
          </cell>
          <cell r="AP708">
            <v>8732</v>
          </cell>
          <cell r="AQ708">
            <v>15088</v>
          </cell>
          <cell r="AR708">
            <v>8905</v>
          </cell>
          <cell r="AS708">
            <v>742</v>
          </cell>
        </row>
        <row r="709">
          <cell r="B709" t="str">
            <v>2010</v>
          </cell>
          <cell r="C709" t="str">
            <v>HARTS BLUFF ISD</v>
          </cell>
          <cell r="D709">
            <v>1473366</v>
          </cell>
          <cell r="E709">
            <v>1480295</v>
          </cell>
          <cell r="F709">
            <v>2275428</v>
          </cell>
          <cell r="G709">
            <v>836083</v>
          </cell>
          <cell r="I709">
            <v>6219</v>
          </cell>
          <cell r="J709">
            <v>459260</v>
          </cell>
          <cell r="K709">
            <v>88996</v>
          </cell>
          <cell r="L709">
            <v>245999</v>
          </cell>
          <cell r="M709">
            <v>800474</v>
          </cell>
          <cell r="O709">
            <v>51398</v>
          </cell>
          <cell r="P709">
            <v>189788</v>
          </cell>
          <cell r="Q709">
            <v>74132</v>
          </cell>
          <cell r="R709">
            <v>18597</v>
          </cell>
          <cell r="S709">
            <v>333915</v>
          </cell>
          <cell r="U709">
            <v>262423</v>
          </cell>
          <cell r="V709">
            <v>78668</v>
          </cell>
          <cell r="W709">
            <v>341091</v>
          </cell>
          <cell r="AB709">
            <v>2.6767815999999999E-5</v>
          </cell>
          <cell r="AC709">
            <v>2.8476447999999999E-5</v>
          </cell>
          <cell r="AD709">
            <v>64704</v>
          </cell>
          <cell r="AF709">
            <v>99671</v>
          </cell>
          <cell r="AG709">
            <v>99658</v>
          </cell>
          <cell r="AH709">
            <v>13</v>
          </cell>
          <cell r="AI709">
            <v>-2</v>
          </cell>
          <cell r="AK709">
            <v>245999</v>
          </cell>
          <cell r="AL709">
            <v>-18597</v>
          </cell>
          <cell r="AM709">
            <v>78668</v>
          </cell>
          <cell r="AN709">
            <v>78669</v>
          </cell>
          <cell r="AO709">
            <v>73724</v>
          </cell>
          <cell r="AP709">
            <v>26408</v>
          </cell>
          <cell r="AQ709">
            <v>23548</v>
          </cell>
          <cell r="AR709">
            <v>21370</v>
          </cell>
          <cell r="AS709">
            <v>3683</v>
          </cell>
        </row>
        <row r="710">
          <cell r="B710" t="str">
            <v>0702</v>
          </cell>
          <cell r="C710" t="str">
            <v>HASKELL CISD</v>
          </cell>
          <cell r="D710">
            <v>2706039</v>
          </cell>
          <cell r="E710">
            <v>2438355</v>
          </cell>
          <cell r="F710">
            <v>3748106</v>
          </cell>
          <cell r="G710">
            <v>1377204</v>
          </cell>
          <cell r="I710">
            <v>10243</v>
          </cell>
          <cell r="J710">
            <v>756498</v>
          </cell>
          <cell r="K710">
            <v>146595</v>
          </cell>
          <cell r="L710">
            <v>305824</v>
          </cell>
          <cell r="M710">
            <v>1219160</v>
          </cell>
          <cell r="O710">
            <v>84664</v>
          </cell>
          <cell r="P710">
            <v>312621</v>
          </cell>
          <cell r="Q710">
            <v>122111</v>
          </cell>
          <cell r="R710">
            <v>79815</v>
          </cell>
          <cell r="S710">
            <v>599211</v>
          </cell>
          <cell r="U710">
            <v>432265</v>
          </cell>
          <cell r="V710">
            <v>89995</v>
          </cell>
          <cell r="W710">
            <v>522260</v>
          </cell>
          <cell r="AB710">
            <v>4.9162789E-5</v>
          </cell>
          <cell r="AC710">
            <v>4.6906670000000001E-5</v>
          </cell>
          <cell r="AD710">
            <v>-85437</v>
          </cell>
          <cell r="AF710">
            <v>164179</v>
          </cell>
          <cell r="AG710">
            <v>164158</v>
          </cell>
          <cell r="AH710">
            <v>21</v>
          </cell>
          <cell r="AI710">
            <v>0</v>
          </cell>
          <cell r="AK710">
            <v>305824</v>
          </cell>
          <cell r="AL710">
            <v>-79815</v>
          </cell>
          <cell r="AM710">
            <v>89995</v>
          </cell>
          <cell r="AN710">
            <v>89997</v>
          </cell>
          <cell r="AO710">
            <v>83470</v>
          </cell>
          <cell r="AP710">
            <v>23156</v>
          </cell>
          <cell r="AQ710">
            <v>24481</v>
          </cell>
          <cell r="AR710">
            <v>9771</v>
          </cell>
          <cell r="AS710">
            <v>-4866</v>
          </cell>
        </row>
        <row r="711">
          <cell r="B711" t="str">
            <v>1378</v>
          </cell>
          <cell r="C711" t="str">
            <v>HAWKINS ISD</v>
          </cell>
          <cell r="D711">
            <v>2160328</v>
          </cell>
          <cell r="E711">
            <v>2172582</v>
          </cell>
          <cell r="F711">
            <v>3339574</v>
          </cell>
          <cell r="G711">
            <v>1227093</v>
          </cell>
          <cell r="I711">
            <v>9127</v>
          </cell>
          <cell r="J711">
            <v>674042</v>
          </cell>
          <cell r="K711">
            <v>130616</v>
          </cell>
          <cell r="L711">
            <v>214494</v>
          </cell>
          <cell r="M711">
            <v>1028279</v>
          </cell>
          <cell r="O711">
            <v>75436</v>
          </cell>
          <cell r="P711">
            <v>278546</v>
          </cell>
          <cell r="Q711">
            <v>108801</v>
          </cell>
          <cell r="R711">
            <v>38271</v>
          </cell>
          <cell r="S711">
            <v>501054</v>
          </cell>
          <cell r="U711">
            <v>385150</v>
          </cell>
          <cell r="V711">
            <v>70295</v>
          </cell>
          <cell r="W711">
            <v>455445</v>
          </cell>
          <cell r="AB711">
            <v>3.9248420999999999E-5</v>
          </cell>
          <cell r="AC711">
            <v>4.1793989000000003E-5</v>
          </cell>
          <cell r="AD711">
            <v>96398</v>
          </cell>
          <cell r="AF711">
            <v>146284</v>
          </cell>
          <cell r="AG711">
            <v>146265</v>
          </cell>
          <cell r="AH711">
            <v>19</v>
          </cell>
          <cell r="AI711">
            <v>0</v>
          </cell>
          <cell r="AK711">
            <v>214494</v>
          </cell>
          <cell r="AL711">
            <v>-38271</v>
          </cell>
          <cell r="AM711">
            <v>70295</v>
          </cell>
          <cell r="AN711">
            <v>70295</v>
          </cell>
          <cell r="AO711">
            <v>63900</v>
          </cell>
          <cell r="AP711">
            <v>6212</v>
          </cell>
          <cell r="AQ711">
            <v>14154</v>
          </cell>
          <cell r="AR711">
            <v>16169</v>
          </cell>
          <cell r="AS711">
            <v>5493</v>
          </cell>
        </row>
        <row r="712">
          <cell r="B712" t="str">
            <v>0703</v>
          </cell>
          <cell r="C712" t="str">
            <v>HAWLEY ISD</v>
          </cell>
          <cell r="D712">
            <v>1828676</v>
          </cell>
          <cell r="E712">
            <v>1847937</v>
          </cell>
          <cell r="F712">
            <v>2840547</v>
          </cell>
          <cell r="G712">
            <v>1043731</v>
          </cell>
          <cell r="I712">
            <v>7763</v>
          </cell>
          <cell r="J712">
            <v>573321</v>
          </cell>
          <cell r="K712">
            <v>111099</v>
          </cell>
          <cell r="L712">
            <v>227961</v>
          </cell>
          <cell r="M712">
            <v>920144</v>
          </cell>
          <cell r="O712">
            <v>64163</v>
          </cell>
          <cell r="P712">
            <v>236923</v>
          </cell>
          <cell r="Q712">
            <v>92543</v>
          </cell>
          <cell r="R712">
            <v>10504</v>
          </cell>
          <cell r="S712">
            <v>404133</v>
          </cell>
          <cell r="U712">
            <v>327597</v>
          </cell>
          <cell r="V712">
            <v>88929</v>
          </cell>
          <cell r="W712">
            <v>416526</v>
          </cell>
          <cell r="AB712">
            <v>3.3223034999999999E-5</v>
          </cell>
          <cell r="AC712">
            <v>3.5548776000000002E-5</v>
          </cell>
          <cell r="AD712">
            <v>88073</v>
          </cell>
          <cell r="AF712">
            <v>124425</v>
          </cell>
          <cell r="AG712">
            <v>124409</v>
          </cell>
          <cell r="AH712">
            <v>16</v>
          </cell>
          <cell r="AI712">
            <v>0</v>
          </cell>
          <cell r="AK712">
            <v>227961</v>
          </cell>
          <cell r="AL712">
            <v>-10504</v>
          </cell>
          <cell r="AM712">
            <v>88929</v>
          </cell>
          <cell r="AN712">
            <v>88928</v>
          </cell>
          <cell r="AO712">
            <v>82159</v>
          </cell>
          <cell r="AP712">
            <v>17323</v>
          </cell>
          <cell r="AQ712">
            <v>11602</v>
          </cell>
          <cell r="AR712">
            <v>12426</v>
          </cell>
          <cell r="AS712">
            <v>5019</v>
          </cell>
        </row>
        <row r="713">
          <cell r="B713" t="str">
            <v>1783</v>
          </cell>
          <cell r="C713" t="str">
            <v>HAYS CONS ISD</v>
          </cell>
          <cell r="D713">
            <v>58693359</v>
          </cell>
          <cell r="E713">
            <v>57197381</v>
          </cell>
          <cell r="F713">
            <v>87920684</v>
          </cell>
          <cell r="G713">
            <v>32305576</v>
          </cell>
          <cell r="I713">
            <v>240280</v>
          </cell>
          <cell r="J713">
            <v>17745437</v>
          </cell>
          <cell r="K713">
            <v>3438724</v>
          </cell>
          <cell r="L713">
            <v>8322857</v>
          </cell>
          <cell r="M713">
            <v>29747298</v>
          </cell>
          <cell r="O713">
            <v>1985984</v>
          </cell>
          <cell r="P713">
            <v>7333254</v>
          </cell>
          <cell r="Q713">
            <v>2864396</v>
          </cell>
          <cell r="R713">
            <v>564</v>
          </cell>
          <cell r="S713">
            <v>12184198</v>
          </cell>
          <cell r="U713">
            <v>10139802</v>
          </cell>
          <cell r="V713">
            <v>2836446</v>
          </cell>
          <cell r="W713">
            <v>12976248</v>
          </cell>
          <cell r="AB713">
            <v>1.0663294070000001E-3</v>
          </cell>
          <cell r="AC713">
            <v>1.100306682E-3</v>
          </cell>
          <cell r="AD713">
            <v>1286685</v>
          </cell>
          <cell r="AF713">
            <v>3851206</v>
          </cell>
          <cell r="AG713">
            <v>3850715</v>
          </cell>
          <cell r="AH713">
            <v>491</v>
          </cell>
          <cell r="AI713">
            <v>-1</v>
          </cell>
          <cell r="AK713">
            <v>8322857</v>
          </cell>
          <cell r="AL713">
            <v>-564</v>
          </cell>
          <cell r="AM713">
            <v>2836446</v>
          </cell>
          <cell r="AN713">
            <v>2836483</v>
          </cell>
          <cell r="AO713">
            <v>2698533</v>
          </cell>
          <cell r="AP713">
            <v>1329057</v>
          </cell>
          <cell r="AQ713">
            <v>934368</v>
          </cell>
          <cell r="AR713">
            <v>450555</v>
          </cell>
          <cell r="AS713">
            <v>73297</v>
          </cell>
        </row>
        <row r="714">
          <cell r="B714" t="str">
            <v>0704</v>
          </cell>
          <cell r="C714" t="str">
            <v>HEARNE ISD</v>
          </cell>
          <cell r="D714">
            <v>3658350</v>
          </cell>
          <cell r="E714">
            <v>3765483</v>
          </cell>
          <cell r="F714">
            <v>5788095</v>
          </cell>
          <cell r="G714">
            <v>2126778</v>
          </cell>
          <cell r="I714">
            <v>15818</v>
          </cell>
          <cell r="J714">
            <v>1168238</v>
          </cell>
          <cell r="K714">
            <v>226382</v>
          </cell>
          <cell r="L714">
            <v>625226</v>
          </cell>
          <cell r="M714">
            <v>2035664</v>
          </cell>
          <cell r="O714">
            <v>130744</v>
          </cell>
          <cell r="P714">
            <v>482771</v>
          </cell>
          <cell r="Q714">
            <v>188572</v>
          </cell>
          <cell r="R714">
            <v>308450</v>
          </cell>
          <cell r="S714">
            <v>1110537</v>
          </cell>
          <cell r="U714">
            <v>667535</v>
          </cell>
          <cell r="V714">
            <v>141604</v>
          </cell>
          <cell r="W714">
            <v>809139</v>
          </cell>
          <cell r="AB714">
            <v>6.6464178E-5</v>
          </cell>
          <cell r="AC714">
            <v>7.2436647999999995E-5</v>
          </cell>
          <cell r="AD714">
            <v>226171</v>
          </cell>
          <cell r="AF714">
            <v>253537</v>
          </cell>
          <cell r="AG714">
            <v>253505</v>
          </cell>
          <cell r="AH714">
            <v>32</v>
          </cell>
          <cell r="AI714">
            <v>1</v>
          </cell>
          <cell r="AK714">
            <v>625226</v>
          </cell>
          <cell r="AL714">
            <v>-308450</v>
          </cell>
          <cell r="AM714">
            <v>141604</v>
          </cell>
          <cell r="AN714">
            <v>141608</v>
          </cell>
          <cell r="AO714">
            <v>131109</v>
          </cell>
          <cell r="AP714">
            <v>30444</v>
          </cell>
          <cell r="AQ714">
            <v>8597</v>
          </cell>
          <cell r="AR714">
            <v>-7862</v>
          </cell>
          <cell r="AS714">
            <v>12880</v>
          </cell>
        </row>
        <row r="715">
          <cell r="B715" t="str">
            <v>0707</v>
          </cell>
          <cell r="C715" t="str">
            <v>HEDLEY ISD</v>
          </cell>
          <cell r="D715">
            <v>521594</v>
          </cell>
          <cell r="E715">
            <v>416920</v>
          </cell>
          <cell r="F715">
            <v>640867</v>
          </cell>
          <cell r="G715">
            <v>235480</v>
          </cell>
          <cell r="I715">
            <v>1751</v>
          </cell>
          <cell r="J715">
            <v>129349</v>
          </cell>
          <cell r="K715">
            <v>25065</v>
          </cell>
          <cell r="L715">
            <v>111668</v>
          </cell>
          <cell r="M715">
            <v>267833</v>
          </cell>
          <cell r="O715">
            <v>14476</v>
          </cell>
          <cell r="P715">
            <v>53453</v>
          </cell>
          <cell r="Q715">
            <v>20879</v>
          </cell>
          <cell r="R715">
            <v>46469</v>
          </cell>
          <cell r="S715">
            <v>135277</v>
          </cell>
          <cell r="U715">
            <v>73910</v>
          </cell>
          <cell r="V715">
            <v>21348</v>
          </cell>
          <cell r="W715">
            <v>95258</v>
          </cell>
          <cell r="AB715">
            <v>9.4762239999999998E-6</v>
          </cell>
          <cell r="AC715">
            <v>8.0202949999999998E-6</v>
          </cell>
          <cell r="AD715">
            <v>-55135</v>
          </cell>
          <cell r="AF715">
            <v>28072</v>
          </cell>
          <cell r="AG715">
            <v>28068</v>
          </cell>
          <cell r="AH715">
            <v>4</v>
          </cell>
          <cell r="AI715">
            <v>1</v>
          </cell>
          <cell r="AK715">
            <v>111668</v>
          </cell>
          <cell r="AL715">
            <v>-46469</v>
          </cell>
          <cell r="AM715">
            <v>21348</v>
          </cell>
          <cell r="AN715">
            <v>21348</v>
          </cell>
          <cell r="AO715">
            <v>20642</v>
          </cell>
          <cell r="AP715">
            <v>13811</v>
          </cell>
          <cell r="AQ715">
            <v>11487</v>
          </cell>
          <cell r="AR715">
            <v>1051</v>
          </cell>
          <cell r="AS715">
            <v>-3140</v>
          </cell>
        </row>
        <row r="716">
          <cell r="B716" t="str">
            <v>0708</v>
          </cell>
          <cell r="C716" t="str">
            <v>HEMPHILL ISD</v>
          </cell>
          <cell r="D716">
            <v>3049194</v>
          </cell>
          <cell r="E716">
            <v>3086340</v>
          </cell>
          <cell r="F716">
            <v>4744153</v>
          </cell>
          <cell r="G716">
            <v>1743191</v>
          </cell>
          <cell r="I716">
            <v>12965</v>
          </cell>
          <cell r="J716">
            <v>957534</v>
          </cell>
          <cell r="K716">
            <v>185552</v>
          </cell>
          <cell r="L716">
            <v>470200</v>
          </cell>
          <cell r="M716">
            <v>1626251</v>
          </cell>
          <cell r="O716">
            <v>107163</v>
          </cell>
          <cell r="P716">
            <v>395698</v>
          </cell>
          <cell r="Q716">
            <v>154561</v>
          </cell>
          <cell r="R716">
            <v>29</v>
          </cell>
          <cell r="S716">
            <v>657451</v>
          </cell>
          <cell r="U716">
            <v>547138</v>
          </cell>
          <cell r="V716">
            <v>156820</v>
          </cell>
          <cell r="W716">
            <v>703958</v>
          </cell>
          <cell r="AB716">
            <v>5.5397155000000002E-5</v>
          </cell>
          <cell r="AC716">
            <v>5.9371956E-5</v>
          </cell>
          <cell r="AD716">
            <v>150522</v>
          </cell>
          <cell r="AF716">
            <v>207809</v>
          </cell>
          <cell r="AG716">
            <v>207783</v>
          </cell>
          <cell r="AH716">
            <v>26</v>
          </cell>
          <cell r="AI716">
            <v>-1</v>
          </cell>
          <cell r="AK716">
            <v>470200</v>
          </cell>
          <cell r="AL716">
            <v>-29</v>
          </cell>
          <cell r="AM716">
            <v>156820</v>
          </cell>
          <cell r="AN716">
            <v>156823</v>
          </cell>
          <cell r="AO716">
            <v>149179</v>
          </cell>
          <cell r="AP716">
            <v>73679</v>
          </cell>
          <cell r="AQ716">
            <v>52668</v>
          </cell>
          <cell r="AR716">
            <v>29247</v>
          </cell>
          <cell r="AS716">
            <v>8575</v>
          </cell>
        </row>
        <row r="717">
          <cell r="B717" t="str">
            <v>0709</v>
          </cell>
          <cell r="C717" t="str">
            <v>HEMPSTEAD ISD</v>
          </cell>
          <cell r="D717">
            <v>5797110</v>
          </cell>
          <cell r="E717">
            <v>5476783</v>
          </cell>
          <cell r="F717">
            <v>8418611</v>
          </cell>
          <cell r="G717">
            <v>3093335</v>
          </cell>
          <cell r="I717">
            <v>23007</v>
          </cell>
          <cell r="J717">
            <v>1699167</v>
          </cell>
          <cell r="K717">
            <v>329266</v>
          </cell>
          <cell r="L717">
            <v>916346</v>
          </cell>
          <cell r="M717">
            <v>2967786</v>
          </cell>
          <cell r="O717">
            <v>190163</v>
          </cell>
          <cell r="P717">
            <v>702176</v>
          </cell>
          <cell r="Q717">
            <v>274273</v>
          </cell>
          <cell r="R717">
            <v>49</v>
          </cell>
          <cell r="S717">
            <v>1166661</v>
          </cell>
          <cell r="U717">
            <v>970910</v>
          </cell>
          <cell r="V717">
            <v>294158</v>
          </cell>
          <cell r="W717">
            <v>1265068</v>
          </cell>
          <cell r="AB717">
            <v>1.05320761E-4</v>
          </cell>
          <cell r="AC717">
            <v>1.05356943E-4</v>
          </cell>
          <cell r="AD717">
            <v>1370</v>
          </cell>
          <cell r="AF717">
            <v>368762</v>
          </cell>
          <cell r="AG717">
            <v>368715</v>
          </cell>
          <cell r="AH717">
            <v>47</v>
          </cell>
          <cell r="AI717">
            <v>0</v>
          </cell>
          <cell r="AK717">
            <v>916346</v>
          </cell>
          <cell r="AL717">
            <v>-49</v>
          </cell>
          <cell r="AM717">
            <v>294158</v>
          </cell>
          <cell r="AN717">
            <v>294161</v>
          </cell>
          <cell r="AO717">
            <v>280583</v>
          </cell>
          <cell r="AP717">
            <v>151959</v>
          </cell>
          <cell r="AQ717">
            <v>131274</v>
          </cell>
          <cell r="AR717">
            <v>58241</v>
          </cell>
          <cell r="AS717">
            <v>79</v>
          </cell>
        </row>
        <row r="718">
          <cell r="B718" t="str">
            <v>0710</v>
          </cell>
          <cell r="C718" t="str">
            <v>HENDERSON ISD</v>
          </cell>
          <cell r="D718">
            <v>8389691</v>
          </cell>
          <cell r="E718">
            <v>7171672</v>
          </cell>
          <cell r="F718">
            <v>11023902</v>
          </cell>
          <cell r="G718">
            <v>4050622</v>
          </cell>
          <cell r="I718">
            <v>30127</v>
          </cell>
          <cell r="J718">
            <v>2225005</v>
          </cell>
          <cell r="K718">
            <v>431163</v>
          </cell>
          <cell r="L718">
            <v>555959</v>
          </cell>
          <cell r="M718">
            <v>3242254</v>
          </cell>
          <cell r="O718">
            <v>249012</v>
          </cell>
          <cell r="P718">
            <v>919477</v>
          </cell>
          <cell r="Q718">
            <v>359151</v>
          </cell>
          <cell r="R718">
            <v>756868</v>
          </cell>
          <cell r="S718">
            <v>2284508</v>
          </cell>
          <cell r="U718">
            <v>1271375</v>
          </cell>
          <cell r="V718">
            <v>130082</v>
          </cell>
          <cell r="W718">
            <v>1401457</v>
          </cell>
          <cell r="AB718">
            <v>1.5242224999999999E-4</v>
          </cell>
          <cell r="AC718">
            <v>1.3796153500000001E-4</v>
          </cell>
          <cell r="AD718">
            <v>-547612</v>
          </cell>
          <cell r="AF718">
            <v>482882</v>
          </cell>
          <cell r="AG718">
            <v>482820</v>
          </cell>
          <cell r="AH718">
            <v>62</v>
          </cell>
          <cell r="AI718">
            <v>-2</v>
          </cell>
          <cell r="AK718">
            <v>555959</v>
          </cell>
          <cell r="AL718">
            <v>-756868</v>
          </cell>
          <cell r="AM718">
            <v>130082</v>
          </cell>
          <cell r="AN718">
            <v>130086</v>
          </cell>
          <cell r="AO718">
            <v>102428</v>
          </cell>
          <cell r="AP718">
            <v>-156796</v>
          </cell>
          <cell r="AQ718">
            <v>-146455</v>
          </cell>
          <cell r="AR718">
            <v>-98992</v>
          </cell>
          <cell r="AS718">
            <v>-31180</v>
          </cell>
        </row>
        <row r="719">
          <cell r="B719" t="str">
            <v>0711</v>
          </cell>
          <cell r="C719" t="str">
            <v>HENRIETTA ISD</v>
          </cell>
          <cell r="D719">
            <v>2904315</v>
          </cell>
          <cell r="E719">
            <v>2907286</v>
          </cell>
          <cell r="F719">
            <v>4468922</v>
          </cell>
          <cell r="G719">
            <v>1642061</v>
          </cell>
          <cell r="I719">
            <v>12213</v>
          </cell>
          <cell r="J719">
            <v>901983</v>
          </cell>
          <cell r="K719">
            <v>174787</v>
          </cell>
          <cell r="L719">
            <v>322488</v>
          </cell>
          <cell r="M719">
            <v>1411471</v>
          </cell>
          <cell r="O719">
            <v>100946</v>
          </cell>
          <cell r="P719">
            <v>372742</v>
          </cell>
          <cell r="Q719">
            <v>145594</v>
          </cell>
          <cell r="R719">
            <v>51100</v>
          </cell>
          <cell r="S719">
            <v>670382</v>
          </cell>
          <cell r="U719">
            <v>515396</v>
          </cell>
          <cell r="V719">
            <v>110268</v>
          </cell>
          <cell r="W719">
            <v>625664</v>
          </cell>
          <cell r="AB719">
            <v>5.2765018999999999E-5</v>
          </cell>
          <cell r="AC719">
            <v>5.5927502999999998E-5</v>
          </cell>
          <cell r="AD719">
            <v>119760</v>
          </cell>
          <cell r="AF719">
            <v>195753</v>
          </cell>
          <cell r="AG719">
            <v>195728</v>
          </cell>
          <cell r="AH719">
            <v>25</v>
          </cell>
          <cell r="AI719">
            <v>0</v>
          </cell>
          <cell r="AK719">
            <v>322488</v>
          </cell>
          <cell r="AL719">
            <v>-51100</v>
          </cell>
          <cell r="AM719">
            <v>110268</v>
          </cell>
          <cell r="AN719">
            <v>110272</v>
          </cell>
          <cell r="AO719">
            <v>100305</v>
          </cell>
          <cell r="AP719">
            <v>11483</v>
          </cell>
          <cell r="AQ719">
            <v>23781</v>
          </cell>
          <cell r="AR719">
            <v>18724</v>
          </cell>
          <cell r="AS719">
            <v>6823</v>
          </cell>
        </row>
        <row r="720">
          <cell r="B720" t="str">
            <v>0712</v>
          </cell>
          <cell r="C720" t="str">
            <v>HEREFORD ISD</v>
          </cell>
          <cell r="D720">
            <v>12455375</v>
          </cell>
          <cell r="E720">
            <v>11504168</v>
          </cell>
          <cell r="F720">
            <v>17683577</v>
          </cell>
          <cell r="G720">
            <v>6497653</v>
          </cell>
          <cell r="I720">
            <v>48328</v>
          </cell>
          <cell r="J720">
            <v>3569158</v>
          </cell>
          <cell r="K720">
            <v>691634</v>
          </cell>
          <cell r="L720">
            <v>717014</v>
          </cell>
          <cell r="M720">
            <v>5026134</v>
          </cell>
          <cell r="O720">
            <v>399443</v>
          </cell>
          <cell r="P720">
            <v>1474945</v>
          </cell>
          <cell r="Q720">
            <v>576119</v>
          </cell>
          <cell r="R720">
            <v>586718</v>
          </cell>
          <cell r="S720">
            <v>3037225</v>
          </cell>
          <cell r="U720">
            <v>2039429</v>
          </cell>
          <cell r="V720">
            <v>240102</v>
          </cell>
          <cell r="W720">
            <v>2279531</v>
          </cell>
          <cell r="AB720">
            <v>2.26286806E-4</v>
          </cell>
          <cell r="AC720">
            <v>2.2130580800000001E-4</v>
          </cell>
          <cell r="AD720">
            <v>-188625</v>
          </cell>
          <cell r="AF720">
            <v>774597</v>
          </cell>
          <cell r="AG720">
            <v>774498</v>
          </cell>
          <cell r="AH720">
            <v>99</v>
          </cell>
          <cell r="AI720">
            <v>0</v>
          </cell>
          <cell r="AK720">
            <v>717014</v>
          </cell>
          <cell r="AL720">
            <v>-586718</v>
          </cell>
          <cell r="AM720">
            <v>240102</v>
          </cell>
          <cell r="AN720">
            <v>240111</v>
          </cell>
          <cell r="AO720">
            <v>204835</v>
          </cell>
          <cell r="AP720">
            <v>-119669</v>
          </cell>
          <cell r="AQ720">
            <v>-103389</v>
          </cell>
          <cell r="AR720">
            <v>-80858</v>
          </cell>
          <cell r="AS720">
            <v>-10734</v>
          </cell>
        </row>
        <row r="721">
          <cell r="B721" t="str">
            <v>0713</v>
          </cell>
          <cell r="C721" t="str">
            <v>HERMLEIGH ISD</v>
          </cell>
          <cell r="D721">
            <v>665052</v>
          </cell>
          <cell r="E721">
            <v>634692</v>
          </cell>
          <cell r="F721">
            <v>975614</v>
          </cell>
          <cell r="G721">
            <v>358480</v>
          </cell>
          <cell r="I721">
            <v>2666</v>
          </cell>
          <cell r="J721">
            <v>196913</v>
          </cell>
          <cell r="K721">
            <v>38158</v>
          </cell>
          <cell r="L721">
            <v>187911</v>
          </cell>
          <cell r="M721">
            <v>425648</v>
          </cell>
          <cell r="O721">
            <v>22038</v>
          </cell>
          <cell r="P721">
            <v>81374</v>
          </cell>
          <cell r="Q721">
            <v>31785</v>
          </cell>
          <cell r="R721">
            <v>275163</v>
          </cell>
          <cell r="S721">
            <v>410360</v>
          </cell>
          <cell r="U721">
            <v>112517</v>
          </cell>
          <cell r="V721">
            <v>13208</v>
          </cell>
          <cell r="W721">
            <v>125725</v>
          </cell>
          <cell r="AB721">
            <v>1.2082534E-5</v>
          </cell>
          <cell r="AC721">
            <v>1.2209579999999999E-5</v>
          </cell>
          <cell r="AD721">
            <v>4811</v>
          </cell>
          <cell r="AF721">
            <v>42735</v>
          </cell>
          <cell r="AG721">
            <v>42730</v>
          </cell>
          <cell r="AH721">
            <v>5</v>
          </cell>
          <cell r="AI721">
            <v>0</v>
          </cell>
          <cell r="AK721">
            <v>187911</v>
          </cell>
          <cell r="AL721">
            <v>-275163</v>
          </cell>
          <cell r="AM721">
            <v>13208</v>
          </cell>
          <cell r="AN721">
            <v>13207</v>
          </cell>
          <cell r="AO721">
            <v>3832</v>
          </cell>
          <cell r="AP721">
            <v>-71948</v>
          </cell>
          <cell r="AQ721">
            <v>-27028</v>
          </cell>
          <cell r="AR721">
            <v>-5589</v>
          </cell>
          <cell r="AS721">
            <v>274</v>
          </cell>
        </row>
        <row r="722">
          <cell r="B722" t="str">
            <v>0715</v>
          </cell>
          <cell r="C722" t="str">
            <v>HICO ISD</v>
          </cell>
          <cell r="D722">
            <v>1545225</v>
          </cell>
          <cell r="E722">
            <v>1474280</v>
          </cell>
          <cell r="F722">
            <v>2266182</v>
          </cell>
          <cell r="G722">
            <v>832686</v>
          </cell>
          <cell r="I722">
            <v>6193</v>
          </cell>
          <cell r="J722">
            <v>457394</v>
          </cell>
          <cell r="K722">
            <v>88634</v>
          </cell>
          <cell r="L722">
            <v>149993</v>
          </cell>
          <cell r="M722">
            <v>702214</v>
          </cell>
          <cell r="O722">
            <v>51189</v>
          </cell>
          <cell r="P722">
            <v>189017</v>
          </cell>
          <cell r="Q722">
            <v>73831</v>
          </cell>
          <cell r="R722">
            <v>48911</v>
          </cell>
          <cell r="S722">
            <v>362948</v>
          </cell>
          <cell r="U722">
            <v>261356</v>
          </cell>
          <cell r="V722">
            <v>52499</v>
          </cell>
          <cell r="W722">
            <v>313855</v>
          </cell>
          <cell r="AB722">
            <v>2.8073346E-5</v>
          </cell>
          <cell r="AC722">
            <v>2.8360738000000002E-5</v>
          </cell>
          <cell r="AD722">
            <v>10883</v>
          </cell>
          <cell r="AF722">
            <v>99266</v>
          </cell>
          <cell r="AG722">
            <v>99253</v>
          </cell>
          <cell r="AH722">
            <v>13</v>
          </cell>
          <cell r="AI722">
            <v>1</v>
          </cell>
          <cell r="AK722">
            <v>149993</v>
          </cell>
          <cell r="AL722">
            <v>-48911</v>
          </cell>
          <cell r="AM722">
            <v>52499</v>
          </cell>
          <cell r="AN722">
            <v>52498</v>
          </cell>
          <cell r="AO722">
            <v>46460</v>
          </cell>
          <cell r="AP722">
            <v>-6978</v>
          </cell>
          <cell r="AQ722">
            <v>3653</v>
          </cell>
          <cell r="AR722">
            <v>4830</v>
          </cell>
          <cell r="AS722">
            <v>619</v>
          </cell>
        </row>
        <row r="723">
          <cell r="B723" t="str">
            <v>0716</v>
          </cell>
          <cell r="C723" t="str">
            <v>HIDALGO ISD</v>
          </cell>
          <cell r="D723">
            <v>9013045</v>
          </cell>
          <cell r="E723">
            <v>8524315</v>
          </cell>
          <cell r="F723">
            <v>13103111</v>
          </cell>
          <cell r="G723">
            <v>4814607</v>
          </cell>
          <cell r="I723">
            <v>35810</v>
          </cell>
          <cell r="J723">
            <v>2644661</v>
          </cell>
          <cell r="K723">
            <v>512484</v>
          </cell>
          <cell r="L723">
            <v>343031</v>
          </cell>
          <cell r="M723">
            <v>3535986</v>
          </cell>
          <cell r="O723">
            <v>295978</v>
          </cell>
          <cell r="P723">
            <v>1092899</v>
          </cell>
          <cell r="Q723">
            <v>426890</v>
          </cell>
          <cell r="R723">
            <v>703972</v>
          </cell>
          <cell r="S723">
            <v>2519739</v>
          </cell>
          <cell r="U723">
            <v>1511168</v>
          </cell>
          <cell r="V723">
            <v>14298</v>
          </cell>
          <cell r="W723">
            <v>1525466</v>
          </cell>
          <cell r="AB723">
            <v>1.6374723299999999E-4</v>
          </cell>
          <cell r="AC723">
            <v>1.6398235299999999E-4</v>
          </cell>
          <cell r="AD723">
            <v>8904</v>
          </cell>
          <cell r="AF723">
            <v>573958</v>
          </cell>
          <cell r="AG723">
            <v>573885</v>
          </cell>
          <cell r="AH723">
            <v>73</v>
          </cell>
          <cell r="AI723">
            <v>0</v>
          </cell>
          <cell r="AK723">
            <v>343031</v>
          </cell>
          <cell r="AL723">
            <v>-703972</v>
          </cell>
          <cell r="AM723">
            <v>14298</v>
          </cell>
          <cell r="AN723">
            <v>14309</v>
          </cell>
          <cell r="AO723">
            <v>-2632</v>
          </cell>
          <cell r="AP723">
            <v>-161296</v>
          </cell>
          <cell r="AQ723">
            <v>-145239</v>
          </cell>
          <cell r="AR723">
            <v>-66594</v>
          </cell>
          <cell r="AS723">
            <v>511</v>
          </cell>
        </row>
        <row r="724">
          <cell r="B724" t="str">
            <v>0717</v>
          </cell>
          <cell r="C724" t="str">
            <v>HIGGINS ISD</v>
          </cell>
          <cell r="D724">
            <v>476809</v>
          </cell>
          <cell r="E724">
            <v>347072</v>
          </cell>
          <cell r="F724">
            <v>533500</v>
          </cell>
          <cell r="G724">
            <v>196029</v>
          </cell>
          <cell r="I724">
            <v>1458</v>
          </cell>
          <cell r="J724">
            <v>107679</v>
          </cell>
          <cell r="K724">
            <v>20866</v>
          </cell>
          <cell r="L724">
            <v>57004</v>
          </cell>
          <cell r="M724">
            <v>187007</v>
          </cell>
          <cell r="O724">
            <v>12051</v>
          </cell>
          <cell r="P724">
            <v>44498</v>
          </cell>
          <cell r="Q724">
            <v>17381</v>
          </cell>
          <cell r="R724">
            <v>84535</v>
          </cell>
          <cell r="S724">
            <v>158465</v>
          </cell>
          <cell r="U724">
            <v>61528</v>
          </cell>
          <cell r="V724">
            <v>10240</v>
          </cell>
          <cell r="W724">
            <v>71768</v>
          </cell>
          <cell r="AB724">
            <v>8.6625679999999998E-6</v>
          </cell>
          <cell r="AC724">
            <v>6.6766270000000003E-6</v>
          </cell>
          <cell r="AD724">
            <v>-75206</v>
          </cell>
          <cell r="AF724">
            <v>23369</v>
          </cell>
          <cell r="AG724">
            <v>23366</v>
          </cell>
          <cell r="AH724">
            <v>3</v>
          </cell>
          <cell r="AI724">
            <v>0</v>
          </cell>
          <cell r="AK724">
            <v>57004</v>
          </cell>
          <cell r="AL724">
            <v>-84535</v>
          </cell>
          <cell r="AM724">
            <v>10240</v>
          </cell>
          <cell r="AN724">
            <v>10238</v>
          </cell>
          <cell r="AO724">
            <v>8326</v>
          </cell>
          <cell r="AP724">
            <v>-11135</v>
          </cell>
          <cell r="AQ724">
            <v>-16313</v>
          </cell>
          <cell r="AR724">
            <v>-14364</v>
          </cell>
          <cell r="AS724">
            <v>-4283</v>
          </cell>
        </row>
        <row r="725">
          <cell r="B725" t="str">
            <v>1458</v>
          </cell>
          <cell r="C725" t="str">
            <v>HIGH ISLAND ISD</v>
          </cell>
          <cell r="D725">
            <v>431157</v>
          </cell>
          <cell r="E725">
            <v>462961</v>
          </cell>
          <cell r="F725">
            <v>711638</v>
          </cell>
          <cell r="G725">
            <v>261484</v>
          </cell>
          <cell r="I725">
            <v>1945</v>
          </cell>
          <cell r="J725">
            <v>143633</v>
          </cell>
          <cell r="K725">
            <v>27833</v>
          </cell>
          <cell r="L725">
            <v>74397</v>
          </cell>
          <cell r="M725">
            <v>247808</v>
          </cell>
          <cell r="O725">
            <v>16075</v>
          </cell>
          <cell r="P725">
            <v>59356</v>
          </cell>
          <cell r="Q725">
            <v>23185</v>
          </cell>
          <cell r="R725">
            <v>45549</v>
          </cell>
          <cell r="S725">
            <v>144165</v>
          </cell>
          <cell r="U725">
            <v>82072</v>
          </cell>
          <cell r="V725">
            <v>15842</v>
          </cell>
          <cell r="W725">
            <v>97914</v>
          </cell>
          <cell r="AB725">
            <v>7.8331790000000007E-6</v>
          </cell>
          <cell r="AC725">
            <v>8.905979E-6</v>
          </cell>
          <cell r="AD725">
            <v>40626</v>
          </cell>
          <cell r="AF725">
            <v>31172</v>
          </cell>
          <cell r="AG725">
            <v>31168</v>
          </cell>
          <cell r="AH725">
            <v>4</v>
          </cell>
          <cell r="AI725">
            <v>1</v>
          </cell>
          <cell r="AK725">
            <v>74397</v>
          </cell>
          <cell r="AL725">
            <v>-45549</v>
          </cell>
          <cell r="AM725">
            <v>15842</v>
          </cell>
          <cell r="AN725">
            <v>15841</v>
          </cell>
          <cell r="AO725">
            <v>13800</v>
          </cell>
          <cell r="AP725">
            <v>-4656</v>
          </cell>
          <cell r="AQ725">
            <v>-1610</v>
          </cell>
          <cell r="AR725">
            <v>3158</v>
          </cell>
          <cell r="AS725">
            <v>2315</v>
          </cell>
        </row>
        <row r="726">
          <cell r="B726" t="str">
            <v>1654</v>
          </cell>
          <cell r="C726" t="str">
            <v>HIGHLAND ISD</v>
          </cell>
          <cell r="D726">
            <v>711047</v>
          </cell>
          <cell r="E726">
            <v>664099</v>
          </cell>
          <cell r="F726">
            <v>1020816</v>
          </cell>
          <cell r="G726">
            <v>375089</v>
          </cell>
          <cell r="I726">
            <v>2790</v>
          </cell>
          <cell r="J726">
            <v>206036</v>
          </cell>
          <cell r="K726">
            <v>39926</v>
          </cell>
          <cell r="L726">
            <v>78442</v>
          </cell>
          <cell r="M726">
            <v>327194</v>
          </cell>
          <cell r="O726">
            <v>23059</v>
          </cell>
          <cell r="P726">
            <v>85144</v>
          </cell>
          <cell r="Q726">
            <v>33257</v>
          </cell>
          <cell r="R726">
            <v>4560</v>
          </cell>
          <cell r="S726">
            <v>146020</v>
          </cell>
          <cell r="U726">
            <v>117730</v>
          </cell>
          <cell r="V726">
            <v>35036</v>
          </cell>
          <cell r="W726">
            <v>152766</v>
          </cell>
          <cell r="AB726">
            <v>1.2918156000000001E-5</v>
          </cell>
          <cell r="AC726">
            <v>1.2775274E-5</v>
          </cell>
          <cell r="AD726">
            <v>-5411</v>
          </cell>
          <cell r="AF726">
            <v>44715</v>
          </cell>
          <cell r="AG726">
            <v>44709</v>
          </cell>
          <cell r="AH726">
            <v>6</v>
          </cell>
          <cell r="AI726">
            <v>1</v>
          </cell>
          <cell r="AK726">
            <v>78442</v>
          </cell>
          <cell r="AL726">
            <v>-4560</v>
          </cell>
          <cell r="AM726">
            <v>35036</v>
          </cell>
          <cell r="AN726">
            <v>35037</v>
          </cell>
          <cell r="AO726">
            <v>32207</v>
          </cell>
          <cell r="AP726">
            <v>5118</v>
          </cell>
          <cell r="AQ726">
            <v>2076</v>
          </cell>
          <cell r="AR726">
            <v>-246</v>
          </cell>
          <cell r="AS726">
            <v>-310</v>
          </cell>
        </row>
        <row r="727">
          <cell r="B727" t="str">
            <v>0720</v>
          </cell>
          <cell r="C727" t="str">
            <v>HIGHLAND PARK ISD</v>
          </cell>
          <cell r="D727">
            <v>22613728</v>
          </cell>
          <cell r="E727">
            <v>20536237</v>
          </cell>
          <cell r="F727">
            <v>31567179</v>
          </cell>
          <cell r="G727">
            <v>11599044</v>
          </cell>
          <cell r="I727">
            <v>86271</v>
          </cell>
          <cell r="J727">
            <v>6371349</v>
          </cell>
          <cell r="K727">
            <v>1234645</v>
          </cell>
          <cell r="L727">
            <v>1261549</v>
          </cell>
          <cell r="M727">
            <v>8953814</v>
          </cell>
          <cell r="O727">
            <v>713051</v>
          </cell>
          <cell r="P727">
            <v>2632943</v>
          </cell>
          <cell r="Q727">
            <v>1028437</v>
          </cell>
          <cell r="R727">
            <v>623293</v>
          </cell>
          <cell r="S727">
            <v>4997724</v>
          </cell>
          <cell r="U727">
            <v>3640610</v>
          </cell>
          <cell r="V727">
            <v>460455</v>
          </cell>
          <cell r="W727">
            <v>4101065</v>
          </cell>
          <cell r="AB727">
            <v>4.10841775E-4</v>
          </cell>
          <cell r="AC727">
            <v>3.9505582500000001E-4</v>
          </cell>
          <cell r="AD727">
            <v>-597798</v>
          </cell>
          <cell r="AF727">
            <v>1382743</v>
          </cell>
          <cell r="AG727">
            <v>1382567</v>
          </cell>
          <cell r="AH727">
            <v>176</v>
          </cell>
          <cell r="AI727">
            <v>-1</v>
          </cell>
          <cell r="AK727">
            <v>1261549</v>
          </cell>
          <cell r="AL727">
            <v>-623293</v>
          </cell>
          <cell r="AM727">
            <v>460455</v>
          </cell>
          <cell r="AN727">
            <v>460475</v>
          </cell>
          <cell r="AO727">
            <v>417691</v>
          </cell>
          <cell r="AP727">
            <v>-5172</v>
          </cell>
          <cell r="AQ727">
            <v>-89985</v>
          </cell>
          <cell r="AR727">
            <v>-110722</v>
          </cell>
          <cell r="AS727">
            <v>-34031</v>
          </cell>
        </row>
        <row r="728">
          <cell r="B728" t="str">
            <v>1919</v>
          </cell>
          <cell r="C728" t="str">
            <v>HIGHLAND PARK ISD</v>
          </cell>
          <cell r="D728">
            <v>2803192</v>
          </cell>
          <cell r="E728">
            <v>2621300</v>
          </cell>
          <cell r="F728">
            <v>4029319</v>
          </cell>
          <cell r="G728">
            <v>1480533</v>
          </cell>
          <cell r="I728">
            <v>11012</v>
          </cell>
          <cell r="J728">
            <v>813256</v>
          </cell>
          <cell r="K728">
            <v>157593</v>
          </cell>
          <cell r="L728">
            <v>158711</v>
          </cell>
          <cell r="M728">
            <v>1140572</v>
          </cell>
          <cell r="O728">
            <v>91016</v>
          </cell>
          <cell r="P728">
            <v>336076</v>
          </cell>
          <cell r="Q728">
            <v>131272</v>
          </cell>
          <cell r="R728">
            <v>281050</v>
          </cell>
          <cell r="S728">
            <v>839414</v>
          </cell>
          <cell r="U728">
            <v>464697</v>
          </cell>
          <cell r="V728">
            <v>10171</v>
          </cell>
          <cell r="W728">
            <v>474868</v>
          </cell>
          <cell r="AB728">
            <v>5.0927836999999998E-5</v>
          </cell>
          <cell r="AC728">
            <v>5.0425978000000001E-5</v>
          </cell>
          <cell r="AD728">
            <v>-19005</v>
          </cell>
          <cell r="AF728">
            <v>176497</v>
          </cell>
          <cell r="AG728">
            <v>176475</v>
          </cell>
          <cell r="AH728">
            <v>22</v>
          </cell>
          <cell r="AI728">
            <v>2</v>
          </cell>
          <cell r="AK728">
            <v>158711</v>
          </cell>
          <cell r="AL728">
            <v>-281050</v>
          </cell>
          <cell r="AM728">
            <v>10171</v>
          </cell>
          <cell r="AN728">
            <v>10175</v>
          </cell>
          <cell r="AO728">
            <v>2130</v>
          </cell>
          <cell r="AP728">
            <v>-71616</v>
          </cell>
          <cell r="AQ728">
            <v>-52809</v>
          </cell>
          <cell r="AR728">
            <v>-9136</v>
          </cell>
          <cell r="AS728">
            <v>-1083</v>
          </cell>
        </row>
        <row r="729">
          <cell r="B729" t="str">
            <v>0721</v>
          </cell>
          <cell r="C729" t="str">
            <v>HILLSBORO ISD</v>
          </cell>
          <cell r="D729">
            <v>6718229</v>
          </cell>
          <cell r="E729">
            <v>6403313</v>
          </cell>
          <cell r="F729">
            <v>9842823</v>
          </cell>
          <cell r="G729">
            <v>3616647</v>
          </cell>
          <cell r="I729">
            <v>26900</v>
          </cell>
          <cell r="J729">
            <v>1986622</v>
          </cell>
          <cell r="K729">
            <v>384969</v>
          </cell>
          <cell r="L729">
            <v>387504</v>
          </cell>
          <cell r="M729">
            <v>2785995</v>
          </cell>
          <cell r="O729">
            <v>222333</v>
          </cell>
          <cell r="P729">
            <v>820966</v>
          </cell>
          <cell r="Q729">
            <v>320673</v>
          </cell>
          <cell r="R729">
            <v>93</v>
          </cell>
          <cell r="S729">
            <v>1364065</v>
          </cell>
          <cell r="U729">
            <v>1135163</v>
          </cell>
          <cell r="V729">
            <v>174726</v>
          </cell>
          <cell r="W729">
            <v>1309889</v>
          </cell>
          <cell r="AB729">
            <v>1.2205547E-4</v>
          </cell>
          <cell r="AC729">
            <v>1.2318061500000001E-4</v>
          </cell>
          <cell r="AD729">
            <v>42608</v>
          </cell>
          <cell r="AF729">
            <v>431147</v>
          </cell>
          <cell r="AG729">
            <v>431092</v>
          </cell>
          <cell r="AH729">
            <v>55</v>
          </cell>
          <cell r="AI729">
            <v>0</v>
          </cell>
          <cell r="AK729">
            <v>387504</v>
          </cell>
          <cell r="AL729">
            <v>-93</v>
          </cell>
          <cell r="AM729">
            <v>174726</v>
          </cell>
          <cell r="AN729">
            <v>174733</v>
          </cell>
          <cell r="AO729">
            <v>160017</v>
          </cell>
          <cell r="AP729">
            <v>21316</v>
          </cell>
          <cell r="AQ729">
            <v>17002</v>
          </cell>
          <cell r="AR729">
            <v>11916</v>
          </cell>
          <cell r="AS729">
            <v>2427</v>
          </cell>
        </row>
        <row r="730">
          <cell r="B730" t="str">
            <v>1479</v>
          </cell>
          <cell r="C730" t="str">
            <v>HITCHCOCK ISD</v>
          </cell>
          <cell r="D730">
            <v>7454438</v>
          </cell>
          <cell r="E730">
            <v>6994950</v>
          </cell>
          <cell r="F730">
            <v>10752255</v>
          </cell>
          <cell r="G730">
            <v>3950808</v>
          </cell>
          <cell r="I730">
            <v>29385</v>
          </cell>
          <cell r="J730">
            <v>2170177</v>
          </cell>
          <cell r="K730">
            <v>420539</v>
          </cell>
          <cell r="L730">
            <v>810265</v>
          </cell>
          <cell r="M730">
            <v>3430366</v>
          </cell>
          <cell r="O730">
            <v>242876</v>
          </cell>
          <cell r="P730">
            <v>896820</v>
          </cell>
          <cell r="Q730">
            <v>350301</v>
          </cell>
          <cell r="R730">
            <v>27759</v>
          </cell>
          <cell r="S730">
            <v>1517756</v>
          </cell>
          <cell r="U730">
            <v>1240046</v>
          </cell>
          <cell r="V730">
            <v>280924</v>
          </cell>
          <cell r="W730">
            <v>1520970</v>
          </cell>
          <cell r="AB730">
            <v>1.3543077000000001E-4</v>
          </cell>
          <cell r="AC730">
            <v>1.3456193799999999E-4</v>
          </cell>
          <cell r="AD730">
            <v>-32902</v>
          </cell>
          <cell r="AF730">
            <v>470983</v>
          </cell>
          <cell r="AG730">
            <v>470923</v>
          </cell>
          <cell r="AH730">
            <v>60</v>
          </cell>
          <cell r="AI730">
            <v>2</v>
          </cell>
          <cell r="AK730">
            <v>810265</v>
          </cell>
          <cell r="AL730">
            <v>-27759</v>
          </cell>
          <cell r="AM730">
            <v>280924</v>
          </cell>
          <cell r="AN730">
            <v>280932</v>
          </cell>
          <cell r="AO730">
            <v>266588</v>
          </cell>
          <cell r="AP730">
            <v>119745</v>
          </cell>
          <cell r="AQ730">
            <v>74314</v>
          </cell>
          <cell r="AR730">
            <v>42795</v>
          </cell>
          <cell r="AS730">
            <v>-1868</v>
          </cell>
        </row>
        <row r="731">
          <cell r="B731" t="str">
            <v>0723</v>
          </cell>
          <cell r="C731" t="str">
            <v>HOLLAND ISD</v>
          </cell>
          <cell r="D731">
            <v>2304799</v>
          </cell>
          <cell r="E731">
            <v>1982657</v>
          </cell>
          <cell r="F731">
            <v>3047632</v>
          </cell>
          <cell r="G731">
            <v>1119822</v>
          </cell>
          <cell r="I731">
            <v>8329</v>
          </cell>
          <cell r="J731">
            <v>615118</v>
          </cell>
          <cell r="K731">
            <v>119198</v>
          </cell>
          <cell r="L731">
            <v>268427</v>
          </cell>
          <cell r="M731">
            <v>1011072</v>
          </cell>
          <cell r="O731">
            <v>68841</v>
          </cell>
          <cell r="P731">
            <v>254196</v>
          </cell>
          <cell r="Q731">
            <v>99290</v>
          </cell>
          <cell r="R731">
            <v>119144</v>
          </cell>
          <cell r="S731">
            <v>541471</v>
          </cell>
          <cell r="U731">
            <v>351480</v>
          </cell>
          <cell r="V731">
            <v>87716</v>
          </cell>
          <cell r="W731">
            <v>439196</v>
          </cell>
          <cell r="AB731">
            <v>4.1873136000000002E-5</v>
          </cell>
          <cell r="AC731">
            <v>3.8140401000000001E-5</v>
          </cell>
          <cell r="AD731">
            <v>-141355</v>
          </cell>
          <cell r="AF731">
            <v>133496</v>
          </cell>
          <cell r="AG731">
            <v>133479</v>
          </cell>
          <cell r="AH731">
            <v>17</v>
          </cell>
          <cell r="AI731">
            <v>0</v>
          </cell>
          <cell r="AK731">
            <v>268427</v>
          </cell>
          <cell r="AL731">
            <v>-119144</v>
          </cell>
          <cell r="AM731">
            <v>87716</v>
          </cell>
          <cell r="AN731">
            <v>87716</v>
          </cell>
          <cell r="AO731">
            <v>79907</v>
          </cell>
          <cell r="AP731">
            <v>6344</v>
          </cell>
          <cell r="AQ731">
            <v>-465</v>
          </cell>
          <cell r="AR731">
            <v>-16171</v>
          </cell>
          <cell r="AS731">
            <v>-8048</v>
          </cell>
        </row>
        <row r="732">
          <cell r="B732" t="str">
            <v>0724</v>
          </cell>
          <cell r="C732" t="str">
            <v>HOLLIDAY ISD</v>
          </cell>
          <cell r="D732">
            <v>1965288</v>
          </cell>
          <cell r="E732">
            <v>1942127</v>
          </cell>
          <cell r="F732">
            <v>2985331</v>
          </cell>
          <cell r="G732">
            <v>1096930</v>
          </cell>
          <cell r="I732">
            <v>8159</v>
          </cell>
          <cell r="J732">
            <v>602543</v>
          </cell>
          <cell r="K732">
            <v>116761</v>
          </cell>
          <cell r="L732">
            <v>218196</v>
          </cell>
          <cell r="M732">
            <v>945659</v>
          </cell>
          <cell r="O732">
            <v>67434</v>
          </cell>
          <cell r="P732">
            <v>248999</v>
          </cell>
          <cell r="Q732">
            <v>97260</v>
          </cell>
          <cell r="R732">
            <v>5730</v>
          </cell>
          <cell r="S732">
            <v>419423</v>
          </cell>
          <cell r="U732">
            <v>344295</v>
          </cell>
          <cell r="V732">
            <v>91566</v>
          </cell>
          <cell r="W732">
            <v>435861</v>
          </cell>
          <cell r="AB732">
            <v>3.5704967000000001E-5</v>
          </cell>
          <cell r="AC732">
            <v>3.7360712999999998E-5</v>
          </cell>
          <cell r="AD732">
            <v>62701</v>
          </cell>
          <cell r="AF732">
            <v>130767</v>
          </cell>
          <cell r="AG732">
            <v>130750</v>
          </cell>
          <cell r="AH732">
            <v>17</v>
          </cell>
          <cell r="AI732">
            <v>1</v>
          </cell>
          <cell r="AK732">
            <v>218196</v>
          </cell>
          <cell r="AL732">
            <v>-5730</v>
          </cell>
          <cell r="AM732">
            <v>91566</v>
          </cell>
          <cell r="AN732">
            <v>91564</v>
          </cell>
          <cell r="AO732">
            <v>83924</v>
          </cell>
          <cell r="AP732">
            <v>12086</v>
          </cell>
          <cell r="AQ732">
            <v>10380</v>
          </cell>
          <cell r="AR732">
            <v>10941</v>
          </cell>
          <cell r="AS732">
            <v>3571</v>
          </cell>
        </row>
        <row r="733">
          <cell r="B733" t="str">
            <v>0725</v>
          </cell>
          <cell r="C733" t="str">
            <v>HONDO ISD</v>
          </cell>
          <cell r="D733">
            <v>6333557</v>
          </cell>
          <cell r="E733">
            <v>5819147</v>
          </cell>
          <cell r="F733">
            <v>8944875</v>
          </cell>
          <cell r="G733">
            <v>3286705</v>
          </cell>
          <cell r="I733">
            <v>24446</v>
          </cell>
          <cell r="J733">
            <v>1805385</v>
          </cell>
          <cell r="K733">
            <v>349849</v>
          </cell>
          <cell r="L733">
            <v>453896</v>
          </cell>
          <cell r="M733">
            <v>2633576</v>
          </cell>
          <cell r="O733">
            <v>202050</v>
          </cell>
          <cell r="P733">
            <v>746071</v>
          </cell>
          <cell r="Q733">
            <v>291418</v>
          </cell>
          <cell r="R733">
            <v>99752</v>
          </cell>
          <cell r="S733">
            <v>1339291</v>
          </cell>
          <cell r="U733">
            <v>1031603</v>
          </cell>
          <cell r="V733">
            <v>140262</v>
          </cell>
          <cell r="W733">
            <v>1171865</v>
          </cell>
          <cell r="AB733">
            <v>1.15066818E-4</v>
          </cell>
          <cell r="AC733">
            <v>1.11943002E-4</v>
          </cell>
          <cell r="AD733">
            <v>-118296</v>
          </cell>
          <cell r="AF733">
            <v>391814</v>
          </cell>
          <cell r="AG733">
            <v>391764</v>
          </cell>
          <cell r="AH733">
            <v>50</v>
          </cell>
          <cell r="AI733">
            <v>0</v>
          </cell>
          <cell r="AK733">
            <v>453896</v>
          </cell>
          <cell r="AL733">
            <v>-99752</v>
          </cell>
          <cell r="AM733">
            <v>140262</v>
          </cell>
          <cell r="AN733">
            <v>140267</v>
          </cell>
          <cell r="AO733">
            <v>131765</v>
          </cell>
          <cell r="AP733">
            <v>48357</v>
          </cell>
          <cell r="AQ733">
            <v>32765</v>
          </cell>
          <cell r="AR733">
            <v>7726</v>
          </cell>
          <cell r="AS733">
            <v>-6736</v>
          </cell>
        </row>
        <row r="734">
          <cell r="B734" t="str">
            <v>0726</v>
          </cell>
          <cell r="C734" t="str">
            <v>HONEY GROVE ISD</v>
          </cell>
          <cell r="D734">
            <v>1929652</v>
          </cell>
          <cell r="E734">
            <v>1881234</v>
          </cell>
          <cell r="F734">
            <v>2891730</v>
          </cell>
          <cell r="G734">
            <v>1062537</v>
          </cell>
          <cell r="I734">
            <v>7903</v>
          </cell>
          <cell r="J734">
            <v>583651</v>
          </cell>
          <cell r="K734">
            <v>113100</v>
          </cell>
          <cell r="L734">
            <v>76522</v>
          </cell>
          <cell r="M734">
            <v>781176</v>
          </cell>
          <cell r="O734">
            <v>65319</v>
          </cell>
          <cell r="P734">
            <v>241192</v>
          </cell>
          <cell r="Q734">
            <v>94211</v>
          </cell>
          <cell r="R734">
            <v>34284</v>
          </cell>
          <cell r="S734">
            <v>435006</v>
          </cell>
          <cell r="U734">
            <v>333500</v>
          </cell>
          <cell r="V734">
            <v>4440</v>
          </cell>
          <cell r="W734">
            <v>337940</v>
          </cell>
          <cell r="AB734">
            <v>3.5057544999999997E-5</v>
          </cell>
          <cell r="AC734">
            <v>3.6189324999999998E-5</v>
          </cell>
          <cell r="AD734">
            <v>42859</v>
          </cell>
          <cell r="AF734">
            <v>126667</v>
          </cell>
          <cell r="AG734">
            <v>126651</v>
          </cell>
          <cell r="AH734">
            <v>16</v>
          </cell>
          <cell r="AI734">
            <v>2</v>
          </cell>
          <cell r="AK734">
            <v>76522</v>
          </cell>
          <cell r="AL734">
            <v>-34284</v>
          </cell>
          <cell r="AM734">
            <v>4440</v>
          </cell>
          <cell r="AN734">
            <v>4442</v>
          </cell>
          <cell r="AO734">
            <v>4971</v>
          </cell>
          <cell r="AP734">
            <v>9120</v>
          </cell>
          <cell r="AQ734">
            <v>9491</v>
          </cell>
          <cell r="AR734">
            <v>11771</v>
          </cell>
          <cell r="AS734">
            <v>2443</v>
          </cell>
        </row>
        <row r="735">
          <cell r="B735" t="str">
            <v>0727</v>
          </cell>
          <cell r="C735" t="str">
            <v>HOOKS ISD</v>
          </cell>
          <cell r="D735">
            <v>2714666</v>
          </cell>
          <cell r="E735">
            <v>2567046</v>
          </cell>
          <cell r="F735">
            <v>3945923</v>
          </cell>
          <cell r="G735">
            <v>1449890</v>
          </cell>
          <cell r="I735">
            <v>10784</v>
          </cell>
          <cell r="J735">
            <v>796424</v>
          </cell>
          <cell r="K735">
            <v>154332</v>
          </cell>
          <cell r="L735">
            <v>272175</v>
          </cell>
          <cell r="M735">
            <v>1233715</v>
          </cell>
          <cell r="O735">
            <v>89132</v>
          </cell>
          <cell r="P735">
            <v>329120</v>
          </cell>
          <cell r="Q735">
            <v>128556</v>
          </cell>
          <cell r="R735">
            <v>138966</v>
          </cell>
          <cell r="S735">
            <v>685774</v>
          </cell>
          <cell r="U735">
            <v>455079</v>
          </cell>
          <cell r="V735">
            <v>82073</v>
          </cell>
          <cell r="W735">
            <v>537152</v>
          </cell>
          <cell r="AB735">
            <v>4.9319524E-5</v>
          </cell>
          <cell r="AC735">
            <v>4.9382300000000003E-5</v>
          </cell>
          <cell r="AD735">
            <v>2377</v>
          </cell>
          <cell r="AF735">
            <v>172844</v>
          </cell>
          <cell r="AG735">
            <v>172822</v>
          </cell>
          <cell r="AH735">
            <v>22</v>
          </cell>
          <cell r="AI735">
            <v>0</v>
          </cell>
          <cell r="AK735">
            <v>272175</v>
          </cell>
          <cell r="AL735">
            <v>-138966</v>
          </cell>
          <cell r="AM735">
            <v>82073</v>
          </cell>
          <cell r="AN735">
            <v>82078</v>
          </cell>
          <cell r="AO735">
            <v>71128</v>
          </cell>
          <cell r="AP735">
            <v>-25613</v>
          </cell>
          <cell r="AQ735">
            <v>-2646</v>
          </cell>
          <cell r="AR735">
            <v>8125</v>
          </cell>
          <cell r="AS735">
            <v>137</v>
          </cell>
        </row>
        <row r="736">
          <cell r="B736" t="str">
            <v>0728</v>
          </cell>
          <cell r="C736" t="str">
            <v>HOUSTON ISD</v>
          </cell>
          <cell r="D736">
            <v>674195406</v>
          </cell>
          <cell r="E736">
            <v>594268532</v>
          </cell>
          <cell r="F736">
            <v>913477063</v>
          </cell>
          <cell r="G736">
            <v>335648009</v>
          </cell>
          <cell r="I736">
            <v>2496460</v>
          </cell>
          <cell r="J736">
            <v>184371284</v>
          </cell>
          <cell r="K736">
            <v>35727606</v>
          </cell>
          <cell r="L736">
            <v>111259059</v>
          </cell>
          <cell r="M736">
            <v>333854409</v>
          </cell>
          <cell r="O736">
            <v>20633946</v>
          </cell>
          <cell r="P736">
            <v>76190937</v>
          </cell>
          <cell r="Q736">
            <v>29760464</v>
          </cell>
          <cell r="R736">
            <v>145008847</v>
          </cell>
          <cell r="S736">
            <v>271594194</v>
          </cell>
          <cell r="U736">
            <v>105350365</v>
          </cell>
          <cell r="V736">
            <v>2053608</v>
          </cell>
          <cell r="W736">
            <v>107403973</v>
          </cell>
          <cell r="AB736">
            <v>1.2248649689E-2</v>
          </cell>
          <cell r="AC736">
            <v>1.1431950624999999E-2</v>
          </cell>
          <cell r="AD736">
            <v>-30927558</v>
          </cell>
          <cell r="AF736">
            <v>40013205</v>
          </cell>
          <cell r="AG736">
            <v>40008105</v>
          </cell>
          <cell r="AH736">
            <v>5100</v>
          </cell>
          <cell r="AI736">
            <v>-3</v>
          </cell>
          <cell r="AK736">
            <v>111259059</v>
          </cell>
          <cell r="AL736">
            <v>-145008847</v>
          </cell>
          <cell r="AM736">
            <v>2053608</v>
          </cell>
          <cell r="AN736">
            <v>2054361</v>
          </cell>
          <cell r="AO736">
            <v>2931744</v>
          </cell>
          <cell r="AP736">
            <v>1845273</v>
          </cell>
          <cell r="AQ736">
            <v>-26079908</v>
          </cell>
          <cell r="AR736">
            <v>-12740387</v>
          </cell>
          <cell r="AS736">
            <v>-1760871</v>
          </cell>
        </row>
        <row r="737">
          <cell r="B737" t="str">
            <v>0729</v>
          </cell>
          <cell r="C737" t="str">
            <v>HOWE ISD</v>
          </cell>
          <cell r="D737">
            <v>2977530</v>
          </cell>
          <cell r="E737">
            <v>3031581</v>
          </cell>
          <cell r="F737">
            <v>4659981</v>
          </cell>
          <cell r="G737">
            <v>1712263</v>
          </cell>
          <cell r="I737">
            <v>12735</v>
          </cell>
          <cell r="J737">
            <v>940545</v>
          </cell>
          <cell r="K737">
            <v>182260</v>
          </cell>
          <cell r="L737">
            <v>481884</v>
          </cell>
          <cell r="M737">
            <v>1617424</v>
          </cell>
          <cell r="O737">
            <v>105261</v>
          </cell>
          <cell r="P737">
            <v>388678</v>
          </cell>
          <cell r="Q737">
            <v>151819</v>
          </cell>
          <cell r="R737">
            <v>3454</v>
          </cell>
          <cell r="S737">
            <v>649212</v>
          </cell>
          <cell r="U737">
            <v>537431</v>
          </cell>
          <cell r="V737">
            <v>174260</v>
          </cell>
          <cell r="W737">
            <v>711691</v>
          </cell>
          <cell r="AB737">
            <v>5.4095187000000001E-5</v>
          </cell>
          <cell r="AC737">
            <v>5.8318563E-5</v>
          </cell>
          <cell r="AD737">
            <v>159935</v>
          </cell>
          <cell r="AF737">
            <v>204122</v>
          </cell>
          <cell r="AG737">
            <v>204096</v>
          </cell>
          <cell r="AH737">
            <v>26</v>
          </cell>
          <cell r="AI737">
            <v>-1</v>
          </cell>
          <cell r="AK737">
            <v>481884</v>
          </cell>
          <cell r="AL737">
            <v>-3454</v>
          </cell>
          <cell r="AM737">
            <v>174260</v>
          </cell>
          <cell r="AN737">
            <v>174259</v>
          </cell>
          <cell r="AO737">
            <v>163253</v>
          </cell>
          <cell r="AP737">
            <v>55970</v>
          </cell>
          <cell r="AQ737">
            <v>40313</v>
          </cell>
          <cell r="AR737">
            <v>35527</v>
          </cell>
          <cell r="AS737">
            <v>9108</v>
          </cell>
        </row>
        <row r="738">
          <cell r="B738" t="str">
            <v>0731</v>
          </cell>
          <cell r="C738" t="str">
            <v>HUBBARD ISD</v>
          </cell>
          <cell r="D738">
            <v>1016392</v>
          </cell>
          <cell r="E738">
            <v>918050</v>
          </cell>
          <cell r="F738">
            <v>1411176</v>
          </cell>
          <cell r="G738">
            <v>518522</v>
          </cell>
          <cell r="I738">
            <v>3857</v>
          </cell>
          <cell r="J738">
            <v>284824</v>
          </cell>
          <cell r="K738">
            <v>55193</v>
          </cell>
          <cell r="L738">
            <v>54067</v>
          </cell>
          <cell r="M738">
            <v>397941</v>
          </cell>
          <cell r="O738">
            <v>31876</v>
          </cell>
          <cell r="P738">
            <v>117703</v>
          </cell>
          <cell r="Q738">
            <v>45975</v>
          </cell>
          <cell r="R738">
            <v>80343</v>
          </cell>
          <cell r="S738">
            <v>275897</v>
          </cell>
          <cell r="U738">
            <v>162749</v>
          </cell>
          <cell r="V738">
            <v>9144</v>
          </cell>
          <cell r="W738">
            <v>171893</v>
          </cell>
          <cell r="AB738">
            <v>1.8465619E-5</v>
          </cell>
          <cell r="AC738">
            <v>1.7660535E-5</v>
          </cell>
          <cell r="AD738">
            <v>-30488</v>
          </cell>
          <cell r="AF738">
            <v>61814</v>
          </cell>
          <cell r="AG738">
            <v>61806</v>
          </cell>
          <cell r="AH738">
            <v>8</v>
          </cell>
          <cell r="AI738">
            <v>0</v>
          </cell>
          <cell r="AK738">
            <v>54067</v>
          </cell>
          <cell r="AL738">
            <v>-80343</v>
          </cell>
          <cell r="AM738">
            <v>9144</v>
          </cell>
          <cell r="AN738">
            <v>9148</v>
          </cell>
          <cell r="AO738">
            <v>6429</v>
          </cell>
          <cell r="AP738">
            <v>-19007</v>
          </cell>
          <cell r="AQ738">
            <v>-15770</v>
          </cell>
          <cell r="AR738">
            <v>-5342</v>
          </cell>
          <cell r="AS738">
            <v>-1734</v>
          </cell>
        </row>
        <row r="739">
          <cell r="B739" t="str">
            <v>1996</v>
          </cell>
          <cell r="C739" t="str">
            <v>HUBBARD ISD</v>
          </cell>
          <cell r="D739">
            <v>231052</v>
          </cell>
          <cell r="E739">
            <v>231837</v>
          </cell>
          <cell r="F739">
            <v>356367</v>
          </cell>
          <cell r="G739">
            <v>130943</v>
          </cell>
          <cell r="I739">
            <v>974</v>
          </cell>
          <cell r="J739">
            <v>71927</v>
          </cell>
          <cell r="K739">
            <v>13938</v>
          </cell>
          <cell r="L739">
            <v>41125</v>
          </cell>
          <cell r="M739">
            <v>127964</v>
          </cell>
          <cell r="O739">
            <v>8050</v>
          </cell>
          <cell r="P739">
            <v>29724</v>
          </cell>
          <cell r="Q739">
            <v>11610</v>
          </cell>
          <cell r="R739">
            <v>10036</v>
          </cell>
          <cell r="S739">
            <v>59420</v>
          </cell>
          <cell r="U739">
            <v>41099</v>
          </cell>
          <cell r="V739">
            <v>12041</v>
          </cell>
          <cell r="W739">
            <v>53140</v>
          </cell>
          <cell r="AB739">
            <v>4.1977030000000004E-6</v>
          </cell>
          <cell r="AC739">
            <v>4.4598460000000001E-6</v>
          </cell>
          <cell r="AD739">
            <v>9927</v>
          </cell>
          <cell r="AF739">
            <v>15610</v>
          </cell>
          <cell r="AG739">
            <v>15608</v>
          </cell>
          <cell r="AH739">
            <v>2</v>
          </cell>
          <cell r="AI739">
            <v>1</v>
          </cell>
          <cell r="AK739">
            <v>41125</v>
          </cell>
          <cell r="AL739">
            <v>-10036</v>
          </cell>
          <cell r="AM739">
            <v>12041</v>
          </cell>
          <cell r="AN739">
            <v>12040</v>
          </cell>
          <cell r="AO739">
            <v>11039</v>
          </cell>
          <cell r="AP739">
            <v>1672</v>
          </cell>
          <cell r="AQ739">
            <v>2387</v>
          </cell>
          <cell r="AR739">
            <v>3387</v>
          </cell>
          <cell r="AS739">
            <v>564</v>
          </cell>
        </row>
        <row r="740">
          <cell r="B740" t="str">
            <v>1926</v>
          </cell>
          <cell r="C740" t="str">
            <v>HUCKABAY ISD</v>
          </cell>
          <cell r="D740">
            <v>455257</v>
          </cell>
          <cell r="E740">
            <v>447723</v>
          </cell>
          <cell r="F740">
            <v>688215</v>
          </cell>
          <cell r="G740">
            <v>252878</v>
          </cell>
          <cell r="I740">
            <v>1881</v>
          </cell>
          <cell r="J740">
            <v>138906</v>
          </cell>
          <cell r="K740">
            <v>26917</v>
          </cell>
          <cell r="L740">
            <v>49955</v>
          </cell>
          <cell r="M740">
            <v>217659</v>
          </cell>
          <cell r="O740">
            <v>15546</v>
          </cell>
          <cell r="P740">
            <v>57402</v>
          </cell>
          <cell r="Q740">
            <v>22422</v>
          </cell>
          <cell r="R740">
            <v>9637</v>
          </cell>
          <cell r="S740">
            <v>105007</v>
          </cell>
          <cell r="U740">
            <v>79371</v>
          </cell>
          <cell r="V740">
            <v>16349</v>
          </cell>
          <cell r="W740">
            <v>95720</v>
          </cell>
          <cell r="AB740">
            <v>8.2710279999999992E-6</v>
          </cell>
          <cell r="AC740">
            <v>8.6128460000000008E-6</v>
          </cell>
          <cell r="AD740">
            <v>12944</v>
          </cell>
          <cell r="AF740">
            <v>30146</v>
          </cell>
          <cell r="AG740">
            <v>30142</v>
          </cell>
          <cell r="AH740">
            <v>4</v>
          </cell>
          <cell r="AI740">
            <v>1</v>
          </cell>
          <cell r="AK740">
            <v>49955</v>
          </cell>
          <cell r="AL740">
            <v>-9637</v>
          </cell>
          <cell r="AM740">
            <v>16349</v>
          </cell>
          <cell r="AN740">
            <v>16349</v>
          </cell>
          <cell r="AO740">
            <v>15415</v>
          </cell>
          <cell r="AP740">
            <v>5622</v>
          </cell>
          <cell r="AQ740">
            <v>1513</v>
          </cell>
          <cell r="AR740">
            <v>680</v>
          </cell>
          <cell r="AS740">
            <v>739</v>
          </cell>
        </row>
        <row r="741">
          <cell r="B741" t="str">
            <v>1376</v>
          </cell>
          <cell r="C741" t="str">
            <v>HUDSON ISD</v>
          </cell>
          <cell r="D741">
            <v>6471982</v>
          </cell>
          <cell r="E741">
            <v>6493018</v>
          </cell>
          <cell r="F741">
            <v>9980713</v>
          </cell>
          <cell r="G741">
            <v>3667313</v>
          </cell>
          <cell r="I741">
            <v>27276</v>
          </cell>
          <cell r="J741">
            <v>2014453</v>
          </cell>
          <cell r="K741">
            <v>390362</v>
          </cell>
          <cell r="L741">
            <v>580418</v>
          </cell>
          <cell r="M741">
            <v>3012509</v>
          </cell>
          <cell r="O741">
            <v>225448</v>
          </cell>
          <cell r="P741">
            <v>832467</v>
          </cell>
          <cell r="Q741">
            <v>325165</v>
          </cell>
          <cell r="R741">
            <v>236128</v>
          </cell>
          <cell r="S741">
            <v>1619208</v>
          </cell>
          <cell r="U741">
            <v>1151065</v>
          </cell>
          <cell r="V741">
            <v>163922</v>
          </cell>
          <cell r="W741">
            <v>1314987</v>
          </cell>
          <cell r="AB741">
            <v>1.1758170000000001E-4</v>
          </cell>
          <cell r="AC741">
            <v>1.2490626999999999E-4</v>
          </cell>
          <cell r="AD741">
            <v>277374</v>
          </cell>
          <cell r="AF741">
            <v>437187</v>
          </cell>
          <cell r="AG741">
            <v>437131</v>
          </cell>
          <cell r="AH741">
            <v>56</v>
          </cell>
          <cell r="AI741">
            <v>-1</v>
          </cell>
          <cell r="AK741">
            <v>580418</v>
          </cell>
          <cell r="AL741">
            <v>-236128</v>
          </cell>
          <cell r="AM741">
            <v>163922</v>
          </cell>
          <cell r="AN741">
            <v>163929</v>
          </cell>
          <cell r="AO741">
            <v>148866</v>
          </cell>
          <cell r="AP741">
            <v>3785</v>
          </cell>
          <cell r="AQ741">
            <v>-6269</v>
          </cell>
          <cell r="AR741">
            <v>18180</v>
          </cell>
          <cell r="AS741">
            <v>15799</v>
          </cell>
        </row>
        <row r="742">
          <cell r="B742" t="str">
            <v>1765</v>
          </cell>
          <cell r="C742" t="str">
            <v>HUFFMAN ISD</v>
          </cell>
          <cell r="D742">
            <v>10225295</v>
          </cell>
          <cell r="E742">
            <v>9736134</v>
          </cell>
          <cell r="F742">
            <v>14965852</v>
          </cell>
          <cell r="G742">
            <v>5499053</v>
          </cell>
          <cell r="I742">
            <v>40900</v>
          </cell>
          <cell r="J742">
            <v>3020627</v>
          </cell>
          <cell r="K742">
            <v>585339</v>
          </cell>
          <cell r="L742">
            <v>1051804</v>
          </cell>
          <cell r="M742">
            <v>4698670</v>
          </cell>
          <cell r="O742">
            <v>338054</v>
          </cell>
          <cell r="P742">
            <v>1248266</v>
          </cell>
          <cell r="Q742">
            <v>487577</v>
          </cell>
          <cell r="R742">
            <v>219339</v>
          </cell>
          <cell r="S742">
            <v>2293236</v>
          </cell>
          <cell r="U742">
            <v>1725996</v>
          </cell>
          <cell r="V742">
            <v>361517</v>
          </cell>
          <cell r="W742">
            <v>2087513</v>
          </cell>
          <cell r="AB742">
            <v>1.85771148E-4</v>
          </cell>
          <cell r="AC742">
            <v>1.8729412200000001E-4</v>
          </cell>
          <cell r="AD742">
            <v>57673</v>
          </cell>
          <cell r="AF742">
            <v>655552</v>
          </cell>
          <cell r="AG742">
            <v>655468</v>
          </cell>
          <cell r="AH742">
            <v>84</v>
          </cell>
          <cell r="AI742">
            <v>0</v>
          </cell>
          <cell r="AK742">
            <v>1051804</v>
          </cell>
          <cell r="AL742">
            <v>-219339</v>
          </cell>
          <cell r="AM742">
            <v>361517</v>
          </cell>
          <cell r="AN742">
            <v>361526</v>
          </cell>
          <cell r="AO742">
            <v>337112</v>
          </cell>
          <cell r="AP742">
            <v>102272</v>
          </cell>
          <cell r="AQ742">
            <v>50047</v>
          </cell>
          <cell r="AR742">
            <v>-21781</v>
          </cell>
          <cell r="AS742">
            <v>3289</v>
          </cell>
        </row>
        <row r="743">
          <cell r="B743" t="str">
            <v>0732</v>
          </cell>
          <cell r="C743" t="str">
            <v>HUGHES SPRINGS ISD</v>
          </cell>
          <cell r="D743">
            <v>3076970</v>
          </cell>
          <cell r="E743">
            <v>2958139</v>
          </cell>
          <cell r="F743">
            <v>4547089</v>
          </cell>
          <cell r="G743">
            <v>1670783</v>
          </cell>
          <cell r="I743">
            <v>12427</v>
          </cell>
          <cell r="J743">
            <v>917760</v>
          </cell>
          <cell r="K743">
            <v>177844</v>
          </cell>
          <cell r="L743">
            <v>332489</v>
          </cell>
          <cell r="M743">
            <v>1440520</v>
          </cell>
          <cell r="O743">
            <v>102711</v>
          </cell>
          <cell r="P743">
            <v>379262</v>
          </cell>
          <cell r="Q743">
            <v>148141</v>
          </cell>
          <cell r="R743">
            <v>31</v>
          </cell>
          <cell r="S743">
            <v>630145</v>
          </cell>
          <cell r="U743">
            <v>524411</v>
          </cell>
          <cell r="V743">
            <v>139429</v>
          </cell>
          <cell r="W743">
            <v>663840</v>
          </cell>
          <cell r="AB743">
            <v>5.5901793999999998E-5</v>
          </cell>
          <cell r="AC743">
            <v>5.6905754999999997E-5</v>
          </cell>
          <cell r="AD743">
            <v>38019</v>
          </cell>
          <cell r="AF743">
            <v>199177</v>
          </cell>
          <cell r="AG743">
            <v>199152</v>
          </cell>
          <cell r="AH743">
            <v>25</v>
          </cell>
          <cell r="AI743">
            <v>0</v>
          </cell>
          <cell r="AK743">
            <v>332489</v>
          </cell>
          <cell r="AL743">
            <v>-31</v>
          </cell>
          <cell r="AM743">
            <v>139429</v>
          </cell>
          <cell r="AN743">
            <v>139429</v>
          </cell>
          <cell r="AO743">
            <v>128482</v>
          </cell>
          <cell r="AP743">
            <v>25941</v>
          </cell>
          <cell r="AQ743">
            <v>22767</v>
          </cell>
          <cell r="AR743">
            <v>13675</v>
          </cell>
          <cell r="AS743">
            <v>2164</v>
          </cell>
        </row>
        <row r="744">
          <cell r="B744" t="str">
            <v>0733</v>
          </cell>
          <cell r="C744" t="str">
            <v>HULL DAISETTA ISD</v>
          </cell>
          <cell r="D744">
            <v>1618114</v>
          </cell>
          <cell r="E744">
            <v>1510979</v>
          </cell>
          <cell r="F744">
            <v>2322594</v>
          </cell>
          <cell r="G744">
            <v>853414</v>
          </cell>
          <cell r="I744">
            <v>6347</v>
          </cell>
          <cell r="J744">
            <v>468780</v>
          </cell>
          <cell r="K744">
            <v>90840</v>
          </cell>
          <cell r="L744">
            <v>147663</v>
          </cell>
          <cell r="M744">
            <v>713630</v>
          </cell>
          <cell r="O744">
            <v>52464</v>
          </cell>
          <cell r="P744">
            <v>193722</v>
          </cell>
          <cell r="Q744">
            <v>75669</v>
          </cell>
          <cell r="R744">
            <v>25901</v>
          </cell>
          <cell r="S744">
            <v>347756</v>
          </cell>
          <cell r="U744">
            <v>267862</v>
          </cell>
          <cell r="V744">
            <v>59948</v>
          </cell>
          <cell r="W744">
            <v>327810</v>
          </cell>
          <cell r="AB744">
            <v>2.9397577000000002E-5</v>
          </cell>
          <cell r="AC744">
            <v>2.9066713E-5</v>
          </cell>
          <cell r="AD744">
            <v>-12529</v>
          </cell>
          <cell r="AF744">
            <v>101737</v>
          </cell>
          <cell r="AG744">
            <v>101724</v>
          </cell>
          <cell r="AH744">
            <v>13</v>
          </cell>
          <cell r="AI744">
            <v>1</v>
          </cell>
          <cell r="AK744">
            <v>147663</v>
          </cell>
          <cell r="AL744">
            <v>-25901</v>
          </cell>
          <cell r="AM744">
            <v>59948</v>
          </cell>
          <cell r="AN744">
            <v>59946</v>
          </cell>
          <cell r="AO744">
            <v>54844</v>
          </cell>
          <cell r="AP744">
            <v>5429</v>
          </cell>
          <cell r="AQ744">
            <v>560</v>
          </cell>
          <cell r="AR744">
            <v>1696</v>
          </cell>
          <cell r="AS744">
            <v>-713</v>
          </cell>
        </row>
        <row r="745">
          <cell r="B745" t="str">
            <v>0734</v>
          </cell>
          <cell r="C745" t="str">
            <v>HUMBLE ISD</v>
          </cell>
          <cell r="D745">
            <v>127501984</v>
          </cell>
          <cell r="E745">
            <v>121906407</v>
          </cell>
          <cell r="F745">
            <v>187387857</v>
          </cell>
          <cell r="G745">
            <v>68853793</v>
          </cell>
          <cell r="I745">
            <v>512116</v>
          </cell>
          <cell r="J745">
            <v>37821354</v>
          </cell>
          <cell r="K745">
            <v>7329050</v>
          </cell>
          <cell r="L745">
            <v>10675521</v>
          </cell>
          <cell r="M745">
            <v>56338041</v>
          </cell>
          <cell r="O745">
            <v>4232784</v>
          </cell>
          <cell r="P745">
            <v>15629573</v>
          </cell>
          <cell r="Q745">
            <v>6104970</v>
          </cell>
          <cell r="R745">
            <v>271382</v>
          </cell>
          <cell r="S745">
            <v>26238709</v>
          </cell>
          <cell r="U745">
            <v>21611248</v>
          </cell>
          <cell r="V745">
            <v>4401328</v>
          </cell>
          <cell r="W745">
            <v>26012576</v>
          </cell>
          <cell r="AB745">
            <v>2.3164309989999999E-3</v>
          </cell>
          <cell r="AC745">
            <v>2.3451149600000002E-3</v>
          </cell>
          <cell r="AD745">
            <v>1086232</v>
          </cell>
          <cell r="AF745">
            <v>8208185</v>
          </cell>
          <cell r="AG745">
            <v>8207139</v>
          </cell>
          <cell r="AH745">
            <v>1046</v>
          </cell>
          <cell r="AI745">
            <v>2</v>
          </cell>
          <cell r="AK745">
            <v>10675521</v>
          </cell>
          <cell r="AL745">
            <v>-271382</v>
          </cell>
          <cell r="AM745">
            <v>4401328</v>
          </cell>
          <cell r="AN745">
            <v>4401428</v>
          </cell>
          <cell r="AO745">
            <v>4104298</v>
          </cell>
          <cell r="AP745">
            <v>1176479</v>
          </cell>
          <cell r="AQ745">
            <v>527110</v>
          </cell>
          <cell r="AR745">
            <v>132908</v>
          </cell>
          <cell r="AS745">
            <v>61916</v>
          </cell>
        </row>
        <row r="746">
          <cell r="B746" t="str">
            <v>0735</v>
          </cell>
          <cell r="C746" t="str">
            <v>HUNT ISD</v>
          </cell>
          <cell r="D746">
            <v>557639</v>
          </cell>
          <cell r="E746">
            <v>544675</v>
          </cell>
          <cell r="F746">
            <v>837245</v>
          </cell>
          <cell r="G746">
            <v>307637</v>
          </cell>
          <cell r="I746">
            <v>2288</v>
          </cell>
          <cell r="J746">
            <v>168985</v>
          </cell>
          <cell r="K746">
            <v>32746</v>
          </cell>
          <cell r="L746">
            <v>81777</v>
          </cell>
          <cell r="M746">
            <v>285796</v>
          </cell>
          <cell r="O746">
            <v>18912</v>
          </cell>
          <cell r="P746">
            <v>69833</v>
          </cell>
          <cell r="Q746">
            <v>27277</v>
          </cell>
          <cell r="R746">
            <v>8575</v>
          </cell>
          <cell r="S746">
            <v>124597</v>
          </cell>
          <cell r="U746">
            <v>96559</v>
          </cell>
          <cell r="V746">
            <v>27396</v>
          </cell>
          <cell r="W746">
            <v>123955</v>
          </cell>
          <cell r="AB746">
            <v>1.0131067E-5</v>
          </cell>
          <cell r="AC746">
            <v>1.0477925E-5</v>
          </cell>
          <cell r="AD746">
            <v>13135</v>
          </cell>
          <cell r="AF746">
            <v>36674</v>
          </cell>
          <cell r="AG746">
            <v>36669</v>
          </cell>
          <cell r="AH746">
            <v>5</v>
          </cell>
          <cell r="AI746">
            <v>0</v>
          </cell>
          <cell r="AK746">
            <v>81777</v>
          </cell>
          <cell r="AL746">
            <v>-8575</v>
          </cell>
          <cell r="AM746">
            <v>27396</v>
          </cell>
          <cell r="AN746">
            <v>27393</v>
          </cell>
          <cell r="AO746">
            <v>25773</v>
          </cell>
          <cell r="AP746">
            <v>9183</v>
          </cell>
          <cell r="AQ746">
            <v>4997</v>
          </cell>
          <cell r="AR746">
            <v>5106</v>
          </cell>
          <cell r="AS746">
            <v>750</v>
          </cell>
        </row>
        <row r="747">
          <cell r="B747" t="str">
            <v>0736</v>
          </cell>
          <cell r="C747" t="str">
            <v>HUNTINGTON ISD</v>
          </cell>
          <cell r="D747">
            <v>4959060</v>
          </cell>
          <cell r="E747">
            <v>4688271</v>
          </cell>
          <cell r="F747">
            <v>7206554</v>
          </cell>
          <cell r="G747">
            <v>2647976</v>
          </cell>
          <cell r="I747">
            <v>19695</v>
          </cell>
          <cell r="J747">
            <v>1454532</v>
          </cell>
          <cell r="K747">
            <v>281860</v>
          </cell>
          <cell r="L747">
            <v>503576</v>
          </cell>
          <cell r="M747">
            <v>2259663</v>
          </cell>
          <cell r="O747">
            <v>162784</v>
          </cell>
          <cell r="P747">
            <v>601081</v>
          </cell>
          <cell r="Q747">
            <v>234785</v>
          </cell>
          <cell r="R747">
            <v>47</v>
          </cell>
          <cell r="S747">
            <v>998697</v>
          </cell>
          <cell r="U747">
            <v>831124</v>
          </cell>
          <cell r="V747">
            <v>218268</v>
          </cell>
          <cell r="W747">
            <v>1049392</v>
          </cell>
          <cell r="AB747">
            <v>9.0095219000000003E-5</v>
          </cell>
          <cell r="AC747">
            <v>9.0188322999999995E-5</v>
          </cell>
          <cell r="AD747">
            <v>3526</v>
          </cell>
          <cell r="AF747">
            <v>315670</v>
          </cell>
          <cell r="AG747">
            <v>315630</v>
          </cell>
          <cell r="AH747">
            <v>40</v>
          </cell>
          <cell r="AI747">
            <v>1</v>
          </cell>
          <cell r="AK747">
            <v>503576</v>
          </cell>
          <cell r="AL747">
            <v>-47</v>
          </cell>
          <cell r="AM747">
            <v>218268</v>
          </cell>
          <cell r="AN747">
            <v>218271</v>
          </cell>
          <cell r="AO747">
            <v>201027</v>
          </cell>
          <cell r="AP747">
            <v>39912</v>
          </cell>
          <cell r="AQ747">
            <v>33240</v>
          </cell>
          <cell r="AR747">
            <v>10878</v>
          </cell>
          <cell r="AS747">
            <v>201</v>
          </cell>
        </row>
        <row r="748">
          <cell r="B748" t="str">
            <v>0737</v>
          </cell>
          <cell r="C748" t="str">
            <v>HUNTSVILLE ISD</v>
          </cell>
          <cell r="D748">
            <v>16606513</v>
          </cell>
          <cell r="E748">
            <v>18240206</v>
          </cell>
          <cell r="F748">
            <v>28037847</v>
          </cell>
          <cell r="G748">
            <v>10302226</v>
          </cell>
          <cell r="I748">
            <v>76625</v>
          </cell>
          <cell r="J748">
            <v>5659008</v>
          </cell>
          <cell r="K748">
            <v>1096607</v>
          </cell>
          <cell r="L748">
            <v>2795040</v>
          </cell>
          <cell r="M748">
            <v>9627280</v>
          </cell>
          <cell r="O748">
            <v>633329</v>
          </cell>
          <cell r="P748">
            <v>2338570</v>
          </cell>
          <cell r="Q748">
            <v>913454</v>
          </cell>
          <cell r="R748">
            <v>656923</v>
          </cell>
          <cell r="S748">
            <v>4542276</v>
          </cell>
          <cell r="U748">
            <v>3233576</v>
          </cell>
          <cell r="V748">
            <v>746610</v>
          </cell>
          <cell r="W748">
            <v>3980186</v>
          </cell>
          <cell r="AB748">
            <v>3.0170386700000001E-4</v>
          </cell>
          <cell r="AC748">
            <v>3.5088706000000001E-4</v>
          </cell>
          <cell r="AD748">
            <v>1862517</v>
          </cell>
          <cell r="AF748">
            <v>1228147</v>
          </cell>
          <cell r="AG748">
            <v>1227990</v>
          </cell>
          <cell r="AH748">
            <v>157</v>
          </cell>
          <cell r="AI748">
            <v>0</v>
          </cell>
          <cell r="AK748">
            <v>2795040</v>
          </cell>
          <cell r="AL748">
            <v>-656923</v>
          </cell>
          <cell r="AM748">
            <v>746610</v>
          </cell>
          <cell r="AN748">
            <v>746621</v>
          </cell>
          <cell r="AO748">
            <v>696684</v>
          </cell>
          <cell r="AP748">
            <v>210386</v>
          </cell>
          <cell r="AQ748">
            <v>154222</v>
          </cell>
          <cell r="AR748">
            <v>224132</v>
          </cell>
          <cell r="AS748">
            <v>106072</v>
          </cell>
        </row>
        <row r="749">
          <cell r="B749" t="str">
            <v>0598</v>
          </cell>
          <cell r="C749" t="str">
            <v>HURST-EULESS-BEDFORD ISD</v>
          </cell>
          <cell r="D749">
            <v>71329199</v>
          </cell>
          <cell r="E749">
            <v>69609737</v>
          </cell>
          <cell r="F749">
            <v>107000278</v>
          </cell>
          <cell r="G749">
            <v>39316182</v>
          </cell>
          <cell r="I749">
            <v>292423</v>
          </cell>
          <cell r="J749">
            <v>21596359</v>
          </cell>
          <cell r="K749">
            <v>4184959</v>
          </cell>
          <cell r="L749">
            <v>6348593</v>
          </cell>
          <cell r="M749">
            <v>32422334</v>
          </cell>
          <cell r="O749">
            <v>2416961</v>
          </cell>
          <cell r="P749">
            <v>8924637</v>
          </cell>
          <cell r="Q749">
            <v>3485997</v>
          </cell>
          <cell r="R749">
            <v>918</v>
          </cell>
          <cell r="S749">
            <v>14828513</v>
          </cell>
          <cell r="U749">
            <v>12340231</v>
          </cell>
          <cell r="V749">
            <v>2395881</v>
          </cell>
          <cell r="W749">
            <v>14736112</v>
          </cell>
          <cell r="AB749">
            <v>1.2958948800000001E-3</v>
          </cell>
          <cell r="AC749">
            <v>1.3390833170000001E-3</v>
          </cell>
          <cell r="AD749">
            <v>1635502</v>
          </cell>
          <cell r="AF749">
            <v>4686953</v>
          </cell>
          <cell r="AG749">
            <v>4686356</v>
          </cell>
          <cell r="AH749">
            <v>597</v>
          </cell>
          <cell r="AI749">
            <v>2</v>
          </cell>
          <cell r="AK749">
            <v>6348593</v>
          </cell>
          <cell r="AL749">
            <v>-918</v>
          </cell>
          <cell r="AM749">
            <v>2395881</v>
          </cell>
          <cell r="AN749">
            <v>2395940</v>
          </cell>
          <cell r="AO749">
            <v>2237172</v>
          </cell>
          <cell r="AP749">
            <v>715656</v>
          </cell>
          <cell r="AQ749">
            <v>546582</v>
          </cell>
          <cell r="AR749">
            <v>359160</v>
          </cell>
          <cell r="AS749">
            <v>93165</v>
          </cell>
        </row>
        <row r="750">
          <cell r="B750" t="str">
            <v>0738</v>
          </cell>
          <cell r="C750" t="str">
            <v>HUTTO ISD</v>
          </cell>
          <cell r="D750">
            <v>21400596</v>
          </cell>
          <cell r="E750">
            <v>20375481</v>
          </cell>
          <cell r="F750">
            <v>31320074</v>
          </cell>
          <cell r="G750">
            <v>11508248</v>
          </cell>
          <cell r="I750">
            <v>85595</v>
          </cell>
          <cell r="J750">
            <v>6321475</v>
          </cell>
          <cell r="K750">
            <v>1224980</v>
          </cell>
          <cell r="L750">
            <v>2226552</v>
          </cell>
          <cell r="M750">
            <v>9858602</v>
          </cell>
          <cell r="O750">
            <v>707469</v>
          </cell>
          <cell r="P750">
            <v>2612332</v>
          </cell>
          <cell r="Q750">
            <v>1020387</v>
          </cell>
          <cell r="R750">
            <v>241</v>
          </cell>
          <cell r="S750">
            <v>4340429</v>
          </cell>
          <cell r="U750">
            <v>3612112</v>
          </cell>
          <cell r="V750">
            <v>826795</v>
          </cell>
          <cell r="W750">
            <v>4438907</v>
          </cell>
          <cell r="AB750">
            <v>3.8880182899999997E-4</v>
          </cell>
          <cell r="AC750">
            <v>3.9196336000000003E-4</v>
          </cell>
          <cell r="AD750">
            <v>119724</v>
          </cell>
          <cell r="AF750">
            <v>1371919</v>
          </cell>
          <cell r="AG750">
            <v>1371744</v>
          </cell>
          <cell r="AH750">
            <v>175</v>
          </cell>
          <cell r="AI750">
            <v>0</v>
          </cell>
          <cell r="AK750">
            <v>2226552</v>
          </cell>
          <cell r="AL750">
            <v>-241</v>
          </cell>
          <cell r="AM750">
            <v>826795</v>
          </cell>
          <cell r="AN750">
            <v>826809</v>
          </cell>
          <cell r="AO750">
            <v>779227</v>
          </cell>
          <cell r="AP750">
            <v>316288</v>
          </cell>
          <cell r="AQ750">
            <v>218286</v>
          </cell>
          <cell r="AR750">
            <v>78872</v>
          </cell>
          <cell r="AS750">
            <v>6829</v>
          </cell>
        </row>
        <row r="751">
          <cell r="B751" t="str">
            <v>1842</v>
          </cell>
          <cell r="C751" t="str">
            <v>IDALOU ISD</v>
          </cell>
          <cell r="D751">
            <v>2374551</v>
          </cell>
          <cell r="E751">
            <v>2141111</v>
          </cell>
          <cell r="F751">
            <v>3291199</v>
          </cell>
          <cell r="G751">
            <v>1209318</v>
          </cell>
          <cell r="I751">
            <v>8995</v>
          </cell>
          <cell r="J751">
            <v>664278</v>
          </cell>
          <cell r="K751">
            <v>128724</v>
          </cell>
          <cell r="L751">
            <v>244229</v>
          </cell>
          <cell r="M751">
            <v>1046226</v>
          </cell>
          <cell r="O751">
            <v>74343</v>
          </cell>
          <cell r="P751">
            <v>274511</v>
          </cell>
          <cell r="Q751">
            <v>107225</v>
          </cell>
          <cell r="R751">
            <v>62304</v>
          </cell>
          <cell r="S751">
            <v>518383</v>
          </cell>
          <cell r="U751">
            <v>379571</v>
          </cell>
          <cell r="V751">
            <v>93568</v>
          </cell>
          <cell r="W751">
            <v>473139</v>
          </cell>
          <cell r="AB751">
            <v>4.3140372000000001E-5</v>
          </cell>
          <cell r="AC751">
            <v>4.1188581999999998E-5</v>
          </cell>
          <cell r="AD751">
            <v>-73912</v>
          </cell>
          <cell r="AF751">
            <v>144165</v>
          </cell>
          <cell r="AG751">
            <v>144147</v>
          </cell>
          <cell r="AH751">
            <v>18</v>
          </cell>
          <cell r="AI751">
            <v>0</v>
          </cell>
          <cell r="AK751">
            <v>244229</v>
          </cell>
          <cell r="AL751">
            <v>-62304</v>
          </cell>
          <cell r="AM751">
            <v>93568</v>
          </cell>
          <cell r="AN751">
            <v>93567</v>
          </cell>
          <cell r="AO751">
            <v>86152</v>
          </cell>
          <cell r="AP751">
            <v>12941</v>
          </cell>
          <cell r="AQ751">
            <v>-1047</v>
          </cell>
          <cell r="AR751">
            <v>-5478</v>
          </cell>
          <cell r="AS751">
            <v>-4210</v>
          </cell>
        </row>
        <row r="752">
          <cell r="B752" t="str">
            <v>1474</v>
          </cell>
          <cell r="C752" t="str">
            <v>INDUSTRIAL ISD</v>
          </cell>
          <cell r="D752">
            <v>3012562</v>
          </cell>
          <cell r="E752">
            <v>2734664</v>
          </cell>
          <cell r="F752">
            <v>4203576</v>
          </cell>
          <cell r="G752">
            <v>1544562</v>
          </cell>
          <cell r="I752">
            <v>11488</v>
          </cell>
          <cell r="J752">
            <v>848427</v>
          </cell>
          <cell r="K752">
            <v>164409</v>
          </cell>
          <cell r="L752">
            <v>235729</v>
          </cell>
          <cell r="M752">
            <v>1260053</v>
          </cell>
          <cell r="O752">
            <v>94952</v>
          </cell>
          <cell r="P752">
            <v>350610</v>
          </cell>
          <cell r="Q752">
            <v>136950</v>
          </cell>
          <cell r="R752">
            <v>98906</v>
          </cell>
          <cell r="S752">
            <v>681418</v>
          </cell>
          <cell r="U752">
            <v>484794</v>
          </cell>
          <cell r="V752">
            <v>100652</v>
          </cell>
          <cell r="W752">
            <v>585446</v>
          </cell>
          <cell r="AB752">
            <v>5.4731626000000001E-5</v>
          </cell>
          <cell r="AC752">
            <v>5.2606760000000003E-5</v>
          </cell>
          <cell r="AD752">
            <v>-80467</v>
          </cell>
          <cell r="AF752">
            <v>184130</v>
          </cell>
          <cell r="AG752">
            <v>184107</v>
          </cell>
          <cell r="AH752">
            <v>23</v>
          </cell>
          <cell r="AI752">
            <v>2</v>
          </cell>
          <cell r="AK752">
            <v>235729</v>
          </cell>
          <cell r="AL752">
            <v>-98906</v>
          </cell>
          <cell r="AM752">
            <v>100652</v>
          </cell>
          <cell r="AN752">
            <v>100653</v>
          </cell>
          <cell r="AO752">
            <v>89122</v>
          </cell>
          <cell r="AP752">
            <v>-17542</v>
          </cell>
          <cell r="AQ752">
            <v>-15272</v>
          </cell>
          <cell r="AR752">
            <v>-15560</v>
          </cell>
          <cell r="AS752">
            <v>-4578</v>
          </cell>
        </row>
        <row r="753">
          <cell r="B753" t="str">
            <v>0742</v>
          </cell>
          <cell r="C753" t="str">
            <v>INGLESIDE ISD</v>
          </cell>
          <cell r="D753">
            <v>6634426</v>
          </cell>
          <cell r="E753">
            <v>6359723</v>
          </cell>
          <cell r="F753">
            <v>9775819</v>
          </cell>
          <cell r="G753">
            <v>3592027</v>
          </cell>
          <cell r="I753">
            <v>26717</v>
          </cell>
          <cell r="J753">
            <v>1973099</v>
          </cell>
          <cell r="K753">
            <v>382349</v>
          </cell>
          <cell r="L753">
            <v>709085</v>
          </cell>
          <cell r="M753">
            <v>3091250</v>
          </cell>
          <cell r="O753">
            <v>220820</v>
          </cell>
          <cell r="P753">
            <v>815378</v>
          </cell>
          <cell r="Q753">
            <v>318490</v>
          </cell>
          <cell r="R753">
            <v>57317</v>
          </cell>
          <cell r="S753">
            <v>1412005</v>
          </cell>
          <cell r="U753">
            <v>1127435</v>
          </cell>
          <cell r="V753">
            <v>299643</v>
          </cell>
          <cell r="W753">
            <v>1427078</v>
          </cell>
          <cell r="AB753">
            <v>1.2053294600000001E-4</v>
          </cell>
          <cell r="AC753">
            <v>1.2234207300000001E-4</v>
          </cell>
          <cell r="AD753">
            <v>68510</v>
          </cell>
          <cell r="AF753">
            <v>428212</v>
          </cell>
          <cell r="AG753">
            <v>428157</v>
          </cell>
          <cell r="AH753">
            <v>55</v>
          </cell>
          <cell r="AI753">
            <v>-2</v>
          </cell>
          <cell r="AK753">
            <v>709085</v>
          </cell>
          <cell r="AL753">
            <v>-57317</v>
          </cell>
          <cell r="AM753">
            <v>299643</v>
          </cell>
          <cell r="AN753">
            <v>299647</v>
          </cell>
          <cell r="AO753">
            <v>277209</v>
          </cell>
          <cell r="AP753">
            <v>56302</v>
          </cell>
          <cell r="AQ753">
            <v>11985</v>
          </cell>
          <cell r="AR753">
            <v>2718</v>
          </cell>
          <cell r="AS753">
            <v>3907</v>
          </cell>
        </row>
        <row r="754">
          <cell r="B754" t="str">
            <v>1784</v>
          </cell>
          <cell r="C754" t="str">
            <v>INGRAM ISD</v>
          </cell>
          <cell r="D754">
            <v>3281912</v>
          </cell>
          <cell r="E754">
            <v>3626292</v>
          </cell>
          <cell r="F754">
            <v>5574138</v>
          </cell>
          <cell r="G754">
            <v>2048161</v>
          </cell>
          <cell r="I754">
            <v>15234</v>
          </cell>
          <cell r="J754">
            <v>1125054</v>
          </cell>
          <cell r="K754">
            <v>218014</v>
          </cell>
          <cell r="L754">
            <v>679902</v>
          </cell>
          <cell r="M754">
            <v>2038204</v>
          </cell>
          <cell r="O754">
            <v>125911</v>
          </cell>
          <cell r="P754">
            <v>464926</v>
          </cell>
          <cell r="Q754">
            <v>181602</v>
          </cell>
          <cell r="R754">
            <v>187062</v>
          </cell>
          <cell r="S754">
            <v>959501</v>
          </cell>
          <cell r="U754">
            <v>642860</v>
          </cell>
          <cell r="V754">
            <v>177510</v>
          </cell>
          <cell r="W754">
            <v>820370</v>
          </cell>
          <cell r="AB754">
            <v>5.9625135999999998E-5</v>
          </cell>
          <cell r="AC754">
            <v>6.9759025999999999E-5</v>
          </cell>
          <cell r="AD754">
            <v>383760</v>
          </cell>
          <cell r="AF754">
            <v>244165</v>
          </cell>
          <cell r="AG754">
            <v>244134</v>
          </cell>
          <cell r="AH754">
            <v>31</v>
          </cell>
          <cell r="AI754">
            <v>0</v>
          </cell>
          <cell r="AK754">
            <v>679902</v>
          </cell>
          <cell r="AL754">
            <v>-187062</v>
          </cell>
          <cell r="AM754">
            <v>177510</v>
          </cell>
          <cell r="AN754">
            <v>177512</v>
          </cell>
          <cell r="AO754">
            <v>167299</v>
          </cell>
          <cell r="AP754">
            <v>62927</v>
          </cell>
          <cell r="AQ754">
            <v>29251</v>
          </cell>
          <cell r="AR754">
            <v>33998</v>
          </cell>
          <cell r="AS754">
            <v>21853</v>
          </cell>
        </row>
        <row r="755">
          <cell r="B755" t="str">
            <v>0743</v>
          </cell>
          <cell r="C755" t="str">
            <v>IOLA ISD</v>
          </cell>
          <cell r="D755">
            <v>1400509</v>
          </cell>
          <cell r="E755">
            <v>1102004</v>
          </cell>
          <cell r="F755">
            <v>1693941</v>
          </cell>
          <cell r="G755">
            <v>622422</v>
          </cell>
          <cell r="I755">
            <v>4629</v>
          </cell>
          <cell r="J755">
            <v>341896</v>
          </cell>
          <cell r="K755">
            <v>66253</v>
          </cell>
          <cell r="L755">
            <v>143559</v>
          </cell>
          <cell r="M755">
            <v>556337</v>
          </cell>
          <cell r="O755">
            <v>38263</v>
          </cell>
          <cell r="P755">
            <v>141288</v>
          </cell>
          <cell r="Q755">
            <v>55187</v>
          </cell>
          <cell r="R755">
            <v>174158</v>
          </cell>
          <cell r="S755">
            <v>408896</v>
          </cell>
          <cell r="U755">
            <v>195360</v>
          </cell>
          <cell r="V755">
            <v>31061</v>
          </cell>
          <cell r="W755">
            <v>226421</v>
          </cell>
          <cell r="AB755">
            <v>2.5444177999999999E-5</v>
          </cell>
          <cell r="AC755">
            <v>2.119927E-5</v>
          </cell>
          <cell r="AD755">
            <v>-160750</v>
          </cell>
          <cell r="AF755">
            <v>74200</v>
          </cell>
          <cell r="AG755">
            <v>74191</v>
          </cell>
          <cell r="AH755">
            <v>9</v>
          </cell>
          <cell r="AI755">
            <v>0</v>
          </cell>
          <cell r="AK755">
            <v>143559</v>
          </cell>
          <cell r="AL755">
            <v>-174158</v>
          </cell>
          <cell r="AM755">
            <v>31061</v>
          </cell>
          <cell r="AN755">
            <v>31060</v>
          </cell>
          <cell r="AO755">
            <v>27064</v>
          </cell>
          <cell r="AP755">
            <v>-15591</v>
          </cell>
          <cell r="AQ755">
            <v>-33540</v>
          </cell>
          <cell r="AR755">
            <v>-30441</v>
          </cell>
          <cell r="AS755">
            <v>-9151</v>
          </cell>
        </row>
        <row r="756">
          <cell r="B756" t="str">
            <v>0745</v>
          </cell>
          <cell r="C756" t="str">
            <v>IOWA PARK CONS ISD</v>
          </cell>
          <cell r="D756">
            <v>3936017</v>
          </cell>
          <cell r="E756">
            <v>3790449</v>
          </cell>
          <cell r="F756">
            <v>5826471</v>
          </cell>
          <cell r="G756">
            <v>2140879</v>
          </cell>
          <cell r="I756">
            <v>15923</v>
          </cell>
          <cell r="J756">
            <v>1175984</v>
          </cell>
          <cell r="K756">
            <v>227883</v>
          </cell>
          <cell r="L756">
            <v>425472</v>
          </cell>
          <cell r="M756">
            <v>1845262</v>
          </cell>
          <cell r="O756">
            <v>131610</v>
          </cell>
          <cell r="P756">
            <v>485972</v>
          </cell>
          <cell r="Q756">
            <v>189822</v>
          </cell>
          <cell r="R756">
            <v>40</v>
          </cell>
          <cell r="S756">
            <v>807444</v>
          </cell>
          <cell r="U756">
            <v>671961</v>
          </cell>
          <cell r="V756">
            <v>178070</v>
          </cell>
          <cell r="W756">
            <v>850031</v>
          </cell>
          <cell r="AB756">
            <v>7.1508782999999996E-5</v>
          </cell>
          <cell r="AC756">
            <v>7.2916917999999996E-5</v>
          </cell>
          <cell r="AD756">
            <v>53325</v>
          </cell>
          <cell r="AF756">
            <v>255218</v>
          </cell>
          <cell r="AG756">
            <v>255185</v>
          </cell>
          <cell r="AH756">
            <v>33</v>
          </cell>
          <cell r="AI756">
            <v>-2</v>
          </cell>
          <cell r="AK756">
            <v>425472</v>
          </cell>
          <cell r="AL756">
            <v>-40</v>
          </cell>
          <cell r="AM756">
            <v>178070</v>
          </cell>
          <cell r="AN756">
            <v>178070</v>
          </cell>
          <cell r="AO756">
            <v>164494</v>
          </cell>
          <cell r="AP756">
            <v>37264</v>
          </cell>
          <cell r="AQ756">
            <v>30115</v>
          </cell>
          <cell r="AR756">
            <v>12449</v>
          </cell>
          <cell r="AS756">
            <v>3040</v>
          </cell>
        </row>
        <row r="757">
          <cell r="B757" t="str">
            <v>1786</v>
          </cell>
          <cell r="C757" t="str">
            <v>IRA ISD</v>
          </cell>
          <cell r="D757">
            <v>572115</v>
          </cell>
          <cell r="E757">
            <v>526125</v>
          </cell>
          <cell r="F757">
            <v>808731</v>
          </cell>
          <cell r="G757">
            <v>297160</v>
          </cell>
          <cell r="I757">
            <v>2210</v>
          </cell>
          <cell r="J757">
            <v>163230</v>
          </cell>
          <cell r="K757">
            <v>31631</v>
          </cell>
          <cell r="L757">
            <v>38891</v>
          </cell>
          <cell r="M757">
            <v>235962</v>
          </cell>
          <cell r="O757">
            <v>18268</v>
          </cell>
          <cell r="P757">
            <v>67454</v>
          </cell>
          <cell r="Q757">
            <v>26348</v>
          </cell>
          <cell r="R757">
            <v>42476</v>
          </cell>
          <cell r="S757">
            <v>154546</v>
          </cell>
          <cell r="U757">
            <v>93270</v>
          </cell>
          <cell r="V757">
            <v>11535</v>
          </cell>
          <cell r="W757">
            <v>104805</v>
          </cell>
          <cell r="AB757">
            <v>1.0394071999999999E-5</v>
          </cell>
          <cell r="AC757">
            <v>1.0121080000000001E-5</v>
          </cell>
          <cell r="AD757">
            <v>-10338</v>
          </cell>
          <cell r="AF757">
            <v>35425</v>
          </cell>
          <cell r="AG757">
            <v>35420</v>
          </cell>
          <cell r="AH757">
            <v>5</v>
          </cell>
          <cell r="AI757">
            <v>-1</v>
          </cell>
          <cell r="AK757">
            <v>38891</v>
          </cell>
          <cell r="AL757">
            <v>-42476</v>
          </cell>
          <cell r="AM757">
            <v>11535</v>
          </cell>
          <cell r="AN757">
            <v>11533</v>
          </cell>
          <cell r="AO757">
            <v>9556</v>
          </cell>
          <cell r="AP757">
            <v>-8893</v>
          </cell>
          <cell r="AQ757">
            <v>-8866</v>
          </cell>
          <cell r="AR757">
            <v>-6325</v>
          </cell>
          <cell r="AS757">
            <v>-590</v>
          </cell>
        </row>
        <row r="758">
          <cell r="B758" t="str">
            <v>1141</v>
          </cell>
          <cell r="C758" t="str">
            <v>IRAAN-SHEFFIELD ISD</v>
          </cell>
          <cell r="D758">
            <v>1324451</v>
          </cell>
          <cell r="E758">
            <v>986027</v>
          </cell>
          <cell r="F758">
            <v>1515666</v>
          </cell>
          <cell r="G758">
            <v>556916</v>
          </cell>
          <cell r="I758">
            <v>4142</v>
          </cell>
          <cell r="J758">
            <v>305914</v>
          </cell>
          <cell r="K758">
            <v>59280</v>
          </cell>
          <cell r="L758">
            <v>130585</v>
          </cell>
          <cell r="M758">
            <v>499921</v>
          </cell>
          <cell r="O758">
            <v>34236</v>
          </cell>
          <cell r="P758">
            <v>126418</v>
          </cell>
          <cell r="Q758">
            <v>49379</v>
          </cell>
          <cell r="R758">
            <v>238305</v>
          </cell>
          <cell r="S758">
            <v>448338</v>
          </cell>
          <cell r="U758">
            <v>174800</v>
          </cell>
          <cell r="V758">
            <v>-27979</v>
          </cell>
          <cell r="W758">
            <v>146821</v>
          </cell>
          <cell r="AB758">
            <v>2.4062359E-5</v>
          </cell>
          <cell r="AC758">
            <v>1.8968204E-5</v>
          </cell>
          <cell r="AD758">
            <v>-192910</v>
          </cell>
          <cell r="AF758">
            <v>66391</v>
          </cell>
          <cell r="AG758">
            <v>66383</v>
          </cell>
          <cell r="AH758">
            <v>8</v>
          </cell>
          <cell r="AI758">
            <v>0</v>
          </cell>
          <cell r="AK758">
            <v>130585</v>
          </cell>
          <cell r="AL758">
            <v>-238305</v>
          </cell>
          <cell r="AM758">
            <v>-27979</v>
          </cell>
          <cell r="AN758">
            <v>-27980</v>
          </cell>
          <cell r="AO758">
            <v>-26339</v>
          </cell>
          <cell r="AP758">
            <v>-12839</v>
          </cell>
          <cell r="AQ758">
            <v>-15041</v>
          </cell>
          <cell r="AR758">
            <v>-14539</v>
          </cell>
          <cell r="AS758">
            <v>-10982</v>
          </cell>
        </row>
        <row r="759">
          <cell r="B759" t="str">
            <v>1982</v>
          </cell>
          <cell r="C759" t="str">
            <v>IREDELL ISD</v>
          </cell>
          <cell r="D759">
            <v>335998</v>
          </cell>
          <cell r="E759">
            <v>325284</v>
          </cell>
          <cell r="F759">
            <v>500009</v>
          </cell>
          <cell r="G759">
            <v>183723</v>
          </cell>
          <cell r="I759">
            <v>1366</v>
          </cell>
          <cell r="J759">
            <v>100919</v>
          </cell>
          <cell r="K759">
            <v>19556</v>
          </cell>
          <cell r="L759">
            <v>27378</v>
          </cell>
          <cell r="M759">
            <v>149219</v>
          </cell>
          <cell r="O759">
            <v>11294</v>
          </cell>
          <cell r="P759">
            <v>41705</v>
          </cell>
          <cell r="Q759">
            <v>16290</v>
          </cell>
          <cell r="R759">
            <v>5116</v>
          </cell>
          <cell r="S759">
            <v>74405</v>
          </cell>
          <cell r="U759">
            <v>57666</v>
          </cell>
          <cell r="V759">
            <v>11505</v>
          </cell>
          <cell r="W759">
            <v>69171</v>
          </cell>
          <cell r="AB759">
            <v>6.1043470000000004E-6</v>
          </cell>
          <cell r="AC759">
            <v>6.2574990000000004E-6</v>
          </cell>
          <cell r="AD759">
            <v>5800</v>
          </cell>
          <cell r="AF759">
            <v>21902</v>
          </cell>
          <cell r="AG759">
            <v>21899</v>
          </cell>
          <cell r="AH759">
            <v>3</v>
          </cell>
          <cell r="AI759">
            <v>-1</v>
          </cell>
          <cell r="AK759">
            <v>27378</v>
          </cell>
          <cell r="AL759">
            <v>-5116</v>
          </cell>
          <cell r="AM759">
            <v>11505</v>
          </cell>
          <cell r="AN759">
            <v>11503</v>
          </cell>
          <cell r="AO759">
            <v>10360</v>
          </cell>
          <cell r="AP759">
            <v>-293</v>
          </cell>
          <cell r="AQ759">
            <v>-152</v>
          </cell>
          <cell r="AR759">
            <v>514</v>
          </cell>
          <cell r="AS759">
            <v>330</v>
          </cell>
        </row>
        <row r="760">
          <cell r="B760" t="str">
            <v>0897</v>
          </cell>
          <cell r="C760" t="str">
            <v>IRION COUNTY ISD</v>
          </cell>
          <cell r="D760">
            <v>946592</v>
          </cell>
          <cell r="E760">
            <v>925194</v>
          </cell>
          <cell r="F760">
            <v>1422157</v>
          </cell>
          <cell r="G760">
            <v>522557</v>
          </cell>
          <cell r="I760">
            <v>3887</v>
          </cell>
          <cell r="J760">
            <v>287040</v>
          </cell>
          <cell r="K760">
            <v>55623</v>
          </cell>
          <cell r="L760">
            <v>132881</v>
          </cell>
          <cell r="M760">
            <v>479431</v>
          </cell>
          <cell r="O760">
            <v>32124</v>
          </cell>
          <cell r="P760">
            <v>118619</v>
          </cell>
          <cell r="Q760">
            <v>46333</v>
          </cell>
          <cell r="R760">
            <v>35289</v>
          </cell>
          <cell r="S760">
            <v>232365</v>
          </cell>
          <cell r="U760">
            <v>164016</v>
          </cell>
          <cell r="V760">
            <v>41160</v>
          </cell>
          <cell r="W760">
            <v>205176</v>
          </cell>
          <cell r="AB760">
            <v>1.7197492000000001E-5</v>
          </cell>
          <cell r="AC760">
            <v>1.7797958999999999E-5</v>
          </cell>
          <cell r="AD760">
            <v>22739</v>
          </cell>
          <cell r="AF760">
            <v>62295</v>
          </cell>
          <cell r="AG760">
            <v>62287</v>
          </cell>
          <cell r="AH760">
            <v>8</v>
          </cell>
          <cell r="AI760">
            <v>0</v>
          </cell>
          <cell r="AK760">
            <v>132881</v>
          </cell>
          <cell r="AL760">
            <v>-35289</v>
          </cell>
          <cell r="AM760">
            <v>41160</v>
          </cell>
          <cell r="AN760">
            <v>41159</v>
          </cell>
          <cell r="AO760">
            <v>37331</v>
          </cell>
          <cell r="AP760">
            <v>2329</v>
          </cell>
          <cell r="AQ760">
            <v>6487</v>
          </cell>
          <cell r="AR760">
            <v>8989</v>
          </cell>
          <cell r="AS760">
            <v>1297</v>
          </cell>
        </row>
        <row r="761">
          <cell r="B761" t="str">
            <v>0747</v>
          </cell>
          <cell r="C761" t="str">
            <v>IRVING ISD</v>
          </cell>
          <cell r="D761">
            <v>125769039</v>
          </cell>
          <cell r="E761">
            <v>115166596</v>
          </cell>
          <cell r="F761">
            <v>177027788</v>
          </cell>
          <cell r="G761">
            <v>65047090</v>
          </cell>
          <cell r="I761">
            <v>483803</v>
          </cell>
          <cell r="J761">
            <v>35730334</v>
          </cell>
          <cell r="K761">
            <v>6923851</v>
          </cell>
          <cell r="L761">
            <v>5826424</v>
          </cell>
          <cell r="M761">
            <v>48964412</v>
          </cell>
          <cell r="O761">
            <v>3998767</v>
          </cell>
          <cell r="P761">
            <v>14765464</v>
          </cell>
          <cell r="Q761">
            <v>5767446</v>
          </cell>
          <cell r="R761">
            <v>4112866</v>
          </cell>
          <cell r="S761">
            <v>28644543</v>
          </cell>
          <cell r="U761">
            <v>20416432</v>
          </cell>
          <cell r="V761">
            <v>1792711</v>
          </cell>
          <cell r="W761">
            <v>22209143</v>
          </cell>
          <cell r="AB761">
            <v>2.284947187E-3</v>
          </cell>
          <cell r="AC761">
            <v>2.215461139E-3</v>
          </cell>
          <cell r="AD761">
            <v>-2631366</v>
          </cell>
          <cell r="AF761">
            <v>7754381</v>
          </cell>
          <cell r="AG761">
            <v>7753393</v>
          </cell>
          <cell r="AH761">
            <v>988</v>
          </cell>
          <cell r="AI761">
            <v>-1</v>
          </cell>
          <cell r="AK761">
            <v>5826424</v>
          </cell>
          <cell r="AL761">
            <v>-4112866</v>
          </cell>
          <cell r="AM761">
            <v>1792711</v>
          </cell>
          <cell r="AN761">
            <v>1792837</v>
          </cell>
          <cell r="AO761">
            <v>1558781</v>
          </cell>
          <cell r="AP761">
            <v>-559438</v>
          </cell>
          <cell r="AQ761">
            <v>-379983</v>
          </cell>
          <cell r="AR761">
            <v>-548852</v>
          </cell>
          <cell r="AS761">
            <v>-149787</v>
          </cell>
        </row>
        <row r="762">
          <cell r="B762" t="str">
            <v>0748</v>
          </cell>
          <cell r="C762" t="str">
            <v>ITALY ISD</v>
          </cell>
          <cell r="D762">
            <v>1860767</v>
          </cell>
          <cell r="E762">
            <v>1595084</v>
          </cell>
          <cell r="F762">
            <v>2451877</v>
          </cell>
          <cell r="G762">
            <v>900917</v>
          </cell>
          <cell r="I762">
            <v>6701</v>
          </cell>
          <cell r="J762">
            <v>494874</v>
          </cell>
          <cell r="K762">
            <v>95897</v>
          </cell>
          <cell r="L762">
            <v>264461</v>
          </cell>
          <cell r="M762">
            <v>861933</v>
          </cell>
          <cell r="O762">
            <v>55384</v>
          </cell>
          <cell r="P762">
            <v>204505</v>
          </cell>
          <cell r="Q762">
            <v>79880</v>
          </cell>
          <cell r="R762">
            <v>357474</v>
          </cell>
          <cell r="S762">
            <v>697243</v>
          </cell>
          <cell r="U762">
            <v>282772</v>
          </cell>
          <cell r="V762">
            <v>39502</v>
          </cell>
          <cell r="W762">
            <v>322274</v>
          </cell>
          <cell r="AB762">
            <v>3.3806041E-5</v>
          </cell>
          <cell r="AC762">
            <v>3.0684658E-5</v>
          </cell>
          <cell r="AD762">
            <v>-118204</v>
          </cell>
          <cell r="AF762">
            <v>107400</v>
          </cell>
          <cell r="AG762">
            <v>107386</v>
          </cell>
          <cell r="AH762">
            <v>14</v>
          </cell>
          <cell r="AI762">
            <v>-2</v>
          </cell>
          <cell r="AK762">
            <v>264461</v>
          </cell>
          <cell r="AL762">
            <v>-357474</v>
          </cell>
          <cell r="AM762">
            <v>39502</v>
          </cell>
          <cell r="AN762">
            <v>39503</v>
          </cell>
          <cell r="AO762">
            <v>31508</v>
          </cell>
          <cell r="AP762">
            <v>-51843</v>
          </cell>
          <cell r="AQ762">
            <v>-71724</v>
          </cell>
          <cell r="AR762">
            <v>-33727</v>
          </cell>
          <cell r="AS762">
            <v>-6730</v>
          </cell>
        </row>
        <row r="763">
          <cell r="B763" t="str">
            <v>0749</v>
          </cell>
          <cell r="C763" t="str">
            <v>ITASCA ISD</v>
          </cell>
          <cell r="D763">
            <v>2240129</v>
          </cell>
          <cell r="E763">
            <v>2003524</v>
          </cell>
          <cell r="F763">
            <v>3079708</v>
          </cell>
          <cell r="G763">
            <v>1131608</v>
          </cell>
          <cell r="I763">
            <v>8417</v>
          </cell>
          <cell r="J763">
            <v>621592</v>
          </cell>
          <cell r="K763">
            <v>120452</v>
          </cell>
          <cell r="L763">
            <v>115442</v>
          </cell>
          <cell r="M763">
            <v>865903</v>
          </cell>
          <cell r="O763">
            <v>69566</v>
          </cell>
          <cell r="P763">
            <v>256871</v>
          </cell>
          <cell r="Q763">
            <v>100335</v>
          </cell>
          <cell r="R763">
            <v>126207</v>
          </cell>
          <cell r="S763">
            <v>552979</v>
          </cell>
          <cell r="U763">
            <v>355179</v>
          </cell>
          <cell r="V763">
            <v>20486</v>
          </cell>
          <cell r="W763">
            <v>375665</v>
          </cell>
          <cell r="AB763">
            <v>4.0698217999999999E-5</v>
          </cell>
          <cell r="AC763">
            <v>3.8541816000000001E-5</v>
          </cell>
          <cell r="AD763">
            <v>-81661</v>
          </cell>
          <cell r="AF763">
            <v>134901</v>
          </cell>
          <cell r="AG763">
            <v>134884</v>
          </cell>
          <cell r="AH763">
            <v>17</v>
          </cell>
          <cell r="AI763">
            <v>0</v>
          </cell>
          <cell r="AK763">
            <v>115442</v>
          </cell>
          <cell r="AL763">
            <v>-126207</v>
          </cell>
          <cell r="AM763">
            <v>20486</v>
          </cell>
          <cell r="AN763">
            <v>20490</v>
          </cell>
          <cell r="AO763">
            <v>16064</v>
          </cell>
          <cell r="AP763">
            <v>-22526</v>
          </cell>
          <cell r="AQ763">
            <v>-11252</v>
          </cell>
          <cell r="AR763">
            <v>-8889</v>
          </cell>
          <cell r="AS763">
            <v>-4652</v>
          </cell>
        </row>
        <row r="764">
          <cell r="B764" t="str">
            <v>0750</v>
          </cell>
          <cell r="C764" t="str">
            <v>JACKSBORO ISD</v>
          </cell>
          <cell r="D764">
            <v>2897289</v>
          </cell>
          <cell r="E764">
            <v>2728604</v>
          </cell>
          <cell r="F764">
            <v>4194261</v>
          </cell>
          <cell r="G764">
            <v>1541139</v>
          </cell>
          <cell r="I764">
            <v>11463</v>
          </cell>
          <cell r="J764">
            <v>846547</v>
          </cell>
          <cell r="K764">
            <v>164045</v>
          </cell>
          <cell r="L764">
            <v>200093</v>
          </cell>
          <cell r="M764">
            <v>1222148</v>
          </cell>
          <cell r="O764">
            <v>94741</v>
          </cell>
          <cell r="P764">
            <v>349833</v>
          </cell>
          <cell r="Q764">
            <v>136646</v>
          </cell>
          <cell r="R764">
            <v>135399</v>
          </cell>
          <cell r="S764">
            <v>716619</v>
          </cell>
          <cell r="U764">
            <v>483720</v>
          </cell>
          <cell r="V764">
            <v>64162</v>
          </cell>
          <cell r="W764">
            <v>547882</v>
          </cell>
          <cell r="AB764">
            <v>5.2637374999999997E-5</v>
          </cell>
          <cell r="AC764">
            <v>5.2490191999999999E-5</v>
          </cell>
          <cell r="AD764">
            <v>-5574</v>
          </cell>
          <cell r="AF764">
            <v>183722</v>
          </cell>
          <cell r="AG764">
            <v>183699</v>
          </cell>
          <cell r="AH764">
            <v>23</v>
          </cell>
          <cell r="AI764">
            <v>-2</v>
          </cell>
          <cell r="AK764">
            <v>200093</v>
          </cell>
          <cell r="AL764">
            <v>-135399</v>
          </cell>
          <cell r="AM764">
            <v>64162</v>
          </cell>
          <cell r="AN764">
            <v>64162</v>
          </cell>
          <cell r="AO764">
            <v>54109</v>
          </cell>
          <cell r="AP764">
            <v>-35817</v>
          </cell>
          <cell r="AQ764">
            <v>-16883</v>
          </cell>
          <cell r="AR764">
            <v>-562</v>
          </cell>
          <cell r="AS764">
            <v>-315</v>
          </cell>
        </row>
        <row r="765">
          <cell r="B765" t="str">
            <v>0751</v>
          </cell>
          <cell r="C765" t="str">
            <v>JACKSONVILLE ISD</v>
          </cell>
          <cell r="D765">
            <v>14501934</v>
          </cell>
          <cell r="E765">
            <v>13440725</v>
          </cell>
          <cell r="F765">
            <v>20660347</v>
          </cell>
          <cell r="G765">
            <v>7591438</v>
          </cell>
          <cell r="I765">
            <v>56463</v>
          </cell>
          <cell r="J765">
            <v>4169973</v>
          </cell>
          <cell r="K765">
            <v>808060</v>
          </cell>
          <cell r="L765">
            <v>1157000</v>
          </cell>
          <cell r="M765">
            <v>6191496</v>
          </cell>
          <cell r="O765">
            <v>466683</v>
          </cell>
          <cell r="P765">
            <v>1723230</v>
          </cell>
          <cell r="Q765">
            <v>673100</v>
          </cell>
          <cell r="R765">
            <v>175242</v>
          </cell>
          <cell r="S765">
            <v>3038255</v>
          </cell>
          <cell r="U765">
            <v>2382736</v>
          </cell>
          <cell r="V765">
            <v>452288</v>
          </cell>
          <cell r="W765">
            <v>2835024</v>
          </cell>
          <cell r="AB765">
            <v>2.6346828599999999E-4</v>
          </cell>
          <cell r="AC765">
            <v>2.5855938199999999E-4</v>
          </cell>
          <cell r="AD765">
            <v>-185895</v>
          </cell>
          <cell r="AF765">
            <v>904989</v>
          </cell>
          <cell r="AG765">
            <v>904874</v>
          </cell>
          <cell r="AH765">
            <v>115</v>
          </cell>
          <cell r="AI765">
            <v>1</v>
          </cell>
          <cell r="AK765">
            <v>1157000</v>
          </cell>
          <cell r="AL765">
            <v>-175242</v>
          </cell>
          <cell r="AM765">
            <v>452288</v>
          </cell>
          <cell r="AN765">
            <v>452300</v>
          </cell>
          <cell r="AO765">
            <v>413483</v>
          </cell>
          <cell r="AP765">
            <v>50505</v>
          </cell>
          <cell r="AQ765">
            <v>50557</v>
          </cell>
          <cell r="AR765">
            <v>25492</v>
          </cell>
          <cell r="AS765">
            <v>-10579</v>
          </cell>
        </row>
        <row r="766">
          <cell r="B766" t="str">
            <v>0752</v>
          </cell>
          <cell r="C766" t="str">
            <v>JARRELL ISD</v>
          </cell>
          <cell r="D766">
            <v>4394869</v>
          </cell>
          <cell r="E766">
            <v>4880899</v>
          </cell>
          <cell r="F766">
            <v>7502651</v>
          </cell>
          <cell r="G766">
            <v>2756774</v>
          </cell>
          <cell r="I766">
            <v>20504</v>
          </cell>
          <cell r="J766">
            <v>1514295</v>
          </cell>
          <cell r="K766">
            <v>293441</v>
          </cell>
          <cell r="L766">
            <v>840983</v>
          </cell>
          <cell r="M766">
            <v>2669223</v>
          </cell>
          <cell r="O766">
            <v>169473</v>
          </cell>
          <cell r="P766">
            <v>625778</v>
          </cell>
          <cell r="Q766">
            <v>244431</v>
          </cell>
          <cell r="R766">
            <v>7898</v>
          </cell>
          <cell r="S766">
            <v>1047580</v>
          </cell>
          <cell r="U766">
            <v>865273</v>
          </cell>
          <cell r="V766">
            <v>266749</v>
          </cell>
          <cell r="W766">
            <v>1132022</v>
          </cell>
          <cell r="AB766">
            <v>7.9845116999999999E-5</v>
          </cell>
          <cell r="AC766">
            <v>9.389391E-5</v>
          </cell>
          <cell r="AD766">
            <v>532013</v>
          </cell>
          <cell r="AF766">
            <v>328640</v>
          </cell>
          <cell r="AG766">
            <v>328598</v>
          </cell>
          <cell r="AH766">
            <v>42</v>
          </cell>
          <cell r="AI766">
            <v>-1</v>
          </cell>
          <cell r="AK766">
            <v>840983</v>
          </cell>
          <cell r="AL766">
            <v>-7898</v>
          </cell>
          <cell r="AM766">
            <v>266749</v>
          </cell>
          <cell r="AN766">
            <v>266751</v>
          </cell>
          <cell r="AO766">
            <v>252523</v>
          </cell>
          <cell r="AP766">
            <v>113019</v>
          </cell>
          <cell r="AQ766">
            <v>87968</v>
          </cell>
          <cell r="AR766">
            <v>82526</v>
          </cell>
          <cell r="AS766">
            <v>30298</v>
          </cell>
        </row>
        <row r="767">
          <cell r="B767" t="str">
            <v>0753</v>
          </cell>
          <cell r="C767" t="str">
            <v>JASPER ISD</v>
          </cell>
          <cell r="D767">
            <v>7552685</v>
          </cell>
          <cell r="E767">
            <v>7054714</v>
          </cell>
          <cell r="F767">
            <v>10844120</v>
          </cell>
          <cell r="G767">
            <v>3984563</v>
          </cell>
          <cell r="I767">
            <v>29636</v>
          </cell>
          <cell r="J767">
            <v>2188719</v>
          </cell>
          <cell r="K767">
            <v>424132</v>
          </cell>
          <cell r="L767">
            <v>564535</v>
          </cell>
          <cell r="M767">
            <v>3207022</v>
          </cell>
          <cell r="O767">
            <v>244951</v>
          </cell>
          <cell r="P767">
            <v>904482</v>
          </cell>
          <cell r="Q767">
            <v>353294</v>
          </cell>
          <cell r="R767">
            <v>160569</v>
          </cell>
          <cell r="S767">
            <v>1663296</v>
          </cell>
          <cell r="U767">
            <v>1250641</v>
          </cell>
          <cell r="V767">
            <v>231131</v>
          </cell>
          <cell r="W767">
            <v>1481772</v>
          </cell>
          <cell r="AB767">
            <v>1.3721570599999999E-4</v>
          </cell>
          <cell r="AC767">
            <v>1.35711612E-4</v>
          </cell>
          <cell r="AD767">
            <v>-56959</v>
          </cell>
          <cell r="AF767">
            <v>475007</v>
          </cell>
          <cell r="AG767">
            <v>474946</v>
          </cell>
          <cell r="AH767">
            <v>61</v>
          </cell>
          <cell r="AI767">
            <v>1</v>
          </cell>
          <cell r="AK767">
            <v>564535</v>
          </cell>
          <cell r="AL767">
            <v>-160569</v>
          </cell>
          <cell r="AM767">
            <v>231131</v>
          </cell>
          <cell r="AN767">
            <v>231134</v>
          </cell>
          <cell r="AO767">
            <v>209809</v>
          </cell>
          <cell r="AP767">
            <v>6144</v>
          </cell>
          <cell r="AQ767">
            <v>-15103</v>
          </cell>
          <cell r="AR767">
            <v>-24779</v>
          </cell>
          <cell r="AS767">
            <v>-3239</v>
          </cell>
        </row>
        <row r="768">
          <cell r="B768" t="str">
            <v>0754</v>
          </cell>
          <cell r="C768" t="str">
            <v>JAYTON GIRARD ISD</v>
          </cell>
          <cell r="D768">
            <v>853491</v>
          </cell>
          <cell r="E768">
            <v>809290</v>
          </cell>
          <cell r="F768">
            <v>1243996</v>
          </cell>
          <cell r="G768">
            <v>457094</v>
          </cell>
          <cell r="I768">
            <v>3400</v>
          </cell>
          <cell r="J768">
            <v>251082</v>
          </cell>
          <cell r="K768">
            <v>48655</v>
          </cell>
          <cell r="L768">
            <v>51755</v>
          </cell>
          <cell r="M768">
            <v>354892</v>
          </cell>
          <cell r="O768">
            <v>28100</v>
          </cell>
          <cell r="P768">
            <v>103759</v>
          </cell>
          <cell r="Q768">
            <v>40529</v>
          </cell>
          <cell r="R768">
            <v>35481</v>
          </cell>
          <cell r="S768">
            <v>207869</v>
          </cell>
          <cell r="U768">
            <v>143469</v>
          </cell>
          <cell r="V768">
            <v>13896</v>
          </cell>
          <cell r="W768">
            <v>157365</v>
          </cell>
          <cell r="AB768">
            <v>1.5506062E-5</v>
          </cell>
          <cell r="AC768">
            <v>1.5568320999999999E-5</v>
          </cell>
          <cell r="AD768">
            <v>2358</v>
          </cell>
          <cell r="AF768">
            <v>54491</v>
          </cell>
          <cell r="AG768">
            <v>54484</v>
          </cell>
          <cell r="AH768">
            <v>7</v>
          </cell>
          <cell r="AI768">
            <v>0</v>
          </cell>
          <cell r="AK768">
            <v>51755</v>
          </cell>
          <cell r="AL768">
            <v>-35481</v>
          </cell>
          <cell r="AM768">
            <v>13896</v>
          </cell>
          <cell r="AN768">
            <v>13894</v>
          </cell>
          <cell r="AO768">
            <v>11858</v>
          </cell>
          <cell r="AP768">
            <v>-7027</v>
          </cell>
          <cell r="AQ768">
            <v>-4316</v>
          </cell>
          <cell r="AR768">
            <v>1732</v>
          </cell>
          <cell r="AS768">
            <v>133</v>
          </cell>
        </row>
        <row r="769">
          <cell r="B769" t="str">
            <v>0755</v>
          </cell>
          <cell r="C769" t="str">
            <v>JEFFERSON ISD</v>
          </cell>
          <cell r="D769">
            <v>3610313</v>
          </cell>
          <cell r="E769">
            <v>3497289</v>
          </cell>
          <cell r="F769">
            <v>5375842</v>
          </cell>
          <cell r="G769">
            <v>1975299</v>
          </cell>
          <cell r="I769">
            <v>14692</v>
          </cell>
          <cell r="J769">
            <v>1085031</v>
          </cell>
          <cell r="K769">
            <v>210258</v>
          </cell>
          <cell r="L769">
            <v>272585</v>
          </cell>
          <cell r="M769">
            <v>1582566</v>
          </cell>
          <cell r="O769">
            <v>121431</v>
          </cell>
          <cell r="P769">
            <v>448386</v>
          </cell>
          <cell r="Q769">
            <v>175141</v>
          </cell>
          <cell r="R769">
            <v>144843</v>
          </cell>
          <cell r="S769">
            <v>889801</v>
          </cell>
          <cell r="U769">
            <v>619990</v>
          </cell>
          <cell r="V769">
            <v>83261</v>
          </cell>
          <cell r="W769">
            <v>703251</v>
          </cell>
          <cell r="AB769">
            <v>6.5591449999999994E-5</v>
          </cell>
          <cell r="AC769">
            <v>6.7277397999999995E-5</v>
          </cell>
          <cell r="AD769">
            <v>63845</v>
          </cell>
          <cell r="AF769">
            <v>235479</v>
          </cell>
          <cell r="AG769">
            <v>235449</v>
          </cell>
          <cell r="AH769">
            <v>30</v>
          </cell>
          <cell r="AI769">
            <v>-1</v>
          </cell>
          <cell r="AK769">
            <v>272585</v>
          </cell>
          <cell r="AL769">
            <v>-144843</v>
          </cell>
          <cell r="AM769">
            <v>83261</v>
          </cell>
          <cell r="AN769">
            <v>83266</v>
          </cell>
          <cell r="AO769">
            <v>73969</v>
          </cell>
          <cell r="AP769">
            <v>-15880</v>
          </cell>
          <cell r="AQ769">
            <v>-19709</v>
          </cell>
          <cell r="AR769">
            <v>2456</v>
          </cell>
          <cell r="AS769">
            <v>3640</v>
          </cell>
        </row>
        <row r="770">
          <cell r="B770" t="str">
            <v>0706</v>
          </cell>
          <cell r="C770" t="str">
            <v>JIM HOGG COUNTY ISD</v>
          </cell>
          <cell r="D770">
            <v>3192651</v>
          </cell>
          <cell r="E770">
            <v>3851223</v>
          </cell>
          <cell r="F770">
            <v>5919889</v>
          </cell>
          <cell r="G770">
            <v>2175204</v>
          </cell>
          <cell r="I770">
            <v>16179</v>
          </cell>
          <cell r="J770">
            <v>1194838</v>
          </cell>
          <cell r="K770">
            <v>231537</v>
          </cell>
          <cell r="L770">
            <v>761223</v>
          </cell>
          <cell r="M770">
            <v>2203777</v>
          </cell>
          <cell r="O770">
            <v>133721</v>
          </cell>
          <cell r="P770">
            <v>493764</v>
          </cell>
          <cell r="Q770">
            <v>192866</v>
          </cell>
          <cell r="R770">
            <v>189464</v>
          </cell>
          <cell r="S770">
            <v>1009815</v>
          </cell>
          <cell r="U770">
            <v>682735</v>
          </cell>
          <cell r="V770">
            <v>169639</v>
          </cell>
          <cell r="W770">
            <v>852374</v>
          </cell>
          <cell r="AB770">
            <v>5.8003464999999999E-5</v>
          </cell>
          <cell r="AC770">
            <v>7.4086019999999996E-5</v>
          </cell>
          <cell r="AD770">
            <v>609030</v>
          </cell>
          <cell r="AF770">
            <v>259310</v>
          </cell>
          <cell r="AG770">
            <v>259277</v>
          </cell>
          <cell r="AH770">
            <v>33</v>
          </cell>
          <cell r="AI770">
            <v>1</v>
          </cell>
          <cell r="AK770">
            <v>761223</v>
          </cell>
          <cell r="AL770">
            <v>-189464</v>
          </cell>
          <cell r="AM770">
            <v>169639</v>
          </cell>
          <cell r="AN770">
            <v>169643</v>
          </cell>
          <cell r="AO770">
            <v>160626</v>
          </cell>
          <cell r="AP770">
            <v>74101</v>
          </cell>
          <cell r="AQ770">
            <v>63639</v>
          </cell>
          <cell r="AR770">
            <v>69066</v>
          </cell>
          <cell r="AS770">
            <v>34684</v>
          </cell>
        </row>
        <row r="771">
          <cell r="B771" t="str">
            <v>1246</v>
          </cell>
          <cell r="C771" t="str">
            <v>JIM NED CONS ISD</v>
          </cell>
          <cell r="D771">
            <v>4042042</v>
          </cell>
          <cell r="E771">
            <v>3770696</v>
          </cell>
          <cell r="F771">
            <v>5796108</v>
          </cell>
          <cell r="G771">
            <v>2129722</v>
          </cell>
          <cell r="I771">
            <v>15840</v>
          </cell>
          <cell r="J771">
            <v>1169855</v>
          </cell>
          <cell r="K771">
            <v>226695</v>
          </cell>
          <cell r="L771">
            <v>293441</v>
          </cell>
          <cell r="M771">
            <v>1705831</v>
          </cell>
          <cell r="O771">
            <v>130925</v>
          </cell>
          <cell r="P771">
            <v>483440</v>
          </cell>
          <cell r="Q771">
            <v>188833</v>
          </cell>
          <cell r="R771">
            <v>72252</v>
          </cell>
          <cell r="S771">
            <v>875450</v>
          </cell>
          <cell r="U771">
            <v>668459</v>
          </cell>
          <cell r="V771">
            <v>126398</v>
          </cell>
          <cell r="W771">
            <v>794857</v>
          </cell>
          <cell r="AB771">
            <v>7.3435018999999996E-5</v>
          </cell>
          <cell r="AC771">
            <v>7.2536931000000005E-5</v>
          </cell>
          <cell r="AD771">
            <v>-34010</v>
          </cell>
          <cell r="AF771">
            <v>253888</v>
          </cell>
          <cell r="AG771">
            <v>253856</v>
          </cell>
          <cell r="AH771">
            <v>32</v>
          </cell>
          <cell r="AI771">
            <v>2</v>
          </cell>
          <cell r="AK771">
            <v>293441</v>
          </cell>
          <cell r="AL771">
            <v>-72252</v>
          </cell>
          <cell r="AM771">
            <v>126398</v>
          </cell>
          <cell r="AN771">
            <v>126403</v>
          </cell>
          <cell r="AO771">
            <v>114097</v>
          </cell>
          <cell r="AP771">
            <v>-990</v>
          </cell>
          <cell r="AQ771">
            <v>-4912</v>
          </cell>
          <cell r="AR771">
            <v>-11473</v>
          </cell>
          <cell r="AS771">
            <v>-1936</v>
          </cell>
        </row>
        <row r="772">
          <cell r="B772" t="str">
            <v>0757</v>
          </cell>
          <cell r="C772" t="str">
            <v>JOAQUIN ISD</v>
          </cell>
          <cell r="D772">
            <v>2235603</v>
          </cell>
          <cell r="E772">
            <v>2030005</v>
          </cell>
          <cell r="F772">
            <v>3120412</v>
          </cell>
          <cell r="G772">
            <v>1146564</v>
          </cell>
          <cell r="I772">
            <v>8528</v>
          </cell>
          <cell r="J772">
            <v>629807</v>
          </cell>
          <cell r="K772">
            <v>122045</v>
          </cell>
          <cell r="L772">
            <v>203547</v>
          </cell>
          <cell r="M772">
            <v>963927</v>
          </cell>
          <cell r="O772">
            <v>70485</v>
          </cell>
          <cell r="P772">
            <v>260266</v>
          </cell>
          <cell r="Q772">
            <v>101661</v>
          </cell>
          <cell r="R772">
            <v>142506</v>
          </cell>
          <cell r="S772">
            <v>574918</v>
          </cell>
          <cell r="U772">
            <v>359874</v>
          </cell>
          <cell r="V772">
            <v>37850</v>
          </cell>
          <cell r="W772">
            <v>397724</v>
          </cell>
          <cell r="AB772">
            <v>4.0615991999999997E-5</v>
          </cell>
          <cell r="AC772">
            <v>3.9051226999999997E-5</v>
          </cell>
          <cell r="AD772">
            <v>-59256</v>
          </cell>
          <cell r="AF772">
            <v>136684</v>
          </cell>
          <cell r="AG772">
            <v>136667</v>
          </cell>
          <cell r="AH772">
            <v>17</v>
          </cell>
          <cell r="AI772">
            <v>-1</v>
          </cell>
          <cell r="AK772">
            <v>203547</v>
          </cell>
          <cell r="AL772">
            <v>-142506</v>
          </cell>
          <cell r="AM772">
            <v>37850</v>
          </cell>
          <cell r="AN772">
            <v>37851</v>
          </cell>
          <cell r="AO772">
            <v>32063</v>
          </cell>
          <cell r="AP772">
            <v>-15691</v>
          </cell>
          <cell r="AQ772">
            <v>6906</v>
          </cell>
          <cell r="AR772">
            <v>3286</v>
          </cell>
          <cell r="AS772">
            <v>-3374</v>
          </cell>
        </row>
        <row r="773">
          <cell r="B773" t="str">
            <v>1629</v>
          </cell>
          <cell r="C773" t="str">
            <v>JOHNSON CITY ISD</v>
          </cell>
          <cell r="D773">
            <v>2409713</v>
          </cell>
          <cell r="E773">
            <v>2018109</v>
          </cell>
          <cell r="F773">
            <v>3102126</v>
          </cell>
          <cell r="G773">
            <v>1139845</v>
          </cell>
          <cell r="I773">
            <v>8478</v>
          </cell>
          <cell r="J773">
            <v>626116</v>
          </cell>
          <cell r="K773">
            <v>121329</v>
          </cell>
          <cell r="L773">
            <v>133114</v>
          </cell>
          <cell r="M773">
            <v>889037</v>
          </cell>
          <cell r="O773">
            <v>70072</v>
          </cell>
          <cell r="P773">
            <v>258741</v>
          </cell>
          <cell r="Q773">
            <v>101065</v>
          </cell>
          <cell r="R773">
            <v>232970</v>
          </cell>
          <cell r="S773">
            <v>662848</v>
          </cell>
          <cell r="U773">
            <v>357765</v>
          </cell>
          <cell r="V773">
            <v>21471</v>
          </cell>
          <cell r="W773">
            <v>379236</v>
          </cell>
          <cell r="AB773">
            <v>4.3779185000000002E-5</v>
          </cell>
          <cell r="AC773">
            <v>3.8822377E-5</v>
          </cell>
          <cell r="AD773">
            <v>-187709</v>
          </cell>
          <cell r="AF773">
            <v>135883</v>
          </cell>
          <cell r="AG773">
            <v>135866</v>
          </cell>
          <cell r="AH773">
            <v>17</v>
          </cell>
          <cell r="AI773">
            <v>-1</v>
          </cell>
          <cell r="AK773">
            <v>133114</v>
          </cell>
          <cell r="AL773">
            <v>-232970</v>
          </cell>
          <cell r="AM773">
            <v>21471</v>
          </cell>
          <cell r="AN773">
            <v>21471</v>
          </cell>
          <cell r="AO773">
            <v>14718</v>
          </cell>
          <cell r="AP773">
            <v>-47534</v>
          </cell>
          <cell r="AQ773">
            <v>-42823</v>
          </cell>
          <cell r="AR773">
            <v>-35001</v>
          </cell>
          <cell r="AS773">
            <v>-10687</v>
          </cell>
        </row>
        <row r="774">
          <cell r="B774" t="str">
            <v>1942</v>
          </cell>
          <cell r="C774" t="str">
            <v>JONESBORO ISD</v>
          </cell>
          <cell r="D774">
            <v>628256</v>
          </cell>
          <cell r="E774">
            <v>598424</v>
          </cell>
          <cell r="F774">
            <v>919865</v>
          </cell>
          <cell r="G774">
            <v>337995</v>
          </cell>
          <cell r="I774">
            <v>2514</v>
          </cell>
          <cell r="J774">
            <v>185661</v>
          </cell>
          <cell r="K774">
            <v>35977</v>
          </cell>
          <cell r="L774">
            <v>127729</v>
          </cell>
          <cell r="M774">
            <v>351881</v>
          </cell>
          <cell r="O774">
            <v>20778</v>
          </cell>
          <cell r="P774">
            <v>76724</v>
          </cell>
          <cell r="Q774">
            <v>29969</v>
          </cell>
          <cell r="R774">
            <v>2</v>
          </cell>
          <cell r="S774">
            <v>127473</v>
          </cell>
          <cell r="U774">
            <v>106087</v>
          </cell>
          <cell r="V774">
            <v>40622</v>
          </cell>
          <cell r="W774">
            <v>146709</v>
          </cell>
          <cell r="AB774">
            <v>1.1414036E-5</v>
          </cell>
          <cell r="AC774">
            <v>1.1511889000000001E-5</v>
          </cell>
          <cell r="AD774">
            <v>3706</v>
          </cell>
          <cell r="AF774">
            <v>40293</v>
          </cell>
          <cell r="AG774">
            <v>40288</v>
          </cell>
          <cell r="AH774">
            <v>5</v>
          </cell>
          <cell r="AI774">
            <v>0</v>
          </cell>
          <cell r="AK774">
            <v>127729</v>
          </cell>
          <cell r="AL774">
            <v>-2</v>
          </cell>
          <cell r="AM774">
            <v>40622</v>
          </cell>
          <cell r="AN774">
            <v>40624</v>
          </cell>
          <cell r="AO774">
            <v>38995</v>
          </cell>
          <cell r="AP774">
            <v>22835</v>
          </cell>
          <cell r="AQ774">
            <v>17373</v>
          </cell>
          <cell r="AR774">
            <v>7687</v>
          </cell>
          <cell r="AS774">
            <v>213</v>
          </cell>
        </row>
        <row r="775">
          <cell r="B775" t="str">
            <v>0759</v>
          </cell>
          <cell r="C775" t="str">
            <v>JOSHUA ISD</v>
          </cell>
          <cell r="D775">
            <v>17184886</v>
          </cell>
          <cell r="E775">
            <v>16800308</v>
          </cell>
          <cell r="F775">
            <v>25824515</v>
          </cell>
          <cell r="G775">
            <v>9488960</v>
          </cell>
          <cell r="I775">
            <v>70576</v>
          </cell>
          <cell r="J775">
            <v>5212281</v>
          </cell>
          <cell r="K775">
            <v>1010040</v>
          </cell>
          <cell r="L775">
            <v>2314331</v>
          </cell>
          <cell r="M775">
            <v>8607228</v>
          </cell>
          <cell r="O775">
            <v>583333</v>
          </cell>
          <cell r="P775">
            <v>2153961</v>
          </cell>
          <cell r="Q775">
            <v>841345</v>
          </cell>
          <cell r="R775">
            <v>13594</v>
          </cell>
          <cell r="S775">
            <v>3592233</v>
          </cell>
          <cell r="U775">
            <v>2978315</v>
          </cell>
          <cell r="V775">
            <v>850080</v>
          </cell>
          <cell r="W775">
            <v>3828395</v>
          </cell>
          <cell r="AB775">
            <v>3.1221163199999998E-4</v>
          </cell>
          <cell r="AC775">
            <v>3.2318772800000003E-4</v>
          </cell>
          <cell r="AD775">
            <v>415654</v>
          </cell>
          <cell r="AF775">
            <v>1131196</v>
          </cell>
          <cell r="AG775">
            <v>1131052</v>
          </cell>
          <cell r="AH775">
            <v>144</v>
          </cell>
          <cell r="AI775">
            <v>-3</v>
          </cell>
          <cell r="AK775">
            <v>2314331</v>
          </cell>
          <cell r="AL775">
            <v>-13594</v>
          </cell>
          <cell r="AM775">
            <v>850080</v>
          </cell>
          <cell r="AN775">
            <v>850092</v>
          </cell>
          <cell r="AO775">
            <v>805020</v>
          </cell>
          <cell r="AP775">
            <v>333106</v>
          </cell>
          <cell r="AQ775">
            <v>159818</v>
          </cell>
          <cell r="AR775">
            <v>129024</v>
          </cell>
          <cell r="AS775">
            <v>23677</v>
          </cell>
        </row>
        <row r="776">
          <cell r="B776" t="str">
            <v>0760</v>
          </cell>
          <cell r="C776" t="str">
            <v>JOURDANTON ISD</v>
          </cell>
          <cell r="D776">
            <v>4575874</v>
          </cell>
          <cell r="E776">
            <v>4317644</v>
          </cell>
          <cell r="F776">
            <v>6636846</v>
          </cell>
          <cell r="G776">
            <v>2438643</v>
          </cell>
          <cell r="I776">
            <v>18138</v>
          </cell>
          <cell r="J776">
            <v>1339545</v>
          </cell>
          <cell r="K776">
            <v>259578</v>
          </cell>
          <cell r="L776">
            <v>268825</v>
          </cell>
          <cell r="M776">
            <v>1886086</v>
          </cell>
          <cell r="O776">
            <v>149915</v>
          </cell>
          <cell r="P776">
            <v>553563</v>
          </cell>
          <cell r="Q776">
            <v>216224</v>
          </cell>
          <cell r="R776">
            <v>175357</v>
          </cell>
          <cell r="S776">
            <v>1095059</v>
          </cell>
          <cell r="U776">
            <v>765421</v>
          </cell>
          <cell r="V776">
            <v>94800</v>
          </cell>
          <cell r="W776">
            <v>860221</v>
          </cell>
          <cell r="AB776">
            <v>8.3133580000000005E-5</v>
          </cell>
          <cell r="AC776">
            <v>8.3058567999999997E-5</v>
          </cell>
          <cell r="AD776">
            <v>-2841</v>
          </cell>
          <cell r="AF776">
            <v>290715</v>
          </cell>
          <cell r="AG776">
            <v>290678</v>
          </cell>
          <cell r="AH776">
            <v>37</v>
          </cell>
          <cell r="AI776">
            <v>-1</v>
          </cell>
          <cell r="AK776">
            <v>268825</v>
          </cell>
          <cell r="AL776">
            <v>-175357</v>
          </cell>
          <cell r="AM776">
            <v>94800</v>
          </cell>
          <cell r="AN776">
            <v>94805</v>
          </cell>
          <cell r="AO776">
            <v>81988</v>
          </cell>
          <cell r="AP776">
            <v>-35208</v>
          </cell>
          <cell r="AQ776">
            <v>-27583</v>
          </cell>
          <cell r="AR776">
            <v>-20375</v>
          </cell>
          <cell r="AS776">
            <v>-159</v>
          </cell>
        </row>
        <row r="777">
          <cell r="B777" t="str">
            <v>1779</v>
          </cell>
          <cell r="C777" t="str">
            <v>JUDSON ISD</v>
          </cell>
          <cell r="D777">
            <v>76022372</v>
          </cell>
          <cell r="E777">
            <v>71486352</v>
          </cell>
          <cell r="F777">
            <v>109884908</v>
          </cell>
          <cell r="G777">
            <v>40376110</v>
          </cell>
          <cell r="I777">
            <v>300307</v>
          </cell>
          <cell r="J777">
            <v>22178577</v>
          </cell>
          <cell r="K777">
            <v>4297781</v>
          </cell>
          <cell r="L777">
            <v>4343924</v>
          </cell>
          <cell r="M777">
            <v>31120589</v>
          </cell>
          <cell r="O777">
            <v>2482120</v>
          </cell>
          <cell r="P777">
            <v>9165237</v>
          </cell>
          <cell r="Q777">
            <v>3579976</v>
          </cell>
          <cell r="R777">
            <v>486189</v>
          </cell>
          <cell r="S777">
            <v>15713522</v>
          </cell>
          <cell r="U777">
            <v>12672913</v>
          </cell>
          <cell r="V777">
            <v>1891237</v>
          </cell>
          <cell r="W777">
            <v>14564150</v>
          </cell>
          <cell r="AB777">
            <v>1.3811595199999999E-3</v>
          </cell>
          <cell r="AC777">
            <v>1.375183788E-3</v>
          </cell>
          <cell r="AD777">
            <v>-226295</v>
          </cell>
          <cell r="AF777">
            <v>4813309</v>
          </cell>
          <cell r="AG777">
            <v>4812696</v>
          </cell>
          <cell r="AH777">
            <v>613</v>
          </cell>
          <cell r="AI777">
            <v>-1</v>
          </cell>
          <cell r="AK777">
            <v>4343924</v>
          </cell>
          <cell r="AL777">
            <v>-486189</v>
          </cell>
          <cell r="AM777">
            <v>1891237</v>
          </cell>
          <cell r="AN777">
            <v>1891306</v>
          </cell>
          <cell r="AO777">
            <v>1724275</v>
          </cell>
          <cell r="AP777">
            <v>133236</v>
          </cell>
          <cell r="AQ777">
            <v>57603</v>
          </cell>
          <cell r="AR777">
            <v>64166</v>
          </cell>
          <cell r="AS777">
            <v>-12851</v>
          </cell>
        </row>
        <row r="778">
          <cell r="B778" t="str">
            <v>0761</v>
          </cell>
          <cell r="C778" t="str">
            <v>JUNCTION ISD</v>
          </cell>
          <cell r="D778">
            <v>1593981</v>
          </cell>
          <cell r="E778">
            <v>1598159</v>
          </cell>
          <cell r="F778">
            <v>2456602</v>
          </cell>
          <cell r="G778">
            <v>902654</v>
          </cell>
          <cell r="I778">
            <v>6714</v>
          </cell>
          <cell r="J778">
            <v>495827</v>
          </cell>
          <cell r="K778">
            <v>96082</v>
          </cell>
          <cell r="L778">
            <v>216210</v>
          </cell>
          <cell r="M778">
            <v>814833</v>
          </cell>
          <cell r="O778">
            <v>55491</v>
          </cell>
          <cell r="P778">
            <v>204899</v>
          </cell>
          <cell r="Q778">
            <v>80034</v>
          </cell>
          <cell r="R778">
            <v>64443</v>
          </cell>
          <cell r="S778">
            <v>404867</v>
          </cell>
          <cell r="U778">
            <v>283317</v>
          </cell>
          <cell r="V778">
            <v>63985</v>
          </cell>
          <cell r="W778">
            <v>347302</v>
          </cell>
          <cell r="AB778">
            <v>2.8959135000000001E-5</v>
          </cell>
          <cell r="AC778">
            <v>3.0743798000000003E-5</v>
          </cell>
          <cell r="AD778">
            <v>67583</v>
          </cell>
          <cell r="AF778">
            <v>107607</v>
          </cell>
          <cell r="AG778">
            <v>107593</v>
          </cell>
          <cell r="AH778">
            <v>14</v>
          </cell>
          <cell r="AI778">
            <v>0</v>
          </cell>
          <cell r="AK778">
            <v>216210</v>
          </cell>
          <cell r="AL778">
            <v>-64443</v>
          </cell>
          <cell r="AM778">
            <v>63985</v>
          </cell>
          <cell r="AN778">
            <v>63986</v>
          </cell>
          <cell r="AO778">
            <v>58755</v>
          </cell>
          <cell r="AP778">
            <v>10993</v>
          </cell>
          <cell r="AQ778">
            <v>10813</v>
          </cell>
          <cell r="AR778">
            <v>3373</v>
          </cell>
          <cell r="AS778">
            <v>3847</v>
          </cell>
        </row>
        <row r="779">
          <cell r="B779" t="str">
            <v>1353</v>
          </cell>
          <cell r="C779" t="str">
            <v>KARNACK ISD</v>
          </cell>
          <cell r="D779">
            <v>1002782</v>
          </cell>
          <cell r="E779">
            <v>541675</v>
          </cell>
          <cell r="F779">
            <v>832634</v>
          </cell>
          <cell r="G779">
            <v>305943</v>
          </cell>
          <cell r="I779">
            <v>2276</v>
          </cell>
          <cell r="J779">
            <v>168054</v>
          </cell>
          <cell r="K779">
            <v>32566</v>
          </cell>
          <cell r="L779">
            <v>85099</v>
          </cell>
          <cell r="M779">
            <v>287995</v>
          </cell>
          <cell r="O779">
            <v>18808</v>
          </cell>
          <cell r="P779">
            <v>69448</v>
          </cell>
          <cell r="Q779">
            <v>27127</v>
          </cell>
          <cell r="R779">
            <v>265239</v>
          </cell>
          <cell r="S779">
            <v>380622</v>
          </cell>
          <cell r="U779">
            <v>96027</v>
          </cell>
          <cell r="V779">
            <v>-12332</v>
          </cell>
          <cell r="W779">
            <v>83695</v>
          </cell>
          <cell r="AB779">
            <v>1.8218346000000001E-5</v>
          </cell>
          <cell r="AC779">
            <v>1.0420213E-5</v>
          </cell>
          <cell r="AD779">
            <v>-295307</v>
          </cell>
          <cell r="AF779">
            <v>36472</v>
          </cell>
          <cell r="AG779">
            <v>36467</v>
          </cell>
          <cell r="AH779">
            <v>5</v>
          </cell>
          <cell r="AI779">
            <v>0</v>
          </cell>
          <cell r="AK779">
            <v>85099</v>
          </cell>
          <cell r="AL779">
            <v>-265239</v>
          </cell>
          <cell r="AM779">
            <v>-12332</v>
          </cell>
          <cell r="AN779">
            <v>-12334</v>
          </cell>
          <cell r="AO779">
            <v>-15794</v>
          </cell>
          <cell r="AP779">
            <v>-46790</v>
          </cell>
          <cell r="AQ779">
            <v>-42929</v>
          </cell>
          <cell r="AR779">
            <v>-45475</v>
          </cell>
          <cell r="AS779">
            <v>-16818</v>
          </cell>
        </row>
        <row r="780">
          <cell r="B780" t="str">
            <v>0763</v>
          </cell>
          <cell r="C780" t="str">
            <v>KARNES CITY ISD</v>
          </cell>
          <cell r="D780">
            <v>4958226</v>
          </cell>
          <cell r="E780">
            <v>4970114</v>
          </cell>
          <cell r="F780">
            <v>7639787</v>
          </cell>
          <cell r="G780">
            <v>2807163</v>
          </cell>
          <cell r="I780">
            <v>20879</v>
          </cell>
          <cell r="J780">
            <v>1541973</v>
          </cell>
          <cell r="K780">
            <v>298805</v>
          </cell>
          <cell r="L780">
            <v>440766</v>
          </cell>
          <cell r="M780">
            <v>2302423</v>
          </cell>
          <cell r="O780">
            <v>172570</v>
          </cell>
          <cell r="P780">
            <v>637216</v>
          </cell>
          <cell r="Q780">
            <v>248899</v>
          </cell>
          <cell r="R780">
            <v>151510</v>
          </cell>
          <cell r="S780">
            <v>1210195</v>
          </cell>
          <cell r="U780">
            <v>881089</v>
          </cell>
          <cell r="V780">
            <v>130178</v>
          </cell>
          <cell r="W780">
            <v>1011267</v>
          </cell>
          <cell r="AB780">
            <v>9.0080079999999997E-5</v>
          </cell>
          <cell r="AC780">
            <v>9.5610136E-5</v>
          </cell>
          <cell r="AD780">
            <v>209418</v>
          </cell>
          <cell r="AF780">
            <v>334647</v>
          </cell>
          <cell r="AG780">
            <v>334604</v>
          </cell>
          <cell r="AH780">
            <v>43</v>
          </cell>
          <cell r="AI780">
            <v>-1</v>
          </cell>
          <cell r="AK780">
            <v>440766</v>
          </cell>
          <cell r="AL780">
            <v>-151510</v>
          </cell>
          <cell r="AM780">
            <v>130178</v>
          </cell>
          <cell r="AN780">
            <v>130182</v>
          </cell>
          <cell r="AO780">
            <v>118086</v>
          </cell>
          <cell r="AP780">
            <v>2784</v>
          </cell>
          <cell r="AQ780">
            <v>1763</v>
          </cell>
          <cell r="AR780">
            <v>24513</v>
          </cell>
          <cell r="AS780">
            <v>11928</v>
          </cell>
        </row>
        <row r="781">
          <cell r="B781" t="str">
            <v>0764</v>
          </cell>
          <cell r="C781" t="str">
            <v>KATY ISD</v>
          </cell>
          <cell r="D781">
            <v>236900888</v>
          </cell>
          <cell r="E781">
            <v>223796598</v>
          </cell>
          <cell r="F781">
            <v>344007883</v>
          </cell>
          <cell r="G781">
            <v>126402255</v>
          </cell>
          <cell r="I781">
            <v>940146</v>
          </cell>
          <cell r="J781">
            <v>69432696</v>
          </cell>
          <cell r="K781">
            <v>13454720</v>
          </cell>
          <cell r="L781">
            <v>23172732</v>
          </cell>
          <cell r="M781">
            <v>107000294</v>
          </cell>
          <cell r="O781">
            <v>7770573</v>
          </cell>
          <cell r="P781">
            <v>28692875</v>
          </cell>
          <cell r="Q781">
            <v>11207544</v>
          </cell>
          <cell r="R781">
            <v>2551</v>
          </cell>
          <cell r="S781">
            <v>47673543</v>
          </cell>
          <cell r="U781">
            <v>39674073</v>
          </cell>
          <cell r="V781">
            <v>9274329</v>
          </cell>
          <cell r="W781">
            <v>48948402</v>
          </cell>
          <cell r="AB781">
            <v>4.3039687940000003E-3</v>
          </cell>
          <cell r="AC781">
            <v>4.3051777510000003E-3</v>
          </cell>
          <cell r="AD781">
            <v>45782</v>
          </cell>
          <cell r="AF781">
            <v>15068641</v>
          </cell>
          <cell r="AG781">
            <v>15066720</v>
          </cell>
          <cell r="AH781">
            <v>1921</v>
          </cell>
          <cell r="AI781">
            <v>0</v>
          </cell>
          <cell r="AK781">
            <v>23172732</v>
          </cell>
          <cell r="AL781">
            <v>-2551</v>
          </cell>
          <cell r="AM781">
            <v>9274329</v>
          </cell>
          <cell r="AN781">
            <v>9274489</v>
          </cell>
          <cell r="AO781">
            <v>8639855</v>
          </cell>
          <cell r="AP781">
            <v>2550938</v>
          </cell>
          <cell r="AQ781">
            <v>1828176</v>
          </cell>
          <cell r="AR781">
            <v>874008</v>
          </cell>
          <cell r="AS781">
            <v>2715</v>
          </cell>
        </row>
        <row r="782">
          <cell r="B782" t="str">
            <v>0765</v>
          </cell>
          <cell r="C782" t="str">
            <v>KAUFMAN ISD</v>
          </cell>
          <cell r="D782">
            <v>11333775</v>
          </cell>
          <cell r="E782">
            <v>10754136</v>
          </cell>
          <cell r="F782">
            <v>16530670</v>
          </cell>
          <cell r="G782">
            <v>6074029</v>
          </cell>
          <cell r="I782">
            <v>45177</v>
          </cell>
          <cell r="J782">
            <v>3336461</v>
          </cell>
          <cell r="K782">
            <v>646542</v>
          </cell>
          <cell r="L782">
            <v>1083822</v>
          </cell>
          <cell r="M782">
            <v>5112002</v>
          </cell>
          <cell r="O782">
            <v>373401</v>
          </cell>
          <cell r="P782">
            <v>1378784</v>
          </cell>
          <cell r="Q782">
            <v>538558</v>
          </cell>
          <cell r="R782">
            <v>132</v>
          </cell>
          <cell r="S782">
            <v>2290875</v>
          </cell>
          <cell r="U782">
            <v>1906465</v>
          </cell>
          <cell r="V782">
            <v>401076</v>
          </cell>
          <cell r="W782">
            <v>2307541</v>
          </cell>
          <cell r="AB782">
            <v>2.05909793E-4</v>
          </cell>
          <cell r="AC782">
            <v>2.06877448E-4</v>
          </cell>
          <cell r="AD782">
            <v>36644</v>
          </cell>
          <cell r="AF782">
            <v>724096</v>
          </cell>
          <cell r="AG782">
            <v>724004</v>
          </cell>
          <cell r="AH782">
            <v>92</v>
          </cell>
          <cell r="AI782">
            <v>1</v>
          </cell>
          <cell r="AK782">
            <v>1083822</v>
          </cell>
          <cell r="AL782">
            <v>-132</v>
          </cell>
          <cell r="AM782">
            <v>401076</v>
          </cell>
          <cell r="AN782">
            <v>401087</v>
          </cell>
          <cell r="AO782">
            <v>374965</v>
          </cell>
          <cell r="AP782">
            <v>127325</v>
          </cell>
          <cell r="AQ782">
            <v>111215</v>
          </cell>
          <cell r="AR782">
            <v>67005</v>
          </cell>
          <cell r="AS782">
            <v>2093</v>
          </cell>
        </row>
        <row r="783">
          <cell r="B783" t="str">
            <v>0766</v>
          </cell>
          <cell r="C783" t="str">
            <v>KEENE ISD</v>
          </cell>
          <cell r="D783">
            <v>3029260</v>
          </cell>
          <cell r="E783">
            <v>2730921</v>
          </cell>
          <cell r="F783">
            <v>4197823</v>
          </cell>
          <cell r="G783">
            <v>1542448</v>
          </cell>
          <cell r="I783">
            <v>11472</v>
          </cell>
          <cell r="J783">
            <v>847266</v>
          </cell>
          <cell r="K783">
            <v>164184</v>
          </cell>
          <cell r="L783">
            <v>254523</v>
          </cell>
          <cell r="M783">
            <v>1277445</v>
          </cell>
          <cell r="O783">
            <v>94822</v>
          </cell>
          <cell r="P783">
            <v>350130</v>
          </cell>
          <cell r="Q783">
            <v>136762</v>
          </cell>
          <cell r="R783">
            <v>128353</v>
          </cell>
          <cell r="S783">
            <v>710067</v>
          </cell>
          <cell r="U783">
            <v>484131</v>
          </cell>
          <cell r="V783">
            <v>103810</v>
          </cell>
          <cell r="W783">
            <v>587941</v>
          </cell>
          <cell r="AB783">
            <v>5.5035002000000003E-5</v>
          </cell>
          <cell r="AC783">
            <v>5.2534762E-5</v>
          </cell>
          <cell r="AD783">
            <v>-94682</v>
          </cell>
          <cell r="AF783">
            <v>183878</v>
          </cell>
          <cell r="AG783">
            <v>183855</v>
          </cell>
          <cell r="AH783">
            <v>23</v>
          </cell>
          <cell r="AI783">
            <v>-1</v>
          </cell>
          <cell r="AK783">
            <v>254523</v>
          </cell>
          <cell r="AL783">
            <v>-128353</v>
          </cell>
          <cell r="AM783">
            <v>103810</v>
          </cell>
          <cell r="AN783">
            <v>103811</v>
          </cell>
          <cell r="AO783">
            <v>91930</v>
          </cell>
          <cell r="AP783">
            <v>-20570</v>
          </cell>
          <cell r="AQ783">
            <v>-24978</v>
          </cell>
          <cell r="AR783">
            <v>-18631</v>
          </cell>
          <cell r="AS783">
            <v>-5392</v>
          </cell>
        </row>
        <row r="784">
          <cell r="B784" t="str">
            <v>0767</v>
          </cell>
          <cell r="C784" t="str">
            <v>KELLER ISD</v>
          </cell>
          <cell r="D784">
            <v>103082683</v>
          </cell>
          <cell r="E784">
            <v>96618913</v>
          </cell>
          <cell r="F784">
            <v>148517305</v>
          </cell>
          <cell r="G784">
            <v>54571198</v>
          </cell>
          <cell r="I784">
            <v>405886</v>
          </cell>
          <cell r="J784">
            <v>29975932</v>
          </cell>
          <cell r="K784">
            <v>5808759</v>
          </cell>
          <cell r="L784">
            <v>7318739</v>
          </cell>
          <cell r="M784">
            <v>43509316</v>
          </cell>
          <cell r="O784">
            <v>3354762</v>
          </cell>
          <cell r="P784">
            <v>12387473</v>
          </cell>
          <cell r="Q784">
            <v>4838593</v>
          </cell>
          <cell r="R784">
            <v>3056406</v>
          </cell>
          <cell r="S784">
            <v>23637234</v>
          </cell>
          <cell r="U784">
            <v>17128347</v>
          </cell>
          <cell r="V784">
            <v>2619572</v>
          </cell>
          <cell r="W784">
            <v>19747919</v>
          </cell>
          <cell r="AB784">
            <v>1.87278593E-3</v>
          </cell>
          <cell r="AC784">
            <v>1.85865914E-3</v>
          </cell>
          <cell r="AD784">
            <v>-534967</v>
          </cell>
          <cell r="AF784">
            <v>6505531</v>
          </cell>
          <cell r="AG784">
            <v>6504702</v>
          </cell>
          <cell r="AH784">
            <v>829</v>
          </cell>
          <cell r="AI784">
            <v>-1</v>
          </cell>
          <cell r="AK784">
            <v>7318739</v>
          </cell>
          <cell r="AL784">
            <v>-3056406</v>
          </cell>
          <cell r="AM784">
            <v>2619572</v>
          </cell>
          <cell r="AN784">
            <v>2619660</v>
          </cell>
          <cell r="AO784">
            <v>2378475</v>
          </cell>
          <cell r="AP784">
            <v>50901</v>
          </cell>
          <cell r="AQ784">
            <v>-305621</v>
          </cell>
          <cell r="AR784">
            <v>-450667</v>
          </cell>
          <cell r="AS784">
            <v>-30415</v>
          </cell>
        </row>
        <row r="785">
          <cell r="B785" t="str">
            <v>0768</v>
          </cell>
          <cell r="C785" t="str">
            <v>KELTON ISD</v>
          </cell>
          <cell r="D785">
            <v>392826</v>
          </cell>
          <cell r="E785">
            <v>362191</v>
          </cell>
          <cell r="F785">
            <v>556740</v>
          </cell>
          <cell r="G785">
            <v>204569</v>
          </cell>
          <cell r="I785">
            <v>1522</v>
          </cell>
          <cell r="J785">
            <v>112369</v>
          </cell>
          <cell r="K785">
            <v>21775</v>
          </cell>
          <cell r="L785">
            <v>29865</v>
          </cell>
          <cell r="M785">
            <v>165531</v>
          </cell>
          <cell r="O785">
            <v>12576</v>
          </cell>
          <cell r="P785">
            <v>46436</v>
          </cell>
          <cell r="Q785">
            <v>18138</v>
          </cell>
          <cell r="R785">
            <v>51509</v>
          </cell>
          <cell r="S785">
            <v>128659</v>
          </cell>
          <cell r="U785">
            <v>64208</v>
          </cell>
          <cell r="V785">
            <v>2988</v>
          </cell>
          <cell r="W785">
            <v>67196</v>
          </cell>
          <cell r="AB785">
            <v>7.1367779999999998E-6</v>
          </cell>
          <cell r="AC785">
            <v>6.9674740000000003E-6</v>
          </cell>
          <cell r="AD785">
            <v>-6411</v>
          </cell>
          <cell r="AF785">
            <v>24387</v>
          </cell>
          <cell r="AG785">
            <v>24384</v>
          </cell>
          <cell r="AH785">
            <v>3</v>
          </cell>
          <cell r="AI785">
            <v>1</v>
          </cell>
          <cell r="AK785">
            <v>29865</v>
          </cell>
          <cell r="AL785">
            <v>-51509</v>
          </cell>
          <cell r="AM785">
            <v>2988</v>
          </cell>
          <cell r="AN785">
            <v>2989</v>
          </cell>
          <cell r="AO785">
            <v>1470</v>
          </cell>
          <cell r="AP785">
            <v>-12620</v>
          </cell>
          <cell r="AQ785">
            <v>-10230</v>
          </cell>
          <cell r="AR785">
            <v>-2888</v>
          </cell>
          <cell r="AS785">
            <v>-365</v>
          </cell>
        </row>
        <row r="786">
          <cell r="B786" t="str">
            <v>0769</v>
          </cell>
          <cell r="C786" t="str">
            <v>KEMP ISD</v>
          </cell>
          <cell r="D786">
            <v>4770963</v>
          </cell>
          <cell r="E786">
            <v>5044046</v>
          </cell>
          <cell r="F786">
            <v>7753432</v>
          </cell>
          <cell r="G786">
            <v>2848921</v>
          </cell>
          <cell r="I786">
            <v>21190</v>
          </cell>
          <cell r="J786">
            <v>1564911</v>
          </cell>
          <cell r="K786">
            <v>303250</v>
          </cell>
          <cell r="L786">
            <v>878026</v>
          </cell>
          <cell r="M786">
            <v>2767377</v>
          </cell>
          <cell r="O786">
            <v>175137</v>
          </cell>
          <cell r="P786">
            <v>646695</v>
          </cell>
          <cell r="Q786">
            <v>252602</v>
          </cell>
          <cell r="R786">
            <v>47</v>
          </cell>
          <cell r="S786">
            <v>1074481</v>
          </cell>
          <cell r="U786">
            <v>894195</v>
          </cell>
          <cell r="V786">
            <v>268911</v>
          </cell>
          <cell r="W786">
            <v>1163106</v>
          </cell>
          <cell r="AB786">
            <v>8.6677925000000001E-5</v>
          </cell>
          <cell r="AC786">
            <v>9.7032373000000002E-5</v>
          </cell>
          <cell r="AD786">
            <v>392112</v>
          </cell>
          <cell r="AF786">
            <v>339625</v>
          </cell>
          <cell r="AG786">
            <v>339582</v>
          </cell>
          <cell r="AH786">
            <v>43</v>
          </cell>
          <cell r="AI786">
            <v>0</v>
          </cell>
          <cell r="AK786">
            <v>878026</v>
          </cell>
          <cell r="AL786">
            <v>-47</v>
          </cell>
          <cell r="AM786">
            <v>268911</v>
          </cell>
          <cell r="AN786">
            <v>268914</v>
          </cell>
          <cell r="AO786">
            <v>256908</v>
          </cell>
          <cell r="AP786">
            <v>138023</v>
          </cell>
          <cell r="AQ786">
            <v>109461</v>
          </cell>
          <cell r="AR786">
            <v>82340</v>
          </cell>
          <cell r="AS786">
            <v>22333</v>
          </cell>
        </row>
        <row r="787">
          <cell r="B787" t="str">
            <v>0170</v>
          </cell>
          <cell r="C787" t="str">
            <v>KENEDY COUNTY WIDE CSD</v>
          </cell>
          <cell r="D787">
            <v>517199</v>
          </cell>
          <cell r="E787">
            <v>471367</v>
          </cell>
          <cell r="F787">
            <v>724559</v>
          </cell>
          <cell r="G787">
            <v>266232</v>
          </cell>
          <cell r="I787">
            <v>1980</v>
          </cell>
          <cell r="J787">
            <v>146241</v>
          </cell>
          <cell r="K787">
            <v>28339</v>
          </cell>
          <cell r="L787">
            <v>32674</v>
          </cell>
          <cell r="M787">
            <v>209234</v>
          </cell>
          <cell r="O787">
            <v>16367</v>
          </cell>
          <cell r="P787">
            <v>60434</v>
          </cell>
          <cell r="Q787">
            <v>23606</v>
          </cell>
          <cell r="R787">
            <v>20396</v>
          </cell>
          <cell r="S787">
            <v>120803</v>
          </cell>
          <cell r="U787">
            <v>83563</v>
          </cell>
          <cell r="V787">
            <v>11261</v>
          </cell>
          <cell r="W787">
            <v>94824</v>
          </cell>
          <cell r="AB787">
            <v>9.3963720000000004E-6</v>
          </cell>
          <cell r="AC787">
            <v>9.0676880000000001E-6</v>
          </cell>
          <cell r="AD787">
            <v>-12447</v>
          </cell>
          <cell r="AF787">
            <v>31738</v>
          </cell>
          <cell r="AG787">
            <v>31734</v>
          </cell>
          <cell r="AH787">
            <v>4</v>
          </cell>
          <cell r="AI787">
            <v>1</v>
          </cell>
          <cell r="AK787">
            <v>32674</v>
          </cell>
          <cell r="AL787">
            <v>-20396</v>
          </cell>
          <cell r="AM787">
            <v>11261</v>
          </cell>
          <cell r="AN787">
            <v>11264</v>
          </cell>
          <cell r="AO787">
            <v>10069</v>
          </cell>
          <cell r="AP787">
            <v>-1834</v>
          </cell>
          <cell r="AQ787">
            <v>-3993</v>
          </cell>
          <cell r="AR787">
            <v>-2522</v>
          </cell>
          <cell r="AS787">
            <v>-706</v>
          </cell>
        </row>
        <row r="788">
          <cell r="B788" t="str">
            <v>0770</v>
          </cell>
          <cell r="C788" t="str">
            <v>KENEDY ISD</v>
          </cell>
          <cell r="D788">
            <v>3031057</v>
          </cell>
          <cell r="E788">
            <v>2921945</v>
          </cell>
          <cell r="F788">
            <v>4491454</v>
          </cell>
          <cell r="G788">
            <v>1650340</v>
          </cell>
          <cell r="I788">
            <v>12275</v>
          </cell>
          <cell r="J788">
            <v>906531</v>
          </cell>
          <cell r="K788">
            <v>175668</v>
          </cell>
          <cell r="L788">
            <v>419354</v>
          </cell>
          <cell r="M788">
            <v>1513828</v>
          </cell>
          <cell r="O788">
            <v>101455</v>
          </cell>
          <cell r="P788">
            <v>374621</v>
          </cell>
          <cell r="Q788">
            <v>146329</v>
          </cell>
          <cell r="R788">
            <v>130965</v>
          </cell>
          <cell r="S788">
            <v>753370</v>
          </cell>
          <cell r="U788">
            <v>517995</v>
          </cell>
          <cell r="V788">
            <v>118292</v>
          </cell>
          <cell r="W788">
            <v>636287</v>
          </cell>
          <cell r="AB788">
            <v>5.5067656000000001E-5</v>
          </cell>
          <cell r="AC788">
            <v>5.6209492999999999E-5</v>
          </cell>
          <cell r="AD788">
            <v>43240</v>
          </cell>
          <cell r="AF788">
            <v>196740</v>
          </cell>
          <cell r="AG788">
            <v>196715</v>
          </cell>
          <cell r="AH788">
            <v>25</v>
          </cell>
          <cell r="AI788">
            <v>1</v>
          </cell>
          <cell r="AK788">
            <v>419354</v>
          </cell>
          <cell r="AL788">
            <v>-130965</v>
          </cell>
          <cell r="AM788">
            <v>118292</v>
          </cell>
          <cell r="AN788">
            <v>118297</v>
          </cell>
          <cell r="AO788">
            <v>110994</v>
          </cell>
          <cell r="AP788">
            <v>42473</v>
          </cell>
          <cell r="AQ788">
            <v>25788</v>
          </cell>
          <cell r="AR788">
            <v>-11629</v>
          </cell>
          <cell r="AS788">
            <v>2466</v>
          </cell>
        </row>
        <row r="789">
          <cell r="B789" t="str">
            <v>1887</v>
          </cell>
          <cell r="C789" t="str">
            <v>KENNARD ISD</v>
          </cell>
          <cell r="D789">
            <v>865304</v>
          </cell>
          <cell r="E789">
            <v>787963</v>
          </cell>
          <cell r="F789">
            <v>1211213</v>
          </cell>
          <cell r="G789">
            <v>445048</v>
          </cell>
          <cell r="I789">
            <v>3310</v>
          </cell>
          <cell r="J789">
            <v>244465</v>
          </cell>
          <cell r="K789">
            <v>47373</v>
          </cell>
          <cell r="L789">
            <v>117545</v>
          </cell>
          <cell r="M789">
            <v>412693</v>
          </cell>
          <cell r="O789">
            <v>27359</v>
          </cell>
          <cell r="P789">
            <v>101024</v>
          </cell>
          <cell r="Q789">
            <v>39461</v>
          </cell>
          <cell r="R789">
            <v>38814</v>
          </cell>
          <cell r="S789">
            <v>206658</v>
          </cell>
          <cell r="U789">
            <v>139688</v>
          </cell>
          <cell r="V789">
            <v>37206</v>
          </cell>
          <cell r="W789">
            <v>176894</v>
          </cell>
          <cell r="AB789">
            <v>1.5720682000000001E-5</v>
          </cell>
          <cell r="AC789">
            <v>1.5158049E-5</v>
          </cell>
          <cell r="AD789">
            <v>-21306</v>
          </cell>
          <cell r="AF789">
            <v>53055</v>
          </cell>
          <cell r="AG789">
            <v>53048</v>
          </cell>
          <cell r="AH789">
            <v>7</v>
          </cell>
          <cell r="AI789">
            <v>-1</v>
          </cell>
          <cell r="AK789">
            <v>117545</v>
          </cell>
          <cell r="AL789">
            <v>-38814</v>
          </cell>
          <cell r="AM789">
            <v>37206</v>
          </cell>
          <cell r="AN789">
            <v>37207</v>
          </cell>
          <cell r="AO789">
            <v>33515</v>
          </cell>
          <cell r="AP789">
            <v>816</v>
          </cell>
          <cell r="AQ789">
            <v>6235</v>
          </cell>
          <cell r="AR789">
            <v>2170</v>
          </cell>
          <cell r="AS789">
            <v>-1212</v>
          </cell>
        </row>
        <row r="790">
          <cell r="B790" t="str">
            <v>1588</v>
          </cell>
          <cell r="C790" t="str">
            <v>KENNEDALE ISD</v>
          </cell>
          <cell r="D790">
            <v>10542960</v>
          </cell>
          <cell r="E790">
            <v>8975484</v>
          </cell>
          <cell r="F790">
            <v>13796622</v>
          </cell>
          <cell r="G790">
            <v>5069431</v>
          </cell>
          <cell r="I790">
            <v>37705</v>
          </cell>
          <cell r="J790">
            <v>2784636</v>
          </cell>
          <cell r="K790">
            <v>539609</v>
          </cell>
          <cell r="L790">
            <v>474243</v>
          </cell>
          <cell r="M790">
            <v>3836193</v>
          </cell>
          <cell r="O790">
            <v>311643</v>
          </cell>
          <cell r="P790">
            <v>1150743</v>
          </cell>
          <cell r="Q790">
            <v>449485</v>
          </cell>
          <cell r="R790">
            <v>749095</v>
          </cell>
          <cell r="S790">
            <v>2660966</v>
          </cell>
          <cell r="U790">
            <v>1591150</v>
          </cell>
          <cell r="V790">
            <v>99040</v>
          </cell>
          <cell r="W790">
            <v>1690190</v>
          </cell>
          <cell r="AB790">
            <v>1.91542434E-4</v>
          </cell>
          <cell r="AC790">
            <v>1.72661483E-4</v>
          </cell>
          <cell r="AD790">
            <v>-715002</v>
          </cell>
          <cell r="AF790">
            <v>604336</v>
          </cell>
          <cell r="AG790">
            <v>604259</v>
          </cell>
          <cell r="AH790">
            <v>77</v>
          </cell>
          <cell r="AI790">
            <v>0</v>
          </cell>
          <cell r="AK790">
            <v>474243</v>
          </cell>
          <cell r="AL790">
            <v>-749095</v>
          </cell>
          <cell r="AM790">
            <v>99040</v>
          </cell>
          <cell r="AN790">
            <v>99049</v>
          </cell>
          <cell r="AO790">
            <v>75009</v>
          </cell>
          <cell r="AP790">
            <v>-147038</v>
          </cell>
          <cell r="AQ790">
            <v>-135781</v>
          </cell>
          <cell r="AR790">
            <v>-125380</v>
          </cell>
          <cell r="AS790">
            <v>-40711</v>
          </cell>
        </row>
        <row r="791">
          <cell r="B791" t="str">
            <v>0772</v>
          </cell>
          <cell r="C791" t="str">
            <v>KERENS ISD</v>
          </cell>
          <cell r="D791">
            <v>1477026</v>
          </cell>
          <cell r="E791">
            <v>1415259</v>
          </cell>
          <cell r="F791">
            <v>2175458</v>
          </cell>
          <cell r="G791">
            <v>799350</v>
          </cell>
          <cell r="I791">
            <v>5945</v>
          </cell>
          <cell r="J791">
            <v>439083</v>
          </cell>
          <cell r="K791">
            <v>85086</v>
          </cell>
          <cell r="L791">
            <v>188912</v>
          </cell>
          <cell r="M791">
            <v>719026</v>
          </cell>
          <cell r="O791">
            <v>49140</v>
          </cell>
          <cell r="P791">
            <v>181450</v>
          </cell>
          <cell r="Q791">
            <v>70875</v>
          </cell>
          <cell r="R791">
            <v>140723</v>
          </cell>
          <cell r="S791">
            <v>442188</v>
          </cell>
          <cell r="U791">
            <v>250893</v>
          </cell>
          <cell r="V791">
            <v>54813</v>
          </cell>
          <cell r="W791">
            <v>305706</v>
          </cell>
          <cell r="AB791">
            <v>2.6834309999999999E-5</v>
          </cell>
          <cell r="AC791">
            <v>2.7225348E-5</v>
          </cell>
          <cell r="AD791">
            <v>14808</v>
          </cell>
          <cell r="AF791">
            <v>95292</v>
          </cell>
          <cell r="AG791">
            <v>95280</v>
          </cell>
          <cell r="AH791">
            <v>12</v>
          </cell>
          <cell r="AI791">
            <v>2</v>
          </cell>
          <cell r="AK791">
            <v>188912</v>
          </cell>
          <cell r="AL791">
            <v>-140723</v>
          </cell>
          <cell r="AM791">
            <v>54813</v>
          </cell>
          <cell r="AN791">
            <v>54815</v>
          </cell>
          <cell r="AO791">
            <v>47884</v>
          </cell>
          <cell r="AP791">
            <v>-20005</v>
          </cell>
          <cell r="AQ791">
            <v>-26932</v>
          </cell>
          <cell r="AR791">
            <v>-8415</v>
          </cell>
          <cell r="AS791">
            <v>842</v>
          </cell>
        </row>
        <row r="792">
          <cell r="B792" t="str">
            <v>0771</v>
          </cell>
          <cell r="C792" t="str">
            <v>KERMIT ISD</v>
          </cell>
          <cell r="D792">
            <v>4467513</v>
          </cell>
          <cell r="E792">
            <v>4406443</v>
          </cell>
          <cell r="F792">
            <v>6773343</v>
          </cell>
          <cell r="G792">
            <v>2488797</v>
          </cell>
          <cell r="I792">
            <v>18511</v>
          </cell>
          <cell r="J792">
            <v>1367095</v>
          </cell>
          <cell r="K792">
            <v>264917</v>
          </cell>
          <cell r="L792">
            <v>402370</v>
          </cell>
          <cell r="M792">
            <v>2052893</v>
          </cell>
          <cell r="O792">
            <v>152999</v>
          </cell>
          <cell r="P792">
            <v>564948</v>
          </cell>
          <cell r="Q792">
            <v>220671</v>
          </cell>
          <cell r="R792">
            <v>323442</v>
          </cell>
          <cell r="S792">
            <v>1262060</v>
          </cell>
          <cell r="U792">
            <v>781163</v>
          </cell>
          <cell r="V792">
            <v>88559</v>
          </cell>
          <cell r="W792">
            <v>869722</v>
          </cell>
          <cell r="AB792">
            <v>8.1164895999999995E-5</v>
          </cell>
          <cell r="AC792">
            <v>8.4766795000000003E-5</v>
          </cell>
          <cell r="AD792">
            <v>136400</v>
          </cell>
          <cell r="AF792">
            <v>296694</v>
          </cell>
          <cell r="AG792">
            <v>296656</v>
          </cell>
          <cell r="AH792">
            <v>38</v>
          </cell>
          <cell r="AI792">
            <v>0</v>
          </cell>
          <cell r="AK792">
            <v>402370</v>
          </cell>
          <cell r="AL792">
            <v>-323442</v>
          </cell>
          <cell r="AM792">
            <v>88559</v>
          </cell>
          <cell r="AN792">
            <v>88565</v>
          </cell>
          <cell r="AO792">
            <v>73969</v>
          </cell>
          <cell r="AP792">
            <v>-57948</v>
          </cell>
          <cell r="AQ792">
            <v>-34551</v>
          </cell>
          <cell r="AR792">
            <v>1125</v>
          </cell>
          <cell r="AS792">
            <v>7768</v>
          </cell>
        </row>
        <row r="793">
          <cell r="B793" t="str">
            <v>0773</v>
          </cell>
          <cell r="C793" t="str">
            <v>KERRVILLE ISD</v>
          </cell>
          <cell r="D793">
            <v>14652695</v>
          </cell>
          <cell r="E793">
            <v>13243790</v>
          </cell>
          <cell r="F793">
            <v>20357629</v>
          </cell>
          <cell r="G793">
            <v>7480207</v>
          </cell>
          <cell r="I793">
            <v>55636</v>
          </cell>
          <cell r="J793">
            <v>4108874</v>
          </cell>
          <cell r="K793">
            <v>796221</v>
          </cell>
          <cell r="L793">
            <v>1170049</v>
          </cell>
          <cell r="M793">
            <v>6130780</v>
          </cell>
          <cell r="O793">
            <v>459845</v>
          </cell>
          <cell r="P793">
            <v>1697981</v>
          </cell>
          <cell r="Q793">
            <v>663238</v>
          </cell>
          <cell r="R793">
            <v>634444</v>
          </cell>
          <cell r="S793">
            <v>3455508</v>
          </cell>
          <cell r="U793">
            <v>2347824</v>
          </cell>
          <cell r="V793">
            <v>419620</v>
          </cell>
          <cell r="W793">
            <v>2767444</v>
          </cell>
          <cell r="AB793">
            <v>2.6620728600000002E-4</v>
          </cell>
          <cell r="AC793">
            <v>2.5477094100000001E-4</v>
          </cell>
          <cell r="AD793">
            <v>-433083</v>
          </cell>
          <cell r="AF793">
            <v>891729</v>
          </cell>
          <cell r="AG793">
            <v>891615</v>
          </cell>
          <cell r="AH793">
            <v>114</v>
          </cell>
          <cell r="AI793">
            <v>-1</v>
          </cell>
          <cell r="AK793">
            <v>1170049</v>
          </cell>
          <cell r="AL793">
            <v>-634444</v>
          </cell>
          <cell r="AM793">
            <v>419620</v>
          </cell>
          <cell r="AN793">
            <v>419631</v>
          </cell>
          <cell r="AO793">
            <v>381254</v>
          </cell>
          <cell r="AP793">
            <v>-11246</v>
          </cell>
          <cell r="AQ793">
            <v>-125666</v>
          </cell>
          <cell r="AR793">
            <v>-103710</v>
          </cell>
          <cell r="AS793">
            <v>-24658</v>
          </cell>
        </row>
        <row r="794">
          <cell r="B794" t="str">
            <v>0776</v>
          </cell>
          <cell r="C794" t="str">
            <v>KILGORE ISD</v>
          </cell>
          <cell r="D794">
            <v>8457612</v>
          </cell>
          <cell r="E794">
            <v>7912777</v>
          </cell>
          <cell r="F794">
            <v>12163088</v>
          </cell>
          <cell r="G794">
            <v>4469205</v>
          </cell>
          <cell r="I794">
            <v>33241</v>
          </cell>
          <cell r="J794">
            <v>2454932</v>
          </cell>
          <cell r="K794">
            <v>475719</v>
          </cell>
          <cell r="L794">
            <v>568036</v>
          </cell>
          <cell r="M794">
            <v>3531928</v>
          </cell>
          <cell r="O794">
            <v>274744</v>
          </cell>
          <cell r="P794">
            <v>1014494</v>
          </cell>
          <cell r="Q794">
            <v>396265</v>
          </cell>
          <cell r="R794">
            <v>63981</v>
          </cell>
          <cell r="S794">
            <v>1749484</v>
          </cell>
          <cell r="U794">
            <v>1402756</v>
          </cell>
          <cell r="V794">
            <v>250408</v>
          </cell>
          <cell r="W794">
            <v>1653164</v>
          </cell>
          <cell r="AB794">
            <v>1.5365624E-4</v>
          </cell>
          <cell r="AC794">
            <v>1.5221818700000001E-4</v>
          </cell>
          <cell r="AD794">
            <v>-54458</v>
          </cell>
          <cell r="AF794">
            <v>532782</v>
          </cell>
          <cell r="AG794">
            <v>532714</v>
          </cell>
          <cell r="AH794">
            <v>68</v>
          </cell>
          <cell r="AI794">
            <v>1</v>
          </cell>
          <cell r="AK794">
            <v>568036</v>
          </cell>
          <cell r="AL794">
            <v>-63981</v>
          </cell>
          <cell r="AM794">
            <v>250408</v>
          </cell>
          <cell r="AN794">
            <v>250414</v>
          </cell>
          <cell r="AO794">
            <v>227314</v>
          </cell>
          <cell r="AP794">
            <v>13002</v>
          </cell>
          <cell r="AQ794">
            <v>15130</v>
          </cell>
          <cell r="AR794">
            <v>1290</v>
          </cell>
          <cell r="AS794">
            <v>-3095</v>
          </cell>
        </row>
        <row r="795">
          <cell r="B795" t="str">
            <v>0777</v>
          </cell>
          <cell r="C795" t="str">
            <v>KILLEEN ISD</v>
          </cell>
          <cell r="D795">
            <v>137741657</v>
          </cell>
          <cell r="E795">
            <v>133732517</v>
          </cell>
          <cell r="F795">
            <v>205566307</v>
          </cell>
          <cell r="G795">
            <v>75533283</v>
          </cell>
          <cell r="I795">
            <v>561796</v>
          </cell>
          <cell r="J795">
            <v>41490395</v>
          </cell>
          <cell r="K795">
            <v>8040040</v>
          </cell>
          <cell r="L795">
            <v>12075429</v>
          </cell>
          <cell r="M795">
            <v>62167660</v>
          </cell>
          <cell r="O795">
            <v>4643405</v>
          </cell>
          <cell r="P795">
            <v>17145794</v>
          </cell>
          <cell r="Q795">
            <v>6697211</v>
          </cell>
          <cell r="R795">
            <v>1839</v>
          </cell>
          <cell r="S795">
            <v>28488249</v>
          </cell>
          <cell r="U795">
            <v>23707749</v>
          </cell>
          <cell r="V795">
            <v>4325541</v>
          </cell>
          <cell r="W795">
            <v>28033290</v>
          </cell>
          <cell r="AB795">
            <v>2.5024633720000002E-3</v>
          </cell>
          <cell r="AC795">
            <v>2.572613983E-3</v>
          </cell>
          <cell r="AD795">
            <v>2656532</v>
          </cell>
          <cell r="AF795">
            <v>9004459</v>
          </cell>
          <cell r="AG795">
            <v>9003311</v>
          </cell>
          <cell r="AH795">
            <v>1148</v>
          </cell>
          <cell r="AI795">
            <v>0</v>
          </cell>
          <cell r="AK795">
            <v>12075429</v>
          </cell>
          <cell r="AL795">
            <v>-1839</v>
          </cell>
          <cell r="AM795">
            <v>4325541</v>
          </cell>
          <cell r="AN795">
            <v>4325655</v>
          </cell>
          <cell r="AO795">
            <v>4056376</v>
          </cell>
          <cell r="AP795">
            <v>1490442</v>
          </cell>
          <cell r="AQ795">
            <v>1252492</v>
          </cell>
          <cell r="AR795">
            <v>797283</v>
          </cell>
          <cell r="AS795">
            <v>151342</v>
          </cell>
        </row>
        <row r="796">
          <cell r="B796" t="str">
            <v>0778</v>
          </cell>
          <cell r="C796" t="str">
            <v>KINGSVILLE ISD</v>
          </cell>
          <cell r="D796">
            <v>7660524</v>
          </cell>
          <cell r="E796">
            <v>6665017</v>
          </cell>
          <cell r="F796">
            <v>10245100</v>
          </cell>
          <cell r="G796">
            <v>3764459</v>
          </cell>
          <cell r="I796">
            <v>27999</v>
          </cell>
          <cell r="J796">
            <v>2067816</v>
          </cell>
          <cell r="K796">
            <v>400703</v>
          </cell>
          <cell r="L796">
            <v>522867</v>
          </cell>
          <cell r="M796">
            <v>3019385</v>
          </cell>
          <cell r="O796">
            <v>231420</v>
          </cell>
          <cell r="P796">
            <v>854519</v>
          </cell>
          <cell r="Q796">
            <v>333778</v>
          </cell>
          <cell r="R796">
            <v>765102</v>
          </cell>
          <cell r="S796">
            <v>2184819</v>
          </cell>
          <cell r="U796">
            <v>1181557</v>
          </cell>
          <cell r="V796">
            <v>55959</v>
          </cell>
          <cell r="W796">
            <v>1237516</v>
          </cell>
          <cell r="AB796">
            <v>1.3917489200000001E-4</v>
          </cell>
          <cell r="AC796">
            <v>1.2821501299999999E-4</v>
          </cell>
          <cell r="AD796">
            <v>-415039</v>
          </cell>
          <cell r="AF796">
            <v>448768</v>
          </cell>
          <cell r="AG796">
            <v>448711</v>
          </cell>
          <cell r="AH796">
            <v>57</v>
          </cell>
          <cell r="AI796">
            <v>-2</v>
          </cell>
          <cell r="AK796">
            <v>522867</v>
          </cell>
          <cell r="AL796">
            <v>-765102</v>
          </cell>
          <cell r="AM796">
            <v>55959</v>
          </cell>
          <cell r="AN796">
            <v>55964</v>
          </cell>
          <cell r="AO796">
            <v>34026</v>
          </cell>
          <cell r="AP796">
            <v>-158359</v>
          </cell>
          <cell r="AQ796">
            <v>-97749</v>
          </cell>
          <cell r="AR796">
            <v>-52483</v>
          </cell>
          <cell r="AS796">
            <v>-23634</v>
          </cell>
        </row>
        <row r="797">
          <cell r="B797" t="str">
            <v>0779</v>
          </cell>
          <cell r="C797" t="str">
            <v>KIRBYVILLE CONS ISD</v>
          </cell>
          <cell r="D797">
            <v>3502033</v>
          </cell>
          <cell r="E797">
            <v>3486121</v>
          </cell>
          <cell r="F797">
            <v>5358674</v>
          </cell>
          <cell r="G797">
            <v>1968991</v>
          </cell>
          <cell r="I797">
            <v>14645</v>
          </cell>
          <cell r="J797">
            <v>1081566</v>
          </cell>
          <cell r="K797">
            <v>209587</v>
          </cell>
          <cell r="L797">
            <v>558660</v>
          </cell>
          <cell r="M797">
            <v>1864458</v>
          </cell>
          <cell r="O797">
            <v>121044</v>
          </cell>
          <cell r="P797">
            <v>446954</v>
          </cell>
          <cell r="Q797">
            <v>174582</v>
          </cell>
          <cell r="R797">
            <v>26734</v>
          </cell>
          <cell r="S797">
            <v>769314</v>
          </cell>
          <cell r="U797">
            <v>618010</v>
          </cell>
          <cell r="V797">
            <v>186209</v>
          </cell>
          <cell r="W797">
            <v>804219</v>
          </cell>
          <cell r="AB797">
            <v>6.3624248999999994E-5</v>
          </cell>
          <cell r="AC797">
            <v>6.7062547999999995E-5</v>
          </cell>
          <cell r="AD797">
            <v>130205</v>
          </cell>
          <cell r="AF797">
            <v>234727</v>
          </cell>
          <cell r="AG797">
            <v>234697</v>
          </cell>
          <cell r="AH797">
            <v>30</v>
          </cell>
          <cell r="AI797">
            <v>0</v>
          </cell>
          <cell r="AK797">
            <v>558660</v>
          </cell>
          <cell r="AL797">
            <v>-26734</v>
          </cell>
          <cell r="AM797">
            <v>186209</v>
          </cell>
          <cell r="AN797">
            <v>186212</v>
          </cell>
          <cell r="AO797">
            <v>174663</v>
          </cell>
          <cell r="AP797">
            <v>69128</v>
          </cell>
          <cell r="AQ797">
            <v>65701</v>
          </cell>
          <cell r="AR797">
            <v>28807</v>
          </cell>
          <cell r="AS797">
            <v>7415</v>
          </cell>
        </row>
        <row r="798">
          <cell r="B798" t="str">
            <v>1345</v>
          </cell>
          <cell r="C798" t="str">
            <v>KLEIN ISD</v>
          </cell>
          <cell r="D798">
            <v>186674619</v>
          </cell>
          <cell r="E798">
            <v>171536152</v>
          </cell>
          <cell r="F798">
            <v>263675985</v>
          </cell>
          <cell r="G798">
            <v>96885103</v>
          </cell>
          <cell r="I798">
            <v>720605</v>
          </cell>
          <cell r="J798">
            <v>53218939</v>
          </cell>
          <cell r="K798">
            <v>10312806</v>
          </cell>
          <cell r="L798">
            <v>17946714</v>
          </cell>
          <cell r="M798">
            <v>82199064</v>
          </cell>
          <cell r="O798">
            <v>5956007</v>
          </cell>
          <cell r="P798">
            <v>21992583</v>
          </cell>
          <cell r="Q798">
            <v>8590385</v>
          </cell>
          <cell r="R798">
            <v>2925282</v>
          </cell>
          <cell r="S798">
            <v>39464257</v>
          </cell>
          <cell r="U798">
            <v>30409479</v>
          </cell>
          <cell r="V798">
            <v>6279094</v>
          </cell>
          <cell r="W798">
            <v>36688573</v>
          </cell>
          <cell r="AB798">
            <v>3.3914677979999999E-3</v>
          </cell>
          <cell r="AC798">
            <v>3.299842941E-3</v>
          </cell>
          <cell r="AD798">
            <v>-3469740</v>
          </cell>
          <cell r="AF798">
            <v>11549848</v>
          </cell>
          <cell r="AG798">
            <v>11548376</v>
          </cell>
          <cell r="AH798">
            <v>1472</v>
          </cell>
          <cell r="AI798">
            <v>-1</v>
          </cell>
          <cell r="AK798">
            <v>17946714</v>
          </cell>
          <cell r="AL798">
            <v>-2925282</v>
          </cell>
          <cell r="AM798">
            <v>6279094</v>
          </cell>
          <cell r="AN798">
            <v>6279227</v>
          </cell>
          <cell r="AO798">
            <v>5857557</v>
          </cell>
          <cell r="AP798">
            <v>1747566</v>
          </cell>
          <cell r="AQ798">
            <v>1057437</v>
          </cell>
          <cell r="AR798">
            <v>277146</v>
          </cell>
          <cell r="AS798">
            <v>-197501</v>
          </cell>
        </row>
        <row r="799">
          <cell r="B799" t="str">
            <v>0783</v>
          </cell>
          <cell r="C799" t="str">
            <v>KLONDIKE ISD</v>
          </cell>
          <cell r="D799">
            <v>777727</v>
          </cell>
          <cell r="E799">
            <v>763502</v>
          </cell>
          <cell r="F799">
            <v>1173613</v>
          </cell>
          <cell r="G799">
            <v>431232</v>
          </cell>
          <cell r="I799">
            <v>3207</v>
          </cell>
          <cell r="J799">
            <v>236876</v>
          </cell>
          <cell r="K799">
            <v>45902</v>
          </cell>
          <cell r="L799">
            <v>86932</v>
          </cell>
          <cell r="M799">
            <v>372917</v>
          </cell>
          <cell r="O799">
            <v>26510</v>
          </cell>
          <cell r="P799">
            <v>97888</v>
          </cell>
          <cell r="Q799">
            <v>38236</v>
          </cell>
          <cell r="R799">
            <v>32061</v>
          </cell>
          <cell r="S799">
            <v>194695</v>
          </cell>
          <cell r="U799">
            <v>135352</v>
          </cell>
          <cell r="V799">
            <v>31283</v>
          </cell>
          <cell r="W799">
            <v>166635</v>
          </cell>
          <cell r="AB799">
            <v>1.4129585999999999E-5</v>
          </cell>
          <cell r="AC799">
            <v>1.4687494E-5</v>
          </cell>
          <cell r="AD799">
            <v>21127</v>
          </cell>
          <cell r="AF799">
            <v>51408</v>
          </cell>
          <cell r="AG799">
            <v>51401</v>
          </cell>
          <cell r="AH799">
            <v>7</v>
          </cell>
          <cell r="AI799">
            <v>0</v>
          </cell>
          <cell r="AK799">
            <v>86932</v>
          </cell>
          <cell r="AL799">
            <v>-32061</v>
          </cell>
          <cell r="AM799">
            <v>31283</v>
          </cell>
          <cell r="AN799">
            <v>31284</v>
          </cell>
          <cell r="AO799">
            <v>27762</v>
          </cell>
          <cell r="AP799">
            <v>-4743</v>
          </cell>
          <cell r="AQ799">
            <v>-2541</v>
          </cell>
          <cell r="AR799">
            <v>1907</v>
          </cell>
          <cell r="AS799">
            <v>1202</v>
          </cell>
        </row>
        <row r="800">
          <cell r="B800" t="str">
            <v>0784</v>
          </cell>
          <cell r="C800" t="str">
            <v>KNIPPA ISD</v>
          </cell>
          <cell r="D800">
            <v>1060623</v>
          </cell>
          <cell r="E800">
            <v>941516</v>
          </cell>
          <cell r="F800">
            <v>1447246</v>
          </cell>
          <cell r="G800">
            <v>531776</v>
          </cell>
          <cell r="I800">
            <v>3955</v>
          </cell>
          <cell r="J800">
            <v>292104</v>
          </cell>
          <cell r="K800">
            <v>56604</v>
          </cell>
          <cell r="L800">
            <v>107906</v>
          </cell>
          <cell r="M800">
            <v>460569</v>
          </cell>
          <cell r="O800">
            <v>32691</v>
          </cell>
          <cell r="P800">
            <v>120711</v>
          </cell>
          <cell r="Q800">
            <v>47150</v>
          </cell>
          <cell r="R800">
            <v>58541</v>
          </cell>
          <cell r="S800">
            <v>259093</v>
          </cell>
          <cell r="U800">
            <v>166909</v>
          </cell>
          <cell r="V800">
            <v>36722</v>
          </cell>
          <cell r="W800">
            <v>203631</v>
          </cell>
          <cell r="AB800">
            <v>1.9269181999999999E-5</v>
          </cell>
          <cell r="AC800">
            <v>1.8111948E-5</v>
          </cell>
          <cell r="AD800">
            <v>-43823</v>
          </cell>
          <cell r="AF800">
            <v>63394</v>
          </cell>
          <cell r="AG800">
            <v>63386</v>
          </cell>
          <cell r="AH800">
            <v>8</v>
          </cell>
          <cell r="AI800">
            <v>2</v>
          </cell>
          <cell r="AK800">
            <v>107906</v>
          </cell>
          <cell r="AL800">
            <v>-58541</v>
          </cell>
          <cell r="AM800">
            <v>36722</v>
          </cell>
          <cell r="AN800">
            <v>36721</v>
          </cell>
          <cell r="AO800">
            <v>32964</v>
          </cell>
          <cell r="AP800">
            <v>-2404</v>
          </cell>
          <cell r="AQ800">
            <v>-5495</v>
          </cell>
          <cell r="AR800">
            <v>-9924</v>
          </cell>
          <cell r="AS800">
            <v>-2497</v>
          </cell>
        </row>
        <row r="801">
          <cell r="B801" t="str">
            <v>0786</v>
          </cell>
          <cell r="C801" t="str">
            <v>KNOX CITY OBRIEN CISD</v>
          </cell>
          <cell r="D801">
            <v>964042</v>
          </cell>
          <cell r="E801">
            <v>875425</v>
          </cell>
          <cell r="F801">
            <v>1345656</v>
          </cell>
          <cell r="G801">
            <v>494448</v>
          </cell>
          <cell r="I801">
            <v>3678</v>
          </cell>
          <cell r="J801">
            <v>271600</v>
          </cell>
          <cell r="K801">
            <v>52631</v>
          </cell>
          <cell r="L801">
            <v>80834</v>
          </cell>
          <cell r="M801">
            <v>408743</v>
          </cell>
          <cell r="O801">
            <v>30396</v>
          </cell>
          <cell r="P801">
            <v>112238</v>
          </cell>
          <cell r="Q801">
            <v>43841</v>
          </cell>
          <cell r="R801">
            <v>95015</v>
          </cell>
          <cell r="S801">
            <v>281490</v>
          </cell>
          <cell r="U801">
            <v>155193</v>
          </cell>
          <cell r="V801">
            <v>19278</v>
          </cell>
          <cell r="W801">
            <v>174471</v>
          </cell>
          <cell r="AB801">
            <v>1.7514523999999999E-5</v>
          </cell>
          <cell r="AC801">
            <v>1.6840563000000001E-5</v>
          </cell>
          <cell r="AD801">
            <v>-25522</v>
          </cell>
          <cell r="AF801">
            <v>58944</v>
          </cell>
          <cell r="AG801">
            <v>58936</v>
          </cell>
          <cell r="AH801">
            <v>8</v>
          </cell>
          <cell r="AI801">
            <v>-1</v>
          </cell>
          <cell r="AK801">
            <v>80834</v>
          </cell>
          <cell r="AL801">
            <v>-95015</v>
          </cell>
          <cell r="AM801">
            <v>19278</v>
          </cell>
          <cell r="AN801">
            <v>19279</v>
          </cell>
          <cell r="AO801">
            <v>15803</v>
          </cell>
          <cell r="AP801">
            <v>-17690</v>
          </cell>
          <cell r="AQ801">
            <v>-19410</v>
          </cell>
          <cell r="AR801">
            <v>-10708</v>
          </cell>
          <cell r="AS801">
            <v>-1455</v>
          </cell>
        </row>
        <row r="802">
          <cell r="B802" t="str">
            <v>1983</v>
          </cell>
          <cell r="C802" t="str">
            <v>KOPPERL ISD</v>
          </cell>
          <cell r="D802">
            <v>641082</v>
          </cell>
          <cell r="E802">
            <v>608761</v>
          </cell>
          <cell r="F802">
            <v>935754</v>
          </cell>
          <cell r="G802">
            <v>343833</v>
          </cell>
          <cell r="I802">
            <v>2557</v>
          </cell>
          <cell r="J802">
            <v>188868</v>
          </cell>
          <cell r="K802">
            <v>36599</v>
          </cell>
          <cell r="L802">
            <v>87477</v>
          </cell>
          <cell r="M802">
            <v>315501</v>
          </cell>
          <cell r="O802">
            <v>21137</v>
          </cell>
          <cell r="P802">
            <v>78049</v>
          </cell>
          <cell r="Q802">
            <v>30486</v>
          </cell>
          <cell r="R802">
            <v>36921</v>
          </cell>
          <cell r="S802">
            <v>166593</v>
          </cell>
          <cell r="U802">
            <v>107920</v>
          </cell>
          <cell r="V802">
            <v>21231</v>
          </cell>
          <cell r="W802">
            <v>129151</v>
          </cell>
          <cell r="AB802">
            <v>1.164706E-5</v>
          </cell>
          <cell r="AC802">
            <v>1.1710740000000001E-5</v>
          </cell>
          <cell r="AD802">
            <v>2411</v>
          </cell>
          <cell r="AF802">
            <v>40989</v>
          </cell>
          <cell r="AG802">
            <v>40984</v>
          </cell>
          <cell r="AH802">
            <v>5</v>
          </cell>
          <cell r="AI802">
            <v>0</v>
          </cell>
          <cell r="AK802">
            <v>87477</v>
          </cell>
          <cell r="AL802">
            <v>-36921</v>
          </cell>
          <cell r="AM802">
            <v>21231</v>
          </cell>
          <cell r="AN802">
            <v>21230</v>
          </cell>
          <cell r="AO802">
            <v>19268</v>
          </cell>
          <cell r="AP802">
            <v>763</v>
          </cell>
          <cell r="AQ802">
            <v>2538</v>
          </cell>
          <cell r="AR802">
            <v>6621</v>
          </cell>
          <cell r="AS802">
            <v>136</v>
          </cell>
        </row>
        <row r="803">
          <cell r="B803" t="str">
            <v>0788</v>
          </cell>
          <cell r="C803" t="str">
            <v>KOUNTZE ISD</v>
          </cell>
          <cell r="D803">
            <v>2870917</v>
          </cell>
          <cell r="E803">
            <v>2720465</v>
          </cell>
          <cell r="F803">
            <v>4181751</v>
          </cell>
          <cell r="G803">
            <v>1536542</v>
          </cell>
          <cell r="I803">
            <v>11428</v>
          </cell>
          <cell r="J803">
            <v>844022</v>
          </cell>
          <cell r="K803">
            <v>163555</v>
          </cell>
          <cell r="L803">
            <v>273593</v>
          </cell>
          <cell r="M803">
            <v>1292598</v>
          </cell>
          <cell r="O803">
            <v>94459</v>
          </cell>
          <cell r="P803">
            <v>348790</v>
          </cell>
          <cell r="Q803">
            <v>136239</v>
          </cell>
          <cell r="R803">
            <v>22334</v>
          </cell>
          <cell r="S803">
            <v>601822</v>
          </cell>
          <cell r="U803">
            <v>482277</v>
          </cell>
          <cell r="V803">
            <v>118298</v>
          </cell>
          <cell r="W803">
            <v>600575</v>
          </cell>
          <cell r="AB803">
            <v>5.2158265000000003E-5</v>
          </cell>
          <cell r="AC803">
            <v>5.2333626000000001E-5</v>
          </cell>
          <cell r="AD803">
            <v>6641</v>
          </cell>
          <cell r="AF803">
            <v>183174</v>
          </cell>
          <cell r="AG803">
            <v>183151</v>
          </cell>
          <cell r="AH803">
            <v>23</v>
          </cell>
          <cell r="AI803">
            <v>2</v>
          </cell>
          <cell r="AK803">
            <v>273593</v>
          </cell>
          <cell r="AL803">
            <v>-22334</v>
          </cell>
          <cell r="AM803">
            <v>118298</v>
          </cell>
          <cell r="AN803">
            <v>118301</v>
          </cell>
          <cell r="AO803">
            <v>108587</v>
          </cell>
          <cell r="AP803">
            <v>14421</v>
          </cell>
          <cell r="AQ803">
            <v>3800</v>
          </cell>
          <cell r="AR803">
            <v>5772</v>
          </cell>
          <cell r="AS803">
            <v>378</v>
          </cell>
        </row>
        <row r="804">
          <cell r="B804" t="str">
            <v>0789</v>
          </cell>
          <cell r="C804" t="str">
            <v>KRESS ISD</v>
          </cell>
          <cell r="D804">
            <v>639792</v>
          </cell>
          <cell r="E804">
            <v>649128</v>
          </cell>
          <cell r="F804">
            <v>997804</v>
          </cell>
          <cell r="G804">
            <v>366633</v>
          </cell>
          <cell r="I804">
            <v>2727</v>
          </cell>
          <cell r="J804">
            <v>201391</v>
          </cell>
          <cell r="K804">
            <v>39026</v>
          </cell>
          <cell r="L804">
            <v>104590</v>
          </cell>
          <cell r="M804">
            <v>347734</v>
          </cell>
          <cell r="O804">
            <v>22539</v>
          </cell>
          <cell r="P804">
            <v>83224</v>
          </cell>
          <cell r="Q804">
            <v>32508</v>
          </cell>
          <cell r="R804">
            <v>30192</v>
          </cell>
          <cell r="S804">
            <v>168463</v>
          </cell>
          <cell r="U804">
            <v>115076</v>
          </cell>
          <cell r="V804">
            <v>33588</v>
          </cell>
          <cell r="W804">
            <v>148664</v>
          </cell>
          <cell r="AB804">
            <v>1.1623610000000001E-5</v>
          </cell>
          <cell r="AC804">
            <v>1.2487283999999999E-5</v>
          </cell>
          <cell r="AD804">
            <v>32706</v>
          </cell>
          <cell r="AF804">
            <v>43707</v>
          </cell>
          <cell r="AG804">
            <v>43701</v>
          </cell>
          <cell r="AH804">
            <v>6</v>
          </cell>
          <cell r="AI804">
            <v>0</v>
          </cell>
          <cell r="AK804">
            <v>104590</v>
          </cell>
          <cell r="AL804">
            <v>-30192</v>
          </cell>
          <cell r="AM804">
            <v>33588</v>
          </cell>
          <cell r="AN804">
            <v>33588</v>
          </cell>
          <cell r="AO804">
            <v>30908</v>
          </cell>
          <cell r="AP804">
            <v>3923</v>
          </cell>
          <cell r="AQ804">
            <v>-903</v>
          </cell>
          <cell r="AR804">
            <v>5022</v>
          </cell>
          <cell r="AS804">
            <v>1860</v>
          </cell>
        </row>
        <row r="805">
          <cell r="B805" t="str">
            <v>0790</v>
          </cell>
          <cell r="C805" t="str">
            <v>KRUM ISD</v>
          </cell>
          <cell r="D805">
            <v>5657639</v>
          </cell>
          <cell r="E805">
            <v>5660738</v>
          </cell>
          <cell r="F805">
            <v>8701376</v>
          </cell>
          <cell r="G805">
            <v>3197234</v>
          </cell>
          <cell r="I805">
            <v>23780</v>
          </cell>
          <cell r="J805">
            <v>1756239</v>
          </cell>
          <cell r="K805">
            <v>340325</v>
          </cell>
          <cell r="L805">
            <v>718690</v>
          </cell>
          <cell r="M805">
            <v>2839034</v>
          </cell>
          <cell r="O805">
            <v>196550</v>
          </cell>
          <cell r="P805">
            <v>725761</v>
          </cell>
          <cell r="Q805">
            <v>283485</v>
          </cell>
          <cell r="R805">
            <v>155130</v>
          </cell>
          <cell r="S805">
            <v>1360926</v>
          </cell>
          <cell r="U805">
            <v>1003521</v>
          </cell>
          <cell r="V805">
            <v>240654</v>
          </cell>
          <cell r="W805">
            <v>1244175</v>
          </cell>
          <cell r="AB805">
            <v>1.02786882E-4</v>
          </cell>
          <cell r="AC805">
            <v>1.08895679E-4</v>
          </cell>
          <cell r="AD805">
            <v>231334</v>
          </cell>
          <cell r="AF805">
            <v>381148</v>
          </cell>
          <cell r="AG805">
            <v>381099</v>
          </cell>
          <cell r="AH805">
            <v>49</v>
          </cell>
          <cell r="AI805">
            <v>1</v>
          </cell>
          <cell r="AK805">
            <v>718690</v>
          </cell>
          <cell r="AL805">
            <v>-155130</v>
          </cell>
          <cell r="AM805">
            <v>240654</v>
          </cell>
          <cell r="AN805">
            <v>240657</v>
          </cell>
          <cell r="AO805">
            <v>222362</v>
          </cell>
          <cell r="AP805">
            <v>47373</v>
          </cell>
          <cell r="AQ805">
            <v>25450</v>
          </cell>
          <cell r="AR805">
            <v>14542</v>
          </cell>
          <cell r="AS805">
            <v>13176</v>
          </cell>
        </row>
        <row r="806">
          <cell r="B806" t="str">
            <v>0793</v>
          </cell>
          <cell r="C806" t="str">
            <v>LA FERIA ISD</v>
          </cell>
          <cell r="D806">
            <v>9609669</v>
          </cell>
          <cell r="E806">
            <v>9029470</v>
          </cell>
          <cell r="F806">
            <v>13879607</v>
          </cell>
          <cell r="G806">
            <v>5099923</v>
          </cell>
          <cell r="I806">
            <v>37932</v>
          </cell>
          <cell r="J806">
            <v>2801385</v>
          </cell>
          <cell r="K806">
            <v>542854</v>
          </cell>
          <cell r="L806">
            <v>671900</v>
          </cell>
          <cell r="M806">
            <v>4054071</v>
          </cell>
          <cell r="O806">
            <v>313518</v>
          </cell>
          <cell r="P806">
            <v>1157665</v>
          </cell>
          <cell r="Q806">
            <v>452188</v>
          </cell>
          <cell r="R806">
            <v>353657</v>
          </cell>
          <cell r="S806">
            <v>2277028</v>
          </cell>
          <cell r="U806">
            <v>1600721</v>
          </cell>
          <cell r="V806">
            <v>261211</v>
          </cell>
          <cell r="W806">
            <v>1861932</v>
          </cell>
          <cell r="AB806">
            <v>1.74586574E-4</v>
          </cell>
          <cell r="AC806">
            <v>1.73700019E-4</v>
          </cell>
          <cell r="AD806">
            <v>-33573</v>
          </cell>
          <cell r="AF806">
            <v>607971</v>
          </cell>
          <cell r="AG806">
            <v>607894</v>
          </cell>
          <cell r="AH806">
            <v>77</v>
          </cell>
          <cell r="AI806">
            <v>2</v>
          </cell>
          <cell r="AK806">
            <v>671900</v>
          </cell>
          <cell r="AL806">
            <v>-353657</v>
          </cell>
          <cell r="AM806">
            <v>261211</v>
          </cell>
          <cell r="AN806">
            <v>261220</v>
          </cell>
          <cell r="AO806">
            <v>231174</v>
          </cell>
          <cell r="AP806">
            <v>-56013</v>
          </cell>
          <cell r="AQ806">
            <v>-74186</v>
          </cell>
          <cell r="AR806">
            <v>-42042</v>
          </cell>
          <cell r="AS806">
            <v>-1910</v>
          </cell>
        </row>
        <row r="807">
          <cell r="B807" t="str">
            <v>1916</v>
          </cell>
          <cell r="C807" t="str">
            <v>LA GLORIA ISD</v>
          </cell>
          <cell r="D807">
            <v>139994</v>
          </cell>
          <cell r="E807">
            <v>173826</v>
          </cell>
          <cell r="F807">
            <v>267195</v>
          </cell>
          <cell r="G807">
            <v>98178</v>
          </cell>
          <cell r="I807">
            <v>730</v>
          </cell>
          <cell r="J807">
            <v>53929</v>
          </cell>
          <cell r="K807">
            <v>10450</v>
          </cell>
          <cell r="L807">
            <v>32900</v>
          </cell>
          <cell r="M807">
            <v>98009</v>
          </cell>
          <cell r="O807">
            <v>6036</v>
          </cell>
          <cell r="P807">
            <v>22286</v>
          </cell>
          <cell r="Q807">
            <v>8705</v>
          </cell>
          <cell r="R807">
            <v>9923</v>
          </cell>
          <cell r="S807">
            <v>46950</v>
          </cell>
          <cell r="U807">
            <v>30815</v>
          </cell>
          <cell r="V807">
            <v>2079</v>
          </cell>
          <cell r="W807">
            <v>32894</v>
          </cell>
          <cell r="AB807">
            <v>2.5433790000000001E-6</v>
          </cell>
          <cell r="AC807">
            <v>3.3438850000000001E-6</v>
          </cell>
          <cell r="AD807">
            <v>30314</v>
          </cell>
          <cell r="AF807">
            <v>11704</v>
          </cell>
          <cell r="AG807">
            <v>11703</v>
          </cell>
          <cell r="AH807">
            <v>1</v>
          </cell>
          <cell r="AI807">
            <v>2</v>
          </cell>
          <cell r="AK807">
            <v>32900</v>
          </cell>
          <cell r="AL807">
            <v>-9923</v>
          </cell>
          <cell r="AM807">
            <v>2079</v>
          </cell>
          <cell r="AN807">
            <v>2081</v>
          </cell>
          <cell r="AO807">
            <v>2390</v>
          </cell>
          <cell r="AP807">
            <v>5541</v>
          </cell>
          <cell r="AQ807">
            <v>6257</v>
          </cell>
          <cell r="AR807">
            <v>4981</v>
          </cell>
          <cell r="AS807">
            <v>1727</v>
          </cell>
        </row>
        <row r="808">
          <cell r="B808" t="str">
            <v>0794</v>
          </cell>
          <cell r="C808" t="str">
            <v>LA GRANGE ISD</v>
          </cell>
          <cell r="D808">
            <v>5870571</v>
          </cell>
          <cell r="E808">
            <v>5328102</v>
          </cell>
          <cell r="F808">
            <v>8190066</v>
          </cell>
          <cell r="G808">
            <v>3009358</v>
          </cell>
          <cell r="I808">
            <v>22383</v>
          </cell>
          <cell r="J808">
            <v>1653039</v>
          </cell>
          <cell r="K808">
            <v>320327</v>
          </cell>
          <cell r="L808">
            <v>642176</v>
          </cell>
          <cell r="M808">
            <v>2637925</v>
          </cell>
          <cell r="O808">
            <v>185000</v>
          </cell>
          <cell r="P808">
            <v>683114</v>
          </cell>
          <cell r="Q808">
            <v>266827</v>
          </cell>
          <cell r="R808">
            <v>149133</v>
          </cell>
          <cell r="S808">
            <v>1284074</v>
          </cell>
          <cell r="U808">
            <v>944552</v>
          </cell>
          <cell r="V808">
            <v>237950</v>
          </cell>
          <cell r="W808">
            <v>1182502</v>
          </cell>
          <cell r="AB808">
            <v>1.0665538200000001E-4</v>
          </cell>
          <cell r="AC808">
            <v>1.02496756E-4</v>
          </cell>
          <cell r="AD808">
            <v>-157483</v>
          </cell>
          <cell r="AF808">
            <v>358751</v>
          </cell>
          <cell r="AG808">
            <v>358705</v>
          </cell>
          <cell r="AH808">
            <v>46</v>
          </cell>
          <cell r="AI808">
            <v>-1</v>
          </cell>
          <cell r="AK808">
            <v>642176</v>
          </cell>
          <cell r="AL808">
            <v>-149133</v>
          </cell>
          <cell r="AM808">
            <v>237950</v>
          </cell>
          <cell r="AN808">
            <v>237956</v>
          </cell>
          <cell r="AO808">
            <v>219248</v>
          </cell>
          <cell r="AP808">
            <v>44911</v>
          </cell>
          <cell r="AQ808">
            <v>26819</v>
          </cell>
          <cell r="AR808">
            <v>-26923</v>
          </cell>
          <cell r="AS808">
            <v>-8968</v>
          </cell>
        </row>
        <row r="809">
          <cell r="B809" t="str">
            <v>1205</v>
          </cell>
          <cell r="C809" t="str">
            <v>LA JOYA ISD</v>
          </cell>
          <cell r="D809">
            <v>113507642</v>
          </cell>
          <cell r="E809">
            <v>103334248</v>
          </cell>
          <cell r="F809">
            <v>158839750</v>
          </cell>
          <cell r="G809">
            <v>58364077</v>
          </cell>
          <cell r="I809">
            <v>434096</v>
          </cell>
          <cell r="J809">
            <v>32059359</v>
          </cell>
          <cell r="K809">
            <v>6212487</v>
          </cell>
          <cell r="L809">
            <v>7513636</v>
          </cell>
          <cell r="M809">
            <v>46219578</v>
          </cell>
          <cell r="O809">
            <v>3587929</v>
          </cell>
          <cell r="P809">
            <v>13248444</v>
          </cell>
          <cell r="Q809">
            <v>5174892</v>
          </cell>
          <cell r="R809">
            <v>2373613</v>
          </cell>
          <cell r="S809">
            <v>24384878</v>
          </cell>
          <cell r="U809">
            <v>18318824</v>
          </cell>
          <cell r="V809">
            <v>2521298</v>
          </cell>
          <cell r="W809">
            <v>20840122</v>
          </cell>
          <cell r="AB809">
            <v>2.0621845399999999E-3</v>
          </cell>
          <cell r="AC809">
            <v>1.98784212E-3</v>
          </cell>
          <cell r="AD809">
            <v>-2815271</v>
          </cell>
          <cell r="AF809">
            <v>6957687</v>
          </cell>
          <cell r="AG809">
            <v>6956800</v>
          </cell>
          <cell r="AH809">
            <v>887</v>
          </cell>
          <cell r="AI809">
            <v>-1</v>
          </cell>
          <cell r="AK809">
            <v>7513636</v>
          </cell>
          <cell r="AL809">
            <v>-2373613</v>
          </cell>
          <cell r="AM809">
            <v>2521298</v>
          </cell>
          <cell r="AN809">
            <v>2521401</v>
          </cell>
          <cell r="AO809">
            <v>2351363</v>
          </cell>
          <cell r="AP809">
            <v>629002</v>
          </cell>
          <cell r="AQ809">
            <v>94693</v>
          </cell>
          <cell r="AR809">
            <v>-296169</v>
          </cell>
          <cell r="AS809">
            <v>-160267</v>
          </cell>
        </row>
        <row r="810">
          <cell r="B810" t="str">
            <v>0802</v>
          </cell>
          <cell r="C810" t="str">
            <v>LA PORTE ISD</v>
          </cell>
          <cell r="D810">
            <v>28585684</v>
          </cell>
          <cell r="E810">
            <v>26357300</v>
          </cell>
          <cell r="F810">
            <v>40514999</v>
          </cell>
          <cell r="G810">
            <v>14886831</v>
          </cell>
          <cell r="I810">
            <v>110724</v>
          </cell>
          <cell r="J810">
            <v>8177329</v>
          </cell>
          <cell r="K810">
            <v>1584609</v>
          </cell>
          <cell r="L810">
            <v>1681527</v>
          </cell>
          <cell r="M810">
            <v>11554189</v>
          </cell>
          <cell r="O810">
            <v>915167</v>
          </cell>
          <cell r="P810">
            <v>3379259</v>
          </cell>
          <cell r="Q810">
            <v>1319951</v>
          </cell>
          <cell r="R810">
            <v>392889</v>
          </cell>
          <cell r="S810">
            <v>6007266</v>
          </cell>
          <cell r="U810">
            <v>4672553</v>
          </cell>
          <cell r="V810">
            <v>681609</v>
          </cell>
          <cell r="W810">
            <v>5354162</v>
          </cell>
          <cell r="AB810">
            <v>5.1933908800000004E-4</v>
          </cell>
          <cell r="AC810">
            <v>5.0703568299999995E-4</v>
          </cell>
          <cell r="AD810">
            <v>-465917</v>
          </cell>
          <cell r="AF810">
            <v>1774686</v>
          </cell>
          <cell r="AG810">
            <v>1774460</v>
          </cell>
          <cell r="AH810">
            <v>226</v>
          </cell>
          <cell r="AI810">
            <v>-1</v>
          </cell>
          <cell r="AK810">
            <v>1681527</v>
          </cell>
          <cell r="AL810">
            <v>-392889</v>
          </cell>
          <cell r="AM810">
            <v>681609</v>
          </cell>
          <cell r="AN810">
            <v>681632</v>
          </cell>
          <cell r="AO810">
            <v>621803</v>
          </cell>
          <cell r="AP810">
            <v>48356</v>
          </cell>
          <cell r="AQ810">
            <v>-1739</v>
          </cell>
          <cell r="AR810">
            <v>-34898</v>
          </cell>
          <cell r="AS810">
            <v>-26516</v>
          </cell>
        </row>
        <row r="811">
          <cell r="B811" t="str">
            <v>1872</v>
          </cell>
          <cell r="C811" t="str">
            <v>LA POYNOR ISD</v>
          </cell>
          <cell r="D811">
            <v>1098072</v>
          </cell>
          <cell r="E811">
            <v>1034785</v>
          </cell>
          <cell r="F811">
            <v>1590615</v>
          </cell>
          <cell r="G811">
            <v>584456</v>
          </cell>
          <cell r="I811">
            <v>4347</v>
          </cell>
          <cell r="J811">
            <v>321041</v>
          </cell>
          <cell r="K811">
            <v>62212</v>
          </cell>
          <cell r="L811">
            <v>83656</v>
          </cell>
          <cell r="M811">
            <v>471256</v>
          </cell>
          <cell r="O811">
            <v>35929</v>
          </cell>
          <cell r="P811">
            <v>132669</v>
          </cell>
          <cell r="Q811">
            <v>51821</v>
          </cell>
          <cell r="R811">
            <v>10990</v>
          </cell>
          <cell r="S811">
            <v>231409</v>
          </cell>
          <cell r="U811">
            <v>183444</v>
          </cell>
          <cell r="V811">
            <v>40082</v>
          </cell>
          <cell r="W811">
            <v>223526</v>
          </cell>
          <cell r="AB811">
            <v>1.9949554E-5</v>
          </cell>
          <cell r="AC811">
            <v>1.9906171999999999E-5</v>
          </cell>
          <cell r="AD811">
            <v>-1643</v>
          </cell>
          <cell r="AF811">
            <v>69674</v>
          </cell>
          <cell r="AG811">
            <v>69665</v>
          </cell>
          <cell r="AH811">
            <v>9</v>
          </cell>
          <cell r="AI811">
            <v>-1</v>
          </cell>
          <cell r="AK811">
            <v>83656</v>
          </cell>
          <cell r="AL811">
            <v>-10990</v>
          </cell>
          <cell r="AM811">
            <v>40082</v>
          </cell>
          <cell r="AN811">
            <v>40084</v>
          </cell>
          <cell r="AO811">
            <v>36249</v>
          </cell>
          <cell r="AP811">
            <v>-146</v>
          </cell>
          <cell r="AQ811">
            <v>-2268</v>
          </cell>
          <cell r="AR811">
            <v>-1160</v>
          </cell>
          <cell r="AS811">
            <v>-93</v>
          </cell>
        </row>
        <row r="812">
          <cell r="B812" t="str">
            <v>1470</v>
          </cell>
          <cell r="C812" t="str">
            <v>LA PRYOR ISD</v>
          </cell>
          <cell r="D812">
            <v>2007917</v>
          </cell>
          <cell r="E812">
            <v>1657714</v>
          </cell>
          <cell r="F812">
            <v>2548148</v>
          </cell>
          <cell r="G812">
            <v>936291</v>
          </cell>
          <cell r="I812">
            <v>6964</v>
          </cell>
          <cell r="J812">
            <v>514304</v>
          </cell>
          <cell r="K812">
            <v>99662</v>
          </cell>
          <cell r="L812">
            <v>68797</v>
          </cell>
          <cell r="M812">
            <v>689727</v>
          </cell>
          <cell r="O812">
            <v>57558</v>
          </cell>
          <cell r="P812">
            <v>212535</v>
          </cell>
          <cell r="Q812">
            <v>83017</v>
          </cell>
          <cell r="R812">
            <v>146517</v>
          </cell>
          <cell r="S812">
            <v>499627</v>
          </cell>
          <cell r="U812">
            <v>293875</v>
          </cell>
          <cell r="V812">
            <v>1110</v>
          </cell>
          <cell r="W812">
            <v>294985</v>
          </cell>
          <cell r="AB812">
            <v>3.6479439000000002E-5</v>
          </cell>
          <cell r="AC812">
            <v>3.1889473E-5</v>
          </cell>
          <cell r="AD812">
            <v>-173817</v>
          </cell>
          <cell r="AF812">
            <v>111617</v>
          </cell>
          <cell r="AG812">
            <v>111603</v>
          </cell>
          <cell r="AH812">
            <v>14</v>
          </cell>
          <cell r="AI812">
            <v>1</v>
          </cell>
          <cell r="AK812">
            <v>68797</v>
          </cell>
          <cell r="AL812">
            <v>-146517</v>
          </cell>
          <cell r="AM812">
            <v>1110</v>
          </cell>
          <cell r="AN812">
            <v>1114</v>
          </cell>
          <cell r="AO812">
            <v>-885</v>
          </cell>
          <cell r="AP812">
            <v>-20276</v>
          </cell>
          <cell r="AQ812">
            <v>-22587</v>
          </cell>
          <cell r="AR812">
            <v>-25186</v>
          </cell>
          <cell r="AS812">
            <v>-9900</v>
          </cell>
        </row>
        <row r="813">
          <cell r="B813" t="str">
            <v>0805</v>
          </cell>
          <cell r="C813" t="str">
            <v>LA VEGA ISD</v>
          </cell>
          <cell r="D813">
            <v>9961973</v>
          </cell>
          <cell r="E813">
            <v>9367616</v>
          </cell>
          <cell r="F813">
            <v>14399387</v>
          </cell>
          <cell r="G813">
            <v>5290911</v>
          </cell>
          <cell r="I813">
            <v>39352</v>
          </cell>
          <cell r="J813">
            <v>2906295</v>
          </cell>
          <cell r="K813">
            <v>563184</v>
          </cell>
          <cell r="L813">
            <v>763846</v>
          </cell>
          <cell r="M813">
            <v>4272677</v>
          </cell>
          <cell r="O813">
            <v>325258</v>
          </cell>
          <cell r="P813">
            <v>1201018</v>
          </cell>
          <cell r="Q813">
            <v>469122</v>
          </cell>
          <cell r="R813">
            <v>351566</v>
          </cell>
          <cell r="S813">
            <v>2346964</v>
          </cell>
          <cell r="U813">
            <v>1660666</v>
          </cell>
          <cell r="V813">
            <v>246384</v>
          </cell>
          <cell r="W813">
            <v>1907050</v>
          </cell>
          <cell r="AB813">
            <v>1.80987174E-4</v>
          </cell>
          <cell r="AC813">
            <v>1.8020493699999999E-4</v>
          </cell>
          <cell r="AD813">
            <v>-29623</v>
          </cell>
          <cell r="AF813">
            <v>630739</v>
          </cell>
          <cell r="AG813">
            <v>630659</v>
          </cell>
          <cell r="AH813">
            <v>80</v>
          </cell>
          <cell r="AI813">
            <v>1</v>
          </cell>
          <cell r="AK813">
            <v>763846</v>
          </cell>
          <cell r="AL813">
            <v>-351566</v>
          </cell>
          <cell r="AM813">
            <v>246384</v>
          </cell>
          <cell r="AN813">
            <v>246393</v>
          </cell>
          <cell r="AO813">
            <v>216949</v>
          </cell>
          <cell r="AP813">
            <v>-52939</v>
          </cell>
          <cell r="AQ813">
            <v>-17710</v>
          </cell>
          <cell r="AR813">
            <v>21271</v>
          </cell>
          <cell r="AS813">
            <v>-1684</v>
          </cell>
        </row>
        <row r="814">
          <cell r="B814" t="str">
            <v>0806</v>
          </cell>
          <cell r="C814" t="str">
            <v>LA VERNIA ISD</v>
          </cell>
          <cell r="D814">
            <v>9117272</v>
          </cell>
          <cell r="E814">
            <v>8602941</v>
          </cell>
          <cell r="F814">
            <v>13223970</v>
          </cell>
          <cell r="G814">
            <v>4859015</v>
          </cell>
          <cell r="I814">
            <v>36140</v>
          </cell>
          <cell r="J814">
            <v>2669055</v>
          </cell>
          <cell r="K814">
            <v>517211</v>
          </cell>
          <cell r="L814">
            <v>942268</v>
          </cell>
          <cell r="M814">
            <v>4164674</v>
          </cell>
          <cell r="O814">
            <v>298708</v>
          </cell>
          <cell r="P814">
            <v>1102980</v>
          </cell>
          <cell r="Q814">
            <v>430828</v>
          </cell>
          <cell r="R814">
            <v>20936</v>
          </cell>
          <cell r="S814">
            <v>1853452</v>
          </cell>
          <cell r="U814">
            <v>1525107</v>
          </cell>
          <cell r="V814">
            <v>330444</v>
          </cell>
          <cell r="W814">
            <v>1855551</v>
          </cell>
          <cell r="AB814">
            <v>1.6564081499999999E-4</v>
          </cell>
          <cell r="AC814">
            <v>1.6549487300000001E-4</v>
          </cell>
          <cell r="AD814">
            <v>-5527</v>
          </cell>
          <cell r="AF814">
            <v>579252</v>
          </cell>
          <cell r="AG814">
            <v>579178</v>
          </cell>
          <cell r="AH814">
            <v>74</v>
          </cell>
          <cell r="AI814">
            <v>1</v>
          </cell>
          <cell r="AK814">
            <v>942268</v>
          </cell>
          <cell r="AL814">
            <v>-20936</v>
          </cell>
          <cell r="AM814">
            <v>330444</v>
          </cell>
          <cell r="AN814">
            <v>330449</v>
          </cell>
          <cell r="AO814">
            <v>311987</v>
          </cell>
          <cell r="AP814">
            <v>127911</v>
          </cell>
          <cell r="AQ814">
            <v>90293</v>
          </cell>
          <cell r="AR814">
            <v>61002</v>
          </cell>
          <cell r="AS814">
            <v>-310</v>
          </cell>
        </row>
        <row r="815">
          <cell r="B815" t="str">
            <v>1606</v>
          </cell>
          <cell r="C815" t="str">
            <v>LA VILLA ISD</v>
          </cell>
          <cell r="D815">
            <v>2760416</v>
          </cell>
          <cell r="E815">
            <v>2276575</v>
          </cell>
          <cell r="F815">
            <v>3499426</v>
          </cell>
          <cell r="G815">
            <v>1285829</v>
          </cell>
          <cell r="I815">
            <v>9564</v>
          </cell>
          <cell r="J815">
            <v>706305</v>
          </cell>
          <cell r="K815">
            <v>136868</v>
          </cell>
          <cell r="L815">
            <v>364164</v>
          </cell>
          <cell r="M815">
            <v>1216901</v>
          </cell>
          <cell r="O815">
            <v>79046</v>
          </cell>
          <cell r="P815">
            <v>291879</v>
          </cell>
          <cell r="Q815">
            <v>114009</v>
          </cell>
          <cell r="R815">
            <v>289644</v>
          </cell>
          <cell r="S815">
            <v>774578</v>
          </cell>
          <cell r="U815">
            <v>403585</v>
          </cell>
          <cell r="V815">
            <v>63291</v>
          </cell>
          <cell r="W815">
            <v>466876</v>
          </cell>
          <cell r="AB815">
            <v>5.0150693999999998E-5</v>
          </cell>
          <cell r="AC815">
            <v>4.3794492E-5</v>
          </cell>
          <cell r="AD815">
            <v>-240703</v>
          </cell>
          <cell r="AF815">
            <v>153286</v>
          </cell>
          <cell r="AG815">
            <v>153266</v>
          </cell>
          <cell r="AH815">
            <v>20</v>
          </cell>
          <cell r="AI815">
            <v>0</v>
          </cell>
          <cell r="AK815">
            <v>364164</v>
          </cell>
          <cell r="AL815">
            <v>-289644</v>
          </cell>
          <cell r="AM815">
            <v>63291</v>
          </cell>
          <cell r="AN815">
            <v>63294</v>
          </cell>
          <cell r="AO815">
            <v>58227</v>
          </cell>
          <cell r="AP815">
            <v>2363</v>
          </cell>
          <cell r="AQ815">
            <v>-20532</v>
          </cell>
          <cell r="AR815">
            <v>-15129</v>
          </cell>
          <cell r="AS815">
            <v>-13703</v>
          </cell>
        </row>
        <row r="816">
          <cell r="B816" t="str">
            <v>1618</v>
          </cell>
          <cell r="C816" t="str">
            <v>LACKLAND ISD</v>
          </cell>
          <cell r="D816">
            <v>346798</v>
          </cell>
          <cell r="E816">
            <v>348914</v>
          </cell>
          <cell r="F816">
            <v>536331</v>
          </cell>
          <cell r="G816">
            <v>197069</v>
          </cell>
          <cell r="I816">
            <v>1466</v>
          </cell>
          <cell r="J816">
            <v>108250</v>
          </cell>
          <cell r="K816">
            <v>20977</v>
          </cell>
          <cell r="L816">
            <v>69932</v>
          </cell>
          <cell r="M816">
            <v>200625</v>
          </cell>
          <cell r="O816">
            <v>12115</v>
          </cell>
          <cell r="P816">
            <v>44734</v>
          </cell>
          <cell r="Q816">
            <v>17473</v>
          </cell>
          <cell r="R816">
            <v>150058</v>
          </cell>
          <cell r="S816">
            <v>224380</v>
          </cell>
          <cell r="U816">
            <v>61854</v>
          </cell>
          <cell r="V816">
            <v>-16695</v>
          </cell>
          <cell r="W816">
            <v>45159</v>
          </cell>
          <cell r="AB816">
            <v>6.3005619999999997E-6</v>
          </cell>
          <cell r="AC816">
            <v>6.7120549999999999E-6</v>
          </cell>
          <cell r="AD816">
            <v>15583</v>
          </cell>
          <cell r="AF816">
            <v>23493</v>
          </cell>
          <cell r="AG816">
            <v>23490</v>
          </cell>
          <cell r="AH816">
            <v>3</v>
          </cell>
          <cell r="AI816">
            <v>1</v>
          </cell>
          <cell r="AK816">
            <v>69932</v>
          </cell>
          <cell r="AL816">
            <v>-150058</v>
          </cell>
          <cell r="AM816">
            <v>-16695</v>
          </cell>
          <cell r="AN816">
            <v>-16693</v>
          </cell>
          <cell r="AO816">
            <v>-15791</v>
          </cell>
          <cell r="AP816">
            <v>-12125</v>
          </cell>
          <cell r="AQ816">
            <v>-25452</v>
          </cell>
          <cell r="AR816">
            <v>-10952</v>
          </cell>
          <cell r="AS816">
            <v>887</v>
          </cell>
        </row>
        <row r="817">
          <cell r="B817" t="str">
            <v>1922</v>
          </cell>
          <cell r="C817" t="str">
            <v>LAGO VISTA ISD</v>
          </cell>
          <cell r="D817">
            <v>3736679</v>
          </cell>
          <cell r="E817">
            <v>3839980</v>
          </cell>
          <cell r="F817">
            <v>5902607</v>
          </cell>
          <cell r="G817">
            <v>2168854</v>
          </cell>
          <cell r="I817">
            <v>16131</v>
          </cell>
          <cell r="J817">
            <v>1191350</v>
          </cell>
          <cell r="K817">
            <v>230861</v>
          </cell>
          <cell r="L817">
            <v>395936</v>
          </cell>
          <cell r="M817">
            <v>1834278</v>
          </cell>
          <cell r="O817">
            <v>133330</v>
          </cell>
          <cell r="P817">
            <v>492322</v>
          </cell>
          <cell r="Q817">
            <v>192303</v>
          </cell>
          <cell r="R817">
            <v>81518</v>
          </cell>
          <cell r="S817">
            <v>899473</v>
          </cell>
          <cell r="U817">
            <v>680742</v>
          </cell>
          <cell r="V817">
            <v>119487</v>
          </cell>
          <cell r="W817">
            <v>800229</v>
          </cell>
          <cell r="AB817">
            <v>6.7887259000000004E-5</v>
          </cell>
          <cell r="AC817">
            <v>7.3869741999999997E-5</v>
          </cell>
          <cell r="AD817">
            <v>226551</v>
          </cell>
          <cell r="AF817">
            <v>258553</v>
          </cell>
          <cell r="AG817">
            <v>258520</v>
          </cell>
          <cell r="AH817">
            <v>33</v>
          </cell>
          <cell r="AI817">
            <v>0</v>
          </cell>
          <cell r="AK817">
            <v>395936</v>
          </cell>
          <cell r="AL817">
            <v>-81518</v>
          </cell>
          <cell r="AM817">
            <v>119487</v>
          </cell>
          <cell r="AN817">
            <v>119489</v>
          </cell>
          <cell r="AO817">
            <v>110405</v>
          </cell>
          <cell r="AP817">
            <v>25082</v>
          </cell>
          <cell r="AQ817">
            <v>22391</v>
          </cell>
          <cell r="AR817">
            <v>24151</v>
          </cell>
          <cell r="AS817">
            <v>12900</v>
          </cell>
        </row>
        <row r="818">
          <cell r="B818" t="str">
            <v>1725</v>
          </cell>
          <cell r="C818" t="str">
            <v>LAKE DALLAS ISD</v>
          </cell>
          <cell r="D818">
            <v>12850717</v>
          </cell>
          <cell r="E818">
            <v>12217441</v>
          </cell>
          <cell r="F818">
            <v>18779981</v>
          </cell>
          <cell r="G818">
            <v>6900516</v>
          </cell>
          <cell r="I818">
            <v>51324</v>
          </cell>
          <cell r="J818">
            <v>3790450</v>
          </cell>
          <cell r="K818">
            <v>734516</v>
          </cell>
          <cell r="L818">
            <v>2015905</v>
          </cell>
          <cell r="M818">
            <v>6592195</v>
          </cell>
          <cell r="O818">
            <v>424209</v>
          </cell>
          <cell r="P818">
            <v>1566393</v>
          </cell>
          <cell r="Q818">
            <v>611839</v>
          </cell>
          <cell r="R818">
            <v>74067</v>
          </cell>
          <cell r="S818">
            <v>2676508</v>
          </cell>
          <cell r="U818">
            <v>2165876</v>
          </cell>
          <cell r="V818">
            <v>637028</v>
          </cell>
          <cell r="W818">
            <v>2802904</v>
          </cell>
          <cell r="AB818">
            <v>2.3346929800000001E-4</v>
          </cell>
          <cell r="AC818">
            <v>2.3502705E-4</v>
          </cell>
          <cell r="AD818">
            <v>58990</v>
          </cell>
          <cell r="AF818">
            <v>822623</v>
          </cell>
          <cell r="AG818">
            <v>822518</v>
          </cell>
          <cell r="AH818">
            <v>105</v>
          </cell>
          <cell r="AI818">
            <v>0</v>
          </cell>
          <cell r="AK818">
            <v>2015905</v>
          </cell>
          <cell r="AL818">
            <v>-74067</v>
          </cell>
          <cell r="AM818">
            <v>637028</v>
          </cell>
          <cell r="AN818">
            <v>637037</v>
          </cell>
          <cell r="AO818">
            <v>600251</v>
          </cell>
          <cell r="AP818">
            <v>256808</v>
          </cell>
          <cell r="AQ818">
            <v>260653</v>
          </cell>
          <cell r="AR818">
            <v>183722</v>
          </cell>
          <cell r="AS818">
            <v>3367</v>
          </cell>
        </row>
        <row r="819">
          <cell r="B819" t="str">
            <v>1980</v>
          </cell>
          <cell r="C819" t="str">
            <v>LAKE TRAVIS ISD</v>
          </cell>
          <cell r="D819">
            <v>23438267</v>
          </cell>
          <cell r="E819">
            <v>23628295</v>
          </cell>
          <cell r="F819">
            <v>36320121</v>
          </cell>
          <cell r="G819">
            <v>13345465</v>
          </cell>
          <cell r="I819">
            <v>99260</v>
          </cell>
          <cell r="J819">
            <v>7330657</v>
          </cell>
          <cell r="K819">
            <v>1420540</v>
          </cell>
          <cell r="L819">
            <v>2669543</v>
          </cell>
          <cell r="M819">
            <v>11520000</v>
          </cell>
          <cell r="O819">
            <v>820412</v>
          </cell>
          <cell r="P819">
            <v>3029374</v>
          </cell>
          <cell r="Q819">
            <v>1183285</v>
          </cell>
          <cell r="R819">
            <v>277</v>
          </cell>
          <cell r="S819">
            <v>5033348</v>
          </cell>
          <cell r="U819">
            <v>4188762</v>
          </cell>
          <cell r="V819">
            <v>972416</v>
          </cell>
          <cell r="W819">
            <v>5161178</v>
          </cell>
          <cell r="AB819">
            <v>4.2582182500000001E-4</v>
          </cell>
          <cell r="AC819">
            <v>4.5453777600000002E-4</v>
          </cell>
          <cell r="AD819">
            <v>1087444</v>
          </cell>
          <cell r="AF819">
            <v>1590937</v>
          </cell>
          <cell r="AG819">
            <v>1590734</v>
          </cell>
          <cell r="AH819">
            <v>203</v>
          </cell>
          <cell r="AI819">
            <v>0</v>
          </cell>
          <cell r="AK819">
            <v>2669543</v>
          </cell>
          <cell r="AL819">
            <v>-277</v>
          </cell>
          <cell r="AM819">
            <v>972416</v>
          </cell>
          <cell r="AN819">
            <v>972432</v>
          </cell>
          <cell r="AO819">
            <v>906482</v>
          </cell>
          <cell r="AP819">
            <v>280806</v>
          </cell>
          <cell r="AQ819">
            <v>241598</v>
          </cell>
          <cell r="AR819">
            <v>206013</v>
          </cell>
          <cell r="AS819">
            <v>61935</v>
          </cell>
        </row>
        <row r="820">
          <cell r="B820" t="str">
            <v>1092</v>
          </cell>
          <cell r="C820" t="str">
            <v>LAKE WORTH ISD</v>
          </cell>
          <cell r="D820">
            <v>12308225</v>
          </cell>
          <cell r="E820">
            <v>11846146</v>
          </cell>
          <cell r="F820">
            <v>18209247</v>
          </cell>
          <cell r="G820">
            <v>6690805</v>
          </cell>
          <cell r="I820">
            <v>49764</v>
          </cell>
          <cell r="J820">
            <v>3675256</v>
          </cell>
          <cell r="K820">
            <v>712194</v>
          </cell>
          <cell r="L820">
            <v>1150317</v>
          </cell>
          <cell r="M820">
            <v>5587531</v>
          </cell>
          <cell r="O820">
            <v>411317</v>
          </cell>
          <cell r="P820">
            <v>1518790</v>
          </cell>
          <cell r="Q820">
            <v>593245</v>
          </cell>
          <cell r="R820">
            <v>148</v>
          </cell>
          <cell r="S820">
            <v>2523500</v>
          </cell>
          <cell r="U820">
            <v>2100054</v>
          </cell>
          <cell r="V820">
            <v>433933</v>
          </cell>
          <cell r="W820">
            <v>2533987</v>
          </cell>
          <cell r="AB820">
            <v>2.23613408E-4</v>
          </cell>
          <cell r="AC820">
            <v>2.2788443799999999E-4</v>
          </cell>
          <cell r="AD820">
            <v>161740</v>
          </cell>
          <cell r="AF820">
            <v>797623</v>
          </cell>
          <cell r="AG820">
            <v>797521</v>
          </cell>
          <cell r="AH820">
            <v>102</v>
          </cell>
          <cell r="AI820">
            <v>1</v>
          </cell>
          <cell r="AK820">
            <v>1150317</v>
          </cell>
          <cell r="AL820">
            <v>-148</v>
          </cell>
          <cell r="AM820">
            <v>433933</v>
          </cell>
          <cell r="AN820">
            <v>433945</v>
          </cell>
          <cell r="AO820">
            <v>406804</v>
          </cell>
          <cell r="AP820">
            <v>144710</v>
          </cell>
          <cell r="AQ820">
            <v>103783</v>
          </cell>
          <cell r="AR820">
            <v>51712</v>
          </cell>
          <cell r="AS820">
            <v>9215</v>
          </cell>
        </row>
        <row r="821">
          <cell r="B821" t="str">
            <v>1466</v>
          </cell>
          <cell r="C821" t="str">
            <v>LAMAR CONS ISD</v>
          </cell>
          <cell r="D821">
            <v>97538698</v>
          </cell>
          <cell r="E821">
            <v>96269138</v>
          </cell>
          <cell r="F821">
            <v>147979650</v>
          </cell>
          <cell r="G821">
            <v>54373642</v>
          </cell>
          <cell r="I821">
            <v>404417</v>
          </cell>
          <cell r="J821">
            <v>29867414</v>
          </cell>
          <cell r="K821">
            <v>5787730</v>
          </cell>
          <cell r="L821">
            <v>13452006</v>
          </cell>
          <cell r="M821">
            <v>49511567</v>
          </cell>
          <cell r="O821">
            <v>3342617</v>
          </cell>
          <cell r="P821">
            <v>12342629</v>
          </cell>
          <cell r="Q821">
            <v>4821077</v>
          </cell>
          <cell r="R821">
            <v>1010</v>
          </cell>
          <cell r="S821">
            <v>20507333</v>
          </cell>
          <cell r="U821">
            <v>17066340</v>
          </cell>
          <cell r="V821">
            <v>4546459</v>
          </cell>
          <cell r="W821">
            <v>21612799</v>
          </cell>
          <cell r="AB821">
            <v>1.772063911E-3</v>
          </cell>
          <cell r="AC821">
            <v>1.851930514E-3</v>
          </cell>
          <cell r="AD821">
            <v>3024467</v>
          </cell>
          <cell r="AF821">
            <v>6481980</v>
          </cell>
          <cell r="AG821">
            <v>6481154</v>
          </cell>
          <cell r="AH821">
            <v>826</v>
          </cell>
          <cell r="AI821">
            <v>1</v>
          </cell>
          <cell r="AK821">
            <v>13452006</v>
          </cell>
          <cell r="AL821">
            <v>-1010</v>
          </cell>
          <cell r="AM821">
            <v>4546459</v>
          </cell>
          <cell r="AN821">
            <v>4546520</v>
          </cell>
          <cell r="AO821">
            <v>4331076</v>
          </cell>
          <cell r="AP821">
            <v>2149291</v>
          </cell>
          <cell r="AQ821">
            <v>1431713</v>
          </cell>
          <cell r="AR821">
            <v>820120</v>
          </cell>
          <cell r="AS821">
            <v>172276</v>
          </cell>
        </row>
        <row r="822">
          <cell r="B822" t="str">
            <v>0798</v>
          </cell>
          <cell r="C822" t="str">
            <v>LAMESA ISD</v>
          </cell>
          <cell r="D822">
            <v>5903527</v>
          </cell>
          <cell r="E822">
            <v>5242942</v>
          </cell>
          <cell r="F822">
            <v>8059163</v>
          </cell>
          <cell r="G822">
            <v>2961259</v>
          </cell>
          <cell r="I822">
            <v>22025</v>
          </cell>
          <cell r="J822">
            <v>1626618</v>
          </cell>
          <cell r="K822">
            <v>315207</v>
          </cell>
          <cell r="L822">
            <v>209314</v>
          </cell>
          <cell r="M822">
            <v>2173164</v>
          </cell>
          <cell r="O822">
            <v>182043</v>
          </cell>
          <cell r="P822">
            <v>672195</v>
          </cell>
          <cell r="Q822">
            <v>262562</v>
          </cell>
          <cell r="R822">
            <v>770858</v>
          </cell>
          <cell r="S822">
            <v>1887658</v>
          </cell>
          <cell r="U822">
            <v>929455</v>
          </cell>
          <cell r="V822">
            <v>-88033</v>
          </cell>
          <cell r="W822">
            <v>841422</v>
          </cell>
          <cell r="AB822">
            <v>1.07254121E-4</v>
          </cell>
          <cell r="AC822">
            <v>1.00858527E-4</v>
          </cell>
          <cell r="AD822">
            <v>-242195</v>
          </cell>
          <cell r="AF822">
            <v>353017</v>
          </cell>
          <cell r="AG822">
            <v>352972</v>
          </cell>
          <cell r="AH822">
            <v>45</v>
          </cell>
          <cell r="AI822">
            <v>1</v>
          </cell>
          <cell r="AK822">
            <v>209314</v>
          </cell>
          <cell r="AL822">
            <v>-770858</v>
          </cell>
          <cell r="AM822">
            <v>-88033</v>
          </cell>
          <cell r="AN822">
            <v>-88025</v>
          </cell>
          <cell r="AO822">
            <v>-98581</v>
          </cell>
          <cell r="AP822">
            <v>-184014</v>
          </cell>
          <cell r="AQ822">
            <v>-119606</v>
          </cell>
          <cell r="AR822">
            <v>-57529</v>
          </cell>
          <cell r="AS822">
            <v>-13789</v>
          </cell>
        </row>
        <row r="823">
          <cell r="B823" t="str">
            <v>0799</v>
          </cell>
          <cell r="C823" t="str">
            <v>LAMPASAS ISD</v>
          </cell>
          <cell r="D823">
            <v>9024450</v>
          </cell>
          <cell r="E823">
            <v>8740543</v>
          </cell>
          <cell r="F823">
            <v>13435484</v>
          </cell>
          <cell r="G823">
            <v>4936734</v>
          </cell>
          <cell r="I823">
            <v>36718</v>
          </cell>
          <cell r="J823">
            <v>2711746</v>
          </cell>
          <cell r="K823">
            <v>525484</v>
          </cell>
          <cell r="L823">
            <v>804082</v>
          </cell>
          <cell r="M823">
            <v>4078030</v>
          </cell>
          <cell r="O823">
            <v>303486</v>
          </cell>
          <cell r="P823">
            <v>1120622</v>
          </cell>
          <cell r="Q823">
            <v>437719</v>
          </cell>
          <cell r="R823">
            <v>222086</v>
          </cell>
          <cell r="S823">
            <v>2083913</v>
          </cell>
          <cell r="U823">
            <v>1549500</v>
          </cell>
          <cell r="V823">
            <v>288176</v>
          </cell>
          <cell r="W823">
            <v>1837676</v>
          </cell>
          <cell r="AB823">
            <v>1.6395443099999999E-4</v>
          </cell>
          <cell r="AC823">
            <v>1.6814192400000001E-4</v>
          </cell>
          <cell r="AD823">
            <v>158576</v>
          </cell>
          <cell r="AF823">
            <v>588517</v>
          </cell>
          <cell r="AG823">
            <v>588442</v>
          </cell>
          <cell r="AH823">
            <v>75</v>
          </cell>
          <cell r="AI823">
            <v>1</v>
          </cell>
          <cell r="AK823">
            <v>804082</v>
          </cell>
          <cell r="AL823">
            <v>-222086</v>
          </cell>
          <cell r="AM823">
            <v>288176</v>
          </cell>
          <cell r="AN823">
            <v>288186</v>
          </cell>
          <cell r="AO823">
            <v>265386</v>
          </cell>
          <cell r="AP823">
            <v>38329</v>
          </cell>
          <cell r="AQ823">
            <v>-12629</v>
          </cell>
          <cell r="AR823">
            <v>-6312</v>
          </cell>
          <cell r="AS823">
            <v>9036</v>
          </cell>
        </row>
        <row r="824">
          <cell r="B824" t="str">
            <v>0800</v>
          </cell>
          <cell r="C824" t="str">
            <v>LANCASTER ISD</v>
          </cell>
          <cell r="D824">
            <v>22533421</v>
          </cell>
          <cell r="E824">
            <v>22966943</v>
          </cell>
          <cell r="F824">
            <v>35303529</v>
          </cell>
          <cell r="G824">
            <v>12971928</v>
          </cell>
          <cell r="I824">
            <v>96482</v>
          </cell>
          <cell r="J824">
            <v>7125474</v>
          </cell>
          <cell r="K824">
            <v>1380780</v>
          </cell>
          <cell r="L824">
            <v>2485380</v>
          </cell>
          <cell r="M824">
            <v>11088116</v>
          </cell>
          <cell r="O824">
            <v>797449</v>
          </cell>
          <cell r="P824">
            <v>2944583</v>
          </cell>
          <cell r="Q824">
            <v>1150165</v>
          </cell>
          <cell r="R824">
            <v>612112</v>
          </cell>
          <cell r="S824">
            <v>5504309</v>
          </cell>
          <cell r="U824">
            <v>4071519</v>
          </cell>
          <cell r="V824">
            <v>805510</v>
          </cell>
          <cell r="W824">
            <v>4877029</v>
          </cell>
          <cell r="AB824">
            <v>4.0938277500000001E-4</v>
          </cell>
          <cell r="AC824">
            <v>4.4181535700000001E-4</v>
          </cell>
          <cell r="AD824">
            <v>1228189</v>
          </cell>
          <cell r="AF824">
            <v>1546407</v>
          </cell>
          <cell r="AG824">
            <v>1546210</v>
          </cell>
          <cell r="AH824">
            <v>197</v>
          </cell>
          <cell r="AI824">
            <v>1</v>
          </cell>
          <cell r="AK824">
            <v>2485380</v>
          </cell>
          <cell r="AL824">
            <v>-612112</v>
          </cell>
          <cell r="AM824">
            <v>805510</v>
          </cell>
          <cell r="AN824">
            <v>805530</v>
          </cell>
          <cell r="AO824">
            <v>734659</v>
          </cell>
          <cell r="AP824">
            <v>68393</v>
          </cell>
          <cell r="AQ824">
            <v>64154</v>
          </cell>
          <cell r="AR824">
            <v>130583</v>
          </cell>
          <cell r="AS824">
            <v>69949</v>
          </cell>
        </row>
        <row r="825">
          <cell r="B825" t="str">
            <v>0801</v>
          </cell>
          <cell r="C825" t="str">
            <v>LANEVILLE ISD</v>
          </cell>
          <cell r="D825">
            <v>522575</v>
          </cell>
          <cell r="E825">
            <v>491966</v>
          </cell>
          <cell r="F825">
            <v>756224</v>
          </cell>
          <cell r="G825">
            <v>277867</v>
          </cell>
          <cell r="I825">
            <v>2067</v>
          </cell>
          <cell r="J825">
            <v>152632</v>
          </cell>
          <cell r="K825">
            <v>29577</v>
          </cell>
          <cell r="L825">
            <v>29913</v>
          </cell>
          <cell r="M825">
            <v>214189</v>
          </cell>
          <cell r="O825">
            <v>17082</v>
          </cell>
          <cell r="P825">
            <v>63075</v>
          </cell>
          <cell r="Q825">
            <v>24637</v>
          </cell>
          <cell r="R825">
            <v>8686</v>
          </cell>
          <cell r="S825">
            <v>113480</v>
          </cell>
          <cell r="U825">
            <v>87214</v>
          </cell>
          <cell r="V825">
            <v>12122</v>
          </cell>
          <cell r="W825">
            <v>99336</v>
          </cell>
          <cell r="AB825">
            <v>9.4940340000000006E-6</v>
          </cell>
          <cell r="AC825">
            <v>9.4639600000000001E-6</v>
          </cell>
          <cell r="AD825">
            <v>-1139</v>
          </cell>
          <cell r="AF825">
            <v>33125</v>
          </cell>
          <cell r="AG825">
            <v>33121</v>
          </cell>
          <cell r="AH825">
            <v>4</v>
          </cell>
          <cell r="AI825">
            <v>0</v>
          </cell>
          <cell r="AK825">
            <v>29913</v>
          </cell>
          <cell r="AL825">
            <v>-8686</v>
          </cell>
          <cell r="AM825">
            <v>12122</v>
          </cell>
          <cell r="AN825">
            <v>12123</v>
          </cell>
          <cell r="AO825">
            <v>10755</v>
          </cell>
          <cell r="AP825">
            <v>-1647</v>
          </cell>
          <cell r="AQ825">
            <v>-177</v>
          </cell>
          <cell r="AR825">
            <v>240</v>
          </cell>
          <cell r="AS825">
            <v>-67</v>
          </cell>
        </row>
        <row r="826">
          <cell r="B826" t="str">
            <v>0803</v>
          </cell>
          <cell r="C826" t="str">
            <v>LAREDO ISD</v>
          </cell>
          <cell r="D826">
            <v>88743863</v>
          </cell>
          <cell r="E826">
            <v>82289307</v>
          </cell>
          <cell r="F826">
            <v>126490619</v>
          </cell>
          <cell r="G826">
            <v>46477712</v>
          </cell>
          <cell r="I826">
            <v>345689</v>
          </cell>
          <cell r="J826">
            <v>25530184</v>
          </cell>
          <cell r="K826">
            <v>4947258</v>
          </cell>
          <cell r="L826">
            <v>5883045</v>
          </cell>
          <cell r="M826">
            <v>36706176</v>
          </cell>
          <cell r="O826">
            <v>2857215</v>
          </cell>
          <cell r="P826">
            <v>10550280</v>
          </cell>
          <cell r="Q826">
            <v>4120979</v>
          </cell>
          <cell r="R826">
            <v>1295674</v>
          </cell>
          <cell r="S826">
            <v>18824148</v>
          </cell>
          <cell r="U826">
            <v>14588032</v>
          </cell>
          <cell r="V826">
            <v>2480542</v>
          </cell>
          <cell r="W826">
            <v>17068574</v>
          </cell>
          <cell r="AB826">
            <v>1.6122810610000001E-3</v>
          </cell>
          <cell r="AC826">
            <v>1.5830003459999999E-3</v>
          </cell>
          <cell r="AD826">
            <v>-1108831</v>
          </cell>
          <cell r="AF826">
            <v>5540692</v>
          </cell>
          <cell r="AG826">
            <v>5539986</v>
          </cell>
          <cell r="AH826">
            <v>706</v>
          </cell>
          <cell r="AI826">
            <v>0</v>
          </cell>
          <cell r="AK826">
            <v>5883045</v>
          </cell>
          <cell r="AL826">
            <v>-1295674</v>
          </cell>
          <cell r="AM826">
            <v>2480542</v>
          </cell>
          <cell r="AN826">
            <v>2480612</v>
          </cell>
          <cell r="AO826">
            <v>2247592</v>
          </cell>
          <cell r="AP826">
            <v>35049</v>
          </cell>
          <cell r="AQ826">
            <v>-60412</v>
          </cell>
          <cell r="AR826">
            <v>-52371</v>
          </cell>
          <cell r="AS826">
            <v>-63099</v>
          </cell>
        </row>
        <row r="827">
          <cell r="B827" t="str">
            <v>0804</v>
          </cell>
          <cell r="C827" t="str">
            <v>LASARA ISD</v>
          </cell>
          <cell r="D827">
            <v>1968441</v>
          </cell>
          <cell r="E827">
            <v>1821218</v>
          </cell>
          <cell r="F827">
            <v>2799477</v>
          </cell>
          <cell r="G827">
            <v>1028640</v>
          </cell>
          <cell r="I827">
            <v>7651</v>
          </cell>
          <cell r="J827">
            <v>565031</v>
          </cell>
          <cell r="K827">
            <v>109492</v>
          </cell>
          <cell r="L827">
            <v>155814</v>
          </cell>
          <cell r="M827">
            <v>837988</v>
          </cell>
          <cell r="O827">
            <v>63236</v>
          </cell>
          <cell r="P827">
            <v>233498</v>
          </cell>
          <cell r="Q827">
            <v>91205</v>
          </cell>
          <cell r="R827">
            <v>103866</v>
          </cell>
          <cell r="S827">
            <v>491805</v>
          </cell>
          <cell r="U827">
            <v>322861</v>
          </cell>
          <cell r="V827">
            <v>49084</v>
          </cell>
          <cell r="W827">
            <v>371945</v>
          </cell>
          <cell r="AB827">
            <v>3.5762258E-5</v>
          </cell>
          <cell r="AC827">
            <v>3.5034794000000002E-5</v>
          </cell>
          <cell r="AD827">
            <v>-27548</v>
          </cell>
          <cell r="AF827">
            <v>122626</v>
          </cell>
          <cell r="AG827">
            <v>122610</v>
          </cell>
          <cell r="AH827">
            <v>16</v>
          </cell>
          <cell r="AI827">
            <v>0</v>
          </cell>
          <cell r="AK827">
            <v>155814</v>
          </cell>
          <cell r="AL827">
            <v>-103866</v>
          </cell>
          <cell r="AM827">
            <v>49084</v>
          </cell>
          <cell r="AN827">
            <v>49084</v>
          </cell>
          <cell r="AO827">
            <v>41582</v>
          </cell>
          <cell r="AP827">
            <v>-24605</v>
          </cell>
          <cell r="AQ827">
            <v>-9375</v>
          </cell>
          <cell r="AR827">
            <v>-3168</v>
          </cell>
          <cell r="AS827">
            <v>-1570</v>
          </cell>
        </row>
        <row r="828">
          <cell r="B828" t="str">
            <v>1677</v>
          </cell>
          <cell r="C828" t="str">
            <v>LATEXO ISD</v>
          </cell>
          <cell r="D828">
            <v>1254176</v>
          </cell>
          <cell r="E828">
            <v>1213393</v>
          </cell>
          <cell r="F828">
            <v>1865161</v>
          </cell>
          <cell r="G828">
            <v>685335</v>
          </cell>
          <cell r="I828">
            <v>5097</v>
          </cell>
          <cell r="J828">
            <v>376454</v>
          </cell>
          <cell r="K828">
            <v>72950</v>
          </cell>
          <cell r="L828">
            <v>127195</v>
          </cell>
          <cell r="M828">
            <v>581696</v>
          </cell>
          <cell r="O828">
            <v>42131</v>
          </cell>
          <cell r="P828">
            <v>155569</v>
          </cell>
          <cell r="Q828">
            <v>60766</v>
          </cell>
          <cell r="R828">
            <v>93666</v>
          </cell>
          <cell r="S828">
            <v>352132</v>
          </cell>
          <cell r="U828">
            <v>215107</v>
          </cell>
          <cell r="V828">
            <v>36401</v>
          </cell>
          <cell r="W828">
            <v>251508</v>
          </cell>
          <cell r="AB828">
            <v>2.2785623E-5</v>
          </cell>
          <cell r="AC828">
            <v>2.3342052999999999E-5</v>
          </cell>
          <cell r="AD828">
            <v>21071</v>
          </cell>
          <cell r="AF828">
            <v>81700</v>
          </cell>
          <cell r="AG828">
            <v>81690</v>
          </cell>
          <cell r="AH828">
            <v>10</v>
          </cell>
          <cell r="AI828">
            <v>2</v>
          </cell>
          <cell r="AK828">
            <v>127195</v>
          </cell>
          <cell r="AL828">
            <v>-93666</v>
          </cell>
          <cell r="AM828">
            <v>36401</v>
          </cell>
          <cell r="AN828">
            <v>36401</v>
          </cell>
          <cell r="AO828">
            <v>30834</v>
          </cell>
          <cell r="AP828">
            <v>-19575</v>
          </cell>
          <cell r="AQ828">
            <v>-12390</v>
          </cell>
          <cell r="AR828">
            <v>-2940</v>
          </cell>
          <cell r="AS828">
            <v>1199</v>
          </cell>
        </row>
        <row r="829">
          <cell r="B829" t="str">
            <v>1361</v>
          </cell>
          <cell r="C829" t="str">
            <v>LAZBUDDIE ISD</v>
          </cell>
          <cell r="D829">
            <v>579173</v>
          </cell>
          <cell r="E829">
            <v>535512</v>
          </cell>
          <cell r="F829">
            <v>823159</v>
          </cell>
          <cell r="G829">
            <v>302462</v>
          </cell>
          <cell r="I829">
            <v>2250</v>
          </cell>
          <cell r="J829">
            <v>166142</v>
          </cell>
          <cell r="K829">
            <v>32195</v>
          </cell>
          <cell r="L829">
            <v>115630</v>
          </cell>
          <cell r="M829">
            <v>316217</v>
          </cell>
          <cell r="O829">
            <v>18594</v>
          </cell>
          <cell r="P829">
            <v>68658</v>
          </cell>
          <cell r="Q829">
            <v>26818</v>
          </cell>
          <cell r="R829">
            <v>57876</v>
          </cell>
          <cell r="S829">
            <v>171946</v>
          </cell>
          <cell r="U829">
            <v>94934</v>
          </cell>
          <cell r="V829">
            <v>30168</v>
          </cell>
          <cell r="W829">
            <v>125102</v>
          </cell>
          <cell r="AB829">
            <v>1.052231E-5</v>
          </cell>
          <cell r="AC829">
            <v>1.0301645E-5</v>
          </cell>
          <cell r="AD829">
            <v>-8356</v>
          </cell>
          <cell r="AF829">
            <v>36057</v>
          </cell>
          <cell r="AG829">
            <v>36052</v>
          </cell>
          <cell r="AH829">
            <v>5</v>
          </cell>
          <cell r="AI829">
            <v>-1</v>
          </cell>
          <cell r="AK829">
            <v>115630</v>
          </cell>
          <cell r="AL829">
            <v>-57876</v>
          </cell>
          <cell r="AM829">
            <v>30168</v>
          </cell>
          <cell r="AN829">
            <v>30166</v>
          </cell>
          <cell r="AO829">
            <v>28118</v>
          </cell>
          <cell r="AP829">
            <v>8022</v>
          </cell>
          <cell r="AQ829">
            <v>386</v>
          </cell>
          <cell r="AR829">
            <v>-8464</v>
          </cell>
          <cell r="AS829">
            <v>-474</v>
          </cell>
        </row>
        <row r="830">
          <cell r="B830" t="str">
            <v>0811</v>
          </cell>
          <cell r="C830" t="str">
            <v>LEAKEY ISD</v>
          </cell>
          <cell r="D830">
            <v>878425</v>
          </cell>
          <cell r="E830">
            <v>780700</v>
          </cell>
          <cell r="F830">
            <v>1200050</v>
          </cell>
          <cell r="G830">
            <v>440946</v>
          </cell>
          <cell r="I830">
            <v>3280</v>
          </cell>
          <cell r="J830">
            <v>242212</v>
          </cell>
          <cell r="K830">
            <v>46936</v>
          </cell>
          <cell r="L830">
            <v>95722</v>
          </cell>
          <cell r="M830">
            <v>388150</v>
          </cell>
          <cell r="O830">
            <v>27107</v>
          </cell>
          <cell r="P830">
            <v>100093</v>
          </cell>
          <cell r="Q830">
            <v>39097</v>
          </cell>
          <cell r="R830">
            <v>51118</v>
          </cell>
          <cell r="S830">
            <v>217415</v>
          </cell>
          <cell r="U830">
            <v>138400</v>
          </cell>
          <cell r="V830">
            <v>29595</v>
          </cell>
          <cell r="W830">
            <v>167995</v>
          </cell>
          <cell r="AB830">
            <v>1.5959049000000002E-5</v>
          </cell>
          <cell r="AC830">
            <v>1.5018339999999999E-5</v>
          </cell>
          <cell r="AD830">
            <v>-35624</v>
          </cell>
          <cell r="AF830">
            <v>52566</v>
          </cell>
          <cell r="AG830">
            <v>52559</v>
          </cell>
          <cell r="AH830">
            <v>7</v>
          </cell>
          <cell r="AI830">
            <v>-2</v>
          </cell>
          <cell r="AK830">
            <v>95722</v>
          </cell>
          <cell r="AL830">
            <v>-51118</v>
          </cell>
          <cell r="AM830">
            <v>29595</v>
          </cell>
          <cell r="AN830">
            <v>29597</v>
          </cell>
          <cell r="AO830">
            <v>27566</v>
          </cell>
          <cell r="AP830">
            <v>4170</v>
          </cell>
          <cell r="AQ830">
            <v>-9378</v>
          </cell>
          <cell r="AR830">
            <v>-5320</v>
          </cell>
          <cell r="AS830">
            <v>-2031</v>
          </cell>
        </row>
        <row r="831">
          <cell r="B831" t="str">
            <v>1622</v>
          </cell>
          <cell r="C831" t="str">
            <v>LEANDER ISD</v>
          </cell>
          <cell r="D831">
            <v>106413139</v>
          </cell>
          <cell r="E831">
            <v>99360186</v>
          </cell>
          <cell r="F831">
            <v>152731039</v>
          </cell>
          <cell r="G831">
            <v>56119493</v>
          </cell>
          <cell r="I831">
            <v>417402</v>
          </cell>
          <cell r="J831">
            <v>30826409</v>
          </cell>
          <cell r="K831">
            <v>5973565</v>
          </cell>
          <cell r="L831">
            <v>10996376</v>
          </cell>
          <cell r="M831">
            <v>48213752</v>
          </cell>
          <cell r="O831">
            <v>3449943</v>
          </cell>
          <cell r="P831">
            <v>12738931</v>
          </cell>
          <cell r="Q831">
            <v>4975874</v>
          </cell>
          <cell r="R831">
            <v>699346</v>
          </cell>
          <cell r="S831">
            <v>21864094</v>
          </cell>
          <cell r="U831">
            <v>17614313</v>
          </cell>
          <cell r="V831">
            <v>4273982</v>
          </cell>
          <cell r="W831">
            <v>21888295</v>
          </cell>
          <cell r="AB831">
            <v>1.933292997E-3</v>
          </cell>
          <cell r="AC831">
            <v>1.911393038E-3</v>
          </cell>
          <cell r="AD831">
            <v>-829329</v>
          </cell>
          <cell r="AF831">
            <v>6690106</v>
          </cell>
          <cell r="AG831">
            <v>6689253</v>
          </cell>
          <cell r="AH831">
            <v>853</v>
          </cell>
          <cell r="AI831">
            <v>-1</v>
          </cell>
          <cell r="AK831">
            <v>10996376</v>
          </cell>
          <cell r="AL831">
            <v>-699346</v>
          </cell>
          <cell r="AM831">
            <v>4273982</v>
          </cell>
          <cell r="AN831">
            <v>4274054</v>
          </cell>
          <cell r="AO831">
            <v>3973852</v>
          </cell>
          <cell r="AP831">
            <v>1116672</v>
          </cell>
          <cell r="AQ831">
            <v>786584</v>
          </cell>
          <cell r="AR831">
            <v>193043</v>
          </cell>
          <cell r="AS831">
            <v>-47175</v>
          </cell>
        </row>
        <row r="832">
          <cell r="B832" t="str">
            <v>1997</v>
          </cell>
          <cell r="C832" t="str">
            <v>LEARY ISD</v>
          </cell>
          <cell r="D832">
            <v>358072</v>
          </cell>
          <cell r="E832">
            <v>312853</v>
          </cell>
          <cell r="F832">
            <v>480901</v>
          </cell>
          <cell r="G832">
            <v>176702</v>
          </cell>
          <cell r="I832">
            <v>1314</v>
          </cell>
          <cell r="J832">
            <v>97062</v>
          </cell>
          <cell r="K832">
            <v>18809</v>
          </cell>
          <cell r="L832">
            <v>35505</v>
          </cell>
          <cell r="M832">
            <v>152690</v>
          </cell>
          <cell r="O832">
            <v>10863</v>
          </cell>
          <cell r="P832">
            <v>40111</v>
          </cell>
          <cell r="Q832">
            <v>15667</v>
          </cell>
          <cell r="R832">
            <v>15544</v>
          </cell>
          <cell r="S832">
            <v>82185</v>
          </cell>
          <cell r="U832">
            <v>55462</v>
          </cell>
          <cell r="V832">
            <v>12783</v>
          </cell>
          <cell r="W832">
            <v>68245</v>
          </cell>
          <cell r="AB832">
            <v>6.5053859999999996E-6</v>
          </cell>
          <cell r="AC832">
            <v>6.0183639999999997E-6</v>
          </cell>
          <cell r="AD832">
            <v>-18443</v>
          </cell>
          <cell r="AF832">
            <v>21065</v>
          </cell>
          <cell r="AG832">
            <v>21062</v>
          </cell>
          <cell r="AH832">
            <v>3</v>
          </cell>
          <cell r="AI832">
            <v>0</v>
          </cell>
          <cell r="AK832">
            <v>35505</v>
          </cell>
          <cell r="AL832">
            <v>-15544</v>
          </cell>
          <cell r="AM832">
            <v>12783</v>
          </cell>
          <cell r="AN832">
            <v>12785</v>
          </cell>
          <cell r="AO832">
            <v>11752</v>
          </cell>
          <cell r="AP832">
            <v>1178</v>
          </cell>
          <cell r="AQ832">
            <v>-2073</v>
          </cell>
          <cell r="AR832">
            <v>-2629</v>
          </cell>
          <cell r="AS832">
            <v>-1052</v>
          </cell>
        </row>
        <row r="833">
          <cell r="B833" t="str">
            <v>0814</v>
          </cell>
          <cell r="C833" t="str">
            <v>LEFORS ISD</v>
          </cell>
          <cell r="D833">
            <v>551430</v>
          </cell>
          <cell r="E833">
            <v>452267</v>
          </cell>
          <cell r="F833">
            <v>695201</v>
          </cell>
          <cell r="G833">
            <v>255445</v>
          </cell>
          <cell r="I833">
            <v>1900</v>
          </cell>
          <cell r="J833">
            <v>140316</v>
          </cell>
          <cell r="K833">
            <v>27190</v>
          </cell>
          <cell r="L833">
            <v>49921</v>
          </cell>
          <cell r="M833">
            <v>219327</v>
          </cell>
          <cell r="O833">
            <v>15703</v>
          </cell>
          <cell r="P833">
            <v>57985</v>
          </cell>
          <cell r="Q833">
            <v>22649</v>
          </cell>
          <cell r="R833">
            <v>57207</v>
          </cell>
          <cell r="S833">
            <v>153544</v>
          </cell>
          <cell r="U833">
            <v>80177</v>
          </cell>
          <cell r="V833">
            <v>12702</v>
          </cell>
          <cell r="W833">
            <v>92879</v>
          </cell>
          <cell r="AB833">
            <v>1.0018265E-5</v>
          </cell>
          <cell r="AC833">
            <v>8.7002720000000004E-6</v>
          </cell>
          <cell r="AD833">
            <v>-49911</v>
          </cell>
          <cell r="AF833">
            <v>30452</v>
          </cell>
          <cell r="AG833">
            <v>30448</v>
          </cell>
          <cell r="AH833">
            <v>4</v>
          </cell>
          <cell r="AI833">
            <v>-2</v>
          </cell>
          <cell r="AK833">
            <v>49921</v>
          </cell>
          <cell r="AL833">
            <v>-57207</v>
          </cell>
          <cell r="AM833">
            <v>12702</v>
          </cell>
          <cell r="AN833">
            <v>12700</v>
          </cell>
          <cell r="AO833">
            <v>10773</v>
          </cell>
          <cell r="AP833">
            <v>-8219</v>
          </cell>
          <cell r="AQ833">
            <v>-10964</v>
          </cell>
          <cell r="AR833">
            <v>-8731</v>
          </cell>
          <cell r="AS833">
            <v>-2845</v>
          </cell>
        </row>
        <row r="834">
          <cell r="B834" t="str">
            <v>0815</v>
          </cell>
          <cell r="C834" t="str">
            <v>LEGGETT ISD</v>
          </cell>
          <cell r="D834">
            <v>459767</v>
          </cell>
          <cell r="E834">
            <v>444322</v>
          </cell>
          <cell r="F834">
            <v>682987</v>
          </cell>
          <cell r="G834">
            <v>250957</v>
          </cell>
          <cell r="I834">
            <v>1867</v>
          </cell>
          <cell r="J834">
            <v>137850</v>
          </cell>
          <cell r="K834">
            <v>26713</v>
          </cell>
          <cell r="L834">
            <v>14275</v>
          </cell>
          <cell r="M834">
            <v>180705</v>
          </cell>
          <cell r="O834">
            <v>15428</v>
          </cell>
          <cell r="P834">
            <v>56966</v>
          </cell>
          <cell r="Q834">
            <v>22251</v>
          </cell>
          <cell r="R834">
            <v>28069</v>
          </cell>
          <cell r="S834">
            <v>122714</v>
          </cell>
          <cell r="U834">
            <v>78768</v>
          </cell>
          <cell r="V834">
            <v>-8273</v>
          </cell>
          <cell r="W834">
            <v>70495</v>
          </cell>
          <cell r="AB834">
            <v>8.3529570000000002E-6</v>
          </cell>
          <cell r="AC834">
            <v>8.5474200000000002E-6</v>
          </cell>
          <cell r="AD834">
            <v>7364</v>
          </cell>
          <cell r="AF834">
            <v>29917</v>
          </cell>
          <cell r="AG834">
            <v>29913</v>
          </cell>
          <cell r="AH834">
            <v>4</v>
          </cell>
          <cell r="AI834">
            <v>0</v>
          </cell>
          <cell r="AK834">
            <v>14275</v>
          </cell>
          <cell r="AL834">
            <v>-28069</v>
          </cell>
          <cell r="AM834">
            <v>-8273</v>
          </cell>
          <cell r="AN834">
            <v>-8274</v>
          </cell>
          <cell r="AO834">
            <v>-7337</v>
          </cell>
          <cell r="AP834">
            <v>1192</v>
          </cell>
          <cell r="AQ834">
            <v>439</v>
          </cell>
          <cell r="AR834">
            <v>-234</v>
          </cell>
          <cell r="AS834">
            <v>420</v>
          </cell>
        </row>
        <row r="835">
          <cell r="B835" t="str">
            <v>0756</v>
          </cell>
          <cell r="C835" t="str">
            <v>LEON ISD</v>
          </cell>
          <cell r="D835">
            <v>2293672</v>
          </cell>
          <cell r="E835">
            <v>2074011</v>
          </cell>
          <cell r="F835">
            <v>3188056</v>
          </cell>
          <cell r="G835">
            <v>1171419</v>
          </cell>
          <cell r="I835">
            <v>8713</v>
          </cell>
          <cell r="J835">
            <v>643460</v>
          </cell>
          <cell r="K835">
            <v>124690</v>
          </cell>
          <cell r="L835">
            <v>160588</v>
          </cell>
          <cell r="M835">
            <v>937451</v>
          </cell>
          <cell r="O835">
            <v>72013</v>
          </cell>
          <cell r="P835">
            <v>265908</v>
          </cell>
          <cell r="Q835">
            <v>103865</v>
          </cell>
          <cell r="R835">
            <v>295216</v>
          </cell>
          <cell r="S835">
            <v>737002</v>
          </cell>
          <cell r="U835">
            <v>367675</v>
          </cell>
          <cell r="V835">
            <v>16158</v>
          </cell>
          <cell r="W835">
            <v>383833</v>
          </cell>
          <cell r="AB835">
            <v>4.1670983000000002E-5</v>
          </cell>
          <cell r="AC835">
            <v>3.9897768999999998E-5</v>
          </cell>
          <cell r="AD835">
            <v>-67150</v>
          </cell>
          <cell r="AF835">
            <v>139647</v>
          </cell>
          <cell r="AG835">
            <v>139629</v>
          </cell>
          <cell r="AH835">
            <v>18</v>
          </cell>
          <cell r="AI835">
            <v>1</v>
          </cell>
          <cell r="AK835">
            <v>160588</v>
          </cell>
          <cell r="AL835">
            <v>-295216</v>
          </cell>
          <cell r="AM835">
            <v>16158</v>
          </cell>
          <cell r="AN835">
            <v>16159</v>
          </cell>
          <cell r="AO835">
            <v>9605</v>
          </cell>
          <cell r="AP835">
            <v>-54293</v>
          </cell>
          <cell r="AQ835">
            <v>-61448</v>
          </cell>
          <cell r="AR835">
            <v>-40826</v>
          </cell>
          <cell r="AS835">
            <v>-3825</v>
          </cell>
        </row>
        <row r="836">
          <cell r="B836" t="str">
            <v>0817</v>
          </cell>
          <cell r="C836" t="str">
            <v>LEONARD ISD</v>
          </cell>
          <cell r="D836">
            <v>2207581</v>
          </cell>
          <cell r="E836">
            <v>2326566</v>
          </cell>
          <cell r="F836">
            <v>3576270</v>
          </cell>
          <cell r="G836">
            <v>1314064</v>
          </cell>
          <cell r="I836">
            <v>9774</v>
          </cell>
          <cell r="J836">
            <v>721815</v>
          </cell>
          <cell r="K836">
            <v>139874</v>
          </cell>
          <cell r="L836">
            <v>360559</v>
          </cell>
          <cell r="M836">
            <v>1232022</v>
          </cell>
          <cell r="O836">
            <v>80782</v>
          </cell>
          <cell r="P836">
            <v>298288</v>
          </cell>
          <cell r="Q836">
            <v>116512</v>
          </cell>
          <cell r="R836">
            <v>21</v>
          </cell>
          <cell r="S836">
            <v>495603</v>
          </cell>
          <cell r="U836">
            <v>412447</v>
          </cell>
          <cell r="V836">
            <v>119313</v>
          </cell>
          <cell r="W836">
            <v>531760</v>
          </cell>
          <cell r="AB836">
            <v>4.0106900000000001E-5</v>
          </cell>
          <cell r="AC836">
            <v>4.4756173000000003E-5</v>
          </cell>
          <cell r="AD836">
            <v>176063</v>
          </cell>
          <cell r="AF836">
            <v>156652</v>
          </cell>
          <cell r="AG836">
            <v>156632</v>
          </cell>
          <cell r="AH836">
            <v>20</v>
          </cell>
          <cell r="AI836">
            <v>-1</v>
          </cell>
          <cell r="AK836">
            <v>360559</v>
          </cell>
          <cell r="AL836">
            <v>-21</v>
          </cell>
          <cell r="AM836">
            <v>119313</v>
          </cell>
          <cell r="AN836">
            <v>119316</v>
          </cell>
          <cell r="AO836">
            <v>112753</v>
          </cell>
          <cell r="AP836">
            <v>49157</v>
          </cell>
          <cell r="AQ836">
            <v>38846</v>
          </cell>
          <cell r="AR836">
            <v>30440</v>
          </cell>
          <cell r="AS836">
            <v>10026</v>
          </cell>
        </row>
        <row r="837">
          <cell r="B837" t="str">
            <v>0819</v>
          </cell>
          <cell r="C837" t="str">
            <v>LEVELLAND ISD</v>
          </cell>
          <cell r="D837">
            <v>9080150</v>
          </cell>
          <cell r="E837">
            <v>8842916</v>
          </cell>
          <cell r="F837">
            <v>13592847</v>
          </cell>
          <cell r="G837">
            <v>4994556</v>
          </cell>
          <cell r="I837">
            <v>37148</v>
          </cell>
          <cell r="J837">
            <v>2743507</v>
          </cell>
          <cell r="K837">
            <v>531639</v>
          </cell>
          <cell r="L837">
            <v>734217</v>
          </cell>
          <cell r="M837">
            <v>4046511</v>
          </cell>
          <cell r="O837">
            <v>307040</v>
          </cell>
          <cell r="P837">
            <v>1133747</v>
          </cell>
          <cell r="Q837">
            <v>442846</v>
          </cell>
          <cell r="R837">
            <v>249573</v>
          </cell>
          <cell r="S837">
            <v>2133206</v>
          </cell>
          <cell r="U837">
            <v>1567649</v>
          </cell>
          <cell r="V837">
            <v>211017</v>
          </cell>
          <cell r="W837">
            <v>1778666</v>
          </cell>
          <cell r="AB837">
            <v>1.6496638000000001E-4</v>
          </cell>
          <cell r="AC837">
            <v>1.70111285E-4</v>
          </cell>
          <cell r="AD837">
            <v>194832</v>
          </cell>
          <cell r="AF837">
            <v>595410</v>
          </cell>
          <cell r="AG837">
            <v>595334</v>
          </cell>
          <cell r="AH837">
            <v>76</v>
          </cell>
          <cell r="AI837">
            <v>0</v>
          </cell>
          <cell r="AK837">
            <v>734217</v>
          </cell>
          <cell r="AL837">
            <v>-249573</v>
          </cell>
          <cell r="AM837">
            <v>211017</v>
          </cell>
          <cell r="AN837">
            <v>211026</v>
          </cell>
          <cell r="AO837">
            <v>187382</v>
          </cell>
          <cell r="AP837">
            <v>-16131</v>
          </cell>
          <cell r="AQ837">
            <v>46012</v>
          </cell>
          <cell r="AR837">
            <v>45257</v>
          </cell>
          <cell r="AS837">
            <v>11098</v>
          </cell>
        </row>
        <row r="838">
          <cell r="B838" t="str">
            <v>0820</v>
          </cell>
          <cell r="C838" t="str">
            <v>LEVERETTS CHAPEL ISD</v>
          </cell>
          <cell r="D838">
            <v>863540</v>
          </cell>
          <cell r="E838">
            <v>780760</v>
          </cell>
          <cell r="F838">
            <v>1200141</v>
          </cell>
          <cell r="G838">
            <v>440980</v>
          </cell>
          <cell r="I838">
            <v>3280</v>
          </cell>
          <cell r="J838">
            <v>242230</v>
          </cell>
          <cell r="K838">
            <v>46940</v>
          </cell>
          <cell r="L838">
            <v>69195</v>
          </cell>
          <cell r="M838">
            <v>361645</v>
          </cell>
          <cell r="O838">
            <v>27109</v>
          </cell>
          <cell r="P838">
            <v>100101</v>
          </cell>
          <cell r="Q838">
            <v>39100</v>
          </cell>
          <cell r="R838">
            <v>30272</v>
          </cell>
          <cell r="S838">
            <v>196582</v>
          </cell>
          <cell r="U838">
            <v>138411</v>
          </cell>
          <cell r="V838">
            <v>23390</v>
          </cell>
          <cell r="W838">
            <v>161801</v>
          </cell>
          <cell r="AB838">
            <v>1.5688622000000001E-5</v>
          </cell>
          <cell r="AC838">
            <v>1.5019482999999999E-5</v>
          </cell>
          <cell r="AD838">
            <v>-25340</v>
          </cell>
          <cell r="AF838">
            <v>52570</v>
          </cell>
          <cell r="AG838">
            <v>52563</v>
          </cell>
          <cell r="AH838">
            <v>7</v>
          </cell>
          <cell r="AI838">
            <v>0</v>
          </cell>
          <cell r="AK838">
            <v>69195</v>
          </cell>
          <cell r="AL838">
            <v>-30272</v>
          </cell>
          <cell r="AM838">
            <v>23390</v>
          </cell>
          <cell r="AN838">
            <v>23389</v>
          </cell>
          <cell r="AO838">
            <v>20980</v>
          </cell>
          <cell r="AP838">
            <v>-1631</v>
          </cell>
          <cell r="AQ838">
            <v>-1308</v>
          </cell>
          <cell r="AR838">
            <v>-1066</v>
          </cell>
          <cell r="AS838">
            <v>-1441</v>
          </cell>
        </row>
        <row r="839">
          <cell r="B839" t="str">
            <v>0821</v>
          </cell>
          <cell r="C839" t="str">
            <v>LEWISVILLE ISD</v>
          </cell>
          <cell r="D839">
            <v>171946208</v>
          </cell>
          <cell r="E839">
            <v>159467259</v>
          </cell>
          <cell r="F839">
            <v>245124343</v>
          </cell>
          <cell r="G839">
            <v>90068488</v>
          </cell>
          <cell r="I839">
            <v>669905</v>
          </cell>
          <cell r="J839">
            <v>49474575</v>
          </cell>
          <cell r="K839">
            <v>9587220</v>
          </cell>
          <cell r="L839">
            <v>9391678</v>
          </cell>
          <cell r="M839">
            <v>69123378</v>
          </cell>
          <cell r="O839">
            <v>5536956</v>
          </cell>
          <cell r="P839">
            <v>20445235</v>
          </cell>
          <cell r="Q839">
            <v>7985985</v>
          </cell>
          <cell r="R839">
            <v>1795240</v>
          </cell>
          <cell r="S839">
            <v>35763416</v>
          </cell>
          <cell r="U839">
            <v>28269937</v>
          </cell>
          <cell r="V839">
            <v>4363792</v>
          </cell>
          <cell r="W839">
            <v>32633729</v>
          </cell>
          <cell r="AB839">
            <v>3.1238849260000002E-3</v>
          </cell>
          <cell r="AC839">
            <v>3.0676735070000001E-3</v>
          </cell>
          <cell r="AD839">
            <v>-2128669</v>
          </cell>
          <cell r="AF839">
            <v>10737227</v>
          </cell>
          <cell r="AG839">
            <v>10735858</v>
          </cell>
          <cell r="AH839">
            <v>1369</v>
          </cell>
          <cell r="AI839">
            <v>0</v>
          </cell>
          <cell r="AK839">
            <v>9391678</v>
          </cell>
          <cell r="AL839">
            <v>-1795240</v>
          </cell>
          <cell r="AM839">
            <v>4363792</v>
          </cell>
          <cell r="AN839">
            <v>4363936</v>
          </cell>
          <cell r="AO839">
            <v>3941662</v>
          </cell>
          <cell r="AP839">
            <v>-53809</v>
          </cell>
          <cell r="AQ839">
            <v>-232382</v>
          </cell>
          <cell r="AR839">
            <v>-301829</v>
          </cell>
          <cell r="AS839">
            <v>-121140</v>
          </cell>
        </row>
        <row r="840">
          <cell r="B840" t="str">
            <v>0822</v>
          </cell>
          <cell r="C840" t="str">
            <v>LEXINGTON ISD</v>
          </cell>
          <cell r="D840">
            <v>2571993</v>
          </cell>
          <cell r="E840">
            <v>2828958</v>
          </cell>
          <cell r="F840">
            <v>4348519</v>
          </cell>
          <cell r="G840">
            <v>1597820</v>
          </cell>
          <cell r="I840">
            <v>11884</v>
          </cell>
          <cell r="J840">
            <v>877682</v>
          </cell>
          <cell r="K840">
            <v>170078</v>
          </cell>
          <cell r="L840">
            <v>439308</v>
          </cell>
          <cell r="M840">
            <v>1498952</v>
          </cell>
          <cell r="O840">
            <v>98226</v>
          </cell>
          <cell r="P840">
            <v>362700</v>
          </cell>
          <cell r="Q840">
            <v>141672</v>
          </cell>
          <cell r="R840">
            <v>23111</v>
          </cell>
          <cell r="S840">
            <v>625709</v>
          </cell>
          <cell r="U840">
            <v>501510</v>
          </cell>
          <cell r="V840">
            <v>123274</v>
          </cell>
          <cell r="W840">
            <v>624784</v>
          </cell>
          <cell r="AB840">
            <v>4.6727463000000002E-5</v>
          </cell>
          <cell r="AC840">
            <v>5.4420696999999997E-5</v>
          </cell>
          <cell r="AD840">
            <v>291335</v>
          </cell>
          <cell r="AF840">
            <v>190479</v>
          </cell>
          <cell r="AG840">
            <v>190455</v>
          </cell>
          <cell r="AH840">
            <v>24</v>
          </cell>
          <cell r="AI840">
            <v>1</v>
          </cell>
          <cell r="AK840">
            <v>439308</v>
          </cell>
          <cell r="AL840">
            <v>-23111</v>
          </cell>
          <cell r="AM840">
            <v>123274</v>
          </cell>
          <cell r="AN840">
            <v>123278</v>
          </cell>
          <cell r="AO840">
            <v>116180</v>
          </cell>
          <cell r="AP840">
            <v>51084</v>
          </cell>
          <cell r="AQ840">
            <v>55664</v>
          </cell>
          <cell r="AR840">
            <v>53401</v>
          </cell>
          <cell r="AS840">
            <v>16590</v>
          </cell>
        </row>
        <row r="841">
          <cell r="B841" t="str">
            <v>1862</v>
          </cell>
          <cell r="C841" t="str">
            <v>LIBERTY EYLAU ISD</v>
          </cell>
          <cell r="D841">
            <v>8449917</v>
          </cell>
          <cell r="E841">
            <v>7828048</v>
          </cell>
          <cell r="F841">
            <v>12032846</v>
          </cell>
          <cell r="G841">
            <v>4421349</v>
          </cell>
          <cell r="I841">
            <v>32885</v>
          </cell>
          <cell r="J841">
            <v>2428645</v>
          </cell>
          <cell r="K841">
            <v>470625</v>
          </cell>
          <cell r="L841">
            <v>370842</v>
          </cell>
          <cell r="M841">
            <v>3302997</v>
          </cell>
          <cell r="O841">
            <v>271802</v>
          </cell>
          <cell r="P841">
            <v>1003631</v>
          </cell>
          <cell r="Q841">
            <v>392022</v>
          </cell>
          <cell r="R841">
            <v>379128</v>
          </cell>
          <cell r="S841">
            <v>2046583</v>
          </cell>
          <cell r="U841">
            <v>1387736</v>
          </cell>
          <cell r="V841">
            <v>95541</v>
          </cell>
          <cell r="W841">
            <v>1483277</v>
          </cell>
          <cell r="AB841">
            <v>1.53516426E-4</v>
          </cell>
          <cell r="AC841">
            <v>1.5058824300000001E-4</v>
          </cell>
          <cell r="AD841">
            <v>-110887</v>
          </cell>
          <cell r="AF841">
            <v>527077</v>
          </cell>
          <cell r="AG841">
            <v>527010</v>
          </cell>
          <cell r="AH841">
            <v>67</v>
          </cell>
          <cell r="AI841">
            <v>-1</v>
          </cell>
          <cell r="AK841">
            <v>370842</v>
          </cell>
          <cell r="AL841">
            <v>-379128</v>
          </cell>
          <cell r="AM841">
            <v>95541</v>
          </cell>
          <cell r="AN841">
            <v>95549</v>
          </cell>
          <cell r="AO841">
            <v>76767</v>
          </cell>
          <cell r="AP841">
            <v>-88658</v>
          </cell>
          <cell r="AQ841">
            <v>-50720</v>
          </cell>
          <cell r="AR841">
            <v>-34911</v>
          </cell>
          <cell r="AS841">
            <v>-6313</v>
          </cell>
        </row>
        <row r="842">
          <cell r="B842" t="str">
            <v>0823</v>
          </cell>
          <cell r="C842" t="str">
            <v>LIBERTY HILL ISD</v>
          </cell>
          <cell r="D842">
            <v>10255833</v>
          </cell>
          <cell r="E842">
            <v>10597093</v>
          </cell>
          <cell r="F842">
            <v>16289272</v>
          </cell>
          <cell r="G842">
            <v>5985330</v>
          </cell>
          <cell r="I842">
            <v>44517</v>
          </cell>
          <cell r="J842">
            <v>3287739</v>
          </cell>
          <cell r="K842">
            <v>637100</v>
          </cell>
          <cell r="L842">
            <v>2060549</v>
          </cell>
          <cell r="M842">
            <v>6029905</v>
          </cell>
          <cell r="O842">
            <v>367948</v>
          </cell>
          <cell r="P842">
            <v>1358649</v>
          </cell>
          <cell r="Q842">
            <v>530693</v>
          </cell>
          <cell r="R842">
            <v>83</v>
          </cell>
          <cell r="S842">
            <v>2257373</v>
          </cell>
          <cell r="U842">
            <v>1878625</v>
          </cell>
          <cell r="V842">
            <v>637338</v>
          </cell>
          <cell r="W842">
            <v>2515963</v>
          </cell>
          <cell r="AB842">
            <v>1.86325954E-4</v>
          </cell>
          <cell r="AC842">
            <v>2.03856409E-4</v>
          </cell>
          <cell r="AD842">
            <v>663860</v>
          </cell>
          <cell r="AF842">
            <v>713522</v>
          </cell>
          <cell r="AG842">
            <v>713431</v>
          </cell>
          <cell r="AH842">
            <v>91</v>
          </cell>
          <cell r="AI842">
            <v>-1</v>
          </cell>
          <cell r="AK842">
            <v>2060549</v>
          </cell>
          <cell r="AL842">
            <v>-83</v>
          </cell>
          <cell r="AM842">
            <v>637338</v>
          </cell>
          <cell r="AN842">
            <v>637342</v>
          </cell>
          <cell r="AO842">
            <v>610525</v>
          </cell>
          <cell r="AP842">
            <v>340085</v>
          </cell>
          <cell r="AQ842">
            <v>257385</v>
          </cell>
          <cell r="AR842">
            <v>177321</v>
          </cell>
          <cell r="AS842">
            <v>37808</v>
          </cell>
        </row>
        <row r="843">
          <cell r="B843" t="str">
            <v>0824</v>
          </cell>
          <cell r="C843" t="str">
            <v>LIBERTY ISD</v>
          </cell>
          <cell r="D843">
            <v>9256286</v>
          </cell>
          <cell r="E843">
            <v>8689482</v>
          </cell>
          <cell r="F843">
            <v>13356997</v>
          </cell>
          <cell r="G843">
            <v>4907895</v>
          </cell>
          <cell r="I843">
            <v>36504</v>
          </cell>
          <cell r="J843">
            <v>2695904</v>
          </cell>
          <cell r="K843">
            <v>522414</v>
          </cell>
          <cell r="L843">
            <v>1015882</v>
          </cell>
          <cell r="M843">
            <v>4270704</v>
          </cell>
          <cell r="O843">
            <v>301713</v>
          </cell>
          <cell r="P843">
            <v>1114075</v>
          </cell>
          <cell r="Q843">
            <v>435162</v>
          </cell>
          <cell r="R843">
            <v>32167</v>
          </cell>
          <cell r="S843">
            <v>1883117</v>
          </cell>
          <cell r="U843">
            <v>1540449</v>
          </cell>
          <cell r="V843">
            <v>360055</v>
          </cell>
          <cell r="W843">
            <v>1900504</v>
          </cell>
          <cell r="AB843">
            <v>1.6816638299999999E-4</v>
          </cell>
          <cell r="AC843">
            <v>1.67159672E-4</v>
          </cell>
          <cell r="AD843">
            <v>-38123</v>
          </cell>
          <cell r="AF843">
            <v>585079</v>
          </cell>
          <cell r="AG843">
            <v>585004</v>
          </cell>
          <cell r="AH843">
            <v>75</v>
          </cell>
          <cell r="AI843">
            <v>-1</v>
          </cell>
          <cell r="AK843">
            <v>1015882</v>
          </cell>
          <cell r="AL843">
            <v>-32167</v>
          </cell>
          <cell r="AM843">
            <v>360055</v>
          </cell>
          <cell r="AN843">
            <v>360064</v>
          </cell>
          <cell r="AO843">
            <v>339157</v>
          </cell>
          <cell r="AP843">
            <v>135149</v>
          </cell>
          <cell r="AQ843">
            <v>99675</v>
          </cell>
          <cell r="AR843">
            <v>51839</v>
          </cell>
          <cell r="AS843">
            <v>-2169</v>
          </cell>
        </row>
        <row r="844">
          <cell r="B844" t="str">
            <v>0825</v>
          </cell>
          <cell r="C844" t="str">
            <v>LINDALE ISD</v>
          </cell>
          <cell r="D844">
            <v>9926436</v>
          </cell>
          <cell r="E844">
            <v>9510045</v>
          </cell>
          <cell r="F844">
            <v>14618320</v>
          </cell>
          <cell r="G844">
            <v>5371356</v>
          </cell>
          <cell r="I844">
            <v>39951</v>
          </cell>
          <cell r="J844">
            <v>2950483</v>
          </cell>
          <cell r="K844">
            <v>571747</v>
          </cell>
          <cell r="L844">
            <v>1180188</v>
          </cell>
          <cell r="M844">
            <v>4742369</v>
          </cell>
          <cell r="O844">
            <v>330204</v>
          </cell>
          <cell r="P844">
            <v>1219279</v>
          </cell>
          <cell r="Q844">
            <v>476255</v>
          </cell>
          <cell r="R844">
            <v>100</v>
          </cell>
          <cell r="S844">
            <v>2025838</v>
          </cell>
          <cell r="U844">
            <v>1685916</v>
          </cell>
          <cell r="V844">
            <v>444034</v>
          </cell>
          <cell r="W844">
            <v>2129950</v>
          </cell>
          <cell r="AB844">
            <v>1.80341533E-4</v>
          </cell>
          <cell r="AC844">
            <v>1.8294484300000001E-4</v>
          </cell>
          <cell r="AD844">
            <v>98585</v>
          </cell>
          <cell r="AF844">
            <v>640329</v>
          </cell>
          <cell r="AG844">
            <v>640247</v>
          </cell>
          <cell r="AH844">
            <v>82</v>
          </cell>
          <cell r="AI844">
            <v>-3</v>
          </cell>
          <cell r="AK844">
            <v>1180188</v>
          </cell>
          <cell r="AL844">
            <v>-100</v>
          </cell>
          <cell r="AM844">
            <v>444034</v>
          </cell>
          <cell r="AN844">
            <v>444038</v>
          </cell>
          <cell r="AO844">
            <v>417786</v>
          </cell>
          <cell r="AP844">
            <v>161570</v>
          </cell>
          <cell r="AQ844">
            <v>107469</v>
          </cell>
          <cell r="AR844">
            <v>43609</v>
          </cell>
          <cell r="AS844">
            <v>5616</v>
          </cell>
        </row>
        <row r="845">
          <cell r="B845" t="str">
            <v>0826</v>
          </cell>
          <cell r="C845" t="str">
            <v>LINDEN KILDARE CONS ISD</v>
          </cell>
          <cell r="D845">
            <v>2021282</v>
          </cell>
          <cell r="E845">
            <v>1726449</v>
          </cell>
          <cell r="F845">
            <v>2653802</v>
          </cell>
          <cell r="G845">
            <v>975113</v>
          </cell>
          <cell r="I845">
            <v>7253</v>
          </cell>
          <cell r="J845">
            <v>535629</v>
          </cell>
          <cell r="K845">
            <v>103795</v>
          </cell>
          <cell r="L845">
            <v>254218</v>
          </cell>
          <cell r="M845">
            <v>900895</v>
          </cell>
          <cell r="O845">
            <v>59945</v>
          </cell>
          <cell r="P845">
            <v>221347</v>
          </cell>
          <cell r="Q845">
            <v>86459</v>
          </cell>
          <cell r="R845">
            <v>263293</v>
          </cell>
          <cell r="S845">
            <v>631044</v>
          </cell>
          <cell r="U845">
            <v>306060</v>
          </cell>
          <cell r="V845">
            <v>54746</v>
          </cell>
          <cell r="W845">
            <v>360806</v>
          </cell>
          <cell r="AB845">
            <v>3.6722259E-5</v>
          </cell>
          <cell r="AC845">
            <v>3.3211713000000001E-5</v>
          </cell>
          <cell r="AD845">
            <v>-132941</v>
          </cell>
          <cell r="AF845">
            <v>116245</v>
          </cell>
          <cell r="AG845">
            <v>116230</v>
          </cell>
          <cell r="AH845">
            <v>15</v>
          </cell>
          <cell r="AI845">
            <v>1</v>
          </cell>
          <cell r="AK845">
            <v>254218</v>
          </cell>
          <cell r="AL845">
            <v>-263293</v>
          </cell>
          <cell r="AM845">
            <v>54746</v>
          </cell>
          <cell r="AN845">
            <v>54747</v>
          </cell>
          <cell r="AO845">
            <v>47907</v>
          </cell>
          <cell r="AP845">
            <v>-20729</v>
          </cell>
          <cell r="AQ845">
            <v>-41253</v>
          </cell>
          <cell r="AR845">
            <v>-42180</v>
          </cell>
          <cell r="AS845">
            <v>-7567</v>
          </cell>
        </row>
        <row r="846">
          <cell r="B846" t="str">
            <v>1742</v>
          </cell>
          <cell r="C846" t="str">
            <v>LINDSAY ISD</v>
          </cell>
          <cell r="D846">
            <v>1110980</v>
          </cell>
          <cell r="E846">
            <v>1273365</v>
          </cell>
          <cell r="F846">
            <v>1957346</v>
          </cell>
          <cell r="G846">
            <v>719207</v>
          </cell>
          <cell r="I846">
            <v>5349</v>
          </cell>
          <cell r="J846">
            <v>395060</v>
          </cell>
          <cell r="K846">
            <v>76555</v>
          </cell>
          <cell r="L846">
            <v>226558</v>
          </cell>
          <cell r="M846">
            <v>703522</v>
          </cell>
          <cell r="O846">
            <v>44213</v>
          </cell>
          <cell r="P846">
            <v>163258</v>
          </cell>
          <cell r="Q846">
            <v>63769</v>
          </cell>
          <cell r="R846">
            <v>29635</v>
          </cell>
          <cell r="S846">
            <v>300875</v>
          </cell>
          <cell r="U846">
            <v>225739</v>
          </cell>
          <cell r="V846">
            <v>57682</v>
          </cell>
          <cell r="W846">
            <v>283421</v>
          </cell>
          <cell r="AB846">
            <v>2.0184062000000002E-5</v>
          </cell>
          <cell r="AC846">
            <v>2.4495728E-5</v>
          </cell>
          <cell r="AD846">
            <v>163278</v>
          </cell>
          <cell r="AF846">
            <v>85738</v>
          </cell>
          <cell r="AG846">
            <v>85727</v>
          </cell>
          <cell r="AH846">
            <v>11</v>
          </cell>
          <cell r="AI846">
            <v>1</v>
          </cell>
          <cell r="AK846">
            <v>226558</v>
          </cell>
          <cell r="AL846">
            <v>-29635</v>
          </cell>
          <cell r="AM846">
            <v>57682</v>
          </cell>
          <cell r="AN846">
            <v>57682</v>
          </cell>
          <cell r="AO846">
            <v>53976</v>
          </cell>
          <cell r="AP846">
            <v>20968</v>
          </cell>
          <cell r="AQ846">
            <v>27086</v>
          </cell>
          <cell r="AR846">
            <v>27911</v>
          </cell>
          <cell r="AS846">
            <v>9300</v>
          </cell>
        </row>
        <row r="847">
          <cell r="B847" t="str">
            <v>1927</v>
          </cell>
          <cell r="C847" t="str">
            <v>LINGLEVILLE ISD</v>
          </cell>
          <cell r="D847">
            <v>734428</v>
          </cell>
          <cell r="E847">
            <v>768314</v>
          </cell>
          <cell r="F847">
            <v>1181010</v>
          </cell>
          <cell r="G847">
            <v>433950</v>
          </cell>
          <cell r="I847">
            <v>3228</v>
          </cell>
          <cell r="J847">
            <v>238369</v>
          </cell>
          <cell r="K847">
            <v>46191</v>
          </cell>
          <cell r="L847">
            <v>130037</v>
          </cell>
          <cell r="M847">
            <v>417825</v>
          </cell>
          <cell r="O847">
            <v>26677</v>
          </cell>
          <cell r="P847">
            <v>98505</v>
          </cell>
          <cell r="Q847">
            <v>38477</v>
          </cell>
          <cell r="R847">
            <v>42370</v>
          </cell>
          <cell r="S847">
            <v>206029</v>
          </cell>
          <cell r="U847">
            <v>136205</v>
          </cell>
          <cell r="V847">
            <v>35872</v>
          </cell>
          <cell r="W847">
            <v>172077</v>
          </cell>
          <cell r="AB847">
            <v>1.3342943E-5</v>
          </cell>
          <cell r="AC847">
            <v>1.4780062E-5</v>
          </cell>
          <cell r="AD847">
            <v>54422</v>
          </cell>
          <cell r="AF847">
            <v>51732</v>
          </cell>
          <cell r="AG847">
            <v>51725</v>
          </cell>
          <cell r="AH847">
            <v>7</v>
          </cell>
          <cell r="AI847">
            <v>0</v>
          </cell>
          <cell r="AK847">
            <v>130037</v>
          </cell>
          <cell r="AL847">
            <v>-42370</v>
          </cell>
          <cell r="AM847">
            <v>35872</v>
          </cell>
          <cell r="AN847">
            <v>35875</v>
          </cell>
          <cell r="AO847">
            <v>33766</v>
          </cell>
          <cell r="AP847">
            <v>11251</v>
          </cell>
          <cell r="AQ847">
            <v>1081</v>
          </cell>
          <cell r="AR847">
            <v>2595</v>
          </cell>
          <cell r="AS847">
            <v>3099</v>
          </cell>
        </row>
        <row r="848">
          <cell r="B848" t="str">
            <v>0827</v>
          </cell>
          <cell r="C848" t="str">
            <v>LIPAN ISD</v>
          </cell>
          <cell r="D848">
            <v>927148</v>
          </cell>
          <cell r="E848">
            <v>1011245</v>
          </cell>
          <cell r="F848">
            <v>1554430</v>
          </cell>
          <cell r="G848">
            <v>571160</v>
          </cell>
          <cell r="I848">
            <v>4248</v>
          </cell>
          <cell r="J848">
            <v>313738</v>
          </cell>
          <cell r="K848">
            <v>60796</v>
          </cell>
          <cell r="L848">
            <v>169559</v>
          </cell>
          <cell r="M848">
            <v>548341</v>
          </cell>
          <cell r="O848">
            <v>35112</v>
          </cell>
          <cell r="P848">
            <v>129651</v>
          </cell>
          <cell r="Q848">
            <v>50642</v>
          </cell>
          <cell r="R848">
            <v>143899</v>
          </cell>
          <cell r="S848">
            <v>359304</v>
          </cell>
          <cell r="U848">
            <v>179271</v>
          </cell>
          <cell r="V848">
            <v>19164</v>
          </cell>
          <cell r="W848">
            <v>198435</v>
          </cell>
          <cell r="AB848">
            <v>1.6844245E-5</v>
          </cell>
          <cell r="AC848">
            <v>1.9453330000000001E-5</v>
          </cell>
          <cell r="AD848">
            <v>98803</v>
          </cell>
          <cell r="AF848">
            <v>68089</v>
          </cell>
          <cell r="AG848">
            <v>68080</v>
          </cell>
          <cell r="AH848">
            <v>9</v>
          </cell>
          <cell r="AI848">
            <v>0</v>
          </cell>
          <cell r="AK848">
            <v>169559</v>
          </cell>
          <cell r="AL848">
            <v>-143899</v>
          </cell>
          <cell r="AM848">
            <v>19164</v>
          </cell>
          <cell r="AN848">
            <v>19167</v>
          </cell>
          <cell r="AO848">
            <v>16146</v>
          </cell>
          <cell r="AP848">
            <v>-14273</v>
          </cell>
          <cell r="AQ848">
            <v>-13546</v>
          </cell>
          <cell r="AR848">
            <v>12540</v>
          </cell>
          <cell r="AS848">
            <v>5626</v>
          </cell>
        </row>
        <row r="849">
          <cell r="B849" t="str">
            <v>1493</v>
          </cell>
          <cell r="C849" t="str">
            <v>LITTLE CYPRESS-MAURICEVILLE CISD</v>
          </cell>
          <cell r="D849">
            <v>8787565</v>
          </cell>
          <cell r="E849">
            <v>7833142</v>
          </cell>
          <cell r="F849">
            <v>12040677</v>
          </cell>
          <cell r="G849">
            <v>4424226</v>
          </cell>
          <cell r="I849">
            <v>32906</v>
          </cell>
          <cell r="J849">
            <v>2430225</v>
          </cell>
          <cell r="K849">
            <v>470931</v>
          </cell>
          <cell r="L849">
            <v>838738</v>
          </cell>
          <cell r="M849">
            <v>3772800</v>
          </cell>
          <cell r="O849">
            <v>271979</v>
          </cell>
          <cell r="P849">
            <v>1004284</v>
          </cell>
          <cell r="Q849">
            <v>392277</v>
          </cell>
          <cell r="R849">
            <v>288137</v>
          </cell>
          <cell r="S849">
            <v>1956677</v>
          </cell>
          <cell r="U849">
            <v>1388639</v>
          </cell>
          <cell r="V849">
            <v>344655</v>
          </cell>
          <cell r="W849">
            <v>1733294</v>
          </cell>
          <cell r="AB849">
            <v>1.59650754E-4</v>
          </cell>
          <cell r="AC849">
            <v>1.5068623999999999E-4</v>
          </cell>
          <cell r="AD849">
            <v>-339477</v>
          </cell>
          <cell r="AF849">
            <v>527420</v>
          </cell>
          <cell r="AG849">
            <v>527353</v>
          </cell>
          <cell r="AH849">
            <v>67</v>
          </cell>
          <cell r="AI849">
            <v>-1</v>
          </cell>
          <cell r="AK849">
            <v>838738</v>
          </cell>
          <cell r="AL849">
            <v>-288137</v>
          </cell>
          <cell r="AM849">
            <v>344655</v>
          </cell>
          <cell r="AN849">
            <v>344657</v>
          </cell>
          <cell r="AO849">
            <v>312423</v>
          </cell>
          <cell r="AP849">
            <v>-286</v>
          </cell>
          <cell r="AQ849">
            <v>-41525</v>
          </cell>
          <cell r="AR849">
            <v>-45339</v>
          </cell>
          <cell r="AS849">
            <v>-19329</v>
          </cell>
        </row>
        <row r="850">
          <cell r="B850" t="str">
            <v>1883</v>
          </cell>
          <cell r="C850" t="str">
            <v>LITTLE ELM ISD</v>
          </cell>
          <cell r="D850">
            <v>22533699</v>
          </cell>
          <cell r="E850">
            <v>20329470</v>
          </cell>
          <cell r="F850">
            <v>31249348</v>
          </cell>
          <cell r="G850">
            <v>11482260</v>
          </cell>
          <cell r="I850">
            <v>85402</v>
          </cell>
          <cell r="J850">
            <v>6307200</v>
          </cell>
          <cell r="K850">
            <v>1222214</v>
          </cell>
          <cell r="L850">
            <v>1709169</v>
          </cell>
          <cell r="M850">
            <v>9323985</v>
          </cell>
          <cell r="O850">
            <v>705871</v>
          </cell>
          <cell r="P850">
            <v>2606433</v>
          </cell>
          <cell r="Q850">
            <v>1018083</v>
          </cell>
          <cell r="R850">
            <v>584519</v>
          </cell>
          <cell r="S850">
            <v>4914906</v>
          </cell>
          <cell r="U850">
            <v>3603955</v>
          </cell>
          <cell r="V850">
            <v>612216</v>
          </cell>
          <cell r="W850">
            <v>4216171</v>
          </cell>
          <cell r="AB850">
            <v>4.0938782200000001E-4</v>
          </cell>
          <cell r="AC850">
            <v>3.9107824699999999E-4</v>
          </cell>
          <cell r="AD850">
            <v>-693365</v>
          </cell>
          <cell r="AF850">
            <v>1368821</v>
          </cell>
          <cell r="AG850">
            <v>1368647</v>
          </cell>
          <cell r="AH850">
            <v>174</v>
          </cell>
          <cell r="AI850">
            <v>1</v>
          </cell>
          <cell r="AK850">
            <v>1709169</v>
          </cell>
          <cell r="AL850">
            <v>-584519</v>
          </cell>
          <cell r="AM850">
            <v>612216</v>
          </cell>
          <cell r="AN850">
            <v>612232</v>
          </cell>
          <cell r="AO850">
            <v>564537</v>
          </cell>
          <cell r="AP850">
            <v>85089</v>
          </cell>
          <cell r="AQ850">
            <v>-31819</v>
          </cell>
          <cell r="AR850">
            <v>-65917</v>
          </cell>
          <cell r="AS850">
            <v>-39472</v>
          </cell>
        </row>
        <row r="851">
          <cell r="B851" t="str">
            <v>0828</v>
          </cell>
          <cell r="C851" t="str">
            <v>LITTLEFIELD ISD</v>
          </cell>
          <cell r="D851">
            <v>4226053</v>
          </cell>
          <cell r="E851">
            <v>3800608</v>
          </cell>
          <cell r="F851">
            <v>5842087</v>
          </cell>
          <cell r="G851">
            <v>2146616</v>
          </cell>
          <cell r="I851">
            <v>15966</v>
          </cell>
          <cell r="J851">
            <v>1179135</v>
          </cell>
          <cell r="K851">
            <v>228494</v>
          </cell>
          <cell r="L851">
            <v>254072</v>
          </cell>
          <cell r="M851">
            <v>1677667</v>
          </cell>
          <cell r="O851">
            <v>131963</v>
          </cell>
          <cell r="P851">
            <v>487274</v>
          </cell>
          <cell r="Q851">
            <v>190331</v>
          </cell>
          <cell r="R851">
            <v>252629</v>
          </cell>
          <cell r="S851">
            <v>1062197</v>
          </cell>
          <cell r="U851">
            <v>673762</v>
          </cell>
          <cell r="V851">
            <v>68960</v>
          </cell>
          <cell r="W851">
            <v>742722</v>
          </cell>
          <cell r="AB851">
            <v>7.6778102000000001E-5</v>
          </cell>
          <cell r="AC851">
            <v>7.3112339999999997E-5</v>
          </cell>
          <cell r="AD851">
            <v>-138819</v>
          </cell>
          <cell r="AF851">
            <v>255902</v>
          </cell>
          <cell r="AG851">
            <v>255869</v>
          </cell>
          <cell r="AH851">
            <v>33</v>
          </cell>
          <cell r="AI851">
            <v>-1</v>
          </cell>
          <cell r="AK851">
            <v>254072</v>
          </cell>
          <cell r="AL851">
            <v>-252629</v>
          </cell>
          <cell r="AM851">
            <v>68960</v>
          </cell>
          <cell r="AN851">
            <v>68965</v>
          </cell>
          <cell r="AO851">
            <v>58925</v>
          </cell>
          <cell r="AP851">
            <v>-35843</v>
          </cell>
          <cell r="AQ851">
            <v>-41800</v>
          </cell>
          <cell r="AR851">
            <v>-40901</v>
          </cell>
          <cell r="AS851">
            <v>-7903</v>
          </cell>
        </row>
        <row r="852">
          <cell r="B852" t="str">
            <v>0829</v>
          </cell>
          <cell r="C852" t="str">
            <v>LIVINGSTON ISD</v>
          </cell>
          <cell r="D852">
            <v>11323530</v>
          </cell>
          <cell r="E852">
            <v>10288666</v>
          </cell>
          <cell r="F852">
            <v>15815174</v>
          </cell>
          <cell r="G852">
            <v>5811127</v>
          </cell>
          <cell r="I852">
            <v>43222</v>
          </cell>
          <cell r="J852">
            <v>3192049</v>
          </cell>
          <cell r="K852">
            <v>618558</v>
          </cell>
          <cell r="L852">
            <v>612126</v>
          </cell>
          <cell r="M852">
            <v>4465955</v>
          </cell>
          <cell r="O852">
            <v>357239</v>
          </cell>
          <cell r="P852">
            <v>1319106</v>
          </cell>
          <cell r="Q852">
            <v>515248</v>
          </cell>
          <cell r="R852">
            <v>518739</v>
          </cell>
          <cell r="S852">
            <v>2710332</v>
          </cell>
          <cell r="U852">
            <v>1823948</v>
          </cell>
          <cell r="V852">
            <v>205447</v>
          </cell>
          <cell r="W852">
            <v>2029395</v>
          </cell>
          <cell r="AB852">
            <v>2.05723671E-4</v>
          </cell>
          <cell r="AC852">
            <v>1.9792318399999999E-4</v>
          </cell>
          <cell r="AD852">
            <v>-295396</v>
          </cell>
          <cell r="AF852">
            <v>692755</v>
          </cell>
          <cell r="AG852">
            <v>692667</v>
          </cell>
          <cell r="AH852">
            <v>88</v>
          </cell>
          <cell r="AI852">
            <v>0</v>
          </cell>
          <cell r="AK852">
            <v>612126</v>
          </cell>
          <cell r="AL852">
            <v>-518739</v>
          </cell>
          <cell r="AM852">
            <v>205447</v>
          </cell>
          <cell r="AN852">
            <v>205457</v>
          </cell>
          <cell r="AO852">
            <v>174384</v>
          </cell>
          <cell r="AP852">
            <v>-110764</v>
          </cell>
          <cell r="AQ852">
            <v>-89823</v>
          </cell>
          <cell r="AR852">
            <v>-69049</v>
          </cell>
          <cell r="AS852">
            <v>-16818</v>
          </cell>
        </row>
        <row r="853">
          <cell r="B853" t="str">
            <v>0830</v>
          </cell>
          <cell r="C853" t="str">
            <v>LLANO ISD</v>
          </cell>
          <cell r="D853">
            <v>6502536</v>
          </cell>
          <cell r="E853">
            <v>6094708</v>
          </cell>
          <cell r="F853">
            <v>9368451</v>
          </cell>
          <cell r="G853">
            <v>3442344</v>
          </cell>
          <cell r="I853">
            <v>25603</v>
          </cell>
          <cell r="J853">
            <v>1890878</v>
          </cell>
          <cell r="K853">
            <v>366416</v>
          </cell>
          <cell r="L853">
            <v>381908</v>
          </cell>
          <cell r="M853">
            <v>2664805</v>
          </cell>
          <cell r="O853">
            <v>211618</v>
          </cell>
          <cell r="P853">
            <v>781400</v>
          </cell>
          <cell r="Q853">
            <v>305218</v>
          </cell>
          <cell r="R853">
            <v>54468</v>
          </cell>
          <cell r="S853">
            <v>1352704</v>
          </cell>
          <cell r="U853">
            <v>1080454</v>
          </cell>
          <cell r="V853">
            <v>160146</v>
          </cell>
          <cell r="W853">
            <v>1240600</v>
          </cell>
          <cell r="AB853">
            <v>1.18136802E-4</v>
          </cell>
          <cell r="AC853">
            <v>1.17243963E-4</v>
          </cell>
          <cell r="AD853">
            <v>-33811</v>
          </cell>
          <cell r="AF853">
            <v>410368</v>
          </cell>
          <cell r="AG853">
            <v>410316</v>
          </cell>
          <cell r="AH853">
            <v>52</v>
          </cell>
          <cell r="AI853">
            <v>0</v>
          </cell>
          <cell r="AK853">
            <v>381908</v>
          </cell>
          <cell r="AL853">
            <v>-54468</v>
          </cell>
          <cell r="AM853">
            <v>160146</v>
          </cell>
          <cell r="AN853">
            <v>160153</v>
          </cell>
          <cell r="AO853">
            <v>145249</v>
          </cell>
          <cell r="AP853">
            <v>6566</v>
          </cell>
          <cell r="AQ853">
            <v>10320</v>
          </cell>
          <cell r="AR853">
            <v>7075</v>
          </cell>
          <cell r="AS853">
            <v>-1923</v>
          </cell>
        </row>
        <row r="854">
          <cell r="B854" t="str">
            <v>0831</v>
          </cell>
          <cell r="C854" t="str">
            <v>LOCKHART ISD</v>
          </cell>
          <cell r="D854">
            <v>17538416</v>
          </cell>
          <cell r="E854">
            <v>16624983</v>
          </cell>
          <cell r="F854">
            <v>25555014</v>
          </cell>
          <cell r="G854">
            <v>9389934</v>
          </cell>
          <cell r="I854">
            <v>69840</v>
          </cell>
          <cell r="J854">
            <v>5157886</v>
          </cell>
          <cell r="K854">
            <v>999499</v>
          </cell>
          <cell r="L854">
            <v>1535680</v>
          </cell>
          <cell r="M854">
            <v>7762905</v>
          </cell>
          <cell r="O854">
            <v>577246</v>
          </cell>
          <cell r="P854">
            <v>2131483</v>
          </cell>
          <cell r="Q854">
            <v>832565</v>
          </cell>
          <cell r="R854">
            <v>220</v>
          </cell>
          <cell r="S854">
            <v>3541514</v>
          </cell>
          <cell r="U854">
            <v>2947233</v>
          </cell>
          <cell r="V854">
            <v>563975</v>
          </cell>
          <cell r="W854">
            <v>3511208</v>
          </cell>
          <cell r="AB854">
            <v>3.1863449400000002E-4</v>
          </cell>
          <cell r="AC854">
            <v>3.1981498699999998E-4</v>
          </cell>
          <cell r="AD854">
            <v>44704</v>
          </cell>
          <cell r="AF854">
            <v>1119391</v>
          </cell>
          <cell r="AG854">
            <v>1119248</v>
          </cell>
          <cell r="AH854">
            <v>143</v>
          </cell>
          <cell r="AI854">
            <v>1</v>
          </cell>
          <cell r="AK854">
            <v>1535680</v>
          </cell>
          <cell r="AL854">
            <v>-220</v>
          </cell>
          <cell r="AM854">
            <v>563975</v>
          </cell>
          <cell r="AN854">
            <v>563988</v>
          </cell>
          <cell r="AO854">
            <v>528615</v>
          </cell>
          <cell r="AP854">
            <v>188792</v>
          </cell>
          <cell r="AQ854">
            <v>154944</v>
          </cell>
          <cell r="AR854">
            <v>96567</v>
          </cell>
          <cell r="AS854">
            <v>2554</v>
          </cell>
        </row>
        <row r="855">
          <cell r="B855" t="str">
            <v>0832</v>
          </cell>
          <cell r="C855" t="str">
            <v>LOCKNEY ISD</v>
          </cell>
          <cell r="D855">
            <v>1452206</v>
          </cell>
          <cell r="E855">
            <v>1493186</v>
          </cell>
          <cell r="F855">
            <v>2295244</v>
          </cell>
          <cell r="G855">
            <v>843364</v>
          </cell>
          <cell r="I855">
            <v>6273</v>
          </cell>
          <cell r="J855">
            <v>463260</v>
          </cell>
          <cell r="K855">
            <v>89771</v>
          </cell>
          <cell r="L855">
            <v>228205</v>
          </cell>
          <cell r="M855">
            <v>787509</v>
          </cell>
          <cell r="O855">
            <v>51846</v>
          </cell>
          <cell r="P855">
            <v>191441</v>
          </cell>
          <cell r="Q855">
            <v>74777</v>
          </cell>
          <cell r="R855">
            <v>36577</v>
          </cell>
          <cell r="S855">
            <v>354641</v>
          </cell>
          <cell r="U855">
            <v>264708</v>
          </cell>
          <cell r="V855">
            <v>83133</v>
          </cell>
          <cell r="W855">
            <v>347841</v>
          </cell>
          <cell r="AB855">
            <v>2.6383399999999999E-5</v>
          </cell>
          <cell r="AC855">
            <v>2.8724438999999999E-5</v>
          </cell>
          <cell r="AD855">
            <v>88653</v>
          </cell>
          <cell r="AF855">
            <v>100539</v>
          </cell>
          <cell r="AG855">
            <v>100526</v>
          </cell>
          <cell r="AH855">
            <v>13</v>
          </cell>
          <cell r="AI855">
            <v>-1</v>
          </cell>
          <cell r="AK855">
            <v>228205</v>
          </cell>
          <cell r="AL855">
            <v>-36577</v>
          </cell>
          <cell r="AM855">
            <v>83133</v>
          </cell>
          <cell r="AN855">
            <v>83136</v>
          </cell>
          <cell r="AO855">
            <v>76232</v>
          </cell>
          <cell r="AP855">
            <v>10977</v>
          </cell>
          <cell r="AQ855">
            <v>7441</v>
          </cell>
          <cell r="AR855">
            <v>8793</v>
          </cell>
          <cell r="AS855">
            <v>5049</v>
          </cell>
        </row>
        <row r="856">
          <cell r="B856" t="str">
            <v>1963</v>
          </cell>
          <cell r="C856" t="str">
            <v>LOHN ISD</v>
          </cell>
          <cell r="D856">
            <v>397727</v>
          </cell>
          <cell r="E856">
            <v>417974</v>
          </cell>
          <cell r="F856">
            <v>642488</v>
          </cell>
          <cell r="G856">
            <v>236076</v>
          </cell>
          <cell r="I856">
            <v>1756</v>
          </cell>
          <cell r="J856">
            <v>129676</v>
          </cell>
          <cell r="K856">
            <v>25129</v>
          </cell>
          <cell r="L856">
            <v>90957</v>
          </cell>
          <cell r="M856">
            <v>247518</v>
          </cell>
          <cell r="O856">
            <v>14513</v>
          </cell>
          <cell r="P856">
            <v>53588</v>
          </cell>
          <cell r="Q856">
            <v>20932</v>
          </cell>
          <cell r="R856">
            <v>18875</v>
          </cell>
          <cell r="S856">
            <v>107908</v>
          </cell>
          <cell r="U856">
            <v>74097</v>
          </cell>
          <cell r="V856">
            <v>27899</v>
          </cell>
          <cell r="W856">
            <v>101996</v>
          </cell>
          <cell r="AB856">
            <v>7.2258320000000004E-6</v>
          </cell>
          <cell r="AC856">
            <v>8.0405799999999992E-6</v>
          </cell>
          <cell r="AD856">
            <v>30854</v>
          </cell>
          <cell r="AF856">
            <v>28143</v>
          </cell>
          <cell r="AG856">
            <v>28139</v>
          </cell>
          <cell r="AH856">
            <v>4</v>
          </cell>
          <cell r="AI856">
            <v>0</v>
          </cell>
          <cell r="AK856">
            <v>90957</v>
          </cell>
          <cell r="AL856">
            <v>-18875</v>
          </cell>
          <cell r="AM856">
            <v>27899</v>
          </cell>
          <cell r="AN856">
            <v>27896</v>
          </cell>
          <cell r="AO856">
            <v>25890</v>
          </cell>
          <cell r="AP856">
            <v>7421</v>
          </cell>
          <cell r="AQ856">
            <v>6514</v>
          </cell>
          <cell r="AR856">
            <v>2603</v>
          </cell>
          <cell r="AS856">
            <v>1758</v>
          </cell>
        </row>
        <row r="857">
          <cell r="B857" t="str">
            <v>0833</v>
          </cell>
          <cell r="C857" t="str">
            <v>LOMETA ISD</v>
          </cell>
          <cell r="D857">
            <v>897623</v>
          </cell>
          <cell r="E857">
            <v>1111703</v>
          </cell>
          <cell r="F857">
            <v>1708848</v>
          </cell>
          <cell r="G857">
            <v>627899</v>
          </cell>
          <cell r="I857">
            <v>4670</v>
          </cell>
          <cell r="J857">
            <v>344905</v>
          </cell>
          <cell r="K857">
            <v>66836</v>
          </cell>
          <cell r="L857">
            <v>255332</v>
          </cell>
          <cell r="M857">
            <v>671743</v>
          </cell>
          <cell r="O857">
            <v>38600</v>
          </cell>
          <cell r="P857">
            <v>142531</v>
          </cell>
          <cell r="Q857">
            <v>55673</v>
          </cell>
          <cell r="R857">
            <v>15435</v>
          </cell>
          <cell r="S857">
            <v>252239</v>
          </cell>
          <cell r="U857">
            <v>197080</v>
          </cell>
          <cell r="V857">
            <v>65616</v>
          </cell>
          <cell r="W857">
            <v>262696</v>
          </cell>
          <cell r="AB857">
            <v>1.6307844E-5</v>
          </cell>
          <cell r="AC857">
            <v>2.1385835E-5</v>
          </cell>
          <cell r="AD857">
            <v>192298</v>
          </cell>
          <cell r="AF857">
            <v>74853</v>
          </cell>
          <cell r="AG857">
            <v>74843</v>
          </cell>
          <cell r="AH857">
            <v>10</v>
          </cell>
          <cell r="AI857">
            <v>-1</v>
          </cell>
          <cell r="AK857">
            <v>255332</v>
          </cell>
          <cell r="AL857">
            <v>-15435</v>
          </cell>
          <cell r="AM857">
            <v>65616</v>
          </cell>
          <cell r="AN857">
            <v>65617</v>
          </cell>
          <cell r="AO857">
            <v>62326</v>
          </cell>
          <cell r="AP857">
            <v>32908</v>
          </cell>
          <cell r="AQ857">
            <v>36123</v>
          </cell>
          <cell r="AR857">
            <v>31972</v>
          </cell>
          <cell r="AS857">
            <v>10951</v>
          </cell>
        </row>
        <row r="858">
          <cell r="B858" t="str">
            <v>0834</v>
          </cell>
          <cell r="C858" t="str">
            <v>LONDON ISD</v>
          </cell>
          <cell r="D858">
            <v>2463125</v>
          </cell>
          <cell r="E858">
            <v>2478440</v>
          </cell>
          <cell r="F858">
            <v>3809723</v>
          </cell>
          <cell r="G858">
            <v>1399845</v>
          </cell>
          <cell r="I858">
            <v>10412</v>
          </cell>
          <cell r="J858">
            <v>768934</v>
          </cell>
          <cell r="K858">
            <v>149005</v>
          </cell>
          <cell r="L858">
            <v>376303</v>
          </cell>
          <cell r="M858">
            <v>1304654</v>
          </cell>
          <cell r="O858">
            <v>86055</v>
          </cell>
          <cell r="P858">
            <v>317760</v>
          </cell>
          <cell r="Q858">
            <v>124118</v>
          </cell>
          <cell r="R858">
            <v>23</v>
          </cell>
          <cell r="S858">
            <v>527956</v>
          </cell>
          <cell r="U858">
            <v>439371</v>
          </cell>
          <cell r="V858">
            <v>130185</v>
          </cell>
          <cell r="W858">
            <v>569556</v>
          </cell>
          <cell r="AB858">
            <v>4.4749575999999997E-5</v>
          </cell>
          <cell r="AC858">
            <v>4.7677786999999997E-5</v>
          </cell>
          <cell r="AD858">
            <v>110888</v>
          </cell>
          <cell r="AF858">
            <v>166878</v>
          </cell>
          <cell r="AG858">
            <v>166857</v>
          </cell>
          <cell r="AH858">
            <v>21</v>
          </cell>
          <cell r="AI858">
            <v>0</v>
          </cell>
          <cell r="AK858">
            <v>376303</v>
          </cell>
          <cell r="AL858">
            <v>-23</v>
          </cell>
          <cell r="AM858">
            <v>130185</v>
          </cell>
          <cell r="AN858">
            <v>130186</v>
          </cell>
          <cell r="AO858">
            <v>122611</v>
          </cell>
          <cell r="AP858">
            <v>50143</v>
          </cell>
          <cell r="AQ858">
            <v>40785</v>
          </cell>
          <cell r="AR858">
            <v>26238</v>
          </cell>
          <cell r="AS858">
            <v>6317</v>
          </cell>
        </row>
        <row r="859">
          <cell r="B859" t="str">
            <v>0836</v>
          </cell>
          <cell r="C859" t="str">
            <v>LONE OAK ISD</v>
          </cell>
          <cell r="D859">
            <v>2457260</v>
          </cell>
          <cell r="E859">
            <v>2409409</v>
          </cell>
          <cell r="F859">
            <v>3703612</v>
          </cell>
          <cell r="G859">
            <v>1360855</v>
          </cell>
          <cell r="I859">
            <v>10122</v>
          </cell>
          <cell r="J859">
            <v>747517</v>
          </cell>
          <cell r="K859">
            <v>144854</v>
          </cell>
          <cell r="L859">
            <v>248994</v>
          </cell>
          <cell r="M859">
            <v>1151487</v>
          </cell>
          <cell r="O859">
            <v>83659</v>
          </cell>
          <cell r="P859">
            <v>308909</v>
          </cell>
          <cell r="Q859">
            <v>120661</v>
          </cell>
          <cell r="R859">
            <v>54781</v>
          </cell>
          <cell r="S859">
            <v>568010</v>
          </cell>
          <cell r="U859">
            <v>427134</v>
          </cell>
          <cell r="V859">
            <v>90574</v>
          </cell>
          <cell r="W859">
            <v>517708</v>
          </cell>
          <cell r="AB859">
            <v>4.4643008000000001E-5</v>
          </cell>
          <cell r="AC859">
            <v>4.6349832999999998E-5</v>
          </cell>
          <cell r="AD859">
            <v>64636</v>
          </cell>
          <cell r="AF859">
            <v>162230</v>
          </cell>
          <cell r="AG859">
            <v>162209</v>
          </cell>
          <cell r="AH859">
            <v>21</v>
          </cell>
          <cell r="AI859">
            <v>-1</v>
          </cell>
          <cell r="AK859">
            <v>248994</v>
          </cell>
          <cell r="AL859">
            <v>-54781</v>
          </cell>
          <cell r="AM859">
            <v>90574</v>
          </cell>
          <cell r="AN859">
            <v>90574</v>
          </cell>
          <cell r="AO859">
            <v>83667</v>
          </cell>
          <cell r="AP859">
            <v>14360</v>
          </cell>
          <cell r="AQ859">
            <v>-1493</v>
          </cell>
          <cell r="AR859">
            <v>3421</v>
          </cell>
          <cell r="AS859">
            <v>3684</v>
          </cell>
        </row>
        <row r="860">
          <cell r="B860" t="str">
            <v>0838</v>
          </cell>
          <cell r="C860" t="str">
            <v>LONGVIEW ISD</v>
          </cell>
          <cell r="D860">
            <v>23885583</v>
          </cell>
          <cell r="E860">
            <v>24590350</v>
          </cell>
          <cell r="F860">
            <v>37798941</v>
          </cell>
          <cell r="G860">
            <v>13888843</v>
          </cell>
          <cell r="I860">
            <v>103301</v>
          </cell>
          <cell r="J860">
            <v>7629134</v>
          </cell>
          <cell r="K860">
            <v>1478379</v>
          </cell>
          <cell r="L860">
            <v>2558395</v>
          </cell>
          <cell r="M860">
            <v>11769209</v>
          </cell>
          <cell r="O860">
            <v>853816</v>
          </cell>
          <cell r="P860">
            <v>3152719</v>
          </cell>
          <cell r="Q860">
            <v>1231464</v>
          </cell>
          <cell r="R860">
            <v>396320</v>
          </cell>
          <cell r="S860">
            <v>5634319</v>
          </cell>
          <cell r="U860">
            <v>4359313</v>
          </cell>
          <cell r="V860">
            <v>755019</v>
          </cell>
          <cell r="W860">
            <v>5114332</v>
          </cell>
          <cell r="AB860">
            <v>4.3394858600000002E-4</v>
          </cell>
          <cell r="AC860">
            <v>4.73044853E-4</v>
          </cell>
          <cell r="AD860">
            <v>1480536</v>
          </cell>
          <cell r="AF860">
            <v>1655714</v>
          </cell>
          <cell r="AG860">
            <v>1655503</v>
          </cell>
          <cell r="AH860">
            <v>211</v>
          </cell>
          <cell r="AI860">
            <v>0</v>
          </cell>
          <cell r="AK860">
            <v>2558395</v>
          </cell>
          <cell r="AL860">
            <v>-396320</v>
          </cell>
          <cell r="AM860">
            <v>755019</v>
          </cell>
          <cell r="AN860">
            <v>755041</v>
          </cell>
          <cell r="AO860">
            <v>703255</v>
          </cell>
          <cell r="AP860">
            <v>221922</v>
          </cell>
          <cell r="AQ860">
            <v>214536</v>
          </cell>
          <cell r="AR860">
            <v>183002</v>
          </cell>
          <cell r="AS860">
            <v>84319</v>
          </cell>
        </row>
        <row r="861">
          <cell r="B861" t="str">
            <v>1743</v>
          </cell>
          <cell r="C861" t="str">
            <v>LOOP ISD</v>
          </cell>
          <cell r="D861">
            <v>584353</v>
          </cell>
          <cell r="E861">
            <v>623910</v>
          </cell>
          <cell r="F861">
            <v>959040</v>
          </cell>
          <cell r="G861">
            <v>352390</v>
          </cell>
          <cell r="I861">
            <v>2621</v>
          </cell>
          <cell r="J861">
            <v>193567</v>
          </cell>
          <cell r="K861">
            <v>37510</v>
          </cell>
          <cell r="L861">
            <v>113537</v>
          </cell>
          <cell r="M861">
            <v>347235</v>
          </cell>
          <cell r="O861">
            <v>21663</v>
          </cell>
          <cell r="P861">
            <v>79991</v>
          </cell>
          <cell r="Q861">
            <v>31245</v>
          </cell>
          <cell r="R861">
            <v>48927</v>
          </cell>
          <cell r="S861">
            <v>181826</v>
          </cell>
          <cell r="U861">
            <v>110605</v>
          </cell>
          <cell r="V861">
            <v>27017</v>
          </cell>
          <cell r="W861">
            <v>137622</v>
          </cell>
          <cell r="AB861">
            <v>1.061641E-5</v>
          </cell>
          <cell r="AC861">
            <v>1.2002158E-5</v>
          </cell>
          <cell r="AD861">
            <v>52477</v>
          </cell>
          <cell r="AF861">
            <v>42009</v>
          </cell>
          <cell r="AG861">
            <v>42004</v>
          </cell>
          <cell r="AH861">
            <v>5</v>
          </cell>
          <cell r="AI861">
            <v>-1</v>
          </cell>
          <cell r="AK861">
            <v>113537</v>
          </cell>
          <cell r="AL861">
            <v>-48927</v>
          </cell>
          <cell r="AM861">
            <v>27017</v>
          </cell>
          <cell r="AN861">
            <v>27015</v>
          </cell>
          <cell r="AO861">
            <v>25346</v>
          </cell>
          <cell r="AP861">
            <v>6765</v>
          </cell>
          <cell r="AQ861">
            <v>-1931</v>
          </cell>
          <cell r="AR861">
            <v>4428</v>
          </cell>
          <cell r="AS861">
            <v>2987</v>
          </cell>
        </row>
        <row r="862">
          <cell r="B862" t="str">
            <v>0839</v>
          </cell>
          <cell r="C862" t="str">
            <v>LORAINE ISD</v>
          </cell>
          <cell r="D862">
            <v>609254</v>
          </cell>
          <cell r="E862">
            <v>523719</v>
          </cell>
          <cell r="F862">
            <v>805033</v>
          </cell>
          <cell r="G862">
            <v>295801</v>
          </cell>
          <cell r="I862">
            <v>2200</v>
          </cell>
          <cell r="J862">
            <v>162483</v>
          </cell>
          <cell r="K862">
            <v>31486</v>
          </cell>
          <cell r="L862">
            <v>74873</v>
          </cell>
          <cell r="M862">
            <v>271042</v>
          </cell>
          <cell r="O862">
            <v>18184</v>
          </cell>
          <cell r="P862">
            <v>67146</v>
          </cell>
          <cell r="Q862">
            <v>26227</v>
          </cell>
          <cell r="R862">
            <v>81074</v>
          </cell>
          <cell r="S862">
            <v>192631</v>
          </cell>
          <cell r="U862">
            <v>92844</v>
          </cell>
          <cell r="V862">
            <v>14787</v>
          </cell>
          <cell r="W862">
            <v>107631</v>
          </cell>
          <cell r="AB862">
            <v>1.1068804000000001E-5</v>
          </cell>
          <cell r="AC862">
            <v>1.0074796E-5</v>
          </cell>
          <cell r="AD862">
            <v>-37642</v>
          </cell>
          <cell r="AF862">
            <v>35263</v>
          </cell>
          <cell r="AG862">
            <v>35259</v>
          </cell>
          <cell r="AH862">
            <v>4</v>
          </cell>
          <cell r="AI862">
            <v>-2</v>
          </cell>
          <cell r="AK862">
            <v>74873</v>
          </cell>
          <cell r="AL862">
            <v>-81074</v>
          </cell>
          <cell r="AM862">
            <v>14787</v>
          </cell>
          <cell r="AN862">
            <v>14785</v>
          </cell>
          <cell r="AO862">
            <v>12881</v>
          </cell>
          <cell r="AP862">
            <v>-7960</v>
          </cell>
          <cell r="AQ862">
            <v>-15976</v>
          </cell>
          <cell r="AR862">
            <v>-7787</v>
          </cell>
          <cell r="AS862">
            <v>-2144</v>
          </cell>
        </row>
        <row r="863">
          <cell r="B863" t="str">
            <v>0840</v>
          </cell>
          <cell r="C863" t="str">
            <v>LORENA ISD</v>
          </cell>
          <cell r="D863">
            <v>4476990</v>
          </cell>
          <cell r="E863">
            <v>4310456</v>
          </cell>
          <cell r="F863">
            <v>6625797</v>
          </cell>
          <cell r="G863">
            <v>2434583</v>
          </cell>
          <cell r="I863">
            <v>18108</v>
          </cell>
          <cell r="J863">
            <v>1337315</v>
          </cell>
          <cell r="K863">
            <v>259146</v>
          </cell>
          <cell r="L863">
            <v>411189</v>
          </cell>
          <cell r="M863">
            <v>2025758</v>
          </cell>
          <cell r="O863">
            <v>149666</v>
          </cell>
          <cell r="P863">
            <v>552642</v>
          </cell>
          <cell r="Q863">
            <v>215864</v>
          </cell>
          <cell r="R863">
            <v>34682</v>
          </cell>
          <cell r="S863">
            <v>952854</v>
          </cell>
          <cell r="U863">
            <v>764146</v>
          </cell>
          <cell r="V863">
            <v>167432</v>
          </cell>
          <cell r="W863">
            <v>931578</v>
          </cell>
          <cell r="AB863">
            <v>8.1337067000000001E-5</v>
          </cell>
          <cell r="AC863">
            <v>8.2920287000000004E-5</v>
          </cell>
          <cell r="AD863">
            <v>59955</v>
          </cell>
          <cell r="AF863">
            <v>290231</v>
          </cell>
          <cell r="AG863">
            <v>290194</v>
          </cell>
          <cell r="AH863">
            <v>37</v>
          </cell>
          <cell r="AI863">
            <v>-1</v>
          </cell>
          <cell r="AK863">
            <v>411189</v>
          </cell>
          <cell r="AL863">
            <v>-34682</v>
          </cell>
          <cell r="AM863">
            <v>167432</v>
          </cell>
          <cell r="AN863">
            <v>167433</v>
          </cell>
          <cell r="AO863">
            <v>153220</v>
          </cell>
          <cell r="AP863">
            <v>18930</v>
          </cell>
          <cell r="AQ863">
            <v>15540</v>
          </cell>
          <cell r="AR863">
            <v>17967</v>
          </cell>
          <cell r="AS863">
            <v>3417</v>
          </cell>
        </row>
        <row r="864">
          <cell r="B864" t="str">
            <v>0841</v>
          </cell>
          <cell r="C864" t="str">
            <v>LORENZO CONS ISD</v>
          </cell>
          <cell r="D864">
            <v>2054630</v>
          </cell>
          <cell r="E864">
            <v>1873467</v>
          </cell>
          <cell r="F864">
            <v>2879791</v>
          </cell>
          <cell r="G864">
            <v>1058150</v>
          </cell>
          <cell r="I864">
            <v>7870</v>
          </cell>
          <cell r="J864">
            <v>581241</v>
          </cell>
          <cell r="K864">
            <v>112633</v>
          </cell>
          <cell r="L864">
            <v>62857</v>
          </cell>
          <cell r="M864">
            <v>764601</v>
          </cell>
          <cell r="O864">
            <v>65050</v>
          </cell>
          <cell r="P864">
            <v>240196</v>
          </cell>
          <cell r="Q864">
            <v>93822</v>
          </cell>
          <cell r="R864">
            <v>169675</v>
          </cell>
          <cell r="S864">
            <v>568743</v>
          </cell>
          <cell r="U864">
            <v>332123</v>
          </cell>
          <cell r="V864">
            <v>-10795</v>
          </cell>
          <cell r="W864">
            <v>321328</v>
          </cell>
          <cell r="AB864">
            <v>3.7328121999999999E-5</v>
          </cell>
          <cell r="AC864">
            <v>3.6039901999999999E-5</v>
          </cell>
          <cell r="AD864">
            <v>-48784</v>
          </cell>
          <cell r="AF864">
            <v>126144</v>
          </cell>
          <cell r="AG864">
            <v>126128</v>
          </cell>
          <cell r="AH864">
            <v>16</v>
          </cell>
          <cell r="AI864">
            <v>2</v>
          </cell>
          <cell r="AK864">
            <v>62857</v>
          </cell>
          <cell r="AL864">
            <v>-169675</v>
          </cell>
          <cell r="AM864">
            <v>-10795</v>
          </cell>
          <cell r="AN864">
            <v>-10790</v>
          </cell>
          <cell r="AO864">
            <v>-13954</v>
          </cell>
          <cell r="AP864">
            <v>-40685</v>
          </cell>
          <cell r="AQ864">
            <v>-26321</v>
          </cell>
          <cell r="AR864">
            <v>-12292</v>
          </cell>
          <cell r="AS864">
            <v>-2776</v>
          </cell>
        </row>
        <row r="865">
          <cell r="B865" t="str">
            <v>0843</v>
          </cell>
          <cell r="C865" t="str">
            <v>LOS FRESNOS CONS ISD</v>
          </cell>
          <cell r="D865">
            <v>31568868</v>
          </cell>
          <cell r="E865">
            <v>30532827</v>
          </cell>
          <cell r="F865">
            <v>46933391</v>
          </cell>
          <cell r="G865">
            <v>17245205</v>
          </cell>
          <cell r="I865">
            <v>128265</v>
          </cell>
          <cell r="J865">
            <v>9472782</v>
          </cell>
          <cell r="K865">
            <v>1835643</v>
          </cell>
          <cell r="L865">
            <v>2080401</v>
          </cell>
          <cell r="M865">
            <v>13517091</v>
          </cell>
          <cell r="O865">
            <v>1060148</v>
          </cell>
          <cell r="P865">
            <v>3914602</v>
          </cell>
          <cell r="Q865">
            <v>1529058</v>
          </cell>
          <cell r="R865">
            <v>1198189</v>
          </cell>
          <cell r="S865">
            <v>7701997</v>
          </cell>
          <cell r="U865">
            <v>5412779</v>
          </cell>
          <cell r="V865">
            <v>612954</v>
          </cell>
          <cell r="W865">
            <v>6025733</v>
          </cell>
          <cell r="AB865">
            <v>5.73536984E-4</v>
          </cell>
          <cell r="AC865">
            <v>5.8736034600000001E-4</v>
          </cell>
          <cell r="AD865">
            <v>523477</v>
          </cell>
          <cell r="AF865">
            <v>2055832</v>
          </cell>
          <cell r="AG865">
            <v>2055570</v>
          </cell>
          <cell r="AH865">
            <v>262</v>
          </cell>
          <cell r="AI865">
            <v>0</v>
          </cell>
          <cell r="AK865">
            <v>2080401</v>
          </cell>
          <cell r="AL865">
            <v>-1198189</v>
          </cell>
          <cell r="AM865">
            <v>612954</v>
          </cell>
          <cell r="AN865">
            <v>612983</v>
          </cell>
          <cell r="AO865">
            <v>550829</v>
          </cell>
          <cell r="AP865">
            <v>-65474</v>
          </cell>
          <cell r="AQ865">
            <v>-173486</v>
          </cell>
          <cell r="AR865">
            <v>-72465</v>
          </cell>
          <cell r="AS865">
            <v>29825</v>
          </cell>
        </row>
        <row r="866">
          <cell r="B866" t="str">
            <v>1607</v>
          </cell>
          <cell r="C866" t="str">
            <v>LOUISE ISD</v>
          </cell>
          <cell r="D866">
            <v>1259927</v>
          </cell>
          <cell r="E866">
            <v>1039092</v>
          </cell>
          <cell r="F866">
            <v>1597235</v>
          </cell>
          <cell r="G866">
            <v>586888</v>
          </cell>
          <cell r="I866">
            <v>4365</v>
          </cell>
          <cell r="J866">
            <v>322377</v>
          </cell>
          <cell r="K866">
            <v>62471</v>
          </cell>
          <cell r="L866">
            <v>211807</v>
          </cell>
          <cell r="M866">
            <v>601020</v>
          </cell>
          <cell r="O866">
            <v>36079</v>
          </cell>
          <cell r="P866">
            <v>133222</v>
          </cell>
          <cell r="Q866">
            <v>52037</v>
          </cell>
          <cell r="R866">
            <v>92590</v>
          </cell>
          <cell r="S866">
            <v>313928</v>
          </cell>
          <cell r="U866">
            <v>184208</v>
          </cell>
          <cell r="V866">
            <v>63538</v>
          </cell>
          <cell r="W866">
            <v>247746</v>
          </cell>
          <cell r="AB866">
            <v>2.2890112999999998E-5</v>
          </cell>
          <cell r="AC866">
            <v>1.9989025999999999E-5</v>
          </cell>
          <cell r="AD866">
            <v>-109861</v>
          </cell>
          <cell r="AF866">
            <v>69964</v>
          </cell>
          <cell r="AG866">
            <v>69955</v>
          </cell>
          <cell r="AH866">
            <v>9</v>
          </cell>
          <cell r="AI866">
            <v>0</v>
          </cell>
          <cell r="AK866">
            <v>211807</v>
          </cell>
          <cell r="AL866">
            <v>-92590</v>
          </cell>
          <cell r="AM866">
            <v>63538</v>
          </cell>
          <cell r="AN866">
            <v>63541</v>
          </cell>
          <cell r="AO866">
            <v>58609</v>
          </cell>
          <cell r="AP866">
            <v>11097</v>
          </cell>
          <cell r="AQ866">
            <v>2650</v>
          </cell>
          <cell r="AR866">
            <v>-10424</v>
          </cell>
          <cell r="AS866">
            <v>-6256</v>
          </cell>
        </row>
        <row r="867">
          <cell r="B867" t="str">
            <v>1913</v>
          </cell>
          <cell r="C867" t="str">
            <v>LOVEJOY ISD</v>
          </cell>
          <cell r="D867">
            <v>15997259</v>
          </cell>
          <cell r="E867">
            <v>15409080</v>
          </cell>
          <cell r="F867">
            <v>23685994</v>
          </cell>
          <cell r="G867">
            <v>8703182</v>
          </cell>
          <cell r="I867">
            <v>64732</v>
          </cell>
          <cell r="J867">
            <v>4780653</v>
          </cell>
          <cell r="K867">
            <v>926399</v>
          </cell>
          <cell r="L867">
            <v>1511578</v>
          </cell>
          <cell r="M867">
            <v>7283362</v>
          </cell>
          <cell r="O867">
            <v>535028</v>
          </cell>
          <cell r="P867">
            <v>1975592</v>
          </cell>
          <cell r="Q867">
            <v>771674</v>
          </cell>
          <cell r="R867">
            <v>204</v>
          </cell>
          <cell r="S867">
            <v>3282498</v>
          </cell>
          <cell r="U867">
            <v>2731681</v>
          </cell>
          <cell r="V867">
            <v>541166</v>
          </cell>
          <cell r="W867">
            <v>3272847</v>
          </cell>
          <cell r="AB867">
            <v>2.9063506299999999E-4</v>
          </cell>
          <cell r="AC867">
            <v>2.9642465E-4</v>
          </cell>
          <cell r="AD867">
            <v>219246</v>
          </cell>
          <cell r="AF867">
            <v>1037522</v>
          </cell>
          <cell r="AG867">
            <v>1037390</v>
          </cell>
          <cell r="AH867">
            <v>132</v>
          </cell>
          <cell r="AI867">
            <v>0</v>
          </cell>
          <cell r="AK867">
            <v>1511578</v>
          </cell>
          <cell r="AL867">
            <v>-204</v>
          </cell>
          <cell r="AM867">
            <v>541166</v>
          </cell>
          <cell r="AN867">
            <v>541176</v>
          </cell>
          <cell r="AO867">
            <v>508965</v>
          </cell>
          <cell r="AP867">
            <v>201825</v>
          </cell>
          <cell r="AQ867">
            <v>163928</v>
          </cell>
          <cell r="AR867">
            <v>82988</v>
          </cell>
          <cell r="AS867">
            <v>12492</v>
          </cell>
        </row>
        <row r="868">
          <cell r="B868" t="str">
            <v>0846</v>
          </cell>
          <cell r="C868" t="str">
            <v>LOVELADY ISD</v>
          </cell>
          <cell r="D868">
            <v>1423825</v>
          </cell>
          <cell r="E868">
            <v>1299726</v>
          </cell>
          <cell r="F868">
            <v>1997868</v>
          </cell>
          <cell r="G868">
            <v>734097</v>
          </cell>
          <cell r="I868">
            <v>5460</v>
          </cell>
          <cell r="J868">
            <v>403239</v>
          </cell>
          <cell r="K868">
            <v>78140</v>
          </cell>
          <cell r="L868">
            <v>131484</v>
          </cell>
          <cell r="M868">
            <v>618323</v>
          </cell>
          <cell r="O868">
            <v>45129</v>
          </cell>
          <cell r="P868">
            <v>166637</v>
          </cell>
          <cell r="Q868">
            <v>65089</v>
          </cell>
          <cell r="R868">
            <v>68535</v>
          </cell>
          <cell r="S868">
            <v>345390</v>
          </cell>
          <cell r="U868">
            <v>230412</v>
          </cell>
          <cell r="V868">
            <v>41853</v>
          </cell>
          <cell r="W868">
            <v>272265</v>
          </cell>
          <cell r="AB868">
            <v>2.5867778E-5</v>
          </cell>
          <cell r="AC868">
            <v>2.5002852999999999E-5</v>
          </cell>
          <cell r="AD868">
            <v>-32754</v>
          </cell>
          <cell r="AF868">
            <v>87513</v>
          </cell>
          <cell r="AG868">
            <v>87502</v>
          </cell>
          <cell r="AH868">
            <v>11</v>
          </cell>
          <cell r="AI868">
            <v>1</v>
          </cell>
          <cell r="AK868">
            <v>131484</v>
          </cell>
          <cell r="AL868">
            <v>-68535</v>
          </cell>
          <cell r="AM868">
            <v>41853</v>
          </cell>
          <cell r="AN868">
            <v>41855</v>
          </cell>
          <cell r="AO868">
            <v>36680</v>
          </cell>
          <cell r="AP868">
            <v>-9903</v>
          </cell>
          <cell r="AQ868">
            <v>-2862</v>
          </cell>
          <cell r="AR868">
            <v>-955</v>
          </cell>
          <cell r="AS868">
            <v>-1866</v>
          </cell>
        </row>
        <row r="869">
          <cell r="B869" t="str">
            <v>1839</v>
          </cell>
          <cell r="C869" t="str">
            <v>LUBBOCK COOPER ISD</v>
          </cell>
          <cell r="D869">
            <v>14829828</v>
          </cell>
          <cell r="E869">
            <v>13505048</v>
          </cell>
          <cell r="F869">
            <v>20759221</v>
          </cell>
          <cell r="G869">
            <v>7627768</v>
          </cell>
          <cell r="I869">
            <v>56733</v>
          </cell>
          <cell r="J869">
            <v>4189929</v>
          </cell>
          <cell r="K869">
            <v>811928</v>
          </cell>
          <cell r="L869">
            <v>1837944</v>
          </cell>
          <cell r="M869">
            <v>6896534</v>
          </cell>
          <cell r="O869">
            <v>468917</v>
          </cell>
          <cell r="P869">
            <v>1731477</v>
          </cell>
          <cell r="Q869">
            <v>676321</v>
          </cell>
          <cell r="R869">
            <v>307345</v>
          </cell>
          <cell r="S869">
            <v>3184060</v>
          </cell>
          <cell r="U869">
            <v>2394139</v>
          </cell>
          <cell r="V869">
            <v>673841</v>
          </cell>
          <cell r="W869">
            <v>3067980</v>
          </cell>
          <cell r="AB869">
            <v>2.6942539699999999E-4</v>
          </cell>
          <cell r="AC869">
            <v>2.5979676799999998E-4</v>
          </cell>
          <cell r="AD869">
            <v>-364626</v>
          </cell>
          <cell r="AF869">
            <v>909320</v>
          </cell>
          <cell r="AG869">
            <v>909204</v>
          </cell>
          <cell r="AH869">
            <v>116</v>
          </cell>
          <cell r="AI869">
            <v>0</v>
          </cell>
          <cell r="AK869">
            <v>1837944</v>
          </cell>
          <cell r="AL869">
            <v>-307345</v>
          </cell>
          <cell r="AM869">
            <v>673841</v>
          </cell>
          <cell r="AN869">
            <v>673847</v>
          </cell>
          <cell r="AO869">
            <v>632960</v>
          </cell>
          <cell r="AP869">
            <v>207614</v>
          </cell>
          <cell r="AQ869">
            <v>47309</v>
          </cell>
          <cell r="AR869">
            <v>-10373</v>
          </cell>
          <cell r="AS869">
            <v>-20758</v>
          </cell>
        </row>
        <row r="870">
          <cell r="B870" t="str">
            <v>0847</v>
          </cell>
          <cell r="C870" t="str">
            <v>LUBBOCK ISD</v>
          </cell>
          <cell r="D870">
            <v>78095335</v>
          </cell>
          <cell r="E870">
            <v>70789416</v>
          </cell>
          <cell r="F870">
            <v>108813617</v>
          </cell>
          <cell r="G870">
            <v>39982475</v>
          </cell>
          <cell r="I870">
            <v>297379</v>
          </cell>
          <cell r="J870">
            <v>21962354</v>
          </cell>
          <cell r="K870">
            <v>4255881</v>
          </cell>
          <cell r="L870">
            <v>4042001</v>
          </cell>
          <cell r="M870">
            <v>30557615</v>
          </cell>
          <cell r="O870">
            <v>2457921</v>
          </cell>
          <cell r="P870">
            <v>9075884</v>
          </cell>
          <cell r="Q870">
            <v>3545074</v>
          </cell>
          <cell r="R870">
            <v>2772767</v>
          </cell>
          <cell r="S870">
            <v>17851646</v>
          </cell>
          <cell r="U870">
            <v>12549362</v>
          </cell>
          <cell r="V870">
            <v>1188928</v>
          </cell>
          <cell r="W870">
            <v>13738290</v>
          </cell>
          <cell r="AB870">
            <v>1.4188207029999999E-3</v>
          </cell>
          <cell r="AC870">
            <v>1.3617768210000001E-3</v>
          </cell>
          <cell r="AD870">
            <v>-2160193</v>
          </cell>
          <cell r="AF870">
            <v>4766383</v>
          </cell>
          <cell r="AG870">
            <v>4765775</v>
          </cell>
          <cell r="AH870">
            <v>608</v>
          </cell>
          <cell r="AI870">
            <v>-1</v>
          </cell>
          <cell r="AK870">
            <v>4042001</v>
          </cell>
          <cell r="AL870">
            <v>-2772767</v>
          </cell>
          <cell r="AM870">
            <v>1188928</v>
          </cell>
          <cell r="AN870">
            <v>1189002</v>
          </cell>
          <cell r="AO870">
            <v>1035766</v>
          </cell>
          <cell r="AP870">
            <v>-378214</v>
          </cell>
          <cell r="AQ870">
            <v>-257887</v>
          </cell>
          <cell r="AR870">
            <v>-196457</v>
          </cell>
          <cell r="AS870">
            <v>-122976</v>
          </cell>
        </row>
        <row r="871">
          <cell r="B871" t="str">
            <v>0848</v>
          </cell>
          <cell r="C871" t="str">
            <v>LUEDERS-AVOCA ISD</v>
          </cell>
          <cell r="D871">
            <v>479733</v>
          </cell>
          <cell r="E871">
            <v>402232</v>
          </cell>
          <cell r="F871">
            <v>618288</v>
          </cell>
          <cell r="G871">
            <v>227184</v>
          </cell>
          <cell r="I871">
            <v>1690</v>
          </cell>
          <cell r="J871">
            <v>124792</v>
          </cell>
          <cell r="K871">
            <v>24182</v>
          </cell>
          <cell r="L871">
            <v>52586</v>
          </cell>
          <cell r="M871">
            <v>203250</v>
          </cell>
          <cell r="O871">
            <v>13966</v>
          </cell>
          <cell r="P871">
            <v>51570</v>
          </cell>
          <cell r="Q871">
            <v>20143</v>
          </cell>
          <cell r="R871">
            <v>49070</v>
          </cell>
          <cell r="S871">
            <v>134749</v>
          </cell>
          <cell r="U871">
            <v>71307</v>
          </cell>
          <cell r="V871">
            <v>15162</v>
          </cell>
          <cell r="W871">
            <v>86469</v>
          </cell>
          <cell r="AB871">
            <v>8.7157030000000001E-6</v>
          </cell>
          <cell r="AC871">
            <v>7.7377340000000001E-6</v>
          </cell>
          <cell r="AD871">
            <v>-37035</v>
          </cell>
          <cell r="AF871">
            <v>27083</v>
          </cell>
          <cell r="AG871">
            <v>27080</v>
          </cell>
          <cell r="AH871">
            <v>3</v>
          </cell>
          <cell r="AI871">
            <v>0</v>
          </cell>
          <cell r="AK871">
            <v>52586</v>
          </cell>
          <cell r="AL871">
            <v>-49070</v>
          </cell>
          <cell r="AM871">
            <v>15162</v>
          </cell>
          <cell r="AN871">
            <v>15164</v>
          </cell>
          <cell r="AO871">
            <v>13171</v>
          </cell>
          <cell r="AP871">
            <v>-6466</v>
          </cell>
          <cell r="AQ871">
            <v>-9488</v>
          </cell>
          <cell r="AR871">
            <v>-6759</v>
          </cell>
          <cell r="AS871">
            <v>-2106</v>
          </cell>
        </row>
        <row r="872">
          <cell r="B872" t="str">
            <v>0849</v>
          </cell>
          <cell r="C872" t="str">
            <v>LUFKIN ISD</v>
          </cell>
          <cell r="D872">
            <v>22334885</v>
          </cell>
          <cell r="E872">
            <v>21211281</v>
          </cell>
          <cell r="F872">
            <v>32604821</v>
          </cell>
          <cell r="G872">
            <v>11980315</v>
          </cell>
          <cell r="I872">
            <v>89106</v>
          </cell>
          <cell r="J872">
            <v>6580781</v>
          </cell>
          <cell r="K872">
            <v>1275229</v>
          </cell>
          <cell r="L872">
            <v>1436362</v>
          </cell>
          <cell r="M872">
            <v>9381478</v>
          </cell>
          <cell r="O872">
            <v>736489</v>
          </cell>
          <cell r="P872">
            <v>2719490</v>
          </cell>
          <cell r="Q872">
            <v>1062243</v>
          </cell>
          <cell r="R872">
            <v>292</v>
          </cell>
          <cell r="S872">
            <v>4518514</v>
          </cell>
          <cell r="U872">
            <v>3760280</v>
          </cell>
          <cell r="V872">
            <v>656557</v>
          </cell>
          <cell r="W872">
            <v>4416837</v>
          </cell>
          <cell r="AB872">
            <v>4.05775796E-4</v>
          </cell>
          <cell r="AC872">
            <v>4.08041663E-4</v>
          </cell>
          <cell r="AD872">
            <v>85806</v>
          </cell>
          <cell r="AF872">
            <v>1428195</v>
          </cell>
          <cell r="AG872">
            <v>1428013</v>
          </cell>
          <cell r="AH872">
            <v>182</v>
          </cell>
          <cell r="AI872">
            <v>0</v>
          </cell>
          <cell r="AK872">
            <v>1436362</v>
          </cell>
          <cell r="AL872">
            <v>-292</v>
          </cell>
          <cell r="AM872">
            <v>656557</v>
          </cell>
          <cell r="AN872">
            <v>656575</v>
          </cell>
          <cell r="AO872">
            <v>601797</v>
          </cell>
          <cell r="AP872">
            <v>81710</v>
          </cell>
          <cell r="AQ872">
            <v>53492</v>
          </cell>
          <cell r="AR872">
            <v>37598</v>
          </cell>
          <cell r="AS872">
            <v>4898</v>
          </cell>
        </row>
        <row r="873">
          <cell r="B873" t="str">
            <v>0850</v>
          </cell>
          <cell r="C873" t="str">
            <v>LULING ISD</v>
          </cell>
          <cell r="D873">
            <v>3916002</v>
          </cell>
          <cell r="E873">
            <v>3749221</v>
          </cell>
          <cell r="F873">
            <v>5763097</v>
          </cell>
          <cell r="G873">
            <v>2117592</v>
          </cell>
          <cell r="I873">
            <v>15750</v>
          </cell>
          <cell r="J873">
            <v>1163192</v>
          </cell>
          <cell r="K873">
            <v>225404</v>
          </cell>
          <cell r="L873">
            <v>440469</v>
          </cell>
          <cell r="M873">
            <v>1844815</v>
          </cell>
          <cell r="O873">
            <v>130179</v>
          </cell>
          <cell r="P873">
            <v>480686</v>
          </cell>
          <cell r="Q873">
            <v>187758</v>
          </cell>
          <cell r="R873">
            <v>68288</v>
          </cell>
          <cell r="S873">
            <v>866911</v>
          </cell>
          <cell r="U873">
            <v>664652</v>
          </cell>
          <cell r="V873">
            <v>135084</v>
          </cell>
          <cell r="W873">
            <v>799736</v>
          </cell>
          <cell r="AB873">
            <v>7.1145147000000006E-5</v>
          </cell>
          <cell r="AC873">
            <v>7.2123801999999994E-5</v>
          </cell>
          <cell r="AD873">
            <v>37061</v>
          </cell>
          <cell r="AF873">
            <v>252442</v>
          </cell>
          <cell r="AG873">
            <v>252410</v>
          </cell>
          <cell r="AH873">
            <v>32</v>
          </cell>
          <cell r="AI873">
            <v>1</v>
          </cell>
          <cell r="AK873">
            <v>440469</v>
          </cell>
          <cell r="AL873">
            <v>-68288</v>
          </cell>
          <cell r="AM873">
            <v>135084</v>
          </cell>
          <cell r="AN873">
            <v>135089</v>
          </cell>
          <cell r="AO873">
            <v>124537</v>
          </cell>
          <cell r="AP873">
            <v>31546</v>
          </cell>
          <cell r="AQ873">
            <v>48672</v>
          </cell>
          <cell r="AR873">
            <v>30223</v>
          </cell>
          <cell r="AS873">
            <v>2114</v>
          </cell>
        </row>
        <row r="874">
          <cell r="B874" t="str">
            <v>1646</v>
          </cell>
          <cell r="C874" t="str">
            <v>LUMBERTON ISD</v>
          </cell>
          <cell r="D874">
            <v>8475814</v>
          </cell>
          <cell r="E874">
            <v>7944679</v>
          </cell>
          <cell r="F874">
            <v>12212126</v>
          </cell>
          <cell r="G874">
            <v>4487223</v>
          </cell>
          <cell r="I874">
            <v>33375</v>
          </cell>
          <cell r="J874">
            <v>2464830</v>
          </cell>
          <cell r="K874">
            <v>477637</v>
          </cell>
          <cell r="L874">
            <v>742263</v>
          </cell>
          <cell r="M874">
            <v>3718105</v>
          </cell>
          <cell r="O874">
            <v>275852</v>
          </cell>
          <cell r="P874">
            <v>1018584</v>
          </cell>
          <cell r="Q874">
            <v>397863</v>
          </cell>
          <cell r="R874">
            <v>151871</v>
          </cell>
          <cell r="S874">
            <v>1844170</v>
          </cell>
          <cell r="U874">
            <v>1408412</v>
          </cell>
          <cell r="V874">
            <v>326954</v>
          </cell>
          <cell r="W874">
            <v>1735366</v>
          </cell>
          <cell r="AB874">
            <v>1.5398692700000001E-4</v>
          </cell>
          <cell r="AC874">
            <v>1.5283188000000001E-4</v>
          </cell>
          <cell r="AD874">
            <v>-43740</v>
          </cell>
          <cell r="AF874">
            <v>534930</v>
          </cell>
          <cell r="AG874">
            <v>534862</v>
          </cell>
          <cell r="AH874">
            <v>68</v>
          </cell>
          <cell r="AI874">
            <v>-2</v>
          </cell>
          <cell r="AK874">
            <v>742263</v>
          </cell>
          <cell r="AL874">
            <v>-151871</v>
          </cell>
          <cell r="AM874">
            <v>326954</v>
          </cell>
          <cell r="AN874">
            <v>326957</v>
          </cell>
          <cell r="AO874">
            <v>297823</v>
          </cell>
          <cell r="AP874">
            <v>12186</v>
          </cell>
          <cell r="AQ874">
            <v>-30554</v>
          </cell>
          <cell r="AR874">
            <v>-13530</v>
          </cell>
          <cell r="AS874">
            <v>-2490</v>
          </cell>
        </row>
        <row r="875">
          <cell r="B875" t="str">
            <v>0851</v>
          </cell>
          <cell r="C875" t="str">
            <v>LYFORD CONS ISD</v>
          </cell>
          <cell r="D875">
            <v>5332000</v>
          </cell>
          <cell r="E875">
            <v>4898825</v>
          </cell>
          <cell r="F875">
            <v>7530206</v>
          </cell>
          <cell r="G875">
            <v>2766899</v>
          </cell>
          <cell r="I875">
            <v>20579</v>
          </cell>
          <cell r="J875">
            <v>1519856</v>
          </cell>
          <cell r="K875">
            <v>294519</v>
          </cell>
          <cell r="L875">
            <v>378793</v>
          </cell>
          <cell r="M875">
            <v>2213747</v>
          </cell>
          <cell r="O875">
            <v>170095</v>
          </cell>
          <cell r="P875">
            <v>628076</v>
          </cell>
          <cell r="Q875">
            <v>245329</v>
          </cell>
          <cell r="R875">
            <v>145864</v>
          </cell>
          <cell r="S875">
            <v>1189364</v>
          </cell>
          <cell r="U875">
            <v>868451</v>
          </cell>
          <cell r="V875">
            <v>128313</v>
          </cell>
          <cell r="W875">
            <v>996764</v>
          </cell>
          <cell r="AB875">
            <v>9.6870735000000003E-5</v>
          </cell>
          <cell r="AC875">
            <v>9.4238755000000007E-5</v>
          </cell>
          <cell r="AD875">
            <v>-99670</v>
          </cell>
          <cell r="AF875">
            <v>329847</v>
          </cell>
          <cell r="AG875">
            <v>329805</v>
          </cell>
          <cell r="AH875">
            <v>42</v>
          </cell>
          <cell r="AI875">
            <v>0</v>
          </cell>
          <cell r="AK875">
            <v>378793</v>
          </cell>
          <cell r="AL875">
            <v>-145864</v>
          </cell>
          <cell r="AM875">
            <v>128313</v>
          </cell>
          <cell r="AN875">
            <v>128320</v>
          </cell>
          <cell r="AO875">
            <v>115486</v>
          </cell>
          <cell r="AP875">
            <v>570</v>
          </cell>
          <cell r="AQ875">
            <v>9545</v>
          </cell>
          <cell r="AR875">
            <v>-15318</v>
          </cell>
          <cell r="AS875">
            <v>-5674</v>
          </cell>
        </row>
        <row r="876">
          <cell r="B876" t="str">
            <v>0853</v>
          </cell>
          <cell r="C876" t="str">
            <v>LYTLE ISD</v>
          </cell>
          <cell r="D876">
            <v>6538695</v>
          </cell>
          <cell r="E876">
            <v>5656936</v>
          </cell>
          <cell r="F876">
            <v>8695532</v>
          </cell>
          <cell r="G876">
            <v>3195086</v>
          </cell>
          <cell r="I876">
            <v>23764</v>
          </cell>
          <cell r="J876">
            <v>1755059</v>
          </cell>
          <cell r="K876">
            <v>340097</v>
          </cell>
          <cell r="L876">
            <v>412379</v>
          </cell>
          <cell r="M876">
            <v>2531299</v>
          </cell>
          <cell r="O876">
            <v>196418</v>
          </cell>
          <cell r="P876">
            <v>725274</v>
          </cell>
          <cell r="Q876">
            <v>283295</v>
          </cell>
          <cell r="R876">
            <v>471059</v>
          </cell>
          <cell r="S876">
            <v>1676046</v>
          </cell>
          <cell r="U876">
            <v>1002847</v>
          </cell>
          <cell r="V876">
            <v>107299</v>
          </cell>
          <cell r="W876">
            <v>1110146</v>
          </cell>
          <cell r="AB876">
            <v>1.18793723E-4</v>
          </cell>
          <cell r="AC876">
            <v>1.08822538E-4</v>
          </cell>
          <cell r="AD876">
            <v>-377599</v>
          </cell>
          <cell r="AF876">
            <v>380892</v>
          </cell>
          <cell r="AG876">
            <v>380843</v>
          </cell>
          <cell r="AH876">
            <v>49</v>
          </cell>
          <cell r="AI876">
            <v>1</v>
          </cell>
          <cell r="AK876">
            <v>412379</v>
          </cell>
          <cell r="AL876">
            <v>-471059</v>
          </cell>
          <cell r="AM876">
            <v>107299</v>
          </cell>
          <cell r="AN876">
            <v>107307</v>
          </cell>
          <cell r="AO876">
            <v>87996</v>
          </cell>
          <cell r="AP876">
            <v>-87442</v>
          </cell>
          <cell r="AQ876">
            <v>-72723</v>
          </cell>
          <cell r="AR876">
            <v>-72321</v>
          </cell>
          <cell r="AS876">
            <v>-21497</v>
          </cell>
        </row>
        <row r="877">
          <cell r="B877" t="str">
            <v>0854</v>
          </cell>
          <cell r="C877" t="str">
            <v>MABANK ISD</v>
          </cell>
          <cell r="D877">
            <v>9788272</v>
          </cell>
          <cell r="E877">
            <v>9694178</v>
          </cell>
          <cell r="F877">
            <v>14901359</v>
          </cell>
          <cell r="G877">
            <v>5475355</v>
          </cell>
          <cell r="I877">
            <v>40724</v>
          </cell>
          <cell r="J877">
            <v>3007610</v>
          </cell>
          <cell r="K877">
            <v>582817</v>
          </cell>
          <cell r="L877">
            <v>1186429</v>
          </cell>
          <cell r="M877">
            <v>4817580</v>
          </cell>
          <cell r="O877">
            <v>336597</v>
          </cell>
          <cell r="P877">
            <v>1242887</v>
          </cell>
          <cell r="Q877">
            <v>485476</v>
          </cell>
          <cell r="R877">
            <v>168460</v>
          </cell>
          <cell r="S877">
            <v>2233420</v>
          </cell>
          <cell r="U877">
            <v>1718558</v>
          </cell>
          <cell r="V877">
            <v>362715</v>
          </cell>
          <cell r="W877">
            <v>2081273</v>
          </cell>
          <cell r="AB877">
            <v>1.7783140100000001E-4</v>
          </cell>
          <cell r="AC877">
            <v>1.8648700699999999E-4</v>
          </cell>
          <cell r="AD877">
            <v>327779</v>
          </cell>
          <cell r="AF877">
            <v>652727</v>
          </cell>
          <cell r="AG877">
            <v>652644</v>
          </cell>
          <cell r="AH877">
            <v>83</v>
          </cell>
          <cell r="AI877">
            <v>0</v>
          </cell>
          <cell r="AK877">
            <v>1186429</v>
          </cell>
          <cell r="AL877">
            <v>-168460</v>
          </cell>
          <cell r="AM877">
            <v>362715</v>
          </cell>
          <cell r="AN877">
            <v>362723</v>
          </cell>
          <cell r="AO877">
            <v>336372</v>
          </cell>
          <cell r="AP877">
            <v>104064</v>
          </cell>
          <cell r="AQ877">
            <v>131191</v>
          </cell>
          <cell r="AR877">
            <v>64949</v>
          </cell>
          <cell r="AS877">
            <v>18670</v>
          </cell>
        </row>
        <row r="878">
          <cell r="B878" t="str">
            <v>0855</v>
          </cell>
          <cell r="C878" t="str">
            <v>MADISONVILLE CONS ISD</v>
          </cell>
          <cell r="D878">
            <v>6438993</v>
          </cell>
          <cell r="E878">
            <v>5936165</v>
          </cell>
          <cell r="F878">
            <v>9124747</v>
          </cell>
          <cell r="G878">
            <v>3352797</v>
          </cell>
          <cell r="I878">
            <v>24937</v>
          </cell>
          <cell r="J878">
            <v>1841690</v>
          </cell>
          <cell r="K878">
            <v>356884</v>
          </cell>
          <cell r="L878">
            <v>599354</v>
          </cell>
          <cell r="M878">
            <v>2822865</v>
          </cell>
          <cell r="O878">
            <v>206113</v>
          </cell>
          <cell r="P878">
            <v>761073</v>
          </cell>
          <cell r="Q878">
            <v>297278</v>
          </cell>
          <cell r="R878">
            <v>108862</v>
          </cell>
          <cell r="S878">
            <v>1373326</v>
          </cell>
          <cell r="U878">
            <v>1052348</v>
          </cell>
          <cell r="V878">
            <v>198409</v>
          </cell>
          <cell r="W878">
            <v>1250757</v>
          </cell>
          <cell r="AB878">
            <v>1.16982367E-4</v>
          </cell>
          <cell r="AC878">
            <v>1.14194068E-4</v>
          </cell>
          <cell r="AD878">
            <v>-105590</v>
          </cell>
          <cell r="AF878">
            <v>399693</v>
          </cell>
          <cell r="AG878">
            <v>399642</v>
          </cell>
          <cell r="AH878">
            <v>51</v>
          </cell>
          <cell r="AI878">
            <v>0</v>
          </cell>
          <cell r="AK878">
            <v>599354</v>
          </cell>
          <cell r="AL878">
            <v>-108862</v>
          </cell>
          <cell r="AM878">
            <v>198409</v>
          </cell>
          <cell r="AN878">
            <v>198412</v>
          </cell>
          <cell r="AO878">
            <v>184033</v>
          </cell>
          <cell r="AP878">
            <v>47546</v>
          </cell>
          <cell r="AQ878">
            <v>42067</v>
          </cell>
          <cell r="AR878">
            <v>24445</v>
          </cell>
          <cell r="AS878">
            <v>-6011</v>
          </cell>
        </row>
        <row r="879">
          <cell r="B879" t="str">
            <v>1560</v>
          </cell>
          <cell r="C879" t="str">
            <v>MAGNOLIA ISD</v>
          </cell>
          <cell r="D879">
            <v>38916039</v>
          </cell>
          <cell r="E879">
            <v>38136687</v>
          </cell>
          <cell r="F879">
            <v>58621627</v>
          </cell>
          <cell r="G879">
            <v>21539931</v>
          </cell>
          <cell r="I879">
            <v>160208</v>
          </cell>
          <cell r="J879">
            <v>11831873</v>
          </cell>
          <cell r="K879">
            <v>2292789</v>
          </cell>
          <cell r="L879">
            <v>4564794</v>
          </cell>
          <cell r="M879">
            <v>18849664</v>
          </cell>
          <cell r="O879">
            <v>1324166</v>
          </cell>
          <cell r="P879">
            <v>4889490</v>
          </cell>
          <cell r="Q879">
            <v>1909853</v>
          </cell>
          <cell r="R879">
            <v>342190</v>
          </cell>
          <cell r="S879">
            <v>8465699</v>
          </cell>
          <cell r="U879">
            <v>6760772</v>
          </cell>
          <cell r="V879">
            <v>1659869</v>
          </cell>
          <cell r="W879">
            <v>8420641</v>
          </cell>
          <cell r="AB879">
            <v>7.0701895799999998E-4</v>
          </cell>
          <cell r="AC879">
            <v>7.3363588000000001E-4</v>
          </cell>
          <cell r="AD879">
            <v>1007956</v>
          </cell>
          <cell r="AF879">
            <v>2567814</v>
          </cell>
          <cell r="AG879">
            <v>2567487</v>
          </cell>
          <cell r="AH879">
            <v>327</v>
          </cell>
          <cell r="AI879">
            <v>2</v>
          </cell>
          <cell r="AK879">
            <v>4564794</v>
          </cell>
          <cell r="AL879">
            <v>-342190</v>
          </cell>
          <cell r="AM879">
            <v>1659869</v>
          </cell>
          <cell r="AN879">
            <v>1659899</v>
          </cell>
          <cell r="AO879">
            <v>1561429</v>
          </cell>
          <cell r="AP879">
            <v>569515</v>
          </cell>
          <cell r="AQ879">
            <v>263976</v>
          </cell>
          <cell r="AR879">
            <v>110368</v>
          </cell>
          <cell r="AS879">
            <v>57417</v>
          </cell>
        </row>
        <row r="880">
          <cell r="B880" t="str">
            <v>0856</v>
          </cell>
          <cell r="C880" t="str">
            <v>MALAKOFF ISD</v>
          </cell>
          <cell r="D880">
            <v>4499783</v>
          </cell>
          <cell r="E880">
            <v>4519109</v>
          </cell>
          <cell r="F880">
            <v>6946527</v>
          </cell>
          <cell r="G880">
            <v>2552432</v>
          </cell>
          <cell r="I880">
            <v>18984</v>
          </cell>
          <cell r="J880">
            <v>1402050</v>
          </cell>
          <cell r="K880">
            <v>271690</v>
          </cell>
          <cell r="L880">
            <v>435520</v>
          </cell>
          <cell r="M880">
            <v>2128244</v>
          </cell>
          <cell r="O880">
            <v>156911</v>
          </cell>
          <cell r="P880">
            <v>579393</v>
          </cell>
          <cell r="Q880">
            <v>226313</v>
          </cell>
          <cell r="R880">
            <v>55045</v>
          </cell>
          <cell r="S880">
            <v>1017662</v>
          </cell>
          <cell r="U880">
            <v>801136</v>
          </cell>
          <cell r="V880">
            <v>149905</v>
          </cell>
          <cell r="W880">
            <v>951041</v>
          </cell>
          <cell r="AB880">
            <v>8.1751166999999994E-5</v>
          </cell>
          <cell r="AC880">
            <v>8.6934149000000006E-5</v>
          </cell>
          <cell r="AD880">
            <v>196274</v>
          </cell>
          <cell r="AF880">
            <v>304280</v>
          </cell>
          <cell r="AG880">
            <v>304241</v>
          </cell>
          <cell r="AH880">
            <v>39</v>
          </cell>
          <cell r="AI880">
            <v>-2</v>
          </cell>
          <cell r="AK880">
            <v>435520</v>
          </cell>
          <cell r="AL880">
            <v>-55045</v>
          </cell>
          <cell r="AM880">
            <v>149905</v>
          </cell>
          <cell r="AN880">
            <v>149910</v>
          </cell>
          <cell r="AO880">
            <v>139090</v>
          </cell>
          <cell r="AP880">
            <v>33258</v>
          </cell>
          <cell r="AQ880">
            <v>19511</v>
          </cell>
          <cell r="AR880">
            <v>27525</v>
          </cell>
          <cell r="AS880">
            <v>11181</v>
          </cell>
        </row>
        <row r="881">
          <cell r="B881" t="str">
            <v>0857</v>
          </cell>
          <cell r="C881" t="str">
            <v>MALONE ISD</v>
          </cell>
          <cell r="D881">
            <v>419834</v>
          </cell>
          <cell r="E881">
            <v>376167</v>
          </cell>
          <cell r="F881">
            <v>578223</v>
          </cell>
          <cell r="G881">
            <v>212462</v>
          </cell>
          <cell r="I881">
            <v>1580</v>
          </cell>
          <cell r="J881">
            <v>116705</v>
          </cell>
          <cell r="K881">
            <v>22615</v>
          </cell>
          <cell r="L881">
            <v>86983</v>
          </cell>
          <cell r="M881">
            <v>227883</v>
          </cell>
          <cell r="O881">
            <v>13061</v>
          </cell>
          <cell r="P881">
            <v>48228</v>
          </cell>
          <cell r="Q881">
            <v>18838</v>
          </cell>
          <cell r="R881">
            <v>20065</v>
          </cell>
          <cell r="S881">
            <v>100192</v>
          </cell>
          <cell r="U881">
            <v>66686</v>
          </cell>
          <cell r="V881">
            <v>25006</v>
          </cell>
          <cell r="W881">
            <v>91692</v>
          </cell>
          <cell r="AB881">
            <v>7.6274650000000003E-6</v>
          </cell>
          <cell r="AC881">
            <v>7.2363219999999998E-6</v>
          </cell>
          <cell r="AD881">
            <v>-14812</v>
          </cell>
          <cell r="AF881">
            <v>25328</v>
          </cell>
          <cell r="AG881">
            <v>25325</v>
          </cell>
          <cell r="AH881">
            <v>3</v>
          </cell>
          <cell r="AI881">
            <v>0</v>
          </cell>
          <cell r="AK881">
            <v>86983</v>
          </cell>
          <cell r="AL881">
            <v>-20065</v>
          </cell>
          <cell r="AM881">
            <v>25006</v>
          </cell>
          <cell r="AN881">
            <v>25004</v>
          </cell>
          <cell r="AO881">
            <v>24157</v>
          </cell>
          <cell r="AP881">
            <v>14979</v>
          </cell>
          <cell r="AQ881">
            <v>7011</v>
          </cell>
          <cell r="AR881">
            <v>-3392</v>
          </cell>
          <cell r="AS881">
            <v>-841</v>
          </cell>
        </row>
        <row r="882">
          <cell r="B882" t="str">
            <v>1998</v>
          </cell>
          <cell r="C882" t="str">
            <v>MALTA ISD</v>
          </cell>
          <cell r="D882">
            <v>325443</v>
          </cell>
          <cell r="E882">
            <v>294749</v>
          </cell>
          <cell r="F882">
            <v>453072</v>
          </cell>
          <cell r="G882">
            <v>166477</v>
          </cell>
          <cell r="I882">
            <v>1238</v>
          </cell>
          <cell r="J882">
            <v>91446</v>
          </cell>
          <cell r="K882">
            <v>17720</v>
          </cell>
          <cell r="L882">
            <v>44684</v>
          </cell>
          <cell r="M882">
            <v>155088</v>
          </cell>
          <cell r="O882">
            <v>10234</v>
          </cell>
          <cell r="P882">
            <v>37790</v>
          </cell>
          <cell r="Q882">
            <v>14761</v>
          </cell>
          <cell r="R882">
            <v>15823</v>
          </cell>
          <cell r="S882">
            <v>78608</v>
          </cell>
          <cell r="U882">
            <v>52252</v>
          </cell>
          <cell r="V882">
            <v>13894</v>
          </cell>
          <cell r="W882">
            <v>66146</v>
          </cell>
          <cell r="AB882">
            <v>5.9125840000000003E-6</v>
          </cell>
          <cell r="AC882">
            <v>5.6700900000000003E-6</v>
          </cell>
          <cell r="AD882">
            <v>-9183</v>
          </cell>
          <cell r="AF882">
            <v>19846</v>
          </cell>
          <cell r="AG882">
            <v>19843</v>
          </cell>
          <cell r="AH882">
            <v>3</v>
          </cell>
          <cell r="AI882">
            <v>1</v>
          </cell>
          <cell r="AK882">
            <v>44684</v>
          </cell>
          <cell r="AL882">
            <v>-15823</v>
          </cell>
          <cell r="AM882">
            <v>13894</v>
          </cell>
          <cell r="AN882">
            <v>13894</v>
          </cell>
          <cell r="AO882">
            <v>12713</v>
          </cell>
          <cell r="AP882">
            <v>1305</v>
          </cell>
          <cell r="AQ882">
            <v>552</v>
          </cell>
          <cell r="AR882">
            <v>918</v>
          </cell>
          <cell r="AS882">
            <v>-521</v>
          </cell>
        </row>
        <row r="883">
          <cell r="B883" t="str">
            <v>0858</v>
          </cell>
          <cell r="C883" t="str">
            <v>MANOR ISD</v>
          </cell>
          <cell r="D883">
            <v>32953005</v>
          </cell>
          <cell r="E883">
            <v>31793033</v>
          </cell>
          <cell r="F883">
            <v>48870510</v>
          </cell>
          <cell r="G883">
            <v>17956980</v>
          </cell>
          <cell r="I883">
            <v>133559</v>
          </cell>
          <cell r="J883">
            <v>9863760</v>
          </cell>
          <cell r="K883">
            <v>1911407</v>
          </cell>
          <cell r="L883">
            <v>3253710</v>
          </cell>
          <cell r="M883">
            <v>15162436</v>
          </cell>
          <cell r="O883">
            <v>1103905</v>
          </cell>
          <cell r="P883">
            <v>4076172</v>
          </cell>
          <cell r="Q883">
            <v>1592168</v>
          </cell>
          <cell r="R883">
            <v>777764</v>
          </cell>
          <cell r="S883">
            <v>7550009</v>
          </cell>
          <cell r="U883">
            <v>5636185</v>
          </cell>
          <cell r="V883">
            <v>869713</v>
          </cell>
          <cell r="W883">
            <v>6505898</v>
          </cell>
          <cell r="AB883">
            <v>5.9868372299999996E-4</v>
          </cell>
          <cell r="AC883">
            <v>6.1160293899999998E-4</v>
          </cell>
          <cell r="AD883">
            <v>489237</v>
          </cell>
          <cell r="AF883">
            <v>2140684</v>
          </cell>
          <cell r="AG883">
            <v>2140411</v>
          </cell>
          <cell r="AH883">
            <v>273</v>
          </cell>
          <cell r="AI883">
            <v>1</v>
          </cell>
          <cell r="AK883">
            <v>3253710</v>
          </cell>
          <cell r="AL883">
            <v>-777764</v>
          </cell>
          <cell r="AM883">
            <v>869713</v>
          </cell>
          <cell r="AN883">
            <v>869743</v>
          </cell>
          <cell r="AO883">
            <v>818713</v>
          </cell>
          <cell r="AP883">
            <v>296671</v>
          </cell>
          <cell r="AQ883">
            <v>202121</v>
          </cell>
          <cell r="AR883">
            <v>260821</v>
          </cell>
          <cell r="AS883">
            <v>27877</v>
          </cell>
        </row>
        <row r="884">
          <cell r="B884" t="str">
            <v>0859</v>
          </cell>
          <cell r="C884" t="str">
            <v>MANSFIELD ISD</v>
          </cell>
          <cell r="D884">
            <v>106439298</v>
          </cell>
          <cell r="E884">
            <v>102362821</v>
          </cell>
          <cell r="F884">
            <v>157346525</v>
          </cell>
          <cell r="G884">
            <v>57815407</v>
          </cell>
          <cell r="I884">
            <v>430015</v>
          </cell>
          <cell r="J884">
            <v>31757974</v>
          </cell>
          <cell r="K884">
            <v>6154084</v>
          </cell>
          <cell r="L884">
            <v>5530198</v>
          </cell>
          <cell r="M884">
            <v>43872271</v>
          </cell>
          <cell r="O884">
            <v>3554200</v>
          </cell>
          <cell r="P884">
            <v>13123897</v>
          </cell>
          <cell r="Q884">
            <v>5126243</v>
          </cell>
          <cell r="R884">
            <v>962767</v>
          </cell>
          <cell r="S884">
            <v>22767107</v>
          </cell>
          <cell r="U884">
            <v>18146612</v>
          </cell>
          <cell r="V884">
            <v>1823540</v>
          </cell>
          <cell r="W884">
            <v>19970152</v>
          </cell>
          <cell r="AB884">
            <v>1.9337682480000001E-3</v>
          </cell>
          <cell r="AC884">
            <v>1.9691547629999999E-3</v>
          </cell>
          <cell r="AD884">
            <v>1340051</v>
          </cell>
          <cell r="AF884">
            <v>6892279</v>
          </cell>
          <cell r="AG884">
            <v>6891401</v>
          </cell>
          <cell r="AH884">
            <v>878</v>
          </cell>
          <cell r="AI884">
            <v>1</v>
          </cell>
          <cell r="AK884">
            <v>5530198</v>
          </cell>
          <cell r="AL884">
            <v>-962767</v>
          </cell>
          <cell r="AM884">
            <v>1823540</v>
          </cell>
          <cell r="AN884">
            <v>1823650</v>
          </cell>
          <cell r="AO884">
            <v>1688118</v>
          </cell>
          <cell r="AP884">
            <v>361016</v>
          </cell>
          <cell r="AQ884">
            <v>253563</v>
          </cell>
          <cell r="AR884">
            <v>364726</v>
          </cell>
          <cell r="AS884">
            <v>76358</v>
          </cell>
        </row>
        <row r="885">
          <cell r="B885" t="str">
            <v>0860</v>
          </cell>
          <cell r="C885" t="str">
            <v>MARATHON ISD</v>
          </cell>
          <cell r="D885">
            <v>257619</v>
          </cell>
          <cell r="E885">
            <v>308472</v>
          </cell>
          <cell r="F885">
            <v>474166</v>
          </cell>
          <cell r="G885">
            <v>174228</v>
          </cell>
          <cell r="I885">
            <v>1296</v>
          </cell>
          <cell r="J885">
            <v>95703</v>
          </cell>
          <cell r="K885">
            <v>18545</v>
          </cell>
          <cell r="L885">
            <v>96709</v>
          </cell>
          <cell r="M885">
            <v>212253</v>
          </cell>
          <cell r="O885">
            <v>10711</v>
          </cell>
          <cell r="P885">
            <v>39549</v>
          </cell>
          <cell r="Q885">
            <v>15448</v>
          </cell>
          <cell r="R885">
            <v>66779</v>
          </cell>
          <cell r="S885">
            <v>132487</v>
          </cell>
          <cell r="U885">
            <v>54685</v>
          </cell>
          <cell r="V885">
            <v>13192</v>
          </cell>
          <cell r="W885">
            <v>67877</v>
          </cell>
          <cell r="AB885">
            <v>4.6803750000000001E-6</v>
          </cell>
          <cell r="AC885">
            <v>5.9340810000000002E-6</v>
          </cell>
          <cell r="AD885">
            <v>47477</v>
          </cell>
          <cell r="AF885">
            <v>20770</v>
          </cell>
          <cell r="AG885">
            <v>20767</v>
          </cell>
          <cell r="AH885">
            <v>3</v>
          </cell>
          <cell r="AI885">
            <v>0</v>
          </cell>
          <cell r="AK885">
            <v>96709</v>
          </cell>
          <cell r="AL885">
            <v>-66779</v>
          </cell>
          <cell r="AM885">
            <v>13192</v>
          </cell>
          <cell r="AN885">
            <v>13194</v>
          </cell>
          <cell r="AO885">
            <v>12471</v>
          </cell>
          <cell r="AP885">
            <v>2237</v>
          </cell>
          <cell r="AQ885">
            <v>-6099</v>
          </cell>
          <cell r="AR885">
            <v>5425</v>
          </cell>
          <cell r="AS885">
            <v>2702</v>
          </cell>
        </row>
        <row r="886">
          <cell r="B886" t="str">
            <v>0861</v>
          </cell>
          <cell r="C886" t="str">
            <v>MARBLE FALLS ISD</v>
          </cell>
          <cell r="D886">
            <v>14078342</v>
          </cell>
          <cell r="E886">
            <v>12653505</v>
          </cell>
          <cell r="F886">
            <v>19450275</v>
          </cell>
          <cell r="G886">
            <v>7146809</v>
          </cell>
          <cell r="I886">
            <v>53156</v>
          </cell>
          <cell r="J886">
            <v>3925739</v>
          </cell>
          <cell r="K886">
            <v>760733</v>
          </cell>
          <cell r="L886">
            <v>897498</v>
          </cell>
          <cell r="M886">
            <v>5637126</v>
          </cell>
          <cell r="O886">
            <v>439350</v>
          </cell>
          <cell r="P886">
            <v>1622301</v>
          </cell>
          <cell r="Q886">
            <v>633677</v>
          </cell>
          <cell r="R886">
            <v>446003</v>
          </cell>
          <cell r="S886">
            <v>3141331</v>
          </cell>
          <cell r="U886">
            <v>2243180</v>
          </cell>
          <cell r="V886">
            <v>280022</v>
          </cell>
          <cell r="W886">
            <v>2523202</v>
          </cell>
          <cell r="AB886">
            <v>2.5577254600000002E-4</v>
          </cell>
          <cell r="AC886">
            <v>2.43415618E-4</v>
          </cell>
          <cell r="AD886">
            <v>-467944</v>
          </cell>
          <cell r="AF886">
            <v>851984</v>
          </cell>
          <cell r="AG886">
            <v>851875</v>
          </cell>
          <cell r="AH886">
            <v>109</v>
          </cell>
          <cell r="AI886">
            <v>-2</v>
          </cell>
          <cell r="AK886">
            <v>897498</v>
          </cell>
          <cell r="AL886">
            <v>-446003</v>
          </cell>
          <cell r="AM886">
            <v>280022</v>
          </cell>
          <cell r="AN886">
            <v>280034</v>
          </cell>
          <cell r="AO886">
            <v>251954</v>
          </cell>
          <cell r="AP886">
            <v>-12431</v>
          </cell>
          <cell r="AQ886">
            <v>-13789</v>
          </cell>
          <cell r="AR886">
            <v>-27634</v>
          </cell>
          <cell r="AS886">
            <v>-26639</v>
          </cell>
        </row>
        <row r="887">
          <cell r="B887" t="str">
            <v>0862</v>
          </cell>
          <cell r="C887" t="str">
            <v>MARFA ISD</v>
          </cell>
          <cell r="D887">
            <v>1122434</v>
          </cell>
          <cell r="E887">
            <v>1136698</v>
          </cell>
          <cell r="F887">
            <v>1747270</v>
          </cell>
          <cell r="G887">
            <v>642017</v>
          </cell>
          <cell r="I887">
            <v>4775</v>
          </cell>
          <cell r="J887">
            <v>352660</v>
          </cell>
          <cell r="K887">
            <v>68339</v>
          </cell>
          <cell r="L887">
            <v>166793</v>
          </cell>
          <cell r="M887">
            <v>592567</v>
          </cell>
          <cell r="O887">
            <v>39468</v>
          </cell>
          <cell r="P887">
            <v>145736</v>
          </cell>
          <cell r="Q887">
            <v>56925</v>
          </cell>
          <cell r="R887">
            <v>38742</v>
          </cell>
          <cell r="S887">
            <v>280871</v>
          </cell>
          <cell r="U887">
            <v>201511</v>
          </cell>
          <cell r="V887">
            <v>44420</v>
          </cell>
          <cell r="W887">
            <v>245931</v>
          </cell>
          <cell r="AB887">
            <v>2.0392152E-5</v>
          </cell>
          <cell r="AC887">
            <v>2.1866676E-5</v>
          </cell>
          <cell r="AD887">
            <v>55839</v>
          </cell>
          <cell r="AF887">
            <v>76536</v>
          </cell>
          <cell r="AG887">
            <v>76526</v>
          </cell>
          <cell r="AH887">
            <v>10</v>
          </cell>
          <cell r="AI887">
            <v>-2</v>
          </cell>
          <cell r="AK887">
            <v>166793</v>
          </cell>
          <cell r="AL887">
            <v>-38742</v>
          </cell>
          <cell r="AM887">
            <v>44420</v>
          </cell>
          <cell r="AN887">
            <v>44422</v>
          </cell>
          <cell r="AO887">
            <v>41677</v>
          </cell>
          <cell r="AP887">
            <v>14099</v>
          </cell>
          <cell r="AQ887">
            <v>10014</v>
          </cell>
          <cell r="AR887">
            <v>14660</v>
          </cell>
          <cell r="AS887">
            <v>3179</v>
          </cell>
        </row>
        <row r="888">
          <cell r="B888" t="str">
            <v>1771</v>
          </cell>
          <cell r="C888" t="str">
            <v>MARION ISD</v>
          </cell>
          <cell r="D888">
            <v>3605280</v>
          </cell>
          <cell r="E888">
            <v>3380510</v>
          </cell>
          <cell r="F888">
            <v>5196334</v>
          </cell>
          <cell r="G888">
            <v>1909341</v>
          </cell>
          <cell r="I888">
            <v>14201</v>
          </cell>
          <cell r="J888">
            <v>1048800</v>
          </cell>
          <cell r="K888">
            <v>203237</v>
          </cell>
          <cell r="L888">
            <v>319919</v>
          </cell>
          <cell r="M888">
            <v>1586157</v>
          </cell>
          <cell r="O888">
            <v>117377</v>
          </cell>
          <cell r="P888">
            <v>433414</v>
          </cell>
          <cell r="Q888">
            <v>169293</v>
          </cell>
          <cell r="R888">
            <v>16373</v>
          </cell>
          <cell r="S888">
            <v>736457</v>
          </cell>
          <cell r="U888">
            <v>599288</v>
          </cell>
          <cell r="V888">
            <v>140788</v>
          </cell>
          <cell r="W888">
            <v>740076</v>
          </cell>
          <cell r="AB888">
            <v>6.5500021000000004E-5</v>
          </cell>
          <cell r="AC888">
            <v>6.5030903999999999E-5</v>
          </cell>
          <cell r="AD888">
            <v>-17765</v>
          </cell>
          <cell r="AF888">
            <v>227616</v>
          </cell>
          <cell r="AG888">
            <v>227587</v>
          </cell>
          <cell r="AH888">
            <v>29</v>
          </cell>
          <cell r="AI888">
            <v>2</v>
          </cell>
          <cell r="AK888">
            <v>319919</v>
          </cell>
          <cell r="AL888">
            <v>-16373</v>
          </cell>
          <cell r="AM888">
            <v>140788</v>
          </cell>
          <cell r="AN888">
            <v>140791</v>
          </cell>
          <cell r="AO888">
            <v>129342</v>
          </cell>
          <cell r="AP888">
            <v>19552</v>
          </cell>
          <cell r="AQ888">
            <v>9459</v>
          </cell>
          <cell r="AR888">
            <v>5414</v>
          </cell>
          <cell r="AS888">
            <v>-1012</v>
          </cell>
        </row>
        <row r="889">
          <cell r="B889" t="str">
            <v>1332</v>
          </cell>
          <cell r="C889" t="str">
            <v>MARLIN ISD</v>
          </cell>
          <cell r="D889">
            <v>5479821</v>
          </cell>
          <cell r="E889">
            <v>5528779</v>
          </cell>
          <cell r="F889">
            <v>8498537</v>
          </cell>
          <cell r="G889">
            <v>3122702</v>
          </cell>
          <cell r="I889">
            <v>23226</v>
          </cell>
          <cell r="J889">
            <v>1715299</v>
          </cell>
          <cell r="K889">
            <v>332392</v>
          </cell>
          <cell r="L889">
            <v>1319855</v>
          </cell>
          <cell r="M889">
            <v>3390772</v>
          </cell>
          <cell r="O889">
            <v>191968</v>
          </cell>
          <cell r="P889">
            <v>708843</v>
          </cell>
          <cell r="Q889">
            <v>276877</v>
          </cell>
          <cell r="R889">
            <v>34</v>
          </cell>
          <cell r="S889">
            <v>1177722</v>
          </cell>
          <cell r="U889">
            <v>980128</v>
          </cell>
          <cell r="V889">
            <v>387278</v>
          </cell>
          <cell r="W889">
            <v>1367406</v>
          </cell>
          <cell r="AB889">
            <v>9.9556303999999998E-5</v>
          </cell>
          <cell r="AC889">
            <v>1.0635719500000001E-4</v>
          </cell>
          <cell r="AD889">
            <v>257543</v>
          </cell>
          <cell r="AF889">
            <v>372263</v>
          </cell>
          <cell r="AG889">
            <v>372216</v>
          </cell>
          <cell r="AH889">
            <v>47</v>
          </cell>
          <cell r="AI889">
            <v>-1</v>
          </cell>
          <cell r="AK889">
            <v>1319855</v>
          </cell>
          <cell r="AL889">
            <v>-34</v>
          </cell>
          <cell r="AM889">
            <v>387278</v>
          </cell>
          <cell r="AN889">
            <v>387277</v>
          </cell>
          <cell r="AO889">
            <v>375068</v>
          </cell>
          <cell r="AP889">
            <v>250334</v>
          </cell>
          <cell r="AQ889">
            <v>192644</v>
          </cell>
          <cell r="AR889">
            <v>99831</v>
          </cell>
          <cell r="AS889">
            <v>14667</v>
          </cell>
        </row>
        <row r="890">
          <cell r="B890" t="str">
            <v>0864</v>
          </cell>
          <cell r="C890" t="str">
            <v>MARSHALL ISD</v>
          </cell>
          <cell r="D890">
            <v>15937883</v>
          </cell>
          <cell r="E890">
            <v>14322655</v>
          </cell>
          <cell r="F890">
            <v>22016002</v>
          </cell>
          <cell r="G890">
            <v>8089560</v>
          </cell>
          <cell r="I890">
            <v>60168</v>
          </cell>
          <cell r="J890">
            <v>4443591</v>
          </cell>
          <cell r="K890">
            <v>861082</v>
          </cell>
          <cell r="L890">
            <v>825350</v>
          </cell>
          <cell r="M890">
            <v>6190191</v>
          </cell>
          <cell r="O890">
            <v>497305</v>
          </cell>
          <cell r="P890">
            <v>1836302</v>
          </cell>
          <cell r="Q890">
            <v>717266</v>
          </cell>
          <cell r="R890">
            <v>1069845</v>
          </cell>
          <cell r="S890">
            <v>4120718</v>
          </cell>
          <cell r="U890">
            <v>2539083</v>
          </cell>
          <cell r="V890">
            <v>155193</v>
          </cell>
          <cell r="W890">
            <v>2694276</v>
          </cell>
          <cell r="AB890">
            <v>2.8955632400000001E-4</v>
          </cell>
          <cell r="AC890">
            <v>2.7552508399999998E-4</v>
          </cell>
          <cell r="AD890">
            <v>-531349</v>
          </cell>
          <cell r="AF890">
            <v>964371</v>
          </cell>
          <cell r="AG890">
            <v>964248</v>
          </cell>
          <cell r="AH890">
            <v>123</v>
          </cell>
          <cell r="AI890">
            <v>-1</v>
          </cell>
          <cell r="AK890">
            <v>825350</v>
          </cell>
          <cell r="AL890">
            <v>-1069845</v>
          </cell>
          <cell r="AM890">
            <v>155193</v>
          </cell>
          <cell r="AN890">
            <v>155208</v>
          </cell>
          <cell r="AO890">
            <v>117578</v>
          </cell>
          <cell r="AP890">
            <v>-231921</v>
          </cell>
          <cell r="AQ890">
            <v>-183292</v>
          </cell>
          <cell r="AR890">
            <v>-71817</v>
          </cell>
          <cell r="AS890">
            <v>-30251</v>
          </cell>
        </row>
        <row r="891">
          <cell r="B891" t="str">
            <v>0865</v>
          </cell>
          <cell r="C891" t="str">
            <v>MART ISD</v>
          </cell>
          <cell r="D891">
            <v>1532856</v>
          </cell>
          <cell r="E891">
            <v>1631679</v>
          </cell>
          <cell r="F891">
            <v>2508128</v>
          </cell>
          <cell r="G891">
            <v>921587</v>
          </cell>
          <cell r="I891">
            <v>6855</v>
          </cell>
          <cell r="J891">
            <v>506227</v>
          </cell>
          <cell r="K891">
            <v>98097</v>
          </cell>
          <cell r="L891">
            <v>232838</v>
          </cell>
          <cell r="M891">
            <v>844017</v>
          </cell>
          <cell r="O891">
            <v>56654</v>
          </cell>
          <cell r="P891">
            <v>209197</v>
          </cell>
          <cell r="Q891">
            <v>81713</v>
          </cell>
          <cell r="R891">
            <v>121017</v>
          </cell>
          <cell r="S891">
            <v>468581</v>
          </cell>
          <cell r="U891">
            <v>289260</v>
          </cell>
          <cell r="V891">
            <v>49738</v>
          </cell>
          <cell r="W891">
            <v>338998</v>
          </cell>
          <cell r="AB891">
            <v>2.7848633E-5</v>
          </cell>
          <cell r="AC891">
            <v>3.1388633000000003E-5</v>
          </cell>
          <cell r="AD891">
            <v>134056</v>
          </cell>
          <cell r="AF891">
            <v>109864</v>
          </cell>
          <cell r="AG891">
            <v>109850</v>
          </cell>
          <cell r="AH891">
            <v>14</v>
          </cell>
          <cell r="AI891">
            <v>0</v>
          </cell>
          <cell r="AK891">
            <v>232838</v>
          </cell>
          <cell r="AL891">
            <v>-121017</v>
          </cell>
          <cell r="AM891">
            <v>49738</v>
          </cell>
          <cell r="AN891">
            <v>49737</v>
          </cell>
          <cell r="AO891">
            <v>44934</v>
          </cell>
          <cell r="AP891">
            <v>1045</v>
          </cell>
          <cell r="AQ891">
            <v>2726</v>
          </cell>
          <cell r="AR891">
            <v>5747</v>
          </cell>
          <cell r="AS891">
            <v>7632</v>
          </cell>
        </row>
        <row r="892">
          <cell r="B892" t="str">
            <v>0867</v>
          </cell>
          <cell r="C892" t="str">
            <v>MARTINS MILL ISD</v>
          </cell>
          <cell r="D892">
            <v>1363321</v>
          </cell>
          <cell r="E892">
            <v>1331494</v>
          </cell>
          <cell r="F892">
            <v>2046700</v>
          </cell>
          <cell r="G892">
            <v>752040</v>
          </cell>
          <cell r="I892">
            <v>5593</v>
          </cell>
          <cell r="J892">
            <v>413095</v>
          </cell>
          <cell r="K892">
            <v>80050</v>
          </cell>
          <cell r="L892">
            <v>159503</v>
          </cell>
          <cell r="M892">
            <v>658241</v>
          </cell>
          <cell r="O892">
            <v>46232</v>
          </cell>
          <cell r="P892">
            <v>170710</v>
          </cell>
          <cell r="Q892">
            <v>66680</v>
          </cell>
          <cell r="R892">
            <v>103955</v>
          </cell>
          <cell r="S892">
            <v>387577</v>
          </cell>
          <cell r="U892">
            <v>236044</v>
          </cell>
          <cell r="V892">
            <v>42123</v>
          </cell>
          <cell r="W892">
            <v>278167</v>
          </cell>
          <cell r="AB892">
            <v>2.4768556000000002E-5</v>
          </cell>
          <cell r="AC892">
            <v>2.5613975000000001E-5</v>
          </cell>
          <cell r="AD892">
            <v>32015</v>
          </cell>
          <cell r="AF892">
            <v>89652</v>
          </cell>
          <cell r="AG892">
            <v>89641</v>
          </cell>
          <cell r="AH892">
            <v>11</v>
          </cell>
          <cell r="AI892">
            <v>0</v>
          </cell>
          <cell r="AK892">
            <v>159503</v>
          </cell>
          <cell r="AL892">
            <v>-103955</v>
          </cell>
          <cell r="AM892">
            <v>42123</v>
          </cell>
          <cell r="AN892">
            <v>42125</v>
          </cell>
          <cell r="AO892">
            <v>37229</v>
          </cell>
          <cell r="AP892">
            <v>-7988</v>
          </cell>
          <cell r="AQ892">
            <v>-8840</v>
          </cell>
          <cell r="AR892">
            <v>-8800</v>
          </cell>
          <cell r="AS892">
            <v>1822</v>
          </cell>
        </row>
        <row r="893">
          <cell r="B893" t="str">
            <v>1952</v>
          </cell>
          <cell r="C893" t="str">
            <v>MARTINSVILLE ISD</v>
          </cell>
          <cell r="D893">
            <v>827937</v>
          </cell>
          <cell r="E893">
            <v>790859</v>
          </cell>
          <cell r="F893">
            <v>1215665</v>
          </cell>
          <cell r="G893">
            <v>446684</v>
          </cell>
          <cell r="I893">
            <v>3322</v>
          </cell>
          <cell r="J893">
            <v>245363</v>
          </cell>
          <cell r="K893">
            <v>47547</v>
          </cell>
          <cell r="L893">
            <v>65285</v>
          </cell>
          <cell r="M893">
            <v>361517</v>
          </cell>
          <cell r="O893">
            <v>27460</v>
          </cell>
          <cell r="P893">
            <v>101396</v>
          </cell>
          <cell r="Q893">
            <v>39606</v>
          </cell>
          <cell r="R893">
            <v>58993</v>
          </cell>
          <cell r="S893">
            <v>227455</v>
          </cell>
          <cell r="U893">
            <v>140201</v>
          </cell>
          <cell r="V893">
            <v>18143</v>
          </cell>
          <cell r="W893">
            <v>158344</v>
          </cell>
          <cell r="AB893">
            <v>1.5041794000000001E-5</v>
          </cell>
          <cell r="AC893">
            <v>1.5213761999999999E-5</v>
          </cell>
          <cell r="AD893">
            <v>6512</v>
          </cell>
          <cell r="AF893">
            <v>53250</v>
          </cell>
          <cell r="AG893">
            <v>53243</v>
          </cell>
          <cell r="AH893">
            <v>7</v>
          </cell>
          <cell r="AI893">
            <v>2</v>
          </cell>
          <cell r="AK893">
            <v>65285</v>
          </cell>
          <cell r="AL893">
            <v>-58993</v>
          </cell>
          <cell r="AM893">
            <v>18143</v>
          </cell>
          <cell r="AN893">
            <v>18146</v>
          </cell>
          <cell r="AO893">
            <v>15103</v>
          </cell>
          <cell r="AP893">
            <v>-12607</v>
          </cell>
          <cell r="AQ893">
            <v>-9804</v>
          </cell>
          <cell r="AR893">
            <v>-4917</v>
          </cell>
          <cell r="AS893">
            <v>371</v>
          </cell>
        </row>
        <row r="894">
          <cell r="B894" t="str">
            <v>0868</v>
          </cell>
          <cell r="C894" t="str">
            <v>MASON ISD</v>
          </cell>
          <cell r="D894">
            <v>1792600</v>
          </cell>
          <cell r="E894">
            <v>1804896</v>
          </cell>
          <cell r="F894">
            <v>2774387</v>
          </cell>
          <cell r="G894">
            <v>1019421</v>
          </cell>
          <cell r="I894">
            <v>7582</v>
          </cell>
          <cell r="J894">
            <v>559967</v>
          </cell>
          <cell r="K894">
            <v>108511</v>
          </cell>
          <cell r="L894">
            <v>166020</v>
          </cell>
          <cell r="M894">
            <v>842080</v>
          </cell>
          <cell r="O894">
            <v>62669</v>
          </cell>
          <cell r="P894">
            <v>231405</v>
          </cell>
          <cell r="Q894">
            <v>90388</v>
          </cell>
          <cell r="R894">
            <v>11001</v>
          </cell>
          <cell r="S894">
            <v>395463</v>
          </cell>
          <cell r="U894">
            <v>319967</v>
          </cell>
          <cell r="V894">
            <v>60663</v>
          </cell>
          <cell r="W894">
            <v>380630</v>
          </cell>
          <cell r="AB894">
            <v>3.2567597999999998E-5</v>
          </cell>
          <cell r="AC894">
            <v>3.4720803999999999E-5</v>
          </cell>
          <cell r="AD894">
            <v>81540</v>
          </cell>
          <cell r="AF894">
            <v>121527</v>
          </cell>
          <cell r="AG894">
            <v>121512</v>
          </cell>
          <cell r="AH894">
            <v>15</v>
          </cell>
          <cell r="AI894">
            <v>3</v>
          </cell>
          <cell r="AK894">
            <v>166020</v>
          </cell>
          <cell r="AL894">
            <v>-11001</v>
          </cell>
          <cell r="AM894">
            <v>60663</v>
          </cell>
          <cell r="AN894">
            <v>60667</v>
          </cell>
          <cell r="AO894">
            <v>55989</v>
          </cell>
          <cell r="AP894">
            <v>11830</v>
          </cell>
          <cell r="AQ894">
            <v>10475</v>
          </cell>
          <cell r="AR894">
            <v>11414</v>
          </cell>
          <cell r="AS894">
            <v>4644</v>
          </cell>
        </row>
        <row r="895">
          <cell r="B895" t="str">
            <v>0871</v>
          </cell>
          <cell r="C895" t="str">
            <v>MATAGORDA ISD</v>
          </cell>
          <cell r="D895">
            <v>418053</v>
          </cell>
          <cell r="E895">
            <v>390647</v>
          </cell>
          <cell r="F895">
            <v>600481</v>
          </cell>
          <cell r="G895">
            <v>220641</v>
          </cell>
          <cell r="I895">
            <v>1641</v>
          </cell>
          <cell r="J895">
            <v>121198</v>
          </cell>
          <cell r="K895">
            <v>23486</v>
          </cell>
          <cell r="L895">
            <v>49684</v>
          </cell>
          <cell r="M895">
            <v>196009</v>
          </cell>
          <cell r="O895">
            <v>13564</v>
          </cell>
          <cell r="P895">
            <v>50085</v>
          </cell>
          <cell r="Q895">
            <v>19563</v>
          </cell>
          <cell r="R895">
            <v>38686</v>
          </cell>
          <cell r="S895">
            <v>121898</v>
          </cell>
          <cell r="U895">
            <v>69253</v>
          </cell>
          <cell r="V895">
            <v>12047</v>
          </cell>
          <cell r="W895">
            <v>81300</v>
          </cell>
          <cell r="AB895">
            <v>7.595109E-6</v>
          </cell>
          <cell r="AC895">
            <v>7.5148840000000002E-6</v>
          </cell>
          <cell r="AD895">
            <v>-3038</v>
          </cell>
          <cell r="AF895">
            <v>26303</v>
          </cell>
          <cell r="AG895">
            <v>26300</v>
          </cell>
          <cell r="AH895">
            <v>3</v>
          </cell>
          <cell r="AI895">
            <v>1</v>
          </cell>
          <cell r="AK895">
            <v>49684</v>
          </cell>
          <cell r="AL895">
            <v>-38686</v>
          </cell>
          <cell r="AM895">
            <v>12047</v>
          </cell>
          <cell r="AN895">
            <v>12045</v>
          </cell>
          <cell r="AO895">
            <v>10342</v>
          </cell>
          <cell r="AP895">
            <v>-4605</v>
          </cell>
          <cell r="AQ895">
            <v>-2611</v>
          </cell>
          <cell r="AR895">
            <v>-4001</v>
          </cell>
          <cell r="AS895">
            <v>-172</v>
          </cell>
        </row>
        <row r="896">
          <cell r="B896" t="str">
            <v>0872</v>
          </cell>
          <cell r="C896" t="str">
            <v>MATHIS ISD</v>
          </cell>
          <cell r="D896">
            <v>4949501</v>
          </cell>
          <cell r="E896">
            <v>5597231</v>
          </cell>
          <cell r="F896">
            <v>8603758</v>
          </cell>
          <cell r="G896">
            <v>3161365</v>
          </cell>
          <cell r="I896">
            <v>23513</v>
          </cell>
          <cell r="J896">
            <v>1736536</v>
          </cell>
          <cell r="K896">
            <v>336507</v>
          </cell>
          <cell r="L896">
            <v>777965</v>
          </cell>
          <cell r="M896">
            <v>2874521</v>
          </cell>
          <cell r="O896">
            <v>194345</v>
          </cell>
          <cell r="P896">
            <v>717619</v>
          </cell>
          <cell r="Q896">
            <v>280305</v>
          </cell>
          <cell r="R896">
            <v>191833</v>
          </cell>
          <cell r="S896">
            <v>1384102</v>
          </cell>
          <cell r="U896">
            <v>992262</v>
          </cell>
          <cell r="V896">
            <v>170606</v>
          </cell>
          <cell r="W896">
            <v>1162868</v>
          </cell>
          <cell r="AB896">
            <v>8.9921564000000005E-5</v>
          </cell>
          <cell r="AC896">
            <v>1.07674007E-4</v>
          </cell>
          <cell r="AD896">
            <v>672267</v>
          </cell>
          <cell r="AF896">
            <v>376872</v>
          </cell>
          <cell r="AG896">
            <v>376824</v>
          </cell>
          <cell r="AH896">
            <v>48</v>
          </cell>
          <cell r="AI896">
            <v>2</v>
          </cell>
          <cell r="AK896">
            <v>777965</v>
          </cell>
          <cell r="AL896">
            <v>-191833</v>
          </cell>
          <cell r="AM896">
            <v>170606</v>
          </cell>
          <cell r="AN896">
            <v>170611</v>
          </cell>
          <cell r="AO896">
            <v>159909</v>
          </cell>
          <cell r="AP896">
            <v>61385</v>
          </cell>
          <cell r="AQ896">
            <v>69547</v>
          </cell>
          <cell r="AR896">
            <v>86395</v>
          </cell>
          <cell r="AS896">
            <v>38285</v>
          </cell>
        </row>
        <row r="897">
          <cell r="B897" t="str">
            <v>0873</v>
          </cell>
          <cell r="C897" t="str">
            <v>MAUD ISD</v>
          </cell>
          <cell r="D897">
            <v>1440949</v>
          </cell>
          <cell r="E897">
            <v>1391808</v>
          </cell>
          <cell r="F897">
            <v>2139411</v>
          </cell>
          <cell r="G897">
            <v>786105</v>
          </cell>
          <cell r="I897">
            <v>5847</v>
          </cell>
          <cell r="J897">
            <v>431807</v>
          </cell>
          <cell r="K897">
            <v>83676</v>
          </cell>
          <cell r="L897">
            <v>126527</v>
          </cell>
          <cell r="M897">
            <v>647857</v>
          </cell>
          <cell r="O897">
            <v>48326</v>
          </cell>
          <cell r="P897">
            <v>178443</v>
          </cell>
          <cell r="Q897">
            <v>69701</v>
          </cell>
          <cell r="R897">
            <v>60409</v>
          </cell>
          <cell r="S897">
            <v>356879</v>
          </cell>
          <cell r="U897">
            <v>246736</v>
          </cell>
          <cell r="V897">
            <v>44375</v>
          </cell>
          <cell r="W897">
            <v>291111</v>
          </cell>
          <cell r="AB897">
            <v>2.6178873000000001E-5</v>
          </cell>
          <cell r="AC897">
            <v>2.6774220999999999E-5</v>
          </cell>
          <cell r="AD897">
            <v>22545</v>
          </cell>
          <cell r="AF897">
            <v>93713</v>
          </cell>
          <cell r="AG897">
            <v>93701</v>
          </cell>
          <cell r="AH897">
            <v>12</v>
          </cell>
          <cell r="AI897">
            <v>1</v>
          </cell>
          <cell r="AK897">
            <v>126527</v>
          </cell>
          <cell r="AL897">
            <v>-60409</v>
          </cell>
          <cell r="AM897">
            <v>44375</v>
          </cell>
          <cell r="AN897">
            <v>44378</v>
          </cell>
          <cell r="AO897">
            <v>39686</v>
          </cell>
          <cell r="AP897">
            <v>-5336</v>
          </cell>
          <cell r="AQ897">
            <v>-9379</v>
          </cell>
          <cell r="AR897">
            <v>-4513</v>
          </cell>
          <cell r="AS897">
            <v>1282</v>
          </cell>
        </row>
        <row r="898">
          <cell r="B898" t="str">
            <v>2003</v>
          </cell>
          <cell r="C898" t="str">
            <v>MAY ISD</v>
          </cell>
          <cell r="D898">
            <v>772531</v>
          </cell>
          <cell r="E898">
            <v>694129</v>
          </cell>
          <cell r="F898">
            <v>1066977</v>
          </cell>
          <cell r="G898">
            <v>392050</v>
          </cell>
          <cell r="I898">
            <v>2916</v>
          </cell>
          <cell r="J898">
            <v>215353</v>
          </cell>
          <cell r="K898">
            <v>41731</v>
          </cell>
          <cell r="L898">
            <v>104695</v>
          </cell>
          <cell r="M898">
            <v>364695</v>
          </cell>
          <cell r="O898">
            <v>24101</v>
          </cell>
          <cell r="P898">
            <v>88994</v>
          </cell>
          <cell r="Q898">
            <v>34761</v>
          </cell>
          <cell r="R898">
            <v>35199</v>
          </cell>
          <cell r="S898">
            <v>183055</v>
          </cell>
          <cell r="U898">
            <v>123053</v>
          </cell>
          <cell r="V898">
            <v>34344</v>
          </cell>
          <cell r="W898">
            <v>157397</v>
          </cell>
          <cell r="AB898">
            <v>1.4035189000000001E-5</v>
          </cell>
          <cell r="AC898">
            <v>1.3352968999999999E-5</v>
          </cell>
          <cell r="AD898">
            <v>-25835</v>
          </cell>
          <cell r="AF898">
            <v>46737</v>
          </cell>
          <cell r="AG898">
            <v>46731</v>
          </cell>
          <cell r="AH898">
            <v>6</v>
          </cell>
          <cell r="AI898">
            <v>0</v>
          </cell>
          <cell r="AK898">
            <v>104695</v>
          </cell>
          <cell r="AL898">
            <v>-35199</v>
          </cell>
          <cell r="AM898">
            <v>34344</v>
          </cell>
          <cell r="AN898">
            <v>34346</v>
          </cell>
          <cell r="AO898">
            <v>31634</v>
          </cell>
          <cell r="AP898">
            <v>4696</v>
          </cell>
          <cell r="AQ898">
            <v>-38</v>
          </cell>
          <cell r="AR898">
            <v>327</v>
          </cell>
          <cell r="AS898">
            <v>-1469</v>
          </cell>
        </row>
        <row r="899">
          <cell r="B899" t="str">
            <v>0877</v>
          </cell>
          <cell r="C899" t="str">
            <v>MAYPEARL ISD</v>
          </cell>
          <cell r="D899">
            <v>2710827</v>
          </cell>
          <cell r="E899">
            <v>2832834</v>
          </cell>
          <cell r="F899">
            <v>4354478</v>
          </cell>
          <cell r="G899">
            <v>1600009</v>
          </cell>
          <cell r="I899">
            <v>11900</v>
          </cell>
          <cell r="J899">
            <v>878884</v>
          </cell>
          <cell r="K899">
            <v>170311</v>
          </cell>
          <cell r="L899">
            <v>350140</v>
          </cell>
          <cell r="M899">
            <v>1411235</v>
          </cell>
          <cell r="O899">
            <v>98361</v>
          </cell>
          <cell r="P899">
            <v>363197</v>
          </cell>
          <cell r="Q899">
            <v>141866</v>
          </cell>
          <cell r="R899">
            <v>2582</v>
          </cell>
          <cell r="S899">
            <v>606006</v>
          </cell>
          <cell r="U899">
            <v>502197</v>
          </cell>
          <cell r="V899">
            <v>113684</v>
          </cell>
          <cell r="W899">
            <v>615881</v>
          </cell>
          <cell r="AB899">
            <v>4.9249765000000002E-5</v>
          </cell>
          <cell r="AC899">
            <v>5.4495266E-5</v>
          </cell>
          <cell r="AD899">
            <v>198642</v>
          </cell>
          <cell r="AF899">
            <v>190740</v>
          </cell>
          <cell r="AG899">
            <v>190716</v>
          </cell>
          <cell r="AH899">
            <v>24</v>
          </cell>
          <cell r="AI899">
            <v>2</v>
          </cell>
          <cell r="AK899">
            <v>350140</v>
          </cell>
          <cell r="AL899">
            <v>-2582</v>
          </cell>
          <cell r="AM899">
            <v>113684</v>
          </cell>
          <cell r="AN899">
            <v>113688</v>
          </cell>
          <cell r="AO899">
            <v>107214</v>
          </cell>
          <cell r="AP899">
            <v>44245</v>
          </cell>
          <cell r="AQ899">
            <v>36249</v>
          </cell>
          <cell r="AR899">
            <v>34850</v>
          </cell>
          <cell r="AS899">
            <v>11312</v>
          </cell>
        </row>
        <row r="900">
          <cell r="B900" t="str">
            <v>0879</v>
          </cell>
          <cell r="C900" t="str">
            <v>MCALLEN ISD</v>
          </cell>
          <cell r="D900">
            <v>68062531</v>
          </cell>
          <cell r="E900">
            <v>66988348</v>
          </cell>
          <cell r="F900">
            <v>102970822</v>
          </cell>
          <cell r="G900">
            <v>37835599</v>
          </cell>
          <cell r="I900">
            <v>281411</v>
          </cell>
          <cell r="J900">
            <v>20783075</v>
          </cell>
          <cell r="K900">
            <v>4027360</v>
          </cell>
          <cell r="L900">
            <v>5422437</v>
          </cell>
          <cell r="M900">
            <v>30514283</v>
          </cell>
          <cell r="O900">
            <v>2325942</v>
          </cell>
          <cell r="P900">
            <v>8588550</v>
          </cell>
          <cell r="Q900">
            <v>3354720</v>
          </cell>
          <cell r="R900">
            <v>3219756</v>
          </cell>
          <cell r="S900">
            <v>17488968</v>
          </cell>
          <cell r="U900">
            <v>11875518</v>
          </cell>
          <cell r="V900">
            <v>1547794</v>
          </cell>
          <cell r="W900">
            <v>13423312</v>
          </cell>
          <cell r="AB900">
            <v>1.2365467010000001E-3</v>
          </cell>
          <cell r="AC900">
            <v>1.288655625E-3</v>
          </cell>
          <cell r="AD900">
            <v>1973312</v>
          </cell>
          <cell r="AF900">
            <v>4510450</v>
          </cell>
          <cell r="AG900">
            <v>4509875</v>
          </cell>
          <cell r="AH900">
            <v>575</v>
          </cell>
          <cell r="AI900">
            <v>1</v>
          </cell>
          <cell r="AK900">
            <v>5422437</v>
          </cell>
          <cell r="AL900">
            <v>-3219756</v>
          </cell>
          <cell r="AM900">
            <v>1547794</v>
          </cell>
          <cell r="AN900">
            <v>1547859</v>
          </cell>
          <cell r="AO900">
            <v>1357086</v>
          </cell>
          <cell r="AP900">
            <v>-426274</v>
          </cell>
          <cell r="AQ900">
            <v>-367882</v>
          </cell>
          <cell r="AR900">
            <v>-20508</v>
          </cell>
          <cell r="AS900">
            <v>112400</v>
          </cell>
        </row>
        <row r="901">
          <cell r="B901" t="str">
            <v>0880</v>
          </cell>
          <cell r="C901" t="str">
            <v>MCCAMEY ISD</v>
          </cell>
          <cell r="D901">
            <v>2292479</v>
          </cell>
          <cell r="E901">
            <v>1967791</v>
          </cell>
          <cell r="F901">
            <v>3024780</v>
          </cell>
          <cell r="G901">
            <v>1111425</v>
          </cell>
          <cell r="I901">
            <v>8266</v>
          </cell>
          <cell r="J901">
            <v>610505</v>
          </cell>
          <cell r="K901">
            <v>118304</v>
          </cell>
          <cell r="L901">
            <v>115928</v>
          </cell>
          <cell r="M901">
            <v>853003</v>
          </cell>
          <cell r="O901">
            <v>68325</v>
          </cell>
          <cell r="P901">
            <v>252290</v>
          </cell>
          <cell r="Q901">
            <v>98545</v>
          </cell>
          <cell r="R901">
            <v>281017</v>
          </cell>
          <cell r="S901">
            <v>700177</v>
          </cell>
          <cell r="U901">
            <v>348845</v>
          </cell>
          <cell r="V901">
            <v>-7530</v>
          </cell>
          <cell r="W901">
            <v>341315</v>
          </cell>
          <cell r="AB901">
            <v>4.1649312999999997E-5</v>
          </cell>
          <cell r="AC901">
            <v>3.7854410999999998E-5</v>
          </cell>
          <cell r="AD901">
            <v>-143709</v>
          </cell>
          <cell r="AF901">
            <v>132495</v>
          </cell>
          <cell r="AG901">
            <v>132478</v>
          </cell>
          <cell r="AH901">
            <v>17</v>
          </cell>
          <cell r="AI901">
            <v>1</v>
          </cell>
          <cell r="AK901">
            <v>115928</v>
          </cell>
          <cell r="AL901">
            <v>-281017</v>
          </cell>
          <cell r="AM901">
            <v>-7530</v>
          </cell>
          <cell r="AN901">
            <v>-7530</v>
          </cell>
          <cell r="AO901">
            <v>-13407</v>
          </cell>
          <cell r="AP901">
            <v>-65143</v>
          </cell>
          <cell r="AQ901">
            <v>-46751</v>
          </cell>
          <cell r="AR901">
            <v>-24077</v>
          </cell>
          <cell r="AS901">
            <v>-8181</v>
          </cell>
        </row>
        <row r="902">
          <cell r="B902" t="str">
            <v>1898</v>
          </cell>
          <cell r="C902" t="str">
            <v>MCDADE ISD</v>
          </cell>
          <cell r="D902">
            <v>1026229</v>
          </cell>
          <cell r="E902">
            <v>1056008</v>
          </cell>
          <cell r="F902">
            <v>1623238</v>
          </cell>
          <cell r="G902">
            <v>596443</v>
          </cell>
          <cell r="I902">
            <v>4436</v>
          </cell>
          <cell r="J902">
            <v>327626</v>
          </cell>
          <cell r="K902">
            <v>63488</v>
          </cell>
          <cell r="L902">
            <v>227538</v>
          </cell>
          <cell r="M902">
            <v>623088</v>
          </cell>
          <cell r="O902">
            <v>36666</v>
          </cell>
          <cell r="P902">
            <v>135390</v>
          </cell>
          <cell r="Q902">
            <v>52884</v>
          </cell>
          <cell r="R902">
            <v>7</v>
          </cell>
          <cell r="S902">
            <v>224947</v>
          </cell>
          <cell r="U902">
            <v>187206</v>
          </cell>
          <cell r="V902">
            <v>71356</v>
          </cell>
          <cell r="W902">
            <v>258562</v>
          </cell>
          <cell r="AB902">
            <v>1.8644321000000001E-5</v>
          </cell>
          <cell r="AC902">
            <v>2.0314443000000001E-5</v>
          </cell>
          <cell r="AD902">
            <v>63246</v>
          </cell>
          <cell r="AF902">
            <v>71103</v>
          </cell>
          <cell r="AG902">
            <v>71094</v>
          </cell>
          <cell r="AH902">
            <v>9</v>
          </cell>
          <cell r="AI902">
            <v>-2</v>
          </cell>
          <cell r="AK902">
            <v>227538</v>
          </cell>
          <cell r="AL902">
            <v>-7</v>
          </cell>
          <cell r="AM902">
            <v>71356</v>
          </cell>
          <cell r="AN902">
            <v>71356</v>
          </cell>
          <cell r="AO902">
            <v>69447</v>
          </cell>
          <cell r="AP902">
            <v>46232</v>
          </cell>
          <cell r="AQ902">
            <v>24401</v>
          </cell>
          <cell r="AR902">
            <v>12494</v>
          </cell>
          <cell r="AS902">
            <v>3601</v>
          </cell>
        </row>
        <row r="903">
          <cell r="B903" t="str">
            <v>0884</v>
          </cell>
          <cell r="C903" t="str">
            <v>MCGREGOR ISD</v>
          </cell>
          <cell r="D903">
            <v>5120572</v>
          </cell>
          <cell r="E903">
            <v>4784243</v>
          </cell>
          <cell r="F903">
            <v>7354077</v>
          </cell>
          <cell r="G903">
            <v>2702182</v>
          </cell>
          <cell r="I903">
            <v>20098</v>
          </cell>
          <cell r="J903">
            <v>1484307</v>
          </cell>
          <cell r="K903">
            <v>287630</v>
          </cell>
          <cell r="L903">
            <v>332921</v>
          </cell>
          <cell r="M903">
            <v>2124956</v>
          </cell>
          <cell r="O903">
            <v>166117</v>
          </cell>
          <cell r="P903">
            <v>613386</v>
          </cell>
          <cell r="Q903">
            <v>239591</v>
          </cell>
          <cell r="R903">
            <v>43940</v>
          </cell>
          <cell r="S903">
            <v>1063034</v>
          </cell>
          <cell r="U903">
            <v>848138</v>
          </cell>
          <cell r="V903">
            <v>156368</v>
          </cell>
          <cell r="W903">
            <v>1004506</v>
          </cell>
          <cell r="AB903">
            <v>9.3029544999999997E-5</v>
          </cell>
          <cell r="AC903">
            <v>9.2034544999999998E-5</v>
          </cell>
          <cell r="AD903">
            <v>-37680</v>
          </cell>
          <cell r="AF903">
            <v>322132</v>
          </cell>
          <cell r="AG903">
            <v>322091</v>
          </cell>
          <cell r="AH903">
            <v>41</v>
          </cell>
          <cell r="AI903">
            <v>0</v>
          </cell>
          <cell r="AK903">
            <v>332921</v>
          </cell>
          <cell r="AL903">
            <v>-43940</v>
          </cell>
          <cell r="AM903">
            <v>156368</v>
          </cell>
          <cell r="AN903">
            <v>156372</v>
          </cell>
          <cell r="AO903">
            <v>142245</v>
          </cell>
          <cell r="AP903">
            <v>6624</v>
          </cell>
          <cell r="AQ903">
            <v>-6491</v>
          </cell>
          <cell r="AR903">
            <v>-7626</v>
          </cell>
          <cell r="AS903">
            <v>-2143</v>
          </cell>
        </row>
        <row r="904">
          <cell r="B904" t="str">
            <v>0885</v>
          </cell>
          <cell r="C904" t="str">
            <v>MCKINNEY ISD</v>
          </cell>
          <cell r="D904">
            <v>76086879</v>
          </cell>
          <cell r="E904">
            <v>72766653</v>
          </cell>
          <cell r="F904">
            <v>111852916</v>
          </cell>
          <cell r="G904">
            <v>41099235</v>
          </cell>
          <cell r="I904">
            <v>305685</v>
          </cell>
          <cell r="J904">
            <v>22575789</v>
          </cell>
          <cell r="K904">
            <v>4374753</v>
          </cell>
          <cell r="L904">
            <v>6029194</v>
          </cell>
          <cell r="M904">
            <v>33285421</v>
          </cell>
          <cell r="O904">
            <v>2526574</v>
          </cell>
          <cell r="P904">
            <v>9329384</v>
          </cell>
          <cell r="Q904">
            <v>3644092</v>
          </cell>
          <cell r="R904">
            <v>989</v>
          </cell>
          <cell r="S904">
            <v>15501039</v>
          </cell>
          <cell r="U904">
            <v>12899881</v>
          </cell>
          <cell r="V904">
            <v>2356931</v>
          </cell>
          <cell r="W904">
            <v>15256812</v>
          </cell>
          <cell r="AB904">
            <v>1.382331469E-3</v>
          </cell>
          <cell r="AC904">
            <v>1.39981294E-3</v>
          </cell>
          <cell r="AD904">
            <v>662005</v>
          </cell>
          <cell r="AF904">
            <v>4899514</v>
          </cell>
          <cell r="AG904">
            <v>4898890</v>
          </cell>
          <cell r="AH904">
            <v>624</v>
          </cell>
          <cell r="AI904">
            <v>2</v>
          </cell>
          <cell r="AK904">
            <v>6029194</v>
          </cell>
          <cell r="AL904">
            <v>-989</v>
          </cell>
          <cell r="AM904">
            <v>2356931</v>
          </cell>
          <cell r="AN904">
            <v>2356995</v>
          </cell>
          <cell r="AO904">
            <v>2196884</v>
          </cell>
          <cell r="AP904">
            <v>672615</v>
          </cell>
          <cell r="AQ904">
            <v>517717</v>
          </cell>
          <cell r="AR904">
            <v>246263</v>
          </cell>
          <cell r="AS904">
            <v>37731</v>
          </cell>
        </row>
        <row r="905">
          <cell r="B905" t="str">
            <v>0886</v>
          </cell>
          <cell r="C905" t="str">
            <v>MCLEAN ISD</v>
          </cell>
          <cell r="D905">
            <v>526022</v>
          </cell>
          <cell r="E905">
            <v>500551</v>
          </cell>
          <cell r="F905">
            <v>769419</v>
          </cell>
          <cell r="G905">
            <v>282715</v>
          </cell>
          <cell r="I905">
            <v>2103</v>
          </cell>
          <cell r="J905">
            <v>155295</v>
          </cell>
          <cell r="K905">
            <v>30093</v>
          </cell>
          <cell r="L905">
            <v>63849</v>
          </cell>
          <cell r="M905">
            <v>251340</v>
          </cell>
          <cell r="O905">
            <v>17380</v>
          </cell>
          <cell r="P905">
            <v>64175</v>
          </cell>
          <cell r="Q905">
            <v>25067</v>
          </cell>
          <cell r="R905">
            <v>44294</v>
          </cell>
          <cell r="S905">
            <v>150916</v>
          </cell>
          <cell r="U905">
            <v>88736</v>
          </cell>
          <cell r="V905">
            <v>18620</v>
          </cell>
          <cell r="W905">
            <v>107356</v>
          </cell>
          <cell r="AB905">
            <v>9.5566689999999997E-6</v>
          </cell>
          <cell r="AC905">
            <v>9.6290970000000008E-6</v>
          </cell>
          <cell r="AD905">
            <v>2743</v>
          </cell>
          <cell r="AF905">
            <v>33703</v>
          </cell>
          <cell r="AG905">
            <v>33699</v>
          </cell>
          <cell r="AH905">
            <v>4</v>
          </cell>
          <cell r="AI905">
            <v>0</v>
          </cell>
          <cell r="AK905">
            <v>63849</v>
          </cell>
          <cell r="AL905">
            <v>-44294</v>
          </cell>
          <cell r="AM905">
            <v>18620</v>
          </cell>
          <cell r="AN905">
            <v>18619</v>
          </cell>
          <cell r="AO905">
            <v>16381</v>
          </cell>
          <cell r="AP905">
            <v>-5888</v>
          </cell>
          <cell r="AQ905">
            <v>-8585</v>
          </cell>
          <cell r="AR905">
            <v>-1127</v>
          </cell>
          <cell r="AS905">
            <v>155</v>
          </cell>
        </row>
        <row r="906">
          <cell r="B906" t="str">
            <v>0887</v>
          </cell>
          <cell r="C906" t="str">
            <v>MCLEOD ISD</v>
          </cell>
          <cell r="D906">
            <v>784622</v>
          </cell>
          <cell r="E906">
            <v>724115</v>
          </cell>
          <cell r="F906">
            <v>1113070</v>
          </cell>
          <cell r="G906">
            <v>408986</v>
          </cell>
          <cell r="I906">
            <v>3042</v>
          </cell>
          <cell r="J906">
            <v>224656</v>
          </cell>
          <cell r="K906">
            <v>43534</v>
          </cell>
          <cell r="L906">
            <v>75609</v>
          </cell>
          <cell r="M906">
            <v>346841</v>
          </cell>
          <cell r="O906">
            <v>25142</v>
          </cell>
          <cell r="P906">
            <v>92838</v>
          </cell>
          <cell r="Q906">
            <v>36263</v>
          </cell>
          <cell r="R906">
            <v>114477</v>
          </cell>
          <cell r="S906">
            <v>268720</v>
          </cell>
          <cell r="U906">
            <v>128369</v>
          </cell>
          <cell r="V906">
            <v>8962</v>
          </cell>
          <cell r="W906">
            <v>137331</v>
          </cell>
          <cell r="AB906">
            <v>1.4254855E-5</v>
          </cell>
          <cell r="AC906">
            <v>1.3929806E-5</v>
          </cell>
          <cell r="AD906">
            <v>-12309</v>
          </cell>
          <cell r="AF906">
            <v>48756</v>
          </cell>
          <cell r="AG906">
            <v>48750</v>
          </cell>
          <cell r="AH906">
            <v>6</v>
          </cell>
          <cell r="AI906">
            <v>-1</v>
          </cell>
          <cell r="AK906">
            <v>75609</v>
          </cell>
          <cell r="AL906">
            <v>-114477</v>
          </cell>
          <cell r="AM906">
            <v>8962</v>
          </cell>
          <cell r="AN906">
            <v>8963</v>
          </cell>
          <cell r="AO906">
            <v>5122</v>
          </cell>
          <cell r="AP906">
            <v>-27765</v>
          </cell>
          <cell r="AQ906">
            <v>-16151</v>
          </cell>
          <cell r="AR906">
            <v>-8337</v>
          </cell>
          <cell r="AS906">
            <v>-700</v>
          </cell>
        </row>
        <row r="907">
          <cell r="B907" t="str">
            <v>1823</v>
          </cell>
          <cell r="C907" t="str">
            <v>MCMULLEN COUNTY ISD</v>
          </cell>
          <cell r="D907">
            <v>1314157</v>
          </cell>
          <cell r="E907">
            <v>1255617</v>
          </cell>
          <cell r="F907">
            <v>1930065</v>
          </cell>
          <cell r="G907">
            <v>709183</v>
          </cell>
          <cell r="I907">
            <v>5275</v>
          </cell>
          <cell r="J907">
            <v>389554</v>
          </cell>
          <cell r="K907">
            <v>75488</v>
          </cell>
          <cell r="L907">
            <v>81539</v>
          </cell>
          <cell r="M907">
            <v>551856</v>
          </cell>
          <cell r="O907">
            <v>43597</v>
          </cell>
          <cell r="P907">
            <v>160982</v>
          </cell>
          <cell r="Q907">
            <v>62880</v>
          </cell>
          <cell r="R907">
            <v>26806</v>
          </cell>
          <cell r="S907">
            <v>294265</v>
          </cell>
          <cell r="U907">
            <v>222592</v>
          </cell>
          <cell r="V907">
            <v>32522</v>
          </cell>
          <cell r="W907">
            <v>255114</v>
          </cell>
          <cell r="AB907">
            <v>2.3875346000000001E-5</v>
          </cell>
          <cell r="AC907">
            <v>2.4154311E-5</v>
          </cell>
          <cell r="AD907">
            <v>10564</v>
          </cell>
          <cell r="AF907">
            <v>84543</v>
          </cell>
          <cell r="AG907">
            <v>84532</v>
          </cell>
          <cell r="AH907">
            <v>11</v>
          </cell>
          <cell r="AI907">
            <v>0</v>
          </cell>
          <cell r="AK907">
            <v>81539</v>
          </cell>
          <cell r="AL907">
            <v>-26806</v>
          </cell>
          <cell r="AM907">
            <v>32522</v>
          </cell>
          <cell r="AN907">
            <v>32524</v>
          </cell>
          <cell r="AO907">
            <v>29248</v>
          </cell>
          <cell r="AP907">
            <v>-1880</v>
          </cell>
          <cell r="AQ907">
            <v>-3656</v>
          </cell>
          <cell r="AR907">
            <v>-2106</v>
          </cell>
          <cell r="AS907">
            <v>603</v>
          </cell>
        </row>
        <row r="908">
          <cell r="B908" t="str">
            <v>1868</v>
          </cell>
          <cell r="C908" t="str">
            <v>MEADOW ISD</v>
          </cell>
          <cell r="D908">
            <v>893588</v>
          </cell>
          <cell r="E908">
            <v>786522</v>
          </cell>
          <cell r="F908">
            <v>1208999</v>
          </cell>
          <cell r="G908">
            <v>444235</v>
          </cell>
          <cell r="I908">
            <v>3304</v>
          </cell>
          <cell r="J908">
            <v>244018</v>
          </cell>
          <cell r="K908">
            <v>47286</v>
          </cell>
          <cell r="L908">
            <v>87702</v>
          </cell>
          <cell r="M908">
            <v>382310</v>
          </cell>
          <cell r="O908">
            <v>27309</v>
          </cell>
          <cell r="P908">
            <v>100840</v>
          </cell>
          <cell r="Q908">
            <v>39388</v>
          </cell>
          <cell r="R908">
            <v>77487</v>
          </cell>
          <cell r="S908">
            <v>245024</v>
          </cell>
          <cell r="U908">
            <v>139433</v>
          </cell>
          <cell r="V908">
            <v>25189</v>
          </cell>
          <cell r="W908">
            <v>164622</v>
          </cell>
          <cell r="AB908">
            <v>1.6234523000000001E-5</v>
          </cell>
          <cell r="AC908">
            <v>1.5130336E-5</v>
          </cell>
          <cell r="AD908">
            <v>-41814</v>
          </cell>
          <cell r="AF908">
            <v>52958</v>
          </cell>
          <cell r="AG908">
            <v>52951</v>
          </cell>
          <cell r="AH908">
            <v>7</v>
          </cell>
          <cell r="AI908">
            <v>-2</v>
          </cell>
          <cell r="AK908">
            <v>87702</v>
          </cell>
          <cell r="AL908">
            <v>-77487</v>
          </cell>
          <cell r="AM908">
            <v>25189</v>
          </cell>
          <cell r="AN908">
            <v>25193</v>
          </cell>
          <cell r="AO908">
            <v>21891</v>
          </cell>
          <cell r="AP908">
            <v>-10770</v>
          </cell>
          <cell r="AQ908">
            <v>-15219</v>
          </cell>
          <cell r="AR908">
            <v>-8497</v>
          </cell>
          <cell r="AS908">
            <v>-2383</v>
          </cell>
        </row>
        <row r="909">
          <cell r="B909" t="str">
            <v>1824</v>
          </cell>
          <cell r="C909" t="str">
            <v>MEDINA ISD</v>
          </cell>
          <cell r="D909">
            <v>1038238</v>
          </cell>
          <cell r="E909">
            <v>1121327</v>
          </cell>
          <cell r="F909">
            <v>1723642</v>
          </cell>
          <cell r="G909">
            <v>633335</v>
          </cell>
          <cell r="I909">
            <v>4711</v>
          </cell>
          <cell r="J909">
            <v>347891</v>
          </cell>
          <cell r="K909">
            <v>67414</v>
          </cell>
          <cell r="L909">
            <v>238744</v>
          </cell>
          <cell r="M909">
            <v>658760</v>
          </cell>
          <cell r="O909">
            <v>38934</v>
          </cell>
          <cell r="P909">
            <v>143765</v>
          </cell>
          <cell r="Q909">
            <v>56155</v>
          </cell>
          <cell r="R909">
            <v>38620</v>
          </cell>
          <cell r="S909">
            <v>277474</v>
          </cell>
          <cell r="U909">
            <v>198786</v>
          </cell>
          <cell r="V909">
            <v>64844</v>
          </cell>
          <cell r="W909">
            <v>263630</v>
          </cell>
          <cell r="AB909">
            <v>1.8862502999999999E-5</v>
          </cell>
          <cell r="AC909">
            <v>2.1570971000000001E-5</v>
          </cell>
          <cell r="AD909">
            <v>102567</v>
          </cell>
          <cell r="AF909">
            <v>75501</v>
          </cell>
          <cell r="AG909">
            <v>75491</v>
          </cell>
          <cell r="AH909">
            <v>10</v>
          </cell>
          <cell r="AI909">
            <v>0</v>
          </cell>
          <cell r="AK909">
            <v>238744</v>
          </cell>
          <cell r="AL909">
            <v>-38620</v>
          </cell>
          <cell r="AM909">
            <v>64844</v>
          </cell>
          <cell r="AN909">
            <v>64846</v>
          </cell>
          <cell r="AO909">
            <v>61508</v>
          </cell>
          <cell r="AP909">
            <v>27029</v>
          </cell>
          <cell r="AQ909">
            <v>18300</v>
          </cell>
          <cell r="AR909">
            <v>22602</v>
          </cell>
          <cell r="AS909">
            <v>5839</v>
          </cell>
        </row>
        <row r="910">
          <cell r="B910" t="str">
            <v>1665</v>
          </cell>
          <cell r="C910" t="str">
            <v>MEDINA VALLEY ISD</v>
          </cell>
          <cell r="D910">
            <v>15257488</v>
          </cell>
          <cell r="E910">
            <v>15883194</v>
          </cell>
          <cell r="F910">
            <v>24414777</v>
          </cell>
          <cell r="G910">
            <v>8970966</v>
          </cell>
          <cell r="I910">
            <v>66724</v>
          </cell>
          <cell r="J910">
            <v>4927747</v>
          </cell>
          <cell r="K910">
            <v>954902</v>
          </cell>
          <cell r="L910">
            <v>2310232</v>
          </cell>
          <cell r="M910">
            <v>8259605</v>
          </cell>
          <cell r="O910">
            <v>551490</v>
          </cell>
          <cell r="P910">
            <v>2036378</v>
          </cell>
          <cell r="Q910">
            <v>795417</v>
          </cell>
          <cell r="R910">
            <v>175</v>
          </cell>
          <cell r="S910">
            <v>3383460</v>
          </cell>
          <cell r="U910">
            <v>2815731</v>
          </cell>
          <cell r="V910">
            <v>714303</v>
          </cell>
          <cell r="W910">
            <v>3530034</v>
          </cell>
          <cell r="AB910">
            <v>2.77195051E-4</v>
          </cell>
          <cell r="AC910">
            <v>3.0554519299999999E-4</v>
          </cell>
          <cell r="AD910">
            <v>1073591</v>
          </cell>
          <cell r="AF910">
            <v>1069445</v>
          </cell>
          <cell r="AG910">
            <v>1069309</v>
          </cell>
          <cell r="AH910">
            <v>136</v>
          </cell>
          <cell r="AI910">
            <v>0</v>
          </cell>
          <cell r="AK910">
            <v>2310232</v>
          </cell>
          <cell r="AL910">
            <v>-175</v>
          </cell>
          <cell r="AM910">
            <v>714303</v>
          </cell>
          <cell r="AN910">
            <v>714317</v>
          </cell>
          <cell r="AO910">
            <v>679855</v>
          </cell>
          <cell r="AP910">
            <v>341002</v>
          </cell>
          <cell r="AQ910">
            <v>279924</v>
          </cell>
          <cell r="AR910">
            <v>233816</v>
          </cell>
          <cell r="AS910">
            <v>61143</v>
          </cell>
        </row>
        <row r="911">
          <cell r="B911" t="str">
            <v>1911</v>
          </cell>
          <cell r="C911" t="str">
            <v>MELISSA ISD</v>
          </cell>
          <cell r="D911">
            <v>7705734</v>
          </cell>
          <cell r="E911">
            <v>7778071</v>
          </cell>
          <cell r="F911">
            <v>11956026</v>
          </cell>
          <cell r="G911">
            <v>4393122</v>
          </cell>
          <cell r="I911">
            <v>32675</v>
          </cell>
          <cell r="J911">
            <v>2413140</v>
          </cell>
          <cell r="K911">
            <v>467620</v>
          </cell>
          <cell r="L911">
            <v>1488328</v>
          </cell>
          <cell r="M911">
            <v>4401763</v>
          </cell>
          <cell r="O911">
            <v>270067</v>
          </cell>
          <cell r="P911">
            <v>997223</v>
          </cell>
          <cell r="Q911">
            <v>389519</v>
          </cell>
          <cell r="R911">
            <v>57</v>
          </cell>
          <cell r="S911">
            <v>1656866</v>
          </cell>
          <cell r="U911">
            <v>1378876</v>
          </cell>
          <cell r="V911">
            <v>489077</v>
          </cell>
          <cell r="W911">
            <v>1867953</v>
          </cell>
          <cell r="AB911">
            <v>1.39996265E-4</v>
          </cell>
          <cell r="AC911">
            <v>1.4962684800000001E-4</v>
          </cell>
          <cell r="AD911">
            <v>364700</v>
          </cell>
          <cell r="AF911">
            <v>523712</v>
          </cell>
          <cell r="AG911">
            <v>523645</v>
          </cell>
          <cell r="AH911">
            <v>67</v>
          </cell>
          <cell r="AI911">
            <v>-1</v>
          </cell>
          <cell r="AK911">
            <v>1488328</v>
          </cell>
          <cell r="AL911">
            <v>-57</v>
          </cell>
          <cell r="AM911">
            <v>489077</v>
          </cell>
          <cell r="AN911">
            <v>489078</v>
          </cell>
          <cell r="AO911">
            <v>470150</v>
          </cell>
          <cell r="AP911">
            <v>268273</v>
          </cell>
          <cell r="AQ911">
            <v>159801</v>
          </cell>
          <cell r="AR911">
            <v>80195</v>
          </cell>
          <cell r="AS911">
            <v>20774</v>
          </cell>
        </row>
        <row r="912">
          <cell r="B912" t="str">
            <v>0891</v>
          </cell>
          <cell r="C912" t="str">
            <v>MEMPHIS ISD</v>
          </cell>
          <cell r="D912">
            <v>1802174</v>
          </cell>
          <cell r="E912">
            <v>1853313</v>
          </cell>
          <cell r="F912">
            <v>2848811</v>
          </cell>
          <cell r="G912">
            <v>1046767</v>
          </cell>
          <cell r="I912">
            <v>7786</v>
          </cell>
          <cell r="J912">
            <v>574989</v>
          </cell>
          <cell r="K912">
            <v>111422</v>
          </cell>
          <cell r="L912">
            <v>196048</v>
          </cell>
          <cell r="M912">
            <v>890245</v>
          </cell>
          <cell r="O912">
            <v>64350</v>
          </cell>
          <cell r="P912">
            <v>237613</v>
          </cell>
          <cell r="Q912">
            <v>92812</v>
          </cell>
          <cell r="R912">
            <v>125793</v>
          </cell>
          <cell r="S912">
            <v>520568</v>
          </cell>
          <cell r="U912">
            <v>328550</v>
          </cell>
          <cell r="V912">
            <v>42946</v>
          </cell>
          <cell r="W912">
            <v>371496</v>
          </cell>
          <cell r="AB912">
            <v>3.2741550000000002E-5</v>
          </cell>
          <cell r="AC912">
            <v>3.5652201E-5</v>
          </cell>
          <cell r="AD912">
            <v>110223</v>
          </cell>
          <cell r="AF912">
            <v>124787</v>
          </cell>
          <cell r="AG912">
            <v>124771</v>
          </cell>
          <cell r="AH912">
            <v>16</v>
          </cell>
          <cell r="AI912">
            <v>1</v>
          </cell>
          <cell r="AK912">
            <v>196048</v>
          </cell>
          <cell r="AL912">
            <v>-125793</v>
          </cell>
          <cell r="AM912">
            <v>42946</v>
          </cell>
          <cell r="AN912">
            <v>42950</v>
          </cell>
          <cell r="AO912">
            <v>37712</v>
          </cell>
          <cell r="AP912">
            <v>-10383</v>
          </cell>
          <cell r="AQ912">
            <v>-7486</v>
          </cell>
          <cell r="AR912">
            <v>1184</v>
          </cell>
          <cell r="AS912">
            <v>6278</v>
          </cell>
        </row>
        <row r="913">
          <cell r="B913" t="str">
            <v>0892</v>
          </cell>
          <cell r="C913" t="str">
            <v>MENARD ISD</v>
          </cell>
          <cell r="D913">
            <v>1244912</v>
          </cell>
          <cell r="E913">
            <v>1450621</v>
          </cell>
          <cell r="F913">
            <v>2229815</v>
          </cell>
          <cell r="G913">
            <v>819323</v>
          </cell>
          <cell r="I913">
            <v>6094</v>
          </cell>
          <cell r="J913">
            <v>450054</v>
          </cell>
          <cell r="K913">
            <v>87212</v>
          </cell>
          <cell r="L913">
            <v>269849</v>
          </cell>
          <cell r="M913">
            <v>813209</v>
          </cell>
          <cell r="O913">
            <v>50368</v>
          </cell>
          <cell r="P913">
            <v>185984</v>
          </cell>
          <cell r="Q913">
            <v>72646</v>
          </cell>
          <cell r="R913">
            <v>83388</v>
          </cell>
          <cell r="S913">
            <v>392386</v>
          </cell>
          <cell r="U913">
            <v>257162</v>
          </cell>
          <cell r="V913">
            <v>57131</v>
          </cell>
          <cell r="W913">
            <v>314293</v>
          </cell>
          <cell r="AB913">
            <v>2.2617311000000001E-5</v>
          </cell>
          <cell r="AC913">
            <v>2.790561E-5</v>
          </cell>
          <cell r="AD913">
            <v>200262</v>
          </cell>
          <cell r="AF913">
            <v>97673</v>
          </cell>
          <cell r="AG913">
            <v>97661</v>
          </cell>
          <cell r="AH913">
            <v>12</v>
          </cell>
          <cell r="AI913">
            <v>2</v>
          </cell>
          <cell r="AK913">
            <v>269849</v>
          </cell>
          <cell r="AL913">
            <v>-83388</v>
          </cell>
          <cell r="AM913">
            <v>57131</v>
          </cell>
          <cell r="AN913">
            <v>57131</v>
          </cell>
          <cell r="AO913">
            <v>52677</v>
          </cell>
          <cell r="AP913">
            <v>14529</v>
          </cell>
          <cell r="AQ913">
            <v>25152</v>
          </cell>
          <cell r="AR913">
            <v>25570</v>
          </cell>
          <cell r="AS913">
            <v>11402</v>
          </cell>
        </row>
        <row r="914">
          <cell r="B914" t="str">
            <v>0893</v>
          </cell>
          <cell r="C914" t="str">
            <v>MERCEDES ISD</v>
          </cell>
          <cell r="D914">
            <v>23039820</v>
          </cell>
          <cell r="E914">
            <v>20185095</v>
          </cell>
          <cell r="F914">
            <v>31027424</v>
          </cell>
          <cell r="G914">
            <v>11400717</v>
          </cell>
          <cell r="I914">
            <v>84795</v>
          </cell>
          <cell r="J914">
            <v>6262408</v>
          </cell>
          <cell r="K914">
            <v>1213534</v>
          </cell>
          <cell r="L914">
            <v>1233646</v>
          </cell>
          <cell r="M914">
            <v>8794383</v>
          </cell>
          <cell r="O914">
            <v>700859</v>
          </cell>
          <cell r="P914">
            <v>2587923</v>
          </cell>
          <cell r="Q914">
            <v>1010852</v>
          </cell>
          <cell r="R914">
            <v>1508340</v>
          </cell>
          <cell r="S914">
            <v>5807974</v>
          </cell>
          <cell r="U914">
            <v>3578361</v>
          </cell>
          <cell r="V914">
            <v>253551</v>
          </cell>
          <cell r="W914">
            <v>3831912</v>
          </cell>
          <cell r="AB914">
            <v>4.1858293199999999E-4</v>
          </cell>
          <cell r="AC914">
            <v>3.8830091499999998E-4</v>
          </cell>
          <cell r="AD914">
            <v>-1146749</v>
          </cell>
          <cell r="AF914">
            <v>1359100</v>
          </cell>
          <cell r="AG914">
            <v>1358927</v>
          </cell>
          <cell r="AH914">
            <v>173</v>
          </cell>
          <cell r="AI914">
            <v>0</v>
          </cell>
          <cell r="AK914">
            <v>1233646</v>
          </cell>
          <cell r="AL914">
            <v>-1508340</v>
          </cell>
          <cell r="AM914">
            <v>253551</v>
          </cell>
          <cell r="AN914">
            <v>253573</v>
          </cell>
          <cell r="AO914">
            <v>210280</v>
          </cell>
          <cell r="AP914">
            <v>-195665</v>
          </cell>
          <cell r="AQ914">
            <v>-221125</v>
          </cell>
          <cell r="AR914">
            <v>-256465</v>
          </cell>
          <cell r="AS914">
            <v>-65292</v>
          </cell>
        </row>
        <row r="915">
          <cell r="B915" t="str">
            <v>0894</v>
          </cell>
          <cell r="C915" t="str">
            <v>MERIDIAN ISD</v>
          </cell>
          <cell r="D915">
            <v>2118075</v>
          </cell>
          <cell r="E915">
            <v>2161651</v>
          </cell>
          <cell r="F915">
            <v>3322772</v>
          </cell>
          <cell r="G915">
            <v>1220919</v>
          </cell>
          <cell r="I915">
            <v>9081</v>
          </cell>
          <cell r="J915">
            <v>670650</v>
          </cell>
          <cell r="K915">
            <v>129959</v>
          </cell>
          <cell r="L915">
            <v>175991</v>
          </cell>
          <cell r="M915">
            <v>985681</v>
          </cell>
          <cell r="O915">
            <v>75056</v>
          </cell>
          <cell r="P915">
            <v>277144</v>
          </cell>
          <cell r="Q915">
            <v>108254</v>
          </cell>
          <cell r="R915">
            <v>39638</v>
          </cell>
          <cell r="S915">
            <v>500092</v>
          </cell>
          <cell r="U915">
            <v>383212</v>
          </cell>
          <cell r="V915">
            <v>48636</v>
          </cell>
          <cell r="W915">
            <v>431848</v>
          </cell>
          <cell r="AB915">
            <v>3.8480776E-5</v>
          </cell>
          <cell r="AC915">
            <v>4.1583711000000003E-5</v>
          </cell>
          <cell r="AD915">
            <v>117505</v>
          </cell>
          <cell r="AF915">
            <v>145548</v>
          </cell>
          <cell r="AG915">
            <v>145529</v>
          </cell>
          <cell r="AH915">
            <v>19</v>
          </cell>
          <cell r="AI915">
            <v>-1</v>
          </cell>
          <cell r="AK915">
            <v>175991</v>
          </cell>
          <cell r="AL915">
            <v>-39638</v>
          </cell>
          <cell r="AM915">
            <v>48636</v>
          </cell>
          <cell r="AN915">
            <v>48638</v>
          </cell>
          <cell r="AO915">
            <v>45002</v>
          </cell>
          <cell r="AP915">
            <v>10442</v>
          </cell>
          <cell r="AQ915">
            <v>10228</v>
          </cell>
          <cell r="AR915">
            <v>15352</v>
          </cell>
          <cell r="AS915">
            <v>6691</v>
          </cell>
        </row>
        <row r="916">
          <cell r="B916" t="str">
            <v>0895</v>
          </cell>
          <cell r="C916" t="str">
            <v>MERKEL ISD</v>
          </cell>
          <cell r="D916">
            <v>2885966</v>
          </cell>
          <cell r="E916">
            <v>2457024</v>
          </cell>
          <cell r="F916">
            <v>3776803</v>
          </cell>
          <cell r="G916">
            <v>1387748</v>
          </cell>
          <cell r="I916">
            <v>10322</v>
          </cell>
          <cell r="J916">
            <v>762290</v>
          </cell>
          <cell r="K916">
            <v>147717</v>
          </cell>
          <cell r="L916">
            <v>213980</v>
          </cell>
          <cell r="M916">
            <v>1134309</v>
          </cell>
          <cell r="O916">
            <v>85312</v>
          </cell>
          <cell r="P916">
            <v>315014</v>
          </cell>
          <cell r="Q916">
            <v>123046</v>
          </cell>
          <cell r="R916">
            <v>300217</v>
          </cell>
          <cell r="S916">
            <v>823589</v>
          </cell>
          <cell r="U916">
            <v>435575</v>
          </cell>
          <cell r="V916">
            <v>46056</v>
          </cell>
          <cell r="W916">
            <v>481631</v>
          </cell>
          <cell r="AB916">
            <v>5.2431661000000001E-5</v>
          </cell>
          <cell r="AC916">
            <v>4.7265801E-5</v>
          </cell>
          <cell r="AD916">
            <v>-195626</v>
          </cell>
          <cell r="AF916">
            <v>165436</v>
          </cell>
          <cell r="AG916">
            <v>165415</v>
          </cell>
          <cell r="AH916">
            <v>21</v>
          </cell>
          <cell r="AI916">
            <v>0</v>
          </cell>
          <cell r="AK916">
            <v>213980</v>
          </cell>
          <cell r="AL916">
            <v>-300217</v>
          </cell>
          <cell r="AM916">
            <v>46056</v>
          </cell>
          <cell r="AN916">
            <v>46058</v>
          </cell>
          <cell r="AO916">
            <v>35245</v>
          </cell>
          <cell r="AP916">
            <v>-65778</v>
          </cell>
          <cell r="AQ916">
            <v>-57992</v>
          </cell>
          <cell r="AR916">
            <v>-32629</v>
          </cell>
          <cell r="AS916">
            <v>-11141</v>
          </cell>
        </row>
        <row r="917">
          <cell r="B917" t="str">
            <v>0898</v>
          </cell>
          <cell r="C917" t="str">
            <v>MESQUITE ISD</v>
          </cell>
          <cell r="D917">
            <v>133666300</v>
          </cell>
          <cell r="E917">
            <v>122879364</v>
          </cell>
          <cell r="F917">
            <v>188883433</v>
          </cell>
          <cell r="G917">
            <v>69403328</v>
          </cell>
          <cell r="I917">
            <v>516203</v>
          </cell>
          <cell r="J917">
            <v>38123213</v>
          </cell>
          <cell r="K917">
            <v>7387545</v>
          </cell>
          <cell r="L917">
            <v>8480710</v>
          </cell>
          <cell r="M917">
            <v>54507671</v>
          </cell>
          <cell r="O917">
            <v>4266566</v>
          </cell>
          <cell r="P917">
            <v>15754315</v>
          </cell>
          <cell r="Q917">
            <v>6153694</v>
          </cell>
          <cell r="R917">
            <v>2062518</v>
          </cell>
          <cell r="S917">
            <v>28237093</v>
          </cell>
          <cell r="U917">
            <v>21783731</v>
          </cell>
          <cell r="V917">
            <v>3102780</v>
          </cell>
          <cell r="W917">
            <v>24886511</v>
          </cell>
          <cell r="AB917">
            <v>2.428423084E-3</v>
          </cell>
          <cell r="AC917">
            <v>2.3638317439999999E-3</v>
          </cell>
          <cell r="AD917">
            <v>-2446008</v>
          </cell>
          <cell r="AF917">
            <v>8273696</v>
          </cell>
          <cell r="AG917">
            <v>8272641</v>
          </cell>
          <cell r="AH917">
            <v>1055</v>
          </cell>
          <cell r="AI917">
            <v>-1</v>
          </cell>
          <cell r="AK917">
            <v>8480710</v>
          </cell>
          <cell r="AL917">
            <v>-2062518</v>
          </cell>
          <cell r="AM917">
            <v>3102780</v>
          </cell>
          <cell r="AN917">
            <v>3102894</v>
          </cell>
          <cell r="AO917">
            <v>2843231</v>
          </cell>
          <cell r="AP917">
            <v>392735</v>
          </cell>
          <cell r="AQ917">
            <v>275472</v>
          </cell>
          <cell r="AR917">
            <v>-56914</v>
          </cell>
          <cell r="AS917">
            <v>-139226</v>
          </cell>
        </row>
        <row r="918">
          <cell r="B918" t="str">
            <v>0899</v>
          </cell>
          <cell r="C918" t="str">
            <v>MEXIA ISD</v>
          </cell>
          <cell r="D918">
            <v>6041920</v>
          </cell>
          <cell r="E918">
            <v>5317691</v>
          </cell>
          <cell r="F918">
            <v>8174063</v>
          </cell>
          <cell r="G918">
            <v>3003478</v>
          </cell>
          <cell r="I918">
            <v>22339</v>
          </cell>
          <cell r="J918">
            <v>1649809</v>
          </cell>
          <cell r="K918">
            <v>319701</v>
          </cell>
          <cell r="L918">
            <v>346565</v>
          </cell>
          <cell r="M918">
            <v>2338414</v>
          </cell>
          <cell r="O918">
            <v>184639</v>
          </cell>
          <cell r="P918">
            <v>681779</v>
          </cell>
          <cell r="Q918">
            <v>266305</v>
          </cell>
          <cell r="R918">
            <v>364285</v>
          </cell>
          <cell r="S918">
            <v>1497008</v>
          </cell>
          <cell r="U918">
            <v>942706</v>
          </cell>
          <cell r="V918">
            <v>102132</v>
          </cell>
          <cell r="W918">
            <v>1044838</v>
          </cell>
          <cell r="AB918">
            <v>1.09768409E-4</v>
          </cell>
          <cell r="AC918">
            <v>1.02296477E-4</v>
          </cell>
          <cell r="AD918">
            <v>-282954</v>
          </cell>
          <cell r="AF918">
            <v>358050</v>
          </cell>
          <cell r="AG918">
            <v>358004</v>
          </cell>
          <cell r="AH918">
            <v>46</v>
          </cell>
          <cell r="AI918">
            <v>-1</v>
          </cell>
          <cell r="AK918">
            <v>346565</v>
          </cell>
          <cell r="AL918">
            <v>-364285</v>
          </cell>
          <cell r="AM918">
            <v>102132</v>
          </cell>
          <cell r="AN918">
            <v>102134</v>
          </cell>
          <cell r="AO918">
            <v>85567</v>
          </cell>
          <cell r="AP918">
            <v>-67521</v>
          </cell>
          <cell r="AQ918">
            <v>-62725</v>
          </cell>
          <cell r="AR918">
            <v>-59062</v>
          </cell>
          <cell r="AS918">
            <v>-16113</v>
          </cell>
        </row>
        <row r="919">
          <cell r="B919" t="str">
            <v>1929</v>
          </cell>
          <cell r="C919" t="str">
            <v>MEYERSVILLE ISD</v>
          </cell>
          <cell r="D919">
            <v>356455</v>
          </cell>
          <cell r="E919">
            <v>347547</v>
          </cell>
          <cell r="F919">
            <v>534231</v>
          </cell>
          <cell r="G919">
            <v>196298</v>
          </cell>
          <cell r="I919">
            <v>1460</v>
          </cell>
          <cell r="J919">
            <v>107826</v>
          </cell>
          <cell r="K919">
            <v>20895</v>
          </cell>
          <cell r="L919">
            <v>47286</v>
          </cell>
          <cell r="M919">
            <v>177467</v>
          </cell>
          <cell r="O919">
            <v>12067</v>
          </cell>
          <cell r="P919">
            <v>44559</v>
          </cell>
          <cell r="Q919">
            <v>17405</v>
          </cell>
          <cell r="R919">
            <v>9778</v>
          </cell>
          <cell r="S919">
            <v>83809</v>
          </cell>
          <cell r="U919">
            <v>61612</v>
          </cell>
          <cell r="V919">
            <v>12951</v>
          </cell>
          <cell r="W919">
            <v>74563</v>
          </cell>
          <cell r="AB919">
            <v>6.4759979999999999E-6</v>
          </cell>
          <cell r="AC919">
            <v>6.68577E-6</v>
          </cell>
          <cell r="AD919">
            <v>7944</v>
          </cell>
          <cell r="AF919">
            <v>23401</v>
          </cell>
          <cell r="AG919">
            <v>23398</v>
          </cell>
          <cell r="AH919">
            <v>3</v>
          </cell>
          <cell r="AI919">
            <v>0</v>
          </cell>
          <cell r="AK919">
            <v>47286</v>
          </cell>
          <cell r="AL919">
            <v>-9778</v>
          </cell>
          <cell r="AM919">
            <v>12951</v>
          </cell>
          <cell r="AN919">
            <v>12954</v>
          </cell>
          <cell r="AO919">
            <v>12036</v>
          </cell>
          <cell r="AP919">
            <v>3501</v>
          </cell>
          <cell r="AQ919">
            <v>4144</v>
          </cell>
          <cell r="AR919">
            <v>4420</v>
          </cell>
          <cell r="AS919">
            <v>453</v>
          </cell>
        </row>
        <row r="920">
          <cell r="B920" t="str">
            <v>0900</v>
          </cell>
          <cell r="C920" t="str">
            <v>MIAMI ISD</v>
          </cell>
          <cell r="D920">
            <v>817529</v>
          </cell>
          <cell r="E920">
            <v>727442</v>
          </cell>
          <cell r="F920">
            <v>1118184</v>
          </cell>
          <cell r="G920">
            <v>410865</v>
          </cell>
          <cell r="I920">
            <v>3056</v>
          </cell>
          <cell r="J920">
            <v>225688</v>
          </cell>
          <cell r="K920">
            <v>43734</v>
          </cell>
          <cell r="L920">
            <v>91653</v>
          </cell>
          <cell r="M920">
            <v>364131</v>
          </cell>
          <cell r="O920">
            <v>25258</v>
          </cell>
          <cell r="P920">
            <v>93265</v>
          </cell>
          <cell r="Q920">
            <v>36430</v>
          </cell>
          <cell r="R920">
            <v>44439</v>
          </cell>
          <cell r="S920">
            <v>199392</v>
          </cell>
          <cell r="U920">
            <v>128959</v>
          </cell>
          <cell r="V920">
            <v>36055</v>
          </cell>
          <cell r="W920">
            <v>165014</v>
          </cell>
          <cell r="AB920">
            <v>1.4852703000000001E-5</v>
          </cell>
          <cell r="AC920">
            <v>1.3993804000000001E-5</v>
          </cell>
          <cell r="AD920">
            <v>-32526</v>
          </cell>
          <cell r="AF920">
            <v>48980</v>
          </cell>
          <cell r="AG920">
            <v>48974</v>
          </cell>
          <cell r="AH920">
            <v>6</v>
          </cell>
          <cell r="AI920">
            <v>2</v>
          </cell>
          <cell r="AK920">
            <v>91653</v>
          </cell>
          <cell r="AL920">
            <v>-44439</v>
          </cell>
          <cell r="AM920">
            <v>36055</v>
          </cell>
          <cell r="AN920">
            <v>36058</v>
          </cell>
          <cell r="AO920">
            <v>32260</v>
          </cell>
          <cell r="AP920">
            <v>-4479</v>
          </cell>
          <cell r="AQ920">
            <v>-8623</v>
          </cell>
          <cell r="AR920">
            <v>-6150</v>
          </cell>
          <cell r="AS920">
            <v>-1852</v>
          </cell>
        </row>
        <row r="921">
          <cell r="B921" t="str">
            <v>0901</v>
          </cell>
          <cell r="C921" t="str">
            <v>MIDLAND ISD</v>
          </cell>
          <cell r="D921">
            <v>74470954</v>
          </cell>
          <cell r="E921">
            <v>63972376</v>
          </cell>
          <cell r="F921">
            <v>98334835</v>
          </cell>
          <cell r="G921">
            <v>36132152</v>
          </cell>
          <cell r="I921">
            <v>268741</v>
          </cell>
          <cell r="J921">
            <v>19847373</v>
          </cell>
          <cell r="K921">
            <v>3846039</v>
          </cell>
          <cell r="L921">
            <v>3554840</v>
          </cell>
          <cell r="M921">
            <v>27516993</v>
          </cell>
          <cell r="O921">
            <v>2221222</v>
          </cell>
          <cell r="P921">
            <v>8201873</v>
          </cell>
          <cell r="Q921">
            <v>3203682</v>
          </cell>
          <cell r="R921">
            <v>7083146</v>
          </cell>
          <cell r="S921">
            <v>20709923</v>
          </cell>
          <cell r="U921">
            <v>11340855</v>
          </cell>
          <cell r="V921">
            <v>249820</v>
          </cell>
          <cell r="W921">
            <v>11590675</v>
          </cell>
          <cell r="AB921">
            <v>1.3529736690000001E-3</v>
          </cell>
          <cell r="AC921">
            <v>1.2306373370000001E-3</v>
          </cell>
          <cell r="AD921">
            <v>-4632752</v>
          </cell>
          <cell r="AF921">
            <v>4307379</v>
          </cell>
          <cell r="AG921">
            <v>4306830</v>
          </cell>
          <cell r="AH921">
            <v>549</v>
          </cell>
          <cell r="AI921">
            <v>-1</v>
          </cell>
          <cell r="AK921">
            <v>3554840</v>
          </cell>
          <cell r="AL921">
            <v>-7083146</v>
          </cell>
          <cell r="AM921">
            <v>249820</v>
          </cell>
          <cell r="AN921">
            <v>249898</v>
          </cell>
          <cell r="AO921">
            <v>69732</v>
          </cell>
          <cell r="AP921">
            <v>-1526179</v>
          </cell>
          <cell r="AQ921">
            <v>-1160175</v>
          </cell>
          <cell r="AR921">
            <v>-897804</v>
          </cell>
          <cell r="AS921">
            <v>-263778</v>
          </cell>
        </row>
        <row r="922">
          <cell r="B922" t="str">
            <v>0902</v>
          </cell>
          <cell r="C922" t="str">
            <v>MIDLOTHIAN ISD</v>
          </cell>
          <cell r="D922">
            <v>22534778</v>
          </cell>
          <cell r="E922">
            <v>22451244</v>
          </cell>
          <cell r="F922">
            <v>34510824</v>
          </cell>
          <cell r="G922">
            <v>12680657</v>
          </cell>
          <cell r="I922">
            <v>94315</v>
          </cell>
          <cell r="J922">
            <v>6965479</v>
          </cell>
          <cell r="K922">
            <v>1349776</v>
          </cell>
          <cell r="L922">
            <v>3453998</v>
          </cell>
          <cell r="M922">
            <v>11863568</v>
          </cell>
          <cell r="O922">
            <v>779543</v>
          </cell>
          <cell r="P922">
            <v>2878465</v>
          </cell>
          <cell r="Q922">
            <v>1124339</v>
          </cell>
          <cell r="R922">
            <v>226</v>
          </cell>
          <cell r="S922">
            <v>4782573</v>
          </cell>
          <cell r="U922">
            <v>3980098</v>
          </cell>
          <cell r="V922">
            <v>1118497</v>
          </cell>
          <cell r="W922">
            <v>5098595</v>
          </cell>
          <cell r="AB922">
            <v>4.09407414E-4</v>
          </cell>
          <cell r="AC922">
            <v>4.3189484199999999E-4</v>
          </cell>
          <cell r="AD922">
            <v>851576</v>
          </cell>
          <cell r="AF922">
            <v>1511684</v>
          </cell>
          <cell r="AG922">
            <v>1511491</v>
          </cell>
          <cell r="AH922">
            <v>193</v>
          </cell>
          <cell r="AI922">
            <v>-2</v>
          </cell>
          <cell r="AK922">
            <v>3453998</v>
          </cell>
          <cell r="AL922">
            <v>-226</v>
          </cell>
          <cell r="AM922">
            <v>1118497</v>
          </cell>
          <cell r="AN922">
            <v>1118508</v>
          </cell>
          <cell r="AO922">
            <v>1067460</v>
          </cell>
          <cell r="AP922">
            <v>558633</v>
          </cell>
          <cell r="AQ922">
            <v>413872</v>
          </cell>
          <cell r="AR922">
            <v>246794</v>
          </cell>
          <cell r="AS922">
            <v>48505</v>
          </cell>
        </row>
        <row r="923">
          <cell r="B923" t="str">
            <v>1476</v>
          </cell>
          <cell r="C923" t="str">
            <v>MIDWAY ISD</v>
          </cell>
          <cell r="D923">
            <v>21488419</v>
          </cell>
          <cell r="E923">
            <v>20269216</v>
          </cell>
          <cell r="F923">
            <v>31156730</v>
          </cell>
          <cell r="G923">
            <v>11448229</v>
          </cell>
          <cell r="I923">
            <v>85149</v>
          </cell>
          <cell r="J923">
            <v>6288506</v>
          </cell>
          <cell r="K923">
            <v>1218591</v>
          </cell>
          <cell r="L923">
            <v>1757984</v>
          </cell>
          <cell r="M923">
            <v>9350230</v>
          </cell>
          <cell r="O923">
            <v>703779</v>
          </cell>
          <cell r="P923">
            <v>2598708</v>
          </cell>
          <cell r="Q923">
            <v>1015065</v>
          </cell>
          <cell r="R923">
            <v>150176</v>
          </cell>
          <cell r="S923">
            <v>4467728</v>
          </cell>
          <cell r="U923">
            <v>3593273</v>
          </cell>
          <cell r="V923">
            <v>753151</v>
          </cell>
          <cell r="W923">
            <v>4346424</v>
          </cell>
          <cell r="AB923">
            <v>3.9039737800000002E-4</v>
          </cell>
          <cell r="AC923">
            <v>3.8991914499999998E-4</v>
          </cell>
          <cell r="AD923">
            <v>-18110</v>
          </cell>
          <cell r="AF923">
            <v>1364764</v>
          </cell>
          <cell r="AG923">
            <v>1364590</v>
          </cell>
          <cell r="AH923">
            <v>174</v>
          </cell>
          <cell r="AI923">
            <v>0</v>
          </cell>
          <cell r="AK923">
            <v>1757984</v>
          </cell>
          <cell r="AL923">
            <v>-150176</v>
          </cell>
          <cell r="AM923">
            <v>753151</v>
          </cell>
          <cell r="AN923">
            <v>753168</v>
          </cell>
          <cell r="AO923">
            <v>690038</v>
          </cell>
          <cell r="AP923">
            <v>84624</v>
          </cell>
          <cell r="AQ923">
            <v>38852</v>
          </cell>
          <cell r="AR923">
            <v>42148</v>
          </cell>
          <cell r="AS923">
            <v>-1022</v>
          </cell>
        </row>
        <row r="924">
          <cell r="B924" t="str">
            <v>1590</v>
          </cell>
          <cell r="C924" t="str">
            <v>MIDWAY ISD</v>
          </cell>
          <cell r="D924">
            <v>529323</v>
          </cell>
          <cell r="E924">
            <v>551329</v>
          </cell>
          <cell r="F924">
            <v>847473</v>
          </cell>
          <cell r="G924">
            <v>311395</v>
          </cell>
          <cell r="I924">
            <v>2316</v>
          </cell>
          <cell r="J924">
            <v>171049</v>
          </cell>
          <cell r="K924">
            <v>33146</v>
          </cell>
          <cell r="L924">
            <v>148673</v>
          </cell>
          <cell r="M924">
            <v>355184</v>
          </cell>
          <cell r="O924">
            <v>19143</v>
          </cell>
          <cell r="P924">
            <v>70686</v>
          </cell>
          <cell r="Q924">
            <v>27610</v>
          </cell>
          <cell r="R924">
            <v>4579</v>
          </cell>
          <cell r="S924">
            <v>122018</v>
          </cell>
          <cell r="U924">
            <v>97738</v>
          </cell>
          <cell r="V924">
            <v>39625</v>
          </cell>
          <cell r="W924">
            <v>137363</v>
          </cell>
          <cell r="AB924">
            <v>9.6166319999999996E-6</v>
          </cell>
          <cell r="AC924">
            <v>1.0605919999999999E-5</v>
          </cell>
          <cell r="AD924">
            <v>37463</v>
          </cell>
          <cell r="AF924">
            <v>37122</v>
          </cell>
          <cell r="AG924">
            <v>37117</v>
          </cell>
          <cell r="AH924">
            <v>5</v>
          </cell>
          <cell r="AI924">
            <v>1</v>
          </cell>
          <cell r="AK924">
            <v>148673</v>
          </cell>
          <cell r="AL924">
            <v>-4579</v>
          </cell>
          <cell r="AM924">
            <v>39625</v>
          </cell>
          <cell r="AN924">
            <v>39625</v>
          </cell>
          <cell r="AO924">
            <v>37987</v>
          </cell>
          <cell r="AP924">
            <v>23079</v>
          </cell>
          <cell r="AQ924">
            <v>24055</v>
          </cell>
          <cell r="AR924">
            <v>17213</v>
          </cell>
          <cell r="AS924">
            <v>2135</v>
          </cell>
        </row>
        <row r="925">
          <cell r="B925" t="str">
            <v>0904</v>
          </cell>
          <cell r="C925" t="str">
            <v>MILANO ISD</v>
          </cell>
          <cell r="D925">
            <v>1323258</v>
          </cell>
          <cell r="E925">
            <v>1343569</v>
          </cell>
          <cell r="F925">
            <v>2065261</v>
          </cell>
          <cell r="G925">
            <v>758859</v>
          </cell>
          <cell r="I925">
            <v>5644</v>
          </cell>
          <cell r="J925">
            <v>416841</v>
          </cell>
          <cell r="K925">
            <v>80776</v>
          </cell>
          <cell r="L925">
            <v>251108</v>
          </cell>
          <cell r="M925">
            <v>754369</v>
          </cell>
          <cell r="O925">
            <v>46651</v>
          </cell>
          <cell r="P925">
            <v>172258</v>
          </cell>
          <cell r="Q925">
            <v>67285</v>
          </cell>
          <cell r="R925">
            <v>1481</v>
          </cell>
          <cell r="S925">
            <v>287675</v>
          </cell>
          <cell r="U925">
            <v>238184</v>
          </cell>
          <cell r="V925">
            <v>72857</v>
          </cell>
          <cell r="W925">
            <v>311041</v>
          </cell>
          <cell r="AB925">
            <v>2.4040689000000002E-5</v>
          </cell>
          <cell r="AC925">
            <v>2.5846253000000002E-5</v>
          </cell>
          <cell r="AD925">
            <v>68375</v>
          </cell>
          <cell r="AF925">
            <v>90465</v>
          </cell>
          <cell r="AG925">
            <v>90453</v>
          </cell>
          <cell r="AH925">
            <v>12</v>
          </cell>
          <cell r="AI925">
            <v>-1</v>
          </cell>
          <cell r="AK925">
            <v>251108</v>
          </cell>
          <cell r="AL925">
            <v>-1481</v>
          </cell>
          <cell r="AM925">
            <v>72857</v>
          </cell>
          <cell r="AN925">
            <v>72858</v>
          </cell>
          <cell r="AO925">
            <v>69442</v>
          </cell>
          <cell r="AP925">
            <v>37512</v>
          </cell>
          <cell r="AQ925">
            <v>37474</v>
          </cell>
          <cell r="AR925">
            <v>28449</v>
          </cell>
          <cell r="AS925">
            <v>3892</v>
          </cell>
        </row>
        <row r="926">
          <cell r="B926" t="str">
            <v>1836</v>
          </cell>
          <cell r="C926" t="str">
            <v>MILDRED ISD</v>
          </cell>
          <cell r="D926">
            <v>1667033</v>
          </cell>
          <cell r="E926">
            <v>1706651</v>
          </cell>
          <cell r="F926">
            <v>2623371</v>
          </cell>
          <cell r="G926">
            <v>963931</v>
          </cell>
          <cell r="I926">
            <v>7169</v>
          </cell>
          <cell r="J926">
            <v>529487</v>
          </cell>
          <cell r="K926">
            <v>102604</v>
          </cell>
          <cell r="L926">
            <v>209857</v>
          </cell>
          <cell r="M926">
            <v>849117</v>
          </cell>
          <cell r="O926">
            <v>59258</v>
          </cell>
          <cell r="P926">
            <v>218809</v>
          </cell>
          <cell r="Q926">
            <v>85468</v>
          </cell>
          <cell r="R926">
            <v>8644</v>
          </cell>
          <cell r="S926">
            <v>372179</v>
          </cell>
          <cell r="U926">
            <v>302551</v>
          </cell>
          <cell r="V926">
            <v>76989</v>
          </cell>
          <cell r="W926">
            <v>379540</v>
          </cell>
          <cell r="AB926">
            <v>3.0286335000000001E-5</v>
          </cell>
          <cell r="AC926">
            <v>3.2830869E-5</v>
          </cell>
          <cell r="AD926">
            <v>96359</v>
          </cell>
          <cell r="AF926">
            <v>114912</v>
          </cell>
          <cell r="AG926">
            <v>114897</v>
          </cell>
          <cell r="AH926">
            <v>15</v>
          </cell>
          <cell r="AI926">
            <v>2</v>
          </cell>
          <cell r="AK926">
            <v>209857</v>
          </cell>
          <cell r="AL926">
            <v>-8644</v>
          </cell>
          <cell r="AM926">
            <v>76989</v>
          </cell>
          <cell r="AN926">
            <v>76988</v>
          </cell>
          <cell r="AO926">
            <v>71171</v>
          </cell>
          <cell r="AP926">
            <v>16306</v>
          </cell>
          <cell r="AQ926">
            <v>15050</v>
          </cell>
          <cell r="AR926">
            <v>16210</v>
          </cell>
          <cell r="AS926">
            <v>5488</v>
          </cell>
        </row>
        <row r="927">
          <cell r="B927" t="str">
            <v>0905</v>
          </cell>
          <cell r="C927" t="str">
            <v>MILES ISD</v>
          </cell>
          <cell r="D927">
            <v>1084968</v>
          </cell>
          <cell r="E927">
            <v>1022116</v>
          </cell>
          <cell r="F927">
            <v>1571141</v>
          </cell>
          <cell r="G927">
            <v>577300</v>
          </cell>
          <cell r="I927">
            <v>4294</v>
          </cell>
          <cell r="J927">
            <v>317111</v>
          </cell>
          <cell r="K927">
            <v>61450</v>
          </cell>
          <cell r="L927">
            <v>126513</v>
          </cell>
          <cell r="M927">
            <v>509368</v>
          </cell>
          <cell r="O927">
            <v>35490</v>
          </cell>
          <cell r="P927">
            <v>131045</v>
          </cell>
          <cell r="Q927">
            <v>51187</v>
          </cell>
          <cell r="R927">
            <v>15810</v>
          </cell>
          <cell r="S927">
            <v>233532</v>
          </cell>
          <cell r="U927">
            <v>181198</v>
          </cell>
          <cell r="V927">
            <v>52511</v>
          </cell>
          <cell r="W927">
            <v>233709</v>
          </cell>
          <cell r="AB927">
            <v>1.9711482999999999E-5</v>
          </cell>
          <cell r="AC927">
            <v>1.9662466000000001E-5</v>
          </cell>
          <cell r="AD927">
            <v>-1856</v>
          </cell>
          <cell r="AF927">
            <v>68821</v>
          </cell>
          <cell r="AG927">
            <v>68812</v>
          </cell>
          <cell r="AH927">
            <v>9</v>
          </cell>
          <cell r="AI927">
            <v>0</v>
          </cell>
          <cell r="AK927">
            <v>126513</v>
          </cell>
          <cell r="AL927">
            <v>-15810</v>
          </cell>
          <cell r="AM927">
            <v>52511</v>
          </cell>
          <cell r="AN927">
            <v>52515</v>
          </cell>
          <cell r="AO927">
            <v>48148</v>
          </cell>
          <cell r="AP927">
            <v>7491</v>
          </cell>
          <cell r="AQ927">
            <v>4887</v>
          </cell>
          <cell r="AR927">
            <v>-2231</v>
          </cell>
          <cell r="AS927">
            <v>-107</v>
          </cell>
        </row>
        <row r="928">
          <cell r="B928" t="str">
            <v>0906</v>
          </cell>
          <cell r="C928" t="str">
            <v>MILFORD ISD</v>
          </cell>
          <cell r="D928">
            <v>764459</v>
          </cell>
          <cell r="E928">
            <v>740363</v>
          </cell>
          <cell r="F928">
            <v>1138045</v>
          </cell>
          <cell r="G928">
            <v>418163</v>
          </cell>
          <cell r="I928">
            <v>3110</v>
          </cell>
          <cell r="J928">
            <v>229697</v>
          </cell>
          <cell r="K928">
            <v>44511</v>
          </cell>
          <cell r="L928">
            <v>72560</v>
          </cell>
          <cell r="M928">
            <v>349878</v>
          </cell>
          <cell r="O928">
            <v>25707</v>
          </cell>
          <cell r="P928">
            <v>94922</v>
          </cell>
          <cell r="Q928">
            <v>37077</v>
          </cell>
          <cell r="R928">
            <v>26932</v>
          </cell>
          <cell r="S928">
            <v>184638</v>
          </cell>
          <cell r="U928">
            <v>131250</v>
          </cell>
          <cell r="V928">
            <v>25295</v>
          </cell>
          <cell r="W928">
            <v>156545</v>
          </cell>
          <cell r="AB928">
            <v>1.3888546999999999E-5</v>
          </cell>
          <cell r="AC928">
            <v>1.4242367000000001E-5</v>
          </cell>
          <cell r="AD928">
            <v>13399</v>
          </cell>
          <cell r="AF928">
            <v>49850</v>
          </cell>
          <cell r="AG928">
            <v>49844</v>
          </cell>
          <cell r="AH928">
            <v>6</v>
          </cell>
          <cell r="AI928">
            <v>1</v>
          </cell>
          <cell r="AK928">
            <v>72560</v>
          </cell>
          <cell r="AL928">
            <v>-26932</v>
          </cell>
          <cell r="AM928">
            <v>25295</v>
          </cell>
          <cell r="AN928">
            <v>25295</v>
          </cell>
          <cell r="AO928">
            <v>23058</v>
          </cell>
          <cell r="AP928">
            <v>1056</v>
          </cell>
          <cell r="AQ928">
            <v>-2862</v>
          </cell>
          <cell r="AR928">
            <v>-1683</v>
          </cell>
          <cell r="AS928">
            <v>764</v>
          </cell>
        </row>
        <row r="929">
          <cell r="B929" t="str">
            <v>1355</v>
          </cell>
          <cell r="C929" t="str">
            <v>MILLER GROVE ISD</v>
          </cell>
          <cell r="D929">
            <v>659644</v>
          </cell>
          <cell r="E929">
            <v>600043</v>
          </cell>
          <cell r="F929">
            <v>922353</v>
          </cell>
          <cell r="G929">
            <v>338909</v>
          </cell>
          <cell r="I929">
            <v>2521</v>
          </cell>
          <cell r="J929">
            <v>186163</v>
          </cell>
          <cell r="K929">
            <v>36075</v>
          </cell>
          <cell r="L929">
            <v>78094</v>
          </cell>
          <cell r="M929">
            <v>302853</v>
          </cell>
          <cell r="O929">
            <v>20834</v>
          </cell>
          <cell r="P929">
            <v>76931</v>
          </cell>
          <cell r="Q929">
            <v>30050</v>
          </cell>
          <cell r="R929">
            <v>35547</v>
          </cell>
          <cell r="S929">
            <v>163362</v>
          </cell>
          <cell r="U929">
            <v>106374</v>
          </cell>
          <cell r="V929">
            <v>27910</v>
          </cell>
          <cell r="W929">
            <v>134284</v>
          </cell>
          <cell r="AB929">
            <v>1.1984278E-5</v>
          </cell>
          <cell r="AC929">
            <v>1.1543030999999999E-5</v>
          </cell>
          <cell r="AD929">
            <v>-16710</v>
          </cell>
          <cell r="AF929">
            <v>40402</v>
          </cell>
          <cell r="AG929">
            <v>40397</v>
          </cell>
          <cell r="AH929">
            <v>5</v>
          </cell>
          <cell r="AI929">
            <v>0</v>
          </cell>
          <cell r="AK929">
            <v>78094</v>
          </cell>
          <cell r="AL929">
            <v>-35547</v>
          </cell>
          <cell r="AM929">
            <v>27910</v>
          </cell>
          <cell r="AN929">
            <v>27909</v>
          </cell>
          <cell r="AO929">
            <v>25606</v>
          </cell>
          <cell r="AP929">
            <v>1816</v>
          </cell>
          <cell r="AQ929">
            <v>-6192</v>
          </cell>
          <cell r="AR929">
            <v>-5643</v>
          </cell>
          <cell r="AS929">
            <v>-949</v>
          </cell>
        </row>
        <row r="930">
          <cell r="B930" t="str">
            <v>1484</v>
          </cell>
          <cell r="C930" t="str">
            <v>MILLSAP ISD</v>
          </cell>
          <cell r="D930">
            <v>2375449</v>
          </cell>
          <cell r="E930">
            <v>2171617</v>
          </cell>
          <cell r="F930">
            <v>3338091</v>
          </cell>
          <cell r="G930">
            <v>1226548</v>
          </cell>
          <cell r="I930">
            <v>9123</v>
          </cell>
          <cell r="J930">
            <v>673742</v>
          </cell>
          <cell r="K930">
            <v>130558</v>
          </cell>
          <cell r="L930">
            <v>287466</v>
          </cell>
          <cell r="M930">
            <v>1100889</v>
          </cell>
          <cell r="O930">
            <v>75402</v>
          </cell>
          <cell r="P930">
            <v>278422</v>
          </cell>
          <cell r="Q930">
            <v>108753</v>
          </cell>
          <cell r="R930">
            <v>134218</v>
          </cell>
          <cell r="S930">
            <v>596795</v>
          </cell>
          <cell r="U930">
            <v>384979</v>
          </cell>
          <cell r="V930">
            <v>86690</v>
          </cell>
          <cell r="W930">
            <v>471669</v>
          </cell>
          <cell r="AB930">
            <v>4.3156698999999997E-5</v>
          </cell>
          <cell r="AC930">
            <v>4.1775418999999998E-5</v>
          </cell>
          <cell r="AD930">
            <v>-52308</v>
          </cell>
          <cell r="AF930">
            <v>146219</v>
          </cell>
          <cell r="AG930">
            <v>146200</v>
          </cell>
          <cell r="AH930">
            <v>19</v>
          </cell>
          <cell r="AI930">
            <v>0</v>
          </cell>
          <cell r="AK930">
            <v>287466</v>
          </cell>
          <cell r="AL930">
            <v>-134218</v>
          </cell>
          <cell r="AM930">
            <v>86690</v>
          </cell>
          <cell r="AN930">
            <v>86691</v>
          </cell>
          <cell r="AO930">
            <v>79045</v>
          </cell>
          <cell r="AP930">
            <v>1773</v>
          </cell>
          <cell r="AQ930">
            <v>-12235</v>
          </cell>
          <cell r="AR930">
            <v>949</v>
          </cell>
          <cell r="AS930">
            <v>-2975</v>
          </cell>
        </row>
        <row r="931">
          <cell r="B931" t="str">
            <v>0909</v>
          </cell>
          <cell r="C931" t="str">
            <v>MINEOLA ISD</v>
          </cell>
          <cell r="D931">
            <v>5602135</v>
          </cell>
          <cell r="E931">
            <v>5250442</v>
          </cell>
          <cell r="F931">
            <v>8070692</v>
          </cell>
          <cell r="G931">
            <v>2965495</v>
          </cell>
          <cell r="I931">
            <v>22057</v>
          </cell>
          <cell r="J931">
            <v>1628945</v>
          </cell>
          <cell r="K931">
            <v>315658</v>
          </cell>
          <cell r="L931">
            <v>527869</v>
          </cell>
          <cell r="M931">
            <v>2494529</v>
          </cell>
          <cell r="O931">
            <v>182304</v>
          </cell>
          <cell r="P931">
            <v>673157</v>
          </cell>
          <cell r="Q931">
            <v>262938</v>
          </cell>
          <cell r="R931">
            <v>354245</v>
          </cell>
          <cell r="S931">
            <v>1472644</v>
          </cell>
          <cell r="U931">
            <v>930785</v>
          </cell>
          <cell r="V931">
            <v>86786</v>
          </cell>
          <cell r="W931">
            <v>1017571</v>
          </cell>
          <cell r="AB931">
            <v>1.01778495E-4</v>
          </cell>
          <cell r="AC931">
            <v>1.01002808E-4</v>
          </cell>
          <cell r="AD931">
            <v>-29374</v>
          </cell>
          <cell r="AF931">
            <v>353522</v>
          </cell>
          <cell r="AG931">
            <v>353477</v>
          </cell>
          <cell r="AH931">
            <v>45</v>
          </cell>
          <cell r="AI931">
            <v>1</v>
          </cell>
          <cell r="AK931">
            <v>527869</v>
          </cell>
          <cell r="AL931">
            <v>-354245</v>
          </cell>
          <cell r="AM931">
            <v>86786</v>
          </cell>
          <cell r="AN931">
            <v>86794</v>
          </cell>
          <cell r="AO931">
            <v>73059</v>
          </cell>
          <cell r="AP931">
            <v>-39562</v>
          </cell>
          <cell r="AQ931">
            <v>23428</v>
          </cell>
          <cell r="AR931">
            <v>31573</v>
          </cell>
          <cell r="AS931">
            <v>-1668</v>
          </cell>
        </row>
        <row r="932">
          <cell r="B932" t="str">
            <v>0910</v>
          </cell>
          <cell r="C932" t="str">
            <v>MINERAL WELLS ISD</v>
          </cell>
          <cell r="D932">
            <v>9354174</v>
          </cell>
          <cell r="E932">
            <v>9007682</v>
          </cell>
          <cell r="F932">
            <v>13846116</v>
          </cell>
          <cell r="G932">
            <v>5087617</v>
          </cell>
          <cell r="I932">
            <v>37840</v>
          </cell>
          <cell r="J932">
            <v>2794625</v>
          </cell>
          <cell r="K932">
            <v>541545</v>
          </cell>
          <cell r="L932">
            <v>934073</v>
          </cell>
          <cell r="M932">
            <v>4308083</v>
          </cell>
          <cell r="O932">
            <v>312761</v>
          </cell>
          <cell r="P932">
            <v>1154871</v>
          </cell>
          <cell r="Q932">
            <v>451097</v>
          </cell>
          <cell r="R932">
            <v>156212</v>
          </cell>
          <cell r="S932">
            <v>2074941</v>
          </cell>
          <cell r="U932">
            <v>1596858</v>
          </cell>
          <cell r="V932">
            <v>324280</v>
          </cell>
          <cell r="W932">
            <v>1921138</v>
          </cell>
          <cell r="AB932">
            <v>1.6994478899999999E-4</v>
          </cell>
          <cell r="AC932">
            <v>1.7328088999999999E-4</v>
          </cell>
          <cell r="AD932">
            <v>126335</v>
          </cell>
          <cell r="AF932">
            <v>606504</v>
          </cell>
          <cell r="AG932">
            <v>606427</v>
          </cell>
          <cell r="AH932">
            <v>77</v>
          </cell>
          <cell r="AI932">
            <v>0</v>
          </cell>
          <cell r="AK932">
            <v>934073</v>
          </cell>
          <cell r="AL932">
            <v>-156212</v>
          </cell>
          <cell r="AM932">
            <v>324280</v>
          </cell>
          <cell r="AN932">
            <v>324290</v>
          </cell>
          <cell r="AO932">
            <v>300158</v>
          </cell>
          <cell r="AP932">
            <v>77907</v>
          </cell>
          <cell r="AQ932">
            <v>65024</v>
          </cell>
          <cell r="AR932">
            <v>3284</v>
          </cell>
          <cell r="AS932">
            <v>7198</v>
          </cell>
        </row>
        <row r="933">
          <cell r="B933" t="str">
            <v>0913</v>
          </cell>
          <cell r="C933" t="str">
            <v>MISSION CONS ISD</v>
          </cell>
          <cell r="D933">
            <v>52094552</v>
          </cell>
          <cell r="E933">
            <v>47073867</v>
          </cell>
          <cell r="F933">
            <v>72359373</v>
          </cell>
          <cell r="G933">
            <v>26587728</v>
          </cell>
          <cell r="I933">
            <v>197752</v>
          </cell>
          <cell r="J933">
            <v>14604626</v>
          </cell>
          <cell r="K933">
            <v>2830095</v>
          </cell>
          <cell r="L933">
            <v>3172469</v>
          </cell>
          <cell r="M933">
            <v>20804942</v>
          </cell>
          <cell r="O933">
            <v>1634479</v>
          </cell>
          <cell r="P933">
            <v>6035322</v>
          </cell>
          <cell r="Q933">
            <v>2357419</v>
          </cell>
          <cell r="R933">
            <v>2418463</v>
          </cell>
          <cell r="S933">
            <v>12445683</v>
          </cell>
          <cell r="U933">
            <v>8345132</v>
          </cell>
          <cell r="V933">
            <v>1031147</v>
          </cell>
          <cell r="W933">
            <v>9376279</v>
          </cell>
          <cell r="AB933">
            <v>9.4644358599999998E-4</v>
          </cell>
          <cell r="AC933">
            <v>9.0556053099999996E-4</v>
          </cell>
          <cell r="AD933">
            <v>-1548199</v>
          </cell>
          <cell r="AF933">
            <v>3169571</v>
          </cell>
          <cell r="AG933">
            <v>3169167</v>
          </cell>
          <cell r="AH933">
            <v>404</v>
          </cell>
          <cell r="AI933">
            <v>-3</v>
          </cell>
          <cell r="AK933">
            <v>3172469</v>
          </cell>
          <cell r="AL933">
            <v>-2418463</v>
          </cell>
          <cell r="AM933">
            <v>1031147</v>
          </cell>
          <cell r="AN933">
            <v>1031191</v>
          </cell>
          <cell r="AO933">
            <v>900977</v>
          </cell>
          <cell r="AP933">
            <v>-320183</v>
          </cell>
          <cell r="AQ933">
            <v>-369845</v>
          </cell>
          <cell r="AR933">
            <v>-399992</v>
          </cell>
          <cell r="AS933">
            <v>-88142</v>
          </cell>
        </row>
        <row r="934">
          <cell r="B934" t="str">
            <v>0915</v>
          </cell>
          <cell r="C934" t="str">
            <v>MONAHANS-WICKETT-PYOTE ISD</v>
          </cell>
          <cell r="D934">
            <v>5887433</v>
          </cell>
          <cell r="E934">
            <v>5422307</v>
          </cell>
          <cell r="F934">
            <v>8334873</v>
          </cell>
          <cell r="G934">
            <v>3062566</v>
          </cell>
          <cell r="I934">
            <v>22779</v>
          </cell>
          <cell r="J934">
            <v>1682266</v>
          </cell>
          <cell r="K934">
            <v>325991</v>
          </cell>
          <cell r="L934">
            <v>519341</v>
          </cell>
          <cell r="M934">
            <v>2550377</v>
          </cell>
          <cell r="O934">
            <v>188271</v>
          </cell>
          <cell r="P934">
            <v>695192</v>
          </cell>
          <cell r="Q934">
            <v>271545</v>
          </cell>
          <cell r="R934">
            <v>179489</v>
          </cell>
          <cell r="S934">
            <v>1334497</v>
          </cell>
          <cell r="U934">
            <v>961252</v>
          </cell>
          <cell r="V934">
            <v>182821</v>
          </cell>
          <cell r="W934">
            <v>1144073</v>
          </cell>
          <cell r="AB934">
            <v>1.06961728E-4</v>
          </cell>
          <cell r="AC934">
            <v>1.0430898000000001E-4</v>
          </cell>
          <cell r="AD934">
            <v>-100457</v>
          </cell>
          <cell r="AF934">
            <v>365094</v>
          </cell>
          <cell r="AG934">
            <v>365047</v>
          </cell>
          <cell r="AH934">
            <v>47</v>
          </cell>
          <cell r="AI934">
            <v>-1</v>
          </cell>
          <cell r="AK934">
            <v>519341</v>
          </cell>
          <cell r="AL934">
            <v>-179489</v>
          </cell>
          <cell r="AM934">
            <v>182821</v>
          </cell>
          <cell r="AN934">
            <v>182827</v>
          </cell>
          <cell r="AO934">
            <v>163615</v>
          </cell>
          <cell r="AP934">
            <v>-7868</v>
          </cell>
          <cell r="AQ934">
            <v>13492</v>
          </cell>
          <cell r="AR934">
            <v>-6495</v>
          </cell>
          <cell r="AS934">
            <v>-5719</v>
          </cell>
        </row>
        <row r="935">
          <cell r="B935" t="str">
            <v>1354</v>
          </cell>
          <cell r="C935" t="str">
            <v>MONTAGUE ISD</v>
          </cell>
          <cell r="D935">
            <v>254025</v>
          </cell>
          <cell r="E935">
            <v>248293</v>
          </cell>
          <cell r="F935">
            <v>381662</v>
          </cell>
          <cell r="G935">
            <v>140238</v>
          </cell>
          <cell r="I935">
            <v>1043</v>
          </cell>
          <cell r="J935">
            <v>77033</v>
          </cell>
          <cell r="K935">
            <v>14927</v>
          </cell>
          <cell r="L935">
            <v>34729</v>
          </cell>
          <cell r="M935">
            <v>127732</v>
          </cell>
          <cell r="O935">
            <v>8621</v>
          </cell>
          <cell r="P935">
            <v>31833</v>
          </cell>
          <cell r="Q935">
            <v>12434</v>
          </cell>
          <cell r="R935">
            <v>20535</v>
          </cell>
          <cell r="S935">
            <v>73423</v>
          </cell>
          <cell r="U935">
            <v>44017</v>
          </cell>
          <cell r="V935">
            <v>10020</v>
          </cell>
          <cell r="W935">
            <v>54037</v>
          </cell>
          <cell r="AB935">
            <v>4.6150690000000003E-6</v>
          </cell>
          <cell r="AC935">
            <v>4.7764069999999997E-6</v>
          </cell>
          <cell r="AD935">
            <v>6110</v>
          </cell>
          <cell r="AF935">
            <v>16718</v>
          </cell>
          <cell r="AG935">
            <v>16716</v>
          </cell>
          <cell r="AH935">
            <v>2</v>
          </cell>
          <cell r="AI935">
            <v>-2</v>
          </cell>
          <cell r="AK935">
            <v>34729</v>
          </cell>
          <cell r="AL935">
            <v>-20535</v>
          </cell>
          <cell r="AM935">
            <v>10020</v>
          </cell>
          <cell r="AN935">
            <v>10021</v>
          </cell>
          <cell r="AO935">
            <v>8961</v>
          </cell>
          <cell r="AP935">
            <v>-1624</v>
          </cell>
          <cell r="AQ935">
            <v>-3270</v>
          </cell>
          <cell r="AR935">
            <v>-244</v>
          </cell>
          <cell r="AS935">
            <v>350</v>
          </cell>
        </row>
        <row r="936">
          <cell r="B936" t="str">
            <v>1604</v>
          </cell>
          <cell r="C936" t="str">
            <v>MONTE ALTO ISD</v>
          </cell>
          <cell r="D936">
            <v>2715892</v>
          </cell>
          <cell r="E936">
            <v>2599111</v>
          </cell>
          <cell r="F936">
            <v>3995212</v>
          </cell>
          <cell r="G936">
            <v>1468001</v>
          </cell>
          <cell r="I936">
            <v>10919</v>
          </cell>
          <cell r="J936">
            <v>806372</v>
          </cell>
          <cell r="K936">
            <v>156259</v>
          </cell>
          <cell r="L936">
            <v>157785</v>
          </cell>
          <cell r="M936">
            <v>1131335</v>
          </cell>
          <cell r="O936">
            <v>90245</v>
          </cell>
          <cell r="P936">
            <v>333231</v>
          </cell>
          <cell r="Q936">
            <v>130161</v>
          </cell>
          <cell r="R936">
            <v>175982</v>
          </cell>
          <cell r="S936">
            <v>729619</v>
          </cell>
          <cell r="U936">
            <v>460764</v>
          </cell>
          <cell r="V936">
            <v>36674</v>
          </cell>
          <cell r="W936">
            <v>497438</v>
          </cell>
          <cell r="AB936">
            <v>4.9341788000000003E-5</v>
          </cell>
          <cell r="AC936">
            <v>4.9999135000000003E-5</v>
          </cell>
          <cell r="AD936">
            <v>24893</v>
          </cell>
          <cell r="AF936">
            <v>175003</v>
          </cell>
          <cell r="AG936">
            <v>174981</v>
          </cell>
          <cell r="AH936">
            <v>22</v>
          </cell>
          <cell r="AI936">
            <v>0</v>
          </cell>
          <cell r="AK936">
            <v>157785</v>
          </cell>
          <cell r="AL936">
            <v>-175982</v>
          </cell>
          <cell r="AM936">
            <v>36674</v>
          </cell>
          <cell r="AN936">
            <v>36678</v>
          </cell>
          <cell r="AO936">
            <v>29742</v>
          </cell>
          <cell r="AP936">
            <v>-34551</v>
          </cell>
          <cell r="AQ936">
            <v>-32229</v>
          </cell>
          <cell r="AR936">
            <v>-19256</v>
          </cell>
          <cell r="AS936">
            <v>1419</v>
          </cell>
        </row>
        <row r="937">
          <cell r="B937" t="str">
            <v>0918</v>
          </cell>
          <cell r="C937" t="str">
            <v>MONTGOMERY ISD</v>
          </cell>
          <cell r="D937">
            <v>22942063</v>
          </cell>
          <cell r="E937">
            <v>22883254</v>
          </cell>
          <cell r="F937">
            <v>35174885</v>
          </cell>
          <cell r="G937">
            <v>12924660</v>
          </cell>
          <cell r="I937">
            <v>96130</v>
          </cell>
          <cell r="J937">
            <v>7099509</v>
          </cell>
          <cell r="K937">
            <v>1375748</v>
          </cell>
          <cell r="L937">
            <v>3373854</v>
          </cell>
          <cell r="M937">
            <v>11945241</v>
          </cell>
          <cell r="O937">
            <v>794543</v>
          </cell>
          <cell r="P937">
            <v>2933853</v>
          </cell>
          <cell r="Q937">
            <v>1145974</v>
          </cell>
          <cell r="R937">
            <v>210</v>
          </cell>
          <cell r="S937">
            <v>4874580</v>
          </cell>
          <cell r="U937">
            <v>4056683</v>
          </cell>
          <cell r="V937">
            <v>1190264</v>
          </cell>
          <cell r="W937">
            <v>5246947</v>
          </cell>
          <cell r="AB937">
            <v>4.1680690100000001E-4</v>
          </cell>
          <cell r="AC937">
            <v>4.4020541300000002E-4</v>
          </cell>
          <cell r="AD937">
            <v>886078</v>
          </cell>
          <cell r="AF937">
            <v>1540772</v>
          </cell>
          <cell r="AG937">
            <v>1540576</v>
          </cell>
          <cell r="AH937">
            <v>196</v>
          </cell>
          <cell r="AI937">
            <v>2</v>
          </cell>
          <cell r="AK937">
            <v>3373854</v>
          </cell>
          <cell r="AL937">
            <v>-210</v>
          </cell>
          <cell r="AM937">
            <v>1190264</v>
          </cell>
          <cell r="AN937">
            <v>1190279</v>
          </cell>
          <cell r="AO937">
            <v>1123183</v>
          </cell>
          <cell r="AP937">
            <v>465467</v>
          </cell>
          <cell r="AQ937">
            <v>331047</v>
          </cell>
          <cell r="AR937">
            <v>213198</v>
          </cell>
          <cell r="AS937">
            <v>50470</v>
          </cell>
        </row>
        <row r="938">
          <cell r="B938" t="str">
            <v>0919</v>
          </cell>
          <cell r="C938" t="str">
            <v>MOODY ISD</v>
          </cell>
          <cell r="D938">
            <v>1869966</v>
          </cell>
          <cell r="E938">
            <v>1977222</v>
          </cell>
          <cell r="F938">
            <v>3039277</v>
          </cell>
          <cell r="G938">
            <v>1116752</v>
          </cell>
          <cell r="I938">
            <v>8306</v>
          </cell>
          <cell r="J938">
            <v>613431</v>
          </cell>
          <cell r="K938">
            <v>118871</v>
          </cell>
          <cell r="L938">
            <v>279607</v>
          </cell>
          <cell r="M938">
            <v>1020215</v>
          </cell>
          <cell r="O938">
            <v>68652</v>
          </cell>
          <cell r="P938">
            <v>253499</v>
          </cell>
          <cell r="Q938">
            <v>99018</v>
          </cell>
          <cell r="R938">
            <v>9767</v>
          </cell>
          <cell r="S938">
            <v>430936</v>
          </cell>
          <cell r="U938">
            <v>350517</v>
          </cell>
          <cell r="V938">
            <v>96334</v>
          </cell>
          <cell r="W938">
            <v>446851</v>
          </cell>
          <cell r="AB938">
            <v>3.3973166000000002E-5</v>
          </cell>
          <cell r="AC938">
            <v>3.8035833000000003E-5</v>
          </cell>
          <cell r="AD938">
            <v>153849</v>
          </cell>
          <cell r="AF938">
            <v>133130</v>
          </cell>
          <cell r="AG938">
            <v>133113</v>
          </cell>
          <cell r="AH938">
            <v>17</v>
          </cell>
          <cell r="AI938">
            <v>1</v>
          </cell>
          <cell r="AK938">
            <v>279607</v>
          </cell>
          <cell r="AL938">
            <v>-9767</v>
          </cell>
          <cell r="AM938">
            <v>96334</v>
          </cell>
          <cell r="AN938">
            <v>96335</v>
          </cell>
          <cell r="AO938">
            <v>89688</v>
          </cell>
          <cell r="AP938">
            <v>26590</v>
          </cell>
          <cell r="AQ938">
            <v>23472</v>
          </cell>
          <cell r="AR938">
            <v>24992</v>
          </cell>
          <cell r="AS938">
            <v>8763</v>
          </cell>
        </row>
        <row r="939">
          <cell r="B939" t="str">
            <v>0922</v>
          </cell>
          <cell r="C939" t="str">
            <v>MORAN ISD</v>
          </cell>
          <cell r="D939">
            <v>316881</v>
          </cell>
          <cell r="E939">
            <v>332695</v>
          </cell>
          <cell r="F939">
            <v>511401</v>
          </cell>
          <cell r="G939">
            <v>187909</v>
          </cell>
          <cell r="I939">
            <v>1398</v>
          </cell>
          <cell r="J939">
            <v>103218</v>
          </cell>
          <cell r="K939">
            <v>20002</v>
          </cell>
          <cell r="L939">
            <v>49963</v>
          </cell>
          <cell r="M939">
            <v>174581</v>
          </cell>
          <cell r="O939">
            <v>11552</v>
          </cell>
          <cell r="P939">
            <v>42655</v>
          </cell>
          <cell r="Q939">
            <v>16661</v>
          </cell>
          <cell r="R939">
            <v>58773</v>
          </cell>
          <cell r="S939">
            <v>129641</v>
          </cell>
          <cell r="U939">
            <v>58979</v>
          </cell>
          <cell r="V939">
            <v>103</v>
          </cell>
          <cell r="W939">
            <v>59082</v>
          </cell>
          <cell r="AB939">
            <v>5.7570369999999996E-6</v>
          </cell>
          <cell r="AC939">
            <v>6.400065E-6</v>
          </cell>
          <cell r="AD939">
            <v>24351</v>
          </cell>
          <cell r="AF939">
            <v>22401</v>
          </cell>
          <cell r="AG939">
            <v>22398</v>
          </cell>
          <cell r="AH939">
            <v>3</v>
          </cell>
          <cell r="AI939">
            <v>0</v>
          </cell>
          <cell r="AK939">
            <v>49963</v>
          </cell>
          <cell r="AL939">
            <v>-58773</v>
          </cell>
          <cell r="AM939">
            <v>103</v>
          </cell>
          <cell r="AN939">
            <v>102</v>
          </cell>
          <cell r="AO939">
            <v>-629</v>
          </cell>
          <cell r="AP939">
            <v>-8127</v>
          </cell>
          <cell r="AQ939">
            <v>-6376</v>
          </cell>
          <cell r="AR939">
            <v>4834</v>
          </cell>
          <cell r="AS939">
            <v>1386</v>
          </cell>
        </row>
        <row r="940">
          <cell r="B940" t="str">
            <v>0923</v>
          </cell>
          <cell r="C940" t="str">
            <v>MORGAN ISD</v>
          </cell>
          <cell r="D940">
            <v>333220</v>
          </cell>
          <cell r="E940">
            <v>302695</v>
          </cell>
          <cell r="F940">
            <v>465286</v>
          </cell>
          <cell r="G940">
            <v>170965</v>
          </cell>
          <cell r="I940">
            <v>1272</v>
          </cell>
          <cell r="J940">
            <v>93911</v>
          </cell>
          <cell r="K940">
            <v>18198</v>
          </cell>
          <cell r="L940">
            <v>40129</v>
          </cell>
          <cell r="M940">
            <v>153510</v>
          </cell>
          <cell r="O940">
            <v>10510</v>
          </cell>
          <cell r="P940">
            <v>38808</v>
          </cell>
          <cell r="Q940">
            <v>15159</v>
          </cell>
          <cell r="R940">
            <v>24585</v>
          </cell>
          <cell r="S940">
            <v>89062</v>
          </cell>
          <cell r="U940">
            <v>53661</v>
          </cell>
          <cell r="V940">
            <v>12200</v>
          </cell>
          <cell r="W940">
            <v>65861</v>
          </cell>
          <cell r="AB940">
            <v>6.0538829999999999E-6</v>
          </cell>
          <cell r="AC940">
            <v>5.8229419999999997E-6</v>
          </cell>
          <cell r="AD940">
            <v>-8745</v>
          </cell>
          <cell r="AF940">
            <v>20381</v>
          </cell>
          <cell r="AG940">
            <v>20378</v>
          </cell>
          <cell r="AH940">
            <v>3</v>
          </cell>
          <cell r="AI940">
            <v>-1</v>
          </cell>
          <cell r="AK940">
            <v>40129</v>
          </cell>
          <cell r="AL940">
            <v>-24585</v>
          </cell>
          <cell r="AM940">
            <v>12200</v>
          </cell>
          <cell r="AN940">
            <v>12203</v>
          </cell>
          <cell r="AO940">
            <v>10924</v>
          </cell>
          <cell r="AP940">
            <v>-1980</v>
          </cell>
          <cell r="AQ940">
            <v>-4156</v>
          </cell>
          <cell r="AR940">
            <v>-948</v>
          </cell>
          <cell r="AS940">
            <v>-499</v>
          </cell>
        </row>
        <row r="941">
          <cell r="B941" t="str">
            <v>1928</v>
          </cell>
          <cell r="C941" t="str">
            <v>MORGAN MILL ISD</v>
          </cell>
          <cell r="D941">
            <v>275249</v>
          </cell>
          <cell r="E941">
            <v>278219</v>
          </cell>
          <cell r="F941">
            <v>427663</v>
          </cell>
          <cell r="G941">
            <v>157140</v>
          </cell>
          <cell r="I941">
            <v>1169</v>
          </cell>
          <cell r="J941">
            <v>86317</v>
          </cell>
          <cell r="K941">
            <v>16727</v>
          </cell>
          <cell r="L941">
            <v>33754</v>
          </cell>
          <cell r="M941">
            <v>137967</v>
          </cell>
          <cell r="O941">
            <v>9660</v>
          </cell>
          <cell r="P941">
            <v>35670</v>
          </cell>
          <cell r="Q941">
            <v>13933</v>
          </cell>
          <cell r="R941">
            <v>2503</v>
          </cell>
          <cell r="S941">
            <v>61766</v>
          </cell>
          <cell r="U941">
            <v>49322</v>
          </cell>
          <cell r="V941">
            <v>12962</v>
          </cell>
          <cell r="W941">
            <v>62284</v>
          </cell>
          <cell r="AB941">
            <v>5.0006720000000003E-6</v>
          </cell>
          <cell r="AC941">
            <v>5.3521010000000002E-6</v>
          </cell>
          <cell r="AD941">
            <v>13308</v>
          </cell>
          <cell r="AF941">
            <v>18733</v>
          </cell>
          <cell r="AG941">
            <v>18731</v>
          </cell>
          <cell r="AH941">
            <v>2</v>
          </cell>
          <cell r="AI941">
            <v>1</v>
          </cell>
          <cell r="AK941">
            <v>33754</v>
          </cell>
          <cell r="AL941">
            <v>-2503</v>
          </cell>
          <cell r="AM941">
            <v>12962</v>
          </cell>
          <cell r="AN941">
            <v>12962</v>
          </cell>
          <cell r="AO941">
            <v>11941</v>
          </cell>
          <cell r="AP941">
            <v>2238</v>
          </cell>
          <cell r="AQ941">
            <v>1607</v>
          </cell>
          <cell r="AR941">
            <v>1744</v>
          </cell>
          <cell r="AS941">
            <v>759</v>
          </cell>
        </row>
        <row r="942">
          <cell r="B942" t="str">
            <v>0925</v>
          </cell>
          <cell r="C942" t="str">
            <v>MORTON ISD</v>
          </cell>
          <cell r="D942">
            <v>1370658</v>
          </cell>
          <cell r="E942">
            <v>1431937</v>
          </cell>
          <cell r="F942">
            <v>2201096</v>
          </cell>
          <cell r="G942">
            <v>808771</v>
          </cell>
          <cell r="I942">
            <v>6015</v>
          </cell>
          <cell r="J942">
            <v>444257</v>
          </cell>
          <cell r="K942">
            <v>86089</v>
          </cell>
          <cell r="L942">
            <v>180553</v>
          </cell>
          <cell r="M942">
            <v>716914</v>
          </cell>
          <cell r="O942">
            <v>49719</v>
          </cell>
          <cell r="P942">
            <v>183588</v>
          </cell>
          <cell r="Q942">
            <v>71710</v>
          </cell>
          <cell r="R942">
            <v>71215</v>
          </cell>
          <cell r="S942">
            <v>376232</v>
          </cell>
          <cell r="U942">
            <v>253850</v>
          </cell>
          <cell r="V942">
            <v>45208</v>
          </cell>
          <cell r="W942">
            <v>299058</v>
          </cell>
          <cell r="AB942">
            <v>2.4901839999999999E-5</v>
          </cell>
          <cell r="AC942">
            <v>2.7546194000000001E-5</v>
          </cell>
          <cell r="AD942">
            <v>100139</v>
          </cell>
          <cell r="AF942">
            <v>96415</v>
          </cell>
          <cell r="AG942">
            <v>96403</v>
          </cell>
          <cell r="AH942">
            <v>12</v>
          </cell>
          <cell r="AI942">
            <v>0</v>
          </cell>
          <cell r="AK942">
            <v>180553</v>
          </cell>
          <cell r="AL942">
            <v>-71215</v>
          </cell>
          <cell r="AM942">
            <v>45208</v>
          </cell>
          <cell r="AN942">
            <v>45210</v>
          </cell>
          <cell r="AO942">
            <v>40514</v>
          </cell>
          <cell r="AP942">
            <v>-2561</v>
          </cell>
          <cell r="AQ942">
            <v>4213</v>
          </cell>
          <cell r="AR942">
            <v>16257</v>
          </cell>
          <cell r="AS942">
            <v>5705</v>
          </cell>
        </row>
        <row r="943">
          <cell r="B943" t="str">
            <v>1852</v>
          </cell>
          <cell r="C943" t="str">
            <v>MOTLEY COUNTY ISD</v>
          </cell>
          <cell r="D943">
            <v>675950</v>
          </cell>
          <cell r="E943">
            <v>701986</v>
          </cell>
          <cell r="F943">
            <v>1079054</v>
          </cell>
          <cell r="G943">
            <v>396488</v>
          </cell>
          <cell r="I943">
            <v>2949</v>
          </cell>
          <cell r="J943">
            <v>217790</v>
          </cell>
          <cell r="K943">
            <v>42204</v>
          </cell>
          <cell r="L943">
            <v>77758</v>
          </cell>
          <cell r="M943">
            <v>340701</v>
          </cell>
          <cell r="O943">
            <v>24374</v>
          </cell>
          <cell r="P943">
            <v>90001</v>
          </cell>
          <cell r="Q943">
            <v>35155</v>
          </cell>
          <cell r="R943">
            <v>92442</v>
          </cell>
          <cell r="S943">
            <v>241972</v>
          </cell>
          <cell r="U943">
            <v>124446</v>
          </cell>
          <cell r="V943">
            <v>4341</v>
          </cell>
          <cell r="W943">
            <v>128787</v>
          </cell>
          <cell r="AB943">
            <v>1.2280530000000001E-5</v>
          </cell>
          <cell r="AC943">
            <v>1.3504106E-5</v>
          </cell>
          <cell r="AD943">
            <v>46336</v>
          </cell>
          <cell r="AF943">
            <v>47266</v>
          </cell>
          <cell r="AG943">
            <v>47260</v>
          </cell>
          <cell r="AH943">
            <v>6</v>
          </cell>
          <cell r="AI943">
            <v>1</v>
          </cell>
          <cell r="AK943">
            <v>77758</v>
          </cell>
          <cell r="AL943">
            <v>-92442</v>
          </cell>
          <cell r="AM943">
            <v>4341</v>
          </cell>
          <cell r="AN943">
            <v>4340</v>
          </cell>
          <cell r="AO943">
            <v>2376</v>
          </cell>
          <cell r="AP943">
            <v>-15081</v>
          </cell>
          <cell r="AQ943">
            <v>-9692</v>
          </cell>
          <cell r="AR943">
            <v>734</v>
          </cell>
          <cell r="AS943">
            <v>2639</v>
          </cell>
        </row>
        <row r="944">
          <cell r="B944" t="str">
            <v>0928</v>
          </cell>
          <cell r="C944" t="str">
            <v>MOULTON ISD</v>
          </cell>
          <cell r="D944">
            <v>741813</v>
          </cell>
          <cell r="E944">
            <v>798923</v>
          </cell>
          <cell r="F944">
            <v>1228061</v>
          </cell>
          <cell r="G944">
            <v>451239</v>
          </cell>
          <cell r="I944">
            <v>3356</v>
          </cell>
          <cell r="J944">
            <v>247865</v>
          </cell>
          <cell r="K944">
            <v>48032</v>
          </cell>
          <cell r="L944">
            <v>150674</v>
          </cell>
          <cell r="M944">
            <v>449927</v>
          </cell>
          <cell r="O944">
            <v>27740</v>
          </cell>
          <cell r="P944">
            <v>102430</v>
          </cell>
          <cell r="Q944">
            <v>40009</v>
          </cell>
          <cell r="R944">
            <v>7062</v>
          </cell>
          <cell r="S944">
            <v>177241</v>
          </cell>
          <cell r="U944">
            <v>141631</v>
          </cell>
          <cell r="V944">
            <v>51209</v>
          </cell>
          <cell r="W944">
            <v>192840</v>
          </cell>
          <cell r="AB944">
            <v>1.3477117999999999E-5</v>
          </cell>
          <cell r="AC944">
            <v>1.5368898999999998E-5</v>
          </cell>
          <cell r="AD944">
            <v>71640</v>
          </cell>
          <cell r="AF944">
            <v>53793</v>
          </cell>
          <cell r="AG944">
            <v>53786</v>
          </cell>
          <cell r="AH944">
            <v>7</v>
          </cell>
          <cell r="AI944">
            <v>0</v>
          </cell>
          <cell r="AK944">
            <v>150674</v>
          </cell>
          <cell r="AL944">
            <v>-7062</v>
          </cell>
          <cell r="AM944">
            <v>51209</v>
          </cell>
          <cell r="AN944">
            <v>51207</v>
          </cell>
          <cell r="AO944">
            <v>47486</v>
          </cell>
          <cell r="AP944">
            <v>13374</v>
          </cell>
          <cell r="AQ944">
            <v>14836</v>
          </cell>
          <cell r="AR944">
            <v>12628</v>
          </cell>
          <cell r="AS944">
            <v>4081</v>
          </cell>
        </row>
        <row r="945">
          <cell r="B945" t="str">
            <v>0929</v>
          </cell>
          <cell r="C945" t="str">
            <v>MOUNT CALM ISD</v>
          </cell>
          <cell r="D945">
            <v>473100</v>
          </cell>
          <cell r="E945">
            <v>422519</v>
          </cell>
          <cell r="F945">
            <v>649473</v>
          </cell>
          <cell r="G945">
            <v>238642</v>
          </cell>
          <cell r="I945">
            <v>1775</v>
          </cell>
          <cell r="J945">
            <v>131086</v>
          </cell>
          <cell r="K945">
            <v>25402</v>
          </cell>
          <cell r="L945">
            <v>83844</v>
          </cell>
          <cell r="M945">
            <v>242107</v>
          </cell>
          <cell r="O945">
            <v>14671</v>
          </cell>
          <cell r="P945">
            <v>54171</v>
          </cell>
          <cell r="Q945">
            <v>21159</v>
          </cell>
          <cell r="R945">
            <v>21094</v>
          </cell>
          <cell r="S945">
            <v>111095</v>
          </cell>
          <cell r="U945">
            <v>74903</v>
          </cell>
          <cell r="V945">
            <v>26276</v>
          </cell>
          <cell r="W945">
            <v>101179</v>
          </cell>
          <cell r="AB945">
            <v>8.5951839999999999E-6</v>
          </cell>
          <cell r="AC945">
            <v>8.1280060000000005E-6</v>
          </cell>
          <cell r="AD945">
            <v>-17692</v>
          </cell>
          <cell r="AF945">
            <v>28449</v>
          </cell>
          <cell r="AG945">
            <v>28445</v>
          </cell>
          <cell r="AH945">
            <v>4</v>
          </cell>
          <cell r="AI945">
            <v>1</v>
          </cell>
          <cell r="AK945">
            <v>83844</v>
          </cell>
          <cell r="AL945">
            <v>-21094</v>
          </cell>
          <cell r="AM945">
            <v>26276</v>
          </cell>
          <cell r="AN945">
            <v>26278</v>
          </cell>
          <cell r="AO945">
            <v>24155</v>
          </cell>
          <cell r="AP945">
            <v>4932</v>
          </cell>
          <cell r="AQ945">
            <v>6194</v>
          </cell>
          <cell r="AR945">
            <v>2198</v>
          </cell>
          <cell r="AS945">
            <v>-1007</v>
          </cell>
        </row>
        <row r="946">
          <cell r="B946" t="str">
            <v>0930</v>
          </cell>
          <cell r="C946" t="str">
            <v>MOUNT ENTERPRISE ISD</v>
          </cell>
          <cell r="D946">
            <v>1127531</v>
          </cell>
          <cell r="E946">
            <v>1117777</v>
          </cell>
          <cell r="F946">
            <v>1718186</v>
          </cell>
          <cell r="G946">
            <v>631330</v>
          </cell>
          <cell r="I946">
            <v>4696</v>
          </cell>
          <cell r="J946">
            <v>346789</v>
          </cell>
          <cell r="K946">
            <v>67201</v>
          </cell>
          <cell r="L946">
            <v>163517</v>
          </cell>
          <cell r="M946">
            <v>582203</v>
          </cell>
          <cell r="O946">
            <v>38811</v>
          </cell>
          <cell r="P946">
            <v>143310</v>
          </cell>
          <cell r="Q946">
            <v>55977</v>
          </cell>
          <cell r="R946">
            <v>2966</v>
          </cell>
          <cell r="S946">
            <v>241064</v>
          </cell>
          <cell r="U946">
            <v>198157</v>
          </cell>
          <cell r="V946">
            <v>53393</v>
          </cell>
          <cell r="W946">
            <v>251550</v>
          </cell>
          <cell r="AB946">
            <v>2.0484768E-5</v>
          </cell>
          <cell r="AC946">
            <v>2.1502688E-5</v>
          </cell>
          <cell r="AD946">
            <v>38548</v>
          </cell>
          <cell r="AF946">
            <v>75262</v>
          </cell>
          <cell r="AG946">
            <v>75252</v>
          </cell>
          <cell r="AH946">
            <v>10</v>
          </cell>
          <cell r="AI946">
            <v>-1</v>
          </cell>
          <cell r="AK946">
            <v>163517</v>
          </cell>
          <cell r="AL946">
            <v>-2966</v>
          </cell>
          <cell r="AM946">
            <v>53393</v>
          </cell>
          <cell r="AN946">
            <v>53392</v>
          </cell>
          <cell r="AO946">
            <v>50475</v>
          </cell>
          <cell r="AP946">
            <v>22029</v>
          </cell>
          <cell r="AQ946">
            <v>18116</v>
          </cell>
          <cell r="AR946">
            <v>14342</v>
          </cell>
          <cell r="AS946">
            <v>2197</v>
          </cell>
        </row>
        <row r="947">
          <cell r="B947" t="str">
            <v>0931</v>
          </cell>
          <cell r="C947" t="str">
            <v>MOUNT PLEASANT ISD</v>
          </cell>
          <cell r="D947">
            <v>16712097</v>
          </cell>
          <cell r="E947">
            <v>16294085</v>
          </cell>
          <cell r="F947">
            <v>25046375</v>
          </cell>
          <cell r="G947">
            <v>9203040</v>
          </cell>
          <cell r="I947">
            <v>68450</v>
          </cell>
          <cell r="J947">
            <v>5055225</v>
          </cell>
          <cell r="K947">
            <v>979605</v>
          </cell>
          <cell r="L947">
            <v>1267768</v>
          </cell>
          <cell r="M947">
            <v>7371048</v>
          </cell>
          <cell r="O947">
            <v>565756</v>
          </cell>
          <cell r="P947">
            <v>2089058</v>
          </cell>
          <cell r="Q947">
            <v>815994</v>
          </cell>
          <cell r="R947">
            <v>198189</v>
          </cell>
          <cell r="S947">
            <v>3668997</v>
          </cell>
          <cell r="U947">
            <v>2888573</v>
          </cell>
          <cell r="V947">
            <v>467533</v>
          </cell>
          <cell r="W947">
            <v>3356106</v>
          </cell>
          <cell r="AB947">
            <v>3.03622088E-4</v>
          </cell>
          <cell r="AC947">
            <v>3.1344949200000003E-4</v>
          </cell>
          <cell r="AD947">
            <v>372154</v>
          </cell>
          <cell r="AF947">
            <v>1097111</v>
          </cell>
          <cell r="AG947">
            <v>1096971</v>
          </cell>
          <cell r="AH947">
            <v>140</v>
          </cell>
          <cell r="AI947">
            <v>-2</v>
          </cell>
          <cell r="AK947">
            <v>1267768</v>
          </cell>
          <cell r="AL947">
            <v>-198189</v>
          </cell>
          <cell r="AM947">
            <v>467533</v>
          </cell>
          <cell r="AN947">
            <v>467549</v>
          </cell>
          <cell r="AO947">
            <v>426695</v>
          </cell>
          <cell r="AP947">
            <v>50846</v>
          </cell>
          <cell r="AQ947">
            <v>61985</v>
          </cell>
          <cell r="AR947">
            <v>41302</v>
          </cell>
          <cell r="AS947">
            <v>21202</v>
          </cell>
        </row>
        <row r="948">
          <cell r="B948" t="str">
            <v>0933</v>
          </cell>
          <cell r="C948" t="str">
            <v>MOUNT VERNON ISD</v>
          </cell>
          <cell r="D948">
            <v>4094245</v>
          </cell>
          <cell r="E948">
            <v>4064480</v>
          </cell>
          <cell r="F948">
            <v>6247696</v>
          </cell>
          <cell r="G948">
            <v>2295654</v>
          </cell>
          <cell r="I948">
            <v>17074</v>
          </cell>
          <cell r="J948">
            <v>1261001</v>
          </cell>
          <cell r="K948">
            <v>244358</v>
          </cell>
          <cell r="L948">
            <v>418843</v>
          </cell>
          <cell r="M948">
            <v>1941276</v>
          </cell>
          <cell r="O948">
            <v>141125</v>
          </cell>
          <cell r="P948">
            <v>521105</v>
          </cell>
          <cell r="Q948">
            <v>203546</v>
          </cell>
          <cell r="R948">
            <v>232076</v>
          </cell>
          <cell r="S948">
            <v>1097852</v>
          </cell>
          <cell r="U948">
            <v>720540</v>
          </cell>
          <cell r="V948">
            <v>116092</v>
          </cell>
          <cell r="W948">
            <v>836632</v>
          </cell>
          <cell r="AB948">
            <v>7.4383443000000001E-5</v>
          </cell>
          <cell r="AC948">
            <v>7.8188449999999995E-5</v>
          </cell>
          <cell r="AD948">
            <v>144092</v>
          </cell>
          <cell r="AF948">
            <v>273669</v>
          </cell>
          <cell r="AG948">
            <v>273634</v>
          </cell>
          <cell r="AH948">
            <v>35</v>
          </cell>
          <cell r="AI948">
            <v>1</v>
          </cell>
          <cell r="AK948">
            <v>418843</v>
          </cell>
          <cell r="AL948">
            <v>-232076</v>
          </cell>
          <cell r="AM948">
            <v>116092</v>
          </cell>
          <cell r="AN948">
            <v>116098</v>
          </cell>
          <cell r="AO948">
            <v>101751</v>
          </cell>
          <cell r="AP948">
            <v>-33408</v>
          </cell>
          <cell r="AQ948">
            <v>-24190</v>
          </cell>
          <cell r="AR948">
            <v>18306</v>
          </cell>
          <cell r="AS948">
            <v>8210</v>
          </cell>
        </row>
        <row r="949">
          <cell r="B949" t="str">
            <v>1388</v>
          </cell>
          <cell r="C949" t="str">
            <v>MUENSTER ISD</v>
          </cell>
          <cell r="D949">
            <v>1301641</v>
          </cell>
          <cell r="E949">
            <v>1296162</v>
          </cell>
          <cell r="F949">
            <v>1992389</v>
          </cell>
          <cell r="G949">
            <v>732084</v>
          </cell>
          <cell r="I949">
            <v>5445</v>
          </cell>
          <cell r="J949">
            <v>402133</v>
          </cell>
          <cell r="K949">
            <v>77926</v>
          </cell>
          <cell r="L949">
            <v>199288</v>
          </cell>
          <cell r="M949">
            <v>684792</v>
          </cell>
          <cell r="O949">
            <v>45005</v>
          </cell>
          <cell r="P949">
            <v>166180</v>
          </cell>
          <cell r="Q949">
            <v>64911</v>
          </cell>
          <cell r="R949">
            <v>30974</v>
          </cell>
          <cell r="S949">
            <v>307070</v>
          </cell>
          <cell r="U949">
            <v>229780</v>
          </cell>
          <cell r="V949">
            <v>65592</v>
          </cell>
          <cell r="W949">
            <v>295372</v>
          </cell>
          <cell r="AB949">
            <v>2.3647962000000001E-5</v>
          </cell>
          <cell r="AC949">
            <v>2.4934283999999999E-5</v>
          </cell>
          <cell r="AD949">
            <v>48712</v>
          </cell>
          <cell r="AF949">
            <v>87273</v>
          </cell>
          <cell r="AG949">
            <v>87262</v>
          </cell>
          <cell r="AH949">
            <v>11</v>
          </cell>
          <cell r="AI949">
            <v>-1</v>
          </cell>
          <cell r="AK949">
            <v>199288</v>
          </cell>
          <cell r="AL949">
            <v>-30974</v>
          </cell>
          <cell r="AM949">
            <v>65592</v>
          </cell>
          <cell r="AN949">
            <v>65594</v>
          </cell>
          <cell r="AO949">
            <v>60912</v>
          </cell>
          <cell r="AP949">
            <v>15254</v>
          </cell>
          <cell r="AQ949">
            <v>10324</v>
          </cell>
          <cell r="AR949">
            <v>13456</v>
          </cell>
          <cell r="AS949">
            <v>2774</v>
          </cell>
        </row>
        <row r="950">
          <cell r="B950" t="str">
            <v>0934</v>
          </cell>
          <cell r="C950" t="str">
            <v>MULESHOE ISD</v>
          </cell>
          <cell r="D950">
            <v>4387794</v>
          </cell>
          <cell r="E950">
            <v>3975102</v>
          </cell>
          <cell r="F950">
            <v>6110309</v>
          </cell>
          <cell r="G950">
            <v>2245172</v>
          </cell>
          <cell r="I950">
            <v>16699</v>
          </cell>
          <cell r="J950">
            <v>1233272</v>
          </cell>
          <cell r="K950">
            <v>238984</v>
          </cell>
          <cell r="L950">
            <v>285354</v>
          </cell>
          <cell r="M950">
            <v>1774309</v>
          </cell>
          <cell r="O950">
            <v>138022</v>
          </cell>
          <cell r="P950">
            <v>509646</v>
          </cell>
          <cell r="Q950">
            <v>199070</v>
          </cell>
          <cell r="R950">
            <v>235964</v>
          </cell>
          <cell r="S950">
            <v>1082702</v>
          </cell>
          <cell r="U950">
            <v>704696</v>
          </cell>
          <cell r="V950">
            <v>89619</v>
          </cell>
          <cell r="W950">
            <v>794315</v>
          </cell>
          <cell r="AB950">
            <v>7.9716582999999995E-5</v>
          </cell>
          <cell r="AC950">
            <v>7.6469081000000004E-5</v>
          </cell>
          <cell r="AD950">
            <v>-122980</v>
          </cell>
          <cell r="AF950">
            <v>267651</v>
          </cell>
          <cell r="AG950">
            <v>267617</v>
          </cell>
          <cell r="AH950">
            <v>34</v>
          </cell>
          <cell r="AI950">
            <v>1</v>
          </cell>
          <cell r="AK950">
            <v>285354</v>
          </cell>
          <cell r="AL950">
            <v>-235964</v>
          </cell>
          <cell r="AM950">
            <v>89619</v>
          </cell>
          <cell r="AN950">
            <v>89625</v>
          </cell>
          <cell r="AO950">
            <v>75123</v>
          </cell>
          <cell r="AP950">
            <v>-54300</v>
          </cell>
          <cell r="AQ950">
            <v>-31570</v>
          </cell>
          <cell r="AR950">
            <v>-22487</v>
          </cell>
          <cell r="AS950">
            <v>-7001</v>
          </cell>
        </row>
        <row r="951">
          <cell r="B951" t="str">
            <v>0935</v>
          </cell>
          <cell r="C951" t="str">
            <v>MULLIN ISD</v>
          </cell>
          <cell r="D951">
            <v>1858561</v>
          </cell>
          <cell r="E951">
            <v>1677794</v>
          </cell>
          <cell r="F951">
            <v>2579013</v>
          </cell>
          <cell r="G951">
            <v>947633</v>
          </cell>
          <cell r="I951">
            <v>7048</v>
          </cell>
          <cell r="J951">
            <v>520534</v>
          </cell>
          <cell r="K951">
            <v>100869</v>
          </cell>
          <cell r="L951">
            <v>391204</v>
          </cell>
          <cell r="M951">
            <v>1019655</v>
          </cell>
          <cell r="O951">
            <v>58256</v>
          </cell>
          <cell r="P951">
            <v>215109</v>
          </cell>
          <cell r="Q951">
            <v>84023</v>
          </cell>
          <cell r="R951">
            <v>151130</v>
          </cell>
          <cell r="S951">
            <v>508518</v>
          </cell>
          <cell r="U951">
            <v>297435</v>
          </cell>
          <cell r="V951">
            <v>101054</v>
          </cell>
          <cell r="W951">
            <v>398489</v>
          </cell>
          <cell r="AB951">
            <v>3.3765966999999998E-5</v>
          </cell>
          <cell r="AC951">
            <v>3.2275745999999999E-5</v>
          </cell>
          <cell r="AD951">
            <v>-56433</v>
          </cell>
          <cell r="AF951">
            <v>112969</v>
          </cell>
          <cell r="AG951">
            <v>112955</v>
          </cell>
          <cell r="AH951">
            <v>14</v>
          </cell>
          <cell r="AI951">
            <v>1</v>
          </cell>
          <cell r="AK951">
            <v>391204</v>
          </cell>
          <cell r="AL951">
            <v>-151130</v>
          </cell>
          <cell r="AM951">
            <v>101054</v>
          </cell>
          <cell r="AN951">
            <v>101055</v>
          </cell>
          <cell r="AO951">
            <v>94098</v>
          </cell>
          <cell r="AP951">
            <v>23061</v>
          </cell>
          <cell r="AQ951">
            <v>8795</v>
          </cell>
          <cell r="AR951">
            <v>16275</v>
          </cell>
          <cell r="AS951">
            <v>-3210</v>
          </cell>
        </row>
        <row r="952">
          <cell r="B952" t="str">
            <v>0936</v>
          </cell>
          <cell r="C952" t="str">
            <v>MUMFORD ISD</v>
          </cell>
          <cell r="D952">
            <v>1081798</v>
          </cell>
          <cell r="E952">
            <v>1332326</v>
          </cell>
          <cell r="F952">
            <v>2047979</v>
          </cell>
          <cell r="G952">
            <v>752509</v>
          </cell>
          <cell r="I952">
            <v>5597</v>
          </cell>
          <cell r="J952">
            <v>413353</v>
          </cell>
          <cell r="K952">
            <v>80100</v>
          </cell>
          <cell r="L952">
            <v>296689</v>
          </cell>
          <cell r="M952">
            <v>795739</v>
          </cell>
          <cell r="O952">
            <v>46260</v>
          </cell>
          <cell r="P952">
            <v>170817</v>
          </cell>
          <cell r="Q952">
            <v>66722</v>
          </cell>
          <cell r="R952">
            <v>75496</v>
          </cell>
          <cell r="S952">
            <v>359295</v>
          </cell>
          <cell r="U952">
            <v>236191</v>
          </cell>
          <cell r="V952">
            <v>72882</v>
          </cell>
          <cell r="W952">
            <v>309073</v>
          </cell>
          <cell r="AB952">
            <v>1.9653895000000001E-5</v>
          </cell>
          <cell r="AC952">
            <v>2.5629974999999998E-5</v>
          </cell>
          <cell r="AD952">
            <v>226308</v>
          </cell>
          <cell r="AF952">
            <v>89708</v>
          </cell>
          <cell r="AG952">
            <v>89697</v>
          </cell>
          <cell r="AH952">
            <v>11</v>
          </cell>
          <cell r="AI952">
            <v>-1</v>
          </cell>
          <cell r="AK952">
            <v>296689</v>
          </cell>
          <cell r="AL952">
            <v>-75496</v>
          </cell>
          <cell r="AM952">
            <v>72882</v>
          </cell>
          <cell r="AN952">
            <v>72885</v>
          </cell>
          <cell r="AO952">
            <v>67494</v>
          </cell>
          <cell r="AP952">
            <v>17600</v>
          </cell>
          <cell r="AQ952">
            <v>20760</v>
          </cell>
          <cell r="AR952">
            <v>29568</v>
          </cell>
          <cell r="AS952">
            <v>12886</v>
          </cell>
        </row>
        <row r="953">
          <cell r="B953" t="str">
            <v>0937</v>
          </cell>
          <cell r="C953" t="str">
            <v>MUNDAY CONSOLIDATED ISD</v>
          </cell>
          <cell r="D953">
            <v>1415590</v>
          </cell>
          <cell r="E953">
            <v>1139030</v>
          </cell>
          <cell r="F953">
            <v>1750854</v>
          </cell>
          <cell r="G953">
            <v>643334</v>
          </cell>
          <cell r="I953">
            <v>4785</v>
          </cell>
          <cell r="J953">
            <v>353383</v>
          </cell>
          <cell r="K953">
            <v>68479</v>
          </cell>
          <cell r="L953">
            <v>132737</v>
          </cell>
          <cell r="M953">
            <v>559384</v>
          </cell>
          <cell r="O953">
            <v>39549</v>
          </cell>
          <cell r="P953">
            <v>146035</v>
          </cell>
          <cell r="Q953">
            <v>57042</v>
          </cell>
          <cell r="R953">
            <v>137432</v>
          </cell>
          <cell r="S953">
            <v>380058</v>
          </cell>
          <cell r="U953">
            <v>201924</v>
          </cell>
          <cell r="V953">
            <v>34806</v>
          </cell>
          <cell r="W953">
            <v>236730</v>
          </cell>
          <cell r="AB953">
            <v>2.5718168E-5</v>
          </cell>
          <cell r="AC953">
            <v>2.1911531E-5</v>
          </cell>
          <cell r="AD953">
            <v>-144153</v>
          </cell>
          <cell r="AF953">
            <v>76693</v>
          </cell>
          <cell r="AG953">
            <v>76683</v>
          </cell>
          <cell r="AH953">
            <v>10</v>
          </cell>
          <cell r="AI953">
            <v>1</v>
          </cell>
          <cell r="AK953">
            <v>132737</v>
          </cell>
          <cell r="AL953">
            <v>-137432</v>
          </cell>
          <cell r="AM953">
            <v>34806</v>
          </cell>
          <cell r="AN953">
            <v>34805</v>
          </cell>
          <cell r="AO953">
            <v>30583</v>
          </cell>
          <cell r="AP953">
            <v>-12908</v>
          </cell>
          <cell r="AQ953">
            <v>-25885</v>
          </cell>
          <cell r="AR953">
            <v>-23084</v>
          </cell>
          <cell r="AS953">
            <v>-8206</v>
          </cell>
        </row>
        <row r="954">
          <cell r="B954" t="str">
            <v>0938</v>
          </cell>
          <cell r="C954" t="str">
            <v>MURCHISON ISD</v>
          </cell>
          <cell r="D954">
            <v>339282</v>
          </cell>
          <cell r="E954">
            <v>328403</v>
          </cell>
          <cell r="F954">
            <v>504803</v>
          </cell>
          <cell r="G954">
            <v>185485</v>
          </cell>
          <cell r="I954">
            <v>1380</v>
          </cell>
          <cell r="J954">
            <v>101887</v>
          </cell>
          <cell r="K954">
            <v>19744</v>
          </cell>
          <cell r="L954">
            <v>57180</v>
          </cell>
          <cell r="M954">
            <v>180191</v>
          </cell>
          <cell r="O954">
            <v>11403</v>
          </cell>
          <cell r="P954">
            <v>42104</v>
          </cell>
          <cell r="Q954">
            <v>16446</v>
          </cell>
          <cell r="R954">
            <v>59378</v>
          </cell>
          <cell r="S954">
            <v>129331</v>
          </cell>
          <cell r="U954">
            <v>58218</v>
          </cell>
          <cell r="V954">
            <v>10543</v>
          </cell>
          <cell r="W954">
            <v>68761</v>
          </cell>
          <cell r="AB954">
            <v>6.1640130000000003E-6</v>
          </cell>
          <cell r="AC954">
            <v>6.3174970000000002E-6</v>
          </cell>
          <cell r="AD954">
            <v>5812</v>
          </cell>
          <cell r="AF954">
            <v>22112</v>
          </cell>
          <cell r="AG954">
            <v>22109</v>
          </cell>
          <cell r="AH954">
            <v>3</v>
          </cell>
          <cell r="AI954">
            <v>-1</v>
          </cell>
          <cell r="AK954">
            <v>57180</v>
          </cell>
          <cell r="AL954">
            <v>-59378</v>
          </cell>
          <cell r="AM954">
            <v>10543</v>
          </cell>
          <cell r="AN954">
            <v>10541</v>
          </cell>
          <cell r="AO954">
            <v>8987</v>
          </cell>
          <cell r="AP954">
            <v>-7343</v>
          </cell>
          <cell r="AQ954">
            <v>-11401</v>
          </cell>
          <cell r="AR954">
            <v>-3312</v>
          </cell>
          <cell r="AS954">
            <v>330</v>
          </cell>
        </row>
        <row r="955">
          <cell r="B955" t="str">
            <v>0940</v>
          </cell>
          <cell r="C955" t="str">
            <v>NACOGDOCHES ISD</v>
          </cell>
          <cell r="D955">
            <v>21090757</v>
          </cell>
          <cell r="E955">
            <v>19772171</v>
          </cell>
          <cell r="F955">
            <v>30392698</v>
          </cell>
          <cell r="G955">
            <v>11167493</v>
          </cell>
          <cell r="I955">
            <v>83061</v>
          </cell>
          <cell r="J955">
            <v>6134298</v>
          </cell>
          <cell r="K955">
            <v>1188709</v>
          </cell>
          <cell r="L955">
            <v>1458432</v>
          </cell>
          <cell r="M955">
            <v>8864500</v>
          </cell>
          <cell r="O955">
            <v>686521</v>
          </cell>
          <cell r="P955">
            <v>2534982</v>
          </cell>
          <cell r="Q955">
            <v>990174</v>
          </cell>
          <cell r="R955">
            <v>542392</v>
          </cell>
          <cell r="S955">
            <v>4754069</v>
          </cell>
          <cell r="U955">
            <v>3505158</v>
          </cell>
          <cell r="V955">
            <v>408925</v>
          </cell>
          <cell r="W955">
            <v>3914083</v>
          </cell>
          <cell r="AB955">
            <v>3.8317273399999998E-4</v>
          </cell>
          <cell r="AC955">
            <v>3.8035747400000001E-4</v>
          </cell>
          <cell r="AD955">
            <v>-106611</v>
          </cell>
          <cell r="AF955">
            <v>1331297</v>
          </cell>
          <cell r="AG955">
            <v>1331127</v>
          </cell>
          <cell r="AH955">
            <v>170</v>
          </cell>
          <cell r="AI955">
            <v>0</v>
          </cell>
          <cell r="AK955">
            <v>1458432</v>
          </cell>
          <cell r="AL955">
            <v>-542392</v>
          </cell>
          <cell r="AM955">
            <v>408925</v>
          </cell>
          <cell r="AN955">
            <v>408948</v>
          </cell>
          <cell r="AO955">
            <v>367945</v>
          </cell>
          <cell r="AP955">
            <v>-346</v>
          </cell>
          <cell r="AQ955">
            <v>70964</v>
          </cell>
          <cell r="AR955">
            <v>74590</v>
          </cell>
          <cell r="AS955">
            <v>-6061</v>
          </cell>
        </row>
        <row r="956">
          <cell r="B956" t="str">
            <v>0944</v>
          </cell>
          <cell r="C956" t="str">
            <v>NATALIA ISD</v>
          </cell>
          <cell r="D956">
            <v>4108019</v>
          </cell>
          <cell r="E956">
            <v>3950968</v>
          </cell>
          <cell r="F956">
            <v>6073211</v>
          </cell>
          <cell r="G956">
            <v>2231541</v>
          </cell>
          <cell r="I956">
            <v>16598</v>
          </cell>
          <cell r="J956">
            <v>1225784</v>
          </cell>
          <cell r="K956">
            <v>237533</v>
          </cell>
          <cell r="L956">
            <v>443561</v>
          </cell>
          <cell r="M956">
            <v>1923476</v>
          </cell>
          <cell r="O956">
            <v>137184</v>
          </cell>
          <cell r="P956">
            <v>506552</v>
          </cell>
          <cell r="Q956">
            <v>197861</v>
          </cell>
          <cell r="R956">
            <v>169619</v>
          </cell>
          <cell r="S956">
            <v>1011216</v>
          </cell>
          <cell r="U956">
            <v>700417</v>
          </cell>
          <cell r="V956">
            <v>146064</v>
          </cell>
          <cell r="W956">
            <v>846481</v>
          </cell>
          <cell r="AB956">
            <v>7.4633684000000006E-5</v>
          </cell>
          <cell r="AC956">
            <v>7.6004810999999998E-5</v>
          </cell>
          <cell r="AD956">
            <v>51923</v>
          </cell>
          <cell r="AF956">
            <v>266026</v>
          </cell>
          <cell r="AG956">
            <v>265992</v>
          </cell>
          <cell r="AH956">
            <v>34</v>
          </cell>
          <cell r="AI956">
            <v>0</v>
          </cell>
          <cell r="AK956">
            <v>443561</v>
          </cell>
          <cell r="AL956">
            <v>-169619</v>
          </cell>
          <cell r="AM956">
            <v>146064</v>
          </cell>
          <cell r="AN956">
            <v>146068</v>
          </cell>
          <cell r="AO956">
            <v>136275</v>
          </cell>
          <cell r="AP956">
            <v>29159</v>
          </cell>
          <cell r="AQ956">
            <v>-24820</v>
          </cell>
          <cell r="AR956">
            <v>-15701</v>
          </cell>
          <cell r="AS956">
            <v>2961</v>
          </cell>
        </row>
        <row r="957">
          <cell r="B957" t="str">
            <v>1760</v>
          </cell>
          <cell r="C957" t="str">
            <v>NAVARRO ISD</v>
          </cell>
          <cell r="D957">
            <v>4275283</v>
          </cell>
          <cell r="E957">
            <v>4297134</v>
          </cell>
          <cell r="F957">
            <v>6605319</v>
          </cell>
          <cell r="G957">
            <v>2427058</v>
          </cell>
          <cell r="I957">
            <v>18052</v>
          </cell>
          <cell r="J957">
            <v>1333182</v>
          </cell>
          <cell r="K957">
            <v>258345</v>
          </cell>
          <cell r="L957">
            <v>509035</v>
          </cell>
          <cell r="M957">
            <v>2118614</v>
          </cell>
          <cell r="O957">
            <v>149203</v>
          </cell>
          <cell r="P957">
            <v>550934</v>
          </cell>
          <cell r="Q957">
            <v>215197</v>
          </cell>
          <cell r="R957">
            <v>2285</v>
          </cell>
          <cell r="S957">
            <v>917619</v>
          </cell>
          <cell r="U957">
            <v>761785</v>
          </cell>
          <cell r="V957">
            <v>186255</v>
          </cell>
          <cell r="W957">
            <v>948040</v>
          </cell>
          <cell r="AB957">
            <v>7.7672498999999996E-5</v>
          </cell>
          <cell r="AC957">
            <v>8.2664011000000003E-5</v>
          </cell>
          <cell r="AD957">
            <v>189023</v>
          </cell>
          <cell r="AF957">
            <v>289334</v>
          </cell>
          <cell r="AG957">
            <v>289297</v>
          </cell>
          <cell r="AH957">
            <v>37</v>
          </cell>
          <cell r="AI957">
            <v>-1</v>
          </cell>
          <cell r="AK957">
            <v>509035</v>
          </cell>
          <cell r="AL957">
            <v>-2285</v>
          </cell>
          <cell r="AM957">
            <v>186255</v>
          </cell>
          <cell r="AN957">
            <v>186257</v>
          </cell>
          <cell r="AO957">
            <v>174445</v>
          </cell>
          <cell r="AP957">
            <v>61004</v>
          </cell>
          <cell r="AQ957">
            <v>44877</v>
          </cell>
          <cell r="AR957">
            <v>29404</v>
          </cell>
          <cell r="AS957">
            <v>10763</v>
          </cell>
        </row>
        <row r="958">
          <cell r="B958" t="str">
            <v>0945</v>
          </cell>
          <cell r="C958" t="str">
            <v>NAVASOTA ISD</v>
          </cell>
          <cell r="D958">
            <v>8294695</v>
          </cell>
          <cell r="E958">
            <v>7793190</v>
          </cell>
          <cell r="F958">
            <v>11979266</v>
          </cell>
          <cell r="G958">
            <v>4401661</v>
          </cell>
          <cell r="I958">
            <v>32738</v>
          </cell>
          <cell r="J958">
            <v>2417830</v>
          </cell>
          <cell r="K958">
            <v>468529</v>
          </cell>
          <cell r="L958">
            <v>284799</v>
          </cell>
          <cell r="M958">
            <v>3203896</v>
          </cell>
          <cell r="O958">
            <v>270592</v>
          </cell>
          <cell r="P958">
            <v>999162</v>
          </cell>
          <cell r="Q958">
            <v>390276</v>
          </cell>
          <cell r="R958">
            <v>265410</v>
          </cell>
          <cell r="S958">
            <v>1925440</v>
          </cell>
          <cell r="U958">
            <v>1381556</v>
          </cell>
          <cell r="V958">
            <v>63776</v>
          </cell>
          <cell r="W958">
            <v>1445332</v>
          </cell>
          <cell r="AB958">
            <v>1.50696386E-4</v>
          </cell>
          <cell r="AC958">
            <v>1.49917695E-4</v>
          </cell>
          <cell r="AD958">
            <v>-29488</v>
          </cell>
          <cell r="AF958">
            <v>524730</v>
          </cell>
          <cell r="AG958">
            <v>524663</v>
          </cell>
          <cell r="AH958">
            <v>67</v>
          </cell>
          <cell r="AI958">
            <v>0</v>
          </cell>
          <cell r="AK958">
            <v>284799</v>
          </cell>
          <cell r="AL958">
            <v>-265410</v>
          </cell>
          <cell r="AM958">
            <v>63776</v>
          </cell>
          <cell r="AN958">
            <v>63785</v>
          </cell>
          <cell r="AO958">
            <v>49406</v>
          </cell>
          <cell r="AP958">
            <v>-69608</v>
          </cell>
          <cell r="AQ958">
            <v>-13875</v>
          </cell>
          <cell r="AR958">
            <v>-8642</v>
          </cell>
          <cell r="AS958">
            <v>-1677</v>
          </cell>
        </row>
        <row r="959">
          <cell r="B959" t="str">
            <v>1634</v>
          </cell>
          <cell r="C959" t="str">
            <v>NAZARETH ISD</v>
          </cell>
          <cell r="D959">
            <v>478982</v>
          </cell>
          <cell r="E959">
            <v>479164</v>
          </cell>
          <cell r="F959">
            <v>736545</v>
          </cell>
          <cell r="G959">
            <v>270636</v>
          </cell>
          <cell r="I959">
            <v>2013</v>
          </cell>
          <cell r="J959">
            <v>148660</v>
          </cell>
          <cell r="K959">
            <v>28807</v>
          </cell>
          <cell r="L959">
            <v>73227</v>
          </cell>
          <cell r="M959">
            <v>252707</v>
          </cell>
          <cell r="O959">
            <v>16637</v>
          </cell>
          <cell r="P959">
            <v>61433</v>
          </cell>
          <cell r="Q959">
            <v>23996</v>
          </cell>
          <cell r="R959">
            <v>9383</v>
          </cell>
          <cell r="S959">
            <v>111449</v>
          </cell>
          <cell r="U959">
            <v>84945</v>
          </cell>
          <cell r="V959">
            <v>26365</v>
          </cell>
          <cell r="W959">
            <v>111310</v>
          </cell>
          <cell r="AB959">
            <v>8.7020489999999997E-6</v>
          </cell>
          <cell r="AC959">
            <v>9.217683E-6</v>
          </cell>
          <cell r="AD959">
            <v>19527</v>
          </cell>
          <cell r="AF959">
            <v>32263</v>
          </cell>
          <cell r="AG959">
            <v>32259</v>
          </cell>
          <cell r="AH959">
            <v>4</v>
          </cell>
          <cell r="AI959">
            <v>-1</v>
          </cell>
          <cell r="AK959">
            <v>73227</v>
          </cell>
          <cell r="AL959">
            <v>-9383</v>
          </cell>
          <cell r="AM959">
            <v>26365</v>
          </cell>
          <cell r="AN959">
            <v>26365</v>
          </cell>
          <cell r="AO959">
            <v>24110</v>
          </cell>
          <cell r="AP959">
            <v>3825</v>
          </cell>
          <cell r="AQ959">
            <v>5442</v>
          </cell>
          <cell r="AR959">
            <v>2992</v>
          </cell>
          <cell r="AS959">
            <v>1110</v>
          </cell>
        </row>
        <row r="960">
          <cell r="B960" t="str">
            <v>0946</v>
          </cell>
          <cell r="C960" t="str">
            <v>NECHES ISD</v>
          </cell>
          <cell r="D960">
            <v>998338</v>
          </cell>
          <cell r="E960">
            <v>936659</v>
          </cell>
          <cell r="F960">
            <v>1439781</v>
          </cell>
          <cell r="G960">
            <v>529033</v>
          </cell>
          <cell r="I960">
            <v>3935</v>
          </cell>
          <cell r="J960">
            <v>290598</v>
          </cell>
          <cell r="K960">
            <v>56312</v>
          </cell>
          <cell r="L960">
            <v>114599</v>
          </cell>
          <cell r="M960">
            <v>465444</v>
          </cell>
          <cell r="O960">
            <v>32522</v>
          </cell>
          <cell r="P960">
            <v>120089</v>
          </cell>
          <cell r="Q960">
            <v>46907</v>
          </cell>
          <cell r="R960">
            <v>53601</v>
          </cell>
          <cell r="S960">
            <v>253119</v>
          </cell>
          <cell r="U960">
            <v>166048</v>
          </cell>
          <cell r="V960">
            <v>41211</v>
          </cell>
          <cell r="W960">
            <v>207259</v>
          </cell>
          <cell r="AB960">
            <v>1.8137604000000002E-5</v>
          </cell>
          <cell r="AC960">
            <v>1.8018522000000001E-5</v>
          </cell>
          <cell r="AD960">
            <v>-4510</v>
          </cell>
          <cell r="AF960">
            <v>63067</v>
          </cell>
          <cell r="AG960">
            <v>63059</v>
          </cell>
          <cell r="AH960">
            <v>8</v>
          </cell>
          <cell r="AI960">
            <v>1</v>
          </cell>
          <cell r="AK960">
            <v>114599</v>
          </cell>
          <cell r="AL960">
            <v>-53601</v>
          </cell>
          <cell r="AM960">
            <v>41211</v>
          </cell>
          <cell r="AN960">
            <v>41210</v>
          </cell>
          <cell r="AO960">
            <v>37629</v>
          </cell>
          <cell r="AP960">
            <v>625</v>
          </cell>
          <cell r="AQ960">
            <v>-11315</v>
          </cell>
          <cell r="AR960">
            <v>-6892</v>
          </cell>
          <cell r="AS960">
            <v>-259</v>
          </cell>
        </row>
        <row r="961">
          <cell r="B961" t="str">
            <v>0947</v>
          </cell>
          <cell r="C961" t="str">
            <v>NEDERLAND ISD</v>
          </cell>
          <cell r="D961">
            <v>14360126</v>
          </cell>
          <cell r="E961">
            <v>15174199</v>
          </cell>
          <cell r="F961">
            <v>23324948</v>
          </cell>
          <cell r="G961">
            <v>8570519</v>
          </cell>
          <cell r="I961">
            <v>63745</v>
          </cell>
          <cell r="J961">
            <v>4707782</v>
          </cell>
          <cell r="K961">
            <v>912277</v>
          </cell>
          <cell r="L961">
            <v>2259865</v>
          </cell>
          <cell r="M961">
            <v>7943669</v>
          </cell>
          <cell r="O961">
            <v>526872</v>
          </cell>
          <cell r="P961">
            <v>1945478</v>
          </cell>
          <cell r="Q961">
            <v>759911</v>
          </cell>
          <cell r="R961">
            <v>14323</v>
          </cell>
          <cell r="S961">
            <v>3246584</v>
          </cell>
          <cell r="U961">
            <v>2690042</v>
          </cell>
          <cell r="V961">
            <v>704552</v>
          </cell>
          <cell r="W961">
            <v>3394594</v>
          </cell>
          <cell r="AB961">
            <v>2.6089195699999999E-4</v>
          </cell>
          <cell r="AC961">
            <v>2.9190623400000002E-4</v>
          </cell>
          <cell r="AD961">
            <v>1174479</v>
          </cell>
          <cell r="AF961">
            <v>1021707</v>
          </cell>
          <cell r="AG961">
            <v>1021577</v>
          </cell>
          <cell r="AH961">
            <v>130</v>
          </cell>
          <cell r="AI961">
            <v>0</v>
          </cell>
          <cell r="AK961">
            <v>2259865</v>
          </cell>
          <cell r="AL961">
            <v>-14323</v>
          </cell>
          <cell r="AM961">
            <v>704552</v>
          </cell>
          <cell r="AN961">
            <v>704563</v>
          </cell>
          <cell r="AO961">
            <v>665290</v>
          </cell>
          <cell r="AP961">
            <v>299765</v>
          </cell>
          <cell r="AQ961">
            <v>287856</v>
          </cell>
          <cell r="AR961">
            <v>221179</v>
          </cell>
          <cell r="AS961">
            <v>66889</v>
          </cell>
        </row>
        <row r="962">
          <cell r="B962" t="str">
            <v>0948</v>
          </cell>
          <cell r="C962" t="str">
            <v>NEEDVILLE ISD</v>
          </cell>
          <cell r="D962">
            <v>9035054</v>
          </cell>
          <cell r="E962">
            <v>8813837</v>
          </cell>
          <cell r="F962">
            <v>13548147</v>
          </cell>
          <cell r="G962">
            <v>4978131</v>
          </cell>
          <cell r="I962">
            <v>37026</v>
          </cell>
          <cell r="J962">
            <v>2734485</v>
          </cell>
          <cell r="K962">
            <v>529891</v>
          </cell>
          <cell r="L962">
            <v>1065593</v>
          </cell>
          <cell r="M962">
            <v>4366995</v>
          </cell>
          <cell r="O962">
            <v>306030</v>
          </cell>
          <cell r="P962">
            <v>1130019</v>
          </cell>
          <cell r="Q962">
            <v>441389</v>
          </cell>
          <cell r="R962">
            <v>100</v>
          </cell>
          <cell r="S962">
            <v>1877538</v>
          </cell>
          <cell r="U962">
            <v>1562494</v>
          </cell>
          <cell r="V962">
            <v>380670</v>
          </cell>
          <cell r="W962">
            <v>1943164</v>
          </cell>
          <cell r="AB962">
            <v>1.64147085E-4</v>
          </cell>
          <cell r="AC962">
            <v>1.6955187600000001E-4</v>
          </cell>
          <cell r="AD962">
            <v>204674</v>
          </cell>
          <cell r="AF962">
            <v>593452</v>
          </cell>
          <cell r="AG962">
            <v>593376</v>
          </cell>
          <cell r="AH962">
            <v>76</v>
          </cell>
          <cell r="AI962">
            <v>-2</v>
          </cell>
          <cell r="AK962">
            <v>1065593</v>
          </cell>
          <cell r="AL962">
            <v>-100</v>
          </cell>
          <cell r="AM962">
            <v>380670</v>
          </cell>
          <cell r="AN962">
            <v>380675</v>
          </cell>
          <cell r="AO962">
            <v>358539</v>
          </cell>
          <cell r="AP962">
            <v>143485</v>
          </cell>
          <cell r="AQ962">
            <v>106885</v>
          </cell>
          <cell r="AR962">
            <v>64247</v>
          </cell>
          <cell r="AS962">
            <v>11662</v>
          </cell>
        </row>
        <row r="963">
          <cell r="B963" t="str">
            <v>0950</v>
          </cell>
          <cell r="C963" t="str">
            <v>NEW BOSTON ISD</v>
          </cell>
          <cell r="D963">
            <v>4726537</v>
          </cell>
          <cell r="E963">
            <v>4323169</v>
          </cell>
          <cell r="F963">
            <v>6645339</v>
          </cell>
          <cell r="G963">
            <v>2441763</v>
          </cell>
          <cell r="I963">
            <v>18161</v>
          </cell>
          <cell r="J963">
            <v>1341259</v>
          </cell>
          <cell r="K963">
            <v>259910</v>
          </cell>
          <cell r="L963">
            <v>273273</v>
          </cell>
          <cell r="M963">
            <v>1892603</v>
          </cell>
          <cell r="O963">
            <v>150107</v>
          </cell>
          <cell r="P963">
            <v>554272</v>
          </cell>
          <cell r="Q963">
            <v>216501</v>
          </cell>
          <cell r="R963">
            <v>294205</v>
          </cell>
          <cell r="S963">
            <v>1215085</v>
          </cell>
          <cell r="U963">
            <v>766400</v>
          </cell>
          <cell r="V963">
            <v>73879</v>
          </cell>
          <cell r="W963">
            <v>840279</v>
          </cell>
          <cell r="AB963">
            <v>8.5870800000000005E-5</v>
          </cell>
          <cell r="AC963">
            <v>8.3164849999999997E-5</v>
          </cell>
          <cell r="AD963">
            <v>-102472</v>
          </cell>
          <cell r="AF963">
            <v>291087</v>
          </cell>
          <cell r="AG963">
            <v>291050</v>
          </cell>
          <cell r="AH963">
            <v>37</v>
          </cell>
          <cell r="AI963">
            <v>1</v>
          </cell>
          <cell r="AK963">
            <v>273273</v>
          </cell>
          <cell r="AL963">
            <v>-294205</v>
          </cell>
          <cell r="AM963">
            <v>73879</v>
          </cell>
          <cell r="AN963">
            <v>73883</v>
          </cell>
          <cell r="AO963">
            <v>60013</v>
          </cell>
          <cell r="AP963">
            <v>-66839</v>
          </cell>
          <cell r="AQ963">
            <v>-52247</v>
          </cell>
          <cell r="AR963">
            <v>-29908</v>
          </cell>
          <cell r="AS963">
            <v>-5834</v>
          </cell>
        </row>
        <row r="964">
          <cell r="B964" t="str">
            <v>0951</v>
          </cell>
          <cell r="C964" t="str">
            <v>NEW BRAUNFELS ISD</v>
          </cell>
          <cell r="D964">
            <v>24322786</v>
          </cell>
          <cell r="E964">
            <v>23584853</v>
          </cell>
          <cell r="F964">
            <v>36253345</v>
          </cell>
          <cell r="G964">
            <v>13320929</v>
          </cell>
          <cell r="I964">
            <v>99077</v>
          </cell>
          <cell r="J964">
            <v>7317180</v>
          </cell>
          <cell r="K964">
            <v>1417929</v>
          </cell>
          <cell r="L964">
            <v>2200791</v>
          </cell>
          <cell r="M964">
            <v>11034977</v>
          </cell>
          <cell r="O964">
            <v>818904</v>
          </cell>
          <cell r="P964">
            <v>3023805</v>
          </cell>
          <cell r="Q964">
            <v>1181109</v>
          </cell>
          <cell r="R964">
            <v>304</v>
          </cell>
          <cell r="S964">
            <v>5024122</v>
          </cell>
          <cell r="U964">
            <v>4181061</v>
          </cell>
          <cell r="V964">
            <v>835709</v>
          </cell>
          <cell r="W964">
            <v>5016770</v>
          </cell>
          <cell r="AB964">
            <v>4.4189159800000002E-4</v>
          </cell>
          <cell r="AC964">
            <v>4.5370209100000002E-4</v>
          </cell>
          <cell r="AD964">
            <v>447251</v>
          </cell>
          <cell r="AF964">
            <v>1588012</v>
          </cell>
          <cell r="AG964">
            <v>1587810</v>
          </cell>
          <cell r="AH964">
            <v>202</v>
          </cell>
          <cell r="AI964">
            <v>1</v>
          </cell>
          <cell r="AK964">
            <v>2200791</v>
          </cell>
          <cell r="AL964">
            <v>-304</v>
          </cell>
          <cell r="AM964">
            <v>835709</v>
          </cell>
          <cell r="AN964">
            <v>835729</v>
          </cell>
          <cell r="AO964">
            <v>777656</v>
          </cell>
          <cell r="AP964">
            <v>230679</v>
          </cell>
          <cell r="AQ964">
            <v>202323</v>
          </cell>
          <cell r="AR964">
            <v>128620</v>
          </cell>
          <cell r="AS964">
            <v>25480</v>
          </cell>
        </row>
        <row r="965">
          <cell r="B965" t="str">
            <v>1653</v>
          </cell>
          <cell r="C965" t="str">
            <v>NEW CANEY ISD</v>
          </cell>
          <cell r="D965">
            <v>54995174</v>
          </cell>
          <cell r="E965">
            <v>54175721</v>
          </cell>
          <cell r="F965">
            <v>83275953</v>
          </cell>
          <cell r="G965">
            <v>30598916</v>
          </cell>
          <cell r="I965">
            <v>227586</v>
          </cell>
          <cell r="J965">
            <v>16807969</v>
          </cell>
          <cell r="K965">
            <v>3257061</v>
          </cell>
          <cell r="L965">
            <v>7032873</v>
          </cell>
          <cell r="M965">
            <v>27325489</v>
          </cell>
          <cell r="O965">
            <v>1881067</v>
          </cell>
          <cell r="P965">
            <v>6945848</v>
          </cell>
          <cell r="Q965">
            <v>2713074</v>
          </cell>
          <cell r="R965">
            <v>627</v>
          </cell>
          <cell r="S965">
            <v>11540616</v>
          </cell>
          <cell r="U965">
            <v>9604130</v>
          </cell>
          <cell r="V965">
            <v>2295591</v>
          </cell>
          <cell r="W965">
            <v>11899721</v>
          </cell>
          <cell r="AB965">
            <v>9.9914151799999993E-4</v>
          </cell>
          <cell r="AC965">
            <v>1.04217897E-3</v>
          </cell>
          <cell r="AD965">
            <v>1629784</v>
          </cell>
          <cell r="AF965">
            <v>3647752</v>
          </cell>
          <cell r="AG965">
            <v>3647287</v>
          </cell>
          <cell r="AH965">
            <v>465</v>
          </cell>
          <cell r="AI965">
            <v>1</v>
          </cell>
          <cell r="AK965">
            <v>7032873</v>
          </cell>
          <cell r="AL965">
            <v>-627</v>
          </cell>
          <cell r="AM965">
            <v>2295591</v>
          </cell>
          <cell r="AN965">
            <v>2295633</v>
          </cell>
          <cell r="AO965">
            <v>2183987</v>
          </cell>
          <cell r="AP965">
            <v>1095034</v>
          </cell>
          <cell r="AQ965">
            <v>864014</v>
          </cell>
          <cell r="AR965">
            <v>500744</v>
          </cell>
          <cell r="AS965">
            <v>92834</v>
          </cell>
        </row>
        <row r="966">
          <cell r="B966" t="str">
            <v>1410</v>
          </cell>
          <cell r="C966" t="str">
            <v>NEW DEAL ISD</v>
          </cell>
          <cell r="D966">
            <v>2718163</v>
          </cell>
          <cell r="E966">
            <v>2725768</v>
          </cell>
          <cell r="F966">
            <v>4189901</v>
          </cell>
          <cell r="G966">
            <v>1539537</v>
          </cell>
          <cell r="I966">
            <v>11451</v>
          </cell>
          <cell r="J966">
            <v>845667</v>
          </cell>
          <cell r="K966">
            <v>163874</v>
          </cell>
          <cell r="L966">
            <v>473957</v>
          </cell>
          <cell r="M966">
            <v>1494949</v>
          </cell>
          <cell r="O966">
            <v>94643</v>
          </cell>
          <cell r="P966">
            <v>349470</v>
          </cell>
          <cell r="Q966">
            <v>136504</v>
          </cell>
          <cell r="R966">
            <v>16196</v>
          </cell>
          <cell r="S966">
            <v>596813</v>
          </cell>
          <cell r="U966">
            <v>483217</v>
          </cell>
          <cell r="V966">
            <v>122615</v>
          </cell>
          <cell r="W966">
            <v>605832</v>
          </cell>
          <cell r="AB966">
            <v>4.9383048999999999E-5</v>
          </cell>
          <cell r="AC966">
            <v>5.2435622999999999E-5</v>
          </cell>
          <cell r="AD966">
            <v>115598</v>
          </cell>
          <cell r="AF966">
            <v>183531</v>
          </cell>
          <cell r="AG966">
            <v>183508</v>
          </cell>
          <cell r="AH966">
            <v>23</v>
          </cell>
          <cell r="AI966">
            <v>1</v>
          </cell>
          <cell r="AK966">
            <v>473957</v>
          </cell>
          <cell r="AL966">
            <v>-16196</v>
          </cell>
          <cell r="AM966">
            <v>122615</v>
          </cell>
          <cell r="AN966">
            <v>122618</v>
          </cell>
          <cell r="AO966">
            <v>118244</v>
          </cell>
          <cell r="AP966">
            <v>76675</v>
          </cell>
          <cell r="AQ966">
            <v>75670</v>
          </cell>
          <cell r="AR966">
            <v>57970</v>
          </cell>
          <cell r="AS966">
            <v>6584</v>
          </cell>
        </row>
        <row r="967">
          <cell r="B967" t="str">
            <v>1600</v>
          </cell>
          <cell r="C967" t="str">
            <v>NEW DIANA ISD</v>
          </cell>
          <cell r="D967">
            <v>2708147</v>
          </cell>
          <cell r="E967">
            <v>2826062</v>
          </cell>
          <cell r="F967">
            <v>4344068</v>
          </cell>
          <cell r="G967">
            <v>1596184</v>
          </cell>
          <cell r="I967">
            <v>11872</v>
          </cell>
          <cell r="J967">
            <v>876783</v>
          </cell>
          <cell r="K967">
            <v>169904</v>
          </cell>
          <cell r="L967">
            <v>483243</v>
          </cell>
          <cell r="M967">
            <v>1541802</v>
          </cell>
          <cell r="O967">
            <v>98125</v>
          </cell>
          <cell r="P967">
            <v>362328</v>
          </cell>
          <cell r="Q967">
            <v>141527</v>
          </cell>
          <cell r="R967">
            <v>11691</v>
          </cell>
          <cell r="S967">
            <v>613671</v>
          </cell>
          <cell r="U967">
            <v>500997</v>
          </cell>
          <cell r="V967">
            <v>155183</v>
          </cell>
          <cell r="W967">
            <v>656180</v>
          </cell>
          <cell r="AB967">
            <v>4.9201082999999999E-5</v>
          </cell>
          <cell r="AC967">
            <v>5.4364984999999998E-5</v>
          </cell>
          <cell r="AD967">
            <v>195552</v>
          </cell>
          <cell r="AF967">
            <v>190284</v>
          </cell>
          <cell r="AG967">
            <v>190260</v>
          </cell>
          <cell r="AH967">
            <v>24</v>
          </cell>
          <cell r="AI967">
            <v>-2</v>
          </cell>
          <cell r="AK967">
            <v>483243</v>
          </cell>
          <cell r="AL967">
            <v>-11691</v>
          </cell>
          <cell r="AM967">
            <v>155183</v>
          </cell>
          <cell r="AN967">
            <v>155187</v>
          </cell>
          <cell r="AO967">
            <v>147430</v>
          </cell>
          <cell r="AP967">
            <v>72782</v>
          </cell>
          <cell r="AQ967">
            <v>55919</v>
          </cell>
          <cell r="AR967">
            <v>29100</v>
          </cell>
          <cell r="AS967">
            <v>11134</v>
          </cell>
        </row>
        <row r="968">
          <cell r="B968" t="str">
            <v>1553</v>
          </cell>
          <cell r="C968" t="str">
            <v>NEW HOME ISD</v>
          </cell>
          <cell r="D968">
            <v>784851</v>
          </cell>
          <cell r="E968">
            <v>867034</v>
          </cell>
          <cell r="F968">
            <v>1332757</v>
          </cell>
          <cell r="G968">
            <v>489708</v>
          </cell>
          <cell r="I968">
            <v>3642</v>
          </cell>
          <cell r="J968">
            <v>268996</v>
          </cell>
          <cell r="K968">
            <v>52126</v>
          </cell>
          <cell r="L968">
            <v>194665</v>
          </cell>
          <cell r="M968">
            <v>519429</v>
          </cell>
          <cell r="O968">
            <v>30105</v>
          </cell>
          <cell r="P968">
            <v>111162</v>
          </cell>
          <cell r="Q968">
            <v>43420</v>
          </cell>
          <cell r="R968">
            <v>8995</v>
          </cell>
          <cell r="S968">
            <v>193682</v>
          </cell>
          <cell r="U968">
            <v>153705</v>
          </cell>
          <cell r="V968">
            <v>60334</v>
          </cell>
          <cell r="W968">
            <v>214039</v>
          </cell>
          <cell r="AB968">
            <v>1.4259011E-5</v>
          </cell>
          <cell r="AC968">
            <v>1.667914E-5</v>
          </cell>
          <cell r="AD968">
            <v>91648</v>
          </cell>
          <cell r="AF968">
            <v>58379</v>
          </cell>
          <cell r="AG968">
            <v>58372</v>
          </cell>
          <cell r="AH968">
            <v>7</v>
          </cell>
          <cell r="AI968">
            <v>1</v>
          </cell>
          <cell r="AK968">
            <v>194665</v>
          </cell>
          <cell r="AL968">
            <v>-8995</v>
          </cell>
          <cell r="AM968">
            <v>60334</v>
          </cell>
          <cell r="AN968">
            <v>60334</v>
          </cell>
          <cell r="AO968">
            <v>56971</v>
          </cell>
          <cell r="AP968">
            <v>24212</v>
          </cell>
          <cell r="AQ968">
            <v>19812</v>
          </cell>
          <cell r="AR968">
            <v>19121</v>
          </cell>
          <cell r="AS968">
            <v>5220</v>
          </cell>
        </row>
        <row r="969">
          <cell r="B969" t="str">
            <v>1199</v>
          </cell>
          <cell r="C969" t="str">
            <v>NEW SUMMERFIELD ISD</v>
          </cell>
          <cell r="D969">
            <v>2204395</v>
          </cell>
          <cell r="E969">
            <v>1686869</v>
          </cell>
          <cell r="F969">
            <v>2592962</v>
          </cell>
          <cell r="G969">
            <v>952758</v>
          </cell>
          <cell r="I969">
            <v>7086</v>
          </cell>
          <cell r="J969">
            <v>523349</v>
          </cell>
          <cell r="K969">
            <v>101415</v>
          </cell>
          <cell r="L969">
            <v>233926</v>
          </cell>
          <cell r="M969">
            <v>865776</v>
          </cell>
          <cell r="O969">
            <v>58571</v>
          </cell>
          <cell r="P969">
            <v>216273</v>
          </cell>
          <cell r="Q969">
            <v>84477</v>
          </cell>
          <cell r="R969">
            <v>284698</v>
          </cell>
          <cell r="S969">
            <v>644019</v>
          </cell>
          <cell r="U969">
            <v>299044</v>
          </cell>
          <cell r="V969">
            <v>44578</v>
          </cell>
          <cell r="W969">
            <v>343622</v>
          </cell>
          <cell r="AB969">
            <v>4.0049015000000003E-5</v>
          </cell>
          <cell r="AC969">
            <v>3.2450311E-5</v>
          </cell>
          <cell r="AD969">
            <v>-287755</v>
          </cell>
          <cell r="AF969">
            <v>113580</v>
          </cell>
          <cell r="AG969">
            <v>113566</v>
          </cell>
          <cell r="AH969">
            <v>14</v>
          </cell>
          <cell r="AI969">
            <v>2</v>
          </cell>
          <cell r="AK969">
            <v>233926</v>
          </cell>
          <cell r="AL969">
            <v>-284698</v>
          </cell>
          <cell r="AM969">
            <v>44578</v>
          </cell>
          <cell r="AN969">
            <v>44579</v>
          </cell>
          <cell r="AO969">
            <v>38801</v>
          </cell>
          <cell r="AP969">
            <v>-23889</v>
          </cell>
          <cell r="AQ969">
            <v>-50629</v>
          </cell>
          <cell r="AR969">
            <v>-43251</v>
          </cell>
          <cell r="AS969">
            <v>-16383</v>
          </cell>
        </row>
        <row r="970">
          <cell r="B970" t="str">
            <v>0954</v>
          </cell>
          <cell r="C970" t="str">
            <v>NEW WAVERLY ISD</v>
          </cell>
          <cell r="D970">
            <v>2482552</v>
          </cell>
          <cell r="E970">
            <v>2870721</v>
          </cell>
          <cell r="F970">
            <v>4412716</v>
          </cell>
          <cell r="G970">
            <v>1621408</v>
          </cell>
          <cell r="I970">
            <v>12060</v>
          </cell>
          <cell r="J970">
            <v>890639</v>
          </cell>
          <cell r="K970">
            <v>172589</v>
          </cell>
          <cell r="L970">
            <v>773200</v>
          </cell>
          <cell r="M970">
            <v>1848488</v>
          </cell>
          <cell r="O970">
            <v>99676</v>
          </cell>
          <cell r="P970">
            <v>368054</v>
          </cell>
          <cell r="Q970">
            <v>143763</v>
          </cell>
          <cell r="R970">
            <v>557166</v>
          </cell>
          <cell r="S970">
            <v>1168659</v>
          </cell>
          <cell r="U970">
            <v>508914</v>
          </cell>
          <cell r="V970">
            <v>78035</v>
          </cell>
          <cell r="W970">
            <v>586949</v>
          </cell>
          <cell r="AB970">
            <v>4.5102526000000002E-5</v>
          </cell>
          <cell r="AC970">
            <v>5.5224098E-5</v>
          </cell>
          <cell r="AD970">
            <v>383294</v>
          </cell>
          <cell r="AF970">
            <v>193291</v>
          </cell>
          <cell r="AG970">
            <v>193266</v>
          </cell>
          <cell r="AH970">
            <v>25</v>
          </cell>
          <cell r="AI970">
            <v>-2</v>
          </cell>
          <cell r="AK970">
            <v>773200</v>
          </cell>
          <cell r="AL970">
            <v>-557166</v>
          </cell>
          <cell r="AM970">
            <v>78035</v>
          </cell>
          <cell r="AN970">
            <v>78039</v>
          </cell>
          <cell r="AO970">
            <v>72267</v>
          </cell>
          <cell r="AP970">
            <v>24980</v>
          </cell>
          <cell r="AQ970">
            <v>25491</v>
          </cell>
          <cell r="AR970">
            <v>-6572</v>
          </cell>
          <cell r="AS970">
            <v>21829</v>
          </cell>
        </row>
        <row r="971">
          <cell r="B971" t="str">
            <v>0952</v>
          </cell>
          <cell r="C971" t="str">
            <v>NEWCASTLE ISD</v>
          </cell>
          <cell r="D971">
            <v>517134</v>
          </cell>
          <cell r="E971">
            <v>566923</v>
          </cell>
          <cell r="F971">
            <v>871443</v>
          </cell>
          <cell r="G971">
            <v>320203</v>
          </cell>
          <cell r="I971">
            <v>2382</v>
          </cell>
          <cell r="J971">
            <v>175887</v>
          </cell>
          <cell r="K971">
            <v>34084</v>
          </cell>
          <cell r="L971">
            <v>101623</v>
          </cell>
          <cell r="M971">
            <v>313976</v>
          </cell>
          <cell r="O971">
            <v>19684</v>
          </cell>
          <cell r="P971">
            <v>72685</v>
          </cell>
          <cell r="Q971">
            <v>28391</v>
          </cell>
          <cell r="R971">
            <v>628</v>
          </cell>
          <cell r="S971">
            <v>121388</v>
          </cell>
          <cell r="U971">
            <v>100503</v>
          </cell>
          <cell r="V971">
            <v>34359</v>
          </cell>
          <cell r="W971">
            <v>134862</v>
          </cell>
          <cell r="AB971">
            <v>9.3951850000000001E-6</v>
          </cell>
          <cell r="AC971">
            <v>1.0905910000000001E-5</v>
          </cell>
          <cell r="AD971">
            <v>57210</v>
          </cell>
          <cell r="AF971">
            <v>38172</v>
          </cell>
          <cell r="AG971">
            <v>38167</v>
          </cell>
          <cell r="AH971">
            <v>5</v>
          </cell>
          <cell r="AI971">
            <v>-2</v>
          </cell>
          <cell r="AK971">
            <v>101623</v>
          </cell>
          <cell r="AL971">
            <v>-628</v>
          </cell>
          <cell r="AM971">
            <v>34359</v>
          </cell>
          <cell r="AN971">
            <v>34357</v>
          </cell>
          <cell r="AO971">
            <v>32155</v>
          </cell>
          <cell r="AP971">
            <v>11269</v>
          </cell>
          <cell r="AQ971">
            <v>10137</v>
          </cell>
          <cell r="AR971">
            <v>9822</v>
          </cell>
          <cell r="AS971">
            <v>3255</v>
          </cell>
        </row>
        <row r="972">
          <cell r="B972" t="str">
            <v>0953</v>
          </cell>
          <cell r="C972" t="str">
            <v>NEWTON ISD</v>
          </cell>
          <cell r="D972">
            <v>3520643</v>
          </cell>
          <cell r="E972">
            <v>3199733</v>
          </cell>
          <cell r="F972">
            <v>4918455</v>
          </cell>
          <cell r="G972">
            <v>1807237</v>
          </cell>
          <cell r="I972">
            <v>13442</v>
          </cell>
          <cell r="J972">
            <v>992714</v>
          </cell>
          <cell r="K972">
            <v>192369</v>
          </cell>
          <cell r="L972">
            <v>281756</v>
          </cell>
          <cell r="M972">
            <v>1480281</v>
          </cell>
          <cell r="O972">
            <v>111100</v>
          </cell>
          <cell r="P972">
            <v>410237</v>
          </cell>
          <cell r="Q972">
            <v>160240</v>
          </cell>
          <cell r="R972">
            <v>117705</v>
          </cell>
          <cell r="S972">
            <v>799282</v>
          </cell>
          <cell r="U972">
            <v>567240</v>
          </cell>
          <cell r="V972">
            <v>87687</v>
          </cell>
          <cell r="W972">
            <v>654927</v>
          </cell>
          <cell r="AB972">
            <v>6.3962357000000005E-5</v>
          </cell>
          <cell r="AC972">
            <v>6.1553308999999997E-5</v>
          </cell>
          <cell r="AD972">
            <v>-91228</v>
          </cell>
          <cell r="AF972">
            <v>215444</v>
          </cell>
          <cell r="AG972">
            <v>215417</v>
          </cell>
          <cell r="AH972">
            <v>27</v>
          </cell>
          <cell r="AI972">
            <v>1</v>
          </cell>
          <cell r="AK972">
            <v>281756</v>
          </cell>
          <cell r="AL972">
            <v>-117705</v>
          </cell>
          <cell r="AM972">
            <v>87687</v>
          </cell>
          <cell r="AN972">
            <v>87690</v>
          </cell>
          <cell r="AO972">
            <v>79147</v>
          </cell>
          <cell r="AP972">
            <v>2627</v>
          </cell>
          <cell r="AQ972">
            <v>8891</v>
          </cell>
          <cell r="AR972">
            <v>-9108</v>
          </cell>
          <cell r="AS972">
            <v>-5196</v>
          </cell>
        </row>
        <row r="973">
          <cell r="B973" t="str">
            <v>0956</v>
          </cell>
          <cell r="C973" t="str">
            <v>NIXON SMILEY CISD</v>
          </cell>
          <cell r="D973">
            <v>4490012</v>
          </cell>
          <cell r="E973">
            <v>4201250</v>
          </cell>
          <cell r="F973">
            <v>6457932</v>
          </cell>
          <cell r="G973">
            <v>2372903</v>
          </cell>
          <cell r="I973">
            <v>17649</v>
          </cell>
          <cell r="J973">
            <v>1303434</v>
          </cell>
          <cell r="K973">
            <v>252580</v>
          </cell>
          <cell r="L973">
            <v>183399</v>
          </cell>
          <cell r="M973">
            <v>1757062</v>
          </cell>
          <cell r="O973">
            <v>145874</v>
          </cell>
          <cell r="P973">
            <v>538641</v>
          </cell>
          <cell r="Q973">
            <v>210395</v>
          </cell>
          <cell r="R973">
            <v>232139</v>
          </cell>
          <cell r="S973">
            <v>1127049</v>
          </cell>
          <cell r="U973">
            <v>744787</v>
          </cell>
          <cell r="V973">
            <v>41790</v>
          </cell>
          <cell r="W973">
            <v>786577</v>
          </cell>
          <cell r="AB973">
            <v>8.1573653000000006E-5</v>
          </cell>
          <cell r="AC973">
            <v>8.0819502999999996E-5</v>
          </cell>
          <cell r="AD973">
            <v>-28559</v>
          </cell>
          <cell r="AF973">
            <v>282878</v>
          </cell>
          <cell r="AG973">
            <v>282842</v>
          </cell>
          <cell r="AH973">
            <v>36</v>
          </cell>
          <cell r="AI973">
            <v>1</v>
          </cell>
          <cell r="AK973">
            <v>183399</v>
          </cell>
          <cell r="AL973">
            <v>-232139</v>
          </cell>
          <cell r="AM973">
            <v>41790</v>
          </cell>
          <cell r="AN973">
            <v>41794</v>
          </cell>
          <cell r="AO973">
            <v>33564</v>
          </cell>
          <cell r="AP973">
            <v>-45397</v>
          </cell>
          <cell r="AQ973">
            <v>-48606</v>
          </cell>
          <cell r="AR973">
            <v>-28471</v>
          </cell>
          <cell r="AS973">
            <v>-1624</v>
          </cell>
        </row>
        <row r="974">
          <cell r="B974" t="str">
            <v>0957</v>
          </cell>
          <cell r="C974" t="str">
            <v>NOCONA ISD</v>
          </cell>
          <cell r="D974">
            <v>2585277</v>
          </cell>
          <cell r="E974">
            <v>2467806</v>
          </cell>
          <cell r="F974">
            <v>3793377</v>
          </cell>
          <cell r="G974">
            <v>1393838</v>
          </cell>
          <cell r="I974">
            <v>10367</v>
          </cell>
          <cell r="J974">
            <v>765635</v>
          </cell>
          <cell r="K974">
            <v>148365</v>
          </cell>
          <cell r="L974">
            <v>156404</v>
          </cell>
          <cell r="M974">
            <v>1080771</v>
          </cell>
          <cell r="O974">
            <v>85686</v>
          </cell>
          <cell r="P974">
            <v>316397</v>
          </cell>
          <cell r="Q974">
            <v>123586</v>
          </cell>
          <cell r="R974">
            <v>107788</v>
          </cell>
          <cell r="S974">
            <v>633457</v>
          </cell>
          <cell r="U974">
            <v>437486</v>
          </cell>
          <cell r="V974">
            <v>37334</v>
          </cell>
          <cell r="W974">
            <v>474820</v>
          </cell>
          <cell r="AB974">
            <v>4.6968799000000001E-5</v>
          </cell>
          <cell r="AC974">
            <v>4.7473221999999998E-5</v>
          </cell>
          <cell r="AD974">
            <v>19102</v>
          </cell>
          <cell r="AF974">
            <v>166162</v>
          </cell>
          <cell r="AG974">
            <v>166141</v>
          </cell>
          <cell r="AH974">
            <v>21</v>
          </cell>
          <cell r="AI974">
            <v>0</v>
          </cell>
          <cell r="AK974">
            <v>156404</v>
          </cell>
          <cell r="AL974">
            <v>-107788</v>
          </cell>
          <cell r="AM974">
            <v>37334</v>
          </cell>
          <cell r="AN974">
            <v>37335</v>
          </cell>
          <cell r="AO974">
            <v>31001</v>
          </cell>
          <cell r="AP974">
            <v>-23208</v>
          </cell>
          <cell r="AQ974">
            <v>-2740</v>
          </cell>
          <cell r="AR974">
            <v>5141</v>
          </cell>
          <cell r="AS974">
            <v>1087</v>
          </cell>
        </row>
        <row r="975">
          <cell r="B975" t="str">
            <v>0959</v>
          </cell>
          <cell r="C975" t="str">
            <v>NORDHEIM ISD</v>
          </cell>
          <cell r="D975">
            <v>437922</v>
          </cell>
          <cell r="E975">
            <v>482149</v>
          </cell>
          <cell r="F975">
            <v>741133</v>
          </cell>
          <cell r="G975">
            <v>272322</v>
          </cell>
          <cell r="I975">
            <v>2025</v>
          </cell>
          <cell r="J975">
            <v>149586</v>
          </cell>
          <cell r="K975">
            <v>28987</v>
          </cell>
          <cell r="L975">
            <v>91900</v>
          </cell>
          <cell r="M975">
            <v>272498</v>
          </cell>
          <cell r="O975">
            <v>16741</v>
          </cell>
          <cell r="P975">
            <v>61816</v>
          </cell>
          <cell r="Q975">
            <v>24146</v>
          </cell>
          <cell r="R975">
            <v>72986</v>
          </cell>
          <cell r="S975">
            <v>175689</v>
          </cell>
          <cell r="U975">
            <v>85474</v>
          </cell>
          <cell r="V975">
            <v>15613</v>
          </cell>
          <cell r="W975">
            <v>101087</v>
          </cell>
          <cell r="AB975">
            <v>7.9560740000000005E-6</v>
          </cell>
          <cell r="AC975">
            <v>9.275109E-6</v>
          </cell>
          <cell r="AD975">
            <v>49951</v>
          </cell>
          <cell r="AF975">
            <v>32464</v>
          </cell>
          <cell r="AG975">
            <v>32460</v>
          </cell>
          <cell r="AH975">
            <v>4</v>
          </cell>
          <cell r="AI975">
            <v>0</v>
          </cell>
          <cell r="AK975">
            <v>91900</v>
          </cell>
          <cell r="AL975">
            <v>-72986</v>
          </cell>
          <cell r="AM975">
            <v>15613</v>
          </cell>
          <cell r="AN975">
            <v>15614</v>
          </cell>
          <cell r="AO975">
            <v>13918</v>
          </cell>
          <cell r="AP975">
            <v>-3312</v>
          </cell>
          <cell r="AQ975">
            <v>-7812</v>
          </cell>
          <cell r="AR975">
            <v>-2337</v>
          </cell>
          <cell r="AS975">
            <v>2843</v>
          </cell>
        </row>
        <row r="976">
          <cell r="B976" t="str">
            <v>0960</v>
          </cell>
          <cell r="C976" t="str">
            <v>NORMANGEE ISD</v>
          </cell>
          <cell r="D976">
            <v>1489558</v>
          </cell>
          <cell r="E976">
            <v>1390575</v>
          </cell>
          <cell r="F976">
            <v>2137516</v>
          </cell>
          <cell r="G976">
            <v>785409</v>
          </cell>
          <cell r="I976">
            <v>5842</v>
          </cell>
          <cell r="J976">
            <v>431425</v>
          </cell>
          <cell r="K976">
            <v>83602</v>
          </cell>
          <cell r="L976">
            <v>138611</v>
          </cell>
          <cell r="M976">
            <v>659480</v>
          </cell>
          <cell r="O976">
            <v>48283</v>
          </cell>
          <cell r="P976">
            <v>178285</v>
          </cell>
          <cell r="Q976">
            <v>69639</v>
          </cell>
          <cell r="R976">
            <v>31115</v>
          </cell>
          <cell r="S976">
            <v>327322</v>
          </cell>
          <cell r="U976">
            <v>246517</v>
          </cell>
          <cell r="V976">
            <v>60882</v>
          </cell>
          <cell r="W976">
            <v>307399</v>
          </cell>
          <cell r="AB976">
            <v>2.7061991000000001E-5</v>
          </cell>
          <cell r="AC976">
            <v>2.6750507E-5</v>
          </cell>
          <cell r="AD976">
            <v>-11796</v>
          </cell>
          <cell r="AF976">
            <v>93630</v>
          </cell>
          <cell r="AG976">
            <v>93618</v>
          </cell>
          <cell r="AH976">
            <v>12</v>
          </cell>
          <cell r="AI976">
            <v>-1</v>
          </cell>
          <cell r="AK976">
            <v>138611</v>
          </cell>
          <cell r="AL976">
            <v>-31115</v>
          </cell>
          <cell r="AM976">
            <v>60882</v>
          </cell>
          <cell r="AN976">
            <v>60881</v>
          </cell>
          <cell r="AO976">
            <v>54907</v>
          </cell>
          <cell r="AP976">
            <v>-744</v>
          </cell>
          <cell r="AQ976">
            <v>-2087</v>
          </cell>
          <cell r="AR976">
            <v>-4788</v>
          </cell>
          <cell r="AS976">
            <v>-673</v>
          </cell>
        </row>
        <row r="977">
          <cell r="B977" t="str">
            <v>1624</v>
          </cell>
          <cell r="C977" t="str">
            <v>NORTH EAST ISD</v>
          </cell>
          <cell r="D977">
            <v>204859721</v>
          </cell>
          <cell r="E977">
            <v>184611924</v>
          </cell>
          <cell r="F977">
            <v>283775345</v>
          </cell>
          <cell r="G977">
            <v>104270412</v>
          </cell>
          <cell r="I977">
            <v>775535</v>
          </cell>
          <cell r="J977">
            <v>57275685</v>
          </cell>
          <cell r="K977">
            <v>11098925</v>
          </cell>
          <cell r="L977">
            <v>11049724</v>
          </cell>
          <cell r="M977">
            <v>80199869</v>
          </cell>
          <cell r="O977">
            <v>6410019</v>
          </cell>
          <cell r="P977">
            <v>23669023</v>
          </cell>
          <cell r="Q977">
            <v>9245209</v>
          </cell>
          <cell r="R977">
            <v>11956794</v>
          </cell>
          <cell r="S977">
            <v>51281045</v>
          </cell>
          <cell r="U977">
            <v>32727517</v>
          </cell>
          <cell r="V977">
            <v>2753341</v>
          </cell>
          <cell r="W977">
            <v>35480858</v>
          </cell>
          <cell r="AB977">
            <v>3.7218511710000002E-3</v>
          </cell>
          <cell r="AC977">
            <v>3.5513817079999999E-3</v>
          </cell>
          <cell r="AD977">
            <v>-6455504</v>
          </cell>
          <cell r="AF977">
            <v>12430264</v>
          </cell>
          <cell r="AG977">
            <v>12428680</v>
          </cell>
          <cell r="AH977">
            <v>1584</v>
          </cell>
          <cell r="AI977">
            <v>2</v>
          </cell>
          <cell r="AK977">
            <v>11049724</v>
          </cell>
          <cell r="AL977">
            <v>-11956794</v>
          </cell>
          <cell r="AM977">
            <v>2753341</v>
          </cell>
          <cell r="AN977">
            <v>2753539</v>
          </cell>
          <cell r="AO977">
            <v>2192819</v>
          </cell>
          <cell r="AP977">
            <v>-2772331</v>
          </cell>
          <cell r="AQ977">
            <v>-1645862</v>
          </cell>
          <cell r="AR977">
            <v>-1067717</v>
          </cell>
          <cell r="AS977">
            <v>-367518</v>
          </cell>
        </row>
        <row r="978">
          <cell r="B978" t="str">
            <v>1972</v>
          </cell>
          <cell r="C978" t="str">
            <v>NORTH HOPKINS ISD</v>
          </cell>
          <cell r="D978">
            <v>1463448</v>
          </cell>
          <cell r="E978">
            <v>1281162</v>
          </cell>
          <cell r="F978">
            <v>1969332</v>
          </cell>
          <cell r="G978">
            <v>723611</v>
          </cell>
          <cell r="I978">
            <v>5382</v>
          </cell>
          <cell r="J978">
            <v>397479</v>
          </cell>
          <cell r="K978">
            <v>77024</v>
          </cell>
          <cell r="L978">
            <v>197046</v>
          </cell>
          <cell r="M978">
            <v>676931</v>
          </cell>
          <cell r="O978">
            <v>44484</v>
          </cell>
          <cell r="P978">
            <v>164257</v>
          </cell>
          <cell r="Q978">
            <v>64159</v>
          </cell>
          <cell r="R978">
            <v>61980</v>
          </cell>
          <cell r="S978">
            <v>334880</v>
          </cell>
          <cell r="U978">
            <v>227121</v>
          </cell>
          <cell r="V978">
            <v>66591</v>
          </cell>
          <cell r="W978">
            <v>293712</v>
          </cell>
          <cell r="AB978">
            <v>2.6587630000000001E-5</v>
          </cell>
          <cell r="AC978">
            <v>2.4645723E-5</v>
          </cell>
          <cell r="AD978">
            <v>-73538</v>
          </cell>
          <cell r="AF978">
            <v>86263</v>
          </cell>
          <cell r="AG978">
            <v>86252</v>
          </cell>
          <cell r="AH978">
            <v>11</v>
          </cell>
          <cell r="AI978">
            <v>-1</v>
          </cell>
          <cell r="AK978">
            <v>197046</v>
          </cell>
          <cell r="AL978">
            <v>-61980</v>
          </cell>
          <cell r="AM978">
            <v>66591</v>
          </cell>
          <cell r="AN978">
            <v>66594</v>
          </cell>
          <cell r="AO978">
            <v>61631</v>
          </cell>
          <cell r="AP978">
            <v>13130</v>
          </cell>
          <cell r="AQ978">
            <v>3524</v>
          </cell>
          <cell r="AR978">
            <v>-5627</v>
          </cell>
          <cell r="AS978">
            <v>-4186</v>
          </cell>
        </row>
        <row r="979">
          <cell r="B979" t="str">
            <v>1755</v>
          </cell>
          <cell r="C979" t="str">
            <v>NORTH LAMAR ISD</v>
          </cell>
          <cell r="D979">
            <v>7022709</v>
          </cell>
          <cell r="E979">
            <v>6291969</v>
          </cell>
          <cell r="F979">
            <v>9671671</v>
          </cell>
          <cell r="G979">
            <v>3553759</v>
          </cell>
          <cell r="I979">
            <v>26432</v>
          </cell>
          <cell r="J979">
            <v>1952078</v>
          </cell>
          <cell r="K979">
            <v>378275</v>
          </cell>
          <cell r="L979">
            <v>497602</v>
          </cell>
          <cell r="M979">
            <v>2854387</v>
          </cell>
          <cell r="O979">
            <v>218467</v>
          </cell>
          <cell r="P979">
            <v>806691</v>
          </cell>
          <cell r="Q979">
            <v>315096</v>
          </cell>
          <cell r="R979">
            <v>241713</v>
          </cell>
          <cell r="S979">
            <v>1581967</v>
          </cell>
          <cell r="U979">
            <v>1115424</v>
          </cell>
          <cell r="V979">
            <v>198818</v>
          </cell>
          <cell r="W979">
            <v>1314242</v>
          </cell>
          <cell r="AB979">
            <v>1.2758720000000001E-4</v>
          </cell>
          <cell r="AC979">
            <v>1.21038689E-4</v>
          </cell>
          <cell r="AD979">
            <v>-247985</v>
          </cell>
          <cell r="AF979">
            <v>423650</v>
          </cell>
          <cell r="AG979">
            <v>423596</v>
          </cell>
          <cell r="AH979">
            <v>54</v>
          </cell>
          <cell r="AI979">
            <v>-2</v>
          </cell>
          <cell r="AK979">
            <v>497602</v>
          </cell>
          <cell r="AL979">
            <v>-241713</v>
          </cell>
          <cell r="AM979">
            <v>198818</v>
          </cell>
          <cell r="AN979">
            <v>198821</v>
          </cell>
          <cell r="AO979">
            <v>175675</v>
          </cell>
          <cell r="AP979">
            <v>-37645</v>
          </cell>
          <cell r="AQ979">
            <v>-30254</v>
          </cell>
          <cell r="AR979">
            <v>-36589</v>
          </cell>
          <cell r="AS979">
            <v>-14119</v>
          </cell>
        </row>
        <row r="980">
          <cell r="B980" t="str">
            <v>0961</v>
          </cell>
          <cell r="C980" t="str">
            <v>NORTH ZULCH ISD</v>
          </cell>
          <cell r="D980">
            <v>1238523</v>
          </cell>
          <cell r="E980">
            <v>1156095</v>
          </cell>
          <cell r="F980">
            <v>1777085</v>
          </cell>
          <cell r="G980">
            <v>652972</v>
          </cell>
          <cell r="I980">
            <v>4857</v>
          </cell>
          <cell r="J980">
            <v>358677</v>
          </cell>
          <cell r="K980">
            <v>69505</v>
          </cell>
          <cell r="L980">
            <v>157250</v>
          </cell>
          <cell r="M980">
            <v>590289</v>
          </cell>
          <cell r="O980">
            <v>40141</v>
          </cell>
          <cell r="P980">
            <v>148222</v>
          </cell>
          <cell r="Q980">
            <v>57896</v>
          </cell>
          <cell r="R980">
            <v>71922</v>
          </cell>
          <cell r="S980">
            <v>318181</v>
          </cell>
          <cell r="U980">
            <v>204949</v>
          </cell>
          <cell r="V980">
            <v>46214</v>
          </cell>
          <cell r="W980">
            <v>251163</v>
          </cell>
          <cell r="AB980">
            <v>2.2501244000000001E-5</v>
          </cell>
          <cell r="AC980">
            <v>2.2239806E-5</v>
          </cell>
          <cell r="AD980">
            <v>-9900</v>
          </cell>
          <cell r="AF980">
            <v>77842</v>
          </cell>
          <cell r="AG980">
            <v>77832</v>
          </cell>
          <cell r="AH980">
            <v>10</v>
          </cell>
          <cell r="AI980">
            <v>-1</v>
          </cell>
          <cell r="AK980">
            <v>157250</v>
          </cell>
          <cell r="AL980">
            <v>-71922</v>
          </cell>
          <cell r="AM980">
            <v>46214</v>
          </cell>
          <cell r="AN980">
            <v>46214</v>
          </cell>
          <cell r="AO980">
            <v>43345</v>
          </cell>
          <cell r="AP980">
            <v>8988</v>
          </cell>
          <cell r="AQ980">
            <v>-12350</v>
          </cell>
          <cell r="AR980">
            <v>-308</v>
          </cell>
          <cell r="AS980">
            <v>-561</v>
          </cell>
        </row>
        <row r="981">
          <cell r="B981" t="str">
            <v>1627</v>
          </cell>
          <cell r="C981" t="str">
            <v>NORTHSIDE ISD</v>
          </cell>
          <cell r="D981">
            <v>349482869</v>
          </cell>
          <cell r="E981">
            <v>330423641</v>
          </cell>
          <cell r="F981">
            <v>507909137</v>
          </cell>
          <cell r="G981">
            <v>186626132</v>
          </cell>
          <cell r="I981">
            <v>1388075</v>
          </cell>
          <cell r="J981">
            <v>102513641</v>
          </cell>
          <cell r="K981">
            <v>19865170</v>
          </cell>
          <cell r="L981">
            <v>15382395</v>
          </cell>
          <cell r="M981">
            <v>139149281</v>
          </cell>
          <cell r="O981">
            <v>11472833</v>
          </cell>
          <cell r="P981">
            <v>42363487</v>
          </cell>
          <cell r="Q981">
            <v>16547336</v>
          </cell>
          <cell r="R981">
            <v>5132</v>
          </cell>
          <cell r="S981">
            <v>70388788</v>
          </cell>
          <cell r="U981">
            <v>58576635</v>
          </cell>
          <cell r="V981">
            <v>7703055</v>
          </cell>
          <cell r="W981">
            <v>66279690</v>
          </cell>
          <cell r="AB981">
            <v>6.3493361020000002E-3</v>
          </cell>
          <cell r="AC981">
            <v>6.356363403E-3</v>
          </cell>
          <cell r="AD981">
            <v>266117</v>
          </cell>
          <cell r="AF981">
            <v>22248038</v>
          </cell>
          <cell r="AG981">
            <v>22245202</v>
          </cell>
          <cell r="AH981">
            <v>2836</v>
          </cell>
          <cell r="AI981">
            <v>-1</v>
          </cell>
          <cell r="AK981">
            <v>15382395</v>
          </cell>
          <cell r="AL981">
            <v>-5132</v>
          </cell>
          <cell r="AM981">
            <v>7703055</v>
          </cell>
          <cell r="AN981">
            <v>7703382</v>
          </cell>
          <cell r="AO981">
            <v>6994166</v>
          </cell>
          <cell r="AP981">
            <v>335081</v>
          </cell>
          <cell r="AQ981">
            <v>238142</v>
          </cell>
          <cell r="AR981">
            <v>91178</v>
          </cell>
          <cell r="AS981">
            <v>15314</v>
          </cell>
        </row>
        <row r="982">
          <cell r="B982" t="str">
            <v>1735</v>
          </cell>
          <cell r="C982" t="str">
            <v>NORTHSIDE ISD</v>
          </cell>
          <cell r="D982">
            <v>556903</v>
          </cell>
          <cell r="E982">
            <v>515818</v>
          </cell>
          <cell r="F982">
            <v>792888</v>
          </cell>
          <cell r="G982">
            <v>291339</v>
          </cell>
          <cell r="I982">
            <v>2167</v>
          </cell>
          <cell r="J982">
            <v>160032</v>
          </cell>
          <cell r="K982">
            <v>31011</v>
          </cell>
          <cell r="L982">
            <v>89799</v>
          </cell>
          <cell r="M982">
            <v>283009</v>
          </cell>
          <cell r="O982">
            <v>17910</v>
          </cell>
          <cell r="P982">
            <v>66133</v>
          </cell>
          <cell r="Q982">
            <v>25832</v>
          </cell>
          <cell r="R982">
            <v>8753</v>
          </cell>
          <cell r="S982">
            <v>118628</v>
          </cell>
          <cell r="U982">
            <v>91443</v>
          </cell>
          <cell r="V982">
            <v>27424</v>
          </cell>
          <cell r="W982">
            <v>118867</v>
          </cell>
          <cell r="AB982">
            <v>1.0117708E-5</v>
          </cell>
          <cell r="AC982">
            <v>9.9228010000000003E-6</v>
          </cell>
          <cell r="AD982">
            <v>-7381</v>
          </cell>
          <cell r="AF982">
            <v>34731</v>
          </cell>
          <cell r="AG982">
            <v>34727</v>
          </cell>
          <cell r="AH982">
            <v>4</v>
          </cell>
          <cell r="AI982">
            <v>0</v>
          </cell>
          <cell r="AK982">
            <v>89799</v>
          </cell>
          <cell r="AL982">
            <v>-8753</v>
          </cell>
          <cell r="AM982">
            <v>27424</v>
          </cell>
          <cell r="AN982">
            <v>27425</v>
          </cell>
          <cell r="AO982">
            <v>26089</v>
          </cell>
          <cell r="AP982">
            <v>13890</v>
          </cell>
          <cell r="AQ982">
            <v>11911</v>
          </cell>
          <cell r="AR982">
            <v>2154</v>
          </cell>
          <cell r="AS982">
            <v>-423</v>
          </cell>
        </row>
        <row r="983">
          <cell r="B983" t="str">
            <v>1557</v>
          </cell>
          <cell r="C983" t="str">
            <v>NORTHWEST ISD</v>
          </cell>
          <cell r="D983">
            <v>71650639</v>
          </cell>
          <cell r="E983">
            <v>71069239</v>
          </cell>
          <cell r="F983">
            <v>109243745</v>
          </cell>
          <cell r="G983">
            <v>40140521</v>
          </cell>
          <cell r="I983">
            <v>298554</v>
          </cell>
          <cell r="J983">
            <v>22049168</v>
          </cell>
          <cell r="K983">
            <v>4272704</v>
          </cell>
          <cell r="L983">
            <v>7882111</v>
          </cell>
          <cell r="M983">
            <v>34502537</v>
          </cell>
          <cell r="O983">
            <v>2467637</v>
          </cell>
          <cell r="P983">
            <v>9111760</v>
          </cell>
          <cell r="Q983">
            <v>3559087</v>
          </cell>
          <cell r="R983">
            <v>912</v>
          </cell>
          <cell r="S983">
            <v>15139396</v>
          </cell>
          <cell r="U983">
            <v>12598968</v>
          </cell>
          <cell r="V983">
            <v>2629862</v>
          </cell>
          <cell r="W983">
            <v>15228830</v>
          </cell>
          <cell r="AB983">
            <v>1.301734737E-3</v>
          </cell>
          <cell r="AC983">
            <v>1.3671597790000001E-3</v>
          </cell>
          <cell r="AD983">
            <v>2477579</v>
          </cell>
          <cell r="AF983">
            <v>4785224</v>
          </cell>
          <cell r="AG983">
            <v>4784614</v>
          </cell>
          <cell r="AH983">
            <v>610</v>
          </cell>
          <cell r="AI983">
            <v>2</v>
          </cell>
          <cell r="AK983">
            <v>7882111</v>
          </cell>
          <cell r="AL983">
            <v>-912</v>
          </cell>
          <cell r="AM983">
            <v>2629862</v>
          </cell>
          <cell r="AN983">
            <v>2629918</v>
          </cell>
          <cell r="AO983">
            <v>2490001</v>
          </cell>
          <cell r="AP983">
            <v>1142462</v>
          </cell>
          <cell r="AQ983">
            <v>921035</v>
          </cell>
          <cell r="AR983">
            <v>556664</v>
          </cell>
          <cell r="AS983">
            <v>141119</v>
          </cell>
        </row>
        <row r="984">
          <cell r="B984" t="str">
            <v>1582</v>
          </cell>
          <cell r="C984" t="str">
            <v>NUECES CANYON CONS ISD</v>
          </cell>
          <cell r="D984">
            <v>837070</v>
          </cell>
          <cell r="E984">
            <v>738387</v>
          </cell>
          <cell r="F984">
            <v>1135009</v>
          </cell>
          <cell r="G984">
            <v>417048</v>
          </cell>
          <cell r="I984">
            <v>3102</v>
          </cell>
          <cell r="J984">
            <v>229084</v>
          </cell>
          <cell r="K984">
            <v>44392</v>
          </cell>
          <cell r="L984">
            <v>72444</v>
          </cell>
          <cell r="M984">
            <v>349022</v>
          </cell>
          <cell r="O984">
            <v>25638</v>
          </cell>
          <cell r="P984">
            <v>94668</v>
          </cell>
          <cell r="Q984">
            <v>36978</v>
          </cell>
          <cell r="R984">
            <v>59850</v>
          </cell>
          <cell r="S984">
            <v>217134</v>
          </cell>
          <cell r="U984">
            <v>130899</v>
          </cell>
          <cell r="V984">
            <v>23090</v>
          </cell>
          <cell r="W984">
            <v>153989</v>
          </cell>
          <cell r="AB984">
            <v>1.5207731999999999E-5</v>
          </cell>
          <cell r="AC984">
            <v>1.4204368E-5</v>
          </cell>
          <cell r="AD984">
            <v>-37996</v>
          </cell>
          <cell r="AF984">
            <v>49717</v>
          </cell>
          <cell r="AG984">
            <v>49711</v>
          </cell>
          <cell r="AH984">
            <v>6</v>
          </cell>
          <cell r="AI984">
            <v>1</v>
          </cell>
          <cell r="AK984">
            <v>72444</v>
          </cell>
          <cell r="AL984">
            <v>-59850</v>
          </cell>
          <cell r="AM984">
            <v>23090</v>
          </cell>
          <cell r="AN984">
            <v>23091</v>
          </cell>
          <cell r="AO984">
            <v>19566</v>
          </cell>
          <cell r="AP984">
            <v>-12795</v>
          </cell>
          <cell r="AQ984">
            <v>-9572</v>
          </cell>
          <cell r="AR984">
            <v>-5533</v>
          </cell>
          <cell r="AS984">
            <v>-2163</v>
          </cell>
        </row>
        <row r="985">
          <cell r="B985" t="str">
            <v>1939</v>
          </cell>
          <cell r="C985" t="str">
            <v>NURSERY ISD</v>
          </cell>
          <cell r="D985">
            <v>264367</v>
          </cell>
          <cell r="E985">
            <v>248293</v>
          </cell>
          <cell r="F985">
            <v>381662</v>
          </cell>
          <cell r="G985">
            <v>140238</v>
          </cell>
          <cell r="I985">
            <v>1043</v>
          </cell>
          <cell r="J985">
            <v>77033</v>
          </cell>
          <cell r="K985">
            <v>14927</v>
          </cell>
          <cell r="L985">
            <v>22231</v>
          </cell>
          <cell r="M985">
            <v>115234</v>
          </cell>
          <cell r="O985">
            <v>8621</v>
          </cell>
          <cell r="P985">
            <v>31833</v>
          </cell>
          <cell r="Q985">
            <v>12434</v>
          </cell>
          <cell r="R985">
            <v>19326</v>
          </cell>
          <cell r="S985">
            <v>72214</v>
          </cell>
          <cell r="U985">
            <v>44017</v>
          </cell>
          <cell r="V985">
            <v>6151</v>
          </cell>
          <cell r="W985">
            <v>50168</v>
          </cell>
          <cell r="AB985">
            <v>4.8029729999999999E-6</v>
          </cell>
          <cell r="AC985">
            <v>4.7764069999999997E-6</v>
          </cell>
          <cell r="AD985">
            <v>-1006</v>
          </cell>
          <cell r="AF985">
            <v>16718</v>
          </cell>
          <cell r="AG985">
            <v>16716</v>
          </cell>
          <cell r="AH985">
            <v>2</v>
          </cell>
          <cell r="AI985">
            <v>-1</v>
          </cell>
          <cell r="AK985">
            <v>22231</v>
          </cell>
          <cell r="AL985">
            <v>-19326</v>
          </cell>
          <cell r="AM985">
            <v>6151</v>
          </cell>
          <cell r="AN985">
            <v>6152</v>
          </cell>
          <cell r="AO985">
            <v>5306</v>
          </cell>
          <cell r="AP985">
            <v>-3051</v>
          </cell>
          <cell r="AQ985">
            <v>-3987</v>
          </cell>
          <cell r="AR985">
            <v>-1458</v>
          </cell>
          <cell r="AS985">
            <v>-57</v>
          </cell>
        </row>
        <row r="986">
          <cell r="B986" t="str">
            <v>0966</v>
          </cell>
          <cell r="C986" t="str">
            <v>O DONNELL ISD</v>
          </cell>
          <cell r="D986">
            <v>1135685</v>
          </cell>
          <cell r="E986">
            <v>1217180</v>
          </cell>
          <cell r="F986">
            <v>1870983</v>
          </cell>
          <cell r="G986">
            <v>687474</v>
          </cell>
          <cell r="I986">
            <v>5113</v>
          </cell>
          <cell r="J986">
            <v>377629</v>
          </cell>
          <cell r="K986">
            <v>73177</v>
          </cell>
          <cell r="L986">
            <v>151250</v>
          </cell>
          <cell r="M986">
            <v>607169</v>
          </cell>
          <cell r="O986">
            <v>42262</v>
          </cell>
          <cell r="P986">
            <v>156054</v>
          </cell>
          <cell r="Q986">
            <v>60955</v>
          </cell>
          <cell r="R986">
            <v>41551</v>
          </cell>
          <cell r="S986">
            <v>300822</v>
          </cell>
          <cell r="U986">
            <v>215778</v>
          </cell>
          <cell r="V986">
            <v>37469</v>
          </cell>
          <cell r="W986">
            <v>253247</v>
          </cell>
          <cell r="AB986">
            <v>2.0632894000000001E-5</v>
          </cell>
          <cell r="AC986">
            <v>2.3414908E-5</v>
          </cell>
          <cell r="AD986">
            <v>105352</v>
          </cell>
          <cell r="AF986">
            <v>81955</v>
          </cell>
          <cell r="AG986">
            <v>81945</v>
          </cell>
          <cell r="AH986">
            <v>10</v>
          </cell>
          <cell r="AI986">
            <v>0</v>
          </cell>
          <cell r="AK986">
            <v>151250</v>
          </cell>
          <cell r="AL986">
            <v>-41551</v>
          </cell>
          <cell r="AM986">
            <v>37469</v>
          </cell>
          <cell r="AN986">
            <v>37468</v>
          </cell>
          <cell r="AO986">
            <v>34295</v>
          </cell>
          <cell r="AP986">
            <v>5910</v>
          </cell>
          <cell r="AQ986">
            <v>11097</v>
          </cell>
          <cell r="AR986">
            <v>14927</v>
          </cell>
          <cell r="AS986">
            <v>6002</v>
          </cell>
        </row>
        <row r="987">
          <cell r="B987" t="str">
            <v>0964</v>
          </cell>
          <cell r="C987" t="str">
            <v>OAKWOOD ISD</v>
          </cell>
          <cell r="D987">
            <v>564419</v>
          </cell>
          <cell r="E987">
            <v>601810</v>
          </cell>
          <cell r="F987">
            <v>925070</v>
          </cell>
          <cell r="G987">
            <v>339908</v>
          </cell>
          <cell r="I987">
            <v>2528</v>
          </cell>
          <cell r="J987">
            <v>186711</v>
          </cell>
          <cell r="K987">
            <v>36181</v>
          </cell>
          <cell r="L987">
            <v>100233</v>
          </cell>
          <cell r="M987">
            <v>325653</v>
          </cell>
          <cell r="O987">
            <v>20896</v>
          </cell>
          <cell r="P987">
            <v>77158</v>
          </cell>
          <cell r="Q987">
            <v>30138</v>
          </cell>
          <cell r="R987">
            <v>8</v>
          </cell>
          <cell r="S987">
            <v>128200</v>
          </cell>
          <cell r="U987">
            <v>106687</v>
          </cell>
          <cell r="V987">
            <v>30231</v>
          </cell>
          <cell r="W987">
            <v>136918</v>
          </cell>
          <cell r="AB987">
            <v>1.0254257999999999E-5</v>
          </cell>
          <cell r="AC987">
            <v>1.157703E-5</v>
          </cell>
          <cell r="AD987">
            <v>50092</v>
          </cell>
          <cell r="AF987">
            <v>40521</v>
          </cell>
          <cell r="AG987">
            <v>40516</v>
          </cell>
          <cell r="AH987">
            <v>5</v>
          </cell>
          <cell r="AI987">
            <v>0</v>
          </cell>
          <cell r="AK987">
            <v>100233</v>
          </cell>
          <cell r="AL987">
            <v>-8</v>
          </cell>
          <cell r="AM987">
            <v>30231</v>
          </cell>
          <cell r="AN987">
            <v>30229</v>
          </cell>
          <cell r="AO987">
            <v>28807</v>
          </cell>
          <cell r="AP987">
            <v>15268</v>
          </cell>
          <cell r="AQ987">
            <v>13410</v>
          </cell>
          <cell r="AR987">
            <v>9658</v>
          </cell>
          <cell r="AS987">
            <v>2853</v>
          </cell>
        </row>
        <row r="988">
          <cell r="B988" t="str">
            <v>0965</v>
          </cell>
          <cell r="C988" t="str">
            <v>ODEM-EDROY ISD</v>
          </cell>
          <cell r="D988">
            <v>2991451</v>
          </cell>
          <cell r="E988">
            <v>2711718</v>
          </cell>
          <cell r="F988">
            <v>4168304</v>
          </cell>
          <cell r="G988">
            <v>1531602</v>
          </cell>
          <cell r="I988">
            <v>11392</v>
          </cell>
          <cell r="J988">
            <v>841308</v>
          </cell>
          <cell r="K988">
            <v>163029</v>
          </cell>
          <cell r="L988">
            <v>141901</v>
          </cell>
          <cell r="M988">
            <v>1157630</v>
          </cell>
          <cell r="O988">
            <v>94155</v>
          </cell>
          <cell r="P988">
            <v>347668</v>
          </cell>
          <cell r="Q988">
            <v>135801</v>
          </cell>
          <cell r="R988">
            <v>204212</v>
          </cell>
          <cell r="S988">
            <v>781836</v>
          </cell>
          <cell r="U988">
            <v>480726</v>
          </cell>
          <cell r="V988">
            <v>17616</v>
          </cell>
          <cell r="W988">
            <v>498342</v>
          </cell>
          <cell r="AB988">
            <v>5.4348100000000002E-5</v>
          </cell>
          <cell r="AC988">
            <v>5.2165347000000002E-5</v>
          </cell>
          <cell r="AD988">
            <v>-82659</v>
          </cell>
          <cell r="AF988">
            <v>182585</v>
          </cell>
          <cell r="AG988">
            <v>182562</v>
          </cell>
          <cell r="AH988">
            <v>23</v>
          </cell>
          <cell r="AI988">
            <v>2</v>
          </cell>
          <cell r="AK988">
            <v>141901</v>
          </cell>
          <cell r="AL988">
            <v>-204212</v>
          </cell>
          <cell r="AM988">
            <v>17616</v>
          </cell>
          <cell r="AN988">
            <v>17621</v>
          </cell>
          <cell r="AO988">
            <v>11493</v>
          </cell>
          <cell r="AP988">
            <v>-44555</v>
          </cell>
          <cell r="AQ988">
            <v>-32125</v>
          </cell>
          <cell r="AR988">
            <v>-10039</v>
          </cell>
          <cell r="AS988">
            <v>-4706</v>
          </cell>
        </row>
        <row r="989">
          <cell r="B989" t="str">
            <v>0968</v>
          </cell>
          <cell r="C989" t="str">
            <v>OGLESBY ISD</v>
          </cell>
          <cell r="D989">
            <v>509634</v>
          </cell>
          <cell r="E989">
            <v>485016</v>
          </cell>
          <cell r="F989">
            <v>745539</v>
          </cell>
          <cell r="G989">
            <v>273941</v>
          </cell>
          <cell r="I989">
            <v>2037</v>
          </cell>
          <cell r="J989">
            <v>150476</v>
          </cell>
          <cell r="K989">
            <v>29159</v>
          </cell>
          <cell r="L989">
            <v>55474</v>
          </cell>
          <cell r="M989">
            <v>237146</v>
          </cell>
          <cell r="O989">
            <v>16841</v>
          </cell>
          <cell r="P989">
            <v>62184</v>
          </cell>
          <cell r="Q989">
            <v>24289</v>
          </cell>
          <cell r="R989">
            <v>5</v>
          </cell>
          <cell r="S989">
            <v>103319</v>
          </cell>
          <cell r="U989">
            <v>85982</v>
          </cell>
          <cell r="V989">
            <v>22743</v>
          </cell>
          <cell r="W989">
            <v>108725</v>
          </cell>
          <cell r="AB989">
            <v>9.2589319999999996E-6</v>
          </cell>
          <cell r="AC989">
            <v>9.3302499999999993E-6</v>
          </cell>
          <cell r="AD989">
            <v>2701</v>
          </cell>
          <cell r="AF989">
            <v>32657</v>
          </cell>
          <cell r="AG989">
            <v>32653</v>
          </cell>
          <cell r="AH989">
            <v>4</v>
          </cell>
          <cell r="AI989">
            <v>3</v>
          </cell>
          <cell r="AK989">
            <v>55474</v>
          </cell>
          <cell r="AL989">
            <v>-5</v>
          </cell>
          <cell r="AM989">
            <v>22743</v>
          </cell>
          <cell r="AN989">
            <v>22743</v>
          </cell>
          <cell r="AO989">
            <v>21013</v>
          </cell>
          <cell r="AP989">
            <v>4704</v>
          </cell>
          <cell r="AQ989">
            <v>4125</v>
          </cell>
          <cell r="AR989">
            <v>2732</v>
          </cell>
          <cell r="AS989">
            <v>152</v>
          </cell>
        </row>
        <row r="990">
          <cell r="B990" t="str">
            <v>1970</v>
          </cell>
          <cell r="C990" t="str">
            <v>OLFEN ISD</v>
          </cell>
          <cell r="D990">
            <v>309022</v>
          </cell>
          <cell r="E990">
            <v>333750</v>
          </cell>
          <cell r="F990">
            <v>513022</v>
          </cell>
          <cell r="G990">
            <v>188505</v>
          </cell>
          <cell r="I990">
            <v>1402</v>
          </cell>
          <cell r="J990">
            <v>103546</v>
          </cell>
          <cell r="K990">
            <v>20065</v>
          </cell>
          <cell r="L990">
            <v>95241</v>
          </cell>
          <cell r="M990">
            <v>220254</v>
          </cell>
          <cell r="O990">
            <v>11588</v>
          </cell>
          <cell r="P990">
            <v>42790</v>
          </cell>
          <cell r="Q990">
            <v>16714</v>
          </cell>
          <cell r="R990">
            <v>0</v>
          </cell>
          <cell r="S990">
            <v>71092</v>
          </cell>
          <cell r="U990">
            <v>59166</v>
          </cell>
          <cell r="V990">
            <v>25270</v>
          </cell>
          <cell r="W990">
            <v>84436</v>
          </cell>
          <cell r="AB990">
            <v>5.6142539999999998E-6</v>
          </cell>
          <cell r="AC990">
            <v>6.4203500000000003E-6</v>
          </cell>
          <cell r="AD990">
            <v>30526</v>
          </cell>
          <cell r="AF990">
            <v>22472</v>
          </cell>
          <cell r="AG990">
            <v>22469</v>
          </cell>
          <cell r="AH990">
            <v>3</v>
          </cell>
          <cell r="AI990">
            <v>0</v>
          </cell>
          <cell r="AK990">
            <v>95241</v>
          </cell>
          <cell r="AL990">
            <v>0</v>
          </cell>
          <cell r="AM990">
            <v>25270</v>
          </cell>
          <cell r="AN990">
            <v>25272</v>
          </cell>
          <cell r="AO990">
            <v>24547</v>
          </cell>
          <cell r="AP990">
            <v>17559</v>
          </cell>
          <cell r="AQ990">
            <v>15888</v>
          </cell>
          <cell r="AR990">
            <v>10234</v>
          </cell>
          <cell r="AS990">
            <v>1741</v>
          </cell>
        </row>
        <row r="991">
          <cell r="B991" t="str">
            <v>0973</v>
          </cell>
          <cell r="C991" t="str">
            <v>OLNEY ISD</v>
          </cell>
          <cell r="D991">
            <v>2793290</v>
          </cell>
          <cell r="E991">
            <v>2519624</v>
          </cell>
          <cell r="F991">
            <v>3873029</v>
          </cell>
          <cell r="G991">
            <v>1423106</v>
          </cell>
          <cell r="I991">
            <v>10585</v>
          </cell>
          <cell r="J991">
            <v>781711</v>
          </cell>
          <cell r="K991">
            <v>151481</v>
          </cell>
          <cell r="L991">
            <v>274149</v>
          </cell>
          <cell r="M991">
            <v>1217926</v>
          </cell>
          <cell r="O991">
            <v>87485</v>
          </cell>
          <cell r="P991">
            <v>323040</v>
          </cell>
          <cell r="Q991">
            <v>126181</v>
          </cell>
          <cell r="R991">
            <v>174382</v>
          </cell>
          <cell r="S991">
            <v>711088</v>
          </cell>
          <cell r="U991">
            <v>446672</v>
          </cell>
          <cell r="V991">
            <v>70403</v>
          </cell>
          <cell r="W991">
            <v>517075</v>
          </cell>
          <cell r="AB991">
            <v>5.0747949000000003E-5</v>
          </cell>
          <cell r="AC991">
            <v>4.8470044999999998E-5</v>
          </cell>
          <cell r="AD991">
            <v>-86262</v>
          </cell>
          <cell r="AF991">
            <v>169651</v>
          </cell>
          <cell r="AG991">
            <v>169629</v>
          </cell>
          <cell r="AH991">
            <v>22</v>
          </cell>
          <cell r="AI991">
            <v>0</v>
          </cell>
          <cell r="AK991">
            <v>274149</v>
          </cell>
          <cell r="AL991">
            <v>-174382</v>
          </cell>
          <cell r="AM991">
            <v>70403</v>
          </cell>
          <cell r="AN991">
            <v>70408</v>
          </cell>
          <cell r="AO991">
            <v>62734</v>
          </cell>
          <cell r="AP991">
            <v>-11922</v>
          </cell>
          <cell r="AQ991">
            <v>-15216</v>
          </cell>
          <cell r="AR991">
            <v>-1327</v>
          </cell>
          <cell r="AS991">
            <v>-4910</v>
          </cell>
        </row>
        <row r="992">
          <cell r="B992" t="str">
            <v>0974</v>
          </cell>
          <cell r="C992" t="str">
            <v>OLTON ISD</v>
          </cell>
          <cell r="D992">
            <v>2079074</v>
          </cell>
          <cell r="E992">
            <v>1874135</v>
          </cell>
          <cell r="F992">
            <v>2880818</v>
          </cell>
          <cell r="G992">
            <v>1058528</v>
          </cell>
          <cell r="I992">
            <v>7873</v>
          </cell>
          <cell r="J992">
            <v>581449</v>
          </cell>
          <cell r="K992">
            <v>112674</v>
          </cell>
          <cell r="L992">
            <v>183650</v>
          </cell>
          <cell r="M992">
            <v>885646</v>
          </cell>
          <cell r="O992">
            <v>65073</v>
          </cell>
          <cell r="P992">
            <v>240282</v>
          </cell>
          <cell r="Q992">
            <v>93855</v>
          </cell>
          <cell r="R992">
            <v>112223</v>
          </cell>
          <cell r="S992">
            <v>511433</v>
          </cell>
          <cell r="U992">
            <v>332242</v>
          </cell>
          <cell r="V992">
            <v>48879</v>
          </cell>
          <cell r="W992">
            <v>381121</v>
          </cell>
          <cell r="AB992">
            <v>3.7772204000000002E-5</v>
          </cell>
          <cell r="AC992">
            <v>3.6052759000000003E-5</v>
          </cell>
          <cell r="AD992">
            <v>-65114</v>
          </cell>
          <cell r="AF992">
            <v>126189</v>
          </cell>
          <cell r="AG992">
            <v>126173</v>
          </cell>
          <cell r="AH992">
            <v>16</v>
          </cell>
          <cell r="AI992">
            <v>-1</v>
          </cell>
          <cell r="AK992">
            <v>183650</v>
          </cell>
          <cell r="AL992">
            <v>-112223</v>
          </cell>
          <cell r="AM992">
            <v>48879</v>
          </cell>
          <cell r="AN992">
            <v>48882</v>
          </cell>
          <cell r="AO992">
            <v>42953</v>
          </cell>
          <cell r="AP992">
            <v>-11306</v>
          </cell>
          <cell r="AQ992">
            <v>-4586</v>
          </cell>
          <cell r="AR992">
            <v>-809</v>
          </cell>
          <cell r="AS992">
            <v>-3707</v>
          </cell>
        </row>
        <row r="993">
          <cell r="B993" t="str">
            <v>0977</v>
          </cell>
          <cell r="C993" t="str">
            <v>ONALASKA ISD</v>
          </cell>
          <cell r="D993">
            <v>4142789</v>
          </cell>
          <cell r="E993">
            <v>3488690</v>
          </cell>
          <cell r="F993">
            <v>5362624</v>
          </cell>
          <cell r="G993">
            <v>1970442</v>
          </cell>
          <cell r="I993">
            <v>14656</v>
          </cell>
          <cell r="J993">
            <v>1082363</v>
          </cell>
          <cell r="K993">
            <v>209741</v>
          </cell>
          <cell r="L993">
            <v>456194</v>
          </cell>
          <cell r="M993">
            <v>1762954</v>
          </cell>
          <cell r="O993">
            <v>121133</v>
          </cell>
          <cell r="P993">
            <v>447284</v>
          </cell>
          <cell r="Q993">
            <v>174711</v>
          </cell>
          <cell r="R993">
            <v>260253</v>
          </cell>
          <cell r="S993">
            <v>1003381</v>
          </cell>
          <cell r="U993">
            <v>618466</v>
          </cell>
          <cell r="V993">
            <v>110254</v>
          </cell>
          <cell r="W993">
            <v>728720</v>
          </cell>
          <cell r="AB993">
            <v>7.5265373000000006E-5</v>
          </cell>
          <cell r="AC993">
            <v>6.7111974999999995E-5</v>
          </cell>
          <cell r="AD993">
            <v>-308761</v>
          </cell>
          <cell r="AF993">
            <v>234900</v>
          </cell>
          <cell r="AG993">
            <v>234870</v>
          </cell>
          <cell r="AH993">
            <v>30</v>
          </cell>
          <cell r="AI993">
            <v>1</v>
          </cell>
          <cell r="AK993">
            <v>456194</v>
          </cell>
          <cell r="AL993">
            <v>-260253</v>
          </cell>
          <cell r="AM993">
            <v>110254</v>
          </cell>
          <cell r="AN993">
            <v>110255</v>
          </cell>
          <cell r="AO993">
            <v>104420</v>
          </cell>
          <cell r="AP993">
            <v>38008</v>
          </cell>
          <cell r="AQ993">
            <v>-7112</v>
          </cell>
          <cell r="AR993">
            <v>-32050</v>
          </cell>
          <cell r="AS993">
            <v>-17580</v>
          </cell>
        </row>
        <row r="994">
          <cell r="B994" t="str">
            <v>0980</v>
          </cell>
          <cell r="C994" t="str">
            <v>ORANGE GROVE ISD</v>
          </cell>
          <cell r="D994">
            <v>5500097</v>
          </cell>
          <cell r="E994">
            <v>4839477</v>
          </cell>
          <cell r="F994">
            <v>7438980</v>
          </cell>
          <cell r="G994">
            <v>2733379</v>
          </cell>
          <cell r="I994">
            <v>20330</v>
          </cell>
          <cell r="J994">
            <v>1501444</v>
          </cell>
          <cell r="K994">
            <v>290951</v>
          </cell>
          <cell r="L994">
            <v>970207</v>
          </cell>
          <cell r="M994">
            <v>2782932</v>
          </cell>
          <cell r="O994">
            <v>168034</v>
          </cell>
          <cell r="P994">
            <v>620467</v>
          </cell>
          <cell r="Q994">
            <v>242357</v>
          </cell>
          <cell r="R994">
            <v>704743</v>
          </cell>
          <cell r="S994">
            <v>1735601</v>
          </cell>
          <cell r="U994">
            <v>857930</v>
          </cell>
          <cell r="V994">
            <v>192604</v>
          </cell>
          <cell r="W994">
            <v>1050534</v>
          </cell>
          <cell r="AB994">
            <v>9.9924689999999995E-5</v>
          </cell>
          <cell r="AC994">
            <v>9.3097079999999999E-5</v>
          </cell>
          <cell r="AD994">
            <v>-258555</v>
          </cell>
          <cell r="AF994">
            <v>325851</v>
          </cell>
          <cell r="AG994">
            <v>325809</v>
          </cell>
          <cell r="AH994">
            <v>42</v>
          </cell>
          <cell r="AI994">
            <v>-2</v>
          </cell>
          <cell r="AK994">
            <v>970207</v>
          </cell>
          <cell r="AL994">
            <v>-704743</v>
          </cell>
          <cell r="AM994">
            <v>192604</v>
          </cell>
          <cell r="AN994">
            <v>192610</v>
          </cell>
          <cell r="AO994">
            <v>179249</v>
          </cell>
          <cell r="AP994">
            <v>13413</v>
          </cell>
          <cell r="AQ994">
            <v>-93548</v>
          </cell>
          <cell r="AR994">
            <v>-11537</v>
          </cell>
          <cell r="AS994">
            <v>-14723</v>
          </cell>
        </row>
        <row r="995">
          <cell r="B995" t="str">
            <v>0979</v>
          </cell>
          <cell r="C995" t="str">
            <v>ORANGEFIELD ISD</v>
          </cell>
          <cell r="D995">
            <v>4398349</v>
          </cell>
          <cell r="E995">
            <v>4216429</v>
          </cell>
          <cell r="F995">
            <v>6481264</v>
          </cell>
          <cell r="G995">
            <v>2381476</v>
          </cell>
          <cell r="I995">
            <v>17713</v>
          </cell>
          <cell r="J995">
            <v>1308143</v>
          </cell>
          <cell r="K995">
            <v>253493</v>
          </cell>
          <cell r="L995">
            <v>434700</v>
          </cell>
          <cell r="M995">
            <v>2014049</v>
          </cell>
          <cell r="O995">
            <v>146401</v>
          </cell>
          <cell r="P995">
            <v>540587</v>
          </cell>
          <cell r="Q995">
            <v>211155</v>
          </cell>
          <cell r="R995">
            <v>45</v>
          </cell>
          <cell r="S995">
            <v>898188</v>
          </cell>
          <cell r="U995">
            <v>747477</v>
          </cell>
          <cell r="V995">
            <v>188390</v>
          </cell>
          <cell r="W995">
            <v>935867</v>
          </cell>
          <cell r="AB995">
            <v>7.9908345999999994E-5</v>
          </cell>
          <cell r="AC995">
            <v>8.1111492999999998E-5</v>
          </cell>
          <cell r="AD995">
            <v>45562</v>
          </cell>
          <cell r="AF995">
            <v>283900</v>
          </cell>
          <cell r="AG995">
            <v>283864</v>
          </cell>
          <cell r="AH995">
            <v>36</v>
          </cell>
          <cell r="AI995">
            <v>1</v>
          </cell>
          <cell r="AK995">
            <v>434700</v>
          </cell>
          <cell r="AL995">
            <v>-45</v>
          </cell>
          <cell r="AM995">
            <v>188390</v>
          </cell>
          <cell r="AN995">
            <v>188392</v>
          </cell>
          <cell r="AO995">
            <v>173966</v>
          </cell>
          <cell r="AP995">
            <v>37458</v>
          </cell>
          <cell r="AQ995">
            <v>24973</v>
          </cell>
          <cell r="AR995">
            <v>7269</v>
          </cell>
          <cell r="AS995">
            <v>2597</v>
          </cell>
        </row>
        <row r="996">
          <cell r="B996" t="str">
            <v>0981</v>
          </cell>
          <cell r="C996" t="str">
            <v>ORE CITY ISD</v>
          </cell>
          <cell r="D996">
            <v>2490689</v>
          </cell>
          <cell r="E996">
            <v>2577636</v>
          </cell>
          <cell r="F996">
            <v>3962200</v>
          </cell>
          <cell r="G996">
            <v>1455871</v>
          </cell>
          <cell r="I996">
            <v>10828</v>
          </cell>
          <cell r="J996">
            <v>799709</v>
          </cell>
          <cell r="K996">
            <v>154968</v>
          </cell>
          <cell r="L996">
            <v>315464</v>
          </cell>
          <cell r="M996">
            <v>1280969</v>
          </cell>
          <cell r="O996">
            <v>89500</v>
          </cell>
          <cell r="P996">
            <v>330478</v>
          </cell>
          <cell r="Q996">
            <v>129086</v>
          </cell>
          <cell r="R996">
            <v>95397</v>
          </cell>
          <cell r="S996">
            <v>644461</v>
          </cell>
          <cell r="U996">
            <v>456956</v>
          </cell>
          <cell r="V996">
            <v>79863</v>
          </cell>
          <cell r="W996">
            <v>536819</v>
          </cell>
          <cell r="AB996">
            <v>4.5250356000000003E-5</v>
          </cell>
          <cell r="AC996">
            <v>4.9586007000000002E-5</v>
          </cell>
          <cell r="AD996">
            <v>164187</v>
          </cell>
          <cell r="AF996">
            <v>173557</v>
          </cell>
          <cell r="AG996">
            <v>173535</v>
          </cell>
          <cell r="AH996">
            <v>22</v>
          </cell>
          <cell r="AI996">
            <v>3</v>
          </cell>
          <cell r="AK996">
            <v>315464</v>
          </cell>
          <cell r="AL996">
            <v>-95397</v>
          </cell>
          <cell r="AM996">
            <v>79863</v>
          </cell>
          <cell r="AN996">
            <v>79867</v>
          </cell>
          <cell r="AO996">
            <v>74257</v>
          </cell>
          <cell r="AP996">
            <v>17776</v>
          </cell>
          <cell r="AQ996">
            <v>10528</v>
          </cell>
          <cell r="AR996">
            <v>28287</v>
          </cell>
          <cell r="AS996">
            <v>9352</v>
          </cell>
        </row>
        <row r="997">
          <cell r="B997" t="str">
            <v>0982</v>
          </cell>
          <cell r="C997" t="str">
            <v>OVERTON ISD</v>
          </cell>
          <cell r="D997">
            <v>1322572</v>
          </cell>
          <cell r="E997">
            <v>1409704</v>
          </cell>
          <cell r="F997">
            <v>2166920</v>
          </cell>
          <cell r="G997">
            <v>796213</v>
          </cell>
          <cell r="I997">
            <v>5922</v>
          </cell>
          <cell r="J997">
            <v>437359</v>
          </cell>
          <cell r="K997">
            <v>84752</v>
          </cell>
          <cell r="L997">
            <v>290273</v>
          </cell>
          <cell r="M997">
            <v>818306</v>
          </cell>
          <cell r="O997">
            <v>48947</v>
          </cell>
          <cell r="P997">
            <v>180738</v>
          </cell>
          <cell r="Q997">
            <v>70597</v>
          </cell>
          <cell r="R997">
            <v>23802</v>
          </cell>
          <cell r="S997">
            <v>324084</v>
          </cell>
          <cell r="U997">
            <v>249909</v>
          </cell>
          <cell r="V997">
            <v>79707</v>
          </cell>
          <cell r="W997">
            <v>329616</v>
          </cell>
          <cell r="AB997">
            <v>2.4028222000000002E-5</v>
          </cell>
          <cell r="AC997">
            <v>2.7118495000000001E-5</v>
          </cell>
          <cell r="AD997">
            <v>117025</v>
          </cell>
          <cell r="AF997">
            <v>94918</v>
          </cell>
          <cell r="AG997">
            <v>94906</v>
          </cell>
          <cell r="AH997">
            <v>12</v>
          </cell>
          <cell r="AI997">
            <v>0</v>
          </cell>
          <cell r="AK997">
            <v>290273</v>
          </cell>
          <cell r="AL997">
            <v>-23802</v>
          </cell>
          <cell r="AM997">
            <v>79707</v>
          </cell>
          <cell r="AN997">
            <v>79661</v>
          </cell>
          <cell r="AO997">
            <v>74966</v>
          </cell>
          <cell r="AP997">
            <v>37278</v>
          </cell>
          <cell r="AQ997">
            <v>35307</v>
          </cell>
          <cell r="AR997">
            <v>32592</v>
          </cell>
          <cell r="AS997">
            <v>6667</v>
          </cell>
        </row>
        <row r="998">
          <cell r="B998" t="str">
            <v>0983</v>
          </cell>
          <cell r="C998" t="str">
            <v>PADUCAH ISD</v>
          </cell>
          <cell r="D998">
            <v>583781</v>
          </cell>
          <cell r="E998">
            <v>553096</v>
          </cell>
          <cell r="F998">
            <v>850189</v>
          </cell>
          <cell r="G998">
            <v>312394</v>
          </cell>
          <cell r="I998">
            <v>2323</v>
          </cell>
          <cell r="J998">
            <v>171598</v>
          </cell>
          <cell r="K998">
            <v>33252</v>
          </cell>
          <cell r="L998">
            <v>50370</v>
          </cell>
          <cell r="M998">
            <v>257543</v>
          </cell>
          <cell r="O998">
            <v>19204</v>
          </cell>
          <cell r="P998">
            <v>70912</v>
          </cell>
          <cell r="Q998">
            <v>27699</v>
          </cell>
          <cell r="R998">
            <v>32273</v>
          </cell>
          <cell r="S998">
            <v>150088</v>
          </cell>
          <cell r="U998">
            <v>98051</v>
          </cell>
          <cell r="V998">
            <v>15672</v>
          </cell>
          <cell r="W998">
            <v>113723</v>
          </cell>
          <cell r="AB998">
            <v>1.0606021000000001E-5</v>
          </cell>
          <cell r="AC998">
            <v>1.0639919E-5</v>
          </cell>
          <cell r="AD998">
            <v>1284</v>
          </cell>
          <cell r="AF998">
            <v>37241</v>
          </cell>
          <cell r="AG998">
            <v>37236</v>
          </cell>
          <cell r="AH998">
            <v>5</v>
          </cell>
          <cell r="AI998">
            <v>-1</v>
          </cell>
          <cell r="AK998">
            <v>50370</v>
          </cell>
          <cell r="AL998">
            <v>-32273</v>
          </cell>
          <cell r="AM998">
            <v>15672</v>
          </cell>
          <cell r="AN998">
            <v>15672</v>
          </cell>
          <cell r="AO998">
            <v>13370</v>
          </cell>
          <cell r="AP998">
            <v>-6752</v>
          </cell>
          <cell r="AQ998">
            <v>-2312</v>
          </cell>
          <cell r="AR998">
            <v>-1957</v>
          </cell>
          <cell r="AS998">
            <v>76</v>
          </cell>
        </row>
        <row r="999">
          <cell r="B999" t="str">
            <v>1940</v>
          </cell>
          <cell r="C999" t="str">
            <v>PAINT CREEK ISD</v>
          </cell>
          <cell r="D999">
            <v>456875</v>
          </cell>
          <cell r="E999">
            <v>443846</v>
          </cell>
          <cell r="F999">
            <v>682256</v>
          </cell>
          <cell r="G999">
            <v>250688</v>
          </cell>
          <cell r="I999">
            <v>1865</v>
          </cell>
          <cell r="J999">
            <v>137703</v>
          </cell>
          <cell r="K999">
            <v>26684</v>
          </cell>
          <cell r="L999">
            <v>81402</v>
          </cell>
          <cell r="M999">
            <v>247654</v>
          </cell>
          <cell r="O999">
            <v>15411</v>
          </cell>
          <cell r="P999">
            <v>56905</v>
          </cell>
          <cell r="Q999">
            <v>22227</v>
          </cell>
          <cell r="R999">
            <v>5340</v>
          </cell>
          <cell r="S999">
            <v>99883</v>
          </cell>
          <cell r="U999">
            <v>78684</v>
          </cell>
          <cell r="V999">
            <v>29236</v>
          </cell>
          <cell r="W999">
            <v>107920</v>
          </cell>
          <cell r="AB999">
            <v>8.3004159999999998E-6</v>
          </cell>
          <cell r="AC999">
            <v>8.5382769999999996E-6</v>
          </cell>
          <cell r="AD999">
            <v>9008</v>
          </cell>
          <cell r="AF999">
            <v>29885</v>
          </cell>
          <cell r="AG999">
            <v>29881</v>
          </cell>
          <cell r="AH999">
            <v>4</v>
          </cell>
          <cell r="AI999">
            <v>-3</v>
          </cell>
          <cell r="AK999">
            <v>81402</v>
          </cell>
          <cell r="AL999">
            <v>-5340</v>
          </cell>
          <cell r="AM999">
            <v>29236</v>
          </cell>
          <cell r="AN999">
            <v>29238</v>
          </cell>
          <cell r="AO999">
            <v>27442</v>
          </cell>
          <cell r="AP999">
            <v>10541</v>
          </cell>
          <cell r="AQ999">
            <v>7659</v>
          </cell>
          <cell r="AR999">
            <v>669</v>
          </cell>
          <cell r="AS999">
            <v>513</v>
          </cell>
        </row>
        <row r="1000">
          <cell r="B1000" t="str">
            <v>1845</v>
          </cell>
          <cell r="C1000" t="str">
            <v>PAINT ROCK ISD</v>
          </cell>
          <cell r="D1000">
            <v>885059</v>
          </cell>
          <cell r="E1000">
            <v>834701</v>
          </cell>
          <cell r="F1000">
            <v>1283057</v>
          </cell>
          <cell r="G1000">
            <v>471447</v>
          </cell>
          <cell r="I1000">
            <v>3506</v>
          </cell>
          <cell r="J1000">
            <v>258965</v>
          </cell>
          <cell r="K1000">
            <v>50183</v>
          </cell>
          <cell r="L1000">
            <v>148796</v>
          </cell>
          <cell r="M1000">
            <v>461450</v>
          </cell>
          <cell r="O1000">
            <v>28982</v>
          </cell>
          <cell r="P1000">
            <v>107017</v>
          </cell>
          <cell r="Q1000">
            <v>41801</v>
          </cell>
          <cell r="R1000">
            <v>86635</v>
          </cell>
          <cell r="S1000">
            <v>264435</v>
          </cell>
          <cell r="U1000">
            <v>147974</v>
          </cell>
          <cell r="V1000">
            <v>39702</v>
          </cell>
          <cell r="W1000">
            <v>187676</v>
          </cell>
          <cell r="AB1000">
            <v>1.6079569E-5</v>
          </cell>
          <cell r="AC1000">
            <v>1.6057160999999999E-5</v>
          </cell>
          <cell r="AD1000">
            <v>-849</v>
          </cell>
          <cell r="AF1000">
            <v>56202</v>
          </cell>
          <cell r="AG1000">
            <v>56195</v>
          </cell>
          <cell r="AH1000">
            <v>7</v>
          </cell>
          <cell r="AI1000">
            <v>0</v>
          </cell>
          <cell r="AK1000">
            <v>148796</v>
          </cell>
          <cell r="AL1000">
            <v>-86635</v>
          </cell>
          <cell r="AM1000">
            <v>39702</v>
          </cell>
          <cell r="AN1000">
            <v>39705</v>
          </cell>
          <cell r="AO1000">
            <v>36637</v>
          </cell>
          <cell r="AP1000">
            <v>5390</v>
          </cell>
          <cell r="AQ1000">
            <v>-7294</v>
          </cell>
          <cell r="AR1000">
            <v>-12227</v>
          </cell>
          <cell r="AS1000">
            <v>-50</v>
          </cell>
        </row>
        <row r="1001">
          <cell r="B1001" t="str">
            <v>0986</v>
          </cell>
          <cell r="C1001" t="str">
            <v>PALACIOS ISD</v>
          </cell>
          <cell r="D1001">
            <v>5175455</v>
          </cell>
          <cell r="E1001">
            <v>5024694</v>
          </cell>
          <cell r="F1001">
            <v>7723685</v>
          </cell>
          <cell r="G1001">
            <v>2837991</v>
          </cell>
          <cell r="I1001">
            <v>21108</v>
          </cell>
          <cell r="J1001">
            <v>1558907</v>
          </cell>
          <cell r="K1001">
            <v>302086</v>
          </cell>
          <cell r="L1001">
            <v>329542</v>
          </cell>
          <cell r="M1001">
            <v>2211643</v>
          </cell>
          <cell r="O1001">
            <v>174465</v>
          </cell>
          <cell r="P1001">
            <v>644214</v>
          </cell>
          <cell r="Q1001">
            <v>251632</v>
          </cell>
          <cell r="R1001">
            <v>192858</v>
          </cell>
          <cell r="S1001">
            <v>1263169</v>
          </cell>
          <cell r="U1001">
            <v>890765</v>
          </cell>
          <cell r="V1001">
            <v>90954</v>
          </cell>
          <cell r="W1001">
            <v>981719</v>
          </cell>
          <cell r="AB1001">
            <v>9.4026650999999998E-5</v>
          </cell>
          <cell r="AC1001">
            <v>9.6660100000000006E-5</v>
          </cell>
          <cell r="AD1001">
            <v>99726</v>
          </cell>
          <cell r="AF1001">
            <v>338322</v>
          </cell>
          <cell r="AG1001">
            <v>338279</v>
          </cell>
          <cell r="AH1001">
            <v>43</v>
          </cell>
          <cell r="AI1001">
            <v>0</v>
          </cell>
          <cell r="AK1001">
            <v>329542</v>
          </cell>
          <cell r="AL1001">
            <v>-192858</v>
          </cell>
          <cell r="AM1001">
            <v>90954</v>
          </cell>
          <cell r="AN1001">
            <v>90960</v>
          </cell>
          <cell r="AO1001">
            <v>78521</v>
          </cell>
          <cell r="AP1001">
            <v>-34928</v>
          </cell>
          <cell r="AQ1001">
            <v>-15877</v>
          </cell>
          <cell r="AR1001">
            <v>12325</v>
          </cell>
          <cell r="AS1001">
            <v>5683</v>
          </cell>
        </row>
        <row r="1002">
          <cell r="B1002" t="str">
            <v>0987</v>
          </cell>
          <cell r="C1002" t="str">
            <v>PALESTINE ISD</v>
          </cell>
          <cell r="D1002">
            <v>11457152</v>
          </cell>
          <cell r="E1002">
            <v>10293077</v>
          </cell>
          <cell r="F1002">
            <v>15821954</v>
          </cell>
          <cell r="G1002">
            <v>5813619</v>
          </cell>
          <cell r="I1002">
            <v>43240</v>
          </cell>
          <cell r="J1002">
            <v>3193418</v>
          </cell>
          <cell r="K1002">
            <v>618823</v>
          </cell>
          <cell r="L1002">
            <v>255515</v>
          </cell>
          <cell r="M1002">
            <v>4110996</v>
          </cell>
          <cell r="O1002">
            <v>357392</v>
          </cell>
          <cell r="P1002">
            <v>1319671</v>
          </cell>
          <cell r="Q1002">
            <v>515469</v>
          </cell>
          <cell r="R1002">
            <v>477037</v>
          </cell>
          <cell r="S1002">
            <v>2669569</v>
          </cell>
          <cell r="U1002">
            <v>1824730</v>
          </cell>
          <cell r="V1002">
            <v>29532</v>
          </cell>
          <cell r="W1002">
            <v>1854262</v>
          </cell>
          <cell r="AB1002">
            <v>2.08151279E-4</v>
          </cell>
          <cell r="AC1002">
            <v>1.9800803900000001E-4</v>
          </cell>
          <cell r="AD1002">
            <v>-384114</v>
          </cell>
          <cell r="AF1002">
            <v>693052</v>
          </cell>
          <cell r="AG1002">
            <v>692964</v>
          </cell>
          <cell r="AH1002">
            <v>88</v>
          </cell>
          <cell r="AI1002">
            <v>0</v>
          </cell>
          <cell r="AK1002">
            <v>255515</v>
          </cell>
          <cell r="AL1002">
            <v>-477037</v>
          </cell>
          <cell r="AM1002">
            <v>29532</v>
          </cell>
          <cell r="AN1002">
            <v>29546</v>
          </cell>
          <cell r="AO1002">
            <v>16715</v>
          </cell>
          <cell r="AP1002">
            <v>-98983</v>
          </cell>
          <cell r="AQ1002">
            <v>-78368</v>
          </cell>
          <cell r="AR1002">
            <v>-68566</v>
          </cell>
          <cell r="AS1002">
            <v>-21866</v>
          </cell>
        </row>
        <row r="1003">
          <cell r="B1003" t="str">
            <v>0989</v>
          </cell>
          <cell r="C1003" t="str">
            <v>PALMER ISD</v>
          </cell>
          <cell r="D1003">
            <v>3510840</v>
          </cell>
          <cell r="E1003">
            <v>3328974</v>
          </cell>
          <cell r="F1003">
            <v>5117116</v>
          </cell>
          <cell r="G1003">
            <v>1880233</v>
          </cell>
          <cell r="I1003">
            <v>13985</v>
          </cell>
          <cell r="J1003">
            <v>1032811</v>
          </cell>
          <cell r="K1003">
            <v>200139</v>
          </cell>
          <cell r="L1003">
            <v>287148</v>
          </cell>
          <cell r="M1003">
            <v>1534083</v>
          </cell>
          <cell r="O1003">
            <v>115587</v>
          </cell>
          <cell r="P1003">
            <v>426806</v>
          </cell>
          <cell r="Q1003">
            <v>166712</v>
          </cell>
          <cell r="R1003">
            <v>12932</v>
          </cell>
          <cell r="S1003">
            <v>722037</v>
          </cell>
          <cell r="U1003">
            <v>590152</v>
          </cell>
          <cell r="V1003">
            <v>120310</v>
          </cell>
          <cell r="W1003">
            <v>710462</v>
          </cell>
          <cell r="AB1003">
            <v>6.3784250000000002E-5</v>
          </cell>
          <cell r="AC1003">
            <v>6.4039509E-5</v>
          </cell>
          <cell r="AD1003">
            <v>9666</v>
          </cell>
          <cell r="AF1003">
            <v>224146</v>
          </cell>
          <cell r="AG1003">
            <v>224117</v>
          </cell>
          <cell r="AH1003">
            <v>29</v>
          </cell>
          <cell r="AI1003">
            <v>-1</v>
          </cell>
          <cell r="AK1003">
            <v>287148</v>
          </cell>
          <cell r="AL1003">
            <v>-12932</v>
          </cell>
          <cell r="AM1003">
            <v>120310</v>
          </cell>
          <cell r="AN1003">
            <v>120311</v>
          </cell>
          <cell r="AO1003">
            <v>110069</v>
          </cell>
          <cell r="AP1003">
            <v>15499</v>
          </cell>
          <cell r="AQ1003">
            <v>17886</v>
          </cell>
          <cell r="AR1003">
            <v>9901</v>
          </cell>
          <cell r="AS1003">
            <v>550</v>
          </cell>
        </row>
        <row r="1004">
          <cell r="B1004" t="str">
            <v>1947</v>
          </cell>
          <cell r="C1004" t="str">
            <v>PALO PINTO ISD</v>
          </cell>
          <cell r="D1004">
            <v>356798</v>
          </cell>
          <cell r="E1004">
            <v>316655</v>
          </cell>
          <cell r="F1004">
            <v>486745</v>
          </cell>
          <cell r="G1004">
            <v>178850</v>
          </cell>
          <cell r="I1004">
            <v>1330</v>
          </cell>
          <cell r="J1004">
            <v>98242</v>
          </cell>
          <cell r="K1004">
            <v>19037</v>
          </cell>
          <cell r="L1004">
            <v>38000</v>
          </cell>
          <cell r="M1004">
            <v>156609</v>
          </cell>
          <cell r="O1004">
            <v>10995</v>
          </cell>
          <cell r="P1004">
            <v>40598</v>
          </cell>
          <cell r="Q1004">
            <v>15858</v>
          </cell>
          <cell r="R1004">
            <v>31809</v>
          </cell>
          <cell r="S1004">
            <v>99260</v>
          </cell>
          <cell r="U1004">
            <v>56136</v>
          </cell>
          <cell r="V1004">
            <v>10257</v>
          </cell>
          <cell r="W1004">
            <v>66393</v>
          </cell>
          <cell r="AB1004">
            <v>6.4822320000000004E-6</v>
          </cell>
          <cell r="AC1004">
            <v>6.0915050000000004E-6</v>
          </cell>
          <cell r="AD1004">
            <v>-14796</v>
          </cell>
          <cell r="AF1004">
            <v>21321</v>
          </cell>
          <cell r="AG1004">
            <v>21318</v>
          </cell>
          <cell r="AH1004">
            <v>3</v>
          </cell>
          <cell r="AI1004">
            <v>0</v>
          </cell>
          <cell r="AK1004">
            <v>38000</v>
          </cell>
          <cell r="AL1004">
            <v>-31809</v>
          </cell>
          <cell r="AM1004">
            <v>10257</v>
          </cell>
          <cell r="AN1004">
            <v>10256</v>
          </cell>
          <cell r="AO1004">
            <v>9016</v>
          </cell>
          <cell r="AP1004">
            <v>-2802</v>
          </cell>
          <cell r="AQ1004">
            <v>-4391</v>
          </cell>
          <cell r="AR1004">
            <v>-5045</v>
          </cell>
          <cell r="AS1004">
            <v>-843</v>
          </cell>
        </row>
        <row r="1005">
          <cell r="B1005" t="str">
            <v>0990</v>
          </cell>
          <cell r="C1005" t="str">
            <v>PAMPA ISD</v>
          </cell>
          <cell r="D1005">
            <v>11026762</v>
          </cell>
          <cell r="E1005">
            <v>9894261</v>
          </cell>
          <cell r="F1005">
            <v>15208917</v>
          </cell>
          <cell r="G1005">
            <v>5588364</v>
          </cell>
          <cell r="I1005">
            <v>41565</v>
          </cell>
          <cell r="J1005">
            <v>3069686</v>
          </cell>
          <cell r="K1005">
            <v>594846</v>
          </cell>
          <cell r="L1005">
            <v>606164</v>
          </cell>
          <cell r="M1005">
            <v>4312261</v>
          </cell>
          <cell r="O1005">
            <v>343544</v>
          </cell>
          <cell r="P1005">
            <v>1268539</v>
          </cell>
          <cell r="Q1005">
            <v>495496</v>
          </cell>
          <cell r="R1005">
            <v>1012311</v>
          </cell>
          <cell r="S1005">
            <v>3119890</v>
          </cell>
          <cell r="U1005">
            <v>1754029</v>
          </cell>
          <cell r="V1005">
            <v>85175</v>
          </cell>
          <cell r="W1005">
            <v>1839204</v>
          </cell>
          <cell r="AB1005">
            <v>2.0033205199999999E-4</v>
          </cell>
          <cell r="AC1005">
            <v>1.90336017E-4</v>
          </cell>
          <cell r="AD1005">
            <v>-378540</v>
          </cell>
          <cell r="AF1005">
            <v>666199</v>
          </cell>
          <cell r="AG1005">
            <v>666114</v>
          </cell>
          <cell r="AH1005">
            <v>85</v>
          </cell>
          <cell r="AI1005">
            <v>-1</v>
          </cell>
          <cell r="AK1005">
            <v>606164</v>
          </cell>
          <cell r="AL1005">
            <v>-1012311</v>
          </cell>
          <cell r="AM1005">
            <v>85175</v>
          </cell>
          <cell r="AN1005">
            <v>85186</v>
          </cell>
          <cell r="AO1005">
            <v>54434</v>
          </cell>
          <cell r="AP1005">
            <v>-228836</v>
          </cell>
          <cell r="AQ1005">
            <v>-192107</v>
          </cell>
          <cell r="AR1005">
            <v>-103272</v>
          </cell>
          <cell r="AS1005">
            <v>-21552</v>
          </cell>
        </row>
        <row r="1006">
          <cell r="B1006" t="str">
            <v>0991</v>
          </cell>
          <cell r="C1006" t="str">
            <v>PANHANDLE ISD</v>
          </cell>
          <cell r="D1006">
            <v>1848610</v>
          </cell>
          <cell r="E1006">
            <v>1714775</v>
          </cell>
          <cell r="F1006">
            <v>2635859</v>
          </cell>
          <cell r="G1006">
            <v>968520</v>
          </cell>
          <cell r="I1006">
            <v>7204</v>
          </cell>
          <cell r="J1006">
            <v>532007</v>
          </cell>
          <cell r="K1006">
            <v>103093</v>
          </cell>
          <cell r="L1006">
            <v>166902</v>
          </cell>
          <cell r="M1006">
            <v>809206</v>
          </cell>
          <cell r="O1006">
            <v>59540</v>
          </cell>
          <cell r="P1006">
            <v>219851</v>
          </cell>
          <cell r="Q1006">
            <v>85874</v>
          </cell>
          <cell r="R1006">
            <v>45873</v>
          </cell>
          <cell r="S1006">
            <v>411138</v>
          </cell>
          <cell r="U1006">
            <v>303991</v>
          </cell>
          <cell r="V1006">
            <v>76512</v>
          </cell>
          <cell r="W1006">
            <v>380503</v>
          </cell>
          <cell r="AB1006">
            <v>3.3585187999999999E-5</v>
          </cell>
          <cell r="AC1006">
            <v>3.2987149999999998E-5</v>
          </cell>
          <cell r="AD1006">
            <v>-22647</v>
          </cell>
          <cell r="AF1006">
            <v>115459</v>
          </cell>
          <cell r="AG1006">
            <v>115444</v>
          </cell>
          <cell r="AH1006">
            <v>15</v>
          </cell>
          <cell r="AI1006">
            <v>-1</v>
          </cell>
          <cell r="AK1006">
            <v>166902</v>
          </cell>
          <cell r="AL1006">
            <v>-45873</v>
          </cell>
          <cell r="AM1006">
            <v>76512</v>
          </cell>
          <cell r="AN1006">
            <v>76512</v>
          </cell>
          <cell r="AO1006">
            <v>68465</v>
          </cell>
          <cell r="AP1006">
            <v>-7262</v>
          </cell>
          <cell r="AQ1006">
            <v>-9187</v>
          </cell>
          <cell r="AR1006">
            <v>-6208</v>
          </cell>
          <cell r="AS1006">
            <v>-1291</v>
          </cell>
        </row>
        <row r="1007">
          <cell r="B1007" t="str">
            <v>2011</v>
          </cell>
          <cell r="C1007" t="str">
            <v>PANTHER CREEK CONS ISD</v>
          </cell>
          <cell r="D1007">
            <v>657356</v>
          </cell>
          <cell r="E1007">
            <v>572656</v>
          </cell>
          <cell r="F1007">
            <v>880256</v>
          </cell>
          <cell r="G1007">
            <v>323441</v>
          </cell>
          <cell r="I1007">
            <v>2406</v>
          </cell>
          <cell r="J1007">
            <v>177666</v>
          </cell>
          <cell r="K1007">
            <v>34428</v>
          </cell>
          <cell r="L1007">
            <v>59430</v>
          </cell>
          <cell r="M1007">
            <v>273930</v>
          </cell>
          <cell r="O1007">
            <v>19884</v>
          </cell>
          <cell r="P1007">
            <v>73420</v>
          </cell>
          <cell r="Q1007">
            <v>28678</v>
          </cell>
          <cell r="R1007">
            <v>29577</v>
          </cell>
          <cell r="S1007">
            <v>151559</v>
          </cell>
          <cell r="U1007">
            <v>101519</v>
          </cell>
          <cell r="V1007">
            <v>14572</v>
          </cell>
          <cell r="W1007">
            <v>116091</v>
          </cell>
          <cell r="AB1007">
            <v>1.1942719E-5</v>
          </cell>
          <cell r="AC1007">
            <v>1.1016191999999999E-5</v>
          </cell>
          <cell r="AD1007">
            <v>-35087</v>
          </cell>
          <cell r="AF1007">
            <v>38558</v>
          </cell>
          <cell r="AG1007">
            <v>38553</v>
          </cell>
          <cell r="AH1007">
            <v>5</v>
          </cell>
          <cell r="AI1007">
            <v>0</v>
          </cell>
          <cell r="AK1007">
            <v>59430</v>
          </cell>
          <cell r="AL1007">
            <v>-29577</v>
          </cell>
          <cell r="AM1007">
            <v>14572</v>
          </cell>
          <cell r="AN1007">
            <v>14572</v>
          </cell>
          <cell r="AO1007">
            <v>13482</v>
          </cell>
          <cell r="AP1007">
            <v>3003</v>
          </cell>
          <cell r="AQ1007">
            <v>1856</v>
          </cell>
          <cell r="AR1007">
            <v>-1062</v>
          </cell>
          <cell r="AS1007">
            <v>-1998</v>
          </cell>
        </row>
        <row r="1008">
          <cell r="B1008" t="str">
            <v>0992</v>
          </cell>
          <cell r="C1008" t="str">
            <v>PARADISE ISD</v>
          </cell>
          <cell r="D1008">
            <v>3652255</v>
          </cell>
          <cell r="E1008">
            <v>3236744</v>
          </cell>
          <cell r="F1008">
            <v>4975346</v>
          </cell>
          <cell r="G1008">
            <v>1828141</v>
          </cell>
          <cell r="I1008">
            <v>13597</v>
          </cell>
          <cell r="J1008">
            <v>1004197</v>
          </cell>
          <cell r="K1008">
            <v>194594</v>
          </cell>
          <cell r="L1008">
            <v>440421</v>
          </cell>
          <cell r="M1008">
            <v>1652809</v>
          </cell>
          <cell r="O1008">
            <v>112385</v>
          </cell>
          <cell r="P1008">
            <v>414982</v>
          </cell>
          <cell r="Q1008">
            <v>162093</v>
          </cell>
          <cell r="R1008">
            <v>166234</v>
          </cell>
          <cell r="S1008">
            <v>855694</v>
          </cell>
          <cell r="U1008">
            <v>573801</v>
          </cell>
          <cell r="V1008">
            <v>131921</v>
          </cell>
          <cell r="W1008">
            <v>705722</v>
          </cell>
          <cell r="AB1008">
            <v>6.6353453999999995E-5</v>
          </cell>
          <cell r="AC1008">
            <v>6.2265284000000005E-5</v>
          </cell>
          <cell r="AD1008">
            <v>-154815</v>
          </cell>
          <cell r="AF1008">
            <v>217936</v>
          </cell>
          <cell r="AG1008">
            <v>217908</v>
          </cell>
          <cell r="AH1008">
            <v>28</v>
          </cell>
          <cell r="AI1008">
            <v>1</v>
          </cell>
          <cell r="AK1008">
            <v>440421</v>
          </cell>
          <cell r="AL1008">
            <v>-166234</v>
          </cell>
          <cell r="AM1008">
            <v>131921</v>
          </cell>
          <cell r="AN1008">
            <v>131921</v>
          </cell>
          <cell r="AO1008">
            <v>120580</v>
          </cell>
          <cell r="AP1008">
            <v>17691</v>
          </cell>
          <cell r="AQ1008">
            <v>20853</v>
          </cell>
          <cell r="AR1008">
            <v>-8046</v>
          </cell>
          <cell r="AS1008">
            <v>-8812</v>
          </cell>
        </row>
        <row r="1009">
          <cell r="B1009" t="str">
            <v>0993</v>
          </cell>
          <cell r="C1009" t="str">
            <v>PARIS ISD</v>
          </cell>
          <cell r="D1009">
            <v>10924610</v>
          </cell>
          <cell r="E1009">
            <v>10219382</v>
          </cell>
          <cell r="F1009">
            <v>15708675</v>
          </cell>
          <cell r="G1009">
            <v>5771995</v>
          </cell>
          <cell r="I1009">
            <v>42931</v>
          </cell>
          <cell r="J1009">
            <v>3170554</v>
          </cell>
          <cell r="K1009">
            <v>614392</v>
          </cell>
          <cell r="L1009">
            <v>913602</v>
          </cell>
          <cell r="M1009">
            <v>4741479</v>
          </cell>
          <cell r="O1009">
            <v>354833</v>
          </cell>
          <cell r="P1009">
            <v>1310223</v>
          </cell>
          <cell r="Q1009">
            <v>511778</v>
          </cell>
          <cell r="R1009">
            <v>131755</v>
          </cell>
          <cell r="S1009">
            <v>2308589</v>
          </cell>
          <cell r="U1009">
            <v>1811665</v>
          </cell>
          <cell r="V1009">
            <v>373934</v>
          </cell>
          <cell r="W1009">
            <v>2185599</v>
          </cell>
          <cell r="AB1009">
            <v>1.98476169E-4</v>
          </cell>
          <cell r="AC1009">
            <v>1.9659037299999999E-4</v>
          </cell>
          <cell r="AD1009">
            <v>-71413</v>
          </cell>
          <cell r="AF1009">
            <v>688090</v>
          </cell>
          <cell r="AG1009">
            <v>688002</v>
          </cell>
          <cell r="AH1009">
            <v>88</v>
          </cell>
          <cell r="AI1009">
            <v>-1</v>
          </cell>
          <cell r="AK1009">
            <v>913602</v>
          </cell>
          <cell r="AL1009">
            <v>-131755</v>
          </cell>
          <cell r="AM1009">
            <v>373934</v>
          </cell>
          <cell r="AN1009">
            <v>373940</v>
          </cell>
          <cell r="AO1009">
            <v>340866</v>
          </cell>
          <cell r="AP1009">
            <v>38022</v>
          </cell>
          <cell r="AQ1009">
            <v>41636</v>
          </cell>
          <cell r="AR1009">
            <v>-8557</v>
          </cell>
          <cell r="AS1009">
            <v>-4060</v>
          </cell>
        </row>
        <row r="1010">
          <cell r="B1010" t="str">
            <v>0994</v>
          </cell>
          <cell r="C1010" t="str">
            <v>PASADENA ISD</v>
          </cell>
          <cell r="D1010">
            <v>215224797</v>
          </cell>
          <cell r="E1010">
            <v>209167194</v>
          </cell>
          <cell r="F1010">
            <v>321520363</v>
          </cell>
          <cell r="G1010">
            <v>118139441</v>
          </cell>
          <cell r="I1010">
            <v>878689</v>
          </cell>
          <cell r="J1010">
            <v>64893936</v>
          </cell>
          <cell r="K1010">
            <v>12575196</v>
          </cell>
          <cell r="L1010">
            <v>15371509</v>
          </cell>
          <cell r="M1010">
            <v>93719330</v>
          </cell>
          <cell r="O1010">
            <v>7262617</v>
          </cell>
          <cell r="P1010">
            <v>26817245</v>
          </cell>
          <cell r="Q1010">
            <v>10474916</v>
          </cell>
          <cell r="R1010">
            <v>3078</v>
          </cell>
          <cell r="S1010">
            <v>44557856</v>
          </cell>
          <cell r="U1010">
            <v>37080611</v>
          </cell>
          <cell r="V1010">
            <v>5858200</v>
          </cell>
          <cell r="W1010">
            <v>42938811</v>
          </cell>
          <cell r="AB1010">
            <v>3.9101618399999998E-3</v>
          </cell>
          <cell r="AC1010">
            <v>4.023751727E-3</v>
          </cell>
          <cell r="AD1010">
            <v>4301533</v>
          </cell>
          <cell r="AF1010">
            <v>14083616</v>
          </cell>
          <cell r="AG1010">
            <v>14081821</v>
          </cell>
          <cell r="AH1010">
            <v>1795</v>
          </cell>
          <cell r="AI1010">
            <v>0</v>
          </cell>
          <cell r="AK1010">
            <v>15371509</v>
          </cell>
          <cell r="AL1010">
            <v>-3078</v>
          </cell>
          <cell r="AM1010">
            <v>5858200</v>
          </cell>
          <cell r="AN1010">
            <v>5858396</v>
          </cell>
          <cell r="AO1010">
            <v>5476376</v>
          </cell>
          <cell r="AP1010">
            <v>1801179</v>
          </cell>
          <cell r="AQ1010">
            <v>1288343</v>
          </cell>
          <cell r="AR1010">
            <v>699083</v>
          </cell>
          <cell r="AS1010">
            <v>245054</v>
          </cell>
        </row>
        <row r="1011">
          <cell r="B1011" t="str">
            <v>1647</v>
          </cell>
          <cell r="C1011" t="str">
            <v>PATTON SPRINGS ISD</v>
          </cell>
          <cell r="D1011">
            <v>369330</v>
          </cell>
          <cell r="E1011">
            <v>349181</v>
          </cell>
          <cell r="F1011">
            <v>536742</v>
          </cell>
          <cell r="G1011">
            <v>197220</v>
          </cell>
          <cell r="I1011">
            <v>1467</v>
          </cell>
          <cell r="J1011">
            <v>108333</v>
          </cell>
          <cell r="K1011">
            <v>20993</v>
          </cell>
          <cell r="L1011">
            <v>53342</v>
          </cell>
          <cell r="M1011">
            <v>184135</v>
          </cell>
          <cell r="O1011">
            <v>12124</v>
          </cell>
          <cell r="P1011">
            <v>44768</v>
          </cell>
          <cell r="Q1011">
            <v>17487</v>
          </cell>
          <cell r="R1011">
            <v>40321</v>
          </cell>
          <cell r="S1011">
            <v>114700</v>
          </cell>
          <cell r="U1011">
            <v>61902</v>
          </cell>
          <cell r="V1011">
            <v>11800</v>
          </cell>
          <cell r="W1011">
            <v>73702</v>
          </cell>
          <cell r="AB1011">
            <v>6.7099129999999996E-6</v>
          </cell>
          <cell r="AC1011">
            <v>6.717197E-6</v>
          </cell>
          <cell r="AD1011">
            <v>276</v>
          </cell>
          <cell r="AF1011">
            <v>23511</v>
          </cell>
          <cell r="AG1011">
            <v>23508</v>
          </cell>
          <cell r="AH1011">
            <v>3</v>
          </cell>
          <cell r="AI1011">
            <v>-1</v>
          </cell>
          <cell r="AK1011">
            <v>53342</v>
          </cell>
          <cell r="AL1011">
            <v>-40321</v>
          </cell>
          <cell r="AM1011">
            <v>11800</v>
          </cell>
          <cell r="AN1011">
            <v>11803</v>
          </cell>
          <cell r="AO1011">
            <v>10099</v>
          </cell>
          <cell r="AP1011">
            <v>-6160</v>
          </cell>
          <cell r="AQ1011">
            <v>-4849</v>
          </cell>
          <cell r="AR1011">
            <v>2114</v>
          </cell>
          <cell r="AS1011">
            <v>14</v>
          </cell>
        </row>
        <row r="1012">
          <cell r="B1012" t="str">
            <v>0995</v>
          </cell>
          <cell r="C1012" t="str">
            <v>PAWNEE ISD</v>
          </cell>
          <cell r="D1012">
            <v>781828</v>
          </cell>
          <cell r="E1012">
            <v>1179605</v>
          </cell>
          <cell r="F1012">
            <v>1813224</v>
          </cell>
          <cell r="G1012">
            <v>666251</v>
          </cell>
          <cell r="I1012">
            <v>4955</v>
          </cell>
          <cell r="J1012">
            <v>365971</v>
          </cell>
          <cell r="K1012">
            <v>70918</v>
          </cell>
          <cell r="L1012">
            <v>405149</v>
          </cell>
          <cell r="M1012">
            <v>846993</v>
          </cell>
          <cell r="O1012">
            <v>40958</v>
          </cell>
          <cell r="P1012">
            <v>151237</v>
          </cell>
          <cell r="Q1012">
            <v>59074</v>
          </cell>
          <cell r="R1012">
            <v>42902</v>
          </cell>
          <cell r="S1012">
            <v>294171</v>
          </cell>
          <cell r="U1012">
            <v>209117</v>
          </cell>
          <cell r="V1012">
            <v>88515</v>
          </cell>
          <cell r="W1012">
            <v>297632</v>
          </cell>
          <cell r="AB1012">
            <v>1.4204094E-5</v>
          </cell>
          <cell r="AC1012">
            <v>2.2692076E-5</v>
          </cell>
          <cell r="AD1012">
            <v>321431</v>
          </cell>
          <cell r="AF1012">
            <v>79425</v>
          </cell>
          <cell r="AG1012">
            <v>79415</v>
          </cell>
          <cell r="AH1012">
            <v>10</v>
          </cell>
          <cell r="AI1012">
            <v>2</v>
          </cell>
          <cell r="AK1012">
            <v>405149</v>
          </cell>
          <cell r="AL1012">
            <v>-42902</v>
          </cell>
          <cell r="AM1012">
            <v>88515</v>
          </cell>
          <cell r="AN1012">
            <v>88516</v>
          </cell>
          <cell r="AO1012">
            <v>85782</v>
          </cell>
          <cell r="AP1012">
            <v>58107</v>
          </cell>
          <cell r="AQ1012">
            <v>53470</v>
          </cell>
          <cell r="AR1012">
            <v>58067</v>
          </cell>
          <cell r="AS1012">
            <v>18305</v>
          </cell>
        </row>
        <row r="1013">
          <cell r="B1013" t="str">
            <v>1427</v>
          </cell>
          <cell r="C1013" t="str">
            <v>PEARLAND ISD</v>
          </cell>
          <cell r="D1013">
            <v>62357231</v>
          </cell>
          <cell r="E1013">
            <v>57992918</v>
          </cell>
          <cell r="F1013">
            <v>89143540</v>
          </cell>
          <cell r="G1013">
            <v>32754902</v>
          </cell>
          <cell r="I1013">
            <v>243622</v>
          </cell>
          <cell r="J1013">
            <v>17992251</v>
          </cell>
          <cell r="K1013">
            <v>3486552</v>
          </cell>
          <cell r="L1013">
            <v>5155587</v>
          </cell>
          <cell r="M1013">
            <v>26878012</v>
          </cell>
          <cell r="O1013">
            <v>2013606</v>
          </cell>
          <cell r="P1013">
            <v>7435250</v>
          </cell>
          <cell r="Q1013">
            <v>2904236</v>
          </cell>
          <cell r="R1013">
            <v>583062</v>
          </cell>
          <cell r="S1013">
            <v>12936154</v>
          </cell>
          <cell r="U1013">
            <v>10280832</v>
          </cell>
          <cell r="V1013">
            <v>2290881</v>
          </cell>
          <cell r="W1013">
            <v>12571713</v>
          </cell>
          <cell r="AB1013">
            <v>1.1328939190000001E-3</v>
          </cell>
          <cell r="AC1013">
            <v>1.1156104409999999E-3</v>
          </cell>
          <cell r="AD1013">
            <v>-654508</v>
          </cell>
          <cell r="AF1013">
            <v>3904771</v>
          </cell>
          <cell r="AG1013">
            <v>3904273</v>
          </cell>
          <cell r="AH1013">
            <v>498</v>
          </cell>
          <cell r="AI1013">
            <v>0</v>
          </cell>
          <cell r="AK1013">
            <v>5155587</v>
          </cell>
          <cell r="AL1013">
            <v>-583062</v>
          </cell>
          <cell r="AM1013">
            <v>2290881</v>
          </cell>
          <cell r="AN1013">
            <v>2290921</v>
          </cell>
          <cell r="AO1013">
            <v>2120399</v>
          </cell>
          <cell r="AP1013">
            <v>390694</v>
          </cell>
          <cell r="AQ1013">
            <v>-85068</v>
          </cell>
          <cell r="AR1013">
            <v>-107181</v>
          </cell>
          <cell r="AS1013">
            <v>-37240</v>
          </cell>
        </row>
        <row r="1014">
          <cell r="B1014" t="str">
            <v>0996</v>
          </cell>
          <cell r="C1014" t="str">
            <v>PEARSALL ISD</v>
          </cell>
          <cell r="D1014">
            <v>7380879</v>
          </cell>
          <cell r="E1014">
            <v>6953172</v>
          </cell>
          <cell r="F1014">
            <v>10688036</v>
          </cell>
          <cell r="G1014">
            <v>3927212</v>
          </cell>
          <cell r="I1014">
            <v>29210</v>
          </cell>
          <cell r="J1014">
            <v>2157215</v>
          </cell>
          <cell r="K1014">
            <v>418027</v>
          </cell>
          <cell r="L1014">
            <v>333622</v>
          </cell>
          <cell r="M1014">
            <v>2938074</v>
          </cell>
          <cell r="O1014">
            <v>241425</v>
          </cell>
          <cell r="P1014">
            <v>891463</v>
          </cell>
          <cell r="Q1014">
            <v>348209</v>
          </cell>
          <cell r="R1014">
            <v>394271</v>
          </cell>
          <cell r="S1014">
            <v>1875368</v>
          </cell>
          <cell r="U1014">
            <v>1232640</v>
          </cell>
          <cell r="V1014">
            <v>81138</v>
          </cell>
          <cell r="W1014">
            <v>1313778</v>
          </cell>
          <cell r="AB1014">
            <v>1.3409436799999999E-4</v>
          </cell>
          <cell r="AC1014">
            <v>1.3375825099999999E-4</v>
          </cell>
          <cell r="AD1014">
            <v>-12728</v>
          </cell>
          <cell r="AF1014">
            <v>468170</v>
          </cell>
          <cell r="AG1014">
            <v>468110</v>
          </cell>
          <cell r="AH1014">
            <v>60</v>
          </cell>
          <cell r="AI1014">
            <v>-1</v>
          </cell>
          <cell r="AK1014">
            <v>333622</v>
          </cell>
          <cell r="AL1014">
            <v>-394271</v>
          </cell>
          <cell r="AM1014">
            <v>81138</v>
          </cell>
          <cell r="AN1014">
            <v>81143</v>
          </cell>
          <cell r="AO1014">
            <v>64250</v>
          </cell>
          <cell r="AP1014">
            <v>-89375</v>
          </cell>
          <cell r="AQ1014">
            <v>-71737</v>
          </cell>
          <cell r="AR1014">
            <v>-44207</v>
          </cell>
          <cell r="AS1014">
            <v>-723</v>
          </cell>
        </row>
        <row r="1015">
          <cell r="B1015" t="str">
            <v>1642</v>
          </cell>
          <cell r="C1015" t="str">
            <v>PEASTER ISD</v>
          </cell>
          <cell r="D1015">
            <v>3655719</v>
          </cell>
          <cell r="E1015">
            <v>4000157</v>
          </cell>
          <cell r="F1015">
            <v>6148822</v>
          </cell>
          <cell r="G1015">
            <v>2259323</v>
          </cell>
          <cell r="I1015">
            <v>16804</v>
          </cell>
          <cell r="J1015">
            <v>1241045</v>
          </cell>
          <cell r="K1015">
            <v>240491</v>
          </cell>
          <cell r="L1015">
            <v>1056979</v>
          </cell>
          <cell r="M1015">
            <v>2555319</v>
          </cell>
          <cell r="O1015">
            <v>138892</v>
          </cell>
          <cell r="P1015">
            <v>512859</v>
          </cell>
          <cell r="Q1015">
            <v>200324</v>
          </cell>
          <cell r="R1015">
            <v>17</v>
          </cell>
          <cell r="S1015">
            <v>852092</v>
          </cell>
          <cell r="U1015">
            <v>709137</v>
          </cell>
          <cell r="V1015">
            <v>306687</v>
          </cell>
          <cell r="W1015">
            <v>1015824</v>
          </cell>
          <cell r="AB1015">
            <v>6.6416385999999998E-5</v>
          </cell>
          <cell r="AC1015">
            <v>7.6951064000000004E-5</v>
          </cell>
          <cell r="AD1015">
            <v>398937</v>
          </cell>
          <cell r="AF1015">
            <v>269338</v>
          </cell>
          <cell r="AG1015">
            <v>269304</v>
          </cell>
          <cell r="AH1015">
            <v>34</v>
          </cell>
          <cell r="AI1015">
            <v>2</v>
          </cell>
          <cell r="AK1015">
            <v>1056979</v>
          </cell>
          <cell r="AL1015">
            <v>-17</v>
          </cell>
          <cell r="AM1015">
            <v>306687</v>
          </cell>
          <cell r="AN1015">
            <v>306689</v>
          </cell>
          <cell r="AO1015">
            <v>296905</v>
          </cell>
          <cell r="AP1015">
            <v>200904</v>
          </cell>
          <cell r="AQ1015">
            <v>157545</v>
          </cell>
          <cell r="AR1015">
            <v>72200</v>
          </cell>
          <cell r="AS1015">
            <v>22719</v>
          </cell>
        </row>
        <row r="1016">
          <cell r="B1016" t="str">
            <v>0998</v>
          </cell>
          <cell r="C1016" t="str">
            <v>PECOS BARSTOW TOYAH ISD</v>
          </cell>
          <cell r="D1016">
            <v>7880710</v>
          </cell>
          <cell r="E1016">
            <v>8112311</v>
          </cell>
          <cell r="F1016">
            <v>12469801</v>
          </cell>
          <cell r="G1016">
            <v>4581904</v>
          </cell>
          <cell r="I1016">
            <v>34079</v>
          </cell>
          <cell r="J1016">
            <v>2516837</v>
          </cell>
          <cell r="K1016">
            <v>487715</v>
          </cell>
          <cell r="L1016">
            <v>935799</v>
          </cell>
          <cell r="M1016">
            <v>3974430</v>
          </cell>
          <cell r="O1016">
            <v>281672</v>
          </cell>
          <cell r="P1016">
            <v>1040076</v>
          </cell>
          <cell r="Q1016">
            <v>406258</v>
          </cell>
          <cell r="R1016">
            <v>69379</v>
          </cell>
          <cell r="S1016">
            <v>1797385</v>
          </cell>
          <cell r="U1016">
            <v>1438129</v>
          </cell>
          <cell r="V1016">
            <v>302888</v>
          </cell>
          <cell r="W1016">
            <v>1741017</v>
          </cell>
          <cell r="AB1016">
            <v>1.4317519199999999E-4</v>
          </cell>
          <cell r="AC1016">
            <v>1.56056626E-4</v>
          </cell>
          <cell r="AD1016">
            <v>487807</v>
          </cell>
          <cell r="AF1016">
            <v>546217</v>
          </cell>
          <cell r="AG1016">
            <v>546147</v>
          </cell>
          <cell r="AH1016">
            <v>70</v>
          </cell>
          <cell r="AI1016">
            <v>-1</v>
          </cell>
          <cell r="AK1016">
            <v>935799</v>
          </cell>
          <cell r="AL1016">
            <v>-69379</v>
          </cell>
          <cell r="AM1016">
            <v>302888</v>
          </cell>
          <cell r="AN1016">
            <v>302896</v>
          </cell>
          <cell r="AO1016">
            <v>280353</v>
          </cell>
          <cell r="AP1016">
            <v>74848</v>
          </cell>
          <cell r="AQ1016">
            <v>92476</v>
          </cell>
          <cell r="AR1016">
            <v>88063</v>
          </cell>
          <cell r="AS1016">
            <v>27784</v>
          </cell>
        </row>
        <row r="1017">
          <cell r="B1017" t="str">
            <v>1833</v>
          </cell>
          <cell r="C1017" t="str">
            <v>PENELOPE ISD</v>
          </cell>
          <cell r="D1017">
            <v>644644</v>
          </cell>
          <cell r="E1017">
            <v>620627</v>
          </cell>
          <cell r="F1017">
            <v>953995</v>
          </cell>
          <cell r="G1017">
            <v>350536</v>
          </cell>
          <cell r="I1017">
            <v>2607</v>
          </cell>
          <cell r="J1017">
            <v>192549</v>
          </cell>
          <cell r="K1017">
            <v>37312</v>
          </cell>
          <cell r="L1017">
            <v>69990</v>
          </cell>
          <cell r="M1017">
            <v>302458</v>
          </cell>
          <cell r="O1017">
            <v>21549</v>
          </cell>
          <cell r="P1017">
            <v>79570</v>
          </cell>
          <cell r="Q1017">
            <v>31080</v>
          </cell>
          <cell r="R1017">
            <v>5638</v>
          </cell>
          <cell r="S1017">
            <v>137837</v>
          </cell>
          <cell r="U1017">
            <v>110023</v>
          </cell>
          <cell r="V1017">
            <v>27279</v>
          </cell>
          <cell r="W1017">
            <v>137302</v>
          </cell>
          <cell r="AB1017">
            <v>1.1711773E-5</v>
          </cell>
          <cell r="AC1017">
            <v>1.1939017E-5</v>
          </cell>
          <cell r="AD1017">
            <v>8605</v>
          </cell>
          <cell r="AF1017">
            <v>41788</v>
          </cell>
          <cell r="AG1017">
            <v>41783</v>
          </cell>
          <cell r="AH1017">
            <v>5</v>
          </cell>
          <cell r="AI1017">
            <v>1</v>
          </cell>
          <cell r="AK1017">
            <v>69990</v>
          </cell>
          <cell r="AL1017">
            <v>-5638</v>
          </cell>
          <cell r="AM1017">
            <v>27279</v>
          </cell>
          <cell r="AN1017">
            <v>27278</v>
          </cell>
          <cell r="AO1017">
            <v>25256</v>
          </cell>
          <cell r="AP1017">
            <v>5480</v>
          </cell>
          <cell r="AQ1017">
            <v>2805</v>
          </cell>
          <cell r="AR1017">
            <v>3040</v>
          </cell>
          <cell r="AS1017">
            <v>493</v>
          </cell>
        </row>
        <row r="1018">
          <cell r="B1018" t="str">
            <v>1000</v>
          </cell>
          <cell r="C1018" t="str">
            <v>PERRIN WHITT CONS ISD</v>
          </cell>
          <cell r="D1018">
            <v>1152824</v>
          </cell>
          <cell r="E1018">
            <v>1180377</v>
          </cell>
          <cell r="F1018">
            <v>1814411</v>
          </cell>
          <cell r="G1018">
            <v>666687</v>
          </cell>
          <cell r="I1018">
            <v>4959</v>
          </cell>
          <cell r="J1018">
            <v>366211</v>
          </cell>
          <cell r="K1018">
            <v>70965</v>
          </cell>
          <cell r="L1018">
            <v>187637</v>
          </cell>
          <cell r="M1018">
            <v>629772</v>
          </cell>
          <cell r="O1018">
            <v>40985</v>
          </cell>
          <cell r="P1018">
            <v>151336</v>
          </cell>
          <cell r="Q1018">
            <v>59112</v>
          </cell>
          <cell r="R1018">
            <v>15</v>
          </cell>
          <cell r="S1018">
            <v>251448</v>
          </cell>
          <cell r="U1018">
            <v>209254</v>
          </cell>
          <cell r="V1018">
            <v>56132</v>
          </cell>
          <cell r="W1018">
            <v>265386</v>
          </cell>
          <cell r="AB1018">
            <v>2.0944286E-5</v>
          </cell>
          <cell r="AC1018">
            <v>2.2706931999999999E-5</v>
          </cell>
          <cell r="AD1018">
            <v>66750</v>
          </cell>
          <cell r="AF1018">
            <v>79477</v>
          </cell>
          <cell r="AG1018">
            <v>79467</v>
          </cell>
          <cell r="AH1018">
            <v>10</v>
          </cell>
          <cell r="AI1018">
            <v>0</v>
          </cell>
          <cell r="AK1018">
            <v>187637</v>
          </cell>
          <cell r="AL1018">
            <v>-15</v>
          </cell>
          <cell r="AM1018">
            <v>56132</v>
          </cell>
          <cell r="AN1018">
            <v>56130</v>
          </cell>
          <cell r="AO1018">
            <v>54185</v>
          </cell>
          <cell r="AP1018">
            <v>33165</v>
          </cell>
          <cell r="AQ1018">
            <v>22985</v>
          </cell>
          <cell r="AR1018">
            <v>17355</v>
          </cell>
          <cell r="AS1018">
            <v>3802</v>
          </cell>
        </row>
        <row r="1019">
          <cell r="B1019" t="str">
            <v>1001</v>
          </cell>
          <cell r="C1019" t="str">
            <v>PERRYTON ISD</v>
          </cell>
          <cell r="D1019">
            <v>7098784</v>
          </cell>
          <cell r="E1019">
            <v>6253949</v>
          </cell>
          <cell r="F1019">
            <v>9613228</v>
          </cell>
          <cell r="G1019">
            <v>3532284</v>
          </cell>
          <cell r="I1019">
            <v>26272</v>
          </cell>
          <cell r="J1019">
            <v>1940282</v>
          </cell>
          <cell r="K1019">
            <v>375989</v>
          </cell>
          <cell r="L1019">
            <v>410442</v>
          </cell>
          <cell r="M1019">
            <v>2752985</v>
          </cell>
          <cell r="O1019">
            <v>217147</v>
          </cell>
          <cell r="P1019">
            <v>801816</v>
          </cell>
          <cell r="Q1019">
            <v>313192</v>
          </cell>
          <cell r="R1019">
            <v>376692</v>
          </cell>
          <cell r="S1019">
            <v>1708847</v>
          </cell>
          <cell r="U1019">
            <v>1108684</v>
          </cell>
          <cell r="V1019">
            <v>128900</v>
          </cell>
          <cell r="W1019">
            <v>1237584</v>
          </cell>
          <cell r="AB1019">
            <v>1.28969317E-4</v>
          </cell>
          <cell r="AC1019">
            <v>1.2030728599999999E-4</v>
          </cell>
          <cell r="AD1019">
            <v>-328022</v>
          </cell>
          <cell r="AF1019">
            <v>421090</v>
          </cell>
          <cell r="AG1019">
            <v>421036</v>
          </cell>
          <cell r="AH1019">
            <v>54</v>
          </cell>
          <cell r="AI1019">
            <v>0</v>
          </cell>
          <cell r="AK1019">
            <v>410442</v>
          </cell>
          <cell r="AL1019">
            <v>-376692</v>
          </cell>
          <cell r="AM1019">
            <v>128900</v>
          </cell>
          <cell r="AN1019">
            <v>128907</v>
          </cell>
          <cell r="AO1019">
            <v>111492</v>
          </cell>
          <cell r="AP1019">
            <v>-56878</v>
          </cell>
          <cell r="AQ1019">
            <v>-72337</v>
          </cell>
          <cell r="AR1019">
            <v>-58760</v>
          </cell>
          <cell r="AS1019">
            <v>-18674</v>
          </cell>
        </row>
        <row r="1020">
          <cell r="B1020" t="str">
            <v>1002</v>
          </cell>
          <cell r="C1020" t="str">
            <v>PETERSBURG ISD</v>
          </cell>
          <cell r="D1020">
            <v>914273</v>
          </cell>
          <cell r="E1020">
            <v>938842</v>
          </cell>
          <cell r="F1020">
            <v>1443137</v>
          </cell>
          <cell r="G1020">
            <v>530266</v>
          </cell>
          <cell r="I1020">
            <v>3944</v>
          </cell>
          <cell r="J1020">
            <v>291275</v>
          </cell>
          <cell r="K1020">
            <v>56443</v>
          </cell>
          <cell r="L1020">
            <v>151314</v>
          </cell>
          <cell r="M1020">
            <v>502976</v>
          </cell>
          <cell r="O1020">
            <v>32598</v>
          </cell>
          <cell r="P1020">
            <v>120369</v>
          </cell>
          <cell r="Q1020">
            <v>47016</v>
          </cell>
          <cell r="R1020">
            <v>60917</v>
          </cell>
          <cell r="S1020">
            <v>260900</v>
          </cell>
          <cell r="U1020">
            <v>166436</v>
          </cell>
          <cell r="V1020">
            <v>29903</v>
          </cell>
          <cell r="W1020">
            <v>196339</v>
          </cell>
          <cell r="AB1020">
            <v>1.6610330000000001E-5</v>
          </cell>
          <cell r="AC1020">
            <v>1.8060520999999998E-5</v>
          </cell>
          <cell r="AD1020">
            <v>54917</v>
          </cell>
          <cell r="AF1020">
            <v>63214</v>
          </cell>
          <cell r="AG1020">
            <v>63206</v>
          </cell>
          <cell r="AH1020">
            <v>8</v>
          </cell>
          <cell r="AI1020">
            <v>-1</v>
          </cell>
          <cell r="AK1020">
            <v>151314</v>
          </cell>
          <cell r="AL1020">
            <v>-60917</v>
          </cell>
          <cell r="AM1020">
            <v>29903</v>
          </cell>
          <cell r="AN1020">
            <v>29905</v>
          </cell>
          <cell r="AO1020">
            <v>27765</v>
          </cell>
          <cell r="AP1020">
            <v>6729</v>
          </cell>
          <cell r="AQ1020">
            <v>7203</v>
          </cell>
          <cell r="AR1020">
            <v>15669</v>
          </cell>
          <cell r="AS1020">
            <v>3126</v>
          </cell>
        </row>
        <row r="1021">
          <cell r="B1021" t="str">
            <v>1003</v>
          </cell>
          <cell r="C1021" t="str">
            <v>PETROLIA ISD</v>
          </cell>
          <cell r="D1021">
            <v>1474199</v>
          </cell>
          <cell r="E1021">
            <v>1439675</v>
          </cell>
          <cell r="F1021">
            <v>2212990</v>
          </cell>
          <cell r="G1021">
            <v>813141</v>
          </cell>
          <cell r="I1021">
            <v>6048</v>
          </cell>
          <cell r="J1021">
            <v>446658</v>
          </cell>
          <cell r="K1021">
            <v>86554</v>
          </cell>
          <cell r="L1021">
            <v>219981</v>
          </cell>
          <cell r="M1021">
            <v>759241</v>
          </cell>
          <cell r="O1021">
            <v>49988</v>
          </cell>
          <cell r="P1021">
            <v>184580</v>
          </cell>
          <cell r="Q1021">
            <v>72098</v>
          </cell>
          <cell r="R1021">
            <v>15</v>
          </cell>
          <cell r="S1021">
            <v>306681</v>
          </cell>
          <cell r="U1021">
            <v>255222</v>
          </cell>
          <cell r="V1021">
            <v>74325</v>
          </cell>
          <cell r="W1021">
            <v>329547</v>
          </cell>
          <cell r="AB1021">
            <v>2.6782955000000001E-5</v>
          </cell>
          <cell r="AC1021">
            <v>2.7695046000000001E-5</v>
          </cell>
          <cell r="AD1021">
            <v>34540</v>
          </cell>
          <cell r="AF1021">
            <v>96936</v>
          </cell>
          <cell r="AG1021">
            <v>96924</v>
          </cell>
          <cell r="AH1021">
            <v>12</v>
          </cell>
          <cell r="AI1021">
            <v>0</v>
          </cell>
          <cell r="AK1021">
            <v>219981</v>
          </cell>
          <cell r="AL1021">
            <v>-15</v>
          </cell>
          <cell r="AM1021">
            <v>74325</v>
          </cell>
          <cell r="AN1021">
            <v>74324</v>
          </cell>
          <cell r="AO1021">
            <v>70087</v>
          </cell>
          <cell r="AP1021">
            <v>30166</v>
          </cell>
          <cell r="AQ1021">
            <v>27171</v>
          </cell>
          <cell r="AR1021">
            <v>16252</v>
          </cell>
          <cell r="AS1021">
            <v>1966</v>
          </cell>
        </row>
        <row r="1022">
          <cell r="B1022" t="str">
            <v>1597</v>
          </cell>
          <cell r="C1022" t="str">
            <v>PETTUS ISD</v>
          </cell>
          <cell r="D1022">
            <v>1752275</v>
          </cell>
          <cell r="E1022">
            <v>1484854</v>
          </cell>
          <cell r="F1022">
            <v>2282437</v>
          </cell>
          <cell r="G1022">
            <v>838659</v>
          </cell>
          <cell r="I1022">
            <v>6238</v>
          </cell>
          <cell r="J1022">
            <v>460675</v>
          </cell>
          <cell r="K1022">
            <v>89270</v>
          </cell>
          <cell r="L1022">
            <v>201321</v>
          </cell>
          <cell r="M1022">
            <v>757504</v>
          </cell>
          <cell r="O1022">
            <v>51556</v>
          </cell>
          <cell r="P1022">
            <v>190373</v>
          </cell>
          <cell r="Q1022">
            <v>74360</v>
          </cell>
          <cell r="R1022">
            <v>147936</v>
          </cell>
          <cell r="S1022">
            <v>464225</v>
          </cell>
          <cell r="U1022">
            <v>263231</v>
          </cell>
          <cell r="V1022">
            <v>52553</v>
          </cell>
          <cell r="W1022">
            <v>315784</v>
          </cell>
          <cell r="AB1022">
            <v>3.1834982E-5</v>
          </cell>
          <cell r="AC1022">
            <v>2.8564159000000001E-5</v>
          </cell>
          <cell r="AD1022">
            <v>-123863</v>
          </cell>
          <cell r="AF1022">
            <v>99978</v>
          </cell>
          <cell r="AG1022">
            <v>99965</v>
          </cell>
          <cell r="AH1022">
            <v>13</v>
          </cell>
          <cell r="AI1022">
            <v>-3</v>
          </cell>
          <cell r="AK1022">
            <v>201321</v>
          </cell>
          <cell r="AL1022">
            <v>-147936</v>
          </cell>
          <cell r="AM1022">
            <v>52553</v>
          </cell>
          <cell r="AN1022">
            <v>52553</v>
          </cell>
          <cell r="AO1022">
            <v>48326</v>
          </cell>
          <cell r="AP1022">
            <v>3459</v>
          </cell>
          <cell r="AQ1022">
            <v>-18312</v>
          </cell>
          <cell r="AR1022">
            <v>-25590</v>
          </cell>
          <cell r="AS1022">
            <v>-7051</v>
          </cell>
        </row>
        <row r="1023">
          <cell r="B1023" t="str">
            <v>0942</v>
          </cell>
          <cell r="C1023" t="str">
            <v>PEWITT CONS ISD</v>
          </cell>
          <cell r="D1023">
            <v>2287529</v>
          </cell>
          <cell r="E1023">
            <v>2442826</v>
          </cell>
          <cell r="F1023">
            <v>3754978</v>
          </cell>
          <cell r="G1023">
            <v>1379729</v>
          </cell>
          <cell r="I1023">
            <v>10262</v>
          </cell>
          <cell r="J1023">
            <v>757885</v>
          </cell>
          <cell r="K1023">
            <v>146863</v>
          </cell>
          <cell r="L1023">
            <v>310687</v>
          </cell>
          <cell r="M1023">
            <v>1225697</v>
          </cell>
          <cell r="O1023">
            <v>84819</v>
          </cell>
          <cell r="P1023">
            <v>313194</v>
          </cell>
          <cell r="Q1023">
            <v>122335</v>
          </cell>
          <cell r="R1023">
            <v>128085</v>
          </cell>
          <cell r="S1023">
            <v>648433</v>
          </cell>
          <cell r="U1023">
            <v>433058</v>
          </cell>
          <cell r="V1023">
            <v>70024</v>
          </cell>
          <cell r="W1023">
            <v>503082</v>
          </cell>
          <cell r="AB1023">
            <v>4.1559369000000002E-5</v>
          </cell>
          <cell r="AC1023">
            <v>4.6992668000000001E-5</v>
          </cell>
          <cell r="AD1023">
            <v>205753</v>
          </cell>
          <cell r="AF1023">
            <v>164480</v>
          </cell>
          <cell r="AG1023">
            <v>164459</v>
          </cell>
          <cell r="AH1023">
            <v>21</v>
          </cell>
          <cell r="AI1023">
            <v>1</v>
          </cell>
          <cell r="AK1023">
            <v>310687</v>
          </cell>
          <cell r="AL1023">
            <v>-128085</v>
          </cell>
          <cell r="AM1023">
            <v>70024</v>
          </cell>
          <cell r="AN1023">
            <v>70027</v>
          </cell>
          <cell r="AO1023">
            <v>63800</v>
          </cell>
          <cell r="AP1023">
            <v>4380</v>
          </cell>
          <cell r="AQ1023">
            <v>6134</v>
          </cell>
          <cell r="AR1023">
            <v>26544</v>
          </cell>
          <cell r="AS1023">
            <v>11717</v>
          </cell>
        </row>
        <row r="1024">
          <cell r="B1024" t="str">
            <v>1005</v>
          </cell>
          <cell r="C1024" t="str">
            <v>PFLUGERVILLE ISD</v>
          </cell>
          <cell r="D1024">
            <v>70597696</v>
          </cell>
          <cell r="E1024">
            <v>66928154</v>
          </cell>
          <cell r="F1024">
            <v>102878295</v>
          </cell>
          <cell r="G1024">
            <v>37801600</v>
          </cell>
          <cell r="I1024">
            <v>281158</v>
          </cell>
          <cell r="J1024">
            <v>20764400</v>
          </cell>
          <cell r="K1024">
            <v>4023741</v>
          </cell>
          <cell r="L1024">
            <v>5408855</v>
          </cell>
          <cell r="M1024">
            <v>30478154</v>
          </cell>
          <cell r="O1024">
            <v>2323852</v>
          </cell>
          <cell r="P1024">
            <v>8580833</v>
          </cell>
          <cell r="Q1024">
            <v>3351705</v>
          </cell>
          <cell r="R1024">
            <v>845</v>
          </cell>
          <cell r="S1024">
            <v>14257235</v>
          </cell>
          <cell r="U1024">
            <v>11864847</v>
          </cell>
          <cell r="V1024">
            <v>2394984</v>
          </cell>
          <cell r="W1024">
            <v>14259831</v>
          </cell>
          <cell r="AB1024">
            <v>1.282605072E-3</v>
          </cell>
          <cell r="AC1024">
            <v>1.287497665E-3</v>
          </cell>
          <cell r="AD1024">
            <v>185277</v>
          </cell>
          <cell r="AF1024">
            <v>4506397</v>
          </cell>
          <cell r="AG1024">
            <v>4505823</v>
          </cell>
          <cell r="AH1024">
            <v>574</v>
          </cell>
          <cell r="AI1024">
            <v>2</v>
          </cell>
          <cell r="AK1024">
            <v>5408855</v>
          </cell>
          <cell r="AL1024">
            <v>-845</v>
          </cell>
          <cell r="AM1024">
            <v>2394984</v>
          </cell>
          <cell r="AN1024">
            <v>2395037</v>
          </cell>
          <cell r="AO1024">
            <v>2205764</v>
          </cell>
          <cell r="AP1024">
            <v>410445</v>
          </cell>
          <cell r="AQ1024">
            <v>275972</v>
          </cell>
          <cell r="AR1024">
            <v>110211</v>
          </cell>
          <cell r="AS1024">
            <v>10581</v>
          </cell>
        </row>
        <row r="1025">
          <cell r="B1025" t="str">
            <v>1006</v>
          </cell>
          <cell r="C1025" t="str">
            <v>PHARR-SAN JUAN-ALAMO ISD</v>
          </cell>
          <cell r="D1025">
            <v>105382057</v>
          </cell>
          <cell r="E1025">
            <v>101803041</v>
          </cell>
          <cell r="F1025">
            <v>156486063</v>
          </cell>
          <cell r="G1025">
            <v>57499238</v>
          </cell>
          <cell r="I1025">
            <v>427664</v>
          </cell>
          <cell r="J1025">
            <v>31584303</v>
          </cell>
          <cell r="K1025">
            <v>6120430</v>
          </cell>
          <cell r="L1025">
            <v>6555243</v>
          </cell>
          <cell r="M1025">
            <v>44687640</v>
          </cell>
          <cell r="O1025">
            <v>3534763</v>
          </cell>
          <cell r="P1025">
            <v>13052128</v>
          </cell>
          <cell r="Q1025">
            <v>5098210</v>
          </cell>
          <cell r="R1025">
            <v>834034</v>
          </cell>
          <cell r="S1025">
            <v>22519135</v>
          </cell>
          <cell r="U1025">
            <v>18047376</v>
          </cell>
          <cell r="V1025">
            <v>2083201</v>
          </cell>
          <cell r="W1025">
            <v>20130577</v>
          </cell>
          <cell r="AB1025">
            <v>1.9145605129999999E-3</v>
          </cell>
          <cell r="AC1025">
            <v>1.9583862770000001E-3</v>
          </cell>
          <cell r="AD1025">
            <v>1659637</v>
          </cell>
          <cell r="AF1025">
            <v>6854588</v>
          </cell>
          <cell r="AG1025">
            <v>6853714</v>
          </cell>
          <cell r="AH1025">
            <v>874</v>
          </cell>
          <cell r="AI1025">
            <v>-2</v>
          </cell>
          <cell r="AK1025">
            <v>6555243</v>
          </cell>
          <cell r="AL1025">
            <v>-834034</v>
          </cell>
          <cell r="AM1025">
            <v>2083201</v>
          </cell>
          <cell r="AN1025">
            <v>2083310</v>
          </cell>
          <cell r="AO1025">
            <v>1962211</v>
          </cell>
          <cell r="AP1025">
            <v>816103</v>
          </cell>
          <cell r="AQ1025">
            <v>621214</v>
          </cell>
          <cell r="AR1025">
            <v>143814</v>
          </cell>
          <cell r="AS1025">
            <v>94557</v>
          </cell>
        </row>
        <row r="1026">
          <cell r="B1026" t="str">
            <v>1009</v>
          </cell>
          <cell r="C1026" t="str">
            <v>PILOT POINT ISD</v>
          </cell>
          <cell r="D1026">
            <v>3957928</v>
          </cell>
          <cell r="E1026">
            <v>3598371</v>
          </cell>
          <cell r="F1026">
            <v>5531219</v>
          </cell>
          <cell r="G1026">
            <v>2032391</v>
          </cell>
          <cell r="I1026">
            <v>15116</v>
          </cell>
          <cell r="J1026">
            <v>1116391</v>
          </cell>
          <cell r="K1026">
            <v>216335</v>
          </cell>
          <cell r="L1026">
            <v>247039</v>
          </cell>
          <cell r="M1026">
            <v>1594881</v>
          </cell>
          <cell r="O1026">
            <v>124941</v>
          </cell>
          <cell r="P1026">
            <v>461346</v>
          </cell>
          <cell r="Q1026">
            <v>180203</v>
          </cell>
          <cell r="R1026">
            <v>272671</v>
          </cell>
          <cell r="S1026">
            <v>1039161</v>
          </cell>
          <cell r="U1026">
            <v>637910</v>
          </cell>
          <cell r="V1026">
            <v>55433</v>
          </cell>
          <cell r="W1026">
            <v>693343</v>
          </cell>
          <cell r="AB1026">
            <v>7.1906854000000002E-5</v>
          </cell>
          <cell r="AC1026">
            <v>6.9221901999999994E-5</v>
          </cell>
          <cell r="AD1026">
            <v>-101676</v>
          </cell>
          <cell r="AF1026">
            <v>242285</v>
          </cell>
          <cell r="AG1026">
            <v>242254</v>
          </cell>
          <cell r="AH1026">
            <v>31</v>
          </cell>
          <cell r="AI1026">
            <v>-1</v>
          </cell>
          <cell r="AK1026">
            <v>247039</v>
          </cell>
          <cell r="AL1026">
            <v>-272671</v>
          </cell>
          <cell r="AM1026">
            <v>55433</v>
          </cell>
          <cell r="AN1026">
            <v>55434</v>
          </cell>
          <cell r="AO1026">
            <v>45594</v>
          </cell>
          <cell r="AP1026">
            <v>-50852</v>
          </cell>
          <cell r="AQ1026">
            <v>-53413</v>
          </cell>
          <cell r="AR1026">
            <v>-16605</v>
          </cell>
          <cell r="AS1026">
            <v>-5790</v>
          </cell>
        </row>
        <row r="1027">
          <cell r="B1027" t="str">
            <v>1497</v>
          </cell>
          <cell r="C1027" t="str">
            <v>PINE TREE ISD</v>
          </cell>
          <cell r="D1027">
            <v>12698910</v>
          </cell>
          <cell r="E1027">
            <v>12613717</v>
          </cell>
          <cell r="F1027">
            <v>19389115</v>
          </cell>
          <cell r="G1027">
            <v>7124336</v>
          </cell>
          <cell r="I1027">
            <v>52989</v>
          </cell>
          <cell r="J1027">
            <v>3913394</v>
          </cell>
          <cell r="K1027">
            <v>758341</v>
          </cell>
          <cell r="L1027">
            <v>1631367</v>
          </cell>
          <cell r="M1027">
            <v>6356091</v>
          </cell>
          <cell r="O1027">
            <v>437968</v>
          </cell>
          <cell r="P1027">
            <v>1617200</v>
          </cell>
          <cell r="Q1027">
            <v>631684</v>
          </cell>
          <cell r="R1027">
            <v>289782</v>
          </cell>
          <cell r="S1027">
            <v>2976634</v>
          </cell>
          <cell r="U1027">
            <v>2236127</v>
          </cell>
          <cell r="V1027">
            <v>464985</v>
          </cell>
          <cell r="W1027">
            <v>2701112</v>
          </cell>
          <cell r="AB1027">
            <v>2.3071129900000001E-4</v>
          </cell>
          <cell r="AC1027">
            <v>2.4265021599999999E-4</v>
          </cell>
          <cell r="AD1027">
            <v>452115</v>
          </cell>
          <cell r="AF1027">
            <v>849305</v>
          </cell>
          <cell r="AG1027">
            <v>849197</v>
          </cell>
          <cell r="AH1027">
            <v>108</v>
          </cell>
          <cell r="AI1027">
            <v>0</v>
          </cell>
          <cell r="AK1027">
            <v>1631367</v>
          </cell>
          <cell r="AL1027">
            <v>-289782</v>
          </cell>
          <cell r="AM1027">
            <v>464985</v>
          </cell>
          <cell r="AN1027">
            <v>464993</v>
          </cell>
          <cell r="AO1027">
            <v>430507</v>
          </cell>
          <cell r="AP1027">
            <v>115502</v>
          </cell>
          <cell r="AQ1027">
            <v>153341</v>
          </cell>
          <cell r="AR1027">
            <v>151493</v>
          </cell>
          <cell r="AS1027">
            <v>25749</v>
          </cell>
        </row>
        <row r="1028">
          <cell r="B1028" t="str">
            <v>1012</v>
          </cell>
          <cell r="C1028" t="str">
            <v>PITTSBURG ISD</v>
          </cell>
          <cell r="D1028">
            <v>7638580</v>
          </cell>
          <cell r="E1028">
            <v>6548237</v>
          </cell>
          <cell r="F1028">
            <v>10065592</v>
          </cell>
          <cell r="G1028">
            <v>3698501</v>
          </cell>
          <cell r="I1028">
            <v>27508</v>
          </cell>
          <cell r="J1028">
            <v>2031585</v>
          </cell>
          <cell r="K1028">
            <v>393682</v>
          </cell>
          <cell r="L1028">
            <v>556686</v>
          </cell>
          <cell r="M1028">
            <v>3009461</v>
          </cell>
          <cell r="O1028">
            <v>227365</v>
          </cell>
          <cell r="P1028">
            <v>839547</v>
          </cell>
          <cell r="Q1028">
            <v>327930</v>
          </cell>
          <cell r="R1028">
            <v>551239</v>
          </cell>
          <cell r="S1028">
            <v>1946081</v>
          </cell>
          <cell r="U1028">
            <v>1160854</v>
          </cell>
          <cell r="V1028">
            <v>160598</v>
          </cell>
          <cell r="W1028">
            <v>1321452</v>
          </cell>
          <cell r="AB1028">
            <v>1.38776227E-4</v>
          </cell>
          <cell r="AC1028">
            <v>1.25968519E-4</v>
          </cell>
          <cell r="AD1028">
            <v>-485015</v>
          </cell>
          <cell r="AF1028">
            <v>440905</v>
          </cell>
          <cell r="AG1028">
            <v>440849</v>
          </cell>
          <cell r="AH1028">
            <v>56</v>
          </cell>
          <cell r="AI1028">
            <v>1</v>
          </cell>
          <cell r="AK1028">
            <v>556686</v>
          </cell>
          <cell r="AL1028">
            <v>-551239</v>
          </cell>
          <cell r="AM1028">
            <v>160598</v>
          </cell>
          <cell r="AN1028">
            <v>160602</v>
          </cell>
          <cell r="AO1028">
            <v>136782</v>
          </cell>
          <cell r="AP1028">
            <v>-84333</v>
          </cell>
          <cell r="AQ1028">
            <v>-85902</v>
          </cell>
          <cell r="AR1028">
            <v>-94088</v>
          </cell>
          <cell r="AS1028">
            <v>-27614</v>
          </cell>
        </row>
        <row r="1029">
          <cell r="B1029" t="str">
            <v>1610</v>
          </cell>
          <cell r="C1029" t="str">
            <v>PLAINS ISD</v>
          </cell>
          <cell r="D1029">
            <v>1725184</v>
          </cell>
          <cell r="E1029">
            <v>1596971</v>
          </cell>
          <cell r="F1029">
            <v>2454776</v>
          </cell>
          <cell r="G1029">
            <v>901983</v>
          </cell>
          <cell r="I1029">
            <v>6709</v>
          </cell>
          <cell r="J1029">
            <v>495459</v>
          </cell>
          <cell r="K1029">
            <v>96010</v>
          </cell>
          <cell r="L1029">
            <v>114005</v>
          </cell>
          <cell r="M1029">
            <v>712183</v>
          </cell>
          <cell r="O1029">
            <v>55449</v>
          </cell>
          <cell r="P1029">
            <v>204747</v>
          </cell>
          <cell r="Q1029">
            <v>79975</v>
          </cell>
          <cell r="R1029">
            <v>61795</v>
          </cell>
          <cell r="S1029">
            <v>401966</v>
          </cell>
          <cell r="U1029">
            <v>283107</v>
          </cell>
          <cell r="V1029">
            <v>42148</v>
          </cell>
          <cell r="W1029">
            <v>325255</v>
          </cell>
          <cell r="AB1029">
            <v>3.1342810999999998E-5</v>
          </cell>
          <cell r="AC1029">
            <v>3.0720942000000001E-5</v>
          </cell>
          <cell r="AD1029">
            <v>-23550</v>
          </cell>
          <cell r="AF1029">
            <v>107527</v>
          </cell>
          <cell r="AG1029">
            <v>107513</v>
          </cell>
          <cell r="AH1029">
            <v>14</v>
          </cell>
          <cell r="AI1029">
            <v>0</v>
          </cell>
          <cell r="AK1029">
            <v>114005</v>
          </cell>
          <cell r="AL1029">
            <v>-61795</v>
          </cell>
          <cell r="AM1029">
            <v>42148</v>
          </cell>
          <cell r="AN1029">
            <v>42147</v>
          </cell>
          <cell r="AO1029">
            <v>36628</v>
          </cell>
          <cell r="AP1029">
            <v>-13869</v>
          </cell>
          <cell r="AQ1029">
            <v>-8414</v>
          </cell>
          <cell r="AR1029">
            <v>-2940</v>
          </cell>
          <cell r="AS1029">
            <v>-1342</v>
          </cell>
        </row>
        <row r="1030">
          <cell r="B1030" t="str">
            <v>1013</v>
          </cell>
          <cell r="C1030" t="str">
            <v>PLAINVIEW ISD</v>
          </cell>
          <cell r="D1030">
            <v>14723002</v>
          </cell>
          <cell r="E1030">
            <v>13158244</v>
          </cell>
          <cell r="F1030">
            <v>20226132</v>
          </cell>
          <cell r="G1030">
            <v>7431890</v>
          </cell>
          <cell r="I1030">
            <v>55276</v>
          </cell>
          <cell r="J1030">
            <v>4082333</v>
          </cell>
          <cell r="K1030">
            <v>791078</v>
          </cell>
          <cell r="L1030">
            <v>1024860</v>
          </cell>
          <cell r="M1030">
            <v>5953547</v>
          </cell>
          <cell r="O1030">
            <v>456875</v>
          </cell>
          <cell r="P1030">
            <v>1687013</v>
          </cell>
          <cell r="Q1030">
            <v>658954</v>
          </cell>
          <cell r="R1030">
            <v>852640</v>
          </cell>
          <cell r="S1030">
            <v>3655482</v>
          </cell>
          <cell r="U1030">
            <v>2332659</v>
          </cell>
          <cell r="V1030">
            <v>321728</v>
          </cell>
          <cell r="W1030">
            <v>2654387</v>
          </cell>
          <cell r="AB1030">
            <v>2.6748461599999999E-4</v>
          </cell>
          <cell r="AC1030">
            <v>2.5312528399999999E-4</v>
          </cell>
          <cell r="AD1030">
            <v>-543773</v>
          </cell>
          <cell r="AF1030">
            <v>885969</v>
          </cell>
          <cell r="AG1030">
            <v>885856</v>
          </cell>
          <cell r="AH1030">
            <v>113</v>
          </cell>
          <cell r="AI1030">
            <v>2</v>
          </cell>
          <cell r="AK1030">
            <v>1024860</v>
          </cell>
          <cell r="AL1030">
            <v>-852640</v>
          </cell>
          <cell r="AM1030">
            <v>321728</v>
          </cell>
          <cell r="AN1030">
            <v>321742</v>
          </cell>
          <cell r="AO1030">
            <v>272567</v>
          </cell>
          <cell r="AP1030">
            <v>-179306</v>
          </cell>
          <cell r="AQ1030">
            <v>-134448</v>
          </cell>
          <cell r="AR1030">
            <v>-77377</v>
          </cell>
          <cell r="AS1030">
            <v>-30958</v>
          </cell>
        </row>
        <row r="1031">
          <cell r="B1031" t="str">
            <v>1014</v>
          </cell>
          <cell r="C1031" t="str">
            <v>PLANO ISD</v>
          </cell>
          <cell r="D1031">
            <v>187292777</v>
          </cell>
          <cell r="E1031">
            <v>174271009</v>
          </cell>
          <cell r="F1031">
            <v>267879857</v>
          </cell>
          <cell r="G1031">
            <v>98429774</v>
          </cell>
          <cell r="I1031">
            <v>732094</v>
          </cell>
          <cell r="J1031">
            <v>54067426</v>
          </cell>
          <cell r="K1031">
            <v>10477226</v>
          </cell>
          <cell r="L1031">
            <v>15212213</v>
          </cell>
          <cell r="M1031">
            <v>80488959</v>
          </cell>
          <cell r="O1031">
            <v>6050966</v>
          </cell>
          <cell r="P1031">
            <v>22343218</v>
          </cell>
          <cell r="Q1031">
            <v>8727344</v>
          </cell>
          <cell r="R1031">
            <v>1884769</v>
          </cell>
          <cell r="S1031">
            <v>39006297</v>
          </cell>
          <cell r="U1031">
            <v>30894307</v>
          </cell>
          <cell r="V1031">
            <v>5742691</v>
          </cell>
          <cell r="W1031">
            <v>36636998</v>
          </cell>
          <cell r="AB1031">
            <v>3.4026983830000002E-3</v>
          </cell>
          <cell r="AC1031">
            <v>3.3524534150000001E-3</v>
          </cell>
          <cell r="AD1031">
            <v>-1902726</v>
          </cell>
          <cell r="AF1031">
            <v>11733991</v>
          </cell>
          <cell r="AG1031">
            <v>11732495</v>
          </cell>
          <cell r="AH1031">
            <v>1496</v>
          </cell>
          <cell r="AI1031">
            <v>-1</v>
          </cell>
          <cell r="AK1031">
            <v>15212213</v>
          </cell>
          <cell r="AL1031">
            <v>-1884769</v>
          </cell>
          <cell r="AM1031">
            <v>5742691</v>
          </cell>
          <cell r="AN1031">
            <v>5742835</v>
          </cell>
          <cell r="AO1031">
            <v>5297299</v>
          </cell>
          <cell r="AP1031">
            <v>1155805</v>
          </cell>
          <cell r="AQ1031">
            <v>1040390</v>
          </cell>
          <cell r="AR1031">
            <v>199378</v>
          </cell>
          <cell r="AS1031">
            <v>-108263</v>
          </cell>
        </row>
        <row r="1032">
          <cell r="B1032" t="str">
            <v>1973</v>
          </cell>
          <cell r="C1032" t="str">
            <v>PLEASANT GROVE ISD</v>
          </cell>
          <cell r="D1032">
            <v>5058761</v>
          </cell>
          <cell r="E1032">
            <v>4736361</v>
          </cell>
          <cell r="F1032">
            <v>7280475</v>
          </cell>
          <cell r="G1032">
            <v>2675138</v>
          </cell>
          <cell r="I1032">
            <v>19897</v>
          </cell>
          <cell r="J1032">
            <v>1469452</v>
          </cell>
          <cell r="K1032">
            <v>284751</v>
          </cell>
          <cell r="L1032">
            <v>529997</v>
          </cell>
          <cell r="M1032">
            <v>2304097</v>
          </cell>
          <cell r="O1032">
            <v>164454</v>
          </cell>
          <cell r="P1032">
            <v>607247</v>
          </cell>
          <cell r="Q1032">
            <v>237193</v>
          </cell>
          <cell r="R1032">
            <v>25323</v>
          </cell>
          <cell r="S1032">
            <v>1034217</v>
          </cell>
          <cell r="U1032">
            <v>839650</v>
          </cell>
          <cell r="V1032">
            <v>233983</v>
          </cell>
          <cell r="W1032">
            <v>1073633</v>
          </cell>
          <cell r="AB1032">
            <v>9.1906575000000004E-5</v>
          </cell>
          <cell r="AC1032">
            <v>9.1113433999999994E-5</v>
          </cell>
          <cell r="AD1032">
            <v>-30035</v>
          </cell>
          <cell r="AF1032">
            <v>318908</v>
          </cell>
          <cell r="AG1032">
            <v>318867</v>
          </cell>
          <cell r="AH1032">
            <v>41</v>
          </cell>
          <cell r="AI1032">
            <v>-2</v>
          </cell>
          <cell r="AK1032">
            <v>529997</v>
          </cell>
          <cell r="AL1032">
            <v>-25323</v>
          </cell>
          <cell r="AM1032">
            <v>233983</v>
          </cell>
          <cell r="AN1032">
            <v>233988</v>
          </cell>
          <cell r="AO1032">
            <v>215679</v>
          </cell>
          <cell r="AP1032">
            <v>40710</v>
          </cell>
          <cell r="AQ1032">
            <v>19008</v>
          </cell>
          <cell r="AR1032">
            <v>-3005</v>
          </cell>
          <cell r="AS1032">
            <v>-1706</v>
          </cell>
        </row>
        <row r="1033">
          <cell r="B1033" t="str">
            <v>1018</v>
          </cell>
          <cell r="C1033" t="str">
            <v>PLEASANTON ISD</v>
          </cell>
          <cell r="D1033">
            <v>11491562</v>
          </cell>
          <cell r="E1033">
            <v>11470662</v>
          </cell>
          <cell r="F1033">
            <v>17632074</v>
          </cell>
          <cell r="G1033">
            <v>6478729</v>
          </cell>
          <cell r="I1033">
            <v>48187</v>
          </cell>
          <cell r="J1033">
            <v>3558763</v>
          </cell>
          <cell r="K1033">
            <v>689620</v>
          </cell>
          <cell r="L1033">
            <v>1383004</v>
          </cell>
          <cell r="M1033">
            <v>5679574</v>
          </cell>
          <cell r="O1033">
            <v>398280</v>
          </cell>
          <cell r="P1033">
            <v>1470649</v>
          </cell>
          <cell r="Q1033">
            <v>574441</v>
          </cell>
          <cell r="R1033">
            <v>223165</v>
          </cell>
          <cell r="S1033">
            <v>2666535</v>
          </cell>
          <cell r="U1033">
            <v>2033489</v>
          </cell>
          <cell r="V1033">
            <v>378710</v>
          </cell>
          <cell r="W1033">
            <v>2412199</v>
          </cell>
          <cell r="AB1033">
            <v>2.0877643799999999E-4</v>
          </cell>
          <cell r="AC1033">
            <v>2.20661259E-4</v>
          </cell>
          <cell r="AD1033">
            <v>450066</v>
          </cell>
          <cell r="AF1033">
            <v>772341</v>
          </cell>
          <cell r="AG1033">
            <v>772243</v>
          </cell>
          <cell r="AH1033">
            <v>98</v>
          </cell>
          <cell r="AI1033">
            <v>0</v>
          </cell>
          <cell r="AK1033">
            <v>1383004</v>
          </cell>
          <cell r="AL1033">
            <v>-223165</v>
          </cell>
          <cell r="AM1033">
            <v>378710</v>
          </cell>
          <cell r="AN1033">
            <v>378719</v>
          </cell>
          <cell r="AO1033">
            <v>351530</v>
          </cell>
          <cell r="AP1033">
            <v>109889</v>
          </cell>
          <cell r="AQ1033">
            <v>157483</v>
          </cell>
          <cell r="AR1033">
            <v>136584</v>
          </cell>
          <cell r="AS1033">
            <v>25634</v>
          </cell>
        </row>
        <row r="1034">
          <cell r="B1034" t="str">
            <v>2013</v>
          </cell>
          <cell r="C1034" t="str">
            <v>PLEMONS-STINNETT-PHILLIPS CISD</v>
          </cell>
          <cell r="D1034">
            <v>2902697</v>
          </cell>
          <cell r="E1034">
            <v>2320373</v>
          </cell>
          <cell r="F1034">
            <v>3566750</v>
          </cell>
          <cell r="G1034">
            <v>1310567</v>
          </cell>
          <cell r="I1034">
            <v>9748</v>
          </cell>
          <cell r="J1034">
            <v>719894</v>
          </cell>
          <cell r="K1034">
            <v>139502</v>
          </cell>
          <cell r="L1034">
            <v>295701</v>
          </cell>
          <cell r="M1034">
            <v>1164845</v>
          </cell>
          <cell r="O1034">
            <v>80567</v>
          </cell>
          <cell r="P1034">
            <v>297494</v>
          </cell>
          <cell r="Q1034">
            <v>116202</v>
          </cell>
          <cell r="R1034">
            <v>362492</v>
          </cell>
          <cell r="S1034">
            <v>856755</v>
          </cell>
          <cell r="U1034">
            <v>411350</v>
          </cell>
          <cell r="V1034">
            <v>50611</v>
          </cell>
          <cell r="W1034">
            <v>461961</v>
          </cell>
          <cell r="AB1034">
            <v>5.2735631000000002E-5</v>
          </cell>
          <cell r="AC1034">
            <v>4.4637033999999999E-5</v>
          </cell>
          <cell r="AD1034">
            <v>-306686</v>
          </cell>
          <cell r="AF1034">
            <v>156235</v>
          </cell>
          <cell r="AG1034">
            <v>156215</v>
          </cell>
          <cell r="AH1034">
            <v>20</v>
          </cell>
          <cell r="AI1034">
            <v>-2</v>
          </cell>
          <cell r="AK1034">
            <v>295701</v>
          </cell>
          <cell r="AL1034">
            <v>-362492</v>
          </cell>
          <cell r="AM1034">
            <v>50611</v>
          </cell>
          <cell r="AN1034">
            <v>50613</v>
          </cell>
          <cell r="AO1034">
            <v>41843</v>
          </cell>
          <cell r="AP1034">
            <v>-45365</v>
          </cell>
          <cell r="AQ1034">
            <v>-56441</v>
          </cell>
          <cell r="AR1034">
            <v>-39979</v>
          </cell>
          <cell r="AS1034">
            <v>-17462</v>
          </cell>
        </row>
        <row r="1035">
          <cell r="B1035" t="str">
            <v>1021</v>
          </cell>
          <cell r="C1035" t="str">
            <v>POINT ISABEL ISD</v>
          </cell>
          <cell r="D1035">
            <v>6579869</v>
          </cell>
          <cell r="E1035">
            <v>6576322</v>
          </cell>
          <cell r="F1035">
            <v>10108763</v>
          </cell>
          <cell r="G1035">
            <v>3714364</v>
          </cell>
          <cell r="I1035">
            <v>27626</v>
          </cell>
          <cell r="J1035">
            <v>2040298</v>
          </cell>
          <cell r="K1035">
            <v>395371</v>
          </cell>
          <cell r="L1035">
            <v>693132</v>
          </cell>
          <cell r="M1035">
            <v>3156427</v>
          </cell>
          <cell r="O1035">
            <v>228340</v>
          </cell>
          <cell r="P1035">
            <v>843148</v>
          </cell>
          <cell r="Q1035">
            <v>329337</v>
          </cell>
          <cell r="R1035">
            <v>231220</v>
          </cell>
          <cell r="S1035">
            <v>1632045</v>
          </cell>
          <cell r="U1035">
            <v>1165833</v>
          </cell>
          <cell r="V1035">
            <v>191259</v>
          </cell>
          <cell r="W1035">
            <v>1357092</v>
          </cell>
          <cell r="AB1035">
            <v>1.19541776E-4</v>
          </cell>
          <cell r="AC1035">
            <v>1.26508787E-4</v>
          </cell>
          <cell r="AD1035">
            <v>263834</v>
          </cell>
          <cell r="AF1035">
            <v>442796</v>
          </cell>
          <cell r="AG1035">
            <v>442740</v>
          </cell>
          <cell r="AH1035">
            <v>56</v>
          </cell>
          <cell r="AI1035">
            <v>2</v>
          </cell>
          <cell r="AK1035">
            <v>693132</v>
          </cell>
          <cell r="AL1035">
            <v>-231220</v>
          </cell>
          <cell r="AM1035">
            <v>191259</v>
          </cell>
          <cell r="AN1035">
            <v>191263</v>
          </cell>
          <cell r="AO1035">
            <v>170898</v>
          </cell>
          <cell r="AP1035">
            <v>-6973</v>
          </cell>
          <cell r="AQ1035">
            <v>40398</v>
          </cell>
          <cell r="AR1035">
            <v>51296</v>
          </cell>
          <cell r="AS1035">
            <v>15030</v>
          </cell>
        </row>
        <row r="1036">
          <cell r="B1036" t="str">
            <v>1022</v>
          </cell>
          <cell r="C1036" t="str">
            <v>PONDER ISD</v>
          </cell>
          <cell r="D1036">
            <v>3189841</v>
          </cell>
          <cell r="E1036">
            <v>2927232</v>
          </cell>
          <cell r="F1036">
            <v>4499581</v>
          </cell>
          <cell r="G1036">
            <v>1653326</v>
          </cell>
          <cell r="I1036">
            <v>12297</v>
          </cell>
          <cell r="J1036">
            <v>908171</v>
          </cell>
          <cell r="K1036">
            <v>175986</v>
          </cell>
          <cell r="L1036">
            <v>135040</v>
          </cell>
          <cell r="M1036">
            <v>1231494</v>
          </cell>
          <cell r="O1036">
            <v>101638</v>
          </cell>
          <cell r="P1036">
            <v>375299</v>
          </cell>
          <cell r="Q1036">
            <v>146593</v>
          </cell>
          <cell r="R1036">
            <v>122310</v>
          </cell>
          <cell r="S1036">
            <v>745840</v>
          </cell>
          <cell r="U1036">
            <v>518932</v>
          </cell>
          <cell r="V1036">
            <v>39821</v>
          </cell>
          <cell r="W1036">
            <v>558753</v>
          </cell>
          <cell r="AB1036">
            <v>5.7952408E-5</v>
          </cell>
          <cell r="AC1036">
            <v>5.6311204000000001E-5</v>
          </cell>
          <cell r="AD1036">
            <v>-62151</v>
          </cell>
          <cell r="AF1036">
            <v>197096</v>
          </cell>
          <cell r="AG1036">
            <v>197071</v>
          </cell>
          <cell r="AH1036">
            <v>25</v>
          </cell>
          <cell r="AI1036">
            <v>0</v>
          </cell>
          <cell r="AK1036">
            <v>135040</v>
          </cell>
          <cell r="AL1036">
            <v>-122310</v>
          </cell>
          <cell r="AM1036">
            <v>39821</v>
          </cell>
          <cell r="AN1036">
            <v>39822</v>
          </cell>
          <cell r="AO1036">
            <v>32989</v>
          </cell>
          <cell r="AP1036">
            <v>-28501</v>
          </cell>
          <cell r="AQ1036">
            <v>-17529</v>
          </cell>
          <cell r="AR1036">
            <v>-10515</v>
          </cell>
          <cell r="AS1036">
            <v>-3536</v>
          </cell>
        </row>
        <row r="1037">
          <cell r="B1037" t="str">
            <v>1023</v>
          </cell>
          <cell r="C1037" t="str">
            <v>POOLVILLE ISD</v>
          </cell>
          <cell r="D1037">
            <v>1582315</v>
          </cell>
          <cell r="E1037">
            <v>1463616</v>
          </cell>
          <cell r="F1037">
            <v>2249791</v>
          </cell>
          <cell r="G1037">
            <v>826663</v>
          </cell>
          <cell r="I1037">
            <v>6148</v>
          </cell>
          <cell r="J1037">
            <v>454086</v>
          </cell>
          <cell r="K1037">
            <v>87993</v>
          </cell>
          <cell r="L1037">
            <v>171611</v>
          </cell>
          <cell r="M1037">
            <v>719838</v>
          </cell>
          <cell r="O1037">
            <v>50819</v>
          </cell>
          <cell r="P1037">
            <v>187650</v>
          </cell>
          <cell r="Q1037">
            <v>73297</v>
          </cell>
          <cell r="R1037">
            <v>22098</v>
          </cell>
          <cell r="S1037">
            <v>333864</v>
          </cell>
          <cell r="U1037">
            <v>259466</v>
          </cell>
          <cell r="V1037">
            <v>60542</v>
          </cell>
          <cell r="W1037">
            <v>320008</v>
          </cell>
          <cell r="AB1037">
            <v>2.8747186999999999E-5</v>
          </cell>
          <cell r="AC1037">
            <v>2.8155602000000001E-5</v>
          </cell>
          <cell r="AD1037">
            <v>-22403</v>
          </cell>
          <cell r="AF1037">
            <v>98548</v>
          </cell>
          <cell r="AG1037">
            <v>98535</v>
          </cell>
          <cell r="AH1037">
            <v>13</v>
          </cell>
          <cell r="AI1037">
            <v>1</v>
          </cell>
          <cell r="AK1037">
            <v>171611</v>
          </cell>
          <cell r="AL1037">
            <v>-22098</v>
          </cell>
          <cell r="AM1037">
            <v>60542</v>
          </cell>
          <cell r="AN1037">
            <v>60545</v>
          </cell>
          <cell r="AO1037">
            <v>56107</v>
          </cell>
          <cell r="AP1037">
            <v>14933</v>
          </cell>
          <cell r="AQ1037">
            <v>14227</v>
          </cell>
          <cell r="AR1037">
            <v>4976</v>
          </cell>
          <cell r="AS1037">
            <v>-1275</v>
          </cell>
        </row>
        <row r="1038">
          <cell r="B1038" t="str">
            <v>1024</v>
          </cell>
          <cell r="C1038" t="str">
            <v>PORT ARANSAS ISD</v>
          </cell>
          <cell r="D1038">
            <v>1896190</v>
          </cell>
          <cell r="E1038">
            <v>2343348</v>
          </cell>
          <cell r="F1038">
            <v>3602067</v>
          </cell>
          <cell r="G1038">
            <v>1323543</v>
          </cell>
          <cell r="I1038">
            <v>9844</v>
          </cell>
          <cell r="J1038">
            <v>727022</v>
          </cell>
          <cell r="K1038">
            <v>140883</v>
          </cell>
          <cell r="L1038">
            <v>478882</v>
          </cell>
          <cell r="M1038">
            <v>1356631</v>
          </cell>
          <cell r="O1038">
            <v>81365</v>
          </cell>
          <cell r="P1038">
            <v>300440</v>
          </cell>
          <cell r="Q1038">
            <v>117353</v>
          </cell>
          <cell r="R1038">
            <v>78534</v>
          </cell>
          <cell r="S1038">
            <v>577692</v>
          </cell>
          <cell r="U1038">
            <v>415423</v>
          </cell>
          <cell r="V1038">
            <v>107309</v>
          </cell>
          <cell r="W1038">
            <v>522732</v>
          </cell>
          <cell r="AB1038">
            <v>3.4449604000000001E-5</v>
          </cell>
          <cell r="AC1038">
            <v>4.5079018999999998E-5</v>
          </cell>
          <cell r="AD1038">
            <v>402525</v>
          </cell>
          <cell r="AF1038">
            <v>157782</v>
          </cell>
          <cell r="AG1038">
            <v>157762</v>
          </cell>
          <cell r="AH1038">
            <v>20</v>
          </cell>
          <cell r="AI1038">
            <v>0</v>
          </cell>
          <cell r="AK1038">
            <v>478882</v>
          </cell>
          <cell r="AL1038">
            <v>-78534</v>
          </cell>
          <cell r="AM1038">
            <v>107309</v>
          </cell>
          <cell r="AN1038">
            <v>107312</v>
          </cell>
          <cell r="AO1038">
            <v>103303</v>
          </cell>
          <cell r="AP1038">
            <v>62945</v>
          </cell>
          <cell r="AQ1038">
            <v>51641</v>
          </cell>
          <cell r="AR1038">
            <v>52222</v>
          </cell>
          <cell r="AS1038">
            <v>22925</v>
          </cell>
        </row>
        <row r="1039">
          <cell r="B1039" t="str">
            <v>1025</v>
          </cell>
          <cell r="C1039" t="str">
            <v>PORT ARTHUR ISD</v>
          </cell>
          <cell r="D1039">
            <v>16267100</v>
          </cell>
          <cell r="E1039">
            <v>16247895</v>
          </cell>
          <cell r="F1039">
            <v>24975376</v>
          </cell>
          <cell r="G1039">
            <v>9176952</v>
          </cell>
          <cell r="I1039">
            <v>68256</v>
          </cell>
          <cell r="J1039">
            <v>5040895</v>
          </cell>
          <cell r="K1039">
            <v>976828</v>
          </cell>
          <cell r="L1039">
            <v>935272</v>
          </cell>
          <cell r="M1039">
            <v>7021251</v>
          </cell>
          <cell r="O1039">
            <v>564153</v>
          </cell>
          <cell r="P1039">
            <v>2083136</v>
          </cell>
          <cell r="Q1039">
            <v>813681</v>
          </cell>
          <cell r="R1039">
            <v>1873945</v>
          </cell>
          <cell r="S1039">
            <v>5334915</v>
          </cell>
          <cell r="U1039">
            <v>2880384</v>
          </cell>
          <cell r="V1039">
            <v>-344372</v>
          </cell>
          <cell r="W1039">
            <v>2536012</v>
          </cell>
          <cell r="AB1039">
            <v>2.9553747999999999E-4</v>
          </cell>
          <cell r="AC1039">
            <v>3.1256095100000002E-4</v>
          </cell>
          <cell r="AD1039">
            <v>644661</v>
          </cell>
          <cell r="AF1039">
            <v>1094001</v>
          </cell>
          <cell r="AG1039">
            <v>1093862</v>
          </cell>
          <cell r="AH1039">
            <v>139</v>
          </cell>
          <cell r="AI1039">
            <v>2</v>
          </cell>
          <cell r="AK1039">
            <v>935272</v>
          </cell>
          <cell r="AL1039">
            <v>-1873945</v>
          </cell>
          <cell r="AM1039">
            <v>-344372</v>
          </cell>
          <cell r="AN1039">
            <v>-344343</v>
          </cell>
          <cell r="AO1039">
            <v>-321557</v>
          </cell>
          <cell r="AP1039">
            <v>-107398</v>
          </cell>
          <cell r="AQ1039">
            <v>-112171</v>
          </cell>
          <cell r="AR1039">
            <v>-89924</v>
          </cell>
          <cell r="AS1039">
            <v>36720</v>
          </cell>
        </row>
        <row r="1040">
          <cell r="B1040" t="str">
            <v>1406</v>
          </cell>
          <cell r="C1040" t="str">
            <v>PORT NECHES-GROVES ISD</v>
          </cell>
          <cell r="D1040">
            <v>14390909</v>
          </cell>
          <cell r="E1040">
            <v>13027087</v>
          </cell>
          <cell r="F1040">
            <v>20024526</v>
          </cell>
          <cell r="G1040">
            <v>7357812</v>
          </cell>
          <cell r="I1040">
            <v>54725</v>
          </cell>
          <cell r="J1040">
            <v>4041642</v>
          </cell>
          <cell r="K1040">
            <v>783192</v>
          </cell>
          <cell r="L1040">
            <v>1405028</v>
          </cell>
          <cell r="M1040">
            <v>6284587</v>
          </cell>
          <cell r="O1040">
            <v>452321</v>
          </cell>
          <cell r="P1040">
            <v>1670198</v>
          </cell>
          <cell r="Q1040">
            <v>652385</v>
          </cell>
          <cell r="R1040">
            <v>346314</v>
          </cell>
          <cell r="S1040">
            <v>3121218</v>
          </cell>
          <cell r="U1040">
            <v>2309408</v>
          </cell>
          <cell r="V1040">
            <v>540780</v>
          </cell>
          <cell r="W1040">
            <v>2850188</v>
          </cell>
          <cell r="AB1040">
            <v>2.6145121500000001E-4</v>
          </cell>
          <cell r="AC1040">
            <v>2.5060222800000001E-4</v>
          </cell>
          <cell r="AD1040">
            <v>-410840</v>
          </cell>
          <cell r="AF1040">
            <v>877138</v>
          </cell>
          <cell r="AG1040">
            <v>877026</v>
          </cell>
          <cell r="AH1040">
            <v>112</v>
          </cell>
          <cell r="AI1040">
            <v>0</v>
          </cell>
          <cell r="AK1040">
            <v>1405028</v>
          </cell>
          <cell r="AL1040">
            <v>-346314</v>
          </cell>
          <cell r="AM1040">
            <v>540780</v>
          </cell>
          <cell r="AN1040">
            <v>540790</v>
          </cell>
          <cell r="AO1040">
            <v>497524</v>
          </cell>
          <cell r="AP1040">
            <v>78640</v>
          </cell>
          <cell r="AQ1040">
            <v>11151</v>
          </cell>
          <cell r="AR1040">
            <v>-46005</v>
          </cell>
          <cell r="AS1040">
            <v>-23386</v>
          </cell>
        </row>
        <row r="1041">
          <cell r="B1041" t="str">
            <v>1027</v>
          </cell>
          <cell r="C1041" t="str">
            <v>POST ISD</v>
          </cell>
          <cell r="D1041">
            <v>3477688</v>
          </cell>
          <cell r="E1041">
            <v>2945352</v>
          </cell>
          <cell r="F1041">
            <v>4527433</v>
          </cell>
          <cell r="G1041">
            <v>1663560</v>
          </cell>
          <cell r="I1041">
            <v>12373</v>
          </cell>
          <cell r="J1041">
            <v>913793</v>
          </cell>
          <cell r="K1041">
            <v>177075</v>
          </cell>
          <cell r="L1041">
            <v>214784</v>
          </cell>
          <cell r="M1041">
            <v>1318025</v>
          </cell>
          <cell r="O1041">
            <v>102267</v>
          </cell>
          <cell r="P1041">
            <v>377622</v>
          </cell>
          <cell r="Q1041">
            <v>147501</v>
          </cell>
          <cell r="R1041">
            <v>322751</v>
          </cell>
          <cell r="S1041">
            <v>950141</v>
          </cell>
          <cell r="U1041">
            <v>522144</v>
          </cell>
          <cell r="V1041">
            <v>40978</v>
          </cell>
          <cell r="W1041">
            <v>563122</v>
          </cell>
          <cell r="AB1041">
            <v>6.3181947999999997E-5</v>
          </cell>
          <cell r="AC1041">
            <v>5.6659763000000001E-5</v>
          </cell>
          <cell r="AD1041">
            <v>-246988</v>
          </cell>
          <cell r="AF1041">
            <v>198316</v>
          </cell>
          <cell r="AG1041">
            <v>198291</v>
          </cell>
          <cell r="AH1041">
            <v>25</v>
          </cell>
          <cell r="AI1041">
            <v>-1</v>
          </cell>
          <cell r="AK1041">
            <v>214784</v>
          </cell>
          <cell r="AL1041">
            <v>-322751</v>
          </cell>
          <cell r="AM1041">
            <v>40978</v>
          </cell>
          <cell r="AN1041">
            <v>40980</v>
          </cell>
          <cell r="AO1041">
            <v>30340</v>
          </cell>
          <cell r="AP1041">
            <v>-68340</v>
          </cell>
          <cell r="AQ1041">
            <v>-58808</v>
          </cell>
          <cell r="AR1041">
            <v>-38077</v>
          </cell>
          <cell r="AS1041">
            <v>-14062</v>
          </cell>
        </row>
        <row r="1042">
          <cell r="B1042" t="str">
            <v>1028</v>
          </cell>
          <cell r="C1042" t="str">
            <v>POTEET ISD</v>
          </cell>
          <cell r="D1042">
            <v>5165096</v>
          </cell>
          <cell r="E1042">
            <v>4473722</v>
          </cell>
          <cell r="F1042">
            <v>6876760</v>
          </cell>
          <cell r="G1042">
            <v>2526797</v>
          </cell>
          <cell r="I1042">
            <v>18794</v>
          </cell>
          <cell r="J1042">
            <v>1387968</v>
          </cell>
          <cell r="K1042">
            <v>268962</v>
          </cell>
          <cell r="L1042">
            <v>202018</v>
          </cell>
          <cell r="M1042">
            <v>1877742</v>
          </cell>
          <cell r="O1042">
            <v>155335</v>
          </cell>
          <cell r="P1042">
            <v>573574</v>
          </cell>
          <cell r="Q1042">
            <v>224040</v>
          </cell>
          <cell r="R1042">
            <v>1117562</v>
          </cell>
          <cell r="S1042">
            <v>2070511</v>
          </cell>
          <cell r="U1042">
            <v>793090</v>
          </cell>
          <cell r="V1042">
            <v>-163146</v>
          </cell>
          <cell r="W1042">
            <v>629944</v>
          </cell>
          <cell r="AB1042">
            <v>9.3838451000000006E-5</v>
          </cell>
          <cell r="AC1042">
            <v>8.6061036000000007E-5</v>
          </cell>
          <cell r="AD1042">
            <v>-294523</v>
          </cell>
          <cell r="AF1042">
            <v>301224</v>
          </cell>
          <cell r="AG1042">
            <v>301186</v>
          </cell>
          <cell r="AH1042">
            <v>38</v>
          </cell>
          <cell r="AI1042">
            <v>0</v>
          </cell>
          <cell r="AK1042">
            <v>202018</v>
          </cell>
          <cell r="AL1042">
            <v>-1117562</v>
          </cell>
          <cell r="AM1042">
            <v>-163146</v>
          </cell>
          <cell r="AN1042">
            <v>-163140</v>
          </cell>
          <cell r="AO1042">
            <v>-173323</v>
          </cell>
          <cell r="AP1042">
            <v>-259933</v>
          </cell>
          <cell r="AQ1042">
            <v>-203162</v>
          </cell>
          <cell r="AR1042">
            <v>-99217</v>
          </cell>
          <cell r="AS1042">
            <v>-16769</v>
          </cell>
        </row>
        <row r="1043">
          <cell r="B1043" t="str">
            <v>1029</v>
          </cell>
          <cell r="C1043" t="str">
            <v>POTH CONS ISD</v>
          </cell>
          <cell r="D1043">
            <v>2082472</v>
          </cell>
          <cell r="E1043">
            <v>2094640</v>
          </cell>
          <cell r="F1043">
            <v>3219766</v>
          </cell>
          <cell r="G1043">
            <v>1183071</v>
          </cell>
          <cell r="I1043">
            <v>8799</v>
          </cell>
          <cell r="J1043">
            <v>649860</v>
          </cell>
          <cell r="K1043">
            <v>125930</v>
          </cell>
          <cell r="L1043">
            <v>265547</v>
          </cell>
          <cell r="M1043">
            <v>1050136</v>
          </cell>
          <cell r="O1043">
            <v>72729</v>
          </cell>
          <cell r="P1043">
            <v>268553</v>
          </cell>
          <cell r="Q1043">
            <v>104898</v>
          </cell>
          <cell r="R1043">
            <v>81305</v>
          </cell>
          <cell r="S1043">
            <v>527485</v>
          </cell>
          <cell r="U1043">
            <v>371332</v>
          </cell>
          <cell r="V1043">
            <v>75811</v>
          </cell>
          <cell r="W1043">
            <v>447143</v>
          </cell>
          <cell r="AB1043">
            <v>3.7833948000000002E-5</v>
          </cell>
          <cell r="AC1043">
            <v>4.0294611999999998E-5</v>
          </cell>
          <cell r="AD1043">
            <v>93183</v>
          </cell>
          <cell r="AF1043">
            <v>141036</v>
          </cell>
          <cell r="AG1043">
            <v>141018</v>
          </cell>
          <cell r="AH1043">
            <v>18</v>
          </cell>
          <cell r="AI1043">
            <v>1</v>
          </cell>
          <cell r="AK1043">
            <v>265547</v>
          </cell>
          <cell r="AL1043">
            <v>-81305</v>
          </cell>
          <cell r="AM1043">
            <v>75811</v>
          </cell>
          <cell r="AN1043">
            <v>75812</v>
          </cell>
          <cell r="AO1043">
            <v>68876</v>
          </cell>
          <cell r="AP1043">
            <v>7807</v>
          </cell>
          <cell r="AQ1043">
            <v>16917</v>
          </cell>
          <cell r="AR1043">
            <v>9522</v>
          </cell>
          <cell r="AS1043">
            <v>5308</v>
          </cell>
        </row>
        <row r="1044">
          <cell r="B1044" t="str">
            <v>1932</v>
          </cell>
          <cell r="C1044" t="str">
            <v>POTTSBORO ISD</v>
          </cell>
          <cell r="D1044">
            <v>3701844</v>
          </cell>
          <cell r="E1044">
            <v>3412203</v>
          </cell>
          <cell r="F1044">
            <v>5245052</v>
          </cell>
          <cell r="G1044">
            <v>1927242</v>
          </cell>
          <cell r="I1044">
            <v>14334</v>
          </cell>
          <cell r="J1044">
            <v>1058633</v>
          </cell>
          <cell r="K1044">
            <v>205143</v>
          </cell>
          <cell r="L1044">
            <v>411483</v>
          </cell>
          <cell r="M1044">
            <v>1689593</v>
          </cell>
          <cell r="O1044">
            <v>118477</v>
          </cell>
          <cell r="P1044">
            <v>437477</v>
          </cell>
          <cell r="Q1044">
            <v>170880</v>
          </cell>
          <cell r="R1044">
            <v>94322</v>
          </cell>
          <cell r="S1044">
            <v>821156</v>
          </cell>
          <cell r="U1044">
            <v>604906</v>
          </cell>
          <cell r="V1044">
            <v>117048</v>
          </cell>
          <cell r="W1044">
            <v>721954</v>
          </cell>
          <cell r="AB1044">
            <v>6.7254383000000005E-5</v>
          </cell>
          <cell r="AC1044">
            <v>6.5640597000000001E-5</v>
          </cell>
          <cell r="AD1044">
            <v>-61112</v>
          </cell>
          <cell r="AF1044">
            <v>229750</v>
          </cell>
          <cell r="AG1044">
            <v>229721</v>
          </cell>
          <cell r="AH1044">
            <v>29</v>
          </cell>
          <cell r="AI1044">
            <v>-1</v>
          </cell>
          <cell r="AK1044">
            <v>411483</v>
          </cell>
          <cell r="AL1044">
            <v>-94322</v>
          </cell>
          <cell r="AM1044">
            <v>117048</v>
          </cell>
          <cell r="AN1044">
            <v>117048</v>
          </cell>
          <cell r="AO1044">
            <v>108826</v>
          </cell>
          <cell r="AP1044">
            <v>35468</v>
          </cell>
          <cell r="AQ1044">
            <v>43009</v>
          </cell>
          <cell r="AR1044">
            <v>16288</v>
          </cell>
          <cell r="AS1044">
            <v>-3478</v>
          </cell>
        </row>
        <row r="1045">
          <cell r="B1045" t="str">
            <v>1032</v>
          </cell>
          <cell r="C1045" t="str">
            <v>PRAIRIE LEA ISD</v>
          </cell>
          <cell r="D1045">
            <v>602130</v>
          </cell>
          <cell r="E1045">
            <v>648994</v>
          </cell>
          <cell r="F1045">
            <v>997599</v>
          </cell>
          <cell r="G1045">
            <v>366558</v>
          </cell>
          <cell r="I1045">
            <v>2726</v>
          </cell>
          <cell r="J1045">
            <v>201350</v>
          </cell>
          <cell r="K1045">
            <v>39018</v>
          </cell>
          <cell r="L1045">
            <v>113704</v>
          </cell>
          <cell r="M1045">
            <v>356798</v>
          </cell>
          <cell r="O1045">
            <v>22534</v>
          </cell>
          <cell r="P1045">
            <v>83207</v>
          </cell>
          <cell r="Q1045">
            <v>32501</v>
          </cell>
          <cell r="R1045">
            <v>7916</v>
          </cell>
          <cell r="S1045">
            <v>146158</v>
          </cell>
          <cell r="U1045">
            <v>115052</v>
          </cell>
          <cell r="V1045">
            <v>32926</v>
          </cell>
          <cell r="W1045">
            <v>147978</v>
          </cell>
          <cell r="AB1045">
            <v>1.0939379E-5</v>
          </cell>
          <cell r="AC1045">
            <v>1.2484713E-5</v>
          </cell>
          <cell r="AD1045">
            <v>58520</v>
          </cell>
          <cell r="AF1045">
            <v>43698</v>
          </cell>
          <cell r="AG1045">
            <v>43692</v>
          </cell>
          <cell r="AH1045">
            <v>6</v>
          </cell>
          <cell r="AI1045">
            <v>-1</v>
          </cell>
          <cell r="AK1045">
            <v>113704</v>
          </cell>
          <cell r="AL1045">
            <v>-7916</v>
          </cell>
          <cell r="AM1045">
            <v>32926</v>
          </cell>
          <cell r="AN1045">
            <v>32928</v>
          </cell>
          <cell r="AO1045">
            <v>30881</v>
          </cell>
          <cell r="AP1045">
            <v>12514</v>
          </cell>
          <cell r="AQ1045">
            <v>14328</v>
          </cell>
          <cell r="AR1045">
            <v>11806</v>
          </cell>
          <cell r="AS1045">
            <v>3331</v>
          </cell>
        </row>
        <row r="1046">
          <cell r="B1046" t="str">
            <v>1623</v>
          </cell>
          <cell r="C1046" t="str">
            <v>PRAIRIE VALLEY ISD</v>
          </cell>
          <cell r="D1046">
            <v>405407</v>
          </cell>
          <cell r="E1046">
            <v>393380</v>
          </cell>
          <cell r="F1046">
            <v>604682</v>
          </cell>
          <cell r="G1046">
            <v>222184</v>
          </cell>
          <cell r="I1046">
            <v>1653</v>
          </cell>
          <cell r="J1046">
            <v>122046</v>
          </cell>
          <cell r="K1046">
            <v>23650</v>
          </cell>
          <cell r="L1046">
            <v>35979</v>
          </cell>
          <cell r="M1046">
            <v>183328</v>
          </cell>
          <cell r="O1046">
            <v>13659</v>
          </cell>
          <cell r="P1046">
            <v>50435</v>
          </cell>
          <cell r="Q1046">
            <v>19700</v>
          </cell>
          <cell r="R1046">
            <v>35966</v>
          </cell>
          <cell r="S1046">
            <v>119760</v>
          </cell>
          <cell r="U1046">
            <v>69737</v>
          </cell>
          <cell r="V1046">
            <v>6764</v>
          </cell>
          <cell r="W1046">
            <v>76501</v>
          </cell>
          <cell r="AB1046">
            <v>7.3653499999999997E-6</v>
          </cell>
          <cell r="AC1046">
            <v>7.567454E-6</v>
          </cell>
          <cell r="AD1046">
            <v>7653</v>
          </cell>
          <cell r="AF1046">
            <v>26487</v>
          </cell>
          <cell r="AG1046">
            <v>26484</v>
          </cell>
          <cell r="AH1046">
            <v>3</v>
          </cell>
          <cell r="AI1046">
            <v>1</v>
          </cell>
          <cell r="AK1046">
            <v>35979</v>
          </cell>
          <cell r="AL1046">
            <v>-35966</v>
          </cell>
          <cell r="AM1046">
            <v>6764</v>
          </cell>
          <cell r="AN1046">
            <v>6765</v>
          </cell>
          <cell r="AO1046">
            <v>5585</v>
          </cell>
          <cell r="AP1046">
            <v>-5967</v>
          </cell>
          <cell r="AQ1046">
            <v>-6178</v>
          </cell>
          <cell r="AR1046">
            <v>-631</v>
          </cell>
          <cell r="AS1046">
            <v>439</v>
          </cell>
        </row>
        <row r="1047">
          <cell r="B1047" t="str">
            <v>0400</v>
          </cell>
          <cell r="C1047" t="str">
            <v>PRAIRILAND ISD</v>
          </cell>
          <cell r="D1047">
            <v>2116588</v>
          </cell>
          <cell r="E1047">
            <v>2004846</v>
          </cell>
          <cell r="F1047">
            <v>3081739</v>
          </cell>
          <cell r="G1047">
            <v>1132354</v>
          </cell>
          <cell r="I1047">
            <v>8422</v>
          </cell>
          <cell r="J1047">
            <v>622002</v>
          </cell>
          <cell r="K1047">
            <v>120532</v>
          </cell>
          <cell r="L1047">
            <v>187002</v>
          </cell>
          <cell r="M1047">
            <v>937958</v>
          </cell>
          <cell r="O1047">
            <v>69611</v>
          </cell>
          <cell r="P1047">
            <v>257041</v>
          </cell>
          <cell r="Q1047">
            <v>100401</v>
          </cell>
          <cell r="R1047">
            <v>27007</v>
          </cell>
          <cell r="S1047">
            <v>454060</v>
          </cell>
          <cell r="U1047">
            <v>355414</v>
          </cell>
          <cell r="V1047">
            <v>88419</v>
          </cell>
          <cell r="W1047">
            <v>443833</v>
          </cell>
          <cell r="AB1047">
            <v>3.8453763E-5</v>
          </cell>
          <cell r="AC1047">
            <v>3.8567243000000003E-5</v>
          </cell>
          <cell r="AD1047">
            <v>4297</v>
          </cell>
          <cell r="AF1047">
            <v>134990</v>
          </cell>
          <cell r="AG1047">
            <v>134973</v>
          </cell>
          <cell r="AH1047">
            <v>17</v>
          </cell>
          <cell r="AI1047">
            <v>1</v>
          </cell>
          <cell r="AK1047">
            <v>187002</v>
          </cell>
          <cell r="AL1047">
            <v>-27007</v>
          </cell>
          <cell r="AM1047">
            <v>88419</v>
          </cell>
          <cell r="AN1047">
            <v>88421</v>
          </cell>
          <cell r="AO1047">
            <v>79671</v>
          </cell>
          <cell r="AP1047">
            <v>-2798</v>
          </cell>
          <cell r="AQ1047">
            <v>-4860</v>
          </cell>
          <cell r="AR1047">
            <v>-686</v>
          </cell>
          <cell r="AS1047">
            <v>247</v>
          </cell>
        </row>
        <row r="1048">
          <cell r="B1048" t="str">
            <v>1033</v>
          </cell>
          <cell r="C1048" t="str">
            <v>PREMONT ISD</v>
          </cell>
          <cell r="D1048">
            <v>1873152</v>
          </cell>
          <cell r="E1048">
            <v>2088135</v>
          </cell>
          <cell r="F1048">
            <v>3209767</v>
          </cell>
          <cell r="G1048">
            <v>1179397</v>
          </cell>
          <cell r="I1048">
            <v>8772</v>
          </cell>
          <cell r="J1048">
            <v>647842</v>
          </cell>
          <cell r="K1048">
            <v>125539</v>
          </cell>
          <cell r="L1048">
            <v>616855</v>
          </cell>
          <cell r="M1048">
            <v>1399008</v>
          </cell>
          <cell r="O1048">
            <v>72503</v>
          </cell>
          <cell r="P1048">
            <v>267719</v>
          </cell>
          <cell r="Q1048">
            <v>104572</v>
          </cell>
          <cell r="R1048">
            <v>272021</v>
          </cell>
          <cell r="S1048">
            <v>716815</v>
          </cell>
          <cell r="U1048">
            <v>370179</v>
          </cell>
          <cell r="V1048">
            <v>101661</v>
          </cell>
          <cell r="W1048">
            <v>471840</v>
          </cell>
          <cell r="AB1048">
            <v>3.4031050999999999E-5</v>
          </cell>
          <cell r="AC1048">
            <v>4.0169473999999998E-5</v>
          </cell>
          <cell r="AD1048">
            <v>232456</v>
          </cell>
          <cell r="AF1048">
            <v>140598</v>
          </cell>
          <cell r="AG1048">
            <v>140580</v>
          </cell>
          <cell r="AH1048">
            <v>18</v>
          </cell>
          <cell r="AI1048">
            <v>-1</v>
          </cell>
          <cell r="AK1048">
            <v>616855</v>
          </cell>
          <cell r="AL1048">
            <v>-272021</v>
          </cell>
          <cell r="AM1048">
            <v>101661</v>
          </cell>
          <cell r="AN1048">
            <v>101665</v>
          </cell>
          <cell r="AO1048">
            <v>101106</v>
          </cell>
          <cell r="AP1048">
            <v>88420</v>
          </cell>
          <cell r="AQ1048">
            <v>42153</v>
          </cell>
          <cell r="AR1048">
            <v>-1749</v>
          </cell>
          <cell r="AS1048">
            <v>13239</v>
          </cell>
        </row>
        <row r="1049">
          <cell r="B1049" t="str">
            <v>1034</v>
          </cell>
          <cell r="C1049" t="str">
            <v>PRESIDIO ISD</v>
          </cell>
          <cell r="D1049">
            <v>4393856</v>
          </cell>
          <cell r="E1049">
            <v>3780008</v>
          </cell>
          <cell r="F1049">
            <v>5810422</v>
          </cell>
          <cell r="G1049">
            <v>2134982</v>
          </cell>
          <cell r="I1049">
            <v>15879</v>
          </cell>
          <cell r="J1049">
            <v>1172744</v>
          </cell>
          <cell r="K1049">
            <v>227255</v>
          </cell>
          <cell r="L1049">
            <v>298674</v>
          </cell>
          <cell r="M1049">
            <v>1714552</v>
          </cell>
          <cell r="O1049">
            <v>131248</v>
          </cell>
          <cell r="P1049">
            <v>484633</v>
          </cell>
          <cell r="Q1049">
            <v>189300</v>
          </cell>
          <cell r="R1049">
            <v>540610</v>
          </cell>
          <cell r="S1049">
            <v>1345791</v>
          </cell>
          <cell r="U1049">
            <v>670110</v>
          </cell>
          <cell r="V1049">
            <v>30291</v>
          </cell>
          <cell r="W1049">
            <v>700401</v>
          </cell>
          <cell r="AB1049">
            <v>7.9826713000000002E-5</v>
          </cell>
          <cell r="AC1049">
            <v>7.2716067000000003E-5</v>
          </cell>
          <cell r="AD1049">
            <v>-269273</v>
          </cell>
          <cell r="AF1049">
            <v>254515</v>
          </cell>
          <cell r="AG1049">
            <v>254483</v>
          </cell>
          <cell r="AH1049">
            <v>32</v>
          </cell>
          <cell r="AI1049">
            <v>2</v>
          </cell>
          <cell r="AK1049">
            <v>298674</v>
          </cell>
          <cell r="AL1049">
            <v>-540610</v>
          </cell>
          <cell r="AM1049">
            <v>30291</v>
          </cell>
          <cell r="AN1049">
            <v>30296</v>
          </cell>
          <cell r="AO1049">
            <v>15123</v>
          </cell>
          <cell r="AP1049">
            <v>-118325</v>
          </cell>
          <cell r="AQ1049">
            <v>-87422</v>
          </cell>
          <cell r="AR1049">
            <v>-66277</v>
          </cell>
          <cell r="AS1049">
            <v>-15331</v>
          </cell>
        </row>
        <row r="1050">
          <cell r="B1050" t="str">
            <v>1891</v>
          </cell>
          <cell r="C1050" t="str">
            <v>PRIDDY ISD</v>
          </cell>
          <cell r="D1050">
            <v>605169</v>
          </cell>
          <cell r="E1050">
            <v>577334</v>
          </cell>
          <cell r="F1050">
            <v>887447</v>
          </cell>
          <cell r="G1050">
            <v>326083</v>
          </cell>
          <cell r="I1050">
            <v>2425</v>
          </cell>
          <cell r="J1050">
            <v>179117</v>
          </cell>
          <cell r="K1050">
            <v>34710</v>
          </cell>
          <cell r="L1050">
            <v>149845</v>
          </cell>
          <cell r="M1050">
            <v>366097</v>
          </cell>
          <cell r="O1050">
            <v>20046</v>
          </cell>
          <cell r="P1050">
            <v>74020</v>
          </cell>
          <cell r="Q1050">
            <v>28912</v>
          </cell>
          <cell r="R1050">
            <v>1</v>
          </cell>
          <cell r="S1050">
            <v>122979</v>
          </cell>
          <cell r="U1050">
            <v>102348</v>
          </cell>
          <cell r="V1050">
            <v>40246</v>
          </cell>
          <cell r="W1050">
            <v>142594</v>
          </cell>
          <cell r="AB1050">
            <v>1.0994592E-5</v>
          </cell>
          <cell r="AC1050">
            <v>1.1106189E-5</v>
          </cell>
          <cell r="AD1050">
            <v>4226</v>
          </cell>
          <cell r="AF1050">
            <v>38873</v>
          </cell>
          <cell r="AG1050">
            <v>38868</v>
          </cell>
          <cell r="AH1050">
            <v>5</v>
          </cell>
          <cell r="AI1050">
            <v>0</v>
          </cell>
          <cell r="AK1050">
            <v>149845</v>
          </cell>
          <cell r="AL1050">
            <v>-1</v>
          </cell>
          <cell r="AM1050">
            <v>40246</v>
          </cell>
          <cell r="AN1050">
            <v>40249</v>
          </cell>
          <cell r="AO1050">
            <v>39006</v>
          </cell>
          <cell r="AP1050">
            <v>27246</v>
          </cell>
          <cell r="AQ1050">
            <v>26262</v>
          </cell>
          <cell r="AR1050">
            <v>16840</v>
          </cell>
          <cell r="AS1050">
            <v>241</v>
          </cell>
        </row>
        <row r="1051">
          <cell r="B1051" t="str">
            <v>1035</v>
          </cell>
          <cell r="C1051" t="str">
            <v>PRINCETON ISD</v>
          </cell>
          <cell r="D1051">
            <v>13106555</v>
          </cell>
          <cell r="E1051">
            <v>13248765</v>
          </cell>
          <cell r="F1051">
            <v>20365277</v>
          </cell>
          <cell r="G1051">
            <v>7483017</v>
          </cell>
          <cell r="I1051">
            <v>55657</v>
          </cell>
          <cell r="J1051">
            <v>4110418</v>
          </cell>
          <cell r="K1051">
            <v>796520</v>
          </cell>
          <cell r="L1051">
            <v>1781707</v>
          </cell>
          <cell r="M1051">
            <v>6744302</v>
          </cell>
          <cell r="O1051">
            <v>460018</v>
          </cell>
          <cell r="P1051">
            <v>1698619</v>
          </cell>
          <cell r="Q1051">
            <v>663487</v>
          </cell>
          <cell r="R1051">
            <v>144</v>
          </cell>
          <cell r="S1051">
            <v>2822268</v>
          </cell>
          <cell r="U1051">
            <v>2348706</v>
          </cell>
          <cell r="V1051">
            <v>605435</v>
          </cell>
          <cell r="W1051">
            <v>2954141</v>
          </cell>
          <cell r="AB1051">
            <v>2.3811731699999999E-4</v>
          </cell>
          <cell r="AC1051">
            <v>2.5486665200000002E-4</v>
          </cell>
          <cell r="AD1051">
            <v>634280</v>
          </cell>
          <cell r="AF1051">
            <v>892064</v>
          </cell>
          <cell r="AG1051">
            <v>891950</v>
          </cell>
          <cell r="AH1051">
            <v>114</v>
          </cell>
          <cell r="AI1051">
            <v>-1</v>
          </cell>
          <cell r="AK1051">
            <v>1781707</v>
          </cell>
          <cell r="AL1051">
            <v>-144</v>
          </cell>
          <cell r="AM1051">
            <v>605435</v>
          </cell>
          <cell r="AN1051">
            <v>605444</v>
          </cell>
          <cell r="AO1051">
            <v>577567</v>
          </cell>
          <cell r="AP1051">
            <v>279704</v>
          </cell>
          <cell r="AQ1051">
            <v>151685</v>
          </cell>
          <cell r="AR1051">
            <v>131036</v>
          </cell>
          <cell r="AS1051">
            <v>36127</v>
          </cell>
        </row>
        <row r="1052">
          <cell r="B1052" t="str">
            <v>0924</v>
          </cell>
          <cell r="C1052" t="str">
            <v>PRINGLE-MORSE CONS ISD</v>
          </cell>
          <cell r="D1052">
            <v>497494</v>
          </cell>
          <cell r="E1052">
            <v>443950</v>
          </cell>
          <cell r="F1052">
            <v>682416</v>
          </cell>
          <cell r="G1052">
            <v>250747</v>
          </cell>
          <cell r="I1052">
            <v>1865</v>
          </cell>
          <cell r="J1052">
            <v>137735</v>
          </cell>
          <cell r="K1052">
            <v>26690</v>
          </cell>
          <cell r="L1052">
            <v>35397</v>
          </cell>
          <cell r="M1052">
            <v>201687</v>
          </cell>
          <cell r="O1052">
            <v>15415</v>
          </cell>
          <cell r="P1052">
            <v>56919</v>
          </cell>
          <cell r="Q1052">
            <v>22233</v>
          </cell>
          <cell r="R1052">
            <v>35786</v>
          </cell>
          <cell r="S1052">
            <v>130353</v>
          </cell>
          <cell r="U1052">
            <v>78702</v>
          </cell>
          <cell r="V1052">
            <v>9928</v>
          </cell>
          <cell r="W1052">
            <v>88630</v>
          </cell>
          <cell r="AB1052">
            <v>9.0383749999999997E-6</v>
          </cell>
          <cell r="AC1052">
            <v>8.5402770000000006E-6</v>
          </cell>
          <cell r="AD1052">
            <v>-18862</v>
          </cell>
          <cell r="AF1052">
            <v>29892</v>
          </cell>
          <cell r="AG1052">
            <v>29888</v>
          </cell>
          <cell r="AH1052">
            <v>4</v>
          </cell>
          <cell r="AI1052">
            <v>1</v>
          </cell>
          <cell r="AK1052">
            <v>35397</v>
          </cell>
          <cell r="AL1052">
            <v>-35786</v>
          </cell>
          <cell r="AM1052">
            <v>9928</v>
          </cell>
          <cell r="AN1052">
            <v>9928</v>
          </cell>
          <cell r="AO1052">
            <v>8132</v>
          </cell>
          <cell r="AP1052">
            <v>-8040</v>
          </cell>
          <cell r="AQ1052">
            <v>-5510</v>
          </cell>
          <cell r="AR1052">
            <v>-3826</v>
          </cell>
          <cell r="AS1052">
            <v>-1073</v>
          </cell>
        </row>
        <row r="1053">
          <cell r="B1053" t="str">
            <v>1037</v>
          </cell>
          <cell r="C1053" t="str">
            <v>PROGRESO ISD</v>
          </cell>
          <cell r="D1053">
            <v>7136168</v>
          </cell>
          <cell r="E1053">
            <v>5721006</v>
          </cell>
          <cell r="F1053">
            <v>8794018</v>
          </cell>
          <cell r="G1053">
            <v>3231274</v>
          </cell>
          <cell r="I1053">
            <v>24033</v>
          </cell>
          <cell r="J1053">
            <v>1774937</v>
          </cell>
          <cell r="K1053">
            <v>343949</v>
          </cell>
          <cell r="L1053">
            <v>443611</v>
          </cell>
          <cell r="M1053">
            <v>2586530</v>
          </cell>
          <cell r="O1053">
            <v>198642</v>
          </cell>
          <cell r="P1053">
            <v>733488</v>
          </cell>
          <cell r="Q1053">
            <v>286503</v>
          </cell>
          <cell r="R1053">
            <v>728990</v>
          </cell>
          <cell r="S1053">
            <v>1947623</v>
          </cell>
          <cell r="U1053">
            <v>1014205</v>
          </cell>
          <cell r="V1053">
            <v>91178</v>
          </cell>
          <cell r="W1053">
            <v>1105383</v>
          </cell>
          <cell r="AB1053">
            <v>1.2964850100000001E-4</v>
          </cell>
          <cell r="AC1053">
            <v>1.1005506700000001E-4</v>
          </cell>
          <cell r="AD1053">
            <v>-741983</v>
          </cell>
          <cell r="AF1053">
            <v>385206</v>
          </cell>
          <cell r="AG1053">
            <v>385157</v>
          </cell>
          <cell r="AH1053">
            <v>49</v>
          </cell>
          <cell r="AI1053">
            <v>0</v>
          </cell>
          <cell r="AK1053">
            <v>443611</v>
          </cell>
          <cell r="AL1053">
            <v>-728990</v>
          </cell>
          <cell r="AM1053">
            <v>91178</v>
          </cell>
          <cell r="AN1053">
            <v>91185</v>
          </cell>
          <cell r="AO1053">
            <v>69450</v>
          </cell>
          <cell r="AP1053">
            <v>-134816</v>
          </cell>
          <cell r="AQ1053">
            <v>-138756</v>
          </cell>
          <cell r="AR1053">
            <v>-130192</v>
          </cell>
          <cell r="AS1053">
            <v>-42250</v>
          </cell>
        </row>
        <row r="1054">
          <cell r="B1054" t="str">
            <v>1326</v>
          </cell>
          <cell r="C1054" t="str">
            <v>PROSPER ISD</v>
          </cell>
          <cell r="D1054">
            <v>29064502</v>
          </cell>
          <cell r="E1054">
            <v>39059118</v>
          </cell>
          <cell r="F1054">
            <v>60039538</v>
          </cell>
          <cell r="G1054">
            <v>22060928</v>
          </cell>
          <cell r="I1054">
            <v>164083</v>
          </cell>
          <cell r="J1054">
            <v>12118057</v>
          </cell>
          <cell r="K1054">
            <v>2348246</v>
          </cell>
          <cell r="L1054">
            <v>11142182</v>
          </cell>
          <cell r="M1054">
            <v>25772568</v>
          </cell>
          <cell r="O1054">
            <v>1356195</v>
          </cell>
          <cell r="P1054">
            <v>5007754</v>
          </cell>
          <cell r="Q1054">
            <v>1956048</v>
          </cell>
          <cell r="R1054">
            <v>279</v>
          </cell>
          <cell r="S1054">
            <v>8320276</v>
          </cell>
          <cell r="U1054">
            <v>6924298</v>
          </cell>
          <cell r="V1054">
            <v>2668653</v>
          </cell>
          <cell r="W1054">
            <v>9592951</v>
          </cell>
          <cell r="AB1054">
            <v>5.2803816799999997E-4</v>
          </cell>
          <cell r="AC1054">
            <v>7.5138069799999998E-4</v>
          </cell>
          <cell r="AD1054">
            <v>8457753</v>
          </cell>
          <cell r="AF1054">
            <v>2629923</v>
          </cell>
          <cell r="AG1054">
            <v>2629588</v>
          </cell>
          <cell r="AH1054">
            <v>335</v>
          </cell>
          <cell r="AI1054">
            <v>0</v>
          </cell>
          <cell r="AK1054">
            <v>11142182</v>
          </cell>
          <cell r="AL1054">
            <v>-279</v>
          </cell>
          <cell r="AM1054">
            <v>2668653</v>
          </cell>
          <cell r="AN1054">
            <v>2668669</v>
          </cell>
          <cell r="AO1054">
            <v>2615505</v>
          </cell>
          <cell r="AP1054">
            <v>2070118</v>
          </cell>
          <cell r="AQ1054">
            <v>1820947</v>
          </cell>
          <cell r="AR1054">
            <v>1485018</v>
          </cell>
          <cell r="AS1054">
            <v>481646</v>
          </cell>
        </row>
        <row r="1055">
          <cell r="B1055" t="str">
            <v>1040</v>
          </cell>
          <cell r="C1055" t="str">
            <v>QUANAH ISD</v>
          </cell>
          <cell r="D1055">
            <v>2329210</v>
          </cell>
          <cell r="E1055">
            <v>2118269</v>
          </cell>
          <cell r="F1055">
            <v>3256087</v>
          </cell>
          <cell r="G1055">
            <v>1196417</v>
          </cell>
          <cell r="I1055">
            <v>8899</v>
          </cell>
          <cell r="J1055">
            <v>657191</v>
          </cell>
          <cell r="K1055">
            <v>127351</v>
          </cell>
          <cell r="L1055">
            <v>199552</v>
          </cell>
          <cell r="M1055">
            <v>992993</v>
          </cell>
          <cell r="O1055">
            <v>73550</v>
          </cell>
          <cell r="P1055">
            <v>271582</v>
          </cell>
          <cell r="Q1055">
            <v>106081</v>
          </cell>
          <cell r="R1055">
            <v>73864</v>
          </cell>
          <cell r="S1055">
            <v>525077</v>
          </cell>
          <cell r="U1055">
            <v>375521</v>
          </cell>
          <cell r="V1055">
            <v>60440</v>
          </cell>
          <cell r="W1055">
            <v>435961</v>
          </cell>
          <cell r="AB1055">
            <v>4.2316624E-5</v>
          </cell>
          <cell r="AC1055">
            <v>4.0749167999999999E-5</v>
          </cell>
          <cell r="AD1055">
            <v>-59358</v>
          </cell>
          <cell r="AF1055">
            <v>142627</v>
          </cell>
          <cell r="AG1055">
            <v>142609</v>
          </cell>
          <cell r="AH1055">
            <v>18</v>
          </cell>
          <cell r="AI1055">
            <v>-2</v>
          </cell>
          <cell r="AK1055">
            <v>199552</v>
          </cell>
          <cell r="AL1055">
            <v>-73864</v>
          </cell>
          <cell r="AM1055">
            <v>60440</v>
          </cell>
          <cell r="AN1055">
            <v>60442</v>
          </cell>
          <cell r="AO1055">
            <v>55248</v>
          </cell>
          <cell r="AP1055">
            <v>8639</v>
          </cell>
          <cell r="AQ1055">
            <v>10480</v>
          </cell>
          <cell r="AR1055">
            <v>-5741</v>
          </cell>
          <cell r="AS1055">
            <v>-3380</v>
          </cell>
        </row>
        <row r="1056">
          <cell r="B1056" t="str">
            <v>1041</v>
          </cell>
          <cell r="C1056" t="str">
            <v>QUEEN CITY ISD</v>
          </cell>
          <cell r="D1056">
            <v>2705598</v>
          </cell>
          <cell r="E1056">
            <v>2795601</v>
          </cell>
          <cell r="F1056">
            <v>4297245</v>
          </cell>
          <cell r="G1056">
            <v>1578980</v>
          </cell>
          <cell r="I1056">
            <v>11744</v>
          </cell>
          <cell r="J1056">
            <v>867333</v>
          </cell>
          <cell r="K1056">
            <v>168072</v>
          </cell>
          <cell r="L1056">
            <v>403802</v>
          </cell>
          <cell r="M1056">
            <v>1450951</v>
          </cell>
          <cell r="O1056">
            <v>97068</v>
          </cell>
          <cell r="P1056">
            <v>358423</v>
          </cell>
          <cell r="Q1056">
            <v>140001</v>
          </cell>
          <cell r="R1056">
            <v>23373</v>
          </cell>
          <cell r="S1056">
            <v>618865</v>
          </cell>
          <cell r="U1056">
            <v>495597</v>
          </cell>
          <cell r="V1056">
            <v>141065</v>
          </cell>
          <cell r="W1056">
            <v>636662</v>
          </cell>
          <cell r="AB1056">
            <v>4.9154774999999997E-5</v>
          </cell>
          <cell r="AC1056">
            <v>5.3779005000000002E-5</v>
          </cell>
          <cell r="AD1056">
            <v>175115</v>
          </cell>
          <cell r="AF1056">
            <v>188233</v>
          </cell>
          <cell r="AG1056">
            <v>188209</v>
          </cell>
          <cell r="AH1056">
            <v>24</v>
          </cell>
          <cell r="AI1056">
            <v>-1</v>
          </cell>
          <cell r="AK1056">
            <v>403802</v>
          </cell>
          <cell r="AL1056">
            <v>-23373</v>
          </cell>
          <cell r="AM1056">
            <v>141065</v>
          </cell>
          <cell r="AN1056">
            <v>141066</v>
          </cell>
          <cell r="AO1056">
            <v>131054</v>
          </cell>
          <cell r="AP1056">
            <v>35639</v>
          </cell>
          <cell r="AQ1056">
            <v>30297</v>
          </cell>
          <cell r="AR1056">
            <v>32397</v>
          </cell>
          <cell r="AS1056">
            <v>9976</v>
          </cell>
        </row>
        <row r="1057">
          <cell r="B1057" t="str">
            <v>1042</v>
          </cell>
          <cell r="C1057" t="str">
            <v>QUINLAN ISD</v>
          </cell>
          <cell r="D1057">
            <v>8373695</v>
          </cell>
          <cell r="E1057">
            <v>7809468</v>
          </cell>
          <cell r="F1057">
            <v>12004287</v>
          </cell>
          <cell r="G1057">
            <v>4410855</v>
          </cell>
          <cell r="I1057">
            <v>32807</v>
          </cell>
          <cell r="J1057">
            <v>2422881</v>
          </cell>
          <cell r="K1057">
            <v>469508</v>
          </cell>
          <cell r="L1057">
            <v>673894</v>
          </cell>
          <cell r="M1057">
            <v>3599090</v>
          </cell>
          <cell r="O1057">
            <v>271157</v>
          </cell>
          <cell r="P1057">
            <v>1001249</v>
          </cell>
          <cell r="Q1057">
            <v>391092</v>
          </cell>
          <cell r="R1057">
            <v>60704</v>
          </cell>
          <cell r="S1057">
            <v>1724202</v>
          </cell>
          <cell r="U1057">
            <v>1384442</v>
          </cell>
          <cell r="V1057">
            <v>302377</v>
          </cell>
          <cell r="W1057">
            <v>1686819</v>
          </cell>
          <cell r="AB1057">
            <v>1.5213163800000001E-4</v>
          </cell>
          <cell r="AC1057">
            <v>1.5023082700000001E-4</v>
          </cell>
          <cell r="AD1057">
            <v>-71982</v>
          </cell>
          <cell r="AF1057">
            <v>525826</v>
          </cell>
          <cell r="AG1057">
            <v>525759</v>
          </cell>
          <cell r="AH1057">
            <v>67</v>
          </cell>
          <cell r="AI1057">
            <v>-1</v>
          </cell>
          <cell r="AK1057">
            <v>673894</v>
          </cell>
          <cell r="AL1057">
            <v>-60704</v>
          </cell>
          <cell r="AM1057">
            <v>302377</v>
          </cell>
          <cell r="AN1057">
            <v>302384</v>
          </cell>
          <cell r="AO1057">
            <v>277334</v>
          </cell>
          <cell r="AP1057">
            <v>37591</v>
          </cell>
          <cell r="AQ1057">
            <v>10536</v>
          </cell>
          <cell r="AR1057">
            <v>-10557</v>
          </cell>
          <cell r="AS1057">
            <v>-4098</v>
          </cell>
        </row>
        <row r="1058">
          <cell r="B1058" t="str">
            <v>1044</v>
          </cell>
          <cell r="C1058" t="str">
            <v>QUITMAN ISD</v>
          </cell>
          <cell r="D1058">
            <v>2854448</v>
          </cell>
          <cell r="E1058">
            <v>2829106</v>
          </cell>
          <cell r="F1058">
            <v>4348748</v>
          </cell>
          <cell r="G1058">
            <v>1597904</v>
          </cell>
          <cell r="I1058">
            <v>11885</v>
          </cell>
          <cell r="J1058">
            <v>877728</v>
          </cell>
          <cell r="K1058">
            <v>170087</v>
          </cell>
          <cell r="L1058">
            <v>268199</v>
          </cell>
          <cell r="M1058">
            <v>1327899</v>
          </cell>
          <cell r="O1058">
            <v>98231</v>
          </cell>
          <cell r="P1058">
            <v>362719</v>
          </cell>
          <cell r="Q1058">
            <v>141679</v>
          </cell>
          <cell r="R1058">
            <v>20294</v>
          </cell>
          <cell r="S1058">
            <v>622923</v>
          </cell>
          <cell r="U1058">
            <v>501537</v>
          </cell>
          <cell r="V1058">
            <v>105126</v>
          </cell>
          <cell r="W1058">
            <v>606663</v>
          </cell>
          <cell r="AB1058">
            <v>5.1859044E-5</v>
          </cell>
          <cell r="AC1058">
            <v>5.4423553999999999E-5</v>
          </cell>
          <cell r="AD1058">
            <v>97115</v>
          </cell>
          <cell r="AF1058">
            <v>190489</v>
          </cell>
          <cell r="AG1058">
            <v>190465</v>
          </cell>
          <cell r="AH1058">
            <v>24</v>
          </cell>
          <cell r="AI1058">
            <v>-1</v>
          </cell>
          <cell r="AK1058">
            <v>268199</v>
          </cell>
          <cell r="AL1058">
            <v>-20294</v>
          </cell>
          <cell r="AM1058">
            <v>105126</v>
          </cell>
          <cell r="AN1058">
            <v>105128</v>
          </cell>
          <cell r="AO1058">
            <v>95800</v>
          </cell>
          <cell r="AP1058">
            <v>10390</v>
          </cell>
          <cell r="AQ1058">
            <v>15803</v>
          </cell>
          <cell r="AR1058">
            <v>15254</v>
          </cell>
          <cell r="AS1058">
            <v>5530</v>
          </cell>
        </row>
        <row r="1059">
          <cell r="B1059" t="str">
            <v>0593</v>
          </cell>
          <cell r="C1059" t="str">
            <v>RAINS ISD</v>
          </cell>
          <cell r="D1059">
            <v>5163315</v>
          </cell>
          <cell r="E1059">
            <v>4805615</v>
          </cell>
          <cell r="F1059">
            <v>7386929</v>
          </cell>
          <cell r="G1059">
            <v>2714253</v>
          </cell>
          <cell r="I1059">
            <v>20188</v>
          </cell>
          <cell r="J1059">
            <v>1490938</v>
          </cell>
          <cell r="K1059">
            <v>288915</v>
          </cell>
          <cell r="L1059">
            <v>471189</v>
          </cell>
          <cell r="M1059">
            <v>2271230</v>
          </cell>
          <cell r="O1059">
            <v>166859</v>
          </cell>
          <cell r="P1059">
            <v>616126</v>
          </cell>
          <cell r="Q1059">
            <v>240661</v>
          </cell>
          <cell r="R1059">
            <v>43445</v>
          </cell>
          <cell r="S1059">
            <v>1067091</v>
          </cell>
          <cell r="U1059">
            <v>851927</v>
          </cell>
          <cell r="V1059">
            <v>184740</v>
          </cell>
          <cell r="W1059">
            <v>1036667</v>
          </cell>
          <cell r="AB1059">
            <v>9.3806094000000007E-5</v>
          </cell>
          <cell r="AC1059">
            <v>9.2445674000000004E-5</v>
          </cell>
          <cell r="AD1059">
            <v>-51518</v>
          </cell>
          <cell r="AF1059">
            <v>323571</v>
          </cell>
          <cell r="AG1059">
            <v>323530</v>
          </cell>
          <cell r="AH1059">
            <v>41</v>
          </cell>
          <cell r="AI1059">
            <v>1</v>
          </cell>
          <cell r="AK1059">
            <v>471189</v>
          </cell>
          <cell r="AL1059">
            <v>-43445</v>
          </cell>
          <cell r="AM1059">
            <v>184740</v>
          </cell>
          <cell r="AN1059">
            <v>184741</v>
          </cell>
          <cell r="AO1059">
            <v>172048</v>
          </cell>
          <cell r="AP1059">
            <v>46830</v>
          </cell>
          <cell r="AQ1059">
            <v>21446</v>
          </cell>
          <cell r="AR1059">
            <v>5609</v>
          </cell>
          <cell r="AS1059">
            <v>-2930</v>
          </cell>
        </row>
        <row r="1060">
          <cell r="B1060" t="str">
            <v>1045</v>
          </cell>
          <cell r="C1060" t="str">
            <v>RALLS ISD</v>
          </cell>
          <cell r="D1060">
            <v>1614503</v>
          </cell>
          <cell r="E1060">
            <v>1474814</v>
          </cell>
          <cell r="F1060">
            <v>2267004</v>
          </cell>
          <cell r="G1060">
            <v>832988</v>
          </cell>
          <cell r="I1060">
            <v>6196</v>
          </cell>
          <cell r="J1060">
            <v>457560</v>
          </cell>
          <cell r="K1060">
            <v>88666</v>
          </cell>
          <cell r="L1060">
            <v>113341</v>
          </cell>
          <cell r="M1060">
            <v>665763</v>
          </cell>
          <cell r="O1060">
            <v>51208</v>
          </cell>
          <cell r="P1060">
            <v>189085</v>
          </cell>
          <cell r="Q1060">
            <v>73857</v>
          </cell>
          <cell r="R1060">
            <v>89142</v>
          </cell>
          <cell r="S1060">
            <v>403292</v>
          </cell>
          <cell r="U1060">
            <v>261451</v>
          </cell>
          <cell r="V1060">
            <v>40598</v>
          </cell>
          <cell r="W1060">
            <v>302049</v>
          </cell>
          <cell r="AB1060">
            <v>2.9331973999999999E-5</v>
          </cell>
          <cell r="AC1060">
            <v>2.8371023E-5</v>
          </cell>
          <cell r="AD1060">
            <v>-36390</v>
          </cell>
          <cell r="AF1060">
            <v>99302</v>
          </cell>
          <cell r="AG1060">
            <v>99289</v>
          </cell>
          <cell r="AH1060">
            <v>13</v>
          </cell>
          <cell r="AI1060">
            <v>-3</v>
          </cell>
          <cell r="AK1060">
            <v>113341</v>
          </cell>
          <cell r="AL1060">
            <v>-89142</v>
          </cell>
          <cell r="AM1060">
            <v>40598</v>
          </cell>
          <cell r="AN1060">
            <v>40601</v>
          </cell>
          <cell r="AO1060">
            <v>34885</v>
          </cell>
          <cell r="AP1060">
            <v>-18528</v>
          </cell>
          <cell r="AQ1060">
            <v>-18126</v>
          </cell>
          <cell r="AR1060">
            <v>-12561</v>
          </cell>
          <cell r="AS1060">
            <v>-2072</v>
          </cell>
        </row>
        <row r="1061">
          <cell r="B1061" t="str">
            <v>1966</v>
          </cell>
          <cell r="C1061" t="str">
            <v>RAMIREZ COMMON SD</v>
          </cell>
          <cell r="D1061">
            <v>213258</v>
          </cell>
          <cell r="E1061">
            <v>144553</v>
          </cell>
          <cell r="F1061">
            <v>222198</v>
          </cell>
          <cell r="G1061">
            <v>81645</v>
          </cell>
          <cell r="I1061">
            <v>607</v>
          </cell>
          <cell r="J1061">
            <v>44847</v>
          </cell>
          <cell r="K1061">
            <v>8691</v>
          </cell>
          <cell r="L1061">
            <v>27673</v>
          </cell>
          <cell r="M1061">
            <v>81818</v>
          </cell>
          <cell r="O1061">
            <v>5019</v>
          </cell>
          <cell r="P1061">
            <v>18533</v>
          </cell>
          <cell r="Q1061">
            <v>7239</v>
          </cell>
          <cell r="R1061">
            <v>68300</v>
          </cell>
          <cell r="S1061">
            <v>99091</v>
          </cell>
          <cell r="U1061">
            <v>25626</v>
          </cell>
          <cell r="V1061">
            <v>-3621</v>
          </cell>
          <cell r="W1061">
            <v>22005</v>
          </cell>
          <cell r="AB1061">
            <v>3.8744380000000003E-6</v>
          </cell>
          <cell r="AC1061">
            <v>2.7807610000000001E-6</v>
          </cell>
          <cell r="AD1061">
            <v>-41416</v>
          </cell>
          <cell r="AF1061">
            <v>9733</v>
          </cell>
          <cell r="AG1061">
            <v>9732</v>
          </cell>
          <cell r="AH1061">
            <v>1</v>
          </cell>
          <cell r="AI1061">
            <v>0</v>
          </cell>
          <cell r="AK1061">
            <v>27673</v>
          </cell>
          <cell r="AL1061">
            <v>-68300</v>
          </cell>
          <cell r="AM1061">
            <v>-3621</v>
          </cell>
          <cell r="AN1061">
            <v>-3618</v>
          </cell>
          <cell r="AO1061">
            <v>-4603</v>
          </cell>
          <cell r="AP1061">
            <v>-13652</v>
          </cell>
          <cell r="AQ1061">
            <v>-11047</v>
          </cell>
          <cell r="AR1061">
            <v>-5346</v>
          </cell>
          <cell r="AS1061">
            <v>-2361</v>
          </cell>
        </row>
        <row r="1062">
          <cell r="B1062" t="str">
            <v>1047</v>
          </cell>
          <cell r="C1062" t="str">
            <v>RANDOLPH FIELD ISD</v>
          </cell>
          <cell r="D1062">
            <v>435405</v>
          </cell>
          <cell r="E1062">
            <v>363602</v>
          </cell>
          <cell r="F1062">
            <v>558909</v>
          </cell>
          <cell r="G1062">
            <v>205366</v>
          </cell>
          <cell r="I1062">
            <v>1527</v>
          </cell>
          <cell r="J1062">
            <v>112807</v>
          </cell>
          <cell r="K1062">
            <v>21860</v>
          </cell>
          <cell r="L1062">
            <v>56993</v>
          </cell>
          <cell r="M1062">
            <v>193187</v>
          </cell>
          <cell r="O1062">
            <v>12625</v>
          </cell>
          <cell r="P1062">
            <v>46617</v>
          </cell>
          <cell r="Q1062">
            <v>18209</v>
          </cell>
          <cell r="R1062">
            <v>148039</v>
          </cell>
          <cell r="S1062">
            <v>225490</v>
          </cell>
          <cell r="U1062">
            <v>64458</v>
          </cell>
          <cell r="V1062">
            <v>-13929</v>
          </cell>
          <cell r="W1062">
            <v>50529</v>
          </cell>
          <cell r="AB1062">
            <v>7.9103600000000003E-6</v>
          </cell>
          <cell r="AC1062">
            <v>6.9946160000000004E-6</v>
          </cell>
          <cell r="AD1062">
            <v>-34678</v>
          </cell>
          <cell r="AF1062">
            <v>24482</v>
          </cell>
          <cell r="AG1062">
            <v>24479</v>
          </cell>
          <cell r="AH1062">
            <v>3</v>
          </cell>
          <cell r="AI1062">
            <v>2</v>
          </cell>
          <cell r="AK1062">
            <v>56993</v>
          </cell>
          <cell r="AL1062">
            <v>-148039</v>
          </cell>
          <cell r="AM1062">
            <v>-13929</v>
          </cell>
          <cell r="AN1062">
            <v>-13928</v>
          </cell>
          <cell r="AO1062">
            <v>-14783</v>
          </cell>
          <cell r="AP1062">
            <v>-21407</v>
          </cell>
          <cell r="AQ1062">
            <v>-19234</v>
          </cell>
          <cell r="AR1062">
            <v>-19721</v>
          </cell>
          <cell r="AS1062">
            <v>-1973</v>
          </cell>
        </row>
        <row r="1063">
          <cell r="B1063" t="str">
            <v>1048</v>
          </cell>
          <cell r="C1063" t="str">
            <v>RANGER ISD</v>
          </cell>
          <cell r="D1063">
            <v>1164196</v>
          </cell>
          <cell r="E1063">
            <v>1120242</v>
          </cell>
          <cell r="F1063">
            <v>1721975</v>
          </cell>
          <cell r="G1063">
            <v>632723</v>
          </cell>
          <cell r="I1063">
            <v>4706</v>
          </cell>
          <cell r="J1063">
            <v>347554</v>
          </cell>
          <cell r="K1063">
            <v>67349</v>
          </cell>
          <cell r="L1063">
            <v>114938</v>
          </cell>
          <cell r="M1063">
            <v>534547</v>
          </cell>
          <cell r="O1063">
            <v>38897</v>
          </cell>
          <cell r="P1063">
            <v>143626</v>
          </cell>
          <cell r="Q1063">
            <v>56101</v>
          </cell>
          <cell r="R1063">
            <v>54367</v>
          </cell>
          <cell r="S1063">
            <v>292991</v>
          </cell>
          <cell r="U1063">
            <v>198594</v>
          </cell>
          <cell r="V1063">
            <v>41601</v>
          </cell>
          <cell r="W1063">
            <v>240195</v>
          </cell>
          <cell r="AB1063">
            <v>2.1150891E-5</v>
          </cell>
          <cell r="AC1063">
            <v>2.1550115E-5</v>
          </cell>
          <cell r="AD1063">
            <v>15118</v>
          </cell>
          <cell r="AF1063">
            <v>75428</v>
          </cell>
          <cell r="AG1063">
            <v>75418</v>
          </cell>
          <cell r="AH1063">
            <v>10</v>
          </cell>
          <cell r="AI1063">
            <v>1</v>
          </cell>
          <cell r="AK1063">
            <v>114938</v>
          </cell>
          <cell r="AL1063">
            <v>-54367</v>
          </cell>
          <cell r="AM1063">
            <v>41601</v>
          </cell>
          <cell r="AN1063">
            <v>41602</v>
          </cell>
          <cell r="AO1063">
            <v>36406</v>
          </cell>
          <cell r="AP1063">
            <v>-11072</v>
          </cell>
          <cell r="AQ1063">
            <v>-6373</v>
          </cell>
          <cell r="AR1063">
            <v>-853</v>
          </cell>
          <cell r="AS1063">
            <v>861</v>
          </cell>
        </row>
        <row r="1064">
          <cell r="B1064" t="str">
            <v>1050</v>
          </cell>
          <cell r="C1064" t="str">
            <v>RANKIN ISD</v>
          </cell>
          <cell r="D1064">
            <v>1182807</v>
          </cell>
          <cell r="E1064">
            <v>1138792</v>
          </cell>
          <cell r="F1064">
            <v>1750489</v>
          </cell>
          <cell r="G1064">
            <v>643200</v>
          </cell>
          <cell r="I1064">
            <v>4784</v>
          </cell>
          <cell r="J1064">
            <v>353309</v>
          </cell>
          <cell r="K1064">
            <v>68465</v>
          </cell>
          <cell r="L1064">
            <v>137300</v>
          </cell>
          <cell r="M1064">
            <v>563858</v>
          </cell>
          <cell r="O1064">
            <v>39541</v>
          </cell>
          <cell r="P1064">
            <v>146004</v>
          </cell>
          <cell r="Q1064">
            <v>57030</v>
          </cell>
          <cell r="R1064">
            <v>109509</v>
          </cell>
          <cell r="S1064">
            <v>352084</v>
          </cell>
          <cell r="U1064">
            <v>201882</v>
          </cell>
          <cell r="V1064">
            <v>34873</v>
          </cell>
          <cell r="W1064">
            <v>236755</v>
          </cell>
          <cell r="AB1064">
            <v>2.1488999000000001E-5</v>
          </cell>
          <cell r="AC1064">
            <v>2.1906959999999999E-5</v>
          </cell>
          <cell r="AD1064">
            <v>15828</v>
          </cell>
          <cell r="AF1064">
            <v>76677</v>
          </cell>
          <cell r="AG1064">
            <v>76667</v>
          </cell>
          <cell r="AH1064">
            <v>10</v>
          </cell>
          <cell r="AI1064">
            <v>0</v>
          </cell>
          <cell r="AK1064">
            <v>137300</v>
          </cell>
          <cell r="AL1064">
            <v>-109509</v>
          </cell>
          <cell r="AM1064">
            <v>34873</v>
          </cell>
          <cell r="AN1064">
            <v>34873</v>
          </cell>
          <cell r="AO1064">
            <v>30856</v>
          </cell>
          <cell r="AP1064">
            <v>-10323</v>
          </cell>
          <cell r="AQ1064">
            <v>-20510</v>
          </cell>
          <cell r="AR1064">
            <v>-8009</v>
          </cell>
          <cell r="AS1064">
            <v>904</v>
          </cell>
        </row>
        <row r="1065">
          <cell r="B1065" t="str">
            <v>1052</v>
          </cell>
          <cell r="C1065" t="str">
            <v>RAYMONDVILLE ISD</v>
          </cell>
          <cell r="D1065">
            <v>8518966</v>
          </cell>
          <cell r="E1065">
            <v>7844890</v>
          </cell>
          <cell r="F1065">
            <v>12058735</v>
          </cell>
          <cell r="G1065">
            <v>4430862</v>
          </cell>
          <cell r="I1065">
            <v>32956</v>
          </cell>
          <cell r="J1065">
            <v>2433870</v>
          </cell>
          <cell r="K1065">
            <v>471637</v>
          </cell>
          <cell r="L1065">
            <v>193576</v>
          </cell>
          <cell r="M1065">
            <v>3132039</v>
          </cell>
          <cell r="O1065">
            <v>272387</v>
          </cell>
          <cell r="P1065">
            <v>1005790</v>
          </cell>
          <cell r="Q1065">
            <v>392865</v>
          </cell>
          <cell r="R1065">
            <v>691365</v>
          </cell>
          <cell r="S1065">
            <v>2362407</v>
          </cell>
          <cell r="U1065">
            <v>1390721</v>
          </cell>
          <cell r="V1065">
            <v>-85153</v>
          </cell>
          <cell r="W1065">
            <v>1305568</v>
          </cell>
          <cell r="AB1065">
            <v>1.54770898E-4</v>
          </cell>
          <cell r="AC1065">
            <v>1.50912232E-4</v>
          </cell>
          <cell r="AD1065">
            <v>-146124</v>
          </cell>
          <cell r="AF1065">
            <v>528211</v>
          </cell>
          <cell r="AG1065">
            <v>528144</v>
          </cell>
          <cell r="AH1065">
            <v>67</v>
          </cell>
          <cell r="AI1065">
            <v>1</v>
          </cell>
          <cell r="AK1065">
            <v>193576</v>
          </cell>
          <cell r="AL1065">
            <v>-691365</v>
          </cell>
          <cell r="AM1065">
            <v>-85153</v>
          </cell>
          <cell r="AN1065">
            <v>-85144</v>
          </cell>
          <cell r="AO1065">
            <v>-94838</v>
          </cell>
          <cell r="AP1065">
            <v>-165438</v>
          </cell>
          <cell r="AQ1065">
            <v>-88263</v>
          </cell>
          <cell r="AR1065">
            <v>-55786</v>
          </cell>
          <cell r="AS1065">
            <v>-8320</v>
          </cell>
        </row>
        <row r="1066">
          <cell r="B1066" t="str">
            <v>1054</v>
          </cell>
          <cell r="C1066" t="str">
            <v>REAGAN COUNTY ISD</v>
          </cell>
          <cell r="D1066">
            <v>3096496</v>
          </cell>
          <cell r="E1066">
            <v>3074726</v>
          </cell>
          <cell r="F1066">
            <v>4726300</v>
          </cell>
          <cell r="G1066">
            <v>1736632</v>
          </cell>
          <cell r="I1066">
            <v>12917</v>
          </cell>
          <cell r="J1066">
            <v>953931</v>
          </cell>
          <cell r="K1066">
            <v>184853</v>
          </cell>
          <cell r="L1066">
            <v>326868</v>
          </cell>
          <cell r="M1066">
            <v>1478569</v>
          </cell>
          <cell r="O1066">
            <v>106759</v>
          </cell>
          <cell r="P1066">
            <v>394209</v>
          </cell>
          <cell r="Q1066">
            <v>153980</v>
          </cell>
          <cell r="R1066">
            <v>157075</v>
          </cell>
          <cell r="S1066">
            <v>812023</v>
          </cell>
          <cell r="U1066">
            <v>545079</v>
          </cell>
          <cell r="V1066">
            <v>87746</v>
          </cell>
          <cell r="W1066">
            <v>632825</v>
          </cell>
          <cell r="AB1066">
            <v>5.6256525000000001E-5</v>
          </cell>
          <cell r="AC1066">
            <v>5.9148535E-5</v>
          </cell>
          <cell r="AD1066">
            <v>109517</v>
          </cell>
          <cell r="AF1066">
            <v>207027</v>
          </cell>
          <cell r="AG1066">
            <v>207001</v>
          </cell>
          <cell r="AH1066">
            <v>26</v>
          </cell>
          <cell r="AI1066">
            <v>1</v>
          </cell>
          <cell r="AK1066">
            <v>326868</v>
          </cell>
          <cell r="AL1066">
            <v>-157075</v>
          </cell>
          <cell r="AM1066">
            <v>87746</v>
          </cell>
          <cell r="AN1066">
            <v>87749</v>
          </cell>
          <cell r="AO1066">
            <v>79703</v>
          </cell>
          <cell r="AP1066">
            <v>3846</v>
          </cell>
          <cell r="AQ1066">
            <v>-2852</v>
          </cell>
          <cell r="AR1066">
            <v>-4889</v>
          </cell>
          <cell r="AS1066">
            <v>6236</v>
          </cell>
        </row>
        <row r="1067">
          <cell r="B1067" t="str">
            <v>1999</v>
          </cell>
          <cell r="C1067" t="str">
            <v>RED LICK ISD</v>
          </cell>
          <cell r="D1067">
            <v>873164</v>
          </cell>
          <cell r="E1067">
            <v>960927</v>
          </cell>
          <cell r="F1067">
            <v>1477084</v>
          </cell>
          <cell r="G1067">
            <v>542740</v>
          </cell>
          <cell r="I1067">
            <v>4037</v>
          </cell>
          <cell r="J1067">
            <v>298127</v>
          </cell>
          <cell r="K1067">
            <v>57771</v>
          </cell>
          <cell r="L1067">
            <v>161945</v>
          </cell>
          <cell r="M1067">
            <v>521880</v>
          </cell>
          <cell r="O1067">
            <v>33365</v>
          </cell>
          <cell r="P1067">
            <v>123200</v>
          </cell>
          <cell r="Q1067">
            <v>48122</v>
          </cell>
          <cell r="R1067">
            <v>19218</v>
          </cell>
          <cell r="S1067">
            <v>223905</v>
          </cell>
          <cell r="U1067">
            <v>170351</v>
          </cell>
          <cell r="V1067">
            <v>42410</v>
          </cell>
          <cell r="W1067">
            <v>212761</v>
          </cell>
          <cell r="AB1067">
            <v>1.5863464999999999E-5</v>
          </cell>
          <cell r="AC1067">
            <v>1.8485363E-5</v>
          </cell>
          <cell r="AD1067">
            <v>99289</v>
          </cell>
          <cell r="AF1067">
            <v>64701</v>
          </cell>
          <cell r="AG1067">
            <v>64693</v>
          </cell>
          <cell r="AH1067">
            <v>8</v>
          </cell>
          <cell r="AI1067">
            <v>0</v>
          </cell>
          <cell r="AK1067">
            <v>161945</v>
          </cell>
          <cell r="AL1067">
            <v>-19218</v>
          </cell>
          <cell r="AM1067">
            <v>42410</v>
          </cell>
          <cell r="AN1067">
            <v>42413</v>
          </cell>
          <cell r="AO1067">
            <v>39654</v>
          </cell>
          <cell r="AP1067">
            <v>15506</v>
          </cell>
          <cell r="AQ1067">
            <v>20743</v>
          </cell>
          <cell r="AR1067">
            <v>18756</v>
          </cell>
          <cell r="AS1067">
            <v>5655</v>
          </cell>
        </row>
        <row r="1068">
          <cell r="B1068" t="str">
            <v>1055</v>
          </cell>
          <cell r="C1068" t="str">
            <v>RED OAK ISD</v>
          </cell>
          <cell r="D1068">
            <v>17249246</v>
          </cell>
          <cell r="E1068">
            <v>16826596</v>
          </cell>
          <cell r="F1068">
            <v>25864923</v>
          </cell>
          <cell r="G1068">
            <v>9503807</v>
          </cell>
          <cell r="I1068">
            <v>70687</v>
          </cell>
          <cell r="J1068">
            <v>5220437</v>
          </cell>
          <cell r="K1068">
            <v>1011620</v>
          </cell>
          <cell r="L1068">
            <v>2246339</v>
          </cell>
          <cell r="M1068">
            <v>8549083</v>
          </cell>
          <cell r="O1068">
            <v>584246</v>
          </cell>
          <cell r="P1068">
            <v>2157331</v>
          </cell>
          <cell r="Q1068">
            <v>842662</v>
          </cell>
          <cell r="R1068">
            <v>582087</v>
          </cell>
          <cell r="S1068">
            <v>4166326</v>
          </cell>
          <cell r="U1068">
            <v>2982975</v>
          </cell>
          <cell r="V1068">
            <v>618579</v>
          </cell>
          <cell r="W1068">
            <v>3601554</v>
          </cell>
          <cell r="AB1068">
            <v>3.1338090899999998E-4</v>
          </cell>
          <cell r="AC1068">
            <v>3.2369342499999999E-4</v>
          </cell>
          <cell r="AD1068">
            <v>390524</v>
          </cell>
          <cell r="AF1068">
            <v>1132966</v>
          </cell>
          <cell r="AG1068">
            <v>1132822</v>
          </cell>
          <cell r="AH1068">
            <v>144</v>
          </cell>
          <cell r="AI1068">
            <v>0</v>
          </cell>
          <cell r="AK1068">
            <v>2246339</v>
          </cell>
          <cell r="AL1068">
            <v>-582087</v>
          </cell>
          <cell r="AM1068">
            <v>618579</v>
          </cell>
          <cell r="AN1068">
            <v>618594</v>
          </cell>
          <cell r="AO1068">
            <v>567624</v>
          </cell>
          <cell r="AP1068">
            <v>139504</v>
          </cell>
          <cell r="AQ1068">
            <v>245172</v>
          </cell>
          <cell r="AR1068">
            <v>71114</v>
          </cell>
          <cell r="AS1068">
            <v>22244</v>
          </cell>
        </row>
        <row r="1069">
          <cell r="B1069" t="str">
            <v>1056</v>
          </cell>
          <cell r="C1069" t="str">
            <v>REDWATER ISD</v>
          </cell>
          <cell r="D1069">
            <v>2885067</v>
          </cell>
          <cell r="E1069">
            <v>2607532</v>
          </cell>
          <cell r="F1069">
            <v>4008156</v>
          </cell>
          <cell r="G1069">
            <v>1472757</v>
          </cell>
          <cell r="I1069">
            <v>10954</v>
          </cell>
          <cell r="J1069">
            <v>808985</v>
          </cell>
          <cell r="K1069">
            <v>156766</v>
          </cell>
          <cell r="L1069">
            <v>283031</v>
          </cell>
          <cell r="M1069">
            <v>1259736</v>
          </cell>
          <cell r="O1069">
            <v>90538</v>
          </cell>
          <cell r="P1069">
            <v>334311</v>
          </cell>
          <cell r="Q1069">
            <v>130583</v>
          </cell>
          <cell r="R1069">
            <v>256401</v>
          </cell>
          <cell r="S1069">
            <v>811833</v>
          </cell>
          <cell r="U1069">
            <v>462256</v>
          </cell>
          <cell r="V1069">
            <v>79500</v>
          </cell>
          <cell r="W1069">
            <v>541756</v>
          </cell>
          <cell r="AB1069">
            <v>5.2415333999999999E-5</v>
          </cell>
          <cell r="AC1069">
            <v>5.0161129999999999E-5</v>
          </cell>
          <cell r="AD1069">
            <v>-85364</v>
          </cell>
          <cell r="AF1069">
            <v>175570</v>
          </cell>
          <cell r="AG1069">
            <v>175548</v>
          </cell>
          <cell r="AH1069">
            <v>22</v>
          </cell>
          <cell r="AI1069">
            <v>1</v>
          </cell>
          <cell r="AK1069">
            <v>283031</v>
          </cell>
          <cell r="AL1069">
            <v>-256401</v>
          </cell>
          <cell r="AM1069">
            <v>79500</v>
          </cell>
          <cell r="AN1069">
            <v>79501</v>
          </cell>
          <cell r="AO1069">
            <v>68518</v>
          </cell>
          <cell r="AP1069">
            <v>-35002</v>
          </cell>
          <cell r="AQ1069">
            <v>-42153</v>
          </cell>
          <cell r="AR1069">
            <v>-39377</v>
          </cell>
          <cell r="AS1069">
            <v>-4857</v>
          </cell>
        </row>
        <row r="1070">
          <cell r="B1070" t="str">
            <v>1739</v>
          </cell>
          <cell r="C1070" t="str">
            <v>REFUGIO ISD</v>
          </cell>
          <cell r="D1070">
            <v>3562733</v>
          </cell>
          <cell r="E1070">
            <v>3192813</v>
          </cell>
          <cell r="F1070">
            <v>4907817</v>
          </cell>
          <cell r="G1070">
            <v>1803328</v>
          </cell>
          <cell r="I1070">
            <v>13413</v>
          </cell>
          <cell r="J1070">
            <v>990567</v>
          </cell>
          <cell r="K1070">
            <v>191953</v>
          </cell>
          <cell r="L1070">
            <v>142973</v>
          </cell>
          <cell r="M1070">
            <v>1338906</v>
          </cell>
          <cell r="O1070">
            <v>110860</v>
          </cell>
          <cell r="P1070">
            <v>409349</v>
          </cell>
          <cell r="Q1070">
            <v>159893</v>
          </cell>
          <cell r="R1070">
            <v>373415</v>
          </cell>
          <cell r="S1070">
            <v>1053517</v>
          </cell>
          <cell r="U1070">
            <v>566013</v>
          </cell>
          <cell r="V1070">
            <v>-13352</v>
          </cell>
          <cell r="W1070">
            <v>552661</v>
          </cell>
          <cell r="AB1070">
            <v>6.4727032999999996E-5</v>
          </cell>
          <cell r="AC1070">
            <v>6.1420170999999999E-5</v>
          </cell>
          <cell r="AD1070">
            <v>-125227</v>
          </cell>
          <cell r="AF1070">
            <v>214978</v>
          </cell>
          <cell r="AG1070">
            <v>214951</v>
          </cell>
          <cell r="AH1070">
            <v>27</v>
          </cell>
          <cell r="AI1070">
            <v>1</v>
          </cell>
          <cell r="AK1070">
            <v>142973</v>
          </cell>
          <cell r="AL1070">
            <v>-373415</v>
          </cell>
          <cell r="AM1070">
            <v>-13352</v>
          </cell>
          <cell r="AN1070">
            <v>-13349</v>
          </cell>
          <cell r="AO1070">
            <v>-19342</v>
          </cell>
          <cell r="AP1070">
            <v>-77707</v>
          </cell>
          <cell r="AQ1070">
            <v>-75135</v>
          </cell>
          <cell r="AR1070">
            <v>-37778</v>
          </cell>
          <cell r="AS1070">
            <v>-7131</v>
          </cell>
        </row>
        <row r="1071">
          <cell r="B1071" t="str">
            <v>1801</v>
          </cell>
          <cell r="C1071" t="str">
            <v>REGION 01 EDUC SERVICE CENTER</v>
          </cell>
          <cell r="D1071">
            <v>15042988</v>
          </cell>
          <cell r="E1071">
            <v>14080185</v>
          </cell>
          <cell r="F1071">
            <v>21643289</v>
          </cell>
          <cell r="G1071">
            <v>7952610</v>
          </cell>
          <cell r="I1071">
            <v>59149</v>
          </cell>
          <cell r="J1071">
            <v>4368365</v>
          </cell>
          <cell r="K1071">
            <v>846505</v>
          </cell>
          <cell r="L1071">
            <v>1439324</v>
          </cell>
          <cell r="M1071">
            <v>6713343</v>
          </cell>
          <cell r="O1071">
            <v>488886</v>
          </cell>
          <cell r="P1071">
            <v>1805215</v>
          </cell>
          <cell r="Q1071">
            <v>705124</v>
          </cell>
          <cell r="R1071">
            <v>77858</v>
          </cell>
          <cell r="S1071">
            <v>3077083</v>
          </cell>
          <cell r="U1071">
            <v>2496098</v>
          </cell>
          <cell r="V1071">
            <v>558685</v>
          </cell>
          <cell r="W1071">
            <v>3054783</v>
          </cell>
          <cell r="AB1071">
            <v>2.73298053E-4</v>
          </cell>
          <cell r="AC1071">
            <v>2.7086067300000001E-4</v>
          </cell>
          <cell r="AD1071">
            <v>-92301</v>
          </cell>
          <cell r="AF1071">
            <v>948045</v>
          </cell>
          <cell r="AG1071">
            <v>947924</v>
          </cell>
          <cell r="AH1071">
            <v>121</v>
          </cell>
          <cell r="AI1071">
            <v>1</v>
          </cell>
          <cell r="AK1071">
            <v>1439324</v>
          </cell>
          <cell r="AL1071">
            <v>-77858</v>
          </cell>
          <cell r="AM1071">
            <v>558685</v>
          </cell>
          <cell r="AN1071">
            <v>558694</v>
          </cell>
          <cell r="AO1071">
            <v>519519</v>
          </cell>
          <cell r="AP1071">
            <v>147569</v>
          </cell>
          <cell r="AQ1071">
            <v>109160</v>
          </cell>
          <cell r="AR1071">
            <v>31775</v>
          </cell>
          <cell r="AS1071">
            <v>-5251</v>
          </cell>
        </row>
        <row r="1072">
          <cell r="B1072" t="str">
            <v>1802</v>
          </cell>
          <cell r="C1072" t="str">
            <v>REGION 02 EDUC SERVICE CENTER</v>
          </cell>
          <cell r="D1072">
            <v>2289685</v>
          </cell>
          <cell r="E1072">
            <v>2291560</v>
          </cell>
          <cell r="F1072">
            <v>3522461</v>
          </cell>
          <cell r="G1072">
            <v>1294293</v>
          </cell>
          <cell r="I1072">
            <v>9627</v>
          </cell>
          <cell r="J1072">
            <v>710954</v>
          </cell>
          <cell r="K1072">
            <v>137769</v>
          </cell>
          <cell r="L1072">
            <v>224404</v>
          </cell>
          <cell r="M1072">
            <v>1082754</v>
          </cell>
          <cell r="O1072">
            <v>79567</v>
          </cell>
          <cell r="P1072">
            <v>293800</v>
          </cell>
          <cell r="Q1072">
            <v>114759</v>
          </cell>
          <cell r="R1072">
            <v>110235</v>
          </cell>
          <cell r="S1072">
            <v>598361</v>
          </cell>
          <cell r="U1072">
            <v>406242</v>
          </cell>
          <cell r="V1072">
            <v>2212</v>
          </cell>
          <cell r="W1072">
            <v>408454</v>
          </cell>
          <cell r="AB1072">
            <v>4.1598553000000003E-5</v>
          </cell>
          <cell r="AC1072">
            <v>4.4082768000000003E-5</v>
          </cell>
          <cell r="AD1072">
            <v>94075</v>
          </cell>
          <cell r="AF1072">
            <v>154295</v>
          </cell>
          <cell r="AG1072">
            <v>154275</v>
          </cell>
          <cell r="AH1072">
            <v>20</v>
          </cell>
          <cell r="AI1072">
            <v>0</v>
          </cell>
          <cell r="AK1072">
            <v>224404</v>
          </cell>
          <cell r="AL1072">
            <v>-110235</v>
          </cell>
          <cell r="AM1072">
            <v>2212</v>
          </cell>
          <cell r="AN1072">
            <v>2215</v>
          </cell>
          <cell r="AO1072">
            <v>4811</v>
          </cell>
          <cell r="AP1072">
            <v>29694</v>
          </cell>
          <cell r="AQ1072">
            <v>36873</v>
          </cell>
          <cell r="AR1072">
            <v>35215</v>
          </cell>
          <cell r="AS1072">
            <v>5361</v>
          </cell>
        </row>
        <row r="1073">
          <cell r="B1073" t="str">
            <v>1803</v>
          </cell>
          <cell r="C1073" t="str">
            <v>REGION 03 EDUC SERVICE CENTER</v>
          </cell>
          <cell r="D1073">
            <v>2298574</v>
          </cell>
          <cell r="E1073">
            <v>2114883</v>
          </cell>
          <cell r="F1073">
            <v>3250882</v>
          </cell>
          <cell r="G1073">
            <v>1194504</v>
          </cell>
          <cell r="I1073">
            <v>8884</v>
          </cell>
          <cell r="J1073">
            <v>656141</v>
          </cell>
          <cell r="K1073">
            <v>127147</v>
          </cell>
          <cell r="L1073">
            <v>371722</v>
          </cell>
          <cell r="M1073">
            <v>1163894</v>
          </cell>
          <cell r="O1073">
            <v>73432</v>
          </cell>
          <cell r="P1073">
            <v>271148</v>
          </cell>
          <cell r="Q1073">
            <v>105912</v>
          </cell>
          <cell r="R1073">
            <v>58397</v>
          </cell>
          <cell r="S1073">
            <v>508889</v>
          </cell>
          <cell r="U1073">
            <v>374921</v>
          </cell>
          <cell r="V1073">
            <v>142113</v>
          </cell>
          <cell r="W1073">
            <v>517034</v>
          </cell>
          <cell r="AB1073">
            <v>4.1760037000000001E-5</v>
          </cell>
          <cell r="AC1073">
            <v>4.0684028000000002E-5</v>
          </cell>
          <cell r="AD1073">
            <v>-40747</v>
          </cell>
          <cell r="AF1073">
            <v>142399</v>
          </cell>
          <cell r="AG1073">
            <v>142381</v>
          </cell>
          <cell r="AH1073">
            <v>18</v>
          </cell>
          <cell r="AI1073">
            <v>0</v>
          </cell>
          <cell r="AK1073">
            <v>371722</v>
          </cell>
          <cell r="AL1073">
            <v>-58397</v>
          </cell>
          <cell r="AM1073">
            <v>142113</v>
          </cell>
          <cell r="AN1073">
            <v>142114</v>
          </cell>
          <cell r="AO1073">
            <v>130610</v>
          </cell>
          <cell r="AP1073">
            <v>20761</v>
          </cell>
          <cell r="AQ1073">
            <v>12815</v>
          </cell>
          <cell r="AR1073">
            <v>9342</v>
          </cell>
          <cell r="AS1073">
            <v>-2317</v>
          </cell>
        </row>
        <row r="1074">
          <cell r="B1074" t="str">
            <v>1804</v>
          </cell>
          <cell r="C1074" t="str">
            <v>REGION 04 EDUC SERVICE CENTER</v>
          </cell>
          <cell r="D1074">
            <v>10217730</v>
          </cell>
          <cell r="E1074">
            <v>9673504</v>
          </cell>
          <cell r="F1074">
            <v>14869581</v>
          </cell>
          <cell r="G1074">
            <v>5463679</v>
          </cell>
          <cell r="I1074">
            <v>40637</v>
          </cell>
          <cell r="J1074">
            <v>3001196</v>
          </cell>
          <cell r="K1074">
            <v>581574</v>
          </cell>
          <cell r="L1074">
            <v>1158594</v>
          </cell>
          <cell r="M1074">
            <v>4782001</v>
          </cell>
          <cell r="O1074">
            <v>335879</v>
          </cell>
          <cell r="P1074">
            <v>1240236</v>
          </cell>
          <cell r="Q1074">
            <v>484441</v>
          </cell>
          <cell r="R1074">
            <v>69016</v>
          </cell>
          <cell r="S1074">
            <v>2129572</v>
          </cell>
          <cell r="U1074">
            <v>1714893</v>
          </cell>
          <cell r="V1074">
            <v>436806</v>
          </cell>
          <cell r="W1074">
            <v>2151699</v>
          </cell>
          <cell r="AB1074">
            <v>1.8563370800000001E-4</v>
          </cell>
          <cell r="AC1074">
            <v>1.8608930600000001E-4</v>
          </cell>
          <cell r="AD1074">
            <v>17253</v>
          </cell>
          <cell r="AF1074">
            <v>651335</v>
          </cell>
          <cell r="AG1074">
            <v>651252</v>
          </cell>
          <cell r="AH1074">
            <v>83</v>
          </cell>
          <cell r="AI1074">
            <v>0</v>
          </cell>
          <cell r="AK1074">
            <v>1158594</v>
          </cell>
          <cell r="AL1074">
            <v>-69016</v>
          </cell>
          <cell r="AM1074">
            <v>436806</v>
          </cell>
          <cell r="AN1074">
            <v>436814</v>
          </cell>
          <cell r="AO1074">
            <v>403728</v>
          </cell>
          <cell r="AP1074">
            <v>92488</v>
          </cell>
          <cell r="AQ1074">
            <v>87956</v>
          </cell>
          <cell r="AR1074">
            <v>67606</v>
          </cell>
          <cell r="AS1074">
            <v>986</v>
          </cell>
        </row>
        <row r="1075">
          <cell r="B1075" t="str">
            <v>1805</v>
          </cell>
          <cell r="C1075" t="str">
            <v>REGION 05 EDUC SERVICE CENTER</v>
          </cell>
          <cell r="D1075">
            <v>4373857</v>
          </cell>
          <cell r="E1075">
            <v>3681571</v>
          </cell>
          <cell r="F1075">
            <v>5659109</v>
          </cell>
          <cell r="G1075">
            <v>2079383</v>
          </cell>
          <cell r="I1075">
            <v>15466</v>
          </cell>
          <cell r="J1075">
            <v>1142204</v>
          </cell>
          <cell r="K1075">
            <v>221337</v>
          </cell>
          <cell r="L1075">
            <v>878047</v>
          </cell>
          <cell r="M1075">
            <v>2257054</v>
          </cell>
          <cell r="O1075">
            <v>127830</v>
          </cell>
          <cell r="P1075">
            <v>472013</v>
          </cell>
          <cell r="Q1075">
            <v>184370</v>
          </cell>
          <cell r="R1075">
            <v>275771</v>
          </cell>
          <cell r="S1075">
            <v>1059984</v>
          </cell>
          <cell r="U1075">
            <v>652659</v>
          </cell>
          <cell r="V1075">
            <v>295816</v>
          </cell>
          <cell r="W1075">
            <v>948475</v>
          </cell>
          <cell r="AB1075">
            <v>7.9463372999999995E-5</v>
          </cell>
          <cell r="AC1075">
            <v>7.0822418000000004E-5</v>
          </cell>
          <cell r="AD1075">
            <v>-327224</v>
          </cell>
          <cell r="AF1075">
            <v>247887</v>
          </cell>
          <cell r="AG1075">
            <v>247855</v>
          </cell>
          <cell r="AH1075">
            <v>32</v>
          </cell>
          <cell r="AI1075">
            <v>0</v>
          </cell>
          <cell r="AK1075">
            <v>878047</v>
          </cell>
          <cell r="AL1075">
            <v>-275771</v>
          </cell>
          <cell r="AM1075">
            <v>295816</v>
          </cell>
          <cell r="AN1075">
            <v>295815</v>
          </cell>
          <cell r="AO1075">
            <v>271852</v>
          </cell>
          <cell r="AP1075">
            <v>44296</v>
          </cell>
          <cell r="AQ1075">
            <v>22808</v>
          </cell>
          <cell r="AR1075">
            <v>-13865</v>
          </cell>
          <cell r="AS1075">
            <v>-18630</v>
          </cell>
        </row>
        <row r="1076">
          <cell r="B1076" t="str">
            <v>1806</v>
          </cell>
          <cell r="C1076" t="str">
            <v>REGION 06 EDUC SERVICE CENTER</v>
          </cell>
          <cell r="D1076">
            <v>5242674</v>
          </cell>
          <cell r="E1076">
            <v>4787229</v>
          </cell>
          <cell r="F1076">
            <v>7358666</v>
          </cell>
          <cell r="G1076">
            <v>2703868</v>
          </cell>
          <cell r="I1076">
            <v>20111</v>
          </cell>
          <cell r="J1076">
            <v>1485233</v>
          </cell>
          <cell r="K1076">
            <v>287810</v>
          </cell>
          <cell r="L1076">
            <v>339256</v>
          </cell>
          <cell r="M1076">
            <v>2132410</v>
          </cell>
          <cell r="O1076">
            <v>166220</v>
          </cell>
          <cell r="P1076">
            <v>613769</v>
          </cell>
          <cell r="Q1076">
            <v>239740</v>
          </cell>
          <cell r="R1076">
            <v>132779</v>
          </cell>
          <cell r="S1076">
            <v>1152508</v>
          </cell>
          <cell r="U1076">
            <v>848667</v>
          </cell>
          <cell r="V1076">
            <v>112239</v>
          </cell>
          <cell r="W1076">
            <v>960906</v>
          </cell>
          <cell r="AB1076">
            <v>9.5247876999999997E-5</v>
          </cell>
          <cell r="AC1076">
            <v>9.2091972000000002E-5</v>
          </cell>
          <cell r="AD1076">
            <v>-119511</v>
          </cell>
          <cell r="AF1076">
            <v>322333</v>
          </cell>
          <cell r="AG1076">
            <v>322292</v>
          </cell>
          <cell r="AH1076">
            <v>41</v>
          </cell>
          <cell r="AI1076">
            <v>1</v>
          </cell>
          <cell r="AK1076">
            <v>339256</v>
          </cell>
          <cell r="AL1076">
            <v>-132779</v>
          </cell>
          <cell r="AM1076">
            <v>112239</v>
          </cell>
          <cell r="AN1076">
            <v>112242</v>
          </cell>
          <cell r="AO1076">
            <v>101403</v>
          </cell>
          <cell r="AP1076">
            <v>2554</v>
          </cell>
          <cell r="AQ1076">
            <v>7201</v>
          </cell>
          <cell r="AR1076">
            <v>-10122</v>
          </cell>
          <cell r="AS1076">
            <v>-6801</v>
          </cell>
        </row>
        <row r="1077">
          <cell r="B1077" t="str">
            <v>1807</v>
          </cell>
          <cell r="C1077" t="str">
            <v>REGION 07 EDUC SERVICE CENTER</v>
          </cell>
          <cell r="D1077">
            <v>12698779</v>
          </cell>
          <cell r="E1077">
            <v>11955960</v>
          </cell>
          <cell r="F1077">
            <v>18378047</v>
          </cell>
          <cell r="G1077">
            <v>6752830</v>
          </cell>
          <cell r="I1077">
            <v>50226</v>
          </cell>
          <cell r="J1077">
            <v>3709326</v>
          </cell>
          <cell r="K1077">
            <v>718796</v>
          </cell>
          <cell r="L1077">
            <v>481064</v>
          </cell>
          <cell r="M1077">
            <v>4959412</v>
          </cell>
          <cell r="O1077">
            <v>415130</v>
          </cell>
          <cell r="P1077">
            <v>1532869</v>
          </cell>
          <cell r="Q1077">
            <v>598744</v>
          </cell>
          <cell r="R1077">
            <v>37428</v>
          </cell>
          <cell r="S1077">
            <v>2584171</v>
          </cell>
          <cell r="U1077">
            <v>2119521</v>
          </cell>
          <cell r="V1077">
            <v>211058</v>
          </cell>
          <cell r="W1077">
            <v>2330579</v>
          </cell>
          <cell r="AB1077">
            <v>2.30708925E-4</v>
          </cell>
          <cell r="AC1077">
            <v>2.2999693699999999E-4</v>
          </cell>
          <cell r="AD1077">
            <v>-26962</v>
          </cell>
          <cell r="AF1077">
            <v>805017</v>
          </cell>
          <cell r="AG1077">
            <v>804914</v>
          </cell>
          <cell r="AH1077">
            <v>103</v>
          </cell>
          <cell r="AI1077">
            <v>-1</v>
          </cell>
          <cell r="AK1077">
            <v>481064</v>
          </cell>
          <cell r="AL1077">
            <v>-37428</v>
          </cell>
          <cell r="AM1077">
            <v>211058</v>
          </cell>
          <cell r="AN1077">
            <v>211072</v>
          </cell>
          <cell r="AO1077">
            <v>193420</v>
          </cell>
          <cell r="AP1077">
            <v>27549</v>
          </cell>
          <cell r="AQ1077">
            <v>19189</v>
          </cell>
          <cell r="AR1077">
            <v>-6066</v>
          </cell>
          <cell r="AS1077">
            <v>-1528</v>
          </cell>
        </row>
        <row r="1078">
          <cell r="B1078" t="str">
            <v>1808</v>
          </cell>
          <cell r="C1078" t="str">
            <v>REGION 08 EDUC SERVICE CENTER</v>
          </cell>
          <cell r="D1078">
            <v>2737263</v>
          </cell>
          <cell r="E1078">
            <v>2823448</v>
          </cell>
          <cell r="F1078">
            <v>4340050</v>
          </cell>
          <cell r="G1078">
            <v>1594708</v>
          </cell>
          <cell r="I1078">
            <v>11861</v>
          </cell>
          <cell r="J1078">
            <v>875972</v>
          </cell>
          <cell r="K1078">
            <v>169747</v>
          </cell>
          <cell r="L1078">
            <v>354873</v>
          </cell>
          <cell r="M1078">
            <v>1412453</v>
          </cell>
          <cell r="O1078">
            <v>98035</v>
          </cell>
          <cell r="P1078">
            <v>361993</v>
          </cell>
          <cell r="Q1078">
            <v>141396</v>
          </cell>
          <cell r="R1078">
            <v>16656</v>
          </cell>
          <cell r="S1078">
            <v>618080</v>
          </cell>
          <cell r="U1078">
            <v>500533</v>
          </cell>
          <cell r="V1078">
            <v>113061</v>
          </cell>
          <cell r="W1078">
            <v>613594</v>
          </cell>
          <cell r="AB1078">
            <v>4.9730062999999999E-5</v>
          </cell>
          <cell r="AC1078">
            <v>5.4314701E-5</v>
          </cell>
          <cell r="AD1078">
            <v>173616</v>
          </cell>
          <cell r="AF1078">
            <v>190108</v>
          </cell>
          <cell r="AG1078">
            <v>190084</v>
          </cell>
          <cell r="AH1078">
            <v>24</v>
          </cell>
          <cell r="AI1078">
            <v>1</v>
          </cell>
          <cell r="AK1078">
            <v>354873</v>
          </cell>
          <cell r="AL1078">
            <v>-16656</v>
          </cell>
          <cell r="AM1078">
            <v>113061</v>
          </cell>
          <cell r="AN1078">
            <v>113066</v>
          </cell>
          <cell r="AO1078">
            <v>106938</v>
          </cell>
          <cell r="AP1078">
            <v>47456</v>
          </cell>
          <cell r="AQ1078">
            <v>35916</v>
          </cell>
          <cell r="AR1078">
            <v>24952</v>
          </cell>
          <cell r="AS1078">
            <v>9889</v>
          </cell>
        </row>
        <row r="1079">
          <cell r="B1079" t="str">
            <v>1809</v>
          </cell>
          <cell r="C1079" t="str">
            <v>REGION 09 EDUC SERVICE CENTER</v>
          </cell>
          <cell r="D1079">
            <v>1345986</v>
          </cell>
          <cell r="E1079">
            <v>1328390</v>
          </cell>
          <cell r="F1079">
            <v>2041929</v>
          </cell>
          <cell r="G1079">
            <v>750286</v>
          </cell>
          <cell r="I1079">
            <v>5580</v>
          </cell>
          <cell r="J1079">
            <v>412132</v>
          </cell>
          <cell r="K1079">
            <v>79863</v>
          </cell>
          <cell r="L1079">
            <v>256211</v>
          </cell>
          <cell r="M1079">
            <v>753786</v>
          </cell>
          <cell r="O1079">
            <v>46124</v>
          </cell>
          <cell r="P1079">
            <v>170312</v>
          </cell>
          <cell r="Q1079">
            <v>66525</v>
          </cell>
          <cell r="R1079">
            <v>1</v>
          </cell>
          <cell r="S1079">
            <v>282962</v>
          </cell>
          <cell r="U1079">
            <v>235494</v>
          </cell>
          <cell r="V1079">
            <v>110640</v>
          </cell>
          <cell r="W1079">
            <v>346134</v>
          </cell>
          <cell r="AB1079">
            <v>2.4453602000000001E-5</v>
          </cell>
          <cell r="AC1079">
            <v>2.5554262999999999E-5</v>
          </cell>
          <cell r="AD1079">
            <v>41681</v>
          </cell>
          <cell r="AF1079">
            <v>89443</v>
          </cell>
          <cell r="AG1079">
            <v>89432</v>
          </cell>
          <cell r="AH1079">
            <v>11</v>
          </cell>
          <cell r="AI1079">
            <v>1</v>
          </cell>
          <cell r="AK1079">
            <v>256211</v>
          </cell>
          <cell r="AL1079">
            <v>-1</v>
          </cell>
          <cell r="AM1079">
            <v>110640</v>
          </cell>
          <cell r="AN1079">
            <v>110641</v>
          </cell>
          <cell r="AO1079">
            <v>102494</v>
          </cell>
          <cell r="AP1079">
            <v>22968</v>
          </cell>
          <cell r="AQ1079">
            <v>9732</v>
          </cell>
          <cell r="AR1079">
            <v>8000</v>
          </cell>
          <cell r="AS1079">
            <v>2375</v>
          </cell>
        </row>
        <row r="1080">
          <cell r="B1080" t="str">
            <v>1810</v>
          </cell>
          <cell r="C1080" t="str">
            <v>REGION 10 EDUC SERVICE CENTER</v>
          </cell>
          <cell r="D1080">
            <v>18333625</v>
          </cell>
          <cell r="E1080">
            <v>17001744</v>
          </cell>
          <cell r="F1080">
            <v>26134150</v>
          </cell>
          <cell r="G1080">
            <v>9602732</v>
          </cell>
          <cell r="I1080">
            <v>71423</v>
          </cell>
          <cell r="J1080">
            <v>5274776</v>
          </cell>
          <cell r="K1080">
            <v>1022150</v>
          </cell>
          <cell r="L1080">
            <v>1210016</v>
          </cell>
          <cell r="M1080">
            <v>7578365</v>
          </cell>
          <cell r="O1080">
            <v>590328</v>
          </cell>
          <cell r="P1080">
            <v>2179787</v>
          </cell>
          <cell r="Q1080">
            <v>851433</v>
          </cell>
          <cell r="R1080">
            <v>883534</v>
          </cell>
          <cell r="S1080">
            <v>4505082</v>
          </cell>
          <cell r="U1080">
            <v>3014024</v>
          </cell>
          <cell r="V1080">
            <v>370735</v>
          </cell>
          <cell r="W1080">
            <v>3384759</v>
          </cell>
          <cell r="AB1080">
            <v>3.3308170599999999E-4</v>
          </cell>
          <cell r="AC1080">
            <v>3.2706273800000001E-4</v>
          </cell>
          <cell r="AD1080">
            <v>-227932</v>
          </cell>
          <cell r="AF1080">
            <v>1144759</v>
          </cell>
          <cell r="AG1080">
            <v>1144613</v>
          </cell>
          <cell r="AH1080">
            <v>146</v>
          </cell>
          <cell r="AI1080">
            <v>0</v>
          </cell>
          <cell r="AK1080">
            <v>1210016</v>
          </cell>
          <cell r="AL1080">
            <v>-883534</v>
          </cell>
          <cell r="AM1080">
            <v>370735</v>
          </cell>
          <cell r="AN1080">
            <v>370750</v>
          </cell>
          <cell r="AO1080">
            <v>318501</v>
          </cell>
          <cell r="AP1080">
            <v>-176283</v>
          </cell>
          <cell r="AQ1080">
            <v>-152075</v>
          </cell>
          <cell r="AR1080">
            <v>-21437</v>
          </cell>
          <cell r="AS1080">
            <v>-12974</v>
          </cell>
        </row>
        <row r="1081">
          <cell r="B1081" t="str">
            <v>1811</v>
          </cell>
          <cell r="C1081" t="str">
            <v>REGION 11 EDUC SERVICE CENTER</v>
          </cell>
          <cell r="D1081">
            <v>9571304</v>
          </cell>
          <cell r="E1081">
            <v>8238299</v>
          </cell>
          <cell r="F1081">
            <v>12663463</v>
          </cell>
          <cell r="G1081">
            <v>4653063</v>
          </cell>
          <cell r="I1081">
            <v>34608</v>
          </cell>
          <cell r="J1081">
            <v>2555925</v>
          </cell>
          <cell r="K1081">
            <v>495289</v>
          </cell>
          <cell r="L1081">
            <v>1491667</v>
          </cell>
          <cell r="M1081">
            <v>4577489</v>
          </cell>
          <cell r="O1081">
            <v>286047</v>
          </cell>
          <cell r="P1081">
            <v>1056229</v>
          </cell>
          <cell r="Q1081">
            <v>412567</v>
          </cell>
          <cell r="R1081">
            <v>650867</v>
          </cell>
          <cell r="S1081">
            <v>2405710</v>
          </cell>
          <cell r="U1081">
            <v>1460464</v>
          </cell>
          <cell r="V1081">
            <v>318121</v>
          </cell>
          <cell r="W1081">
            <v>1778585</v>
          </cell>
          <cell r="AB1081">
            <v>1.7388957900000001E-4</v>
          </cell>
          <cell r="AC1081">
            <v>1.5848025699999999E-4</v>
          </cell>
          <cell r="AD1081">
            <v>-583535</v>
          </cell>
          <cell r="AF1081">
            <v>554700</v>
          </cell>
          <cell r="AG1081">
            <v>554629</v>
          </cell>
          <cell r="AH1081">
            <v>71</v>
          </cell>
          <cell r="AI1081">
            <v>0</v>
          </cell>
          <cell r="AK1081">
            <v>1491667</v>
          </cell>
          <cell r="AL1081">
            <v>-650867</v>
          </cell>
          <cell r="AM1081">
            <v>318121</v>
          </cell>
          <cell r="AN1081">
            <v>318125</v>
          </cell>
          <cell r="AO1081">
            <v>296604</v>
          </cell>
          <cell r="AP1081">
            <v>108595</v>
          </cell>
          <cell r="AQ1081">
            <v>133324</v>
          </cell>
          <cell r="AR1081">
            <v>17380</v>
          </cell>
          <cell r="AS1081">
            <v>-33228</v>
          </cell>
        </row>
        <row r="1082">
          <cell r="B1082" t="str">
            <v>1812</v>
          </cell>
          <cell r="C1082" t="str">
            <v>REGION 12 EDUC SERVICE CENTER</v>
          </cell>
          <cell r="D1082">
            <v>520745</v>
          </cell>
          <cell r="E1082">
            <v>491951</v>
          </cell>
          <cell r="F1082">
            <v>756201</v>
          </cell>
          <cell r="G1082">
            <v>277858</v>
          </cell>
          <cell r="I1082">
            <v>2067</v>
          </cell>
          <cell r="J1082">
            <v>152627</v>
          </cell>
          <cell r="K1082">
            <v>29576</v>
          </cell>
          <cell r="L1082">
            <v>85563</v>
          </cell>
          <cell r="M1082">
            <v>269833</v>
          </cell>
          <cell r="O1082">
            <v>17081</v>
          </cell>
          <cell r="P1082">
            <v>63073</v>
          </cell>
          <cell r="Q1082">
            <v>24637</v>
          </cell>
          <cell r="R1082">
            <v>110004</v>
          </cell>
          <cell r="S1082">
            <v>214795</v>
          </cell>
          <cell r="U1082">
            <v>87212</v>
          </cell>
          <cell r="V1082">
            <v>-27375</v>
          </cell>
          <cell r="W1082">
            <v>59837</v>
          </cell>
          <cell r="AB1082">
            <v>9.4607879999999998E-6</v>
          </cell>
          <cell r="AC1082">
            <v>9.4636739999999994E-6</v>
          </cell>
          <cell r="AD1082">
            <v>109</v>
          </cell>
          <cell r="AF1082">
            <v>33124</v>
          </cell>
          <cell r="AG1082">
            <v>33120</v>
          </cell>
          <cell r="AH1082">
            <v>4</v>
          </cell>
          <cell r="AI1082">
            <v>2</v>
          </cell>
          <cell r="AK1082">
            <v>85563</v>
          </cell>
          <cell r="AL1082">
            <v>-110004</v>
          </cell>
          <cell r="AM1082">
            <v>-27375</v>
          </cell>
          <cell r="AN1082">
            <v>-27372</v>
          </cell>
          <cell r="AO1082">
            <v>-24636</v>
          </cell>
          <cell r="AP1082">
            <v>5340</v>
          </cell>
          <cell r="AQ1082">
            <v>17591</v>
          </cell>
          <cell r="AR1082">
            <v>4629</v>
          </cell>
          <cell r="AS1082">
            <v>7</v>
          </cell>
        </row>
        <row r="1083">
          <cell r="B1083" t="str">
            <v>1813</v>
          </cell>
          <cell r="C1083" t="str">
            <v>REGION 13 EDUC SERVICE CENTER</v>
          </cell>
          <cell r="D1083">
            <v>5328553</v>
          </cell>
          <cell r="E1083">
            <v>4888934</v>
          </cell>
          <cell r="F1083">
            <v>7515001</v>
          </cell>
          <cell r="G1083">
            <v>2761312</v>
          </cell>
          <cell r="I1083">
            <v>20538</v>
          </cell>
          <cell r="J1083">
            <v>1516787</v>
          </cell>
          <cell r="K1083">
            <v>293924</v>
          </cell>
          <cell r="L1083">
            <v>39631</v>
          </cell>
          <cell r="M1083">
            <v>1870880</v>
          </cell>
          <cell r="O1083">
            <v>169752</v>
          </cell>
          <cell r="P1083">
            <v>626808</v>
          </cell>
          <cell r="Q1083">
            <v>244834</v>
          </cell>
          <cell r="R1083">
            <v>865410</v>
          </cell>
          <cell r="S1083">
            <v>1906804</v>
          </cell>
          <cell r="U1083">
            <v>866697</v>
          </cell>
          <cell r="V1083">
            <v>-216283</v>
          </cell>
          <cell r="W1083">
            <v>650414</v>
          </cell>
          <cell r="AB1083">
            <v>9.6808101000000002E-5</v>
          </cell>
          <cell r="AC1083">
            <v>9.4048476E-5</v>
          </cell>
          <cell r="AD1083">
            <v>-104504</v>
          </cell>
          <cell r="AF1083">
            <v>329181</v>
          </cell>
          <cell r="AG1083">
            <v>329139</v>
          </cell>
          <cell r="AH1083">
            <v>42</v>
          </cell>
          <cell r="AI1083">
            <v>0</v>
          </cell>
          <cell r="AK1083">
            <v>39631</v>
          </cell>
          <cell r="AL1083">
            <v>-865410</v>
          </cell>
          <cell r="AM1083">
            <v>-216283</v>
          </cell>
          <cell r="AN1083">
            <v>-216275</v>
          </cell>
          <cell r="AO1083">
            <v>-210566</v>
          </cell>
          <cell r="AP1083">
            <v>-162165</v>
          </cell>
          <cell r="AQ1083">
            <v>-156185</v>
          </cell>
          <cell r="AR1083">
            <v>-74640</v>
          </cell>
          <cell r="AS1083">
            <v>-5948</v>
          </cell>
        </row>
        <row r="1084">
          <cell r="B1084" t="str">
            <v>1814</v>
          </cell>
          <cell r="C1084" t="str">
            <v>REGION 14 EDUC SERVICE CENTER</v>
          </cell>
          <cell r="D1084">
            <v>2088845</v>
          </cell>
          <cell r="E1084">
            <v>2138527</v>
          </cell>
          <cell r="F1084">
            <v>3287227</v>
          </cell>
          <cell r="G1084">
            <v>1207859</v>
          </cell>
          <cell r="I1084">
            <v>8984</v>
          </cell>
          <cell r="J1084">
            <v>663476</v>
          </cell>
          <cell r="K1084">
            <v>128569</v>
          </cell>
          <cell r="L1084">
            <v>444141</v>
          </cell>
          <cell r="M1084">
            <v>1245170</v>
          </cell>
          <cell r="O1084">
            <v>74253</v>
          </cell>
          <cell r="P1084">
            <v>274180</v>
          </cell>
          <cell r="Q1084">
            <v>107096</v>
          </cell>
          <cell r="R1084">
            <v>3</v>
          </cell>
          <cell r="S1084">
            <v>455532</v>
          </cell>
          <cell r="U1084">
            <v>379112</v>
          </cell>
          <cell r="V1084">
            <v>181938</v>
          </cell>
          <cell r="W1084">
            <v>561050</v>
          </cell>
          <cell r="AB1084">
            <v>3.7949718000000003E-5</v>
          </cell>
          <cell r="AC1084">
            <v>4.1138869000000002E-5</v>
          </cell>
          <cell r="AD1084">
            <v>120770</v>
          </cell>
          <cell r="AF1084">
            <v>143991</v>
          </cell>
          <cell r="AG1084">
            <v>143973</v>
          </cell>
          <cell r="AH1084">
            <v>18</v>
          </cell>
          <cell r="AI1084">
            <v>1</v>
          </cell>
          <cell r="AK1084">
            <v>444141</v>
          </cell>
          <cell r="AL1084">
            <v>-3</v>
          </cell>
          <cell r="AM1084">
            <v>181938</v>
          </cell>
          <cell r="AN1084">
            <v>181937</v>
          </cell>
          <cell r="AO1084">
            <v>168270</v>
          </cell>
          <cell r="AP1084">
            <v>38169</v>
          </cell>
          <cell r="AQ1084">
            <v>26890</v>
          </cell>
          <cell r="AR1084">
            <v>21993</v>
          </cell>
          <cell r="AS1084">
            <v>6879</v>
          </cell>
        </row>
        <row r="1085">
          <cell r="B1085" t="str">
            <v>1815</v>
          </cell>
          <cell r="C1085" t="str">
            <v>REGION 15 EDUC SERVICE CENTER</v>
          </cell>
          <cell r="D1085">
            <v>198472</v>
          </cell>
          <cell r="E1085">
            <v>103057</v>
          </cell>
          <cell r="F1085">
            <v>158413</v>
          </cell>
          <cell r="G1085">
            <v>58207</v>
          </cell>
          <cell r="I1085">
            <v>433</v>
          </cell>
          <cell r="J1085">
            <v>31973</v>
          </cell>
          <cell r="K1085">
            <v>6196</v>
          </cell>
          <cell r="L1085">
            <v>43099</v>
          </cell>
          <cell r="M1085">
            <v>81701</v>
          </cell>
          <cell r="O1085">
            <v>3578</v>
          </cell>
          <cell r="P1085">
            <v>13213</v>
          </cell>
          <cell r="Q1085">
            <v>5161</v>
          </cell>
          <cell r="R1085">
            <v>56502</v>
          </cell>
          <cell r="S1085">
            <v>78454</v>
          </cell>
          <cell r="U1085">
            <v>18270</v>
          </cell>
          <cell r="V1085">
            <v>678</v>
          </cell>
          <cell r="W1085">
            <v>18948</v>
          </cell>
          <cell r="AB1085">
            <v>3.6057920000000001E-6</v>
          </cell>
          <cell r="AC1085">
            <v>1.9825029999999999E-6</v>
          </cell>
          <cell r="AD1085">
            <v>-61472</v>
          </cell>
          <cell r="AF1085">
            <v>6939</v>
          </cell>
          <cell r="AG1085">
            <v>6938</v>
          </cell>
          <cell r="AH1085">
            <v>1</v>
          </cell>
          <cell r="AI1085">
            <v>-1</v>
          </cell>
          <cell r="AK1085">
            <v>43099</v>
          </cell>
          <cell r="AL1085">
            <v>-56502</v>
          </cell>
          <cell r="AM1085">
            <v>678</v>
          </cell>
          <cell r="AN1085">
            <v>679</v>
          </cell>
          <cell r="AO1085">
            <v>816</v>
          </cell>
          <cell r="AP1085">
            <v>1494</v>
          </cell>
          <cell r="AQ1085">
            <v>-2955</v>
          </cell>
          <cell r="AR1085">
            <v>-9937</v>
          </cell>
          <cell r="AS1085">
            <v>-3500</v>
          </cell>
        </row>
        <row r="1086">
          <cell r="B1086" t="str">
            <v>1816</v>
          </cell>
          <cell r="C1086" t="str">
            <v>REGION 16 EDUC SERVICE CENTER</v>
          </cell>
          <cell r="D1086">
            <v>11623321</v>
          </cell>
          <cell r="E1086">
            <v>10809563</v>
          </cell>
          <cell r="F1086">
            <v>16615869</v>
          </cell>
          <cell r="G1086">
            <v>6105335</v>
          </cell>
          <cell r="I1086">
            <v>45410</v>
          </cell>
          <cell r="J1086">
            <v>3353657</v>
          </cell>
          <cell r="K1086">
            <v>649874</v>
          </cell>
          <cell r="L1086">
            <v>368015</v>
          </cell>
          <cell r="M1086">
            <v>4416956</v>
          </cell>
          <cell r="O1086">
            <v>375325</v>
          </cell>
          <cell r="P1086">
            <v>1385890</v>
          </cell>
          <cell r="Q1086">
            <v>541334</v>
          </cell>
          <cell r="R1086">
            <v>634697</v>
          </cell>
          <cell r="S1086">
            <v>2937246</v>
          </cell>
          <cell r="U1086">
            <v>1916291</v>
          </cell>
          <cell r="V1086">
            <v>33345</v>
          </cell>
          <cell r="W1086">
            <v>1949636</v>
          </cell>
          <cell r="AB1086">
            <v>2.1117020599999999E-4</v>
          </cell>
          <cell r="AC1086">
            <v>2.0794369699999999E-4</v>
          </cell>
          <cell r="AD1086">
            <v>-122185</v>
          </cell>
          <cell r="AF1086">
            <v>727828</v>
          </cell>
          <cell r="AG1086">
            <v>727735</v>
          </cell>
          <cell r="AH1086">
            <v>93</v>
          </cell>
          <cell r="AI1086">
            <v>0</v>
          </cell>
          <cell r="AK1086">
            <v>368015</v>
          </cell>
          <cell r="AL1086">
            <v>-634697</v>
          </cell>
          <cell r="AM1086">
            <v>33345</v>
          </cell>
          <cell r="AN1086">
            <v>33360</v>
          </cell>
          <cell r="AO1086">
            <v>14794</v>
          </cell>
          <cell r="AP1086">
            <v>-149890</v>
          </cell>
          <cell r="AQ1086">
            <v>-104875</v>
          </cell>
          <cell r="AR1086">
            <v>-53119</v>
          </cell>
          <cell r="AS1086">
            <v>-6952</v>
          </cell>
        </row>
        <row r="1087">
          <cell r="B1087" t="str">
            <v>1817</v>
          </cell>
          <cell r="C1087" t="str">
            <v>REGION 17 EDUC SERVICE CENTER</v>
          </cell>
          <cell r="D1087">
            <v>166398</v>
          </cell>
          <cell r="E1087">
            <v>171197</v>
          </cell>
          <cell r="F1087">
            <v>263154</v>
          </cell>
          <cell r="G1087">
            <v>96693</v>
          </cell>
          <cell r="I1087">
            <v>719</v>
          </cell>
          <cell r="J1087">
            <v>53114</v>
          </cell>
          <cell r="K1087">
            <v>10292</v>
          </cell>
          <cell r="L1087">
            <v>19118</v>
          </cell>
          <cell r="M1087">
            <v>83243</v>
          </cell>
          <cell r="O1087">
            <v>5944</v>
          </cell>
          <cell r="P1087">
            <v>21949</v>
          </cell>
          <cell r="Q1087">
            <v>8573</v>
          </cell>
          <cell r="R1087">
            <v>64051</v>
          </cell>
          <cell r="S1087">
            <v>100517</v>
          </cell>
          <cell r="U1087">
            <v>30349</v>
          </cell>
          <cell r="V1087">
            <v>-7184</v>
          </cell>
          <cell r="W1087">
            <v>23165</v>
          </cell>
          <cell r="AB1087">
            <v>3.0230819999999998E-6</v>
          </cell>
          <cell r="AC1087">
            <v>3.2933150000000001E-6</v>
          </cell>
          <cell r="AD1087">
            <v>10233</v>
          </cell>
          <cell r="AF1087">
            <v>11527</v>
          </cell>
          <cell r="AG1087">
            <v>11526</v>
          </cell>
          <cell r="AH1087">
            <v>1</v>
          </cell>
          <cell r="AI1087">
            <v>0</v>
          </cell>
          <cell r="AK1087">
            <v>19118</v>
          </cell>
          <cell r="AL1087">
            <v>-64051</v>
          </cell>
          <cell r="AM1087">
            <v>-7184</v>
          </cell>
          <cell r="AN1087">
            <v>-7186</v>
          </cell>
          <cell r="AO1087">
            <v>-7692</v>
          </cell>
          <cell r="AP1087">
            <v>-12194</v>
          </cell>
          <cell r="AQ1087">
            <v>-11438</v>
          </cell>
          <cell r="AR1087">
            <v>-7003</v>
          </cell>
          <cell r="AS1087">
            <v>580</v>
          </cell>
        </row>
        <row r="1088">
          <cell r="B1088" t="str">
            <v>1818</v>
          </cell>
          <cell r="C1088" t="str">
            <v>REGION 18 EDUC SERVICE CENTER</v>
          </cell>
          <cell r="D1088">
            <v>2667266</v>
          </cell>
          <cell r="E1088">
            <v>2592948</v>
          </cell>
          <cell r="F1088">
            <v>3985738</v>
          </cell>
          <cell r="G1088">
            <v>1464519</v>
          </cell>
          <cell r="I1088">
            <v>10893</v>
          </cell>
          <cell r="J1088">
            <v>804460</v>
          </cell>
          <cell r="K1088">
            <v>155889</v>
          </cell>
          <cell r="L1088">
            <v>515328</v>
          </cell>
          <cell r="M1088">
            <v>1486570</v>
          </cell>
          <cell r="O1088">
            <v>90031</v>
          </cell>
          <cell r="P1088">
            <v>332441</v>
          </cell>
          <cell r="Q1088">
            <v>129853</v>
          </cell>
          <cell r="R1088">
            <v>2</v>
          </cell>
          <cell r="S1088">
            <v>552327</v>
          </cell>
          <cell r="U1088">
            <v>459671</v>
          </cell>
          <cell r="V1088">
            <v>215211</v>
          </cell>
          <cell r="W1088">
            <v>674882</v>
          </cell>
          <cell r="AB1088">
            <v>4.8458373000000003E-5</v>
          </cell>
          <cell r="AC1088">
            <v>4.9880567999999997E-5</v>
          </cell>
          <cell r="AD1088">
            <v>53857</v>
          </cell>
          <cell r="AF1088">
            <v>174588</v>
          </cell>
          <cell r="AG1088">
            <v>174566</v>
          </cell>
          <cell r="AH1088">
            <v>22</v>
          </cell>
          <cell r="AI1088">
            <v>2</v>
          </cell>
          <cell r="AK1088">
            <v>515328</v>
          </cell>
          <cell r="AL1088">
            <v>-2</v>
          </cell>
          <cell r="AM1088">
            <v>215211</v>
          </cell>
          <cell r="AN1088">
            <v>215213</v>
          </cell>
          <cell r="AO1088">
            <v>198925</v>
          </cell>
          <cell r="AP1088">
            <v>44911</v>
          </cell>
          <cell r="AQ1088">
            <v>33565</v>
          </cell>
          <cell r="AR1088">
            <v>19645</v>
          </cell>
          <cell r="AS1088">
            <v>3067</v>
          </cell>
        </row>
        <row r="1089">
          <cell r="B1089" t="str">
            <v>1819</v>
          </cell>
          <cell r="C1089" t="str">
            <v>REGION 19 EDUC SERVICE CENTER</v>
          </cell>
          <cell r="D1089">
            <v>35989814</v>
          </cell>
          <cell r="E1089">
            <v>33635563</v>
          </cell>
          <cell r="F1089">
            <v>51702747</v>
          </cell>
          <cell r="G1089">
            <v>18997657</v>
          </cell>
          <cell r="I1089">
            <v>141299</v>
          </cell>
          <cell r="J1089">
            <v>10435404</v>
          </cell>
          <cell r="K1089">
            <v>2022180</v>
          </cell>
          <cell r="L1089">
            <v>1873726</v>
          </cell>
          <cell r="M1089">
            <v>14472609</v>
          </cell>
          <cell r="O1089">
            <v>1167880</v>
          </cell>
          <cell r="P1089">
            <v>4312402</v>
          </cell>
          <cell r="Q1089">
            <v>1684440</v>
          </cell>
          <cell r="R1089">
            <v>1044854</v>
          </cell>
          <cell r="S1089">
            <v>8209576</v>
          </cell>
          <cell r="U1089">
            <v>5962824</v>
          </cell>
          <cell r="V1089">
            <v>559856</v>
          </cell>
          <cell r="W1089">
            <v>6522680</v>
          </cell>
          <cell r="AB1089">
            <v>6.5385586799999995E-4</v>
          </cell>
          <cell r="AC1089">
            <v>6.4704771900000004E-4</v>
          </cell>
          <cell r="AD1089">
            <v>-257818</v>
          </cell>
          <cell r="AF1089">
            <v>2264745</v>
          </cell>
          <cell r="AG1089">
            <v>2264456</v>
          </cell>
          <cell r="AH1089">
            <v>289</v>
          </cell>
          <cell r="AI1089">
            <v>-1</v>
          </cell>
          <cell r="AK1089">
            <v>1873726</v>
          </cell>
          <cell r="AL1089">
            <v>-1044854</v>
          </cell>
          <cell r="AM1089">
            <v>559856</v>
          </cell>
          <cell r="AN1089">
            <v>559891</v>
          </cell>
          <cell r="AO1089">
            <v>494587</v>
          </cell>
          <cell r="AP1089">
            <v>-86944</v>
          </cell>
          <cell r="AQ1089">
            <v>-20370</v>
          </cell>
          <cell r="AR1089">
            <v>-103630</v>
          </cell>
          <cell r="AS1089">
            <v>-14662</v>
          </cell>
        </row>
        <row r="1090">
          <cell r="B1090" t="str">
            <v>1820</v>
          </cell>
          <cell r="C1090" t="str">
            <v>REGION 20 EDUC SERVICE CENTER</v>
          </cell>
          <cell r="D1090">
            <v>3845269</v>
          </cell>
          <cell r="E1090">
            <v>3683798</v>
          </cell>
          <cell r="F1090">
            <v>5662533</v>
          </cell>
          <cell r="G1090">
            <v>2080641</v>
          </cell>
          <cell r="I1090">
            <v>15475</v>
          </cell>
          <cell r="J1090">
            <v>1142895</v>
          </cell>
          <cell r="K1090">
            <v>221471</v>
          </cell>
          <cell r="L1090">
            <v>70594</v>
          </cell>
          <cell r="M1090">
            <v>1450435</v>
          </cell>
          <cell r="O1090">
            <v>127907</v>
          </cell>
          <cell r="P1090">
            <v>472298</v>
          </cell>
          <cell r="Q1090">
            <v>184482</v>
          </cell>
          <cell r="R1090">
            <v>466456</v>
          </cell>
          <cell r="S1090">
            <v>1251143</v>
          </cell>
          <cell r="U1090">
            <v>653054</v>
          </cell>
          <cell r="V1090">
            <v>-109614</v>
          </cell>
          <cell r="W1090">
            <v>543440</v>
          </cell>
          <cell r="AB1090">
            <v>6.9860098999999996E-5</v>
          </cell>
          <cell r="AC1090">
            <v>7.0865273999999996E-5</v>
          </cell>
          <cell r="AD1090">
            <v>38065</v>
          </cell>
          <cell r="AF1090">
            <v>248037</v>
          </cell>
          <cell r="AG1090">
            <v>248005</v>
          </cell>
          <cell r="AH1090">
            <v>32</v>
          </cell>
          <cell r="AI1090">
            <v>0</v>
          </cell>
          <cell r="AK1090">
            <v>70594</v>
          </cell>
          <cell r="AL1090">
            <v>-466456</v>
          </cell>
          <cell r="AM1090">
            <v>-109614</v>
          </cell>
          <cell r="AN1090">
            <v>-109607</v>
          </cell>
          <cell r="AO1090">
            <v>-105106</v>
          </cell>
          <cell r="AP1090">
            <v>-67363</v>
          </cell>
          <cell r="AQ1090">
            <v>-74974</v>
          </cell>
          <cell r="AR1090">
            <v>-40981</v>
          </cell>
          <cell r="AS1090">
            <v>2169</v>
          </cell>
        </row>
        <row r="1091">
          <cell r="B1091" t="str">
            <v>1060</v>
          </cell>
          <cell r="C1091" t="str">
            <v>RICARDO ISD</v>
          </cell>
          <cell r="D1091">
            <v>2131964</v>
          </cell>
          <cell r="E1091">
            <v>2156542</v>
          </cell>
          <cell r="F1091">
            <v>3314919</v>
          </cell>
          <cell r="G1091">
            <v>1218034</v>
          </cell>
          <cell r="I1091">
            <v>9059</v>
          </cell>
          <cell r="J1091">
            <v>669065</v>
          </cell>
          <cell r="K1091">
            <v>129652</v>
          </cell>
          <cell r="L1091">
            <v>292377</v>
          </cell>
          <cell r="M1091">
            <v>1100153</v>
          </cell>
          <cell r="O1091">
            <v>74879</v>
          </cell>
          <cell r="P1091">
            <v>276489</v>
          </cell>
          <cell r="Q1091">
            <v>107998</v>
          </cell>
          <cell r="R1091">
            <v>46841</v>
          </cell>
          <cell r="S1091">
            <v>506207</v>
          </cell>
          <cell r="U1091">
            <v>382306</v>
          </cell>
          <cell r="V1091">
            <v>71767</v>
          </cell>
          <cell r="W1091">
            <v>454073</v>
          </cell>
          <cell r="AB1091">
            <v>3.8733095999999999E-5</v>
          </cell>
          <cell r="AC1091">
            <v>4.1485429E-5</v>
          </cell>
          <cell r="AD1091">
            <v>104228</v>
          </cell>
          <cell r="AF1091">
            <v>145204</v>
          </cell>
          <cell r="AG1091">
            <v>145185</v>
          </cell>
          <cell r="AH1091">
            <v>19</v>
          </cell>
          <cell r="AI1091">
            <v>1</v>
          </cell>
          <cell r="AK1091">
            <v>292377</v>
          </cell>
          <cell r="AL1091">
            <v>-46841</v>
          </cell>
          <cell r="AM1091">
            <v>71767</v>
          </cell>
          <cell r="AN1091">
            <v>71772</v>
          </cell>
          <cell r="AO1091">
            <v>67497</v>
          </cell>
          <cell r="AP1091">
            <v>29442</v>
          </cell>
          <cell r="AQ1091">
            <v>37582</v>
          </cell>
          <cell r="AR1091">
            <v>33305</v>
          </cell>
          <cell r="AS1091">
            <v>5938</v>
          </cell>
        </row>
        <row r="1092">
          <cell r="B1092" t="str">
            <v>0570</v>
          </cell>
          <cell r="C1092" t="str">
            <v>RICE CONS ISD</v>
          </cell>
          <cell r="D1092">
            <v>4283109</v>
          </cell>
          <cell r="E1092">
            <v>4115615</v>
          </cell>
          <cell r="F1092">
            <v>6326298</v>
          </cell>
          <cell r="G1092">
            <v>2324535</v>
          </cell>
          <cell r="I1092">
            <v>17289</v>
          </cell>
          <cell r="J1092">
            <v>1276866</v>
          </cell>
          <cell r="K1092">
            <v>247432</v>
          </cell>
          <cell r="L1092">
            <v>372164</v>
          </cell>
          <cell r="M1092">
            <v>1913751</v>
          </cell>
          <cell r="O1092">
            <v>142901</v>
          </cell>
          <cell r="P1092">
            <v>527661</v>
          </cell>
          <cell r="Q1092">
            <v>206107</v>
          </cell>
          <cell r="R1092">
            <v>53</v>
          </cell>
          <cell r="S1092">
            <v>876722</v>
          </cell>
          <cell r="U1092">
            <v>729605</v>
          </cell>
          <cell r="V1092">
            <v>140863</v>
          </cell>
          <cell r="W1092">
            <v>870468</v>
          </cell>
          <cell r="AB1092">
            <v>7.7814688999999995E-5</v>
          </cell>
          <cell r="AC1092">
            <v>7.9172130999999999E-5</v>
          </cell>
          <cell r="AD1092">
            <v>51405</v>
          </cell>
          <cell r="AF1092">
            <v>277112</v>
          </cell>
          <cell r="AG1092">
            <v>277077</v>
          </cell>
          <cell r="AH1092">
            <v>35</v>
          </cell>
          <cell r="AI1092">
            <v>1</v>
          </cell>
          <cell r="AK1092">
            <v>372164</v>
          </cell>
          <cell r="AL1092">
            <v>-53</v>
          </cell>
          <cell r="AM1092">
            <v>140863</v>
          </cell>
          <cell r="AN1092">
            <v>140868</v>
          </cell>
          <cell r="AO1092">
            <v>131669</v>
          </cell>
          <cell r="AP1092">
            <v>43224</v>
          </cell>
          <cell r="AQ1092">
            <v>33010</v>
          </cell>
          <cell r="AR1092">
            <v>20409</v>
          </cell>
          <cell r="AS1092">
            <v>2931</v>
          </cell>
        </row>
        <row r="1093">
          <cell r="B1093" t="str">
            <v>1961</v>
          </cell>
          <cell r="C1093" t="str">
            <v>RICE ISD</v>
          </cell>
          <cell r="D1093">
            <v>2753684</v>
          </cell>
          <cell r="E1093">
            <v>2625355</v>
          </cell>
          <cell r="F1093">
            <v>4035551</v>
          </cell>
          <cell r="G1093">
            <v>1482823</v>
          </cell>
          <cell r="I1093">
            <v>11029</v>
          </cell>
          <cell r="J1093">
            <v>814514</v>
          </cell>
          <cell r="K1093">
            <v>157837</v>
          </cell>
          <cell r="L1093">
            <v>263226</v>
          </cell>
          <cell r="M1093">
            <v>1246606</v>
          </cell>
          <cell r="O1093">
            <v>91156</v>
          </cell>
          <cell r="P1093">
            <v>336596</v>
          </cell>
          <cell r="Q1093">
            <v>131476</v>
          </cell>
          <cell r="R1093">
            <v>28</v>
          </cell>
          <cell r="S1093">
            <v>559256</v>
          </cell>
          <cell r="U1093">
            <v>465416</v>
          </cell>
          <cell r="V1093">
            <v>112357</v>
          </cell>
          <cell r="W1093">
            <v>577773</v>
          </cell>
          <cell r="AB1093">
            <v>5.0028392999999998E-5</v>
          </cell>
          <cell r="AC1093">
            <v>5.0503975000000001E-5</v>
          </cell>
          <cell r="AD1093">
            <v>18010</v>
          </cell>
          <cell r="AF1093">
            <v>176770</v>
          </cell>
          <cell r="AG1093">
            <v>176747</v>
          </cell>
          <cell r="AH1093">
            <v>23</v>
          </cell>
          <cell r="AI1093">
            <v>0</v>
          </cell>
          <cell r="AK1093">
            <v>263226</v>
          </cell>
          <cell r="AL1093">
            <v>-28</v>
          </cell>
          <cell r="AM1093">
            <v>112357</v>
          </cell>
          <cell r="AN1093">
            <v>112360</v>
          </cell>
          <cell r="AO1093">
            <v>104541</v>
          </cell>
          <cell r="AP1093">
            <v>27495</v>
          </cell>
          <cell r="AQ1093">
            <v>11970</v>
          </cell>
          <cell r="AR1093">
            <v>5803</v>
          </cell>
          <cell r="AS1093">
            <v>1029</v>
          </cell>
        </row>
        <row r="1094">
          <cell r="B1094" t="str">
            <v>1061</v>
          </cell>
          <cell r="C1094" t="str">
            <v>RICHARDS ISD</v>
          </cell>
          <cell r="D1094">
            <v>381257</v>
          </cell>
          <cell r="E1094">
            <v>374993</v>
          </cell>
          <cell r="F1094">
            <v>576419</v>
          </cell>
          <cell r="G1094">
            <v>211800</v>
          </cell>
          <cell r="I1094">
            <v>1575</v>
          </cell>
          <cell r="J1094">
            <v>116341</v>
          </cell>
          <cell r="K1094">
            <v>22545</v>
          </cell>
          <cell r="L1094">
            <v>38366</v>
          </cell>
          <cell r="M1094">
            <v>178827</v>
          </cell>
          <cell r="O1094">
            <v>13020</v>
          </cell>
          <cell r="P1094">
            <v>48078</v>
          </cell>
          <cell r="Q1094">
            <v>18779</v>
          </cell>
          <cell r="R1094">
            <v>48297</v>
          </cell>
          <cell r="S1094">
            <v>128174</v>
          </cell>
          <cell r="U1094">
            <v>66478</v>
          </cell>
          <cell r="V1094">
            <v>5089</v>
          </cell>
          <cell r="W1094">
            <v>71567</v>
          </cell>
          <cell r="AB1094">
            <v>6.926611E-6</v>
          </cell>
          <cell r="AC1094">
            <v>7.2137519999999998E-6</v>
          </cell>
          <cell r="AD1094">
            <v>10874</v>
          </cell>
          <cell r="AF1094">
            <v>25249</v>
          </cell>
          <cell r="AG1094">
            <v>25246</v>
          </cell>
          <cell r="AH1094">
            <v>3</v>
          </cell>
          <cell r="AI1094">
            <v>-1</v>
          </cell>
          <cell r="AK1094">
            <v>38366</v>
          </cell>
          <cell r="AL1094">
            <v>-48297</v>
          </cell>
          <cell r="AM1094">
            <v>5089</v>
          </cell>
          <cell r="AN1094">
            <v>5091</v>
          </cell>
          <cell r="AO1094">
            <v>3611</v>
          </cell>
          <cell r="AP1094">
            <v>-9894</v>
          </cell>
          <cell r="AQ1094">
            <v>-7470</v>
          </cell>
          <cell r="AR1094">
            <v>-1891</v>
          </cell>
          <cell r="AS1094">
            <v>622</v>
          </cell>
        </row>
        <row r="1095">
          <cell r="B1095" t="str">
            <v>1062</v>
          </cell>
          <cell r="C1095" t="str">
            <v>RICHARDSON ISD</v>
          </cell>
          <cell r="D1095">
            <v>137594491</v>
          </cell>
          <cell r="E1095">
            <v>133275141</v>
          </cell>
          <cell r="F1095">
            <v>204863253</v>
          </cell>
          <cell r="G1095">
            <v>75274953</v>
          </cell>
          <cell r="I1095">
            <v>559875</v>
          </cell>
          <cell r="J1095">
            <v>41348494</v>
          </cell>
          <cell r="K1095">
            <v>8012542</v>
          </cell>
          <cell r="L1095">
            <v>11688821</v>
          </cell>
          <cell r="M1095">
            <v>61609732</v>
          </cell>
          <cell r="O1095">
            <v>4627524</v>
          </cell>
          <cell r="P1095">
            <v>17087154</v>
          </cell>
          <cell r="Q1095">
            <v>6674306</v>
          </cell>
          <cell r="R1095">
            <v>60083</v>
          </cell>
          <cell r="S1095">
            <v>28449067</v>
          </cell>
          <cell r="U1095">
            <v>23626667</v>
          </cell>
          <cell r="V1095">
            <v>4274829</v>
          </cell>
          <cell r="W1095">
            <v>27901496</v>
          </cell>
          <cell r="AB1095">
            <v>2.499789678E-3</v>
          </cell>
          <cell r="AC1095">
            <v>2.5638154290000001E-3</v>
          </cell>
          <cell r="AD1095">
            <v>2424590</v>
          </cell>
          <cell r="AF1095">
            <v>8973663</v>
          </cell>
          <cell r="AG1095">
            <v>8972519</v>
          </cell>
          <cell r="AH1095">
            <v>1144</v>
          </cell>
          <cell r="AI1095">
            <v>-1</v>
          </cell>
          <cell r="AK1095">
            <v>11688821</v>
          </cell>
          <cell r="AL1095">
            <v>-60083</v>
          </cell>
          <cell r="AM1095">
            <v>4274829</v>
          </cell>
          <cell r="AN1095">
            <v>4274945</v>
          </cell>
          <cell r="AO1095">
            <v>3980321</v>
          </cell>
          <cell r="AP1095">
            <v>1228513</v>
          </cell>
          <cell r="AQ1095">
            <v>1193569</v>
          </cell>
          <cell r="AR1095">
            <v>813259</v>
          </cell>
          <cell r="AS1095">
            <v>138131</v>
          </cell>
        </row>
        <row r="1096">
          <cell r="B1096" t="str">
            <v>1063</v>
          </cell>
          <cell r="C1096" t="str">
            <v>RICHLAND SPRINGS ISD</v>
          </cell>
          <cell r="D1096">
            <v>452839</v>
          </cell>
          <cell r="E1096">
            <v>481481</v>
          </cell>
          <cell r="F1096">
            <v>740106</v>
          </cell>
          <cell r="G1096">
            <v>271945</v>
          </cell>
          <cell r="I1096">
            <v>2023</v>
          </cell>
          <cell r="J1096">
            <v>149379</v>
          </cell>
          <cell r="K1096">
            <v>28947</v>
          </cell>
          <cell r="L1096">
            <v>84769</v>
          </cell>
          <cell r="M1096">
            <v>265118</v>
          </cell>
          <cell r="O1096">
            <v>16718</v>
          </cell>
          <cell r="P1096">
            <v>61730</v>
          </cell>
          <cell r="Q1096">
            <v>24112</v>
          </cell>
          <cell r="R1096">
            <v>6</v>
          </cell>
          <cell r="S1096">
            <v>102566</v>
          </cell>
          <cell r="U1096">
            <v>85356</v>
          </cell>
          <cell r="V1096">
            <v>26827</v>
          </cell>
          <cell r="W1096">
            <v>112183</v>
          </cell>
          <cell r="AB1096">
            <v>8.2270949999999992E-6</v>
          </cell>
          <cell r="AC1096">
            <v>9.2622519999999998E-6</v>
          </cell>
          <cell r="AD1096">
            <v>39200</v>
          </cell>
          <cell r="AF1096">
            <v>32419</v>
          </cell>
          <cell r="AG1096">
            <v>32415</v>
          </cell>
          <cell r="AH1096">
            <v>4</v>
          </cell>
          <cell r="AI1096">
            <v>0</v>
          </cell>
          <cell r="AK1096">
            <v>84769</v>
          </cell>
          <cell r="AL1096">
            <v>-6</v>
          </cell>
          <cell r="AM1096">
            <v>26827</v>
          </cell>
          <cell r="AN1096">
            <v>26825</v>
          </cell>
          <cell r="AO1096">
            <v>25386</v>
          </cell>
          <cell r="AP1096">
            <v>11852</v>
          </cell>
          <cell r="AQ1096">
            <v>10745</v>
          </cell>
          <cell r="AR1096">
            <v>7723</v>
          </cell>
          <cell r="AS1096">
            <v>2232</v>
          </cell>
        </row>
        <row r="1097">
          <cell r="B1097" t="str">
            <v>1065</v>
          </cell>
          <cell r="C1097" t="str">
            <v>RIESEL ISD</v>
          </cell>
          <cell r="D1097">
            <v>1604291</v>
          </cell>
          <cell r="E1097">
            <v>1560866</v>
          </cell>
          <cell r="F1097">
            <v>2399278</v>
          </cell>
          <cell r="G1097">
            <v>881591</v>
          </cell>
          <cell r="I1097">
            <v>6557</v>
          </cell>
          <cell r="J1097">
            <v>484257</v>
          </cell>
          <cell r="K1097">
            <v>93840</v>
          </cell>
          <cell r="L1097">
            <v>201303</v>
          </cell>
          <cell r="M1097">
            <v>785957</v>
          </cell>
          <cell r="O1097">
            <v>54196</v>
          </cell>
          <cell r="P1097">
            <v>200118</v>
          </cell>
          <cell r="Q1097">
            <v>78167</v>
          </cell>
          <cell r="R1097">
            <v>17</v>
          </cell>
          <cell r="S1097">
            <v>332498</v>
          </cell>
          <cell r="U1097">
            <v>276706</v>
          </cell>
          <cell r="V1097">
            <v>73257</v>
          </cell>
          <cell r="W1097">
            <v>349963</v>
          </cell>
          <cell r="AB1097">
            <v>2.9146444999999999E-5</v>
          </cell>
          <cell r="AC1097">
            <v>3.0026395000000001E-5</v>
          </cell>
          <cell r="AD1097">
            <v>33323</v>
          </cell>
          <cell r="AF1097">
            <v>105096</v>
          </cell>
          <cell r="AG1097">
            <v>105083</v>
          </cell>
          <cell r="AH1097">
            <v>13</v>
          </cell>
          <cell r="AI1097">
            <v>1</v>
          </cell>
          <cell r="AK1097">
            <v>201303</v>
          </cell>
          <cell r="AL1097">
            <v>-17</v>
          </cell>
          <cell r="AM1097">
            <v>73257</v>
          </cell>
          <cell r="AN1097">
            <v>73257</v>
          </cell>
          <cell r="AO1097">
            <v>68866</v>
          </cell>
          <cell r="AP1097">
            <v>25687</v>
          </cell>
          <cell r="AQ1097">
            <v>18183</v>
          </cell>
          <cell r="AR1097">
            <v>13396</v>
          </cell>
          <cell r="AS1097">
            <v>1897</v>
          </cell>
        </row>
        <row r="1098">
          <cell r="B1098" t="str">
            <v>1067</v>
          </cell>
          <cell r="C1098" t="str">
            <v>RIO GRANDE CITY CISD</v>
          </cell>
          <cell r="D1098">
            <v>36685959</v>
          </cell>
          <cell r="E1098">
            <v>36401847</v>
          </cell>
          <cell r="F1098">
            <v>55954926</v>
          </cell>
          <cell r="G1098">
            <v>20560078</v>
          </cell>
          <cell r="I1098">
            <v>152920</v>
          </cell>
          <cell r="J1098">
            <v>11293641</v>
          </cell>
          <cell r="K1098">
            <v>2188490</v>
          </cell>
          <cell r="L1098">
            <v>3562119</v>
          </cell>
          <cell r="M1098">
            <v>17197170</v>
          </cell>
          <cell r="O1098">
            <v>1263930</v>
          </cell>
          <cell r="P1098">
            <v>4667067</v>
          </cell>
          <cell r="Q1098">
            <v>1822974</v>
          </cell>
          <cell r="R1098">
            <v>2055329</v>
          </cell>
          <cell r="S1098">
            <v>9809300</v>
          </cell>
          <cell r="U1098">
            <v>6453224</v>
          </cell>
          <cell r="V1098">
            <v>903779</v>
          </cell>
          <cell r="W1098">
            <v>7357003</v>
          </cell>
          <cell r="AB1098">
            <v>6.6650330100000003E-4</v>
          </cell>
          <cell r="AC1098">
            <v>7.0026274299999996E-4</v>
          </cell>
          <cell r="AD1098">
            <v>1278436</v>
          </cell>
          <cell r="AF1098">
            <v>2451004</v>
          </cell>
          <cell r="AG1098">
            <v>2450692</v>
          </cell>
          <cell r="AH1098">
            <v>312</v>
          </cell>
          <cell r="AI1098">
            <v>0</v>
          </cell>
          <cell r="AK1098">
            <v>3562119</v>
          </cell>
          <cell r="AL1098">
            <v>-2055329</v>
          </cell>
          <cell r="AM1098">
            <v>903779</v>
          </cell>
          <cell r="AN1098">
            <v>903811</v>
          </cell>
          <cell r="AO1098">
            <v>777586</v>
          </cell>
          <cell r="AP1098">
            <v>-341935</v>
          </cell>
          <cell r="AQ1098">
            <v>-69382</v>
          </cell>
          <cell r="AR1098">
            <v>163890</v>
          </cell>
          <cell r="AS1098">
            <v>72820</v>
          </cell>
        </row>
        <row r="1099">
          <cell r="B1099" t="str">
            <v>1068</v>
          </cell>
          <cell r="C1099" t="str">
            <v>RIO HONDO ISD</v>
          </cell>
          <cell r="D1099">
            <v>6413390</v>
          </cell>
          <cell r="E1099">
            <v>6102847</v>
          </cell>
          <cell r="F1099">
            <v>9380962</v>
          </cell>
          <cell r="G1099">
            <v>3446941</v>
          </cell>
          <cell r="I1099">
            <v>25637</v>
          </cell>
          <cell r="J1099">
            <v>1893403</v>
          </cell>
          <cell r="K1099">
            <v>366905</v>
          </cell>
          <cell r="L1099">
            <v>532839</v>
          </cell>
          <cell r="M1099">
            <v>2818784</v>
          </cell>
          <cell r="O1099">
            <v>211901</v>
          </cell>
          <cell r="P1099">
            <v>782444</v>
          </cell>
          <cell r="Q1099">
            <v>305625</v>
          </cell>
          <cell r="R1099">
            <v>180408</v>
          </cell>
          <cell r="S1099">
            <v>1480378</v>
          </cell>
          <cell r="U1099">
            <v>1081897</v>
          </cell>
          <cell r="V1099">
            <v>175244</v>
          </cell>
          <cell r="W1099">
            <v>1257141</v>
          </cell>
          <cell r="AB1099">
            <v>1.16517209E-4</v>
          </cell>
          <cell r="AC1099">
            <v>1.1740052899999999E-4</v>
          </cell>
          <cell r="AD1099">
            <v>33450</v>
          </cell>
          <cell r="AF1099">
            <v>410916</v>
          </cell>
          <cell r="AG1099">
            <v>410864</v>
          </cell>
          <cell r="AH1099">
            <v>52</v>
          </cell>
          <cell r="AI1099">
            <v>1</v>
          </cell>
          <cell r="AK1099">
            <v>532839</v>
          </cell>
          <cell r="AL1099">
            <v>-180408</v>
          </cell>
          <cell r="AM1099">
            <v>175244</v>
          </cell>
          <cell r="AN1099">
            <v>175249</v>
          </cell>
          <cell r="AO1099">
            <v>157641</v>
          </cell>
          <cell r="AP1099">
            <v>1829</v>
          </cell>
          <cell r="AQ1099">
            <v>20936</v>
          </cell>
          <cell r="AR1099">
            <v>-5131</v>
          </cell>
          <cell r="AS1099">
            <v>1907</v>
          </cell>
        </row>
        <row r="1100">
          <cell r="B1100" t="str">
            <v>1069</v>
          </cell>
          <cell r="C1100" t="str">
            <v>RIO VISTA ISD</v>
          </cell>
          <cell r="D1100">
            <v>1998260</v>
          </cell>
          <cell r="E1100">
            <v>2423013</v>
          </cell>
          <cell r="F1100">
            <v>3724524</v>
          </cell>
          <cell r="G1100">
            <v>1368539</v>
          </cell>
          <cell r="I1100">
            <v>10179</v>
          </cell>
          <cell r="J1100">
            <v>751738</v>
          </cell>
          <cell r="K1100">
            <v>145672</v>
          </cell>
          <cell r="L1100">
            <v>470479</v>
          </cell>
          <cell r="M1100">
            <v>1378068</v>
          </cell>
          <cell r="O1100">
            <v>84131</v>
          </cell>
          <cell r="P1100">
            <v>310654</v>
          </cell>
          <cell r="Q1100">
            <v>121342</v>
          </cell>
          <cell r="R1100">
            <v>44391</v>
          </cell>
          <cell r="S1100">
            <v>560518</v>
          </cell>
          <cell r="U1100">
            <v>429545</v>
          </cell>
          <cell r="V1100">
            <v>120344</v>
          </cell>
          <cell r="W1100">
            <v>549889</v>
          </cell>
          <cell r="AB1100">
            <v>3.6304002999999998E-5</v>
          </cell>
          <cell r="AC1100">
            <v>4.6611538000000003E-5</v>
          </cell>
          <cell r="AD1100">
            <v>390336</v>
          </cell>
          <cell r="AF1100">
            <v>163146</v>
          </cell>
          <cell r="AG1100">
            <v>163125</v>
          </cell>
          <cell r="AH1100">
            <v>21</v>
          </cell>
          <cell r="AI1100">
            <v>0</v>
          </cell>
          <cell r="AK1100">
            <v>470479</v>
          </cell>
          <cell r="AL1100">
            <v>-44391</v>
          </cell>
          <cell r="AM1100">
            <v>120344</v>
          </cell>
          <cell r="AN1100">
            <v>120345</v>
          </cell>
          <cell r="AO1100">
            <v>114911</v>
          </cell>
          <cell r="AP1100">
            <v>61319</v>
          </cell>
          <cell r="AQ1100">
            <v>51860</v>
          </cell>
          <cell r="AR1100">
            <v>55426</v>
          </cell>
          <cell r="AS1100">
            <v>22227</v>
          </cell>
        </row>
        <row r="1101">
          <cell r="B1101" t="str">
            <v>1070</v>
          </cell>
          <cell r="C1101" t="str">
            <v>RISING STAR ISD</v>
          </cell>
          <cell r="D1101">
            <v>450960</v>
          </cell>
          <cell r="E1101">
            <v>390543</v>
          </cell>
          <cell r="F1101">
            <v>600322</v>
          </cell>
          <cell r="G1101">
            <v>220582</v>
          </cell>
          <cell r="I1101">
            <v>1641</v>
          </cell>
          <cell r="J1101">
            <v>121166</v>
          </cell>
          <cell r="K1101">
            <v>23480</v>
          </cell>
          <cell r="L1101">
            <v>39032</v>
          </cell>
          <cell r="M1101">
            <v>185319</v>
          </cell>
          <cell r="O1101">
            <v>13560</v>
          </cell>
          <cell r="P1101">
            <v>50071</v>
          </cell>
          <cell r="Q1101">
            <v>19558</v>
          </cell>
          <cell r="R1101">
            <v>59361</v>
          </cell>
          <cell r="S1101">
            <v>142550</v>
          </cell>
          <cell r="U1101">
            <v>69234</v>
          </cell>
          <cell r="V1101">
            <v>-2600</v>
          </cell>
          <cell r="W1101">
            <v>66634</v>
          </cell>
          <cell r="AB1101">
            <v>8.192957E-6</v>
          </cell>
          <cell r="AC1101">
            <v>7.5128840000000001E-6</v>
          </cell>
          <cell r="AD1101">
            <v>-25754</v>
          </cell>
          <cell r="AF1101">
            <v>26296</v>
          </cell>
          <cell r="AG1101">
            <v>26293</v>
          </cell>
          <cell r="AH1101">
            <v>3</v>
          </cell>
          <cell r="AI1101">
            <v>-1</v>
          </cell>
          <cell r="AK1101">
            <v>39032</v>
          </cell>
          <cell r="AL1101">
            <v>-59361</v>
          </cell>
          <cell r="AM1101">
            <v>-2600</v>
          </cell>
          <cell r="AN1101">
            <v>-2600</v>
          </cell>
          <cell r="AO1101">
            <v>-3631</v>
          </cell>
          <cell r="AP1101">
            <v>-10260</v>
          </cell>
          <cell r="AQ1101">
            <v>-147</v>
          </cell>
          <cell r="AR1101">
            <v>-2227</v>
          </cell>
          <cell r="AS1101">
            <v>-1464</v>
          </cell>
        </row>
        <row r="1102">
          <cell r="B1102" t="str">
            <v>1334</v>
          </cell>
          <cell r="C1102" t="str">
            <v>RIVER ROAD ISD</v>
          </cell>
          <cell r="D1102">
            <v>3962552</v>
          </cell>
          <cell r="E1102">
            <v>4085213</v>
          </cell>
          <cell r="F1102">
            <v>6279566</v>
          </cell>
          <cell r="G1102">
            <v>2307364</v>
          </cell>
          <cell r="I1102">
            <v>17162</v>
          </cell>
          <cell r="J1102">
            <v>1267434</v>
          </cell>
          <cell r="K1102">
            <v>245604</v>
          </cell>
          <cell r="L1102">
            <v>555529</v>
          </cell>
          <cell r="M1102">
            <v>2085729</v>
          </cell>
          <cell r="O1102">
            <v>141845</v>
          </cell>
          <cell r="P1102">
            <v>523764</v>
          </cell>
          <cell r="Q1102">
            <v>204584</v>
          </cell>
          <cell r="R1102">
            <v>43958</v>
          </cell>
          <cell r="S1102">
            <v>914151</v>
          </cell>
          <cell r="U1102">
            <v>724216</v>
          </cell>
          <cell r="V1102">
            <v>164928</v>
          </cell>
          <cell r="W1102">
            <v>889144</v>
          </cell>
          <cell r="AB1102">
            <v>7.1990862000000005E-5</v>
          </cell>
          <cell r="AC1102">
            <v>7.8587294000000003E-5</v>
          </cell>
          <cell r="AD1102">
            <v>249800</v>
          </cell>
          <cell r="AF1102">
            <v>275065</v>
          </cell>
          <cell r="AG1102">
            <v>275030</v>
          </cell>
          <cell r="AH1102">
            <v>35</v>
          </cell>
          <cell r="AI1102">
            <v>-1</v>
          </cell>
          <cell r="AK1102">
            <v>555529</v>
          </cell>
          <cell r="AL1102">
            <v>-43958</v>
          </cell>
          <cell r="AM1102">
            <v>164928</v>
          </cell>
          <cell r="AN1102">
            <v>164930</v>
          </cell>
          <cell r="AO1102">
            <v>154115</v>
          </cell>
          <cell r="AP1102">
            <v>56720</v>
          </cell>
          <cell r="AQ1102">
            <v>67265</v>
          </cell>
          <cell r="AR1102">
            <v>54315</v>
          </cell>
          <cell r="AS1102">
            <v>14226</v>
          </cell>
        </row>
        <row r="1103">
          <cell r="B1103" t="str">
            <v>0404</v>
          </cell>
          <cell r="C1103" t="str">
            <v>RIVERCREST ISD</v>
          </cell>
          <cell r="D1103">
            <v>1671478</v>
          </cell>
          <cell r="E1103">
            <v>1579757</v>
          </cell>
          <cell r="F1103">
            <v>2428317</v>
          </cell>
          <cell r="G1103">
            <v>892261</v>
          </cell>
          <cell r="I1103">
            <v>6636</v>
          </cell>
          <cell r="J1103">
            <v>490118</v>
          </cell>
          <cell r="K1103">
            <v>94975</v>
          </cell>
          <cell r="L1103">
            <v>177487</v>
          </cell>
          <cell r="M1103">
            <v>769216</v>
          </cell>
          <cell r="O1103">
            <v>54852</v>
          </cell>
          <cell r="P1103">
            <v>202540</v>
          </cell>
          <cell r="Q1103">
            <v>79113</v>
          </cell>
          <cell r="R1103">
            <v>41178</v>
          </cell>
          <cell r="S1103">
            <v>377683</v>
          </cell>
          <cell r="U1103">
            <v>280055</v>
          </cell>
          <cell r="V1103">
            <v>69328</v>
          </cell>
          <cell r="W1103">
            <v>349383</v>
          </cell>
          <cell r="AB1103">
            <v>3.0367077E-5</v>
          </cell>
          <cell r="AC1103">
            <v>3.0389810999999998E-5</v>
          </cell>
          <cell r="AD1103">
            <v>861</v>
          </cell>
          <cell r="AF1103">
            <v>106368</v>
          </cell>
          <cell r="AG1103">
            <v>106354</v>
          </cell>
          <cell r="AH1103">
            <v>14</v>
          </cell>
          <cell r="AI1103">
            <v>0</v>
          </cell>
          <cell r="AK1103">
            <v>177487</v>
          </cell>
          <cell r="AL1103">
            <v>-41178</v>
          </cell>
          <cell r="AM1103">
            <v>69328</v>
          </cell>
          <cell r="AN1103">
            <v>69332</v>
          </cell>
          <cell r="AO1103">
            <v>63226</v>
          </cell>
          <cell r="AP1103">
            <v>3530</v>
          </cell>
          <cell r="AQ1103">
            <v>-3180</v>
          </cell>
          <cell r="AR1103">
            <v>3354</v>
          </cell>
          <cell r="AS1103">
            <v>47</v>
          </cell>
        </row>
        <row r="1104">
          <cell r="B1104" t="str">
            <v>1072</v>
          </cell>
          <cell r="C1104" t="str">
            <v>RIVIERA ISD</v>
          </cell>
          <cell r="D1104">
            <v>1759121</v>
          </cell>
          <cell r="E1104">
            <v>1546341</v>
          </cell>
          <cell r="F1104">
            <v>2376950</v>
          </cell>
          <cell r="G1104">
            <v>873387</v>
          </cell>
          <cell r="I1104">
            <v>6496</v>
          </cell>
          <cell r="J1104">
            <v>479751</v>
          </cell>
          <cell r="K1104">
            <v>92966</v>
          </cell>
          <cell r="L1104">
            <v>142292</v>
          </cell>
          <cell r="M1104">
            <v>721505</v>
          </cell>
          <cell r="O1104">
            <v>53691</v>
          </cell>
          <cell r="P1104">
            <v>198256</v>
          </cell>
          <cell r="Q1104">
            <v>77439</v>
          </cell>
          <cell r="R1104">
            <v>70624</v>
          </cell>
          <cell r="S1104">
            <v>400010</v>
          </cell>
          <cell r="U1104">
            <v>274131</v>
          </cell>
          <cell r="V1104">
            <v>43093</v>
          </cell>
          <cell r="W1104">
            <v>317224</v>
          </cell>
          <cell r="AB1104">
            <v>3.1959360000000002E-5</v>
          </cell>
          <cell r="AC1104">
            <v>2.9746975999999999E-5</v>
          </cell>
          <cell r="AD1104">
            <v>-83781</v>
          </cell>
          <cell r="AF1104">
            <v>104118</v>
          </cell>
          <cell r="AG1104">
            <v>104105</v>
          </cell>
          <cell r="AH1104">
            <v>13</v>
          </cell>
          <cell r="AI1104">
            <v>1</v>
          </cell>
          <cell r="AK1104">
            <v>142292</v>
          </cell>
          <cell r="AL1104">
            <v>-70624</v>
          </cell>
          <cell r="AM1104">
            <v>43093</v>
          </cell>
          <cell r="AN1104">
            <v>43093</v>
          </cell>
          <cell r="AO1104">
            <v>39088</v>
          </cell>
          <cell r="AP1104">
            <v>1386</v>
          </cell>
          <cell r="AQ1104">
            <v>-478</v>
          </cell>
          <cell r="AR1104">
            <v>-6650</v>
          </cell>
          <cell r="AS1104">
            <v>-4771</v>
          </cell>
        </row>
        <row r="1105">
          <cell r="B1105" t="str">
            <v>1076</v>
          </cell>
          <cell r="C1105" t="str">
            <v>ROBERT LEE ISD</v>
          </cell>
          <cell r="D1105">
            <v>1008011</v>
          </cell>
          <cell r="E1105">
            <v>938456</v>
          </cell>
          <cell r="F1105">
            <v>1442544</v>
          </cell>
          <cell r="G1105">
            <v>530048</v>
          </cell>
          <cell r="I1105">
            <v>3942</v>
          </cell>
          <cell r="J1105">
            <v>291155</v>
          </cell>
          <cell r="K1105">
            <v>56420</v>
          </cell>
          <cell r="L1105">
            <v>169122</v>
          </cell>
          <cell r="M1105">
            <v>520639</v>
          </cell>
          <cell r="O1105">
            <v>32585</v>
          </cell>
          <cell r="P1105">
            <v>120319</v>
          </cell>
          <cell r="Q1105">
            <v>46997</v>
          </cell>
          <cell r="R1105">
            <v>8307</v>
          </cell>
          <cell r="S1105">
            <v>208208</v>
          </cell>
          <cell r="U1105">
            <v>166367</v>
          </cell>
          <cell r="V1105">
            <v>55795</v>
          </cell>
          <cell r="W1105">
            <v>222162</v>
          </cell>
          <cell r="AB1105">
            <v>1.8313337000000001E-5</v>
          </cell>
          <cell r="AC1105">
            <v>1.8053092999999999E-5</v>
          </cell>
          <cell r="AD1105">
            <v>-9855</v>
          </cell>
          <cell r="AF1105">
            <v>63188</v>
          </cell>
          <cell r="AG1105">
            <v>63180</v>
          </cell>
          <cell r="AH1105">
            <v>8</v>
          </cell>
          <cell r="AI1105">
            <v>0</v>
          </cell>
          <cell r="AK1105">
            <v>169122</v>
          </cell>
          <cell r="AL1105">
            <v>-8307</v>
          </cell>
          <cell r="AM1105">
            <v>55795</v>
          </cell>
          <cell r="AN1105">
            <v>55794</v>
          </cell>
          <cell r="AO1105">
            <v>52512</v>
          </cell>
          <cell r="AP1105">
            <v>21537</v>
          </cell>
          <cell r="AQ1105">
            <v>19864</v>
          </cell>
          <cell r="AR1105">
            <v>11667</v>
          </cell>
          <cell r="AS1105">
            <v>-559</v>
          </cell>
        </row>
        <row r="1106">
          <cell r="B1106" t="str">
            <v>1688</v>
          </cell>
          <cell r="C1106" t="str">
            <v>ROBINSON ISD</v>
          </cell>
          <cell r="D1106">
            <v>6594493</v>
          </cell>
          <cell r="E1106">
            <v>5986067</v>
          </cell>
          <cell r="F1106">
            <v>9201454</v>
          </cell>
          <cell r="G1106">
            <v>3380982</v>
          </cell>
          <cell r="I1106">
            <v>25147</v>
          </cell>
          <cell r="J1106">
            <v>1857172</v>
          </cell>
          <cell r="K1106">
            <v>359884</v>
          </cell>
          <cell r="L1106">
            <v>664540</v>
          </cell>
          <cell r="M1106">
            <v>2906743</v>
          </cell>
          <cell r="O1106">
            <v>207846</v>
          </cell>
          <cell r="P1106">
            <v>767471</v>
          </cell>
          <cell r="Q1106">
            <v>299777</v>
          </cell>
          <cell r="R1106">
            <v>214525</v>
          </cell>
          <cell r="S1106">
            <v>1489619</v>
          </cell>
          <cell r="U1106">
            <v>1061194</v>
          </cell>
          <cell r="V1106">
            <v>234527</v>
          </cell>
          <cell r="W1106">
            <v>1295721</v>
          </cell>
          <cell r="AB1106">
            <v>1.1980745300000001E-4</v>
          </cell>
          <cell r="AC1106">
            <v>1.15154035E-4</v>
          </cell>
          <cell r="AD1106">
            <v>-176220</v>
          </cell>
          <cell r="AF1106">
            <v>403053</v>
          </cell>
          <cell r="AG1106">
            <v>403002</v>
          </cell>
          <cell r="AH1106">
            <v>51</v>
          </cell>
          <cell r="AI1106">
            <v>0</v>
          </cell>
          <cell r="AK1106">
            <v>664540</v>
          </cell>
          <cell r="AL1106">
            <v>-214525</v>
          </cell>
          <cell r="AM1106">
            <v>234527</v>
          </cell>
          <cell r="AN1106">
            <v>234531</v>
          </cell>
          <cell r="AO1106">
            <v>216260</v>
          </cell>
          <cell r="AP1106">
            <v>40312</v>
          </cell>
          <cell r="AQ1106">
            <v>5919</v>
          </cell>
          <cell r="AR1106">
            <v>-36978</v>
          </cell>
          <cell r="AS1106">
            <v>-10029</v>
          </cell>
        </row>
        <row r="1107">
          <cell r="B1107" t="str">
            <v>1077</v>
          </cell>
          <cell r="C1107" t="str">
            <v>ROBSTOWN ISD</v>
          </cell>
          <cell r="D1107">
            <v>9346233</v>
          </cell>
          <cell r="E1107">
            <v>10562682</v>
          </cell>
          <cell r="F1107">
            <v>16236376</v>
          </cell>
          <cell r="G1107">
            <v>5965894</v>
          </cell>
          <cell r="I1107">
            <v>44373</v>
          </cell>
          <cell r="J1107">
            <v>3277063</v>
          </cell>
          <cell r="K1107">
            <v>635032</v>
          </cell>
          <cell r="L1107">
            <v>2082797</v>
          </cell>
          <cell r="M1107">
            <v>6039265</v>
          </cell>
          <cell r="O1107">
            <v>366753</v>
          </cell>
          <cell r="P1107">
            <v>1354237</v>
          </cell>
          <cell r="Q1107">
            <v>528970</v>
          </cell>
          <cell r="R1107">
            <v>1397646</v>
          </cell>
          <cell r="S1107">
            <v>3647606</v>
          </cell>
          <cell r="U1107">
            <v>1872524</v>
          </cell>
          <cell r="V1107">
            <v>313101</v>
          </cell>
          <cell r="W1107">
            <v>2185625</v>
          </cell>
          <cell r="AB1107">
            <v>1.6980052200000001E-4</v>
          </cell>
          <cell r="AC1107">
            <v>2.03194432E-4</v>
          </cell>
          <cell r="AD1107">
            <v>1264593</v>
          </cell>
          <cell r="AF1107">
            <v>711205</v>
          </cell>
          <cell r="AG1107">
            <v>711114</v>
          </cell>
          <cell r="AH1107">
            <v>91</v>
          </cell>
          <cell r="AI1107">
            <v>-1</v>
          </cell>
          <cell r="AK1107">
            <v>2082797</v>
          </cell>
          <cell r="AL1107">
            <v>-1397646</v>
          </cell>
          <cell r="AM1107">
            <v>313101</v>
          </cell>
          <cell r="AN1107">
            <v>313109</v>
          </cell>
          <cell r="AO1107">
            <v>290541</v>
          </cell>
          <cell r="AP1107">
            <v>54602</v>
          </cell>
          <cell r="AQ1107">
            <v>-47155</v>
          </cell>
          <cell r="AR1107">
            <v>2039</v>
          </cell>
          <cell r="AS1107">
            <v>72015</v>
          </cell>
        </row>
        <row r="1108">
          <cell r="B1108" t="str">
            <v>1078</v>
          </cell>
          <cell r="C1108" t="str">
            <v>ROBY CISD</v>
          </cell>
          <cell r="D1108">
            <v>853981</v>
          </cell>
          <cell r="E1108">
            <v>845187</v>
          </cell>
          <cell r="F1108">
            <v>1299175</v>
          </cell>
          <cell r="G1108">
            <v>477369</v>
          </cell>
          <cell r="I1108">
            <v>3551</v>
          </cell>
          <cell r="J1108">
            <v>262218</v>
          </cell>
          <cell r="K1108">
            <v>50813</v>
          </cell>
          <cell r="L1108">
            <v>138114</v>
          </cell>
          <cell r="M1108">
            <v>454696</v>
          </cell>
          <cell r="O1108">
            <v>29346</v>
          </cell>
          <cell r="P1108">
            <v>108361</v>
          </cell>
          <cell r="Q1108">
            <v>42326</v>
          </cell>
          <cell r="R1108">
            <v>32867</v>
          </cell>
          <cell r="S1108">
            <v>212900</v>
          </cell>
          <cell r="U1108">
            <v>149833</v>
          </cell>
          <cell r="V1108">
            <v>41530</v>
          </cell>
          <cell r="W1108">
            <v>191363</v>
          </cell>
          <cell r="AB1108">
            <v>1.5514966999999999E-5</v>
          </cell>
          <cell r="AC1108">
            <v>1.6258869E-5</v>
          </cell>
          <cell r="AD1108">
            <v>28171</v>
          </cell>
          <cell r="AF1108">
            <v>56908</v>
          </cell>
          <cell r="AG1108">
            <v>56901</v>
          </cell>
          <cell r="AH1108">
            <v>7</v>
          </cell>
          <cell r="AI1108">
            <v>0</v>
          </cell>
          <cell r="AK1108">
            <v>138114</v>
          </cell>
          <cell r="AL1108">
            <v>-32867</v>
          </cell>
          <cell r="AM1108">
            <v>41530</v>
          </cell>
          <cell r="AN1108">
            <v>41532</v>
          </cell>
          <cell r="AO1108">
            <v>38911</v>
          </cell>
          <cell r="AP1108">
            <v>11503</v>
          </cell>
          <cell r="AQ1108">
            <v>3547</v>
          </cell>
          <cell r="AR1108">
            <v>8150</v>
          </cell>
          <cell r="AS1108">
            <v>1604</v>
          </cell>
        </row>
        <row r="1109">
          <cell r="B1109" t="str">
            <v>1886</v>
          </cell>
          <cell r="C1109" t="str">
            <v>ROCHELLE ISD</v>
          </cell>
          <cell r="D1109">
            <v>775194</v>
          </cell>
          <cell r="E1109">
            <v>727115</v>
          </cell>
          <cell r="F1109">
            <v>1117681</v>
          </cell>
          <cell r="G1109">
            <v>410681</v>
          </cell>
          <cell r="I1109">
            <v>3055</v>
          </cell>
          <cell r="J1109">
            <v>225587</v>
          </cell>
          <cell r="K1109">
            <v>43714</v>
          </cell>
          <cell r="L1109">
            <v>45248</v>
          </cell>
          <cell r="M1109">
            <v>317604</v>
          </cell>
          <cell r="O1109">
            <v>25247</v>
          </cell>
          <cell r="P1109">
            <v>93223</v>
          </cell>
          <cell r="Q1109">
            <v>36413</v>
          </cell>
          <cell r="R1109">
            <v>61827</v>
          </cell>
          <cell r="S1109">
            <v>216710</v>
          </cell>
          <cell r="U1109">
            <v>128901</v>
          </cell>
          <cell r="V1109">
            <v>5531</v>
          </cell>
          <cell r="W1109">
            <v>134432</v>
          </cell>
          <cell r="AB1109">
            <v>1.4083575E-5</v>
          </cell>
          <cell r="AC1109">
            <v>1.3987518E-5</v>
          </cell>
          <cell r="AD1109">
            <v>-3638</v>
          </cell>
          <cell r="AF1109">
            <v>48958</v>
          </cell>
          <cell r="AG1109">
            <v>48952</v>
          </cell>
          <cell r="AH1109">
            <v>6</v>
          </cell>
          <cell r="AI1109">
            <v>1</v>
          </cell>
          <cell r="AK1109">
            <v>45248</v>
          </cell>
          <cell r="AL1109">
            <v>-61827</v>
          </cell>
          <cell r="AM1109">
            <v>5531</v>
          </cell>
          <cell r="AN1109">
            <v>5534</v>
          </cell>
          <cell r="AO1109">
            <v>4392</v>
          </cell>
          <cell r="AP1109">
            <v>-7046</v>
          </cell>
          <cell r="AQ1109">
            <v>-10412</v>
          </cell>
          <cell r="AR1109">
            <v>-8842</v>
          </cell>
          <cell r="AS1109">
            <v>-205</v>
          </cell>
        </row>
        <row r="1110">
          <cell r="B1110" t="str">
            <v>1080</v>
          </cell>
          <cell r="C1110" t="str">
            <v>ROCKDALE ISD</v>
          </cell>
          <cell r="D1110">
            <v>6072245</v>
          </cell>
          <cell r="E1110">
            <v>5633500</v>
          </cell>
          <cell r="F1110">
            <v>8659507</v>
          </cell>
          <cell r="G1110">
            <v>3181849</v>
          </cell>
          <cell r="I1110">
            <v>23666</v>
          </cell>
          <cell r="J1110">
            <v>1747788</v>
          </cell>
          <cell r="K1110">
            <v>338688</v>
          </cell>
          <cell r="L1110">
            <v>234243</v>
          </cell>
          <cell r="M1110">
            <v>2344385</v>
          </cell>
          <cell r="O1110">
            <v>195604</v>
          </cell>
          <cell r="P1110">
            <v>722269</v>
          </cell>
          <cell r="Q1110">
            <v>282121</v>
          </cell>
          <cell r="R1110">
            <v>187419</v>
          </cell>
          <cell r="S1110">
            <v>1387413</v>
          </cell>
          <cell r="U1110">
            <v>998692</v>
          </cell>
          <cell r="V1110">
            <v>71641</v>
          </cell>
          <cell r="W1110">
            <v>1070333</v>
          </cell>
          <cell r="AB1110">
            <v>1.10319356E-4</v>
          </cell>
          <cell r="AC1110">
            <v>1.08371697E-4</v>
          </cell>
          <cell r="AD1110">
            <v>-73756</v>
          </cell>
          <cell r="AF1110">
            <v>379314</v>
          </cell>
          <cell r="AG1110">
            <v>379266</v>
          </cell>
          <cell r="AH1110">
            <v>48</v>
          </cell>
          <cell r="AI1110">
            <v>0</v>
          </cell>
          <cell r="AK1110">
            <v>234243</v>
          </cell>
          <cell r="AL1110">
            <v>-187419</v>
          </cell>
          <cell r="AM1110">
            <v>71641</v>
          </cell>
          <cell r="AN1110">
            <v>71650</v>
          </cell>
          <cell r="AO1110">
            <v>59797</v>
          </cell>
          <cell r="AP1110">
            <v>-45670</v>
          </cell>
          <cell r="AQ1110">
            <v>-22825</v>
          </cell>
          <cell r="AR1110">
            <v>-11930</v>
          </cell>
          <cell r="AS1110">
            <v>-4198</v>
          </cell>
        </row>
        <row r="1111">
          <cell r="B1111" t="str">
            <v>1083</v>
          </cell>
          <cell r="C1111" t="str">
            <v>ROCKSPRINGS ISD</v>
          </cell>
          <cell r="D1111">
            <v>956395</v>
          </cell>
          <cell r="E1111">
            <v>804938</v>
          </cell>
          <cell r="F1111">
            <v>1237307</v>
          </cell>
          <cell r="G1111">
            <v>454636</v>
          </cell>
          <cell r="I1111">
            <v>3381</v>
          </cell>
          <cell r="J1111">
            <v>249731</v>
          </cell>
          <cell r="K1111">
            <v>48393</v>
          </cell>
          <cell r="L1111">
            <v>92803</v>
          </cell>
          <cell r="M1111">
            <v>394308</v>
          </cell>
          <cell r="O1111">
            <v>27949</v>
          </cell>
          <cell r="P1111">
            <v>103201</v>
          </cell>
          <cell r="Q1111">
            <v>40311</v>
          </cell>
          <cell r="R1111">
            <v>133850</v>
          </cell>
          <cell r="S1111">
            <v>305311</v>
          </cell>
          <cell r="U1111">
            <v>142697</v>
          </cell>
          <cell r="V1111">
            <v>15942</v>
          </cell>
          <cell r="W1111">
            <v>158639</v>
          </cell>
          <cell r="AB1111">
            <v>1.73756E-5</v>
          </cell>
          <cell r="AC1111">
            <v>1.5484610000000001E-5</v>
          </cell>
          <cell r="AD1111">
            <v>-71610</v>
          </cell>
          <cell r="AF1111">
            <v>54198</v>
          </cell>
          <cell r="AG1111">
            <v>54191</v>
          </cell>
          <cell r="AH1111">
            <v>7</v>
          </cell>
          <cell r="AI1111">
            <v>2</v>
          </cell>
          <cell r="AK1111">
            <v>92803</v>
          </cell>
          <cell r="AL1111">
            <v>-133850</v>
          </cell>
          <cell r="AM1111">
            <v>15942</v>
          </cell>
          <cell r="AN1111">
            <v>15944</v>
          </cell>
          <cell r="AO1111">
            <v>12434</v>
          </cell>
          <cell r="AP1111">
            <v>-20635</v>
          </cell>
          <cell r="AQ1111">
            <v>-23115</v>
          </cell>
          <cell r="AR1111">
            <v>-21598</v>
          </cell>
          <cell r="AS1111">
            <v>-4077</v>
          </cell>
        </row>
        <row r="1112">
          <cell r="B1112" t="str">
            <v>1084</v>
          </cell>
          <cell r="C1112" t="str">
            <v>ROCKWALL ISD</v>
          </cell>
          <cell r="D1112">
            <v>40483878</v>
          </cell>
          <cell r="E1112">
            <v>39811495</v>
          </cell>
          <cell r="F1112">
            <v>61196052</v>
          </cell>
          <cell r="G1112">
            <v>22485877</v>
          </cell>
          <cell r="I1112">
            <v>167244</v>
          </cell>
          <cell r="J1112">
            <v>12351481</v>
          </cell>
          <cell r="K1112">
            <v>2393479</v>
          </cell>
          <cell r="L1112">
            <v>3759772</v>
          </cell>
          <cell r="M1112">
            <v>18671976</v>
          </cell>
          <cell r="O1112">
            <v>1382318</v>
          </cell>
          <cell r="P1112">
            <v>5104216</v>
          </cell>
          <cell r="Q1112">
            <v>1993726</v>
          </cell>
          <cell r="R1112">
            <v>226894</v>
          </cell>
          <cell r="S1112">
            <v>8707154</v>
          </cell>
          <cell r="U1112">
            <v>7057677</v>
          </cell>
          <cell r="V1112">
            <v>1455666</v>
          </cell>
          <cell r="W1112">
            <v>8513343</v>
          </cell>
          <cell r="AB1112">
            <v>7.3550313899999997E-4</v>
          </cell>
          <cell r="AC1112">
            <v>7.6585419900000002E-4</v>
          </cell>
          <cell r="AD1112">
            <v>1149364</v>
          </cell>
          <cell r="AF1112">
            <v>2680582</v>
          </cell>
          <cell r="AG1112">
            <v>2680240</v>
          </cell>
          <cell r="AH1112">
            <v>342</v>
          </cell>
          <cell r="AI1112">
            <v>-1</v>
          </cell>
          <cell r="AK1112">
            <v>3759772</v>
          </cell>
          <cell r="AL1112">
            <v>-226894</v>
          </cell>
          <cell r="AM1112">
            <v>1455666</v>
          </cell>
          <cell r="AN1112">
            <v>1455697</v>
          </cell>
          <cell r="AO1112">
            <v>1353991</v>
          </cell>
          <cell r="AP1112">
            <v>349964</v>
          </cell>
          <cell r="AQ1112">
            <v>158918</v>
          </cell>
          <cell r="AR1112">
            <v>148839</v>
          </cell>
          <cell r="AS1112">
            <v>65469</v>
          </cell>
        </row>
        <row r="1113">
          <cell r="B1113" t="str">
            <v>1086</v>
          </cell>
          <cell r="C1113" t="str">
            <v>ROGERS ISD</v>
          </cell>
          <cell r="D1113">
            <v>2165835</v>
          </cell>
          <cell r="E1113">
            <v>2029841</v>
          </cell>
          <cell r="F1113">
            <v>3120161</v>
          </cell>
          <cell r="G1113">
            <v>1146472</v>
          </cell>
          <cell r="I1113">
            <v>8527</v>
          </cell>
          <cell r="J1113">
            <v>629757</v>
          </cell>
          <cell r="K1113">
            <v>122035</v>
          </cell>
          <cell r="L1113">
            <v>123219</v>
          </cell>
          <cell r="M1113">
            <v>883538</v>
          </cell>
          <cell r="O1113">
            <v>70479</v>
          </cell>
          <cell r="P1113">
            <v>260245</v>
          </cell>
          <cell r="Q1113">
            <v>101653</v>
          </cell>
          <cell r="R1113">
            <v>58462</v>
          </cell>
          <cell r="S1113">
            <v>490839</v>
          </cell>
          <cell r="U1113">
            <v>359845</v>
          </cell>
          <cell r="V1113">
            <v>46737</v>
          </cell>
          <cell r="W1113">
            <v>406582</v>
          </cell>
          <cell r="AB1113">
            <v>3.9348458000000003E-5</v>
          </cell>
          <cell r="AC1113">
            <v>3.9048083999999999E-5</v>
          </cell>
          <cell r="AD1113">
            <v>-11375</v>
          </cell>
          <cell r="AF1113">
            <v>136673</v>
          </cell>
          <cell r="AG1113">
            <v>136656</v>
          </cell>
          <cell r="AH1113">
            <v>17</v>
          </cell>
          <cell r="AI1113">
            <v>-1</v>
          </cell>
          <cell r="AK1113">
            <v>123219</v>
          </cell>
          <cell r="AL1113">
            <v>-58462</v>
          </cell>
          <cell r="AM1113">
            <v>46737</v>
          </cell>
          <cell r="AN1113">
            <v>46739</v>
          </cell>
          <cell r="AO1113">
            <v>40791</v>
          </cell>
          <cell r="AP1113">
            <v>-13648</v>
          </cell>
          <cell r="AQ1113">
            <v>-7557</v>
          </cell>
          <cell r="AR1113">
            <v>-919</v>
          </cell>
          <cell r="AS1113">
            <v>-649</v>
          </cell>
        </row>
        <row r="1114">
          <cell r="B1114" t="str">
            <v>1486</v>
          </cell>
          <cell r="C1114" t="str">
            <v>ROMA ISD</v>
          </cell>
          <cell r="D1114">
            <v>22167114</v>
          </cell>
          <cell r="E1114">
            <v>21102299</v>
          </cell>
          <cell r="F1114">
            <v>32437299</v>
          </cell>
          <cell r="G1114">
            <v>11918761</v>
          </cell>
          <cell r="I1114">
            <v>88649</v>
          </cell>
          <cell r="J1114">
            <v>6546969</v>
          </cell>
          <cell r="K1114">
            <v>1268677</v>
          </cell>
          <cell r="L1114">
            <v>1412800</v>
          </cell>
          <cell r="M1114">
            <v>9317095</v>
          </cell>
          <cell r="O1114">
            <v>732705</v>
          </cell>
          <cell r="P1114">
            <v>2705518</v>
          </cell>
          <cell r="Q1114">
            <v>1056785</v>
          </cell>
          <cell r="R1114">
            <v>1072901</v>
          </cell>
          <cell r="S1114">
            <v>5567909</v>
          </cell>
          <cell r="U1114">
            <v>3740960</v>
          </cell>
          <cell r="V1114">
            <v>389281</v>
          </cell>
          <cell r="W1114">
            <v>4130241</v>
          </cell>
          <cell r="AB1114">
            <v>4.02727779E-4</v>
          </cell>
          <cell r="AC1114">
            <v>4.05945164E-4</v>
          </cell>
          <cell r="AD1114">
            <v>121839</v>
          </cell>
          <cell r="AF1114">
            <v>1420857</v>
          </cell>
          <cell r="AG1114">
            <v>1420676</v>
          </cell>
          <cell r="AH1114">
            <v>181</v>
          </cell>
          <cell r="AI1114">
            <v>1</v>
          </cell>
          <cell r="AK1114">
            <v>1412800</v>
          </cell>
          <cell r="AL1114">
            <v>-1072901</v>
          </cell>
          <cell r="AM1114">
            <v>389281</v>
          </cell>
          <cell r="AN1114">
            <v>389300</v>
          </cell>
          <cell r="AO1114">
            <v>322806</v>
          </cell>
          <cell r="AP1114">
            <v>-270886</v>
          </cell>
          <cell r="AQ1114">
            <v>-127388</v>
          </cell>
          <cell r="AR1114">
            <v>19120</v>
          </cell>
          <cell r="AS1114">
            <v>6947</v>
          </cell>
        </row>
        <row r="1115">
          <cell r="B1115" t="str">
            <v>1841</v>
          </cell>
          <cell r="C1115" t="str">
            <v>ROOSEVELT ISD</v>
          </cell>
          <cell r="D1115">
            <v>2912272</v>
          </cell>
          <cell r="E1115">
            <v>2684851</v>
          </cell>
          <cell r="F1115">
            <v>4127006</v>
          </cell>
          <cell r="G1115">
            <v>1516427</v>
          </cell>
          <cell r="I1115">
            <v>11279</v>
          </cell>
          <cell r="J1115">
            <v>832973</v>
          </cell>
          <cell r="K1115">
            <v>161414</v>
          </cell>
          <cell r="L1115">
            <v>223636</v>
          </cell>
          <cell r="M1115">
            <v>1229302</v>
          </cell>
          <cell r="O1115">
            <v>93222</v>
          </cell>
          <cell r="P1115">
            <v>344224</v>
          </cell>
          <cell r="Q1115">
            <v>134455</v>
          </cell>
          <cell r="R1115">
            <v>127951</v>
          </cell>
          <cell r="S1115">
            <v>699852</v>
          </cell>
          <cell r="U1115">
            <v>475963</v>
          </cell>
          <cell r="V1115">
            <v>86694</v>
          </cell>
          <cell r="W1115">
            <v>562657</v>
          </cell>
          <cell r="AB1115">
            <v>5.2909582999999999E-5</v>
          </cell>
          <cell r="AC1115">
            <v>5.1648506999999998E-5</v>
          </cell>
          <cell r="AD1115">
            <v>-47756</v>
          </cell>
          <cell r="AF1115">
            <v>180776</v>
          </cell>
          <cell r="AG1115">
            <v>180753</v>
          </cell>
          <cell r="AH1115">
            <v>23</v>
          </cell>
          <cell r="AI1115">
            <v>0</v>
          </cell>
          <cell r="AK1115">
            <v>223636</v>
          </cell>
          <cell r="AL1115">
            <v>-127951</v>
          </cell>
          <cell r="AM1115">
            <v>86694</v>
          </cell>
          <cell r="AN1115">
            <v>86693</v>
          </cell>
          <cell r="AO1115">
            <v>75318</v>
          </cell>
          <cell r="AP1115">
            <v>-29707</v>
          </cell>
          <cell r="AQ1115">
            <v>-22778</v>
          </cell>
          <cell r="AR1115">
            <v>-11120</v>
          </cell>
          <cell r="AS1115">
            <v>-2721</v>
          </cell>
        </row>
        <row r="1116">
          <cell r="B1116" t="str">
            <v>1087</v>
          </cell>
          <cell r="C1116" t="str">
            <v>ROPES ISD</v>
          </cell>
          <cell r="D1116">
            <v>1033598</v>
          </cell>
          <cell r="E1116">
            <v>1089365</v>
          </cell>
          <cell r="F1116">
            <v>1674513</v>
          </cell>
          <cell r="G1116">
            <v>615283</v>
          </cell>
          <cell r="I1116">
            <v>4576</v>
          </cell>
          <cell r="J1116">
            <v>337975</v>
          </cell>
          <cell r="K1116">
            <v>65493</v>
          </cell>
          <cell r="L1116">
            <v>328841</v>
          </cell>
          <cell r="M1116">
            <v>736885</v>
          </cell>
          <cell r="O1116">
            <v>37824</v>
          </cell>
          <cell r="P1116">
            <v>139667</v>
          </cell>
          <cell r="Q1116">
            <v>54554</v>
          </cell>
          <cell r="R1116">
            <v>163904</v>
          </cell>
          <cell r="S1116">
            <v>395949</v>
          </cell>
          <cell r="U1116">
            <v>193120</v>
          </cell>
          <cell r="V1116">
            <v>66896</v>
          </cell>
          <cell r="W1116">
            <v>260016</v>
          </cell>
          <cell r="AB1116">
            <v>1.8778198E-5</v>
          </cell>
          <cell r="AC1116">
            <v>2.0956135999999999E-5</v>
          </cell>
          <cell r="AD1116">
            <v>82476</v>
          </cell>
          <cell r="AF1116">
            <v>73349</v>
          </cell>
          <cell r="AG1116">
            <v>73340</v>
          </cell>
          <cell r="AH1116">
            <v>9</v>
          </cell>
          <cell r="AI1116">
            <v>-1</v>
          </cell>
          <cell r="AK1116">
            <v>328841</v>
          </cell>
          <cell r="AL1116">
            <v>-163904</v>
          </cell>
          <cell r="AM1116">
            <v>66896</v>
          </cell>
          <cell r="AN1116">
            <v>66897</v>
          </cell>
          <cell r="AO1116">
            <v>63634</v>
          </cell>
          <cell r="AP1116">
            <v>20843</v>
          </cell>
          <cell r="AQ1116">
            <v>-10312</v>
          </cell>
          <cell r="AR1116">
            <v>19175</v>
          </cell>
          <cell r="AS1116">
            <v>4700</v>
          </cell>
        </row>
        <row r="1117">
          <cell r="B1117" t="str">
            <v>1088</v>
          </cell>
          <cell r="C1117" t="str">
            <v>ROSCOE ISD</v>
          </cell>
          <cell r="D1117">
            <v>1776081</v>
          </cell>
          <cell r="E1117">
            <v>1893843</v>
          </cell>
          <cell r="F1117">
            <v>2911112</v>
          </cell>
          <cell r="G1117">
            <v>1069659</v>
          </cell>
          <cell r="I1117">
            <v>7956</v>
          </cell>
          <cell r="J1117">
            <v>587563</v>
          </cell>
          <cell r="K1117">
            <v>113858</v>
          </cell>
          <cell r="L1117">
            <v>267565</v>
          </cell>
          <cell r="M1117">
            <v>976942</v>
          </cell>
          <cell r="O1117">
            <v>65757</v>
          </cell>
          <cell r="P1117">
            <v>242809</v>
          </cell>
          <cell r="Q1117">
            <v>94842</v>
          </cell>
          <cell r="R1117">
            <v>36620</v>
          </cell>
          <cell r="S1117">
            <v>440028</v>
          </cell>
          <cell r="U1117">
            <v>335736</v>
          </cell>
          <cell r="V1117">
            <v>78512</v>
          </cell>
          <cell r="W1117">
            <v>414248</v>
          </cell>
          <cell r="AB1117">
            <v>3.2267487E-5</v>
          </cell>
          <cell r="AC1117">
            <v>3.6431888E-5</v>
          </cell>
          <cell r="AD1117">
            <v>157702</v>
          </cell>
          <cell r="AF1117">
            <v>127516</v>
          </cell>
          <cell r="AG1117">
            <v>127500</v>
          </cell>
          <cell r="AH1117">
            <v>16</v>
          </cell>
          <cell r="AI1117">
            <v>0</v>
          </cell>
          <cell r="AK1117">
            <v>267565</v>
          </cell>
          <cell r="AL1117">
            <v>-36620</v>
          </cell>
          <cell r="AM1117">
            <v>78512</v>
          </cell>
          <cell r="AN1117">
            <v>78514</v>
          </cell>
          <cell r="AO1117">
            <v>74269</v>
          </cell>
          <cell r="AP1117">
            <v>30365</v>
          </cell>
          <cell r="AQ1117">
            <v>17144</v>
          </cell>
          <cell r="AR1117">
            <v>21669</v>
          </cell>
          <cell r="AS1117">
            <v>8984</v>
          </cell>
        </row>
        <row r="1118">
          <cell r="B1118" t="str">
            <v>1089</v>
          </cell>
          <cell r="C1118" t="str">
            <v>ROSEBUD-LOTT CONS ISD</v>
          </cell>
          <cell r="D1118">
            <v>2089433</v>
          </cell>
          <cell r="E1118">
            <v>2080501</v>
          </cell>
          <cell r="F1118">
            <v>3198032</v>
          </cell>
          <cell r="G1118">
            <v>1175085</v>
          </cell>
          <cell r="I1118">
            <v>8740</v>
          </cell>
          <cell r="J1118">
            <v>645474</v>
          </cell>
          <cell r="K1118">
            <v>125080</v>
          </cell>
          <cell r="L1118">
            <v>226959</v>
          </cell>
          <cell r="M1118">
            <v>1006253</v>
          </cell>
          <cell r="O1118">
            <v>72238</v>
          </cell>
          <cell r="P1118">
            <v>266740</v>
          </cell>
          <cell r="Q1118">
            <v>104190</v>
          </cell>
          <cell r="R1118">
            <v>4751</v>
          </cell>
          <cell r="S1118">
            <v>447919</v>
          </cell>
          <cell r="U1118">
            <v>368826</v>
          </cell>
          <cell r="V1118">
            <v>83092</v>
          </cell>
          <cell r="W1118">
            <v>451918</v>
          </cell>
          <cell r="AB1118">
            <v>3.7960404999999997E-5</v>
          </cell>
          <cell r="AC1118">
            <v>4.0022621999999999E-5</v>
          </cell>
          <cell r="AD1118">
            <v>78094</v>
          </cell>
          <cell r="AF1118">
            <v>140084</v>
          </cell>
          <cell r="AG1118">
            <v>140066</v>
          </cell>
          <cell r="AH1118">
            <v>18</v>
          </cell>
          <cell r="AI1118">
            <v>-1</v>
          </cell>
          <cell r="AK1118">
            <v>226959</v>
          </cell>
          <cell r="AL1118">
            <v>-4751</v>
          </cell>
          <cell r="AM1118">
            <v>83092</v>
          </cell>
          <cell r="AN1118">
            <v>83091</v>
          </cell>
          <cell r="AO1118">
            <v>77278</v>
          </cell>
          <cell r="AP1118">
            <v>23357</v>
          </cell>
          <cell r="AQ1118">
            <v>21616</v>
          </cell>
          <cell r="AR1118">
            <v>12417</v>
          </cell>
          <cell r="AS1118">
            <v>4449</v>
          </cell>
        </row>
        <row r="1119">
          <cell r="B1119" t="str">
            <v>1093</v>
          </cell>
          <cell r="C1119" t="str">
            <v>ROTAN ISD</v>
          </cell>
          <cell r="D1119">
            <v>814408</v>
          </cell>
          <cell r="E1119">
            <v>850875</v>
          </cell>
          <cell r="F1119">
            <v>1307919</v>
          </cell>
          <cell r="G1119">
            <v>480582</v>
          </cell>
          <cell r="I1119">
            <v>3574</v>
          </cell>
          <cell r="J1119">
            <v>263983</v>
          </cell>
          <cell r="K1119">
            <v>51155</v>
          </cell>
          <cell r="L1119">
            <v>115893</v>
          </cell>
          <cell r="M1119">
            <v>434605</v>
          </cell>
          <cell r="O1119">
            <v>29544</v>
          </cell>
          <cell r="P1119">
            <v>109090</v>
          </cell>
          <cell r="Q1119">
            <v>42611</v>
          </cell>
          <cell r="R1119">
            <v>122761</v>
          </cell>
          <cell r="S1119">
            <v>304006</v>
          </cell>
          <cell r="U1119">
            <v>150841</v>
          </cell>
          <cell r="V1119">
            <v>11531</v>
          </cell>
          <cell r="W1119">
            <v>162372</v>
          </cell>
          <cell r="AB1119">
            <v>1.4796006E-5</v>
          </cell>
          <cell r="AC1119">
            <v>1.6368293000000001E-5</v>
          </cell>
          <cell r="AD1119">
            <v>59541</v>
          </cell>
          <cell r="AF1119">
            <v>57291</v>
          </cell>
          <cell r="AG1119">
            <v>57284</v>
          </cell>
          <cell r="AH1119">
            <v>7</v>
          </cell>
          <cell r="AI1119">
            <v>0</v>
          </cell>
          <cell r="AK1119">
            <v>115893</v>
          </cell>
          <cell r="AL1119">
            <v>-122761</v>
          </cell>
          <cell r="AM1119">
            <v>11531</v>
          </cell>
          <cell r="AN1119">
            <v>11532</v>
          </cell>
          <cell r="AO1119">
            <v>9332</v>
          </cell>
          <cell r="AP1119">
            <v>-13092</v>
          </cell>
          <cell r="AQ1119">
            <v>-16345</v>
          </cell>
          <cell r="AR1119">
            <v>-1683</v>
          </cell>
          <cell r="AS1119">
            <v>3388</v>
          </cell>
        </row>
        <row r="1120">
          <cell r="B1120" t="str">
            <v>1094</v>
          </cell>
          <cell r="C1120" t="str">
            <v>ROUND ROCK ISD</v>
          </cell>
          <cell r="D1120">
            <v>131175742</v>
          </cell>
          <cell r="E1120">
            <v>124392763</v>
          </cell>
          <cell r="F1120">
            <v>191209748</v>
          </cell>
          <cell r="G1120">
            <v>70258109</v>
          </cell>
          <cell r="I1120">
            <v>522561</v>
          </cell>
          <cell r="J1120">
            <v>38592744</v>
          </cell>
          <cell r="K1120">
            <v>7478531</v>
          </cell>
          <cell r="L1120">
            <v>7347125</v>
          </cell>
          <cell r="M1120">
            <v>53940961</v>
          </cell>
          <cell r="O1120">
            <v>4319114</v>
          </cell>
          <cell r="P1120">
            <v>15948348</v>
          </cell>
          <cell r="Q1120">
            <v>6229484</v>
          </cell>
          <cell r="R1120">
            <v>461795</v>
          </cell>
          <cell r="S1120">
            <v>26958741</v>
          </cell>
          <cell r="U1120">
            <v>22052022</v>
          </cell>
          <cell r="V1120">
            <v>3559843</v>
          </cell>
          <cell r="W1120">
            <v>25611865</v>
          </cell>
          <cell r="AB1120">
            <v>2.383175103E-3</v>
          </cell>
          <cell r="AC1120">
            <v>2.3929450269999999E-3</v>
          </cell>
          <cell r="AD1120">
            <v>369977</v>
          </cell>
          <cell r="AF1120">
            <v>8375596</v>
          </cell>
          <cell r="AG1120">
            <v>8374528</v>
          </cell>
          <cell r="AH1120">
            <v>1068</v>
          </cell>
          <cell r="AI1120">
            <v>-1</v>
          </cell>
          <cell r="AK1120">
            <v>7347125</v>
          </cell>
          <cell r="AL1120">
            <v>-461795</v>
          </cell>
          <cell r="AM1120">
            <v>3559843</v>
          </cell>
          <cell r="AN1120">
            <v>3559957</v>
          </cell>
          <cell r="AO1120">
            <v>3210657</v>
          </cell>
          <cell r="AP1120">
            <v>-23104</v>
          </cell>
          <cell r="AQ1120">
            <v>70579</v>
          </cell>
          <cell r="AR1120">
            <v>46111</v>
          </cell>
          <cell r="AS1120">
            <v>21130</v>
          </cell>
        </row>
        <row r="1121">
          <cell r="B1121" t="str">
            <v>1684</v>
          </cell>
          <cell r="C1121" t="str">
            <v>ROUND TOP CARMINE ISD</v>
          </cell>
          <cell r="D1121">
            <v>876726</v>
          </cell>
          <cell r="E1121">
            <v>864197</v>
          </cell>
          <cell r="F1121">
            <v>1328397</v>
          </cell>
          <cell r="G1121">
            <v>488106</v>
          </cell>
          <cell r="I1121">
            <v>3630</v>
          </cell>
          <cell r="J1121">
            <v>268116</v>
          </cell>
          <cell r="K1121">
            <v>51956</v>
          </cell>
          <cell r="L1121">
            <v>88724</v>
          </cell>
          <cell r="M1121">
            <v>412426</v>
          </cell>
          <cell r="O1121">
            <v>30006</v>
          </cell>
          <cell r="P1121">
            <v>110798</v>
          </cell>
          <cell r="Q1121">
            <v>43278</v>
          </cell>
          <cell r="R1121">
            <v>44755</v>
          </cell>
          <cell r="S1121">
            <v>228837</v>
          </cell>
          <cell r="U1121">
            <v>153203</v>
          </cell>
          <cell r="V1121">
            <v>27128</v>
          </cell>
          <cell r="W1121">
            <v>180331</v>
          </cell>
          <cell r="AB1121">
            <v>1.5928177000000002E-5</v>
          </cell>
          <cell r="AC1121">
            <v>1.6624570000000001E-5</v>
          </cell>
          <cell r="AD1121">
            <v>26372</v>
          </cell>
          <cell r="AF1121">
            <v>58188</v>
          </cell>
          <cell r="AG1121">
            <v>58181</v>
          </cell>
          <cell r="AH1121">
            <v>7</v>
          </cell>
          <cell r="AI1121">
            <v>0</v>
          </cell>
          <cell r="AK1121">
            <v>88724</v>
          </cell>
          <cell r="AL1121">
            <v>-44755</v>
          </cell>
          <cell r="AM1121">
            <v>27128</v>
          </cell>
          <cell r="AN1121">
            <v>27126</v>
          </cell>
          <cell r="AO1121">
            <v>24376</v>
          </cell>
          <cell r="AP1121">
            <v>-2377</v>
          </cell>
          <cell r="AQ1121">
            <v>-5369</v>
          </cell>
          <cell r="AR1121">
            <v>-1290</v>
          </cell>
          <cell r="AS1121">
            <v>1503</v>
          </cell>
        </row>
        <row r="1122">
          <cell r="B1122" t="str">
            <v>1097</v>
          </cell>
          <cell r="C1122" t="str">
            <v>ROXTON ISD</v>
          </cell>
          <cell r="D1122">
            <v>547525</v>
          </cell>
          <cell r="E1122">
            <v>0</v>
          </cell>
          <cell r="F1122">
            <v>0</v>
          </cell>
          <cell r="G1122">
            <v>0</v>
          </cell>
          <cell r="I1122">
            <v>0</v>
          </cell>
          <cell r="J1122">
            <v>0</v>
          </cell>
          <cell r="K1122">
            <v>0</v>
          </cell>
          <cell r="L1122">
            <v>53710</v>
          </cell>
          <cell r="M1122">
            <v>53710</v>
          </cell>
          <cell r="O1122">
            <v>0</v>
          </cell>
          <cell r="P1122">
            <v>0</v>
          </cell>
          <cell r="Q1122">
            <v>0</v>
          </cell>
          <cell r="R1122">
            <v>285389</v>
          </cell>
          <cell r="S1122">
            <v>285389</v>
          </cell>
          <cell r="U1122">
            <v>0</v>
          </cell>
          <cell r="V1122">
            <v>-30084</v>
          </cell>
          <cell r="W1122">
            <v>-30084</v>
          </cell>
          <cell r="AB1122">
            <v>9.9473190000000008E-6</v>
          </cell>
          <cell r="AC1122">
            <v>0</v>
          </cell>
          <cell r="AD1122">
            <v>-376695</v>
          </cell>
          <cell r="AF1122">
            <v>38089</v>
          </cell>
          <cell r="AG1122">
            <v>0</v>
          </cell>
          <cell r="AH1122">
            <v>38089</v>
          </cell>
          <cell r="AI1122">
            <v>0</v>
          </cell>
          <cell r="AK1122">
            <v>53710</v>
          </cell>
          <cell r="AL1122">
            <v>-285389</v>
          </cell>
          <cell r="AM1122">
            <v>-30084</v>
          </cell>
          <cell r="AN1122">
            <v>-30082</v>
          </cell>
          <cell r="AO1122">
            <v>-31907</v>
          </cell>
          <cell r="AP1122">
            <v>-49039</v>
          </cell>
          <cell r="AQ1122">
            <v>-49701</v>
          </cell>
          <cell r="AR1122">
            <v>-51670</v>
          </cell>
          <cell r="AS1122">
            <v>-19280</v>
          </cell>
        </row>
        <row r="1123">
          <cell r="B1123" t="str">
            <v>1421</v>
          </cell>
          <cell r="C1123" t="str">
            <v>ROYAL ISD</v>
          </cell>
          <cell r="D1123">
            <v>8087433</v>
          </cell>
          <cell r="E1123">
            <v>6856606</v>
          </cell>
          <cell r="F1123">
            <v>10539599</v>
          </cell>
          <cell r="G1123">
            <v>3872670</v>
          </cell>
          <cell r="I1123">
            <v>28804</v>
          </cell>
          <cell r="J1123">
            <v>2127256</v>
          </cell>
          <cell r="K1123">
            <v>412221</v>
          </cell>
          <cell r="L1123">
            <v>603739</v>
          </cell>
          <cell r="M1123">
            <v>3172020</v>
          </cell>
          <cell r="O1123">
            <v>238072</v>
          </cell>
          <cell r="P1123">
            <v>879083</v>
          </cell>
          <cell r="Q1123">
            <v>343373</v>
          </cell>
          <cell r="R1123">
            <v>541525</v>
          </cell>
          <cell r="S1123">
            <v>2002053</v>
          </cell>
          <cell r="U1123">
            <v>1215521</v>
          </cell>
          <cell r="V1123">
            <v>188258</v>
          </cell>
          <cell r="W1123">
            <v>1403779</v>
          </cell>
          <cell r="AB1123">
            <v>1.4693089099999999E-4</v>
          </cell>
          <cell r="AC1123">
            <v>1.3190060099999999E-4</v>
          </cell>
          <cell r="AD1123">
            <v>-569182</v>
          </cell>
          <cell r="AF1123">
            <v>461668</v>
          </cell>
          <cell r="AG1123">
            <v>461609</v>
          </cell>
          <cell r="AH1123">
            <v>59</v>
          </cell>
          <cell r="AI1123">
            <v>0</v>
          </cell>
          <cell r="AK1123">
            <v>603739</v>
          </cell>
          <cell r="AL1123">
            <v>-541525</v>
          </cell>
          <cell r="AM1123">
            <v>188258</v>
          </cell>
          <cell r="AN1123">
            <v>188263</v>
          </cell>
          <cell r="AO1123">
            <v>164105</v>
          </cell>
          <cell r="AP1123">
            <v>-67606</v>
          </cell>
          <cell r="AQ1123">
            <v>-91994</v>
          </cell>
          <cell r="AR1123">
            <v>-98143</v>
          </cell>
          <cell r="AS1123">
            <v>-32411</v>
          </cell>
        </row>
        <row r="1124">
          <cell r="B1124" t="str">
            <v>1098</v>
          </cell>
          <cell r="C1124" t="str">
            <v>ROYSE CITY ISD</v>
          </cell>
          <cell r="D1124">
            <v>14710470</v>
          </cell>
          <cell r="E1124">
            <v>15145817</v>
          </cell>
          <cell r="F1124">
            <v>23281321</v>
          </cell>
          <cell r="G1124">
            <v>8554488</v>
          </cell>
          <cell r="I1124">
            <v>63626</v>
          </cell>
          <cell r="J1124">
            <v>4698976</v>
          </cell>
          <cell r="K1124">
            <v>910571</v>
          </cell>
          <cell r="L1124">
            <v>2198524</v>
          </cell>
          <cell r="M1124">
            <v>7871697</v>
          </cell>
          <cell r="O1124">
            <v>525887</v>
          </cell>
          <cell r="P1124">
            <v>1941839</v>
          </cell>
          <cell r="Q1124">
            <v>758490</v>
          </cell>
          <cell r="R1124">
            <v>154</v>
          </cell>
          <cell r="S1124">
            <v>3226370</v>
          </cell>
          <cell r="U1124">
            <v>2685011</v>
          </cell>
          <cell r="V1124">
            <v>730276</v>
          </cell>
          <cell r="W1124">
            <v>3415287</v>
          </cell>
          <cell r="AB1124">
            <v>2.6725693500000001E-4</v>
          </cell>
          <cell r="AC1124">
            <v>2.9136025300000002E-4</v>
          </cell>
          <cell r="AD1124">
            <v>912768</v>
          </cell>
          <cell r="AF1124">
            <v>1019796</v>
          </cell>
          <cell r="AG1124">
            <v>1019666</v>
          </cell>
          <cell r="AH1124">
            <v>130</v>
          </cell>
          <cell r="AI1124">
            <v>1</v>
          </cell>
          <cell r="AK1124">
            <v>2198524</v>
          </cell>
          <cell r="AL1124">
            <v>-154</v>
          </cell>
          <cell r="AM1124">
            <v>730276</v>
          </cell>
          <cell r="AN1124">
            <v>730288</v>
          </cell>
          <cell r="AO1124">
            <v>691926</v>
          </cell>
          <cell r="AP1124">
            <v>310906</v>
          </cell>
          <cell r="AQ1124">
            <v>227098</v>
          </cell>
          <cell r="AR1124">
            <v>186169</v>
          </cell>
          <cell r="AS1124">
            <v>51983</v>
          </cell>
        </row>
        <row r="1125">
          <cell r="B1125" t="str">
            <v>1099</v>
          </cell>
          <cell r="C1125" t="str">
            <v>RULE ISD</v>
          </cell>
          <cell r="D1125">
            <v>485469</v>
          </cell>
          <cell r="E1125">
            <v>378543</v>
          </cell>
          <cell r="F1125">
            <v>581875</v>
          </cell>
          <cell r="G1125">
            <v>213804</v>
          </cell>
          <cell r="I1125">
            <v>1590</v>
          </cell>
          <cell r="J1125">
            <v>117443</v>
          </cell>
          <cell r="K1125">
            <v>22758</v>
          </cell>
          <cell r="L1125">
            <v>58205</v>
          </cell>
          <cell r="M1125">
            <v>199996</v>
          </cell>
          <cell r="O1125">
            <v>13144</v>
          </cell>
          <cell r="P1125">
            <v>48533</v>
          </cell>
          <cell r="Q1125">
            <v>18957</v>
          </cell>
          <cell r="R1125">
            <v>57188</v>
          </cell>
          <cell r="S1125">
            <v>137822</v>
          </cell>
          <cell r="U1125">
            <v>67107</v>
          </cell>
          <cell r="V1125">
            <v>10678</v>
          </cell>
          <cell r="W1125">
            <v>77785</v>
          </cell>
          <cell r="AB1125">
            <v>8.8198970000000002E-6</v>
          </cell>
          <cell r="AC1125">
            <v>7.2820349999999998E-6</v>
          </cell>
          <cell r="AD1125">
            <v>-58237</v>
          </cell>
          <cell r="AF1125">
            <v>25488</v>
          </cell>
          <cell r="AG1125">
            <v>25485</v>
          </cell>
          <cell r="AH1125">
            <v>3</v>
          </cell>
          <cell r="AI1125">
            <v>0</v>
          </cell>
          <cell r="AK1125">
            <v>58205</v>
          </cell>
          <cell r="AL1125">
            <v>-57188</v>
          </cell>
          <cell r="AM1125">
            <v>10678</v>
          </cell>
          <cell r="AN1125">
            <v>10677</v>
          </cell>
          <cell r="AO1125">
            <v>9069</v>
          </cell>
          <cell r="AP1125">
            <v>-5652</v>
          </cell>
          <cell r="AQ1125">
            <v>-4341</v>
          </cell>
          <cell r="AR1125">
            <v>-5420</v>
          </cell>
          <cell r="AS1125">
            <v>-3316</v>
          </cell>
        </row>
        <row r="1126">
          <cell r="B1126" t="str">
            <v>1100</v>
          </cell>
          <cell r="C1126" t="str">
            <v>RUNGE ISD</v>
          </cell>
          <cell r="D1126">
            <v>1016817</v>
          </cell>
          <cell r="E1126">
            <v>953308</v>
          </cell>
          <cell r="F1126">
            <v>1465373</v>
          </cell>
          <cell r="G1126">
            <v>538437</v>
          </cell>
          <cell r="I1126">
            <v>4005</v>
          </cell>
          <cell r="J1126">
            <v>295763</v>
          </cell>
          <cell r="K1126">
            <v>57313</v>
          </cell>
          <cell r="L1126">
            <v>87288</v>
          </cell>
          <cell r="M1126">
            <v>444369</v>
          </cell>
          <cell r="O1126">
            <v>33100</v>
          </cell>
          <cell r="P1126">
            <v>122223</v>
          </cell>
          <cell r="Q1126">
            <v>47741</v>
          </cell>
          <cell r="R1126">
            <v>78014</v>
          </cell>
          <cell r="S1126">
            <v>281078</v>
          </cell>
          <cell r="U1126">
            <v>169000</v>
          </cell>
          <cell r="V1126">
            <v>23174</v>
          </cell>
          <cell r="W1126">
            <v>192174</v>
          </cell>
          <cell r="AB1126">
            <v>1.8473336999999999E-5</v>
          </cell>
          <cell r="AC1126">
            <v>1.8338797E-5</v>
          </cell>
          <cell r="AD1126">
            <v>-5095</v>
          </cell>
          <cell r="AF1126">
            <v>64188</v>
          </cell>
          <cell r="AG1126">
            <v>64180</v>
          </cell>
          <cell r="AH1126">
            <v>8</v>
          </cell>
          <cell r="AI1126">
            <v>-1</v>
          </cell>
          <cell r="AK1126">
            <v>87288</v>
          </cell>
          <cell r="AL1126">
            <v>-78014</v>
          </cell>
          <cell r="AM1126">
            <v>23174</v>
          </cell>
          <cell r="AN1126">
            <v>23175</v>
          </cell>
          <cell r="AO1126">
            <v>19994</v>
          </cell>
          <cell r="AP1126">
            <v>-11797</v>
          </cell>
          <cell r="AQ1126">
            <v>-16058</v>
          </cell>
          <cell r="AR1126">
            <v>-5752</v>
          </cell>
          <cell r="AS1126">
            <v>-288</v>
          </cell>
        </row>
        <row r="1127">
          <cell r="B1127" t="str">
            <v>1102</v>
          </cell>
          <cell r="C1127" t="str">
            <v>RUSK ISD</v>
          </cell>
          <cell r="D1127">
            <v>5845147</v>
          </cell>
          <cell r="E1127">
            <v>5569429</v>
          </cell>
          <cell r="F1127">
            <v>8561021</v>
          </cell>
          <cell r="G1127">
            <v>3145662</v>
          </cell>
          <cell r="I1127">
            <v>23397</v>
          </cell>
          <cell r="J1127">
            <v>1727910</v>
          </cell>
          <cell r="K1127">
            <v>334836</v>
          </cell>
          <cell r="L1127">
            <v>383505</v>
          </cell>
          <cell r="M1127">
            <v>2469648</v>
          </cell>
          <cell r="O1127">
            <v>193379</v>
          </cell>
          <cell r="P1127">
            <v>714054</v>
          </cell>
          <cell r="Q1127">
            <v>278912</v>
          </cell>
          <cell r="R1127">
            <v>8104</v>
          </cell>
          <cell r="S1127">
            <v>1194449</v>
          </cell>
          <cell r="U1127">
            <v>987334</v>
          </cell>
          <cell r="V1127">
            <v>180774</v>
          </cell>
          <cell r="W1127">
            <v>1168108</v>
          </cell>
          <cell r="AB1127">
            <v>1.06193489E-4</v>
          </cell>
          <cell r="AC1127">
            <v>1.07139168E-4</v>
          </cell>
          <cell r="AD1127">
            <v>35812</v>
          </cell>
          <cell r="AF1127">
            <v>375000</v>
          </cell>
          <cell r="AG1127">
            <v>374952</v>
          </cell>
          <cell r="AH1127">
            <v>48</v>
          </cell>
          <cell r="AI1127">
            <v>-2</v>
          </cell>
          <cell r="AK1127">
            <v>383505</v>
          </cell>
          <cell r="AL1127">
            <v>-8104</v>
          </cell>
          <cell r="AM1127">
            <v>180774</v>
          </cell>
          <cell r="AN1127">
            <v>180779</v>
          </cell>
          <cell r="AO1127">
            <v>164820</v>
          </cell>
          <cell r="AP1127">
            <v>14515</v>
          </cell>
          <cell r="AQ1127">
            <v>8735</v>
          </cell>
          <cell r="AR1127">
            <v>4510</v>
          </cell>
          <cell r="AS1127">
            <v>2042</v>
          </cell>
        </row>
        <row r="1128">
          <cell r="B1128" t="str">
            <v>1933</v>
          </cell>
          <cell r="C1128" t="str">
            <v>S &amp; S CONS ISD</v>
          </cell>
          <cell r="D1128">
            <v>2554281</v>
          </cell>
          <cell r="E1128">
            <v>2464420</v>
          </cell>
          <cell r="F1128">
            <v>3788172</v>
          </cell>
          <cell r="G1128">
            <v>1391926</v>
          </cell>
          <cell r="I1128">
            <v>10353</v>
          </cell>
          <cell r="J1128">
            <v>764584</v>
          </cell>
          <cell r="K1128">
            <v>148162</v>
          </cell>
          <cell r="L1128">
            <v>338666</v>
          </cell>
          <cell r="M1128">
            <v>1261765</v>
          </cell>
          <cell r="O1128">
            <v>85569</v>
          </cell>
          <cell r="P1128">
            <v>315962</v>
          </cell>
          <cell r="Q1128">
            <v>123416</v>
          </cell>
          <cell r="R1128">
            <v>25</v>
          </cell>
          <cell r="S1128">
            <v>524972</v>
          </cell>
          <cell r="U1128">
            <v>436886</v>
          </cell>
          <cell r="V1128">
            <v>121655</v>
          </cell>
          <cell r="W1128">
            <v>558541</v>
          </cell>
          <cell r="AB1128">
            <v>4.6405681000000003E-5</v>
          </cell>
          <cell r="AC1128">
            <v>4.7408082000000002E-5</v>
          </cell>
          <cell r="AD1128">
            <v>37960</v>
          </cell>
          <cell r="AF1128">
            <v>165934</v>
          </cell>
          <cell r="AG1128">
            <v>165913</v>
          </cell>
          <cell r="AH1128">
            <v>21</v>
          </cell>
          <cell r="AI1128">
            <v>-1</v>
          </cell>
          <cell r="AK1128">
            <v>338666</v>
          </cell>
          <cell r="AL1128">
            <v>-25</v>
          </cell>
          <cell r="AM1128">
            <v>121655</v>
          </cell>
          <cell r="AN1128">
            <v>121655</v>
          </cell>
          <cell r="AO1128">
            <v>113641</v>
          </cell>
          <cell r="AP1128">
            <v>38570</v>
          </cell>
          <cell r="AQ1128">
            <v>37113</v>
          </cell>
          <cell r="AR1128">
            <v>25502</v>
          </cell>
          <cell r="AS1128">
            <v>2160</v>
          </cell>
        </row>
        <row r="1129">
          <cell r="B1129" t="str">
            <v>1103</v>
          </cell>
          <cell r="C1129" t="str">
            <v>SABINAL ISD</v>
          </cell>
          <cell r="D1129">
            <v>1807468</v>
          </cell>
          <cell r="E1129">
            <v>2106299</v>
          </cell>
          <cell r="F1129">
            <v>3237687</v>
          </cell>
          <cell r="G1129">
            <v>1189656</v>
          </cell>
          <cell r="I1129">
            <v>8848</v>
          </cell>
          <cell r="J1129">
            <v>653477</v>
          </cell>
          <cell r="K1129">
            <v>126631</v>
          </cell>
          <cell r="L1129">
            <v>445236</v>
          </cell>
          <cell r="M1129">
            <v>1234192</v>
          </cell>
          <cell r="O1129">
            <v>73134</v>
          </cell>
          <cell r="P1129">
            <v>270048</v>
          </cell>
          <cell r="Q1129">
            <v>105482</v>
          </cell>
          <cell r="R1129">
            <v>41433</v>
          </cell>
          <cell r="S1129">
            <v>490097</v>
          </cell>
          <cell r="U1129">
            <v>373399</v>
          </cell>
          <cell r="V1129">
            <v>113014</v>
          </cell>
          <cell r="W1129">
            <v>486413</v>
          </cell>
          <cell r="AB1129">
            <v>3.2837728999999998E-5</v>
          </cell>
          <cell r="AC1129">
            <v>4.0518890000000002E-5</v>
          </cell>
          <cell r="AD1129">
            <v>290878</v>
          </cell>
          <cell r="AF1129">
            <v>141821</v>
          </cell>
          <cell r="AG1129">
            <v>141803</v>
          </cell>
          <cell r="AH1129">
            <v>18</v>
          </cell>
          <cell r="AI1129">
            <v>2</v>
          </cell>
          <cell r="AK1129">
            <v>445236</v>
          </cell>
          <cell r="AL1129">
            <v>-41433</v>
          </cell>
          <cell r="AM1129">
            <v>113014</v>
          </cell>
          <cell r="AN1129">
            <v>113014</v>
          </cell>
          <cell r="AO1129">
            <v>107172</v>
          </cell>
          <cell r="AP1129">
            <v>56073</v>
          </cell>
          <cell r="AQ1129">
            <v>62992</v>
          </cell>
          <cell r="AR1129">
            <v>47986</v>
          </cell>
          <cell r="AS1129">
            <v>16566</v>
          </cell>
        </row>
        <row r="1130">
          <cell r="B1130" t="str">
            <v>1569</v>
          </cell>
          <cell r="C1130" t="str">
            <v>SABINE ISD</v>
          </cell>
          <cell r="D1130">
            <v>3951686</v>
          </cell>
          <cell r="E1130">
            <v>3606703</v>
          </cell>
          <cell r="F1130">
            <v>5544026</v>
          </cell>
          <cell r="G1130">
            <v>2037097</v>
          </cell>
          <cell r="I1130">
            <v>15151</v>
          </cell>
          <cell r="J1130">
            <v>1118976</v>
          </cell>
          <cell r="K1130">
            <v>216836</v>
          </cell>
          <cell r="L1130">
            <v>410378</v>
          </cell>
          <cell r="M1130">
            <v>1761341</v>
          </cell>
          <cell r="O1130">
            <v>125230</v>
          </cell>
          <cell r="P1130">
            <v>462414</v>
          </cell>
          <cell r="Q1130">
            <v>180621</v>
          </cell>
          <cell r="R1130">
            <v>147002</v>
          </cell>
          <cell r="S1130">
            <v>915267</v>
          </cell>
          <cell r="U1130">
            <v>639387</v>
          </cell>
          <cell r="V1130">
            <v>145791</v>
          </cell>
          <cell r="W1130">
            <v>785178</v>
          </cell>
          <cell r="AB1130">
            <v>7.1793459000000004E-5</v>
          </cell>
          <cell r="AC1130">
            <v>6.9382181999999999E-5</v>
          </cell>
          <cell r="AD1130">
            <v>-91313</v>
          </cell>
          <cell r="AF1130">
            <v>242846</v>
          </cell>
          <cell r="AG1130">
            <v>242815</v>
          </cell>
          <cell r="AH1130">
            <v>31</v>
          </cell>
          <cell r="AI1130">
            <v>1</v>
          </cell>
          <cell r="AK1130">
            <v>410378</v>
          </cell>
          <cell r="AL1130">
            <v>-147002</v>
          </cell>
          <cell r="AM1130">
            <v>145791</v>
          </cell>
          <cell r="AN1130">
            <v>145793</v>
          </cell>
          <cell r="AO1130">
            <v>132986</v>
          </cell>
          <cell r="AP1130">
            <v>12976</v>
          </cell>
          <cell r="AQ1130">
            <v>1022</v>
          </cell>
          <cell r="AR1130">
            <v>-24202</v>
          </cell>
          <cell r="AS1130">
            <v>-5199</v>
          </cell>
        </row>
        <row r="1131">
          <cell r="B1131" t="str">
            <v>1554</v>
          </cell>
          <cell r="C1131" t="str">
            <v>SABINE PASS ISD</v>
          </cell>
          <cell r="D1131">
            <v>1290269</v>
          </cell>
          <cell r="E1131">
            <v>1207140</v>
          </cell>
          <cell r="F1131">
            <v>1855550</v>
          </cell>
          <cell r="G1131">
            <v>681803</v>
          </cell>
          <cell r="I1131">
            <v>5071</v>
          </cell>
          <cell r="J1131">
            <v>374514</v>
          </cell>
          <cell r="K1131">
            <v>72574</v>
          </cell>
          <cell r="L1131">
            <v>118564</v>
          </cell>
          <cell r="M1131">
            <v>570723</v>
          </cell>
          <cell r="O1131">
            <v>41914</v>
          </cell>
          <cell r="P1131">
            <v>154767</v>
          </cell>
          <cell r="Q1131">
            <v>60453</v>
          </cell>
          <cell r="R1131">
            <v>19938</v>
          </cell>
          <cell r="S1131">
            <v>277072</v>
          </cell>
          <cell r="U1131">
            <v>213999</v>
          </cell>
          <cell r="V1131">
            <v>47613</v>
          </cell>
          <cell r="W1131">
            <v>261612</v>
          </cell>
          <cell r="AB1131">
            <v>2.3441357000000001E-5</v>
          </cell>
          <cell r="AC1131">
            <v>2.3221771999999999E-5</v>
          </cell>
          <cell r="AD1131">
            <v>-8315</v>
          </cell>
          <cell r="AF1131">
            <v>81279</v>
          </cell>
          <cell r="AG1131">
            <v>81269</v>
          </cell>
          <cell r="AH1131">
            <v>10</v>
          </cell>
          <cell r="AI1131">
            <v>-1</v>
          </cell>
          <cell r="AK1131">
            <v>118564</v>
          </cell>
          <cell r="AL1131">
            <v>-19938</v>
          </cell>
          <cell r="AM1131">
            <v>47613</v>
          </cell>
          <cell r="AN1131">
            <v>47615</v>
          </cell>
          <cell r="AO1131">
            <v>43599</v>
          </cell>
          <cell r="AP1131">
            <v>4792</v>
          </cell>
          <cell r="AQ1131">
            <v>1119</v>
          </cell>
          <cell r="AR1131">
            <v>1971</v>
          </cell>
          <cell r="AS1131">
            <v>-470</v>
          </cell>
        </row>
        <row r="1132">
          <cell r="B1132" t="str">
            <v>1106</v>
          </cell>
          <cell r="C1132" t="str">
            <v>SAINT JO ISD</v>
          </cell>
          <cell r="D1132">
            <v>824489</v>
          </cell>
          <cell r="E1132">
            <v>890841</v>
          </cell>
          <cell r="F1132">
            <v>1369352</v>
          </cell>
          <cell r="G1132">
            <v>503155</v>
          </cell>
          <cell r="I1132">
            <v>3742</v>
          </cell>
          <cell r="J1132">
            <v>276383</v>
          </cell>
          <cell r="K1132">
            <v>53558</v>
          </cell>
          <cell r="L1132">
            <v>151400</v>
          </cell>
          <cell r="M1132">
            <v>485083</v>
          </cell>
          <cell r="O1132">
            <v>30931</v>
          </cell>
          <cell r="P1132">
            <v>114214</v>
          </cell>
          <cell r="Q1132">
            <v>44613</v>
          </cell>
          <cell r="R1132">
            <v>3086</v>
          </cell>
          <cell r="S1132">
            <v>192844</v>
          </cell>
          <cell r="U1132">
            <v>157926</v>
          </cell>
          <cell r="V1132">
            <v>46791</v>
          </cell>
          <cell r="W1132">
            <v>204717</v>
          </cell>
          <cell r="AB1132">
            <v>1.4979159999999999E-5</v>
          </cell>
          <cell r="AC1132">
            <v>1.7137124000000001E-5</v>
          </cell>
          <cell r="AD1132">
            <v>81720</v>
          </cell>
          <cell r="AF1132">
            <v>59982</v>
          </cell>
          <cell r="AG1132">
            <v>59974</v>
          </cell>
          <cell r="AH1132">
            <v>8</v>
          </cell>
          <cell r="AI1132">
            <v>-2</v>
          </cell>
          <cell r="AK1132">
            <v>151400</v>
          </cell>
          <cell r="AL1132">
            <v>-3086</v>
          </cell>
          <cell r="AM1132">
            <v>46791</v>
          </cell>
          <cell r="AN1132">
            <v>46792</v>
          </cell>
          <cell r="AO1132">
            <v>44292</v>
          </cell>
          <cell r="AP1132">
            <v>19967</v>
          </cell>
          <cell r="AQ1132">
            <v>16785</v>
          </cell>
          <cell r="AR1132">
            <v>15822</v>
          </cell>
          <cell r="AS1132">
            <v>4656</v>
          </cell>
        </row>
        <row r="1133">
          <cell r="B1133" t="str">
            <v>1108</v>
          </cell>
          <cell r="C1133" t="str">
            <v>SALADO ISD</v>
          </cell>
          <cell r="D1133">
            <v>4516481</v>
          </cell>
          <cell r="E1133">
            <v>4358962</v>
          </cell>
          <cell r="F1133">
            <v>6700357</v>
          </cell>
          <cell r="G1133">
            <v>2461979</v>
          </cell>
          <cell r="I1133">
            <v>18312</v>
          </cell>
          <cell r="J1133">
            <v>1352364</v>
          </cell>
          <cell r="K1133">
            <v>262062</v>
          </cell>
          <cell r="L1133">
            <v>771852</v>
          </cell>
          <cell r="M1133">
            <v>2404590</v>
          </cell>
          <cell r="O1133">
            <v>151350</v>
          </cell>
          <cell r="P1133">
            <v>558861</v>
          </cell>
          <cell r="Q1133">
            <v>218293</v>
          </cell>
          <cell r="R1133">
            <v>33</v>
          </cell>
          <cell r="S1133">
            <v>928537</v>
          </cell>
          <cell r="U1133">
            <v>772745</v>
          </cell>
          <cell r="V1133">
            <v>259822</v>
          </cell>
          <cell r="W1133">
            <v>1032567</v>
          </cell>
          <cell r="AB1133">
            <v>8.2054544000000006E-5</v>
          </cell>
          <cell r="AC1133">
            <v>8.3853397999999994E-5</v>
          </cell>
          <cell r="AD1133">
            <v>68121</v>
          </cell>
          <cell r="AF1133">
            <v>293497</v>
          </cell>
          <cell r="AG1133">
            <v>293460</v>
          </cell>
          <cell r="AH1133">
            <v>37</v>
          </cell>
          <cell r="AI1133">
            <v>0</v>
          </cell>
          <cell r="AK1133">
            <v>771852</v>
          </cell>
          <cell r="AL1133">
            <v>-33</v>
          </cell>
          <cell r="AM1133">
            <v>259822</v>
          </cell>
          <cell r="AN1133">
            <v>259824</v>
          </cell>
          <cell r="AO1133">
            <v>247712</v>
          </cell>
          <cell r="AP1133">
            <v>126992</v>
          </cell>
          <cell r="AQ1133">
            <v>90404</v>
          </cell>
          <cell r="AR1133">
            <v>43007</v>
          </cell>
          <cell r="AS1133">
            <v>3880</v>
          </cell>
        </row>
        <row r="1134">
          <cell r="B1134" t="str">
            <v>1109</v>
          </cell>
          <cell r="C1134" t="str">
            <v>SALTILLO ISD</v>
          </cell>
          <cell r="D1134">
            <v>1014563</v>
          </cell>
          <cell r="E1134">
            <v>999245</v>
          </cell>
          <cell r="F1134">
            <v>1535984</v>
          </cell>
          <cell r="G1134">
            <v>564382</v>
          </cell>
          <cell r="I1134">
            <v>4198</v>
          </cell>
          <cell r="J1134">
            <v>310015</v>
          </cell>
          <cell r="K1134">
            <v>60075</v>
          </cell>
          <cell r="L1134">
            <v>143269</v>
          </cell>
          <cell r="M1134">
            <v>517557</v>
          </cell>
          <cell r="O1134">
            <v>34695</v>
          </cell>
          <cell r="P1134">
            <v>128113</v>
          </cell>
          <cell r="Q1134">
            <v>50041</v>
          </cell>
          <cell r="R1134">
            <v>32708</v>
          </cell>
          <cell r="S1134">
            <v>245557</v>
          </cell>
          <cell r="U1134">
            <v>177143</v>
          </cell>
          <cell r="V1134">
            <v>40437</v>
          </cell>
          <cell r="W1134">
            <v>217580</v>
          </cell>
          <cell r="AB1134">
            <v>1.8432372999999999E-5</v>
          </cell>
          <cell r="AC1134">
            <v>1.9222480999999999E-5</v>
          </cell>
          <cell r="AD1134">
            <v>29921</v>
          </cell>
          <cell r="AF1134">
            <v>67281</v>
          </cell>
          <cell r="AG1134">
            <v>67272</v>
          </cell>
          <cell r="AH1134">
            <v>9</v>
          </cell>
          <cell r="AI1134">
            <v>-1</v>
          </cell>
          <cell r="AK1134">
            <v>143269</v>
          </cell>
          <cell r="AL1134">
            <v>-32708</v>
          </cell>
          <cell r="AM1134">
            <v>40437</v>
          </cell>
          <cell r="AN1134">
            <v>40440</v>
          </cell>
          <cell r="AO1134">
            <v>37619</v>
          </cell>
          <cell r="AP1134">
            <v>13019</v>
          </cell>
          <cell r="AQ1134">
            <v>14707</v>
          </cell>
          <cell r="AR1134">
            <v>3071</v>
          </cell>
          <cell r="AS1134">
            <v>1705</v>
          </cell>
        </row>
        <row r="1135">
          <cell r="B1135" t="str">
            <v>1737</v>
          </cell>
          <cell r="C1135" t="str">
            <v>SAM RAYBURN CONS ISD</v>
          </cell>
          <cell r="D1135">
            <v>1161435</v>
          </cell>
          <cell r="E1135">
            <v>1182382</v>
          </cell>
          <cell r="F1135">
            <v>1817493</v>
          </cell>
          <cell r="G1135">
            <v>667820</v>
          </cell>
          <cell r="I1135">
            <v>4967</v>
          </cell>
          <cell r="J1135">
            <v>366833</v>
          </cell>
          <cell r="K1135">
            <v>71085</v>
          </cell>
          <cell r="L1135">
            <v>136667</v>
          </cell>
          <cell r="M1135">
            <v>579552</v>
          </cell>
          <cell r="O1135">
            <v>41054</v>
          </cell>
          <cell r="P1135">
            <v>151593</v>
          </cell>
          <cell r="Q1135">
            <v>59213</v>
          </cell>
          <cell r="R1135">
            <v>38674</v>
          </cell>
          <cell r="S1135">
            <v>290534</v>
          </cell>
          <cell r="U1135">
            <v>209610</v>
          </cell>
          <cell r="V1135">
            <v>40582</v>
          </cell>
          <cell r="W1135">
            <v>250192</v>
          </cell>
          <cell r="AB1135">
            <v>2.1100723999999998E-5</v>
          </cell>
          <cell r="AC1135">
            <v>2.2745502E-5</v>
          </cell>
          <cell r="AD1135">
            <v>62286</v>
          </cell>
          <cell r="AF1135">
            <v>79612</v>
          </cell>
          <cell r="AG1135">
            <v>79602</v>
          </cell>
          <cell r="AH1135">
            <v>10</v>
          </cell>
          <cell r="AI1135">
            <v>0</v>
          </cell>
          <cell r="AK1135">
            <v>136667</v>
          </cell>
          <cell r="AL1135">
            <v>-38674</v>
          </cell>
          <cell r="AM1135">
            <v>40582</v>
          </cell>
          <cell r="AN1135">
            <v>40581</v>
          </cell>
          <cell r="AO1135">
            <v>37869</v>
          </cell>
          <cell r="AP1135">
            <v>9985</v>
          </cell>
          <cell r="AQ1135">
            <v>1507</v>
          </cell>
          <cell r="AR1135">
            <v>4501</v>
          </cell>
          <cell r="AS1135">
            <v>3550</v>
          </cell>
        </row>
        <row r="1136">
          <cell r="B1136" t="str">
            <v>1110</v>
          </cell>
          <cell r="C1136" t="str">
            <v>SAN ANGELO ISD</v>
          </cell>
          <cell r="D1136">
            <v>39753257</v>
          </cell>
          <cell r="E1136">
            <v>37329639</v>
          </cell>
          <cell r="F1136">
            <v>57381078</v>
          </cell>
          <cell r="G1136">
            <v>21084103</v>
          </cell>
          <cell r="I1136">
            <v>156818</v>
          </cell>
          <cell r="J1136">
            <v>11581487</v>
          </cell>
          <cell r="K1136">
            <v>2244269</v>
          </cell>
          <cell r="L1136">
            <v>2186229</v>
          </cell>
          <cell r="M1136">
            <v>16168803</v>
          </cell>
          <cell r="O1136">
            <v>1296144</v>
          </cell>
          <cell r="P1136">
            <v>4786019</v>
          </cell>
          <cell r="Q1136">
            <v>1869437</v>
          </cell>
          <cell r="R1136">
            <v>392227</v>
          </cell>
          <cell r="S1136">
            <v>8343827</v>
          </cell>
          <cell r="U1136">
            <v>6617700</v>
          </cell>
          <cell r="V1136">
            <v>1011844</v>
          </cell>
          <cell r="W1136">
            <v>7629544</v>
          </cell>
          <cell r="AB1136">
            <v>7.2222936099999998E-4</v>
          </cell>
          <cell r="AC1136">
            <v>7.1811070000000002E-4</v>
          </cell>
          <cell r="AD1136">
            <v>-155969</v>
          </cell>
          <cell r="AF1136">
            <v>2513474</v>
          </cell>
          <cell r="AG1136">
            <v>2513154</v>
          </cell>
          <cell r="AH1136">
            <v>320</v>
          </cell>
          <cell r="AI1136">
            <v>1</v>
          </cell>
          <cell r="AK1136">
            <v>2186229</v>
          </cell>
          <cell r="AL1136">
            <v>-392227</v>
          </cell>
          <cell r="AM1136">
            <v>1011844</v>
          </cell>
          <cell r="AN1136">
            <v>1011876</v>
          </cell>
          <cell r="AO1136">
            <v>907560</v>
          </cell>
          <cell r="AP1136">
            <v>-65938</v>
          </cell>
          <cell r="AQ1136">
            <v>-44661</v>
          </cell>
          <cell r="AR1136">
            <v>-5971</v>
          </cell>
          <cell r="AS1136">
            <v>-8864</v>
          </cell>
        </row>
        <row r="1137">
          <cell r="B1137" t="str">
            <v>1111</v>
          </cell>
          <cell r="C1137" t="str">
            <v>SAN ANTONIO ISD</v>
          </cell>
          <cell r="D1137">
            <v>155303847</v>
          </cell>
          <cell r="E1137">
            <v>139264208</v>
          </cell>
          <cell r="F1137">
            <v>214069318</v>
          </cell>
          <cell r="G1137">
            <v>78657630</v>
          </cell>
          <cell r="I1137">
            <v>585034</v>
          </cell>
          <cell r="J1137">
            <v>43206597</v>
          </cell>
          <cell r="K1137">
            <v>8372607</v>
          </cell>
          <cell r="L1137">
            <v>5686487</v>
          </cell>
          <cell r="M1137">
            <v>57850725</v>
          </cell>
          <cell r="O1137">
            <v>4835474</v>
          </cell>
          <cell r="P1137">
            <v>17855010</v>
          </cell>
          <cell r="Q1137">
            <v>6974233</v>
          </cell>
          <cell r="R1137">
            <v>8290112</v>
          </cell>
          <cell r="S1137">
            <v>37954829</v>
          </cell>
          <cell r="U1137">
            <v>24688393</v>
          </cell>
          <cell r="V1137">
            <v>-1125577</v>
          </cell>
          <cell r="W1137">
            <v>23562816</v>
          </cell>
          <cell r="AB1137">
            <v>2.8215297780000001E-3</v>
          </cell>
          <cell r="AC1137">
            <v>2.6790271759999998E-3</v>
          </cell>
          <cell r="AD1137">
            <v>-5396428</v>
          </cell>
          <cell r="AF1137">
            <v>9376918</v>
          </cell>
          <cell r="AG1137">
            <v>9375723</v>
          </cell>
          <cell r="AH1137">
            <v>1195</v>
          </cell>
          <cell r="AI1137">
            <v>-1</v>
          </cell>
          <cell r="AK1137">
            <v>5686487</v>
          </cell>
          <cell r="AL1137">
            <v>-8290112</v>
          </cell>
          <cell r="AM1137">
            <v>-1125577</v>
          </cell>
          <cell r="AN1137">
            <v>-1125374</v>
          </cell>
          <cell r="AO1137">
            <v>-1035402</v>
          </cell>
          <cell r="AP1137">
            <v>-61349</v>
          </cell>
          <cell r="AQ1137">
            <v>335188</v>
          </cell>
          <cell r="AR1137">
            <v>-409460</v>
          </cell>
          <cell r="AS1137">
            <v>-307228</v>
          </cell>
        </row>
        <row r="1138">
          <cell r="B1138" t="str">
            <v>1113</v>
          </cell>
          <cell r="C1138" t="str">
            <v>SAN AUGUSTINE ISD</v>
          </cell>
          <cell r="D1138">
            <v>2456067</v>
          </cell>
          <cell r="E1138">
            <v>2343007</v>
          </cell>
          <cell r="F1138">
            <v>3601542</v>
          </cell>
          <cell r="G1138">
            <v>1323350</v>
          </cell>
          <cell r="I1138">
            <v>9843</v>
          </cell>
          <cell r="J1138">
            <v>726916</v>
          </cell>
          <cell r="K1138">
            <v>140862</v>
          </cell>
          <cell r="L1138">
            <v>148469</v>
          </cell>
          <cell r="M1138">
            <v>1026090</v>
          </cell>
          <cell r="O1138">
            <v>81353</v>
          </cell>
          <cell r="P1138">
            <v>300396</v>
          </cell>
          <cell r="Q1138">
            <v>117336</v>
          </cell>
          <cell r="R1138">
            <v>140450</v>
          </cell>
          <cell r="S1138">
            <v>639535</v>
          </cell>
          <cell r="U1138">
            <v>415362</v>
          </cell>
          <cell r="V1138">
            <v>41000</v>
          </cell>
          <cell r="W1138">
            <v>456362</v>
          </cell>
          <cell r="AB1138">
            <v>4.4621338000000003E-5</v>
          </cell>
          <cell r="AC1138">
            <v>4.5072447999999997E-5</v>
          </cell>
          <cell r="AD1138">
            <v>17083</v>
          </cell>
          <cell r="AF1138">
            <v>157759</v>
          </cell>
          <cell r="AG1138">
            <v>157739</v>
          </cell>
          <cell r="AH1138">
            <v>20</v>
          </cell>
          <cell r="AI1138">
            <v>0</v>
          </cell>
          <cell r="AK1138">
            <v>148469</v>
          </cell>
          <cell r="AL1138">
            <v>-140450</v>
          </cell>
          <cell r="AM1138">
            <v>41000</v>
          </cell>
          <cell r="AN1138">
            <v>41001</v>
          </cell>
          <cell r="AO1138">
            <v>34755</v>
          </cell>
          <cell r="AP1138">
            <v>-24456</v>
          </cell>
          <cell r="AQ1138">
            <v>-27182</v>
          </cell>
          <cell r="AR1138">
            <v>-17074</v>
          </cell>
          <cell r="AS1138">
            <v>975</v>
          </cell>
        </row>
        <row r="1139">
          <cell r="B1139" t="str">
            <v>1114</v>
          </cell>
          <cell r="C1139" t="str">
            <v>SAN BENITO CONS ISD</v>
          </cell>
          <cell r="D1139">
            <v>34810438</v>
          </cell>
          <cell r="E1139">
            <v>32194967</v>
          </cell>
          <cell r="F1139">
            <v>49488342</v>
          </cell>
          <cell r="G1139">
            <v>18183996</v>
          </cell>
          <cell r="I1139">
            <v>135248</v>
          </cell>
          <cell r="J1139">
            <v>9988460</v>
          </cell>
          <cell r="K1139">
            <v>1935571</v>
          </cell>
          <cell r="L1139">
            <v>2954216</v>
          </cell>
          <cell r="M1139">
            <v>15013495</v>
          </cell>
          <cell r="O1139">
            <v>1117860</v>
          </cell>
          <cell r="P1139">
            <v>4127704</v>
          </cell>
          <cell r="Q1139">
            <v>1612297</v>
          </cell>
          <cell r="R1139">
            <v>1320413</v>
          </cell>
          <cell r="S1139">
            <v>8178274</v>
          </cell>
          <cell r="U1139">
            <v>5707439</v>
          </cell>
          <cell r="V1139">
            <v>839048</v>
          </cell>
          <cell r="W1139">
            <v>6546487</v>
          </cell>
          <cell r="AB1139">
            <v>6.3242920700000004E-4</v>
          </cell>
          <cell r="AC1139">
            <v>6.1933495899999999E-4</v>
          </cell>
          <cell r="AD1139">
            <v>-495866</v>
          </cell>
          <cell r="AF1139">
            <v>2167747</v>
          </cell>
          <cell r="AG1139">
            <v>2167471</v>
          </cell>
          <cell r="AH1139">
            <v>276</v>
          </cell>
          <cell r="AI1139">
            <v>1</v>
          </cell>
          <cell r="AK1139">
            <v>2954216</v>
          </cell>
          <cell r="AL1139">
            <v>-1320413</v>
          </cell>
          <cell r="AM1139">
            <v>839048</v>
          </cell>
          <cell r="AN1139">
            <v>839076</v>
          </cell>
          <cell r="AO1139">
            <v>751423</v>
          </cell>
          <cell r="AP1139">
            <v>-56582</v>
          </cell>
          <cell r="AQ1139">
            <v>33242</v>
          </cell>
          <cell r="AR1139">
            <v>94863</v>
          </cell>
          <cell r="AS1139">
            <v>-28219</v>
          </cell>
        </row>
        <row r="1140">
          <cell r="B1140" t="str">
            <v>1116</v>
          </cell>
          <cell r="C1140" t="str">
            <v>SAN DIEGO ISD</v>
          </cell>
          <cell r="D1140">
            <v>3890970</v>
          </cell>
          <cell r="E1140">
            <v>4712346</v>
          </cell>
          <cell r="F1140">
            <v>7243560</v>
          </cell>
          <cell r="G1140">
            <v>2661574</v>
          </cell>
          <cell r="I1140">
            <v>19796</v>
          </cell>
          <cell r="J1140">
            <v>1462001</v>
          </cell>
          <cell r="K1140">
            <v>283308</v>
          </cell>
          <cell r="L1140">
            <v>841902</v>
          </cell>
          <cell r="M1140">
            <v>2607007</v>
          </cell>
          <cell r="O1140">
            <v>163620</v>
          </cell>
          <cell r="P1140">
            <v>604168</v>
          </cell>
          <cell r="Q1140">
            <v>235990</v>
          </cell>
          <cell r="R1140">
            <v>116645</v>
          </cell>
          <cell r="S1140">
            <v>1120423</v>
          </cell>
          <cell r="U1140">
            <v>835392</v>
          </cell>
          <cell r="V1140">
            <v>191529</v>
          </cell>
          <cell r="W1140">
            <v>1026921</v>
          </cell>
          <cell r="AB1140">
            <v>7.0690377999999996E-5</v>
          </cell>
          <cell r="AC1140">
            <v>9.0651450000000001E-5</v>
          </cell>
          <cell r="AD1140">
            <v>755905</v>
          </cell>
          <cell r="AF1140">
            <v>317291</v>
          </cell>
          <cell r="AG1140">
            <v>317251</v>
          </cell>
          <cell r="AH1140">
            <v>40</v>
          </cell>
          <cell r="AI1140">
            <v>1</v>
          </cell>
          <cell r="AK1140">
            <v>841902</v>
          </cell>
          <cell r="AL1140">
            <v>-116645</v>
          </cell>
          <cell r="AM1140">
            <v>191529</v>
          </cell>
          <cell r="AN1140">
            <v>191534</v>
          </cell>
          <cell r="AO1140">
            <v>181146</v>
          </cell>
          <cell r="AP1140">
            <v>87847</v>
          </cell>
          <cell r="AQ1140">
            <v>104715</v>
          </cell>
          <cell r="AR1140">
            <v>116965</v>
          </cell>
          <cell r="AS1140">
            <v>43050</v>
          </cell>
        </row>
        <row r="1141">
          <cell r="B1141" t="str">
            <v>1117</v>
          </cell>
          <cell r="C1141" t="str">
            <v>SAN ELIZARIO ISD</v>
          </cell>
          <cell r="D1141">
            <v>13814873</v>
          </cell>
          <cell r="E1141">
            <v>12385831</v>
          </cell>
          <cell r="F1141">
            <v>19038821</v>
          </cell>
          <cell r="G1141">
            <v>6995624</v>
          </cell>
          <cell r="I1141">
            <v>52032</v>
          </cell>
          <cell r="J1141">
            <v>3842693</v>
          </cell>
          <cell r="K1141">
            <v>744640</v>
          </cell>
          <cell r="L1141">
            <v>178182</v>
          </cell>
          <cell r="M1141">
            <v>4817547</v>
          </cell>
          <cell r="O1141">
            <v>430056</v>
          </cell>
          <cell r="P1141">
            <v>1587983</v>
          </cell>
          <cell r="Q1141">
            <v>620272</v>
          </cell>
          <cell r="R1141">
            <v>603733</v>
          </cell>
          <cell r="S1141">
            <v>3242044</v>
          </cell>
          <cell r="U1141">
            <v>2195728</v>
          </cell>
          <cell r="V1141">
            <v>-49255</v>
          </cell>
          <cell r="W1141">
            <v>2146473</v>
          </cell>
          <cell r="AB1141">
            <v>2.5098589999999999E-4</v>
          </cell>
          <cell r="AC1141">
            <v>2.38266367E-4</v>
          </cell>
          <cell r="AD1141">
            <v>-481676</v>
          </cell>
          <cell r="AF1141">
            <v>833961</v>
          </cell>
          <cell r="AG1141">
            <v>833855</v>
          </cell>
          <cell r="AH1141">
            <v>106</v>
          </cell>
          <cell r="AI1141">
            <v>2</v>
          </cell>
          <cell r="AK1141">
            <v>178182</v>
          </cell>
          <cell r="AL1141">
            <v>-603733</v>
          </cell>
          <cell r="AM1141">
            <v>-49255</v>
          </cell>
          <cell r="AN1141">
            <v>-49236</v>
          </cell>
          <cell r="AO1141">
            <v>-58062</v>
          </cell>
          <cell r="AP1141">
            <v>-130099</v>
          </cell>
          <cell r="AQ1141">
            <v>-84775</v>
          </cell>
          <cell r="AR1141">
            <v>-75957</v>
          </cell>
          <cell r="AS1141">
            <v>-27422</v>
          </cell>
        </row>
        <row r="1142">
          <cell r="B1142" t="str">
            <v>1846</v>
          </cell>
          <cell r="C1142" t="str">
            <v>SAN FELIPE DEL RIO CISD</v>
          </cell>
          <cell r="D1142">
            <v>33072215</v>
          </cell>
          <cell r="E1142">
            <v>30643770</v>
          </cell>
          <cell r="F1142">
            <v>47103926</v>
          </cell>
          <cell r="G1142">
            <v>17307866</v>
          </cell>
          <cell r="I1142">
            <v>128731</v>
          </cell>
          <cell r="J1142">
            <v>9507202</v>
          </cell>
          <cell r="K1142">
            <v>1842313</v>
          </cell>
          <cell r="L1142">
            <v>1692534</v>
          </cell>
          <cell r="M1142">
            <v>13170780</v>
          </cell>
          <cell r="O1142">
            <v>1064000</v>
          </cell>
          <cell r="P1142">
            <v>3928826</v>
          </cell>
          <cell r="Q1142">
            <v>1534614</v>
          </cell>
          <cell r="R1142">
            <v>849362</v>
          </cell>
          <cell r="S1142">
            <v>7376802</v>
          </cell>
          <cell r="U1142">
            <v>5432447</v>
          </cell>
          <cell r="V1142">
            <v>684140</v>
          </cell>
          <cell r="W1142">
            <v>6116587</v>
          </cell>
          <cell r="AB1142">
            <v>6.0084951299999999E-4</v>
          </cell>
          <cell r="AC1142">
            <v>5.8949455800000002E-4</v>
          </cell>
          <cell r="AD1142">
            <v>-430001</v>
          </cell>
          <cell r="AF1142">
            <v>2063302</v>
          </cell>
          <cell r="AG1142">
            <v>2063039</v>
          </cell>
          <cell r="AH1142">
            <v>263</v>
          </cell>
          <cell r="AI1142">
            <v>1</v>
          </cell>
          <cell r="AK1142">
            <v>1692534</v>
          </cell>
          <cell r="AL1142">
            <v>-849362</v>
          </cell>
          <cell r="AM1142">
            <v>684140</v>
          </cell>
          <cell r="AN1142">
            <v>684172</v>
          </cell>
          <cell r="AO1142">
            <v>603024</v>
          </cell>
          <cell r="AP1142">
            <v>-163593</v>
          </cell>
          <cell r="AQ1142">
            <v>-167097</v>
          </cell>
          <cell r="AR1142">
            <v>-88861</v>
          </cell>
          <cell r="AS1142">
            <v>-24473</v>
          </cell>
        </row>
        <row r="1143">
          <cell r="B1143" t="str">
            <v>1463</v>
          </cell>
          <cell r="C1143" t="str">
            <v>SAN ISIDRO ISD</v>
          </cell>
          <cell r="D1143">
            <v>933684</v>
          </cell>
          <cell r="E1143">
            <v>881990</v>
          </cell>
          <cell r="F1143">
            <v>1355746</v>
          </cell>
          <cell r="G1143">
            <v>498155</v>
          </cell>
          <cell r="I1143">
            <v>3705</v>
          </cell>
          <cell r="J1143">
            <v>273636</v>
          </cell>
          <cell r="K1143">
            <v>53025</v>
          </cell>
          <cell r="L1143">
            <v>251655</v>
          </cell>
          <cell r="M1143">
            <v>582021</v>
          </cell>
          <cell r="O1143">
            <v>30624</v>
          </cell>
          <cell r="P1143">
            <v>113080</v>
          </cell>
          <cell r="Q1143">
            <v>44169</v>
          </cell>
          <cell r="R1143">
            <v>129933</v>
          </cell>
          <cell r="S1143">
            <v>317806</v>
          </cell>
          <cell r="U1143">
            <v>156357</v>
          </cell>
          <cell r="V1143">
            <v>25285</v>
          </cell>
          <cell r="W1143">
            <v>181642</v>
          </cell>
          <cell r="AB1143">
            <v>1.6962984E-5</v>
          </cell>
          <cell r="AC1143">
            <v>1.6966843999999999E-5</v>
          </cell>
          <cell r="AD1143">
            <v>146</v>
          </cell>
          <cell r="AF1143">
            <v>59386</v>
          </cell>
          <cell r="AG1143">
            <v>59378</v>
          </cell>
          <cell r="AH1143">
            <v>8</v>
          </cell>
          <cell r="AI1143">
            <v>1</v>
          </cell>
          <cell r="AK1143">
            <v>251655</v>
          </cell>
          <cell r="AL1143">
            <v>-129933</v>
          </cell>
          <cell r="AM1143">
            <v>25285</v>
          </cell>
          <cell r="AN1143">
            <v>25288</v>
          </cell>
          <cell r="AO1143">
            <v>22804</v>
          </cell>
          <cell r="AP1143">
            <v>10236</v>
          </cell>
          <cell r="AQ1143">
            <v>42699</v>
          </cell>
          <cell r="AR1143">
            <v>20684</v>
          </cell>
          <cell r="AS1143">
            <v>11</v>
          </cell>
        </row>
        <row r="1144">
          <cell r="B1144" t="str">
            <v>1121</v>
          </cell>
          <cell r="C1144" t="str">
            <v>SAN MARCOS CONS ISD</v>
          </cell>
          <cell r="D1144">
            <v>27906139</v>
          </cell>
          <cell r="E1144">
            <v>27643437</v>
          </cell>
          <cell r="F1144">
            <v>42491978</v>
          </cell>
          <cell r="G1144">
            <v>15613252</v>
          </cell>
          <cell r="I1144">
            <v>116127</v>
          </cell>
          <cell r="J1144">
            <v>8576352</v>
          </cell>
          <cell r="K1144">
            <v>1661932</v>
          </cell>
          <cell r="L1144">
            <v>3057969</v>
          </cell>
          <cell r="M1144">
            <v>13412380</v>
          </cell>
          <cell r="O1144">
            <v>959824</v>
          </cell>
          <cell r="P1144">
            <v>3544154</v>
          </cell>
          <cell r="Q1144">
            <v>1384360</v>
          </cell>
          <cell r="R1144">
            <v>368</v>
          </cell>
          <cell r="S1144">
            <v>5888706</v>
          </cell>
          <cell r="U1144">
            <v>4900556</v>
          </cell>
          <cell r="V1144">
            <v>976498</v>
          </cell>
          <cell r="W1144">
            <v>5877054</v>
          </cell>
          <cell r="AB1144">
            <v>5.0699325200000004E-4</v>
          </cell>
          <cell r="AC1144">
            <v>5.3177711699999995E-4</v>
          </cell>
          <cell r="AD1144">
            <v>938540</v>
          </cell>
          <cell r="AF1144">
            <v>1861284</v>
          </cell>
          <cell r="AG1144">
            <v>1861047</v>
          </cell>
          <cell r="AH1144">
            <v>237</v>
          </cell>
          <cell r="AI1144">
            <v>0</v>
          </cell>
          <cell r="AK1144">
            <v>3057969</v>
          </cell>
          <cell r="AL1144">
            <v>-368</v>
          </cell>
          <cell r="AM1144">
            <v>976498</v>
          </cell>
          <cell r="AN1144">
            <v>976519</v>
          </cell>
          <cell r="AO1144">
            <v>926417</v>
          </cell>
          <cell r="AP1144">
            <v>452134</v>
          </cell>
          <cell r="AQ1144">
            <v>401422</v>
          </cell>
          <cell r="AR1144">
            <v>247650</v>
          </cell>
          <cell r="AS1144">
            <v>53459</v>
          </cell>
        </row>
        <row r="1145">
          <cell r="B1145" t="str">
            <v>1482</v>
          </cell>
          <cell r="C1145" t="str">
            <v>SAN PERLITA ISD</v>
          </cell>
          <cell r="D1145">
            <v>1093023</v>
          </cell>
          <cell r="E1145">
            <v>1071558</v>
          </cell>
          <cell r="F1145">
            <v>1647141</v>
          </cell>
          <cell r="G1145">
            <v>605225</v>
          </cell>
          <cell r="I1145">
            <v>4502</v>
          </cell>
          <cell r="J1145">
            <v>332450</v>
          </cell>
          <cell r="K1145">
            <v>64422</v>
          </cell>
          <cell r="L1145">
            <v>121692</v>
          </cell>
          <cell r="M1145">
            <v>523066</v>
          </cell>
          <cell r="O1145">
            <v>37206</v>
          </cell>
          <cell r="P1145">
            <v>137384</v>
          </cell>
          <cell r="Q1145">
            <v>53663</v>
          </cell>
          <cell r="R1145">
            <v>81229</v>
          </cell>
          <cell r="S1145">
            <v>309482</v>
          </cell>
          <cell r="U1145">
            <v>189963</v>
          </cell>
          <cell r="V1145">
            <v>23616</v>
          </cell>
          <cell r="W1145">
            <v>213579</v>
          </cell>
          <cell r="AB1145">
            <v>1.9857828000000001E-5</v>
          </cell>
          <cell r="AC1145">
            <v>2.0613576E-5</v>
          </cell>
          <cell r="AD1145">
            <v>28619</v>
          </cell>
          <cell r="AF1145">
            <v>72150</v>
          </cell>
          <cell r="AG1145">
            <v>72141</v>
          </cell>
          <cell r="AH1145">
            <v>9</v>
          </cell>
          <cell r="AI1145">
            <v>1</v>
          </cell>
          <cell r="AK1145">
            <v>121692</v>
          </cell>
          <cell r="AL1145">
            <v>-81229</v>
          </cell>
          <cell r="AM1145">
            <v>23616</v>
          </cell>
          <cell r="AN1145">
            <v>23618</v>
          </cell>
          <cell r="AO1145">
            <v>20190</v>
          </cell>
          <cell r="AP1145">
            <v>-10844</v>
          </cell>
          <cell r="AQ1145">
            <v>-2861</v>
          </cell>
          <cell r="AR1145">
            <v>8731</v>
          </cell>
          <cell r="AS1145">
            <v>1629</v>
          </cell>
        </row>
        <row r="1146">
          <cell r="B1146" t="str">
            <v>1122</v>
          </cell>
          <cell r="C1146" t="str">
            <v>SAN SABA ISD</v>
          </cell>
          <cell r="D1146">
            <v>1800622</v>
          </cell>
          <cell r="E1146">
            <v>1626050</v>
          </cell>
          <cell r="F1146">
            <v>2499476</v>
          </cell>
          <cell r="G1146">
            <v>918407</v>
          </cell>
          <cell r="I1146">
            <v>6831</v>
          </cell>
          <cell r="J1146">
            <v>504481</v>
          </cell>
          <cell r="K1146">
            <v>97759</v>
          </cell>
          <cell r="L1146">
            <v>116956</v>
          </cell>
          <cell r="M1146">
            <v>726027</v>
          </cell>
          <cell r="O1146">
            <v>56459</v>
          </cell>
          <cell r="P1146">
            <v>208475</v>
          </cell>
          <cell r="Q1146">
            <v>81431</v>
          </cell>
          <cell r="R1146">
            <v>143755</v>
          </cell>
          <cell r="S1146">
            <v>490120</v>
          </cell>
          <cell r="U1146">
            <v>288262</v>
          </cell>
          <cell r="V1146">
            <v>26487</v>
          </cell>
          <cell r="W1146">
            <v>314749</v>
          </cell>
          <cell r="AB1146">
            <v>3.2713350000000001E-5</v>
          </cell>
          <cell r="AC1146">
            <v>3.1280350999999999E-5</v>
          </cell>
          <cell r="AD1146">
            <v>-54266</v>
          </cell>
          <cell r="AF1146">
            <v>109485</v>
          </cell>
          <cell r="AG1146">
            <v>109471</v>
          </cell>
          <cell r="AH1146">
            <v>14</v>
          </cell>
          <cell r="AI1146">
            <v>-2</v>
          </cell>
          <cell r="AK1146">
            <v>116956</v>
          </cell>
          <cell r="AL1146">
            <v>-143755</v>
          </cell>
          <cell r="AM1146">
            <v>26487</v>
          </cell>
          <cell r="AN1146">
            <v>26491</v>
          </cell>
          <cell r="AO1146">
            <v>21569</v>
          </cell>
          <cell r="AP1146">
            <v>-26070</v>
          </cell>
          <cell r="AQ1146">
            <v>-28985</v>
          </cell>
          <cell r="AR1146">
            <v>-16712</v>
          </cell>
          <cell r="AS1146">
            <v>-3092</v>
          </cell>
        </row>
        <row r="1147">
          <cell r="B1147" t="str">
            <v>1968</v>
          </cell>
          <cell r="C1147" t="str">
            <v>SAN VICENTE ISD</v>
          </cell>
          <cell r="D1147">
            <v>137592</v>
          </cell>
          <cell r="E1147">
            <v>129062</v>
          </cell>
          <cell r="F1147">
            <v>198387</v>
          </cell>
          <cell r="G1147">
            <v>72895</v>
          </cell>
          <cell r="I1147">
            <v>542</v>
          </cell>
          <cell r="J1147">
            <v>40041</v>
          </cell>
          <cell r="K1147">
            <v>7759</v>
          </cell>
          <cell r="L1147">
            <v>15991</v>
          </cell>
          <cell r="M1147">
            <v>64333</v>
          </cell>
          <cell r="O1147">
            <v>4481</v>
          </cell>
          <cell r="P1147">
            <v>16547</v>
          </cell>
          <cell r="Q1147">
            <v>6463</v>
          </cell>
          <cell r="R1147">
            <v>542</v>
          </cell>
          <cell r="S1147">
            <v>28033</v>
          </cell>
          <cell r="U1147">
            <v>22880</v>
          </cell>
          <cell r="V1147">
            <v>4063</v>
          </cell>
          <cell r="W1147">
            <v>26943</v>
          </cell>
          <cell r="AB1147">
            <v>2.4997419999999999E-6</v>
          </cell>
          <cell r="AC1147">
            <v>2.4827719999999998E-6</v>
          </cell>
          <cell r="AD1147">
            <v>-643</v>
          </cell>
          <cell r="AF1147">
            <v>8690</v>
          </cell>
          <cell r="AG1147">
            <v>8689</v>
          </cell>
          <cell r="AH1147">
            <v>1</v>
          </cell>
          <cell r="AI1147">
            <v>1</v>
          </cell>
          <cell r="AK1147">
            <v>15991</v>
          </cell>
          <cell r="AL1147">
            <v>-542</v>
          </cell>
          <cell r="AM1147">
            <v>4063</v>
          </cell>
          <cell r="AN1147">
            <v>4063</v>
          </cell>
          <cell r="AO1147">
            <v>4058</v>
          </cell>
          <cell r="AP1147">
            <v>3914</v>
          </cell>
          <cell r="AQ1147">
            <v>2918</v>
          </cell>
          <cell r="AR1147">
            <v>531</v>
          </cell>
          <cell r="AS1147">
            <v>-35</v>
          </cell>
        </row>
        <row r="1148">
          <cell r="B1148" t="str">
            <v>0304</v>
          </cell>
          <cell r="C1148" t="str">
            <v>SANDS CONS ISD</v>
          </cell>
          <cell r="D1148">
            <v>714576</v>
          </cell>
          <cell r="E1148">
            <v>699119</v>
          </cell>
          <cell r="F1148">
            <v>1074648</v>
          </cell>
          <cell r="G1148">
            <v>394869</v>
          </cell>
          <cell r="I1148">
            <v>2937</v>
          </cell>
          <cell r="J1148">
            <v>216901</v>
          </cell>
          <cell r="K1148">
            <v>42031</v>
          </cell>
          <cell r="L1148">
            <v>58040</v>
          </cell>
          <cell r="M1148">
            <v>319909</v>
          </cell>
          <cell r="O1148">
            <v>24275</v>
          </cell>
          <cell r="P1148">
            <v>89634</v>
          </cell>
          <cell r="Q1148">
            <v>35011</v>
          </cell>
          <cell r="R1148">
            <v>17481</v>
          </cell>
          <cell r="S1148">
            <v>166401</v>
          </cell>
          <cell r="U1148">
            <v>123938</v>
          </cell>
          <cell r="V1148">
            <v>21459</v>
          </cell>
          <cell r="W1148">
            <v>145397</v>
          </cell>
          <cell r="AB1148">
            <v>1.2982274999999999E-5</v>
          </cell>
          <cell r="AC1148">
            <v>1.3448965E-5</v>
          </cell>
          <cell r="AD1148">
            <v>17673</v>
          </cell>
          <cell r="AF1148">
            <v>47073</v>
          </cell>
          <cell r="AG1148">
            <v>47067</v>
          </cell>
          <cell r="AH1148">
            <v>6</v>
          </cell>
          <cell r="AI1148">
            <v>0</v>
          </cell>
          <cell r="AK1148">
            <v>58040</v>
          </cell>
          <cell r="AL1148">
            <v>-17481</v>
          </cell>
          <cell r="AM1148">
            <v>21459</v>
          </cell>
          <cell r="AN1148">
            <v>21458</v>
          </cell>
          <cell r="AO1148">
            <v>19313</v>
          </cell>
          <cell r="AP1148">
            <v>-816</v>
          </cell>
          <cell r="AQ1148">
            <v>-948</v>
          </cell>
          <cell r="AR1148">
            <v>547</v>
          </cell>
          <cell r="AS1148">
            <v>1005</v>
          </cell>
        </row>
        <row r="1149">
          <cell r="B1149" t="str">
            <v>1119</v>
          </cell>
          <cell r="C1149" t="str">
            <v>SANFORD-FRITCH ISD</v>
          </cell>
          <cell r="D1149">
            <v>2186667</v>
          </cell>
          <cell r="E1149">
            <v>2007178</v>
          </cell>
          <cell r="F1149">
            <v>3085324</v>
          </cell>
          <cell r="G1149">
            <v>1133671</v>
          </cell>
          <cell r="I1149">
            <v>8432</v>
          </cell>
          <cell r="J1149">
            <v>622725</v>
          </cell>
          <cell r="K1149">
            <v>120672</v>
          </cell>
          <cell r="L1149">
            <v>160654</v>
          </cell>
          <cell r="M1149">
            <v>912483</v>
          </cell>
          <cell r="O1149">
            <v>69692</v>
          </cell>
          <cell r="P1149">
            <v>257339</v>
          </cell>
          <cell r="Q1149">
            <v>100518</v>
          </cell>
          <cell r="R1149">
            <v>120333</v>
          </cell>
          <cell r="S1149">
            <v>547882</v>
          </cell>
          <cell r="U1149">
            <v>355827</v>
          </cell>
          <cell r="V1149">
            <v>51863</v>
          </cell>
          <cell r="W1149">
            <v>407690</v>
          </cell>
          <cell r="AB1149">
            <v>3.9726937000000002E-5</v>
          </cell>
          <cell r="AC1149">
            <v>3.8612099E-5</v>
          </cell>
          <cell r="AD1149">
            <v>-42218</v>
          </cell>
          <cell r="AF1149">
            <v>135147</v>
          </cell>
          <cell r="AG1149">
            <v>135130</v>
          </cell>
          <cell r="AH1149">
            <v>17</v>
          </cell>
          <cell r="AI1149">
            <v>2</v>
          </cell>
          <cell r="AK1149">
            <v>160654</v>
          </cell>
          <cell r="AL1149">
            <v>-120333</v>
          </cell>
          <cell r="AM1149">
            <v>51863</v>
          </cell>
          <cell r="AN1149">
            <v>51867</v>
          </cell>
          <cell r="AO1149">
            <v>44676</v>
          </cell>
          <cell r="AP1149">
            <v>-20872</v>
          </cell>
          <cell r="AQ1149">
            <v>-16997</v>
          </cell>
          <cell r="AR1149">
            <v>-15952</v>
          </cell>
          <cell r="AS1149">
            <v>-2401</v>
          </cell>
        </row>
        <row r="1150">
          <cell r="B1150" t="str">
            <v>1120</v>
          </cell>
          <cell r="C1150" t="str">
            <v>SANGER ISD</v>
          </cell>
          <cell r="D1150">
            <v>10930933</v>
          </cell>
          <cell r="E1150">
            <v>10798826</v>
          </cell>
          <cell r="F1150">
            <v>16599364</v>
          </cell>
          <cell r="G1150">
            <v>6099270</v>
          </cell>
          <cell r="I1150">
            <v>45365</v>
          </cell>
          <cell r="J1150">
            <v>3350326</v>
          </cell>
          <cell r="K1150">
            <v>649229</v>
          </cell>
          <cell r="L1150">
            <v>946505</v>
          </cell>
          <cell r="M1150">
            <v>4991425</v>
          </cell>
          <cell r="O1150">
            <v>374952</v>
          </cell>
          <cell r="P1150">
            <v>1384513</v>
          </cell>
          <cell r="Q1150">
            <v>540796</v>
          </cell>
          <cell r="R1150">
            <v>147</v>
          </cell>
          <cell r="S1150">
            <v>2300408</v>
          </cell>
          <cell r="U1150">
            <v>1914387</v>
          </cell>
          <cell r="V1150">
            <v>348530</v>
          </cell>
          <cell r="W1150">
            <v>2262917</v>
          </cell>
          <cell r="AB1150">
            <v>1.9859104799999999E-4</v>
          </cell>
          <cell r="AC1150">
            <v>2.0773713200000001E-4</v>
          </cell>
          <cell r="AD1150">
            <v>346353</v>
          </cell>
          <cell r="AF1150">
            <v>727105</v>
          </cell>
          <cell r="AG1150">
            <v>727012</v>
          </cell>
          <cell r="AH1150">
            <v>93</v>
          </cell>
          <cell r="AI1150">
            <v>0</v>
          </cell>
          <cell r="AK1150">
            <v>946505</v>
          </cell>
          <cell r="AL1150">
            <v>-147</v>
          </cell>
          <cell r="AM1150">
            <v>348530</v>
          </cell>
          <cell r="AN1150">
            <v>348541</v>
          </cell>
          <cell r="AO1150">
            <v>324792</v>
          </cell>
          <cell r="AP1150">
            <v>98671</v>
          </cell>
          <cell r="AQ1150">
            <v>83744</v>
          </cell>
          <cell r="AR1150">
            <v>70882</v>
          </cell>
          <cell r="AS1150">
            <v>19728</v>
          </cell>
        </row>
        <row r="1151">
          <cell r="B1151" t="str">
            <v>1123</v>
          </cell>
          <cell r="C1151" t="str">
            <v>SANTA ANNA ISD</v>
          </cell>
          <cell r="D1151">
            <v>935399</v>
          </cell>
          <cell r="E1151">
            <v>887886</v>
          </cell>
          <cell r="F1151">
            <v>1364809</v>
          </cell>
          <cell r="G1151">
            <v>501486</v>
          </cell>
          <cell r="I1151">
            <v>3730</v>
          </cell>
          <cell r="J1151">
            <v>275466</v>
          </cell>
          <cell r="K1151">
            <v>53380</v>
          </cell>
          <cell r="L1151">
            <v>119507</v>
          </cell>
          <cell r="M1151">
            <v>452083</v>
          </cell>
          <cell r="O1151">
            <v>30829</v>
          </cell>
          <cell r="P1151">
            <v>113835</v>
          </cell>
          <cell r="Q1151">
            <v>44465</v>
          </cell>
          <cell r="R1151">
            <v>8</v>
          </cell>
          <cell r="S1151">
            <v>189137</v>
          </cell>
          <cell r="U1151">
            <v>157402</v>
          </cell>
          <cell r="V1151">
            <v>44459</v>
          </cell>
          <cell r="W1151">
            <v>201861</v>
          </cell>
          <cell r="AB1151">
            <v>1.6994151999999999E-5</v>
          </cell>
          <cell r="AC1151">
            <v>1.7080269000000002E-5</v>
          </cell>
          <cell r="AD1151">
            <v>3261</v>
          </cell>
          <cell r="AF1151">
            <v>59783</v>
          </cell>
          <cell r="AG1151">
            <v>59775</v>
          </cell>
          <cell r="AH1151">
            <v>8</v>
          </cell>
          <cell r="AI1151">
            <v>1</v>
          </cell>
          <cell r="AK1151">
            <v>119507</v>
          </cell>
          <cell r="AL1151">
            <v>-8</v>
          </cell>
          <cell r="AM1151">
            <v>44459</v>
          </cell>
          <cell r="AN1151">
            <v>44460</v>
          </cell>
          <cell r="AO1151">
            <v>41951</v>
          </cell>
          <cell r="AP1151">
            <v>16696</v>
          </cell>
          <cell r="AQ1151">
            <v>10210</v>
          </cell>
          <cell r="AR1151">
            <v>5996</v>
          </cell>
          <cell r="AS1151">
            <v>186</v>
          </cell>
        </row>
        <row r="1152">
          <cell r="B1152" t="str">
            <v>1488</v>
          </cell>
          <cell r="C1152" t="str">
            <v>SANTA FE ISD</v>
          </cell>
          <cell r="D1152">
            <v>14048114</v>
          </cell>
          <cell r="E1152">
            <v>15009641</v>
          </cell>
          <cell r="F1152">
            <v>23071998</v>
          </cell>
          <cell r="G1152">
            <v>8477575</v>
          </cell>
          <cell r="I1152">
            <v>63054</v>
          </cell>
          <cell r="J1152">
            <v>4656728</v>
          </cell>
          <cell r="K1152">
            <v>902384</v>
          </cell>
          <cell r="L1152">
            <v>2357290</v>
          </cell>
          <cell r="M1152">
            <v>7979456</v>
          </cell>
          <cell r="O1152">
            <v>521159</v>
          </cell>
          <cell r="P1152">
            <v>1924380</v>
          </cell>
          <cell r="Q1152">
            <v>751670</v>
          </cell>
          <cell r="R1152">
            <v>157</v>
          </cell>
          <cell r="S1152">
            <v>3197366</v>
          </cell>
          <cell r="U1152">
            <v>2660870</v>
          </cell>
          <cell r="V1152">
            <v>719285</v>
          </cell>
          <cell r="W1152">
            <v>3380155</v>
          </cell>
          <cell r="AB1152">
            <v>2.55223381E-4</v>
          </cell>
          <cell r="AC1152">
            <v>2.8874062899999998E-4</v>
          </cell>
          <cell r="AD1152">
            <v>1269264</v>
          </cell>
          <cell r="AF1152">
            <v>1010627</v>
          </cell>
          <cell r="AG1152">
            <v>1010498</v>
          </cell>
          <cell r="AH1152">
            <v>129</v>
          </cell>
          <cell r="AI1152">
            <v>0</v>
          </cell>
          <cell r="AK1152">
            <v>2357290</v>
          </cell>
          <cell r="AL1152">
            <v>-157</v>
          </cell>
          <cell r="AM1152">
            <v>719285</v>
          </cell>
          <cell r="AN1152">
            <v>719297</v>
          </cell>
          <cell r="AO1152">
            <v>684778</v>
          </cell>
          <cell r="AP1152">
            <v>355699</v>
          </cell>
          <cell r="AQ1152">
            <v>306778</v>
          </cell>
          <cell r="AR1152">
            <v>218296</v>
          </cell>
          <cell r="AS1152">
            <v>72285</v>
          </cell>
        </row>
        <row r="1153">
          <cell r="B1153" t="str">
            <v>1425</v>
          </cell>
          <cell r="C1153" t="str">
            <v>SANTA GERTRUDIS ISD</v>
          </cell>
          <cell r="D1153">
            <v>2021903</v>
          </cell>
          <cell r="E1153">
            <v>2001623</v>
          </cell>
          <cell r="F1153">
            <v>3076785</v>
          </cell>
          <cell r="G1153">
            <v>1130534</v>
          </cell>
          <cell r="I1153">
            <v>8409</v>
          </cell>
          <cell r="J1153">
            <v>621002</v>
          </cell>
          <cell r="K1153">
            <v>120338</v>
          </cell>
          <cell r="L1153">
            <v>147394</v>
          </cell>
          <cell r="M1153">
            <v>897143</v>
          </cell>
          <cell r="O1153">
            <v>69500</v>
          </cell>
          <cell r="P1153">
            <v>256627</v>
          </cell>
          <cell r="Q1153">
            <v>100240</v>
          </cell>
          <cell r="R1153">
            <v>18611</v>
          </cell>
          <cell r="S1153">
            <v>444978</v>
          </cell>
          <cell r="U1153">
            <v>354842</v>
          </cell>
          <cell r="V1153">
            <v>38638</v>
          </cell>
          <cell r="W1153">
            <v>393480</v>
          </cell>
          <cell r="AB1153">
            <v>3.6733539000000003E-5</v>
          </cell>
          <cell r="AC1153">
            <v>3.8505245000000002E-5</v>
          </cell>
          <cell r="AD1153">
            <v>67093</v>
          </cell>
          <cell r="AF1153">
            <v>134773</v>
          </cell>
          <cell r="AG1153">
            <v>134756</v>
          </cell>
          <cell r="AH1153">
            <v>17</v>
          </cell>
          <cell r="AI1153">
            <v>0</v>
          </cell>
          <cell r="AK1153">
            <v>147394</v>
          </cell>
          <cell r="AL1153">
            <v>-18611</v>
          </cell>
          <cell r="AM1153">
            <v>38638</v>
          </cell>
          <cell r="AN1153">
            <v>38638</v>
          </cell>
          <cell r="AO1153">
            <v>36474</v>
          </cell>
          <cell r="AP1153">
            <v>15929</v>
          </cell>
          <cell r="AQ1153">
            <v>16829</v>
          </cell>
          <cell r="AR1153">
            <v>17091</v>
          </cell>
          <cell r="AS1153">
            <v>3822</v>
          </cell>
        </row>
        <row r="1154">
          <cell r="B1154" t="str">
            <v>1126</v>
          </cell>
          <cell r="C1154" t="str">
            <v>SANTA MARIA ISD</v>
          </cell>
          <cell r="D1154">
            <v>2557108</v>
          </cell>
          <cell r="E1154">
            <v>2326076</v>
          </cell>
          <cell r="F1154">
            <v>3575516</v>
          </cell>
          <cell r="G1154">
            <v>1313788</v>
          </cell>
          <cell r="I1154">
            <v>9772</v>
          </cell>
          <cell r="J1154">
            <v>721663</v>
          </cell>
          <cell r="K1154">
            <v>139844</v>
          </cell>
          <cell r="L1154">
            <v>300672</v>
          </cell>
          <cell r="M1154">
            <v>1171951</v>
          </cell>
          <cell r="O1154">
            <v>80765</v>
          </cell>
          <cell r="P1154">
            <v>298225</v>
          </cell>
          <cell r="Q1154">
            <v>116488</v>
          </cell>
          <cell r="R1154">
            <v>557426</v>
          </cell>
          <cell r="S1154">
            <v>1052904</v>
          </cell>
          <cell r="U1154">
            <v>412361</v>
          </cell>
          <cell r="V1154">
            <v>3456</v>
          </cell>
          <cell r="W1154">
            <v>415817</v>
          </cell>
          <cell r="AB1154">
            <v>4.6457035999999998E-5</v>
          </cell>
          <cell r="AC1154">
            <v>4.4746744999999999E-5</v>
          </cell>
          <cell r="AD1154">
            <v>-64767</v>
          </cell>
          <cell r="AF1154">
            <v>156619</v>
          </cell>
          <cell r="AG1154">
            <v>156599</v>
          </cell>
          <cell r="AH1154">
            <v>20</v>
          </cell>
          <cell r="AI1154">
            <v>1</v>
          </cell>
          <cell r="AK1154">
            <v>300672</v>
          </cell>
          <cell r="AL1154">
            <v>-557426</v>
          </cell>
          <cell r="AM1154">
            <v>3456</v>
          </cell>
          <cell r="AN1154">
            <v>3456</v>
          </cell>
          <cell r="AO1154">
            <v>-4173</v>
          </cell>
          <cell r="AP1154">
            <v>-87887</v>
          </cell>
          <cell r="AQ1154">
            <v>-114864</v>
          </cell>
          <cell r="AR1154">
            <v>-49602</v>
          </cell>
          <cell r="AS1154">
            <v>-3684</v>
          </cell>
        </row>
        <row r="1155">
          <cell r="B1155" t="str">
            <v>1127</v>
          </cell>
          <cell r="C1155" t="str">
            <v>SANTA ROSA ISD</v>
          </cell>
          <cell r="D1155">
            <v>4417809</v>
          </cell>
          <cell r="E1155">
            <v>4387730</v>
          </cell>
          <cell r="F1155">
            <v>6744578</v>
          </cell>
          <cell r="G1155">
            <v>2478228</v>
          </cell>
          <cell r="I1155">
            <v>18432</v>
          </cell>
          <cell r="J1155">
            <v>1361289</v>
          </cell>
          <cell r="K1155">
            <v>263792</v>
          </cell>
          <cell r="L1155">
            <v>693393</v>
          </cell>
          <cell r="M1155">
            <v>2336906</v>
          </cell>
          <cell r="O1155">
            <v>152349</v>
          </cell>
          <cell r="P1155">
            <v>562549</v>
          </cell>
          <cell r="Q1155">
            <v>219734</v>
          </cell>
          <cell r="R1155">
            <v>604378</v>
          </cell>
          <cell r="S1155">
            <v>1539010</v>
          </cell>
          <cell r="U1155">
            <v>777845</v>
          </cell>
          <cell r="V1155">
            <v>96170</v>
          </cell>
          <cell r="W1155">
            <v>874015</v>
          </cell>
          <cell r="AB1155">
            <v>8.0261888999999995E-5</v>
          </cell>
          <cell r="AC1155">
            <v>8.4406808000000002E-5</v>
          </cell>
          <cell r="AD1155">
            <v>156964</v>
          </cell>
          <cell r="AF1155">
            <v>295434</v>
          </cell>
          <cell r="AG1155">
            <v>295396</v>
          </cell>
          <cell r="AH1155">
            <v>38</v>
          </cell>
          <cell r="AI1155">
            <v>0</v>
          </cell>
          <cell r="AK1155">
            <v>693393</v>
          </cell>
          <cell r="AL1155">
            <v>-604378</v>
          </cell>
          <cell r="AM1155">
            <v>96170</v>
          </cell>
          <cell r="AN1155">
            <v>96176</v>
          </cell>
          <cell r="AO1155">
            <v>88425</v>
          </cell>
          <cell r="AP1155">
            <v>-17789</v>
          </cell>
          <cell r="AQ1155">
            <v>-97595</v>
          </cell>
          <cell r="AR1155">
            <v>10858</v>
          </cell>
          <cell r="AS1155">
            <v>8940</v>
          </cell>
        </row>
        <row r="1156">
          <cell r="B1156" t="str">
            <v>1128</v>
          </cell>
          <cell r="C1156" t="str">
            <v>SANTO ISD</v>
          </cell>
          <cell r="D1156">
            <v>1431570</v>
          </cell>
          <cell r="E1156">
            <v>1356149</v>
          </cell>
          <cell r="F1156">
            <v>2084597</v>
          </cell>
          <cell r="G1156">
            <v>765964</v>
          </cell>
          <cell r="I1156">
            <v>5697</v>
          </cell>
          <cell r="J1156">
            <v>420744</v>
          </cell>
          <cell r="K1156">
            <v>81532</v>
          </cell>
          <cell r="L1156">
            <v>175289</v>
          </cell>
          <cell r="M1156">
            <v>683262</v>
          </cell>
          <cell r="O1156">
            <v>47088</v>
          </cell>
          <cell r="P1156">
            <v>173871</v>
          </cell>
          <cell r="Q1156">
            <v>67915</v>
          </cell>
          <cell r="R1156">
            <v>12</v>
          </cell>
          <cell r="S1156">
            <v>288886</v>
          </cell>
          <cell r="U1156">
            <v>240414</v>
          </cell>
          <cell r="V1156">
            <v>67299</v>
          </cell>
          <cell r="W1156">
            <v>307713</v>
          </cell>
          <cell r="AB1156">
            <v>2.6008483E-5</v>
          </cell>
          <cell r="AC1156">
            <v>2.6088244999999998E-5</v>
          </cell>
          <cell r="AD1156">
            <v>3021</v>
          </cell>
          <cell r="AF1156">
            <v>91312</v>
          </cell>
          <cell r="AG1156">
            <v>91300</v>
          </cell>
          <cell r="AH1156">
            <v>12</v>
          </cell>
          <cell r="AI1156">
            <v>0</v>
          </cell>
          <cell r="AK1156">
            <v>175289</v>
          </cell>
          <cell r="AL1156">
            <v>-12</v>
          </cell>
          <cell r="AM1156">
            <v>67299</v>
          </cell>
          <cell r="AN1156">
            <v>67301</v>
          </cell>
          <cell r="AO1156">
            <v>63055</v>
          </cell>
          <cell r="AP1156">
            <v>21903</v>
          </cell>
          <cell r="AQ1156">
            <v>15282</v>
          </cell>
          <cell r="AR1156">
            <v>7565</v>
          </cell>
          <cell r="AS1156">
            <v>171</v>
          </cell>
        </row>
        <row r="1157">
          <cell r="B1157" t="str">
            <v>1132</v>
          </cell>
          <cell r="C1157" t="str">
            <v>SAVOY ISD</v>
          </cell>
          <cell r="D1157">
            <v>799196</v>
          </cell>
          <cell r="E1157">
            <v>787458</v>
          </cell>
          <cell r="F1157">
            <v>1210437</v>
          </cell>
          <cell r="G1157">
            <v>444763</v>
          </cell>
          <cell r="I1157">
            <v>3308</v>
          </cell>
          <cell r="J1157">
            <v>244308</v>
          </cell>
          <cell r="K1157">
            <v>47342</v>
          </cell>
          <cell r="L1157">
            <v>116524</v>
          </cell>
          <cell r="M1157">
            <v>411482</v>
          </cell>
          <cell r="O1157">
            <v>27342</v>
          </cell>
          <cell r="P1157">
            <v>100960</v>
          </cell>
          <cell r="Q1157">
            <v>39435</v>
          </cell>
          <cell r="R1157">
            <v>8982</v>
          </cell>
          <cell r="S1157">
            <v>176719</v>
          </cell>
          <cell r="U1157">
            <v>139598</v>
          </cell>
          <cell r="V1157">
            <v>42266</v>
          </cell>
          <cell r="W1157">
            <v>181864</v>
          </cell>
          <cell r="AB1157">
            <v>1.4519642000000001E-5</v>
          </cell>
          <cell r="AC1157">
            <v>1.5148336E-5</v>
          </cell>
          <cell r="AD1157">
            <v>23808</v>
          </cell>
          <cell r="AF1157">
            <v>53021</v>
          </cell>
          <cell r="AG1157">
            <v>53014</v>
          </cell>
          <cell r="AH1157">
            <v>7</v>
          </cell>
          <cell r="AI1157">
            <v>2</v>
          </cell>
          <cell r="AK1157">
            <v>116524</v>
          </cell>
          <cell r="AL1157">
            <v>-8982</v>
          </cell>
          <cell r="AM1157">
            <v>42266</v>
          </cell>
          <cell r="AN1157">
            <v>42265</v>
          </cell>
          <cell r="AO1157">
            <v>39359</v>
          </cell>
          <cell r="AP1157">
            <v>10849</v>
          </cell>
          <cell r="AQ1157">
            <v>6797</v>
          </cell>
          <cell r="AR1157">
            <v>6913</v>
          </cell>
          <cell r="AS1157">
            <v>1359</v>
          </cell>
        </row>
        <row r="1158">
          <cell r="B1158" t="str">
            <v>1713</v>
          </cell>
          <cell r="C1158" t="str">
            <v>SCHERTZ-CIBOLO-UNIVERSAL CITY ISD</v>
          </cell>
          <cell r="D1158">
            <v>44852065</v>
          </cell>
          <cell r="E1158">
            <v>40760838</v>
          </cell>
          <cell r="F1158">
            <v>62655329</v>
          </cell>
          <cell r="G1158">
            <v>23022074</v>
          </cell>
          <cell r="I1158">
            <v>171232</v>
          </cell>
          <cell r="J1158">
            <v>12646014</v>
          </cell>
          <cell r="K1158">
            <v>2450554</v>
          </cell>
          <cell r="L1158">
            <v>3236821</v>
          </cell>
          <cell r="M1158">
            <v>18504621</v>
          </cell>
          <cell r="O1158">
            <v>1415281</v>
          </cell>
          <cell r="P1158">
            <v>5225931</v>
          </cell>
          <cell r="Q1158">
            <v>2041268</v>
          </cell>
          <cell r="R1158">
            <v>988796</v>
          </cell>
          <cell r="S1158">
            <v>9671276</v>
          </cell>
          <cell r="U1158">
            <v>7225974</v>
          </cell>
          <cell r="V1158">
            <v>1202600</v>
          </cell>
          <cell r="W1158">
            <v>8428574</v>
          </cell>
          <cell r="AB1158">
            <v>8.1486350700000001E-4</v>
          </cell>
          <cell r="AC1158">
            <v>7.8411671300000004E-4</v>
          </cell>
          <cell r="AD1158">
            <v>-1164350</v>
          </cell>
          <cell r="AF1158">
            <v>2744503</v>
          </cell>
          <cell r="AG1158">
            <v>2744153</v>
          </cell>
          <cell r="AH1158">
            <v>350</v>
          </cell>
          <cell r="AI1158">
            <v>0</v>
          </cell>
          <cell r="AK1158">
            <v>3236821</v>
          </cell>
          <cell r="AL1158">
            <v>-988796</v>
          </cell>
          <cell r="AM1158">
            <v>1202600</v>
          </cell>
          <cell r="AN1158">
            <v>1202634</v>
          </cell>
          <cell r="AO1158">
            <v>1109269</v>
          </cell>
          <cell r="AP1158">
            <v>193855</v>
          </cell>
          <cell r="AQ1158">
            <v>-7489</v>
          </cell>
          <cell r="AR1158">
            <v>-183962</v>
          </cell>
          <cell r="AS1158">
            <v>-66282</v>
          </cell>
        </row>
        <row r="1159">
          <cell r="B1159" t="str">
            <v>0584</v>
          </cell>
          <cell r="C1159" t="str">
            <v>SCHLEICHER CTY ISD</v>
          </cell>
          <cell r="D1159">
            <v>1611235</v>
          </cell>
          <cell r="E1159">
            <v>1470151</v>
          </cell>
          <cell r="F1159">
            <v>2259836</v>
          </cell>
          <cell r="G1159">
            <v>830354</v>
          </cell>
          <cell r="I1159">
            <v>6176</v>
          </cell>
          <cell r="J1159">
            <v>456113</v>
          </cell>
          <cell r="K1159">
            <v>88386</v>
          </cell>
          <cell r="L1159">
            <v>121567</v>
          </cell>
          <cell r="M1159">
            <v>672242</v>
          </cell>
          <cell r="O1159">
            <v>51046</v>
          </cell>
          <cell r="P1159">
            <v>188487</v>
          </cell>
          <cell r="Q1159">
            <v>73624</v>
          </cell>
          <cell r="R1159">
            <v>116787</v>
          </cell>
          <cell r="S1159">
            <v>429944</v>
          </cell>
          <cell r="U1159">
            <v>260625</v>
          </cell>
          <cell r="V1159">
            <v>35927</v>
          </cell>
          <cell r="W1159">
            <v>296552</v>
          </cell>
          <cell r="AB1159">
            <v>2.9272604999999999E-5</v>
          </cell>
          <cell r="AC1159">
            <v>2.8281311999999999E-5</v>
          </cell>
          <cell r="AD1159">
            <v>-37539</v>
          </cell>
          <cell r="AF1159">
            <v>98988</v>
          </cell>
          <cell r="AG1159">
            <v>98975</v>
          </cell>
          <cell r="AH1159">
            <v>13</v>
          </cell>
          <cell r="AI1159">
            <v>-1</v>
          </cell>
          <cell r="AK1159">
            <v>121567</v>
          </cell>
          <cell r="AL1159">
            <v>-116787</v>
          </cell>
          <cell r="AM1159">
            <v>35927</v>
          </cell>
          <cell r="AN1159">
            <v>35930</v>
          </cell>
          <cell r="AO1159">
            <v>30406</v>
          </cell>
          <cell r="AP1159">
            <v>-22174</v>
          </cell>
          <cell r="AQ1159">
            <v>-23720</v>
          </cell>
          <cell r="AR1159">
            <v>-13523</v>
          </cell>
          <cell r="AS1159">
            <v>-2139</v>
          </cell>
        </row>
        <row r="1160">
          <cell r="B1160" t="str">
            <v>1133</v>
          </cell>
          <cell r="C1160" t="str">
            <v>SCHULENBURG ISD</v>
          </cell>
          <cell r="D1160">
            <v>2250586</v>
          </cell>
          <cell r="E1160">
            <v>2235465</v>
          </cell>
          <cell r="F1160">
            <v>3436234</v>
          </cell>
          <cell r="G1160">
            <v>1262610</v>
          </cell>
          <cell r="I1160">
            <v>9391</v>
          </cell>
          <cell r="J1160">
            <v>693551</v>
          </cell>
          <cell r="K1160">
            <v>134397</v>
          </cell>
          <cell r="L1160">
            <v>300031</v>
          </cell>
          <cell r="M1160">
            <v>1137370</v>
          </cell>
          <cell r="O1160">
            <v>77619</v>
          </cell>
          <cell r="P1160">
            <v>286608</v>
          </cell>
          <cell r="Q1160">
            <v>111950</v>
          </cell>
          <cell r="R1160">
            <v>118695</v>
          </cell>
          <cell r="S1160">
            <v>594872</v>
          </cell>
          <cell r="U1160">
            <v>396297</v>
          </cell>
          <cell r="V1160">
            <v>88738</v>
          </cell>
          <cell r="W1160">
            <v>485035</v>
          </cell>
          <cell r="AB1160">
            <v>4.0888199999999999E-5</v>
          </cell>
          <cell r="AC1160">
            <v>4.3003661999999999E-5</v>
          </cell>
          <cell r="AD1160">
            <v>80110</v>
          </cell>
          <cell r="AF1160">
            <v>150518</v>
          </cell>
          <cell r="AG1160">
            <v>150499</v>
          </cell>
          <cell r="AH1160">
            <v>19</v>
          </cell>
          <cell r="AI1160">
            <v>0</v>
          </cell>
          <cell r="AK1160">
            <v>300031</v>
          </cell>
          <cell r="AL1160">
            <v>-118695</v>
          </cell>
          <cell r="AM1160">
            <v>88738</v>
          </cell>
          <cell r="AN1160">
            <v>88740</v>
          </cell>
          <cell r="AO1160">
            <v>82561</v>
          </cell>
          <cell r="AP1160">
            <v>15770</v>
          </cell>
          <cell r="AQ1160">
            <v>-12251</v>
          </cell>
          <cell r="AR1160">
            <v>1951</v>
          </cell>
          <cell r="AS1160">
            <v>4565</v>
          </cell>
        </row>
        <row r="1161">
          <cell r="B1161" t="str">
            <v>1650</v>
          </cell>
          <cell r="C1161" t="str">
            <v>SCURRY ROSSER ISD</v>
          </cell>
          <cell r="D1161">
            <v>3386662</v>
          </cell>
          <cell r="E1161">
            <v>3315177</v>
          </cell>
          <cell r="F1161">
            <v>5095908</v>
          </cell>
          <cell r="G1161">
            <v>1872440</v>
          </cell>
          <cell r="I1161">
            <v>13927</v>
          </cell>
          <cell r="J1161">
            <v>1028531</v>
          </cell>
          <cell r="K1161">
            <v>199309</v>
          </cell>
          <cell r="L1161">
            <v>589181</v>
          </cell>
          <cell r="M1161">
            <v>1830948</v>
          </cell>
          <cell r="O1161">
            <v>115108</v>
          </cell>
          <cell r="P1161">
            <v>425037</v>
          </cell>
          <cell r="Q1161">
            <v>166021</v>
          </cell>
          <cell r="R1161">
            <v>30</v>
          </cell>
          <cell r="S1161">
            <v>706196</v>
          </cell>
          <cell r="U1161">
            <v>587706</v>
          </cell>
          <cell r="V1161">
            <v>172819</v>
          </cell>
          <cell r="W1161">
            <v>760525</v>
          </cell>
          <cell r="AB1161">
            <v>6.1528217999999994E-5</v>
          </cell>
          <cell r="AC1161">
            <v>6.3774089999999996E-5</v>
          </cell>
          <cell r="AD1161">
            <v>85049</v>
          </cell>
          <cell r="AF1161">
            <v>223217</v>
          </cell>
          <cell r="AG1161">
            <v>223189</v>
          </cell>
          <cell r="AH1161">
            <v>28</v>
          </cell>
          <cell r="AI1161">
            <v>0</v>
          </cell>
          <cell r="AK1161">
            <v>589181</v>
          </cell>
          <cell r="AL1161">
            <v>-30</v>
          </cell>
          <cell r="AM1161">
            <v>172819</v>
          </cell>
          <cell r="AN1161">
            <v>172823</v>
          </cell>
          <cell r="AO1161">
            <v>166217</v>
          </cell>
          <cell r="AP1161">
            <v>100447</v>
          </cell>
          <cell r="AQ1161">
            <v>85739</v>
          </cell>
          <cell r="AR1161">
            <v>59080</v>
          </cell>
          <cell r="AS1161">
            <v>4845</v>
          </cell>
        </row>
        <row r="1162">
          <cell r="B1162" t="str">
            <v>0401</v>
          </cell>
          <cell r="C1162" t="str">
            <v>SEAGRAVES ISD</v>
          </cell>
          <cell r="D1162">
            <v>2251125</v>
          </cell>
          <cell r="E1162">
            <v>2107309</v>
          </cell>
          <cell r="F1162">
            <v>3239239</v>
          </cell>
          <cell r="G1162">
            <v>1190226</v>
          </cell>
          <cell r="I1162">
            <v>8853</v>
          </cell>
          <cell r="J1162">
            <v>653791</v>
          </cell>
          <cell r="K1162">
            <v>126692</v>
          </cell>
          <cell r="L1162">
            <v>134229</v>
          </cell>
          <cell r="M1162">
            <v>923565</v>
          </cell>
          <cell r="O1162">
            <v>73169</v>
          </cell>
          <cell r="P1162">
            <v>270177</v>
          </cell>
          <cell r="Q1162">
            <v>105532</v>
          </cell>
          <cell r="R1162">
            <v>82732</v>
          </cell>
          <cell r="S1162">
            <v>531610</v>
          </cell>
          <cell r="U1162">
            <v>373578</v>
          </cell>
          <cell r="V1162">
            <v>50022</v>
          </cell>
          <cell r="W1162">
            <v>423600</v>
          </cell>
          <cell r="AB1162">
            <v>4.0897996000000003E-5</v>
          </cell>
          <cell r="AC1162">
            <v>4.0538318E-5</v>
          </cell>
          <cell r="AD1162">
            <v>-13621</v>
          </cell>
          <cell r="AF1162">
            <v>141889</v>
          </cell>
          <cell r="AG1162">
            <v>141871</v>
          </cell>
          <cell r="AH1162">
            <v>18</v>
          </cell>
          <cell r="AI1162">
            <v>-1</v>
          </cell>
          <cell r="AK1162">
            <v>134229</v>
          </cell>
          <cell r="AL1162">
            <v>-82732</v>
          </cell>
          <cell r="AM1162">
            <v>50022</v>
          </cell>
          <cell r="AN1162">
            <v>50025</v>
          </cell>
          <cell r="AO1162">
            <v>43782</v>
          </cell>
          <cell r="AP1162">
            <v>-14491</v>
          </cell>
          <cell r="AQ1162">
            <v>-15003</v>
          </cell>
          <cell r="AR1162">
            <v>-12040</v>
          </cell>
          <cell r="AS1162">
            <v>-776</v>
          </cell>
        </row>
        <row r="1163">
          <cell r="B1163" t="str">
            <v>1136</v>
          </cell>
          <cell r="C1163" t="str">
            <v>SEALY ISD</v>
          </cell>
          <cell r="D1163">
            <v>8181154</v>
          </cell>
          <cell r="E1163">
            <v>8052384</v>
          </cell>
          <cell r="F1163">
            <v>12377684</v>
          </cell>
          <cell r="G1163">
            <v>4548056</v>
          </cell>
          <cell r="I1163">
            <v>33827</v>
          </cell>
          <cell r="J1163">
            <v>2498245</v>
          </cell>
          <cell r="K1163">
            <v>484112</v>
          </cell>
          <cell r="L1163">
            <v>894158</v>
          </cell>
          <cell r="M1163">
            <v>3910342</v>
          </cell>
          <cell r="O1163">
            <v>279592</v>
          </cell>
          <cell r="P1163">
            <v>1032393</v>
          </cell>
          <cell r="Q1163">
            <v>403257</v>
          </cell>
          <cell r="R1163">
            <v>47816</v>
          </cell>
          <cell r="S1163">
            <v>1763058</v>
          </cell>
          <cell r="U1163">
            <v>1427506</v>
          </cell>
          <cell r="V1163">
            <v>330165</v>
          </cell>
          <cell r="W1163">
            <v>1757671</v>
          </cell>
          <cell r="AB1163">
            <v>1.48633601E-4</v>
          </cell>
          <cell r="AC1163">
            <v>1.5490380900000001E-4</v>
          </cell>
          <cell r="AD1163">
            <v>237446</v>
          </cell>
          <cell r="AF1163">
            <v>542182</v>
          </cell>
          <cell r="AG1163">
            <v>542113</v>
          </cell>
          <cell r="AH1163">
            <v>69</v>
          </cell>
          <cell r="AI1163">
            <v>2</v>
          </cell>
          <cell r="AK1163">
            <v>894158</v>
          </cell>
          <cell r="AL1163">
            <v>-47816</v>
          </cell>
          <cell r="AM1163">
            <v>330165</v>
          </cell>
          <cell r="AN1163">
            <v>330172</v>
          </cell>
          <cell r="AO1163">
            <v>308954</v>
          </cell>
          <cell r="AP1163">
            <v>102074</v>
          </cell>
          <cell r="AQ1163">
            <v>61000</v>
          </cell>
          <cell r="AR1163">
            <v>30617</v>
          </cell>
          <cell r="AS1163">
            <v>13525</v>
          </cell>
        </row>
        <row r="1164">
          <cell r="B1164" t="str">
            <v>1137</v>
          </cell>
          <cell r="C1164" t="str">
            <v>SEGUIN ISD</v>
          </cell>
          <cell r="D1164">
            <v>24584065</v>
          </cell>
          <cell r="E1164">
            <v>23251237</v>
          </cell>
          <cell r="F1164">
            <v>35740529</v>
          </cell>
          <cell r="G1164">
            <v>13132500</v>
          </cell>
          <cell r="I1164">
            <v>97676</v>
          </cell>
          <cell r="J1164">
            <v>7213676</v>
          </cell>
          <cell r="K1164">
            <v>1397871</v>
          </cell>
          <cell r="L1164">
            <v>1726442</v>
          </cell>
          <cell r="M1164">
            <v>10435665</v>
          </cell>
          <cell r="O1164">
            <v>807320</v>
          </cell>
          <cell r="P1164">
            <v>2981032</v>
          </cell>
          <cell r="Q1164">
            <v>1164402</v>
          </cell>
          <cell r="R1164">
            <v>213388</v>
          </cell>
          <cell r="S1164">
            <v>5166142</v>
          </cell>
          <cell r="U1164">
            <v>4121918</v>
          </cell>
          <cell r="V1164">
            <v>772019</v>
          </cell>
          <cell r="W1164">
            <v>4893937</v>
          </cell>
          <cell r="AB1164">
            <v>4.4663846699999999E-4</v>
          </cell>
          <cell r="AC1164">
            <v>4.47284312E-4</v>
          </cell>
          <cell r="AD1164">
            <v>24457</v>
          </cell>
          <cell r="AF1164">
            <v>1565549</v>
          </cell>
          <cell r="AG1164">
            <v>1565349</v>
          </cell>
          <cell r="AH1164">
            <v>200</v>
          </cell>
          <cell r="AI1164">
            <v>1</v>
          </cell>
          <cell r="AK1164">
            <v>1726442</v>
          </cell>
          <cell r="AL1164">
            <v>-213388</v>
          </cell>
          <cell r="AM1164">
            <v>772019</v>
          </cell>
          <cell r="AN1164">
            <v>772037</v>
          </cell>
          <cell r="AO1164">
            <v>703611</v>
          </cell>
          <cell r="AP1164">
            <v>55145</v>
          </cell>
          <cell r="AQ1164">
            <v>6977</v>
          </cell>
          <cell r="AR1164">
            <v>-26118</v>
          </cell>
          <cell r="AS1164">
            <v>1402</v>
          </cell>
        </row>
        <row r="1165">
          <cell r="B1165" t="str">
            <v>1687</v>
          </cell>
          <cell r="C1165" t="str">
            <v>SEMINOLE PUBLIC SCHOOLS</v>
          </cell>
          <cell r="D1165">
            <v>11483245</v>
          </cell>
          <cell r="E1165">
            <v>11193141</v>
          </cell>
          <cell r="F1165">
            <v>17205484</v>
          </cell>
          <cell r="G1165">
            <v>6321983</v>
          </cell>
          <cell r="I1165">
            <v>47021</v>
          </cell>
          <cell r="J1165">
            <v>3472662</v>
          </cell>
          <cell r="K1165">
            <v>672935</v>
          </cell>
          <cell r="L1165">
            <v>1195710</v>
          </cell>
          <cell r="M1165">
            <v>5388328</v>
          </cell>
          <cell r="O1165">
            <v>388644</v>
          </cell>
          <cell r="P1165">
            <v>1435068</v>
          </cell>
          <cell r="Q1165">
            <v>560543</v>
          </cell>
          <cell r="R1165">
            <v>533497</v>
          </cell>
          <cell r="S1165">
            <v>2917752</v>
          </cell>
          <cell r="U1165">
            <v>1984291</v>
          </cell>
          <cell r="V1165">
            <v>234395</v>
          </cell>
          <cell r="W1165">
            <v>2218686</v>
          </cell>
          <cell r="AB1165">
            <v>2.08625343E-4</v>
          </cell>
          <cell r="AC1165">
            <v>2.1532258499999999E-4</v>
          </cell>
          <cell r="AD1165">
            <v>253618</v>
          </cell>
          <cell r="AF1165">
            <v>753655</v>
          </cell>
          <cell r="AG1165">
            <v>753559</v>
          </cell>
          <cell r="AH1165">
            <v>96</v>
          </cell>
          <cell r="AI1165">
            <v>1</v>
          </cell>
          <cell r="AK1165">
            <v>1195710</v>
          </cell>
          <cell r="AL1165">
            <v>-533497</v>
          </cell>
          <cell r="AM1165">
            <v>234395</v>
          </cell>
          <cell r="AN1165">
            <v>234405</v>
          </cell>
          <cell r="AO1165">
            <v>210738</v>
          </cell>
          <cell r="AP1165">
            <v>5726</v>
          </cell>
          <cell r="AQ1165">
            <v>84594</v>
          </cell>
          <cell r="AR1165">
            <v>112303</v>
          </cell>
          <cell r="AS1165">
            <v>14447</v>
          </cell>
        </row>
        <row r="1166">
          <cell r="B1166" t="str">
            <v>1138</v>
          </cell>
          <cell r="C1166" t="str">
            <v>SEYMOUR ISD</v>
          </cell>
          <cell r="D1166">
            <v>1682408</v>
          </cell>
          <cell r="E1166">
            <v>1483726</v>
          </cell>
          <cell r="F1166">
            <v>2280702</v>
          </cell>
          <cell r="G1166">
            <v>838021</v>
          </cell>
          <cell r="I1166">
            <v>6233</v>
          </cell>
          <cell r="J1166">
            <v>460325</v>
          </cell>
          <cell r="K1166">
            <v>89202</v>
          </cell>
          <cell r="L1166">
            <v>161417</v>
          </cell>
          <cell r="M1166">
            <v>717177</v>
          </cell>
          <cell r="O1166">
            <v>51517</v>
          </cell>
          <cell r="P1166">
            <v>190228</v>
          </cell>
          <cell r="Q1166">
            <v>74304</v>
          </cell>
          <cell r="R1166">
            <v>64580</v>
          </cell>
          <cell r="S1166">
            <v>380629</v>
          </cell>
          <cell r="U1166">
            <v>263031</v>
          </cell>
          <cell r="V1166">
            <v>61051</v>
          </cell>
          <cell r="W1166">
            <v>324082</v>
          </cell>
          <cell r="AB1166">
            <v>3.0565667000000001E-5</v>
          </cell>
          <cell r="AC1166">
            <v>2.8542445999999999E-5</v>
          </cell>
          <cell r="AD1166">
            <v>-76617</v>
          </cell>
          <cell r="AF1166">
            <v>99902</v>
          </cell>
          <cell r="AG1166">
            <v>99889</v>
          </cell>
          <cell r="AH1166">
            <v>13</v>
          </cell>
          <cell r="AI1166">
            <v>0</v>
          </cell>
          <cell r="AK1166">
            <v>161417</v>
          </cell>
          <cell r="AL1166">
            <v>-64580</v>
          </cell>
          <cell r="AM1166">
            <v>61051</v>
          </cell>
          <cell r="AN1166">
            <v>61052</v>
          </cell>
          <cell r="AO1166">
            <v>54956</v>
          </cell>
          <cell r="AP1166">
            <v>-2224</v>
          </cell>
          <cell r="AQ1166">
            <v>-4135</v>
          </cell>
          <cell r="AR1166">
            <v>-8448</v>
          </cell>
          <cell r="AS1166">
            <v>-4364</v>
          </cell>
        </row>
        <row r="1167">
          <cell r="B1167" t="str">
            <v>1658</v>
          </cell>
          <cell r="C1167" t="str">
            <v>SHALLOWATER ISD</v>
          </cell>
          <cell r="D1167">
            <v>4899275</v>
          </cell>
          <cell r="E1167">
            <v>4967827</v>
          </cell>
          <cell r="F1167">
            <v>7636271</v>
          </cell>
          <cell r="G1167">
            <v>2805871</v>
          </cell>
          <cell r="I1167">
            <v>20869</v>
          </cell>
          <cell r="J1167">
            <v>1541264</v>
          </cell>
          <cell r="K1167">
            <v>298667</v>
          </cell>
          <cell r="L1167">
            <v>600348</v>
          </cell>
          <cell r="M1167">
            <v>2461148</v>
          </cell>
          <cell r="O1167">
            <v>172491</v>
          </cell>
          <cell r="P1167">
            <v>636923</v>
          </cell>
          <cell r="Q1167">
            <v>248785</v>
          </cell>
          <cell r="R1167">
            <v>67282</v>
          </cell>
          <cell r="S1167">
            <v>1125481</v>
          </cell>
          <cell r="U1167">
            <v>880683</v>
          </cell>
          <cell r="V1167">
            <v>185604</v>
          </cell>
          <cell r="W1167">
            <v>1066287</v>
          </cell>
          <cell r="AB1167">
            <v>8.9009058999999996E-5</v>
          </cell>
          <cell r="AC1167">
            <v>9.5566138000000004E-5</v>
          </cell>
          <cell r="AD1167">
            <v>248310</v>
          </cell>
          <cell r="AF1167">
            <v>334493</v>
          </cell>
          <cell r="AG1167">
            <v>334450</v>
          </cell>
          <cell r="AH1167">
            <v>43</v>
          </cell>
          <cell r="AI1167">
            <v>0</v>
          </cell>
          <cell r="AK1167">
            <v>600348</v>
          </cell>
          <cell r="AL1167">
            <v>-67282</v>
          </cell>
          <cell r="AM1167">
            <v>185604</v>
          </cell>
          <cell r="AN1167">
            <v>185605</v>
          </cell>
          <cell r="AO1167">
            <v>171882</v>
          </cell>
          <cell r="AP1167">
            <v>49194</v>
          </cell>
          <cell r="AQ1167">
            <v>64148</v>
          </cell>
          <cell r="AR1167">
            <v>48094</v>
          </cell>
          <cell r="AS1167">
            <v>14143</v>
          </cell>
        </row>
        <row r="1168">
          <cell r="B1168" t="str">
            <v>1139</v>
          </cell>
          <cell r="C1168" t="str">
            <v>SHAMROCK ISD</v>
          </cell>
          <cell r="D1168">
            <v>1946972</v>
          </cell>
          <cell r="E1168">
            <v>2017633</v>
          </cell>
          <cell r="F1168">
            <v>3101395</v>
          </cell>
          <cell r="G1168">
            <v>1139577</v>
          </cell>
          <cell r="I1168">
            <v>8476</v>
          </cell>
          <cell r="J1168">
            <v>625969</v>
          </cell>
          <cell r="K1168">
            <v>121301</v>
          </cell>
          <cell r="L1168">
            <v>265345</v>
          </cell>
          <cell r="M1168">
            <v>1021091</v>
          </cell>
          <cell r="O1168">
            <v>70055</v>
          </cell>
          <cell r="P1168">
            <v>258680</v>
          </cell>
          <cell r="Q1168">
            <v>101041</v>
          </cell>
          <cell r="R1168">
            <v>113325</v>
          </cell>
          <cell r="S1168">
            <v>543101</v>
          </cell>
          <cell r="U1168">
            <v>357681</v>
          </cell>
          <cell r="V1168">
            <v>72643</v>
          </cell>
          <cell r="W1168">
            <v>430324</v>
          </cell>
          <cell r="AB1168">
            <v>3.5372201999999999E-5</v>
          </cell>
          <cell r="AC1168">
            <v>3.8813234999999999E-5</v>
          </cell>
          <cell r="AD1168">
            <v>130308</v>
          </cell>
          <cell r="AF1168">
            <v>135851</v>
          </cell>
          <cell r="AG1168">
            <v>135834</v>
          </cell>
          <cell r="AH1168">
            <v>17</v>
          </cell>
          <cell r="AI1168">
            <v>-1</v>
          </cell>
          <cell r="AK1168">
            <v>265345</v>
          </cell>
          <cell r="AL1168">
            <v>-113325</v>
          </cell>
          <cell r="AM1168">
            <v>72643</v>
          </cell>
          <cell r="AN1168">
            <v>72644</v>
          </cell>
          <cell r="AO1168">
            <v>66162</v>
          </cell>
          <cell r="AP1168">
            <v>3365</v>
          </cell>
          <cell r="AQ1168">
            <v>-3682</v>
          </cell>
          <cell r="AR1168">
            <v>6111</v>
          </cell>
          <cell r="AS1168">
            <v>7420</v>
          </cell>
        </row>
        <row r="1169">
          <cell r="B1169" t="str">
            <v>1140</v>
          </cell>
          <cell r="C1169" t="str">
            <v>SHARYLAND ISD</v>
          </cell>
          <cell r="D1169">
            <v>30662045</v>
          </cell>
          <cell r="E1169">
            <v>27888239</v>
          </cell>
          <cell r="F1169">
            <v>42868275</v>
          </cell>
          <cell r="G1169">
            <v>15751519</v>
          </cell>
          <cell r="I1169">
            <v>117156</v>
          </cell>
          <cell r="J1169">
            <v>8652301</v>
          </cell>
          <cell r="K1169">
            <v>1676649</v>
          </cell>
          <cell r="L1169">
            <v>2738999</v>
          </cell>
          <cell r="M1169">
            <v>13185105</v>
          </cell>
          <cell r="O1169">
            <v>968324</v>
          </cell>
          <cell r="P1169">
            <v>3575540</v>
          </cell>
          <cell r="Q1169">
            <v>1396619</v>
          </cell>
          <cell r="R1169">
            <v>656826</v>
          </cell>
          <cell r="S1169">
            <v>6597309</v>
          </cell>
          <cell r="U1169">
            <v>4943954</v>
          </cell>
          <cell r="V1169">
            <v>1116863</v>
          </cell>
          <cell r="W1169">
            <v>6060817</v>
          </cell>
          <cell r="AB1169">
            <v>5.5706201600000003E-4</v>
          </cell>
          <cell r="AC1169">
            <v>5.3648638299999996E-4</v>
          </cell>
          <cell r="AD1169">
            <v>-779178</v>
          </cell>
          <cell r="AF1169">
            <v>1877767</v>
          </cell>
          <cell r="AG1169">
            <v>1877528</v>
          </cell>
          <cell r="AH1169">
            <v>239</v>
          </cell>
          <cell r="AI1169">
            <v>-1</v>
          </cell>
          <cell r="AK1169">
            <v>2738999</v>
          </cell>
          <cell r="AL1169">
            <v>-656826</v>
          </cell>
          <cell r="AM1169">
            <v>1116863</v>
          </cell>
          <cell r="AN1169">
            <v>1116880</v>
          </cell>
          <cell r="AO1169">
            <v>1015912</v>
          </cell>
          <cell r="AP1169">
            <v>57663</v>
          </cell>
          <cell r="AQ1169">
            <v>-4932</v>
          </cell>
          <cell r="AR1169">
            <v>-58996</v>
          </cell>
          <cell r="AS1169">
            <v>-44354</v>
          </cell>
        </row>
        <row r="1170">
          <cell r="B1170" t="str">
            <v>1142</v>
          </cell>
          <cell r="C1170" t="str">
            <v>SHELBYVILLE ISD</v>
          </cell>
          <cell r="D1170">
            <v>2360385</v>
          </cell>
          <cell r="E1170">
            <v>2279085</v>
          </cell>
          <cell r="F1170">
            <v>3503284</v>
          </cell>
          <cell r="G1170">
            <v>1287247</v>
          </cell>
          <cell r="I1170">
            <v>9574</v>
          </cell>
          <cell r="J1170">
            <v>707084</v>
          </cell>
          <cell r="K1170">
            <v>137019</v>
          </cell>
          <cell r="L1170">
            <v>172743</v>
          </cell>
          <cell r="M1170">
            <v>1026420</v>
          </cell>
          <cell r="O1170">
            <v>79133</v>
          </cell>
          <cell r="P1170">
            <v>292201</v>
          </cell>
          <cell r="Q1170">
            <v>114135</v>
          </cell>
          <cell r="R1170">
            <v>60364</v>
          </cell>
          <cell r="S1170">
            <v>545833</v>
          </cell>
          <cell r="U1170">
            <v>404030</v>
          </cell>
          <cell r="V1170">
            <v>63043</v>
          </cell>
          <cell r="W1170">
            <v>467073</v>
          </cell>
          <cell r="AB1170">
            <v>4.2883007000000002E-5</v>
          </cell>
          <cell r="AC1170">
            <v>4.3842776000000001E-5</v>
          </cell>
          <cell r="AD1170">
            <v>36345</v>
          </cell>
          <cell r="AF1170">
            <v>153455</v>
          </cell>
          <cell r="AG1170">
            <v>153435</v>
          </cell>
          <cell r="AH1170">
            <v>20</v>
          </cell>
          <cell r="AI1170">
            <v>1</v>
          </cell>
          <cell r="AK1170">
            <v>172743</v>
          </cell>
          <cell r="AL1170">
            <v>-60364</v>
          </cell>
          <cell r="AM1170">
            <v>63043</v>
          </cell>
          <cell r="AN1170">
            <v>63046</v>
          </cell>
          <cell r="AO1170">
            <v>56491</v>
          </cell>
          <cell r="AP1170">
            <v>-5847</v>
          </cell>
          <cell r="AQ1170">
            <v>-6605</v>
          </cell>
          <cell r="AR1170">
            <v>3224</v>
          </cell>
          <cell r="AS1170">
            <v>2070</v>
          </cell>
        </row>
        <row r="1171">
          <cell r="B1171" t="str">
            <v>1492</v>
          </cell>
          <cell r="C1171" t="str">
            <v>SHELDON ISD</v>
          </cell>
          <cell r="D1171">
            <v>26688171</v>
          </cell>
          <cell r="E1171">
            <v>29746825</v>
          </cell>
          <cell r="F1171">
            <v>45725191</v>
          </cell>
          <cell r="G1171">
            <v>16801264</v>
          </cell>
          <cell r="I1171">
            <v>124963</v>
          </cell>
          <cell r="J1171">
            <v>9228926</v>
          </cell>
          <cell r="K1171">
            <v>1788388</v>
          </cell>
          <cell r="L1171">
            <v>4438589</v>
          </cell>
          <cell r="M1171">
            <v>15580866</v>
          </cell>
          <cell r="O1171">
            <v>1032857</v>
          </cell>
          <cell r="P1171">
            <v>3813829</v>
          </cell>
          <cell r="Q1171">
            <v>1489696</v>
          </cell>
          <cell r="R1171">
            <v>2066219</v>
          </cell>
          <cell r="S1171">
            <v>8402601</v>
          </cell>
          <cell r="U1171">
            <v>5273439</v>
          </cell>
          <cell r="V1171">
            <v>879915</v>
          </cell>
          <cell r="W1171">
            <v>6153354</v>
          </cell>
          <cell r="AB1171">
            <v>4.8486543999999999E-4</v>
          </cell>
          <cell r="AC1171">
            <v>5.7224000899999997E-4</v>
          </cell>
          <cell r="AD1171">
            <v>3308786</v>
          </cell>
          <cell r="AF1171">
            <v>2002909</v>
          </cell>
          <cell r="AG1171">
            <v>2002654</v>
          </cell>
          <cell r="AH1171">
            <v>255</v>
          </cell>
          <cell r="AI1171">
            <v>1</v>
          </cell>
          <cell r="AK1171">
            <v>4438589</v>
          </cell>
          <cell r="AL1171">
            <v>-2066219</v>
          </cell>
          <cell r="AM1171">
            <v>879915</v>
          </cell>
          <cell r="AN1171">
            <v>879942</v>
          </cell>
          <cell r="AO1171">
            <v>803616</v>
          </cell>
          <cell r="AP1171">
            <v>77884</v>
          </cell>
          <cell r="AQ1171">
            <v>87542</v>
          </cell>
          <cell r="AR1171">
            <v>334956</v>
          </cell>
          <cell r="AS1171">
            <v>188430</v>
          </cell>
        </row>
        <row r="1172">
          <cell r="B1172" t="str">
            <v>1143</v>
          </cell>
          <cell r="C1172" t="str">
            <v>SHEPHERD ISD</v>
          </cell>
          <cell r="D1172">
            <v>6089810</v>
          </cell>
          <cell r="E1172">
            <v>6993361</v>
          </cell>
          <cell r="F1172">
            <v>10749812</v>
          </cell>
          <cell r="G1172">
            <v>3949911</v>
          </cell>
          <cell r="I1172">
            <v>29378</v>
          </cell>
          <cell r="J1172">
            <v>2169684</v>
          </cell>
          <cell r="K1172">
            <v>420443</v>
          </cell>
          <cell r="L1172">
            <v>1502772</v>
          </cell>
          <cell r="M1172">
            <v>4122277</v>
          </cell>
          <cell r="O1172">
            <v>242821</v>
          </cell>
          <cell r="P1172">
            <v>896616</v>
          </cell>
          <cell r="Q1172">
            <v>350222</v>
          </cell>
          <cell r="R1172">
            <v>115231</v>
          </cell>
          <cell r="S1172">
            <v>1604890</v>
          </cell>
          <cell r="U1172">
            <v>1239765</v>
          </cell>
          <cell r="V1172">
            <v>346903</v>
          </cell>
          <cell r="W1172">
            <v>1586668</v>
          </cell>
          <cell r="AB1172">
            <v>1.10638466E-4</v>
          </cell>
          <cell r="AC1172">
            <v>1.3453136699999999E-4</v>
          </cell>
          <cell r="AD1172">
            <v>904800</v>
          </cell>
          <cell r="AF1172">
            <v>470876</v>
          </cell>
          <cell r="AG1172">
            <v>470816</v>
          </cell>
          <cell r="AH1172">
            <v>60</v>
          </cell>
          <cell r="AI1172">
            <v>0</v>
          </cell>
          <cell r="AK1172">
            <v>1502772</v>
          </cell>
          <cell r="AL1172">
            <v>-115231</v>
          </cell>
          <cell r="AM1172">
            <v>346903</v>
          </cell>
          <cell r="AN1172">
            <v>346907</v>
          </cell>
          <cell r="AO1172">
            <v>333134</v>
          </cell>
          <cell r="AP1172">
            <v>213764</v>
          </cell>
          <cell r="AQ1172">
            <v>242039</v>
          </cell>
          <cell r="AR1172">
            <v>200169</v>
          </cell>
          <cell r="AS1172">
            <v>51528</v>
          </cell>
        </row>
        <row r="1173">
          <cell r="B1173" t="str">
            <v>1144</v>
          </cell>
          <cell r="C1173" t="str">
            <v>SHERMAN ISD</v>
          </cell>
          <cell r="D1173">
            <v>23035540</v>
          </cell>
          <cell r="E1173">
            <v>25153249</v>
          </cell>
          <cell r="F1173">
            <v>38664197</v>
          </cell>
          <cell r="G1173">
            <v>14206773</v>
          </cell>
          <cell r="I1173">
            <v>105666</v>
          </cell>
          <cell r="J1173">
            <v>7803773</v>
          </cell>
          <cell r="K1173">
            <v>1512221</v>
          </cell>
          <cell r="L1173">
            <v>3829149</v>
          </cell>
          <cell r="M1173">
            <v>13250809</v>
          </cell>
          <cell r="O1173">
            <v>873361</v>
          </cell>
          <cell r="P1173">
            <v>3224888</v>
          </cell>
          <cell r="Q1173">
            <v>1259653</v>
          </cell>
          <cell r="R1173">
            <v>831765</v>
          </cell>
          <cell r="S1173">
            <v>6189667</v>
          </cell>
          <cell r="U1173">
            <v>4459102</v>
          </cell>
          <cell r="V1173">
            <v>949022</v>
          </cell>
          <cell r="W1173">
            <v>5408124</v>
          </cell>
          <cell r="AB1173">
            <v>4.1850515800000002E-4</v>
          </cell>
          <cell r="AC1173">
            <v>4.8387333800000001E-4</v>
          </cell>
          <cell r="AD1173">
            <v>2475426</v>
          </cell>
          <cell r="AF1173">
            <v>1693615</v>
          </cell>
          <cell r="AG1173">
            <v>1693399</v>
          </cell>
          <cell r="AH1173">
            <v>216</v>
          </cell>
          <cell r="AI1173">
            <v>1</v>
          </cell>
          <cell r="AK1173">
            <v>3829149</v>
          </cell>
          <cell r="AL1173">
            <v>-831765</v>
          </cell>
          <cell r="AM1173">
            <v>949022</v>
          </cell>
          <cell r="AN1173">
            <v>949041</v>
          </cell>
          <cell r="AO1173">
            <v>895705</v>
          </cell>
          <cell r="AP1173">
            <v>395050</v>
          </cell>
          <cell r="AQ1173">
            <v>344548</v>
          </cell>
          <cell r="AR1173">
            <v>272063</v>
          </cell>
          <cell r="AS1173">
            <v>140977</v>
          </cell>
        </row>
        <row r="1174">
          <cell r="B1174" t="str">
            <v>1146</v>
          </cell>
          <cell r="C1174" t="str">
            <v>SHINER ISD</v>
          </cell>
          <cell r="D1174">
            <v>1620990</v>
          </cell>
          <cell r="E1174">
            <v>1468295</v>
          </cell>
          <cell r="F1174">
            <v>2256982</v>
          </cell>
          <cell r="G1174">
            <v>829305</v>
          </cell>
          <cell r="I1174">
            <v>6168</v>
          </cell>
          <cell r="J1174">
            <v>455537</v>
          </cell>
          <cell r="K1174">
            <v>88274</v>
          </cell>
          <cell r="L1174">
            <v>166406</v>
          </cell>
          <cell r="M1174">
            <v>716385</v>
          </cell>
          <cell r="O1174">
            <v>50982</v>
          </cell>
          <cell r="P1174">
            <v>188249</v>
          </cell>
          <cell r="Q1174">
            <v>73531</v>
          </cell>
          <cell r="R1174">
            <v>38439</v>
          </cell>
          <cell r="S1174">
            <v>351201</v>
          </cell>
          <cell r="U1174">
            <v>260295</v>
          </cell>
          <cell r="V1174">
            <v>62123</v>
          </cell>
          <cell r="W1174">
            <v>322418</v>
          </cell>
          <cell r="AB1174">
            <v>2.9449822000000001E-5</v>
          </cell>
          <cell r="AC1174">
            <v>2.8245599E-5</v>
          </cell>
          <cell r="AD1174">
            <v>-45603</v>
          </cell>
          <cell r="AF1174">
            <v>98863</v>
          </cell>
          <cell r="AG1174">
            <v>98850</v>
          </cell>
          <cell r="AH1174">
            <v>13</v>
          </cell>
          <cell r="AI1174">
            <v>1</v>
          </cell>
          <cell r="AK1174">
            <v>166406</v>
          </cell>
          <cell r="AL1174">
            <v>-38439</v>
          </cell>
          <cell r="AM1174">
            <v>62123</v>
          </cell>
          <cell r="AN1174">
            <v>62125</v>
          </cell>
          <cell r="AO1174">
            <v>56958</v>
          </cell>
          <cell r="AP1174">
            <v>8026</v>
          </cell>
          <cell r="AQ1174">
            <v>4640</v>
          </cell>
          <cell r="AR1174">
            <v>-1183</v>
          </cell>
          <cell r="AS1174">
            <v>-2599</v>
          </cell>
        </row>
        <row r="1175">
          <cell r="B1175" t="str">
            <v>1148</v>
          </cell>
          <cell r="C1175" t="str">
            <v>SIDNEY ISD</v>
          </cell>
          <cell r="D1175">
            <v>348334</v>
          </cell>
          <cell r="E1175">
            <v>282377</v>
          </cell>
          <cell r="F1175">
            <v>434055</v>
          </cell>
          <cell r="G1175">
            <v>159489</v>
          </cell>
          <cell r="I1175">
            <v>1186</v>
          </cell>
          <cell r="J1175">
            <v>87607</v>
          </cell>
          <cell r="K1175">
            <v>16977</v>
          </cell>
          <cell r="L1175">
            <v>51575</v>
          </cell>
          <cell r="M1175">
            <v>157345</v>
          </cell>
          <cell r="O1175">
            <v>9805</v>
          </cell>
          <cell r="P1175">
            <v>36204</v>
          </cell>
          <cell r="Q1175">
            <v>14141</v>
          </cell>
          <cell r="R1175">
            <v>70357</v>
          </cell>
          <cell r="S1175">
            <v>130507</v>
          </cell>
          <cell r="U1175">
            <v>50059</v>
          </cell>
          <cell r="V1175">
            <v>6564</v>
          </cell>
          <cell r="W1175">
            <v>56623</v>
          </cell>
          <cell r="AB1175">
            <v>6.328466E-6</v>
          </cell>
          <cell r="AC1175">
            <v>5.4320989999999998E-6</v>
          </cell>
          <cell r="AD1175">
            <v>-33945</v>
          </cell>
          <cell r="AF1175">
            <v>19013</v>
          </cell>
          <cell r="AG1175">
            <v>19011</v>
          </cell>
          <cell r="AH1175">
            <v>2</v>
          </cell>
          <cell r="AI1175">
            <v>1</v>
          </cell>
          <cell r="AK1175">
            <v>51575</v>
          </cell>
          <cell r="AL1175">
            <v>-70357</v>
          </cell>
          <cell r="AM1175">
            <v>6564</v>
          </cell>
          <cell r="AN1175">
            <v>6564</v>
          </cell>
          <cell r="AO1175">
            <v>4424</v>
          </cell>
          <cell r="AP1175">
            <v>-14543</v>
          </cell>
          <cell r="AQ1175">
            <v>-9309</v>
          </cell>
          <cell r="AR1175">
            <v>-3986</v>
          </cell>
          <cell r="AS1175">
            <v>-1932</v>
          </cell>
        </row>
        <row r="1176">
          <cell r="B1176" t="str">
            <v>1490</v>
          </cell>
          <cell r="C1176" t="str">
            <v>SIERRA BLANCA ISD</v>
          </cell>
          <cell r="D1176">
            <v>572523</v>
          </cell>
          <cell r="E1176">
            <v>846924</v>
          </cell>
          <cell r="F1176">
            <v>1301846</v>
          </cell>
          <cell r="G1176">
            <v>478350</v>
          </cell>
          <cell r="I1176">
            <v>3558</v>
          </cell>
          <cell r="J1176">
            <v>262758</v>
          </cell>
          <cell r="K1176">
            <v>50917</v>
          </cell>
          <cell r="L1176">
            <v>276020</v>
          </cell>
          <cell r="M1176">
            <v>593253</v>
          </cell>
          <cell r="O1176">
            <v>29407</v>
          </cell>
          <cell r="P1176">
            <v>108584</v>
          </cell>
          <cell r="Q1176">
            <v>42413</v>
          </cell>
          <cell r="R1176">
            <v>3247</v>
          </cell>
          <cell r="S1176">
            <v>183651</v>
          </cell>
          <cell r="U1176">
            <v>150141</v>
          </cell>
          <cell r="V1176">
            <v>54607</v>
          </cell>
          <cell r="W1176">
            <v>204748</v>
          </cell>
          <cell r="AB1176">
            <v>1.0401492999999999E-5</v>
          </cell>
          <cell r="AC1176">
            <v>1.6292295999999999E-5</v>
          </cell>
          <cell r="AD1176">
            <v>223079</v>
          </cell>
          <cell r="AF1176">
            <v>57025</v>
          </cell>
          <cell r="AG1176">
            <v>57018</v>
          </cell>
          <cell r="AH1176">
            <v>7</v>
          </cell>
          <cell r="AI1176">
            <v>0</v>
          </cell>
          <cell r="AK1176">
            <v>276020</v>
          </cell>
          <cell r="AL1176">
            <v>-3247</v>
          </cell>
          <cell r="AM1176">
            <v>54607</v>
          </cell>
          <cell r="AN1176">
            <v>54609</v>
          </cell>
          <cell r="AO1176">
            <v>54363</v>
          </cell>
          <cell r="AP1176">
            <v>52034</v>
          </cell>
          <cell r="AQ1176">
            <v>52313</v>
          </cell>
          <cell r="AR1176">
            <v>46752</v>
          </cell>
          <cell r="AS1176">
            <v>12702</v>
          </cell>
        </row>
        <row r="1177">
          <cell r="B1177" t="str">
            <v>1149</v>
          </cell>
          <cell r="C1177" t="str">
            <v>SILSBEE ISD</v>
          </cell>
          <cell r="D1177">
            <v>7851724</v>
          </cell>
          <cell r="E1177">
            <v>6948523</v>
          </cell>
          <cell r="F1177">
            <v>10680890</v>
          </cell>
          <cell r="G1177">
            <v>3924586</v>
          </cell>
          <cell r="I1177">
            <v>29190</v>
          </cell>
          <cell r="J1177">
            <v>2155773</v>
          </cell>
          <cell r="K1177">
            <v>417747</v>
          </cell>
          <cell r="L1177">
            <v>722070</v>
          </cell>
          <cell r="M1177">
            <v>3324780</v>
          </cell>
          <cell r="O1177">
            <v>241264</v>
          </cell>
          <cell r="P1177">
            <v>890867</v>
          </cell>
          <cell r="Q1177">
            <v>347976</v>
          </cell>
          <cell r="R1177">
            <v>286635</v>
          </cell>
          <cell r="S1177">
            <v>1766742</v>
          </cell>
          <cell r="U1177">
            <v>1231816</v>
          </cell>
          <cell r="V1177">
            <v>258760</v>
          </cell>
          <cell r="W1177">
            <v>1490576</v>
          </cell>
          <cell r="AB1177">
            <v>1.4264858700000001E-4</v>
          </cell>
          <cell r="AC1177">
            <v>1.3366882599999999E-4</v>
          </cell>
          <cell r="AD1177">
            <v>-340054</v>
          </cell>
          <cell r="AF1177">
            <v>467857</v>
          </cell>
          <cell r="AG1177">
            <v>467797</v>
          </cell>
          <cell r="AH1177">
            <v>60</v>
          </cell>
          <cell r="AI1177">
            <v>1</v>
          </cell>
          <cell r="AK1177">
            <v>722070</v>
          </cell>
          <cell r="AL1177">
            <v>-286635</v>
          </cell>
          <cell r="AM1177">
            <v>258760</v>
          </cell>
          <cell r="AN1177">
            <v>258767</v>
          </cell>
          <cell r="AO1177">
            <v>234779</v>
          </cell>
          <cell r="AP1177">
            <v>9816</v>
          </cell>
          <cell r="AQ1177">
            <v>-5125</v>
          </cell>
          <cell r="AR1177">
            <v>-43443</v>
          </cell>
          <cell r="AS1177">
            <v>-19359</v>
          </cell>
        </row>
        <row r="1178">
          <cell r="B1178" t="str">
            <v>1150</v>
          </cell>
          <cell r="C1178" t="str">
            <v>SILVERTON ISD</v>
          </cell>
          <cell r="D1178">
            <v>496301</v>
          </cell>
          <cell r="E1178">
            <v>522843</v>
          </cell>
          <cell r="F1178">
            <v>803686</v>
          </cell>
          <cell r="G1178">
            <v>295306</v>
          </cell>
          <cell r="I1178">
            <v>2196</v>
          </cell>
          <cell r="J1178">
            <v>162212</v>
          </cell>
          <cell r="K1178">
            <v>31433</v>
          </cell>
          <cell r="L1178">
            <v>84098</v>
          </cell>
          <cell r="M1178">
            <v>279939</v>
          </cell>
          <cell r="O1178">
            <v>18154</v>
          </cell>
          <cell r="P1178">
            <v>67034</v>
          </cell>
          <cell r="Q1178">
            <v>26184</v>
          </cell>
          <cell r="R1178">
            <v>5</v>
          </cell>
          <cell r="S1178">
            <v>111377</v>
          </cell>
          <cell r="U1178">
            <v>92688</v>
          </cell>
          <cell r="V1178">
            <v>24854</v>
          </cell>
          <cell r="W1178">
            <v>117542</v>
          </cell>
          <cell r="AB1178">
            <v>9.0167059999999993E-6</v>
          </cell>
          <cell r="AC1178">
            <v>1.0057939000000001E-5</v>
          </cell>
          <cell r="AD1178">
            <v>39430</v>
          </cell>
          <cell r="AF1178">
            <v>35204</v>
          </cell>
          <cell r="AG1178">
            <v>35200</v>
          </cell>
          <cell r="AH1178">
            <v>4</v>
          </cell>
          <cell r="AI1178">
            <v>4</v>
          </cell>
          <cell r="AK1178">
            <v>84098</v>
          </cell>
          <cell r="AL1178">
            <v>-5</v>
          </cell>
          <cell r="AM1178">
            <v>24854</v>
          </cell>
          <cell r="AN1178">
            <v>24855</v>
          </cell>
          <cell r="AO1178">
            <v>23797</v>
          </cell>
          <cell r="AP1178">
            <v>13202</v>
          </cell>
          <cell r="AQ1178">
            <v>10897</v>
          </cell>
          <cell r="AR1178">
            <v>9098</v>
          </cell>
          <cell r="AS1178">
            <v>2244</v>
          </cell>
        </row>
        <row r="1179">
          <cell r="B1179" t="str">
            <v>2000</v>
          </cell>
          <cell r="C1179" t="str">
            <v>SIMMS ISD</v>
          </cell>
          <cell r="D1179">
            <v>1386490</v>
          </cell>
          <cell r="E1179">
            <v>1418972</v>
          </cell>
          <cell r="F1179">
            <v>2181166</v>
          </cell>
          <cell r="G1179">
            <v>801447</v>
          </cell>
          <cell r="I1179">
            <v>5961</v>
          </cell>
          <cell r="J1179">
            <v>440235</v>
          </cell>
          <cell r="K1179">
            <v>85309</v>
          </cell>
          <cell r="L1179">
            <v>176687</v>
          </cell>
          <cell r="M1179">
            <v>708192</v>
          </cell>
          <cell r="O1179">
            <v>49269</v>
          </cell>
          <cell r="P1179">
            <v>181926</v>
          </cell>
          <cell r="Q1179">
            <v>71061</v>
          </cell>
          <cell r="R1179">
            <v>11161</v>
          </cell>
          <cell r="S1179">
            <v>313417</v>
          </cell>
          <cell r="U1179">
            <v>251552</v>
          </cell>
          <cell r="V1179">
            <v>61672</v>
          </cell>
          <cell r="W1179">
            <v>313224</v>
          </cell>
          <cell r="AB1179">
            <v>2.5189484E-5</v>
          </cell>
          <cell r="AC1179">
            <v>2.7296774000000002E-5</v>
          </cell>
          <cell r="AD1179">
            <v>79801</v>
          </cell>
          <cell r="AF1179">
            <v>95542</v>
          </cell>
          <cell r="AG1179">
            <v>95530</v>
          </cell>
          <cell r="AH1179">
            <v>12</v>
          </cell>
          <cell r="AI1179">
            <v>0</v>
          </cell>
          <cell r="AK1179">
            <v>176687</v>
          </cell>
          <cell r="AL1179">
            <v>-11161</v>
          </cell>
          <cell r="AM1179">
            <v>61672</v>
          </cell>
          <cell r="AN1179">
            <v>61674</v>
          </cell>
          <cell r="AO1179">
            <v>57391</v>
          </cell>
          <cell r="AP1179">
            <v>16906</v>
          </cell>
          <cell r="AQ1179">
            <v>14033</v>
          </cell>
          <cell r="AR1179">
            <v>10979</v>
          </cell>
          <cell r="AS1179">
            <v>4543</v>
          </cell>
        </row>
        <row r="1180">
          <cell r="B1180" t="str">
            <v>1151</v>
          </cell>
          <cell r="C1180" t="str">
            <v>SINTON ISD</v>
          </cell>
          <cell r="D1180">
            <v>6448323</v>
          </cell>
          <cell r="E1180">
            <v>5805573</v>
          </cell>
          <cell r="F1180">
            <v>8924009</v>
          </cell>
          <cell r="G1180">
            <v>3279038</v>
          </cell>
          <cell r="I1180">
            <v>24389</v>
          </cell>
          <cell r="J1180">
            <v>1801174</v>
          </cell>
          <cell r="K1180">
            <v>349033</v>
          </cell>
          <cell r="L1180">
            <v>357999</v>
          </cell>
          <cell r="M1180">
            <v>2532595</v>
          </cell>
          <cell r="O1180">
            <v>201579</v>
          </cell>
          <cell r="P1180">
            <v>744330</v>
          </cell>
          <cell r="Q1180">
            <v>290738</v>
          </cell>
          <cell r="R1180">
            <v>426358</v>
          </cell>
          <cell r="S1180">
            <v>1663005</v>
          </cell>
          <cell r="U1180">
            <v>1029197</v>
          </cell>
          <cell r="V1180">
            <v>92172</v>
          </cell>
          <cell r="W1180">
            <v>1121369</v>
          </cell>
          <cell r="AB1180">
            <v>1.17151867E-4</v>
          </cell>
          <cell r="AC1180">
            <v>1.11681869E-4</v>
          </cell>
          <cell r="AD1180">
            <v>-207143</v>
          </cell>
          <cell r="AF1180">
            <v>390900</v>
          </cell>
          <cell r="AG1180">
            <v>390850</v>
          </cell>
          <cell r="AH1180">
            <v>50</v>
          </cell>
          <cell r="AI1180">
            <v>0</v>
          </cell>
          <cell r="AK1180">
            <v>357999</v>
          </cell>
          <cell r="AL1180">
            <v>-426358</v>
          </cell>
          <cell r="AM1180">
            <v>92172</v>
          </cell>
          <cell r="AN1180">
            <v>92180</v>
          </cell>
          <cell r="AO1180">
            <v>74002</v>
          </cell>
          <cell r="AP1180">
            <v>-91655</v>
          </cell>
          <cell r="AQ1180">
            <v>-75120</v>
          </cell>
          <cell r="AR1180">
            <v>-55973</v>
          </cell>
          <cell r="AS1180">
            <v>-11793</v>
          </cell>
        </row>
        <row r="1181">
          <cell r="B1181" t="str">
            <v>1915</v>
          </cell>
          <cell r="C1181" t="str">
            <v>SIVELLS BEND ISD</v>
          </cell>
          <cell r="D1181">
            <v>241378</v>
          </cell>
          <cell r="E1181">
            <v>217059</v>
          </cell>
          <cell r="F1181">
            <v>333651</v>
          </cell>
          <cell r="G1181">
            <v>122597</v>
          </cell>
          <cell r="I1181">
            <v>912</v>
          </cell>
          <cell r="J1181">
            <v>67342</v>
          </cell>
          <cell r="K1181">
            <v>13050</v>
          </cell>
          <cell r="L1181">
            <v>21883</v>
          </cell>
          <cell r="M1181">
            <v>103187</v>
          </cell>
          <cell r="O1181">
            <v>7537</v>
          </cell>
          <cell r="P1181">
            <v>27829</v>
          </cell>
          <cell r="Q1181">
            <v>10870</v>
          </cell>
          <cell r="R1181">
            <v>8340</v>
          </cell>
          <cell r="S1181">
            <v>54576</v>
          </cell>
          <cell r="U1181">
            <v>38480</v>
          </cell>
          <cell r="V1181">
            <v>8092</v>
          </cell>
          <cell r="W1181">
            <v>46572</v>
          </cell>
          <cell r="AB1181">
            <v>4.38531E-6</v>
          </cell>
          <cell r="AC1181">
            <v>4.1755699999999999E-6</v>
          </cell>
          <cell r="AD1181">
            <v>-7943</v>
          </cell>
          <cell r="AF1181">
            <v>14615</v>
          </cell>
          <cell r="AG1181">
            <v>14613</v>
          </cell>
          <cell r="AH1181">
            <v>2</v>
          </cell>
          <cell r="AI1181">
            <v>0</v>
          </cell>
          <cell r="AK1181">
            <v>21883</v>
          </cell>
          <cell r="AL1181">
            <v>-8340</v>
          </cell>
          <cell r="AM1181">
            <v>8092</v>
          </cell>
          <cell r="AN1181">
            <v>8094</v>
          </cell>
          <cell r="AO1181">
            <v>7261</v>
          </cell>
          <cell r="AP1181">
            <v>-344</v>
          </cell>
          <cell r="AQ1181">
            <v>-104</v>
          </cell>
          <cell r="AR1181">
            <v>-911</v>
          </cell>
          <cell r="AS1181">
            <v>-453</v>
          </cell>
        </row>
        <row r="1182">
          <cell r="B1182" t="str">
            <v>1153</v>
          </cell>
          <cell r="C1182" t="str">
            <v>SKIDMORE TYNAN ISD</v>
          </cell>
          <cell r="D1182">
            <v>2217009</v>
          </cell>
          <cell r="E1182">
            <v>2171498</v>
          </cell>
          <cell r="F1182">
            <v>3337908</v>
          </cell>
          <cell r="G1182">
            <v>1226481</v>
          </cell>
          <cell r="I1182">
            <v>9122</v>
          </cell>
          <cell r="J1182">
            <v>673705</v>
          </cell>
          <cell r="K1182">
            <v>130551</v>
          </cell>
          <cell r="L1182">
            <v>167656</v>
          </cell>
          <cell r="M1182">
            <v>981034</v>
          </cell>
          <cell r="O1182">
            <v>75398</v>
          </cell>
          <cell r="P1182">
            <v>278407</v>
          </cell>
          <cell r="Q1182">
            <v>108747</v>
          </cell>
          <cell r="R1182">
            <v>91333</v>
          </cell>
          <cell r="S1182">
            <v>553885</v>
          </cell>
          <cell r="U1182">
            <v>384957</v>
          </cell>
          <cell r="V1182">
            <v>48025</v>
          </cell>
          <cell r="W1182">
            <v>432982</v>
          </cell>
          <cell r="AB1182">
            <v>4.0278180000000002E-5</v>
          </cell>
          <cell r="AC1182">
            <v>4.1773132999999998E-5</v>
          </cell>
          <cell r="AD1182">
            <v>56612</v>
          </cell>
          <cell r="AF1182">
            <v>146211</v>
          </cell>
          <cell r="AG1182">
            <v>146192</v>
          </cell>
          <cell r="AH1182">
            <v>19</v>
          </cell>
          <cell r="AI1182">
            <v>0</v>
          </cell>
          <cell r="AK1182">
            <v>167656</v>
          </cell>
          <cell r="AL1182">
            <v>-91333</v>
          </cell>
          <cell r="AM1182">
            <v>48025</v>
          </cell>
          <cell r="AN1182">
            <v>48025</v>
          </cell>
          <cell r="AO1182">
            <v>42693</v>
          </cell>
          <cell r="AP1182">
            <v>-8469</v>
          </cell>
          <cell r="AQ1182">
            <v>-10181</v>
          </cell>
          <cell r="AR1182">
            <v>1030</v>
          </cell>
          <cell r="AS1182">
            <v>3225</v>
          </cell>
        </row>
        <row r="1183">
          <cell r="B1183" t="str">
            <v>1154</v>
          </cell>
          <cell r="C1183" t="str">
            <v>SLATON ISD</v>
          </cell>
          <cell r="D1183">
            <v>5375299</v>
          </cell>
          <cell r="E1183">
            <v>4967931</v>
          </cell>
          <cell r="F1183">
            <v>7636431</v>
          </cell>
          <cell r="G1183">
            <v>2805930</v>
          </cell>
          <cell r="I1183">
            <v>20870</v>
          </cell>
          <cell r="J1183">
            <v>1541296</v>
          </cell>
          <cell r="K1183">
            <v>298674</v>
          </cell>
          <cell r="L1183">
            <v>413304</v>
          </cell>
          <cell r="M1183">
            <v>2274144</v>
          </cell>
          <cell r="O1183">
            <v>172494</v>
          </cell>
          <cell r="P1183">
            <v>636936</v>
          </cell>
          <cell r="Q1183">
            <v>248790</v>
          </cell>
          <cell r="R1183">
            <v>210862</v>
          </cell>
          <cell r="S1183">
            <v>1269082</v>
          </cell>
          <cell r="U1183">
            <v>880702</v>
          </cell>
          <cell r="V1183">
            <v>128135</v>
          </cell>
          <cell r="W1183">
            <v>1008837</v>
          </cell>
          <cell r="AB1183">
            <v>9.7657377999999998E-5</v>
          </cell>
          <cell r="AC1183">
            <v>9.5568137999999995E-5</v>
          </cell>
          <cell r="AD1183">
            <v>-79117</v>
          </cell>
          <cell r="AF1183">
            <v>334500</v>
          </cell>
          <cell r="AG1183">
            <v>334457</v>
          </cell>
          <cell r="AH1183">
            <v>43</v>
          </cell>
          <cell r="AI1183">
            <v>-3</v>
          </cell>
          <cell r="AK1183">
            <v>413304</v>
          </cell>
          <cell r="AL1183">
            <v>-210862</v>
          </cell>
          <cell r="AM1183">
            <v>128135</v>
          </cell>
          <cell r="AN1183">
            <v>128137</v>
          </cell>
          <cell r="AO1183">
            <v>113310</v>
          </cell>
          <cell r="AP1183">
            <v>-24880</v>
          </cell>
          <cell r="AQ1183">
            <v>-14257</v>
          </cell>
          <cell r="AR1183">
            <v>4635</v>
          </cell>
          <cell r="AS1183">
            <v>-4503</v>
          </cell>
        </row>
        <row r="1184">
          <cell r="B1184" t="str">
            <v>1155</v>
          </cell>
          <cell r="C1184" t="str">
            <v>SLIDELL ISD</v>
          </cell>
          <cell r="D1184">
            <v>645592</v>
          </cell>
          <cell r="E1184">
            <v>592053</v>
          </cell>
          <cell r="F1184">
            <v>910071</v>
          </cell>
          <cell r="G1184">
            <v>334396</v>
          </cell>
          <cell r="I1184">
            <v>2487</v>
          </cell>
          <cell r="J1184">
            <v>183684</v>
          </cell>
          <cell r="K1184">
            <v>35594</v>
          </cell>
          <cell r="L1184">
            <v>55540</v>
          </cell>
          <cell r="M1184">
            <v>277305</v>
          </cell>
          <cell r="O1184">
            <v>20557</v>
          </cell>
          <cell r="P1184">
            <v>75907</v>
          </cell>
          <cell r="Q1184">
            <v>29649</v>
          </cell>
          <cell r="R1184">
            <v>80202</v>
          </cell>
          <cell r="S1184">
            <v>206315</v>
          </cell>
          <cell r="U1184">
            <v>104958</v>
          </cell>
          <cell r="V1184">
            <v>8861</v>
          </cell>
          <cell r="W1184">
            <v>113819</v>
          </cell>
          <cell r="AB1184">
            <v>1.172899E-5</v>
          </cell>
          <cell r="AC1184">
            <v>1.1389322E-5</v>
          </cell>
          <cell r="AD1184">
            <v>-12863</v>
          </cell>
          <cell r="AF1184">
            <v>39864</v>
          </cell>
          <cell r="AG1184">
            <v>39859</v>
          </cell>
          <cell r="AH1184">
            <v>5</v>
          </cell>
          <cell r="AI1184">
            <v>0</v>
          </cell>
          <cell r="AK1184">
            <v>55540</v>
          </cell>
          <cell r="AL1184">
            <v>-80202</v>
          </cell>
          <cell r="AM1184">
            <v>8861</v>
          </cell>
          <cell r="AN1184">
            <v>8859</v>
          </cell>
          <cell r="AO1184">
            <v>6659</v>
          </cell>
          <cell r="AP1184">
            <v>-14914</v>
          </cell>
          <cell r="AQ1184">
            <v>-16520</v>
          </cell>
          <cell r="AR1184">
            <v>-8014</v>
          </cell>
          <cell r="AS1184">
            <v>-732</v>
          </cell>
        </row>
        <row r="1185">
          <cell r="B1185" t="str">
            <v>1792</v>
          </cell>
          <cell r="C1185" t="str">
            <v>SLOCUM ISD</v>
          </cell>
          <cell r="D1185">
            <v>1015216</v>
          </cell>
          <cell r="E1185">
            <v>969719</v>
          </cell>
          <cell r="F1185">
            <v>1490599</v>
          </cell>
          <cell r="G1185">
            <v>547706</v>
          </cell>
          <cell r="I1185">
            <v>4074</v>
          </cell>
          <cell r="J1185">
            <v>300855</v>
          </cell>
          <cell r="K1185">
            <v>58300</v>
          </cell>
          <cell r="L1185">
            <v>130672</v>
          </cell>
          <cell r="M1185">
            <v>493901</v>
          </cell>
          <cell r="O1185">
            <v>33670</v>
          </cell>
          <cell r="P1185">
            <v>124327</v>
          </cell>
          <cell r="Q1185">
            <v>48563</v>
          </cell>
          <cell r="R1185">
            <v>11403</v>
          </cell>
          <cell r="S1185">
            <v>217963</v>
          </cell>
          <cell r="U1185">
            <v>171909</v>
          </cell>
          <cell r="V1185">
            <v>52009</v>
          </cell>
          <cell r="W1185">
            <v>223918</v>
          </cell>
          <cell r="AB1185">
            <v>1.8444246000000001E-5</v>
          </cell>
          <cell r="AC1185">
            <v>1.8654499999999999E-5</v>
          </cell>
          <cell r="AD1185">
            <v>7962</v>
          </cell>
          <cell r="AF1185">
            <v>65293</v>
          </cell>
          <cell r="AG1185">
            <v>65285</v>
          </cell>
          <cell r="AH1185">
            <v>8</v>
          </cell>
          <cell r="AI1185">
            <v>-1</v>
          </cell>
          <cell r="AK1185">
            <v>130672</v>
          </cell>
          <cell r="AL1185">
            <v>-11403</v>
          </cell>
          <cell r="AM1185">
            <v>52009</v>
          </cell>
          <cell r="AN1185">
            <v>52012</v>
          </cell>
          <cell r="AO1185">
            <v>47676</v>
          </cell>
          <cell r="AP1185">
            <v>8244</v>
          </cell>
          <cell r="AQ1185">
            <v>9080</v>
          </cell>
          <cell r="AR1185">
            <v>1806</v>
          </cell>
          <cell r="AS1185">
            <v>451</v>
          </cell>
        </row>
        <row r="1186">
          <cell r="B1186" t="str">
            <v>1159</v>
          </cell>
          <cell r="C1186" t="str">
            <v>SMITHVILLE ISD</v>
          </cell>
          <cell r="D1186">
            <v>5162253</v>
          </cell>
          <cell r="E1186">
            <v>4860879</v>
          </cell>
          <cell r="F1186">
            <v>7471877</v>
          </cell>
          <cell r="G1186">
            <v>2745466</v>
          </cell>
          <cell r="I1186">
            <v>20420</v>
          </cell>
          <cell r="J1186">
            <v>1508083</v>
          </cell>
          <cell r="K1186">
            <v>292238</v>
          </cell>
          <cell r="L1186">
            <v>376855</v>
          </cell>
          <cell r="M1186">
            <v>2197596</v>
          </cell>
          <cell r="O1186">
            <v>168777</v>
          </cell>
          <cell r="P1186">
            <v>623211</v>
          </cell>
          <cell r="Q1186">
            <v>243429</v>
          </cell>
          <cell r="R1186">
            <v>80330</v>
          </cell>
          <cell r="S1186">
            <v>1115747</v>
          </cell>
          <cell r="U1186">
            <v>861724</v>
          </cell>
          <cell r="V1186">
            <v>161749</v>
          </cell>
          <cell r="W1186">
            <v>1023473</v>
          </cell>
          <cell r="AB1186">
            <v>9.3786799000000005E-5</v>
          </cell>
          <cell r="AC1186">
            <v>9.350878E-5</v>
          </cell>
          <cell r="AD1186">
            <v>-10528</v>
          </cell>
          <cell r="AF1186">
            <v>327292</v>
          </cell>
          <cell r="AG1186">
            <v>327250</v>
          </cell>
          <cell r="AH1186">
            <v>42</v>
          </cell>
          <cell r="AI1186">
            <v>-1</v>
          </cell>
          <cell r="AK1186">
            <v>376855</v>
          </cell>
          <cell r="AL1186">
            <v>-80330</v>
          </cell>
          <cell r="AM1186">
            <v>161749</v>
          </cell>
          <cell r="AN1186">
            <v>161751</v>
          </cell>
          <cell r="AO1186">
            <v>146595</v>
          </cell>
          <cell r="AP1186">
            <v>4077</v>
          </cell>
          <cell r="AQ1186">
            <v>-3597</v>
          </cell>
          <cell r="AR1186">
            <v>-11702</v>
          </cell>
          <cell r="AS1186">
            <v>-599</v>
          </cell>
        </row>
        <row r="1187">
          <cell r="B1187" t="str">
            <v>1160</v>
          </cell>
          <cell r="C1187" t="str">
            <v>SMYER ISD</v>
          </cell>
          <cell r="D1187">
            <v>1363616</v>
          </cell>
          <cell r="E1187">
            <v>1099390</v>
          </cell>
          <cell r="F1187">
            <v>1689923</v>
          </cell>
          <cell r="G1187">
            <v>620945</v>
          </cell>
          <cell r="I1187">
            <v>4618</v>
          </cell>
          <cell r="J1187">
            <v>341085</v>
          </cell>
          <cell r="K1187">
            <v>66096</v>
          </cell>
          <cell r="L1187">
            <v>129498</v>
          </cell>
          <cell r="M1187">
            <v>541297</v>
          </cell>
          <cell r="O1187">
            <v>38173</v>
          </cell>
          <cell r="P1187">
            <v>140952</v>
          </cell>
          <cell r="Q1187">
            <v>55057</v>
          </cell>
          <cell r="R1187">
            <v>122554</v>
          </cell>
          <cell r="S1187">
            <v>356736</v>
          </cell>
          <cell r="U1187">
            <v>194897</v>
          </cell>
          <cell r="V1187">
            <v>37403</v>
          </cell>
          <cell r="W1187">
            <v>232300</v>
          </cell>
          <cell r="AB1187">
            <v>2.47739E-5</v>
          </cell>
          <cell r="AC1187">
            <v>2.1148985999999999E-5</v>
          </cell>
          <cell r="AD1187">
            <v>-137272</v>
          </cell>
          <cell r="AF1187">
            <v>74024</v>
          </cell>
          <cell r="AG1187">
            <v>74015</v>
          </cell>
          <cell r="AH1187">
            <v>9</v>
          </cell>
          <cell r="AI1187">
            <v>0</v>
          </cell>
          <cell r="AK1187">
            <v>129498</v>
          </cell>
          <cell r="AL1187">
            <v>-122554</v>
          </cell>
          <cell r="AM1187">
            <v>37403</v>
          </cell>
          <cell r="AN1187">
            <v>37404</v>
          </cell>
          <cell r="AO1187">
            <v>33132</v>
          </cell>
          <cell r="AP1187">
            <v>-10411</v>
          </cell>
          <cell r="AQ1187">
            <v>-23023</v>
          </cell>
          <cell r="AR1187">
            <v>-22339</v>
          </cell>
          <cell r="AS1187">
            <v>-7819</v>
          </cell>
        </row>
        <row r="1188">
          <cell r="B1188" t="str">
            <v>1576</v>
          </cell>
          <cell r="C1188" t="str">
            <v>SNOOK ISD</v>
          </cell>
          <cell r="D1188">
            <v>1702163</v>
          </cell>
          <cell r="E1188">
            <v>1577619</v>
          </cell>
          <cell r="F1188">
            <v>2425029</v>
          </cell>
          <cell r="G1188">
            <v>891053</v>
          </cell>
          <cell r="I1188">
            <v>6627</v>
          </cell>
          <cell r="J1188">
            <v>489455</v>
          </cell>
          <cell r="K1188">
            <v>94847</v>
          </cell>
          <cell r="L1188">
            <v>205556</v>
          </cell>
          <cell r="M1188">
            <v>796485</v>
          </cell>
          <cell r="O1188">
            <v>54777</v>
          </cell>
          <cell r="P1188">
            <v>202266</v>
          </cell>
          <cell r="Q1188">
            <v>79006</v>
          </cell>
          <cell r="R1188">
            <v>18826</v>
          </cell>
          <cell r="S1188">
            <v>354875</v>
          </cell>
          <cell r="U1188">
            <v>279676</v>
          </cell>
          <cell r="V1188">
            <v>69047</v>
          </cell>
          <cell r="W1188">
            <v>348723</v>
          </cell>
          <cell r="AB1188">
            <v>3.0924553999999999E-5</v>
          </cell>
          <cell r="AC1188">
            <v>3.0348669000000002E-5</v>
          </cell>
          <cell r="AD1188">
            <v>-21808</v>
          </cell>
          <cell r="AF1188">
            <v>106224</v>
          </cell>
          <cell r="AG1188">
            <v>106210</v>
          </cell>
          <cell r="AH1188">
            <v>14</v>
          </cell>
          <cell r="AI1188">
            <v>0</v>
          </cell>
          <cell r="AK1188">
            <v>205556</v>
          </cell>
          <cell r="AL1188">
            <v>-18826</v>
          </cell>
          <cell r="AM1188">
            <v>69047</v>
          </cell>
          <cell r="AN1188">
            <v>69046</v>
          </cell>
          <cell r="AO1188">
            <v>64791</v>
          </cell>
          <cell r="AP1188">
            <v>23686</v>
          </cell>
          <cell r="AQ1188">
            <v>19076</v>
          </cell>
          <cell r="AR1188">
            <v>11375</v>
          </cell>
          <cell r="AS1188">
            <v>-1244</v>
          </cell>
        </row>
        <row r="1189">
          <cell r="B1189" t="str">
            <v>1161</v>
          </cell>
          <cell r="C1189" t="str">
            <v>SNYDER ISD</v>
          </cell>
          <cell r="D1189">
            <v>7658530</v>
          </cell>
          <cell r="E1189">
            <v>8151297</v>
          </cell>
          <cell r="F1189">
            <v>12529728</v>
          </cell>
          <cell r="G1189">
            <v>4603923</v>
          </cell>
          <cell r="I1189">
            <v>34243</v>
          </cell>
          <cell r="J1189">
            <v>2528933</v>
          </cell>
          <cell r="K1189">
            <v>490058</v>
          </cell>
          <cell r="L1189">
            <v>931890</v>
          </cell>
          <cell r="M1189">
            <v>3985124</v>
          </cell>
          <cell r="O1189">
            <v>283026</v>
          </cell>
          <cell r="P1189">
            <v>1045075</v>
          </cell>
          <cell r="Q1189">
            <v>408210</v>
          </cell>
          <cell r="R1189">
            <v>586087</v>
          </cell>
          <cell r="S1189">
            <v>2322398</v>
          </cell>
          <cell r="U1189">
            <v>1445041</v>
          </cell>
          <cell r="V1189">
            <v>141163</v>
          </cell>
          <cell r="W1189">
            <v>1586204</v>
          </cell>
          <cell r="AB1189">
            <v>1.39138676E-4</v>
          </cell>
          <cell r="AC1189">
            <v>1.5680659999999999E-4</v>
          </cell>
          <cell r="AD1189">
            <v>669066</v>
          </cell>
          <cell r="AF1189">
            <v>548842</v>
          </cell>
          <cell r="AG1189">
            <v>548772</v>
          </cell>
          <cell r="AH1189">
            <v>70</v>
          </cell>
          <cell r="AI1189">
            <v>0</v>
          </cell>
          <cell r="AK1189">
            <v>931890</v>
          </cell>
          <cell r="AL1189">
            <v>-586087</v>
          </cell>
          <cell r="AM1189">
            <v>141163</v>
          </cell>
          <cell r="AN1189">
            <v>141174</v>
          </cell>
          <cell r="AO1189">
            <v>122538</v>
          </cell>
          <cell r="AP1189">
            <v>-45190</v>
          </cell>
          <cell r="AQ1189">
            <v>2721</v>
          </cell>
          <cell r="AR1189">
            <v>86456</v>
          </cell>
          <cell r="AS1189">
            <v>38104</v>
          </cell>
        </row>
        <row r="1190">
          <cell r="B1190" t="str">
            <v>1718</v>
          </cell>
          <cell r="C1190" t="str">
            <v>SOCORRO ISD</v>
          </cell>
          <cell r="D1190">
            <v>124500108</v>
          </cell>
          <cell r="E1190">
            <v>118210786</v>
          </cell>
          <cell r="F1190">
            <v>181707151</v>
          </cell>
          <cell r="G1190">
            <v>66766475</v>
          </cell>
          <cell r="I1190">
            <v>496591</v>
          </cell>
          <cell r="J1190">
            <v>36674791</v>
          </cell>
          <cell r="K1190">
            <v>7106869</v>
          </cell>
          <cell r="L1190">
            <v>9104373</v>
          </cell>
          <cell r="M1190">
            <v>53382624</v>
          </cell>
          <cell r="O1190">
            <v>4104466</v>
          </cell>
          <cell r="P1190">
            <v>15155759</v>
          </cell>
          <cell r="Q1190">
            <v>5919896</v>
          </cell>
          <cell r="R1190">
            <v>808489</v>
          </cell>
          <cell r="S1190">
            <v>25988610</v>
          </cell>
          <cell r="U1190">
            <v>20956098</v>
          </cell>
          <cell r="V1190">
            <v>3537730</v>
          </cell>
          <cell r="W1190">
            <v>24493828</v>
          </cell>
          <cell r="AB1190">
            <v>2.2618935110000002E-3</v>
          </cell>
          <cell r="AC1190">
            <v>2.2740222649999999E-3</v>
          </cell>
          <cell r="AD1190">
            <v>459304</v>
          </cell>
          <cell r="AF1190">
            <v>7959352</v>
          </cell>
          <cell r="AG1190">
            <v>7958338</v>
          </cell>
          <cell r="AH1190">
            <v>1014</v>
          </cell>
          <cell r="AI1190">
            <v>0</v>
          </cell>
          <cell r="AK1190">
            <v>9104373</v>
          </cell>
          <cell r="AL1190">
            <v>-808489</v>
          </cell>
          <cell r="AM1190">
            <v>3537730</v>
          </cell>
          <cell r="AN1190">
            <v>3537834</v>
          </cell>
          <cell r="AO1190">
            <v>3239455</v>
          </cell>
          <cell r="AP1190">
            <v>515793</v>
          </cell>
          <cell r="AQ1190">
            <v>664749</v>
          </cell>
          <cell r="AR1190">
            <v>311841</v>
          </cell>
          <cell r="AS1190">
            <v>26212</v>
          </cell>
        </row>
        <row r="1191">
          <cell r="B1191" t="str">
            <v>1163</v>
          </cell>
          <cell r="C1191" t="str">
            <v>SOMERSET ISD</v>
          </cell>
          <cell r="D1191">
            <v>15992390</v>
          </cell>
          <cell r="E1191">
            <v>13896854</v>
          </cell>
          <cell r="F1191">
            <v>21361483</v>
          </cell>
          <cell r="G1191">
            <v>7849063</v>
          </cell>
          <cell r="I1191">
            <v>58379</v>
          </cell>
          <cell r="J1191">
            <v>4311487</v>
          </cell>
          <cell r="K1191">
            <v>835483</v>
          </cell>
          <cell r="L1191">
            <v>1401535</v>
          </cell>
          <cell r="M1191">
            <v>6606884</v>
          </cell>
          <cell r="O1191">
            <v>482521</v>
          </cell>
          <cell r="P1191">
            <v>1781710</v>
          </cell>
          <cell r="Q1191">
            <v>695943</v>
          </cell>
          <cell r="R1191">
            <v>897156</v>
          </cell>
          <cell r="S1191">
            <v>3857330</v>
          </cell>
          <cell r="U1191">
            <v>2463598</v>
          </cell>
          <cell r="V1191">
            <v>380916</v>
          </cell>
          <cell r="W1191">
            <v>2844514</v>
          </cell>
          <cell r="AB1191">
            <v>2.9054660300000001E-4</v>
          </cell>
          <cell r="AC1191">
            <v>2.6733393700000002E-4</v>
          </cell>
          <cell r="AD1191">
            <v>-879040</v>
          </cell>
          <cell r="AF1191">
            <v>935701</v>
          </cell>
          <cell r="AG1191">
            <v>935582</v>
          </cell>
          <cell r="AH1191">
            <v>119</v>
          </cell>
          <cell r="AI1191">
            <v>1</v>
          </cell>
          <cell r="AK1191">
            <v>1401535</v>
          </cell>
          <cell r="AL1191">
            <v>-897156</v>
          </cell>
          <cell r="AM1191">
            <v>380916</v>
          </cell>
          <cell r="AN1191">
            <v>380927</v>
          </cell>
          <cell r="AO1191">
            <v>341121</v>
          </cell>
          <cell r="AP1191">
            <v>-18039</v>
          </cell>
          <cell r="AQ1191">
            <v>-14375</v>
          </cell>
          <cell r="AR1191">
            <v>-135205</v>
          </cell>
          <cell r="AS1191">
            <v>-50050</v>
          </cell>
        </row>
        <row r="1192">
          <cell r="B1192" t="str">
            <v>1164</v>
          </cell>
          <cell r="C1192" t="str">
            <v>SOMERVILLE ISD</v>
          </cell>
          <cell r="D1192">
            <v>1342326</v>
          </cell>
          <cell r="E1192">
            <v>1261038</v>
          </cell>
          <cell r="F1192">
            <v>1938398</v>
          </cell>
          <cell r="G1192">
            <v>712245</v>
          </cell>
          <cell r="I1192">
            <v>5297</v>
          </cell>
          <cell r="J1192">
            <v>391236</v>
          </cell>
          <cell r="K1192">
            <v>75814</v>
          </cell>
          <cell r="L1192">
            <v>148116</v>
          </cell>
          <cell r="M1192">
            <v>620463</v>
          </cell>
          <cell r="O1192">
            <v>43785</v>
          </cell>
          <cell r="P1192">
            <v>161677</v>
          </cell>
          <cell r="Q1192">
            <v>63152</v>
          </cell>
          <cell r="R1192">
            <v>4108</v>
          </cell>
          <cell r="S1192">
            <v>272722</v>
          </cell>
          <cell r="U1192">
            <v>223553</v>
          </cell>
          <cell r="V1192">
            <v>49801</v>
          </cell>
          <cell r="W1192">
            <v>273354</v>
          </cell>
          <cell r="AB1192">
            <v>2.4387109E-5</v>
          </cell>
          <cell r="AC1192">
            <v>2.4258592999999999E-5</v>
          </cell>
          <cell r="AD1192">
            <v>-4867</v>
          </cell>
          <cell r="AF1192">
            <v>84908</v>
          </cell>
          <cell r="AG1192">
            <v>84897</v>
          </cell>
          <cell r="AH1192">
            <v>11</v>
          </cell>
          <cell r="AI1192">
            <v>2</v>
          </cell>
          <cell r="AK1192">
            <v>148116</v>
          </cell>
          <cell r="AL1192">
            <v>-4108</v>
          </cell>
          <cell r="AM1192">
            <v>49801</v>
          </cell>
          <cell r="AN1192">
            <v>49800</v>
          </cell>
          <cell r="AO1192">
            <v>47639</v>
          </cell>
          <cell r="AP1192">
            <v>25435</v>
          </cell>
          <cell r="AQ1192">
            <v>16190</v>
          </cell>
          <cell r="AR1192">
            <v>5220</v>
          </cell>
          <cell r="AS1192">
            <v>-276</v>
          </cell>
        </row>
        <row r="1193">
          <cell r="B1193" t="str">
            <v>1165</v>
          </cell>
          <cell r="C1193" t="str">
            <v>SONORA ISD</v>
          </cell>
          <cell r="D1193">
            <v>2670583</v>
          </cell>
          <cell r="E1193">
            <v>2324353</v>
          </cell>
          <cell r="F1193">
            <v>3572868</v>
          </cell>
          <cell r="G1193">
            <v>1312815</v>
          </cell>
          <cell r="I1193">
            <v>9764</v>
          </cell>
          <cell r="J1193">
            <v>721128</v>
          </cell>
          <cell r="K1193">
            <v>139741</v>
          </cell>
          <cell r="L1193">
            <v>203820</v>
          </cell>
          <cell r="M1193">
            <v>1074453</v>
          </cell>
          <cell r="O1193">
            <v>80705</v>
          </cell>
          <cell r="P1193">
            <v>298004</v>
          </cell>
          <cell r="Q1193">
            <v>116402</v>
          </cell>
          <cell r="R1193">
            <v>371353</v>
          </cell>
          <cell r="S1193">
            <v>866464</v>
          </cell>
          <cell r="U1193">
            <v>412055</v>
          </cell>
          <cell r="V1193">
            <v>25347</v>
          </cell>
          <cell r="W1193">
            <v>437402</v>
          </cell>
          <cell r="AB1193">
            <v>4.8518632999999997E-5</v>
          </cell>
          <cell r="AC1193">
            <v>4.4713603E-5</v>
          </cell>
          <cell r="AD1193">
            <v>-144093</v>
          </cell>
          <cell r="AF1193">
            <v>156503</v>
          </cell>
          <cell r="AG1193">
            <v>156483</v>
          </cell>
          <cell r="AH1193">
            <v>20</v>
          </cell>
          <cell r="AI1193">
            <v>0</v>
          </cell>
          <cell r="AK1193">
            <v>203820</v>
          </cell>
          <cell r="AL1193">
            <v>-371353</v>
          </cell>
          <cell r="AM1193">
            <v>25347</v>
          </cell>
          <cell r="AN1193">
            <v>25349</v>
          </cell>
          <cell r="AO1193">
            <v>14989</v>
          </cell>
          <cell r="AP1193">
            <v>-81692</v>
          </cell>
          <cell r="AQ1193">
            <v>-74724</v>
          </cell>
          <cell r="AR1193">
            <v>-43252</v>
          </cell>
          <cell r="AS1193">
            <v>-8203</v>
          </cell>
        </row>
        <row r="1194">
          <cell r="B1194" t="str">
            <v>1170</v>
          </cell>
          <cell r="C1194" t="str">
            <v>SOUTH SAN ANTONIO ISD</v>
          </cell>
          <cell r="D1194">
            <v>33474812</v>
          </cell>
          <cell r="E1194">
            <v>30284965</v>
          </cell>
          <cell r="F1194">
            <v>46552391</v>
          </cell>
          <cell r="G1194">
            <v>17105210</v>
          </cell>
          <cell r="I1194">
            <v>127224</v>
          </cell>
          <cell r="J1194">
            <v>9395884</v>
          </cell>
          <cell r="K1194">
            <v>1820741</v>
          </cell>
          <cell r="L1194">
            <v>1964967</v>
          </cell>
          <cell r="M1194">
            <v>13308816</v>
          </cell>
          <cell r="O1194">
            <v>1051542</v>
          </cell>
          <cell r="P1194">
            <v>3882824</v>
          </cell>
          <cell r="Q1194">
            <v>1516645</v>
          </cell>
          <cell r="R1194">
            <v>1222938</v>
          </cell>
          <cell r="S1194">
            <v>7673949</v>
          </cell>
          <cell r="U1194">
            <v>5368839</v>
          </cell>
          <cell r="V1194">
            <v>575621</v>
          </cell>
          <cell r="W1194">
            <v>5944460</v>
          </cell>
          <cell r="AB1194">
            <v>6.0816380500000003E-4</v>
          </cell>
          <cell r="AC1194">
            <v>5.8259222400000002E-4</v>
          </cell>
          <cell r="AD1194">
            <v>-968370</v>
          </cell>
          <cell r="AF1194">
            <v>2039143</v>
          </cell>
          <cell r="AG1194">
            <v>2038883</v>
          </cell>
          <cell r="AH1194">
            <v>260</v>
          </cell>
          <cell r="AI1194">
            <v>0</v>
          </cell>
          <cell r="AK1194">
            <v>1964967</v>
          </cell>
          <cell r="AL1194">
            <v>-1222938</v>
          </cell>
          <cell r="AM1194">
            <v>575621</v>
          </cell>
          <cell r="AN1194">
            <v>575654</v>
          </cell>
          <cell r="AO1194">
            <v>526388</v>
          </cell>
          <cell r="AP1194">
            <v>29427</v>
          </cell>
          <cell r="AQ1194">
            <v>-124923</v>
          </cell>
          <cell r="AR1194">
            <v>-209391</v>
          </cell>
          <cell r="AS1194">
            <v>-55126</v>
          </cell>
        </row>
        <row r="1195">
          <cell r="B1195" t="str">
            <v>1749</v>
          </cell>
          <cell r="C1195" t="str">
            <v>SOUTH TEXAS ISD</v>
          </cell>
          <cell r="D1195">
            <v>9631334</v>
          </cell>
          <cell r="E1195">
            <v>9004994</v>
          </cell>
          <cell r="F1195">
            <v>13841984</v>
          </cell>
          <cell r="G1195">
            <v>5086099</v>
          </cell>
          <cell r="I1195">
            <v>37829</v>
          </cell>
          <cell r="J1195">
            <v>2793791</v>
          </cell>
          <cell r="K1195">
            <v>541383</v>
          </cell>
          <cell r="L1195">
            <v>1522865</v>
          </cell>
          <cell r="M1195">
            <v>4895868</v>
          </cell>
          <cell r="O1195">
            <v>312668</v>
          </cell>
          <cell r="P1195">
            <v>1154527</v>
          </cell>
          <cell r="Q1195">
            <v>450962</v>
          </cell>
          <cell r="R1195">
            <v>118629</v>
          </cell>
          <cell r="S1195">
            <v>2036786</v>
          </cell>
          <cell r="U1195">
            <v>1596382</v>
          </cell>
          <cell r="V1195">
            <v>675944</v>
          </cell>
          <cell r="W1195">
            <v>2272326</v>
          </cell>
          <cell r="AB1195">
            <v>1.74980192E-4</v>
          </cell>
          <cell r="AC1195">
            <v>1.73229178E-4</v>
          </cell>
          <cell r="AD1195">
            <v>-66309</v>
          </cell>
          <cell r="AF1195">
            <v>606323</v>
          </cell>
          <cell r="AG1195">
            <v>606246</v>
          </cell>
          <cell r="AH1195">
            <v>77</v>
          </cell>
          <cell r="AI1195">
            <v>1</v>
          </cell>
          <cell r="AK1195">
            <v>1522865</v>
          </cell>
          <cell r="AL1195">
            <v>-118629</v>
          </cell>
          <cell r="AM1195">
            <v>675944</v>
          </cell>
          <cell r="AN1195">
            <v>675946</v>
          </cell>
          <cell r="AO1195">
            <v>625767</v>
          </cell>
          <cell r="AP1195">
            <v>124784</v>
          </cell>
          <cell r="AQ1195">
            <v>753</v>
          </cell>
          <cell r="AR1195">
            <v>-19243</v>
          </cell>
          <cell r="AS1195">
            <v>-3771</v>
          </cell>
        </row>
        <row r="1196">
          <cell r="B1196" t="str">
            <v>1168</v>
          </cell>
          <cell r="C1196" t="str">
            <v>SOUTHLAND ISD</v>
          </cell>
          <cell r="D1196">
            <v>327159</v>
          </cell>
          <cell r="E1196">
            <v>369513</v>
          </cell>
          <cell r="F1196">
            <v>567995</v>
          </cell>
          <cell r="G1196">
            <v>208704</v>
          </cell>
          <cell r="I1196">
            <v>1552</v>
          </cell>
          <cell r="J1196">
            <v>114641</v>
          </cell>
          <cell r="K1196">
            <v>22215</v>
          </cell>
          <cell r="L1196">
            <v>88745</v>
          </cell>
          <cell r="M1196">
            <v>227153</v>
          </cell>
          <cell r="O1196">
            <v>12830</v>
          </cell>
          <cell r="P1196">
            <v>47375</v>
          </cell>
          <cell r="Q1196">
            <v>18505</v>
          </cell>
          <cell r="R1196">
            <v>51589</v>
          </cell>
          <cell r="S1196">
            <v>130299</v>
          </cell>
          <cell r="U1196">
            <v>65506</v>
          </cell>
          <cell r="V1196">
            <v>18469</v>
          </cell>
          <cell r="W1196">
            <v>83975</v>
          </cell>
          <cell r="AB1196">
            <v>5.9437530000000003E-6</v>
          </cell>
          <cell r="AC1196">
            <v>7.1083269999999999E-6</v>
          </cell>
          <cell r="AD1196">
            <v>44101</v>
          </cell>
          <cell r="AF1196">
            <v>24880</v>
          </cell>
          <cell r="AG1196">
            <v>24877</v>
          </cell>
          <cell r="AH1196">
            <v>3</v>
          </cell>
          <cell r="AI1196">
            <v>0</v>
          </cell>
          <cell r="AK1196">
            <v>88745</v>
          </cell>
          <cell r="AL1196">
            <v>-51589</v>
          </cell>
          <cell r="AM1196">
            <v>18469</v>
          </cell>
          <cell r="AN1196">
            <v>18472</v>
          </cell>
          <cell r="AO1196">
            <v>16305</v>
          </cell>
          <cell r="AP1196">
            <v>-2684</v>
          </cell>
          <cell r="AQ1196">
            <v>808</v>
          </cell>
          <cell r="AR1196">
            <v>1743</v>
          </cell>
          <cell r="AS1196">
            <v>2512</v>
          </cell>
        </row>
        <row r="1197">
          <cell r="B1197" t="str">
            <v>1738</v>
          </cell>
          <cell r="C1197" t="str">
            <v>SOUTHSIDE ISD</v>
          </cell>
          <cell r="D1197">
            <v>21892355</v>
          </cell>
          <cell r="E1197">
            <v>13911810</v>
          </cell>
          <cell r="F1197">
            <v>21384472</v>
          </cell>
          <cell r="G1197">
            <v>7857510</v>
          </cell>
          <cell r="I1197">
            <v>58442</v>
          </cell>
          <cell r="J1197">
            <v>4316127</v>
          </cell>
          <cell r="K1197">
            <v>836382</v>
          </cell>
          <cell r="L1197">
            <v>3219169</v>
          </cell>
          <cell r="M1197">
            <v>8430120</v>
          </cell>
          <cell r="O1197">
            <v>483040</v>
          </cell>
          <cell r="P1197">
            <v>1783628</v>
          </cell>
          <cell r="Q1197">
            <v>696692</v>
          </cell>
          <cell r="R1197">
            <v>5004623</v>
          </cell>
          <cell r="S1197">
            <v>7967983</v>
          </cell>
          <cell r="U1197">
            <v>2466249</v>
          </cell>
          <cell r="V1197">
            <v>561495</v>
          </cell>
          <cell r="W1197">
            <v>3027744</v>
          </cell>
          <cell r="AB1197">
            <v>3.9773601199999999E-4</v>
          </cell>
          <cell r="AC1197">
            <v>2.6762164199999999E-4</v>
          </cell>
          <cell r="AD1197">
            <v>-4927298</v>
          </cell>
          <cell r="AF1197">
            <v>936708</v>
          </cell>
          <cell r="AG1197">
            <v>936589</v>
          </cell>
          <cell r="AH1197">
            <v>119</v>
          </cell>
          <cell r="AI1197">
            <v>2</v>
          </cell>
          <cell r="AK1197">
            <v>3219169</v>
          </cell>
          <cell r="AL1197">
            <v>-5004623</v>
          </cell>
          <cell r="AM1197">
            <v>561495</v>
          </cell>
          <cell r="AN1197">
            <v>561502</v>
          </cell>
          <cell r="AO1197">
            <v>449977</v>
          </cell>
          <cell r="AP1197">
            <v>-672717</v>
          </cell>
          <cell r="AQ1197">
            <v>-956620</v>
          </cell>
          <cell r="AR1197">
            <v>-887017</v>
          </cell>
          <cell r="AS1197">
            <v>-280579</v>
          </cell>
        </row>
        <row r="1198">
          <cell r="B1198" t="str">
            <v>1726</v>
          </cell>
          <cell r="C1198" t="str">
            <v>SOUTHWEST ISD</v>
          </cell>
          <cell r="D1198">
            <v>48230133</v>
          </cell>
          <cell r="E1198">
            <v>44794619</v>
          </cell>
          <cell r="F1198">
            <v>68855837</v>
          </cell>
          <cell r="G1198">
            <v>25300389</v>
          </cell>
          <cell r="I1198">
            <v>188177</v>
          </cell>
          <cell r="J1198">
            <v>13897491</v>
          </cell>
          <cell r="K1198">
            <v>2693066</v>
          </cell>
          <cell r="L1198">
            <v>2500442</v>
          </cell>
          <cell r="M1198">
            <v>19279176</v>
          </cell>
          <cell r="O1198">
            <v>1555340</v>
          </cell>
          <cell r="P1198">
            <v>5743101</v>
          </cell>
          <cell r="Q1198">
            <v>2243277</v>
          </cell>
          <cell r="R1198">
            <v>2255224</v>
          </cell>
          <cell r="S1198">
            <v>11796942</v>
          </cell>
          <cell r="U1198">
            <v>7941072</v>
          </cell>
          <cell r="V1198">
            <v>740713</v>
          </cell>
          <cell r="W1198">
            <v>8681785</v>
          </cell>
          <cell r="AB1198">
            <v>8.76235583E-4</v>
          </cell>
          <cell r="AC1198">
            <v>8.6171461200000002E-4</v>
          </cell>
          <cell r="AD1198">
            <v>-549894</v>
          </cell>
          <cell r="AF1198">
            <v>3016105</v>
          </cell>
          <cell r="AG1198">
            <v>3015721</v>
          </cell>
          <cell r="AH1198">
            <v>384</v>
          </cell>
          <cell r="AI1198">
            <v>1</v>
          </cell>
          <cell r="AK1198">
            <v>2500442</v>
          </cell>
          <cell r="AL1198">
            <v>-2255224</v>
          </cell>
          <cell r="AM1198">
            <v>740713</v>
          </cell>
          <cell r="AN1198">
            <v>740761</v>
          </cell>
          <cell r="AO1198">
            <v>638209</v>
          </cell>
          <cell r="AP1198">
            <v>-341496</v>
          </cell>
          <cell r="AQ1198">
            <v>-422410</v>
          </cell>
          <cell r="AR1198">
            <v>-338557</v>
          </cell>
          <cell r="AS1198">
            <v>-31289</v>
          </cell>
        </row>
        <row r="1199">
          <cell r="B1199" t="str">
            <v>1173</v>
          </cell>
          <cell r="C1199" t="str">
            <v>SPEARMAN ISD</v>
          </cell>
          <cell r="D1199">
            <v>2742557</v>
          </cell>
          <cell r="E1199">
            <v>2848934</v>
          </cell>
          <cell r="F1199">
            <v>4379225</v>
          </cell>
          <cell r="G1199">
            <v>1609102</v>
          </cell>
          <cell r="I1199">
            <v>11968</v>
          </cell>
          <cell r="J1199">
            <v>883879</v>
          </cell>
          <cell r="K1199">
            <v>171279</v>
          </cell>
          <cell r="L1199">
            <v>434411</v>
          </cell>
          <cell r="M1199">
            <v>1501537</v>
          </cell>
          <cell r="O1199">
            <v>98919</v>
          </cell>
          <cell r="P1199">
            <v>365261</v>
          </cell>
          <cell r="Q1199">
            <v>142672</v>
          </cell>
          <cell r="R1199">
            <v>54097</v>
          </cell>
          <cell r="S1199">
            <v>660949</v>
          </cell>
          <cell r="U1199">
            <v>505051</v>
          </cell>
          <cell r="V1199">
            <v>124426</v>
          </cell>
          <cell r="W1199">
            <v>629477</v>
          </cell>
          <cell r="AB1199">
            <v>4.9826241E-5</v>
          </cell>
          <cell r="AC1199">
            <v>5.4804969999999999E-5</v>
          </cell>
          <cell r="AD1199">
            <v>188539</v>
          </cell>
          <cell r="AF1199">
            <v>191824</v>
          </cell>
          <cell r="AG1199">
            <v>191800</v>
          </cell>
          <cell r="AH1199">
            <v>24</v>
          </cell>
          <cell r="AI1199">
            <v>1</v>
          </cell>
          <cell r="AK1199">
            <v>434411</v>
          </cell>
          <cell r="AL1199">
            <v>-54097</v>
          </cell>
          <cell r="AM1199">
            <v>124426</v>
          </cell>
          <cell r="AN1199">
            <v>124429</v>
          </cell>
          <cell r="AO1199">
            <v>115494</v>
          </cell>
          <cell r="AP1199">
            <v>36075</v>
          </cell>
          <cell r="AQ1199">
            <v>49903</v>
          </cell>
          <cell r="AR1199">
            <v>43677</v>
          </cell>
          <cell r="AS1199">
            <v>10736</v>
          </cell>
        </row>
        <row r="1200">
          <cell r="B1200" t="str">
            <v>1568</v>
          </cell>
          <cell r="C1200" t="str">
            <v>SPLENDORA ISD</v>
          </cell>
          <cell r="D1200">
            <v>13229115</v>
          </cell>
          <cell r="E1200">
            <v>13231834</v>
          </cell>
          <cell r="F1200">
            <v>20339251</v>
          </cell>
          <cell r="G1200">
            <v>7473454</v>
          </cell>
          <cell r="I1200">
            <v>55586</v>
          </cell>
          <cell r="J1200">
            <v>4105165</v>
          </cell>
          <cell r="K1200">
            <v>795502</v>
          </cell>
          <cell r="L1200">
            <v>1996889</v>
          </cell>
          <cell r="M1200">
            <v>6953142</v>
          </cell>
          <cell r="O1200">
            <v>459430</v>
          </cell>
          <cell r="P1200">
            <v>1696448</v>
          </cell>
          <cell r="Q1200">
            <v>662639</v>
          </cell>
          <cell r="R1200">
            <v>131</v>
          </cell>
          <cell r="S1200">
            <v>2818648</v>
          </cell>
          <cell r="U1200">
            <v>2345705</v>
          </cell>
          <cell r="V1200">
            <v>649328</v>
          </cell>
          <cell r="W1200">
            <v>2995033</v>
          </cell>
          <cell r="AB1200">
            <v>2.4034396099999999E-4</v>
          </cell>
          <cell r="AC1200">
            <v>2.5454094899999999E-4</v>
          </cell>
          <cell r="AD1200">
            <v>537625</v>
          </cell>
          <cell r="AF1200">
            <v>890924</v>
          </cell>
          <cell r="AG1200">
            <v>890810</v>
          </cell>
          <cell r="AH1200">
            <v>114</v>
          </cell>
          <cell r="AI1200">
            <v>-2</v>
          </cell>
          <cell r="AK1200">
            <v>1996889</v>
          </cell>
          <cell r="AL1200">
            <v>-131</v>
          </cell>
          <cell r="AM1200">
            <v>649328</v>
          </cell>
          <cell r="AN1200">
            <v>649339</v>
          </cell>
          <cell r="AO1200">
            <v>615934</v>
          </cell>
          <cell r="AP1200">
            <v>294148</v>
          </cell>
          <cell r="AQ1200">
            <v>245646</v>
          </cell>
          <cell r="AR1200">
            <v>161068</v>
          </cell>
          <cell r="AS1200">
            <v>30623</v>
          </cell>
        </row>
        <row r="1201">
          <cell r="B1201" t="str">
            <v>1433</v>
          </cell>
          <cell r="C1201" t="str">
            <v>SPRING BRANCH ISD</v>
          </cell>
          <cell r="D1201">
            <v>115310682</v>
          </cell>
          <cell r="E1201">
            <v>111897876</v>
          </cell>
          <cell r="F1201">
            <v>172003291</v>
          </cell>
          <cell r="G1201">
            <v>63200889</v>
          </cell>
          <cell r="I1201">
            <v>470071</v>
          </cell>
          <cell r="J1201">
            <v>34716217</v>
          </cell>
          <cell r="K1201">
            <v>6727335</v>
          </cell>
          <cell r="L1201">
            <v>8968910</v>
          </cell>
          <cell r="M1201">
            <v>50882533</v>
          </cell>
          <cell r="O1201">
            <v>3885272</v>
          </cell>
          <cell r="P1201">
            <v>14346383</v>
          </cell>
          <cell r="Q1201">
            <v>5603751</v>
          </cell>
          <cell r="R1201">
            <v>2189317</v>
          </cell>
          <cell r="S1201">
            <v>26024723</v>
          </cell>
          <cell r="U1201">
            <v>19836962</v>
          </cell>
          <cell r="V1201">
            <v>2888517</v>
          </cell>
          <cell r="W1201">
            <v>22725479</v>
          </cell>
          <cell r="AB1201">
            <v>2.0949418230000001E-3</v>
          </cell>
          <cell r="AC1201">
            <v>2.152580733E-3</v>
          </cell>
          <cell r="AD1201">
            <v>2182727</v>
          </cell>
          <cell r="AF1201">
            <v>7534292</v>
          </cell>
          <cell r="AG1201">
            <v>7533332</v>
          </cell>
          <cell r="AH1201">
            <v>960</v>
          </cell>
          <cell r="AI1201">
            <v>-1</v>
          </cell>
          <cell r="AK1201">
            <v>8968910</v>
          </cell>
          <cell r="AL1201">
            <v>-2189317</v>
          </cell>
          <cell r="AM1201">
            <v>2888517</v>
          </cell>
          <cell r="AN1201">
            <v>2888623</v>
          </cell>
          <cell r="AO1201">
            <v>2628237</v>
          </cell>
          <cell r="AP1201">
            <v>189352</v>
          </cell>
          <cell r="AQ1201">
            <v>328699</v>
          </cell>
          <cell r="AR1201">
            <v>620334</v>
          </cell>
          <cell r="AS1201">
            <v>124348</v>
          </cell>
        </row>
        <row r="1202">
          <cell r="B1202" t="str">
            <v>1601</v>
          </cell>
          <cell r="C1202" t="str">
            <v>SPRING CREEK ISD</v>
          </cell>
          <cell r="D1202">
            <v>305607</v>
          </cell>
          <cell r="E1202">
            <v>309497</v>
          </cell>
          <cell r="F1202">
            <v>475742</v>
          </cell>
          <cell r="G1202">
            <v>174807</v>
          </cell>
          <cell r="I1202">
            <v>1300</v>
          </cell>
          <cell r="J1202">
            <v>96021</v>
          </cell>
          <cell r="K1202">
            <v>18607</v>
          </cell>
          <cell r="L1202">
            <v>46271</v>
          </cell>
          <cell r="M1202">
            <v>162199</v>
          </cell>
          <cell r="O1202">
            <v>10746</v>
          </cell>
          <cell r="P1202">
            <v>39680</v>
          </cell>
          <cell r="Q1202">
            <v>15499</v>
          </cell>
          <cell r="R1202">
            <v>9771</v>
          </cell>
          <cell r="S1202">
            <v>75696</v>
          </cell>
          <cell r="U1202">
            <v>54867</v>
          </cell>
          <cell r="V1202">
            <v>16546</v>
          </cell>
          <cell r="W1202">
            <v>71413</v>
          </cell>
          <cell r="AB1202">
            <v>5.5522129999999997E-6</v>
          </cell>
          <cell r="AC1202">
            <v>5.9537950000000001E-6</v>
          </cell>
          <cell r="AD1202">
            <v>15207</v>
          </cell>
          <cell r="AF1202">
            <v>20839</v>
          </cell>
          <cell r="AG1202">
            <v>20836</v>
          </cell>
          <cell r="AH1202">
            <v>3</v>
          </cell>
          <cell r="AI1202">
            <v>0</v>
          </cell>
          <cell r="AK1202">
            <v>46271</v>
          </cell>
          <cell r="AL1202">
            <v>-9771</v>
          </cell>
          <cell r="AM1202">
            <v>16546</v>
          </cell>
          <cell r="AN1202">
            <v>16548</v>
          </cell>
          <cell r="AO1202">
            <v>14914</v>
          </cell>
          <cell r="AP1202">
            <v>246</v>
          </cell>
          <cell r="AQ1202">
            <v>1982</v>
          </cell>
          <cell r="AR1202">
            <v>1946</v>
          </cell>
          <cell r="AS1202">
            <v>864</v>
          </cell>
        </row>
        <row r="1203">
          <cell r="B1203" t="str">
            <v>1731</v>
          </cell>
          <cell r="C1203" t="str">
            <v>SPRING HILL ISD</v>
          </cell>
          <cell r="D1203">
            <v>4097644</v>
          </cell>
          <cell r="E1203">
            <v>3966592</v>
          </cell>
          <cell r="F1203">
            <v>6097228</v>
          </cell>
          <cell r="G1203">
            <v>2240365</v>
          </cell>
          <cell r="I1203">
            <v>16663</v>
          </cell>
          <cell r="J1203">
            <v>1230632</v>
          </cell>
          <cell r="K1203">
            <v>238473</v>
          </cell>
          <cell r="L1203">
            <v>589228</v>
          </cell>
          <cell r="M1203">
            <v>2074996</v>
          </cell>
          <cell r="O1203">
            <v>137726</v>
          </cell>
          <cell r="P1203">
            <v>508555</v>
          </cell>
          <cell r="Q1203">
            <v>198644</v>
          </cell>
          <cell r="R1203">
            <v>40010</v>
          </cell>
          <cell r="S1203">
            <v>884935</v>
          </cell>
          <cell r="U1203">
            <v>703187</v>
          </cell>
          <cell r="V1203">
            <v>228039</v>
          </cell>
          <cell r="W1203">
            <v>931226</v>
          </cell>
          <cell r="AB1203">
            <v>7.4445186999999994E-5</v>
          </cell>
          <cell r="AC1203">
            <v>7.6305372E-5</v>
          </cell>
          <cell r="AD1203">
            <v>70443</v>
          </cell>
          <cell r="AF1203">
            <v>267078</v>
          </cell>
          <cell r="AG1203">
            <v>267044</v>
          </cell>
          <cell r="AH1203">
            <v>34</v>
          </cell>
          <cell r="AI1203">
            <v>0</v>
          </cell>
          <cell r="AK1203">
            <v>589228</v>
          </cell>
          <cell r="AL1203">
            <v>-40010</v>
          </cell>
          <cell r="AM1203">
            <v>228039</v>
          </cell>
          <cell r="AN1203">
            <v>228040</v>
          </cell>
          <cell r="AO1203">
            <v>213629</v>
          </cell>
          <cell r="AP1203">
            <v>64755</v>
          </cell>
          <cell r="AQ1203">
            <v>17960</v>
          </cell>
          <cell r="AR1203">
            <v>20819</v>
          </cell>
          <cell r="AS1203">
            <v>4015</v>
          </cell>
        </row>
        <row r="1204">
          <cell r="B1204" t="str">
            <v>1175</v>
          </cell>
          <cell r="C1204" t="str">
            <v>SPRING ISD</v>
          </cell>
          <cell r="D1204">
            <v>125016131</v>
          </cell>
          <cell r="E1204">
            <v>114677823</v>
          </cell>
          <cell r="F1204">
            <v>176276473</v>
          </cell>
          <cell r="G1204">
            <v>64771027</v>
          </cell>
          <cell r="I1204">
            <v>481749</v>
          </cell>
          <cell r="J1204">
            <v>35578693</v>
          </cell>
          <cell r="K1204">
            <v>6894466</v>
          </cell>
          <cell r="L1204">
            <v>8543537</v>
          </cell>
          <cell r="M1204">
            <v>51498445</v>
          </cell>
          <cell r="O1204">
            <v>3981796</v>
          </cell>
          <cell r="P1204">
            <v>14702799</v>
          </cell>
          <cell r="Q1204">
            <v>5742968</v>
          </cell>
          <cell r="R1204">
            <v>4775312</v>
          </cell>
          <cell r="S1204">
            <v>29202875</v>
          </cell>
          <cell r="U1204">
            <v>20329783</v>
          </cell>
          <cell r="V1204">
            <v>3314925</v>
          </cell>
          <cell r="W1204">
            <v>23644708</v>
          </cell>
          <cell r="AB1204">
            <v>2.27126851E-3</v>
          </cell>
          <cell r="AC1204">
            <v>2.2060586050000001E-3</v>
          </cell>
          <cell r="AD1204">
            <v>-2469432</v>
          </cell>
          <cell r="AF1204">
            <v>7721471</v>
          </cell>
          <cell r="AG1204">
            <v>7720487</v>
          </cell>
          <cell r="AH1204">
            <v>984</v>
          </cell>
          <cell r="AI1204">
            <v>0</v>
          </cell>
          <cell r="AK1204">
            <v>8543537</v>
          </cell>
          <cell r="AL1204">
            <v>-4775312</v>
          </cell>
          <cell r="AM1204">
            <v>3314925</v>
          </cell>
          <cell r="AN1204">
            <v>3315026</v>
          </cell>
          <cell r="AO1204">
            <v>2928637</v>
          </cell>
          <cell r="AP1204">
            <v>-756192</v>
          </cell>
          <cell r="AQ1204">
            <v>-951684</v>
          </cell>
          <cell r="AR1204">
            <v>-626994</v>
          </cell>
          <cell r="AS1204">
            <v>-140568</v>
          </cell>
        </row>
        <row r="1205">
          <cell r="B1205" t="str">
            <v>1176</v>
          </cell>
          <cell r="C1205" t="str">
            <v>SPRINGLAKE-EARTH ISD</v>
          </cell>
          <cell r="D1205">
            <v>988681</v>
          </cell>
          <cell r="E1205">
            <v>952239</v>
          </cell>
          <cell r="F1205">
            <v>1463729</v>
          </cell>
          <cell r="G1205">
            <v>537833</v>
          </cell>
          <cell r="I1205">
            <v>4000</v>
          </cell>
          <cell r="J1205">
            <v>295431</v>
          </cell>
          <cell r="K1205">
            <v>57249</v>
          </cell>
          <cell r="L1205">
            <v>119933</v>
          </cell>
          <cell r="M1205">
            <v>476613</v>
          </cell>
          <cell r="O1205">
            <v>33063</v>
          </cell>
          <cell r="P1205">
            <v>122086</v>
          </cell>
          <cell r="Q1205">
            <v>47687</v>
          </cell>
          <cell r="R1205">
            <v>51720</v>
          </cell>
          <cell r="S1205">
            <v>254556</v>
          </cell>
          <cell r="U1205">
            <v>168810</v>
          </cell>
          <cell r="V1205">
            <v>40492</v>
          </cell>
          <cell r="W1205">
            <v>209302</v>
          </cell>
          <cell r="AB1205">
            <v>1.7962168000000001E-5</v>
          </cell>
          <cell r="AC1205">
            <v>1.8318226000000001E-5</v>
          </cell>
          <cell r="AD1205">
            <v>13484</v>
          </cell>
          <cell r="AF1205">
            <v>64116</v>
          </cell>
          <cell r="AG1205">
            <v>64108</v>
          </cell>
          <cell r="AH1205">
            <v>8</v>
          </cell>
          <cell r="AI1205">
            <v>0</v>
          </cell>
          <cell r="AK1205">
            <v>119933</v>
          </cell>
          <cell r="AL1205">
            <v>-51720</v>
          </cell>
          <cell r="AM1205">
            <v>40492</v>
          </cell>
          <cell r="AN1205">
            <v>40494</v>
          </cell>
          <cell r="AO1205">
            <v>36246</v>
          </cell>
          <cell r="AP1205">
            <v>-2734</v>
          </cell>
          <cell r="AQ1205">
            <v>-2413</v>
          </cell>
          <cell r="AR1205">
            <v>-4146</v>
          </cell>
          <cell r="AS1205">
            <v>766</v>
          </cell>
        </row>
        <row r="1206">
          <cell r="B1206" t="str">
            <v>1177</v>
          </cell>
          <cell r="C1206" t="str">
            <v>SPRINGTOWN ISD</v>
          </cell>
          <cell r="D1206">
            <v>9141945</v>
          </cell>
          <cell r="E1206">
            <v>9003925</v>
          </cell>
          <cell r="F1206">
            <v>13840341</v>
          </cell>
          <cell r="G1206">
            <v>5085495</v>
          </cell>
          <cell r="I1206">
            <v>37825</v>
          </cell>
          <cell r="J1206">
            <v>2793460</v>
          </cell>
          <cell r="K1206">
            <v>541319</v>
          </cell>
          <cell r="L1206">
            <v>919302</v>
          </cell>
          <cell r="M1206">
            <v>4291906</v>
          </cell>
          <cell r="O1206">
            <v>312631</v>
          </cell>
          <cell r="P1206">
            <v>1154390</v>
          </cell>
          <cell r="Q1206">
            <v>450909</v>
          </cell>
          <cell r="R1206">
            <v>103</v>
          </cell>
          <cell r="S1206">
            <v>1918033</v>
          </cell>
          <cell r="U1206">
            <v>1596192</v>
          </cell>
          <cell r="V1206">
            <v>365160</v>
          </cell>
          <cell r="W1206">
            <v>1961352</v>
          </cell>
          <cell r="AB1206">
            <v>1.6608905299999999E-4</v>
          </cell>
          <cell r="AC1206">
            <v>1.7320860700000001E-4</v>
          </cell>
          <cell r="AD1206">
            <v>269610</v>
          </cell>
          <cell r="AF1206">
            <v>606251</v>
          </cell>
          <cell r="AG1206">
            <v>606174</v>
          </cell>
          <cell r="AH1206">
            <v>77</v>
          </cell>
          <cell r="AI1206">
            <v>-1</v>
          </cell>
          <cell r="AK1206">
            <v>919302</v>
          </cell>
          <cell r="AL1206">
            <v>-103</v>
          </cell>
          <cell r="AM1206">
            <v>365160</v>
          </cell>
          <cell r="AN1206">
            <v>365169</v>
          </cell>
          <cell r="AO1206">
            <v>338401</v>
          </cell>
          <cell r="AP1206">
            <v>85547</v>
          </cell>
          <cell r="AQ1206">
            <v>68619</v>
          </cell>
          <cell r="AR1206">
            <v>46105</v>
          </cell>
          <cell r="AS1206">
            <v>15358</v>
          </cell>
        </row>
        <row r="1207">
          <cell r="B1207" t="str">
            <v>1178</v>
          </cell>
          <cell r="C1207" t="str">
            <v>SPUR ISD</v>
          </cell>
          <cell r="D1207">
            <v>766093</v>
          </cell>
          <cell r="E1207">
            <v>739383</v>
          </cell>
          <cell r="F1207">
            <v>1136538</v>
          </cell>
          <cell r="G1207">
            <v>417610</v>
          </cell>
          <cell r="I1207">
            <v>3106</v>
          </cell>
          <cell r="J1207">
            <v>229393</v>
          </cell>
          <cell r="K1207">
            <v>44452</v>
          </cell>
          <cell r="L1207">
            <v>90841</v>
          </cell>
          <cell r="M1207">
            <v>367792</v>
          </cell>
          <cell r="O1207">
            <v>25673</v>
          </cell>
          <cell r="P1207">
            <v>94796</v>
          </cell>
          <cell r="Q1207">
            <v>37028</v>
          </cell>
          <cell r="R1207">
            <v>78269</v>
          </cell>
          <cell r="S1207">
            <v>235766</v>
          </cell>
          <cell r="U1207">
            <v>131076</v>
          </cell>
          <cell r="V1207">
            <v>19386</v>
          </cell>
          <cell r="W1207">
            <v>150462</v>
          </cell>
          <cell r="AB1207">
            <v>1.3918231E-5</v>
          </cell>
          <cell r="AC1207">
            <v>1.4223509999999999E-5</v>
          </cell>
          <cell r="AD1207">
            <v>11561</v>
          </cell>
          <cell r="AF1207">
            <v>49784</v>
          </cell>
          <cell r="AG1207">
            <v>49778</v>
          </cell>
          <cell r="AH1207">
            <v>6</v>
          </cell>
          <cell r="AI1207">
            <v>1</v>
          </cell>
          <cell r="AK1207">
            <v>90841</v>
          </cell>
          <cell r="AL1207">
            <v>-78269</v>
          </cell>
          <cell r="AM1207">
            <v>19386</v>
          </cell>
          <cell r="AN1207">
            <v>19385</v>
          </cell>
          <cell r="AO1207">
            <v>16517</v>
          </cell>
          <cell r="AP1207">
            <v>-9201</v>
          </cell>
          <cell r="AQ1207">
            <v>-7360</v>
          </cell>
          <cell r="AR1207">
            <v>-7429</v>
          </cell>
          <cell r="AS1207">
            <v>660</v>
          </cell>
        </row>
        <row r="1208">
          <cell r="B1208" t="str">
            <v>1661</v>
          </cell>
          <cell r="C1208" t="str">
            <v>SPURGER ISD</v>
          </cell>
          <cell r="D1208">
            <v>1013827</v>
          </cell>
          <cell r="E1208">
            <v>966630</v>
          </cell>
          <cell r="F1208">
            <v>1485851</v>
          </cell>
          <cell r="G1208">
            <v>545961</v>
          </cell>
          <cell r="I1208">
            <v>4061</v>
          </cell>
          <cell r="J1208">
            <v>299896</v>
          </cell>
          <cell r="K1208">
            <v>58114</v>
          </cell>
          <cell r="L1208">
            <v>146157</v>
          </cell>
          <cell r="M1208">
            <v>508228</v>
          </cell>
          <cell r="O1208">
            <v>33563</v>
          </cell>
          <cell r="P1208">
            <v>123931</v>
          </cell>
          <cell r="Q1208">
            <v>48408</v>
          </cell>
          <cell r="R1208">
            <v>20119</v>
          </cell>
          <cell r="S1208">
            <v>226021</v>
          </cell>
          <cell r="U1208">
            <v>171362</v>
          </cell>
          <cell r="V1208">
            <v>57790</v>
          </cell>
          <cell r="W1208">
            <v>229152</v>
          </cell>
          <cell r="AB1208">
            <v>1.8419014999999999E-5</v>
          </cell>
          <cell r="AC1208">
            <v>1.8595074E-5</v>
          </cell>
          <cell r="AD1208">
            <v>6667</v>
          </cell>
          <cell r="AF1208">
            <v>65085</v>
          </cell>
          <cell r="AG1208">
            <v>65077</v>
          </cell>
          <cell r="AH1208">
            <v>8</v>
          </cell>
          <cell r="AI1208">
            <v>0</v>
          </cell>
          <cell r="AK1208">
            <v>146157</v>
          </cell>
          <cell r="AL1208">
            <v>-20119</v>
          </cell>
          <cell r="AM1208">
            <v>57790</v>
          </cell>
          <cell r="AN1208">
            <v>57792</v>
          </cell>
          <cell r="AO1208">
            <v>52671</v>
          </cell>
          <cell r="AP1208">
            <v>4622</v>
          </cell>
          <cell r="AQ1208">
            <v>4580</v>
          </cell>
          <cell r="AR1208">
            <v>5992</v>
          </cell>
          <cell r="AS1208">
            <v>381</v>
          </cell>
        </row>
        <row r="1209">
          <cell r="B1209" t="str">
            <v>1988</v>
          </cell>
          <cell r="C1209" t="str">
            <v>STAFFORD MUNICIPAL SCHOOL DISTRICT</v>
          </cell>
          <cell r="D1209">
            <v>9928805</v>
          </cell>
          <cell r="E1209">
            <v>9729213</v>
          </cell>
          <cell r="F1209">
            <v>14955214</v>
          </cell>
          <cell r="G1209">
            <v>5495144</v>
          </cell>
          <cell r="I1209">
            <v>40871</v>
          </cell>
          <cell r="J1209">
            <v>3018480</v>
          </cell>
          <cell r="K1209">
            <v>584923</v>
          </cell>
          <cell r="L1209">
            <v>883315</v>
          </cell>
          <cell r="M1209">
            <v>4527589</v>
          </cell>
          <cell r="O1209">
            <v>337814</v>
          </cell>
          <cell r="P1209">
            <v>1247379</v>
          </cell>
          <cell r="Q1209">
            <v>487231</v>
          </cell>
          <cell r="R1209">
            <v>269482</v>
          </cell>
          <cell r="S1209">
            <v>2341906</v>
          </cell>
          <cell r="U1209">
            <v>1724769</v>
          </cell>
          <cell r="V1209">
            <v>286648</v>
          </cell>
          <cell r="W1209">
            <v>2011417</v>
          </cell>
          <cell r="AB1209">
            <v>1.8038457599999999E-4</v>
          </cell>
          <cell r="AC1209">
            <v>1.8716098399999999E-4</v>
          </cell>
          <cell r="AD1209">
            <v>256616</v>
          </cell>
          <cell r="AF1209">
            <v>655086</v>
          </cell>
          <cell r="AG1209">
            <v>655003</v>
          </cell>
          <cell r="AH1209">
            <v>83</v>
          </cell>
          <cell r="AI1209">
            <v>1</v>
          </cell>
          <cell r="AK1209">
            <v>883315</v>
          </cell>
          <cell r="AL1209">
            <v>-269482</v>
          </cell>
          <cell r="AM1209">
            <v>286648</v>
          </cell>
          <cell r="AN1209">
            <v>286658</v>
          </cell>
          <cell r="AO1209">
            <v>260084</v>
          </cell>
          <cell r="AP1209">
            <v>4794</v>
          </cell>
          <cell r="AQ1209">
            <v>-911</v>
          </cell>
          <cell r="AR1209">
            <v>48590</v>
          </cell>
          <cell r="AS1209">
            <v>14618</v>
          </cell>
        </row>
        <row r="1210">
          <cell r="B1210" t="str">
            <v>1179</v>
          </cell>
          <cell r="C1210" t="str">
            <v>STAMFORD ISD</v>
          </cell>
          <cell r="D1210">
            <v>3169728</v>
          </cell>
          <cell r="E1210">
            <v>2872459</v>
          </cell>
          <cell r="F1210">
            <v>4415387</v>
          </cell>
          <cell r="G1210">
            <v>1622390</v>
          </cell>
          <cell r="I1210">
            <v>12067</v>
          </cell>
          <cell r="J1210">
            <v>891178</v>
          </cell>
          <cell r="K1210">
            <v>172693</v>
          </cell>
          <cell r="L1210">
            <v>122081</v>
          </cell>
          <cell r="M1210">
            <v>1198019</v>
          </cell>
          <cell r="O1210">
            <v>99736</v>
          </cell>
          <cell r="P1210">
            <v>368277</v>
          </cell>
          <cell r="Q1210">
            <v>143850</v>
          </cell>
          <cell r="R1210">
            <v>247418</v>
          </cell>
          <cell r="S1210">
            <v>859281</v>
          </cell>
          <cell r="U1210">
            <v>509222</v>
          </cell>
          <cell r="V1210">
            <v>6548</v>
          </cell>
          <cell r="W1210">
            <v>515770</v>
          </cell>
          <cell r="AB1210">
            <v>5.7586990000000002E-5</v>
          </cell>
          <cell r="AC1210">
            <v>5.5257526000000002E-5</v>
          </cell>
          <cell r="AD1210">
            <v>-88214</v>
          </cell>
          <cell r="AF1210">
            <v>193408</v>
          </cell>
          <cell r="AG1210">
            <v>193383</v>
          </cell>
          <cell r="AH1210">
            <v>25</v>
          </cell>
          <cell r="AI1210">
            <v>-3</v>
          </cell>
          <cell r="AK1210">
            <v>122081</v>
          </cell>
          <cell r="AL1210">
            <v>-247418</v>
          </cell>
          <cell r="AM1210">
            <v>6548</v>
          </cell>
          <cell r="AN1210">
            <v>6553</v>
          </cell>
          <cell r="AO1210">
            <v>378</v>
          </cell>
          <cell r="AP1210">
            <v>-55923</v>
          </cell>
          <cell r="AQ1210">
            <v>-45746</v>
          </cell>
          <cell r="AR1210">
            <v>-25579</v>
          </cell>
          <cell r="AS1210">
            <v>-5020</v>
          </cell>
        </row>
        <row r="1211">
          <cell r="B1211" t="str">
            <v>1180</v>
          </cell>
          <cell r="C1211" t="str">
            <v>STANTON ISD</v>
          </cell>
          <cell r="D1211">
            <v>2907043</v>
          </cell>
          <cell r="E1211">
            <v>3073330</v>
          </cell>
          <cell r="F1211">
            <v>4724154</v>
          </cell>
          <cell r="G1211">
            <v>1735843</v>
          </cell>
          <cell r="I1211">
            <v>12911</v>
          </cell>
          <cell r="J1211">
            <v>953498</v>
          </cell>
          <cell r="K1211">
            <v>184770</v>
          </cell>
          <cell r="L1211">
            <v>472732</v>
          </cell>
          <cell r="M1211">
            <v>1623911</v>
          </cell>
          <cell r="O1211">
            <v>106711</v>
          </cell>
          <cell r="P1211">
            <v>394030</v>
          </cell>
          <cell r="Q1211">
            <v>153910</v>
          </cell>
          <cell r="R1211">
            <v>408827</v>
          </cell>
          <cell r="S1211">
            <v>1063478</v>
          </cell>
          <cell r="U1211">
            <v>544832</v>
          </cell>
          <cell r="V1211">
            <v>44574</v>
          </cell>
          <cell r="W1211">
            <v>589406</v>
          </cell>
          <cell r="AB1211">
            <v>5.2814591999999999E-5</v>
          </cell>
          <cell r="AC1211">
            <v>5.9121678E-5</v>
          </cell>
          <cell r="AD1211">
            <v>238843</v>
          </cell>
          <cell r="AF1211">
            <v>206933</v>
          </cell>
          <cell r="AG1211">
            <v>206907</v>
          </cell>
          <cell r="AH1211">
            <v>26</v>
          </cell>
          <cell r="AI1211">
            <v>0</v>
          </cell>
          <cell r="AK1211">
            <v>472732</v>
          </cell>
          <cell r="AL1211">
            <v>-408827</v>
          </cell>
          <cell r="AM1211">
            <v>44574</v>
          </cell>
          <cell r="AN1211">
            <v>44578</v>
          </cell>
          <cell r="AO1211">
            <v>34819</v>
          </cell>
          <cell r="AP1211">
            <v>-54714</v>
          </cell>
          <cell r="AQ1211">
            <v>-23066</v>
          </cell>
          <cell r="AR1211">
            <v>48683</v>
          </cell>
          <cell r="AS1211">
            <v>13605</v>
          </cell>
        </row>
        <row r="1212">
          <cell r="B1212" t="str">
            <v>1185</v>
          </cell>
          <cell r="C1212" t="str">
            <v>STEPHENVILLE ISD</v>
          </cell>
          <cell r="D1212">
            <v>8694219</v>
          </cell>
          <cell r="E1212">
            <v>8133950</v>
          </cell>
          <cell r="F1212">
            <v>12503063</v>
          </cell>
          <cell r="G1212">
            <v>4594126</v>
          </cell>
          <cell r="I1212">
            <v>34170</v>
          </cell>
          <cell r="J1212">
            <v>2523551</v>
          </cell>
          <cell r="K1212">
            <v>489016</v>
          </cell>
          <cell r="L1212">
            <v>546615</v>
          </cell>
          <cell r="M1212">
            <v>3593352</v>
          </cell>
          <cell r="O1212">
            <v>282424</v>
          </cell>
          <cell r="P1212">
            <v>1042851</v>
          </cell>
          <cell r="Q1212">
            <v>407341</v>
          </cell>
          <cell r="R1212">
            <v>47354</v>
          </cell>
          <cell r="S1212">
            <v>1779970</v>
          </cell>
          <cell r="U1212">
            <v>1441965</v>
          </cell>
          <cell r="V1212">
            <v>236357</v>
          </cell>
          <cell r="W1212">
            <v>1678322</v>
          </cell>
          <cell r="AB1212">
            <v>1.5795487099999999E-4</v>
          </cell>
          <cell r="AC1212">
            <v>1.5647289799999999E-4</v>
          </cell>
          <cell r="AD1212">
            <v>-56121</v>
          </cell>
          <cell r="AF1212">
            <v>547674</v>
          </cell>
          <cell r="AG1212">
            <v>547604</v>
          </cell>
          <cell r="AH1212">
            <v>70</v>
          </cell>
          <cell r="AI1212">
            <v>0</v>
          </cell>
          <cell r="AK1212">
            <v>546615</v>
          </cell>
          <cell r="AL1212">
            <v>-47354</v>
          </cell>
          <cell r="AM1212">
            <v>236357</v>
          </cell>
          <cell r="AN1212">
            <v>236367</v>
          </cell>
          <cell r="AO1212">
            <v>216646</v>
          </cell>
          <cell r="AP1212">
            <v>32072</v>
          </cell>
          <cell r="AQ1212">
            <v>22730</v>
          </cell>
          <cell r="AR1212">
            <v>-5363</v>
          </cell>
          <cell r="AS1212">
            <v>-3191</v>
          </cell>
        </row>
        <row r="1213">
          <cell r="B1213" t="str">
            <v>1186</v>
          </cell>
          <cell r="C1213" t="str">
            <v>STERLING CITY ISD</v>
          </cell>
          <cell r="D1213">
            <v>909126</v>
          </cell>
          <cell r="E1213">
            <v>806735</v>
          </cell>
          <cell r="F1213">
            <v>1240070</v>
          </cell>
          <cell r="G1213">
            <v>455651</v>
          </cell>
          <cell r="I1213">
            <v>3389</v>
          </cell>
          <cell r="J1213">
            <v>250289</v>
          </cell>
          <cell r="K1213">
            <v>48501</v>
          </cell>
          <cell r="L1213">
            <v>105648</v>
          </cell>
          <cell r="M1213">
            <v>407827</v>
          </cell>
          <cell r="O1213">
            <v>28011</v>
          </cell>
          <cell r="P1213">
            <v>103431</v>
          </cell>
          <cell r="Q1213">
            <v>40401</v>
          </cell>
          <cell r="R1213">
            <v>75360</v>
          </cell>
          <cell r="S1213">
            <v>247203</v>
          </cell>
          <cell r="U1213">
            <v>143016</v>
          </cell>
          <cell r="V1213">
            <v>25348</v>
          </cell>
          <cell r="W1213">
            <v>168364</v>
          </cell>
          <cell r="AB1213">
            <v>1.6516824E-5</v>
          </cell>
          <cell r="AC1213">
            <v>1.5519180000000001E-5</v>
          </cell>
          <cell r="AD1213">
            <v>-37780</v>
          </cell>
          <cell r="AF1213">
            <v>54319</v>
          </cell>
          <cell r="AG1213">
            <v>54312</v>
          </cell>
          <cell r="AH1213">
            <v>7</v>
          </cell>
          <cell r="AI1213">
            <v>1</v>
          </cell>
          <cell r="AK1213">
            <v>105648</v>
          </cell>
          <cell r="AL1213">
            <v>-75360</v>
          </cell>
          <cell r="AM1213">
            <v>25348</v>
          </cell>
          <cell r="AN1213">
            <v>25348</v>
          </cell>
          <cell r="AO1213">
            <v>21996</v>
          </cell>
          <cell r="AP1213">
            <v>-9051</v>
          </cell>
          <cell r="AQ1213">
            <v>-5503</v>
          </cell>
          <cell r="AR1213">
            <v>-352</v>
          </cell>
          <cell r="AS1213">
            <v>-2150</v>
          </cell>
        </row>
        <row r="1214">
          <cell r="B1214" t="str">
            <v>1188</v>
          </cell>
          <cell r="C1214" t="str">
            <v>STOCKDALE ISD</v>
          </cell>
          <cell r="D1214">
            <v>2196585</v>
          </cell>
          <cell r="E1214">
            <v>2091298</v>
          </cell>
          <cell r="F1214">
            <v>3214629</v>
          </cell>
          <cell r="G1214">
            <v>1181183</v>
          </cell>
          <cell r="I1214">
            <v>8785</v>
          </cell>
          <cell r="J1214">
            <v>648823</v>
          </cell>
          <cell r="K1214">
            <v>125729</v>
          </cell>
          <cell r="L1214">
            <v>209192</v>
          </cell>
          <cell r="M1214">
            <v>992529</v>
          </cell>
          <cell r="O1214">
            <v>72613</v>
          </cell>
          <cell r="P1214">
            <v>268125</v>
          </cell>
          <cell r="Q1214">
            <v>104730</v>
          </cell>
          <cell r="R1214">
            <v>6174</v>
          </cell>
          <cell r="S1214">
            <v>451642</v>
          </cell>
          <cell r="U1214">
            <v>370740</v>
          </cell>
          <cell r="V1214">
            <v>95507</v>
          </cell>
          <cell r="W1214">
            <v>466247</v>
          </cell>
          <cell r="AB1214">
            <v>3.9907122999999999E-5</v>
          </cell>
          <cell r="AC1214">
            <v>4.0230328999999999E-5</v>
          </cell>
          <cell r="AD1214">
            <v>12239</v>
          </cell>
          <cell r="AF1214">
            <v>140811</v>
          </cell>
          <cell r="AG1214">
            <v>140793</v>
          </cell>
          <cell r="AH1214">
            <v>18</v>
          </cell>
          <cell r="AI1214">
            <v>1</v>
          </cell>
          <cell r="AK1214">
            <v>209192</v>
          </cell>
          <cell r="AL1214">
            <v>-6174</v>
          </cell>
          <cell r="AM1214">
            <v>95507</v>
          </cell>
          <cell r="AN1214">
            <v>95505</v>
          </cell>
          <cell r="AO1214">
            <v>87319</v>
          </cell>
          <cell r="AP1214">
            <v>9554</v>
          </cell>
          <cell r="AQ1214">
            <v>5121</v>
          </cell>
          <cell r="AR1214">
            <v>4823</v>
          </cell>
          <cell r="AS1214">
            <v>696</v>
          </cell>
        </row>
        <row r="1215">
          <cell r="B1215" t="str">
            <v>1189</v>
          </cell>
          <cell r="C1215" t="str">
            <v>STRATFORD ISD</v>
          </cell>
          <cell r="D1215">
            <v>1906336</v>
          </cell>
          <cell r="E1215">
            <v>1904611</v>
          </cell>
          <cell r="F1215">
            <v>2927664</v>
          </cell>
          <cell r="G1215">
            <v>1075741</v>
          </cell>
          <cell r="I1215">
            <v>8001</v>
          </cell>
          <cell r="J1215">
            <v>590904</v>
          </cell>
          <cell r="K1215">
            <v>114506</v>
          </cell>
          <cell r="L1215">
            <v>218549</v>
          </cell>
          <cell r="M1215">
            <v>931960</v>
          </cell>
          <cell r="O1215">
            <v>66131</v>
          </cell>
          <cell r="P1215">
            <v>244189</v>
          </cell>
          <cell r="Q1215">
            <v>95381</v>
          </cell>
          <cell r="R1215">
            <v>15680</v>
          </cell>
          <cell r="S1215">
            <v>421381</v>
          </cell>
          <cell r="U1215">
            <v>337644</v>
          </cell>
          <cell r="V1215">
            <v>77187</v>
          </cell>
          <cell r="W1215">
            <v>414831</v>
          </cell>
          <cell r="AB1215">
            <v>3.4633944999999997E-5</v>
          </cell>
          <cell r="AC1215">
            <v>3.6639023999999998E-5</v>
          </cell>
          <cell r="AD1215">
            <v>75930</v>
          </cell>
          <cell r="AF1215">
            <v>128241</v>
          </cell>
          <cell r="AG1215">
            <v>128225</v>
          </cell>
          <cell r="AH1215">
            <v>16</v>
          </cell>
          <cell r="AI1215">
            <v>1</v>
          </cell>
          <cell r="AK1215">
            <v>218549</v>
          </cell>
          <cell r="AL1215">
            <v>-15680</v>
          </cell>
          <cell r="AM1215">
            <v>77187</v>
          </cell>
          <cell r="AN1215">
            <v>77190</v>
          </cell>
          <cell r="AO1215">
            <v>71134</v>
          </cell>
          <cell r="AP1215">
            <v>15965</v>
          </cell>
          <cell r="AQ1215">
            <v>19353</v>
          </cell>
          <cell r="AR1215">
            <v>14902</v>
          </cell>
          <cell r="AS1215">
            <v>4325</v>
          </cell>
        </row>
        <row r="1216">
          <cell r="B1216" t="str">
            <v>1190</v>
          </cell>
          <cell r="C1216" t="str">
            <v>STRAWN ISD</v>
          </cell>
          <cell r="D1216">
            <v>454882</v>
          </cell>
          <cell r="E1216">
            <v>430168</v>
          </cell>
          <cell r="F1216">
            <v>661230</v>
          </cell>
          <cell r="G1216">
            <v>242963</v>
          </cell>
          <cell r="I1216">
            <v>1807</v>
          </cell>
          <cell r="J1216">
            <v>133459</v>
          </cell>
          <cell r="K1216">
            <v>25862</v>
          </cell>
          <cell r="L1216">
            <v>53422</v>
          </cell>
          <cell r="M1216">
            <v>214550</v>
          </cell>
          <cell r="O1216">
            <v>14936</v>
          </cell>
          <cell r="P1216">
            <v>55152</v>
          </cell>
          <cell r="Q1216">
            <v>21542</v>
          </cell>
          <cell r="R1216">
            <v>21874</v>
          </cell>
          <cell r="S1216">
            <v>113504</v>
          </cell>
          <cell r="U1216">
            <v>76259</v>
          </cell>
          <cell r="V1216">
            <v>16619</v>
          </cell>
          <cell r="W1216">
            <v>92878</v>
          </cell>
          <cell r="AB1216">
            <v>8.2641999999999996E-6</v>
          </cell>
          <cell r="AC1216">
            <v>8.2751440000000001E-6</v>
          </cell>
          <cell r="AD1216">
            <v>414</v>
          </cell>
          <cell r="AF1216">
            <v>28964</v>
          </cell>
          <cell r="AG1216">
            <v>28960</v>
          </cell>
          <cell r="AH1216">
            <v>4</v>
          </cell>
          <cell r="AI1216">
            <v>0</v>
          </cell>
          <cell r="AK1216">
            <v>53422</v>
          </cell>
          <cell r="AL1216">
            <v>-21874</v>
          </cell>
          <cell r="AM1216">
            <v>16619</v>
          </cell>
          <cell r="AN1216">
            <v>16618</v>
          </cell>
          <cell r="AO1216">
            <v>14736</v>
          </cell>
          <cell r="AP1216">
            <v>-2363</v>
          </cell>
          <cell r="AQ1216">
            <v>203</v>
          </cell>
          <cell r="AR1216">
            <v>2332</v>
          </cell>
          <cell r="AS1216">
            <v>22</v>
          </cell>
        </row>
        <row r="1217">
          <cell r="B1217" t="str">
            <v>1194</v>
          </cell>
          <cell r="C1217" t="str">
            <v>SUDAN ISD</v>
          </cell>
          <cell r="D1217">
            <v>1566825</v>
          </cell>
          <cell r="E1217">
            <v>1431922</v>
          </cell>
          <cell r="F1217">
            <v>2201073</v>
          </cell>
          <cell r="G1217">
            <v>808762</v>
          </cell>
          <cell r="I1217">
            <v>6015</v>
          </cell>
          <cell r="J1217">
            <v>444253</v>
          </cell>
          <cell r="K1217">
            <v>86088</v>
          </cell>
          <cell r="L1217">
            <v>154951</v>
          </cell>
          <cell r="M1217">
            <v>691307</v>
          </cell>
          <cell r="O1217">
            <v>49719</v>
          </cell>
          <cell r="P1217">
            <v>183586</v>
          </cell>
          <cell r="Q1217">
            <v>71709</v>
          </cell>
          <cell r="R1217">
            <v>29367</v>
          </cell>
          <cell r="S1217">
            <v>334381</v>
          </cell>
          <cell r="U1217">
            <v>253847</v>
          </cell>
          <cell r="V1217">
            <v>55494</v>
          </cell>
          <cell r="W1217">
            <v>309341</v>
          </cell>
          <cell r="AB1217">
            <v>2.8465777000000002E-5</v>
          </cell>
          <cell r="AC1217">
            <v>2.7545909000000001E-5</v>
          </cell>
          <cell r="AD1217">
            <v>-34834</v>
          </cell>
          <cell r="AF1217">
            <v>96414</v>
          </cell>
          <cell r="AG1217">
            <v>96402</v>
          </cell>
          <cell r="AH1217">
            <v>12</v>
          </cell>
          <cell r="AI1217">
            <v>-1</v>
          </cell>
          <cell r="AK1217">
            <v>154951</v>
          </cell>
          <cell r="AL1217">
            <v>-29367</v>
          </cell>
          <cell r="AM1217">
            <v>55494</v>
          </cell>
          <cell r="AN1217">
            <v>55495</v>
          </cell>
          <cell r="AO1217">
            <v>51185</v>
          </cell>
          <cell r="AP1217">
            <v>10294</v>
          </cell>
          <cell r="AQ1217">
            <v>7884</v>
          </cell>
          <cell r="AR1217">
            <v>2711</v>
          </cell>
          <cell r="AS1217">
            <v>-1985</v>
          </cell>
        </row>
        <row r="1218">
          <cell r="B1218" t="str">
            <v>1196</v>
          </cell>
          <cell r="C1218" t="str">
            <v>SULPHUR BLUFF ISD</v>
          </cell>
          <cell r="D1218">
            <v>608323</v>
          </cell>
          <cell r="E1218">
            <v>545433</v>
          </cell>
          <cell r="F1218">
            <v>838409</v>
          </cell>
          <cell r="G1218">
            <v>308065</v>
          </cell>
          <cell r="I1218">
            <v>2291</v>
          </cell>
          <cell r="J1218">
            <v>169220</v>
          </cell>
          <cell r="K1218">
            <v>32792</v>
          </cell>
          <cell r="L1218">
            <v>60113</v>
          </cell>
          <cell r="M1218">
            <v>264416</v>
          </cell>
          <cell r="O1218">
            <v>18938</v>
          </cell>
          <cell r="P1218">
            <v>69930</v>
          </cell>
          <cell r="Q1218">
            <v>27315</v>
          </cell>
          <cell r="R1218">
            <v>25603</v>
          </cell>
          <cell r="S1218">
            <v>141786</v>
          </cell>
          <cell r="U1218">
            <v>96693</v>
          </cell>
          <cell r="V1218">
            <v>21857</v>
          </cell>
          <cell r="W1218">
            <v>118550</v>
          </cell>
          <cell r="AB1218">
            <v>1.1051884E-5</v>
          </cell>
          <cell r="AC1218">
            <v>1.0492496000000001E-5</v>
          </cell>
          <cell r="AD1218">
            <v>-21183</v>
          </cell>
          <cell r="AF1218">
            <v>36725</v>
          </cell>
          <cell r="AG1218">
            <v>36720</v>
          </cell>
          <cell r="AH1218">
            <v>5</v>
          </cell>
          <cell r="AI1218">
            <v>-1</v>
          </cell>
          <cell r="AK1218">
            <v>60113</v>
          </cell>
          <cell r="AL1218">
            <v>-25603</v>
          </cell>
          <cell r="AM1218">
            <v>21857</v>
          </cell>
          <cell r="AN1218">
            <v>21855</v>
          </cell>
          <cell r="AO1218">
            <v>19843</v>
          </cell>
          <cell r="AP1218">
            <v>-99</v>
          </cell>
          <cell r="AQ1218">
            <v>-3470</v>
          </cell>
          <cell r="AR1218">
            <v>-2414</v>
          </cell>
          <cell r="AS1218">
            <v>-1205</v>
          </cell>
        </row>
        <row r="1219">
          <cell r="B1219" t="str">
            <v>1197</v>
          </cell>
          <cell r="C1219" t="str">
            <v>SULPHUR SPRINGS ISD</v>
          </cell>
          <cell r="D1219">
            <v>13487633</v>
          </cell>
          <cell r="E1219">
            <v>13133070</v>
          </cell>
          <cell r="F1219">
            <v>20187436</v>
          </cell>
          <cell r="G1219">
            <v>7417671</v>
          </cell>
          <cell r="I1219">
            <v>55171</v>
          </cell>
          <cell r="J1219">
            <v>4074523</v>
          </cell>
          <cell r="K1219">
            <v>789564</v>
          </cell>
          <cell r="L1219">
            <v>1106291</v>
          </cell>
          <cell r="M1219">
            <v>6025549</v>
          </cell>
          <cell r="O1219">
            <v>456001</v>
          </cell>
          <cell r="P1219">
            <v>1683786</v>
          </cell>
          <cell r="Q1219">
            <v>657693</v>
          </cell>
          <cell r="R1219">
            <v>93812</v>
          </cell>
          <cell r="S1219">
            <v>2891292</v>
          </cell>
          <cell r="U1219">
            <v>2328196</v>
          </cell>
          <cell r="V1219">
            <v>441011</v>
          </cell>
          <cell r="W1219">
            <v>2769207</v>
          </cell>
          <cell r="AB1219">
            <v>2.4504066299999998E-4</v>
          </cell>
          <cell r="AC1219">
            <v>2.52641015E-4</v>
          </cell>
          <cell r="AD1219">
            <v>287818</v>
          </cell>
          <cell r="AF1219">
            <v>884274</v>
          </cell>
          <cell r="AG1219">
            <v>884161</v>
          </cell>
          <cell r="AH1219">
            <v>113</v>
          </cell>
          <cell r="AI1219">
            <v>0</v>
          </cell>
          <cell r="AK1219">
            <v>1106291</v>
          </cell>
          <cell r="AL1219">
            <v>-93812</v>
          </cell>
          <cell r="AM1219">
            <v>441011</v>
          </cell>
          <cell r="AN1219">
            <v>441021</v>
          </cell>
          <cell r="AO1219">
            <v>404986</v>
          </cell>
          <cell r="AP1219">
            <v>59913</v>
          </cell>
          <cell r="AQ1219">
            <v>37637</v>
          </cell>
          <cell r="AR1219">
            <v>52527</v>
          </cell>
          <cell r="AS1219">
            <v>16395</v>
          </cell>
        </row>
        <row r="1220">
          <cell r="B1220" t="str">
            <v>1349</v>
          </cell>
          <cell r="C1220" t="str">
            <v>SUNDOWN ISD</v>
          </cell>
          <cell r="D1220">
            <v>2380319</v>
          </cell>
          <cell r="E1220">
            <v>2386612</v>
          </cell>
          <cell r="F1220">
            <v>3668569</v>
          </cell>
          <cell r="G1220">
            <v>1347979</v>
          </cell>
          <cell r="I1220">
            <v>10026</v>
          </cell>
          <cell r="J1220">
            <v>740444</v>
          </cell>
          <cell r="K1220">
            <v>143484</v>
          </cell>
          <cell r="L1220">
            <v>212826</v>
          </cell>
          <cell r="M1220">
            <v>1106780</v>
          </cell>
          <cell r="O1220">
            <v>82867</v>
          </cell>
          <cell r="P1220">
            <v>305987</v>
          </cell>
          <cell r="Q1220">
            <v>119519</v>
          </cell>
          <cell r="R1220">
            <v>164652</v>
          </cell>
          <cell r="S1220">
            <v>673025</v>
          </cell>
          <cell r="U1220">
            <v>423092</v>
          </cell>
          <cell r="V1220">
            <v>40991</v>
          </cell>
          <cell r="W1220">
            <v>464083</v>
          </cell>
          <cell r="AB1220">
            <v>4.3245158999999998E-5</v>
          </cell>
          <cell r="AC1220">
            <v>4.5911276000000003E-5</v>
          </cell>
          <cell r="AD1220">
            <v>100963</v>
          </cell>
          <cell r="AF1220">
            <v>160695</v>
          </cell>
          <cell r="AG1220">
            <v>160675</v>
          </cell>
          <cell r="AH1220">
            <v>20</v>
          </cell>
          <cell r="AI1220">
            <v>0</v>
          </cell>
          <cell r="AK1220">
            <v>212826</v>
          </cell>
          <cell r="AL1220">
            <v>-164652</v>
          </cell>
          <cell r="AM1220">
            <v>40991</v>
          </cell>
          <cell r="AN1220">
            <v>40995</v>
          </cell>
          <cell r="AO1220">
            <v>34511</v>
          </cell>
          <cell r="AP1220">
            <v>-23927</v>
          </cell>
          <cell r="AQ1220">
            <v>-13060</v>
          </cell>
          <cell r="AR1220">
            <v>3904</v>
          </cell>
          <cell r="AS1220">
            <v>5751</v>
          </cell>
        </row>
        <row r="1221">
          <cell r="B1221" t="str">
            <v>1382</v>
          </cell>
          <cell r="C1221" t="str">
            <v>SUNNYVALE ISD</v>
          </cell>
          <cell r="D1221">
            <v>5200340</v>
          </cell>
          <cell r="E1221">
            <v>4893731</v>
          </cell>
          <cell r="F1221">
            <v>7522375</v>
          </cell>
          <cell r="G1221">
            <v>2764022</v>
          </cell>
          <cell r="I1221">
            <v>20558</v>
          </cell>
          <cell r="J1221">
            <v>1518276</v>
          </cell>
          <cell r="K1221">
            <v>294213</v>
          </cell>
          <cell r="L1221">
            <v>425736</v>
          </cell>
          <cell r="M1221">
            <v>2258783</v>
          </cell>
          <cell r="O1221">
            <v>169918</v>
          </cell>
          <cell r="P1221">
            <v>627423</v>
          </cell>
          <cell r="Q1221">
            <v>245074</v>
          </cell>
          <cell r="R1221">
            <v>23371</v>
          </cell>
          <cell r="S1221">
            <v>1065786</v>
          </cell>
          <cell r="U1221">
            <v>867548</v>
          </cell>
          <cell r="V1221">
            <v>169450</v>
          </cell>
          <cell r="W1221">
            <v>1036998</v>
          </cell>
          <cell r="AB1221">
            <v>9.4478748000000005E-5</v>
          </cell>
          <cell r="AC1221">
            <v>9.4140757999999997E-5</v>
          </cell>
          <cell r="AD1221">
            <v>-12799</v>
          </cell>
          <cell r="AF1221">
            <v>329504</v>
          </cell>
          <cell r="AG1221">
            <v>329462</v>
          </cell>
          <cell r="AH1221">
            <v>42</v>
          </cell>
          <cell r="AI1221">
            <v>-2</v>
          </cell>
          <cell r="AK1221">
            <v>425736</v>
          </cell>
          <cell r="AL1221">
            <v>-23371</v>
          </cell>
          <cell r="AM1221">
            <v>169450</v>
          </cell>
          <cell r="AN1221">
            <v>169455</v>
          </cell>
          <cell r="AO1221">
            <v>158318</v>
          </cell>
          <cell r="AP1221">
            <v>50799</v>
          </cell>
          <cell r="AQ1221">
            <v>28289</v>
          </cell>
          <cell r="AR1221">
            <v>-3767</v>
          </cell>
          <cell r="AS1221">
            <v>-729</v>
          </cell>
        </row>
        <row r="1222">
          <cell r="B1222" t="str">
            <v>1201</v>
          </cell>
          <cell r="C1222" t="str">
            <v>SUNRAY ISD</v>
          </cell>
          <cell r="D1222">
            <v>2141718</v>
          </cell>
          <cell r="E1222">
            <v>2378057</v>
          </cell>
          <cell r="F1222">
            <v>3655419</v>
          </cell>
          <cell r="G1222">
            <v>1343147</v>
          </cell>
          <cell r="I1222">
            <v>9990</v>
          </cell>
          <cell r="J1222">
            <v>737790</v>
          </cell>
          <cell r="K1222">
            <v>142970</v>
          </cell>
          <cell r="L1222">
            <v>497860</v>
          </cell>
          <cell r="M1222">
            <v>1388610</v>
          </cell>
          <cell r="O1222">
            <v>82570</v>
          </cell>
          <cell r="P1222">
            <v>304890</v>
          </cell>
          <cell r="Q1222">
            <v>119091</v>
          </cell>
          <cell r="R1222">
            <v>65220</v>
          </cell>
          <cell r="S1222">
            <v>571771</v>
          </cell>
          <cell r="U1222">
            <v>421576</v>
          </cell>
          <cell r="V1222">
            <v>108758</v>
          </cell>
          <cell r="W1222">
            <v>530334</v>
          </cell>
          <cell r="AB1222">
            <v>3.8910313000000001E-5</v>
          </cell>
          <cell r="AC1222">
            <v>4.5746710000000001E-5</v>
          </cell>
          <cell r="AD1222">
            <v>258887</v>
          </cell>
          <cell r="AF1222">
            <v>160119</v>
          </cell>
          <cell r="AG1222">
            <v>160099</v>
          </cell>
          <cell r="AH1222">
            <v>20</v>
          </cell>
          <cell r="AI1222">
            <v>2</v>
          </cell>
          <cell r="AK1222">
            <v>497860</v>
          </cell>
          <cell r="AL1222">
            <v>-65220</v>
          </cell>
          <cell r="AM1222">
            <v>108758</v>
          </cell>
          <cell r="AN1222">
            <v>108761</v>
          </cell>
          <cell r="AO1222">
            <v>103974</v>
          </cell>
          <cell r="AP1222">
            <v>64575</v>
          </cell>
          <cell r="AQ1222">
            <v>79858</v>
          </cell>
          <cell r="AR1222">
            <v>60727</v>
          </cell>
          <cell r="AS1222">
            <v>14745</v>
          </cell>
        </row>
        <row r="1223">
          <cell r="B1223" t="str">
            <v>1202</v>
          </cell>
          <cell r="C1223" t="str">
            <v>SWEENY ISD</v>
          </cell>
          <cell r="D1223">
            <v>4080292</v>
          </cell>
          <cell r="E1223">
            <v>4191389</v>
          </cell>
          <cell r="F1223">
            <v>6442773</v>
          </cell>
          <cell r="G1223">
            <v>2367333</v>
          </cell>
          <cell r="I1223">
            <v>17608</v>
          </cell>
          <cell r="J1223">
            <v>1300375</v>
          </cell>
          <cell r="K1223">
            <v>251988</v>
          </cell>
          <cell r="L1223">
            <v>380145</v>
          </cell>
          <cell r="M1223">
            <v>1950116</v>
          </cell>
          <cell r="O1223">
            <v>145532</v>
          </cell>
          <cell r="P1223">
            <v>537376</v>
          </cell>
          <cell r="Q1223">
            <v>209901</v>
          </cell>
          <cell r="R1223">
            <v>10453</v>
          </cell>
          <cell r="S1223">
            <v>903262</v>
          </cell>
          <cell r="U1223">
            <v>743038</v>
          </cell>
          <cell r="V1223">
            <v>84089</v>
          </cell>
          <cell r="W1223">
            <v>827127</v>
          </cell>
          <cell r="AB1223">
            <v>7.4129935999999995E-5</v>
          </cell>
          <cell r="AC1223">
            <v>8.0629794999999998E-5</v>
          </cell>
          <cell r="AD1223">
            <v>246143</v>
          </cell>
          <cell r="AF1223">
            <v>282214</v>
          </cell>
          <cell r="AG1223">
            <v>282178</v>
          </cell>
          <cell r="AH1223">
            <v>36</v>
          </cell>
          <cell r="AI1223">
            <v>0</v>
          </cell>
          <cell r="AK1223">
            <v>380145</v>
          </cell>
          <cell r="AL1223">
            <v>-10453</v>
          </cell>
          <cell r="AM1223">
            <v>84089</v>
          </cell>
          <cell r="AN1223">
            <v>84094</v>
          </cell>
          <cell r="AO1223">
            <v>84699</v>
          </cell>
          <cell r="AP1223">
            <v>84279</v>
          </cell>
          <cell r="AQ1223">
            <v>60550</v>
          </cell>
          <cell r="AR1223">
            <v>42049</v>
          </cell>
          <cell r="AS1223">
            <v>14021</v>
          </cell>
        </row>
        <row r="1224">
          <cell r="B1224" t="str">
            <v>1975</v>
          </cell>
          <cell r="C1224" t="str">
            <v>SWEET HOME ISD</v>
          </cell>
          <cell r="D1224">
            <v>255250</v>
          </cell>
          <cell r="E1224">
            <v>256194</v>
          </cell>
          <cell r="F1224">
            <v>393807</v>
          </cell>
          <cell r="G1224">
            <v>144700</v>
          </cell>
          <cell r="I1224">
            <v>1076</v>
          </cell>
          <cell r="J1224">
            <v>79484</v>
          </cell>
          <cell r="K1224">
            <v>15402</v>
          </cell>
          <cell r="L1224">
            <v>44756</v>
          </cell>
          <cell r="M1224">
            <v>140718</v>
          </cell>
          <cell r="O1224">
            <v>8895</v>
          </cell>
          <cell r="P1224">
            <v>32847</v>
          </cell>
          <cell r="Q1224">
            <v>12830</v>
          </cell>
          <cell r="R1224">
            <v>24038</v>
          </cell>
          <cell r="S1224">
            <v>78610</v>
          </cell>
          <cell r="U1224">
            <v>45417</v>
          </cell>
          <cell r="V1224">
            <v>13240</v>
          </cell>
          <cell r="W1224">
            <v>58657</v>
          </cell>
          <cell r="AB1224">
            <v>4.6373329999999999E-6</v>
          </cell>
          <cell r="AC1224">
            <v>4.9284019999999997E-6</v>
          </cell>
          <cell r="AD1224">
            <v>11022</v>
          </cell>
          <cell r="AF1224">
            <v>17250</v>
          </cell>
          <cell r="AG1224">
            <v>17248</v>
          </cell>
          <cell r="AH1224">
            <v>2</v>
          </cell>
          <cell r="AI1224">
            <v>2</v>
          </cell>
          <cell r="AK1224">
            <v>44756</v>
          </cell>
          <cell r="AL1224">
            <v>-24038</v>
          </cell>
          <cell r="AM1224">
            <v>13240</v>
          </cell>
          <cell r="AN1224">
            <v>13239</v>
          </cell>
          <cell r="AO1224">
            <v>11770</v>
          </cell>
          <cell r="AP1224">
            <v>-2470</v>
          </cell>
          <cell r="AQ1224">
            <v>-3176</v>
          </cell>
          <cell r="AR1224">
            <v>727</v>
          </cell>
          <cell r="AS1224">
            <v>628</v>
          </cell>
        </row>
        <row r="1225">
          <cell r="B1225" t="str">
            <v>1203</v>
          </cell>
          <cell r="C1225" t="str">
            <v>SWEETWATER ISD</v>
          </cell>
          <cell r="D1225">
            <v>8118183</v>
          </cell>
          <cell r="E1225">
            <v>7553824</v>
          </cell>
          <cell r="F1225">
            <v>11611325</v>
          </cell>
          <cell r="G1225">
            <v>4266465</v>
          </cell>
          <cell r="I1225">
            <v>31733</v>
          </cell>
          <cell r="J1225">
            <v>2343567</v>
          </cell>
          <cell r="K1225">
            <v>454138</v>
          </cell>
          <cell r="L1225">
            <v>534328</v>
          </cell>
          <cell r="M1225">
            <v>3363766</v>
          </cell>
          <cell r="O1225">
            <v>262281</v>
          </cell>
          <cell r="P1225">
            <v>968473</v>
          </cell>
          <cell r="Q1225">
            <v>378289</v>
          </cell>
          <cell r="R1225">
            <v>180559</v>
          </cell>
          <cell r="S1225">
            <v>1789602</v>
          </cell>
          <cell r="U1225">
            <v>1339122</v>
          </cell>
          <cell r="V1225">
            <v>199587</v>
          </cell>
          <cell r="W1225">
            <v>1538709</v>
          </cell>
          <cell r="AB1225">
            <v>1.47489556E-4</v>
          </cell>
          <cell r="AC1225">
            <v>1.4531299600000001E-4</v>
          </cell>
          <cell r="AD1225">
            <v>-82424</v>
          </cell>
          <cell r="AF1225">
            <v>508613</v>
          </cell>
          <cell r="AG1225">
            <v>508548</v>
          </cell>
          <cell r="AH1225">
            <v>65</v>
          </cell>
          <cell r="AI1225">
            <v>0</v>
          </cell>
          <cell r="AK1225">
            <v>534328</v>
          </cell>
          <cell r="AL1225">
            <v>-180559</v>
          </cell>
          <cell r="AM1225">
            <v>199587</v>
          </cell>
          <cell r="AN1225">
            <v>199591</v>
          </cell>
          <cell r="AO1225">
            <v>179412</v>
          </cell>
          <cell r="AP1225">
            <v>-11469</v>
          </cell>
          <cell r="AQ1225">
            <v>-11571</v>
          </cell>
          <cell r="AR1225">
            <v>2495</v>
          </cell>
          <cell r="AS1225">
            <v>-4689</v>
          </cell>
        </row>
        <row r="1226">
          <cell r="B1226" t="str">
            <v>1206</v>
          </cell>
          <cell r="C1226" t="str">
            <v>TAFT ISD</v>
          </cell>
          <cell r="D1226">
            <v>3526427</v>
          </cell>
          <cell r="E1226">
            <v>2980476</v>
          </cell>
          <cell r="F1226">
            <v>4581425</v>
          </cell>
          <cell r="G1226">
            <v>1683399</v>
          </cell>
          <cell r="I1226">
            <v>12521</v>
          </cell>
          <cell r="J1226">
            <v>924690</v>
          </cell>
          <cell r="K1226">
            <v>179187</v>
          </cell>
          <cell r="L1226">
            <v>170542</v>
          </cell>
          <cell r="M1226">
            <v>1286940</v>
          </cell>
          <cell r="O1226">
            <v>103487</v>
          </cell>
          <cell r="P1226">
            <v>382126</v>
          </cell>
          <cell r="Q1226">
            <v>149260</v>
          </cell>
          <cell r="R1226">
            <v>443113</v>
          </cell>
          <cell r="S1226">
            <v>1077986</v>
          </cell>
          <cell r="U1226">
            <v>528371</v>
          </cell>
          <cell r="V1226">
            <v>-12419</v>
          </cell>
          <cell r="W1226">
            <v>515952</v>
          </cell>
          <cell r="AB1226">
            <v>6.4067440999999995E-5</v>
          </cell>
          <cell r="AC1226">
            <v>5.7335454000000001E-5</v>
          </cell>
          <cell r="AD1226">
            <v>-254933</v>
          </cell>
          <cell r="AF1226">
            <v>200681</v>
          </cell>
          <cell r="AG1226">
            <v>200655</v>
          </cell>
          <cell r="AH1226">
            <v>26</v>
          </cell>
          <cell r="AI1226">
            <v>0</v>
          </cell>
          <cell r="AK1226">
            <v>170542</v>
          </cell>
          <cell r="AL1226">
            <v>-443113</v>
          </cell>
          <cell r="AM1226">
            <v>-12419</v>
          </cell>
          <cell r="AN1226">
            <v>-12415</v>
          </cell>
          <cell r="AO1226">
            <v>-20539</v>
          </cell>
          <cell r="AP1226">
            <v>-97520</v>
          </cell>
          <cell r="AQ1226">
            <v>-85860</v>
          </cell>
          <cell r="AR1226">
            <v>-41720</v>
          </cell>
          <cell r="AS1226">
            <v>-14517</v>
          </cell>
        </row>
        <row r="1227">
          <cell r="B1227" t="str">
            <v>1207</v>
          </cell>
          <cell r="C1227" t="str">
            <v>TAHOKA ISD</v>
          </cell>
          <cell r="D1227">
            <v>2474889</v>
          </cell>
          <cell r="E1227">
            <v>2594923</v>
          </cell>
          <cell r="F1227">
            <v>3988774</v>
          </cell>
          <cell r="G1227">
            <v>1465635</v>
          </cell>
          <cell r="I1227">
            <v>10901</v>
          </cell>
          <cell r="J1227">
            <v>805073</v>
          </cell>
          <cell r="K1227">
            <v>156008</v>
          </cell>
          <cell r="L1227">
            <v>527970</v>
          </cell>
          <cell r="M1227">
            <v>1499952</v>
          </cell>
          <cell r="O1227">
            <v>90100</v>
          </cell>
          <cell r="P1227">
            <v>332694</v>
          </cell>
          <cell r="Q1227">
            <v>129952</v>
          </cell>
          <cell r="R1227">
            <v>62027</v>
          </cell>
          <cell r="S1227">
            <v>614773</v>
          </cell>
          <cell r="U1227">
            <v>460021</v>
          </cell>
          <cell r="V1227">
            <v>116219</v>
          </cell>
          <cell r="W1227">
            <v>576240</v>
          </cell>
          <cell r="AB1227">
            <v>4.4963304999999997E-5</v>
          </cell>
          <cell r="AC1227">
            <v>4.9918567000000003E-5</v>
          </cell>
          <cell r="AD1227">
            <v>187651</v>
          </cell>
          <cell r="AF1227">
            <v>174721</v>
          </cell>
          <cell r="AG1227">
            <v>174699</v>
          </cell>
          <cell r="AH1227">
            <v>22</v>
          </cell>
          <cell r="AI1227">
            <v>0</v>
          </cell>
          <cell r="AK1227">
            <v>527970</v>
          </cell>
          <cell r="AL1227">
            <v>-62027</v>
          </cell>
          <cell r="AM1227">
            <v>116219</v>
          </cell>
          <cell r="AN1227">
            <v>116222</v>
          </cell>
          <cell r="AO1227">
            <v>112260</v>
          </cell>
          <cell r="AP1227">
            <v>75539</v>
          </cell>
          <cell r="AQ1227">
            <v>80693</v>
          </cell>
          <cell r="AR1227">
            <v>70544</v>
          </cell>
          <cell r="AS1227">
            <v>10685</v>
          </cell>
        </row>
        <row r="1228">
          <cell r="B1228" t="str">
            <v>1615</v>
          </cell>
          <cell r="C1228" t="str">
            <v>TARKINGTON ISD</v>
          </cell>
          <cell r="D1228">
            <v>4543049</v>
          </cell>
          <cell r="E1228">
            <v>4308570</v>
          </cell>
          <cell r="F1228">
            <v>6622897</v>
          </cell>
          <cell r="G1228">
            <v>2433517</v>
          </cell>
          <cell r="I1228">
            <v>18100</v>
          </cell>
          <cell r="J1228">
            <v>1336730</v>
          </cell>
          <cell r="K1228">
            <v>259033</v>
          </cell>
          <cell r="L1228">
            <v>292132</v>
          </cell>
          <cell r="M1228">
            <v>1905995</v>
          </cell>
          <cell r="O1228">
            <v>149600</v>
          </cell>
          <cell r="P1228">
            <v>552400</v>
          </cell>
          <cell r="Q1228">
            <v>215770</v>
          </cell>
          <cell r="R1228">
            <v>80094</v>
          </cell>
          <cell r="S1228">
            <v>997864</v>
          </cell>
          <cell r="U1228">
            <v>763812</v>
          </cell>
          <cell r="V1228">
            <v>127955</v>
          </cell>
          <cell r="W1228">
            <v>891767</v>
          </cell>
          <cell r="AB1228">
            <v>8.2537216000000004E-5</v>
          </cell>
          <cell r="AC1228">
            <v>8.2884003000000003E-5</v>
          </cell>
          <cell r="AD1228">
            <v>13132</v>
          </cell>
          <cell r="AF1228">
            <v>290104</v>
          </cell>
          <cell r="AG1228">
            <v>290067</v>
          </cell>
          <cell r="AH1228">
            <v>37</v>
          </cell>
          <cell r="AI1228">
            <v>1</v>
          </cell>
          <cell r="AK1228">
            <v>292132</v>
          </cell>
          <cell r="AL1228">
            <v>-80094</v>
          </cell>
          <cell r="AM1228">
            <v>127955</v>
          </cell>
          <cell r="AN1228">
            <v>127958</v>
          </cell>
          <cell r="AO1228">
            <v>113678</v>
          </cell>
          <cell r="AP1228">
            <v>-18378</v>
          </cell>
          <cell r="AQ1228">
            <v>-11104</v>
          </cell>
          <cell r="AR1228">
            <v>-866</v>
          </cell>
          <cell r="AS1228">
            <v>750</v>
          </cell>
        </row>
        <row r="1229">
          <cell r="B1229" t="str">
            <v>1209</v>
          </cell>
          <cell r="C1229" t="str">
            <v>TATUM ISD</v>
          </cell>
          <cell r="D1229">
            <v>5630386</v>
          </cell>
          <cell r="E1229">
            <v>4646820</v>
          </cell>
          <cell r="F1229">
            <v>7142837</v>
          </cell>
          <cell r="G1229">
            <v>2624564</v>
          </cell>
          <cell r="I1229">
            <v>19521</v>
          </cell>
          <cell r="J1229">
            <v>1441672</v>
          </cell>
          <cell r="K1229">
            <v>279368</v>
          </cell>
          <cell r="L1229">
            <v>261969</v>
          </cell>
          <cell r="M1229">
            <v>2002530</v>
          </cell>
          <cell r="O1229">
            <v>161345</v>
          </cell>
          <cell r="P1229">
            <v>595767</v>
          </cell>
          <cell r="Q1229">
            <v>232709</v>
          </cell>
          <cell r="R1229">
            <v>438304</v>
          </cell>
          <cell r="S1229">
            <v>1428125</v>
          </cell>
          <cell r="U1229">
            <v>823776</v>
          </cell>
          <cell r="V1229">
            <v>44085</v>
          </cell>
          <cell r="W1229">
            <v>867861</v>
          </cell>
          <cell r="AB1229">
            <v>1.02291742E-4</v>
          </cell>
          <cell r="AC1229">
            <v>8.9390921999999998E-5</v>
          </cell>
          <cell r="AD1229">
            <v>-488541</v>
          </cell>
          <cell r="AF1229">
            <v>312879</v>
          </cell>
          <cell r="AG1229">
            <v>312839</v>
          </cell>
          <cell r="AH1229">
            <v>40</v>
          </cell>
          <cell r="AI1229">
            <v>0</v>
          </cell>
          <cell r="AK1229">
            <v>261969</v>
          </cell>
          <cell r="AL1229">
            <v>-438304</v>
          </cell>
          <cell r="AM1229">
            <v>44085</v>
          </cell>
          <cell r="AN1229">
            <v>44092</v>
          </cell>
          <cell r="AO1229">
            <v>33517</v>
          </cell>
          <cell r="AP1229">
            <v>-69431</v>
          </cell>
          <cell r="AQ1229">
            <v>-80771</v>
          </cell>
          <cell r="AR1229">
            <v>-75927</v>
          </cell>
          <cell r="AS1229">
            <v>-27815</v>
          </cell>
        </row>
        <row r="1230">
          <cell r="B1230" t="str">
            <v>1211</v>
          </cell>
          <cell r="C1230" t="str">
            <v>TAYLOR ISD</v>
          </cell>
          <cell r="D1230">
            <v>10450187</v>
          </cell>
          <cell r="E1230">
            <v>9384220</v>
          </cell>
          <cell r="F1230">
            <v>14424910</v>
          </cell>
          <cell r="G1230">
            <v>5300289</v>
          </cell>
          <cell r="I1230">
            <v>39422</v>
          </cell>
          <cell r="J1230">
            <v>2911446</v>
          </cell>
          <cell r="K1230">
            <v>564182</v>
          </cell>
          <cell r="L1230">
            <v>463456</v>
          </cell>
          <cell r="M1230">
            <v>3978506</v>
          </cell>
          <cell r="O1230">
            <v>325835</v>
          </cell>
          <cell r="P1230">
            <v>1203147</v>
          </cell>
          <cell r="Q1230">
            <v>469954</v>
          </cell>
          <cell r="R1230">
            <v>421073</v>
          </cell>
          <cell r="S1230">
            <v>2420009</v>
          </cell>
          <cell r="U1230">
            <v>1663610</v>
          </cell>
          <cell r="V1230">
            <v>126432</v>
          </cell>
          <cell r="W1230">
            <v>1790042</v>
          </cell>
          <cell r="AB1230">
            <v>1.8985694E-4</v>
          </cell>
          <cell r="AC1230">
            <v>1.8052435500000001E-4</v>
          </cell>
          <cell r="AD1230">
            <v>-353415</v>
          </cell>
          <cell r="AF1230">
            <v>631857</v>
          </cell>
          <cell r="AG1230">
            <v>631776</v>
          </cell>
          <cell r="AH1230">
            <v>81</v>
          </cell>
          <cell r="AI1230">
            <v>-1</v>
          </cell>
          <cell r="AK1230">
            <v>463456</v>
          </cell>
          <cell r="AL1230">
            <v>-421073</v>
          </cell>
          <cell r="AM1230">
            <v>126432</v>
          </cell>
          <cell r="AN1230">
            <v>126444</v>
          </cell>
          <cell r="AO1230">
            <v>106316</v>
          </cell>
          <cell r="AP1230">
            <v>-75287</v>
          </cell>
          <cell r="AQ1230">
            <v>-48680</v>
          </cell>
          <cell r="AR1230">
            <v>-46291</v>
          </cell>
          <cell r="AS1230">
            <v>-20119</v>
          </cell>
        </row>
        <row r="1231">
          <cell r="B1231" t="str">
            <v>1212</v>
          </cell>
          <cell r="C1231" t="str">
            <v>TEAGUE ISD</v>
          </cell>
          <cell r="D1231">
            <v>3812755</v>
          </cell>
          <cell r="E1231">
            <v>3670937</v>
          </cell>
          <cell r="F1231">
            <v>5642763</v>
          </cell>
          <cell r="G1231">
            <v>2073377</v>
          </cell>
          <cell r="I1231">
            <v>15421</v>
          </cell>
          <cell r="J1231">
            <v>1138905</v>
          </cell>
          <cell r="K1231">
            <v>220698</v>
          </cell>
          <cell r="L1231">
            <v>365824</v>
          </cell>
          <cell r="M1231">
            <v>1740848</v>
          </cell>
          <cell r="O1231">
            <v>127461</v>
          </cell>
          <cell r="P1231">
            <v>470649</v>
          </cell>
          <cell r="Q1231">
            <v>183837</v>
          </cell>
          <cell r="R1231">
            <v>68030</v>
          </cell>
          <cell r="S1231">
            <v>849977</v>
          </cell>
          <cell r="U1231">
            <v>650774</v>
          </cell>
          <cell r="V1231">
            <v>147943</v>
          </cell>
          <cell r="W1231">
            <v>798717</v>
          </cell>
          <cell r="AB1231">
            <v>6.9269374999999996E-5</v>
          </cell>
          <cell r="AC1231">
            <v>7.0617853999999994E-5</v>
          </cell>
          <cell r="AD1231">
            <v>51066</v>
          </cell>
          <cell r="AF1231">
            <v>247171</v>
          </cell>
          <cell r="AG1231">
            <v>247139</v>
          </cell>
          <cell r="AH1231">
            <v>32</v>
          </cell>
          <cell r="AI1231">
            <v>-1</v>
          </cell>
          <cell r="AK1231">
            <v>365824</v>
          </cell>
          <cell r="AL1231">
            <v>-68030</v>
          </cell>
          <cell r="AM1231">
            <v>147943</v>
          </cell>
          <cell r="AN1231">
            <v>147948</v>
          </cell>
          <cell r="AO1231">
            <v>135223</v>
          </cell>
          <cell r="AP1231">
            <v>10570</v>
          </cell>
          <cell r="AQ1231">
            <v>-5687</v>
          </cell>
          <cell r="AR1231">
            <v>6829</v>
          </cell>
          <cell r="AS1231">
            <v>2911</v>
          </cell>
        </row>
        <row r="1232">
          <cell r="B1232" t="str">
            <v>1215</v>
          </cell>
          <cell r="C1232" t="str">
            <v>TEMPLE ISD</v>
          </cell>
          <cell r="D1232">
            <v>17340206</v>
          </cell>
          <cell r="E1232">
            <v>17297428</v>
          </cell>
          <cell r="F1232">
            <v>26588660</v>
          </cell>
          <cell r="G1232">
            <v>9769737</v>
          </cell>
          <cell r="I1232">
            <v>72665</v>
          </cell>
          <cell r="J1232">
            <v>5366512</v>
          </cell>
          <cell r="K1232">
            <v>1039927</v>
          </cell>
          <cell r="L1232">
            <v>2429816</v>
          </cell>
          <cell r="M1232">
            <v>8908920</v>
          </cell>
          <cell r="O1232">
            <v>600594</v>
          </cell>
          <cell r="P1232">
            <v>2217697</v>
          </cell>
          <cell r="Q1232">
            <v>866241</v>
          </cell>
          <cell r="R1232">
            <v>3616702</v>
          </cell>
          <cell r="S1232">
            <v>7301234</v>
          </cell>
          <cell r="U1232">
            <v>3066443</v>
          </cell>
          <cell r="V1232">
            <v>-45683</v>
          </cell>
          <cell r="W1232">
            <v>3020760</v>
          </cell>
          <cell r="AB1232">
            <v>3.1503345199999997E-4</v>
          </cell>
          <cell r="AC1232">
            <v>3.3275082699999999E-4</v>
          </cell>
          <cell r="AD1232">
            <v>670939</v>
          </cell>
          <cell r="AF1232">
            <v>1164668</v>
          </cell>
          <cell r="AG1232">
            <v>1164520</v>
          </cell>
          <cell r="AH1232">
            <v>148</v>
          </cell>
          <cell r="AI1232">
            <v>-1</v>
          </cell>
          <cell r="AK1232">
            <v>2429816</v>
          </cell>
          <cell r="AL1232">
            <v>-3616702</v>
          </cell>
          <cell r="AM1232">
            <v>-45683</v>
          </cell>
          <cell r="AN1232">
            <v>-45660</v>
          </cell>
          <cell r="AO1232">
            <v>-110175</v>
          </cell>
          <cell r="AP1232">
            <v>-723638</v>
          </cell>
          <cell r="AQ1232">
            <v>-516971</v>
          </cell>
          <cell r="AR1232">
            <v>171346</v>
          </cell>
          <cell r="AS1232">
            <v>38212</v>
          </cell>
        </row>
        <row r="1233">
          <cell r="B1233" t="str">
            <v>1216</v>
          </cell>
          <cell r="C1233" t="str">
            <v>TENAHA ISD</v>
          </cell>
          <cell r="D1233">
            <v>2208872</v>
          </cell>
          <cell r="E1233">
            <v>2032723</v>
          </cell>
          <cell r="F1233">
            <v>3124590</v>
          </cell>
          <cell r="G1233">
            <v>1148099</v>
          </cell>
          <cell r="I1233">
            <v>8539</v>
          </cell>
          <cell r="J1233">
            <v>630650</v>
          </cell>
          <cell r="K1233">
            <v>122208</v>
          </cell>
          <cell r="L1233">
            <v>91073</v>
          </cell>
          <cell r="M1233">
            <v>852470</v>
          </cell>
          <cell r="O1233">
            <v>70579</v>
          </cell>
          <cell r="P1233">
            <v>260615</v>
          </cell>
          <cell r="Q1233">
            <v>101797</v>
          </cell>
          <cell r="R1233">
            <v>148169</v>
          </cell>
          <cell r="S1233">
            <v>581160</v>
          </cell>
          <cell r="U1233">
            <v>360356</v>
          </cell>
          <cell r="V1233">
            <v>13159</v>
          </cell>
          <cell r="W1233">
            <v>373515</v>
          </cell>
          <cell r="AB1233">
            <v>4.0130350999999997E-5</v>
          </cell>
          <cell r="AC1233">
            <v>3.9103510999999999E-5</v>
          </cell>
          <cell r="AD1233">
            <v>-38885</v>
          </cell>
          <cell r="AF1233">
            <v>136867</v>
          </cell>
          <cell r="AG1233">
            <v>136850</v>
          </cell>
          <cell r="AH1233">
            <v>17</v>
          </cell>
          <cell r="AI1233">
            <v>0</v>
          </cell>
          <cell r="AK1233">
            <v>91073</v>
          </cell>
          <cell r="AL1233">
            <v>-148169</v>
          </cell>
          <cell r="AM1233">
            <v>13159</v>
          </cell>
          <cell r="AN1233">
            <v>13160</v>
          </cell>
          <cell r="AO1233">
            <v>8770</v>
          </cell>
          <cell r="AP1233">
            <v>-30945</v>
          </cell>
          <cell r="AQ1233">
            <v>-26107</v>
          </cell>
          <cell r="AR1233">
            <v>-19760</v>
          </cell>
          <cell r="AS1233">
            <v>-2214</v>
          </cell>
        </row>
        <row r="1234">
          <cell r="B1234" t="str">
            <v>1967</v>
          </cell>
          <cell r="C1234" t="str">
            <v>TERLINGUA CSD</v>
          </cell>
          <cell r="D1234">
            <v>330851</v>
          </cell>
          <cell r="E1234">
            <v>291348</v>
          </cell>
          <cell r="F1234">
            <v>447844</v>
          </cell>
          <cell r="G1234">
            <v>164556</v>
          </cell>
          <cell r="I1234">
            <v>1224</v>
          </cell>
          <cell r="J1234">
            <v>90390</v>
          </cell>
          <cell r="K1234">
            <v>17516</v>
          </cell>
          <cell r="L1234">
            <v>43982</v>
          </cell>
          <cell r="M1234">
            <v>153112</v>
          </cell>
          <cell r="O1234">
            <v>10116</v>
          </cell>
          <cell r="P1234">
            <v>37354</v>
          </cell>
          <cell r="Q1234">
            <v>14590</v>
          </cell>
          <cell r="R1234">
            <v>17511</v>
          </cell>
          <cell r="S1234">
            <v>79571</v>
          </cell>
          <cell r="U1234">
            <v>51649</v>
          </cell>
          <cell r="V1234">
            <v>8771</v>
          </cell>
          <cell r="W1234">
            <v>60420</v>
          </cell>
          <cell r="AB1234">
            <v>6.0108400000000004E-6</v>
          </cell>
          <cell r="AC1234">
            <v>5.6046639999999997E-6</v>
          </cell>
          <cell r="AD1234">
            <v>-15381</v>
          </cell>
          <cell r="AF1234">
            <v>19617</v>
          </cell>
          <cell r="AG1234">
            <v>19614</v>
          </cell>
          <cell r="AH1234">
            <v>3</v>
          </cell>
          <cell r="AI1234">
            <v>-1</v>
          </cell>
          <cell r="AK1234">
            <v>43982</v>
          </cell>
          <cell r="AL1234">
            <v>-17511</v>
          </cell>
          <cell r="AM1234">
            <v>8771</v>
          </cell>
          <cell r="AN1234">
            <v>8774</v>
          </cell>
          <cell r="AO1234">
            <v>9007</v>
          </cell>
          <cell r="AP1234">
            <v>9180</v>
          </cell>
          <cell r="AQ1234">
            <v>1674</v>
          </cell>
          <cell r="AR1234">
            <v>-1287</v>
          </cell>
          <cell r="AS1234">
            <v>-877</v>
          </cell>
        </row>
        <row r="1235">
          <cell r="B1235" t="str">
            <v>1667</v>
          </cell>
          <cell r="C1235" t="str">
            <v>TERRELL COUNTY ISD</v>
          </cell>
          <cell r="D1235">
            <v>637864</v>
          </cell>
          <cell r="E1235">
            <v>543383</v>
          </cell>
          <cell r="F1235">
            <v>835259</v>
          </cell>
          <cell r="G1235">
            <v>306908</v>
          </cell>
          <cell r="I1235">
            <v>2283</v>
          </cell>
          <cell r="J1235">
            <v>168584</v>
          </cell>
          <cell r="K1235">
            <v>32668</v>
          </cell>
          <cell r="L1235">
            <v>82976</v>
          </cell>
          <cell r="M1235">
            <v>286511</v>
          </cell>
          <cell r="O1235">
            <v>18867</v>
          </cell>
          <cell r="P1235">
            <v>69667</v>
          </cell>
          <cell r="Q1235">
            <v>27212</v>
          </cell>
          <cell r="R1235">
            <v>77503</v>
          </cell>
          <cell r="S1235">
            <v>193249</v>
          </cell>
          <cell r="U1235">
            <v>96330</v>
          </cell>
          <cell r="V1235">
            <v>14022</v>
          </cell>
          <cell r="W1235">
            <v>110352</v>
          </cell>
          <cell r="AB1235">
            <v>1.1588582E-5</v>
          </cell>
          <cell r="AC1235">
            <v>1.0453069E-5</v>
          </cell>
          <cell r="AD1235">
            <v>-43001</v>
          </cell>
          <cell r="AF1235">
            <v>36587</v>
          </cell>
          <cell r="AG1235">
            <v>36582</v>
          </cell>
          <cell r="AH1235">
            <v>5</v>
          </cell>
          <cell r="AI1235">
            <v>-1</v>
          </cell>
          <cell r="AK1235">
            <v>82976</v>
          </cell>
          <cell r="AL1235">
            <v>-77503</v>
          </cell>
          <cell r="AM1235">
            <v>14022</v>
          </cell>
          <cell r="AN1235">
            <v>14022</v>
          </cell>
          <cell r="AO1235">
            <v>11750</v>
          </cell>
          <cell r="AP1235">
            <v>-7171</v>
          </cell>
          <cell r="AQ1235">
            <v>-2015</v>
          </cell>
          <cell r="AR1235">
            <v>-8664</v>
          </cell>
          <cell r="AS1235">
            <v>-2449</v>
          </cell>
        </row>
        <row r="1236">
          <cell r="B1236" t="str">
            <v>1217</v>
          </cell>
          <cell r="C1236" t="str">
            <v>TERRELL ISD</v>
          </cell>
          <cell r="D1236">
            <v>15357762</v>
          </cell>
          <cell r="E1236">
            <v>14929456</v>
          </cell>
          <cell r="F1236">
            <v>22948742</v>
          </cell>
          <cell r="G1236">
            <v>8432286</v>
          </cell>
          <cell r="I1236">
            <v>62717</v>
          </cell>
          <cell r="J1236">
            <v>4631850</v>
          </cell>
          <cell r="K1236">
            <v>897563</v>
          </cell>
          <cell r="L1236">
            <v>1018014</v>
          </cell>
          <cell r="M1236">
            <v>6610144</v>
          </cell>
          <cell r="O1236">
            <v>518374</v>
          </cell>
          <cell r="P1236">
            <v>1914100</v>
          </cell>
          <cell r="Q1236">
            <v>747654</v>
          </cell>
          <cell r="R1236">
            <v>228</v>
          </cell>
          <cell r="S1236">
            <v>3180356</v>
          </cell>
          <cell r="U1236">
            <v>2646655</v>
          </cell>
          <cell r="V1236">
            <v>386528</v>
          </cell>
          <cell r="W1236">
            <v>3033183</v>
          </cell>
          <cell r="AB1236">
            <v>2.79016797E-4</v>
          </cell>
          <cell r="AC1236">
            <v>2.8719811E-4</v>
          </cell>
          <cell r="AD1236">
            <v>309818</v>
          </cell>
          <cell r="AF1236">
            <v>1005228</v>
          </cell>
          <cell r="AG1236">
            <v>1005100</v>
          </cell>
          <cell r="AH1236">
            <v>128</v>
          </cell>
          <cell r="AI1236">
            <v>1</v>
          </cell>
          <cell r="AK1236">
            <v>1018014</v>
          </cell>
          <cell r="AL1236">
            <v>-228</v>
          </cell>
          <cell r="AM1236">
            <v>386528</v>
          </cell>
          <cell r="AN1236">
            <v>386541</v>
          </cell>
          <cell r="AO1236">
            <v>359892</v>
          </cell>
          <cell r="AP1236">
            <v>105197</v>
          </cell>
          <cell r="AQ1236">
            <v>84729</v>
          </cell>
          <cell r="AR1236">
            <v>63776</v>
          </cell>
          <cell r="AS1236">
            <v>17651</v>
          </cell>
        </row>
        <row r="1237">
          <cell r="B1237" t="str">
            <v>1218</v>
          </cell>
          <cell r="C1237" t="str">
            <v>TEXARKANA ISD</v>
          </cell>
          <cell r="D1237">
            <v>24153856</v>
          </cell>
          <cell r="E1237">
            <v>23882454</v>
          </cell>
          <cell r="F1237">
            <v>36710801</v>
          </cell>
          <cell r="G1237">
            <v>13489016</v>
          </cell>
          <cell r="I1237">
            <v>100328</v>
          </cell>
          <cell r="J1237">
            <v>7409510</v>
          </cell>
          <cell r="K1237">
            <v>1435820</v>
          </cell>
          <cell r="L1237">
            <v>2010351</v>
          </cell>
          <cell r="M1237">
            <v>10956009</v>
          </cell>
          <cell r="O1237">
            <v>829237</v>
          </cell>
          <cell r="P1237">
            <v>3061960</v>
          </cell>
          <cell r="Q1237">
            <v>1196013</v>
          </cell>
          <cell r="R1237">
            <v>84702</v>
          </cell>
          <cell r="S1237">
            <v>5171912</v>
          </cell>
          <cell r="U1237">
            <v>4233819</v>
          </cell>
          <cell r="V1237">
            <v>732736</v>
          </cell>
          <cell r="W1237">
            <v>4966555</v>
          </cell>
          <cell r="AB1237">
            <v>4.38822505E-4</v>
          </cell>
          <cell r="AC1237">
            <v>4.5942703700000001E-4</v>
          </cell>
          <cell r="AD1237">
            <v>780273</v>
          </cell>
          <cell r="AF1237">
            <v>1608050</v>
          </cell>
          <cell r="AG1237">
            <v>1607845</v>
          </cell>
          <cell r="AH1237">
            <v>205</v>
          </cell>
          <cell r="AI1237">
            <v>-1</v>
          </cell>
          <cell r="AK1237">
            <v>2010351</v>
          </cell>
          <cell r="AL1237">
            <v>-84702</v>
          </cell>
          <cell r="AM1237">
            <v>732736</v>
          </cell>
          <cell r="AN1237">
            <v>732758</v>
          </cell>
          <cell r="AO1237">
            <v>677230</v>
          </cell>
          <cell r="AP1237">
            <v>164734</v>
          </cell>
          <cell r="AQ1237">
            <v>175133</v>
          </cell>
          <cell r="AR1237">
            <v>131349</v>
          </cell>
          <cell r="AS1237">
            <v>44445</v>
          </cell>
        </row>
        <row r="1238">
          <cell r="B1238" t="str">
            <v>1219</v>
          </cell>
          <cell r="C1238" t="str">
            <v>TEXAS CITY ISD</v>
          </cell>
          <cell r="D1238">
            <v>34122953</v>
          </cell>
          <cell r="E1238">
            <v>31925778</v>
          </cell>
          <cell r="F1238">
            <v>49074559</v>
          </cell>
          <cell r="G1238">
            <v>18031956</v>
          </cell>
          <cell r="I1238">
            <v>134117</v>
          </cell>
          <cell r="J1238">
            <v>9904944</v>
          </cell>
          <cell r="K1238">
            <v>1919388</v>
          </cell>
          <cell r="L1238">
            <v>6307062</v>
          </cell>
          <cell r="M1238">
            <v>18265511</v>
          </cell>
          <cell r="O1238">
            <v>1108514</v>
          </cell>
          <cell r="P1238">
            <v>4093192</v>
          </cell>
          <cell r="Q1238">
            <v>1598816</v>
          </cell>
          <cell r="R1238">
            <v>1435893</v>
          </cell>
          <cell r="S1238">
            <v>8236415</v>
          </cell>
          <cell r="U1238">
            <v>5659718</v>
          </cell>
          <cell r="V1238">
            <v>1624458</v>
          </cell>
          <cell r="W1238">
            <v>7284176</v>
          </cell>
          <cell r="AB1238">
            <v>6.1993910300000004E-4</v>
          </cell>
          <cell r="AC1238">
            <v>6.1415656600000005E-4</v>
          </cell>
          <cell r="AD1238">
            <v>-218979</v>
          </cell>
          <cell r="AF1238">
            <v>2149622</v>
          </cell>
          <cell r="AG1238">
            <v>2149348</v>
          </cell>
          <cell r="AH1238">
            <v>274</v>
          </cell>
          <cell r="AI1238">
            <v>0</v>
          </cell>
          <cell r="AK1238">
            <v>6307062</v>
          </cell>
          <cell r="AL1238">
            <v>-1435893</v>
          </cell>
          <cell r="AM1238">
            <v>1624458</v>
          </cell>
          <cell r="AN1238">
            <v>1624475</v>
          </cell>
          <cell r="AO1238">
            <v>1580756</v>
          </cell>
          <cell r="AP1238">
            <v>1151596</v>
          </cell>
          <cell r="AQ1238">
            <v>737322</v>
          </cell>
          <cell r="AR1238">
            <v>-210525</v>
          </cell>
          <cell r="AS1238">
            <v>-12455</v>
          </cell>
        </row>
        <row r="1239">
          <cell r="B1239" t="str">
            <v>1220</v>
          </cell>
          <cell r="C1239" t="str">
            <v>TEXHOMA ISD</v>
          </cell>
          <cell r="D1239">
            <v>309774</v>
          </cell>
          <cell r="E1239">
            <v>289581</v>
          </cell>
          <cell r="F1239">
            <v>445127</v>
          </cell>
          <cell r="G1239">
            <v>163558</v>
          </cell>
          <cell r="I1239">
            <v>1216</v>
          </cell>
          <cell r="J1239">
            <v>89842</v>
          </cell>
          <cell r="K1239">
            <v>17410</v>
          </cell>
          <cell r="L1239">
            <v>99272</v>
          </cell>
          <cell r="M1239">
            <v>207740</v>
          </cell>
          <cell r="O1239">
            <v>10055</v>
          </cell>
          <cell r="P1239">
            <v>37127</v>
          </cell>
          <cell r="Q1239">
            <v>14502</v>
          </cell>
          <cell r="R1239">
            <v>95785</v>
          </cell>
          <cell r="S1239">
            <v>157469</v>
          </cell>
          <cell r="U1239">
            <v>51336</v>
          </cell>
          <cell r="V1239">
            <v>12263</v>
          </cell>
          <cell r="W1239">
            <v>63599</v>
          </cell>
          <cell r="AB1239">
            <v>5.6279090000000004E-6</v>
          </cell>
          <cell r="AC1239">
            <v>5.570665E-6</v>
          </cell>
          <cell r="AD1239">
            <v>-2168</v>
          </cell>
          <cell r="AF1239">
            <v>19498</v>
          </cell>
          <cell r="AG1239">
            <v>19496</v>
          </cell>
          <cell r="AH1239">
            <v>2</v>
          </cell>
          <cell r="AI1239">
            <v>2</v>
          </cell>
          <cell r="AK1239">
            <v>99272</v>
          </cell>
          <cell r="AL1239">
            <v>-95785</v>
          </cell>
          <cell r="AM1239">
            <v>12263</v>
          </cell>
          <cell r="AN1239">
            <v>12263</v>
          </cell>
          <cell r="AO1239">
            <v>10526</v>
          </cell>
          <cell r="AP1239">
            <v>-4233</v>
          </cell>
          <cell r="AQ1239">
            <v>-3801</v>
          </cell>
          <cell r="AR1239">
            <v>-11144</v>
          </cell>
          <cell r="AS1239">
            <v>-124</v>
          </cell>
        </row>
        <row r="1240">
          <cell r="B1240" t="str">
            <v>1221</v>
          </cell>
          <cell r="C1240" t="str">
            <v>TEXLINE ISD</v>
          </cell>
          <cell r="D1240">
            <v>421958</v>
          </cell>
          <cell r="E1240">
            <v>366706</v>
          </cell>
          <cell r="F1240">
            <v>563681</v>
          </cell>
          <cell r="G1240">
            <v>207119</v>
          </cell>
          <cell r="I1240">
            <v>1540</v>
          </cell>
          <cell r="J1240">
            <v>113770</v>
          </cell>
          <cell r="K1240">
            <v>22046</v>
          </cell>
          <cell r="L1240">
            <v>61601</v>
          </cell>
          <cell r="M1240">
            <v>198957</v>
          </cell>
          <cell r="O1240">
            <v>12733</v>
          </cell>
          <cell r="P1240">
            <v>47015</v>
          </cell>
          <cell r="Q1240">
            <v>18364</v>
          </cell>
          <cell r="R1240">
            <v>45972</v>
          </cell>
          <cell r="S1240">
            <v>124084</v>
          </cell>
          <cell r="U1240">
            <v>65009</v>
          </cell>
          <cell r="V1240">
            <v>16978</v>
          </cell>
          <cell r="W1240">
            <v>81987</v>
          </cell>
          <cell r="AB1240">
            <v>7.6660549999999996E-6</v>
          </cell>
          <cell r="AC1240">
            <v>7.0543289999999997E-6</v>
          </cell>
          <cell r="AD1240">
            <v>-23165</v>
          </cell>
          <cell r="AF1240">
            <v>24691</v>
          </cell>
          <cell r="AG1240">
            <v>24688</v>
          </cell>
          <cell r="AH1240">
            <v>3</v>
          </cell>
          <cell r="AI1240">
            <v>1</v>
          </cell>
          <cell r="AK1240">
            <v>61601</v>
          </cell>
          <cell r="AL1240">
            <v>-45972</v>
          </cell>
          <cell r="AM1240">
            <v>16978</v>
          </cell>
          <cell r="AN1240">
            <v>16981</v>
          </cell>
          <cell r="AO1240">
            <v>15009</v>
          </cell>
          <cell r="AP1240">
            <v>-3222</v>
          </cell>
          <cell r="AQ1240">
            <v>-4560</v>
          </cell>
          <cell r="AR1240">
            <v>-7258</v>
          </cell>
          <cell r="AS1240">
            <v>-1321</v>
          </cell>
        </row>
        <row r="1241">
          <cell r="B1241" t="str">
            <v>1223</v>
          </cell>
          <cell r="C1241" t="str">
            <v>THORNDALE ISD</v>
          </cell>
          <cell r="D1241">
            <v>1620205</v>
          </cell>
          <cell r="E1241">
            <v>1572079</v>
          </cell>
          <cell r="F1241">
            <v>2416514</v>
          </cell>
          <cell r="G1241">
            <v>887924</v>
          </cell>
          <cell r="I1241">
            <v>6604</v>
          </cell>
          <cell r="J1241">
            <v>487736</v>
          </cell>
          <cell r="K1241">
            <v>94514</v>
          </cell>
          <cell r="L1241">
            <v>178628</v>
          </cell>
          <cell r="M1241">
            <v>767482</v>
          </cell>
          <cell r="O1241">
            <v>54585</v>
          </cell>
          <cell r="P1241">
            <v>201556</v>
          </cell>
          <cell r="Q1241">
            <v>78728</v>
          </cell>
          <cell r="R1241">
            <v>117039</v>
          </cell>
          <cell r="S1241">
            <v>451908</v>
          </cell>
          <cell r="U1241">
            <v>278694</v>
          </cell>
          <cell r="V1241">
            <v>53947</v>
          </cell>
          <cell r="W1241">
            <v>332641</v>
          </cell>
          <cell r="AB1241">
            <v>2.9435572999999999E-5</v>
          </cell>
          <cell r="AC1241">
            <v>3.0242100999999999E-5</v>
          </cell>
          <cell r="AD1241">
            <v>30542</v>
          </cell>
          <cell r="AF1241">
            <v>105851</v>
          </cell>
          <cell r="AG1241">
            <v>105838</v>
          </cell>
          <cell r="AH1241">
            <v>13</v>
          </cell>
          <cell r="AI1241">
            <v>2</v>
          </cell>
          <cell r="AK1241">
            <v>178628</v>
          </cell>
          <cell r="AL1241">
            <v>-117039</v>
          </cell>
          <cell r="AM1241">
            <v>53947</v>
          </cell>
          <cell r="AN1241">
            <v>53949</v>
          </cell>
          <cell r="AO1241">
            <v>47751</v>
          </cell>
          <cell r="AP1241">
            <v>-11803</v>
          </cell>
          <cell r="AQ1241">
            <v>-18378</v>
          </cell>
          <cell r="AR1241">
            <v>-11669</v>
          </cell>
          <cell r="AS1241">
            <v>1739</v>
          </cell>
        </row>
        <row r="1242">
          <cell r="B1242" t="str">
            <v>1225</v>
          </cell>
          <cell r="C1242" t="str">
            <v>THRALL ISD</v>
          </cell>
          <cell r="D1242">
            <v>1780492</v>
          </cell>
          <cell r="E1242">
            <v>1879764</v>
          </cell>
          <cell r="F1242">
            <v>2889470</v>
          </cell>
          <cell r="G1242">
            <v>1061707</v>
          </cell>
          <cell r="I1242">
            <v>7897</v>
          </cell>
          <cell r="J1242">
            <v>583195</v>
          </cell>
          <cell r="K1242">
            <v>113012</v>
          </cell>
          <cell r="L1242">
            <v>326861</v>
          </cell>
          <cell r="M1242">
            <v>1030965</v>
          </cell>
          <cell r="O1242">
            <v>65268</v>
          </cell>
          <cell r="P1242">
            <v>241004</v>
          </cell>
          <cell r="Q1242">
            <v>94137</v>
          </cell>
          <cell r="R1242">
            <v>1405</v>
          </cell>
          <cell r="S1242">
            <v>401814</v>
          </cell>
          <cell r="U1242">
            <v>333240</v>
          </cell>
          <cell r="V1242">
            <v>113675</v>
          </cell>
          <cell r="W1242">
            <v>446915</v>
          </cell>
          <cell r="AB1242">
            <v>3.2347634999999997E-5</v>
          </cell>
          <cell r="AC1242">
            <v>3.6161041E-5</v>
          </cell>
          <cell r="AD1242">
            <v>144410</v>
          </cell>
          <cell r="AF1242">
            <v>126568</v>
          </cell>
          <cell r="AG1242">
            <v>126552</v>
          </cell>
          <cell r="AH1242">
            <v>16</v>
          </cell>
          <cell r="AI1242">
            <v>0</v>
          </cell>
          <cell r="AK1242">
            <v>326861</v>
          </cell>
          <cell r="AL1242">
            <v>-1405</v>
          </cell>
          <cell r="AM1242">
            <v>113675</v>
          </cell>
          <cell r="AN1242">
            <v>113677</v>
          </cell>
          <cell r="AO1242">
            <v>107122</v>
          </cell>
          <cell r="AP1242">
            <v>43191</v>
          </cell>
          <cell r="AQ1242">
            <v>30732</v>
          </cell>
          <cell r="AR1242">
            <v>22508</v>
          </cell>
          <cell r="AS1242">
            <v>8226</v>
          </cell>
        </row>
        <row r="1243">
          <cell r="B1243" t="str">
            <v>1227</v>
          </cell>
          <cell r="C1243" t="str">
            <v>THREE RIVERS ISD</v>
          </cell>
          <cell r="D1243">
            <v>2307528</v>
          </cell>
          <cell r="E1243">
            <v>2035277</v>
          </cell>
          <cell r="F1243">
            <v>3128517</v>
          </cell>
          <cell r="G1243">
            <v>1149542</v>
          </cell>
          <cell r="I1243">
            <v>8550</v>
          </cell>
          <cell r="J1243">
            <v>631443</v>
          </cell>
          <cell r="K1243">
            <v>122361</v>
          </cell>
          <cell r="L1243">
            <v>150137</v>
          </cell>
          <cell r="M1243">
            <v>912491</v>
          </cell>
          <cell r="O1243">
            <v>70668</v>
          </cell>
          <cell r="P1243">
            <v>260942</v>
          </cell>
          <cell r="Q1243">
            <v>101925</v>
          </cell>
          <cell r="R1243">
            <v>283722</v>
          </cell>
          <cell r="S1243">
            <v>717257</v>
          </cell>
          <cell r="U1243">
            <v>360809</v>
          </cell>
          <cell r="V1243">
            <v>12295</v>
          </cell>
          <cell r="W1243">
            <v>373104</v>
          </cell>
          <cell r="AB1243">
            <v>4.1922709000000002E-5</v>
          </cell>
          <cell r="AC1243">
            <v>3.9152651999999997E-5</v>
          </cell>
          <cell r="AD1243">
            <v>-104899</v>
          </cell>
          <cell r="AF1243">
            <v>137039</v>
          </cell>
          <cell r="AG1243">
            <v>137022</v>
          </cell>
          <cell r="AH1243">
            <v>17</v>
          </cell>
          <cell r="AI1243">
            <v>0</v>
          </cell>
          <cell r="AK1243">
            <v>150137</v>
          </cell>
          <cell r="AL1243">
            <v>-283722</v>
          </cell>
          <cell r="AM1243">
            <v>12295</v>
          </cell>
          <cell r="AN1243">
            <v>12296</v>
          </cell>
          <cell r="AO1243">
            <v>5432</v>
          </cell>
          <cell r="AP1243">
            <v>-56341</v>
          </cell>
          <cell r="AQ1243">
            <v>-49158</v>
          </cell>
          <cell r="AR1243">
            <v>-39842</v>
          </cell>
          <cell r="AS1243">
            <v>-5972</v>
          </cell>
        </row>
        <row r="1244">
          <cell r="B1244" t="str">
            <v>1978</v>
          </cell>
          <cell r="C1244" t="str">
            <v>THREE WAY ISD</v>
          </cell>
          <cell r="D1244">
            <v>271213</v>
          </cell>
          <cell r="E1244">
            <v>363186</v>
          </cell>
          <cell r="F1244">
            <v>558270</v>
          </cell>
          <cell r="G1244">
            <v>205131</v>
          </cell>
          <cell r="I1244">
            <v>1526</v>
          </cell>
          <cell r="J1244">
            <v>112678</v>
          </cell>
          <cell r="K1244">
            <v>21835</v>
          </cell>
          <cell r="L1244">
            <v>114683</v>
          </cell>
          <cell r="M1244">
            <v>250722</v>
          </cell>
          <cell r="O1244">
            <v>12610</v>
          </cell>
          <cell r="P1244">
            <v>46564</v>
          </cell>
          <cell r="Q1244">
            <v>18188</v>
          </cell>
          <cell r="R1244">
            <v>14495</v>
          </cell>
          <cell r="S1244">
            <v>91857</v>
          </cell>
          <cell r="U1244">
            <v>64385</v>
          </cell>
          <cell r="V1244">
            <v>27948</v>
          </cell>
          <cell r="W1244">
            <v>92333</v>
          </cell>
          <cell r="AB1244">
            <v>4.9273509999999997E-6</v>
          </cell>
          <cell r="AC1244">
            <v>6.986617E-6</v>
          </cell>
          <cell r="AD1244">
            <v>77982</v>
          </cell>
          <cell r="AF1244">
            <v>24454</v>
          </cell>
          <cell r="AG1244">
            <v>24451</v>
          </cell>
          <cell r="AH1244">
            <v>3</v>
          </cell>
          <cell r="AI1244">
            <v>-1</v>
          </cell>
          <cell r="AK1244">
            <v>114683</v>
          </cell>
          <cell r="AL1244">
            <v>-14495</v>
          </cell>
          <cell r="AM1244">
            <v>27948</v>
          </cell>
          <cell r="AN1244">
            <v>27949</v>
          </cell>
          <cell r="AO1244">
            <v>26795</v>
          </cell>
          <cell r="AP1244">
            <v>16078</v>
          </cell>
          <cell r="AQ1244">
            <v>14576</v>
          </cell>
          <cell r="AR1244">
            <v>10348</v>
          </cell>
          <cell r="AS1244">
            <v>4442</v>
          </cell>
        </row>
        <row r="1245">
          <cell r="B1245" t="str">
            <v>1228</v>
          </cell>
          <cell r="C1245" t="str">
            <v>THROCKMORTON ISD</v>
          </cell>
          <cell r="D1245">
            <v>371960</v>
          </cell>
          <cell r="E1245">
            <v>406553</v>
          </cell>
          <cell r="F1245">
            <v>624932</v>
          </cell>
          <cell r="G1245">
            <v>229625</v>
          </cell>
          <cell r="I1245">
            <v>1708</v>
          </cell>
          <cell r="J1245">
            <v>126133</v>
          </cell>
          <cell r="K1245">
            <v>24442</v>
          </cell>
          <cell r="L1245">
            <v>74641</v>
          </cell>
          <cell r="M1245">
            <v>226924</v>
          </cell>
          <cell r="O1245">
            <v>14116</v>
          </cell>
          <cell r="P1245">
            <v>52124</v>
          </cell>
          <cell r="Q1245">
            <v>20360</v>
          </cell>
          <cell r="R1245">
            <v>80551</v>
          </cell>
          <cell r="S1245">
            <v>167151</v>
          </cell>
          <cell r="U1245">
            <v>72073</v>
          </cell>
          <cell r="V1245">
            <v>7711</v>
          </cell>
          <cell r="W1245">
            <v>79784</v>
          </cell>
          <cell r="AB1245">
            <v>6.757705E-6</v>
          </cell>
          <cell r="AC1245">
            <v>7.8208740000000005E-6</v>
          </cell>
          <cell r="AD1245">
            <v>40261</v>
          </cell>
          <cell r="AF1245">
            <v>27374</v>
          </cell>
          <cell r="AG1245">
            <v>27371</v>
          </cell>
          <cell r="AH1245">
            <v>3</v>
          </cell>
          <cell r="AI1245">
            <v>1</v>
          </cell>
          <cell r="AK1245">
            <v>74641</v>
          </cell>
          <cell r="AL1245">
            <v>-80551</v>
          </cell>
          <cell r="AM1245">
            <v>7711</v>
          </cell>
          <cell r="AN1245">
            <v>7712</v>
          </cell>
          <cell r="AO1245">
            <v>5643</v>
          </cell>
          <cell r="AP1245">
            <v>-13099</v>
          </cell>
          <cell r="AQ1245">
            <v>-9001</v>
          </cell>
          <cell r="AR1245">
            <v>544</v>
          </cell>
          <cell r="AS1245">
            <v>2291</v>
          </cell>
        </row>
        <row r="1246">
          <cell r="B1246" t="str">
            <v>0863</v>
          </cell>
          <cell r="C1246" t="str">
            <v>TIDEHAVEN ISD</v>
          </cell>
          <cell r="D1246">
            <v>2082815</v>
          </cell>
          <cell r="E1246">
            <v>2456014</v>
          </cell>
          <cell r="F1246">
            <v>3775251</v>
          </cell>
          <cell r="G1246">
            <v>1387178</v>
          </cell>
          <cell r="I1246">
            <v>10317</v>
          </cell>
          <cell r="J1246">
            <v>761976</v>
          </cell>
          <cell r="K1246">
            <v>147656</v>
          </cell>
          <cell r="L1246">
            <v>542651</v>
          </cell>
          <cell r="M1246">
            <v>1462600</v>
          </cell>
          <cell r="O1246">
            <v>85277</v>
          </cell>
          <cell r="P1246">
            <v>314885</v>
          </cell>
          <cell r="Q1246">
            <v>122995</v>
          </cell>
          <cell r="R1246">
            <v>50841</v>
          </cell>
          <cell r="S1246">
            <v>573998</v>
          </cell>
          <cell r="U1246">
            <v>435396</v>
          </cell>
          <cell r="V1246">
            <v>105450</v>
          </cell>
          <cell r="W1246">
            <v>540846</v>
          </cell>
          <cell r="AB1246">
            <v>3.7840182000000001E-5</v>
          </cell>
          <cell r="AC1246">
            <v>4.7246373000000002E-5</v>
          </cell>
          <cell r="AD1246">
            <v>356203</v>
          </cell>
          <cell r="AF1246">
            <v>165368</v>
          </cell>
          <cell r="AG1246">
            <v>165347</v>
          </cell>
          <cell r="AH1246">
            <v>21</v>
          </cell>
          <cell r="AI1246">
            <v>2</v>
          </cell>
          <cell r="AK1246">
            <v>542651</v>
          </cell>
          <cell r="AL1246">
            <v>-50841</v>
          </cell>
          <cell r="AM1246">
            <v>105450</v>
          </cell>
          <cell r="AN1246">
            <v>105454</v>
          </cell>
          <cell r="AO1246">
            <v>103034</v>
          </cell>
          <cell r="AP1246">
            <v>84470</v>
          </cell>
          <cell r="AQ1246">
            <v>97522</v>
          </cell>
          <cell r="AR1246">
            <v>81044</v>
          </cell>
          <cell r="AS1246">
            <v>20286</v>
          </cell>
        </row>
        <row r="1247">
          <cell r="B1247" t="str">
            <v>1230</v>
          </cell>
          <cell r="C1247" t="str">
            <v>TIMPSON ISD</v>
          </cell>
          <cell r="D1247">
            <v>2252416</v>
          </cell>
          <cell r="E1247">
            <v>2070016</v>
          </cell>
          <cell r="F1247">
            <v>3181915</v>
          </cell>
          <cell r="G1247">
            <v>1169163</v>
          </cell>
          <cell r="I1247">
            <v>8696</v>
          </cell>
          <cell r="J1247">
            <v>642220</v>
          </cell>
          <cell r="K1247">
            <v>124450</v>
          </cell>
          <cell r="L1247">
            <v>105814</v>
          </cell>
          <cell r="M1247">
            <v>881180</v>
          </cell>
          <cell r="O1247">
            <v>71874</v>
          </cell>
          <cell r="P1247">
            <v>265396</v>
          </cell>
          <cell r="Q1247">
            <v>103665</v>
          </cell>
          <cell r="R1247">
            <v>87805</v>
          </cell>
          <cell r="S1247">
            <v>528740</v>
          </cell>
          <cell r="U1247">
            <v>366967</v>
          </cell>
          <cell r="V1247">
            <v>33934</v>
          </cell>
          <cell r="W1247">
            <v>400901</v>
          </cell>
          <cell r="AB1247">
            <v>4.0921445999999997E-5</v>
          </cell>
          <cell r="AC1247">
            <v>3.9820914000000002E-5</v>
          </cell>
          <cell r="AD1247">
            <v>-41676</v>
          </cell>
          <cell r="AF1247">
            <v>139378</v>
          </cell>
          <cell r="AG1247">
            <v>139360</v>
          </cell>
          <cell r="AH1247">
            <v>18</v>
          </cell>
          <cell r="AI1247">
            <v>1</v>
          </cell>
          <cell r="AK1247">
            <v>105814</v>
          </cell>
          <cell r="AL1247">
            <v>-87805</v>
          </cell>
          <cell r="AM1247">
            <v>33934</v>
          </cell>
          <cell r="AN1247">
            <v>33937</v>
          </cell>
          <cell r="AO1247">
            <v>28575</v>
          </cell>
          <cell r="AP1247">
            <v>-20437</v>
          </cell>
          <cell r="AQ1247">
            <v>-14265</v>
          </cell>
          <cell r="AR1247">
            <v>-7426</v>
          </cell>
          <cell r="AS1247">
            <v>-2375</v>
          </cell>
        </row>
        <row r="1248">
          <cell r="B1248" t="str">
            <v>1934</v>
          </cell>
          <cell r="C1248" t="str">
            <v>TIOGA ISD</v>
          </cell>
          <cell r="D1248">
            <v>1383321</v>
          </cell>
          <cell r="E1248">
            <v>1507295</v>
          </cell>
          <cell r="F1248">
            <v>2316932</v>
          </cell>
          <cell r="G1248">
            <v>851333</v>
          </cell>
          <cell r="I1248">
            <v>6332</v>
          </cell>
          <cell r="J1248">
            <v>467637</v>
          </cell>
          <cell r="K1248">
            <v>90619</v>
          </cell>
          <cell r="L1248">
            <v>380876</v>
          </cell>
          <cell r="M1248">
            <v>945464</v>
          </cell>
          <cell r="O1248">
            <v>52336</v>
          </cell>
          <cell r="P1248">
            <v>193250</v>
          </cell>
          <cell r="Q1248">
            <v>75484</v>
          </cell>
          <cell r="R1248">
            <v>46767</v>
          </cell>
          <cell r="S1248">
            <v>367837</v>
          </cell>
          <cell r="U1248">
            <v>267209</v>
          </cell>
          <cell r="V1248">
            <v>118193</v>
          </cell>
          <cell r="W1248">
            <v>385402</v>
          </cell>
          <cell r="AB1248">
            <v>2.5131896000000001E-5</v>
          </cell>
          <cell r="AC1248">
            <v>2.8995858999999999E-5</v>
          </cell>
          <cell r="AD1248">
            <v>146324</v>
          </cell>
          <cell r="AF1248">
            <v>101489</v>
          </cell>
          <cell r="AG1248">
            <v>101476</v>
          </cell>
          <cell r="AH1248">
            <v>13</v>
          </cell>
          <cell r="AI1248">
            <v>0</v>
          </cell>
          <cell r="AK1248">
            <v>380876</v>
          </cell>
          <cell r="AL1248">
            <v>-46767</v>
          </cell>
          <cell r="AM1248">
            <v>118193</v>
          </cell>
          <cell r="AN1248">
            <v>118196</v>
          </cell>
          <cell r="AO1248">
            <v>113398</v>
          </cell>
          <cell r="AP1248">
            <v>58083</v>
          </cell>
          <cell r="AQ1248">
            <v>19680</v>
          </cell>
          <cell r="AR1248">
            <v>16421</v>
          </cell>
          <cell r="AS1248">
            <v>8331</v>
          </cell>
        </row>
        <row r="1249">
          <cell r="B1249" t="str">
            <v>1232</v>
          </cell>
          <cell r="C1249" t="str">
            <v>TOLAR ISD</v>
          </cell>
          <cell r="D1249">
            <v>2021952</v>
          </cell>
          <cell r="E1249">
            <v>1919225</v>
          </cell>
          <cell r="F1249">
            <v>2950128</v>
          </cell>
          <cell r="G1249">
            <v>1083995</v>
          </cell>
          <cell r="I1249">
            <v>8062</v>
          </cell>
          <cell r="J1249">
            <v>595438</v>
          </cell>
          <cell r="K1249">
            <v>115384</v>
          </cell>
          <cell r="L1249">
            <v>225941</v>
          </cell>
          <cell r="M1249">
            <v>944825</v>
          </cell>
          <cell r="O1249">
            <v>66639</v>
          </cell>
          <cell r="P1249">
            <v>246063</v>
          </cell>
          <cell r="Q1249">
            <v>96113</v>
          </cell>
          <cell r="R1249">
            <v>10283</v>
          </cell>
          <cell r="S1249">
            <v>419098</v>
          </cell>
          <cell r="U1249">
            <v>340235</v>
          </cell>
          <cell r="V1249">
            <v>75385</v>
          </cell>
          <cell r="W1249">
            <v>415620</v>
          </cell>
          <cell r="AB1249">
            <v>3.6734430000000001E-5</v>
          </cell>
          <cell r="AC1249">
            <v>3.6920157000000002E-5</v>
          </cell>
          <cell r="AD1249">
            <v>7033</v>
          </cell>
          <cell r="AF1249">
            <v>129225</v>
          </cell>
          <cell r="AG1249">
            <v>129209</v>
          </cell>
          <cell r="AH1249">
            <v>16</v>
          </cell>
          <cell r="AI1249">
            <v>0</v>
          </cell>
          <cell r="AK1249">
            <v>225941</v>
          </cell>
          <cell r="AL1249">
            <v>-10283</v>
          </cell>
          <cell r="AM1249">
            <v>75385</v>
          </cell>
          <cell r="AN1249">
            <v>75389</v>
          </cell>
          <cell r="AO1249">
            <v>70441</v>
          </cell>
          <cell r="AP1249">
            <v>25112</v>
          </cell>
          <cell r="AQ1249">
            <v>27313</v>
          </cell>
          <cell r="AR1249">
            <v>17002</v>
          </cell>
          <cell r="AS1249">
            <v>401</v>
          </cell>
        </row>
        <row r="1250">
          <cell r="B1250" t="str">
            <v>1895</v>
          </cell>
          <cell r="C1250" t="str">
            <v>TOM BEAN ISD</v>
          </cell>
          <cell r="D1250">
            <v>1499982</v>
          </cell>
          <cell r="E1250">
            <v>1426858</v>
          </cell>
          <cell r="F1250">
            <v>2193288</v>
          </cell>
          <cell r="G1250">
            <v>805902</v>
          </cell>
          <cell r="I1250">
            <v>5994</v>
          </cell>
          <cell r="J1250">
            <v>442681</v>
          </cell>
          <cell r="K1250">
            <v>85783</v>
          </cell>
          <cell r="L1250">
            <v>155790</v>
          </cell>
          <cell r="M1250">
            <v>690248</v>
          </cell>
          <cell r="O1250">
            <v>49543</v>
          </cell>
          <cell r="P1250">
            <v>182937</v>
          </cell>
          <cell r="Q1250">
            <v>71456</v>
          </cell>
          <cell r="R1250">
            <v>111140</v>
          </cell>
          <cell r="S1250">
            <v>415076</v>
          </cell>
          <cell r="U1250">
            <v>252950</v>
          </cell>
          <cell r="V1250">
            <v>49188</v>
          </cell>
          <cell r="W1250">
            <v>302138</v>
          </cell>
          <cell r="AB1250">
            <v>2.7251379000000001E-5</v>
          </cell>
          <cell r="AC1250">
            <v>2.7448483E-5</v>
          </cell>
          <cell r="AD1250">
            <v>7464</v>
          </cell>
          <cell r="AF1250">
            <v>96073</v>
          </cell>
          <cell r="AG1250">
            <v>96061</v>
          </cell>
          <cell r="AH1250">
            <v>12</v>
          </cell>
          <cell r="AI1250">
            <v>1</v>
          </cell>
          <cell r="AK1250">
            <v>155790</v>
          </cell>
          <cell r="AL1250">
            <v>-111140</v>
          </cell>
          <cell r="AM1250">
            <v>49188</v>
          </cell>
          <cell r="AN1250">
            <v>49191</v>
          </cell>
          <cell r="AO1250">
            <v>43302</v>
          </cell>
          <cell r="AP1250">
            <v>-14427</v>
          </cell>
          <cell r="AQ1250">
            <v>-22374</v>
          </cell>
          <cell r="AR1250">
            <v>-11469</v>
          </cell>
          <cell r="AS1250">
            <v>427</v>
          </cell>
        </row>
        <row r="1251">
          <cell r="B1251" t="str">
            <v>1233</v>
          </cell>
          <cell r="C1251" t="str">
            <v>TOMBALL ISD</v>
          </cell>
          <cell r="D1251">
            <v>47466948</v>
          </cell>
          <cell r="E1251">
            <v>47449886</v>
          </cell>
          <cell r="F1251">
            <v>72937367</v>
          </cell>
          <cell r="G1251">
            <v>26800106</v>
          </cell>
          <cell r="I1251">
            <v>199332</v>
          </cell>
          <cell r="J1251">
            <v>14721285</v>
          </cell>
          <cell r="K1251">
            <v>2852702</v>
          </cell>
          <cell r="L1251">
            <v>6875598</v>
          </cell>
          <cell r="M1251">
            <v>24648917</v>
          </cell>
          <cell r="O1251">
            <v>1647535</v>
          </cell>
          <cell r="P1251">
            <v>6083531</v>
          </cell>
          <cell r="Q1251">
            <v>2376250</v>
          </cell>
          <cell r="R1251">
            <v>497</v>
          </cell>
          <cell r="S1251">
            <v>10107813</v>
          </cell>
          <cell r="U1251">
            <v>8411791</v>
          </cell>
          <cell r="V1251">
            <v>2254425</v>
          </cell>
          <cell r="W1251">
            <v>10666216</v>
          </cell>
          <cell r="AB1251">
            <v>8.6237019099999999E-4</v>
          </cell>
          <cell r="AC1251">
            <v>9.1279399599999999E-4</v>
          </cell>
          <cell r="AD1251">
            <v>1909498</v>
          </cell>
          <cell r="AF1251">
            <v>3194889</v>
          </cell>
          <cell r="AG1251">
            <v>3194482</v>
          </cell>
          <cell r="AH1251">
            <v>407</v>
          </cell>
          <cell r="AI1251">
            <v>-1</v>
          </cell>
          <cell r="AK1251">
            <v>6875598</v>
          </cell>
          <cell r="AL1251">
            <v>-497</v>
          </cell>
          <cell r="AM1251">
            <v>2254425</v>
          </cell>
          <cell r="AN1251">
            <v>2254456</v>
          </cell>
          <cell r="AO1251">
            <v>2150395</v>
          </cell>
          <cell r="AP1251">
            <v>1099265</v>
          </cell>
          <cell r="AQ1251">
            <v>771325</v>
          </cell>
          <cell r="AR1251">
            <v>490902</v>
          </cell>
          <cell r="AS1251">
            <v>108758</v>
          </cell>
        </row>
        <row r="1252">
          <cell r="B1252" t="str">
            <v>1710</v>
          </cell>
          <cell r="C1252" t="str">
            <v>TORNILLO ISD</v>
          </cell>
          <cell r="D1252">
            <v>3868079</v>
          </cell>
          <cell r="E1252">
            <v>3879085</v>
          </cell>
          <cell r="F1252">
            <v>5962717</v>
          </cell>
          <cell r="G1252">
            <v>2190941</v>
          </cell>
          <cell r="I1252">
            <v>16296</v>
          </cell>
          <cell r="J1252">
            <v>1203483</v>
          </cell>
          <cell r="K1252">
            <v>233212</v>
          </cell>
          <cell r="L1252">
            <v>419953</v>
          </cell>
          <cell r="M1252">
            <v>1872944</v>
          </cell>
          <cell r="O1252">
            <v>134688</v>
          </cell>
          <cell r="P1252">
            <v>497336</v>
          </cell>
          <cell r="Q1252">
            <v>194261</v>
          </cell>
          <cell r="R1252">
            <v>275310</v>
          </cell>
          <cell r="S1252">
            <v>1101595</v>
          </cell>
          <cell r="U1252">
            <v>687674</v>
          </cell>
          <cell r="V1252">
            <v>85884</v>
          </cell>
          <cell r="W1252">
            <v>773558</v>
          </cell>
          <cell r="AB1252">
            <v>7.0274497000000005E-5</v>
          </cell>
          <cell r="AC1252">
            <v>7.4622001999999997E-5</v>
          </cell>
          <cell r="AD1252">
            <v>164636</v>
          </cell>
          <cell r="AF1252">
            <v>261186</v>
          </cell>
          <cell r="AG1252">
            <v>261153</v>
          </cell>
          <cell r="AH1252">
            <v>33</v>
          </cell>
          <cell r="AI1252">
            <v>-1</v>
          </cell>
          <cell r="AK1252">
            <v>419953</v>
          </cell>
          <cell r="AL1252">
            <v>-275310</v>
          </cell>
          <cell r="AM1252">
            <v>85884</v>
          </cell>
          <cell r="AN1252">
            <v>85885</v>
          </cell>
          <cell r="AO1252">
            <v>77971</v>
          </cell>
          <cell r="AP1252">
            <v>-6512</v>
          </cell>
          <cell r="AQ1252">
            <v>-30941</v>
          </cell>
          <cell r="AR1252">
            <v>8864</v>
          </cell>
          <cell r="AS1252">
            <v>9376</v>
          </cell>
        </row>
        <row r="1253">
          <cell r="B1253" t="str">
            <v>1236</v>
          </cell>
          <cell r="C1253" t="str">
            <v>TRENT ISD</v>
          </cell>
          <cell r="D1253">
            <v>510843</v>
          </cell>
          <cell r="E1253">
            <v>546814</v>
          </cell>
          <cell r="F1253">
            <v>840532</v>
          </cell>
          <cell r="G1253">
            <v>308845</v>
          </cell>
          <cell r="I1253">
            <v>2297</v>
          </cell>
          <cell r="J1253">
            <v>169649</v>
          </cell>
          <cell r="K1253">
            <v>32875</v>
          </cell>
          <cell r="L1253">
            <v>96620</v>
          </cell>
          <cell r="M1253">
            <v>301441</v>
          </cell>
          <cell r="O1253">
            <v>18986</v>
          </cell>
          <cell r="P1253">
            <v>70107</v>
          </cell>
          <cell r="Q1253">
            <v>27384</v>
          </cell>
          <cell r="R1253">
            <v>17082</v>
          </cell>
          <cell r="S1253">
            <v>133559</v>
          </cell>
          <cell r="U1253">
            <v>96938</v>
          </cell>
          <cell r="V1253">
            <v>29024</v>
          </cell>
          <cell r="W1253">
            <v>125962</v>
          </cell>
          <cell r="AB1253">
            <v>9.2808990000000001E-6</v>
          </cell>
          <cell r="AC1253">
            <v>1.0519065999999999E-5</v>
          </cell>
          <cell r="AD1253">
            <v>46888</v>
          </cell>
          <cell r="AF1253">
            <v>36818</v>
          </cell>
          <cell r="AG1253">
            <v>36813</v>
          </cell>
          <cell r="AH1253">
            <v>5</v>
          </cell>
          <cell r="AI1253">
            <v>-1</v>
          </cell>
          <cell r="AK1253">
            <v>96620</v>
          </cell>
          <cell r="AL1253">
            <v>-17082</v>
          </cell>
          <cell r="AM1253">
            <v>29024</v>
          </cell>
          <cell r="AN1253">
            <v>29023</v>
          </cell>
          <cell r="AO1253">
            <v>26963</v>
          </cell>
          <cell r="AP1253">
            <v>7001</v>
          </cell>
          <cell r="AQ1253">
            <v>5501</v>
          </cell>
          <cell r="AR1253">
            <v>8378</v>
          </cell>
          <cell r="AS1253">
            <v>2672</v>
          </cell>
        </row>
        <row r="1254">
          <cell r="B1254" t="str">
            <v>1237</v>
          </cell>
          <cell r="C1254" t="str">
            <v>TRENTON ISD</v>
          </cell>
          <cell r="D1254">
            <v>1235811</v>
          </cell>
          <cell r="E1254">
            <v>1242012</v>
          </cell>
          <cell r="F1254">
            <v>1909153</v>
          </cell>
          <cell r="G1254">
            <v>701499</v>
          </cell>
          <cell r="I1254">
            <v>5218</v>
          </cell>
          <cell r="J1254">
            <v>385333</v>
          </cell>
          <cell r="K1254">
            <v>74670</v>
          </cell>
          <cell r="L1254">
            <v>168911</v>
          </cell>
          <cell r="M1254">
            <v>634132</v>
          </cell>
          <cell r="O1254">
            <v>43125</v>
          </cell>
          <cell r="P1254">
            <v>159238</v>
          </cell>
          <cell r="Q1254">
            <v>62199</v>
          </cell>
          <cell r="R1254">
            <v>34256</v>
          </cell>
          <cell r="S1254">
            <v>298818</v>
          </cell>
          <cell r="U1254">
            <v>220181</v>
          </cell>
          <cell r="V1254">
            <v>36559</v>
          </cell>
          <cell r="W1254">
            <v>256740</v>
          </cell>
          <cell r="AB1254">
            <v>2.2451968E-5</v>
          </cell>
          <cell r="AC1254">
            <v>2.3892605999999999E-5</v>
          </cell>
          <cell r="AD1254">
            <v>54555</v>
          </cell>
          <cell r="AF1254">
            <v>83627</v>
          </cell>
          <cell r="AG1254">
            <v>83616</v>
          </cell>
          <cell r="AH1254">
            <v>11</v>
          </cell>
          <cell r="AI1254">
            <v>-1</v>
          </cell>
          <cell r="AK1254">
            <v>168911</v>
          </cell>
          <cell r="AL1254">
            <v>-34256</v>
          </cell>
          <cell r="AM1254">
            <v>36559</v>
          </cell>
          <cell r="AN1254">
            <v>36558</v>
          </cell>
          <cell r="AO1254">
            <v>34398</v>
          </cell>
          <cell r="AP1254">
            <v>16966</v>
          </cell>
          <cell r="AQ1254">
            <v>25618</v>
          </cell>
          <cell r="AR1254">
            <v>18006</v>
          </cell>
          <cell r="AS1254">
            <v>3109</v>
          </cell>
        </row>
        <row r="1255">
          <cell r="B1255" t="str">
            <v>1238</v>
          </cell>
          <cell r="C1255" t="str">
            <v>TRINIDAD ISD</v>
          </cell>
          <cell r="D1255">
            <v>551446</v>
          </cell>
          <cell r="E1255">
            <v>469391</v>
          </cell>
          <cell r="F1255">
            <v>721523</v>
          </cell>
          <cell r="G1255">
            <v>265116</v>
          </cell>
          <cell r="I1255">
            <v>1972</v>
          </cell>
          <cell r="J1255">
            <v>145628</v>
          </cell>
          <cell r="K1255">
            <v>28220</v>
          </cell>
          <cell r="L1255">
            <v>36696</v>
          </cell>
          <cell r="M1255">
            <v>212516</v>
          </cell>
          <cell r="O1255">
            <v>16298</v>
          </cell>
          <cell r="P1255">
            <v>60180</v>
          </cell>
          <cell r="Q1255">
            <v>23507</v>
          </cell>
          <cell r="R1255">
            <v>41025</v>
          </cell>
          <cell r="S1255">
            <v>141010</v>
          </cell>
          <cell r="U1255">
            <v>83212</v>
          </cell>
          <cell r="V1255">
            <v>1177</v>
          </cell>
          <cell r="W1255">
            <v>84389</v>
          </cell>
          <cell r="AB1255">
            <v>1.0018562E-5</v>
          </cell>
          <cell r="AC1255">
            <v>9.0296889999999992E-6</v>
          </cell>
          <cell r="AD1255">
            <v>-37448</v>
          </cell>
          <cell r="AF1255">
            <v>31605</v>
          </cell>
          <cell r="AG1255">
            <v>31601</v>
          </cell>
          <cell r="AH1255">
            <v>4</v>
          </cell>
          <cell r="AI1255">
            <v>0</v>
          </cell>
          <cell r="AK1255">
            <v>36696</v>
          </cell>
          <cell r="AL1255">
            <v>-41025</v>
          </cell>
          <cell r="AM1255">
            <v>1177</v>
          </cell>
          <cell r="AN1255">
            <v>1177</v>
          </cell>
          <cell r="AO1255">
            <v>1070</v>
          </cell>
          <cell r="AP1255">
            <v>683</v>
          </cell>
          <cell r="AQ1255">
            <v>847</v>
          </cell>
          <cell r="AR1255">
            <v>-5972</v>
          </cell>
          <cell r="AS1255">
            <v>-2134</v>
          </cell>
        </row>
        <row r="1256">
          <cell r="B1256" t="str">
            <v>1239</v>
          </cell>
          <cell r="C1256" t="str">
            <v>TRINITY ISD</v>
          </cell>
          <cell r="D1256">
            <v>3616162</v>
          </cell>
          <cell r="E1256">
            <v>3482943</v>
          </cell>
          <cell r="F1256">
            <v>5353789</v>
          </cell>
          <cell r="G1256">
            <v>1967196</v>
          </cell>
          <cell r="I1256">
            <v>14631</v>
          </cell>
          <cell r="J1256">
            <v>1080580</v>
          </cell>
          <cell r="K1256">
            <v>209396</v>
          </cell>
          <cell r="L1256">
            <v>336509</v>
          </cell>
          <cell r="M1256">
            <v>1641116</v>
          </cell>
          <cell r="O1256">
            <v>120933</v>
          </cell>
          <cell r="P1256">
            <v>446547</v>
          </cell>
          <cell r="Q1256">
            <v>174423</v>
          </cell>
          <cell r="R1256">
            <v>131645</v>
          </cell>
          <cell r="S1256">
            <v>873548</v>
          </cell>
          <cell r="U1256">
            <v>617447</v>
          </cell>
          <cell r="V1256">
            <v>119118</v>
          </cell>
          <cell r="W1256">
            <v>736565</v>
          </cell>
          <cell r="AB1256">
            <v>6.5697720999999997E-5</v>
          </cell>
          <cell r="AC1256">
            <v>6.7001407000000004E-5</v>
          </cell>
          <cell r="AD1256">
            <v>49369</v>
          </cell>
          <cell r="AF1256">
            <v>234513</v>
          </cell>
          <cell r="AG1256">
            <v>234483</v>
          </cell>
          <cell r="AH1256">
            <v>30</v>
          </cell>
          <cell r="AI1256">
            <v>1</v>
          </cell>
          <cell r="AK1256">
            <v>336509</v>
          </cell>
          <cell r="AL1256">
            <v>-131645</v>
          </cell>
          <cell r="AM1256">
            <v>119118</v>
          </cell>
          <cell r="AN1256">
            <v>119118</v>
          </cell>
          <cell r="AO1256">
            <v>107867</v>
          </cell>
          <cell r="AP1256">
            <v>-459</v>
          </cell>
          <cell r="AQ1256">
            <v>-13720</v>
          </cell>
          <cell r="AR1256">
            <v>-10758</v>
          </cell>
          <cell r="AS1256">
            <v>2816</v>
          </cell>
        </row>
        <row r="1257">
          <cell r="B1257" t="str">
            <v>1241</v>
          </cell>
          <cell r="C1257" t="str">
            <v>TROUP ISD</v>
          </cell>
          <cell r="D1257">
            <v>3332302</v>
          </cell>
          <cell r="E1257">
            <v>2928614</v>
          </cell>
          <cell r="F1257">
            <v>4501705</v>
          </cell>
          <cell r="G1257">
            <v>1654106</v>
          </cell>
          <cell r="I1257">
            <v>12303</v>
          </cell>
          <cell r="J1257">
            <v>908600</v>
          </cell>
          <cell r="K1257">
            <v>176069</v>
          </cell>
          <cell r="L1257">
            <v>228197</v>
          </cell>
          <cell r="M1257">
            <v>1325169</v>
          </cell>
          <cell r="O1257">
            <v>101686</v>
          </cell>
          <cell r="P1257">
            <v>375476</v>
          </cell>
          <cell r="Q1257">
            <v>146662</v>
          </cell>
          <cell r="R1257">
            <v>247496</v>
          </cell>
          <cell r="S1257">
            <v>871320</v>
          </cell>
          <cell r="U1257">
            <v>519177</v>
          </cell>
          <cell r="V1257">
            <v>44362</v>
          </cell>
          <cell r="W1257">
            <v>563539</v>
          </cell>
          <cell r="AB1257">
            <v>6.0540610000000002E-5</v>
          </cell>
          <cell r="AC1257">
            <v>5.6337773999999997E-5</v>
          </cell>
          <cell r="AD1257">
            <v>-159157</v>
          </cell>
          <cell r="AF1257">
            <v>197189</v>
          </cell>
          <cell r="AG1257">
            <v>197164</v>
          </cell>
          <cell r="AH1257">
            <v>25</v>
          </cell>
          <cell r="AI1257">
            <v>-2</v>
          </cell>
          <cell r="AK1257">
            <v>228197</v>
          </cell>
          <cell r="AL1257">
            <v>-247496</v>
          </cell>
          <cell r="AM1257">
            <v>44362</v>
          </cell>
          <cell r="AN1257">
            <v>44362</v>
          </cell>
          <cell r="AO1257">
            <v>35936</v>
          </cell>
          <cell r="AP1257">
            <v>-37239</v>
          </cell>
          <cell r="AQ1257">
            <v>-22084</v>
          </cell>
          <cell r="AR1257">
            <v>-31212</v>
          </cell>
          <cell r="AS1257">
            <v>-9062</v>
          </cell>
        </row>
        <row r="1258">
          <cell r="B1258" t="str">
            <v>1242</v>
          </cell>
          <cell r="C1258" t="str">
            <v>TROY ISD</v>
          </cell>
          <cell r="D1258">
            <v>3624005</v>
          </cell>
          <cell r="E1258">
            <v>3539394</v>
          </cell>
          <cell r="F1258">
            <v>5440563</v>
          </cell>
          <cell r="G1258">
            <v>1999081</v>
          </cell>
          <cell r="I1258">
            <v>14869</v>
          </cell>
          <cell r="J1258">
            <v>1098094</v>
          </cell>
          <cell r="K1258">
            <v>212789</v>
          </cell>
          <cell r="L1258">
            <v>446297</v>
          </cell>
          <cell r="M1258">
            <v>1772049</v>
          </cell>
          <cell r="O1258">
            <v>122893</v>
          </cell>
          <cell r="P1258">
            <v>453784</v>
          </cell>
          <cell r="Q1258">
            <v>177250</v>
          </cell>
          <cell r="R1258">
            <v>35</v>
          </cell>
          <cell r="S1258">
            <v>753962</v>
          </cell>
          <cell r="U1258">
            <v>627455</v>
          </cell>
          <cell r="V1258">
            <v>168988</v>
          </cell>
          <cell r="W1258">
            <v>796443</v>
          </cell>
          <cell r="AB1258">
            <v>6.5840207000000006E-5</v>
          </cell>
          <cell r="AC1258">
            <v>6.8087369999999999E-5</v>
          </cell>
          <cell r="AD1258">
            <v>85098</v>
          </cell>
          <cell r="AF1258">
            <v>238314</v>
          </cell>
          <cell r="AG1258">
            <v>238284</v>
          </cell>
          <cell r="AH1258">
            <v>30</v>
          </cell>
          <cell r="AI1258">
            <v>-2</v>
          </cell>
          <cell r="AK1258">
            <v>446297</v>
          </cell>
          <cell r="AL1258">
            <v>-35</v>
          </cell>
          <cell r="AM1258">
            <v>168988</v>
          </cell>
          <cell r="AN1258">
            <v>168991</v>
          </cell>
          <cell r="AO1258">
            <v>158096</v>
          </cell>
          <cell r="AP1258">
            <v>54568</v>
          </cell>
          <cell r="AQ1258">
            <v>41441</v>
          </cell>
          <cell r="AR1258">
            <v>18320</v>
          </cell>
          <cell r="AS1258">
            <v>4846</v>
          </cell>
        </row>
        <row r="1259">
          <cell r="B1259" t="str">
            <v>1244</v>
          </cell>
          <cell r="C1259" t="str">
            <v>TULIA ISD</v>
          </cell>
          <cell r="D1259">
            <v>3961081</v>
          </cell>
          <cell r="E1259">
            <v>3785459</v>
          </cell>
          <cell r="F1259">
            <v>5818801</v>
          </cell>
          <cell r="G1259">
            <v>2138060</v>
          </cell>
          <cell r="I1259">
            <v>15902</v>
          </cell>
          <cell r="J1259">
            <v>1174435</v>
          </cell>
          <cell r="K1259">
            <v>227583</v>
          </cell>
          <cell r="L1259">
            <v>336499</v>
          </cell>
          <cell r="M1259">
            <v>1754419</v>
          </cell>
          <cell r="O1259">
            <v>131437</v>
          </cell>
          <cell r="P1259">
            <v>485332</v>
          </cell>
          <cell r="Q1259">
            <v>189573</v>
          </cell>
          <cell r="R1259">
            <v>54899</v>
          </cell>
          <cell r="S1259">
            <v>861241</v>
          </cell>
          <cell r="U1259">
            <v>671076</v>
          </cell>
          <cell r="V1259">
            <v>133153</v>
          </cell>
          <cell r="W1259">
            <v>804229</v>
          </cell>
          <cell r="AB1259">
            <v>7.1964146000000004E-5</v>
          </cell>
          <cell r="AC1259">
            <v>7.2820921000000004E-5</v>
          </cell>
          <cell r="AD1259">
            <v>32445</v>
          </cell>
          <cell r="AF1259">
            <v>254882</v>
          </cell>
          <cell r="AG1259">
            <v>254850</v>
          </cell>
          <cell r="AH1259">
            <v>32</v>
          </cell>
          <cell r="AI1259">
            <v>3</v>
          </cell>
          <cell r="AK1259">
            <v>336499</v>
          </cell>
          <cell r="AL1259">
            <v>-54899</v>
          </cell>
          <cell r="AM1259">
            <v>133153</v>
          </cell>
          <cell r="AN1259">
            <v>133159</v>
          </cell>
          <cell r="AO1259">
            <v>123705</v>
          </cell>
          <cell r="AP1259">
            <v>27281</v>
          </cell>
          <cell r="AQ1259">
            <v>-1783</v>
          </cell>
          <cell r="AR1259">
            <v>-2612</v>
          </cell>
          <cell r="AS1259">
            <v>1850</v>
          </cell>
        </row>
        <row r="1260">
          <cell r="B1260" t="str">
            <v>1473</v>
          </cell>
          <cell r="C1260" t="str">
            <v>TULOSO-MIDWAY ISD</v>
          </cell>
          <cell r="D1260">
            <v>10352593</v>
          </cell>
          <cell r="E1260">
            <v>9206147</v>
          </cell>
          <cell r="F1260">
            <v>14151186</v>
          </cell>
          <cell r="G1260">
            <v>5199712</v>
          </cell>
          <cell r="I1260">
            <v>38674</v>
          </cell>
          <cell r="J1260">
            <v>2856199</v>
          </cell>
          <cell r="K1260">
            <v>553476</v>
          </cell>
          <cell r="L1260">
            <v>900465</v>
          </cell>
          <cell r="M1260">
            <v>4348814</v>
          </cell>
          <cell r="O1260">
            <v>319652</v>
          </cell>
          <cell r="P1260">
            <v>1180317</v>
          </cell>
          <cell r="Q1260">
            <v>461036</v>
          </cell>
          <cell r="R1260">
            <v>454072</v>
          </cell>
          <cell r="S1260">
            <v>2415077</v>
          </cell>
          <cell r="U1260">
            <v>1632042</v>
          </cell>
          <cell r="V1260">
            <v>300986</v>
          </cell>
          <cell r="W1260">
            <v>1933028</v>
          </cell>
          <cell r="AB1260">
            <v>1.8808387800000001E-4</v>
          </cell>
          <cell r="AC1260">
            <v>1.7709875899999999E-4</v>
          </cell>
          <cell r="AD1260">
            <v>-415995</v>
          </cell>
          <cell r="AF1260">
            <v>619867</v>
          </cell>
          <cell r="AG1260">
            <v>619788</v>
          </cell>
          <cell r="AH1260">
            <v>79</v>
          </cell>
          <cell r="AI1260">
            <v>0</v>
          </cell>
          <cell r="AK1260">
            <v>900465</v>
          </cell>
          <cell r="AL1260">
            <v>-454072</v>
          </cell>
          <cell r="AM1260">
            <v>300986</v>
          </cell>
          <cell r="AN1260">
            <v>300993</v>
          </cell>
          <cell r="AO1260">
            <v>270377</v>
          </cell>
          <cell r="AP1260">
            <v>-23020</v>
          </cell>
          <cell r="AQ1260">
            <v>-41856</v>
          </cell>
          <cell r="AR1260">
            <v>-36417</v>
          </cell>
          <cell r="AS1260">
            <v>-23684</v>
          </cell>
        </row>
        <row r="1261">
          <cell r="B1261" t="str">
            <v>1245</v>
          </cell>
          <cell r="C1261" t="str">
            <v>TURKEY QUITAQUE CISD</v>
          </cell>
          <cell r="D1261">
            <v>520467</v>
          </cell>
          <cell r="E1261">
            <v>523690</v>
          </cell>
          <cell r="F1261">
            <v>804987</v>
          </cell>
          <cell r="G1261">
            <v>295784</v>
          </cell>
          <cell r="I1261">
            <v>2200</v>
          </cell>
          <cell r="J1261">
            <v>162474</v>
          </cell>
          <cell r="K1261">
            <v>31484</v>
          </cell>
          <cell r="L1261">
            <v>82072</v>
          </cell>
          <cell r="M1261">
            <v>278230</v>
          </cell>
          <cell r="O1261">
            <v>18183</v>
          </cell>
          <cell r="P1261">
            <v>67142</v>
          </cell>
          <cell r="Q1261">
            <v>26226</v>
          </cell>
          <cell r="R1261">
            <v>41457</v>
          </cell>
          <cell r="S1261">
            <v>153008</v>
          </cell>
          <cell r="U1261">
            <v>92838</v>
          </cell>
          <cell r="V1261">
            <v>22291</v>
          </cell>
          <cell r="W1261">
            <v>115129</v>
          </cell>
          <cell r="AB1261">
            <v>9.4557410000000004E-6</v>
          </cell>
          <cell r="AC1261">
            <v>1.0074224999999999E-5</v>
          </cell>
          <cell r="AD1261">
            <v>23421</v>
          </cell>
          <cell r="AF1261">
            <v>35261</v>
          </cell>
          <cell r="AG1261">
            <v>35257</v>
          </cell>
          <cell r="AH1261">
            <v>4</v>
          </cell>
          <cell r="AI1261">
            <v>1</v>
          </cell>
          <cell r="AK1261">
            <v>82072</v>
          </cell>
          <cell r="AL1261">
            <v>-41457</v>
          </cell>
          <cell r="AM1261">
            <v>22291</v>
          </cell>
          <cell r="AN1261">
            <v>22292</v>
          </cell>
          <cell r="AO1261">
            <v>19377</v>
          </cell>
          <cell r="AP1261">
            <v>-5579</v>
          </cell>
          <cell r="AQ1261">
            <v>1561</v>
          </cell>
          <cell r="AR1261">
            <v>1630</v>
          </cell>
          <cell r="AS1261">
            <v>1334</v>
          </cell>
        </row>
        <row r="1262">
          <cell r="B1262" t="str">
            <v>1247</v>
          </cell>
          <cell r="C1262" t="str">
            <v>TYLER ISD</v>
          </cell>
          <cell r="D1262">
            <v>56694575</v>
          </cell>
          <cell r="E1262">
            <v>53026770</v>
          </cell>
          <cell r="F1262">
            <v>81509849</v>
          </cell>
          <cell r="G1262">
            <v>29949979</v>
          </cell>
          <cell r="I1262">
            <v>222760</v>
          </cell>
          <cell r="J1262">
            <v>16451508</v>
          </cell>
          <cell r="K1262">
            <v>3187986</v>
          </cell>
          <cell r="L1262">
            <v>3771516</v>
          </cell>
          <cell r="M1262">
            <v>23633770</v>
          </cell>
          <cell r="O1262">
            <v>1841174</v>
          </cell>
          <cell r="P1262">
            <v>6798542</v>
          </cell>
          <cell r="Q1262">
            <v>2655536</v>
          </cell>
          <cell r="R1262">
            <v>887564</v>
          </cell>
          <cell r="S1262">
            <v>12182816</v>
          </cell>
          <cell r="U1262">
            <v>9400447</v>
          </cell>
          <cell r="V1262">
            <v>1330534</v>
          </cell>
          <cell r="W1262">
            <v>10730981</v>
          </cell>
          <cell r="AB1262">
            <v>1.0300159050000001E-3</v>
          </cell>
          <cell r="AC1262">
            <v>1.020076588E-3</v>
          </cell>
          <cell r="AD1262">
            <v>-376392</v>
          </cell>
          <cell r="AF1262">
            <v>3570391</v>
          </cell>
          <cell r="AG1262">
            <v>3569936</v>
          </cell>
          <cell r="AH1262">
            <v>455</v>
          </cell>
          <cell r="AI1262">
            <v>0</v>
          </cell>
          <cell r="AK1262">
            <v>3771516</v>
          </cell>
          <cell r="AL1262">
            <v>-887564</v>
          </cell>
          <cell r="AM1262">
            <v>1330534</v>
          </cell>
          <cell r="AN1262">
            <v>1330587</v>
          </cell>
          <cell r="AO1262">
            <v>1204556</v>
          </cell>
          <cell r="AP1262">
            <v>71989</v>
          </cell>
          <cell r="AQ1262">
            <v>213231</v>
          </cell>
          <cell r="AR1262">
            <v>84998</v>
          </cell>
          <cell r="AS1262">
            <v>-21409</v>
          </cell>
        </row>
        <row r="1263">
          <cell r="B1263" t="str">
            <v>1767</v>
          </cell>
          <cell r="C1263" t="str">
            <v>UNION GROVE ISD</v>
          </cell>
          <cell r="D1263">
            <v>1944211</v>
          </cell>
          <cell r="E1263">
            <v>1816243</v>
          </cell>
          <cell r="F1263">
            <v>2791829</v>
          </cell>
          <cell r="G1263">
            <v>1025830</v>
          </cell>
          <cell r="I1263">
            <v>7630</v>
          </cell>
          <cell r="J1263">
            <v>563488</v>
          </cell>
          <cell r="K1263">
            <v>109193</v>
          </cell>
          <cell r="L1263">
            <v>152008</v>
          </cell>
          <cell r="M1263">
            <v>832319</v>
          </cell>
          <cell r="O1263">
            <v>63063</v>
          </cell>
          <cell r="P1263">
            <v>232860</v>
          </cell>
          <cell r="Q1263">
            <v>90956</v>
          </cell>
          <cell r="R1263">
            <v>66899</v>
          </cell>
          <cell r="S1263">
            <v>453778</v>
          </cell>
          <cell r="U1263">
            <v>321979</v>
          </cell>
          <cell r="V1263">
            <v>64020</v>
          </cell>
          <cell r="W1263">
            <v>385999</v>
          </cell>
          <cell r="AB1263">
            <v>3.5322035000000001E-5</v>
          </cell>
          <cell r="AC1263">
            <v>3.4939082999999999E-5</v>
          </cell>
          <cell r="AD1263">
            <v>-14502</v>
          </cell>
          <cell r="AF1263">
            <v>122291</v>
          </cell>
          <cell r="AG1263">
            <v>122275</v>
          </cell>
          <cell r="AH1263">
            <v>16</v>
          </cell>
          <cell r="AI1263">
            <v>0</v>
          </cell>
          <cell r="AK1263">
            <v>152008</v>
          </cell>
          <cell r="AL1263">
            <v>-66899</v>
          </cell>
          <cell r="AM1263">
            <v>64020</v>
          </cell>
          <cell r="AN1263">
            <v>64018</v>
          </cell>
          <cell r="AO1263">
            <v>56289</v>
          </cell>
          <cell r="AP1263">
            <v>-15817</v>
          </cell>
          <cell r="AQ1263">
            <v>-13499</v>
          </cell>
          <cell r="AR1263">
            <v>-5058</v>
          </cell>
          <cell r="AS1263">
            <v>-824</v>
          </cell>
        </row>
        <row r="1264">
          <cell r="B1264" t="str">
            <v>1579</v>
          </cell>
          <cell r="C1264" t="str">
            <v>UNION HILL ISD</v>
          </cell>
          <cell r="D1264">
            <v>1180421</v>
          </cell>
          <cell r="E1264">
            <v>1083499</v>
          </cell>
          <cell r="F1264">
            <v>1665495</v>
          </cell>
          <cell r="G1264">
            <v>611970</v>
          </cell>
          <cell r="I1264">
            <v>4552</v>
          </cell>
          <cell r="J1264">
            <v>336155</v>
          </cell>
          <cell r="K1264">
            <v>65140</v>
          </cell>
          <cell r="L1264">
            <v>148121</v>
          </cell>
          <cell r="M1264">
            <v>553968</v>
          </cell>
          <cell r="O1264">
            <v>37621</v>
          </cell>
          <cell r="P1264">
            <v>138915</v>
          </cell>
          <cell r="Q1264">
            <v>54261</v>
          </cell>
          <cell r="R1264">
            <v>30871</v>
          </cell>
          <cell r="S1264">
            <v>261668</v>
          </cell>
          <cell r="U1264">
            <v>192080</v>
          </cell>
          <cell r="V1264">
            <v>52110</v>
          </cell>
          <cell r="W1264">
            <v>244190</v>
          </cell>
          <cell r="AB1264">
            <v>2.1445659000000002E-5</v>
          </cell>
          <cell r="AC1264">
            <v>2.0843282000000002E-5</v>
          </cell>
          <cell r="AD1264">
            <v>-22811</v>
          </cell>
          <cell r="AF1264">
            <v>72954</v>
          </cell>
          <cell r="AG1264">
            <v>72945</v>
          </cell>
          <cell r="AH1264">
            <v>9</v>
          </cell>
          <cell r="AI1264">
            <v>1</v>
          </cell>
          <cell r="AK1264">
            <v>148121</v>
          </cell>
          <cell r="AL1264">
            <v>-30871</v>
          </cell>
          <cell r="AM1264">
            <v>52110</v>
          </cell>
          <cell r="AN1264">
            <v>52109</v>
          </cell>
          <cell r="AO1264">
            <v>48849</v>
          </cell>
          <cell r="AP1264">
            <v>16588</v>
          </cell>
          <cell r="AQ1264">
            <v>6219</v>
          </cell>
          <cell r="AR1264">
            <v>-5218</v>
          </cell>
          <cell r="AS1264">
            <v>-1297</v>
          </cell>
        </row>
        <row r="1265">
          <cell r="B1265" t="str">
            <v>1720</v>
          </cell>
          <cell r="C1265" t="str">
            <v>UNITED ISD</v>
          </cell>
          <cell r="D1265">
            <v>151587346</v>
          </cell>
          <cell r="E1265">
            <v>142191411</v>
          </cell>
          <cell r="F1265">
            <v>218568854</v>
          </cell>
          <cell r="G1265">
            <v>80310939</v>
          </cell>
          <cell r="I1265">
            <v>597331</v>
          </cell>
          <cell r="J1265">
            <v>44114759</v>
          </cell>
          <cell r="K1265">
            <v>8548591</v>
          </cell>
          <cell r="L1265">
            <v>13316129</v>
          </cell>
          <cell r="M1265">
            <v>66576810</v>
          </cell>
          <cell r="O1265">
            <v>4937111</v>
          </cell>
          <cell r="P1265">
            <v>18230305</v>
          </cell>
          <cell r="Q1265">
            <v>7120825</v>
          </cell>
          <cell r="R1265">
            <v>5184558</v>
          </cell>
          <cell r="S1265">
            <v>35472799</v>
          </cell>
          <cell r="U1265">
            <v>25207320</v>
          </cell>
          <cell r="V1265">
            <v>4388766</v>
          </cell>
          <cell r="W1265">
            <v>29596086</v>
          </cell>
          <cell r="AB1265">
            <v>2.7540091249999999E-3</v>
          </cell>
          <cell r="AC1265">
            <v>2.7353378079999998E-3</v>
          </cell>
          <cell r="AD1265">
            <v>-707064</v>
          </cell>
          <cell r="AF1265">
            <v>9574012</v>
          </cell>
          <cell r="AG1265">
            <v>9572792</v>
          </cell>
          <cell r="AH1265">
            <v>1220</v>
          </cell>
          <cell r="AI1265">
            <v>-1</v>
          </cell>
          <cell r="AK1265">
            <v>13316129</v>
          </cell>
          <cell r="AL1265">
            <v>-5184558</v>
          </cell>
          <cell r="AM1265">
            <v>4388766</v>
          </cell>
          <cell r="AN1265">
            <v>4388889</v>
          </cell>
          <cell r="AO1265">
            <v>3954972</v>
          </cell>
          <cell r="AP1265">
            <v>-216505</v>
          </cell>
          <cell r="AQ1265">
            <v>-313194</v>
          </cell>
          <cell r="AR1265">
            <v>357602</v>
          </cell>
          <cell r="AS1265">
            <v>-40193</v>
          </cell>
        </row>
        <row r="1266">
          <cell r="B1266" t="str">
            <v>1250</v>
          </cell>
          <cell r="C1266" t="str">
            <v>UTOPIA ISD</v>
          </cell>
          <cell r="D1266">
            <v>621198</v>
          </cell>
          <cell r="E1266">
            <v>595736</v>
          </cell>
          <cell r="F1266">
            <v>915733</v>
          </cell>
          <cell r="G1266">
            <v>336477</v>
          </cell>
          <cell r="I1266">
            <v>2503</v>
          </cell>
          <cell r="J1266">
            <v>184827</v>
          </cell>
          <cell r="K1266">
            <v>35816</v>
          </cell>
          <cell r="L1266">
            <v>94386</v>
          </cell>
          <cell r="M1266">
            <v>317532</v>
          </cell>
          <cell r="O1266">
            <v>20685</v>
          </cell>
          <cell r="P1266">
            <v>76379</v>
          </cell>
          <cell r="Q1266">
            <v>29834</v>
          </cell>
          <cell r="R1266">
            <v>17234</v>
          </cell>
          <cell r="S1266">
            <v>144132</v>
          </cell>
          <cell r="U1266">
            <v>105610</v>
          </cell>
          <cell r="V1266">
            <v>33169</v>
          </cell>
          <cell r="W1266">
            <v>138779</v>
          </cell>
          <cell r="AB1266">
            <v>1.1285799E-5</v>
          </cell>
          <cell r="AC1266">
            <v>1.1460177E-5</v>
          </cell>
          <cell r="AD1266">
            <v>6604</v>
          </cell>
          <cell r="AF1266">
            <v>40112</v>
          </cell>
          <cell r="AG1266">
            <v>40107</v>
          </cell>
          <cell r="AH1266">
            <v>5</v>
          </cell>
          <cell r="AI1266">
            <v>-1</v>
          </cell>
          <cell r="AK1266">
            <v>94386</v>
          </cell>
          <cell r="AL1266">
            <v>-17234</v>
          </cell>
          <cell r="AM1266">
            <v>33169</v>
          </cell>
          <cell r="AN1266">
            <v>33170</v>
          </cell>
          <cell r="AO1266">
            <v>30476</v>
          </cell>
          <cell r="AP1266">
            <v>4701</v>
          </cell>
          <cell r="AQ1266">
            <v>3514</v>
          </cell>
          <cell r="AR1266">
            <v>4917</v>
          </cell>
          <cell r="AS1266">
            <v>374</v>
          </cell>
        </row>
        <row r="1267">
          <cell r="B1267" t="str">
            <v>1251</v>
          </cell>
          <cell r="C1267" t="str">
            <v>UVALDE CONS ISD</v>
          </cell>
          <cell r="D1267">
            <v>16768450</v>
          </cell>
          <cell r="E1267">
            <v>15144866</v>
          </cell>
          <cell r="F1267">
            <v>23279860</v>
          </cell>
          <cell r="G1267">
            <v>8553952</v>
          </cell>
          <cell r="I1267">
            <v>63622</v>
          </cell>
          <cell r="J1267">
            <v>4698681</v>
          </cell>
          <cell r="K1267">
            <v>910514</v>
          </cell>
          <cell r="L1267">
            <v>907453</v>
          </cell>
          <cell r="M1267">
            <v>6580270</v>
          </cell>
          <cell r="O1267">
            <v>525854</v>
          </cell>
          <cell r="P1267">
            <v>1941717</v>
          </cell>
          <cell r="Q1267">
            <v>758442</v>
          </cell>
          <cell r="R1267">
            <v>651026</v>
          </cell>
          <cell r="S1267">
            <v>3877039</v>
          </cell>
          <cell r="U1267">
            <v>2684842</v>
          </cell>
          <cell r="V1267">
            <v>306543</v>
          </cell>
          <cell r="W1267">
            <v>2991385</v>
          </cell>
          <cell r="AB1267">
            <v>3.0464591100000003E-4</v>
          </cell>
          <cell r="AC1267">
            <v>2.9134196800000001E-4</v>
          </cell>
          <cell r="AD1267">
            <v>-503807</v>
          </cell>
          <cell r="AF1267">
            <v>1019732</v>
          </cell>
          <cell r="AG1267">
            <v>1019602</v>
          </cell>
          <cell r="AH1267">
            <v>130</v>
          </cell>
          <cell r="AI1267">
            <v>0</v>
          </cell>
          <cell r="AK1267">
            <v>907453</v>
          </cell>
          <cell r="AL1267">
            <v>-651026</v>
          </cell>
          <cell r="AM1267">
            <v>306543</v>
          </cell>
          <cell r="AN1267">
            <v>306561</v>
          </cell>
          <cell r="AO1267">
            <v>271659</v>
          </cell>
          <cell r="AP1267">
            <v>-73036</v>
          </cell>
          <cell r="AQ1267">
            <v>-125980</v>
          </cell>
          <cell r="AR1267">
            <v>-94096</v>
          </cell>
          <cell r="AS1267">
            <v>-28681</v>
          </cell>
        </row>
        <row r="1268">
          <cell r="B1268" t="str">
            <v>1595</v>
          </cell>
          <cell r="C1268" t="str">
            <v>VALENTINE ISD</v>
          </cell>
          <cell r="D1268">
            <v>315541</v>
          </cell>
          <cell r="E1268">
            <v>295224</v>
          </cell>
          <cell r="F1268">
            <v>453803</v>
          </cell>
          <cell r="G1268">
            <v>166745</v>
          </cell>
          <cell r="I1268">
            <v>1240</v>
          </cell>
          <cell r="J1268">
            <v>91593</v>
          </cell>
          <cell r="K1268">
            <v>17749</v>
          </cell>
          <cell r="L1268">
            <v>55162</v>
          </cell>
          <cell r="M1268">
            <v>165744</v>
          </cell>
          <cell r="O1268">
            <v>10251</v>
          </cell>
          <cell r="P1268">
            <v>37851</v>
          </cell>
          <cell r="Q1268">
            <v>14785</v>
          </cell>
          <cell r="R1268">
            <v>12735</v>
          </cell>
          <cell r="S1268">
            <v>75622</v>
          </cell>
          <cell r="U1268">
            <v>52337</v>
          </cell>
          <cell r="V1268">
            <v>23614</v>
          </cell>
          <cell r="W1268">
            <v>75951</v>
          </cell>
          <cell r="AB1268">
            <v>5.7326949999999998E-6</v>
          </cell>
          <cell r="AC1268">
            <v>5.679233E-6</v>
          </cell>
          <cell r="AD1268">
            <v>-2025</v>
          </cell>
          <cell r="AF1268">
            <v>19878</v>
          </cell>
          <cell r="AG1268">
            <v>19875</v>
          </cell>
          <cell r="AH1268">
            <v>3</v>
          </cell>
          <cell r="AI1268">
            <v>1</v>
          </cell>
          <cell r="AK1268">
            <v>55162</v>
          </cell>
          <cell r="AL1268">
            <v>-12735</v>
          </cell>
          <cell r="AM1268">
            <v>23614</v>
          </cell>
          <cell r="AN1268">
            <v>23614</v>
          </cell>
          <cell r="AO1268">
            <v>21578</v>
          </cell>
          <cell r="AP1268">
            <v>1387</v>
          </cell>
          <cell r="AQ1268">
            <v>-2636</v>
          </cell>
          <cell r="AR1268">
            <v>-1403</v>
          </cell>
          <cell r="AS1268">
            <v>-113</v>
          </cell>
        </row>
        <row r="1269">
          <cell r="B1269" t="str">
            <v>1252</v>
          </cell>
          <cell r="C1269" t="str">
            <v>VALLEY MILLS ISD</v>
          </cell>
          <cell r="D1269">
            <v>1544768</v>
          </cell>
          <cell r="E1269">
            <v>1279498</v>
          </cell>
          <cell r="F1269">
            <v>1966775</v>
          </cell>
          <cell r="G1269">
            <v>722672</v>
          </cell>
          <cell r="I1269">
            <v>5375</v>
          </cell>
          <cell r="J1269">
            <v>396963</v>
          </cell>
          <cell r="K1269">
            <v>76924</v>
          </cell>
          <cell r="L1269">
            <v>207985</v>
          </cell>
          <cell r="M1269">
            <v>687247</v>
          </cell>
          <cell r="O1269">
            <v>44426</v>
          </cell>
          <cell r="P1269">
            <v>164044</v>
          </cell>
          <cell r="Q1269">
            <v>64076</v>
          </cell>
          <cell r="R1269">
            <v>138009</v>
          </cell>
          <cell r="S1269">
            <v>410555</v>
          </cell>
          <cell r="U1269">
            <v>226826</v>
          </cell>
          <cell r="V1269">
            <v>52068</v>
          </cell>
          <cell r="W1269">
            <v>278894</v>
          </cell>
          <cell r="AB1269">
            <v>2.8065033999999999E-5</v>
          </cell>
          <cell r="AC1269">
            <v>2.4613724E-5</v>
          </cell>
          <cell r="AD1269">
            <v>-130698</v>
          </cell>
          <cell r="AF1269">
            <v>86151</v>
          </cell>
          <cell r="AG1269">
            <v>86140</v>
          </cell>
          <cell r="AH1269">
            <v>11</v>
          </cell>
          <cell r="AI1269">
            <v>0</v>
          </cell>
          <cell r="AK1269">
            <v>207985</v>
          </cell>
          <cell r="AL1269">
            <v>-138009</v>
          </cell>
          <cell r="AM1269">
            <v>52068</v>
          </cell>
          <cell r="AN1269">
            <v>52066</v>
          </cell>
          <cell r="AO1269">
            <v>46227</v>
          </cell>
          <cell r="AP1269">
            <v>-5918</v>
          </cell>
          <cell r="AQ1269">
            <v>-1182</v>
          </cell>
          <cell r="AR1269">
            <v>-13776</v>
          </cell>
          <cell r="AS1269">
            <v>-7441</v>
          </cell>
        </row>
        <row r="1270">
          <cell r="B1270" t="str">
            <v>1253</v>
          </cell>
          <cell r="C1270" t="str">
            <v>VALLEY VIEW ISD</v>
          </cell>
          <cell r="D1270">
            <v>1843316</v>
          </cell>
          <cell r="E1270">
            <v>1893799</v>
          </cell>
          <cell r="F1270">
            <v>2911044</v>
          </cell>
          <cell r="G1270">
            <v>1069634</v>
          </cell>
          <cell r="I1270">
            <v>7956</v>
          </cell>
          <cell r="J1270">
            <v>587549</v>
          </cell>
          <cell r="K1270">
            <v>113856</v>
          </cell>
          <cell r="L1270">
            <v>241297</v>
          </cell>
          <cell r="M1270">
            <v>950658</v>
          </cell>
          <cell r="O1270">
            <v>65756</v>
          </cell>
          <cell r="P1270">
            <v>242803</v>
          </cell>
          <cell r="Q1270">
            <v>94840</v>
          </cell>
          <cell r="R1270">
            <v>19</v>
          </cell>
          <cell r="S1270">
            <v>403418</v>
          </cell>
          <cell r="U1270">
            <v>335728</v>
          </cell>
          <cell r="V1270">
            <v>86136</v>
          </cell>
          <cell r="W1270">
            <v>421864</v>
          </cell>
          <cell r="AB1270">
            <v>3.3489009000000002E-5</v>
          </cell>
          <cell r="AC1270">
            <v>3.6431031000000002E-5</v>
          </cell>
          <cell r="AD1270">
            <v>111411</v>
          </cell>
          <cell r="AF1270">
            <v>127513</v>
          </cell>
          <cell r="AG1270">
            <v>127497</v>
          </cell>
          <cell r="AH1270">
            <v>16</v>
          </cell>
          <cell r="AI1270">
            <v>1</v>
          </cell>
          <cell r="AK1270">
            <v>241297</v>
          </cell>
          <cell r="AL1270">
            <v>-19</v>
          </cell>
          <cell r="AM1270">
            <v>86136</v>
          </cell>
          <cell r="AN1270">
            <v>86139</v>
          </cell>
          <cell r="AO1270">
            <v>80773</v>
          </cell>
          <cell r="AP1270">
            <v>28737</v>
          </cell>
          <cell r="AQ1270">
            <v>21211</v>
          </cell>
          <cell r="AR1270">
            <v>18074</v>
          </cell>
          <cell r="AS1270">
            <v>6344</v>
          </cell>
        </row>
        <row r="1271">
          <cell r="B1271" t="str">
            <v>1954</v>
          </cell>
          <cell r="C1271" t="str">
            <v>VALLEY VIEW ISD</v>
          </cell>
          <cell r="D1271">
            <v>18811790</v>
          </cell>
          <cell r="E1271">
            <v>18183042</v>
          </cell>
          <cell r="F1271">
            <v>27949977</v>
          </cell>
          <cell r="G1271">
            <v>10269939</v>
          </cell>
          <cell r="I1271">
            <v>76385</v>
          </cell>
          <cell r="J1271">
            <v>5641273</v>
          </cell>
          <cell r="K1271">
            <v>1093170</v>
          </cell>
          <cell r="L1271">
            <v>1673987</v>
          </cell>
          <cell r="M1271">
            <v>8484815</v>
          </cell>
          <cell r="O1271">
            <v>631344</v>
          </cell>
          <cell r="P1271">
            <v>2331241</v>
          </cell>
          <cell r="Q1271">
            <v>910591</v>
          </cell>
          <cell r="R1271">
            <v>79344</v>
          </cell>
          <cell r="S1271">
            <v>3952520</v>
          </cell>
          <cell r="U1271">
            <v>3223442</v>
          </cell>
          <cell r="V1271">
            <v>549209</v>
          </cell>
          <cell r="W1271">
            <v>3772651</v>
          </cell>
          <cell r="AB1271">
            <v>3.4176891199999999E-4</v>
          </cell>
          <cell r="AC1271">
            <v>3.4978738399999999E-4</v>
          </cell>
          <cell r="AD1271">
            <v>303651</v>
          </cell>
          <cell r="AF1271">
            <v>1224298</v>
          </cell>
          <cell r="AG1271">
            <v>1224142</v>
          </cell>
          <cell r="AH1271">
            <v>156</v>
          </cell>
          <cell r="AI1271">
            <v>0</v>
          </cell>
          <cell r="AK1271">
            <v>1673987</v>
          </cell>
          <cell r="AL1271">
            <v>-79344</v>
          </cell>
          <cell r="AM1271">
            <v>549209</v>
          </cell>
          <cell r="AN1271">
            <v>549224</v>
          </cell>
          <cell r="AO1271">
            <v>514770</v>
          </cell>
          <cell r="AP1271">
            <v>188105</v>
          </cell>
          <cell r="AQ1271">
            <v>180280</v>
          </cell>
          <cell r="AR1271">
            <v>144963</v>
          </cell>
          <cell r="AS1271">
            <v>17301</v>
          </cell>
        </row>
        <row r="1272">
          <cell r="B1272" t="str">
            <v>1256</v>
          </cell>
          <cell r="C1272" t="str">
            <v>VAN ALSTYNE ISD</v>
          </cell>
          <cell r="D1272">
            <v>3637011</v>
          </cell>
          <cell r="E1272">
            <v>3575261</v>
          </cell>
          <cell r="F1272">
            <v>5495696</v>
          </cell>
          <cell r="G1272">
            <v>2019339</v>
          </cell>
          <cell r="I1272">
            <v>15019</v>
          </cell>
          <cell r="J1272">
            <v>1109222</v>
          </cell>
          <cell r="K1272">
            <v>214946</v>
          </cell>
          <cell r="L1272">
            <v>433440</v>
          </cell>
          <cell r="M1272">
            <v>1772627</v>
          </cell>
          <cell r="O1272">
            <v>124139</v>
          </cell>
          <cell r="P1272">
            <v>458383</v>
          </cell>
          <cell r="Q1272">
            <v>179046</v>
          </cell>
          <cell r="R1272">
            <v>39</v>
          </cell>
          <cell r="S1272">
            <v>761607</v>
          </cell>
          <cell r="U1272">
            <v>633813</v>
          </cell>
          <cell r="V1272">
            <v>163108</v>
          </cell>
          <cell r="W1272">
            <v>796921</v>
          </cell>
          <cell r="AB1272">
            <v>6.6076497000000002E-5</v>
          </cell>
          <cell r="AC1272">
            <v>6.8777345999999995E-5</v>
          </cell>
          <cell r="AD1272">
            <v>102278</v>
          </cell>
          <cell r="AF1272">
            <v>240729</v>
          </cell>
          <cell r="AG1272">
            <v>240698</v>
          </cell>
          <cell r="AH1272">
            <v>31</v>
          </cell>
          <cell r="AI1272">
            <v>-1</v>
          </cell>
          <cell r="AK1272">
            <v>433440</v>
          </cell>
          <cell r="AL1272">
            <v>-39</v>
          </cell>
          <cell r="AM1272">
            <v>163108</v>
          </cell>
          <cell r="AN1272">
            <v>163109</v>
          </cell>
          <cell r="AO1272">
            <v>152625</v>
          </cell>
          <cell r="AP1272">
            <v>52583</v>
          </cell>
          <cell r="AQ1272">
            <v>39327</v>
          </cell>
          <cell r="AR1272">
            <v>19929</v>
          </cell>
          <cell r="AS1272">
            <v>5828</v>
          </cell>
        </row>
        <row r="1273">
          <cell r="B1273" t="str">
            <v>1255</v>
          </cell>
          <cell r="C1273" t="str">
            <v>VAN ISD</v>
          </cell>
          <cell r="D1273">
            <v>6151261</v>
          </cell>
          <cell r="E1273">
            <v>5794033</v>
          </cell>
          <cell r="F1273">
            <v>8906270</v>
          </cell>
          <cell r="G1273">
            <v>3272520</v>
          </cell>
          <cell r="I1273">
            <v>24340</v>
          </cell>
          <cell r="J1273">
            <v>1797594</v>
          </cell>
          <cell r="K1273">
            <v>348339</v>
          </cell>
          <cell r="L1273">
            <v>443126</v>
          </cell>
          <cell r="M1273">
            <v>2613399</v>
          </cell>
          <cell r="O1273">
            <v>201178</v>
          </cell>
          <cell r="P1273">
            <v>742851</v>
          </cell>
          <cell r="Q1273">
            <v>290160</v>
          </cell>
          <cell r="R1273">
            <v>42901</v>
          </cell>
          <cell r="S1273">
            <v>1277090</v>
          </cell>
          <cell r="U1273">
            <v>1027151</v>
          </cell>
          <cell r="V1273">
            <v>198109</v>
          </cell>
          <cell r="W1273">
            <v>1225260</v>
          </cell>
          <cell r="AB1273">
            <v>1.1175490399999999E-4</v>
          </cell>
          <cell r="AC1273">
            <v>1.11459876E-4</v>
          </cell>
          <cell r="AD1273">
            <v>-11172</v>
          </cell>
          <cell r="AF1273">
            <v>390123</v>
          </cell>
          <cell r="AG1273">
            <v>390073</v>
          </cell>
          <cell r="AH1273">
            <v>50</v>
          </cell>
          <cell r="AI1273">
            <v>0</v>
          </cell>
          <cell r="AK1273">
            <v>443126</v>
          </cell>
          <cell r="AL1273">
            <v>-42901</v>
          </cell>
          <cell r="AM1273">
            <v>198109</v>
          </cell>
          <cell r="AN1273">
            <v>198113</v>
          </cell>
          <cell r="AO1273">
            <v>180361</v>
          </cell>
          <cell r="AP1273">
            <v>11683</v>
          </cell>
          <cell r="AQ1273">
            <v>4184</v>
          </cell>
          <cell r="AR1273">
            <v>6518</v>
          </cell>
          <cell r="AS1273">
            <v>-634</v>
          </cell>
        </row>
        <row r="1274">
          <cell r="B1274" t="str">
            <v>1344</v>
          </cell>
          <cell r="C1274" t="str">
            <v>VAN VLECK ISD</v>
          </cell>
          <cell r="D1274">
            <v>3561279</v>
          </cell>
          <cell r="E1274">
            <v>3494304</v>
          </cell>
          <cell r="F1274">
            <v>5371253</v>
          </cell>
          <cell r="G1274">
            <v>1973613</v>
          </cell>
          <cell r="I1274">
            <v>14679</v>
          </cell>
          <cell r="J1274">
            <v>1084105</v>
          </cell>
          <cell r="K1274">
            <v>210079</v>
          </cell>
          <cell r="L1274">
            <v>425584</v>
          </cell>
          <cell r="M1274">
            <v>1734447</v>
          </cell>
          <cell r="O1274">
            <v>121328</v>
          </cell>
          <cell r="P1274">
            <v>448003</v>
          </cell>
          <cell r="Q1274">
            <v>174992</v>
          </cell>
          <cell r="R1274">
            <v>39</v>
          </cell>
          <cell r="S1274">
            <v>744362</v>
          </cell>
          <cell r="U1274">
            <v>619461</v>
          </cell>
          <cell r="V1274">
            <v>147666</v>
          </cell>
          <cell r="W1274">
            <v>767127</v>
          </cell>
          <cell r="AB1274">
            <v>6.4700614E-5</v>
          </cell>
          <cell r="AC1274">
            <v>6.7219971000000004E-5</v>
          </cell>
          <cell r="AD1274">
            <v>95405</v>
          </cell>
          <cell r="AF1274">
            <v>235278</v>
          </cell>
          <cell r="AG1274">
            <v>235248</v>
          </cell>
          <cell r="AH1274">
            <v>30</v>
          </cell>
          <cell r="AI1274">
            <v>0</v>
          </cell>
          <cell r="AK1274">
            <v>425584</v>
          </cell>
          <cell r="AL1274">
            <v>-39</v>
          </cell>
          <cell r="AM1274">
            <v>147666</v>
          </cell>
          <cell r="AN1274">
            <v>147670</v>
          </cell>
          <cell r="AO1274">
            <v>139677</v>
          </cell>
          <cell r="AP1274">
            <v>60026</v>
          </cell>
          <cell r="AQ1274">
            <v>42095</v>
          </cell>
          <cell r="AR1274">
            <v>30642</v>
          </cell>
          <cell r="AS1274">
            <v>5435</v>
          </cell>
        </row>
        <row r="1275">
          <cell r="B1275" t="str">
            <v>1257</v>
          </cell>
          <cell r="C1275" t="str">
            <v>VEGA ISD</v>
          </cell>
          <cell r="D1275">
            <v>1155814</v>
          </cell>
          <cell r="E1275">
            <v>957214</v>
          </cell>
          <cell r="F1275">
            <v>1471377</v>
          </cell>
          <cell r="G1275">
            <v>540643</v>
          </cell>
          <cell r="I1275">
            <v>4021</v>
          </cell>
          <cell r="J1275">
            <v>296975</v>
          </cell>
          <cell r="K1275">
            <v>57548</v>
          </cell>
          <cell r="L1275">
            <v>141952</v>
          </cell>
          <cell r="M1275">
            <v>500496</v>
          </cell>
          <cell r="O1275">
            <v>33236</v>
          </cell>
          <cell r="P1275">
            <v>122724</v>
          </cell>
          <cell r="Q1275">
            <v>47936</v>
          </cell>
          <cell r="R1275">
            <v>84398</v>
          </cell>
          <cell r="S1275">
            <v>288294</v>
          </cell>
          <cell r="U1275">
            <v>169692</v>
          </cell>
          <cell r="V1275">
            <v>30888</v>
          </cell>
          <cell r="W1275">
            <v>200580</v>
          </cell>
          <cell r="AB1275">
            <v>2.0998609E-5</v>
          </cell>
          <cell r="AC1275">
            <v>1.8413937000000001E-5</v>
          </cell>
          <cell r="AD1275">
            <v>-97879</v>
          </cell>
          <cell r="AF1275">
            <v>64451</v>
          </cell>
          <cell r="AG1275">
            <v>64443</v>
          </cell>
          <cell r="AH1275">
            <v>8</v>
          </cell>
          <cell r="AI1275">
            <v>0</v>
          </cell>
          <cell r="AK1275">
            <v>141952</v>
          </cell>
          <cell r="AL1275">
            <v>-84398</v>
          </cell>
          <cell r="AM1275">
            <v>30888</v>
          </cell>
          <cell r="AN1275">
            <v>30887</v>
          </cell>
          <cell r="AO1275">
            <v>28286</v>
          </cell>
          <cell r="AP1275">
            <v>4166</v>
          </cell>
          <cell r="AQ1275">
            <v>3950</v>
          </cell>
          <cell r="AR1275">
            <v>-4162</v>
          </cell>
          <cell r="AS1275">
            <v>-5573</v>
          </cell>
        </row>
        <row r="1276">
          <cell r="B1276" t="str">
            <v>1259</v>
          </cell>
          <cell r="C1276" t="str">
            <v>VENUS ISD</v>
          </cell>
          <cell r="D1276">
            <v>5820328</v>
          </cell>
          <cell r="E1276">
            <v>5671208</v>
          </cell>
          <cell r="F1276">
            <v>8717471</v>
          </cell>
          <cell r="G1276">
            <v>3203148</v>
          </cell>
          <cell r="I1276">
            <v>23824</v>
          </cell>
          <cell r="J1276">
            <v>1759487</v>
          </cell>
          <cell r="K1276">
            <v>340955</v>
          </cell>
          <cell r="L1276">
            <v>567833</v>
          </cell>
          <cell r="M1276">
            <v>2692099</v>
          </cell>
          <cell r="O1276">
            <v>196913</v>
          </cell>
          <cell r="P1276">
            <v>727103</v>
          </cell>
          <cell r="Q1276">
            <v>284009</v>
          </cell>
          <cell r="R1276">
            <v>12826</v>
          </cell>
          <cell r="S1276">
            <v>1220851</v>
          </cell>
          <cell r="U1276">
            <v>1005377</v>
          </cell>
          <cell r="V1276">
            <v>182257</v>
          </cell>
          <cell r="W1276">
            <v>1187634</v>
          </cell>
          <cell r="AB1276">
            <v>1.0574258E-4</v>
          </cell>
          <cell r="AC1276">
            <v>1.090971E-4</v>
          </cell>
          <cell r="AD1276">
            <v>127032</v>
          </cell>
          <cell r="AF1276">
            <v>381853</v>
          </cell>
          <cell r="AG1276">
            <v>381804</v>
          </cell>
          <cell r="AH1276">
            <v>49</v>
          </cell>
          <cell r="AI1276">
            <v>-1</v>
          </cell>
          <cell r="AK1276">
            <v>567833</v>
          </cell>
          <cell r="AL1276">
            <v>-12826</v>
          </cell>
          <cell r="AM1276">
            <v>182257</v>
          </cell>
          <cell r="AN1276">
            <v>182264</v>
          </cell>
          <cell r="AO1276">
            <v>171880</v>
          </cell>
          <cell r="AP1276">
            <v>72863</v>
          </cell>
          <cell r="AQ1276">
            <v>67786</v>
          </cell>
          <cell r="AR1276">
            <v>52978</v>
          </cell>
          <cell r="AS1276">
            <v>7236</v>
          </cell>
        </row>
        <row r="1277">
          <cell r="B1277" t="str">
            <v>1905</v>
          </cell>
          <cell r="C1277" t="str">
            <v>VERIBEST ISD</v>
          </cell>
          <cell r="D1277">
            <v>834391</v>
          </cell>
          <cell r="E1277">
            <v>842335</v>
          </cell>
          <cell r="F1277">
            <v>1294792</v>
          </cell>
          <cell r="G1277">
            <v>475758</v>
          </cell>
          <cell r="I1277">
            <v>3539</v>
          </cell>
          <cell r="J1277">
            <v>261334</v>
          </cell>
          <cell r="K1277">
            <v>50641</v>
          </cell>
          <cell r="L1277">
            <v>176595</v>
          </cell>
          <cell r="M1277">
            <v>492109</v>
          </cell>
          <cell r="O1277">
            <v>29247</v>
          </cell>
          <cell r="P1277">
            <v>107995</v>
          </cell>
          <cell r="Q1277">
            <v>42183</v>
          </cell>
          <cell r="R1277">
            <v>9830</v>
          </cell>
          <cell r="S1277">
            <v>189255</v>
          </cell>
          <cell r="U1277">
            <v>149327</v>
          </cell>
          <cell r="V1277">
            <v>54738</v>
          </cell>
          <cell r="W1277">
            <v>204065</v>
          </cell>
          <cell r="AB1277">
            <v>1.5159049000000001E-5</v>
          </cell>
          <cell r="AC1277">
            <v>1.6204013000000002E-5</v>
          </cell>
          <cell r="AD1277">
            <v>39572</v>
          </cell>
          <cell r="AF1277">
            <v>56716</v>
          </cell>
          <cell r="AG1277">
            <v>56709</v>
          </cell>
          <cell r="AH1277">
            <v>7</v>
          </cell>
          <cell r="AI1277">
            <v>-2</v>
          </cell>
          <cell r="AK1277">
            <v>176595</v>
          </cell>
          <cell r="AL1277">
            <v>-9830</v>
          </cell>
          <cell r="AM1277">
            <v>54738</v>
          </cell>
          <cell r="AN1277">
            <v>54740</v>
          </cell>
          <cell r="AO1277">
            <v>51741</v>
          </cell>
          <cell r="AP1277">
            <v>22676</v>
          </cell>
          <cell r="AQ1277">
            <v>19287</v>
          </cell>
          <cell r="AR1277">
            <v>16070</v>
          </cell>
          <cell r="AS1277">
            <v>2251</v>
          </cell>
        </row>
        <row r="1278">
          <cell r="B1278" t="str">
            <v>1260</v>
          </cell>
          <cell r="C1278" t="str">
            <v>VERNON CONS ISD</v>
          </cell>
          <cell r="D1278">
            <v>5246253</v>
          </cell>
          <cell r="E1278">
            <v>4770906</v>
          </cell>
          <cell r="F1278">
            <v>7333576</v>
          </cell>
          <cell r="G1278">
            <v>2694649</v>
          </cell>
          <cell r="I1278">
            <v>20042</v>
          </cell>
          <cell r="J1278">
            <v>1480169</v>
          </cell>
          <cell r="K1278">
            <v>286828</v>
          </cell>
          <cell r="L1278">
            <v>364601</v>
          </cell>
          <cell r="M1278">
            <v>2151640</v>
          </cell>
          <cell r="O1278">
            <v>165653</v>
          </cell>
          <cell r="P1278">
            <v>611676</v>
          </cell>
          <cell r="Q1278">
            <v>238923</v>
          </cell>
          <cell r="R1278">
            <v>329890</v>
          </cell>
          <cell r="S1278">
            <v>1346142</v>
          </cell>
          <cell r="U1278">
            <v>845774</v>
          </cell>
          <cell r="V1278">
            <v>108189</v>
          </cell>
          <cell r="W1278">
            <v>953963</v>
          </cell>
          <cell r="AB1278">
            <v>9.5312885999999995E-5</v>
          </cell>
          <cell r="AC1278">
            <v>9.1777982000000005E-5</v>
          </cell>
          <cell r="AD1278">
            <v>-133863</v>
          </cell>
          <cell r="AF1278">
            <v>321234</v>
          </cell>
          <cell r="AG1278">
            <v>321193</v>
          </cell>
          <cell r="AH1278">
            <v>41</v>
          </cell>
          <cell r="AI1278">
            <v>0</v>
          </cell>
          <cell r="AK1278">
            <v>364601</v>
          </cell>
          <cell r="AL1278">
            <v>-329890</v>
          </cell>
          <cell r="AM1278">
            <v>108189</v>
          </cell>
          <cell r="AN1278">
            <v>108191</v>
          </cell>
          <cell r="AO1278">
            <v>91471</v>
          </cell>
          <cell r="AP1278">
            <v>-61025</v>
          </cell>
          <cell r="AQ1278">
            <v>-50994</v>
          </cell>
          <cell r="AR1278">
            <v>-45314</v>
          </cell>
          <cell r="AS1278">
            <v>-7618</v>
          </cell>
        </row>
        <row r="1279">
          <cell r="B1279" t="str">
            <v>1262</v>
          </cell>
          <cell r="C1279" t="str">
            <v>VICTORIA ISD</v>
          </cell>
          <cell r="D1279">
            <v>44851640</v>
          </cell>
          <cell r="E1279">
            <v>38240605</v>
          </cell>
          <cell r="F1279">
            <v>58781365</v>
          </cell>
          <cell r="G1279">
            <v>21598624</v>
          </cell>
          <cell r="I1279">
            <v>160645</v>
          </cell>
          <cell r="J1279">
            <v>11864114</v>
          </cell>
          <cell r="K1279">
            <v>2299037</v>
          </cell>
          <cell r="L1279">
            <v>3059387</v>
          </cell>
          <cell r="M1279">
            <v>17383183</v>
          </cell>
          <cell r="O1279">
            <v>1327774</v>
          </cell>
          <cell r="P1279">
            <v>4902813</v>
          </cell>
          <cell r="Q1279">
            <v>1915057</v>
          </cell>
          <cell r="R1279">
            <v>2946691</v>
          </cell>
          <cell r="S1279">
            <v>11092335</v>
          </cell>
          <cell r="U1279">
            <v>6779194</v>
          </cell>
          <cell r="V1279">
            <v>795998</v>
          </cell>
          <cell r="W1279">
            <v>7575192</v>
          </cell>
          <cell r="AB1279">
            <v>8.1485578899999995E-4</v>
          </cell>
          <cell r="AC1279">
            <v>7.3563495399999997E-4</v>
          </cell>
          <cell r="AD1279">
            <v>-3000012</v>
          </cell>
          <cell r="AF1279">
            <v>2574811</v>
          </cell>
          <cell r="AG1279">
            <v>2574483</v>
          </cell>
          <cell r="AH1279">
            <v>328</v>
          </cell>
          <cell r="AI1279">
            <v>-1</v>
          </cell>
          <cell r="AK1279">
            <v>3059387</v>
          </cell>
          <cell r="AL1279">
            <v>-2946691</v>
          </cell>
          <cell r="AM1279">
            <v>795998</v>
          </cell>
          <cell r="AN1279">
            <v>796036</v>
          </cell>
          <cell r="AO1279">
            <v>686605</v>
          </cell>
          <cell r="AP1279">
            <v>-365957</v>
          </cell>
          <cell r="AQ1279">
            <v>-438231</v>
          </cell>
          <cell r="AR1279">
            <v>-394940</v>
          </cell>
          <cell r="AS1279">
            <v>-170817</v>
          </cell>
        </row>
        <row r="1280">
          <cell r="B1280" t="str">
            <v>1339</v>
          </cell>
          <cell r="C1280" t="str">
            <v>VIDOR ISD</v>
          </cell>
          <cell r="D1280">
            <v>12578817</v>
          </cell>
          <cell r="E1280">
            <v>11729722</v>
          </cell>
          <cell r="F1280">
            <v>18030287</v>
          </cell>
          <cell r="G1280">
            <v>6625049</v>
          </cell>
          <cell r="I1280">
            <v>49275</v>
          </cell>
          <cell r="J1280">
            <v>3639136</v>
          </cell>
          <cell r="K1280">
            <v>705194</v>
          </cell>
          <cell r="L1280">
            <v>887403</v>
          </cell>
          <cell r="M1280">
            <v>5281008</v>
          </cell>
          <cell r="O1280">
            <v>407275</v>
          </cell>
          <cell r="P1280">
            <v>1503863</v>
          </cell>
          <cell r="Q1280">
            <v>587415</v>
          </cell>
          <cell r="R1280">
            <v>243341</v>
          </cell>
          <cell r="S1280">
            <v>2741894</v>
          </cell>
          <cell r="U1280">
            <v>2079414</v>
          </cell>
          <cell r="V1280">
            <v>380000</v>
          </cell>
          <cell r="W1280">
            <v>2459414</v>
          </cell>
          <cell r="AB1280">
            <v>2.28529479E-4</v>
          </cell>
          <cell r="AC1280">
            <v>2.2564480099999999E-4</v>
          </cell>
          <cell r="AD1280">
            <v>-109240</v>
          </cell>
          <cell r="AF1280">
            <v>789784</v>
          </cell>
          <cell r="AG1280">
            <v>789683</v>
          </cell>
          <cell r="AH1280">
            <v>101</v>
          </cell>
          <cell r="AI1280">
            <v>1</v>
          </cell>
          <cell r="AK1280">
            <v>887403</v>
          </cell>
          <cell r="AL1280">
            <v>-243341</v>
          </cell>
          <cell r="AM1280">
            <v>380000</v>
          </cell>
          <cell r="AN1280">
            <v>380009</v>
          </cell>
          <cell r="AO1280">
            <v>343174</v>
          </cell>
          <cell r="AP1280">
            <v>-5595</v>
          </cell>
          <cell r="AQ1280">
            <v>-28872</v>
          </cell>
          <cell r="AR1280">
            <v>-38440</v>
          </cell>
          <cell r="AS1280">
            <v>-6214</v>
          </cell>
        </row>
        <row r="1281">
          <cell r="B1281" t="str">
            <v>1974</v>
          </cell>
          <cell r="C1281" t="str">
            <v>VYSEHRAD ISD</v>
          </cell>
          <cell r="D1281">
            <v>240120</v>
          </cell>
          <cell r="E1281">
            <v>230084</v>
          </cell>
          <cell r="F1281">
            <v>353673</v>
          </cell>
          <cell r="G1281">
            <v>129954</v>
          </cell>
          <cell r="I1281">
            <v>967</v>
          </cell>
          <cell r="J1281">
            <v>71383</v>
          </cell>
          <cell r="K1281">
            <v>13833</v>
          </cell>
          <cell r="L1281">
            <v>23759</v>
          </cell>
          <cell r="M1281">
            <v>109942</v>
          </cell>
          <cell r="O1281">
            <v>7989</v>
          </cell>
          <cell r="P1281">
            <v>29499</v>
          </cell>
          <cell r="Q1281">
            <v>11522</v>
          </cell>
          <cell r="R1281">
            <v>7705</v>
          </cell>
          <cell r="S1281">
            <v>56715</v>
          </cell>
          <cell r="U1281">
            <v>40789</v>
          </cell>
          <cell r="V1281">
            <v>9165</v>
          </cell>
          <cell r="W1281">
            <v>49954</v>
          </cell>
          <cell r="AB1281">
            <v>4.3624529999999999E-6</v>
          </cell>
          <cell r="AC1281">
            <v>4.4261330000000001E-6</v>
          </cell>
          <cell r="AD1281">
            <v>2411</v>
          </cell>
          <cell r="AF1281">
            <v>15492</v>
          </cell>
          <cell r="AG1281">
            <v>15490</v>
          </cell>
          <cell r="AH1281">
            <v>2</v>
          </cell>
          <cell r="AI1281">
            <v>0</v>
          </cell>
          <cell r="AK1281">
            <v>23759</v>
          </cell>
          <cell r="AL1281">
            <v>-7705</v>
          </cell>
          <cell r="AM1281">
            <v>9165</v>
          </cell>
          <cell r="AN1281">
            <v>9166</v>
          </cell>
          <cell r="AO1281">
            <v>8290</v>
          </cell>
          <cell r="AP1281">
            <v>-236</v>
          </cell>
          <cell r="AQ1281">
            <v>-1208</v>
          </cell>
          <cell r="AR1281">
            <v>-97</v>
          </cell>
          <cell r="AS1281">
            <v>139</v>
          </cell>
        </row>
        <row r="1282">
          <cell r="B1282" t="str">
            <v>1264</v>
          </cell>
          <cell r="C1282" t="str">
            <v>WACO ISD</v>
          </cell>
          <cell r="D1282">
            <v>50580910</v>
          </cell>
          <cell r="E1282">
            <v>48636619</v>
          </cell>
          <cell r="F1282">
            <v>74761549</v>
          </cell>
          <cell r="G1282">
            <v>27470383</v>
          </cell>
          <cell r="I1282">
            <v>204317</v>
          </cell>
          <cell r="J1282">
            <v>15089468</v>
          </cell>
          <cell r="K1282">
            <v>2924048</v>
          </cell>
          <cell r="L1282">
            <v>4793168</v>
          </cell>
          <cell r="M1282">
            <v>23011001</v>
          </cell>
          <cell r="O1282">
            <v>1688741</v>
          </cell>
          <cell r="P1282">
            <v>6235682</v>
          </cell>
          <cell r="Q1282">
            <v>2435681</v>
          </cell>
          <cell r="R1282">
            <v>1901104</v>
          </cell>
          <cell r="S1282">
            <v>12261208</v>
          </cell>
          <cell r="U1282">
            <v>8622172</v>
          </cell>
          <cell r="V1282">
            <v>1784930</v>
          </cell>
          <cell r="W1282">
            <v>10407102</v>
          </cell>
          <cell r="AB1282">
            <v>9.1894404400000003E-4</v>
          </cell>
          <cell r="AC1282">
            <v>9.3562321000000004E-4</v>
          </cell>
          <cell r="AD1282">
            <v>631623</v>
          </cell>
          <cell r="AF1282">
            <v>3274794</v>
          </cell>
          <cell r="AG1282">
            <v>3274377</v>
          </cell>
          <cell r="AH1282">
            <v>417</v>
          </cell>
          <cell r="AI1282">
            <v>3</v>
          </cell>
          <cell r="AK1282">
            <v>4793168</v>
          </cell>
          <cell r="AL1282">
            <v>-1901104</v>
          </cell>
          <cell r="AM1282">
            <v>1784930</v>
          </cell>
          <cell r="AN1282">
            <v>1784966</v>
          </cell>
          <cell r="AO1282">
            <v>1605595</v>
          </cell>
          <cell r="AP1282">
            <v>-107450</v>
          </cell>
          <cell r="AQ1282">
            <v>-258826</v>
          </cell>
          <cell r="AR1282">
            <v>-168212</v>
          </cell>
          <cell r="AS1282">
            <v>35991</v>
          </cell>
        </row>
        <row r="1283">
          <cell r="B1283" t="str">
            <v>1266</v>
          </cell>
          <cell r="C1283" t="str">
            <v>WAELDER ISD</v>
          </cell>
          <cell r="D1283">
            <v>1134443</v>
          </cell>
          <cell r="E1283">
            <v>1051731</v>
          </cell>
          <cell r="F1283">
            <v>1616663</v>
          </cell>
          <cell r="G1283">
            <v>594027</v>
          </cell>
          <cell r="I1283">
            <v>4418</v>
          </cell>
          <cell r="J1283">
            <v>326299</v>
          </cell>
          <cell r="K1283">
            <v>63230</v>
          </cell>
          <cell r="L1283">
            <v>97751</v>
          </cell>
          <cell r="M1283">
            <v>491698</v>
          </cell>
          <cell r="O1283">
            <v>36518</v>
          </cell>
          <cell r="P1283">
            <v>134842</v>
          </cell>
          <cell r="Q1283">
            <v>52670</v>
          </cell>
          <cell r="R1283">
            <v>80154</v>
          </cell>
          <cell r="S1283">
            <v>304184</v>
          </cell>
          <cell r="U1283">
            <v>186448</v>
          </cell>
          <cell r="V1283">
            <v>12973</v>
          </cell>
          <cell r="W1283">
            <v>199421</v>
          </cell>
          <cell r="AB1283">
            <v>2.0610334000000001E-5</v>
          </cell>
          <cell r="AC1283">
            <v>2.023216E-5</v>
          </cell>
          <cell r="AD1283">
            <v>-14321</v>
          </cell>
          <cell r="AF1283">
            <v>70815</v>
          </cell>
          <cell r="AG1283">
            <v>70806</v>
          </cell>
          <cell r="AH1283">
            <v>9</v>
          </cell>
          <cell r="AI1283">
            <v>0</v>
          </cell>
          <cell r="AK1283">
            <v>97751</v>
          </cell>
          <cell r="AL1283">
            <v>-80154</v>
          </cell>
          <cell r="AM1283">
            <v>12973</v>
          </cell>
          <cell r="AN1283">
            <v>12974</v>
          </cell>
          <cell r="AO1283">
            <v>10097</v>
          </cell>
          <cell r="AP1283">
            <v>-11235</v>
          </cell>
          <cell r="AQ1283">
            <v>6220</v>
          </cell>
          <cell r="AR1283">
            <v>353</v>
          </cell>
          <cell r="AS1283">
            <v>-812</v>
          </cell>
        </row>
        <row r="1284">
          <cell r="B1284" t="str">
            <v>1860</v>
          </cell>
          <cell r="C1284" t="str">
            <v>WALCOTT ISD</v>
          </cell>
          <cell r="D1284">
            <v>269432</v>
          </cell>
          <cell r="E1284">
            <v>281694</v>
          </cell>
          <cell r="F1284">
            <v>433005</v>
          </cell>
          <cell r="G1284">
            <v>159103</v>
          </cell>
          <cell r="I1284">
            <v>1183</v>
          </cell>
          <cell r="J1284">
            <v>87395</v>
          </cell>
          <cell r="K1284">
            <v>16936</v>
          </cell>
          <cell r="L1284">
            <v>47114</v>
          </cell>
          <cell r="M1284">
            <v>152628</v>
          </cell>
          <cell r="O1284">
            <v>9781</v>
          </cell>
          <cell r="P1284">
            <v>36116</v>
          </cell>
          <cell r="Q1284">
            <v>14107</v>
          </cell>
          <cell r="R1284">
            <v>9010</v>
          </cell>
          <cell r="S1284">
            <v>69014</v>
          </cell>
          <cell r="U1284">
            <v>49938</v>
          </cell>
          <cell r="V1284">
            <v>14051</v>
          </cell>
          <cell r="W1284">
            <v>63989</v>
          </cell>
          <cell r="AB1284">
            <v>4.8949950000000002E-6</v>
          </cell>
          <cell r="AC1284">
            <v>5.4189559999999998E-6</v>
          </cell>
          <cell r="AD1284">
            <v>19842</v>
          </cell>
          <cell r="AF1284">
            <v>18967</v>
          </cell>
          <cell r="AG1284">
            <v>18965</v>
          </cell>
          <cell r="AH1284">
            <v>2</v>
          </cell>
          <cell r="AI1284">
            <v>0</v>
          </cell>
          <cell r="AK1284">
            <v>47114</v>
          </cell>
          <cell r="AL1284">
            <v>-9010</v>
          </cell>
          <cell r="AM1284">
            <v>14051</v>
          </cell>
          <cell r="AN1284">
            <v>14052</v>
          </cell>
          <cell r="AO1284">
            <v>12978</v>
          </cell>
          <cell r="AP1284">
            <v>3364</v>
          </cell>
          <cell r="AQ1284">
            <v>4057</v>
          </cell>
          <cell r="AR1284">
            <v>2523</v>
          </cell>
          <cell r="AS1284">
            <v>1130</v>
          </cell>
        </row>
        <row r="1285">
          <cell r="B1285" t="str">
            <v>1768</v>
          </cell>
          <cell r="C1285" t="str">
            <v>WALL ISD</v>
          </cell>
          <cell r="D1285">
            <v>3287680</v>
          </cell>
          <cell r="E1285">
            <v>3223719</v>
          </cell>
          <cell r="F1285">
            <v>4955325</v>
          </cell>
          <cell r="G1285">
            <v>1820784</v>
          </cell>
          <cell r="I1285">
            <v>13543</v>
          </cell>
          <cell r="J1285">
            <v>1000156</v>
          </cell>
          <cell r="K1285">
            <v>193811</v>
          </cell>
          <cell r="L1285">
            <v>304776</v>
          </cell>
          <cell r="M1285">
            <v>1512286</v>
          </cell>
          <cell r="O1285">
            <v>111933</v>
          </cell>
          <cell r="P1285">
            <v>413312</v>
          </cell>
          <cell r="Q1285">
            <v>161441</v>
          </cell>
          <cell r="R1285">
            <v>117428</v>
          </cell>
          <cell r="S1285">
            <v>804114</v>
          </cell>
          <cell r="U1285">
            <v>571492</v>
          </cell>
          <cell r="V1285">
            <v>106340</v>
          </cell>
          <cell r="W1285">
            <v>677832</v>
          </cell>
          <cell r="AB1285">
            <v>5.9729923000000002E-5</v>
          </cell>
          <cell r="AC1285">
            <v>6.2014721999999994E-5</v>
          </cell>
          <cell r="AD1285">
            <v>86523</v>
          </cell>
          <cell r="AF1285">
            <v>217059</v>
          </cell>
          <cell r="AG1285">
            <v>217031</v>
          </cell>
          <cell r="AH1285">
            <v>28</v>
          </cell>
          <cell r="AI1285">
            <v>-1</v>
          </cell>
          <cell r="AK1285">
            <v>304776</v>
          </cell>
          <cell r="AL1285">
            <v>-117428</v>
          </cell>
          <cell r="AM1285">
            <v>106340</v>
          </cell>
          <cell r="AN1285">
            <v>106345</v>
          </cell>
          <cell r="AO1285">
            <v>94551</v>
          </cell>
          <cell r="AP1285">
            <v>-15423</v>
          </cell>
          <cell r="AQ1285">
            <v>-10461</v>
          </cell>
          <cell r="AR1285">
            <v>7410</v>
          </cell>
          <cell r="AS1285">
            <v>4926</v>
          </cell>
        </row>
        <row r="1286">
          <cell r="B1286" t="str">
            <v>1267</v>
          </cell>
          <cell r="C1286" t="str">
            <v>WALLER ISD</v>
          </cell>
          <cell r="D1286">
            <v>23783872</v>
          </cell>
          <cell r="E1286">
            <v>23286614</v>
          </cell>
          <cell r="F1286">
            <v>35794908</v>
          </cell>
          <cell r="G1286">
            <v>13152481</v>
          </cell>
          <cell r="I1286">
            <v>97825</v>
          </cell>
          <cell r="J1286">
            <v>7224651</v>
          </cell>
          <cell r="K1286">
            <v>1399998</v>
          </cell>
          <cell r="L1286">
            <v>4193725</v>
          </cell>
          <cell r="M1286">
            <v>12916199</v>
          </cell>
          <cell r="O1286">
            <v>808548</v>
          </cell>
          <cell r="P1286">
            <v>2985568</v>
          </cell>
          <cell r="Q1286">
            <v>1166174</v>
          </cell>
          <cell r="R1286">
            <v>353314</v>
          </cell>
          <cell r="S1286">
            <v>5313604</v>
          </cell>
          <cell r="U1286">
            <v>4128190</v>
          </cell>
          <cell r="V1286">
            <v>1111178</v>
          </cell>
          <cell r="W1286">
            <v>5239368</v>
          </cell>
          <cell r="AB1286">
            <v>4.3210071799999999E-4</v>
          </cell>
          <cell r="AC1286">
            <v>4.4796486E-4</v>
          </cell>
          <cell r="AD1286">
            <v>600759</v>
          </cell>
          <cell r="AF1286">
            <v>1567931</v>
          </cell>
          <cell r="AG1286">
            <v>1567731</v>
          </cell>
          <cell r="AH1286">
            <v>200</v>
          </cell>
          <cell r="AI1286">
            <v>1</v>
          </cell>
          <cell r="AK1286">
            <v>4193725</v>
          </cell>
          <cell r="AL1286">
            <v>-353314</v>
          </cell>
          <cell r="AM1286">
            <v>1111178</v>
          </cell>
          <cell r="AN1286">
            <v>1111191</v>
          </cell>
          <cell r="AO1286">
            <v>1060556</v>
          </cell>
          <cell r="AP1286">
            <v>582204</v>
          </cell>
          <cell r="AQ1286">
            <v>588036</v>
          </cell>
          <cell r="AR1286">
            <v>464200</v>
          </cell>
          <cell r="AS1286">
            <v>34224</v>
          </cell>
        </row>
        <row r="1287">
          <cell r="B1287" t="str">
            <v>1914</v>
          </cell>
          <cell r="C1287" t="str">
            <v>WALNUT BEND ISD</v>
          </cell>
          <cell r="D1287">
            <v>173277</v>
          </cell>
          <cell r="E1287">
            <v>163637</v>
          </cell>
          <cell r="F1287">
            <v>251534</v>
          </cell>
          <cell r="G1287">
            <v>92424</v>
          </cell>
          <cell r="I1287">
            <v>687</v>
          </cell>
          <cell r="J1287">
            <v>50768</v>
          </cell>
          <cell r="K1287">
            <v>9838</v>
          </cell>
          <cell r="L1287">
            <v>12675</v>
          </cell>
          <cell r="M1287">
            <v>73968</v>
          </cell>
          <cell r="O1287">
            <v>5682</v>
          </cell>
          <cell r="P1287">
            <v>20980</v>
          </cell>
          <cell r="Q1287">
            <v>8195</v>
          </cell>
          <cell r="R1287">
            <v>6590</v>
          </cell>
          <cell r="S1287">
            <v>41447</v>
          </cell>
          <cell r="U1287">
            <v>29009</v>
          </cell>
          <cell r="V1287">
            <v>4753</v>
          </cell>
          <cell r="W1287">
            <v>33762</v>
          </cell>
          <cell r="AB1287">
            <v>3.1480549999999998E-6</v>
          </cell>
          <cell r="AC1287">
            <v>3.1478920000000002E-6</v>
          </cell>
          <cell r="AD1287">
            <v>-6</v>
          </cell>
          <cell r="AF1287">
            <v>11018</v>
          </cell>
          <cell r="AG1287">
            <v>11017</v>
          </cell>
          <cell r="AH1287">
            <v>1</v>
          </cell>
          <cell r="AI1287">
            <v>1</v>
          </cell>
          <cell r="AK1287">
            <v>12675</v>
          </cell>
          <cell r="AL1287">
            <v>-6590</v>
          </cell>
          <cell r="AM1287">
            <v>4753</v>
          </cell>
          <cell r="AN1287">
            <v>4751</v>
          </cell>
          <cell r="AO1287">
            <v>4125</v>
          </cell>
          <cell r="AP1287">
            <v>-1484</v>
          </cell>
          <cell r="AQ1287">
            <v>-763</v>
          </cell>
          <cell r="AR1287">
            <v>-544</v>
          </cell>
          <cell r="AS1287">
            <v>0</v>
          </cell>
        </row>
        <row r="1288">
          <cell r="B1288" t="str">
            <v>1269</v>
          </cell>
          <cell r="C1288" t="str">
            <v>WALNUT SPRINGS ISD</v>
          </cell>
          <cell r="D1288">
            <v>636687</v>
          </cell>
          <cell r="E1288">
            <v>698689</v>
          </cell>
          <cell r="F1288">
            <v>1073986</v>
          </cell>
          <cell r="G1288">
            <v>394625</v>
          </cell>
          <cell r="I1288">
            <v>2935</v>
          </cell>
          <cell r="J1288">
            <v>216768</v>
          </cell>
          <cell r="K1288">
            <v>42005</v>
          </cell>
          <cell r="L1288">
            <v>138642</v>
          </cell>
          <cell r="M1288">
            <v>400350</v>
          </cell>
          <cell r="O1288">
            <v>24260</v>
          </cell>
          <cell r="P1288">
            <v>89579</v>
          </cell>
          <cell r="Q1288">
            <v>34990</v>
          </cell>
          <cell r="R1288">
            <v>60049</v>
          </cell>
          <cell r="S1288">
            <v>208878</v>
          </cell>
          <cell r="U1288">
            <v>123862</v>
          </cell>
          <cell r="V1288">
            <v>23090</v>
          </cell>
          <cell r="W1288">
            <v>146952</v>
          </cell>
          <cell r="AB1288">
            <v>1.1567209E-5</v>
          </cell>
          <cell r="AC1288">
            <v>1.344068E-5</v>
          </cell>
          <cell r="AD1288">
            <v>70946</v>
          </cell>
          <cell r="AF1288">
            <v>47044</v>
          </cell>
          <cell r="AG1288">
            <v>47038</v>
          </cell>
          <cell r="AH1288">
            <v>6</v>
          </cell>
          <cell r="AI1288">
            <v>1</v>
          </cell>
          <cell r="AK1288">
            <v>138642</v>
          </cell>
          <cell r="AL1288">
            <v>-60049</v>
          </cell>
          <cell r="AM1288">
            <v>23090</v>
          </cell>
          <cell r="AN1288">
            <v>23088</v>
          </cell>
          <cell r="AO1288">
            <v>21931</v>
          </cell>
          <cell r="AP1288">
            <v>8886</v>
          </cell>
          <cell r="AQ1288">
            <v>5401</v>
          </cell>
          <cell r="AR1288">
            <v>15246</v>
          </cell>
          <cell r="AS1288">
            <v>4041</v>
          </cell>
        </row>
        <row r="1289">
          <cell r="B1289" t="str">
            <v>1584</v>
          </cell>
          <cell r="C1289" t="str">
            <v>WARREN ISD</v>
          </cell>
          <cell r="D1289">
            <v>3287043</v>
          </cell>
          <cell r="E1289">
            <v>3407570</v>
          </cell>
          <cell r="F1289">
            <v>5237930</v>
          </cell>
          <cell r="G1289">
            <v>1924625</v>
          </cell>
          <cell r="I1289">
            <v>14315</v>
          </cell>
          <cell r="J1289">
            <v>1057195</v>
          </cell>
          <cell r="K1289">
            <v>204864</v>
          </cell>
          <cell r="L1289">
            <v>607709</v>
          </cell>
          <cell r="M1289">
            <v>1884083</v>
          </cell>
          <cell r="O1289">
            <v>118316</v>
          </cell>
          <cell r="P1289">
            <v>436883</v>
          </cell>
          <cell r="Q1289">
            <v>170648</v>
          </cell>
          <cell r="R1289">
            <v>31</v>
          </cell>
          <cell r="S1289">
            <v>725878</v>
          </cell>
          <cell r="U1289">
            <v>604085</v>
          </cell>
          <cell r="V1289">
            <v>193529</v>
          </cell>
          <cell r="W1289">
            <v>797614</v>
          </cell>
          <cell r="AB1289">
            <v>5.9718346E-5</v>
          </cell>
          <cell r="AC1289">
            <v>6.5551457E-5</v>
          </cell>
          <cell r="AD1289">
            <v>220894</v>
          </cell>
          <cell r="AF1289">
            <v>229438</v>
          </cell>
          <cell r="AG1289">
            <v>229409</v>
          </cell>
          <cell r="AH1289">
            <v>29</v>
          </cell>
          <cell r="AI1289">
            <v>-1</v>
          </cell>
          <cell r="AK1289">
            <v>607709</v>
          </cell>
          <cell r="AL1289">
            <v>-31</v>
          </cell>
          <cell r="AM1289">
            <v>193529</v>
          </cell>
          <cell r="AN1289">
            <v>193528</v>
          </cell>
          <cell r="AO1289">
            <v>184041</v>
          </cell>
          <cell r="AP1289">
            <v>90260</v>
          </cell>
          <cell r="AQ1289">
            <v>71118</v>
          </cell>
          <cell r="AR1289">
            <v>56153</v>
          </cell>
          <cell r="AS1289">
            <v>12578</v>
          </cell>
        </row>
        <row r="1290">
          <cell r="B1290" t="str">
            <v>1270</v>
          </cell>
          <cell r="C1290" t="str">
            <v>WASKOM ISD</v>
          </cell>
          <cell r="D1290">
            <v>2153106</v>
          </cell>
          <cell r="E1290">
            <v>2218489</v>
          </cell>
          <cell r="F1290">
            <v>3410140</v>
          </cell>
          <cell r="G1290">
            <v>1253022</v>
          </cell>
          <cell r="I1290">
            <v>9320</v>
          </cell>
          <cell r="J1290">
            <v>688284</v>
          </cell>
          <cell r="K1290">
            <v>133376</v>
          </cell>
          <cell r="L1290">
            <v>379115</v>
          </cell>
          <cell r="M1290">
            <v>1210095</v>
          </cell>
          <cell r="O1290">
            <v>77029</v>
          </cell>
          <cell r="P1290">
            <v>284432</v>
          </cell>
          <cell r="Q1290">
            <v>111100</v>
          </cell>
          <cell r="R1290">
            <v>55214</v>
          </cell>
          <cell r="S1290">
            <v>527775</v>
          </cell>
          <cell r="U1290">
            <v>393288</v>
          </cell>
          <cell r="V1290">
            <v>112047</v>
          </cell>
          <cell r="W1290">
            <v>505335</v>
          </cell>
          <cell r="AB1290">
            <v>3.9117215E-5</v>
          </cell>
          <cell r="AC1290">
            <v>4.2677101999999997E-5</v>
          </cell>
          <cell r="AD1290">
            <v>134809</v>
          </cell>
          <cell r="AF1290">
            <v>149375</v>
          </cell>
          <cell r="AG1290">
            <v>149356</v>
          </cell>
          <cell r="AH1290">
            <v>19</v>
          </cell>
          <cell r="AI1290">
            <v>1</v>
          </cell>
          <cell r="AK1290">
            <v>379115</v>
          </cell>
          <cell r="AL1290">
            <v>-55214</v>
          </cell>
          <cell r="AM1290">
            <v>112047</v>
          </cell>
          <cell r="AN1290">
            <v>112046</v>
          </cell>
          <cell r="AO1290">
            <v>104075</v>
          </cell>
          <cell r="AP1290">
            <v>29864</v>
          </cell>
          <cell r="AQ1290">
            <v>33715</v>
          </cell>
          <cell r="AR1290">
            <v>36524</v>
          </cell>
          <cell r="AS1290">
            <v>7677</v>
          </cell>
        </row>
        <row r="1291">
          <cell r="B1291" t="str">
            <v>1271</v>
          </cell>
          <cell r="C1291" t="str">
            <v>WATER VALLEY ISD</v>
          </cell>
          <cell r="D1291">
            <v>949549</v>
          </cell>
          <cell r="E1291">
            <v>836454</v>
          </cell>
          <cell r="F1291">
            <v>1285751</v>
          </cell>
          <cell r="G1291">
            <v>472436</v>
          </cell>
          <cell r="I1291">
            <v>3514</v>
          </cell>
          <cell r="J1291">
            <v>259509</v>
          </cell>
          <cell r="K1291">
            <v>50288</v>
          </cell>
          <cell r="L1291">
            <v>139927</v>
          </cell>
          <cell r="M1291">
            <v>453238</v>
          </cell>
          <cell r="O1291">
            <v>29043</v>
          </cell>
          <cell r="P1291">
            <v>107241</v>
          </cell>
          <cell r="Q1291">
            <v>41889</v>
          </cell>
          <cell r="R1291">
            <v>43593</v>
          </cell>
          <cell r="S1291">
            <v>221766</v>
          </cell>
          <cell r="U1291">
            <v>148284</v>
          </cell>
          <cell r="V1291">
            <v>42127</v>
          </cell>
          <cell r="W1291">
            <v>190411</v>
          </cell>
          <cell r="AB1291">
            <v>1.7251220999999999E-5</v>
          </cell>
          <cell r="AC1291">
            <v>1.6090874000000001E-5</v>
          </cell>
          <cell r="AD1291">
            <v>-43941</v>
          </cell>
          <cell r="AF1291">
            <v>56320</v>
          </cell>
          <cell r="AG1291">
            <v>56313</v>
          </cell>
          <cell r="AH1291">
            <v>7</v>
          </cell>
          <cell r="AI1291">
            <v>0</v>
          </cell>
          <cell r="AK1291">
            <v>139927</v>
          </cell>
          <cell r="AL1291">
            <v>-43593</v>
          </cell>
          <cell r="AM1291">
            <v>42127</v>
          </cell>
          <cell r="AN1291">
            <v>42128</v>
          </cell>
          <cell r="AO1291">
            <v>38910</v>
          </cell>
          <cell r="AP1291">
            <v>8305</v>
          </cell>
          <cell r="AQ1291">
            <v>6658</v>
          </cell>
          <cell r="AR1291">
            <v>2837</v>
          </cell>
          <cell r="AS1291">
            <v>-2504</v>
          </cell>
        </row>
        <row r="1292">
          <cell r="B1292" t="str">
            <v>1272</v>
          </cell>
          <cell r="C1292" t="str">
            <v>WAXAHACHIE ISD</v>
          </cell>
          <cell r="D1292">
            <v>27432958</v>
          </cell>
          <cell r="E1292">
            <v>27194675</v>
          </cell>
          <cell r="F1292">
            <v>41802166</v>
          </cell>
          <cell r="G1292">
            <v>15359788</v>
          </cell>
          <cell r="I1292">
            <v>114242</v>
          </cell>
          <cell r="J1292">
            <v>8437124</v>
          </cell>
          <cell r="K1292">
            <v>1634952</v>
          </cell>
          <cell r="L1292">
            <v>3949134</v>
          </cell>
          <cell r="M1292">
            <v>14135452</v>
          </cell>
          <cell r="O1292">
            <v>944242</v>
          </cell>
          <cell r="P1292">
            <v>3486619</v>
          </cell>
          <cell r="Q1292">
            <v>1361886</v>
          </cell>
          <cell r="R1292">
            <v>261</v>
          </cell>
          <cell r="S1292">
            <v>5793008</v>
          </cell>
          <cell r="U1292">
            <v>4821001</v>
          </cell>
          <cell r="V1292">
            <v>1380380</v>
          </cell>
          <cell r="W1292">
            <v>6201381</v>
          </cell>
          <cell r="AB1292">
            <v>4.9839658399999996E-4</v>
          </cell>
          <cell r="AC1292">
            <v>5.2314427100000002E-4</v>
          </cell>
          <cell r="AD1292">
            <v>937170</v>
          </cell>
          <cell r="AF1292">
            <v>1831068</v>
          </cell>
          <cell r="AG1292">
            <v>1830835</v>
          </cell>
          <cell r="AH1292">
            <v>233</v>
          </cell>
          <cell r="AI1292">
            <v>0</v>
          </cell>
          <cell r="AK1292">
            <v>3949134</v>
          </cell>
          <cell r="AL1292">
            <v>-261</v>
          </cell>
          <cell r="AM1292">
            <v>1380380</v>
          </cell>
          <cell r="AN1292">
            <v>1380393</v>
          </cell>
          <cell r="AO1292">
            <v>1298901</v>
          </cell>
          <cell r="AP1292">
            <v>517165</v>
          </cell>
          <cell r="AQ1292">
            <v>420013</v>
          </cell>
          <cell r="AR1292">
            <v>279020</v>
          </cell>
          <cell r="AS1292">
            <v>53381</v>
          </cell>
        </row>
        <row r="1293">
          <cell r="B1293" t="str">
            <v>1273</v>
          </cell>
          <cell r="C1293" t="str">
            <v>WEATHERFORD ISD</v>
          </cell>
          <cell r="D1293">
            <v>24822404</v>
          </cell>
          <cell r="E1293">
            <v>24079701</v>
          </cell>
          <cell r="F1293">
            <v>37013998</v>
          </cell>
          <cell r="G1293">
            <v>13600423</v>
          </cell>
          <cell r="I1293">
            <v>101156</v>
          </cell>
          <cell r="J1293">
            <v>7470706</v>
          </cell>
          <cell r="K1293">
            <v>1447679</v>
          </cell>
          <cell r="L1293">
            <v>2758286</v>
          </cell>
          <cell r="M1293">
            <v>11777827</v>
          </cell>
          <cell r="O1293">
            <v>836085</v>
          </cell>
          <cell r="P1293">
            <v>3087249</v>
          </cell>
          <cell r="Q1293">
            <v>1205891</v>
          </cell>
          <cell r="R1293">
            <v>76668</v>
          </cell>
          <cell r="S1293">
            <v>5205893</v>
          </cell>
          <cell r="U1293">
            <v>4268786</v>
          </cell>
          <cell r="V1293">
            <v>975870</v>
          </cell>
          <cell r="W1293">
            <v>5244656</v>
          </cell>
          <cell r="AB1293">
            <v>4.5096856400000002E-4</v>
          </cell>
          <cell r="AC1293">
            <v>4.6322147699999998E-4</v>
          </cell>
          <cell r="AD1293">
            <v>464005</v>
          </cell>
          <cell r="AF1293">
            <v>1621331</v>
          </cell>
          <cell r="AG1293">
            <v>1621124</v>
          </cell>
          <cell r="AH1293">
            <v>207</v>
          </cell>
          <cell r="AI1293">
            <v>0</v>
          </cell>
          <cell r="AK1293">
            <v>2758286</v>
          </cell>
          <cell r="AL1293">
            <v>-76668</v>
          </cell>
          <cell r="AM1293">
            <v>975870</v>
          </cell>
          <cell r="AN1293">
            <v>975887</v>
          </cell>
          <cell r="AO1293">
            <v>918000</v>
          </cell>
          <cell r="AP1293">
            <v>342827</v>
          </cell>
          <cell r="AQ1293">
            <v>231561</v>
          </cell>
          <cell r="AR1293">
            <v>186909</v>
          </cell>
          <cell r="AS1293">
            <v>26434</v>
          </cell>
        </row>
        <row r="1294">
          <cell r="B1294" t="str">
            <v>1901</v>
          </cell>
          <cell r="C1294" t="str">
            <v>WEBB CISD</v>
          </cell>
          <cell r="D1294">
            <v>1357652</v>
          </cell>
          <cell r="E1294">
            <v>1357812</v>
          </cell>
          <cell r="F1294">
            <v>2087154</v>
          </cell>
          <cell r="G1294">
            <v>766904</v>
          </cell>
          <cell r="I1294">
            <v>5704</v>
          </cell>
          <cell r="J1294">
            <v>421260</v>
          </cell>
          <cell r="K1294">
            <v>81632</v>
          </cell>
          <cell r="L1294">
            <v>110237</v>
          </cell>
          <cell r="M1294">
            <v>618833</v>
          </cell>
          <cell r="O1294">
            <v>47145</v>
          </cell>
          <cell r="P1294">
            <v>174085</v>
          </cell>
          <cell r="Q1294">
            <v>67998</v>
          </cell>
          <cell r="R1294">
            <v>331449</v>
          </cell>
          <cell r="S1294">
            <v>620677</v>
          </cell>
          <cell r="U1294">
            <v>240709</v>
          </cell>
          <cell r="V1294">
            <v>-42595</v>
          </cell>
          <cell r="W1294">
            <v>198114</v>
          </cell>
          <cell r="AB1294">
            <v>2.4665550999999999E-5</v>
          </cell>
          <cell r="AC1294">
            <v>2.6120242999999999E-5</v>
          </cell>
          <cell r="AD1294">
            <v>55088</v>
          </cell>
          <cell r="AF1294">
            <v>91424</v>
          </cell>
          <cell r="AG1294">
            <v>91412</v>
          </cell>
          <cell r="AH1294">
            <v>12</v>
          </cell>
          <cell r="AI1294">
            <v>-1</v>
          </cell>
          <cell r="AK1294">
            <v>110237</v>
          </cell>
          <cell r="AL1294">
            <v>-331449</v>
          </cell>
          <cell r="AM1294">
            <v>-42595</v>
          </cell>
          <cell r="AN1294">
            <v>-42596</v>
          </cell>
          <cell r="AO1294">
            <v>-45814</v>
          </cell>
          <cell r="AP1294">
            <v>-73112</v>
          </cell>
          <cell r="AQ1294">
            <v>-52382</v>
          </cell>
          <cell r="AR1294">
            <v>-10447</v>
          </cell>
          <cell r="AS1294">
            <v>3139</v>
          </cell>
        </row>
        <row r="1295">
          <cell r="B1295" t="str">
            <v>1275</v>
          </cell>
          <cell r="C1295" t="str">
            <v>WEIMAR ISD</v>
          </cell>
          <cell r="D1295">
            <v>1824771</v>
          </cell>
          <cell r="E1295">
            <v>1742400</v>
          </cell>
          <cell r="F1295">
            <v>2678321</v>
          </cell>
          <cell r="G1295">
            <v>984122</v>
          </cell>
          <cell r="I1295">
            <v>7320</v>
          </cell>
          <cell r="J1295">
            <v>540578</v>
          </cell>
          <cell r="K1295">
            <v>104754</v>
          </cell>
          <cell r="L1295">
            <v>156770</v>
          </cell>
          <cell r="M1295">
            <v>809422</v>
          </cell>
          <cell r="O1295">
            <v>60499</v>
          </cell>
          <cell r="P1295">
            <v>223392</v>
          </cell>
          <cell r="Q1295">
            <v>87258</v>
          </cell>
          <cell r="R1295">
            <v>25172</v>
          </cell>
          <cell r="S1295">
            <v>396321</v>
          </cell>
          <cell r="U1295">
            <v>308888</v>
          </cell>
          <cell r="V1295">
            <v>67148</v>
          </cell>
          <cell r="W1295">
            <v>376036</v>
          </cell>
          <cell r="AB1295">
            <v>3.3152089000000001E-5</v>
          </cell>
          <cell r="AC1295">
            <v>3.3518559999999998E-5</v>
          </cell>
          <cell r="AD1295">
            <v>13878</v>
          </cell>
          <cell r="AF1295">
            <v>117319</v>
          </cell>
          <cell r="AG1295">
            <v>117304</v>
          </cell>
          <cell r="AH1295">
            <v>15</v>
          </cell>
          <cell r="AI1295">
            <v>-1</v>
          </cell>
          <cell r="AK1295">
            <v>156770</v>
          </cell>
          <cell r="AL1295">
            <v>-25172</v>
          </cell>
          <cell r="AM1295">
            <v>67148</v>
          </cell>
          <cell r="AN1295">
            <v>67150</v>
          </cell>
          <cell r="AO1295">
            <v>61401</v>
          </cell>
          <cell r="AP1295">
            <v>5150</v>
          </cell>
          <cell r="AQ1295">
            <v>-3055</v>
          </cell>
          <cell r="AR1295">
            <v>158</v>
          </cell>
          <cell r="AS1295">
            <v>794</v>
          </cell>
        </row>
        <row r="1296">
          <cell r="B1296" t="str">
            <v>1277</v>
          </cell>
          <cell r="C1296" t="str">
            <v>WELLINGTON ISD</v>
          </cell>
          <cell r="D1296">
            <v>1806537</v>
          </cell>
          <cell r="E1296">
            <v>1709146</v>
          </cell>
          <cell r="F1296">
            <v>2627206</v>
          </cell>
          <cell r="G1296">
            <v>965341</v>
          </cell>
          <cell r="I1296">
            <v>7180</v>
          </cell>
          <cell r="J1296">
            <v>530261</v>
          </cell>
          <cell r="K1296">
            <v>102754</v>
          </cell>
          <cell r="L1296">
            <v>144330</v>
          </cell>
          <cell r="M1296">
            <v>784525</v>
          </cell>
          <cell r="O1296">
            <v>59344</v>
          </cell>
          <cell r="P1296">
            <v>219129</v>
          </cell>
          <cell r="Q1296">
            <v>85593</v>
          </cell>
          <cell r="R1296">
            <v>19160</v>
          </cell>
          <cell r="S1296">
            <v>383226</v>
          </cell>
          <cell r="U1296">
            <v>302993</v>
          </cell>
          <cell r="V1296">
            <v>61273</v>
          </cell>
          <cell r="W1296">
            <v>364266</v>
          </cell>
          <cell r="AB1296">
            <v>3.2820807999999998E-5</v>
          </cell>
          <cell r="AC1296">
            <v>3.2878868E-5</v>
          </cell>
          <cell r="AD1296">
            <v>2199</v>
          </cell>
          <cell r="AF1296">
            <v>115080</v>
          </cell>
          <cell r="AG1296">
            <v>115065</v>
          </cell>
          <cell r="AH1296">
            <v>15</v>
          </cell>
          <cell r="AI1296">
            <v>-1</v>
          </cell>
          <cell r="AK1296">
            <v>144330</v>
          </cell>
          <cell r="AL1296">
            <v>-19160</v>
          </cell>
          <cell r="AM1296">
            <v>61273</v>
          </cell>
          <cell r="AN1296">
            <v>61276</v>
          </cell>
          <cell r="AO1296">
            <v>55985</v>
          </cell>
          <cell r="AP1296">
            <v>6485</v>
          </cell>
          <cell r="AQ1296">
            <v>3643</v>
          </cell>
          <cell r="AR1296">
            <v>-2344</v>
          </cell>
          <cell r="AS1296">
            <v>125</v>
          </cell>
        </row>
        <row r="1297">
          <cell r="B1297" t="str">
            <v>1844</v>
          </cell>
          <cell r="C1297" t="str">
            <v>WELLMAN-UNION ISD</v>
          </cell>
          <cell r="D1297">
            <v>874618</v>
          </cell>
          <cell r="E1297">
            <v>765641</v>
          </cell>
          <cell r="F1297">
            <v>1176901</v>
          </cell>
          <cell r="G1297">
            <v>432440</v>
          </cell>
          <cell r="I1297">
            <v>3216</v>
          </cell>
          <cell r="J1297">
            <v>237539</v>
          </cell>
          <cell r="K1297">
            <v>46031</v>
          </cell>
          <cell r="L1297">
            <v>112801</v>
          </cell>
          <cell r="M1297">
            <v>399587</v>
          </cell>
          <cell r="O1297">
            <v>26584</v>
          </cell>
          <cell r="P1297">
            <v>98162</v>
          </cell>
          <cell r="Q1297">
            <v>38343</v>
          </cell>
          <cell r="R1297">
            <v>37068</v>
          </cell>
          <cell r="S1297">
            <v>200157</v>
          </cell>
          <cell r="U1297">
            <v>135731</v>
          </cell>
          <cell r="V1297">
            <v>34110</v>
          </cell>
          <cell r="W1297">
            <v>169841</v>
          </cell>
          <cell r="AB1297">
            <v>1.5889884000000001E-5</v>
          </cell>
          <cell r="AC1297">
            <v>1.4728636E-5</v>
          </cell>
          <cell r="AD1297">
            <v>-43975</v>
          </cell>
          <cell r="AF1297">
            <v>51552</v>
          </cell>
          <cell r="AG1297">
            <v>51545</v>
          </cell>
          <cell r="AH1297">
            <v>7</v>
          </cell>
          <cell r="AI1297">
            <v>-1</v>
          </cell>
          <cell r="AK1297">
            <v>112801</v>
          </cell>
          <cell r="AL1297">
            <v>-37068</v>
          </cell>
          <cell r="AM1297">
            <v>34110</v>
          </cell>
          <cell r="AN1297">
            <v>34108</v>
          </cell>
          <cell r="AO1297">
            <v>31606</v>
          </cell>
          <cell r="AP1297">
            <v>8067</v>
          </cell>
          <cell r="AQ1297">
            <v>5928</v>
          </cell>
          <cell r="AR1297">
            <v>-1473</v>
          </cell>
          <cell r="AS1297">
            <v>-2503</v>
          </cell>
        </row>
        <row r="1298">
          <cell r="B1298" t="str">
            <v>1278</v>
          </cell>
          <cell r="C1298" t="str">
            <v>WELLS ISD</v>
          </cell>
          <cell r="D1298">
            <v>884323</v>
          </cell>
          <cell r="E1298">
            <v>840939</v>
          </cell>
          <cell r="F1298">
            <v>1292646</v>
          </cell>
          <cell r="G1298">
            <v>474970</v>
          </cell>
          <cell r="I1298">
            <v>3533</v>
          </cell>
          <cell r="J1298">
            <v>260901</v>
          </cell>
          <cell r="K1298">
            <v>50558</v>
          </cell>
          <cell r="L1298">
            <v>51042</v>
          </cell>
          <cell r="M1298">
            <v>366034</v>
          </cell>
          <cell r="O1298">
            <v>29199</v>
          </cell>
          <cell r="P1298">
            <v>107816</v>
          </cell>
          <cell r="Q1298">
            <v>42114</v>
          </cell>
          <cell r="R1298">
            <v>14002</v>
          </cell>
          <cell r="S1298">
            <v>193131</v>
          </cell>
          <cell r="U1298">
            <v>149079</v>
          </cell>
          <cell r="V1298">
            <v>18213</v>
          </cell>
          <cell r="W1298">
            <v>167292</v>
          </cell>
          <cell r="AB1298">
            <v>1.6066210999999999E-5</v>
          </cell>
          <cell r="AC1298">
            <v>1.6177157000000001E-5</v>
          </cell>
          <cell r="AD1298">
            <v>4201</v>
          </cell>
          <cell r="AF1298">
            <v>56622</v>
          </cell>
          <cell r="AG1298">
            <v>56615</v>
          </cell>
          <cell r="AH1298">
            <v>7</v>
          </cell>
          <cell r="AI1298">
            <v>0</v>
          </cell>
          <cell r="AK1298">
            <v>51042</v>
          </cell>
          <cell r="AL1298">
            <v>-14002</v>
          </cell>
          <cell r="AM1298">
            <v>18213</v>
          </cell>
          <cell r="AN1298">
            <v>18212</v>
          </cell>
          <cell r="AO1298">
            <v>16580</v>
          </cell>
          <cell r="AP1298">
            <v>678</v>
          </cell>
          <cell r="AQ1298">
            <v>-440</v>
          </cell>
          <cell r="AR1298">
            <v>1768</v>
          </cell>
          <cell r="AS1298">
            <v>242</v>
          </cell>
        </row>
        <row r="1299">
          <cell r="B1299" t="str">
            <v>1281</v>
          </cell>
          <cell r="C1299" t="str">
            <v>WESLACO ISD</v>
          </cell>
          <cell r="D1299">
            <v>62235798</v>
          </cell>
          <cell r="E1299">
            <v>56505242</v>
          </cell>
          <cell r="F1299">
            <v>86856766</v>
          </cell>
          <cell r="G1299">
            <v>31914650</v>
          </cell>
          <cell r="I1299">
            <v>237373</v>
          </cell>
          <cell r="J1299">
            <v>17530701</v>
          </cell>
          <cell r="K1299">
            <v>3397112</v>
          </cell>
          <cell r="L1299">
            <v>3446414</v>
          </cell>
          <cell r="M1299">
            <v>24611600</v>
          </cell>
          <cell r="O1299">
            <v>1961952</v>
          </cell>
          <cell r="P1299">
            <v>7244515</v>
          </cell>
          <cell r="Q1299">
            <v>2829735</v>
          </cell>
          <cell r="R1299">
            <v>2136975</v>
          </cell>
          <cell r="S1299">
            <v>14173177</v>
          </cell>
          <cell r="U1299">
            <v>10017101</v>
          </cell>
          <cell r="V1299">
            <v>1238674</v>
          </cell>
          <cell r="W1299">
            <v>11255775</v>
          </cell>
          <cell r="AB1299">
            <v>1.130687757E-3</v>
          </cell>
          <cell r="AC1299">
            <v>1.086991998E-3</v>
          </cell>
          <cell r="AD1299">
            <v>-1654714</v>
          </cell>
          <cell r="AF1299">
            <v>3804603</v>
          </cell>
          <cell r="AG1299">
            <v>3804118</v>
          </cell>
          <cell r="AH1299">
            <v>485</v>
          </cell>
          <cell r="AI1299">
            <v>1</v>
          </cell>
          <cell r="AK1299">
            <v>3446414</v>
          </cell>
          <cell r="AL1299">
            <v>-2136975</v>
          </cell>
          <cell r="AM1299">
            <v>1238674</v>
          </cell>
          <cell r="AN1299">
            <v>1238729</v>
          </cell>
          <cell r="AO1299">
            <v>1081649</v>
          </cell>
          <cell r="AP1299">
            <v>-383068</v>
          </cell>
          <cell r="AQ1299">
            <v>-323065</v>
          </cell>
          <cell r="AR1299">
            <v>-210608</v>
          </cell>
          <cell r="AS1299">
            <v>-94198</v>
          </cell>
        </row>
        <row r="1300">
          <cell r="B1300" t="str">
            <v>0364</v>
          </cell>
          <cell r="C1300" t="str">
            <v>WEST HARDIN CTY CISD</v>
          </cell>
          <cell r="D1300">
            <v>1453203</v>
          </cell>
          <cell r="E1300">
            <v>1537415</v>
          </cell>
          <cell r="F1300">
            <v>2363230</v>
          </cell>
          <cell r="G1300">
            <v>868345</v>
          </cell>
          <cell r="I1300">
            <v>6459</v>
          </cell>
          <cell r="J1300">
            <v>476982</v>
          </cell>
          <cell r="K1300">
            <v>92430</v>
          </cell>
          <cell r="L1300">
            <v>308921</v>
          </cell>
          <cell r="M1300">
            <v>884792</v>
          </cell>
          <cell r="O1300">
            <v>53381</v>
          </cell>
          <cell r="P1300">
            <v>197111</v>
          </cell>
          <cell r="Q1300">
            <v>76992</v>
          </cell>
          <cell r="R1300">
            <v>29582</v>
          </cell>
          <cell r="S1300">
            <v>357066</v>
          </cell>
          <cell r="U1300">
            <v>272549</v>
          </cell>
          <cell r="V1300">
            <v>89809</v>
          </cell>
          <cell r="W1300">
            <v>362358</v>
          </cell>
          <cell r="AB1300">
            <v>2.6401508E-5</v>
          </cell>
          <cell r="AC1300">
            <v>2.9575267000000001E-5</v>
          </cell>
          <cell r="AD1300">
            <v>120187</v>
          </cell>
          <cell r="AF1300">
            <v>103517</v>
          </cell>
          <cell r="AG1300">
            <v>103504</v>
          </cell>
          <cell r="AH1300">
            <v>13</v>
          </cell>
          <cell r="AI1300">
            <v>-1</v>
          </cell>
          <cell r="AK1300">
            <v>308921</v>
          </cell>
          <cell r="AL1300">
            <v>-29582</v>
          </cell>
          <cell r="AM1300">
            <v>89809</v>
          </cell>
          <cell r="AN1300">
            <v>89811</v>
          </cell>
          <cell r="AO1300">
            <v>83803</v>
          </cell>
          <cell r="AP1300">
            <v>30226</v>
          </cell>
          <cell r="AQ1300">
            <v>38038</v>
          </cell>
          <cell r="AR1300">
            <v>30614</v>
          </cell>
          <cell r="AS1300">
            <v>6847</v>
          </cell>
        </row>
        <row r="1301">
          <cell r="B1301" t="str">
            <v>1282</v>
          </cell>
          <cell r="C1301" t="str">
            <v>WEST ISD</v>
          </cell>
          <cell r="D1301">
            <v>3209873</v>
          </cell>
          <cell r="E1301">
            <v>2872815</v>
          </cell>
          <cell r="F1301">
            <v>4415935</v>
          </cell>
          <cell r="G1301">
            <v>1622591</v>
          </cell>
          <cell r="I1301">
            <v>12068</v>
          </cell>
          <cell r="J1301">
            <v>891288</v>
          </cell>
          <cell r="K1301">
            <v>172715</v>
          </cell>
          <cell r="L1301">
            <v>187490</v>
          </cell>
          <cell r="M1301">
            <v>1263561</v>
          </cell>
          <cell r="O1301">
            <v>99749</v>
          </cell>
          <cell r="P1301">
            <v>368323</v>
          </cell>
          <cell r="Q1301">
            <v>143868</v>
          </cell>
          <cell r="R1301">
            <v>108777</v>
          </cell>
          <cell r="S1301">
            <v>720717</v>
          </cell>
          <cell r="U1301">
            <v>509285</v>
          </cell>
          <cell r="V1301">
            <v>61262</v>
          </cell>
          <cell r="W1301">
            <v>570547</v>
          </cell>
          <cell r="AB1301">
            <v>5.8316341000000002E-5</v>
          </cell>
          <cell r="AC1301">
            <v>5.5264382999999999E-5</v>
          </cell>
          <cell r="AD1301">
            <v>-115575</v>
          </cell>
          <cell r="AF1301">
            <v>193432</v>
          </cell>
          <cell r="AG1301">
            <v>193407</v>
          </cell>
          <cell r="AH1301">
            <v>25</v>
          </cell>
          <cell r="AI1301">
            <v>1</v>
          </cell>
          <cell r="AK1301">
            <v>187490</v>
          </cell>
          <cell r="AL1301">
            <v>-108777</v>
          </cell>
          <cell r="AM1301">
            <v>61262</v>
          </cell>
          <cell r="AN1301">
            <v>61264</v>
          </cell>
          <cell r="AO1301">
            <v>54652</v>
          </cell>
          <cell r="AP1301">
            <v>-6281</v>
          </cell>
          <cell r="AQ1301">
            <v>-6697</v>
          </cell>
          <cell r="AR1301">
            <v>-17648</v>
          </cell>
          <cell r="AS1301">
            <v>-6577</v>
          </cell>
        </row>
        <row r="1302">
          <cell r="B1302" t="str">
            <v>1287</v>
          </cell>
          <cell r="C1302" t="str">
            <v>WEST ORANGE-COVE CISD</v>
          </cell>
          <cell r="D1302">
            <v>9080771</v>
          </cell>
          <cell r="E1302">
            <v>8728260</v>
          </cell>
          <cell r="F1302">
            <v>13416604</v>
          </cell>
          <cell r="G1302">
            <v>4929797</v>
          </cell>
          <cell r="I1302">
            <v>36667</v>
          </cell>
          <cell r="J1302">
            <v>2707935</v>
          </cell>
          <cell r="K1302">
            <v>524746</v>
          </cell>
          <cell r="L1302">
            <v>539714</v>
          </cell>
          <cell r="M1302">
            <v>3809062</v>
          </cell>
          <cell r="O1302">
            <v>303059</v>
          </cell>
          <cell r="P1302">
            <v>1119047</v>
          </cell>
          <cell r="Q1302">
            <v>437104</v>
          </cell>
          <cell r="R1302">
            <v>9509</v>
          </cell>
          <cell r="S1302">
            <v>1868719</v>
          </cell>
          <cell r="U1302">
            <v>1547323</v>
          </cell>
          <cell r="V1302">
            <v>245836</v>
          </cell>
          <cell r="W1302">
            <v>1793159</v>
          </cell>
          <cell r="AB1302">
            <v>1.6497766000000001E-4</v>
          </cell>
          <cell r="AC1302">
            <v>1.67905647E-4</v>
          </cell>
          <cell r="AD1302">
            <v>110880</v>
          </cell>
          <cell r="AF1302">
            <v>587690</v>
          </cell>
          <cell r="AG1302">
            <v>587615</v>
          </cell>
          <cell r="AH1302">
            <v>75</v>
          </cell>
          <cell r="AI1302">
            <v>-1</v>
          </cell>
          <cell r="AK1302">
            <v>539714</v>
          </cell>
          <cell r="AL1302">
            <v>-9509</v>
          </cell>
          <cell r="AM1302">
            <v>245836</v>
          </cell>
          <cell r="AN1302">
            <v>245845</v>
          </cell>
          <cell r="AO1302">
            <v>224175</v>
          </cell>
          <cell r="AP1302">
            <v>20140</v>
          </cell>
          <cell r="AQ1302">
            <v>16002</v>
          </cell>
          <cell r="AR1302">
            <v>17723</v>
          </cell>
          <cell r="AS1302">
            <v>6320</v>
          </cell>
        </row>
        <row r="1303">
          <cell r="B1303" t="str">
            <v>1551</v>
          </cell>
          <cell r="C1303" t="str">
            <v>WEST OSO ISD</v>
          </cell>
          <cell r="D1303">
            <v>8029527</v>
          </cell>
          <cell r="E1303">
            <v>6128169</v>
          </cell>
          <cell r="F1303">
            <v>9419886</v>
          </cell>
          <cell r="G1303">
            <v>3461243</v>
          </cell>
          <cell r="I1303">
            <v>25744</v>
          </cell>
          <cell r="J1303">
            <v>1901259</v>
          </cell>
          <cell r="K1303">
            <v>368427</v>
          </cell>
          <cell r="L1303">
            <v>583171</v>
          </cell>
          <cell r="M1303">
            <v>2878601</v>
          </cell>
          <cell r="O1303">
            <v>212780</v>
          </cell>
          <cell r="P1303">
            <v>785690</v>
          </cell>
          <cell r="Q1303">
            <v>306894</v>
          </cell>
          <cell r="R1303">
            <v>1044642</v>
          </cell>
          <cell r="S1303">
            <v>2350006</v>
          </cell>
          <cell r="U1303">
            <v>1086386</v>
          </cell>
          <cell r="V1303">
            <v>87891</v>
          </cell>
          <cell r="W1303">
            <v>1174277</v>
          </cell>
          <cell r="AB1303">
            <v>1.45878868E-4</v>
          </cell>
          <cell r="AC1303">
            <v>1.17887655E-4</v>
          </cell>
          <cell r="AD1303">
            <v>-1059999</v>
          </cell>
          <cell r="AF1303">
            <v>412621</v>
          </cell>
          <cell r="AG1303">
            <v>412568</v>
          </cell>
          <cell r="AH1303">
            <v>53</v>
          </cell>
          <cell r="AI1303">
            <v>0</v>
          </cell>
          <cell r="AK1303">
            <v>583171</v>
          </cell>
          <cell r="AL1303">
            <v>-1044642</v>
          </cell>
          <cell r="AM1303">
            <v>87891</v>
          </cell>
          <cell r="AN1303">
            <v>87897</v>
          </cell>
          <cell r="AO1303">
            <v>63754</v>
          </cell>
          <cell r="AP1303">
            <v>-170543</v>
          </cell>
          <cell r="AQ1303">
            <v>-198622</v>
          </cell>
          <cell r="AR1303">
            <v>-183599</v>
          </cell>
          <cell r="AS1303">
            <v>-60358</v>
          </cell>
        </row>
        <row r="1304">
          <cell r="B1304" t="str">
            <v>1740</v>
          </cell>
          <cell r="C1304" t="str">
            <v>WEST RUSK CTY CONS ISD</v>
          </cell>
          <cell r="D1304">
            <v>579043</v>
          </cell>
          <cell r="E1304">
            <v>542759</v>
          </cell>
          <cell r="F1304">
            <v>834300</v>
          </cell>
          <cell r="G1304">
            <v>306555</v>
          </cell>
          <cell r="I1304">
            <v>2280</v>
          </cell>
          <cell r="J1304">
            <v>168391</v>
          </cell>
          <cell r="K1304">
            <v>32631</v>
          </cell>
          <cell r="L1304">
            <v>0</v>
          </cell>
          <cell r="M1304">
            <v>203302</v>
          </cell>
          <cell r="O1304">
            <v>18845</v>
          </cell>
          <cell r="P1304">
            <v>69587</v>
          </cell>
          <cell r="Q1304">
            <v>27181</v>
          </cell>
          <cell r="R1304">
            <v>210311</v>
          </cell>
          <cell r="S1304">
            <v>325924</v>
          </cell>
          <cell r="U1304">
            <v>96219</v>
          </cell>
          <cell r="V1304">
            <v>-67870</v>
          </cell>
          <cell r="W1304">
            <v>28349</v>
          </cell>
          <cell r="AB1304">
            <v>1.0519935E-5</v>
          </cell>
          <cell r="AC1304">
            <v>1.0441068999999999E-5</v>
          </cell>
          <cell r="AD1304">
            <v>-2987</v>
          </cell>
          <cell r="AF1304">
            <v>36545</v>
          </cell>
          <cell r="AG1304">
            <v>36540</v>
          </cell>
          <cell r="AH1304">
            <v>5</v>
          </cell>
          <cell r="AI1304">
            <v>-1</v>
          </cell>
          <cell r="AK1304">
            <v>0</v>
          </cell>
          <cell r="AL1304">
            <v>-210311</v>
          </cell>
          <cell r="AM1304">
            <v>-67870</v>
          </cell>
          <cell r="AN1304">
            <v>-67871</v>
          </cell>
          <cell r="AO1304">
            <v>-66284</v>
          </cell>
          <cell r="AP1304">
            <v>-47643</v>
          </cell>
          <cell r="AQ1304">
            <v>-25983</v>
          </cell>
          <cell r="AR1304">
            <v>-2361</v>
          </cell>
          <cell r="AS1304">
            <v>-169</v>
          </cell>
        </row>
        <row r="1305">
          <cell r="B1305" t="str">
            <v>1010</v>
          </cell>
          <cell r="C1305" t="str">
            <v>WEST SABINE ISD</v>
          </cell>
          <cell r="D1305">
            <v>1955958</v>
          </cell>
          <cell r="E1305">
            <v>1630877</v>
          </cell>
          <cell r="F1305">
            <v>2506895</v>
          </cell>
          <cell r="G1305">
            <v>921134</v>
          </cell>
          <cell r="I1305">
            <v>6851</v>
          </cell>
          <cell r="J1305">
            <v>505978</v>
          </cell>
          <cell r="K1305">
            <v>98049</v>
          </cell>
          <cell r="L1305">
            <v>187129</v>
          </cell>
          <cell r="M1305">
            <v>798007</v>
          </cell>
          <cell r="O1305">
            <v>56627</v>
          </cell>
          <cell r="P1305">
            <v>209094</v>
          </cell>
          <cell r="Q1305">
            <v>81673</v>
          </cell>
          <cell r="R1305">
            <v>132853</v>
          </cell>
          <cell r="S1305">
            <v>480247</v>
          </cell>
          <cell r="U1305">
            <v>289118</v>
          </cell>
          <cell r="V1305">
            <v>56399</v>
          </cell>
          <cell r="W1305">
            <v>345517</v>
          </cell>
          <cell r="AB1305">
            <v>3.5535467999999998E-5</v>
          </cell>
          <cell r="AC1305">
            <v>3.1373205E-5</v>
          </cell>
          <cell r="AD1305">
            <v>-157621</v>
          </cell>
          <cell r="AF1305">
            <v>109810</v>
          </cell>
          <cell r="AG1305">
            <v>109796</v>
          </cell>
          <cell r="AH1305">
            <v>14</v>
          </cell>
          <cell r="AI1305">
            <v>1</v>
          </cell>
          <cell r="AK1305">
            <v>187129</v>
          </cell>
          <cell r="AL1305">
            <v>-132853</v>
          </cell>
          <cell r="AM1305">
            <v>56399</v>
          </cell>
          <cell r="AN1305">
            <v>56401</v>
          </cell>
          <cell r="AO1305">
            <v>50083</v>
          </cell>
          <cell r="AP1305">
            <v>-8930</v>
          </cell>
          <cell r="AQ1305">
            <v>-12195</v>
          </cell>
          <cell r="AR1305">
            <v>-22109</v>
          </cell>
          <cell r="AS1305">
            <v>-8974</v>
          </cell>
        </row>
        <row r="1306">
          <cell r="B1306" t="str">
            <v>1283</v>
          </cell>
          <cell r="C1306" t="str">
            <v>WESTBROOK ISD</v>
          </cell>
          <cell r="D1306">
            <v>899731</v>
          </cell>
          <cell r="E1306">
            <v>856831</v>
          </cell>
          <cell r="F1306">
            <v>1317073</v>
          </cell>
          <cell r="G1306">
            <v>483945</v>
          </cell>
          <cell r="I1306">
            <v>3599</v>
          </cell>
          <cell r="J1306">
            <v>265831</v>
          </cell>
          <cell r="K1306">
            <v>51513</v>
          </cell>
          <cell r="L1306">
            <v>131891</v>
          </cell>
          <cell r="M1306">
            <v>452834</v>
          </cell>
          <cell r="O1306">
            <v>29751</v>
          </cell>
          <cell r="P1306">
            <v>109854</v>
          </cell>
          <cell r="Q1306">
            <v>42909</v>
          </cell>
          <cell r="R1306">
            <v>44471</v>
          </cell>
          <cell r="S1306">
            <v>226985</v>
          </cell>
          <cell r="U1306">
            <v>151897</v>
          </cell>
          <cell r="V1306">
            <v>38263</v>
          </cell>
          <cell r="W1306">
            <v>190160</v>
          </cell>
          <cell r="AB1306">
            <v>1.6346137E-5</v>
          </cell>
          <cell r="AC1306">
            <v>1.6482861000000001E-5</v>
          </cell>
          <cell r="AD1306">
            <v>5178</v>
          </cell>
          <cell r="AF1306">
            <v>57692</v>
          </cell>
          <cell r="AG1306">
            <v>57685</v>
          </cell>
          <cell r="AH1306">
            <v>7</v>
          </cell>
          <cell r="AI1306">
            <v>0</v>
          </cell>
          <cell r="AK1306">
            <v>131891</v>
          </cell>
          <cell r="AL1306">
            <v>-44471</v>
          </cell>
          <cell r="AM1306">
            <v>38263</v>
          </cell>
          <cell r="AN1306">
            <v>38261</v>
          </cell>
          <cell r="AO1306">
            <v>34708</v>
          </cell>
          <cell r="AP1306">
            <v>1446</v>
          </cell>
          <cell r="AQ1306">
            <v>3994</v>
          </cell>
          <cell r="AR1306">
            <v>8716</v>
          </cell>
          <cell r="AS1306">
            <v>295</v>
          </cell>
        </row>
        <row r="1307">
          <cell r="B1307" t="str">
            <v>1930</v>
          </cell>
          <cell r="C1307" t="str">
            <v>WESTHOFF ISD</v>
          </cell>
          <cell r="D1307">
            <v>329234</v>
          </cell>
          <cell r="E1307">
            <v>336765</v>
          </cell>
          <cell r="F1307">
            <v>517656</v>
          </cell>
          <cell r="G1307">
            <v>190208</v>
          </cell>
          <cell r="I1307">
            <v>1415</v>
          </cell>
          <cell r="J1307">
            <v>104481</v>
          </cell>
          <cell r="K1307">
            <v>20246</v>
          </cell>
          <cell r="L1307">
            <v>57830</v>
          </cell>
          <cell r="M1307">
            <v>183972</v>
          </cell>
          <cell r="O1307">
            <v>11693</v>
          </cell>
          <cell r="P1307">
            <v>43176</v>
          </cell>
          <cell r="Q1307">
            <v>16865</v>
          </cell>
          <cell r="R1307">
            <v>5</v>
          </cell>
          <cell r="S1307">
            <v>71739</v>
          </cell>
          <cell r="U1307">
            <v>59701</v>
          </cell>
          <cell r="V1307">
            <v>20759</v>
          </cell>
          <cell r="W1307">
            <v>80460</v>
          </cell>
          <cell r="AB1307">
            <v>5.9814519999999998E-6</v>
          </cell>
          <cell r="AC1307">
            <v>6.4783479999999999E-6</v>
          </cell>
          <cell r="AD1307">
            <v>18817</v>
          </cell>
          <cell r="AF1307">
            <v>22675</v>
          </cell>
          <cell r="AG1307">
            <v>22672</v>
          </cell>
          <cell r="AH1307">
            <v>3</v>
          </cell>
          <cell r="AI1307">
            <v>-1</v>
          </cell>
          <cell r="AK1307">
            <v>57830</v>
          </cell>
          <cell r="AL1307">
            <v>-5</v>
          </cell>
          <cell r="AM1307">
            <v>20759</v>
          </cell>
          <cell r="AN1307">
            <v>20756</v>
          </cell>
          <cell r="AO1307">
            <v>19449</v>
          </cell>
          <cell r="AP1307">
            <v>7152</v>
          </cell>
          <cell r="AQ1307">
            <v>6107</v>
          </cell>
          <cell r="AR1307">
            <v>3290</v>
          </cell>
          <cell r="AS1307">
            <v>1071</v>
          </cell>
        </row>
        <row r="1308">
          <cell r="B1308" t="str">
            <v>1957</v>
          </cell>
          <cell r="C1308" t="str">
            <v>WESTPHALIA ISD</v>
          </cell>
          <cell r="D1308">
            <v>341194</v>
          </cell>
          <cell r="E1308">
            <v>352151</v>
          </cell>
          <cell r="F1308">
            <v>541308</v>
          </cell>
          <cell r="G1308">
            <v>198898</v>
          </cell>
          <cell r="I1308">
            <v>1479</v>
          </cell>
          <cell r="J1308">
            <v>109255</v>
          </cell>
          <cell r="K1308">
            <v>21171</v>
          </cell>
          <cell r="L1308">
            <v>47383</v>
          </cell>
          <cell r="M1308">
            <v>179288</v>
          </cell>
          <cell r="O1308">
            <v>12227</v>
          </cell>
          <cell r="P1308">
            <v>45149</v>
          </cell>
          <cell r="Q1308">
            <v>17635</v>
          </cell>
          <cell r="R1308">
            <v>564298</v>
          </cell>
          <cell r="S1308">
            <v>639309</v>
          </cell>
          <cell r="U1308">
            <v>62428</v>
          </cell>
          <cell r="V1308">
            <v>-111759</v>
          </cell>
          <cell r="W1308">
            <v>-49331</v>
          </cell>
          <cell r="AB1308">
            <v>6.198744E-6</v>
          </cell>
          <cell r="AC1308">
            <v>6.7743380000000003E-6</v>
          </cell>
          <cell r="AD1308">
            <v>21797</v>
          </cell>
          <cell r="AF1308">
            <v>23711</v>
          </cell>
          <cell r="AG1308">
            <v>23708</v>
          </cell>
          <cell r="AH1308">
            <v>3</v>
          </cell>
          <cell r="AI1308">
            <v>0</v>
          </cell>
          <cell r="AK1308">
            <v>47383</v>
          </cell>
          <cell r="AL1308">
            <v>-564298</v>
          </cell>
          <cell r="AM1308">
            <v>-111759</v>
          </cell>
          <cell r="AN1308">
            <v>-111756</v>
          </cell>
          <cell r="AO1308">
            <v>-113205</v>
          </cell>
          <cell r="AP1308">
            <v>-122435</v>
          </cell>
          <cell r="AQ1308">
            <v>-105602</v>
          </cell>
          <cell r="AR1308">
            <v>-65161</v>
          </cell>
          <cell r="AS1308">
            <v>1244</v>
          </cell>
        </row>
        <row r="1309">
          <cell r="B1309" t="str">
            <v>1721</v>
          </cell>
          <cell r="C1309" t="str">
            <v>WESTWOOD ISD</v>
          </cell>
          <cell r="D1309">
            <v>4096484</v>
          </cell>
          <cell r="E1309">
            <v>3772508</v>
          </cell>
          <cell r="F1309">
            <v>5798893</v>
          </cell>
          <cell r="G1309">
            <v>2130745</v>
          </cell>
          <cell r="I1309">
            <v>15848</v>
          </cell>
          <cell r="J1309">
            <v>1170417</v>
          </cell>
          <cell r="K1309">
            <v>226804</v>
          </cell>
          <cell r="L1309">
            <v>542152</v>
          </cell>
          <cell r="M1309">
            <v>1955221</v>
          </cell>
          <cell r="O1309">
            <v>130987</v>
          </cell>
          <cell r="P1309">
            <v>483672</v>
          </cell>
          <cell r="Q1309">
            <v>188924</v>
          </cell>
          <cell r="R1309">
            <v>205873</v>
          </cell>
          <cell r="S1309">
            <v>1009456</v>
          </cell>
          <cell r="U1309">
            <v>668780</v>
          </cell>
          <cell r="V1309">
            <v>176304</v>
          </cell>
          <cell r="W1309">
            <v>845084</v>
          </cell>
          <cell r="AB1309">
            <v>7.4424110999999995E-5</v>
          </cell>
          <cell r="AC1309">
            <v>7.2571787000000007E-5</v>
          </cell>
          <cell r="AD1309">
            <v>-70146</v>
          </cell>
          <cell r="AF1309">
            <v>254010</v>
          </cell>
          <cell r="AG1309">
            <v>253978</v>
          </cell>
          <cell r="AH1309">
            <v>32</v>
          </cell>
          <cell r="AI1309">
            <v>0</v>
          </cell>
          <cell r="AK1309">
            <v>542152</v>
          </cell>
          <cell r="AL1309">
            <v>-205873</v>
          </cell>
          <cell r="AM1309">
            <v>176304</v>
          </cell>
          <cell r="AN1309">
            <v>176308</v>
          </cell>
          <cell r="AO1309">
            <v>160787</v>
          </cell>
          <cell r="AP1309">
            <v>7473</v>
          </cell>
          <cell r="AQ1309">
            <v>-11911</v>
          </cell>
          <cell r="AR1309">
            <v>7616</v>
          </cell>
          <cell r="AS1309">
            <v>-3994</v>
          </cell>
        </row>
        <row r="1310">
          <cell r="B1310" t="str">
            <v>1289</v>
          </cell>
          <cell r="C1310" t="str">
            <v>WHARTON ISD</v>
          </cell>
          <cell r="D1310">
            <v>6607973</v>
          </cell>
          <cell r="E1310">
            <v>6482399</v>
          </cell>
          <cell r="F1310">
            <v>9964390</v>
          </cell>
          <cell r="G1310">
            <v>3661315</v>
          </cell>
          <cell r="I1310">
            <v>27232</v>
          </cell>
          <cell r="J1310">
            <v>2011159</v>
          </cell>
          <cell r="K1310">
            <v>389724</v>
          </cell>
          <cell r="L1310">
            <v>715405</v>
          </cell>
          <cell r="M1310">
            <v>3143520</v>
          </cell>
          <cell r="O1310">
            <v>225079</v>
          </cell>
          <cell r="P1310">
            <v>831106</v>
          </cell>
          <cell r="Q1310">
            <v>324633</v>
          </cell>
          <cell r="R1310">
            <v>294457</v>
          </cell>
          <cell r="S1310">
            <v>1675275</v>
          </cell>
          <cell r="U1310">
            <v>1149183</v>
          </cell>
          <cell r="V1310">
            <v>185450</v>
          </cell>
          <cell r="W1310">
            <v>1334633</v>
          </cell>
          <cell r="AB1310">
            <v>1.20052352E-4</v>
          </cell>
          <cell r="AC1310">
            <v>1.24701992E-4</v>
          </cell>
          <cell r="AD1310">
            <v>176077</v>
          </cell>
          <cell r="AF1310">
            <v>436472</v>
          </cell>
          <cell r="AG1310">
            <v>436416</v>
          </cell>
          <cell r="AH1310">
            <v>56</v>
          </cell>
          <cell r="AI1310">
            <v>-2</v>
          </cell>
          <cell r="AK1310">
            <v>715405</v>
          </cell>
          <cell r="AL1310">
            <v>-294457</v>
          </cell>
          <cell r="AM1310">
            <v>185450</v>
          </cell>
          <cell r="AN1310">
            <v>185457</v>
          </cell>
          <cell r="AO1310">
            <v>171030</v>
          </cell>
          <cell r="AP1310">
            <v>38154</v>
          </cell>
          <cell r="AQ1310">
            <v>26428</v>
          </cell>
          <cell r="AR1310">
            <v>-10148</v>
          </cell>
          <cell r="AS1310">
            <v>10027</v>
          </cell>
        </row>
        <row r="1311">
          <cell r="B1311" t="str">
            <v>1290</v>
          </cell>
          <cell r="C1311" t="str">
            <v>WHEELER ISD</v>
          </cell>
          <cell r="D1311">
            <v>1020101</v>
          </cell>
          <cell r="E1311">
            <v>1001071</v>
          </cell>
          <cell r="F1311">
            <v>1538792</v>
          </cell>
          <cell r="G1311">
            <v>565414</v>
          </cell>
          <cell r="I1311">
            <v>4205</v>
          </cell>
          <cell r="J1311">
            <v>310582</v>
          </cell>
          <cell r="K1311">
            <v>60185</v>
          </cell>
          <cell r="L1311">
            <v>126128</v>
          </cell>
          <cell r="M1311">
            <v>501100</v>
          </cell>
          <cell r="O1311">
            <v>34759</v>
          </cell>
          <cell r="P1311">
            <v>128347</v>
          </cell>
          <cell r="Q1311">
            <v>50133</v>
          </cell>
          <cell r="R1311">
            <v>39265</v>
          </cell>
          <cell r="S1311">
            <v>252504</v>
          </cell>
          <cell r="U1311">
            <v>177467</v>
          </cell>
          <cell r="V1311">
            <v>43661</v>
          </cell>
          <cell r="W1311">
            <v>221128</v>
          </cell>
          <cell r="AB1311">
            <v>1.8533002999999998E-5</v>
          </cell>
          <cell r="AC1311">
            <v>1.9257623E-5</v>
          </cell>
          <cell r="AD1311">
            <v>27441</v>
          </cell>
          <cell r="AF1311">
            <v>67404</v>
          </cell>
          <cell r="AG1311">
            <v>67395</v>
          </cell>
          <cell r="AH1311">
            <v>9</v>
          </cell>
          <cell r="AI1311">
            <v>-1</v>
          </cell>
          <cell r="AK1311">
            <v>126128</v>
          </cell>
          <cell r="AL1311">
            <v>-39265</v>
          </cell>
          <cell r="AM1311">
            <v>43661</v>
          </cell>
          <cell r="AN1311">
            <v>43660</v>
          </cell>
          <cell r="AO1311">
            <v>39911</v>
          </cell>
          <cell r="AP1311">
            <v>3841</v>
          </cell>
          <cell r="AQ1311">
            <v>-907</v>
          </cell>
          <cell r="AR1311">
            <v>-1207</v>
          </cell>
          <cell r="AS1311">
            <v>1565</v>
          </cell>
        </row>
        <row r="1312">
          <cell r="B1312" t="str">
            <v>1291</v>
          </cell>
          <cell r="C1312" t="str">
            <v>WHITE DEER ISD</v>
          </cell>
          <cell r="D1312">
            <v>1048581</v>
          </cell>
          <cell r="E1312">
            <v>1048835</v>
          </cell>
          <cell r="F1312">
            <v>1612212</v>
          </cell>
          <cell r="G1312">
            <v>592391</v>
          </cell>
          <cell r="I1312">
            <v>4406</v>
          </cell>
          <cell r="J1312">
            <v>325400</v>
          </cell>
          <cell r="K1312">
            <v>63056</v>
          </cell>
          <cell r="L1312">
            <v>130614</v>
          </cell>
          <cell r="M1312">
            <v>523476</v>
          </cell>
          <cell r="O1312">
            <v>36417</v>
          </cell>
          <cell r="P1312">
            <v>134471</v>
          </cell>
          <cell r="Q1312">
            <v>52525</v>
          </cell>
          <cell r="R1312">
            <v>30570</v>
          </cell>
          <cell r="S1312">
            <v>253983</v>
          </cell>
          <cell r="U1312">
            <v>185935</v>
          </cell>
          <cell r="V1312">
            <v>40325</v>
          </cell>
          <cell r="W1312">
            <v>226260</v>
          </cell>
          <cell r="AB1312">
            <v>1.9050406999999999E-5</v>
          </cell>
          <cell r="AC1312">
            <v>2.0176448E-5</v>
          </cell>
          <cell r="AD1312">
            <v>42642</v>
          </cell>
          <cell r="AF1312">
            <v>70620</v>
          </cell>
          <cell r="AG1312">
            <v>70611</v>
          </cell>
          <cell r="AH1312">
            <v>9</v>
          </cell>
          <cell r="AI1312">
            <v>0</v>
          </cell>
          <cell r="AK1312">
            <v>130614</v>
          </cell>
          <cell r="AL1312">
            <v>-30570</v>
          </cell>
          <cell r="AM1312">
            <v>40325</v>
          </cell>
          <cell r="AN1312">
            <v>40323</v>
          </cell>
          <cell r="AO1312">
            <v>36754</v>
          </cell>
          <cell r="AP1312">
            <v>5242</v>
          </cell>
          <cell r="AQ1312">
            <v>9773</v>
          </cell>
          <cell r="AR1312">
            <v>5525</v>
          </cell>
          <cell r="AS1312">
            <v>2427</v>
          </cell>
        </row>
        <row r="1313">
          <cell r="B1313" t="str">
            <v>1734</v>
          </cell>
          <cell r="C1313" t="str">
            <v>WHITE OAK ISD</v>
          </cell>
          <cell r="D1313">
            <v>3452722</v>
          </cell>
          <cell r="E1313">
            <v>3228160</v>
          </cell>
          <cell r="F1313">
            <v>4962151</v>
          </cell>
          <cell r="G1313">
            <v>1823293</v>
          </cell>
          <cell r="I1313">
            <v>13561</v>
          </cell>
          <cell r="J1313">
            <v>1001534</v>
          </cell>
          <cell r="K1313">
            <v>194078</v>
          </cell>
          <cell r="L1313">
            <v>316495</v>
          </cell>
          <cell r="M1313">
            <v>1525668</v>
          </cell>
          <cell r="O1313">
            <v>112087</v>
          </cell>
          <cell r="P1313">
            <v>413881</v>
          </cell>
          <cell r="Q1313">
            <v>161664</v>
          </cell>
          <cell r="R1313">
            <v>25905</v>
          </cell>
          <cell r="S1313">
            <v>713537</v>
          </cell>
          <cell r="U1313">
            <v>572280</v>
          </cell>
          <cell r="V1313">
            <v>124014</v>
          </cell>
          <cell r="W1313">
            <v>696294</v>
          </cell>
          <cell r="AB1313">
            <v>6.2728366999999997E-5</v>
          </cell>
          <cell r="AC1313">
            <v>6.2100147000000001E-5</v>
          </cell>
          <cell r="AD1313">
            <v>-23790</v>
          </cell>
          <cell r="AF1313">
            <v>217358</v>
          </cell>
          <cell r="AG1313">
            <v>217330</v>
          </cell>
          <cell r="AH1313">
            <v>28</v>
          </cell>
          <cell r="AI1313">
            <v>-1</v>
          </cell>
          <cell r="AK1313">
            <v>316495</v>
          </cell>
          <cell r="AL1313">
            <v>-25905</v>
          </cell>
          <cell r="AM1313">
            <v>124014</v>
          </cell>
          <cell r="AN1313">
            <v>124016</v>
          </cell>
          <cell r="AO1313">
            <v>113953</v>
          </cell>
          <cell r="AP1313">
            <v>20485</v>
          </cell>
          <cell r="AQ1313">
            <v>21603</v>
          </cell>
          <cell r="AR1313">
            <v>11886</v>
          </cell>
          <cell r="AS1313">
            <v>-1353</v>
          </cell>
        </row>
        <row r="1314">
          <cell r="B1314" t="str">
            <v>1693</v>
          </cell>
          <cell r="C1314" t="str">
            <v>WHITE SETTLEMENT ISD</v>
          </cell>
          <cell r="D1314">
            <v>18088914</v>
          </cell>
          <cell r="E1314">
            <v>17639050</v>
          </cell>
          <cell r="F1314">
            <v>27113782</v>
          </cell>
          <cell r="G1314">
            <v>9962688</v>
          </cell>
          <cell r="I1314">
            <v>74100</v>
          </cell>
          <cell r="J1314">
            <v>5472499</v>
          </cell>
          <cell r="K1314">
            <v>1060465</v>
          </cell>
          <cell r="L1314">
            <v>1565770</v>
          </cell>
          <cell r="M1314">
            <v>8172834</v>
          </cell>
          <cell r="O1314">
            <v>612456</v>
          </cell>
          <cell r="P1314">
            <v>2261496</v>
          </cell>
          <cell r="Q1314">
            <v>883349</v>
          </cell>
          <cell r="R1314">
            <v>238</v>
          </cell>
          <cell r="S1314">
            <v>3757539</v>
          </cell>
          <cell r="U1314">
            <v>3127004</v>
          </cell>
          <cell r="V1314">
            <v>593530</v>
          </cell>
          <cell r="W1314">
            <v>3720534</v>
          </cell>
          <cell r="AB1314">
            <v>3.2863583899999998E-4</v>
          </cell>
          <cell r="AC1314">
            <v>3.3932260100000001E-4</v>
          </cell>
          <cell r="AD1314">
            <v>404697</v>
          </cell>
          <cell r="AF1314">
            <v>1187670</v>
          </cell>
          <cell r="AG1314">
            <v>1187519</v>
          </cell>
          <cell r="AH1314">
            <v>151</v>
          </cell>
          <cell r="AI1314">
            <v>2</v>
          </cell>
          <cell r="AK1314">
            <v>1565770</v>
          </cell>
          <cell r="AL1314">
            <v>-238</v>
          </cell>
          <cell r="AM1314">
            <v>593530</v>
          </cell>
          <cell r="AN1314">
            <v>593543</v>
          </cell>
          <cell r="AO1314">
            <v>555588</v>
          </cell>
          <cell r="AP1314">
            <v>190137</v>
          </cell>
          <cell r="AQ1314">
            <v>134345</v>
          </cell>
          <cell r="AR1314">
            <v>68867</v>
          </cell>
          <cell r="AS1314">
            <v>23052</v>
          </cell>
        </row>
        <row r="1315">
          <cell r="B1315" t="str">
            <v>1292</v>
          </cell>
          <cell r="C1315" t="str">
            <v>WHITEFACE ISD</v>
          </cell>
          <cell r="D1315">
            <v>1155520</v>
          </cell>
          <cell r="E1315">
            <v>1032156</v>
          </cell>
          <cell r="F1315">
            <v>1586574</v>
          </cell>
          <cell r="G1315">
            <v>582971</v>
          </cell>
          <cell r="I1315">
            <v>4336</v>
          </cell>
          <cell r="J1315">
            <v>320226</v>
          </cell>
          <cell r="K1315">
            <v>62054</v>
          </cell>
          <cell r="L1315">
            <v>146603</v>
          </cell>
          <cell r="M1315">
            <v>533219</v>
          </cell>
          <cell r="O1315">
            <v>35838</v>
          </cell>
          <cell r="P1315">
            <v>132332</v>
          </cell>
          <cell r="Q1315">
            <v>51690</v>
          </cell>
          <cell r="R1315">
            <v>224930</v>
          </cell>
          <cell r="S1315">
            <v>444790</v>
          </cell>
          <cell r="U1315">
            <v>182978</v>
          </cell>
          <cell r="V1315">
            <v>21322</v>
          </cell>
          <cell r="W1315">
            <v>204300</v>
          </cell>
          <cell r="AB1315">
            <v>2.0993264999999999E-5</v>
          </cell>
          <cell r="AC1315">
            <v>1.9855601999999999E-5</v>
          </cell>
          <cell r="AD1315">
            <v>-43082</v>
          </cell>
          <cell r="AF1315">
            <v>69497</v>
          </cell>
          <cell r="AG1315">
            <v>69488</v>
          </cell>
          <cell r="AH1315">
            <v>9</v>
          </cell>
          <cell r="AI1315">
            <v>0</v>
          </cell>
          <cell r="AK1315">
            <v>146603</v>
          </cell>
          <cell r="AL1315">
            <v>-224930</v>
          </cell>
          <cell r="AM1315">
            <v>21322</v>
          </cell>
          <cell r="AN1315">
            <v>21325</v>
          </cell>
          <cell r="AO1315">
            <v>14828</v>
          </cell>
          <cell r="AP1315">
            <v>-47273</v>
          </cell>
          <cell r="AQ1315">
            <v>-45768</v>
          </cell>
          <cell r="AR1315">
            <v>-18986</v>
          </cell>
          <cell r="AS1315">
            <v>-2453</v>
          </cell>
        </row>
        <row r="1316">
          <cell r="B1316" t="str">
            <v>1294</v>
          </cell>
          <cell r="C1316" t="str">
            <v>WHITEHOUSE ISD</v>
          </cell>
          <cell r="D1316">
            <v>12370101</v>
          </cell>
          <cell r="E1316">
            <v>11826868</v>
          </cell>
          <cell r="F1316">
            <v>18179614</v>
          </cell>
          <cell r="G1316">
            <v>6679917</v>
          </cell>
          <cell r="I1316">
            <v>49683</v>
          </cell>
          <cell r="J1316">
            <v>3669275</v>
          </cell>
          <cell r="K1316">
            <v>711035</v>
          </cell>
          <cell r="L1316">
            <v>1136896</v>
          </cell>
          <cell r="M1316">
            <v>5566889</v>
          </cell>
          <cell r="O1316">
            <v>410648</v>
          </cell>
          <cell r="P1316">
            <v>1516318</v>
          </cell>
          <cell r="Q1316">
            <v>592280</v>
          </cell>
          <cell r="R1316">
            <v>74111</v>
          </cell>
          <cell r="S1316">
            <v>2593357</v>
          </cell>
          <cell r="U1316">
            <v>2096636</v>
          </cell>
          <cell r="V1316">
            <v>448104</v>
          </cell>
          <cell r="W1316">
            <v>2544740</v>
          </cell>
          <cell r="AB1316">
            <v>2.2473756499999999E-4</v>
          </cell>
          <cell r="AC1316">
            <v>2.27513594E-4</v>
          </cell>
          <cell r="AD1316">
            <v>105125</v>
          </cell>
          <cell r="AF1316">
            <v>796325</v>
          </cell>
          <cell r="AG1316">
            <v>796224</v>
          </cell>
          <cell r="AH1316">
            <v>101</v>
          </cell>
          <cell r="AI1316">
            <v>2</v>
          </cell>
          <cell r="AK1316">
            <v>1136896</v>
          </cell>
          <cell r="AL1316">
            <v>-74111</v>
          </cell>
          <cell r="AM1316">
            <v>448104</v>
          </cell>
          <cell r="AN1316">
            <v>448111</v>
          </cell>
          <cell r="AO1316">
            <v>415672</v>
          </cell>
          <cell r="AP1316">
            <v>97004</v>
          </cell>
          <cell r="AQ1316">
            <v>48700</v>
          </cell>
          <cell r="AR1316">
            <v>47304</v>
          </cell>
          <cell r="AS1316">
            <v>5994</v>
          </cell>
        </row>
        <row r="1317">
          <cell r="B1317" t="str">
            <v>1295</v>
          </cell>
          <cell r="C1317" t="str">
            <v>WHITESBORO ISD</v>
          </cell>
          <cell r="D1317">
            <v>4028137</v>
          </cell>
          <cell r="E1317">
            <v>3815341</v>
          </cell>
          <cell r="F1317">
            <v>5864733</v>
          </cell>
          <cell r="G1317">
            <v>2154938</v>
          </cell>
          <cell r="I1317">
            <v>16028</v>
          </cell>
          <cell r="J1317">
            <v>1183706</v>
          </cell>
          <cell r="K1317">
            <v>229379</v>
          </cell>
          <cell r="L1317">
            <v>503676</v>
          </cell>
          <cell r="M1317">
            <v>1932789</v>
          </cell>
          <cell r="O1317">
            <v>132475</v>
          </cell>
          <cell r="P1317">
            <v>489163</v>
          </cell>
          <cell r="Q1317">
            <v>191069</v>
          </cell>
          <cell r="R1317">
            <v>22177</v>
          </cell>
          <cell r="S1317">
            <v>834884</v>
          </cell>
          <cell r="U1317">
            <v>676374</v>
          </cell>
          <cell r="V1317">
            <v>193590</v>
          </cell>
          <cell r="W1317">
            <v>869964</v>
          </cell>
          <cell r="AB1317">
            <v>7.3182402999999994E-5</v>
          </cell>
          <cell r="AC1317">
            <v>7.3395758000000005E-5</v>
          </cell>
          <cell r="AD1317">
            <v>8080</v>
          </cell>
          <cell r="AF1317">
            <v>256894</v>
          </cell>
          <cell r="AG1317">
            <v>256861</v>
          </cell>
          <cell r="AH1317">
            <v>33</v>
          </cell>
          <cell r="AI1317">
            <v>-2</v>
          </cell>
          <cell r="AK1317">
            <v>503676</v>
          </cell>
          <cell r="AL1317">
            <v>-22177</v>
          </cell>
          <cell r="AM1317">
            <v>193590</v>
          </cell>
          <cell r="AN1317">
            <v>193592</v>
          </cell>
          <cell r="AO1317">
            <v>179315</v>
          </cell>
          <cell r="AP1317">
            <v>48021</v>
          </cell>
          <cell r="AQ1317">
            <v>45885</v>
          </cell>
          <cell r="AR1317">
            <v>14225</v>
          </cell>
          <cell r="AS1317">
            <v>461</v>
          </cell>
        </row>
        <row r="1318">
          <cell r="B1318" t="str">
            <v>1296</v>
          </cell>
          <cell r="C1318" t="str">
            <v>WHITEWRIGHT ISD</v>
          </cell>
          <cell r="D1318">
            <v>2141114</v>
          </cell>
          <cell r="E1318">
            <v>2184835</v>
          </cell>
          <cell r="F1318">
            <v>3358409</v>
          </cell>
          <cell r="G1318">
            <v>1234014</v>
          </cell>
          <cell r="I1318">
            <v>9178</v>
          </cell>
          <cell r="J1318">
            <v>677843</v>
          </cell>
          <cell r="K1318">
            <v>131353</v>
          </cell>
          <cell r="L1318">
            <v>299731</v>
          </cell>
          <cell r="M1318">
            <v>1118105</v>
          </cell>
          <cell r="O1318">
            <v>75861</v>
          </cell>
          <cell r="P1318">
            <v>280117</v>
          </cell>
          <cell r="Q1318">
            <v>109415</v>
          </cell>
          <cell r="R1318">
            <v>14773</v>
          </cell>
          <cell r="S1318">
            <v>480166</v>
          </cell>
          <cell r="U1318">
            <v>387322</v>
          </cell>
          <cell r="V1318">
            <v>99822</v>
          </cell>
          <cell r="W1318">
            <v>487144</v>
          </cell>
          <cell r="AB1318">
            <v>3.8899329999999997E-5</v>
          </cell>
          <cell r="AC1318">
            <v>4.2029695999999997E-5</v>
          </cell>
          <cell r="AD1318">
            <v>118544</v>
          </cell>
          <cell r="AF1318">
            <v>147109</v>
          </cell>
          <cell r="AG1318">
            <v>147090</v>
          </cell>
          <cell r="AH1318">
            <v>19</v>
          </cell>
          <cell r="AI1318">
            <v>1</v>
          </cell>
          <cell r="AK1318">
            <v>299731</v>
          </cell>
          <cell r="AL1318">
            <v>-14773</v>
          </cell>
          <cell r="AM1318">
            <v>99822</v>
          </cell>
          <cell r="AN1318">
            <v>99825</v>
          </cell>
          <cell r="AO1318">
            <v>92970</v>
          </cell>
          <cell r="AP1318">
            <v>30203</v>
          </cell>
          <cell r="AQ1318">
            <v>32092</v>
          </cell>
          <cell r="AR1318">
            <v>23114</v>
          </cell>
          <cell r="AS1318">
            <v>6754</v>
          </cell>
        </row>
        <row r="1319">
          <cell r="B1319" t="str">
            <v>1297</v>
          </cell>
          <cell r="C1319" t="str">
            <v>WHITHARRAL ISD</v>
          </cell>
          <cell r="D1319">
            <v>494537</v>
          </cell>
          <cell r="E1319">
            <v>458579</v>
          </cell>
          <cell r="F1319">
            <v>704903</v>
          </cell>
          <cell r="G1319">
            <v>259010</v>
          </cell>
          <cell r="I1319">
            <v>1926</v>
          </cell>
          <cell r="J1319">
            <v>142274</v>
          </cell>
          <cell r="K1319">
            <v>27570</v>
          </cell>
          <cell r="L1319">
            <v>34773</v>
          </cell>
          <cell r="M1319">
            <v>206543</v>
          </cell>
          <cell r="O1319">
            <v>15923</v>
          </cell>
          <cell r="P1319">
            <v>58794</v>
          </cell>
          <cell r="Q1319">
            <v>22965</v>
          </cell>
          <cell r="R1319">
            <v>17453</v>
          </cell>
          <cell r="S1319">
            <v>115135</v>
          </cell>
          <cell r="U1319">
            <v>81296</v>
          </cell>
          <cell r="V1319">
            <v>13194</v>
          </cell>
          <cell r="W1319">
            <v>94490</v>
          </cell>
          <cell r="AB1319">
            <v>8.9846459999999995E-6</v>
          </cell>
          <cell r="AC1319">
            <v>8.8216959999999996E-6</v>
          </cell>
          <cell r="AD1319">
            <v>-6171</v>
          </cell>
          <cell r="AF1319">
            <v>30877</v>
          </cell>
          <cell r="AG1319">
            <v>30873</v>
          </cell>
          <cell r="AH1319">
            <v>4</v>
          </cell>
          <cell r="AI1319">
            <v>0</v>
          </cell>
          <cell r="AK1319">
            <v>34773</v>
          </cell>
          <cell r="AL1319">
            <v>-17453</v>
          </cell>
          <cell r="AM1319">
            <v>13194</v>
          </cell>
          <cell r="AN1319">
            <v>13196</v>
          </cell>
          <cell r="AO1319">
            <v>11463</v>
          </cell>
          <cell r="AP1319">
            <v>-4183</v>
          </cell>
          <cell r="AQ1319">
            <v>-1921</v>
          </cell>
          <cell r="AR1319">
            <v>-882</v>
          </cell>
          <cell r="AS1319">
            <v>-353</v>
          </cell>
        </row>
        <row r="1320">
          <cell r="B1320" t="str">
            <v>1298</v>
          </cell>
          <cell r="C1320" t="str">
            <v>WHITNEY ISD</v>
          </cell>
          <cell r="D1320">
            <v>3768622</v>
          </cell>
          <cell r="E1320">
            <v>3958512</v>
          </cell>
          <cell r="F1320">
            <v>6084809</v>
          </cell>
          <cell r="G1320">
            <v>2235802</v>
          </cell>
          <cell r="I1320">
            <v>16629</v>
          </cell>
          <cell r="J1320">
            <v>1228125</v>
          </cell>
          <cell r="K1320">
            <v>237987</v>
          </cell>
          <cell r="L1320">
            <v>372151</v>
          </cell>
          <cell r="M1320">
            <v>1854892</v>
          </cell>
          <cell r="O1320">
            <v>137446</v>
          </cell>
          <cell r="P1320">
            <v>507519</v>
          </cell>
          <cell r="Q1320">
            <v>198239</v>
          </cell>
          <cell r="R1320">
            <v>94816</v>
          </cell>
          <cell r="S1320">
            <v>938020</v>
          </cell>
          <cell r="U1320">
            <v>701755</v>
          </cell>
          <cell r="V1320">
            <v>87753</v>
          </cell>
          <cell r="W1320">
            <v>789508</v>
          </cell>
          <cell r="AB1320">
            <v>6.8467592999999996E-5</v>
          </cell>
          <cell r="AC1320">
            <v>7.6149948999999995E-5</v>
          </cell>
          <cell r="AD1320">
            <v>290923</v>
          </cell>
          <cell r="AF1320">
            <v>266534</v>
          </cell>
          <cell r="AG1320">
            <v>266500</v>
          </cell>
          <cell r="AH1320">
            <v>34</v>
          </cell>
          <cell r="AI1320">
            <v>-1</v>
          </cell>
          <cell r="AK1320">
            <v>372151</v>
          </cell>
          <cell r="AL1320">
            <v>-94816</v>
          </cell>
          <cell r="AM1320">
            <v>87753</v>
          </cell>
          <cell r="AN1320">
            <v>87760</v>
          </cell>
          <cell r="AO1320">
            <v>81342</v>
          </cell>
          <cell r="AP1320">
            <v>21161</v>
          </cell>
          <cell r="AQ1320">
            <v>26684</v>
          </cell>
          <cell r="AR1320">
            <v>43818</v>
          </cell>
          <cell r="AS1320">
            <v>16570</v>
          </cell>
        </row>
        <row r="1321">
          <cell r="B1321" t="str">
            <v>1299</v>
          </cell>
          <cell r="C1321" t="str">
            <v>WICHITA FALLS ISD</v>
          </cell>
          <cell r="D1321">
            <v>42369006</v>
          </cell>
          <cell r="E1321">
            <v>33597439</v>
          </cell>
          <cell r="F1321">
            <v>51644144</v>
          </cell>
          <cell r="G1321">
            <v>18976124</v>
          </cell>
          <cell r="I1321">
            <v>141139</v>
          </cell>
          <cell r="J1321">
            <v>10423575</v>
          </cell>
          <cell r="K1321">
            <v>2019888</v>
          </cell>
          <cell r="L1321">
            <v>3296739</v>
          </cell>
          <cell r="M1321">
            <v>15881341</v>
          </cell>
          <cell r="O1321">
            <v>1166556</v>
          </cell>
          <cell r="P1321">
            <v>4307515</v>
          </cell>
          <cell r="Q1321">
            <v>1682531</v>
          </cell>
          <cell r="R1321">
            <v>4392632</v>
          </cell>
          <cell r="S1321">
            <v>11549234</v>
          </cell>
          <cell r="U1321">
            <v>5956066</v>
          </cell>
          <cell r="V1321">
            <v>626275</v>
          </cell>
          <cell r="W1321">
            <v>6582341</v>
          </cell>
          <cell r="AB1321">
            <v>7.6975177799999998E-4</v>
          </cell>
          <cell r="AC1321">
            <v>6.4631431599999998E-4</v>
          </cell>
          <cell r="AD1321">
            <v>-4674450</v>
          </cell>
          <cell r="AF1321">
            <v>2262178</v>
          </cell>
          <cell r="AG1321">
            <v>2261890</v>
          </cell>
          <cell r="AH1321">
            <v>288</v>
          </cell>
          <cell r="AI1321">
            <v>1</v>
          </cell>
          <cell r="AK1321">
            <v>3296739</v>
          </cell>
          <cell r="AL1321">
            <v>-4392632</v>
          </cell>
          <cell r="AM1321">
            <v>626275</v>
          </cell>
          <cell r="AN1321">
            <v>626309</v>
          </cell>
          <cell r="AO1321">
            <v>514392</v>
          </cell>
          <cell r="AP1321">
            <v>-539179</v>
          </cell>
          <cell r="AQ1321">
            <v>-632862</v>
          </cell>
          <cell r="AR1321">
            <v>-798382</v>
          </cell>
          <cell r="AS1321">
            <v>-266171</v>
          </cell>
        </row>
        <row r="1322">
          <cell r="B1322" t="str">
            <v>1733</v>
          </cell>
          <cell r="C1322" t="str">
            <v>WILDORADO ISD</v>
          </cell>
          <cell r="D1322">
            <v>375261</v>
          </cell>
          <cell r="E1322">
            <v>451510</v>
          </cell>
          <cell r="F1322">
            <v>694036</v>
          </cell>
          <cell r="G1322">
            <v>255017</v>
          </cell>
          <cell r="I1322">
            <v>1897</v>
          </cell>
          <cell r="J1322">
            <v>140081</v>
          </cell>
          <cell r="K1322">
            <v>27145</v>
          </cell>
          <cell r="L1322">
            <v>123380</v>
          </cell>
          <cell r="M1322">
            <v>292503</v>
          </cell>
          <cell r="O1322">
            <v>15677</v>
          </cell>
          <cell r="P1322">
            <v>57888</v>
          </cell>
          <cell r="Q1322">
            <v>22611</v>
          </cell>
          <cell r="R1322">
            <v>4</v>
          </cell>
          <cell r="S1322">
            <v>96180</v>
          </cell>
          <cell r="U1322">
            <v>80042</v>
          </cell>
          <cell r="V1322">
            <v>34237</v>
          </cell>
          <cell r="W1322">
            <v>114279</v>
          </cell>
          <cell r="AB1322">
            <v>6.8176679999999999E-6</v>
          </cell>
          <cell r="AC1322">
            <v>8.6857009999999999E-6</v>
          </cell>
          <cell r="AD1322">
            <v>70740</v>
          </cell>
          <cell r="AF1322">
            <v>30401</v>
          </cell>
          <cell r="AG1322">
            <v>30397</v>
          </cell>
          <cell r="AH1322">
            <v>4</v>
          </cell>
          <cell r="AI1322">
            <v>1</v>
          </cell>
          <cell r="AK1322">
            <v>123380</v>
          </cell>
          <cell r="AL1322">
            <v>-4</v>
          </cell>
          <cell r="AM1322">
            <v>34237</v>
          </cell>
          <cell r="AN1322">
            <v>34235</v>
          </cell>
          <cell r="AO1322">
            <v>33273</v>
          </cell>
          <cell r="AP1322">
            <v>22501</v>
          </cell>
          <cell r="AQ1322">
            <v>16035</v>
          </cell>
          <cell r="AR1322">
            <v>13301</v>
          </cell>
          <cell r="AS1322">
            <v>4031</v>
          </cell>
        </row>
        <row r="1323">
          <cell r="B1323" t="str">
            <v>1301</v>
          </cell>
          <cell r="C1323" t="str">
            <v>WILLIS ISD</v>
          </cell>
          <cell r="D1323">
            <v>21614753</v>
          </cell>
          <cell r="E1323">
            <v>20936137</v>
          </cell>
          <cell r="F1323">
            <v>32181883</v>
          </cell>
          <cell r="G1323">
            <v>11824911</v>
          </cell>
          <cell r="I1323">
            <v>87951</v>
          </cell>
          <cell r="J1323">
            <v>6495418</v>
          </cell>
          <cell r="K1323">
            <v>1258687</v>
          </cell>
          <cell r="L1323">
            <v>1920439</v>
          </cell>
          <cell r="M1323">
            <v>9762495</v>
          </cell>
          <cell r="O1323">
            <v>726936</v>
          </cell>
          <cell r="P1323">
            <v>2684214</v>
          </cell>
          <cell r="Q1323">
            <v>1048464</v>
          </cell>
          <cell r="R1323">
            <v>273</v>
          </cell>
          <cell r="S1323">
            <v>4459887</v>
          </cell>
          <cell r="U1323">
            <v>3711503</v>
          </cell>
          <cell r="V1323">
            <v>739691</v>
          </cell>
          <cell r="W1323">
            <v>4451194</v>
          </cell>
          <cell r="AB1323">
            <v>3.92692594E-4</v>
          </cell>
          <cell r="AC1323">
            <v>4.0274870299999998E-4</v>
          </cell>
          <cell r="AD1323">
            <v>380815</v>
          </cell>
          <cell r="AF1323">
            <v>1409669</v>
          </cell>
          <cell r="AG1323">
            <v>1409489</v>
          </cell>
          <cell r="AH1323">
            <v>180</v>
          </cell>
          <cell r="AI1323">
            <v>0</v>
          </cell>
          <cell r="AK1323">
            <v>1920439</v>
          </cell>
          <cell r="AL1323">
            <v>-273</v>
          </cell>
          <cell r="AM1323">
            <v>739691</v>
          </cell>
          <cell r="AN1323">
            <v>739706</v>
          </cell>
          <cell r="AO1323">
            <v>689539</v>
          </cell>
          <cell r="AP1323">
            <v>219781</v>
          </cell>
          <cell r="AQ1323">
            <v>181185</v>
          </cell>
          <cell r="AR1323">
            <v>68258</v>
          </cell>
          <cell r="AS1323">
            <v>21697</v>
          </cell>
        </row>
        <row r="1324">
          <cell r="B1324" t="str">
            <v>1303</v>
          </cell>
          <cell r="C1324" t="str">
            <v>WILLS POINT ISD</v>
          </cell>
          <cell r="D1324">
            <v>7046695</v>
          </cell>
          <cell r="E1324">
            <v>6467503</v>
          </cell>
          <cell r="F1324">
            <v>9941492</v>
          </cell>
          <cell r="G1324">
            <v>3652902</v>
          </cell>
          <cell r="I1324">
            <v>27169</v>
          </cell>
          <cell r="J1324">
            <v>2006537</v>
          </cell>
          <cell r="K1324">
            <v>388828</v>
          </cell>
          <cell r="L1324">
            <v>366817</v>
          </cell>
          <cell r="M1324">
            <v>2789351</v>
          </cell>
          <cell r="O1324">
            <v>224562</v>
          </cell>
          <cell r="P1324">
            <v>829196</v>
          </cell>
          <cell r="Q1324">
            <v>323887</v>
          </cell>
          <cell r="R1324">
            <v>258177</v>
          </cell>
          <cell r="S1324">
            <v>1635822</v>
          </cell>
          <cell r="U1324">
            <v>1146542</v>
          </cell>
          <cell r="V1324">
            <v>133626</v>
          </cell>
          <cell r="W1324">
            <v>1280168</v>
          </cell>
          <cell r="AB1324">
            <v>1.2802297100000001E-4</v>
          </cell>
          <cell r="AC1324">
            <v>1.2441543E-4</v>
          </cell>
          <cell r="AD1324">
            <v>-136614</v>
          </cell>
          <cell r="AF1324">
            <v>435469</v>
          </cell>
          <cell r="AG1324">
            <v>435413</v>
          </cell>
          <cell r="AH1324">
            <v>56</v>
          </cell>
          <cell r="AI1324">
            <v>0</v>
          </cell>
          <cell r="AK1324">
            <v>366817</v>
          </cell>
          <cell r="AL1324">
            <v>-258177</v>
          </cell>
          <cell r="AM1324">
            <v>133626</v>
          </cell>
          <cell r="AN1324">
            <v>133630</v>
          </cell>
          <cell r="AO1324">
            <v>115822</v>
          </cell>
          <cell r="AP1324">
            <v>-52035</v>
          </cell>
          <cell r="AQ1324">
            <v>-50954</v>
          </cell>
          <cell r="AR1324">
            <v>-30049</v>
          </cell>
          <cell r="AS1324">
            <v>-7774</v>
          </cell>
        </row>
        <row r="1325">
          <cell r="B1325" t="str">
            <v>1305</v>
          </cell>
          <cell r="C1325" t="str">
            <v>WILSON ISD</v>
          </cell>
          <cell r="D1325">
            <v>1106454</v>
          </cell>
          <cell r="E1325">
            <v>962219</v>
          </cell>
          <cell r="F1325">
            <v>1479071</v>
          </cell>
          <cell r="G1325">
            <v>543470</v>
          </cell>
          <cell r="I1325">
            <v>4042</v>
          </cell>
          <cell r="J1325">
            <v>298528</v>
          </cell>
          <cell r="K1325">
            <v>57849</v>
          </cell>
          <cell r="L1325">
            <v>250561</v>
          </cell>
          <cell r="M1325">
            <v>610980</v>
          </cell>
          <cell r="O1325">
            <v>33410</v>
          </cell>
          <cell r="P1325">
            <v>123366</v>
          </cell>
          <cell r="Q1325">
            <v>48187</v>
          </cell>
          <cell r="R1325">
            <v>115134</v>
          </cell>
          <cell r="S1325">
            <v>320097</v>
          </cell>
          <cell r="U1325">
            <v>170580</v>
          </cell>
          <cell r="V1325">
            <v>40618</v>
          </cell>
          <cell r="W1325">
            <v>211198</v>
          </cell>
          <cell r="AB1325">
            <v>2.0101836E-5</v>
          </cell>
          <cell r="AC1325">
            <v>1.8510219999999999E-5</v>
          </cell>
          <cell r="AD1325">
            <v>-60273</v>
          </cell>
          <cell r="AF1325">
            <v>64788</v>
          </cell>
          <cell r="AG1325">
            <v>64780</v>
          </cell>
          <cell r="AH1325">
            <v>8</v>
          </cell>
          <cell r="AI1325">
            <v>0</v>
          </cell>
          <cell r="AK1325">
            <v>250561</v>
          </cell>
          <cell r="AL1325">
            <v>-115134</v>
          </cell>
          <cell r="AM1325">
            <v>40618</v>
          </cell>
          <cell r="AN1325">
            <v>40616</v>
          </cell>
          <cell r="AO1325">
            <v>37679</v>
          </cell>
          <cell r="AP1325">
            <v>15544</v>
          </cell>
          <cell r="AQ1325">
            <v>31497</v>
          </cell>
          <cell r="AR1325">
            <v>13524</v>
          </cell>
          <cell r="AS1325">
            <v>-3433</v>
          </cell>
        </row>
        <row r="1326">
          <cell r="B1326" t="str">
            <v>2005</v>
          </cell>
          <cell r="C1326" t="str">
            <v>WIMBERLEY ISD</v>
          </cell>
          <cell r="D1326">
            <v>6825185</v>
          </cell>
          <cell r="E1326">
            <v>6937964</v>
          </cell>
          <cell r="F1326">
            <v>10664658</v>
          </cell>
          <cell r="G1326">
            <v>3918622</v>
          </cell>
          <cell r="I1326">
            <v>29146</v>
          </cell>
          <cell r="J1326">
            <v>2152497</v>
          </cell>
          <cell r="K1326">
            <v>417113</v>
          </cell>
          <cell r="L1326">
            <v>1016557</v>
          </cell>
          <cell r="M1326">
            <v>3615313</v>
          </cell>
          <cell r="O1326">
            <v>240897</v>
          </cell>
          <cell r="P1326">
            <v>889514</v>
          </cell>
          <cell r="Q1326">
            <v>347447</v>
          </cell>
          <cell r="R1326">
            <v>68</v>
          </cell>
          <cell r="S1326">
            <v>1477926</v>
          </cell>
          <cell r="U1326">
            <v>1229944</v>
          </cell>
          <cell r="V1326">
            <v>337413</v>
          </cell>
          <cell r="W1326">
            <v>1567357</v>
          </cell>
          <cell r="AB1326">
            <v>1.2399862599999999E-4</v>
          </cell>
          <cell r="AC1326">
            <v>1.3346568999999999E-4</v>
          </cell>
          <cell r="AD1326">
            <v>358508</v>
          </cell>
          <cell r="AF1326">
            <v>467146</v>
          </cell>
          <cell r="AG1326">
            <v>467086</v>
          </cell>
          <cell r="AH1326">
            <v>60</v>
          </cell>
          <cell r="AI1326">
            <v>0</v>
          </cell>
          <cell r="AK1326">
            <v>1016557</v>
          </cell>
          <cell r="AL1326">
            <v>-68</v>
          </cell>
          <cell r="AM1326">
            <v>337413</v>
          </cell>
          <cell r="AN1326">
            <v>337420</v>
          </cell>
          <cell r="AO1326">
            <v>318155</v>
          </cell>
          <cell r="AP1326">
            <v>134387</v>
          </cell>
          <cell r="AQ1326">
            <v>117178</v>
          </cell>
          <cell r="AR1326">
            <v>88929</v>
          </cell>
          <cell r="AS1326">
            <v>20420</v>
          </cell>
        </row>
        <row r="1327">
          <cell r="B1327" t="str">
            <v>1826</v>
          </cell>
          <cell r="C1327" t="str">
            <v>WINDHAM SCHOOL DISTRICT</v>
          </cell>
          <cell r="D1327">
            <v>13377017</v>
          </cell>
          <cell r="E1327">
            <v>12314037</v>
          </cell>
          <cell r="F1327">
            <v>18928464</v>
          </cell>
          <cell r="G1327">
            <v>6955075</v>
          </cell>
          <cell r="I1327">
            <v>51730</v>
          </cell>
          <cell r="J1327">
            <v>3820419</v>
          </cell>
          <cell r="K1327">
            <v>740324</v>
          </cell>
          <cell r="L1327">
            <v>1739815</v>
          </cell>
          <cell r="M1327">
            <v>6352288</v>
          </cell>
          <cell r="O1327">
            <v>427563</v>
          </cell>
          <cell r="P1327">
            <v>1578778</v>
          </cell>
          <cell r="Q1327">
            <v>616677</v>
          </cell>
          <cell r="R1327">
            <v>196903</v>
          </cell>
          <cell r="S1327">
            <v>2819921</v>
          </cell>
          <cell r="U1327">
            <v>2183000</v>
          </cell>
          <cell r="V1327">
            <v>835002</v>
          </cell>
          <cell r="W1327">
            <v>3018002</v>
          </cell>
          <cell r="AB1327">
            <v>2.43031014E-4</v>
          </cell>
          <cell r="AC1327">
            <v>2.3688527099999999E-4</v>
          </cell>
          <cell r="AD1327">
            <v>-232733</v>
          </cell>
          <cell r="AF1327">
            <v>829127</v>
          </cell>
          <cell r="AG1327">
            <v>829021</v>
          </cell>
          <cell r="AH1327">
            <v>106</v>
          </cell>
          <cell r="AI1327">
            <v>0</v>
          </cell>
          <cell r="AK1327">
            <v>1739815</v>
          </cell>
          <cell r="AL1327">
            <v>-196903</v>
          </cell>
          <cell r="AM1327">
            <v>835002</v>
          </cell>
          <cell r="AN1327">
            <v>835003</v>
          </cell>
          <cell r="AO1327">
            <v>757829</v>
          </cell>
          <cell r="AP1327">
            <v>25643</v>
          </cell>
          <cell r="AQ1327">
            <v>-25644</v>
          </cell>
          <cell r="AR1327">
            <v>-36670</v>
          </cell>
          <cell r="AS1327">
            <v>-13249</v>
          </cell>
        </row>
        <row r="1328">
          <cell r="B1328" t="str">
            <v>1614</v>
          </cell>
          <cell r="C1328" t="str">
            <v>WINDTHORST ISD</v>
          </cell>
          <cell r="D1328">
            <v>990119</v>
          </cell>
          <cell r="E1328">
            <v>921807</v>
          </cell>
          <cell r="F1328">
            <v>1416952</v>
          </cell>
          <cell r="G1328">
            <v>520645</v>
          </cell>
          <cell r="I1328">
            <v>3872</v>
          </cell>
          <cell r="J1328">
            <v>285990</v>
          </cell>
          <cell r="K1328">
            <v>55419</v>
          </cell>
          <cell r="L1328">
            <v>105948</v>
          </cell>
          <cell r="M1328">
            <v>451229</v>
          </cell>
          <cell r="O1328">
            <v>32007</v>
          </cell>
          <cell r="P1328">
            <v>118185</v>
          </cell>
          <cell r="Q1328">
            <v>46163</v>
          </cell>
          <cell r="R1328">
            <v>34748</v>
          </cell>
          <cell r="S1328">
            <v>231103</v>
          </cell>
          <cell r="U1328">
            <v>163416</v>
          </cell>
          <cell r="V1328">
            <v>37025</v>
          </cell>
          <cell r="W1328">
            <v>200441</v>
          </cell>
          <cell r="AB1328">
            <v>1.7988291000000001E-5</v>
          </cell>
          <cell r="AC1328">
            <v>1.7732818E-5</v>
          </cell>
          <cell r="AD1328">
            <v>-9675</v>
          </cell>
          <cell r="AF1328">
            <v>62067</v>
          </cell>
          <cell r="AG1328">
            <v>62059</v>
          </cell>
          <cell r="AH1328">
            <v>8</v>
          </cell>
          <cell r="AI1328">
            <v>1</v>
          </cell>
          <cell r="AK1328">
            <v>105948</v>
          </cell>
          <cell r="AL1328">
            <v>-34748</v>
          </cell>
          <cell r="AM1328">
            <v>37025</v>
          </cell>
          <cell r="AN1328">
            <v>37025</v>
          </cell>
          <cell r="AO1328">
            <v>33577</v>
          </cell>
          <cell r="AP1328">
            <v>365</v>
          </cell>
          <cell r="AQ1328">
            <v>-1311</v>
          </cell>
          <cell r="AR1328">
            <v>2096</v>
          </cell>
          <cell r="AS1328">
            <v>-552</v>
          </cell>
        </row>
        <row r="1329">
          <cell r="B1329" t="str">
            <v>1310</v>
          </cell>
          <cell r="C1329" t="str">
            <v>WINK-LOVING CONS ISD</v>
          </cell>
          <cell r="D1329">
            <v>1643374</v>
          </cell>
          <cell r="E1329">
            <v>1590941</v>
          </cell>
          <cell r="F1329">
            <v>2445507</v>
          </cell>
          <cell r="G1329">
            <v>898577</v>
          </cell>
          <cell r="I1329">
            <v>6683</v>
          </cell>
          <cell r="J1329">
            <v>493588</v>
          </cell>
          <cell r="K1329">
            <v>95648</v>
          </cell>
          <cell r="L1329">
            <v>137806</v>
          </cell>
          <cell r="M1329">
            <v>733725</v>
          </cell>
          <cell r="O1329">
            <v>55240</v>
          </cell>
          <cell r="P1329">
            <v>203974</v>
          </cell>
          <cell r="Q1329">
            <v>79673</v>
          </cell>
          <cell r="R1329">
            <v>46767</v>
          </cell>
          <cell r="S1329">
            <v>385654</v>
          </cell>
          <cell r="U1329">
            <v>282038</v>
          </cell>
          <cell r="V1329">
            <v>49727</v>
          </cell>
          <cell r="W1329">
            <v>331765</v>
          </cell>
          <cell r="AB1329">
            <v>2.9856501000000001E-5</v>
          </cell>
          <cell r="AC1329">
            <v>3.0604946000000002E-5</v>
          </cell>
          <cell r="AD1329">
            <v>28343</v>
          </cell>
          <cell r="AF1329">
            <v>107121</v>
          </cell>
          <cell r="AG1329">
            <v>107107</v>
          </cell>
          <cell r="AH1329">
            <v>14</v>
          </cell>
          <cell r="AI1329">
            <v>0</v>
          </cell>
          <cell r="AK1329">
            <v>137806</v>
          </cell>
          <cell r="AL1329">
            <v>-46767</v>
          </cell>
          <cell r="AM1329">
            <v>49727</v>
          </cell>
          <cell r="AN1329">
            <v>49729</v>
          </cell>
          <cell r="AO1329">
            <v>44771</v>
          </cell>
          <cell r="AP1329">
            <v>-2875</v>
          </cell>
          <cell r="AQ1329">
            <v>-5053</v>
          </cell>
          <cell r="AR1329">
            <v>2852</v>
          </cell>
          <cell r="AS1329">
            <v>1615</v>
          </cell>
        </row>
        <row r="1330">
          <cell r="B1330" t="str">
            <v>1311</v>
          </cell>
          <cell r="C1330" t="str">
            <v>WINNSBORO ISD</v>
          </cell>
          <cell r="D1330">
            <v>3562749</v>
          </cell>
          <cell r="E1330">
            <v>3514280</v>
          </cell>
          <cell r="F1330">
            <v>5401959</v>
          </cell>
          <cell r="G1330">
            <v>1984896</v>
          </cell>
          <cell r="I1330">
            <v>14763</v>
          </cell>
          <cell r="J1330">
            <v>1090302</v>
          </cell>
          <cell r="K1330">
            <v>211280</v>
          </cell>
          <cell r="L1330">
            <v>459921</v>
          </cell>
          <cell r="M1330">
            <v>1776266</v>
          </cell>
          <cell r="O1330">
            <v>122021</v>
          </cell>
          <cell r="P1330">
            <v>450564</v>
          </cell>
          <cell r="Q1330">
            <v>175992</v>
          </cell>
          <cell r="R1330">
            <v>126386</v>
          </cell>
          <cell r="S1330">
            <v>874963</v>
          </cell>
          <cell r="U1330">
            <v>623002</v>
          </cell>
          <cell r="V1330">
            <v>157258</v>
          </cell>
          <cell r="W1330">
            <v>780260</v>
          </cell>
          <cell r="AB1330">
            <v>6.4727330000000002E-5</v>
          </cell>
          <cell r="AC1330">
            <v>6.7604243000000003E-5</v>
          </cell>
          <cell r="AD1330">
            <v>108946</v>
          </cell>
          <cell r="AF1330">
            <v>236623</v>
          </cell>
          <cell r="AG1330">
            <v>236593</v>
          </cell>
          <cell r="AH1330">
            <v>30</v>
          </cell>
          <cell r="AI1330">
            <v>0</v>
          </cell>
          <cell r="AK1330">
            <v>459921</v>
          </cell>
          <cell r="AL1330">
            <v>-126386</v>
          </cell>
          <cell r="AM1330">
            <v>157258</v>
          </cell>
          <cell r="AN1330">
            <v>157259</v>
          </cell>
          <cell r="AO1330">
            <v>145299</v>
          </cell>
          <cell r="AP1330">
            <v>22805</v>
          </cell>
          <cell r="AQ1330">
            <v>-8804</v>
          </cell>
          <cell r="AR1330">
            <v>10768</v>
          </cell>
          <cell r="AS1330">
            <v>6208</v>
          </cell>
        </row>
        <row r="1331">
          <cell r="B1331" t="str">
            <v>1659</v>
          </cell>
          <cell r="C1331" t="str">
            <v>WINONA ISD</v>
          </cell>
          <cell r="D1331">
            <v>3047968</v>
          </cell>
          <cell r="E1331">
            <v>3085776</v>
          </cell>
          <cell r="F1331">
            <v>4743285</v>
          </cell>
          <cell r="G1331">
            <v>1742873</v>
          </cell>
          <cell r="I1331">
            <v>12963</v>
          </cell>
          <cell r="J1331">
            <v>957359</v>
          </cell>
          <cell r="K1331">
            <v>185518</v>
          </cell>
          <cell r="L1331">
            <v>401956</v>
          </cell>
          <cell r="M1331">
            <v>1557796</v>
          </cell>
          <cell r="O1331">
            <v>107143</v>
          </cell>
          <cell r="P1331">
            <v>395626</v>
          </cell>
          <cell r="Q1331">
            <v>154533</v>
          </cell>
          <cell r="R1331">
            <v>11367</v>
          </cell>
          <cell r="S1331">
            <v>668669</v>
          </cell>
          <cell r="U1331">
            <v>547038</v>
          </cell>
          <cell r="V1331">
            <v>125160</v>
          </cell>
          <cell r="W1331">
            <v>672198</v>
          </cell>
          <cell r="AB1331">
            <v>5.5374890999999999E-5</v>
          </cell>
          <cell r="AC1331">
            <v>5.9361099000000001E-5</v>
          </cell>
          <cell r="AD1331">
            <v>150954</v>
          </cell>
          <cell r="AF1331">
            <v>207771</v>
          </cell>
          <cell r="AG1331">
            <v>207745</v>
          </cell>
          <cell r="AH1331">
            <v>26</v>
          </cell>
          <cell r="AI1331">
            <v>1</v>
          </cell>
          <cell r="AK1331">
            <v>401956</v>
          </cell>
          <cell r="AL1331">
            <v>-11367</v>
          </cell>
          <cell r="AM1331">
            <v>125160</v>
          </cell>
          <cell r="AN1331">
            <v>125160</v>
          </cell>
          <cell r="AO1331">
            <v>117982</v>
          </cell>
          <cell r="AP1331">
            <v>51855</v>
          </cell>
          <cell r="AQ1331">
            <v>51624</v>
          </cell>
          <cell r="AR1331">
            <v>35373</v>
          </cell>
          <cell r="AS1331">
            <v>8595</v>
          </cell>
        </row>
        <row r="1332">
          <cell r="B1332" t="str">
            <v>1312</v>
          </cell>
          <cell r="C1332" t="str">
            <v>WINTERS ISD</v>
          </cell>
          <cell r="D1332">
            <v>1791750</v>
          </cell>
          <cell r="E1332">
            <v>1877462</v>
          </cell>
          <cell r="F1332">
            <v>2885932</v>
          </cell>
          <cell r="G1332">
            <v>1060407</v>
          </cell>
          <cell r="I1332">
            <v>7887</v>
          </cell>
          <cell r="J1332">
            <v>582481</v>
          </cell>
          <cell r="K1332">
            <v>112874</v>
          </cell>
          <cell r="L1332">
            <v>274129</v>
          </cell>
          <cell r="M1332">
            <v>977371</v>
          </cell>
          <cell r="O1332">
            <v>65188</v>
          </cell>
          <cell r="P1332">
            <v>240709</v>
          </cell>
          <cell r="Q1332">
            <v>94022</v>
          </cell>
          <cell r="R1332">
            <v>9395</v>
          </cell>
          <cell r="S1332">
            <v>409314</v>
          </cell>
          <cell r="U1332">
            <v>332832</v>
          </cell>
          <cell r="V1332">
            <v>91358</v>
          </cell>
          <cell r="W1332">
            <v>424190</v>
          </cell>
          <cell r="AB1332">
            <v>3.2552161999999999E-5</v>
          </cell>
          <cell r="AC1332">
            <v>3.6116755999999999E-5</v>
          </cell>
          <cell r="AD1332">
            <v>134988</v>
          </cell>
          <cell r="AF1332">
            <v>126413</v>
          </cell>
          <cell r="AG1332">
            <v>126397</v>
          </cell>
          <cell r="AH1332">
            <v>16</v>
          </cell>
          <cell r="AI1332">
            <v>-1</v>
          </cell>
          <cell r="AK1332">
            <v>274129</v>
          </cell>
          <cell r="AL1332">
            <v>-9395</v>
          </cell>
          <cell r="AM1332">
            <v>91358</v>
          </cell>
          <cell r="AN1332">
            <v>91359</v>
          </cell>
          <cell r="AO1332">
            <v>84971</v>
          </cell>
          <cell r="AP1332">
            <v>26146</v>
          </cell>
          <cell r="AQ1332">
            <v>28655</v>
          </cell>
          <cell r="AR1332">
            <v>25914</v>
          </cell>
          <cell r="AS1332">
            <v>7689</v>
          </cell>
        </row>
        <row r="1333">
          <cell r="B1333" t="str">
            <v>1313</v>
          </cell>
          <cell r="C1333" t="str">
            <v>WODEN ISD</v>
          </cell>
          <cell r="D1333">
            <v>2279800</v>
          </cell>
          <cell r="E1333">
            <v>2142849</v>
          </cell>
          <cell r="F1333">
            <v>3293870</v>
          </cell>
          <cell r="G1333">
            <v>1210300</v>
          </cell>
          <cell r="I1333">
            <v>9002</v>
          </cell>
          <cell r="J1333">
            <v>664817</v>
          </cell>
          <cell r="K1333">
            <v>128829</v>
          </cell>
          <cell r="L1333">
            <v>260569</v>
          </cell>
          <cell r="M1333">
            <v>1063217</v>
          </cell>
          <cell r="O1333">
            <v>74403</v>
          </cell>
          <cell r="P1333">
            <v>274734</v>
          </cell>
          <cell r="Q1333">
            <v>107312</v>
          </cell>
          <cell r="R1333">
            <v>38075</v>
          </cell>
          <cell r="S1333">
            <v>494524</v>
          </cell>
          <cell r="U1333">
            <v>379879</v>
          </cell>
          <cell r="V1333">
            <v>87211</v>
          </cell>
          <cell r="W1333">
            <v>467090</v>
          </cell>
          <cell r="AB1333">
            <v>4.1418960999999998E-5</v>
          </cell>
          <cell r="AC1333">
            <v>4.1222008999999997E-5</v>
          </cell>
          <cell r="AD1333">
            <v>-7458</v>
          </cell>
          <cell r="AF1333">
            <v>144282</v>
          </cell>
          <cell r="AG1333">
            <v>144264</v>
          </cell>
          <cell r="AH1333">
            <v>18</v>
          </cell>
          <cell r="AI1333">
            <v>0</v>
          </cell>
          <cell r="AK1333">
            <v>260569</v>
          </cell>
          <cell r="AL1333">
            <v>-38075</v>
          </cell>
          <cell r="AM1333">
            <v>87211</v>
          </cell>
          <cell r="AN1333">
            <v>87211</v>
          </cell>
          <cell r="AO1333">
            <v>80549</v>
          </cell>
          <cell r="AP1333">
            <v>20932</v>
          </cell>
          <cell r="AQ1333">
            <v>25726</v>
          </cell>
          <cell r="AR1333">
            <v>8502</v>
          </cell>
          <cell r="AS1333">
            <v>-426</v>
          </cell>
        </row>
        <row r="1334">
          <cell r="B1334" t="str">
            <v>1314</v>
          </cell>
          <cell r="C1334" t="str">
            <v>WOLFE CITY ISD</v>
          </cell>
          <cell r="D1334">
            <v>2177991</v>
          </cell>
          <cell r="E1334">
            <v>1968875</v>
          </cell>
          <cell r="F1334">
            <v>3026447</v>
          </cell>
          <cell r="G1334">
            <v>1112038</v>
          </cell>
          <cell r="I1334">
            <v>8271</v>
          </cell>
          <cell r="J1334">
            <v>610842</v>
          </cell>
          <cell r="K1334">
            <v>118369</v>
          </cell>
          <cell r="L1334">
            <v>230149</v>
          </cell>
          <cell r="M1334">
            <v>967631</v>
          </cell>
          <cell r="O1334">
            <v>68362</v>
          </cell>
          <cell r="P1334">
            <v>252429</v>
          </cell>
          <cell r="Q1334">
            <v>98600</v>
          </cell>
          <cell r="R1334">
            <v>58044</v>
          </cell>
          <cell r="S1334">
            <v>477435</v>
          </cell>
          <cell r="U1334">
            <v>349037</v>
          </cell>
          <cell r="V1334">
            <v>75348</v>
          </cell>
          <cell r="W1334">
            <v>424385</v>
          </cell>
          <cell r="AB1334">
            <v>3.9569312E-5</v>
          </cell>
          <cell r="AC1334">
            <v>3.7875267000000003E-5</v>
          </cell>
          <cell r="AD1334">
            <v>-64152</v>
          </cell>
          <cell r="AF1334">
            <v>132568</v>
          </cell>
          <cell r="AG1334">
            <v>132551</v>
          </cell>
          <cell r="AH1334">
            <v>17</v>
          </cell>
          <cell r="AI1334">
            <v>2</v>
          </cell>
          <cell r="AK1334">
            <v>230149</v>
          </cell>
          <cell r="AL1334">
            <v>-58044</v>
          </cell>
          <cell r="AM1334">
            <v>75348</v>
          </cell>
          <cell r="AN1334">
            <v>75347</v>
          </cell>
          <cell r="AO1334">
            <v>71436</v>
          </cell>
          <cell r="AP1334">
            <v>30484</v>
          </cell>
          <cell r="AQ1334">
            <v>9128</v>
          </cell>
          <cell r="AR1334">
            <v>-10637</v>
          </cell>
          <cell r="AS1334">
            <v>-3653</v>
          </cell>
        </row>
        <row r="1335">
          <cell r="B1335" t="str">
            <v>1317</v>
          </cell>
          <cell r="C1335" t="str">
            <v>WOODSBORO ISD</v>
          </cell>
          <cell r="D1335">
            <v>1437583</v>
          </cell>
          <cell r="E1335">
            <v>1091935</v>
          </cell>
          <cell r="F1335">
            <v>1678462</v>
          </cell>
          <cell r="G1335">
            <v>616734</v>
          </cell>
          <cell r="I1335">
            <v>4587</v>
          </cell>
          <cell r="J1335">
            <v>338772</v>
          </cell>
          <cell r="K1335">
            <v>65647</v>
          </cell>
          <cell r="L1335">
            <v>164035</v>
          </cell>
          <cell r="M1335">
            <v>573041</v>
          </cell>
          <cell r="O1335">
            <v>37914</v>
          </cell>
          <cell r="P1335">
            <v>139997</v>
          </cell>
          <cell r="Q1335">
            <v>54683</v>
          </cell>
          <cell r="R1335">
            <v>253620</v>
          </cell>
          <cell r="S1335">
            <v>486214</v>
          </cell>
          <cell r="U1335">
            <v>193575</v>
          </cell>
          <cell r="V1335">
            <v>35284</v>
          </cell>
          <cell r="W1335">
            <v>228859</v>
          </cell>
          <cell r="AB1335">
            <v>2.6117722999999999E-5</v>
          </cell>
          <cell r="AC1335">
            <v>2.1005562E-5</v>
          </cell>
          <cell r="AD1335">
            <v>-193592</v>
          </cell>
          <cell r="AF1335">
            <v>73522</v>
          </cell>
          <cell r="AG1335">
            <v>73513</v>
          </cell>
          <cell r="AH1335">
            <v>9</v>
          </cell>
          <cell r="AI1335">
            <v>2</v>
          </cell>
          <cell r="AK1335">
            <v>164035</v>
          </cell>
          <cell r="AL1335">
            <v>-253620</v>
          </cell>
          <cell r="AM1335">
            <v>35284</v>
          </cell>
          <cell r="AN1335">
            <v>35288</v>
          </cell>
          <cell r="AO1335">
            <v>26990</v>
          </cell>
          <cell r="AP1335">
            <v>-50364</v>
          </cell>
          <cell r="AQ1335">
            <v>-49610</v>
          </cell>
          <cell r="AR1335">
            <v>-40864</v>
          </cell>
          <cell r="AS1335">
            <v>-11025</v>
          </cell>
        </row>
        <row r="1336">
          <cell r="B1336" t="str">
            <v>1318</v>
          </cell>
          <cell r="C1336" t="str">
            <v>WOODSON ISD</v>
          </cell>
          <cell r="D1336">
            <v>505680</v>
          </cell>
          <cell r="E1336">
            <v>581330</v>
          </cell>
          <cell r="F1336">
            <v>893588</v>
          </cell>
          <cell r="G1336">
            <v>328340</v>
          </cell>
          <cell r="I1336">
            <v>2442</v>
          </cell>
          <cell r="J1336">
            <v>180357</v>
          </cell>
          <cell r="K1336">
            <v>34950</v>
          </cell>
          <cell r="L1336">
            <v>99272</v>
          </cell>
          <cell r="M1336">
            <v>317021</v>
          </cell>
          <cell r="O1336">
            <v>20185</v>
          </cell>
          <cell r="P1336">
            <v>74532</v>
          </cell>
          <cell r="Q1336">
            <v>29112</v>
          </cell>
          <cell r="R1336">
            <v>15381</v>
          </cell>
          <cell r="S1336">
            <v>139210</v>
          </cell>
          <cell r="U1336">
            <v>103057</v>
          </cell>
          <cell r="V1336">
            <v>25651</v>
          </cell>
          <cell r="W1336">
            <v>128708</v>
          </cell>
          <cell r="AB1336">
            <v>9.1870950000000002E-6</v>
          </cell>
          <cell r="AC1336">
            <v>1.1183043E-5</v>
          </cell>
          <cell r="AD1336">
            <v>75585</v>
          </cell>
          <cell r="AF1336">
            <v>39142</v>
          </cell>
          <cell r="AG1336">
            <v>39137</v>
          </cell>
          <cell r="AH1336">
            <v>5</v>
          </cell>
          <cell r="AI1336">
            <v>-1</v>
          </cell>
          <cell r="AK1336">
            <v>99272</v>
          </cell>
          <cell r="AL1336">
            <v>-15381</v>
          </cell>
          <cell r="AM1336">
            <v>25651</v>
          </cell>
          <cell r="AN1336">
            <v>25651</v>
          </cell>
          <cell r="AO1336">
            <v>24224</v>
          </cell>
          <cell r="AP1336">
            <v>10613</v>
          </cell>
          <cell r="AQ1336">
            <v>9381</v>
          </cell>
          <cell r="AR1336">
            <v>9719</v>
          </cell>
          <cell r="AS1336">
            <v>4303</v>
          </cell>
        </row>
        <row r="1337">
          <cell r="B1337" t="str">
            <v>1319</v>
          </cell>
          <cell r="C1337" t="str">
            <v>WOODVILLE ISD</v>
          </cell>
          <cell r="D1337">
            <v>4619679</v>
          </cell>
          <cell r="E1337">
            <v>4704341</v>
          </cell>
          <cell r="F1337">
            <v>7231255</v>
          </cell>
          <cell r="G1337">
            <v>2657052</v>
          </cell>
          <cell r="I1337">
            <v>19762</v>
          </cell>
          <cell r="J1337">
            <v>1459517</v>
          </cell>
          <cell r="K1337">
            <v>282826</v>
          </cell>
          <cell r="L1337">
            <v>460534</v>
          </cell>
          <cell r="M1337">
            <v>2222639</v>
          </cell>
          <cell r="O1337">
            <v>163342</v>
          </cell>
          <cell r="P1337">
            <v>603142</v>
          </cell>
          <cell r="Q1337">
            <v>235589</v>
          </cell>
          <cell r="R1337">
            <v>179089</v>
          </cell>
          <cell r="S1337">
            <v>1181162</v>
          </cell>
          <cell r="U1337">
            <v>833973</v>
          </cell>
          <cell r="V1337">
            <v>130930</v>
          </cell>
          <cell r="W1337">
            <v>964903</v>
          </cell>
          <cell r="AB1337">
            <v>8.3929424999999998E-5</v>
          </cell>
          <cell r="AC1337">
            <v>9.0497454999999996E-5</v>
          </cell>
          <cell r="AD1337">
            <v>248725</v>
          </cell>
          <cell r="AF1337">
            <v>316752</v>
          </cell>
          <cell r="AG1337">
            <v>316712</v>
          </cell>
          <cell r="AH1337">
            <v>40</v>
          </cell>
          <cell r="AI1337">
            <v>0</v>
          </cell>
          <cell r="AK1337">
            <v>460534</v>
          </cell>
          <cell r="AL1337">
            <v>-179089</v>
          </cell>
          <cell r="AM1337">
            <v>130930</v>
          </cell>
          <cell r="AN1337">
            <v>130934</v>
          </cell>
          <cell r="AO1337">
            <v>118518</v>
          </cell>
          <cell r="AP1337">
            <v>1888</v>
          </cell>
          <cell r="AQ1337">
            <v>781</v>
          </cell>
          <cell r="AR1337">
            <v>15159</v>
          </cell>
          <cell r="AS1337">
            <v>14165</v>
          </cell>
        </row>
        <row r="1338">
          <cell r="B1338" t="str">
            <v>1320</v>
          </cell>
          <cell r="C1338" t="str">
            <v>WORTHAM ISD</v>
          </cell>
          <cell r="D1338">
            <v>1217511</v>
          </cell>
          <cell r="E1338">
            <v>1057909</v>
          </cell>
          <cell r="F1338">
            <v>1626160</v>
          </cell>
          <cell r="G1338">
            <v>597516</v>
          </cell>
          <cell r="I1338">
            <v>4444</v>
          </cell>
          <cell r="J1338">
            <v>328215</v>
          </cell>
          <cell r="K1338">
            <v>63602</v>
          </cell>
          <cell r="L1338">
            <v>125995</v>
          </cell>
          <cell r="M1338">
            <v>522256</v>
          </cell>
          <cell r="O1338">
            <v>36732</v>
          </cell>
          <cell r="P1338">
            <v>135634</v>
          </cell>
          <cell r="Q1338">
            <v>52979</v>
          </cell>
          <cell r="R1338">
            <v>72686</v>
          </cell>
          <cell r="S1338">
            <v>298031</v>
          </cell>
          <cell r="U1338">
            <v>187543</v>
          </cell>
          <cell r="V1338">
            <v>44505</v>
          </cell>
          <cell r="W1338">
            <v>232048</v>
          </cell>
          <cell r="AB1338">
            <v>2.2119500000000001E-5</v>
          </cell>
          <cell r="AC1338">
            <v>2.0351013000000001E-5</v>
          </cell>
          <cell r="AD1338">
            <v>-66971</v>
          </cell>
          <cell r="AF1338">
            <v>71231</v>
          </cell>
          <cell r="AG1338">
            <v>71222</v>
          </cell>
          <cell r="AH1338">
            <v>9</v>
          </cell>
          <cell r="AI1338">
            <v>-1</v>
          </cell>
          <cell r="AK1338">
            <v>125995</v>
          </cell>
          <cell r="AL1338">
            <v>-72686</v>
          </cell>
          <cell r="AM1338">
            <v>44505</v>
          </cell>
          <cell r="AN1338">
            <v>44508</v>
          </cell>
          <cell r="AO1338">
            <v>39415</v>
          </cell>
          <cell r="AP1338">
            <v>-7529</v>
          </cell>
          <cell r="AQ1338">
            <v>-7403</v>
          </cell>
          <cell r="AR1338">
            <v>-11869</v>
          </cell>
          <cell r="AS1338">
            <v>-3813</v>
          </cell>
        </row>
        <row r="1339">
          <cell r="B1339" t="str">
            <v>1321</v>
          </cell>
          <cell r="C1339" t="str">
            <v>WYLIE ISD</v>
          </cell>
          <cell r="D1339">
            <v>46265989</v>
          </cell>
          <cell r="E1339">
            <v>45444297</v>
          </cell>
          <cell r="F1339">
            <v>69854486</v>
          </cell>
          <cell r="G1339">
            <v>25667332</v>
          </cell>
          <cell r="I1339">
            <v>190907</v>
          </cell>
          <cell r="J1339">
            <v>14099053</v>
          </cell>
          <cell r="K1339">
            <v>2732125</v>
          </cell>
          <cell r="L1339">
            <v>5624516</v>
          </cell>
          <cell r="M1339">
            <v>22646601</v>
          </cell>
          <cell r="O1339">
            <v>1577898</v>
          </cell>
          <cell r="P1339">
            <v>5826396</v>
          </cell>
          <cell r="Q1339">
            <v>2275812</v>
          </cell>
          <cell r="R1339">
            <v>552</v>
          </cell>
          <cell r="S1339">
            <v>9680658</v>
          </cell>
          <cell r="U1339">
            <v>8056246</v>
          </cell>
          <cell r="V1339">
            <v>1815945</v>
          </cell>
          <cell r="W1339">
            <v>9872191</v>
          </cell>
          <cell r="AB1339">
            <v>8.4055139599999997E-4</v>
          </cell>
          <cell r="AC1339">
            <v>8.7421246800000005E-4</v>
          </cell>
          <cell r="AD1339">
            <v>1274710</v>
          </cell>
          <cell r="AF1339">
            <v>3059849</v>
          </cell>
          <cell r="AG1339">
            <v>3059459</v>
          </cell>
          <cell r="AH1339">
            <v>390</v>
          </cell>
          <cell r="AI1339">
            <v>-1</v>
          </cell>
          <cell r="AK1339">
            <v>5624516</v>
          </cell>
          <cell r="AL1339">
            <v>-552</v>
          </cell>
          <cell r="AM1339">
            <v>1815945</v>
          </cell>
          <cell r="AN1339">
            <v>1815982</v>
          </cell>
          <cell r="AO1339">
            <v>1730434</v>
          </cell>
          <cell r="AP1339">
            <v>895692</v>
          </cell>
          <cell r="AQ1339">
            <v>710544</v>
          </cell>
          <cell r="AR1339">
            <v>398703</v>
          </cell>
          <cell r="AS1339">
            <v>72609</v>
          </cell>
        </row>
        <row r="1340">
          <cell r="B1340" t="str">
            <v>1879</v>
          </cell>
          <cell r="C1340" t="str">
            <v>WYLIE ISD</v>
          </cell>
          <cell r="D1340">
            <v>8247458</v>
          </cell>
          <cell r="E1340">
            <v>8896591</v>
          </cell>
          <cell r="F1340">
            <v>13675353</v>
          </cell>
          <cell r="G1340">
            <v>5024871</v>
          </cell>
          <cell r="I1340">
            <v>37374</v>
          </cell>
          <cell r="J1340">
            <v>2760159</v>
          </cell>
          <cell r="K1340">
            <v>534866</v>
          </cell>
          <cell r="L1340">
            <v>1641914</v>
          </cell>
          <cell r="M1340">
            <v>4974313</v>
          </cell>
          <cell r="O1340">
            <v>308904</v>
          </cell>
          <cell r="P1340">
            <v>1140628</v>
          </cell>
          <cell r="Q1340">
            <v>445534</v>
          </cell>
          <cell r="R1340">
            <v>71</v>
          </cell>
          <cell r="S1340">
            <v>1895137</v>
          </cell>
          <cell r="U1340">
            <v>1577164</v>
          </cell>
          <cell r="V1340">
            <v>524261</v>
          </cell>
          <cell r="W1340">
            <v>2101425</v>
          </cell>
          <cell r="AB1340">
            <v>1.4983820400000001E-4</v>
          </cell>
          <cell r="AC1340">
            <v>1.7114382100000001E-4</v>
          </cell>
          <cell r="AD1340">
            <v>806822</v>
          </cell>
          <cell r="AF1340">
            <v>599024</v>
          </cell>
          <cell r="AG1340">
            <v>598948</v>
          </cell>
          <cell r="AH1340">
            <v>76</v>
          </cell>
          <cell r="AI1340">
            <v>2</v>
          </cell>
          <cell r="AK1340">
            <v>1641914</v>
          </cell>
          <cell r="AL1340">
            <v>-71</v>
          </cell>
          <cell r="AM1340">
            <v>524261</v>
          </cell>
          <cell r="AN1340">
            <v>524266</v>
          </cell>
          <cell r="AO1340">
            <v>500015</v>
          </cell>
          <cell r="AP1340">
            <v>257976</v>
          </cell>
          <cell r="AQ1340">
            <v>185347</v>
          </cell>
          <cell r="AR1340">
            <v>128289</v>
          </cell>
          <cell r="AS1340">
            <v>45950</v>
          </cell>
        </row>
        <row r="1341">
          <cell r="B1341" t="str">
            <v>1381</v>
          </cell>
          <cell r="C1341" t="str">
            <v>YANTIS ISD</v>
          </cell>
          <cell r="D1341">
            <v>1011916</v>
          </cell>
          <cell r="E1341">
            <v>850429</v>
          </cell>
          <cell r="F1341">
            <v>1307234</v>
          </cell>
          <cell r="G1341">
            <v>480330</v>
          </cell>
          <cell r="I1341">
            <v>3573</v>
          </cell>
          <cell r="J1341">
            <v>263845</v>
          </cell>
          <cell r="K1341">
            <v>51128</v>
          </cell>
          <cell r="L1341">
            <v>133637</v>
          </cell>
          <cell r="M1341">
            <v>452183</v>
          </cell>
          <cell r="O1341">
            <v>29528</v>
          </cell>
          <cell r="P1341">
            <v>109033</v>
          </cell>
          <cell r="Q1341">
            <v>42589</v>
          </cell>
          <cell r="R1341">
            <v>181846</v>
          </cell>
          <cell r="S1341">
            <v>362996</v>
          </cell>
          <cell r="U1341">
            <v>150762</v>
          </cell>
          <cell r="V1341">
            <v>21089</v>
          </cell>
          <cell r="W1341">
            <v>171851</v>
          </cell>
          <cell r="AB1341">
            <v>1.8384283E-5</v>
          </cell>
          <cell r="AC1341">
            <v>1.6359721999999999E-5</v>
          </cell>
          <cell r="AD1341">
            <v>-76668</v>
          </cell>
          <cell r="AF1341">
            <v>57261</v>
          </cell>
          <cell r="AG1341">
            <v>57254</v>
          </cell>
          <cell r="AH1341">
            <v>7</v>
          </cell>
          <cell r="AI1341">
            <v>-1</v>
          </cell>
          <cell r="AK1341">
            <v>133637</v>
          </cell>
          <cell r="AL1341">
            <v>-181846</v>
          </cell>
          <cell r="AM1341">
            <v>21089</v>
          </cell>
          <cell r="AN1341">
            <v>21089</v>
          </cell>
          <cell r="AO1341">
            <v>16539</v>
          </cell>
          <cell r="AP1341">
            <v>-29511</v>
          </cell>
          <cell r="AQ1341">
            <v>-35904</v>
          </cell>
          <cell r="AR1341">
            <v>-16054</v>
          </cell>
          <cell r="AS1341">
            <v>-4368</v>
          </cell>
        </row>
        <row r="1342">
          <cell r="B1342" t="str">
            <v>1322</v>
          </cell>
          <cell r="C1342" t="str">
            <v>YOAKUM ISD</v>
          </cell>
          <cell r="D1342">
            <v>5609896</v>
          </cell>
          <cell r="E1342">
            <v>5235263</v>
          </cell>
          <cell r="F1342">
            <v>8047360</v>
          </cell>
          <cell r="G1342">
            <v>2956922</v>
          </cell>
          <cell r="I1342">
            <v>21993</v>
          </cell>
          <cell r="J1342">
            <v>1624236</v>
          </cell>
          <cell r="K1342">
            <v>314746</v>
          </cell>
          <cell r="L1342">
            <v>630960</v>
          </cell>
          <cell r="M1342">
            <v>2591935</v>
          </cell>
          <cell r="O1342">
            <v>181777</v>
          </cell>
          <cell r="P1342">
            <v>671211</v>
          </cell>
          <cell r="Q1342">
            <v>262178</v>
          </cell>
          <cell r="R1342">
            <v>444306</v>
          </cell>
          <cell r="S1342">
            <v>1559472</v>
          </cell>
          <cell r="U1342">
            <v>928094</v>
          </cell>
          <cell r="V1342">
            <v>201121</v>
          </cell>
          <cell r="W1342">
            <v>1129215</v>
          </cell>
          <cell r="AB1342">
            <v>1.01919497E-4</v>
          </cell>
          <cell r="AC1342">
            <v>1.00710818E-4</v>
          </cell>
          <cell r="AD1342">
            <v>-45771</v>
          </cell>
          <cell r="AF1342">
            <v>352500</v>
          </cell>
          <cell r="AG1342">
            <v>352455</v>
          </cell>
          <cell r="AH1342">
            <v>45</v>
          </cell>
          <cell r="AI1342">
            <v>-1</v>
          </cell>
          <cell r="AK1342">
            <v>630960</v>
          </cell>
          <cell r="AL1342">
            <v>-444306</v>
          </cell>
          <cell r="AM1342">
            <v>201121</v>
          </cell>
          <cell r="AN1342">
            <v>201122</v>
          </cell>
          <cell r="AO1342">
            <v>176451</v>
          </cell>
          <cell r="AP1342">
            <v>-65514</v>
          </cell>
          <cell r="AQ1342">
            <v>-90905</v>
          </cell>
          <cell r="AR1342">
            <v>-31895</v>
          </cell>
          <cell r="AS1342">
            <v>-2605</v>
          </cell>
        </row>
        <row r="1343">
          <cell r="B1343" t="str">
            <v>1323</v>
          </cell>
          <cell r="C1343" t="str">
            <v>YORKTOWN ISD</v>
          </cell>
          <cell r="D1343">
            <v>1297181</v>
          </cell>
          <cell r="E1343">
            <v>1284162</v>
          </cell>
          <cell r="F1343">
            <v>1973943</v>
          </cell>
          <cell r="G1343">
            <v>725306</v>
          </cell>
          <cell r="I1343">
            <v>5395</v>
          </cell>
          <cell r="J1343">
            <v>398410</v>
          </cell>
          <cell r="K1343">
            <v>77204</v>
          </cell>
          <cell r="L1343">
            <v>160656</v>
          </cell>
          <cell r="M1343">
            <v>641665</v>
          </cell>
          <cell r="O1343">
            <v>44588</v>
          </cell>
          <cell r="P1343">
            <v>164642</v>
          </cell>
          <cell r="Q1343">
            <v>64310</v>
          </cell>
          <cell r="R1343">
            <v>136752</v>
          </cell>
          <cell r="S1343">
            <v>410292</v>
          </cell>
          <cell r="U1343">
            <v>227653</v>
          </cell>
          <cell r="V1343">
            <v>34103</v>
          </cell>
          <cell r="W1343">
            <v>261756</v>
          </cell>
          <cell r="AB1343">
            <v>2.3566922999999999E-5</v>
          </cell>
          <cell r="AC1343">
            <v>2.4703435E-5</v>
          </cell>
          <cell r="AD1343">
            <v>43039</v>
          </cell>
          <cell r="AF1343">
            <v>86465</v>
          </cell>
          <cell r="AG1343">
            <v>86454</v>
          </cell>
          <cell r="AH1343">
            <v>11</v>
          </cell>
          <cell r="AI1343">
            <v>-1</v>
          </cell>
          <cell r="AK1343">
            <v>160656</v>
          </cell>
          <cell r="AL1343">
            <v>-136752</v>
          </cell>
          <cell r="AM1343">
            <v>34103</v>
          </cell>
          <cell r="AN1343">
            <v>34106</v>
          </cell>
          <cell r="AO1343">
            <v>29825</v>
          </cell>
          <cell r="AP1343">
            <v>-13408</v>
          </cell>
          <cell r="AQ1343">
            <v>-22028</v>
          </cell>
          <cell r="AR1343">
            <v>-7044</v>
          </cell>
          <cell r="AS1343">
            <v>2453</v>
          </cell>
        </row>
        <row r="1344">
          <cell r="B1344" t="str">
            <v>1341</v>
          </cell>
          <cell r="C1344" t="str">
            <v>YSLETA ISD</v>
          </cell>
          <cell r="D1344">
            <v>135697729</v>
          </cell>
          <cell r="E1344">
            <v>124356659</v>
          </cell>
          <cell r="F1344">
            <v>191154250</v>
          </cell>
          <cell r="G1344">
            <v>70237717</v>
          </cell>
          <cell r="I1344">
            <v>522409</v>
          </cell>
          <cell r="J1344">
            <v>38581543</v>
          </cell>
          <cell r="K1344">
            <v>7476360</v>
          </cell>
          <cell r="L1344">
            <v>7384519</v>
          </cell>
          <cell r="M1344">
            <v>53964831</v>
          </cell>
          <cell r="O1344">
            <v>4317860</v>
          </cell>
          <cell r="P1344">
            <v>15943719</v>
          </cell>
          <cell r="Q1344">
            <v>6227676</v>
          </cell>
          <cell r="R1344">
            <v>5917150</v>
          </cell>
          <cell r="S1344">
            <v>32406405</v>
          </cell>
          <cell r="U1344">
            <v>22045622</v>
          </cell>
          <cell r="V1344">
            <v>2514475</v>
          </cell>
          <cell r="W1344">
            <v>24560097</v>
          </cell>
          <cell r="AB1344">
            <v>2.4653296849999999E-3</v>
          </cell>
          <cell r="AC1344">
            <v>2.3922504800000001E-3</v>
          </cell>
          <cell r="AD1344">
            <v>-2767435</v>
          </cell>
          <cell r="AF1344">
            <v>8373165</v>
          </cell>
          <cell r="AG1344">
            <v>8372098</v>
          </cell>
          <cell r="AH1344">
            <v>1067</v>
          </cell>
          <cell r="AI1344">
            <v>1</v>
          </cell>
          <cell r="AK1344">
            <v>7384519</v>
          </cell>
          <cell r="AL1344">
            <v>-5917150</v>
          </cell>
          <cell r="AM1344">
            <v>2514475</v>
          </cell>
          <cell r="AN1344">
            <v>2514614</v>
          </cell>
          <cell r="AO1344">
            <v>2139993</v>
          </cell>
          <cell r="AP1344">
            <v>-1288456</v>
          </cell>
          <cell r="AQ1344">
            <v>-999978</v>
          </cell>
          <cell r="AR1344">
            <v>-741273</v>
          </cell>
          <cell r="AS1344">
            <v>-157531</v>
          </cell>
        </row>
        <row r="1345">
          <cell r="B1345" t="str">
            <v>1628</v>
          </cell>
          <cell r="C1345" t="str">
            <v>ZAPATA COUNTY ISD</v>
          </cell>
          <cell r="D1345">
            <v>11481121</v>
          </cell>
          <cell r="E1345">
            <v>10884402</v>
          </cell>
          <cell r="F1345">
            <v>16730907</v>
          </cell>
          <cell r="G1345">
            <v>6147604</v>
          </cell>
          <cell r="I1345">
            <v>45724</v>
          </cell>
          <cell r="J1345">
            <v>3376876</v>
          </cell>
          <cell r="K1345">
            <v>654374</v>
          </cell>
          <cell r="L1345">
            <v>1018302</v>
          </cell>
          <cell r="M1345">
            <v>5095276</v>
          </cell>
          <cell r="O1345">
            <v>377924</v>
          </cell>
          <cell r="P1345">
            <v>1395485</v>
          </cell>
          <cell r="Q1345">
            <v>545082</v>
          </cell>
          <cell r="R1345">
            <v>1106628</v>
          </cell>
          <cell r="S1345">
            <v>3425119</v>
          </cell>
          <cell r="U1345">
            <v>1929558</v>
          </cell>
          <cell r="V1345">
            <v>247189</v>
          </cell>
          <cell r="W1345">
            <v>2176747</v>
          </cell>
          <cell r="AB1345">
            <v>2.08586753E-4</v>
          </cell>
          <cell r="AC1345">
            <v>2.0938336099999999E-4</v>
          </cell>
          <cell r="AD1345">
            <v>30167</v>
          </cell>
          <cell r="AF1345">
            <v>732867</v>
          </cell>
          <cell r="AG1345">
            <v>732774</v>
          </cell>
          <cell r="AH1345">
            <v>93</v>
          </cell>
          <cell r="AI1345">
            <v>2</v>
          </cell>
          <cell r="AK1345">
            <v>1018302</v>
          </cell>
          <cell r="AL1345">
            <v>-1106628</v>
          </cell>
          <cell r="AM1345">
            <v>247189</v>
          </cell>
          <cell r="AN1345">
            <v>247198</v>
          </cell>
          <cell r="AO1345">
            <v>204614</v>
          </cell>
          <cell r="AP1345">
            <v>-192147</v>
          </cell>
          <cell r="AQ1345">
            <v>-199980</v>
          </cell>
          <cell r="AR1345">
            <v>-149737</v>
          </cell>
          <cell r="AS1345">
            <v>1726</v>
          </cell>
        </row>
        <row r="1346">
          <cell r="B1346" t="str">
            <v>1612</v>
          </cell>
          <cell r="C1346" t="str">
            <v>ZAVALLA ISD</v>
          </cell>
          <cell r="D1346">
            <v>1461471</v>
          </cell>
          <cell r="E1346">
            <v>1389372</v>
          </cell>
          <cell r="F1346">
            <v>2135667</v>
          </cell>
          <cell r="G1346">
            <v>784729</v>
          </cell>
          <cell r="I1346">
            <v>5837</v>
          </cell>
          <cell r="J1346">
            <v>431051</v>
          </cell>
          <cell r="K1346">
            <v>83529</v>
          </cell>
          <cell r="L1346">
            <v>84335</v>
          </cell>
          <cell r="M1346">
            <v>604752</v>
          </cell>
          <cell r="O1346">
            <v>48241</v>
          </cell>
          <cell r="P1346">
            <v>178131</v>
          </cell>
          <cell r="Q1346">
            <v>69579</v>
          </cell>
          <cell r="R1346">
            <v>70881</v>
          </cell>
          <cell r="S1346">
            <v>366832</v>
          </cell>
          <cell r="U1346">
            <v>246304</v>
          </cell>
          <cell r="V1346">
            <v>21221</v>
          </cell>
          <cell r="W1346">
            <v>267525</v>
          </cell>
          <cell r="AB1346">
            <v>2.6551712000000001E-5</v>
          </cell>
          <cell r="AC1346">
            <v>2.6727364999999999E-5</v>
          </cell>
          <cell r="AD1346">
            <v>6652</v>
          </cell>
          <cell r="AF1346">
            <v>93549</v>
          </cell>
          <cell r="AG1346">
            <v>93537</v>
          </cell>
          <cell r="AH1346">
            <v>12</v>
          </cell>
          <cell r="AI1346">
            <v>1</v>
          </cell>
          <cell r="AK1346">
            <v>84335</v>
          </cell>
          <cell r="AL1346">
            <v>-70881</v>
          </cell>
          <cell r="AM1346">
            <v>21221</v>
          </cell>
          <cell r="AN1346">
            <v>21225</v>
          </cell>
          <cell r="AO1346">
            <v>18743</v>
          </cell>
          <cell r="AP1346">
            <v>-6040</v>
          </cell>
          <cell r="AQ1346">
            <v>-11924</v>
          </cell>
          <cell r="AR1346">
            <v>-8927</v>
          </cell>
          <cell r="AS1346">
            <v>377</v>
          </cell>
        </row>
        <row r="1347">
          <cell r="B1347" t="str">
            <v>2004</v>
          </cell>
          <cell r="C1347" t="str">
            <v>ZEPHYR ISD</v>
          </cell>
          <cell r="D1347">
            <v>629727</v>
          </cell>
          <cell r="E1347">
            <v>523140</v>
          </cell>
          <cell r="F1347">
            <v>804142</v>
          </cell>
          <cell r="G1347">
            <v>295474</v>
          </cell>
          <cell r="I1347">
            <v>2198</v>
          </cell>
          <cell r="J1347">
            <v>162304</v>
          </cell>
          <cell r="K1347">
            <v>31451</v>
          </cell>
          <cell r="L1347">
            <v>76007</v>
          </cell>
          <cell r="M1347">
            <v>271960</v>
          </cell>
          <cell r="O1347">
            <v>18164</v>
          </cell>
          <cell r="P1347">
            <v>67072</v>
          </cell>
          <cell r="Q1347">
            <v>26198</v>
          </cell>
          <cell r="R1347">
            <v>49377</v>
          </cell>
          <cell r="S1347">
            <v>160811</v>
          </cell>
          <cell r="U1347">
            <v>92741</v>
          </cell>
          <cell r="V1347">
            <v>22584</v>
          </cell>
          <cell r="W1347">
            <v>115325</v>
          </cell>
          <cell r="AB1347">
            <v>1.1440751999999999E-5</v>
          </cell>
          <cell r="AC1347">
            <v>1.0063653E-5</v>
          </cell>
          <cell r="AD1347">
            <v>-52149</v>
          </cell>
          <cell r="AF1347">
            <v>35224</v>
          </cell>
          <cell r="AG1347">
            <v>35220</v>
          </cell>
          <cell r="AH1347">
            <v>4</v>
          </cell>
          <cell r="AI1347">
            <v>-1</v>
          </cell>
          <cell r="AK1347">
            <v>76007</v>
          </cell>
          <cell r="AL1347">
            <v>-49377</v>
          </cell>
          <cell r="AM1347">
            <v>22584</v>
          </cell>
          <cell r="AN1347">
            <v>22586</v>
          </cell>
          <cell r="AO1347">
            <v>20761</v>
          </cell>
          <cell r="AP1347">
            <v>1649</v>
          </cell>
          <cell r="AQ1347">
            <v>-6441</v>
          </cell>
          <cell r="AR1347">
            <v>-8955</v>
          </cell>
          <cell r="AS1347">
            <v>-2970</v>
          </cell>
        </row>
        <row r="1348">
          <cell r="B1348" t="str">
            <v>0096</v>
          </cell>
          <cell r="C1348" t="str">
            <v>DALLAS COUNTY SCHOOL DISTRICT</v>
          </cell>
          <cell r="D1348">
            <v>0</v>
          </cell>
          <cell r="E1348">
            <v>0</v>
          </cell>
          <cell r="F1348">
            <v>0</v>
          </cell>
          <cell r="G1348">
            <v>0</v>
          </cell>
          <cell r="I1348">
            <v>0</v>
          </cell>
          <cell r="J1348">
            <v>0</v>
          </cell>
          <cell r="K1348">
            <v>0</v>
          </cell>
          <cell r="L1348">
            <v>2121635</v>
          </cell>
          <cell r="M1348">
            <v>2121635</v>
          </cell>
          <cell r="O1348">
            <v>0</v>
          </cell>
          <cell r="P1348">
            <v>0</v>
          </cell>
          <cell r="Q1348">
            <v>0</v>
          </cell>
          <cell r="R1348">
            <v>7535624</v>
          </cell>
          <cell r="S1348">
            <v>7535624</v>
          </cell>
          <cell r="U1348">
            <v>0</v>
          </cell>
          <cell r="V1348">
            <v>-571139</v>
          </cell>
          <cell r="W1348">
            <v>-571139</v>
          </cell>
          <cell r="AB1348">
            <v>0</v>
          </cell>
          <cell r="AC1348">
            <v>0</v>
          </cell>
          <cell r="AD1348">
            <v>0</v>
          </cell>
          <cell r="AF1348">
            <v>0</v>
          </cell>
          <cell r="AG1348">
            <v>0</v>
          </cell>
          <cell r="AH1348">
            <v>0</v>
          </cell>
          <cell r="AI1348">
            <v>0</v>
          </cell>
          <cell r="AK1348">
            <v>2121635</v>
          </cell>
          <cell r="AL1348">
            <v>-7535624</v>
          </cell>
          <cell r="AM1348">
            <v>-571139</v>
          </cell>
          <cell r="AN1348">
            <v>-571134</v>
          </cell>
          <cell r="AO1348">
            <v>-659140</v>
          </cell>
          <cell r="AP1348">
            <v>-1508997</v>
          </cell>
          <cell r="AQ1348">
            <v>-1613852</v>
          </cell>
          <cell r="AR1348">
            <v>-1060866</v>
          </cell>
          <cell r="AS1348">
            <v>0</v>
          </cell>
        </row>
        <row r="1349">
          <cell r="B1349" t="str">
            <v>2008</v>
          </cell>
          <cell r="C1349" t="str">
            <v>WINFIELD ISD</v>
          </cell>
          <cell r="D1349">
            <v>0</v>
          </cell>
          <cell r="E1349">
            <v>0</v>
          </cell>
          <cell r="F1349">
            <v>0</v>
          </cell>
          <cell r="G1349">
            <v>0</v>
          </cell>
          <cell r="I1349">
            <v>0</v>
          </cell>
          <cell r="J1349">
            <v>0</v>
          </cell>
          <cell r="K1349">
            <v>0</v>
          </cell>
          <cell r="L1349">
            <v>67103</v>
          </cell>
          <cell r="M1349">
            <v>67103</v>
          </cell>
          <cell r="O1349">
            <v>0</v>
          </cell>
          <cell r="P1349">
            <v>0</v>
          </cell>
          <cell r="Q1349">
            <v>0</v>
          </cell>
          <cell r="R1349">
            <v>198684</v>
          </cell>
          <cell r="S1349">
            <v>198684</v>
          </cell>
          <cell r="U1349">
            <v>0</v>
          </cell>
          <cell r="V1349">
            <v>-15815</v>
          </cell>
          <cell r="W1349">
            <v>-15815</v>
          </cell>
          <cell r="AB1349">
            <v>0</v>
          </cell>
          <cell r="AC1349">
            <v>0</v>
          </cell>
          <cell r="AD1349">
            <v>0</v>
          </cell>
          <cell r="AF1349">
            <v>0</v>
          </cell>
          <cell r="AG1349">
            <v>0</v>
          </cell>
          <cell r="AH1349">
            <v>0</v>
          </cell>
          <cell r="AI1349">
            <v>0</v>
          </cell>
          <cell r="AK1349">
            <v>67103</v>
          </cell>
          <cell r="AL1349">
            <v>-198684</v>
          </cell>
          <cell r="AM1349">
            <v>-15815</v>
          </cell>
          <cell r="AN1349">
            <v>-15815</v>
          </cell>
          <cell r="AO1349">
            <v>-17448</v>
          </cell>
          <cell r="AP1349">
            <v>-33258</v>
          </cell>
          <cell r="AQ1349">
            <v>-37092</v>
          </cell>
          <cell r="AR1349">
            <v>-27968</v>
          </cell>
          <cell r="AS1349">
            <v>0</v>
          </cell>
        </row>
        <row r="1350">
          <cell r="B1350" t="str">
            <v>2203</v>
          </cell>
          <cell r="C1350" t="str">
            <v>ZOE LEARNING ACADEMY</v>
          </cell>
          <cell r="D1350">
            <v>0</v>
          </cell>
          <cell r="E1350">
            <v>0</v>
          </cell>
          <cell r="F1350">
            <v>0</v>
          </cell>
          <cell r="G1350">
            <v>0</v>
          </cell>
          <cell r="I1350">
            <v>0</v>
          </cell>
          <cell r="J1350">
            <v>0</v>
          </cell>
          <cell r="K1350">
            <v>0</v>
          </cell>
          <cell r="L1350">
            <v>67622</v>
          </cell>
          <cell r="M1350">
            <v>67622</v>
          </cell>
          <cell r="O1350">
            <v>0</v>
          </cell>
          <cell r="P1350">
            <v>0</v>
          </cell>
          <cell r="Q1350">
            <v>0</v>
          </cell>
          <cell r="R1350">
            <v>377501</v>
          </cell>
          <cell r="S1350">
            <v>377501</v>
          </cell>
          <cell r="U1350">
            <v>0</v>
          </cell>
          <cell r="V1350">
            <v>-53603</v>
          </cell>
          <cell r="W1350">
            <v>-53603</v>
          </cell>
          <cell r="AB1350">
            <v>0</v>
          </cell>
          <cell r="AC1350">
            <v>0</v>
          </cell>
          <cell r="AD1350">
            <v>0</v>
          </cell>
          <cell r="AF1350">
            <v>0</v>
          </cell>
          <cell r="AG1350">
            <v>0</v>
          </cell>
          <cell r="AH1350">
            <v>0</v>
          </cell>
          <cell r="AI1350">
            <v>0</v>
          </cell>
          <cell r="AK1350">
            <v>67622</v>
          </cell>
          <cell r="AL1350">
            <v>-377501</v>
          </cell>
          <cell r="AM1350">
            <v>-53603</v>
          </cell>
          <cell r="AN1350">
            <v>-53601</v>
          </cell>
          <cell r="AO1350">
            <v>-57048</v>
          </cell>
          <cell r="AP1350">
            <v>-84916</v>
          </cell>
          <cell r="AQ1350">
            <v>-69896</v>
          </cell>
          <cell r="AR1350">
            <v>-44418</v>
          </cell>
          <cell r="AS1350">
            <v>0</v>
          </cell>
        </row>
        <row r="1351">
          <cell r="B1351" t="str">
            <v>2337</v>
          </cell>
          <cell r="C1351" t="str">
            <v>CARPE DIEM SCHOOLS</v>
          </cell>
          <cell r="D1351">
            <v>0</v>
          </cell>
          <cell r="E1351">
            <v>0</v>
          </cell>
          <cell r="F1351">
            <v>0</v>
          </cell>
          <cell r="G1351">
            <v>0</v>
          </cell>
          <cell r="I1351">
            <v>0</v>
          </cell>
          <cell r="J1351">
            <v>0</v>
          </cell>
          <cell r="K1351">
            <v>0</v>
          </cell>
          <cell r="L1351">
            <v>132424</v>
          </cell>
          <cell r="M1351">
            <v>132424</v>
          </cell>
          <cell r="O1351">
            <v>0</v>
          </cell>
          <cell r="P1351">
            <v>0</v>
          </cell>
          <cell r="Q1351">
            <v>0</v>
          </cell>
          <cell r="R1351">
            <v>240586</v>
          </cell>
          <cell r="S1351">
            <v>240586</v>
          </cell>
          <cell r="U1351">
            <v>0</v>
          </cell>
          <cell r="V1351">
            <v>-1239</v>
          </cell>
          <cell r="W1351">
            <v>-1239</v>
          </cell>
          <cell r="AB1351">
            <v>0</v>
          </cell>
          <cell r="AC1351">
            <v>0</v>
          </cell>
          <cell r="AD1351">
            <v>0</v>
          </cell>
          <cell r="AF1351">
            <v>0</v>
          </cell>
          <cell r="AG1351">
            <v>0</v>
          </cell>
          <cell r="AH1351">
            <v>0</v>
          </cell>
          <cell r="AI1351">
            <v>0</v>
          </cell>
          <cell r="AK1351">
            <v>132424</v>
          </cell>
          <cell r="AL1351">
            <v>-240586</v>
          </cell>
          <cell r="AM1351">
            <v>-1239</v>
          </cell>
          <cell r="AN1351">
            <v>-1239</v>
          </cell>
          <cell r="AO1351">
            <v>-2652</v>
          </cell>
          <cell r="AP1351">
            <v>-24425</v>
          </cell>
          <cell r="AQ1351">
            <v>-51132</v>
          </cell>
          <cell r="AR1351">
            <v>-28714</v>
          </cell>
          <cell r="AS1351">
            <v>0</v>
          </cell>
        </row>
        <row r="1352">
          <cell r="B1352" t="str">
            <v>1395</v>
          </cell>
          <cell r="C1352" t="str">
            <v>LA MARQUE ISD</v>
          </cell>
          <cell r="D1352">
            <v>0</v>
          </cell>
          <cell r="E1352">
            <v>0</v>
          </cell>
          <cell r="F1352">
            <v>0</v>
          </cell>
          <cell r="G1352">
            <v>0</v>
          </cell>
          <cell r="I1352">
            <v>0</v>
          </cell>
          <cell r="J1352">
            <v>0</v>
          </cell>
          <cell r="K1352">
            <v>0</v>
          </cell>
          <cell r="L1352">
            <v>466776</v>
          </cell>
          <cell r="M1352">
            <v>466776</v>
          </cell>
          <cell r="O1352">
            <v>0</v>
          </cell>
          <cell r="P1352">
            <v>0</v>
          </cell>
          <cell r="Q1352">
            <v>0</v>
          </cell>
          <cell r="R1352">
            <v>2716994</v>
          </cell>
          <cell r="S1352">
            <v>2716994</v>
          </cell>
          <cell r="U1352">
            <v>0</v>
          </cell>
          <cell r="V1352">
            <v>-490861</v>
          </cell>
          <cell r="W1352">
            <v>-490861</v>
          </cell>
          <cell r="AB1352">
            <v>0</v>
          </cell>
          <cell r="AC1352">
            <v>0</v>
          </cell>
          <cell r="AD1352">
            <v>0</v>
          </cell>
          <cell r="AF1352">
            <v>0</v>
          </cell>
          <cell r="AG1352">
            <v>0</v>
          </cell>
          <cell r="AH1352">
            <v>0</v>
          </cell>
          <cell r="AI1352">
            <v>0</v>
          </cell>
          <cell r="AK1352">
            <v>466776</v>
          </cell>
          <cell r="AL1352">
            <v>-2716994</v>
          </cell>
          <cell r="AM1352">
            <v>-490861</v>
          </cell>
          <cell r="AN1352">
            <v>-490853</v>
          </cell>
          <cell r="AO1352">
            <v>-514580</v>
          </cell>
          <cell r="AP1352">
            <v>-726038</v>
          </cell>
          <cell r="AQ1352">
            <v>-518747</v>
          </cell>
          <cell r="AR1352">
            <v>0</v>
          </cell>
          <cell r="AS1352">
            <v>0</v>
          </cell>
        </row>
        <row r="1353">
          <cell r="B1353" t="str">
            <v>1979</v>
          </cell>
          <cell r="C1353" t="str">
            <v>PARKER COUNTY CO OP</v>
          </cell>
          <cell r="D1353">
            <v>0</v>
          </cell>
          <cell r="E1353">
            <v>0</v>
          </cell>
          <cell r="F1353">
            <v>0</v>
          </cell>
          <cell r="G1353">
            <v>0</v>
          </cell>
          <cell r="I1353">
            <v>0</v>
          </cell>
          <cell r="J1353">
            <v>0</v>
          </cell>
          <cell r="K1353">
            <v>0</v>
          </cell>
          <cell r="L1353">
            <v>73911</v>
          </cell>
          <cell r="M1353">
            <v>73911</v>
          </cell>
          <cell r="O1353">
            <v>0</v>
          </cell>
          <cell r="P1353">
            <v>0</v>
          </cell>
          <cell r="Q1353">
            <v>0</v>
          </cell>
          <cell r="R1353">
            <v>318167</v>
          </cell>
          <cell r="S1353">
            <v>318167</v>
          </cell>
          <cell r="U1353">
            <v>0</v>
          </cell>
          <cell r="V1353">
            <v>-51989</v>
          </cell>
          <cell r="W1353">
            <v>-51989</v>
          </cell>
          <cell r="AB1353">
            <v>0</v>
          </cell>
          <cell r="AC1353">
            <v>0</v>
          </cell>
          <cell r="AD1353">
            <v>0</v>
          </cell>
          <cell r="AF1353">
            <v>0</v>
          </cell>
          <cell r="AG1353">
            <v>0</v>
          </cell>
          <cell r="AH1353">
            <v>0</v>
          </cell>
          <cell r="AI1353">
            <v>0</v>
          </cell>
          <cell r="AK1353">
            <v>73911</v>
          </cell>
          <cell r="AL1353">
            <v>-318167</v>
          </cell>
          <cell r="AM1353">
            <v>-51989</v>
          </cell>
          <cell r="AN1353">
            <v>-51988</v>
          </cell>
          <cell r="AO1353">
            <v>-53897</v>
          </cell>
          <cell r="AP1353">
            <v>-74770</v>
          </cell>
          <cell r="AQ1353">
            <v>-63601</v>
          </cell>
          <cell r="AR1353">
            <v>0</v>
          </cell>
          <cell r="AS1353">
            <v>0</v>
          </cell>
        </row>
        <row r="1354">
          <cell r="B1354" t="str">
            <v>2192</v>
          </cell>
          <cell r="C1354" t="str">
            <v>ACADEMY OF CAREERS &amp; TECH</v>
          </cell>
          <cell r="D1354">
            <v>0</v>
          </cell>
          <cell r="E1354">
            <v>0</v>
          </cell>
          <cell r="F1354">
            <v>0</v>
          </cell>
          <cell r="G1354">
            <v>0</v>
          </cell>
          <cell r="I1354">
            <v>0</v>
          </cell>
          <cell r="J1354">
            <v>0</v>
          </cell>
          <cell r="K1354">
            <v>0</v>
          </cell>
          <cell r="L1354">
            <v>49605</v>
          </cell>
          <cell r="M1354">
            <v>49605</v>
          </cell>
          <cell r="O1354">
            <v>0</v>
          </cell>
          <cell r="P1354">
            <v>0</v>
          </cell>
          <cell r="Q1354">
            <v>0</v>
          </cell>
          <cell r="R1354">
            <v>107367</v>
          </cell>
          <cell r="S1354">
            <v>107367</v>
          </cell>
          <cell r="U1354">
            <v>0</v>
          </cell>
          <cell r="V1354">
            <v>-6145</v>
          </cell>
          <cell r="W1354">
            <v>-6145</v>
          </cell>
          <cell r="AB1354">
            <v>0</v>
          </cell>
          <cell r="AC1354">
            <v>0</v>
          </cell>
          <cell r="AD1354">
            <v>0</v>
          </cell>
          <cell r="AF1354">
            <v>0</v>
          </cell>
          <cell r="AG1354">
            <v>0</v>
          </cell>
          <cell r="AH1354">
            <v>0</v>
          </cell>
          <cell r="AI1354">
            <v>0</v>
          </cell>
          <cell r="AK1354">
            <v>49605</v>
          </cell>
          <cell r="AL1354">
            <v>-107367</v>
          </cell>
          <cell r="AM1354">
            <v>-6145</v>
          </cell>
          <cell r="AN1354">
            <v>-6145</v>
          </cell>
          <cell r="AO1354">
            <v>-8672</v>
          </cell>
          <cell r="AP1354">
            <v>-29084</v>
          </cell>
          <cell r="AQ1354">
            <v>-13861</v>
          </cell>
          <cell r="AR1354">
            <v>0</v>
          </cell>
          <cell r="AS1354">
            <v>0</v>
          </cell>
        </row>
        <row r="1355">
          <cell r="B1355" t="str">
            <v>2195</v>
          </cell>
          <cell r="C1355" t="str">
            <v>ALPHA CHARTER SCHOOL</v>
          </cell>
          <cell r="D1355">
            <v>0</v>
          </cell>
          <cell r="E1355">
            <v>0</v>
          </cell>
          <cell r="F1355">
            <v>0</v>
          </cell>
          <cell r="G1355">
            <v>0</v>
          </cell>
          <cell r="I1355">
            <v>0</v>
          </cell>
          <cell r="J1355">
            <v>0</v>
          </cell>
          <cell r="K1355">
            <v>0</v>
          </cell>
          <cell r="L1355">
            <v>48463</v>
          </cell>
          <cell r="M1355">
            <v>48463</v>
          </cell>
          <cell r="O1355">
            <v>0</v>
          </cell>
          <cell r="P1355">
            <v>0</v>
          </cell>
          <cell r="Q1355">
            <v>0</v>
          </cell>
          <cell r="R1355">
            <v>179244</v>
          </cell>
          <cell r="S1355">
            <v>179244</v>
          </cell>
          <cell r="U1355">
            <v>0</v>
          </cell>
          <cell r="V1355">
            <v>-22361</v>
          </cell>
          <cell r="W1355">
            <v>-22361</v>
          </cell>
          <cell r="AB1355">
            <v>0</v>
          </cell>
          <cell r="AC1355">
            <v>0</v>
          </cell>
          <cell r="AD1355">
            <v>0</v>
          </cell>
          <cell r="AF1355">
            <v>0</v>
          </cell>
          <cell r="AG1355">
            <v>0</v>
          </cell>
          <cell r="AH1355">
            <v>0</v>
          </cell>
          <cell r="AI1355">
            <v>0</v>
          </cell>
          <cell r="AK1355">
            <v>48463</v>
          </cell>
          <cell r="AL1355">
            <v>-179244</v>
          </cell>
          <cell r="AM1355">
            <v>-22361</v>
          </cell>
          <cell r="AN1355">
            <v>-22358</v>
          </cell>
          <cell r="AO1355">
            <v>-24833</v>
          </cell>
          <cell r="AP1355">
            <v>-47804</v>
          </cell>
          <cell r="AQ1355">
            <v>-35786</v>
          </cell>
          <cell r="AR1355">
            <v>0</v>
          </cell>
          <cell r="AS1355">
            <v>0</v>
          </cell>
        </row>
        <row r="1356">
          <cell r="B1356" t="str">
            <v>2327</v>
          </cell>
          <cell r="C1356" t="str">
            <v>CORE ACADEMY</v>
          </cell>
          <cell r="D1356">
            <v>0</v>
          </cell>
          <cell r="E1356">
            <v>0</v>
          </cell>
          <cell r="F1356">
            <v>0</v>
          </cell>
          <cell r="G1356">
            <v>0</v>
          </cell>
          <cell r="I1356">
            <v>0</v>
          </cell>
          <cell r="J1356">
            <v>0</v>
          </cell>
          <cell r="K1356">
            <v>0</v>
          </cell>
          <cell r="L1356">
            <v>111208</v>
          </cell>
          <cell r="M1356">
            <v>111208</v>
          </cell>
          <cell r="O1356">
            <v>0</v>
          </cell>
          <cell r="P1356">
            <v>0</v>
          </cell>
          <cell r="Q1356">
            <v>0</v>
          </cell>
          <cell r="R1356">
            <v>282727</v>
          </cell>
          <cell r="S1356">
            <v>282727</v>
          </cell>
          <cell r="U1356">
            <v>0</v>
          </cell>
          <cell r="V1356">
            <v>-23209</v>
          </cell>
          <cell r="W1356">
            <v>-23209</v>
          </cell>
          <cell r="AB1356">
            <v>0</v>
          </cell>
          <cell r="AC1356">
            <v>0</v>
          </cell>
          <cell r="AD1356">
            <v>0</v>
          </cell>
          <cell r="AF1356">
            <v>0</v>
          </cell>
          <cell r="AG1356">
            <v>0</v>
          </cell>
          <cell r="AH1356">
            <v>0</v>
          </cell>
          <cell r="AI1356">
            <v>0</v>
          </cell>
          <cell r="AK1356">
            <v>111208</v>
          </cell>
          <cell r="AL1356">
            <v>-282727</v>
          </cell>
          <cell r="AM1356">
            <v>-23209</v>
          </cell>
          <cell r="AN1356">
            <v>-23209</v>
          </cell>
          <cell r="AO1356">
            <v>-26942</v>
          </cell>
          <cell r="AP1356">
            <v>-64853</v>
          </cell>
          <cell r="AQ1356">
            <v>-56515</v>
          </cell>
          <cell r="AR1356">
            <v>0</v>
          </cell>
          <cell r="AS1356">
            <v>0</v>
          </cell>
        </row>
        <row r="1357">
          <cell r="B1357" t="str">
            <v>2317</v>
          </cell>
          <cell r="C1357" t="str">
            <v>FALLBROOK COLLEGE PREPARATORY ACADEMY</v>
          </cell>
          <cell r="D1357">
            <v>0</v>
          </cell>
          <cell r="E1357">
            <v>0</v>
          </cell>
          <cell r="F1357">
            <v>0</v>
          </cell>
          <cell r="G1357">
            <v>0</v>
          </cell>
          <cell r="I1357">
            <v>0</v>
          </cell>
          <cell r="J1357">
            <v>0</v>
          </cell>
          <cell r="K1357">
            <v>0</v>
          </cell>
          <cell r="L1357">
            <v>67276</v>
          </cell>
          <cell r="M1357">
            <v>67276</v>
          </cell>
          <cell r="O1357">
            <v>0</v>
          </cell>
          <cell r="P1357">
            <v>0</v>
          </cell>
          <cell r="Q1357">
            <v>0</v>
          </cell>
          <cell r="R1357">
            <v>415560</v>
          </cell>
          <cell r="S1357">
            <v>415560</v>
          </cell>
          <cell r="U1357">
            <v>0</v>
          </cell>
          <cell r="V1357">
            <v>-79504</v>
          </cell>
          <cell r="W1357">
            <v>-79504</v>
          </cell>
          <cell r="AB1357">
            <v>0</v>
          </cell>
          <cell r="AC1357">
            <v>0</v>
          </cell>
          <cell r="AD1357">
            <v>0</v>
          </cell>
          <cell r="AF1357">
            <v>0</v>
          </cell>
          <cell r="AG1357">
            <v>0</v>
          </cell>
          <cell r="AH1357">
            <v>0</v>
          </cell>
          <cell r="AI1357">
            <v>0</v>
          </cell>
          <cell r="AK1357">
            <v>67276</v>
          </cell>
          <cell r="AL1357">
            <v>-415560</v>
          </cell>
          <cell r="AM1357">
            <v>-79504</v>
          </cell>
          <cell r="AN1357">
            <v>-79502</v>
          </cell>
          <cell r="AO1357">
            <v>-82919</v>
          </cell>
          <cell r="AP1357">
            <v>-111333</v>
          </cell>
          <cell r="AQ1357">
            <v>-74530</v>
          </cell>
          <cell r="AR1357">
            <v>0</v>
          </cell>
          <cell r="AS1357">
            <v>0</v>
          </cell>
        </row>
        <row r="1358">
          <cell r="B1358" t="str">
            <v>2122</v>
          </cell>
          <cell r="C1358" t="str">
            <v>FOCUS LEARNING ACADEMY</v>
          </cell>
          <cell r="D1358">
            <v>0</v>
          </cell>
          <cell r="E1358">
            <v>0</v>
          </cell>
          <cell r="F1358">
            <v>0</v>
          </cell>
          <cell r="G1358">
            <v>0</v>
          </cell>
          <cell r="I1358">
            <v>0</v>
          </cell>
          <cell r="J1358">
            <v>0</v>
          </cell>
          <cell r="K1358">
            <v>0</v>
          </cell>
          <cell r="L1358">
            <v>238038</v>
          </cell>
          <cell r="M1358">
            <v>238038</v>
          </cell>
          <cell r="O1358">
            <v>0</v>
          </cell>
          <cell r="P1358">
            <v>0</v>
          </cell>
          <cell r="Q1358">
            <v>0</v>
          </cell>
          <cell r="R1358">
            <v>668235</v>
          </cell>
          <cell r="S1358">
            <v>668235</v>
          </cell>
          <cell r="U1358">
            <v>0</v>
          </cell>
          <cell r="V1358">
            <v>-69755</v>
          </cell>
          <cell r="W1358">
            <v>-69755</v>
          </cell>
          <cell r="AB1358">
            <v>0</v>
          </cell>
          <cell r="AC1358">
            <v>0</v>
          </cell>
          <cell r="AD1358">
            <v>0</v>
          </cell>
          <cell r="AF1358">
            <v>0</v>
          </cell>
          <cell r="AG1358">
            <v>0</v>
          </cell>
          <cell r="AH1358">
            <v>0</v>
          </cell>
          <cell r="AI1358">
            <v>0</v>
          </cell>
          <cell r="AK1358">
            <v>238038</v>
          </cell>
          <cell r="AL1358">
            <v>-668235</v>
          </cell>
          <cell r="AM1358">
            <v>-69755</v>
          </cell>
          <cell r="AN1358">
            <v>-69751</v>
          </cell>
          <cell r="AO1358">
            <v>-76737</v>
          </cell>
          <cell r="AP1358">
            <v>-150126</v>
          </cell>
          <cell r="AQ1358">
            <v>-133583</v>
          </cell>
          <cell r="AR1358">
            <v>0</v>
          </cell>
          <cell r="AS1358">
            <v>0</v>
          </cell>
        </row>
        <row r="1359">
          <cell r="B1359" t="str">
            <v>2330</v>
          </cell>
          <cell r="C1359" t="str">
            <v>GLOBAL LEARNING VILLAGE</v>
          </cell>
          <cell r="D1359">
            <v>0</v>
          </cell>
          <cell r="E1359">
            <v>0</v>
          </cell>
          <cell r="F1359">
            <v>0</v>
          </cell>
          <cell r="G1359">
            <v>0</v>
          </cell>
          <cell r="I1359">
            <v>0</v>
          </cell>
          <cell r="J1359">
            <v>0</v>
          </cell>
          <cell r="K1359">
            <v>0</v>
          </cell>
          <cell r="L1359">
            <v>46191</v>
          </cell>
          <cell r="M1359">
            <v>46191</v>
          </cell>
          <cell r="O1359">
            <v>0</v>
          </cell>
          <cell r="P1359">
            <v>0</v>
          </cell>
          <cell r="Q1359">
            <v>0</v>
          </cell>
          <cell r="R1359">
            <v>130942</v>
          </cell>
          <cell r="S1359">
            <v>130942</v>
          </cell>
          <cell r="U1359">
            <v>0</v>
          </cell>
          <cell r="V1359">
            <v>-21544</v>
          </cell>
          <cell r="W1359">
            <v>-21544</v>
          </cell>
          <cell r="AB1359">
            <v>0</v>
          </cell>
          <cell r="AC1359">
            <v>0</v>
          </cell>
          <cell r="AD1359">
            <v>0</v>
          </cell>
          <cell r="AF1359">
            <v>0</v>
          </cell>
          <cell r="AG1359">
            <v>0</v>
          </cell>
          <cell r="AH1359">
            <v>0</v>
          </cell>
          <cell r="AI1359">
            <v>0</v>
          </cell>
          <cell r="AK1359">
            <v>46191</v>
          </cell>
          <cell r="AL1359">
            <v>-130942</v>
          </cell>
          <cell r="AM1359">
            <v>-21544</v>
          </cell>
          <cell r="AN1359">
            <v>-21542</v>
          </cell>
          <cell r="AO1359">
            <v>-20893</v>
          </cell>
          <cell r="AP1359">
            <v>-18674</v>
          </cell>
          <cell r="AQ1359">
            <v>-23642</v>
          </cell>
          <cell r="AR1359">
            <v>0</v>
          </cell>
          <cell r="AS1359">
            <v>0</v>
          </cell>
        </row>
        <row r="1360">
          <cell r="B1360" t="str">
            <v>2137</v>
          </cell>
          <cell r="C1360" t="str">
            <v>HOUSTON HEIGHTS LEARNING ACADEMY</v>
          </cell>
          <cell r="D1360">
            <v>0</v>
          </cell>
          <cell r="E1360">
            <v>0</v>
          </cell>
          <cell r="F1360">
            <v>0</v>
          </cell>
          <cell r="G1360">
            <v>0</v>
          </cell>
          <cell r="I1360">
            <v>0</v>
          </cell>
          <cell r="J1360">
            <v>0</v>
          </cell>
          <cell r="K1360">
            <v>0</v>
          </cell>
          <cell r="L1360">
            <v>24451</v>
          </cell>
          <cell r="M1360">
            <v>24451</v>
          </cell>
          <cell r="O1360">
            <v>0</v>
          </cell>
          <cell r="P1360">
            <v>0</v>
          </cell>
          <cell r="Q1360">
            <v>0</v>
          </cell>
          <cell r="R1360">
            <v>88350</v>
          </cell>
          <cell r="S1360">
            <v>88350</v>
          </cell>
          <cell r="U1360">
            <v>0</v>
          </cell>
          <cell r="V1360">
            <v>-11498</v>
          </cell>
          <cell r="W1360">
            <v>-11498</v>
          </cell>
          <cell r="AB1360">
            <v>0</v>
          </cell>
          <cell r="AC1360">
            <v>0</v>
          </cell>
          <cell r="AD1360">
            <v>0</v>
          </cell>
          <cell r="AF1360">
            <v>0</v>
          </cell>
          <cell r="AG1360">
            <v>0</v>
          </cell>
          <cell r="AH1360">
            <v>0</v>
          </cell>
          <cell r="AI1360">
            <v>0</v>
          </cell>
          <cell r="AK1360">
            <v>24451</v>
          </cell>
          <cell r="AL1360">
            <v>-88350</v>
          </cell>
          <cell r="AM1360">
            <v>-11498</v>
          </cell>
          <cell r="AN1360">
            <v>-11499</v>
          </cell>
          <cell r="AO1360">
            <v>-12741</v>
          </cell>
          <cell r="AP1360">
            <v>-23656</v>
          </cell>
          <cell r="AQ1360">
            <v>-16003</v>
          </cell>
          <cell r="AR1360">
            <v>0</v>
          </cell>
          <cell r="AS1360">
            <v>0</v>
          </cell>
        </row>
        <row r="1361">
          <cell r="B1361" t="str">
            <v>2162</v>
          </cell>
          <cell r="C1361" t="str">
            <v>LA AMISTAD ACADEMY</v>
          </cell>
          <cell r="D1361">
            <v>0</v>
          </cell>
          <cell r="E1361">
            <v>0</v>
          </cell>
          <cell r="F1361">
            <v>0</v>
          </cell>
          <cell r="G1361">
            <v>0</v>
          </cell>
          <cell r="I1361">
            <v>0</v>
          </cell>
          <cell r="J1361">
            <v>0</v>
          </cell>
          <cell r="K1361">
            <v>0</v>
          </cell>
          <cell r="L1361">
            <v>6083</v>
          </cell>
          <cell r="M1361">
            <v>6083</v>
          </cell>
          <cell r="O1361">
            <v>0</v>
          </cell>
          <cell r="P1361">
            <v>0</v>
          </cell>
          <cell r="Q1361">
            <v>0</v>
          </cell>
          <cell r="R1361">
            <v>180737</v>
          </cell>
          <cell r="S1361">
            <v>180737</v>
          </cell>
          <cell r="U1361">
            <v>0</v>
          </cell>
          <cell r="V1361">
            <v>-47177</v>
          </cell>
          <cell r="W1361">
            <v>-47177</v>
          </cell>
          <cell r="AB1361">
            <v>0</v>
          </cell>
          <cell r="AC1361">
            <v>0</v>
          </cell>
          <cell r="AD1361">
            <v>0</v>
          </cell>
          <cell r="AF1361">
            <v>0</v>
          </cell>
          <cell r="AG1361">
            <v>0</v>
          </cell>
          <cell r="AH1361">
            <v>0</v>
          </cell>
          <cell r="AI1361">
            <v>0</v>
          </cell>
          <cell r="AK1361">
            <v>6083</v>
          </cell>
          <cell r="AL1361">
            <v>-180737</v>
          </cell>
          <cell r="AM1361">
            <v>-47177</v>
          </cell>
          <cell r="AN1361">
            <v>-47175</v>
          </cell>
          <cell r="AO1361">
            <v>-46934</v>
          </cell>
          <cell r="AP1361">
            <v>-45314</v>
          </cell>
          <cell r="AQ1361">
            <v>-35231</v>
          </cell>
          <cell r="AR1361">
            <v>0</v>
          </cell>
          <cell r="AS1361">
            <v>0</v>
          </cell>
        </row>
        <row r="1362">
          <cell r="B1362" t="str">
            <v>2316</v>
          </cell>
          <cell r="C1362" t="str">
            <v>PREMIER LEARNING ACADEMY</v>
          </cell>
          <cell r="D1362">
            <v>0</v>
          </cell>
          <cell r="E1362">
            <v>0</v>
          </cell>
          <cell r="F1362">
            <v>0</v>
          </cell>
          <cell r="G1362">
            <v>0</v>
          </cell>
          <cell r="I1362">
            <v>0</v>
          </cell>
          <cell r="J1362">
            <v>0</v>
          </cell>
          <cell r="K1362">
            <v>0</v>
          </cell>
          <cell r="L1362">
            <v>75144</v>
          </cell>
          <cell r="M1362">
            <v>75144</v>
          </cell>
          <cell r="O1362">
            <v>0</v>
          </cell>
          <cell r="P1362">
            <v>0</v>
          </cell>
          <cell r="Q1362">
            <v>0</v>
          </cell>
          <cell r="R1362">
            <v>412512</v>
          </cell>
          <cell r="S1362">
            <v>412512</v>
          </cell>
          <cell r="U1362">
            <v>0</v>
          </cell>
          <cell r="V1362">
            <v>-70917</v>
          </cell>
          <cell r="W1362">
            <v>-70917</v>
          </cell>
          <cell r="AB1362">
            <v>0</v>
          </cell>
          <cell r="AC1362">
            <v>0</v>
          </cell>
          <cell r="AD1362">
            <v>0</v>
          </cell>
          <cell r="AF1362">
            <v>0</v>
          </cell>
          <cell r="AG1362">
            <v>0</v>
          </cell>
          <cell r="AH1362">
            <v>0</v>
          </cell>
          <cell r="AI1362">
            <v>0</v>
          </cell>
          <cell r="AK1362">
            <v>75144</v>
          </cell>
          <cell r="AL1362">
            <v>-412512</v>
          </cell>
          <cell r="AM1362">
            <v>-70917</v>
          </cell>
          <cell r="AN1362">
            <v>-70914</v>
          </cell>
          <cell r="AO1362">
            <v>-74742</v>
          </cell>
          <cell r="AP1362">
            <v>-110061</v>
          </cell>
          <cell r="AQ1362">
            <v>-81651</v>
          </cell>
          <cell r="AR1362">
            <v>0</v>
          </cell>
          <cell r="AS1362">
            <v>0</v>
          </cell>
        </row>
        <row r="1363">
          <cell r="B1363" t="str">
            <v>2189</v>
          </cell>
          <cell r="C1363" t="str">
            <v>SAN ANTONIO SCHOOL FOR INQUIRY AND CREATIVITY</v>
          </cell>
          <cell r="D1363">
            <v>0</v>
          </cell>
          <cell r="E1363">
            <v>0</v>
          </cell>
          <cell r="F1363">
            <v>0</v>
          </cell>
          <cell r="G1363">
            <v>0</v>
          </cell>
          <cell r="I1363">
            <v>0</v>
          </cell>
          <cell r="J1363">
            <v>0</v>
          </cell>
          <cell r="K1363">
            <v>0</v>
          </cell>
          <cell r="L1363">
            <v>56752</v>
          </cell>
          <cell r="M1363">
            <v>56752</v>
          </cell>
          <cell r="O1363">
            <v>0</v>
          </cell>
          <cell r="P1363">
            <v>0</v>
          </cell>
          <cell r="Q1363">
            <v>0</v>
          </cell>
          <cell r="R1363">
            <v>215063</v>
          </cell>
          <cell r="S1363">
            <v>215063</v>
          </cell>
          <cell r="U1363">
            <v>0</v>
          </cell>
          <cell r="V1363">
            <v>-29976</v>
          </cell>
          <cell r="W1363">
            <v>-29976</v>
          </cell>
          <cell r="AB1363">
            <v>0</v>
          </cell>
          <cell r="AC1363">
            <v>0</v>
          </cell>
          <cell r="AD1363">
            <v>0</v>
          </cell>
          <cell r="AF1363">
            <v>0</v>
          </cell>
          <cell r="AG1363">
            <v>0</v>
          </cell>
          <cell r="AH1363">
            <v>0</v>
          </cell>
          <cell r="AI1363">
            <v>0</v>
          </cell>
          <cell r="AK1363">
            <v>56752</v>
          </cell>
          <cell r="AL1363">
            <v>-215063</v>
          </cell>
          <cell r="AM1363">
            <v>-29976</v>
          </cell>
          <cell r="AN1363">
            <v>-29974</v>
          </cell>
          <cell r="AO1363">
            <v>-32864</v>
          </cell>
          <cell r="AP1363">
            <v>-57657</v>
          </cell>
          <cell r="AQ1363">
            <v>-37816</v>
          </cell>
          <cell r="AR1363">
            <v>0</v>
          </cell>
          <cell r="AS1363">
            <v>0</v>
          </cell>
        </row>
        <row r="1364">
          <cell r="B1364" t="str">
            <v>2165</v>
          </cell>
          <cell r="C1364" t="str">
            <v>SHEKINAH RADIANCE ACADEMY</v>
          </cell>
          <cell r="D1364">
            <v>0</v>
          </cell>
          <cell r="E1364">
            <v>0</v>
          </cell>
          <cell r="F1364">
            <v>0</v>
          </cell>
          <cell r="G1364">
            <v>0</v>
          </cell>
          <cell r="I1364">
            <v>0</v>
          </cell>
          <cell r="J1364">
            <v>0</v>
          </cell>
          <cell r="K1364">
            <v>0</v>
          </cell>
          <cell r="L1364">
            <v>93639</v>
          </cell>
          <cell r="M1364">
            <v>93639</v>
          </cell>
          <cell r="O1364">
            <v>0</v>
          </cell>
          <cell r="P1364">
            <v>0</v>
          </cell>
          <cell r="Q1364">
            <v>0</v>
          </cell>
          <cell r="R1364">
            <v>438884</v>
          </cell>
          <cell r="S1364">
            <v>438884</v>
          </cell>
          <cell r="U1364">
            <v>0</v>
          </cell>
          <cell r="V1364">
            <v>-78162</v>
          </cell>
          <cell r="W1364">
            <v>-78162</v>
          </cell>
          <cell r="AB1364">
            <v>0</v>
          </cell>
          <cell r="AC1364">
            <v>0</v>
          </cell>
          <cell r="AD1364">
            <v>0</v>
          </cell>
          <cell r="AF1364">
            <v>0</v>
          </cell>
          <cell r="AG1364">
            <v>0</v>
          </cell>
          <cell r="AH1364">
            <v>0</v>
          </cell>
          <cell r="AI1364">
            <v>0</v>
          </cell>
          <cell r="AK1364">
            <v>93639</v>
          </cell>
          <cell r="AL1364">
            <v>-438884</v>
          </cell>
          <cell r="AM1364">
            <v>-78162</v>
          </cell>
          <cell r="AN1364">
            <v>-78163</v>
          </cell>
          <cell r="AO1364">
            <v>-82927</v>
          </cell>
          <cell r="AP1364">
            <v>-118350</v>
          </cell>
          <cell r="AQ1364">
            <v>-65805</v>
          </cell>
          <cell r="AR1364">
            <v>0</v>
          </cell>
          <cell r="AS1364">
            <v>0</v>
          </cell>
        </row>
        <row r="1365">
          <cell r="B1365" t="str">
            <v>2098</v>
          </cell>
          <cell r="C1365" t="str">
            <v>THE CHILDREN FIRST ACADEMY - DALLAS</v>
          </cell>
          <cell r="D1365">
            <v>0</v>
          </cell>
          <cell r="E1365">
            <v>0</v>
          </cell>
          <cell r="F1365">
            <v>0</v>
          </cell>
          <cell r="G1365">
            <v>0</v>
          </cell>
          <cell r="I1365">
            <v>0</v>
          </cell>
          <cell r="J1365">
            <v>0</v>
          </cell>
          <cell r="K1365">
            <v>0</v>
          </cell>
          <cell r="L1365">
            <v>235883</v>
          </cell>
          <cell r="M1365">
            <v>235883</v>
          </cell>
          <cell r="O1365">
            <v>0</v>
          </cell>
          <cell r="P1365">
            <v>0</v>
          </cell>
          <cell r="Q1365">
            <v>0</v>
          </cell>
          <cell r="R1365">
            <v>595408</v>
          </cell>
          <cell r="S1365">
            <v>595408</v>
          </cell>
          <cell r="U1365">
            <v>0</v>
          </cell>
          <cell r="V1365">
            <v>-41330</v>
          </cell>
          <cell r="W1365">
            <v>-41330</v>
          </cell>
          <cell r="AB1365">
            <v>0</v>
          </cell>
          <cell r="AC1365">
            <v>0</v>
          </cell>
          <cell r="AD1365">
            <v>0</v>
          </cell>
          <cell r="AF1365">
            <v>0</v>
          </cell>
          <cell r="AG1365">
            <v>0</v>
          </cell>
          <cell r="AH1365">
            <v>0</v>
          </cell>
          <cell r="AI1365">
            <v>0</v>
          </cell>
          <cell r="AK1365">
            <v>235883</v>
          </cell>
          <cell r="AL1365">
            <v>-595408</v>
          </cell>
          <cell r="AM1365">
            <v>-41330</v>
          </cell>
          <cell r="AN1365">
            <v>-41332</v>
          </cell>
          <cell r="AO1365">
            <v>-51349</v>
          </cell>
          <cell r="AP1365">
            <v>-147816</v>
          </cell>
          <cell r="AQ1365">
            <v>-119028</v>
          </cell>
          <cell r="AR1365">
            <v>0</v>
          </cell>
          <cell r="AS1365">
            <v>0</v>
          </cell>
        </row>
        <row r="1366">
          <cell r="B1366" t="str">
            <v>2309</v>
          </cell>
          <cell r="C1366" t="str">
            <v>VICTORY PREPARATORY ACADEMY</v>
          </cell>
          <cell r="D1366">
            <v>0</v>
          </cell>
          <cell r="E1366">
            <v>0</v>
          </cell>
          <cell r="F1366">
            <v>0</v>
          </cell>
          <cell r="G1366">
            <v>0</v>
          </cell>
          <cell r="I1366">
            <v>0</v>
          </cell>
          <cell r="J1366">
            <v>0</v>
          </cell>
          <cell r="K1366">
            <v>0</v>
          </cell>
          <cell r="L1366">
            <v>214729</v>
          </cell>
          <cell r="M1366">
            <v>214729</v>
          </cell>
          <cell r="O1366">
            <v>0</v>
          </cell>
          <cell r="P1366">
            <v>0</v>
          </cell>
          <cell r="Q1366">
            <v>0</v>
          </cell>
          <cell r="R1366">
            <v>524840</v>
          </cell>
          <cell r="S1366">
            <v>524840</v>
          </cell>
          <cell r="U1366">
            <v>0</v>
          </cell>
          <cell r="V1366">
            <v>-44449</v>
          </cell>
          <cell r="W1366">
            <v>-44449</v>
          </cell>
          <cell r="AB1366">
            <v>0</v>
          </cell>
          <cell r="AC1366">
            <v>0</v>
          </cell>
          <cell r="AD1366">
            <v>0</v>
          </cell>
          <cell r="AF1366">
            <v>0</v>
          </cell>
          <cell r="AG1366">
            <v>0</v>
          </cell>
          <cell r="AH1366">
            <v>0</v>
          </cell>
          <cell r="AI1366">
            <v>0</v>
          </cell>
          <cell r="AK1366">
            <v>214729</v>
          </cell>
          <cell r="AL1366">
            <v>-524840</v>
          </cell>
          <cell r="AM1366">
            <v>-44449</v>
          </cell>
          <cell r="AN1366">
            <v>-44451</v>
          </cell>
          <cell r="AO1366">
            <v>-50039</v>
          </cell>
          <cell r="AP1366">
            <v>-110703</v>
          </cell>
          <cell r="AQ1366">
            <v>-104918</v>
          </cell>
          <cell r="AR1366">
            <v>0</v>
          </cell>
          <cell r="AS1366">
            <v>0</v>
          </cell>
        </row>
        <row r="1367">
          <cell r="B1367" t="str">
            <v>2056</v>
          </cell>
          <cell r="C1367" t="str">
            <v>BAY AREA CHARTER SCHOOL</v>
          </cell>
          <cell r="D1367">
            <v>0</v>
          </cell>
          <cell r="E1367">
            <v>0</v>
          </cell>
          <cell r="F1367">
            <v>0</v>
          </cell>
          <cell r="G1367">
            <v>0</v>
          </cell>
          <cell r="I1367">
            <v>0</v>
          </cell>
          <cell r="J1367">
            <v>0</v>
          </cell>
          <cell r="K1367">
            <v>0</v>
          </cell>
          <cell r="L1367">
            <v>40208</v>
          </cell>
          <cell r="M1367">
            <v>40208</v>
          </cell>
          <cell r="O1367">
            <v>0</v>
          </cell>
          <cell r="P1367">
            <v>0</v>
          </cell>
          <cell r="Q1367">
            <v>0</v>
          </cell>
          <cell r="R1367">
            <v>179058</v>
          </cell>
          <cell r="S1367">
            <v>179058</v>
          </cell>
          <cell r="U1367">
            <v>0</v>
          </cell>
          <cell r="V1367">
            <v>-43464</v>
          </cell>
          <cell r="W1367">
            <v>-43464</v>
          </cell>
          <cell r="AB1367">
            <v>0</v>
          </cell>
          <cell r="AC1367">
            <v>0</v>
          </cell>
          <cell r="AD1367">
            <v>0</v>
          </cell>
          <cell r="AF1367">
            <v>0</v>
          </cell>
          <cell r="AG1367">
            <v>0</v>
          </cell>
          <cell r="AH1367">
            <v>0</v>
          </cell>
          <cell r="AI1367">
            <v>0</v>
          </cell>
          <cell r="AK1367">
            <v>40208</v>
          </cell>
          <cell r="AL1367">
            <v>-179058</v>
          </cell>
          <cell r="AM1367">
            <v>-43464</v>
          </cell>
          <cell r="AN1367">
            <v>-43461</v>
          </cell>
          <cell r="AO1367">
            <v>-45508</v>
          </cell>
          <cell r="AP1367">
            <v>-49881</v>
          </cell>
          <cell r="AQ1367">
            <v>0</v>
          </cell>
          <cell r="AR1367">
            <v>0</v>
          </cell>
          <cell r="AS1367">
            <v>0</v>
          </cell>
        </row>
        <row r="1368">
          <cell r="B1368" t="str">
            <v>2221</v>
          </cell>
          <cell r="C1368" t="str">
            <v>BRIGHT IDEAS CHARTER SCHOOL</v>
          </cell>
          <cell r="D1368">
            <v>0</v>
          </cell>
          <cell r="E1368">
            <v>0</v>
          </cell>
          <cell r="F1368">
            <v>0</v>
          </cell>
          <cell r="G1368">
            <v>0</v>
          </cell>
          <cell r="I1368">
            <v>0</v>
          </cell>
          <cell r="J1368">
            <v>0</v>
          </cell>
          <cell r="K1368">
            <v>0</v>
          </cell>
          <cell r="L1368">
            <v>17266</v>
          </cell>
          <cell r="M1368">
            <v>17266</v>
          </cell>
          <cell r="O1368">
            <v>0</v>
          </cell>
          <cell r="P1368">
            <v>0</v>
          </cell>
          <cell r="Q1368">
            <v>0</v>
          </cell>
          <cell r="R1368">
            <v>53648</v>
          </cell>
          <cell r="S1368">
            <v>53648</v>
          </cell>
          <cell r="U1368">
            <v>0</v>
          </cell>
          <cell r="V1368">
            <v>-10280</v>
          </cell>
          <cell r="W1368">
            <v>-10280</v>
          </cell>
          <cell r="AB1368">
            <v>0</v>
          </cell>
          <cell r="AC1368">
            <v>0</v>
          </cell>
          <cell r="AD1368">
            <v>0</v>
          </cell>
          <cell r="AF1368">
            <v>0</v>
          </cell>
          <cell r="AG1368">
            <v>0</v>
          </cell>
          <cell r="AH1368">
            <v>0</v>
          </cell>
          <cell r="AI1368">
            <v>0</v>
          </cell>
          <cell r="AK1368">
            <v>17266</v>
          </cell>
          <cell r="AL1368">
            <v>-53648</v>
          </cell>
          <cell r="AM1368">
            <v>-10280</v>
          </cell>
          <cell r="AN1368">
            <v>-10281</v>
          </cell>
          <cell r="AO1368">
            <v>-11156</v>
          </cell>
          <cell r="AP1368">
            <v>-14945</v>
          </cell>
          <cell r="AQ1368">
            <v>0</v>
          </cell>
          <cell r="AR1368">
            <v>0</v>
          </cell>
          <cell r="AS1368">
            <v>0</v>
          </cell>
        </row>
        <row r="1369">
          <cell r="B1369" t="str">
            <v>2299</v>
          </cell>
          <cell r="C1369" t="str">
            <v>CITY CENTER - HEALTH CAREERS</v>
          </cell>
          <cell r="D1369">
            <v>0</v>
          </cell>
          <cell r="E1369">
            <v>0</v>
          </cell>
          <cell r="F1369">
            <v>0</v>
          </cell>
          <cell r="G1369">
            <v>0</v>
          </cell>
          <cell r="I1369">
            <v>0</v>
          </cell>
          <cell r="J1369">
            <v>0</v>
          </cell>
          <cell r="K1369">
            <v>0</v>
          </cell>
          <cell r="L1369">
            <v>10903</v>
          </cell>
          <cell r="M1369">
            <v>10903</v>
          </cell>
          <cell r="O1369">
            <v>0</v>
          </cell>
          <cell r="P1369">
            <v>0</v>
          </cell>
          <cell r="Q1369">
            <v>0</v>
          </cell>
          <cell r="R1369">
            <v>53432</v>
          </cell>
          <cell r="S1369">
            <v>53432</v>
          </cell>
          <cell r="U1369">
            <v>0</v>
          </cell>
          <cell r="V1369">
            <v>-13548</v>
          </cell>
          <cell r="W1369">
            <v>-13548</v>
          </cell>
          <cell r="AB1369">
            <v>0</v>
          </cell>
          <cell r="AC1369">
            <v>0</v>
          </cell>
          <cell r="AD1369">
            <v>0</v>
          </cell>
          <cell r="AF1369">
            <v>0</v>
          </cell>
          <cell r="AG1369">
            <v>0</v>
          </cell>
          <cell r="AH1369">
            <v>0</v>
          </cell>
          <cell r="AI1369">
            <v>0</v>
          </cell>
          <cell r="AK1369">
            <v>10903</v>
          </cell>
          <cell r="AL1369">
            <v>-53432</v>
          </cell>
          <cell r="AM1369">
            <v>-13548</v>
          </cell>
          <cell r="AN1369">
            <v>-13548</v>
          </cell>
          <cell r="AO1369">
            <v>-14100</v>
          </cell>
          <cell r="AP1369">
            <v>-14881</v>
          </cell>
          <cell r="AQ1369">
            <v>0</v>
          </cell>
          <cell r="AR1369">
            <v>0</v>
          </cell>
          <cell r="AS1369">
            <v>0</v>
          </cell>
        </row>
        <row r="1370">
          <cell r="B1370" t="str">
            <v>2037</v>
          </cell>
          <cell r="C1370" t="str">
            <v>GIRLS &amp; BOYS PREP ACADEMY</v>
          </cell>
          <cell r="D1370">
            <v>0</v>
          </cell>
          <cell r="E1370">
            <v>0</v>
          </cell>
          <cell r="F1370">
            <v>0</v>
          </cell>
          <cell r="G1370">
            <v>0</v>
          </cell>
          <cell r="I1370">
            <v>0</v>
          </cell>
          <cell r="J1370">
            <v>0</v>
          </cell>
          <cell r="K1370">
            <v>0</v>
          </cell>
          <cell r="L1370">
            <v>103354</v>
          </cell>
          <cell r="M1370">
            <v>103354</v>
          </cell>
          <cell r="O1370">
            <v>0</v>
          </cell>
          <cell r="P1370">
            <v>0</v>
          </cell>
          <cell r="Q1370">
            <v>0</v>
          </cell>
          <cell r="R1370">
            <v>417847</v>
          </cell>
          <cell r="S1370">
            <v>417847</v>
          </cell>
          <cell r="U1370">
            <v>0</v>
          </cell>
          <cell r="V1370">
            <v>-96418</v>
          </cell>
          <cell r="W1370">
            <v>-96418</v>
          </cell>
          <cell r="AB1370">
            <v>0</v>
          </cell>
          <cell r="AC1370">
            <v>0</v>
          </cell>
          <cell r="AD1370">
            <v>0</v>
          </cell>
          <cell r="AF1370">
            <v>0</v>
          </cell>
          <cell r="AG1370">
            <v>0</v>
          </cell>
          <cell r="AH1370">
            <v>0</v>
          </cell>
          <cell r="AI1370">
            <v>0</v>
          </cell>
          <cell r="AK1370">
            <v>103354</v>
          </cell>
          <cell r="AL1370">
            <v>-417847</v>
          </cell>
          <cell r="AM1370">
            <v>-96418</v>
          </cell>
          <cell r="AN1370">
            <v>-96414</v>
          </cell>
          <cell r="AO1370">
            <v>-101670</v>
          </cell>
          <cell r="AP1370">
            <v>-116409</v>
          </cell>
          <cell r="AQ1370">
            <v>0</v>
          </cell>
          <cell r="AR1370">
            <v>0</v>
          </cell>
          <cell r="AS1370">
            <v>0</v>
          </cell>
        </row>
        <row r="1371">
          <cell r="B1371" t="str">
            <v>2288</v>
          </cell>
          <cell r="C1371" t="str">
            <v>HAMPTON PREPARATORY</v>
          </cell>
          <cell r="D1371">
            <v>0</v>
          </cell>
          <cell r="E1371">
            <v>0</v>
          </cell>
          <cell r="F1371">
            <v>0</v>
          </cell>
          <cell r="G1371">
            <v>0</v>
          </cell>
          <cell r="I1371">
            <v>0</v>
          </cell>
          <cell r="J1371">
            <v>0</v>
          </cell>
          <cell r="K1371">
            <v>0</v>
          </cell>
          <cell r="L1371">
            <v>109003</v>
          </cell>
          <cell r="M1371">
            <v>109003</v>
          </cell>
          <cell r="O1371">
            <v>0</v>
          </cell>
          <cell r="P1371">
            <v>0</v>
          </cell>
          <cell r="Q1371">
            <v>0</v>
          </cell>
          <cell r="R1371">
            <v>359063</v>
          </cell>
          <cell r="S1371">
            <v>359063</v>
          </cell>
          <cell r="U1371">
            <v>0</v>
          </cell>
          <cell r="V1371">
            <v>-72246</v>
          </cell>
          <cell r="W1371">
            <v>-72246</v>
          </cell>
          <cell r="AB1371">
            <v>0</v>
          </cell>
          <cell r="AC1371">
            <v>0</v>
          </cell>
          <cell r="AD1371">
            <v>0</v>
          </cell>
          <cell r="AF1371">
            <v>0</v>
          </cell>
          <cell r="AG1371">
            <v>0</v>
          </cell>
          <cell r="AH1371">
            <v>0</v>
          </cell>
          <cell r="AI1371">
            <v>0</v>
          </cell>
          <cell r="AK1371">
            <v>109003</v>
          </cell>
          <cell r="AL1371">
            <v>-359063</v>
          </cell>
          <cell r="AM1371">
            <v>-72246</v>
          </cell>
          <cell r="AN1371">
            <v>-72242</v>
          </cell>
          <cell r="AO1371">
            <v>-77789</v>
          </cell>
          <cell r="AP1371">
            <v>-100029</v>
          </cell>
          <cell r="AQ1371">
            <v>0</v>
          </cell>
          <cell r="AR1371">
            <v>0</v>
          </cell>
          <cell r="AS1371">
            <v>0</v>
          </cell>
        </row>
        <row r="1372">
          <cell r="B1372" t="str">
            <v>2061</v>
          </cell>
          <cell r="C1372" t="str">
            <v>HIGGS CARTER KING ACADEMY</v>
          </cell>
          <cell r="D1372">
            <v>0</v>
          </cell>
          <cell r="E1372">
            <v>0</v>
          </cell>
          <cell r="F1372">
            <v>0</v>
          </cell>
          <cell r="G1372">
            <v>0</v>
          </cell>
          <cell r="I1372">
            <v>0</v>
          </cell>
          <cell r="J1372">
            <v>0</v>
          </cell>
          <cell r="K1372">
            <v>0</v>
          </cell>
          <cell r="L1372">
            <v>18298</v>
          </cell>
          <cell r="M1372">
            <v>18298</v>
          </cell>
          <cell r="O1372">
            <v>0</v>
          </cell>
          <cell r="P1372">
            <v>0</v>
          </cell>
          <cell r="Q1372">
            <v>0</v>
          </cell>
          <cell r="R1372">
            <v>336638</v>
          </cell>
          <cell r="S1372">
            <v>336638</v>
          </cell>
          <cell r="U1372">
            <v>0</v>
          </cell>
          <cell r="V1372">
            <v>-111826</v>
          </cell>
          <cell r="W1372">
            <v>-111826</v>
          </cell>
          <cell r="AB1372">
            <v>0</v>
          </cell>
          <cell r="AC1372">
            <v>0</v>
          </cell>
          <cell r="AD1372">
            <v>0</v>
          </cell>
          <cell r="AF1372">
            <v>0</v>
          </cell>
          <cell r="AG1372">
            <v>0</v>
          </cell>
          <cell r="AH1372">
            <v>0</v>
          </cell>
          <cell r="AI1372">
            <v>0</v>
          </cell>
          <cell r="AK1372">
            <v>18298</v>
          </cell>
          <cell r="AL1372">
            <v>-336638</v>
          </cell>
          <cell r="AM1372">
            <v>-111826</v>
          </cell>
          <cell r="AN1372">
            <v>-111826</v>
          </cell>
          <cell r="AO1372">
            <v>-112736</v>
          </cell>
          <cell r="AP1372">
            <v>-93778</v>
          </cell>
          <cell r="AQ1372">
            <v>0</v>
          </cell>
          <cell r="AR1372">
            <v>0</v>
          </cell>
          <cell r="AS1372">
            <v>0</v>
          </cell>
        </row>
        <row r="1373">
          <cell r="B1373" t="str">
            <v>2034</v>
          </cell>
          <cell r="C1373" t="str">
            <v>IGNITE PUBLIC SCHOOLS</v>
          </cell>
          <cell r="D1373">
            <v>0</v>
          </cell>
          <cell r="E1373">
            <v>0</v>
          </cell>
          <cell r="F1373">
            <v>0</v>
          </cell>
          <cell r="G1373">
            <v>0</v>
          </cell>
          <cell r="I1373">
            <v>0</v>
          </cell>
          <cell r="J1373">
            <v>0</v>
          </cell>
          <cell r="K1373">
            <v>0</v>
          </cell>
          <cell r="L1373">
            <v>206516</v>
          </cell>
          <cell r="M1373">
            <v>206516</v>
          </cell>
          <cell r="O1373">
            <v>0</v>
          </cell>
          <cell r="P1373">
            <v>0</v>
          </cell>
          <cell r="Q1373">
            <v>0</v>
          </cell>
          <cell r="R1373">
            <v>529972</v>
          </cell>
          <cell r="S1373">
            <v>529972</v>
          </cell>
          <cell r="U1373">
            <v>0</v>
          </cell>
          <cell r="V1373">
            <v>-82645</v>
          </cell>
          <cell r="W1373">
            <v>-82645</v>
          </cell>
          <cell r="AB1373">
            <v>0</v>
          </cell>
          <cell r="AC1373">
            <v>0</v>
          </cell>
          <cell r="AD1373">
            <v>0</v>
          </cell>
          <cell r="AF1373">
            <v>0</v>
          </cell>
          <cell r="AG1373">
            <v>0</v>
          </cell>
          <cell r="AH1373">
            <v>0</v>
          </cell>
          <cell r="AI1373">
            <v>0</v>
          </cell>
          <cell r="AK1373">
            <v>206516</v>
          </cell>
          <cell r="AL1373">
            <v>-529972</v>
          </cell>
          <cell r="AM1373">
            <v>-82645</v>
          </cell>
          <cell r="AN1373">
            <v>-82642</v>
          </cell>
          <cell r="AO1373">
            <v>-93168</v>
          </cell>
          <cell r="AP1373">
            <v>-147646</v>
          </cell>
          <cell r="AQ1373">
            <v>0</v>
          </cell>
          <cell r="AR1373">
            <v>0</v>
          </cell>
          <cell r="AS1373">
            <v>0</v>
          </cell>
        </row>
        <row r="1374">
          <cell r="B1374" t="str">
            <v>2065</v>
          </cell>
          <cell r="C1374" t="str">
            <v>MAINLAND PREP ACADEMY</v>
          </cell>
          <cell r="D1374">
            <v>0</v>
          </cell>
          <cell r="E1374">
            <v>0</v>
          </cell>
          <cell r="F1374">
            <v>0</v>
          </cell>
          <cell r="G1374">
            <v>0</v>
          </cell>
          <cell r="I1374">
            <v>0</v>
          </cell>
          <cell r="J1374">
            <v>0</v>
          </cell>
          <cell r="K1374">
            <v>0</v>
          </cell>
          <cell r="L1374">
            <v>45039</v>
          </cell>
          <cell r="M1374">
            <v>45039</v>
          </cell>
          <cell r="O1374">
            <v>0</v>
          </cell>
          <cell r="P1374">
            <v>0</v>
          </cell>
          <cell r="Q1374">
            <v>0</v>
          </cell>
          <cell r="R1374">
            <v>129007</v>
          </cell>
          <cell r="S1374">
            <v>129007</v>
          </cell>
          <cell r="U1374">
            <v>0</v>
          </cell>
          <cell r="V1374">
            <v>-22868</v>
          </cell>
          <cell r="W1374">
            <v>-22868</v>
          </cell>
          <cell r="AB1374">
            <v>0</v>
          </cell>
          <cell r="AC1374">
            <v>0</v>
          </cell>
          <cell r="AD1374">
            <v>0</v>
          </cell>
          <cell r="AF1374">
            <v>0</v>
          </cell>
          <cell r="AG1374">
            <v>0</v>
          </cell>
          <cell r="AH1374">
            <v>0</v>
          </cell>
          <cell r="AI1374">
            <v>0</v>
          </cell>
          <cell r="AK1374">
            <v>45039</v>
          </cell>
          <cell r="AL1374">
            <v>-129007</v>
          </cell>
          <cell r="AM1374">
            <v>-22868</v>
          </cell>
          <cell r="AN1374">
            <v>-22866</v>
          </cell>
          <cell r="AO1374">
            <v>-25164</v>
          </cell>
          <cell r="AP1374">
            <v>-35938</v>
          </cell>
          <cell r="AQ1374">
            <v>0</v>
          </cell>
          <cell r="AR1374">
            <v>0</v>
          </cell>
          <cell r="AS1374">
            <v>0</v>
          </cell>
        </row>
        <row r="1375">
          <cell r="B1375" t="str">
            <v>2030</v>
          </cell>
          <cell r="C1375" t="str">
            <v>MEDICAL CENTER CHARTER</v>
          </cell>
          <cell r="D1375">
            <v>0</v>
          </cell>
          <cell r="E1375">
            <v>0</v>
          </cell>
          <cell r="F1375">
            <v>0</v>
          </cell>
          <cell r="G1375">
            <v>0</v>
          </cell>
          <cell r="I1375">
            <v>0</v>
          </cell>
          <cell r="J1375">
            <v>0</v>
          </cell>
          <cell r="K1375">
            <v>0</v>
          </cell>
          <cell r="L1375">
            <v>42732</v>
          </cell>
          <cell r="M1375">
            <v>42732</v>
          </cell>
          <cell r="O1375">
            <v>0</v>
          </cell>
          <cell r="P1375">
            <v>0</v>
          </cell>
          <cell r="Q1375">
            <v>0</v>
          </cell>
          <cell r="R1375">
            <v>96046</v>
          </cell>
          <cell r="S1375">
            <v>96046</v>
          </cell>
          <cell r="U1375">
            <v>0</v>
          </cell>
          <cell r="V1375">
            <v>-12190</v>
          </cell>
          <cell r="W1375">
            <v>-12190</v>
          </cell>
          <cell r="AB1375">
            <v>0</v>
          </cell>
          <cell r="AC1375">
            <v>0</v>
          </cell>
          <cell r="AD1375">
            <v>0</v>
          </cell>
          <cell r="AF1375">
            <v>0</v>
          </cell>
          <cell r="AG1375">
            <v>0</v>
          </cell>
          <cell r="AH1375">
            <v>0</v>
          </cell>
          <cell r="AI1375">
            <v>0</v>
          </cell>
          <cell r="AK1375">
            <v>42732</v>
          </cell>
          <cell r="AL1375">
            <v>-96046</v>
          </cell>
          <cell r="AM1375">
            <v>-12190</v>
          </cell>
          <cell r="AN1375">
            <v>-12192</v>
          </cell>
          <cell r="AO1375">
            <v>-14368</v>
          </cell>
          <cell r="AP1375">
            <v>-26754</v>
          </cell>
          <cell r="AQ1375">
            <v>0</v>
          </cell>
          <cell r="AR1375">
            <v>0</v>
          </cell>
          <cell r="AS1375">
            <v>0</v>
          </cell>
        </row>
        <row r="1376">
          <cell r="B1376" t="str">
            <v>2211</v>
          </cell>
          <cell r="C1376" t="str">
            <v>NORTHWEST PREP ACADEMY</v>
          </cell>
          <cell r="D1376">
            <v>0</v>
          </cell>
          <cell r="E1376">
            <v>0</v>
          </cell>
          <cell r="F1376">
            <v>0</v>
          </cell>
          <cell r="G1376">
            <v>0</v>
          </cell>
          <cell r="I1376">
            <v>0</v>
          </cell>
          <cell r="J1376">
            <v>0</v>
          </cell>
          <cell r="K1376">
            <v>0</v>
          </cell>
          <cell r="L1376">
            <v>12643</v>
          </cell>
          <cell r="M1376">
            <v>12643</v>
          </cell>
          <cell r="O1376">
            <v>0</v>
          </cell>
          <cell r="P1376">
            <v>0</v>
          </cell>
          <cell r="Q1376">
            <v>0</v>
          </cell>
          <cell r="R1376">
            <v>140097</v>
          </cell>
          <cell r="S1376">
            <v>140097</v>
          </cell>
          <cell r="U1376">
            <v>0</v>
          </cell>
          <cell r="V1376">
            <v>-43898</v>
          </cell>
          <cell r="W1376">
            <v>-43898</v>
          </cell>
          <cell r="AB1376">
            <v>0</v>
          </cell>
          <cell r="AC1376">
            <v>0</v>
          </cell>
          <cell r="AD1376">
            <v>0</v>
          </cell>
          <cell r="AF1376">
            <v>0</v>
          </cell>
          <cell r="AG1376">
            <v>0</v>
          </cell>
          <cell r="AH1376">
            <v>0</v>
          </cell>
          <cell r="AI1376">
            <v>0</v>
          </cell>
          <cell r="AK1376">
            <v>12643</v>
          </cell>
          <cell r="AL1376">
            <v>-140097</v>
          </cell>
          <cell r="AM1376">
            <v>-43898</v>
          </cell>
          <cell r="AN1376">
            <v>-43899</v>
          </cell>
          <cell r="AO1376">
            <v>-44531</v>
          </cell>
          <cell r="AP1376">
            <v>-39024</v>
          </cell>
          <cell r="AQ1376">
            <v>0</v>
          </cell>
          <cell r="AR1376">
            <v>0</v>
          </cell>
          <cell r="AS1376">
            <v>0</v>
          </cell>
        </row>
        <row r="1377">
          <cell r="B1377" t="str">
            <v>2262</v>
          </cell>
          <cell r="C1377" t="str">
            <v>PEAK PREPARATORY SCHOOL</v>
          </cell>
          <cell r="D1377">
            <v>0</v>
          </cell>
          <cell r="E1377">
            <v>0</v>
          </cell>
          <cell r="F1377">
            <v>0</v>
          </cell>
          <cell r="G1377">
            <v>0</v>
          </cell>
          <cell r="I1377">
            <v>0</v>
          </cell>
          <cell r="J1377">
            <v>0</v>
          </cell>
          <cell r="K1377">
            <v>0</v>
          </cell>
          <cell r="L1377">
            <v>362569</v>
          </cell>
          <cell r="M1377">
            <v>362569</v>
          </cell>
          <cell r="O1377">
            <v>0</v>
          </cell>
          <cell r="P1377">
            <v>0</v>
          </cell>
          <cell r="Q1377">
            <v>0</v>
          </cell>
          <cell r="R1377">
            <v>895574</v>
          </cell>
          <cell r="S1377">
            <v>895574</v>
          </cell>
          <cell r="U1377">
            <v>0</v>
          </cell>
          <cell r="V1377">
            <v>-132516</v>
          </cell>
          <cell r="W1377">
            <v>-132516</v>
          </cell>
          <cell r="AB1377">
            <v>0</v>
          </cell>
          <cell r="AC1377">
            <v>0</v>
          </cell>
          <cell r="AD1377">
            <v>0</v>
          </cell>
          <cell r="AF1377">
            <v>0</v>
          </cell>
          <cell r="AG1377">
            <v>0</v>
          </cell>
          <cell r="AH1377">
            <v>0</v>
          </cell>
          <cell r="AI1377">
            <v>0</v>
          </cell>
          <cell r="AK1377">
            <v>362569</v>
          </cell>
          <cell r="AL1377">
            <v>-895574</v>
          </cell>
          <cell r="AM1377">
            <v>-132516</v>
          </cell>
          <cell r="AN1377">
            <v>-132516</v>
          </cell>
          <cell r="AO1377">
            <v>-150991</v>
          </cell>
          <cell r="AP1377">
            <v>-249498</v>
          </cell>
          <cell r="AQ1377">
            <v>0</v>
          </cell>
          <cell r="AR1377">
            <v>0</v>
          </cell>
          <cell r="AS1377">
            <v>0</v>
          </cell>
        </row>
        <row r="1378">
          <cell r="B1378" t="str">
            <v>2207</v>
          </cell>
          <cell r="C1378" t="str">
            <v>PHOENIX CHARTER SCHOOL</v>
          </cell>
          <cell r="D1378">
            <v>0</v>
          </cell>
          <cell r="E1378">
            <v>0</v>
          </cell>
          <cell r="F1378">
            <v>0</v>
          </cell>
          <cell r="G1378">
            <v>0</v>
          </cell>
          <cell r="I1378">
            <v>0</v>
          </cell>
          <cell r="J1378">
            <v>0</v>
          </cell>
          <cell r="K1378">
            <v>0</v>
          </cell>
          <cell r="L1378">
            <v>119771</v>
          </cell>
          <cell r="M1378">
            <v>119771</v>
          </cell>
          <cell r="O1378">
            <v>0</v>
          </cell>
          <cell r="P1378">
            <v>0</v>
          </cell>
          <cell r="Q1378">
            <v>0</v>
          </cell>
          <cell r="R1378">
            <v>317269</v>
          </cell>
          <cell r="S1378">
            <v>317269</v>
          </cell>
          <cell r="U1378">
            <v>0</v>
          </cell>
          <cell r="V1378">
            <v>-51507</v>
          </cell>
          <cell r="W1378">
            <v>-51507</v>
          </cell>
          <cell r="AB1378">
            <v>0</v>
          </cell>
          <cell r="AC1378">
            <v>0</v>
          </cell>
          <cell r="AD1378">
            <v>0</v>
          </cell>
          <cell r="AF1378">
            <v>0</v>
          </cell>
          <cell r="AG1378">
            <v>0</v>
          </cell>
          <cell r="AH1378">
            <v>0</v>
          </cell>
          <cell r="AI1378">
            <v>0</v>
          </cell>
          <cell r="AK1378">
            <v>119771</v>
          </cell>
          <cell r="AL1378">
            <v>-317269</v>
          </cell>
          <cell r="AM1378">
            <v>-51507</v>
          </cell>
          <cell r="AN1378">
            <v>-51509</v>
          </cell>
          <cell r="AO1378">
            <v>-57604</v>
          </cell>
          <cell r="AP1378">
            <v>-88385</v>
          </cell>
          <cell r="AQ1378">
            <v>0</v>
          </cell>
          <cell r="AR1378">
            <v>0</v>
          </cell>
          <cell r="AS1378">
            <v>0</v>
          </cell>
        </row>
        <row r="1379">
          <cell r="B1379" t="str">
            <v>2323</v>
          </cell>
          <cell r="C1379" t="str">
            <v>PRIME PREP ACADEMY</v>
          </cell>
          <cell r="D1379">
            <v>0</v>
          </cell>
          <cell r="E1379">
            <v>0</v>
          </cell>
          <cell r="F1379">
            <v>0</v>
          </cell>
          <cell r="G1379">
            <v>0</v>
          </cell>
          <cell r="I1379">
            <v>0</v>
          </cell>
          <cell r="J1379">
            <v>0</v>
          </cell>
          <cell r="K1379">
            <v>0</v>
          </cell>
          <cell r="L1379">
            <v>27599</v>
          </cell>
          <cell r="M1379">
            <v>27599</v>
          </cell>
          <cell r="O1379">
            <v>0</v>
          </cell>
          <cell r="P1379">
            <v>0</v>
          </cell>
          <cell r="Q1379">
            <v>0</v>
          </cell>
          <cell r="R1379">
            <v>331044</v>
          </cell>
          <cell r="S1379">
            <v>331044</v>
          </cell>
          <cell r="U1379">
            <v>0</v>
          </cell>
          <cell r="V1379">
            <v>-104918</v>
          </cell>
          <cell r="W1379">
            <v>-104918</v>
          </cell>
          <cell r="AB1379">
            <v>0</v>
          </cell>
          <cell r="AC1379">
            <v>0</v>
          </cell>
          <cell r="AD1379">
            <v>0</v>
          </cell>
          <cell r="AF1379">
            <v>0</v>
          </cell>
          <cell r="AG1379">
            <v>0</v>
          </cell>
          <cell r="AH1379">
            <v>0</v>
          </cell>
          <cell r="AI1379">
            <v>0</v>
          </cell>
          <cell r="AK1379">
            <v>27599</v>
          </cell>
          <cell r="AL1379">
            <v>-331044</v>
          </cell>
          <cell r="AM1379">
            <v>-104918</v>
          </cell>
          <cell r="AN1379">
            <v>-104919</v>
          </cell>
          <cell r="AO1379">
            <v>-106303</v>
          </cell>
          <cell r="AP1379">
            <v>-92223</v>
          </cell>
          <cell r="AQ1379">
            <v>0</v>
          </cell>
          <cell r="AR1379">
            <v>0</v>
          </cell>
          <cell r="AS1379">
            <v>0</v>
          </cell>
        </row>
        <row r="1380">
          <cell r="B1380" t="str">
            <v>2213</v>
          </cell>
          <cell r="C1380" t="str">
            <v>SAN ANTONIO TECH ACADEMY</v>
          </cell>
          <cell r="D1380">
            <v>0</v>
          </cell>
          <cell r="E1380">
            <v>0</v>
          </cell>
          <cell r="F1380">
            <v>0</v>
          </cell>
          <cell r="G1380">
            <v>0</v>
          </cell>
          <cell r="I1380">
            <v>0</v>
          </cell>
          <cell r="J1380">
            <v>0</v>
          </cell>
          <cell r="K1380">
            <v>0</v>
          </cell>
          <cell r="L1380">
            <v>27119</v>
          </cell>
          <cell r="M1380">
            <v>27119</v>
          </cell>
          <cell r="O1380">
            <v>0</v>
          </cell>
          <cell r="P1380">
            <v>0</v>
          </cell>
          <cell r="Q1380">
            <v>0</v>
          </cell>
          <cell r="R1380">
            <v>77911</v>
          </cell>
          <cell r="S1380">
            <v>77911</v>
          </cell>
          <cell r="U1380">
            <v>0</v>
          </cell>
          <cell r="V1380">
            <v>-13859</v>
          </cell>
          <cell r="W1380">
            <v>-13859</v>
          </cell>
          <cell r="AB1380">
            <v>0</v>
          </cell>
          <cell r="AC1380">
            <v>0</v>
          </cell>
          <cell r="AD1380">
            <v>0</v>
          </cell>
          <cell r="AF1380">
            <v>0</v>
          </cell>
          <cell r="AG1380">
            <v>0</v>
          </cell>
          <cell r="AH1380">
            <v>0</v>
          </cell>
          <cell r="AI1380">
            <v>0</v>
          </cell>
          <cell r="AK1380">
            <v>27119</v>
          </cell>
          <cell r="AL1380">
            <v>-77911</v>
          </cell>
          <cell r="AM1380">
            <v>-13859</v>
          </cell>
          <cell r="AN1380">
            <v>-13858</v>
          </cell>
          <cell r="AO1380">
            <v>-15233</v>
          </cell>
          <cell r="AP1380">
            <v>-21701</v>
          </cell>
          <cell r="AQ1380">
            <v>0</v>
          </cell>
          <cell r="AR1380">
            <v>0</v>
          </cell>
          <cell r="AS1380">
            <v>0</v>
          </cell>
        </row>
        <row r="1381">
          <cell r="B1381" t="str">
            <v>2289</v>
          </cell>
          <cell r="C1381" t="str">
            <v>SUMMIT INTERNATIONAL PREPARATORY</v>
          </cell>
          <cell r="D1381">
            <v>0</v>
          </cell>
          <cell r="E1381">
            <v>0</v>
          </cell>
          <cell r="F1381">
            <v>0</v>
          </cell>
          <cell r="G1381">
            <v>0</v>
          </cell>
          <cell r="I1381">
            <v>0</v>
          </cell>
          <cell r="J1381">
            <v>0</v>
          </cell>
          <cell r="K1381">
            <v>0</v>
          </cell>
          <cell r="L1381">
            <v>212970</v>
          </cell>
          <cell r="M1381">
            <v>212970</v>
          </cell>
          <cell r="O1381">
            <v>0</v>
          </cell>
          <cell r="P1381">
            <v>0</v>
          </cell>
          <cell r="Q1381">
            <v>0</v>
          </cell>
          <cell r="R1381">
            <v>809549</v>
          </cell>
          <cell r="S1381">
            <v>809549</v>
          </cell>
          <cell r="U1381">
            <v>0</v>
          </cell>
          <cell r="V1381">
            <v>-180111</v>
          </cell>
          <cell r="W1381">
            <v>-180111</v>
          </cell>
          <cell r="AB1381">
            <v>0</v>
          </cell>
          <cell r="AC1381">
            <v>0</v>
          </cell>
          <cell r="AD1381">
            <v>0</v>
          </cell>
          <cell r="AF1381">
            <v>0</v>
          </cell>
          <cell r="AG1381">
            <v>0</v>
          </cell>
          <cell r="AH1381">
            <v>0</v>
          </cell>
          <cell r="AI1381">
            <v>0</v>
          </cell>
          <cell r="AK1381">
            <v>212970</v>
          </cell>
          <cell r="AL1381">
            <v>-809549</v>
          </cell>
          <cell r="AM1381">
            <v>-180111</v>
          </cell>
          <cell r="AN1381">
            <v>-180107</v>
          </cell>
          <cell r="AO1381">
            <v>-190943</v>
          </cell>
          <cell r="AP1381">
            <v>-225529</v>
          </cell>
          <cell r="AQ1381">
            <v>0</v>
          </cell>
          <cell r="AR1381">
            <v>0</v>
          </cell>
          <cell r="AS1381">
            <v>0</v>
          </cell>
        </row>
        <row r="1382">
          <cell r="B1382" t="str">
            <v>2083</v>
          </cell>
          <cell r="C1382" t="str">
            <v>TRANSFORMATIVE CHARTER</v>
          </cell>
          <cell r="D1382">
            <v>0</v>
          </cell>
          <cell r="E1382">
            <v>0</v>
          </cell>
          <cell r="F1382">
            <v>0</v>
          </cell>
          <cell r="G1382">
            <v>0</v>
          </cell>
          <cell r="I1382">
            <v>0</v>
          </cell>
          <cell r="J1382">
            <v>0</v>
          </cell>
          <cell r="K1382">
            <v>0</v>
          </cell>
          <cell r="L1382">
            <v>12209</v>
          </cell>
          <cell r="M1382">
            <v>12209</v>
          </cell>
          <cell r="O1382">
            <v>0</v>
          </cell>
          <cell r="P1382">
            <v>0</v>
          </cell>
          <cell r="Q1382">
            <v>0</v>
          </cell>
          <cell r="R1382">
            <v>19861</v>
          </cell>
          <cell r="S1382">
            <v>19861</v>
          </cell>
          <cell r="U1382">
            <v>0</v>
          </cell>
          <cell r="V1382">
            <v>-749</v>
          </cell>
          <cell r="W1382">
            <v>-749</v>
          </cell>
          <cell r="AB1382">
            <v>0</v>
          </cell>
          <cell r="AC1382">
            <v>0</v>
          </cell>
          <cell r="AD1382">
            <v>0</v>
          </cell>
          <cell r="AF1382">
            <v>0</v>
          </cell>
          <cell r="AG1382">
            <v>0</v>
          </cell>
          <cell r="AH1382">
            <v>0</v>
          </cell>
          <cell r="AI1382">
            <v>0</v>
          </cell>
          <cell r="AK1382">
            <v>12209</v>
          </cell>
          <cell r="AL1382">
            <v>-19861</v>
          </cell>
          <cell r="AM1382">
            <v>-749</v>
          </cell>
          <cell r="AN1382">
            <v>-749</v>
          </cell>
          <cell r="AO1382">
            <v>-1370</v>
          </cell>
          <cell r="AP1382">
            <v>-5533</v>
          </cell>
          <cell r="AQ1382">
            <v>0</v>
          </cell>
          <cell r="AR1382">
            <v>0</v>
          </cell>
          <cell r="AS1382">
            <v>0</v>
          </cell>
        </row>
        <row r="1383">
          <cell r="B1383" t="str">
            <v>2290</v>
          </cell>
          <cell r="C1383" t="str">
            <v>WILLIAMS PREPARATORY</v>
          </cell>
          <cell r="D1383">
            <v>0</v>
          </cell>
          <cell r="E1383">
            <v>0</v>
          </cell>
          <cell r="F1383">
            <v>0</v>
          </cell>
          <cell r="G1383">
            <v>0</v>
          </cell>
          <cell r="I1383">
            <v>0</v>
          </cell>
          <cell r="J1383">
            <v>0</v>
          </cell>
          <cell r="K1383">
            <v>0</v>
          </cell>
          <cell r="L1383">
            <v>268811</v>
          </cell>
          <cell r="M1383">
            <v>268811</v>
          </cell>
          <cell r="O1383">
            <v>0</v>
          </cell>
          <cell r="P1383">
            <v>0</v>
          </cell>
          <cell r="Q1383">
            <v>0</v>
          </cell>
          <cell r="R1383">
            <v>844105</v>
          </cell>
          <cell r="S1383">
            <v>844105</v>
          </cell>
          <cell r="U1383">
            <v>0</v>
          </cell>
          <cell r="V1383">
            <v>-163230</v>
          </cell>
          <cell r="W1383">
            <v>-163230</v>
          </cell>
          <cell r="AB1383">
            <v>0</v>
          </cell>
          <cell r="AC1383">
            <v>0</v>
          </cell>
          <cell r="AD1383">
            <v>0</v>
          </cell>
          <cell r="AF1383">
            <v>0</v>
          </cell>
          <cell r="AG1383">
            <v>0</v>
          </cell>
          <cell r="AH1383">
            <v>0</v>
          </cell>
          <cell r="AI1383">
            <v>0</v>
          </cell>
          <cell r="AK1383">
            <v>268811</v>
          </cell>
          <cell r="AL1383">
            <v>-844105</v>
          </cell>
          <cell r="AM1383">
            <v>-163230</v>
          </cell>
          <cell r="AN1383">
            <v>-163227</v>
          </cell>
          <cell r="AO1383">
            <v>-176906</v>
          </cell>
          <cell r="AP1383">
            <v>-235161</v>
          </cell>
          <cell r="AQ1383">
            <v>0</v>
          </cell>
          <cell r="AR1383">
            <v>0</v>
          </cell>
          <cell r="AS1383">
            <v>0</v>
          </cell>
        </row>
        <row r="1384">
          <cell r="B1384" t="str">
            <v>2099</v>
          </cell>
          <cell r="C1384" t="str">
            <v>FAITH FAMILY ACAD OAK CL</v>
          </cell>
          <cell r="D1384">
            <v>0</v>
          </cell>
          <cell r="E1384">
            <v>0</v>
          </cell>
          <cell r="F1384">
            <v>0</v>
          </cell>
          <cell r="G1384">
            <v>0</v>
          </cell>
          <cell r="I1384">
            <v>0</v>
          </cell>
          <cell r="J1384">
            <v>0</v>
          </cell>
          <cell r="K1384">
            <v>0</v>
          </cell>
          <cell r="L1384">
            <v>425901</v>
          </cell>
          <cell r="M1384">
            <v>425901</v>
          </cell>
          <cell r="O1384">
            <v>0</v>
          </cell>
          <cell r="P1384">
            <v>0</v>
          </cell>
          <cell r="Q1384">
            <v>0</v>
          </cell>
          <cell r="R1384">
            <v>1284761</v>
          </cell>
          <cell r="S1384">
            <v>1284761</v>
          </cell>
          <cell r="U1384">
            <v>0</v>
          </cell>
          <cell r="V1384">
            <v>-239631</v>
          </cell>
          <cell r="W1384">
            <v>-239631</v>
          </cell>
          <cell r="AB1384">
            <v>0</v>
          </cell>
          <cell r="AC1384">
            <v>0</v>
          </cell>
          <cell r="AD1384">
            <v>0</v>
          </cell>
          <cell r="AF1384">
            <v>0</v>
          </cell>
          <cell r="AG1384">
            <v>0</v>
          </cell>
          <cell r="AH1384">
            <v>0</v>
          </cell>
          <cell r="AI1384">
            <v>0</v>
          </cell>
          <cell r="AK1384">
            <v>425901</v>
          </cell>
          <cell r="AL1384">
            <v>-1284761</v>
          </cell>
          <cell r="AM1384">
            <v>-239631</v>
          </cell>
          <cell r="AN1384">
            <v>-239626</v>
          </cell>
          <cell r="AO1384">
            <v>-261311</v>
          </cell>
          <cell r="AP1384">
            <v>-357923</v>
          </cell>
          <cell r="AQ1384">
            <v>0</v>
          </cell>
          <cell r="AR1384">
            <v>0</v>
          </cell>
          <cell r="AS1384">
            <v>0</v>
          </cell>
        </row>
        <row r="1385">
          <cell r="B1385" t="str">
            <v>2332</v>
          </cell>
          <cell r="C1385" t="str">
            <v>THE EXCEL CENTER FOR ADULTS</v>
          </cell>
          <cell r="D1385">
            <v>0</v>
          </cell>
          <cell r="E1385">
            <v>0</v>
          </cell>
          <cell r="F1385">
            <v>0</v>
          </cell>
          <cell r="G1385">
            <v>0</v>
          </cell>
          <cell r="I1385">
            <v>0</v>
          </cell>
          <cell r="J1385">
            <v>0</v>
          </cell>
          <cell r="K1385">
            <v>0</v>
          </cell>
          <cell r="L1385">
            <v>46327</v>
          </cell>
          <cell r="M1385">
            <v>46327</v>
          </cell>
          <cell r="O1385">
            <v>0</v>
          </cell>
          <cell r="P1385">
            <v>0</v>
          </cell>
          <cell r="Q1385">
            <v>0</v>
          </cell>
          <cell r="R1385">
            <v>86458</v>
          </cell>
          <cell r="S1385">
            <v>86458</v>
          </cell>
          <cell r="U1385">
            <v>0</v>
          </cell>
          <cell r="V1385">
            <v>-6843</v>
          </cell>
          <cell r="W1385">
            <v>-6843</v>
          </cell>
          <cell r="AB1385">
            <v>0</v>
          </cell>
          <cell r="AC1385">
            <v>0</v>
          </cell>
          <cell r="AD1385">
            <v>0</v>
          </cell>
          <cell r="AF1385">
            <v>0</v>
          </cell>
          <cell r="AG1385">
            <v>0</v>
          </cell>
          <cell r="AH1385">
            <v>0</v>
          </cell>
          <cell r="AI1385">
            <v>0</v>
          </cell>
          <cell r="AK1385">
            <v>46327</v>
          </cell>
          <cell r="AL1385">
            <v>-86458</v>
          </cell>
          <cell r="AM1385">
            <v>-6843</v>
          </cell>
          <cell r="AN1385">
            <v>-6843</v>
          </cell>
          <cell r="AO1385">
            <v>-9203</v>
          </cell>
          <cell r="AP1385">
            <v>-24085</v>
          </cell>
          <cell r="AQ1385">
            <v>0</v>
          </cell>
          <cell r="AR1385">
            <v>0</v>
          </cell>
          <cell r="AS1385">
            <v>0</v>
          </cell>
        </row>
        <row r="1386">
          <cell r="B1386" t="str">
            <v>1357</v>
          </cell>
          <cell r="C1386" t="str">
            <v>STAR ISD</v>
          </cell>
          <cell r="D1386">
            <v>0</v>
          </cell>
          <cell r="E1386">
            <v>0</v>
          </cell>
          <cell r="F1386">
            <v>0</v>
          </cell>
          <cell r="G1386">
            <v>0</v>
          </cell>
          <cell r="I1386">
            <v>0</v>
          </cell>
          <cell r="J1386">
            <v>0</v>
          </cell>
          <cell r="K1386">
            <v>0</v>
          </cell>
          <cell r="L1386">
            <v>0</v>
          </cell>
          <cell r="M1386">
            <v>0</v>
          </cell>
          <cell r="O1386">
            <v>0</v>
          </cell>
          <cell r="P1386">
            <v>0</v>
          </cell>
          <cell r="Q1386">
            <v>0</v>
          </cell>
          <cell r="R1386">
            <v>47594</v>
          </cell>
          <cell r="S1386">
            <v>47594</v>
          </cell>
          <cell r="U1386">
            <v>0</v>
          </cell>
          <cell r="V1386">
            <v>-23494</v>
          </cell>
          <cell r="W1386">
            <v>-23494</v>
          </cell>
          <cell r="AB1386">
            <v>0</v>
          </cell>
          <cell r="AC1386">
            <v>0</v>
          </cell>
          <cell r="AD1386">
            <v>0</v>
          </cell>
          <cell r="AF1386">
            <v>0</v>
          </cell>
          <cell r="AG1386">
            <v>0</v>
          </cell>
          <cell r="AH1386">
            <v>0</v>
          </cell>
          <cell r="AI1386">
            <v>0</v>
          </cell>
          <cell r="AK1386">
            <v>0</v>
          </cell>
          <cell r="AL1386">
            <v>-47594</v>
          </cell>
          <cell r="AM1386">
            <v>-23494</v>
          </cell>
          <cell r="AN1386">
            <v>-23494</v>
          </cell>
          <cell r="AO1386">
            <v>-21530</v>
          </cell>
          <cell r="AP1386">
            <v>-2570</v>
          </cell>
          <cell r="AQ1386">
            <v>0</v>
          </cell>
          <cell r="AR1386">
            <v>0</v>
          </cell>
          <cell r="AS1386">
            <v>0</v>
          </cell>
        </row>
        <row r="1387">
          <cell r="B1387" t="str">
            <v>2028</v>
          </cell>
          <cell r="C1387" t="str">
            <v>AMERICAN YOUTHWORKS</v>
          </cell>
          <cell r="D1387">
            <v>0</v>
          </cell>
          <cell r="E1387">
            <v>0</v>
          </cell>
          <cell r="F1387">
            <v>0</v>
          </cell>
          <cell r="G1387">
            <v>0</v>
          </cell>
          <cell r="I1387">
            <v>0</v>
          </cell>
          <cell r="J1387">
            <v>0</v>
          </cell>
          <cell r="K1387">
            <v>0</v>
          </cell>
          <cell r="L1387">
            <v>0</v>
          </cell>
          <cell r="M1387">
            <v>0</v>
          </cell>
          <cell r="O1387">
            <v>0</v>
          </cell>
          <cell r="P1387">
            <v>0</v>
          </cell>
          <cell r="Q1387">
            <v>0</v>
          </cell>
          <cell r="R1387">
            <v>18605</v>
          </cell>
          <cell r="S1387">
            <v>18605</v>
          </cell>
          <cell r="U1387">
            <v>0</v>
          </cell>
          <cell r="V1387">
            <v>-9185</v>
          </cell>
          <cell r="W1387">
            <v>-9185</v>
          </cell>
          <cell r="AB1387">
            <v>0</v>
          </cell>
          <cell r="AC1387">
            <v>0</v>
          </cell>
          <cell r="AD1387">
            <v>0</v>
          </cell>
          <cell r="AF1387">
            <v>0</v>
          </cell>
          <cell r="AG1387">
            <v>0</v>
          </cell>
          <cell r="AH1387">
            <v>0</v>
          </cell>
          <cell r="AI1387">
            <v>0</v>
          </cell>
          <cell r="AK1387">
            <v>0</v>
          </cell>
          <cell r="AL1387">
            <v>-18605</v>
          </cell>
          <cell r="AM1387">
            <v>-9185</v>
          </cell>
          <cell r="AN1387">
            <v>-9187</v>
          </cell>
          <cell r="AO1387">
            <v>-8415</v>
          </cell>
          <cell r="AP1387">
            <v>-1003</v>
          </cell>
          <cell r="AQ1387">
            <v>0</v>
          </cell>
          <cell r="AR1387">
            <v>0</v>
          </cell>
          <cell r="AS1387">
            <v>0</v>
          </cell>
        </row>
        <row r="1388">
          <cell r="B1388" t="str">
            <v>2069</v>
          </cell>
          <cell r="C1388" t="str">
            <v>RICHARD MILBURN ACADEMY C C</v>
          </cell>
          <cell r="D1388">
            <v>0</v>
          </cell>
          <cell r="E1388">
            <v>0</v>
          </cell>
          <cell r="F1388">
            <v>0</v>
          </cell>
          <cell r="G1388">
            <v>0</v>
          </cell>
          <cell r="I1388">
            <v>0</v>
          </cell>
          <cell r="J1388">
            <v>0</v>
          </cell>
          <cell r="K1388">
            <v>0</v>
          </cell>
          <cell r="L1388">
            <v>0</v>
          </cell>
          <cell r="M1388">
            <v>0</v>
          </cell>
          <cell r="O1388">
            <v>0</v>
          </cell>
          <cell r="P1388">
            <v>0</v>
          </cell>
          <cell r="Q1388">
            <v>0</v>
          </cell>
          <cell r="R1388">
            <v>56392</v>
          </cell>
          <cell r="S1388">
            <v>56392</v>
          </cell>
          <cell r="U1388">
            <v>0</v>
          </cell>
          <cell r="V1388">
            <v>-27832</v>
          </cell>
          <cell r="W1388">
            <v>-27832</v>
          </cell>
          <cell r="AB1388">
            <v>0</v>
          </cell>
          <cell r="AC1388">
            <v>0</v>
          </cell>
          <cell r="AD1388">
            <v>0</v>
          </cell>
          <cell r="AF1388">
            <v>0</v>
          </cell>
          <cell r="AG1388">
            <v>0</v>
          </cell>
          <cell r="AH1388">
            <v>0</v>
          </cell>
          <cell r="AI1388">
            <v>0</v>
          </cell>
          <cell r="AK1388">
            <v>0</v>
          </cell>
          <cell r="AL1388">
            <v>-56392</v>
          </cell>
          <cell r="AM1388">
            <v>-27832</v>
          </cell>
          <cell r="AN1388">
            <v>-27833</v>
          </cell>
          <cell r="AO1388">
            <v>-25510</v>
          </cell>
          <cell r="AP1388">
            <v>-3049</v>
          </cell>
          <cell r="AQ1388">
            <v>0</v>
          </cell>
          <cell r="AR1388">
            <v>0</v>
          </cell>
          <cell r="AS1388">
            <v>0</v>
          </cell>
        </row>
        <row r="1389">
          <cell r="B1389" t="str">
            <v>2134</v>
          </cell>
          <cell r="C1389">
            <v>0</v>
          </cell>
          <cell r="D1389">
            <v>0</v>
          </cell>
          <cell r="E1389">
            <v>0</v>
          </cell>
          <cell r="F1389">
            <v>0</v>
          </cell>
          <cell r="G1389">
            <v>0</v>
          </cell>
          <cell r="I1389">
            <v>0</v>
          </cell>
          <cell r="J1389">
            <v>0</v>
          </cell>
          <cell r="K1389">
            <v>0</v>
          </cell>
          <cell r="L1389">
            <v>132</v>
          </cell>
          <cell r="M1389">
            <v>132</v>
          </cell>
          <cell r="O1389">
            <v>0</v>
          </cell>
          <cell r="P1389">
            <v>0</v>
          </cell>
          <cell r="Q1389">
            <v>0</v>
          </cell>
          <cell r="R1389">
            <v>160707</v>
          </cell>
          <cell r="S1389">
            <v>160707</v>
          </cell>
          <cell r="U1389">
            <v>0</v>
          </cell>
          <cell r="V1389">
            <v>-79182</v>
          </cell>
          <cell r="W1389">
            <v>-79182</v>
          </cell>
          <cell r="AB1389">
            <v>0</v>
          </cell>
          <cell r="AC1389">
            <v>0</v>
          </cell>
          <cell r="AD1389">
            <v>0</v>
          </cell>
          <cell r="AF1389">
            <v>0</v>
          </cell>
          <cell r="AG1389">
            <v>0</v>
          </cell>
          <cell r="AH1389">
            <v>0</v>
          </cell>
          <cell r="AI1389">
            <v>0</v>
          </cell>
          <cell r="AK1389">
            <v>132</v>
          </cell>
          <cell r="AL1389">
            <v>-160707</v>
          </cell>
          <cell r="AM1389">
            <v>-79182</v>
          </cell>
          <cell r="AN1389">
            <v>-79189</v>
          </cell>
          <cell r="AO1389">
            <v>-72707</v>
          </cell>
          <cell r="AP1389">
            <v>-8679</v>
          </cell>
          <cell r="AQ1389">
            <v>0</v>
          </cell>
          <cell r="AR1389">
            <v>0</v>
          </cell>
          <cell r="AS1389">
            <v>0</v>
          </cell>
        </row>
        <row r="1390">
          <cell r="B1390" t="str">
            <v>2160</v>
          </cell>
          <cell r="C1390">
            <v>0</v>
          </cell>
          <cell r="D1390">
            <v>0</v>
          </cell>
          <cell r="E1390">
            <v>0</v>
          </cell>
          <cell r="F1390">
            <v>0</v>
          </cell>
          <cell r="G1390">
            <v>0</v>
          </cell>
          <cell r="I1390">
            <v>0</v>
          </cell>
          <cell r="J1390">
            <v>0</v>
          </cell>
          <cell r="K1390">
            <v>0</v>
          </cell>
          <cell r="L1390">
            <v>635</v>
          </cell>
          <cell r="M1390">
            <v>635</v>
          </cell>
          <cell r="O1390">
            <v>0</v>
          </cell>
          <cell r="P1390">
            <v>0</v>
          </cell>
          <cell r="Q1390">
            <v>0</v>
          </cell>
          <cell r="R1390">
            <v>104176</v>
          </cell>
          <cell r="S1390">
            <v>104176</v>
          </cell>
          <cell r="U1390">
            <v>0</v>
          </cell>
          <cell r="V1390">
            <v>-50779</v>
          </cell>
          <cell r="W1390">
            <v>-50779</v>
          </cell>
          <cell r="AB1390">
            <v>0</v>
          </cell>
          <cell r="AC1390">
            <v>0</v>
          </cell>
          <cell r="AD1390">
            <v>0</v>
          </cell>
          <cell r="AF1390">
            <v>0</v>
          </cell>
          <cell r="AG1390">
            <v>0</v>
          </cell>
          <cell r="AH1390">
            <v>0</v>
          </cell>
          <cell r="AI1390">
            <v>0</v>
          </cell>
          <cell r="AK1390">
            <v>635</v>
          </cell>
          <cell r="AL1390">
            <v>-104176</v>
          </cell>
          <cell r="AM1390">
            <v>-50779</v>
          </cell>
          <cell r="AN1390">
            <v>-50818</v>
          </cell>
          <cell r="AO1390">
            <v>-47158</v>
          </cell>
          <cell r="AP1390">
            <v>-5565</v>
          </cell>
          <cell r="AQ1390">
            <v>0</v>
          </cell>
          <cell r="AR1390">
            <v>0</v>
          </cell>
          <cell r="AS1390">
            <v>0</v>
          </cell>
        </row>
        <row r="1391">
          <cell r="B1391" t="str">
            <v>2197</v>
          </cell>
          <cell r="C1391">
            <v>0</v>
          </cell>
          <cell r="D1391">
            <v>0</v>
          </cell>
          <cell r="E1391">
            <v>0</v>
          </cell>
          <cell r="F1391">
            <v>0</v>
          </cell>
          <cell r="G1391">
            <v>0</v>
          </cell>
          <cell r="I1391">
            <v>0</v>
          </cell>
          <cell r="J1391">
            <v>0</v>
          </cell>
          <cell r="K1391">
            <v>0</v>
          </cell>
          <cell r="L1391">
            <v>0</v>
          </cell>
          <cell r="M1391">
            <v>0</v>
          </cell>
          <cell r="O1391">
            <v>0</v>
          </cell>
          <cell r="P1391">
            <v>0</v>
          </cell>
          <cell r="Q1391">
            <v>0</v>
          </cell>
          <cell r="R1391">
            <v>20727</v>
          </cell>
          <cell r="S1391">
            <v>20727</v>
          </cell>
          <cell r="U1391">
            <v>0</v>
          </cell>
          <cell r="V1391">
            <v>-10231</v>
          </cell>
          <cell r="W1391">
            <v>-10231</v>
          </cell>
          <cell r="AB1391">
            <v>0</v>
          </cell>
          <cell r="AC1391">
            <v>0</v>
          </cell>
          <cell r="AD1391">
            <v>0</v>
          </cell>
          <cell r="AF1391">
            <v>0</v>
          </cell>
          <cell r="AG1391">
            <v>0</v>
          </cell>
          <cell r="AH1391">
            <v>0</v>
          </cell>
          <cell r="AI1391">
            <v>0</v>
          </cell>
          <cell r="AK1391">
            <v>0</v>
          </cell>
          <cell r="AL1391">
            <v>-20727</v>
          </cell>
          <cell r="AM1391">
            <v>-10231</v>
          </cell>
          <cell r="AN1391">
            <v>-10229</v>
          </cell>
          <cell r="AO1391">
            <v>-9377</v>
          </cell>
          <cell r="AP1391">
            <v>-1121</v>
          </cell>
          <cell r="AQ1391">
            <v>0</v>
          </cell>
          <cell r="AR1391">
            <v>0</v>
          </cell>
          <cell r="AS1391">
            <v>0</v>
          </cell>
        </row>
        <row r="1392">
          <cell r="B1392" t="str">
            <v>2214</v>
          </cell>
          <cell r="C1392">
            <v>0</v>
          </cell>
          <cell r="D1392">
            <v>0</v>
          </cell>
          <cell r="E1392">
            <v>0</v>
          </cell>
          <cell r="F1392">
            <v>0</v>
          </cell>
          <cell r="G1392">
            <v>0</v>
          </cell>
          <cell r="I1392">
            <v>0</v>
          </cell>
          <cell r="J1392">
            <v>0</v>
          </cell>
          <cell r="K1392">
            <v>0</v>
          </cell>
          <cell r="L1392">
            <v>0</v>
          </cell>
          <cell r="M1392">
            <v>0</v>
          </cell>
          <cell r="O1392">
            <v>0</v>
          </cell>
          <cell r="P1392">
            <v>0</v>
          </cell>
          <cell r="Q1392">
            <v>0</v>
          </cell>
          <cell r="R1392">
            <v>88003</v>
          </cell>
          <cell r="S1392">
            <v>88003</v>
          </cell>
          <cell r="U1392">
            <v>0</v>
          </cell>
          <cell r="V1392">
            <v>-43436</v>
          </cell>
          <cell r="W1392">
            <v>-43436</v>
          </cell>
          <cell r="AB1392">
            <v>0</v>
          </cell>
          <cell r="AC1392">
            <v>0</v>
          </cell>
          <cell r="AD1392">
            <v>0</v>
          </cell>
          <cell r="AF1392">
            <v>0</v>
          </cell>
          <cell r="AG1392">
            <v>0</v>
          </cell>
          <cell r="AH1392">
            <v>0</v>
          </cell>
          <cell r="AI1392">
            <v>0</v>
          </cell>
          <cell r="AK1392">
            <v>0</v>
          </cell>
          <cell r="AL1392">
            <v>-88003</v>
          </cell>
          <cell r="AM1392">
            <v>-43436</v>
          </cell>
          <cell r="AN1392">
            <v>-43437</v>
          </cell>
          <cell r="AO1392">
            <v>-39810</v>
          </cell>
          <cell r="AP1392">
            <v>-4756</v>
          </cell>
          <cell r="AQ1392">
            <v>0</v>
          </cell>
          <cell r="AR1392">
            <v>0</v>
          </cell>
          <cell r="AS1392">
            <v>0</v>
          </cell>
        </row>
        <row r="1393">
          <cell r="B1393" t="str">
            <v>2244</v>
          </cell>
          <cell r="C1393">
            <v>0</v>
          </cell>
          <cell r="D1393">
            <v>0</v>
          </cell>
          <cell r="E1393">
            <v>0</v>
          </cell>
          <cell r="F1393">
            <v>0</v>
          </cell>
          <cell r="G1393">
            <v>0</v>
          </cell>
          <cell r="I1393">
            <v>0</v>
          </cell>
          <cell r="J1393">
            <v>0</v>
          </cell>
          <cell r="K1393">
            <v>0</v>
          </cell>
          <cell r="L1393">
            <v>0</v>
          </cell>
          <cell r="M1393">
            <v>0</v>
          </cell>
          <cell r="O1393">
            <v>0</v>
          </cell>
          <cell r="P1393">
            <v>0</v>
          </cell>
          <cell r="Q1393">
            <v>0</v>
          </cell>
          <cell r="R1393">
            <v>63636</v>
          </cell>
          <cell r="S1393">
            <v>63636</v>
          </cell>
          <cell r="U1393">
            <v>0</v>
          </cell>
          <cell r="V1393">
            <v>-31410</v>
          </cell>
          <cell r="W1393">
            <v>-31410</v>
          </cell>
          <cell r="AB1393">
            <v>0</v>
          </cell>
          <cell r="AC1393">
            <v>0</v>
          </cell>
          <cell r="AD1393">
            <v>0</v>
          </cell>
          <cell r="AF1393">
            <v>0</v>
          </cell>
          <cell r="AG1393">
            <v>0</v>
          </cell>
          <cell r="AH1393">
            <v>0</v>
          </cell>
          <cell r="AI1393">
            <v>0</v>
          </cell>
          <cell r="AK1393">
            <v>0</v>
          </cell>
          <cell r="AL1393">
            <v>-63636</v>
          </cell>
          <cell r="AM1393">
            <v>-31410</v>
          </cell>
          <cell r="AN1393">
            <v>-31411</v>
          </cell>
          <cell r="AO1393">
            <v>-28785</v>
          </cell>
          <cell r="AP1393">
            <v>-3440</v>
          </cell>
          <cell r="AQ1393">
            <v>0</v>
          </cell>
          <cell r="AR1393">
            <v>0</v>
          </cell>
          <cell r="AS1393">
            <v>0</v>
          </cell>
        </row>
        <row r="1394">
          <cell r="B1394" t="str">
            <v>2245</v>
          </cell>
          <cell r="C1394">
            <v>0</v>
          </cell>
          <cell r="D1394">
            <v>0</v>
          </cell>
          <cell r="E1394">
            <v>0</v>
          </cell>
          <cell r="F1394">
            <v>0</v>
          </cell>
          <cell r="G1394">
            <v>0</v>
          </cell>
          <cell r="I1394">
            <v>0</v>
          </cell>
          <cell r="J1394">
            <v>0</v>
          </cell>
          <cell r="K1394">
            <v>0</v>
          </cell>
          <cell r="L1394">
            <v>0</v>
          </cell>
          <cell r="M1394">
            <v>0</v>
          </cell>
          <cell r="O1394">
            <v>0</v>
          </cell>
          <cell r="P1394">
            <v>0</v>
          </cell>
          <cell r="Q1394">
            <v>0</v>
          </cell>
          <cell r="R1394">
            <v>52550</v>
          </cell>
          <cell r="S1394">
            <v>52550</v>
          </cell>
          <cell r="U1394">
            <v>0</v>
          </cell>
          <cell r="V1394">
            <v>-25938</v>
          </cell>
          <cell r="W1394">
            <v>-25938</v>
          </cell>
          <cell r="AB1394">
            <v>0</v>
          </cell>
          <cell r="AC1394">
            <v>0</v>
          </cell>
          <cell r="AD1394">
            <v>0</v>
          </cell>
          <cell r="AF1394">
            <v>0</v>
          </cell>
          <cell r="AG1394">
            <v>0</v>
          </cell>
          <cell r="AH1394">
            <v>0</v>
          </cell>
          <cell r="AI1394">
            <v>0</v>
          </cell>
          <cell r="AK1394">
            <v>0</v>
          </cell>
          <cell r="AL1394">
            <v>-52550</v>
          </cell>
          <cell r="AM1394">
            <v>-25938</v>
          </cell>
          <cell r="AN1394">
            <v>-25936</v>
          </cell>
          <cell r="AO1394">
            <v>-23771</v>
          </cell>
          <cell r="AP1394">
            <v>-2843</v>
          </cell>
          <cell r="AQ1394">
            <v>0</v>
          </cell>
          <cell r="AR1394">
            <v>0</v>
          </cell>
          <cell r="AS1394">
            <v>0</v>
          </cell>
        </row>
        <row r="1395">
          <cell r="B1395" t="str">
            <v>2246</v>
          </cell>
          <cell r="C1395">
            <v>0</v>
          </cell>
          <cell r="D1395">
            <v>0</v>
          </cell>
          <cell r="E1395">
            <v>0</v>
          </cell>
          <cell r="F1395">
            <v>0</v>
          </cell>
          <cell r="G1395">
            <v>0</v>
          </cell>
          <cell r="I1395">
            <v>0</v>
          </cell>
          <cell r="J1395">
            <v>0</v>
          </cell>
          <cell r="K1395">
            <v>0</v>
          </cell>
          <cell r="L1395">
            <v>72</v>
          </cell>
          <cell r="M1395">
            <v>72</v>
          </cell>
          <cell r="O1395">
            <v>0</v>
          </cell>
          <cell r="P1395">
            <v>0</v>
          </cell>
          <cell r="Q1395">
            <v>0</v>
          </cell>
          <cell r="R1395">
            <v>32114</v>
          </cell>
          <cell r="S1395">
            <v>32114</v>
          </cell>
          <cell r="U1395">
            <v>0</v>
          </cell>
          <cell r="V1395">
            <v>-15781</v>
          </cell>
          <cell r="W1395">
            <v>-15781</v>
          </cell>
          <cell r="AB1395">
            <v>0</v>
          </cell>
          <cell r="AC1395">
            <v>0</v>
          </cell>
          <cell r="AD1395">
            <v>0</v>
          </cell>
          <cell r="AF1395">
            <v>0</v>
          </cell>
          <cell r="AG1395">
            <v>0</v>
          </cell>
          <cell r="AH1395">
            <v>0</v>
          </cell>
          <cell r="AI1395">
            <v>0</v>
          </cell>
          <cell r="AK1395">
            <v>72</v>
          </cell>
          <cell r="AL1395">
            <v>-32114</v>
          </cell>
          <cell r="AM1395">
            <v>-15781</v>
          </cell>
          <cell r="AN1395">
            <v>-15784</v>
          </cell>
          <cell r="AO1395">
            <v>-14531</v>
          </cell>
          <cell r="AP1395">
            <v>-1727</v>
          </cell>
          <cell r="AQ1395">
            <v>0</v>
          </cell>
          <cell r="AR1395">
            <v>0</v>
          </cell>
          <cell r="AS1395">
            <v>0</v>
          </cell>
        </row>
        <row r="1396">
          <cell r="B1396" t="str">
            <v>2273</v>
          </cell>
          <cell r="C1396">
            <v>0</v>
          </cell>
          <cell r="D1396">
            <v>0</v>
          </cell>
          <cell r="E1396">
            <v>0</v>
          </cell>
          <cell r="F1396">
            <v>0</v>
          </cell>
          <cell r="G1396">
            <v>0</v>
          </cell>
          <cell r="I1396">
            <v>0</v>
          </cell>
          <cell r="J1396">
            <v>0</v>
          </cell>
          <cell r="K1396">
            <v>0</v>
          </cell>
          <cell r="L1396">
            <v>0</v>
          </cell>
          <cell r="M1396">
            <v>0</v>
          </cell>
          <cell r="O1396">
            <v>0</v>
          </cell>
          <cell r="P1396">
            <v>0</v>
          </cell>
          <cell r="Q1396">
            <v>0</v>
          </cell>
          <cell r="R1396">
            <v>263828</v>
          </cell>
          <cell r="S1396">
            <v>263828</v>
          </cell>
          <cell r="U1396">
            <v>0</v>
          </cell>
          <cell r="V1396">
            <v>-130217</v>
          </cell>
          <cell r="W1396">
            <v>-130217</v>
          </cell>
          <cell r="AB1396">
            <v>0</v>
          </cell>
          <cell r="AC1396">
            <v>0</v>
          </cell>
          <cell r="AD1396">
            <v>0</v>
          </cell>
          <cell r="AF1396">
            <v>0</v>
          </cell>
          <cell r="AG1396">
            <v>0</v>
          </cell>
          <cell r="AH1396">
            <v>0</v>
          </cell>
          <cell r="AI1396">
            <v>0</v>
          </cell>
          <cell r="AK1396">
            <v>0</v>
          </cell>
          <cell r="AL1396">
            <v>-263828</v>
          </cell>
          <cell r="AM1396">
            <v>-130217</v>
          </cell>
          <cell r="AN1396">
            <v>-130215</v>
          </cell>
          <cell r="AO1396">
            <v>-119340</v>
          </cell>
          <cell r="AP1396">
            <v>-14273</v>
          </cell>
          <cell r="AQ1396">
            <v>0</v>
          </cell>
          <cell r="AR1396">
            <v>0</v>
          </cell>
          <cell r="AS1396">
            <v>0</v>
          </cell>
        </row>
        <row r="1397">
          <cell r="B1397" t="str">
            <v>2282</v>
          </cell>
          <cell r="C1397">
            <v>0</v>
          </cell>
          <cell r="D1397">
            <v>0</v>
          </cell>
          <cell r="E1397">
            <v>0</v>
          </cell>
          <cell r="F1397">
            <v>0</v>
          </cell>
          <cell r="G1397">
            <v>0</v>
          </cell>
          <cell r="I1397">
            <v>0</v>
          </cell>
          <cell r="J1397">
            <v>0</v>
          </cell>
          <cell r="K1397">
            <v>0</v>
          </cell>
          <cell r="L1397">
            <v>0</v>
          </cell>
          <cell r="M1397">
            <v>0</v>
          </cell>
          <cell r="O1397">
            <v>0</v>
          </cell>
          <cell r="P1397">
            <v>0</v>
          </cell>
          <cell r="Q1397">
            <v>0</v>
          </cell>
          <cell r="R1397">
            <v>115087</v>
          </cell>
          <cell r="S1397">
            <v>115087</v>
          </cell>
          <cell r="U1397">
            <v>0</v>
          </cell>
          <cell r="V1397">
            <v>-56807</v>
          </cell>
          <cell r="W1397">
            <v>-56807</v>
          </cell>
          <cell r="AB1397">
            <v>0</v>
          </cell>
          <cell r="AC1397">
            <v>0</v>
          </cell>
          <cell r="AD1397">
            <v>0</v>
          </cell>
          <cell r="AF1397">
            <v>0</v>
          </cell>
          <cell r="AG1397">
            <v>0</v>
          </cell>
          <cell r="AH1397">
            <v>0</v>
          </cell>
          <cell r="AI1397">
            <v>0</v>
          </cell>
          <cell r="AK1397">
            <v>0</v>
          </cell>
          <cell r="AL1397">
            <v>-115087</v>
          </cell>
          <cell r="AM1397">
            <v>-56807</v>
          </cell>
          <cell r="AN1397">
            <v>-56805</v>
          </cell>
          <cell r="AO1397">
            <v>-52058</v>
          </cell>
          <cell r="AP1397">
            <v>-6224</v>
          </cell>
          <cell r="AQ1397">
            <v>0</v>
          </cell>
          <cell r="AR1397">
            <v>0</v>
          </cell>
          <cell r="AS1397">
            <v>0</v>
          </cell>
        </row>
        <row r="1398">
          <cell r="B1398" t="str">
            <v>2294</v>
          </cell>
          <cell r="C1398">
            <v>0</v>
          </cell>
          <cell r="D1398">
            <v>0</v>
          </cell>
          <cell r="E1398">
            <v>0</v>
          </cell>
          <cell r="F1398">
            <v>0</v>
          </cell>
          <cell r="G1398">
            <v>0</v>
          </cell>
          <cell r="I1398">
            <v>0</v>
          </cell>
          <cell r="J1398">
            <v>0</v>
          </cell>
          <cell r="K1398">
            <v>0</v>
          </cell>
          <cell r="L1398">
            <v>0</v>
          </cell>
          <cell r="M1398">
            <v>0</v>
          </cell>
          <cell r="O1398">
            <v>0</v>
          </cell>
          <cell r="P1398">
            <v>0</v>
          </cell>
          <cell r="Q1398">
            <v>0</v>
          </cell>
          <cell r="R1398">
            <v>52785</v>
          </cell>
          <cell r="S1398">
            <v>52785</v>
          </cell>
          <cell r="U1398">
            <v>0</v>
          </cell>
          <cell r="V1398">
            <v>-26056</v>
          </cell>
          <cell r="W1398">
            <v>-26056</v>
          </cell>
          <cell r="AB1398">
            <v>0</v>
          </cell>
          <cell r="AC1398">
            <v>0</v>
          </cell>
          <cell r="AD1398">
            <v>0</v>
          </cell>
          <cell r="AF1398">
            <v>0</v>
          </cell>
          <cell r="AG1398">
            <v>0</v>
          </cell>
          <cell r="AH1398">
            <v>0</v>
          </cell>
          <cell r="AI1398">
            <v>0</v>
          </cell>
          <cell r="AK1398">
            <v>0</v>
          </cell>
          <cell r="AL1398">
            <v>-52785</v>
          </cell>
          <cell r="AM1398">
            <v>-26056</v>
          </cell>
          <cell r="AN1398">
            <v>-26054</v>
          </cell>
          <cell r="AO1398">
            <v>-23877</v>
          </cell>
          <cell r="AP1398">
            <v>-2854</v>
          </cell>
          <cell r="AQ1398">
            <v>0</v>
          </cell>
          <cell r="AR1398">
            <v>0</v>
          </cell>
          <cell r="AS1398">
            <v>0</v>
          </cell>
        </row>
        <row r="1399">
          <cell r="B1399" t="str">
            <v>2306</v>
          </cell>
          <cell r="C1399">
            <v>0</v>
          </cell>
          <cell r="D1399">
            <v>0</v>
          </cell>
          <cell r="E1399">
            <v>0</v>
          </cell>
          <cell r="F1399">
            <v>0</v>
          </cell>
          <cell r="G1399">
            <v>0</v>
          </cell>
          <cell r="I1399">
            <v>0</v>
          </cell>
          <cell r="J1399">
            <v>0</v>
          </cell>
          <cell r="K1399">
            <v>0</v>
          </cell>
          <cell r="L1399">
            <v>0</v>
          </cell>
          <cell r="M1399">
            <v>0</v>
          </cell>
          <cell r="O1399">
            <v>0</v>
          </cell>
          <cell r="P1399">
            <v>0</v>
          </cell>
          <cell r="Q1399">
            <v>0</v>
          </cell>
          <cell r="R1399">
            <v>10574</v>
          </cell>
          <cell r="S1399">
            <v>10574</v>
          </cell>
          <cell r="U1399">
            <v>0</v>
          </cell>
          <cell r="V1399">
            <v>-5220</v>
          </cell>
          <cell r="W1399">
            <v>-5220</v>
          </cell>
          <cell r="AB1399">
            <v>0</v>
          </cell>
          <cell r="AC1399">
            <v>0</v>
          </cell>
          <cell r="AD1399">
            <v>0</v>
          </cell>
          <cell r="AF1399">
            <v>0</v>
          </cell>
          <cell r="AG1399">
            <v>0</v>
          </cell>
          <cell r="AH1399">
            <v>0</v>
          </cell>
          <cell r="AI1399">
            <v>0</v>
          </cell>
          <cell r="AK1399">
            <v>0</v>
          </cell>
          <cell r="AL1399">
            <v>-10574</v>
          </cell>
          <cell r="AM1399">
            <v>-5220</v>
          </cell>
          <cell r="AN1399">
            <v>-5218</v>
          </cell>
          <cell r="AO1399">
            <v>-4785</v>
          </cell>
          <cell r="AP1399">
            <v>-571</v>
          </cell>
          <cell r="AQ1399">
            <v>0</v>
          </cell>
          <cell r="AR1399">
            <v>0</v>
          </cell>
          <cell r="AS1399">
            <v>0</v>
          </cell>
        </row>
      </sheetData>
      <sheetData sheetId="8">
        <row r="32">
          <cell r="D32">
            <v>218375638</v>
          </cell>
          <cell r="F32">
            <v>1804936619</v>
          </cell>
        </row>
        <row r="33">
          <cell r="D33">
            <v>16127718710</v>
          </cell>
          <cell r="F33">
            <v>6664736395</v>
          </cell>
        </row>
        <row r="35">
          <cell r="D35">
            <v>3125241436</v>
          </cell>
          <cell r="F35">
            <v>2603270901</v>
          </cell>
        </row>
      </sheetData>
      <sheetData sheetId="9"/>
      <sheetData sheetId="10"/>
      <sheetData sheetId="11"/>
      <sheetData sheetId="12"/>
      <sheetData sheetId="13"/>
      <sheetData sheetId="14"/>
      <sheetData sheetId="15">
        <row r="2">
          <cell r="A2" t="str">
            <v>0001</v>
          </cell>
          <cell r="B2" t="str">
            <v>021711</v>
          </cell>
          <cell r="C2" t="str">
            <v>711</v>
          </cell>
          <cell r="D2" t="str">
            <v>TEXAS A&amp;M UNIVERSITY</v>
          </cell>
          <cell r="E2">
            <v>16735740</v>
          </cell>
          <cell r="F2">
            <v>0</v>
          </cell>
          <cell r="G2">
            <v>9960</v>
          </cell>
          <cell r="H2">
            <v>0</v>
          </cell>
          <cell r="I2">
            <v>0</v>
          </cell>
          <cell r="J2">
            <v>16745700</v>
          </cell>
          <cell r="K2">
            <v>16745700</v>
          </cell>
        </row>
        <row r="3">
          <cell r="A3" t="str">
            <v>0003</v>
          </cell>
          <cell r="B3" t="str">
            <v>116751</v>
          </cell>
          <cell r="C3" t="str">
            <v>751</v>
          </cell>
          <cell r="D3" t="str">
            <v>TEXAS A&amp;M UNIVERSITY - COMMERCE</v>
          </cell>
          <cell r="E3">
            <v>1878275</v>
          </cell>
          <cell r="F3">
            <v>0</v>
          </cell>
          <cell r="G3">
            <v>1897</v>
          </cell>
          <cell r="H3">
            <v>0</v>
          </cell>
          <cell r="I3">
            <v>0</v>
          </cell>
          <cell r="J3">
            <v>1880172</v>
          </cell>
          <cell r="K3">
            <v>1880172</v>
          </cell>
        </row>
        <row r="4">
          <cell r="A4" t="str">
            <v>0004</v>
          </cell>
          <cell r="B4" t="str">
            <v>072713</v>
          </cell>
          <cell r="C4" t="str">
            <v>713</v>
          </cell>
          <cell r="D4" t="str">
            <v>TARLETON STATE UNIVERSITY</v>
          </cell>
          <cell r="E4">
            <v>1930236</v>
          </cell>
          <cell r="F4">
            <v>0</v>
          </cell>
          <cell r="G4">
            <v>368</v>
          </cell>
          <cell r="H4">
            <v>0</v>
          </cell>
          <cell r="I4">
            <v>0</v>
          </cell>
          <cell r="J4">
            <v>1930604</v>
          </cell>
          <cell r="K4">
            <v>1930604</v>
          </cell>
        </row>
        <row r="5">
          <cell r="A5" t="str">
            <v>0005</v>
          </cell>
          <cell r="B5" t="str">
            <v>220714</v>
          </cell>
          <cell r="C5" t="str">
            <v>714</v>
          </cell>
          <cell r="D5" t="str">
            <v>UNIVERSITY OF TEXAS AT ARLINGTON</v>
          </cell>
          <cell r="E5">
            <v>7784949</v>
          </cell>
          <cell r="F5">
            <v>0</v>
          </cell>
          <cell r="G5">
            <v>113567</v>
          </cell>
          <cell r="H5">
            <v>0</v>
          </cell>
          <cell r="I5">
            <v>0</v>
          </cell>
          <cell r="J5">
            <v>7898516</v>
          </cell>
          <cell r="K5">
            <v>7898516</v>
          </cell>
        </row>
        <row r="6">
          <cell r="A6" t="str">
            <v>0006</v>
          </cell>
          <cell r="B6" t="str">
            <v>061752</v>
          </cell>
          <cell r="C6" t="str">
            <v>752</v>
          </cell>
          <cell r="D6" t="str">
            <v>UNIVERSITY OF NORTH TEXAS</v>
          </cell>
          <cell r="E6">
            <v>8234428</v>
          </cell>
          <cell r="F6">
            <v>0</v>
          </cell>
          <cell r="G6">
            <v>229</v>
          </cell>
          <cell r="H6">
            <v>0</v>
          </cell>
          <cell r="I6">
            <v>0</v>
          </cell>
          <cell r="J6">
            <v>8234657</v>
          </cell>
          <cell r="K6">
            <v>8234657</v>
          </cell>
        </row>
        <row r="7">
          <cell r="A7" t="str">
            <v>0007</v>
          </cell>
          <cell r="B7" t="str">
            <v>237715</v>
          </cell>
          <cell r="C7" t="str">
            <v>715</v>
          </cell>
          <cell r="D7" t="str">
            <v>PRAIRIE VIEW A &amp; M UNIVERSITY</v>
          </cell>
          <cell r="E7">
            <v>2355162</v>
          </cell>
          <cell r="F7">
            <v>0</v>
          </cell>
          <cell r="G7">
            <v>4944</v>
          </cell>
          <cell r="H7">
            <v>0</v>
          </cell>
          <cell r="I7">
            <v>0</v>
          </cell>
          <cell r="J7">
            <v>2360106</v>
          </cell>
          <cell r="K7">
            <v>2360106</v>
          </cell>
        </row>
        <row r="8">
          <cell r="A8" t="str">
            <v>0008</v>
          </cell>
          <cell r="B8" t="str">
            <v>236753</v>
          </cell>
          <cell r="C8" t="str">
            <v>753</v>
          </cell>
          <cell r="D8" t="str">
            <v>SAM HOUSTON STATE UNIVERSITY</v>
          </cell>
          <cell r="E8">
            <v>4682394</v>
          </cell>
          <cell r="F8">
            <v>0</v>
          </cell>
          <cell r="G8">
            <v>174</v>
          </cell>
          <cell r="H8">
            <v>0</v>
          </cell>
          <cell r="I8">
            <v>0</v>
          </cell>
          <cell r="J8">
            <v>4682568</v>
          </cell>
          <cell r="K8">
            <v>4682568</v>
          </cell>
        </row>
        <row r="9">
          <cell r="A9" t="str">
            <v>0009</v>
          </cell>
          <cell r="B9" t="str">
            <v>105754</v>
          </cell>
          <cell r="C9" t="str">
            <v>754</v>
          </cell>
          <cell r="D9" t="str">
            <v>TEXAS STATE UNIVERSITY - SAN MARCOS</v>
          </cell>
          <cell r="E9">
            <v>8466506</v>
          </cell>
          <cell r="F9">
            <v>0</v>
          </cell>
          <cell r="G9">
            <v>1044</v>
          </cell>
          <cell r="H9">
            <v>0</v>
          </cell>
          <cell r="I9">
            <v>0</v>
          </cell>
          <cell r="J9">
            <v>8467550</v>
          </cell>
          <cell r="K9">
            <v>8467550</v>
          </cell>
        </row>
        <row r="10">
          <cell r="A10" t="str">
            <v>0017</v>
          </cell>
          <cell r="B10" t="str">
            <v>174755</v>
          </cell>
          <cell r="C10" t="str">
            <v>755</v>
          </cell>
          <cell r="D10" t="str">
            <v>STEPHEN F AUSTIN STATE UNIVERSITY</v>
          </cell>
          <cell r="E10">
            <v>3208161</v>
          </cell>
          <cell r="F10">
            <v>0</v>
          </cell>
          <cell r="G10">
            <v>23</v>
          </cell>
          <cell r="H10">
            <v>0</v>
          </cell>
          <cell r="I10">
            <v>0</v>
          </cell>
          <cell r="J10">
            <v>3208184</v>
          </cell>
          <cell r="K10">
            <v>3208184</v>
          </cell>
        </row>
        <row r="11">
          <cell r="A11" t="str">
            <v>0018</v>
          </cell>
          <cell r="B11" t="str">
            <v>022756</v>
          </cell>
          <cell r="C11" t="str">
            <v>756</v>
          </cell>
          <cell r="D11" t="str">
            <v>SUL ROSS STATE UNIVERSITY</v>
          </cell>
          <cell r="E11">
            <v>430107</v>
          </cell>
          <cell r="F11">
            <v>0</v>
          </cell>
          <cell r="G11">
            <v>0</v>
          </cell>
          <cell r="H11">
            <v>0</v>
          </cell>
          <cell r="I11">
            <v>0</v>
          </cell>
          <cell r="J11">
            <v>430107</v>
          </cell>
          <cell r="K11">
            <v>430107</v>
          </cell>
        </row>
        <row r="12">
          <cell r="A12" t="str">
            <v>0019</v>
          </cell>
          <cell r="B12" t="str">
            <v xml:space="preserve">      </v>
          </cell>
          <cell r="C12" t="str">
            <v>323</v>
          </cell>
          <cell r="D12" t="str">
            <v>TEACHER RETIREMENT SYSTEM</v>
          </cell>
          <cell r="E12">
            <v>0</v>
          </cell>
          <cell r="F12">
            <v>0</v>
          </cell>
          <cell r="G12">
            <v>0</v>
          </cell>
          <cell r="H12">
            <v>0</v>
          </cell>
          <cell r="I12">
            <v>0</v>
          </cell>
          <cell r="J12">
            <v>0</v>
          </cell>
          <cell r="K12">
            <v>0</v>
          </cell>
        </row>
        <row r="13">
          <cell r="A13" t="str">
            <v>0020</v>
          </cell>
          <cell r="B13" t="str">
            <v>137732</v>
          </cell>
          <cell r="C13" t="str">
            <v>732</v>
          </cell>
          <cell r="D13" t="str">
            <v>TEXAS A&amp;M UNIVERSITY - KINGSVILLE</v>
          </cell>
          <cell r="E13">
            <v>1478832</v>
          </cell>
          <cell r="F13">
            <v>0</v>
          </cell>
          <cell r="G13">
            <v>51</v>
          </cell>
          <cell r="H13">
            <v>0</v>
          </cell>
          <cell r="I13">
            <v>0</v>
          </cell>
          <cell r="J13">
            <v>1478883</v>
          </cell>
          <cell r="K13">
            <v>1478883</v>
          </cell>
        </row>
        <row r="14">
          <cell r="A14" t="str">
            <v>0021</v>
          </cell>
          <cell r="B14" t="str">
            <v>071724</v>
          </cell>
          <cell r="C14" t="str">
            <v>724</v>
          </cell>
          <cell r="D14" t="str">
            <v>UNIVERSITY OF TEXAS AT EL PASO</v>
          </cell>
          <cell r="E14">
            <v>3591122</v>
          </cell>
          <cell r="F14">
            <v>0</v>
          </cell>
          <cell r="G14">
            <v>3477</v>
          </cell>
          <cell r="H14">
            <v>0</v>
          </cell>
          <cell r="I14">
            <v>0</v>
          </cell>
          <cell r="J14">
            <v>3594599</v>
          </cell>
          <cell r="K14">
            <v>3594599</v>
          </cell>
        </row>
        <row r="15">
          <cell r="A15" t="str">
            <v>0022</v>
          </cell>
          <cell r="B15" t="str">
            <v>061731</v>
          </cell>
          <cell r="C15" t="str">
            <v>731</v>
          </cell>
          <cell r="D15" t="str">
            <v>TEXAS WOMAN'S UNIVERSITY</v>
          </cell>
          <cell r="E15">
            <v>2766462</v>
          </cell>
          <cell r="F15">
            <v>0</v>
          </cell>
          <cell r="G15">
            <v>754</v>
          </cell>
          <cell r="H15">
            <v>0</v>
          </cell>
          <cell r="I15">
            <v>0</v>
          </cell>
          <cell r="J15">
            <v>2767216</v>
          </cell>
          <cell r="K15">
            <v>2767216</v>
          </cell>
        </row>
        <row r="16">
          <cell r="A16" t="str">
            <v>0023</v>
          </cell>
          <cell r="B16" t="str">
            <v>152733</v>
          </cell>
          <cell r="C16" t="str">
            <v>733</v>
          </cell>
          <cell r="D16" t="str">
            <v>TEXAS TECH UNIVERSITY</v>
          </cell>
          <cell r="E16">
            <v>19960824</v>
          </cell>
          <cell r="F16">
            <v>0</v>
          </cell>
          <cell r="G16">
            <v>3916</v>
          </cell>
          <cell r="H16">
            <v>0</v>
          </cell>
          <cell r="I16">
            <v>0</v>
          </cell>
          <cell r="J16">
            <v>19964740</v>
          </cell>
          <cell r="K16">
            <v>19964740</v>
          </cell>
        </row>
        <row r="17">
          <cell r="A17" t="str">
            <v>0024</v>
          </cell>
          <cell r="B17" t="str">
            <v>227721</v>
          </cell>
          <cell r="C17" t="str">
            <v>721</v>
          </cell>
          <cell r="D17" t="str">
            <v>UNIVERSITY OF TEXAS AT AUSTIN</v>
          </cell>
          <cell r="E17">
            <v>44884878</v>
          </cell>
          <cell r="F17">
            <v>0</v>
          </cell>
          <cell r="G17">
            <v>12570</v>
          </cell>
          <cell r="H17">
            <v>0</v>
          </cell>
          <cell r="I17">
            <v>0</v>
          </cell>
          <cell r="J17">
            <v>44897448</v>
          </cell>
          <cell r="K17">
            <v>44897448</v>
          </cell>
        </row>
        <row r="18">
          <cell r="A18" t="str">
            <v>0025</v>
          </cell>
          <cell r="B18" t="str">
            <v>084723</v>
          </cell>
          <cell r="C18" t="str">
            <v>723</v>
          </cell>
          <cell r="D18" t="str">
            <v>UNIVERSITY OF TEXAS MEDICAL BRANCH AT GALVESTON</v>
          </cell>
          <cell r="E18">
            <v>29964724</v>
          </cell>
          <cell r="F18">
            <v>0</v>
          </cell>
          <cell r="G18">
            <v>0</v>
          </cell>
          <cell r="H18">
            <v>0</v>
          </cell>
          <cell r="I18">
            <v>0</v>
          </cell>
          <cell r="J18">
            <v>29964724</v>
          </cell>
          <cell r="K18">
            <v>29964724</v>
          </cell>
        </row>
        <row r="19">
          <cell r="A19" t="str">
            <v>0026</v>
          </cell>
          <cell r="B19" t="str">
            <v>191757</v>
          </cell>
          <cell r="C19" t="str">
            <v>757</v>
          </cell>
          <cell r="D19" t="str">
            <v>WEST TEXAS A &amp; M UNIVERSITY</v>
          </cell>
          <cell r="E19">
            <v>1158110</v>
          </cell>
          <cell r="F19">
            <v>0</v>
          </cell>
          <cell r="G19">
            <v>683</v>
          </cell>
          <cell r="H19">
            <v>0</v>
          </cell>
          <cell r="I19">
            <v>0</v>
          </cell>
          <cell r="J19">
            <v>1158793</v>
          </cell>
          <cell r="K19">
            <v>1158793</v>
          </cell>
        </row>
        <row r="20">
          <cell r="A20" t="str">
            <v>0028</v>
          </cell>
          <cell r="B20" t="str">
            <v>021556</v>
          </cell>
          <cell r="C20" t="str">
            <v>556</v>
          </cell>
          <cell r="D20" t="str">
            <v>TEXAS A&amp;M AGRILIFE RESEARCH</v>
          </cell>
          <cell r="E20">
            <v>2076587</v>
          </cell>
          <cell r="F20">
            <v>0</v>
          </cell>
          <cell r="G20">
            <v>5931</v>
          </cell>
          <cell r="H20">
            <v>0</v>
          </cell>
          <cell r="I20">
            <v>0</v>
          </cell>
          <cell r="J20">
            <v>2082518</v>
          </cell>
          <cell r="K20">
            <v>2082518</v>
          </cell>
        </row>
        <row r="21">
          <cell r="A21" t="str">
            <v>0029</v>
          </cell>
          <cell r="B21" t="str">
            <v>021555</v>
          </cell>
          <cell r="C21" t="str">
            <v>555</v>
          </cell>
          <cell r="D21" t="str">
            <v>TEXAS A&amp;M AGRILIFE EXTENSION SERVICE</v>
          </cell>
          <cell r="E21">
            <v>1448089</v>
          </cell>
          <cell r="F21">
            <v>0</v>
          </cell>
          <cell r="G21">
            <v>668</v>
          </cell>
          <cell r="H21">
            <v>0</v>
          </cell>
          <cell r="I21">
            <v>0</v>
          </cell>
          <cell r="J21">
            <v>1448757</v>
          </cell>
          <cell r="K21">
            <v>1448757</v>
          </cell>
        </row>
        <row r="22">
          <cell r="A22" t="str">
            <v>0030</v>
          </cell>
          <cell r="B22" t="str">
            <v>021576</v>
          </cell>
          <cell r="C22" t="str">
            <v>576</v>
          </cell>
          <cell r="D22" t="str">
            <v>TEXAS A&amp;M FOREST SERVICE</v>
          </cell>
          <cell r="E22">
            <v>1240788</v>
          </cell>
          <cell r="F22">
            <v>0</v>
          </cell>
          <cell r="G22">
            <v>15</v>
          </cell>
          <cell r="H22">
            <v>0</v>
          </cell>
          <cell r="I22">
            <v>0</v>
          </cell>
          <cell r="J22">
            <v>1240803</v>
          </cell>
          <cell r="K22">
            <v>1240803</v>
          </cell>
        </row>
        <row r="23">
          <cell r="A23" t="str">
            <v>0031</v>
          </cell>
          <cell r="B23" t="str">
            <v>021712</v>
          </cell>
          <cell r="C23" t="str">
            <v>712</v>
          </cell>
          <cell r="D23" t="str">
            <v>TEXAS A&amp;M ENG EXP STATION</v>
          </cell>
          <cell r="E23">
            <v>2821450</v>
          </cell>
          <cell r="F23">
            <v>0</v>
          </cell>
          <cell r="G23">
            <v>15092</v>
          </cell>
          <cell r="H23">
            <v>0</v>
          </cell>
          <cell r="I23">
            <v>0</v>
          </cell>
          <cell r="J23">
            <v>2836542</v>
          </cell>
          <cell r="K23">
            <v>2836542</v>
          </cell>
        </row>
        <row r="24">
          <cell r="A24" t="str">
            <v>0032</v>
          </cell>
          <cell r="B24" t="str">
            <v>084718</v>
          </cell>
          <cell r="C24" t="str">
            <v>718</v>
          </cell>
          <cell r="D24" t="str">
            <v>TEXAS A&amp;M UNIVERSITY - GALVESTON</v>
          </cell>
          <cell r="E24">
            <v>435256</v>
          </cell>
          <cell r="F24">
            <v>0</v>
          </cell>
          <cell r="G24">
            <v>85</v>
          </cell>
          <cell r="H24">
            <v>0</v>
          </cell>
          <cell r="I24">
            <v>0</v>
          </cell>
          <cell r="J24">
            <v>435341</v>
          </cell>
          <cell r="K24">
            <v>435341</v>
          </cell>
        </row>
        <row r="25">
          <cell r="A25" t="str">
            <v>0033</v>
          </cell>
          <cell r="B25" t="str">
            <v>021716</v>
          </cell>
          <cell r="C25" t="str">
            <v>716</v>
          </cell>
          <cell r="D25" t="str">
            <v>TEXAS A&amp;M ENG EXT SERVICE</v>
          </cell>
          <cell r="E25">
            <v>1880697</v>
          </cell>
          <cell r="F25">
            <v>0</v>
          </cell>
          <cell r="G25">
            <v>32</v>
          </cell>
          <cell r="H25">
            <v>0</v>
          </cell>
          <cell r="I25">
            <v>0</v>
          </cell>
          <cell r="J25">
            <v>1880729</v>
          </cell>
          <cell r="K25">
            <v>1880729</v>
          </cell>
        </row>
        <row r="26">
          <cell r="A26" t="str">
            <v>0034</v>
          </cell>
          <cell r="B26" t="str">
            <v>021727</v>
          </cell>
          <cell r="C26" t="str">
            <v>727</v>
          </cell>
          <cell r="D26" t="str">
            <v>TEXAS A&amp;M TRANSPORTATION INST</v>
          </cell>
          <cell r="E26">
            <v>1198710</v>
          </cell>
          <cell r="F26">
            <v>0</v>
          </cell>
          <cell r="G26">
            <v>868</v>
          </cell>
          <cell r="H26">
            <v>0</v>
          </cell>
          <cell r="I26">
            <v>0</v>
          </cell>
          <cell r="J26">
            <v>1199578</v>
          </cell>
          <cell r="K26">
            <v>1199578</v>
          </cell>
        </row>
        <row r="27">
          <cell r="A27" t="str">
            <v>0058</v>
          </cell>
          <cell r="B27" t="str">
            <v>019000</v>
          </cell>
          <cell r="C27" t="str">
            <v xml:space="preserve">   </v>
          </cell>
          <cell r="D27" t="str">
            <v>BOWIE COUNTY SCHOOL DIST</v>
          </cell>
          <cell r="E27">
            <v>30211</v>
          </cell>
          <cell r="F27">
            <v>0</v>
          </cell>
          <cell r="G27">
            <v>0</v>
          </cell>
          <cell r="H27">
            <v>0</v>
          </cell>
          <cell r="I27">
            <v>0</v>
          </cell>
          <cell r="J27">
            <v>30211</v>
          </cell>
          <cell r="K27">
            <v>30211</v>
          </cell>
        </row>
        <row r="28">
          <cell r="A28" t="str">
            <v>0092</v>
          </cell>
          <cell r="B28" t="str">
            <v>053001</v>
          </cell>
          <cell r="C28" t="str">
            <v xml:space="preserve">   </v>
          </cell>
          <cell r="D28" t="str">
            <v>CROCKETT CTY SCHOOL DIST</v>
          </cell>
          <cell r="E28">
            <v>163364</v>
          </cell>
          <cell r="F28">
            <v>0</v>
          </cell>
          <cell r="G28">
            <v>0</v>
          </cell>
          <cell r="H28">
            <v>0</v>
          </cell>
          <cell r="I28">
            <v>0</v>
          </cell>
          <cell r="J28">
            <v>163364</v>
          </cell>
          <cell r="K28">
            <v>163364</v>
          </cell>
        </row>
        <row r="29">
          <cell r="A29" t="str">
            <v>0125</v>
          </cell>
          <cell r="B29" t="str">
            <v>086024</v>
          </cell>
          <cell r="C29" t="str">
            <v xml:space="preserve">   </v>
          </cell>
          <cell r="D29" t="str">
            <v>DOSS CONS CSD</v>
          </cell>
          <cell r="E29">
            <v>4885</v>
          </cell>
          <cell r="F29">
            <v>0</v>
          </cell>
          <cell r="G29">
            <v>0</v>
          </cell>
          <cell r="H29">
            <v>0</v>
          </cell>
          <cell r="I29">
            <v>0</v>
          </cell>
          <cell r="J29">
            <v>4885</v>
          </cell>
          <cell r="K29">
            <v>4885</v>
          </cell>
        </row>
        <row r="30">
          <cell r="A30" t="str">
            <v>0140</v>
          </cell>
          <cell r="B30" t="str">
            <v>101000</v>
          </cell>
          <cell r="C30" t="str">
            <v xml:space="preserve">   </v>
          </cell>
          <cell r="D30" t="str">
            <v>HARRIS CTY DEPT EDUCATION</v>
          </cell>
          <cell r="E30">
            <v>869573</v>
          </cell>
          <cell r="F30">
            <v>0</v>
          </cell>
          <cell r="G30">
            <v>0</v>
          </cell>
          <cell r="H30">
            <v>0</v>
          </cell>
          <cell r="I30">
            <v>0</v>
          </cell>
          <cell r="J30">
            <v>869573</v>
          </cell>
          <cell r="K30">
            <v>869573</v>
          </cell>
        </row>
        <row r="31">
          <cell r="A31" t="str">
            <v>0170</v>
          </cell>
          <cell r="B31" t="str">
            <v>131001</v>
          </cell>
          <cell r="C31" t="str">
            <v xml:space="preserve">   </v>
          </cell>
          <cell r="D31" t="str">
            <v>KENEDY COUNTY WIDE CSD</v>
          </cell>
          <cell r="E31">
            <v>31738</v>
          </cell>
          <cell r="F31">
            <v>0</v>
          </cell>
          <cell r="G31">
            <v>0</v>
          </cell>
          <cell r="H31">
            <v>0</v>
          </cell>
          <cell r="I31">
            <v>0</v>
          </cell>
          <cell r="J31">
            <v>31738</v>
          </cell>
          <cell r="K31">
            <v>31738</v>
          </cell>
        </row>
        <row r="32">
          <cell r="A32" t="str">
            <v>0174</v>
          </cell>
          <cell r="B32" t="str">
            <v>135001</v>
          </cell>
          <cell r="C32" t="str">
            <v xml:space="preserve">   </v>
          </cell>
          <cell r="D32" t="str">
            <v>GUTHRIE CSD</v>
          </cell>
          <cell r="E32">
            <v>44883</v>
          </cell>
          <cell r="F32">
            <v>0</v>
          </cell>
          <cell r="G32">
            <v>0</v>
          </cell>
          <cell r="H32">
            <v>0</v>
          </cell>
          <cell r="I32">
            <v>0</v>
          </cell>
          <cell r="J32">
            <v>44883</v>
          </cell>
          <cell r="K32">
            <v>44883</v>
          </cell>
        </row>
        <row r="33">
          <cell r="A33" t="str">
            <v>0300</v>
          </cell>
          <cell r="B33" t="str">
            <v>109901</v>
          </cell>
          <cell r="C33" t="str">
            <v xml:space="preserve">   </v>
          </cell>
          <cell r="D33" t="str">
            <v>ABBOTT ISD</v>
          </cell>
          <cell r="E33">
            <v>39046</v>
          </cell>
          <cell r="F33">
            <v>0</v>
          </cell>
          <cell r="G33">
            <v>0</v>
          </cell>
          <cell r="H33">
            <v>0</v>
          </cell>
          <cell r="I33">
            <v>0</v>
          </cell>
          <cell r="J33">
            <v>39046</v>
          </cell>
          <cell r="K33">
            <v>39046</v>
          </cell>
        </row>
        <row r="34">
          <cell r="A34" t="str">
            <v>0301</v>
          </cell>
          <cell r="B34" t="str">
            <v>095901</v>
          </cell>
          <cell r="C34" t="str">
            <v xml:space="preserve">   </v>
          </cell>
          <cell r="D34" t="str">
            <v>ABERNATHY ISD</v>
          </cell>
          <cell r="E34">
            <v>137203</v>
          </cell>
          <cell r="F34">
            <v>0</v>
          </cell>
          <cell r="G34">
            <v>0</v>
          </cell>
          <cell r="H34">
            <v>0</v>
          </cell>
          <cell r="I34">
            <v>0</v>
          </cell>
          <cell r="J34">
            <v>137203</v>
          </cell>
          <cell r="K34">
            <v>137203</v>
          </cell>
        </row>
        <row r="35">
          <cell r="A35" t="str">
            <v>0302</v>
          </cell>
          <cell r="B35" t="str">
            <v>221901</v>
          </cell>
          <cell r="C35" t="str">
            <v xml:space="preserve">   </v>
          </cell>
          <cell r="D35" t="str">
            <v>ABILENE ISD</v>
          </cell>
          <cell r="E35">
            <v>3313812</v>
          </cell>
          <cell r="F35">
            <v>0</v>
          </cell>
          <cell r="G35">
            <v>8</v>
          </cell>
          <cell r="H35">
            <v>0</v>
          </cell>
          <cell r="I35">
            <v>0</v>
          </cell>
          <cell r="J35">
            <v>3313820</v>
          </cell>
          <cell r="K35">
            <v>3313820</v>
          </cell>
        </row>
        <row r="36">
          <cell r="A36" t="str">
            <v>0303</v>
          </cell>
          <cell r="B36" t="str">
            <v>014901</v>
          </cell>
          <cell r="C36" t="str">
            <v xml:space="preserve">   </v>
          </cell>
          <cell r="D36" t="str">
            <v>ACADEMY ISD</v>
          </cell>
          <cell r="E36">
            <v>262589</v>
          </cell>
          <cell r="F36">
            <v>0</v>
          </cell>
          <cell r="G36">
            <v>0</v>
          </cell>
          <cell r="H36">
            <v>0</v>
          </cell>
          <cell r="I36">
            <v>0</v>
          </cell>
          <cell r="J36">
            <v>262589</v>
          </cell>
          <cell r="K36">
            <v>262589</v>
          </cell>
        </row>
        <row r="37">
          <cell r="A37" t="str">
            <v>0304</v>
          </cell>
          <cell r="B37" t="str">
            <v>058909</v>
          </cell>
          <cell r="C37" t="str">
            <v xml:space="preserve">   </v>
          </cell>
          <cell r="D37" t="str">
            <v>SANDS CONS ISD</v>
          </cell>
          <cell r="E37">
            <v>47073</v>
          </cell>
          <cell r="F37">
            <v>0</v>
          </cell>
          <cell r="G37">
            <v>0</v>
          </cell>
          <cell r="H37">
            <v>0</v>
          </cell>
          <cell r="I37">
            <v>0</v>
          </cell>
          <cell r="J37">
            <v>47073</v>
          </cell>
          <cell r="K37">
            <v>47073</v>
          </cell>
        </row>
        <row r="38">
          <cell r="A38" t="str">
            <v>0308</v>
          </cell>
          <cell r="B38" t="str">
            <v>178901</v>
          </cell>
          <cell r="C38" t="str">
            <v xml:space="preserve">   </v>
          </cell>
          <cell r="D38" t="str">
            <v>AGUA DULCE ISD</v>
          </cell>
          <cell r="E38">
            <v>70305</v>
          </cell>
          <cell r="F38">
            <v>0</v>
          </cell>
          <cell r="G38">
            <v>0</v>
          </cell>
          <cell r="H38">
            <v>0</v>
          </cell>
          <cell r="I38">
            <v>0</v>
          </cell>
          <cell r="J38">
            <v>70305</v>
          </cell>
          <cell r="K38">
            <v>70305</v>
          </cell>
        </row>
        <row r="39">
          <cell r="A39" t="str">
            <v>0309</v>
          </cell>
          <cell r="B39" t="str">
            <v>015901</v>
          </cell>
          <cell r="C39" t="str">
            <v xml:space="preserve">   </v>
          </cell>
          <cell r="D39" t="str">
            <v>ALAMO HEIGHTS ISD</v>
          </cell>
          <cell r="E39">
            <v>986790</v>
          </cell>
          <cell r="F39">
            <v>0</v>
          </cell>
          <cell r="G39">
            <v>0</v>
          </cell>
          <cell r="H39">
            <v>0</v>
          </cell>
          <cell r="I39">
            <v>0</v>
          </cell>
          <cell r="J39">
            <v>986790</v>
          </cell>
          <cell r="K39">
            <v>986790</v>
          </cell>
        </row>
        <row r="40">
          <cell r="A40" t="str">
            <v>0311</v>
          </cell>
          <cell r="B40" t="str">
            <v>250906</v>
          </cell>
          <cell r="C40" t="str">
            <v xml:space="preserve">   </v>
          </cell>
          <cell r="D40" t="str">
            <v>ALBA GOLDEN ISD</v>
          </cell>
          <cell r="E40">
            <v>155972</v>
          </cell>
          <cell r="F40">
            <v>0</v>
          </cell>
          <cell r="G40">
            <v>0</v>
          </cell>
          <cell r="H40">
            <v>0</v>
          </cell>
          <cell r="I40">
            <v>0</v>
          </cell>
          <cell r="J40">
            <v>155972</v>
          </cell>
          <cell r="K40">
            <v>155972</v>
          </cell>
        </row>
        <row r="41">
          <cell r="A41" t="str">
            <v>0312</v>
          </cell>
          <cell r="B41" t="str">
            <v>209901</v>
          </cell>
          <cell r="C41" t="str">
            <v xml:space="preserve">   </v>
          </cell>
          <cell r="D41" t="str">
            <v>ALBANY ISD</v>
          </cell>
          <cell r="E41">
            <v>95518</v>
          </cell>
          <cell r="F41">
            <v>0</v>
          </cell>
          <cell r="G41">
            <v>0</v>
          </cell>
          <cell r="H41">
            <v>0</v>
          </cell>
          <cell r="I41">
            <v>0</v>
          </cell>
          <cell r="J41">
            <v>95518</v>
          </cell>
          <cell r="K41">
            <v>95518</v>
          </cell>
        </row>
        <row r="42">
          <cell r="A42" t="str">
            <v>0313</v>
          </cell>
          <cell r="B42" t="str">
            <v>101902</v>
          </cell>
          <cell r="C42" t="str">
            <v xml:space="preserve">   </v>
          </cell>
          <cell r="D42" t="str">
            <v>ALDINE ISD</v>
          </cell>
          <cell r="E42">
            <v>13915792</v>
          </cell>
          <cell r="F42">
            <v>0</v>
          </cell>
          <cell r="G42">
            <v>0</v>
          </cell>
          <cell r="H42">
            <v>0</v>
          </cell>
          <cell r="I42">
            <v>0</v>
          </cell>
          <cell r="J42">
            <v>13915792</v>
          </cell>
          <cell r="K42">
            <v>13915792</v>
          </cell>
        </row>
        <row r="43">
          <cell r="A43" t="str">
            <v>0315</v>
          </cell>
          <cell r="B43" t="str">
            <v>125901</v>
          </cell>
          <cell r="C43" t="str">
            <v xml:space="preserve">   </v>
          </cell>
          <cell r="D43" t="str">
            <v>ALICE ISD</v>
          </cell>
          <cell r="E43">
            <v>834257</v>
          </cell>
          <cell r="F43">
            <v>0</v>
          </cell>
          <cell r="G43">
            <v>0</v>
          </cell>
          <cell r="H43">
            <v>0</v>
          </cell>
          <cell r="I43">
            <v>0</v>
          </cell>
          <cell r="J43">
            <v>834257</v>
          </cell>
          <cell r="K43">
            <v>834257</v>
          </cell>
        </row>
        <row r="44">
          <cell r="A44" t="str">
            <v>0316</v>
          </cell>
          <cell r="B44" t="str">
            <v>101903</v>
          </cell>
          <cell r="C44" t="str">
            <v xml:space="preserve">   </v>
          </cell>
          <cell r="D44" t="str">
            <v>ALIEF ISD</v>
          </cell>
          <cell r="E44">
            <v>11099095</v>
          </cell>
          <cell r="F44">
            <v>0</v>
          </cell>
          <cell r="G44">
            <v>134</v>
          </cell>
          <cell r="H44">
            <v>0</v>
          </cell>
          <cell r="I44">
            <v>0</v>
          </cell>
          <cell r="J44">
            <v>11099229</v>
          </cell>
          <cell r="K44">
            <v>11099229</v>
          </cell>
        </row>
        <row r="45">
          <cell r="A45" t="str">
            <v>0317</v>
          </cell>
          <cell r="B45" t="str">
            <v>043901</v>
          </cell>
          <cell r="C45" t="str">
            <v xml:space="preserve">   </v>
          </cell>
          <cell r="D45" t="str">
            <v>ALLEN ISD</v>
          </cell>
          <cell r="E45">
            <v>4127362</v>
          </cell>
          <cell r="F45">
            <v>0</v>
          </cell>
          <cell r="G45">
            <v>0</v>
          </cell>
          <cell r="H45">
            <v>0</v>
          </cell>
          <cell r="I45">
            <v>0</v>
          </cell>
          <cell r="J45">
            <v>4127362</v>
          </cell>
          <cell r="K45">
            <v>4127362</v>
          </cell>
        </row>
        <row r="46">
          <cell r="A46" t="str">
            <v>0319</v>
          </cell>
          <cell r="B46" t="str">
            <v>022901</v>
          </cell>
          <cell r="C46" t="str">
            <v xml:space="preserve">   </v>
          </cell>
          <cell r="D46" t="str">
            <v>ALPINE ISD</v>
          </cell>
          <cell r="E46">
            <v>220652</v>
          </cell>
          <cell r="F46">
            <v>0</v>
          </cell>
          <cell r="G46">
            <v>0</v>
          </cell>
          <cell r="H46">
            <v>0</v>
          </cell>
          <cell r="I46">
            <v>0</v>
          </cell>
          <cell r="J46">
            <v>220652</v>
          </cell>
          <cell r="K46">
            <v>220652</v>
          </cell>
        </row>
        <row r="47">
          <cell r="A47" t="str">
            <v>0320</v>
          </cell>
          <cell r="B47" t="str">
            <v>037901</v>
          </cell>
          <cell r="C47" t="str">
            <v xml:space="preserve">   </v>
          </cell>
          <cell r="D47" t="str">
            <v>ALTO ISD</v>
          </cell>
          <cell r="E47">
            <v>119153</v>
          </cell>
          <cell r="F47">
            <v>0</v>
          </cell>
          <cell r="G47">
            <v>0</v>
          </cell>
          <cell r="H47">
            <v>0</v>
          </cell>
          <cell r="I47">
            <v>0</v>
          </cell>
          <cell r="J47">
            <v>119153</v>
          </cell>
          <cell r="K47">
            <v>119153</v>
          </cell>
        </row>
        <row r="48">
          <cell r="A48" t="str">
            <v>0322</v>
          </cell>
          <cell r="B48" t="str">
            <v>126901</v>
          </cell>
          <cell r="C48" t="str">
            <v xml:space="preserve">   </v>
          </cell>
          <cell r="D48" t="str">
            <v>ALVARADO ISD</v>
          </cell>
          <cell r="E48">
            <v>671379</v>
          </cell>
          <cell r="F48">
            <v>0</v>
          </cell>
          <cell r="G48">
            <v>0</v>
          </cell>
          <cell r="H48">
            <v>0</v>
          </cell>
          <cell r="I48">
            <v>0</v>
          </cell>
          <cell r="J48">
            <v>671379</v>
          </cell>
          <cell r="K48">
            <v>671379</v>
          </cell>
        </row>
        <row r="49">
          <cell r="A49" t="str">
            <v>0323</v>
          </cell>
          <cell r="B49" t="str">
            <v>020901</v>
          </cell>
          <cell r="C49" t="str">
            <v xml:space="preserve">   </v>
          </cell>
          <cell r="D49" t="str">
            <v>ALVIN ISD</v>
          </cell>
          <cell r="E49">
            <v>3279279</v>
          </cell>
          <cell r="F49">
            <v>0</v>
          </cell>
          <cell r="G49">
            <v>0</v>
          </cell>
          <cell r="H49">
            <v>0</v>
          </cell>
          <cell r="I49">
            <v>0</v>
          </cell>
          <cell r="J49">
            <v>3279279</v>
          </cell>
          <cell r="K49">
            <v>3279279</v>
          </cell>
        </row>
        <row r="50">
          <cell r="A50" t="str">
            <v>0324</v>
          </cell>
          <cell r="B50" t="str">
            <v>249901</v>
          </cell>
          <cell r="C50" t="str">
            <v xml:space="preserve">   </v>
          </cell>
          <cell r="D50" t="str">
            <v>ALVORD ISD</v>
          </cell>
          <cell r="E50">
            <v>132362</v>
          </cell>
          <cell r="F50">
            <v>0</v>
          </cell>
          <cell r="G50">
            <v>0</v>
          </cell>
          <cell r="H50">
            <v>0</v>
          </cell>
          <cell r="I50">
            <v>0</v>
          </cell>
          <cell r="J50">
            <v>132362</v>
          </cell>
          <cell r="K50">
            <v>132362</v>
          </cell>
        </row>
        <row r="51">
          <cell r="A51" t="str">
            <v>0325</v>
          </cell>
          <cell r="B51" t="str">
            <v>021901</v>
          </cell>
          <cell r="C51" t="str">
            <v xml:space="preserve">   </v>
          </cell>
          <cell r="D51" t="str">
            <v>COLLEGE STATION ISD</v>
          </cell>
          <cell r="E51">
            <v>2506456</v>
          </cell>
          <cell r="F51">
            <v>0</v>
          </cell>
          <cell r="G51">
            <v>0</v>
          </cell>
          <cell r="H51">
            <v>0</v>
          </cell>
          <cell r="I51">
            <v>0</v>
          </cell>
          <cell r="J51">
            <v>2506456</v>
          </cell>
          <cell r="K51">
            <v>2506456</v>
          </cell>
        </row>
        <row r="52">
          <cell r="A52" t="str">
            <v>0326</v>
          </cell>
          <cell r="B52" t="str">
            <v>188901</v>
          </cell>
          <cell r="C52" t="str">
            <v xml:space="preserve">   </v>
          </cell>
          <cell r="D52" t="str">
            <v>AMARILLO ISD</v>
          </cell>
          <cell r="E52">
            <v>6019080</v>
          </cell>
          <cell r="F52">
            <v>0</v>
          </cell>
          <cell r="G52">
            <v>0</v>
          </cell>
          <cell r="H52">
            <v>0</v>
          </cell>
          <cell r="I52">
            <v>0</v>
          </cell>
          <cell r="J52">
            <v>6019080</v>
          </cell>
          <cell r="K52">
            <v>6019080</v>
          </cell>
        </row>
        <row r="53">
          <cell r="A53" t="str">
            <v>0327</v>
          </cell>
          <cell r="B53" t="str">
            <v>140901</v>
          </cell>
          <cell r="C53" t="str">
            <v xml:space="preserve">   </v>
          </cell>
          <cell r="D53" t="str">
            <v>AMHERST ISD</v>
          </cell>
          <cell r="E53">
            <v>37788</v>
          </cell>
          <cell r="F53">
            <v>0</v>
          </cell>
          <cell r="G53">
            <v>0</v>
          </cell>
          <cell r="H53">
            <v>0</v>
          </cell>
          <cell r="I53">
            <v>0</v>
          </cell>
          <cell r="J53">
            <v>37788</v>
          </cell>
          <cell r="K53">
            <v>37788</v>
          </cell>
        </row>
        <row r="54">
          <cell r="A54" t="str">
            <v>0328</v>
          </cell>
          <cell r="B54" t="str">
            <v>036901</v>
          </cell>
          <cell r="C54" t="str">
            <v xml:space="preserve">   </v>
          </cell>
          <cell r="D54" t="str">
            <v>ANAHUAC ISD</v>
          </cell>
          <cell r="E54">
            <v>151992</v>
          </cell>
          <cell r="F54">
            <v>0</v>
          </cell>
          <cell r="G54">
            <v>0</v>
          </cell>
          <cell r="H54">
            <v>0</v>
          </cell>
          <cell r="I54">
            <v>0</v>
          </cell>
          <cell r="J54">
            <v>151992</v>
          </cell>
          <cell r="K54">
            <v>151992</v>
          </cell>
        </row>
        <row r="55">
          <cell r="A55" t="str">
            <v>0329</v>
          </cell>
          <cell r="B55" t="str">
            <v>093901</v>
          </cell>
          <cell r="C55" t="str">
            <v xml:space="preserve">   </v>
          </cell>
          <cell r="D55" t="str">
            <v>ANDERSON-SHIRO CONS ISD</v>
          </cell>
          <cell r="E55">
            <v>144915</v>
          </cell>
          <cell r="F55">
            <v>0</v>
          </cell>
          <cell r="G55">
            <v>0</v>
          </cell>
          <cell r="H55">
            <v>0</v>
          </cell>
          <cell r="I55">
            <v>0</v>
          </cell>
          <cell r="J55">
            <v>144915</v>
          </cell>
          <cell r="K55">
            <v>144915</v>
          </cell>
        </row>
        <row r="56">
          <cell r="A56" t="str">
            <v>0330</v>
          </cell>
          <cell r="B56" t="str">
            <v>002901</v>
          </cell>
          <cell r="C56" t="str">
            <v xml:space="preserve">   </v>
          </cell>
          <cell r="D56" t="str">
            <v>ANDREWS ISD</v>
          </cell>
          <cell r="E56">
            <v>767993</v>
          </cell>
          <cell r="F56">
            <v>0</v>
          </cell>
          <cell r="G56">
            <v>0</v>
          </cell>
          <cell r="H56">
            <v>0</v>
          </cell>
          <cell r="I56">
            <v>0</v>
          </cell>
          <cell r="J56">
            <v>767993</v>
          </cell>
          <cell r="K56">
            <v>767993</v>
          </cell>
        </row>
        <row r="57">
          <cell r="A57" t="str">
            <v>0331</v>
          </cell>
          <cell r="B57" t="str">
            <v>020902</v>
          </cell>
          <cell r="C57" t="str">
            <v xml:space="preserve">   </v>
          </cell>
          <cell r="D57" t="str">
            <v>ANGLETON ISD</v>
          </cell>
          <cell r="E57">
            <v>1386446</v>
          </cell>
          <cell r="F57">
            <v>0</v>
          </cell>
          <cell r="G57">
            <v>0</v>
          </cell>
          <cell r="H57">
            <v>0</v>
          </cell>
          <cell r="I57">
            <v>0</v>
          </cell>
          <cell r="J57">
            <v>1386446</v>
          </cell>
          <cell r="K57">
            <v>1386446</v>
          </cell>
        </row>
        <row r="58">
          <cell r="A58" t="str">
            <v>0332</v>
          </cell>
          <cell r="B58" t="str">
            <v>043902</v>
          </cell>
          <cell r="C58" t="str">
            <v xml:space="preserve">   </v>
          </cell>
          <cell r="D58" t="str">
            <v>ANNA ISD</v>
          </cell>
          <cell r="E58">
            <v>678613</v>
          </cell>
          <cell r="F58">
            <v>0</v>
          </cell>
          <cell r="G58">
            <v>113</v>
          </cell>
          <cell r="H58">
            <v>0</v>
          </cell>
          <cell r="I58">
            <v>0</v>
          </cell>
          <cell r="J58">
            <v>678726</v>
          </cell>
          <cell r="K58">
            <v>678726</v>
          </cell>
        </row>
        <row r="59">
          <cell r="A59" t="str">
            <v>0334</v>
          </cell>
          <cell r="B59" t="str">
            <v>127901</v>
          </cell>
          <cell r="C59" t="str">
            <v xml:space="preserve">   </v>
          </cell>
          <cell r="D59" t="str">
            <v>ANSON ISD</v>
          </cell>
          <cell r="E59">
            <v>119479</v>
          </cell>
          <cell r="F59">
            <v>0</v>
          </cell>
          <cell r="G59">
            <v>0</v>
          </cell>
          <cell r="H59">
            <v>0</v>
          </cell>
          <cell r="I59">
            <v>0</v>
          </cell>
          <cell r="J59">
            <v>119479</v>
          </cell>
          <cell r="K59">
            <v>119479</v>
          </cell>
        </row>
        <row r="60">
          <cell r="A60" t="str">
            <v>0335</v>
          </cell>
          <cell r="B60" t="str">
            <v>110901</v>
          </cell>
          <cell r="C60" t="str">
            <v xml:space="preserve">   </v>
          </cell>
          <cell r="D60" t="str">
            <v>ANTON ISD</v>
          </cell>
          <cell r="E60">
            <v>51209</v>
          </cell>
          <cell r="F60">
            <v>0</v>
          </cell>
          <cell r="G60">
            <v>0</v>
          </cell>
          <cell r="H60">
            <v>0</v>
          </cell>
          <cell r="I60">
            <v>0</v>
          </cell>
          <cell r="J60">
            <v>51209</v>
          </cell>
          <cell r="K60">
            <v>51209</v>
          </cell>
        </row>
        <row r="61">
          <cell r="A61" t="str">
            <v>0337</v>
          </cell>
          <cell r="B61" t="str">
            <v>205901</v>
          </cell>
          <cell r="C61" t="str">
            <v xml:space="preserve">   </v>
          </cell>
          <cell r="D61" t="str">
            <v>ARANSAS PASS ISD</v>
          </cell>
          <cell r="E61">
            <v>329826</v>
          </cell>
          <cell r="F61">
            <v>0</v>
          </cell>
          <cell r="G61">
            <v>0</v>
          </cell>
          <cell r="H61">
            <v>0</v>
          </cell>
          <cell r="I61">
            <v>0</v>
          </cell>
          <cell r="J61">
            <v>329826</v>
          </cell>
          <cell r="K61">
            <v>329826</v>
          </cell>
        </row>
        <row r="62">
          <cell r="A62" t="str">
            <v>0338</v>
          </cell>
          <cell r="B62" t="str">
            <v>005901</v>
          </cell>
          <cell r="C62" t="str">
            <v xml:space="preserve">   </v>
          </cell>
          <cell r="D62" t="str">
            <v>ARCHER CITY ISD</v>
          </cell>
          <cell r="E62">
            <v>76612</v>
          </cell>
          <cell r="F62">
            <v>0</v>
          </cell>
          <cell r="G62">
            <v>0</v>
          </cell>
          <cell r="H62">
            <v>0</v>
          </cell>
          <cell r="I62">
            <v>0</v>
          </cell>
          <cell r="J62">
            <v>76612</v>
          </cell>
          <cell r="K62">
            <v>76612</v>
          </cell>
        </row>
        <row r="63">
          <cell r="A63" t="str">
            <v>0339</v>
          </cell>
          <cell r="B63" t="str">
            <v>220901</v>
          </cell>
          <cell r="C63" t="str">
            <v xml:space="preserve">   </v>
          </cell>
          <cell r="D63" t="str">
            <v>ARLINGTON ISD</v>
          </cell>
          <cell r="E63">
            <v>13606651</v>
          </cell>
          <cell r="F63">
            <v>0</v>
          </cell>
          <cell r="G63">
            <v>0</v>
          </cell>
          <cell r="H63">
            <v>0</v>
          </cell>
          <cell r="I63">
            <v>0</v>
          </cell>
          <cell r="J63">
            <v>13606651</v>
          </cell>
          <cell r="K63">
            <v>13606651</v>
          </cell>
        </row>
        <row r="64">
          <cell r="A64" t="str">
            <v>0340</v>
          </cell>
          <cell r="B64" t="str">
            <v>212901</v>
          </cell>
          <cell r="C64" t="str">
            <v xml:space="preserve">   </v>
          </cell>
          <cell r="D64" t="str">
            <v>ARP ISD</v>
          </cell>
          <cell r="E64">
            <v>171930</v>
          </cell>
          <cell r="F64">
            <v>0</v>
          </cell>
          <cell r="G64">
            <v>0</v>
          </cell>
          <cell r="H64">
            <v>0</v>
          </cell>
          <cell r="I64">
            <v>0</v>
          </cell>
          <cell r="J64">
            <v>171930</v>
          </cell>
          <cell r="K64">
            <v>171930</v>
          </cell>
        </row>
        <row r="65">
          <cell r="A65" t="str">
            <v>0342</v>
          </cell>
          <cell r="B65" t="str">
            <v>217901</v>
          </cell>
          <cell r="C65" t="str">
            <v xml:space="preserve">   </v>
          </cell>
          <cell r="D65" t="str">
            <v>ASPERMONT ISD</v>
          </cell>
          <cell r="E65">
            <v>33008</v>
          </cell>
          <cell r="F65">
            <v>0</v>
          </cell>
          <cell r="G65">
            <v>0</v>
          </cell>
          <cell r="H65">
            <v>0</v>
          </cell>
          <cell r="I65">
            <v>0</v>
          </cell>
          <cell r="J65">
            <v>33008</v>
          </cell>
          <cell r="K65">
            <v>33008</v>
          </cell>
        </row>
        <row r="66">
          <cell r="A66" t="str">
            <v>0343</v>
          </cell>
          <cell r="B66" t="str">
            <v>107901</v>
          </cell>
          <cell r="C66" t="str">
            <v xml:space="preserve">   </v>
          </cell>
          <cell r="D66" t="str">
            <v>ATHENS ISD</v>
          </cell>
          <cell r="E66">
            <v>502208</v>
          </cell>
          <cell r="F66">
            <v>0</v>
          </cell>
          <cell r="G66">
            <v>0</v>
          </cell>
          <cell r="H66">
            <v>0</v>
          </cell>
          <cell r="I66">
            <v>0</v>
          </cell>
          <cell r="J66">
            <v>502208</v>
          </cell>
          <cell r="K66">
            <v>502208</v>
          </cell>
        </row>
        <row r="67">
          <cell r="A67" t="str">
            <v>0344</v>
          </cell>
          <cell r="B67" t="str">
            <v>034901</v>
          </cell>
          <cell r="C67" t="str">
            <v xml:space="preserve">   </v>
          </cell>
          <cell r="D67" t="str">
            <v>ATLANTA ISD</v>
          </cell>
          <cell r="E67">
            <v>382113</v>
          </cell>
          <cell r="F67">
            <v>0</v>
          </cell>
          <cell r="G67">
            <v>0</v>
          </cell>
          <cell r="H67">
            <v>0</v>
          </cell>
          <cell r="I67">
            <v>0</v>
          </cell>
          <cell r="J67">
            <v>382113</v>
          </cell>
          <cell r="K67">
            <v>382113</v>
          </cell>
        </row>
        <row r="68">
          <cell r="A68" t="str">
            <v>0345</v>
          </cell>
          <cell r="B68" t="str">
            <v>061907</v>
          </cell>
          <cell r="C68" t="str">
            <v xml:space="preserve">   </v>
          </cell>
          <cell r="D68" t="str">
            <v>AUBREY ISD</v>
          </cell>
          <cell r="E68">
            <v>388869</v>
          </cell>
          <cell r="F68">
            <v>0</v>
          </cell>
          <cell r="G68">
            <v>0</v>
          </cell>
          <cell r="H68">
            <v>0</v>
          </cell>
          <cell r="I68">
            <v>0</v>
          </cell>
          <cell r="J68">
            <v>388869</v>
          </cell>
          <cell r="K68">
            <v>388869</v>
          </cell>
        </row>
        <row r="69">
          <cell r="A69" t="str">
            <v>0346</v>
          </cell>
          <cell r="B69" t="str">
            <v>227901</v>
          </cell>
          <cell r="C69" t="str">
            <v xml:space="preserve">   </v>
          </cell>
          <cell r="D69" t="str">
            <v>AUSTIN ISD</v>
          </cell>
          <cell r="E69">
            <v>7979972</v>
          </cell>
          <cell r="F69">
            <v>0</v>
          </cell>
          <cell r="G69">
            <v>0</v>
          </cell>
          <cell r="H69">
            <v>0</v>
          </cell>
          <cell r="I69">
            <v>0</v>
          </cell>
          <cell r="J69">
            <v>7979972</v>
          </cell>
          <cell r="K69">
            <v>7979972</v>
          </cell>
        </row>
        <row r="70">
          <cell r="A70" t="str">
            <v>0347</v>
          </cell>
          <cell r="B70" t="str">
            <v>196901</v>
          </cell>
          <cell r="C70" t="str">
            <v xml:space="preserve">   </v>
          </cell>
          <cell r="D70" t="str">
            <v>AUSTWELL TIVOLI ISD</v>
          </cell>
          <cell r="E70">
            <v>27319</v>
          </cell>
          <cell r="F70">
            <v>0</v>
          </cell>
          <cell r="G70">
            <v>0</v>
          </cell>
          <cell r="H70">
            <v>0</v>
          </cell>
          <cell r="I70">
            <v>0</v>
          </cell>
          <cell r="J70">
            <v>27319</v>
          </cell>
          <cell r="K70">
            <v>27319</v>
          </cell>
        </row>
        <row r="71">
          <cell r="A71" t="str">
            <v>0348</v>
          </cell>
          <cell r="B71" t="str">
            <v>070901</v>
          </cell>
          <cell r="C71" t="str">
            <v xml:space="preserve">   </v>
          </cell>
          <cell r="D71" t="str">
            <v>AVALON ISD</v>
          </cell>
          <cell r="E71">
            <v>67015</v>
          </cell>
          <cell r="F71">
            <v>0</v>
          </cell>
          <cell r="G71">
            <v>0</v>
          </cell>
          <cell r="H71">
            <v>0</v>
          </cell>
          <cell r="I71">
            <v>0</v>
          </cell>
          <cell r="J71">
            <v>67015</v>
          </cell>
          <cell r="K71">
            <v>67015</v>
          </cell>
        </row>
        <row r="72">
          <cell r="A72" t="str">
            <v>0349</v>
          </cell>
          <cell r="B72" t="str">
            <v>194902</v>
          </cell>
          <cell r="C72" t="str">
            <v xml:space="preserve">   </v>
          </cell>
          <cell r="D72" t="str">
            <v>AVERY ISD</v>
          </cell>
          <cell r="E72">
            <v>63020</v>
          </cell>
          <cell r="F72">
            <v>0</v>
          </cell>
          <cell r="G72">
            <v>0</v>
          </cell>
          <cell r="H72">
            <v>0</v>
          </cell>
          <cell r="I72">
            <v>0</v>
          </cell>
          <cell r="J72">
            <v>63020</v>
          </cell>
          <cell r="K72">
            <v>63020</v>
          </cell>
        </row>
        <row r="73">
          <cell r="A73" t="str">
            <v>0350</v>
          </cell>
          <cell r="B73" t="str">
            <v>034902</v>
          </cell>
          <cell r="C73" t="str">
            <v xml:space="preserve">   </v>
          </cell>
          <cell r="D73" t="str">
            <v>AVINGER ISD</v>
          </cell>
          <cell r="E73">
            <v>31116</v>
          </cell>
          <cell r="F73">
            <v>0</v>
          </cell>
          <cell r="G73">
            <v>0</v>
          </cell>
          <cell r="H73">
            <v>0</v>
          </cell>
          <cell r="I73">
            <v>0</v>
          </cell>
          <cell r="J73">
            <v>31116</v>
          </cell>
          <cell r="K73">
            <v>31116</v>
          </cell>
        </row>
        <row r="74">
          <cell r="A74" t="str">
            <v>0354</v>
          </cell>
          <cell r="B74" t="str">
            <v>030903</v>
          </cell>
          <cell r="C74" t="str">
            <v xml:space="preserve">   </v>
          </cell>
          <cell r="D74" t="str">
            <v>BAIRD ISD</v>
          </cell>
          <cell r="E74">
            <v>55738</v>
          </cell>
          <cell r="F74">
            <v>0</v>
          </cell>
          <cell r="G74">
            <v>0</v>
          </cell>
          <cell r="H74">
            <v>0</v>
          </cell>
          <cell r="I74">
            <v>0</v>
          </cell>
          <cell r="J74">
            <v>55738</v>
          </cell>
          <cell r="K74">
            <v>55738</v>
          </cell>
        </row>
        <row r="75">
          <cell r="A75" t="str">
            <v>0355</v>
          </cell>
          <cell r="B75" t="str">
            <v>200901</v>
          </cell>
          <cell r="C75" t="str">
            <v xml:space="preserve">   </v>
          </cell>
          <cell r="D75" t="str">
            <v>BALLINGER ISD</v>
          </cell>
          <cell r="E75">
            <v>189649</v>
          </cell>
          <cell r="F75">
            <v>0</v>
          </cell>
          <cell r="G75">
            <v>0</v>
          </cell>
          <cell r="H75">
            <v>0</v>
          </cell>
          <cell r="I75">
            <v>0</v>
          </cell>
          <cell r="J75">
            <v>189649</v>
          </cell>
          <cell r="K75">
            <v>189649</v>
          </cell>
        </row>
        <row r="76">
          <cell r="A76" t="str">
            <v>0356</v>
          </cell>
          <cell r="B76" t="str">
            <v>195902</v>
          </cell>
          <cell r="C76" t="str">
            <v xml:space="preserve">   </v>
          </cell>
          <cell r="D76" t="str">
            <v>BALMORHEA ISD</v>
          </cell>
          <cell r="E76">
            <v>56123</v>
          </cell>
          <cell r="F76">
            <v>0</v>
          </cell>
          <cell r="G76">
            <v>0</v>
          </cell>
          <cell r="H76">
            <v>0</v>
          </cell>
          <cell r="I76">
            <v>0</v>
          </cell>
          <cell r="J76">
            <v>56123</v>
          </cell>
          <cell r="K76">
            <v>56123</v>
          </cell>
        </row>
        <row r="77">
          <cell r="A77" t="str">
            <v>0357</v>
          </cell>
          <cell r="B77" t="str">
            <v>025901</v>
          </cell>
          <cell r="C77" t="str">
            <v xml:space="preserve">   </v>
          </cell>
          <cell r="D77" t="str">
            <v>BANGS ISD</v>
          </cell>
          <cell r="E77">
            <v>129375</v>
          </cell>
          <cell r="F77">
            <v>0</v>
          </cell>
          <cell r="G77">
            <v>0</v>
          </cell>
          <cell r="H77">
            <v>0</v>
          </cell>
          <cell r="I77">
            <v>0</v>
          </cell>
          <cell r="J77">
            <v>129375</v>
          </cell>
          <cell r="K77">
            <v>129375</v>
          </cell>
        </row>
        <row r="78">
          <cell r="A78" t="str">
            <v>0358</v>
          </cell>
          <cell r="B78" t="str">
            <v>036902</v>
          </cell>
          <cell r="C78" t="str">
            <v xml:space="preserve">   </v>
          </cell>
          <cell r="D78" t="str">
            <v>BARBERS HILL ISD</v>
          </cell>
          <cell r="E78">
            <v>1593579</v>
          </cell>
          <cell r="F78">
            <v>0</v>
          </cell>
          <cell r="G78">
            <v>0</v>
          </cell>
          <cell r="H78">
            <v>0</v>
          </cell>
          <cell r="I78">
            <v>0</v>
          </cell>
          <cell r="J78">
            <v>1593579</v>
          </cell>
          <cell r="K78">
            <v>1593579</v>
          </cell>
        </row>
        <row r="79">
          <cell r="A79" t="str">
            <v>0363</v>
          </cell>
          <cell r="B79" t="str">
            <v>011901</v>
          </cell>
          <cell r="C79" t="str">
            <v xml:space="preserve">   </v>
          </cell>
          <cell r="D79" t="str">
            <v>BASTROP ISD</v>
          </cell>
          <cell r="E79">
            <v>1873166</v>
          </cell>
          <cell r="F79">
            <v>0</v>
          </cell>
          <cell r="G79">
            <v>0</v>
          </cell>
          <cell r="H79">
            <v>0</v>
          </cell>
          <cell r="I79">
            <v>0</v>
          </cell>
          <cell r="J79">
            <v>1873166</v>
          </cell>
          <cell r="K79">
            <v>1873166</v>
          </cell>
        </row>
        <row r="80">
          <cell r="A80" t="str">
            <v>0364</v>
          </cell>
          <cell r="B80" t="str">
            <v>100908</v>
          </cell>
          <cell r="C80" t="str">
            <v xml:space="preserve">   </v>
          </cell>
          <cell r="D80" t="str">
            <v>WEST HARDIN CTY CISD</v>
          </cell>
          <cell r="E80">
            <v>103517</v>
          </cell>
          <cell r="F80">
            <v>0</v>
          </cell>
          <cell r="G80">
            <v>0</v>
          </cell>
          <cell r="H80">
            <v>0</v>
          </cell>
          <cell r="I80">
            <v>0</v>
          </cell>
          <cell r="J80">
            <v>103517</v>
          </cell>
          <cell r="K80">
            <v>103517</v>
          </cell>
        </row>
        <row r="81">
          <cell r="A81" t="str">
            <v>0365</v>
          </cell>
          <cell r="B81" t="str">
            <v>158901</v>
          </cell>
          <cell r="C81" t="str">
            <v xml:space="preserve">   </v>
          </cell>
          <cell r="D81" t="str">
            <v>BAY CITY ISD</v>
          </cell>
          <cell r="E81">
            <v>755177</v>
          </cell>
          <cell r="F81">
            <v>0</v>
          </cell>
          <cell r="G81">
            <v>0</v>
          </cell>
          <cell r="H81">
            <v>0</v>
          </cell>
          <cell r="I81">
            <v>0</v>
          </cell>
          <cell r="J81">
            <v>755177</v>
          </cell>
          <cell r="K81">
            <v>755177</v>
          </cell>
        </row>
        <row r="82">
          <cell r="A82" t="str">
            <v>0368</v>
          </cell>
          <cell r="B82" t="str">
            <v>123910</v>
          </cell>
          <cell r="C82" t="str">
            <v xml:space="preserve">   </v>
          </cell>
          <cell r="D82" t="str">
            <v>BEAUMONT ISD</v>
          </cell>
          <cell r="E82">
            <v>3160014</v>
          </cell>
          <cell r="F82">
            <v>0</v>
          </cell>
          <cell r="G82">
            <v>0</v>
          </cell>
          <cell r="H82">
            <v>0</v>
          </cell>
          <cell r="I82">
            <v>0</v>
          </cell>
          <cell r="J82">
            <v>3160014</v>
          </cell>
          <cell r="K82">
            <v>3160014</v>
          </cell>
        </row>
        <row r="83">
          <cell r="A83" t="str">
            <v>0369</v>
          </cell>
          <cell r="B83" t="str">
            <v>183901</v>
          </cell>
          <cell r="C83" t="str">
            <v xml:space="preserve">   </v>
          </cell>
          <cell r="D83" t="str">
            <v>BECKVILLE ISD</v>
          </cell>
          <cell r="E83">
            <v>125155</v>
          </cell>
          <cell r="F83">
            <v>0</v>
          </cell>
          <cell r="G83">
            <v>0</v>
          </cell>
          <cell r="H83">
            <v>0</v>
          </cell>
          <cell r="I83">
            <v>0</v>
          </cell>
          <cell r="J83">
            <v>125155</v>
          </cell>
          <cell r="K83">
            <v>125155</v>
          </cell>
        </row>
        <row r="84">
          <cell r="A84" t="str">
            <v>0371</v>
          </cell>
          <cell r="B84" t="str">
            <v>013901</v>
          </cell>
          <cell r="C84" t="str">
            <v xml:space="preserve">   </v>
          </cell>
          <cell r="D84" t="str">
            <v>BEEVILLE ISD</v>
          </cell>
          <cell r="E84">
            <v>635764</v>
          </cell>
          <cell r="F84">
            <v>0</v>
          </cell>
          <cell r="G84">
            <v>0</v>
          </cell>
          <cell r="H84">
            <v>0</v>
          </cell>
          <cell r="I84">
            <v>0</v>
          </cell>
          <cell r="J84">
            <v>635764</v>
          </cell>
          <cell r="K84">
            <v>635764</v>
          </cell>
        </row>
        <row r="85">
          <cell r="A85" t="str">
            <v>0372</v>
          </cell>
          <cell r="B85" t="str">
            <v>039904</v>
          </cell>
          <cell r="C85" t="str">
            <v xml:space="preserve">   </v>
          </cell>
          <cell r="D85" t="str">
            <v>BELLEVUE ISD</v>
          </cell>
          <cell r="E85">
            <v>22292</v>
          </cell>
          <cell r="F85">
            <v>0</v>
          </cell>
          <cell r="G85">
            <v>0</v>
          </cell>
          <cell r="H85">
            <v>0</v>
          </cell>
          <cell r="I85">
            <v>0</v>
          </cell>
          <cell r="J85">
            <v>22292</v>
          </cell>
          <cell r="K85">
            <v>22292</v>
          </cell>
        </row>
        <row r="86">
          <cell r="A86" t="str">
            <v>0373</v>
          </cell>
          <cell r="B86" t="str">
            <v>091901</v>
          </cell>
          <cell r="C86" t="str">
            <v xml:space="preserve">   </v>
          </cell>
          <cell r="D86" t="str">
            <v>BELLS ISD</v>
          </cell>
          <cell r="E86">
            <v>135882</v>
          </cell>
          <cell r="F86">
            <v>0</v>
          </cell>
          <cell r="G86">
            <v>0</v>
          </cell>
          <cell r="H86">
            <v>0</v>
          </cell>
          <cell r="I86">
            <v>0</v>
          </cell>
          <cell r="J86">
            <v>135882</v>
          </cell>
          <cell r="K86">
            <v>135882</v>
          </cell>
        </row>
        <row r="87">
          <cell r="A87" t="str">
            <v>0374</v>
          </cell>
          <cell r="B87" t="str">
            <v>008901</v>
          </cell>
          <cell r="C87" t="str">
            <v xml:space="preserve">   </v>
          </cell>
          <cell r="D87" t="str">
            <v>BELLVILLE ISD</v>
          </cell>
          <cell r="E87">
            <v>422867</v>
          </cell>
          <cell r="F87">
            <v>0</v>
          </cell>
          <cell r="G87">
            <v>0</v>
          </cell>
          <cell r="H87">
            <v>0</v>
          </cell>
          <cell r="I87">
            <v>0</v>
          </cell>
          <cell r="J87">
            <v>422867</v>
          </cell>
          <cell r="K87">
            <v>422867</v>
          </cell>
        </row>
        <row r="88">
          <cell r="A88" t="str">
            <v>0375</v>
          </cell>
          <cell r="B88" t="str">
            <v>014903</v>
          </cell>
          <cell r="C88" t="str">
            <v xml:space="preserve">   </v>
          </cell>
          <cell r="D88" t="str">
            <v>BELTON ISD</v>
          </cell>
          <cell r="E88">
            <v>1865280</v>
          </cell>
          <cell r="F88">
            <v>0</v>
          </cell>
          <cell r="G88">
            <v>0</v>
          </cell>
          <cell r="H88">
            <v>0</v>
          </cell>
          <cell r="I88">
            <v>0</v>
          </cell>
          <cell r="J88">
            <v>1865280</v>
          </cell>
          <cell r="K88">
            <v>1865280</v>
          </cell>
        </row>
        <row r="89">
          <cell r="A89" t="str">
            <v>0376</v>
          </cell>
          <cell r="B89" t="str">
            <v>066901</v>
          </cell>
          <cell r="C89" t="str">
            <v xml:space="preserve">   </v>
          </cell>
          <cell r="D89" t="str">
            <v>BENAVIDES ISD</v>
          </cell>
          <cell r="E89">
            <v>81421</v>
          </cell>
          <cell r="F89">
            <v>0</v>
          </cell>
          <cell r="G89">
            <v>0</v>
          </cell>
          <cell r="H89">
            <v>0</v>
          </cell>
          <cell r="I89">
            <v>0</v>
          </cell>
          <cell r="J89">
            <v>81421</v>
          </cell>
          <cell r="K89">
            <v>81421</v>
          </cell>
        </row>
        <row r="90">
          <cell r="A90" t="str">
            <v>0377</v>
          </cell>
          <cell r="B90" t="str">
            <v>125902</v>
          </cell>
          <cell r="C90" t="str">
            <v xml:space="preserve">   </v>
          </cell>
          <cell r="D90" t="str">
            <v>BEN BOLT PALITO ISD</v>
          </cell>
          <cell r="E90">
            <v>74761</v>
          </cell>
          <cell r="F90">
            <v>0</v>
          </cell>
          <cell r="G90">
            <v>0</v>
          </cell>
          <cell r="H90">
            <v>0</v>
          </cell>
          <cell r="I90">
            <v>0</v>
          </cell>
          <cell r="J90">
            <v>74761</v>
          </cell>
          <cell r="K90">
            <v>74761</v>
          </cell>
        </row>
        <row r="91">
          <cell r="A91" t="str">
            <v>0388</v>
          </cell>
          <cell r="B91" t="str">
            <v>230901</v>
          </cell>
          <cell r="C91" t="str">
            <v xml:space="preserve">   </v>
          </cell>
          <cell r="D91" t="str">
            <v>BIG SANDY ISD</v>
          </cell>
          <cell r="E91">
            <v>246440</v>
          </cell>
          <cell r="F91">
            <v>0</v>
          </cell>
          <cell r="G91">
            <v>0</v>
          </cell>
          <cell r="H91">
            <v>0</v>
          </cell>
          <cell r="I91">
            <v>0</v>
          </cell>
          <cell r="J91">
            <v>246440</v>
          </cell>
          <cell r="K91">
            <v>246440</v>
          </cell>
        </row>
        <row r="92">
          <cell r="A92" t="str">
            <v>0389</v>
          </cell>
          <cell r="B92" t="str">
            <v>114901</v>
          </cell>
          <cell r="C92" t="str">
            <v xml:space="preserve">   </v>
          </cell>
          <cell r="D92" t="str">
            <v>BIG SPRING ISD</v>
          </cell>
          <cell r="E92">
            <v>687881</v>
          </cell>
          <cell r="F92">
            <v>0</v>
          </cell>
          <cell r="G92">
            <v>0</v>
          </cell>
          <cell r="H92">
            <v>0</v>
          </cell>
          <cell r="I92">
            <v>0</v>
          </cell>
          <cell r="J92">
            <v>687881</v>
          </cell>
          <cell r="K92">
            <v>687881</v>
          </cell>
        </row>
        <row r="93">
          <cell r="A93" t="str">
            <v>0392</v>
          </cell>
          <cell r="B93" t="str">
            <v>220902</v>
          </cell>
          <cell r="C93" t="str">
            <v xml:space="preserve">   </v>
          </cell>
          <cell r="D93" t="str">
            <v>BIRDVILLE ISD</v>
          </cell>
          <cell r="E93">
            <v>5185449</v>
          </cell>
          <cell r="F93">
            <v>0</v>
          </cell>
          <cell r="G93">
            <v>0</v>
          </cell>
          <cell r="H93">
            <v>0</v>
          </cell>
          <cell r="I93">
            <v>0</v>
          </cell>
          <cell r="J93">
            <v>5185449</v>
          </cell>
          <cell r="K93">
            <v>5185449</v>
          </cell>
        </row>
        <row r="94">
          <cell r="A94" t="str">
            <v>0393</v>
          </cell>
          <cell r="B94" t="str">
            <v>178902</v>
          </cell>
          <cell r="C94" t="str">
            <v xml:space="preserve">   </v>
          </cell>
          <cell r="D94" t="str">
            <v>BISHOP CONS ISD</v>
          </cell>
          <cell r="E94">
            <v>251117</v>
          </cell>
          <cell r="F94">
            <v>0</v>
          </cell>
          <cell r="G94">
            <v>0</v>
          </cell>
          <cell r="H94">
            <v>0</v>
          </cell>
          <cell r="I94">
            <v>0</v>
          </cell>
          <cell r="J94">
            <v>251117</v>
          </cell>
          <cell r="K94">
            <v>251117</v>
          </cell>
        </row>
        <row r="95">
          <cell r="A95" t="str">
            <v>0395</v>
          </cell>
          <cell r="B95" t="str">
            <v>016902</v>
          </cell>
          <cell r="C95" t="str">
            <v xml:space="preserve">   </v>
          </cell>
          <cell r="D95" t="str">
            <v>BLANCO ISD</v>
          </cell>
          <cell r="E95">
            <v>219563</v>
          </cell>
          <cell r="F95">
            <v>0</v>
          </cell>
          <cell r="G95">
            <v>0</v>
          </cell>
          <cell r="H95">
            <v>0</v>
          </cell>
          <cell r="I95">
            <v>0</v>
          </cell>
          <cell r="J95">
            <v>219563</v>
          </cell>
          <cell r="K95">
            <v>219563</v>
          </cell>
        </row>
        <row r="96">
          <cell r="A96" t="str">
            <v>0398</v>
          </cell>
          <cell r="B96" t="str">
            <v>175902</v>
          </cell>
          <cell r="C96" t="str">
            <v xml:space="preserve">   </v>
          </cell>
          <cell r="D96" t="str">
            <v>BLOOMING GROVE ISD</v>
          </cell>
          <cell r="E96">
            <v>148071</v>
          </cell>
          <cell r="F96">
            <v>0</v>
          </cell>
          <cell r="G96">
            <v>0</v>
          </cell>
          <cell r="H96">
            <v>0</v>
          </cell>
          <cell r="I96">
            <v>0</v>
          </cell>
          <cell r="J96">
            <v>148071</v>
          </cell>
          <cell r="K96">
            <v>148071</v>
          </cell>
        </row>
        <row r="97">
          <cell r="A97" t="str">
            <v>0399</v>
          </cell>
          <cell r="B97" t="str">
            <v>235901</v>
          </cell>
          <cell r="C97" t="str">
            <v xml:space="preserve">   </v>
          </cell>
          <cell r="D97" t="str">
            <v>BLOOMINGTON ISD</v>
          </cell>
          <cell r="E97">
            <v>249087</v>
          </cell>
          <cell r="F97">
            <v>0</v>
          </cell>
          <cell r="G97">
            <v>0</v>
          </cell>
          <cell r="H97">
            <v>0</v>
          </cell>
          <cell r="I97">
            <v>0</v>
          </cell>
          <cell r="J97">
            <v>249087</v>
          </cell>
          <cell r="K97">
            <v>249087</v>
          </cell>
        </row>
        <row r="98">
          <cell r="A98" t="str">
            <v>0400</v>
          </cell>
          <cell r="B98" t="str">
            <v>139912</v>
          </cell>
          <cell r="C98" t="str">
            <v xml:space="preserve">   </v>
          </cell>
          <cell r="D98" t="str">
            <v>PRAIRILAND ISD</v>
          </cell>
          <cell r="E98">
            <v>134990</v>
          </cell>
          <cell r="F98">
            <v>0</v>
          </cell>
          <cell r="G98">
            <v>0</v>
          </cell>
          <cell r="H98">
            <v>0</v>
          </cell>
          <cell r="I98">
            <v>0</v>
          </cell>
          <cell r="J98">
            <v>134990</v>
          </cell>
          <cell r="K98">
            <v>134990</v>
          </cell>
        </row>
        <row r="99">
          <cell r="A99" t="str">
            <v>0401</v>
          </cell>
          <cell r="B99" t="str">
            <v>083901</v>
          </cell>
          <cell r="C99" t="str">
            <v xml:space="preserve">   </v>
          </cell>
          <cell r="D99" t="str">
            <v>SEAGRAVES ISD</v>
          </cell>
          <cell r="E99">
            <v>141889</v>
          </cell>
          <cell r="F99">
            <v>0</v>
          </cell>
          <cell r="G99">
            <v>0</v>
          </cell>
          <cell r="H99">
            <v>0</v>
          </cell>
          <cell r="I99">
            <v>0</v>
          </cell>
          <cell r="J99">
            <v>141889</v>
          </cell>
          <cell r="K99">
            <v>141889</v>
          </cell>
        </row>
        <row r="100">
          <cell r="A100" t="str">
            <v>0403</v>
          </cell>
          <cell r="B100" t="str">
            <v>130901</v>
          </cell>
          <cell r="C100" t="str">
            <v xml:space="preserve">   </v>
          </cell>
          <cell r="D100" t="str">
            <v>BOERNE ISD</v>
          </cell>
          <cell r="E100">
            <v>1448587</v>
          </cell>
          <cell r="F100">
            <v>0</v>
          </cell>
          <cell r="G100">
            <v>0</v>
          </cell>
          <cell r="H100">
            <v>0</v>
          </cell>
          <cell r="I100">
            <v>0</v>
          </cell>
          <cell r="J100">
            <v>1448587</v>
          </cell>
          <cell r="K100">
            <v>1448587</v>
          </cell>
        </row>
        <row r="101">
          <cell r="A101" t="str">
            <v>0404</v>
          </cell>
          <cell r="B101" t="str">
            <v>194903</v>
          </cell>
          <cell r="C101" t="str">
            <v xml:space="preserve">   </v>
          </cell>
          <cell r="D101" t="str">
            <v>RIVERCREST ISD</v>
          </cell>
          <cell r="E101">
            <v>106368</v>
          </cell>
          <cell r="F101">
            <v>0</v>
          </cell>
          <cell r="G101">
            <v>0</v>
          </cell>
          <cell r="H101">
            <v>0</v>
          </cell>
          <cell r="I101">
            <v>0</v>
          </cell>
          <cell r="J101">
            <v>106368</v>
          </cell>
          <cell r="K101">
            <v>106368</v>
          </cell>
        </row>
        <row r="102">
          <cell r="A102" t="str">
            <v>0405</v>
          </cell>
          <cell r="B102" t="str">
            <v>241901</v>
          </cell>
          <cell r="C102" t="str">
            <v xml:space="preserve">   </v>
          </cell>
          <cell r="D102" t="str">
            <v>BOLING ISD</v>
          </cell>
          <cell r="E102">
            <v>159278</v>
          </cell>
          <cell r="F102">
            <v>0</v>
          </cell>
          <cell r="G102">
            <v>0</v>
          </cell>
          <cell r="H102">
            <v>0</v>
          </cell>
          <cell r="I102">
            <v>0</v>
          </cell>
          <cell r="J102">
            <v>159278</v>
          </cell>
          <cell r="K102">
            <v>159278</v>
          </cell>
        </row>
        <row r="103">
          <cell r="A103" t="str">
            <v>0407</v>
          </cell>
          <cell r="B103" t="str">
            <v>074903</v>
          </cell>
          <cell r="C103" t="str">
            <v xml:space="preserve">   </v>
          </cell>
          <cell r="D103" t="str">
            <v>BONHAM ISD</v>
          </cell>
          <cell r="E103">
            <v>462823</v>
          </cell>
          <cell r="F103">
            <v>0</v>
          </cell>
          <cell r="G103">
            <v>0</v>
          </cell>
          <cell r="H103">
            <v>0</v>
          </cell>
          <cell r="I103">
            <v>0</v>
          </cell>
          <cell r="J103">
            <v>462823</v>
          </cell>
          <cell r="K103">
            <v>462823</v>
          </cell>
        </row>
        <row r="104">
          <cell r="A104" t="str">
            <v>0409</v>
          </cell>
          <cell r="B104" t="str">
            <v>148901</v>
          </cell>
          <cell r="C104" t="str">
            <v xml:space="preserve">   </v>
          </cell>
          <cell r="D104" t="str">
            <v>BOOKER ISD</v>
          </cell>
          <cell r="E104">
            <v>74476</v>
          </cell>
          <cell r="F104">
            <v>0</v>
          </cell>
          <cell r="G104">
            <v>0</v>
          </cell>
          <cell r="H104">
            <v>0</v>
          </cell>
          <cell r="I104">
            <v>0</v>
          </cell>
          <cell r="J104">
            <v>74476</v>
          </cell>
          <cell r="K104">
            <v>74476</v>
          </cell>
        </row>
        <row r="105">
          <cell r="A105" t="str">
            <v>0410</v>
          </cell>
          <cell r="B105" t="str">
            <v>117901</v>
          </cell>
          <cell r="C105" t="str">
            <v xml:space="preserve">   </v>
          </cell>
          <cell r="D105" t="str">
            <v>BORGER ISD</v>
          </cell>
          <cell r="E105">
            <v>504337</v>
          </cell>
          <cell r="F105">
            <v>0</v>
          </cell>
          <cell r="G105">
            <v>0</v>
          </cell>
          <cell r="H105">
            <v>0</v>
          </cell>
          <cell r="I105">
            <v>0</v>
          </cell>
          <cell r="J105">
            <v>504337</v>
          </cell>
          <cell r="K105">
            <v>504337</v>
          </cell>
        </row>
        <row r="106">
          <cell r="A106" t="str">
            <v>0411</v>
          </cell>
          <cell r="B106" t="str">
            <v>185901</v>
          </cell>
          <cell r="C106" t="str">
            <v xml:space="preserve">   </v>
          </cell>
          <cell r="D106" t="str">
            <v>BOVINA ISD</v>
          </cell>
          <cell r="E106">
            <v>92724</v>
          </cell>
          <cell r="F106">
            <v>0</v>
          </cell>
          <cell r="G106">
            <v>0</v>
          </cell>
          <cell r="H106">
            <v>0</v>
          </cell>
          <cell r="I106">
            <v>0</v>
          </cell>
          <cell r="J106">
            <v>92724</v>
          </cell>
          <cell r="K106">
            <v>92724</v>
          </cell>
        </row>
        <row r="107">
          <cell r="A107" t="str">
            <v>0412</v>
          </cell>
          <cell r="B107" t="str">
            <v>169901</v>
          </cell>
          <cell r="C107" t="str">
            <v xml:space="preserve">   </v>
          </cell>
          <cell r="D107" t="str">
            <v>BOWIE ISD</v>
          </cell>
          <cell r="E107">
            <v>272040</v>
          </cell>
          <cell r="F107">
            <v>0</v>
          </cell>
          <cell r="G107">
            <v>0</v>
          </cell>
          <cell r="H107">
            <v>0</v>
          </cell>
          <cell r="I107">
            <v>0</v>
          </cell>
          <cell r="J107">
            <v>272040</v>
          </cell>
          <cell r="K107">
            <v>272040</v>
          </cell>
        </row>
        <row r="108">
          <cell r="A108" t="str">
            <v>0413</v>
          </cell>
          <cell r="B108" t="str">
            <v>249902</v>
          </cell>
          <cell r="C108" t="str">
            <v xml:space="preserve">   </v>
          </cell>
          <cell r="D108" t="str">
            <v>BOYD ISD</v>
          </cell>
          <cell r="E108">
            <v>195296</v>
          </cell>
          <cell r="F108">
            <v>0</v>
          </cell>
          <cell r="G108">
            <v>0</v>
          </cell>
          <cell r="H108">
            <v>0</v>
          </cell>
          <cell r="I108">
            <v>0</v>
          </cell>
          <cell r="J108">
            <v>195296</v>
          </cell>
          <cell r="K108">
            <v>195296</v>
          </cell>
        </row>
        <row r="109">
          <cell r="A109" t="str">
            <v>0414</v>
          </cell>
          <cell r="B109" t="str">
            <v>136901</v>
          </cell>
          <cell r="C109" t="str">
            <v xml:space="preserve">   </v>
          </cell>
          <cell r="D109" t="str">
            <v>BRACKETT ISD</v>
          </cell>
          <cell r="E109">
            <v>124669</v>
          </cell>
          <cell r="F109">
            <v>0</v>
          </cell>
          <cell r="G109">
            <v>0</v>
          </cell>
          <cell r="H109">
            <v>0</v>
          </cell>
          <cell r="I109">
            <v>0</v>
          </cell>
          <cell r="J109">
            <v>124669</v>
          </cell>
          <cell r="K109">
            <v>124669</v>
          </cell>
        </row>
        <row r="110">
          <cell r="A110" t="str">
            <v>0415</v>
          </cell>
          <cell r="B110" t="str">
            <v>160901</v>
          </cell>
          <cell r="C110" t="str">
            <v xml:space="preserve">   </v>
          </cell>
          <cell r="D110" t="str">
            <v>BRADY ISD</v>
          </cell>
          <cell r="E110">
            <v>273053</v>
          </cell>
          <cell r="F110">
            <v>0</v>
          </cell>
          <cell r="G110">
            <v>0</v>
          </cell>
          <cell r="H110">
            <v>0</v>
          </cell>
          <cell r="I110">
            <v>0</v>
          </cell>
          <cell r="J110">
            <v>273053</v>
          </cell>
          <cell r="K110">
            <v>273053</v>
          </cell>
        </row>
        <row r="111">
          <cell r="A111" t="str">
            <v>0419</v>
          </cell>
          <cell r="B111" t="str">
            <v>215901</v>
          </cell>
          <cell r="C111" t="str">
            <v xml:space="preserve">   </v>
          </cell>
          <cell r="D111" t="str">
            <v>BRECKENRIDGE ISD</v>
          </cell>
          <cell r="E111">
            <v>233737</v>
          </cell>
          <cell r="F111">
            <v>0</v>
          </cell>
          <cell r="G111">
            <v>0</v>
          </cell>
          <cell r="H111">
            <v>0</v>
          </cell>
          <cell r="I111">
            <v>0</v>
          </cell>
          <cell r="J111">
            <v>233737</v>
          </cell>
          <cell r="K111">
            <v>233737</v>
          </cell>
        </row>
        <row r="112">
          <cell r="A112" t="str">
            <v>0420</v>
          </cell>
          <cell r="B112" t="str">
            <v>198901</v>
          </cell>
          <cell r="C112" t="str">
            <v xml:space="preserve">   </v>
          </cell>
          <cell r="D112" t="str">
            <v>BREMOND ISD</v>
          </cell>
          <cell r="E112">
            <v>89305</v>
          </cell>
          <cell r="F112">
            <v>0</v>
          </cell>
          <cell r="G112">
            <v>0</v>
          </cell>
          <cell r="H112">
            <v>0</v>
          </cell>
          <cell r="I112">
            <v>0</v>
          </cell>
          <cell r="J112">
            <v>89305</v>
          </cell>
          <cell r="K112">
            <v>89305</v>
          </cell>
        </row>
        <row r="113">
          <cell r="A113" t="str">
            <v>0421</v>
          </cell>
          <cell r="B113" t="str">
            <v>239901</v>
          </cell>
          <cell r="C113" t="str">
            <v xml:space="preserve">   </v>
          </cell>
          <cell r="D113" t="str">
            <v>BRENHAM ISD</v>
          </cell>
          <cell r="E113">
            <v>910346</v>
          </cell>
          <cell r="F113">
            <v>0</v>
          </cell>
          <cell r="G113">
            <v>0</v>
          </cell>
          <cell r="H113">
            <v>0</v>
          </cell>
          <cell r="I113">
            <v>0</v>
          </cell>
          <cell r="J113">
            <v>910346</v>
          </cell>
          <cell r="K113">
            <v>910346</v>
          </cell>
        </row>
        <row r="114">
          <cell r="A114" t="str">
            <v>0422</v>
          </cell>
          <cell r="B114" t="str">
            <v>249903</v>
          </cell>
          <cell r="C114" t="str">
            <v xml:space="preserve">   </v>
          </cell>
          <cell r="D114" t="str">
            <v>BRIDGEPORT ISD</v>
          </cell>
          <cell r="E114">
            <v>492850</v>
          </cell>
          <cell r="F114">
            <v>0</v>
          </cell>
          <cell r="G114">
            <v>0</v>
          </cell>
          <cell r="H114">
            <v>0</v>
          </cell>
          <cell r="I114">
            <v>0</v>
          </cell>
          <cell r="J114">
            <v>492850</v>
          </cell>
          <cell r="K114">
            <v>492850</v>
          </cell>
        </row>
        <row r="115">
          <cell r="A115" t="str">
            <v>0424</v>
          </cell>
          <cell r="B115" t="str">
            <v>041901</v>
          </cell>
          <cell r="C115" t="str">
            <v xml:space="preserve">   </v>
          </cell>
          <cell r="D115" t="str">
            <v>BRONTE ISD</v>
          </cell>
          <cell r="E115">
            <v>50023</v>
          </cell>
          <cell r="F115">
            <v>0</v>
          </cell>
          <cell r="G115">
            <v>0</v>
          </cell>
          <cell r="H115">
            <v>0</v>
          </cell>
          <cell r="I115">
            <v>0</v>
          </cell>
          <cell r="J115">
            <v>50023</v>
          </cell>
          <cell r="K115">
            <v>50023</v>
          </cell>
        </row>
        <row r="116">
          <cell r="A116" t="str">
            <v>0426</v>
          </cell>
          <cell r="B116" t="str">
            <v>223901</v>
          </cell>
          <cell r="C116" t="str">
            <v xml:space="preserve">   </v>
          </cell>
          <cell r="D116" t="str">
            <v>BROWNFIELD ISD</v>
          </cell>
          <cell r="E116">
            <v>398909</v>
          </cell>
          <cell r="F116">
            <v>0</v>
          </cell>
          <cell r="G116">
            <v>0</v>
          </cell>
          <cell r="H116">
            <v>0</v>
          </cell>
          <cell r="I116">
            <v>0</v>
          </cell>
          <cell r="J116">
            <v>398909</v>
          </cell>
          <cell r="K116">
            <v>398909</v>
          </cell>
        </row>
        <row r="117">
          <cell r="A117" t="str">
            <v>0427</v>
          </cell>
          <cell r="B117" t="str">
            <v>107902</v>
          </cell>
          <cell r="C117" t="str">
            <v xml:space="preserve">   </v>
          </cell>
          <cell r="D117" t="str">
            <v>BROWNSBORO ISD</v>
          </cell>
          <cell r="E117">
            <v>429727</v>
          </cell>
          <cell r="F117">
            <v>0</v>
          </cell>
          <cell r="G117">
            <v>55</v>
          </cell>
          <cell r="H117">
            <v>0</v>
          </cell>
          <cell r="I117">
            <v>0</v>
          </cell>
          <cell r="J117">
            <v>429782</v>
          </cell>
          <cell r="K117">
            <v>429782</v>
          </cell>
        </row>
        <row r="118">
          <cell r="A118" t="str">
            <v>0428</v>
          </cell>
          <cell r="B118" t="str">
            <v>031901</v>
          </cell>
          <cell r="C118" t="str">
            <v xml:space="preserve">   </v>
          </cell>
          <cell r="D118" t="str">
            <v>BROWNSVILLE ISD</v>
          </cell>
          <cell r="E118">
            <v>9462001</v>
          </cell>
          <cell r="F118">
            <v>0</v>
          </cell>
          <cell r="G118">
            <v>797</v>
          </cell>
          <cell r="H118">
            <v>0</v>
          </cell>
          <cell r="I118">
            <v>0</v>
          </cell>
          <cell r="J118">
            <v>9462798</v>
          </cell>
          <cell r="K118">
            <v>9462798</v>
          </cell>
        </row>
        <row r="119">
          <cell r="A119" t="str">
            <v>0429</v>
          </cell>
          <cell r="B119" t="str">
            <v>025902</v>
          </cell>
          <cell r="C119" t="str">
            <v xml:space="preserve">   </v>
          </cell>
          <cell r="D119" t="str">
            <v>BROWNWOOD ISD</v>
          </cell>
          <cell r="E119">
            <v>350474</v>
          </cell>
          <cell r="F119">
            <v>0</v>
          </cell>
          <cell r="G119">
            <v>0</v>
          </cell>
          <cell r="H119">
            <v>0</v>
          </cell>
          <cell r="I119">
            <v>0</v>
          </cell>
          <cell r="J119">
            <v>350474</v>
          </cell>
          <cell r="K119">
            <v>350474</v>
          </cell>
        </row>
        <row r="120">
          <cell r="A120" t="str">
            <v>0430</v>
          </cell>
          <cell r="B120" t="str">
            <v>021902</v>
          </cell>
          <cell r="C120" t="str">
            <v xml:space="preserve">   </v>
          </cell>
          <cell r="D120" t="str">
            <v>BRYAN ISD</v>
          </cell>
          <cell r="E120">
            <v>3142389</v>
          </cell>
          <cell r="F120">
            <v>0</v>
          </cell>
          <cell r="G120">
            <v>0</v>
          </cell>
          <cell r="H120">
            <v>0</v>
          </cell>
          <cell r="I120">
            <v>0</v>
          </cell>
          <cell r="J120">
            <v>3142389</v>
          </cell>
          <cell r="K120">
            <v>3142389</v>
          </cell>
        </row>
        <row r="121">
          <cell r="A121" t="str">
            <v>0431</v>
          </cell>
          <cell r="B121" t="str">
            <v>119901</v>
          </cell>
          <cell r="C121" t="str">
            <v xml:space="preserve">   </v>
          </cell>
          <cell r="D121" t="str">
            <v>BRYSON ISD</v>
          </cell>
          <cell r="E121">
            <v>44600</v>
          </cell>
          <cell r="F121">
            <v>0</v>
          </cell>
          <cell r="G121">
            <v>0</v>
          </cell>
          <cell r="H121">
            <v>0</v>
          </cell>
          <cell r="I121">
            <v>0</v>
          </cell>
          <cell r="J121">
            <v>44600</v>
          </cell>
          <cell r="K121">
            <v>44600</v>
          </cell>
        </row>
        <row r="122">
          <cell r="A122" t="str">
            <v>0435</v>
          </cell>
          <cell r="B122" t="str">
            <v>186901</v>
          </cell>
          <cell r="C122" t="str">
            <v xml:space="preserve">   </v>
          </cell>
          <cell r="D122" t="str">
            <v>BUENA VISTA ISD</v>
          </cell>
          <cell r="E122">
            <v>40352</v>
          </cell>
          <cell r="F122">
            <v>0</v>
          </cell>
          <cell r="G122">
            <v>0</v>
          </cell>
          <cell r="H122">
            <v>0</v>
          </cell>
          <cell r="I122">
            <v>0</v>
          </cell>
          <cell r="J122">
            <v>40352</v>
          </cell>
          <cell r="K122">
            <v>40352</v>
          </cell>
        </row>
        <row r="123">
          <cell r="A123" t="str">
            <v>0436</v>
          </cell>
          <cell r="B123" t="str">
            <v>145901</v>
          </cell>
          <cell r="C123" t="str">
            <v xml:space="preserve">   </v>
          </cell>
          <cell r="D123" t="str">
            <v>BUFFALO ISD</v>
          </cell>
          <cell r="E123">
            <v>150996</v>
          </cell>
          <cell r="F123">
            <v>0</v>
          </cell>
          <cell r="G123">
            <v>0</v>
          </cell>
          <cell r="H123">
            <v>0</v>
          </cell>
          <cell r="I123">
            <v>0</v>
          </cell>
          <cell r="J123">
            <v>150996</v>
          </cell>
          <cell r="K123">
            <v>150996</v>
          </cell>
        </row>
        <row r="124">
          <cell r="A124" t="str">
            <v>0437</v>
          </cell>
          <cell r="B124" t="str">
            <v>212902</v>
          </cell>
          <cell r="C124" t="str">
            <v xml:space="preserve">   </v>
          </cell>
          <cell r="D124" t="str">
            <v>BULLARD ISD</v>
          </cell>
          <cell r="E124">
            <v>417436</v>
          </cell>
          <cell r="F124">
            <v>0</v>
          </cell>
          <cell r="G124">
            <v>0</v>
          </cell>
          <cell r="H124">
            <v>0</v>
          </cell>
          <cell r="I124">
            <v>0</v>
          </cell>
          <cell r="J124">
            <v>417436</v>
          </cell>
          <cell r="K124">
            <v>417436</v>
          </cell>
        </row>
        <row r="125">
          <cell r="A125" t="str">
            <v>0438</v>
          </cell>
          <cell r="B125" t="str">
            <v>121903</v>
          </cell>
          <cell r="C125" t="str">
            <v xml:space="preserve">   </v>
          </cell>
          <cell r="D125" t="str">
            <v>BUNA ISD</v>
          </cell>
          <cell r="E125">
            <v>325279</v>
          </cell>
          <cell r="F125">
            <v>0</v>
          </cell>
          <cell r="G125">
            <v>0</v>
          </cell>
          <cell r="H125">
            <v>0</v>
          </cell>
          <cell r="I125">
            <v>0</v>
          </cell>
          <cell r="J125">
            <v>325279</v>
          </cell>
          <cell r="K125">
            <v>325279</v>
          </cell>
        </row>
        <row r="126">
          <cell r="A126" t="str">
            <v>0439</v>
          </cell>
          <cell r="B126" t="str">
            <v>243901</v>
          </cell>
          <cell r="C126" t="str">
            <v xml:space="preserve">   </v>
          </cell>
          <cell r="D126" t="str">
            <v>BURKBURNETT ISD</v>
          </cell>
          <cell r="E126">
            <v>586767</v>
          </cell>
          <cell r="F126">
            <v>0</v>
          </cell>
          <cell r="G126">
            <v>0</v>
          </cell>
          <cell r="H126">
            <v>0</v>
          </cell>
          <cell r="I126">
            <v>0</v>
          </cell>
          <cell r="J126">
            <v>586767</v>
          </cell>
          <cell r="K126">
            <v>586767</v>
          </cell>
        </row>
        <row r="127">
          <cell r="A127" t="str">
            <v>0441</v>
          </cell>
          <cell r="B127" t="str">
            <v>176901</v>
          </cell>
          <cell r="C127" t="str">
            <v xml:space="preserve">   </v>
          </cell>
          <cell r="D127" t="str">
            <v>BURKEVILLE ISD</v>
          </cell>
          <cell r="E127">
            <v>85998</v>
          </cell>
          <cell r="F127">
            <v>0</v>
          </cell>
          <cell r="G127">
            <v>0</v>
          </cell>
          <cell r="H127">
            <v>0</v>
          </cell>
          <cell r="I127">
            <v>0</v>
          </cell>
          <cell r="J127">
            <v>85998</v>
          </cell>
          <cell r="K127">
            <v>85998</v>
          </cell>
        </row>
        <row r="128">
          <cell r="A128" t="str">
            <v>0442</v>
          </cell>
          <cell r="B128" t="str">
            <v>126902</v>
          </cell>
          <cell r="C128" t="str">
            <v xml:space="preserve">   </v>
          </cell>
          <cell r="D128" t="str">
            <v>BURLESON ISD</v>
          </cell>
          <cell r="E128">
            <v>2254324</v>
          </cell>
          <cell r="F128">
            <v>0</v>
          </cell>
          <cell r="G128">
            <v>0</v>
          </cell>
          <cell r="H128">
            <v>0</v>
          </cell>
          <cell r="I128">
            <v>0</v>
          </cell>
          <cell r="J128">
            <v>2254324</v>
          </cell>
          <cell r="K128">
            <v>2254324</v>
          </cell>
        </row>
        <row r="129">
          <cell r="A129" t="str">
            <v>0444</v>
          </cell>
          <cell r="B129" t="str">
            <v>027903</v>
          </cell>
          <cell r="C129" t="str">
            <v xml:space="preserve">   </v>
          </cell>
          <cell r="D129" t="str">
            <v>BURNET CONS ISD</v>
          </cell>
          <cell r="E129">
            <v>586336</v>
          </cell>
          <cell r="F129">
            <v>0</v>
          </cell>
          <cell r="G129">
            <v>0</v>
          </cell>
          <cell r="H129">
            <v>0</v>
          </cell>
          <cell r="I129">
            <v>0</v>
          </cell>
          <cell r="J129">
            <v>586336</v>
          </cell>
          <cell r="K129">
            <v>586336</v>
          </cell>
        </row>
        <row r="130">
          <cell r="A130" t="str">
            <v>0446</v>
          </cell>
          <cell r="B130" t="str">
            <v>109902</v>
          </cell>
          <cell r="C130" t="str">
            <v xml:space="preserve">   </v>
          </cell>
          <cell r="D130" t="str">
            <v>BYNUM CONS ISD</v>
          </cell>
          <cell r="E130">
            <v>39732</v>
          </cell>
          <cell r="F130">
            <v>0</v>
          </cell>
          <cell r="G130">
            <v>0</v>
          </cell>
          <cell r="H130">
            <v>0</v>
          </cell>
          <cell r="I130">
            <v>0</v>
          </cell>
          <cell r="J130">
            <v>39732</v>
          </cell>
          <cell r="K130">
            <v>39732</v>
          </cell>
        </row>
        <row r="131">
          <cell r="A131" t="str">
            <v>0448</v>
          </cell>
          <cell r="B131" t="str">
            <v>116901</v>
          </cell>
          <cell r="C131" t="str">
            <v xml:space="preserve">   </v>
          </cell>
          <cell r="D131" t="str">
            <v>CADDO MILLS ISD</v>
          </cell>
          <cell r="E131">
            <v>316234</v>
          </cell>
          <cell r="F131">
            <v>0</v>
          </cell>
          <cell r="G131">
            <v>0</v>
          </cell>
          <cell r="H131">
            <v>0</v>
          </cell>
          <cell r="I131">
            <v>0</v>
          </cell>
          <cell r="J131">
            <v>316234</v>
          </cell>
          <cell r="K131">
            <v>316234</v>
          </cell>
        </row>
        <row r="132">
          <cell r="A132" t="str">
            <v>0449</v>
          </cell>
          <cell r="B132" t="str">
            <v>178903</v>
          </cell>
          <cell r="C132" t="str">
            <v xml:space="preserve">   </v>
          </cell>
          <cell r="D132" t="str">
            <v>CALALLEN ISD</v>
          </cell>
          <cell r="E132">
            <v>782510</v>
          </cell>
          <cell r="F132">
            <v>0</v>
          </cell>
          <cell r="G132">
            <v>0</v>
          </cell>
          <cell r="H132">
            <v>0</v>
          </cell>
          <cell r="I132">
            <v>0</v>
          </cell>
          <cell r="J132">
            <v>782510</v>
          </cell>
          <cell r="K132">
            <v>782510</v>
          </cell>
        </row>
        <row r="133">
          <cell r="A133" t="str">
            <v>0450</v>
          </cell>
          <cell r="B133" t="str">
            <v>026901</v>
          </cell>
          <cell r="C133" t="str">
            <v xml:space="preserve">   </v>
          </cell>
          <cell r="D133" t="str">
            <v>CALDWELL ISD</v>
          </cell>
          <cell r="E133">
            <v>262792</v>
          </cell>
          <cell r="F133">
            <v>0</v>
          </cell>
          <cell r="G133">
            <v>0</v>
          </cell>
          <cell r="H133">
            <v>0</v>
          </cell>
          <cell r="I133">
            <v>0</v>
          </cell>
          <cell r="J133">
            <v>262792</v>
          </cell>
          <cell r="K133">
            <v>262792</v>
          </cell>
        </row>
        <row r="134">
          <cell r="A134" t="str">
            <v>0452</v>
          </cell>
          <cell r="B134" t="str">
            <v>198902</v>
          </cell>
          <cell r="C134" t="str">
            <v xml:space="preserve">   </v>
          </cell>
          <cell r="D134" t="str">
            <v>CALVERT ISD</v>
          </cell>
          <cell r="E134">
            <v>45376</v>
          </cell>
          <cell r="F134">
            <v>0</v>
          </cell>
          <cell r="G134">
            <v>0</v>
          </cell>
          <cell r="H134">
            <v>0</v>
          </cell>
          <cell r="I134">
            <v>0</v>
          </cell>
          <cell r="J134">
            <v>45376</v>
          </cell>
          <cell r="K134">
            <v>45376</v>
          </cell>
        </row>
        <row r="135">
          <cell r="A135" t="str">
            <v>0453</v>
          </cell>
          <cell r="B135" t="str">
            <v>166901</v>
          </cell>
          <cell r="C135" t="str">
            <v xml:space="preserve">   </v>
          </cell>
          <cell r="D135" t="str">
            <v>CAMERON ISD</v>
          </cell>
          <cell r="E135">
            <v>274809</v>
          </cell>
          <cell r="F135">
            <v>0</v>
          </cell>
          <cell r="G135">
            <v>0</v>
          </cell>
          <cell r="H135">
            <v>0</v>
          </cell>
          <cell r="I135">
            <v>0</v>
          </cell>
          <cell r="J135">
            <v>274809</v>
          </cell>
          <cell r="K135">
            <v>274809</v>
          </cell>
        </row>
        <row r="136">
          <cell r="A136" t="str">
            <v>0454</v>
          </cell>
          <cell r="B136" t="str">
            <v>116910</v>
          </cell>
          <cell r="C136" t="str">
            <v xml:space="preserve">   </v>
          </cell>
          <cell r="D136" t="str">
            <v>CAMPBELL ISD</v>
          </cell>
          <cell r="E136">
            <v>54105</v>
          </cell>
          <cell r="F136">
            <v>0</v>
          </cell>
          <cell r="G136">
            <v>0</v>
          </cell>
          <cell r="H136">
            <v>0</v>
          </cell>
          <cell r="I136">
            <v>0</v>
          </cell>
          <cell r="J136">
            <v>54105</v>
          </cell>
          <cell r="K136">
            <v>54105</v>
          </cell>
        </row>
        <row r="137">
          <cell r="A137" t="str">
            <v>0456</v>
          </cell>
          <cell r="B137" t="str">
            <v>106901</v>
          </cell>
          <cell r="C137" t="str">
            <v xml:space="preserve">   </v>
          </cell>
          <cell r="D137" t="str">
            <v>CANADIAN ISD</v>
          </cell>
          <cell r="E137">
            <v>193743</v>
          </cell>
          <cell r="F137">
            <v>0</v>
          </cell>
          <cell r="G137">
            <v>0</v>
          </cell>
          <cell r="H137">
            <v>0</v>
          </cell>
          <cell r="I137">
            <v>0</v>
          </cell>
          <cell r="J137">
            <v>193743</v>
          </cell>
          <cell r="K137">
            <v>193743</v>
          </cell>
        </row>
        <row r="138">
          <cell r="A138" t="str">
            <v>0457</v>
          </cell>
          <cell r="B138" t="str">
            <v>234902</v>
          </cell>
          <cell r="C138" t="str">
            <v xml:space="preserve">   </v>
          </cell>
          <cell r="D138" t="str">
            <v>CANTON ISD</v>
          </cell>
          <cell r="E138">
            <v>308216</v>
          </cell>
          <cell r="F138">
            <v>0</v>
          </cell>
          <cell r="G138">
            <v>0</v>
          </cell>
          <cell r="H138">
            <v>0</v>
          </cell>
          <cell r="I138">
            <v>0</v>
          </cell>
          <cell r="J138">
            <v>308216</v>
          </cell>
          <cell r="K138">
            <v>308216</v>
          </cell>
        </row>
        <row r="139">
          <cell r="A139" t="str">
            <v>0458</v>
          </cell>
          <cell r="B139" t="str">
            <v>191901</v>
          </cell>
          <cell r="C139" t="str">
            <v xml:space="preserve">   </v>
          </cell>
          <cell r="D139" t="str">
            <v>CANYON ISD</v>
          </cell>
          <cell r="E139">
            <v>1521039</v>
          </cell>
          <cell r="F139">
            <v>0</v>
          </cell>
          <cell r="G139">
            <v>0</v>
          </cell>
          <cell r="H139">
            <v>0</v>
          </cell>
          <cell r="I139">
            <v>0</v>
          </cell>
          <cell r="J139">
            <v>1521039</v>
          </cell>
          <cell r="K139">
            <v>1521039</v>
          </cell>
        </row>
        <row r="140">
          <cell r="A140" t="str">
            <v>0462</v>
          </cell>
          <cell r="B140" t="str">
            <v>064903</v>
          </cell>
          <cell r="C140" t="str">
            <v xml:space="preserve">   </v>
          </cell>
          <cell r="D140" t="str">
            <v>CARRIZO SPRINGS CISD</v>
          </cell>
          <cell r="E140">
            <v>432145</v>
          </cell>
          <cell r="F140">
            <v>0</v>
          </cell>
          <cell r="G140">
            <v>0</v>
          </cell>
          <cell r="H140">
            <v>0</v>
          </cell>
          <cell r="I140">
            <v>0</v>
          </cell>
          <cell r="J140">
            <v>432145</v>
          </cell>
          <cell r="K140">
            <v>432145</v>
          </cell>
        </row>
        <row r="141">
          <cell r="A141" t="str">
            <v>0463</v>
          </cell>
          <cell r="B141" t="str">
            <v>057903</v>
          </cell>
          <cell r="C141" t="str">
            <v xml:space="preserve">   </v>
          </cell>
          <cell r="D141" t="str">
            <v>CARROLLTON FARMERS BRANCH</v>
          </cell>
          <cell r="E141">
            <v>5975794</v>
          </cell>
          <cell r="F141">
            <v>0</v>
          </cell>
          <cell r="G141">
            <v>0</v>
          </cell>
          <cell r="H141">
            <v>0</v>
          </cell>
          <cell r="I141">
            <v>0</v>
          </cell>
          <cell r="J141">
            <v>5975794</v>
          </cell>
          <cell r="K141">
            <v>5975794</v>
          </cell>
        </row>
        <row r="142">
          <cell r="A142" t="str">
            <v>0464</v>
          </cell>
          <cell r="B142" t="str">
            <v>183902</v>
          </cell>
          <cell r="C142" t="str">
            <v xml:space="preserve">   </v>
          </cell>
          <cell r="D142" t="str">
            <v>CARTHAGE ISD</v>
          </cell>
          <cell r="E142">
            <v>457431</v>
          </cell>
          <cell r="F142">
            <v>0</v>
          </cell>
          <cell r="G142">
            <v>0</v>
          </cell>
          <cell r="H142">
            <v>0</v>
          </cell>
          <cell r="I142">
            <v>0</v>
          </cell>
          <cell r="J142">
            <v>457431</v>
          </cell>
          <cell r="K142">
            <v>457431</v>
          </cell>
        </row>
        <row r="143">
          <cell r="A143" t="str">
            <v>0467</v>
          </cell>
          <cell r="B143" t="str">
            <v>001902</v>
          </cell>
          <cell r="C143" t="str">
            <v xml:space="preserve">   </v>
          </cell>
          <cell r="D143" t="str">
            <v>CAYUGA ISD</v>
          </cell>
          <cell r="E143">
            <v>104998</v>
          </cell>
          <cell r="F143">
            <v>0</v>
          </cell>
          <cell r="G143">
            <v>0</v>
          </cell>
          <cell r="H143">
            <v>0</v>
          </cell>
          <cell r="I143">
            <v>0</v>
          </cell>
          <cell r="J143">
            <v>104998</v>
          </cell>
          <cell r="K143">
            <v>104998</v>
          </cell>
        </row>
        <row r="144">
          <cell r="A144" t="str">
            <v>0469</v>
          </cell>
          <cell r="B144" t="str">
            <v>057904</v>
          </cell>
          <cell r="C144" t="str">
            <v xml:space="preserve">   </v>
          </cell>
          <cell r="D144" t="str">
            <v>CEDAR HILL ISD</v>
          </cell>
          <cell r="E144">
            <v>1562749</v>
          </cell>
          <cell r="F144">
            <v>0</v>
          </cell>
          <cell r="G144">
            <v>0</v>
          </cell>
          <cell r="H144">
            <v>0</v>
          </cell>
          <cell r="I144">
            <v>0</v>
          </cell>
          <cell r="J144">
            <v>1562749</v>
          </cell>
          <cell r="K144">
            <v>1562749</v>
          </cell>
        </row>
        <row r="145">
          <cell r="A145" t="str">
            <v>0470</v>
          </cell>
          <cell r="B145" t="str">
            <v>116902</v>
          </cell>
          <cell r="C145" t="str">
            <v xml:space="preserve">   </v>
          </cell>
          <cell r="D145" t="str">
            <v>CELESTE ISD</v>
          </cell>
          <cell r="E145">
            <v>102843</v>
          </cell>
          <cell r="F145">
            <v>0</v>
          </cell>
          <cell r="G145">
            <v>0</v>
          </cell>
          <cell r="H145">
            <v>0</v>
          </cell>
          <cell r="I145">
            <v>0</v>
          </cell>
          <cell r="J145">
            <v>102843</v>
          </cell>
          <cell r="K145">
            <v>102843</v>
          </cell>
        </row>
        <row r="146">
          <cell r="A146" t="str">
            <v>0471</v>
          </cell>
          <cell r="B146" t="str">
            <v>043903</v>
          </cell>
          <cell r="C146" t="str">
            <v xml:space="preserve">   </v>
          </cell>
          <cell r="D146" t="str">
            <v>CELINA ISD</v>
          </cell>
          <cell r="E146">
            <v>485091</v>
          </cell>
          <cell r="F146">
            <v>0</v>
          </cell>
          <cell r="G146">
            <v>0</v>
          </cell>
          <cell r="H146">
            <v>0</v>
          </cell>
          <cell r="I146">
            <v>0</v>
          </cell>
          <cell r="J146">
            <v>485091</v>
          </cell>
          <cell r="K146">
            <v>485091</v>
          </cell>
        </row>
        <row r="147">
          <cell r="A147" t="str">
            <v>0472</v>
          </cell>
          <cell r="B147" t="str">
            <v>210901</v>
          </cell>
          <cell r="C147" t="str">
            <v xml:space="preserve">   </v>
          </cell>
          <cell r="D147" t="str">
            <v>CENTER ISD</v>
          </cell>
          <cell r="E147">
            <v>477623</v>
          </cell>
          <cell r="F147">
            <v>0</v>
          </cell>
          <cell r="G147">
            <v>0</v>
          </cell>
          <cell r="H147">
            <v>0</v>
          </cell>
          <cell r="I147">
            <v>0</v>
          </cell>
          <cell r="J147">
            <v>477623</v>
          </cell>
          <cell r="K147">
            <v>477623</v>
          </cell>
        </row>
        <row r="148">
          <cell r="A148" t="str">
            <v>0473</v>
          </cell>
          <cell r="B148" t="str">
            <v>133901</v>
          </cell>
          <cell r="C148" t="str">
            <v xml:space="preserve">   </v>
          </cell>
          <cell r="D148" t="str">
            <v>CENTER POINT ISD</v>
          </cell>
          <cell r="E148">
            <v>129990</v>
          </cell>
          <cell r="F148">
            <v>0</v>
          </cell>
          <cell r="G148">
            <v>0</v>
          </cell>
          <cell r="H148">
            <v>0</v>
          </cell>
          <cell r="I148">
            <v>0</v>
          </cell>
          <cell r="J148">
            <v>129990</v>
          </cell>
          <cell r="K148">
            <v>129990</v>
          </cell>
        </row>
        <row r="149">
          <cell r="A149" t="str">
            <v>0477</v>
          </cell>
          <cell r="B149" t="str">
            <v>007901</v>
          </cell>
          <cell r="C149" t="str">
            <v xml:space="preserve">   </v>
          </cell>
          <cell r="D149" t="str">
            <v>CHARLOTTE ISD</v>
          </cell>
          <cell r="E149">
            <v>110206</v>
          </cell>
          <cell r="F149">
            <v>0</v>
          </cell>
          <cell r="G149">
            <v>0</v>
          </cell>
          <cell r="H149">
            <v>0</v>
          </cell>
          <cell r="I149">
            <v>0</v>
          </cell>
          <cell r="J149">
            <v>110206</v>
          </cell>
          <cell r="K149">
            <v>110206</v>
          </cell>
        </row>
        <row r="150">
          <cell r="A150" t="str">
            <v>0478</v>
          </cell>
          <cell r="B150" t="str">
            <v>249904</v>
          </cell>
          <cell r="C150" t="str">
            <v xml:space="preserve">   </v>
          </cell>
          <cell r="D150" t="str">
            <v>CHICO ISD</v>
          </cell>
          <cell r="E150">
            <v>123650</v>
          </cell>
          <cell r="F150">
            <v>0</v>
          </cell>
          <cell r="G150">
            <v>0</v>
          </cell>
          <cell r="H150">
            <v>0</v>
          </cell>
          <cell r="I150">
            <v>0</v>
          </cell>
          <cell r="J150">
            <v>123650</v>
          </cell>
          <cell r="K150">
            <v>123650</v>
          </cell>
        </row>
        <row r="151">
          <cell r="A151" t="str">
            <v>0479</v>
          </cell>
          <cell r="B151" t="str">
            <v>038901</v>
          </cell>
          <cell r="C151" t="str">
            <v xml:space="preserve">   </v>
          </cell>
          <cell r="D151" t="str">
            <v>CHILDRESS ISD</v>
          </cell>
          <cell r="E151">
            <v>177305</v>
          </cell>
          <cell r="F151">
            <v>0</v>
          </cell>
          <cell r="G151">
            <v>0</v>
          </cell>
          <cell r="H151">
            <v>0</v>
          </cell>
          <cell r="I151">
            <v>0</v>
          </cell>
          <cell r="J151">
            <v>177305</v>
          </cell>
          <cell r="K151">
            <v>177305</v>
          </cell>
        </row>
        <row r="152">
          <cell r="A152" t="str">
            <v>0480</v>
          </cell>
          <cell r="B152" t="str">
            <v>099902</v>
          </cell>
          <cell r="C152" t="str">
            <v xml:space="preserve">   </v>
          </cell>
          <cell r="D152" t="str">
            <v>CHILLICOTHE ISD</v>
          </cell>
          <cell r="E152">
            <v>46295</v>
          </cell>
          <cell r="F152">
            <v>0</v>
          </cell>
          <cell r="G152">
            <v>0</v>
          </cell>
          <cell r="H152">
            <v>0</v>
          </cell>
          <cell r="I152">
            <v>0</v>
          </cell>
          <cell r="J152">
            <v>46295</v>
          </cell>
          <cell r="K152">
            <v>46295</v>
          </cell>
        </row>
        <row r="153">
          <cell r="A153" t="str">
            <v>0481</v>
          </cell>
          <cell r="B153" t="str">
            <v>073901</v>
          </cell>
          <cell r="C153" t="str">
            <v xml:space="preserve">   </v>
          </cell>
          <cell r="D153" t="str">
            <v>CHILTON ISD</v>
          </cell>
          <cell r="E153">
            <v>107676</v>
          </cell>
          <cell r="F153">
            <v>0</v>
          </cell>
          <cell r="G153">
            <v>0</v>
          </cell>
          <cell r="H153">
            <v>0</v>
          </cell>
          <cell r="I153">
            <v>0</v>
          </cell>
          <cell r="J153">
            <v>107676</v>
          </cell>
          <cell r="K153">
            <v>107676</v>
          </cell>
        </row>
        <row r="154">
          <cell r="A154" t="str">
            <v>0483</v>
          </cell>
          <cell r="B154" t="str">
            <v>174901</v>
          </cell>
          <cell r="C154" t="str">
            <v xml:space="preserve">   </v>
          </cell>
          <cell r="D154" t="str">
            <v>CHIRENO ISD</v>
          </cell>
          <cell r="E154">
            <v>79700</v>
          </cell>
          <cell r="F154">
            <v>0</v>
          </cell>
          <cell r="G154">
            <v>0</v>
          </cell>
          <cell r="H154">
            <v>0</v>
          </cell>
          <cell r="I154">
            <v>0</v>
          </cell>
          <cell r="J154">
            <v>79700</v>
          </cell>
          <cell r="K154">
            <v>79700</v>
          </cell>
        </row>
        <row r="155">
          <cell r="A155" t="str">
            <v>0484</v>
          </cell>
          <cell r="B155" t="str">
            <v>226901</v>
          </cell>
          <cell r="C155" t="str">
            <v xml:space="preserve">   </v>
          </cell>
          <cell r="D155" t="str">
            <v>CHRISTOVAL ISD</v>
          </cell>
          <cell r="E155">
            <v>62000</v>
          </cell>
          <cell r="F155">
            <v>0</v>
          </cell>
          <cell r="G155">
            <v>0</v>
          </cell>
          <cell r="H155">
            <v>0</v>
          </cell>
          <cell r="I155">
            <v>0</v>
          </cell>
          <cell r="J155">
            <v>62000</v>
          </cell>
          <cell r="K155">
            <v>62000</v>
          </cell>
        </row>
        <row r="156">
          <cell r="A156" t="str">
            <v>0486</v>
          </cell>
          <cell r="B156" t="str">
            <v>067902</v>
          </cell>
          <cell r="C156" t="str">
            <v xml:space="preserve">   </v>
          </cell>
          <cell r="D156" t="str">
            <v>CISCO ISD</v>
          </cell>
          <cell r="E156">
            <v>145241</v>
          </cell>
          <cell r="F156">
            <v>0</v>
          </cell>
          <cell r="G156">
            <v>0</v>
          </cell>
          <cell r="H156">
            <v>0</v>
          </cell>
          <cell r="I156">
            <v>0</v>
          </cell>
          <cell r="J156">
            <v>145241</v>
          </cell>
          <cell r="K156">
            <v>145241</v>
          </cell>
        </row>
        <row r="157">
          <cell r="A157" t="str">
            <v>0488</v>
          </cell>
          <cell r="B157" t="str">
            <v>065901</v>
          </cell>
          <cell r="C157" t="str">
            <v xml:space="preserve">   </v>
          </cell>
          <cell r="D157" t="str">
            <v>CLARENDON CONS ISD</v>
          </cell>
          <cell r="E157">
            <v>85482</v>
          </cell>
          <cell r="F157">
            <v>0</v>
          </cell>
          <cell r="G157">
            <v>0</v>
          </cell>
          <cell r="H157">
            <v>0</v>
          </cell>
          <cell r="I157">
            <v>0</v>
          </cell>
          <cell r="J157">
            <v>85482</v>
          </cell>
          <cell r="K157">
            <v>85482</v>
          </cell>
        </row>
        <row r="158">
          <cell r="A158" t="str">
            <v>0489</v>
          </cell>
          <cell r="B158" t="str">
            <v>194904</v>
          </cell>
          <cell r="C158" t="str">
            <v xml:space="preserve">   </v>
          </cell>
          <cell r="D158" t="str">
            <v>CLARKSVILLE ISD</v>
          </cell>
          <cell r="E158">
            <v>126668</v>
          </cell>
          <cell r="F158">
            <v>0</v>
          </cell>
          <cell r="G158">
            <v>0</v>
          </cell>
          <cell r="H158">
            <v>0</v>
          </cell>
          <cell r="I158">
            <v>0</v>
          </cell>
          <cell r="J158">
            <v>126668</v>
          </cell>
          <cell r="K158">
            <v>126668</v>
          </cell>
        </row>
        <row r="159">
          <cell r="A159" t="str">
            <v>0490</v>
          </cell>
          <cell r="B159" t="str">
            <v>006902</v>
          </cell>
          <cell r="C159" t="str">
            <v xml:space="preserve">   </v>
          </cell>
          <cell r="D159" t="str">
            <v>CLAUDE ISD</v>
          </cell>
          <cell r="E159">
            <v>63163</v>
          </cell>
          <cell r="F159">
            <v>0</v>
          </cell>
          <cell r="G159">
            <v>0</v>
          </cell>
          <cell r="H159">
            <v>0</v>
          </cell>
          <cell r="I159">
            <v>0</v>
          </cell>
          <cell r="J159">
            <v>63163</v>
          </cell>
          <cell r="K159">
            <v>63163</v>
          </cell>
        </row>
        <row r="160">
          <cell r="A160" t="str">
            <v>0491</v>
          </cell>
          <cell r="B160" t="str">
            <v>126903</v>
          </cell>
          <cell r="C160" t="str">
            <v xml:space="preserve">   </v>
          </cell>
          <cell r="D160" t="str">
            <v>CLEBURNE ISD</v>
          </cell>
          <cell r="E160">
            <v>1435765</v>
          </cell>
          <cell r="F160">
            <v>0</v>
          </cell>
          <cell r="G160">
            <v>0</v>
          </cell>
          <cell r="H160">
            <v>0</v>
          </cell>
          <cell r="I160">
            <v>0</v>
          </cell>
          <cell r="J160">
            <v>1435765</v>
          </cell>
          <cell r="K160">
            <v>1435765</v>
          </cell>
        </row>
        <row r="161">
          <cell r="A161" t="str">
            <v>0492</v>
          </cell>
          <cell r="B161" t="str">
            <v>146901</v>
          </cell>
          <cell r="C161" t="str">
            <v xml:space="preserve">   </v>
          </cell>
          <cell r="D161" t="str">
            <v>CLEVELAND ISD</v>
          </cell>
          <cell r="E161">
            <v>1332172</v>
          </cell>
          <cell r="F161">
            <v>0</v>
          </cell>
          <cell r="G161">
            <v>0</v>
          </cell>
          <cell r="H161">
            <v>0</v>
          </cell>
          <cell r="I161">
            <v>0</v>
          </cell>
          <cell r="J161">
            <v>1332172</v>
          </cell>
          <cell r="K161">
            <v>1332172</v>
          </cell>
        </row>
        <row r="162">
          <cell r="A162" t="str">
            <v>0493</v>
          </cell>
          <cell r="B162" t="str">
            <v>018901</v>
          </cell>
          <cell r="C162" t="str">
            <v xml:space="preserve">   </v>
          </cell>
          <cell r="D162" t="str">
            <v>CLIFTON ISD</v>
          </cell>
          <cell r="E162">
            <v>170007</v>
          </cell>
          <cell r="F162">
            <v>0</v>
          </cell>
          <cell r="G162">
            <v>0</v>
          </cell>
          <cell r="H162">
            <v>0</v>
          </cell>
          <cell r="I162">
            <v>0</v>
          </cell>
          <cell r="J162">
            <v>170007</v>
          </cell>
          <cell r="K162">
            <v>170007</v>
          </cell>
        </row>
        <row r="163">
          <cell r="A163" t="str">
            <v>0494</v>
          </cell>
          <cell r="B163" t="str">
            <v>071901</v>
          </cell>
          <cell r="C163" t="str">
            <v xml:space="preserve">   </v>
          </cell>
          <cell r="D163" t="str">
            <v>CLINT ISD</v>
          </cell>
          <cell r="E163">
            <v>2236683</v>
          </cell>
          <cell r="F163">
            <v>0</v>
          </cell>
          <cell r="G163">
            <v>0</v>
          </cell>
          <cell r="H163">
            <v>0</v>
          </cell>
          <cell r="I163">
            <v>0</v>
          </cell>
          <cell r="J163">
            <v>2236683</v>
          </cell>
          <cell r="K163">
            <v>2236683</v>
          </cell>
        </row>
        <row r="164">
          <cell r="A164" t="str">
            <v>0496</v>
          </cell>
          <cell r="B164" t="str">
            <v>030902</v>
          </cell>
          <cell r="C164" t="str">
            <v xml:space="preserve">   </v>
          </cell>
          <cell r="D164" t="str">
            <v>CLYDE ISD</v>
          </cell>
          <cell r="E164">
            <v>219427</v>
          </cell>
          <cell r="F164">
            <v>0</v>
          </cell>
          <cell r="G164">
            <v>0</v>
          </cell>
          <cell r="H164">
            <v>0</v>
          </cell>
          <cell r="I164">
            <v>0</v>
          </cell>
          <cell r="J164">
            <v>219427</v>
          </cell>
          <cell r="K164">
            <v>219427</v>
          </cell>
        </row>
        <row r="165">
          <cell r="A165" t="str">
            <v>0497</v>
          </cell>
          <cell r="B165" t="str">
            <v>114902</v>
          </cell>
          <cell r="C165" t="str">
            <v xml:space="preserve">   </v>
          </cell>
          <cell r="D165" t="str">
            <v>COAHOMA ISD</v>
          </cell>
          <cell r="E165">
            <v>224374</v>
          </cell>
          <cell r="F165">
            <v>0</v>
          </cell>
          <cell r="G165">
            <v>0</v>
          </cell>
          <cell r="H165">
            <v>0</v>
          </cell>
          <cell r="I165">
            <v>0</v>
          </cell>
          <cell r="J165">
            <v>224374</v>
          </cell>
          <cell r="K165">
            <v>224374</v>
          </cell>
        </row>
        <row r="166">
          <cell r="A166" t="str">
            <v>0498</v>
          </cell>
          <cell r="B166" t="str">
            <v>204901</v>
          </cell>
          <cell r="C166" t="str">
            <v xml:space="preserve">   </v>
          </cell>
          <cell r="D166" t="str">
            <v>COLDSPRING OAKHURST ISD</v>
          </cell>
          <cell r="E166">
            <v>351420</v>
          </cell>
          <cell r="F166">
            <v>0</v>
          </cell>
          <cell r="G166">
            <v>0</v>
          </cell>
          <cell r="H166">
            <v>0</v>
          </cell>
          <cell r="I166">
            <v>0</v>
          </cell>
          <cell r="J166">
            <v>351420</v>
          </cell>
          <cell r="K166">
            <v>351420</v>
          </cell>
        </row>
        <row r="167">
          <cell r="A167" t="str">
            <v>0499</v>
          </cell>
          <cell r="B167" t="str">
            <v>042901</v>
          </cell>
          <cell r="C167" t="str">
            <v xml:space="preserve">   </v>
          </cell>
          <cell r="D167" t="str">
            <v>COLEMAN ISD</v>
          </cell>
          <cell r="E167">
            <v>178694</v>
          </cell>
          <cell r="F167">
            <v>0</v>
          </cell>
          <cell r="G167">
            <v>0</v>
          </cell>
          <cell r="H167">
            <v>0</v>
          </cell>
          <cell r="I167">
            <v>0</v>
          </cell>
          <cell r="J167">
            <v>178694</v>
          </cell>
          <cell r="K167">
            <v>178694</v>
          </cell>
        </row>
        <row r="168">
          <cell r="A168" t="str">
            <v>0500</v>
          </cell>
          <cell r="B168" t="str">
            <v>091902</v>
          </cell>
          <cell r="C168" t="str">
            <v xml:space="preserve">   </v>
          </cell>
          <cell r="D168" t="str">
            <v>COLLINSVILLE ISD</v>
          </cell>
          <cell r="E168">
            <v>99467</v>
          </cell>
          <cell r="F168">
            <v>0</v>
          </cell>
          <cell r="G168">
            <v>0</v>
          </cell>
          <cell r="H168">
            <v>0</v>
          </cell>
          <cell r="I168">
            <v>0</v>
          </cell>
          <cell r="J168">
            <v>99467</v>
          </cell>
          <cell r="K168">
            <v>99467</v>
          </cell>
        </row>
        <row r="169">
          <cell r="A169" t="str">
            <v>0501</v>
          </cell>
          <cell r="B169" t="str">
            <v>229901</v>
          </cell>
          <cell r="C169" t="str">
            <v xml:space="preserve">   </v>
          </cell>
          <cell r="D169" t="str">
            <v>COLMESNEIL ISD</v>
          </cell>
          <cell r="E169">
            <v>70560</v>
          </cell>
          <cell r="F169">
            <v>0</v>
          </cell>
          <cell r="G169">
            <v>0</v>
          </cell>
          <cell r="H169">
            <v>0</v>
          </cell>
          <cell r="I169">
            <v>0</v>
          </cell>
          <cell r="J169">
            <v>70560</v>
          </cell>
          <cell r="K169">
            <v>70560</v>
          </cell>
        </row>
        <row r="170">
          <cell r="A170" t="str">
            <v>0502</v>
          </cell>
          <cell r="B170" t="str">
            <v>168901</v>
          </cell>
          <cell r="C170" t="str">
            <v xml:space="preserve">   </v>
          </cell>
          <cell r="D170" t="str">
            <v>COLORADO ISD</v>
          </cell>
          <cell r="E170">
            <v>171984</v>
          </cell>
          <cell r="F170">
            <v>0</v>
          </cell>
          <cell r="G170">
            <v>0</v>
          </cell>
          <cell r="H170">
            <v>0</v>
          </cell>
          <cell r="I170">
            <v>0</v>
          </cell>
          <cell r="J170">
            <v>171984</v>
          </cell>
          <cell r="K170">
            <v>171984</v>
          </cell>
        </row>
        <row r="171">
          <cell r="A171" t="str">
            <v>0503</v>
          </cell>
          <cell r="B171" t="str">
            <v>045902</v>
          </cell>
          <cell r="C171" t="str">
            <v xml:space="preserve">   </v>
          </cell>
          <cell r="D171" t="str">
            <v>COLUMBUS ISD</v>
          </cell>
          <cell r="E171">
            <v>278602</v>
          </cell>
          <cell r="F171">
            <v>0</v>
          </cell>
          <cell r="G171">
            <v>0</v>
          </cell>
          <cell r="H171">
            <v>0</v>
          </cell>
          <cell r="I171">
            <v>0</v>
          </cell>
          <cell r="J171">
            <v>278602</v>
          </cell>
          <cell r="K171">
            <v>278602</v>
          </cell>
        </row>
        <row r="172">
          <cell r="A172" t="str">
            <v>0504</v>
          </cell>
          <cell r="B172" t="str">
            <v>047901</v>
          </cell>
          <cell r="C172" t="str">
            <v xml:space="preserve">   </v>
          </cell>
          <cell r="D172" t="str">
            <v>COMANCHE ISD</v>
          </cell>
          <cell r="E172">
            <v>221130</v>
          </cell>
          <cell r="F172">
            <v>0</v>
          </cell>
          <cell r="G172">
            <v>0</v>
          </cell>
          <cell r="H172">
            <v>0</v>
          </cell>
          <cell r="I172">
            <v>0</v>
          </cell>
          <cell r="J172">
            <v>221130</v>
          </cell>
          <cell r="K172">
            <v>221130</v>
          </cell>
        </row>
        <row r="173">
          <cell r="A173" t="str">
            <v>0505</v>
          </cell>
          <cell r="B173" t="str">
            <v>130902</v>
          </cell>
          <cell r="C173" t="str">
            <v xml:space="preserve">   </v>
          </cell>
          <cell r="D173" t="str">
            <v>COMFORT ISD</v>
          </cell>
          <cell r="E173">
            <v>219440</v>
          </cell>
          <cell r="F173">
            <v>0</v>
          </cell>
          <cell r="G173">
            <v>0</v>
          </cell>
          <cell r="H173">
            <v>0</v>
          </cell>
          <cell r="I173">
            <v>0</v>
          </cell>
          <cell r="J173">
            <v>219440</v>
          </cell>
          <cell r="K173">
            <v>219440</v>
          </cell>
        </row>
        <row r="174">
          <cell r="A174" t="str">
            <v>0506</v>
          </cell>
          <cell r="B174" t="str">
            <v>116903</v>
          </cell>
          <cell r="C174" t="str">
            <v xml:space="preserve">   </v>
          </cell>
          <cell r="D174" t="str">
            <v>COMMERCE ISD</v>
          </cell>
          <cell r="E174">
            <v>373285</v>
          </cell>
          <cell r="F174">
            <v>0</v>
          </cell>
          <cell r="G174">
            <v>0</v>
          </cell>
          <cell r="H174">
            <v>0</v>
          </cell>
          <cell r="I174">
            <v>0</v>
          </cell>
          <cell r="J174">
            <v>373285</v>
          </cell>
          <cell r="K174">
            <v>373285</v>
          </cell>
        </row>
        <row r="175">
          <cell r="A175" t="str">
            <v>0508</v>
          </cell>
          <cell r="B175" t="str">
            <v>233903</v>
          </cell>
          <cell r="C175" t="str">
            <v xml:space="preserve">   </v>
          </cell>
          <cell r="D175" t="str">
            <v>COMSTOCK ISD</v>
          </cell>
          <cell r="E175">
            <v>44834</v>
          </cell>
          <cell r="F175">
            <v>0</v>
          </cell>
          <cell r="G175">
            <v>0</v>
          </cell>
          <cell r="H175">
            <v>0</v>
          </cell>
          <cell r="I175">
            <v>0</v>
          </cell>
          <cell r="J175">
            <v>44834</v>
          </cell>
          <cell r="K175">
            <v>44834</v>
          </cell>
        </row>
        <row r="176">
          <cell r="A176" t="str">
            <v>0509</v>
          </cell>
          <cell r="B176" t="str">
            <v>170902</v>
          </cell>
          <cell r="C176" t="str">
            <v xml:space="preserve">   </v>
          </cell>
          <cell r="D176" t="str">
            <v>CONROE ISD</v>
          </cell>
          <cell r="E176">
            <v>11434621</v>
          </cell>
          <cell r="F176">
            <v>0</v>
          </cell>
          <cell r="G176">
            <v>0</v>
          </cell>
          <cell r="H176">
            <v>0</v>
          </cell>
          <cell r="I176">
            <v>0</v>
          </cell>
          <cell r="J176">
            <v>11434621</v>
          </cell>
          <cell r="K176">
            <v>11434621</v>
          </cell>
        </row>
        <row r="177">
          <cell r="A177" t="str">
            <v>0511</v>
          </cell>
          <cell r="B177" t="str">
            <v>147901</v>
          </cell>
          <cell r="C177" t="str">
            <v xml:space="preserve">   </v>
          </cell>
          <cell r="D177" t="str">
            <v>COOLIDGE ISD</v>
          </cell>
          <cell r="E177">
            <v>67164</v>
          </cell>
          <cell r="F177">
            <v>0</v>
          </cell>
          <cell r="G177">
            <v>0</v>
          </cell>
          <cell r="H177">
            <v>0</v>
          </cell>
          <cell r="I177">
            <v>0</v>
          </cell>
          <cell r="J177">
            <v>67164</v>
          </cell>
          <cell r="K177">
            <v>67164</v>
          </cell>
        </row>
        <row r="178">
          <cell r="A178" t="str">
            <v>0513</v>
          </cell>
          <cell r="B178" t="str">
            <v>060902</v>
          </cell>
          <cell r="C178" t="str">
            <v xml:space="preserve">   </v>
          </cell>
          <cell r="D178" t="str">
            <v>COOPER ISD</v>
          </cell>
          <cell r="E178">
            <v>134268</v>
          </cell>
          <cell r="F178">
            <v>0</v>
          </cell>
          <cell r="G178">
            <v>0</v>
          </cell>
          <cell r="H178">
            <v>0</v>
          </cell>
          <cell r="I178">
            <v>0</v>
          </cell>
          <cell r="J178">
            <v>134268</v>
          </cell>
          <cell r="K178">
            <v>134268</v>
          </cell>
        </row>
        <row r="179">
          <cell r="A179" t="str">
            <v>0514</v>
          </cell>
          <cell r="B179" t="str">
            <v>050910</v>
          </cell>
          <cell r="C179" t="str">
            <v xml:space="preserve">   </v>
          </cell>
          <cell r="D179" t="str">
            <v>COPPERAS COVE ISD</v>
          </cell>
          <cell r="E179">
            <v>1531473</v>
          </cell>
          <cell r="F179">
            <v>0</v>
          </cell>
          <cell r="G179">
            <v>0</v>
          </cell>
          <cell r="H179">
            <v>0</v>
          </cell>
          <cell r="I179">
            <v>0</v>
          </cell>
          <cell r="J179">
            <v>1531473</v>
          </cell>
          <cell r="K179">
            <v>1531473</v>
          </cell>
        </row>
        <row r="180">
          <cell r="A180" t="str">
            <v>0515</v>
          </cell>
          <cell r="B180" t="str">
            <v>178904</v>
          </cell>
          <cell r="C180" t="str">
            <v xml:space="preserve">   </v>
          </cell>
          <cell r="D180" t="str">
            <v>CORPUS CHRISTI ISD</v>
          </cell>
          <cell r="E180">
            <v>6949959</v>
          </cell>
          <cell r="F180">
            <v>0</v>
          </cell>
          <cell r="G180">
            <v>78</v>
          </cell>
          <cell r="H180">
            <v>0</v>
          </cell>
          <cell r="I180">
            <v>0</v>
          </cell>
          <cell r="J180">
            <v>6950037</v>
          </cell>
          <cell r="K180">
            <v>6950037</v>
          </cell>
        </row>
        <row r="181">
          <cell r="A181" t="str">
            <v>0516</v>
          </cell>
          <cell r="B181" t="str">
            <v>187904</v>
          </cell>
          <cell r="C181" t="str">
            <v xml:space="preserve">   </v>
          </cell>
          <cell r="D181" t="str">
            <v>CORRIGAN CAMDEN CISD</v>
          </cell>
          <cell r="E181">
            <v>249405</v>
          </cell>
          <cell r="F181">
            <v>0</v>
          </cell>
          <cell r="G181">
            <v>0</v>
          </cell>
          <cell r="H181">
            <v>0</v>
          </cell>
          <cell r="I181">
            <v>0</v>
          </cell>
          <cell r="J181">
            <v>249405</v>
          </cell>
          <cell r="K181">
            <v>249405</v>
          </cell>
        </row>
        <row r="182">
          <cell r="A182" t="str">
            <v>0517</v>
          </cell>
          <cell r="B182" t="str">
            <v>175903</v>
          </cell>
          <cell r="C182" t="str">
            <v xml:space="preserve">   </v>
          </cell>
          <cell r="D182" t="str">
            <v>CORSICANA ISD</v>
          </cell>
          <cell r="E182">
            <v>1407769</v>
          </cell>
          <cell r="F182">
            <v>0</v>
          </cell>
          <cell r="G182">
            <v>0</v>
          </cell>
          <cell r="H182">
            <v>0</v>
          </cell>
          <cell r="I182">
            <v>0</v>
          </cell>
          <cell r="J182">
            <v>1407769</v>
          </cell>
          <cell r="K182">
            <v>1407769</v>
          </cell>
        </row>
        <row r="183">
          <cell r="A183" t="str">
            <v>0518</v>
          </cell>
          <cell r="B183" t="str">
            <v>095902</v>
          </cell>
          <cell r="C183" t="str">
            <v xml:space="preserve">   </v>
          </cell>
          <cell r="D183" t="str">
            <v>COTTON CENTER ISD</v>
          </cell>
          <cell r="E183">
            <v>29427</v>
          </cell>
          <cell r="F183">
            <v>0</v>
          </cell>
          <cell r="G183">
            <v>0</v>
          </cell>
          <cell r="H183">
            <v>0</v>
          </cell>
          <cell r="I183">
            <v>0</v>
          </cell>
          <cell r="J183">
            <v>29427</v>
          </cell>
          <cell r="K183">
            <v>29427</v>
          </cell>
        </row>
        <row r="184">
          <cell r="A184" t="str">
            <v>0521</v>
          </cell>
          <cell r="B184" t="str">
            <v>109903</v>
          </cell>
          <cell r="C184" t="str">
            <v xml:space="preserve">   </v>
          </cell>
          <cell r="D184" t="str">
            <v>COVINGTON ISD</v>
          </cell>
          <cell r="E184">
            <v>128011</v>
          </cell>
          <cell r="F184">
            <v>0</v>
          </cell>
          <cell r="G184">
            <v>0</v>
          </cell>
          <cell r="H184">
            <v>0</v>
          </cell>
          <cell r="I184">
            <v>0</v>
          </cell>
          <cell r="J184">
            <v>128011</v>
          </cell>
          <cell r="K184">
            <v>128011</v>
          </cell>
        </row>
        <row r="185">
          <cell r="A185" t="str">
            <v>0522</v>
          </cell>
          <cell r="B185" t="str">
            <v>129901</v>
          </cell>
          <cell r="C185" t="str">
            <v xml:space="preserve">   </v>
          </cell>
          <cell r="D185" t="str">
            <v>CRANDALL ISD</v>
          </cell>
          <cell r="E185">
            <v>765180</v>
          </cell>
          <cell r="F185">
            <v>0</v>
          </cell>
          <cell r="G185">
            <v>0</v>
          </cell>
          <cell r="H185">
            <v>0</v>
          </cell>
          <cell r="I185">
            <v>0</v>
          </cell>
          <cell r="J185">
            <v>765180</v>
          </cell>
          <cell r="K185">
            <v>765180</v>
          </cell>
        </row>
        <row r="186">
          <cell r="A186" t="str">
            <v>0523</v>
          </cell>
          <cell r="B186" t="str">
            <v>052901</v>
          </cell>
          <cell r="C186" t="str">
            <v xml:space="preserve">   </v>
          </cell>
          <cell r="D186" t="str">
            <v>CRANE ISD</v>
          </cell>
          <cell r="E186">
            <v>236071</v>
          </cell>
          <cell r="F186">
            <v>0</v>
          </cell>
          <cell r="G186">
            <v>0</v>
          </cell>
          <cell r="H186">
            <v>0</v>
          </cell>
          <cell r="I186">
            <v>0</v>
          </cell>
          <cell r="J186">
            <v>236071</v>
          </cell>
          <cell r="K186">
            <v>236071</v>
          </cell>
        </row>
        <row r="187">
          <cell r="A187" t="str">
            <v>0524</v>
          </cell>
          <cell r="B187" t="str">
            <v>161901</v>
          </cell>
          <cell r="C187" t="str">
            <v xml:space="preserve">   </v>
          </cell>
          <cell r="D187" t="str">
            <v>CRAWFORD ISD</v>
          </cell>
          <cell r="E187">
            <v>104346</v>
          </cell>
          <cell r="F187">
            <v>0</v>
          </cell>
          <cell r="G187">
            <v>0</v>
          </cell>
          <cell r="H187">
            <v>0</v>
          </cell>
          <cell r="I187">
            <v>0</v>
          </cell>
          <cell r="J187">
            <v>104346</v>
          </cell>
          <cell r="K187">
            <v>104346</v>
          </cell>
        </row>
        <row r="188">
          <cell r="A188" t="str">
            <v>0525</v>
          </cell>
          <cell r="B188" t="str">
            <v>113901</v>
          </cell>
          <cell r="C188" t="str">
            <v xml:space="preserve">   </v>
          </cell>
          <cell r="D188" t="str">
            <v>CROCKETT ISD</v>
          </cell>
          <cell r="E188">
            <v>330199</v>
          </cell>
          <cell r="F188">
            <v>0</v>
          </cell>
          <cell r="G188">
            <v>0</v>
          </cell>
          <cell r="H188">
            <v>0</v>
          </cell>
          <cell r="I188">
            <v>0</v>
          </cell>
          <cell r="J188">
            <v>330199</v>
          </cell>
          <cell r="K188">
            <v>330199</v>
          </cell>
        </row>
        <row r="189">
          <cell r="A189" t="str">
            <v>0526</v>
          </cell>
          <cell r="B189" t="str">
            <v>101906</v>
          </cell>
          <cell r="C189" t="str">
            <v xml:space="preserve">   </v>
          </cell>
          <cell r="D189" t="str">
            <v>CROSBY ISD</v>
          </cell>
          <cell r="E189">
            <v>1260395</v>
          </cell>
          <cell r="F189">
            <v>0</v>
          </cell>
          <cell r="G189">
            <v>35</v>
          </cell>
          <cell r="H189">
            <v>0</v>
          </cell>
          <cell r="I189">
            <v>0</v>
          </cell>
          <cell r="J189">
            <v>1260430</v>
          </cell>
          <cell r="K189">
            <v>1260430</v>
          </cell>
        </row>
        <row r="190">
          <cell r="A190" t="str">
            <v>0527</v>
          </cell>
          <cell r="B190" t="str">
            <v>054901</v>
          </cell>
          <cell r="C190" t="str">
            <v xml:space="preserve">   </v>
          </cell>
          <cell r="D190" t="str">
            <v>CROSBYTON CONS ISD</v>
          </cell>
          <cell r="E190">
            <v>81832</v>
          </cell>
          <cell r="F190">
            <v>0</v>
          </cell>
          <cell r="G190">
            <v>0</v>
          </cell>
          <cell r="H190">
            <v>0</v>
          </cell>
          <cell r="I190">
            <v>0</v>
          </cell>
          <cell r="J190">
            <v>81832</v>
          </cell>
          <cell r="K190">
            <v>81832</v>
          </cell>
        </row>
        <row r="191">
          <cell r="A191" t="str">
            <v>0528</v>
          </cell>
          <cell r="B191" t="str">
            <v>030901</v>
          </cell>
          <cell r="C191" t="str">
            <v xml:space="preserve">   </v>
          </cell>
          <cell r="D191" t="str">
            <v>CROSS PLAINS ISD</v>
          </cell>
          <cell r="E191">
            <v>63554</v>
          </cell>
          <cell r="F191">
            <v>0</v>
          </cell>
          <cell r="G191">
            <v>0</v>
          </cell>
          <cell r="H191">
            <v>0</v>
          </cell>
          <cell r="I191">
            <v>0</v>
          </cell>
          <cell r="J191">
            <v>63554</v>
          </cell>
          <cell r="K191">
            <v>63554</v>
          </cell>
        </row>
        <row r="192">
          <cell r="A192" t="str">
            <v>0529</v>
          </cell>
          <cell r="B192" t="str">
            <v>107904</v>
          </cell>
          <cell r="C192" t="str">
            <v xml:space="preserve">   </v>
          </cell>
          <cell r="D192" t="str">
            <v>CROSS ROADS ISD</v>
          </cell>
          <cell r="E192">
            <v>94942</v>
          </cell>
          <cell r="F192">
            <v>0</v>
          </cell>
          <cell r="G192">
            <v>0</v>
          </cell>
          <cell r="H192">
            <v>0</v>
          </cell>
          <cell r="I192">
            <v>0</v>
          </cell>
          <cell r="J192">
            <v>94942</v>
          </cell>
          <cell r="K192">
            <v>94942</v>
          </cell>
        </row>
        <row r="193">
          <cell r="A193" t="str">
            <v>0530</v>
          </cell>
          <cell r="B193" t="str">
            <v>078901</v>
          </cell>
          <cell r="C193" t="str">
            <v xml:space="preserve">   </v>
          </cell>
          <cell r="D193" t="str">
            <v>CROWELL CONS ISD</v>
          </cell>
          <cell r="E193">
            <v>40782</v>
          </cell>
          <cell r="F193">
            <v>0</v>
          </cell>
          <cell r="G193">
            <v>0</v>
          </cell>
          <cell r="H193">
            <v>0</v>
          </cell>
          <cell r="I193">
            <v>0</v>
          </cell>
          <cell r="J193">
            <v>40782</v>
          </cell>
          <cell r="K193">
            <v>40782</v>
          </cell>
        </row>
        <row r="194">
          <cell r="A194" t="str">
            <v>0531</v>
          </cell>
          <cell r="B194" t="str">
            <v>062901</v>
          </cell>
          <cell r="C194" t="str">
            <v xml:space="preserve">   </v>
          </cell>
          <cell r="D194" t="str">
            <v>CUERO ISD</v>
          </cell>
          <cell r="E194">
            <v>339901</v>
          </cell>
          <cell r="F194">
            <v>0</v>
          </cell>
          <cell r="G194">
            <v>0</v>
          </cell>
          <cell r="H194">
            <v>0</v>
          </cell>
          <cell r="I194">
            <v>0</v>
          </cell>
          <cell r="J194">
            <v>339901</v>
          </cell>
          <cell r="K194">
            <v>339901</v>
          </cell>
        </row>
        <row r="195">
          <cell r="A195" t="str">
            <v>0532</v>
          </cell>
          <cell r="B195" t="str">
            <v>112905</v>
          </cell>
          <cell r="C195" t="str">
            <v xml:space="preserve">   </v>
          </cell>
          <cell r="D195" t="str">
            <v>CUMBY ISD</v>
          </cell>
          <cell r="E195">
            <v>69523</v>
          </cell>
          <cell r="F195">
            <v>0</v>
          </cell>
          <cell r="G195">
            <v>0</v>
          </cell>
          <cell r="H195">
            <v>0</v>
          </cell>
          <cell r="I195">
            <v>0</v>
          </cell>
          <cell r="J195">
            <v>69523</v>
          </cell>
          <cell r="K195">
            <v>69523</v>
          </cell>
        </row>
        <row r="196">
          <cell r="A196" t="str">
            <v>0534</v>
          </cell>
          <cell r="B196" t="str">
            <v>174902</v>
          </cell>
          <cell r="C196" t="str">
            <v xml:space="preserve">   </v>
          </cell>
          <cell r="D196" t="str">
            <v>CUSHING ISD</v>
          </cell>
          <cell r="E196">
            <v>83896</v>
          </cell>
          <cell r="F196">
            <v>0</v>
          </cell>
          <cell r="G196">
            <v>0</v>
          </cell>
          <cell r="H196">
            <v>0</v>
          </cell>
          <cell r="I196">
            <v>0</v>
          </cell>
          <cell r="J196">
            <v>83896</v>
          </cell>
          <cell r="K196">
            <v>83896</v>
          </cell>
        </row>
        <row r="197">
          <cell r="A197" t="str">
            <v>0535</v>
          </cell>
          <cell r="B197" t="str">
            <v>172902</v>
          </cell>
          <cell r="C197" t="str">
            <v xml:space="preserve">   </v>
          </cell>
          <cell r="D197" t="str">
            <v>DAINGERFIELD-LONE STAR ISD</v>
          </cell>
          <cell r="E197">
            <v>201608</v>
          </cell>
          <cell r="F197">
            <v>0</v>
          </cell>
          <cell r="G197">
            <v>60</v>
          </cell>
          <cell r="H197">
            <v>0</v>
          </cell>
          <cell r="I197">
            <v>0</v>
          </cell>
          <cell r="J197">
            <v>201668</v>
          </cell>
          <cell r="K197">
            <v>201668</v>
          </cell>
        </row>
        <row r="198">
          <cell r="A198" t="str">
            <v>0536</v>
          </cell>
          <cell r="B198" t="str">
            <v>056901</v>
          </cell>
          <cell r="C198" t="str">
            <v xml:space="preserve">   </v>
          </cell>
          <cell r="D198" t="str">
            <v>DALHART ISD</v>
          </cell>
          <cell r="E198">
            <v>299220</v>
          </cell>
          <cell r="F198">
            <v>0</v>
          </cell>
          <cell r="G198">
            <v>0</v>
          </cell>
          <cell r="H198">
            <v>0</v>
          </cell>
          <cell r="I198">
            <v>0</v>
          </cell>
          <cell r="J198">
            <v>299220</v>
          </cell>
          <cell r="K198">
            <v>299220</v>
          </cell>
        </row>
        <row r="199">
          <cell r="A199" t="str">
            <v>0537</v>
          </cell>
          <cell r="B199" t="str">
            <v>057905</v>
          </cell>
          <cell r="C199" t="str">
            <v xml:space="preserve">   </v>
          </cell>
          <cell r="D199" t="str">
            <v>DALLAS ISD</v>
          </cell>
          <cell r="E199">
            <v>40073074</v>
          </cell>
          <cell r="F199">
            <v>0</v>
          </cell>
          <cell r="G199">
            <v>2557</v>
          </cell>
          <cell r="H199">
            <v>0</v>
          </cell>
          <cell r="I199">
            <v>0</v>
          </cell>
          <cell r="J199">
            <v>40075631</v>
          </cell>
          <cell r="K199">
            <v>40075631</v>
          </cell>
        </row>
        <row r="200">
          <cell r="A200" t="str">
            <v>0538</v>
          </cell>
          <cell r="B200" t="str">
            <v>020910</v>
          </cell>
          <cell r="C200" t="str">
            <v xml:space="preserve">   </v>
          </cell>
          <cell r="D200" t="str">
            <v>DAMON ISD</v>
          </cell>
          <cell r="E200">
            <v>46033</v>
          </cell>
          <cell r="F200">
            <v>0</v>
          </cell>
          <cell r="G200">
            <v>0</v>
          </cell>
          <cell r="H200">
            <v>0</v>
          </cell>
          <cell r="I200">
            <v>0</v>
          </cell>
          <cell r="J200">
            <v>46033</v>
          </cell>
          <cell r="K200">
            <v>46033</v>
          </cell>
        </row>
        <row r="201">
          <cell r="A201" t="str">
            <v>0539</v>
          </cell>
          <cell r="B201" t="str">
            <v>020904</v>
          </cell>
          <cell r="C201" t="str">
            <v xml:space="preserve">   </v>
          </cell>
          <cell r="D201" t="str">
            <v>DANBURY ISD</v>
          </cell>
          <cell r="E201">
            <v>157903</v>
          </cell>
          <cell r="F201">
            <v>0</v>
          </cell>
          <cell r="G201">
            <v>0</v>
          </cell>
          <cell r="H201">
            <v>0</v>
          </cell>
          <cell r="I201">
            <v>0</v>
          </cell>
          <cell r="J201">
            <v>157903</v>
          </cell>
          <cell r="K201">
            <v>157903</v>
          </cell>
        </row>
        <row r="202">
          <cell r="A202" t="str">
            <v>0540</v>
          </cell>
          <cell r="B202" t="str">
            <v>175904</v>
          </cell>
          <cell r="C202" t="str">
            <v xml:space="preserve">   </v>
          </cell>
          <cell r="D202" t="str">
            <v>DAWSON ISD</v>
          </cell>
          <cell r="E202">
            <v>82756</v>
          </cell>
          <cell r="F202">
            <v>0</v>
          </cell>
          <cell r="G202">
            <v>0</v>
          </cell>
          <cell r="H202">
            <v>0</v>
          </cell>
          <cell r="I202">
            <v>0</v>
          </cell>
          <cell r="J202">
            <v>82756</v>
          </cell>
          <cell r="K202">
            <v>82756</v>
          </cell>
        </row>
        <row r="203">
          <cell r="A203" t="str">
            <v>0541</v>
          </cell>
          <cell r="B203" t="str">
            <v>146902</v>
          </cell>
          <cell r="C203" t="str">
            <v xml:space="preserve">   </v>
          </cell>
          <cell r="D203" t="str">
            <v>DAYTON ISD</v>
          </cell>
          <cell r="E203">
            <v>983044</v>
          </cell>
          <cell r="F203">
            <v>0</v>
          </cell>
          <cell r="G203">
            <v>0</v>
          </cell>
          <cell r="H203">
            <v>0</v>
          </cell>
          <cell r="I203">
            <v>0</v>
          </cell>
          <cell r="J203">
            <v>983044</v>
          </cell>
          <cell r="K203">
            <v>983044</v>
          </cell>
        </row>
        <row r="204">
          <cell r="A204" t="str">
            <v>0542</v>
          </cell>
          <cell r="B204" t="str">
            <v>249905</v>
          </cell>
          <cell r="C204" t="str">
            <v xml:space="preserve">   </v>
          </cell>
          <cell r="D204" t="str">
            <v>DECATUR ISD</v>
          </cell>
          <cell r="E204">
            <v>638765</v>
          </cell>
          <cell r="F204">
            <v>0</v>
          </cell>
          <cell r="G204">
            <v>0</v>
          </cell>
          <cell r="H204">
            <v>0</v>
          </cell>
          <cell r="I204">
            <v>0</v>
          </cell>
          <cell r="J204">
            <v>638765</v>
          </cell>
          <cell r="K204">
            <v>638765</v>
          </cell>
        </row>
        <row r="205">
          <cell r="A205" t="str">
            <v>0543</v>
          </cell>
          <cell r="B205" t="str">
            <v>019901</v>
          </cell>
          <cell r="C205" t="str">
            <v xml:space="preserve">   </v>
          </cell>
          <cell r="D205" t="str">
            <v>DE KALB ISD</v>
          </cell>
          <cell r="E205">
            <v>180128</v>
          </cell>
          <cell r="F205">
            <v>0</v>
          </cell>
          <cell r="G205">
            <v>0</v>
          </cell>
          <cell r="H205">
            <v>0</v>
          </cell>
          <cell r="I205">
            <v>0</v>
          </cell>
          <cell r="J205">
            <v>180128</v>
          </cell>
          <cell r="K205">
            <v>180128</v>
          </cell>
        </row>
        <row r="206">
          <cell r="A206" t="str">
            <v>0544</v>
          </cell>
          <cell r="B206" t="str">
            <v>047902</v>
          </cell>
          <cell r="C206" t="str">
            <v xml:space="preserve">   </v>
          </cell>
          <cell r="D206" t="str">
            <v>DE LEON ISD</v>
          </cell>
          <cell r="E206">
            <v>163646</v>
          </cell>
          <cell r="F206">
            <v>0</v>
          </cell>
          <cell r="G206">
            <v>0</v>
          </cell>
          <cell r="H206">
            <v>0</v>
          </cell>
          <cell r="I206">
            <v>0</v>
          </cell>
          <cell r="J206">
            <v>163646</v>
          </cell>
          <cell r="K206">
            <v>163646</v>
          </cell>
        </row>
        <row r="207">
          <cell r="A207" t="str">
            <v>0546</v>
          </cell>
          <cell r="B207" t="str">
            <v>091903</v>
          </cell>
          <cell r="C207" t="str">
            <v xml:space="preserve">   </v>
          </cell>
          <cell r="D207" t="str">
            <v>DENISON ISD</v>
          </cell>
          <cell r="E207">
            <v>817188</v>
          </cell>
          <cell r="F207">
            <v>0</v>
          </cell>
          <cell r="G207">
            <v>0</v>
          </cell>
          <cell r="H207">
            <v>0</v>
          </cell>
          <cell r="I207">
            <v>0</v>
          </cell>
          <cell r="J207">
            <v>817188</v>
          </cell>
          <cell r="K207">
            <v>817188</v>
          </cell>
        </row>
        <row r="208">
          <cell r="A208" t="str">
            <v>0547</v>
          </cell>
          <cell r="B208" t="str">
            <v>061901</v>
          </cell>
          <cell r="C208" t="str">
            <v xml:space="preserve">   </v>
          </cell>
          <cell r="D208" t="str">
            <v>DENTON ISD</v>
          </cell>
          <cell r="E208">
            <v>6561095</v>
          </cell>
          <cell r="F208">
            <v>0</v>
          </cell>
          <cell r="G208">
            <v>0</v>
          </cell>
          <cell r="H208">
            <v>0</v>
          </cell>
          <cell r="I208">
            <v>0</v>
          </cell>
          <cell r="J208">
            <v>6561095</v>
          </cell>
          <cell r="K208">
            <v>6561095</v>
          </cell>
        </row>
        <row r="209">
          <cell r="A209" t="str">
            <v>0550</v>
          </cell>
          <cell r="B209" t="str">
            <v>194905</v>
          </cell>
          <cell r="C209" t="str">
            <v xml:space="preserve">   </v>
          </cell>
          <cell r="D209" t="str">
            <v>DETROIT ISD</v>
          </cell>
          <cell r="E209">
            <v>166923</v>
          </cell>
          <cell r="F209">
            <v>0</v>
          </cell>
          <cell r="G209">
            <v>0</v>
          </cell>
          <cell r="H209">
            <v>0</v>
          </cell>
          <cell r="I209">
            <v>0</v>
          </cell>
          <cell r="J209">
            <v>166923</v>
          </cell>
          <cell r="K209">
            <v>166923</v>
          </cell>
        </row>
        <row r="210">
          <cell r="A210" t="str">
            <v>0551</v>
          </cell>
          <cell r="B210" t="str">
            <v>163901</v>
          </cell>
          <cell r="C210" t="str">
            <v xml:space="preserve">   </v>
          </cell>
          <cell r="D210" t="str">
            <v>DEVINE ISD</v>
          </cell>
          <cell r="E210">
            <v>367394</v>
          </cell>
          <cell r="F210">
            <v>0</v>
          </cell>
          <cell r="G210">
            <v>0</v>
          </cell>
          <cell r="H210">
            <v>0</v>
          </cell>
          <cell r="I210">
            <v>0</v>
          </cell>
          <cell r="J210">
            <v>367394</v>
          </cell>
          <cell r="K210">
            <v>367394</v>
          </cell>
        </row>
        <row r="211">
          <cell r="A211" t="str">
            <v>0552</v>
          </cell>
          <cell r="B211" t="str">
            <v>163902</v>
          </cell>
          <cell r="C211" t="str">
            <v xml:space="preserve">   </v>
          </cell>
          <cell r="D211" t="str">
            <v>D HANIS ISD</v>
          </cell>
          <cell r="E211">
            <v>87911</v>
          </cell>
          <cell r="F211">
            <v>0</v>
          </cell>
          <cell r="G211">
            <v>0</v>
          </cell>
          <cell r="H211">
            <v>0</v>
          </cell>
          <cell r="I211">
            <v>0</v>
          </cell>
          <cell r="J211">
            <v>87911</v>
          </cell>
          <cell r="K211">
            <v>87911</v>
          </cell>
        </row>
        <row r="212">
          <cell r="A212" t="str">
            <v>0555</v>
          </cell>
          <cell r="B212" t="str">
            <v>082902</v>
          </cell>
          <cell r="C212" t="str">
            <v xml:space="preserve">   </v>
          </cell>
          <cell r="D212" t="str">
            <v>DILLEY ISD</v>
          </cell>
          <cell r="E212">
            <v>230804</v>
          </cell>
          <cell r="F212">
            <v>0</v>
          </cell>
          <cell r="G212">
            <v>0</v>
          </cell>
          <cell r="H212">
            <v>0</v>
          </cell>
          <cell r="I212">
            <v>0</v>
          </cell>
          <cell r="J212">
            <v>230804</v>
          </cell>
          <cell r="K212">
            <v>230804</v>
          </cell>
        </row>
        <row r="213">
          <cell r="A213" t="str">
            <v>0557</v>
          </cell>
          <cell r="B213" t="str">
            <v>035901</v>
          </cell>
          <cell r="C213" t="str">
            <v xml:space="preserve">   </v>
          </cell>
          <cell r="D213" t="str">
            <v>DIMMITT ISD</v>
          </cell>
          <cell r="E213">
            <v>294959</v>
          </cell>
          <cell r="F213">
            <v>0</v>
          </cell>
          <cell r="G213">
            <v>0</v>
          </cell>
          <cell r="H213">
            <v>0</v>
          </cell>
          <cell r="I213">
            <v>0</v>
          </cell>
          <cell r="J213">
            <v>294959</v>
          </cell>
          <cell r="K213">
            <v>294959</v>
          </cell>
        </row>
        <row r="214">
          <cell r="A214" t="str">
            <v>0558</v>
          </cell>
          <cell r="B214" t="str">
            <v>074904</v>
          </cell>
          <cell r="C214" t="str">
            <v xml:space="preserve">   </v>
          </cell>
          <cell r="D214" t="str">
            <v>DODD CITY ISD</v>
          </cell>
          <cell r="E214">
            <v>46760</v>
          </cell>
          <cell r="F214">
            <v>0</v>
          </cell>
          <cell r="G214">
            <v>0</v>
          </cell>
          <cell r="H214">
            <v>0</v>
          </cell>
          <cell r="I214">
            <v>0</v>
          </cell>
          <cell r="J214">
            <v>46760</v>
          </cell>
          <cell r="K214">
            <v>46760</v>
          </cell>
        </row>
        <row r="215">
          <cell r="A215" t="str">
            <v>0561</v>
          </cell>
          <cell r="B215" t="str">
            <v>108902</v>
          </cell>
          <cell r="C215" t="str">
            <v xml:space="preserve">   </v>
          </cell>
          <cell r="D215" t="str">
            <v>DONNA ISD</v>
          </cell>
          <cell r="E215">
            <v>3176978</v>
          </cell>
          <cell r="F215">
            <v>0</v>
          </cell>
          <cell r="G215">
            <v>0</v>
          </cell>
          <cell r="H215">
            <v>0</v>
          </cell>
          <cell r="I215">
            <v>0</v>
          </cell>
          <cell r="J215">
            <v>3176978</v>
          </cell>
          <cell r="K215">
            <v>3176978</v>
          </cell>
        </row>
        <row r="216">
          <cell r="A216" t="str">
            <v>0565</v>
          </cell>
          <cell r="B216" t="str">
            <v>178905</v>
          </cell>
          <cell r="C216" t="str">
            <v xml:space="preserve">   </v>
          </cell>
          <cell r="D216" t="str">
            <v>DRISCOLL ISD</v>
          </cell>
          <cell r="E216">
            <v>69631</v>
          </cell>
          <cell r="F216">
            <v>0</v>
          </cell>
          <cell r="G216">
            <v>0</v>
          </cell>
          <cell r="H216">
            <v>0</v>
          </cell>
          <cell r="I216">
            <v>0</v>
          </cell>
          <cell r="J216">
            <v>69631</v>
          </cell>
          <cell r="K216">
            <v>69631</v>
          </cell>
        </row>
        <row r="217">
          <cell r="A217" t="str">
            <v>0566</v>
          </cell>
          <cell r="B217" t="str">
            <v>072902</v>
          </cell>
          <cell r="C217" t="str">
            <v xml:space="preserve">   </v>
          </cell>
          <cell r="D217" t="str">
            <v>DUBLIN ISD</v>
          </cell>
          <cell r="E217">
            <v>238996</v>
          </cell>
          <cell r="F217">
            <v>0</v>
          </cell>
          <cell r="G217">
            <v>0</v>
          </cell>
          <cell r="H217">
            <v>0</v>
          </cell>
          <cell r="I217">
            <v>0</v>
          </cell>
          <cell r="J217">
            <v>238996</v>
          </cell>
          <cell r="K217">
            <v>238996</v>
          </cell>
        </row>
        <row r="218">
          <cell r="A218" t="str">
            <v>0567</v>
          </cell>
          <cell r="B218" t="str">
            <v>171901</v>
          </cell>
          <cell r="C218" t="str">
            <v xml:space="preserve">   </v>
          </cell>
          <cell r="D218" t="str">
            <v>DUMAS ISD</v>
          </cell>
          <cell r="E218">
            <v>819871</v>
          </cell>
          <cell r="F218">
            <v>0</v>
          </cell>
          <cell r="G218">
            <v>0</v>
          </cell>
          <cell r="H218">
            <v>0</v>
          </cell>
          <cell r="I218">
            <v>0</v>
          </cell>
          <cell r="J218">
            <v>819871</v>
          </cell>
          <cell r="K218">
            <v>819871</v>
          </cell>
        </row>
        <row r="219">
          <cell r="A219" t="str">
            <v>0568</v>
          </cell>
          <cell r="B219" t="str">
            <v>057907</v>
          </cell>
          <cell r="C219" t="str">
            <v xml:space="preserve">   </v>
          </cell>
          <cell r="D219" t="str">
            <v>DUNCANVILLE ISD</v>
          </cell>
          <cell r="E219">
            <v>2516104</v>
          </cell>
          <cell r="F219">
            <v>0</v>
          </cell>
          <cell r="G219">
            <v>0</v>
          </cell>
          <cell r="H219">
            <v>0</v>
          </cell>
          <cell r="I219">
            <v>0</v>
          </cell>
          <cell r="J219">
            <v>2516104</v>
          </cell>
          <cell r="K219">
            <v>2516104</v>
          </cell>
        </row>
        <row r="220">
          <cell r="A220" t="str">
            <v>0570</v>
          </cell>
          <cell r="B220" t="str">
            <v>045903</v>
          </cell>
          <cell r="C220" t="str">
            <v xml:space="preserve">   </v>
          </cell>
          <cell r="D220" t="str">
            <v>RICE CONS ISD</v>
          </cell>
          <cell r="E220">
            <v>277112</v>
          </cell>
          <cell r="F220">
            <v>0</v>
          </cell>
          <cell r="G220">
            <v>0</v>
          </cell>
          <cell r="H220">
            <v>0</v>
          </cell>
          <cell r="I220">
            <v>0</v>
          </cell>
          <cell r="J220">
            <v>277112</v>
          </cell>
          <cell r="K220">
            <v>277112</v>
          </cell>
        </row>
        <row r="221">
          <cell r="A221" t="str">
            <v>0571</v>
          </cell>
          <cell r="B221" t="str">
            <v>159901</v>
          </cell>
          <cell r="C221" t="str">
            <v xml:space="preserve">   </v>
          </cell>
          <cell r="D221" t="str">
            <v>EAGLE PASS ISD</v>
          </cell>
          <cell r="E221">
            <v>2896210</v>
          </cell>
          <cell r="F221">
            <v>0</v>
          </cell>
          <cell r="G221">
            <v>0</v>
          </cell>
          <cell r="H221">
            <v>0</v>
          </cell>
          <cell r="I221">
            <v>0</v>
          </cell>
          <cell r="J221">
            <v>2896210</v>
          </cell>
          <cell r="K221">
            <v>2896210</v>
          </cell>
        </row>
        <row r="222">
          <cell r="A222" t="str">
            <v>0572</v>
          </cell>
          <cell r="B222" t="str">
            <v>241902</v>
          </cell>
          <cell r="C222" t="str">
            <v xml:space="preserve">   </v>
          </cell>
          <cell r="D222" t="str">
            <v>EAST BERNARD ISD</v>
          </cell>
          <cell r="E222">
            <v>146283</v>
          </cell>
          <cell r="F222">
            <v>0</v>
          </cell>
          <cell r="G222">
            <v>0</v>
          </cell>
          <cell r="H222">
            <v>0</v>
          </cell>
          <cell r="I222">
            <v>0</v>
          </cell>
          <cell r="J222">
            <v>146283</v>
          </cell>
          <cell r="K222">
            <v>146283</v>
          </cell>
        </row>
        <row r="223">
          <cell r="A223" t="str">
            <v>0573</v>
          </cell>
          <cell r="B223" t="str">
            <v>036903</v>
          </cell>
          <cell r="C223" t="str">
            <v xml:space="preserve">   </v>
          </cell>
          <cell r="D223" t="str">
            <v>EAST CHAMBERS ISD</v>
          </cell>
          <cell r="E223">
            <v>310912</v>
          </cell>
          <cell r="F223">
            <v>0</v>
          </cell>
          <cell r="G223">
            <v>0</v>
          </cell>
          <cell r="H223">
            <v>0</v>
          </cell>
          <cell r="I223">
            <v>0</v>
          </cell>
          <cell r="J223">
            <v>310912</v>
          </cell>
          <cell r="K223">
            <v>310912</v>
          </cell>
        </row>
        <row r="224">
          <cell r="A224" t="str">
            <v>0574</v>
          </cell>
          <cell r="B224" t="str">
            <v>067903</v>
          </cell>
          <cell r="C224" t="str">
            <v xml:space="preserve">   </v>
          </cell>
          <cell r="D224" t="str">
            <v>EASTLAND ISD</v>
          </cell>
          <cell r="E224">
            <v>171928</v>
          </cell>
          <cell r="F224">
            <v>0</v>
          </cell>
          <cell r="G224">
            <v>0</v>
          </cell>
          <cell r="H224">
            <v>0</v>
          </cell>
          <cell r="I224">
            <v>0</v>
          </cell>
          <cell r="J224">
            <v>171928</v>
          </cell>
          <cell r="K224">
            <v>171928</v>
          </cell>
        </row>
        <row r="225">
          <cell r="A225" t="str">
            <v>0575</v>
          </cell>
          <cell r="B225" t="str">
            <v>074905</v>
          </cell>
          <cell r="C225" t="str">
            <v xml:space="preserve">   </v>
          </cell>
          <cell r="D225" t="str">
            <v>ECTOR ISD</v>
          </cell>
          <cell r="E225">
            <v>45020</v>
          </cell>
          <cell r="F225">
            <v>0</v>
          </cell>
          <cell r="G225">
            <v>0</v>
          </cell>
          <cell r="H225">
            <v>0</v>
          </cell>
          <cell r="I225">
            <v>0</v>
          </cell>
          <cell r="J225">
            <v>45020</v>
          </cell>
          <cell r="K225">
            <v>45020</v>
          </cell>
        </row>
        <row r="226">
          <cell r="A226" t="str">
            <v>0576</v>
          </cell>
          <cell r="B226" t="str">
            <v>068901</v>
          </cell>
          <cell r="C226" t="str">
            <v xml:space="preserve">   </v>
          </cell>
          <cell r="D226" t="str">
            <v>ECTOR CTY ISD</v>
          </cell>
          <cell r="E226">
            <v>6010791</v>
          </cell>
          <cell r="F226">
            <v>0</v>
          </cell>
          <cell r="G226">
            <v>0</v>
          </cell>
          <cell r="H226">
            <v>0</v>
          </cell>
          <cell r="I226">
            <v>0</v>
          </cell>
          <cell r="J226">
            <v>6010791</v>
          </cell>
          <cell r="K226">
            <v>6010791</v>
          </cell>
        </row>
        <row r="227">
          <cell r="A227" t="str">
            <v>0577</v>
          </cell>
          <cell r="B227" t="str">
            <v>108903</v>
          </cell>
          <cell r="C227" t="str">
            <v xml:space="preserve">   </v>
          </cell>
          <cell r="D227" t="str">
            <v>EDCOUCH ELSA ISD</v>
          </cell>
          <cell r="E227">
            <v>1060320</v>
          </cell>
          <cell r="F227">
            <v>0</v>
          </cell>
          <cell r="G227">
            <v>0</v>
          </cell>
          <cell r="H227">
            <v>0</v>
          </cell>
          <cell r="I227">
            <v>0</v>
          </cell>
          <cell r="J227">
            <v>1060320</v>
          </cell>
          <cell r="K227">
            <v>1060320</v>
          </cell>
        </row>
        <row r="228">
          <cell r="A228" t="str">
            <v>0578</v>
          </cell>
          <cell r="B228" t="str">
            <v>048901</v>
          </cell>
          <cell r="C228" t="str">
            <v xml:space="preserve">   </v>
          </cell>
          <cell r="D228" t="str">
            <v>EDEN CISD</v>
          </cell>
          <cell r="E228">
            <v>43781</v>
          </cell>
          <cell r="F228">
            <v>0</v>
          </cell>
          <cell r="G228">
            <v>0</v>
          </cell>
          <cell r="H228">
            <v>0</v>
          </cell>
          <cell r="I228">
            <v>0</v>
          </cell>
          <cell r="J228">
            <v>43781</v>
          </cell>
          <cell r="K228">
            <v>43781</v>
          </cell>
        </row>
        <row r="229">
          <cell r="A229" t="str">
            <v>0579</v>
          </cell>
          <cell r="B229" t="str">
            <v>234903</v>
          </cell>
          <cell r="C229" t="str">
            <v xml:space="preserve">   </v>
          </cell>
          <cell r="D229" t="str">
            <v>EDGEWOOD ISD</v>
          </cell>
          <cell r="E229">
            <v>153922</v>
          </cell>
          <cell r="F229">
            <v>0</v>
          </cell>
          <cell r="G229">
            <v>0</v>
          </cell>
          <cell r="H229">
            <v>0</v>
          </cell>
          <cell r="I229">
            <v>0</v>
          </cell>
          <cell r="J229">
            <v>153922</v>
          </cell>
          <cell r="K229">
            <v>153922</v>
          </cell>
        </row>
        <row r="230">
          <cell r="A230" t="str">
            <v>0580</v>
          </cell>
          <cell r="B230" t="str">
            <v>108904</v>
          </cell>
          <cell r="C230" t="str">
            <v xml:space="preserve">   </v>
          </cell>
          <cell r="D230" t="str">
            <v>EDINBURG CISD</v>
          </cell>
          <cell r="E230">
            <v>7254754</v>
          </cell>
          <cell r="F230">
            <v>0</v>
          </cell>
          <cell r="G230">
            <v>0</v>
          </cell>
          <cell r="H230">
            <v>0</v>
          </cell>
          <cell r="I230">
            <v>0</v>
          </cell>
          <cell r="J230">
            <v>7254754</v>
          </cell>
          <cell r="K230">
            <v>7254754</v>
          </cell>
        </row>
        <row r="231">
          <cell r="A231" t="str">
            <v>0581</v>
          </cell>
          <cell r="B231" t="str">
            <v>120901</v>
          </cell>
          <cell r="C231" t="str">
            <v xml:space="preserve">   </v>
          </cell>
          <cell r="D231" t="str">
            <v>EDNA ISD</v>
          </cell>
          <cell r="E231">
            <v>282963</v>
          </cell>
          <cell r="F231">
            <v>0</v>
          </cell>
          <cell r="G231">
            <v>0</v>
          </cell>
          <cell r="H231">
            <v>0</v>
          </cell>
          <cell r="I231">
            <v>0</v>
          </cell>
          <cell r="J231">
            <v>282963</v>
          </cell>
          <cell r="K231">
            <v>282963</v>
          </cell>
        </row>
        <row r="232">
          <cell r="A232" t="str">
            <v>0583</v>
          </cell>
          <cell r="B232" t="str">
            <v>241903</v>
          </cell>
          <cell r="C232" t="str">
            <v xml:space="preserve">   </v>
          </cell>
          <cell r="D232" t="str">
            <v>EL CAMPO ISD</v>
          </cell>
          <cell r="E232">
            <v>664509</v>
          </cell>
          <cell r="F232">
            <v>0</v>
          </cell>
          <cell r="G232">
            <v>0</v>
          </cell>
          <cell r="H232">
            <v>0</v>
          </cell>
          <cell r="I232">
            <v>0</v>
          </cell>
          <cell r="J232">
            <v>664509</v>
          </cell>
          <cell r="K232">
            <v>664509</v>
          </cell>
        </row>
        <row r="233">
          <cell r="A233" t="str">
            <v>0584</v>
          </cell>
          <cell r="B233" t="str">
            <v>207901</v>
          </cell>
          <cell r="C233" t="str">
            <v xml:space="preserve">   </v>
          </cell>
          <cell r="D233" t="str">
            <v>SCHLEICHER CTY ISD</v>
          </cell>
          <cell r="E233">
            <v>98988</v>
          </cell>
          <cell r="F233">
            <v>0</v>
          </cell>
          <cell r="G233">
            <v>0</v>
          </cell>
          <cell r="H233">
            <v>0</v>
          </cell>
          <cell r="I233">
            <v>0</v>
          </cell>
          <cell r="J233">
            <v>98988</v>
          </cell>
          <cell r="K233">
            <v>98988</v>
          </cell>
        </row>
        <row r="234">
          <cell r="A234" t="str">
            <v>0585</v>
          </cell>
          <cell r="B234" t="str">
            <v>243902</v>
          </cell>
          <cell r="C234" t="str">
            <v xml:space="preserve">   </v>
          </cell>
          <cell r="D234" t="str">
            <v>ELECTRA ISD</v>
          </cell>
          <cell r="E234">
            <v>91133</v>
          </cell>
          <cell r="F234">
            <v>0</v>
          </cell>
          <cell r="G234">
            <v>0</v>
          </cell>
          <cell r="H234">
            <v>0</v>
          </cell>
          <cell r="I234">
            <v>0</v>
          </cell>
          <cell r="J234">
            <v>91133</v>
          </cell>
          <cell r="K234">
            <v>91133</v>
          </cell>
        </row>
        <row r="235">
          <cell r="A235" t="str">
            <v>0586</v>
          </cell>
          <cell r="B235" t="str">
            <v>011902</v>
          </cell>
          <cell r="C235" t="str">
            <v xml:space="preserve">   </v>
          </cell>
          <cell r="D235" t="str">
            <v>ELGIN ISD</v>
          </cell>
          <cell r="E235">
            <v>979268</v>
          </cell>
          <cell r="F235">
            <v>0</v>
          </cell>
          <cell r="G235">
            <v>0</v>
          </cell>
          <cell r="H235">
            <v>0</v>
          </cell>
          <cell r="I235">
            <v>0</v>
          </cell>
          <cell r="J235">
            <v>979268</v>
          </cell>
          <cell r="K235">
            <v>979268</v>
          </cell>
        </row>
        <row r="236">
          <cell r="A236" t="str">
            <v>0589</v>
          </cell>
          <cell r="B236" t="str">
            <v>001903</v>
          </cell>
          <cell r="C236" t="str">
            <v xml:space="preserve">   </v>
          </cell>
          <cell r="D236" t="str">
            <v>ELKHART ISD</v>
          </cell>
          <cell r="E236">
            <v>165748</v>
          </cell>
          <cell r="F236">
            <v>0</v>
          </cell>
          <cell r="G236">
            <v>0</v>
          </cell>
          <cell r="H236">
            <v>0</v>
          </cell>
          <cell r="I236">
            <v>0</v>
          </cell>
          <cell r="J236">
            <v>165748</v>
          </cell>
          <cell r="K236">
            <v>165748</v>
          </cell>
        </row>
        <row r="237">
          <cell r="A237" t="str">
            <v>0592</v>
          </cell>
          <cell r="B237" t="str">
            <v>071902</v>
          </cell>
          <cell r="C237" t="str">
            <v xml:space="preserve">   </v>
          </cell>
          <cell r="D237" t="str">
            <v>EL PASO ISD</v>
          </cell>
          <cell r="E237">
            <v>11128747</v>
          </cell>
          <cell r="F237">
            <v>0</v>
          </cell>
          <cell r="G237">
            <v>92</v>
          </cell>
          <cell r="H237">
            <v>0</v>
          </cell>
          <cell r="I237">
            <v>0</v>
          </cell>
          <cell r="J237">
            <v>11128839</v>
          </cell>
          <cell r="K237">
            <v>11128839</v>
          </cell>
        </row>
        <row r="238">
          <cell r="A238" t="str">
            <v>0593</v>
          </cell>
          <cell r="B238" t="str">
            <v>190903</v>
          </cell>
          <cell r="C238" t="str">
            <v xml:space="preserve">   </v>
          </cell>
          <cell r="D238" t="str">
            <v>RAINS ISD</v>
          </cell>
          <cell r="E238">
            <v>323571</v>
          </cell>
          <cell r="F238">
            <v>0</v>
          </cell>
          <cell r="G238">
            <v>0</v>
          </cell>
          <cell r="H238">
            <v>0</v>
          </cell>
          <cell r="I238">
            <v>0</v>
          </cell>
          <cell r="J238">
            <v>323571</v>
          </cell>
          <cell r="K238">
            <v>323571</v>
          </cell>
        </row>
        <row r="239">
          <cell r="A239" t="str">
            <v>0595</v>
          </cell>
          <cell r="B239" t="str">
            <v>070903</v>
          </cell>
          <cell r="C239" t="str">
            <v xml:space="preserve">   </v>
          </cell>
          <cell r="D239" t="str">
            <v>ENNIS ISD</v>
          </cell>
          <cell r="E239">
            <v>1004334</v>
          </cell>
          <cell r="F239">
            <v>0</v>
          </cell>
          <cell r="G239">
            <v>0</v>
          </cell>
          <cell r="H239">
            <v>0</v>
          </cell>
          <cell r="I239">
            <v>0</v>
          </cell>
          <cell r="J239">
            <v>1004334</v>
          </cell>
          <cell r="K239">
            <v>1004334</v>
          </cell>
        </row>
        <row r="240">
          <cell r="A240" t="str">
            <v>0598</v>
          </cell>
          <cell r="B240" t="str">
            <v>220916</v>
          </cell>
          <cell r="C240" t="str">
            <v xml:space="preserve">   </v>
          </cell>
          <cell r="D240" t="str">
            <v>HURST-EULESS-BEDFORD ISD</v>
          </cell>
          <cell r="E240">
            <v>4686953</v>
          </cell>
          <cell r="F240">
            <v>0</v>
          </cell>
          <cell r="G240">
            <v>0</v>
          </cell>
          <cell r="H240">
            <v>0</v>
          </cell>
          <cell r="I240">
            <v>0</v>
          </cell>
          <cell r="J240">
            <v>4686953</v>
          </cell>
          <cell r="K240">
            <v>4686953</v>
          </cell>
        </row>
        <row r="241">
          <cell r="A241" t="str">
            <v>0599</v>
          </cell>
          <cell r="B241" t="str">
            <v>107905</v>
          </cell>
          <cell r="C241" t="str">
            <v xml:space="preserve">   </v>
          </cell>
          <cell r="D241" t="str">
            <v>EUSTACE ISD</v>
          </cell>
          <cell r="E241">
            <v>331002</v>
          </cell>
          <cell r="F241">
            <v>0</v>
          </cell>
          <cell r="G241">
            <v>0</v>
          </cell>
          <cell r="H241">
            <v>0</v>
          </cell>
          <cell r="I241">
            <v>0</v>
          </cell>
          <cell r="J241">
            <v>331002</v>
          </cell>
          <cell r="K241">
            <v>331002</v>
          </cell>
        </row>
        <row r="242">
          <cell r="A242" t="str">
            <v>0601</v>
          </cell>
          <cell r="B242" t="str">
            <v>220904</v>
          </cell>
          <cell r="C242" t="str">
            <v xml:space="preserve">   </v>
          </cell>
          <cell r="D242" t="str">
            <v>EVERMAN ISD</v>
          </cell>
          <cell r="E242">
            <v>1395946</v>
          </cell>
          <cell r="F242">
            <v>0</v>
          </cell>
          <cell r="G242">
            <v>0</v>
          </cell>
          <cell r="H242">
            <v>0</v>
          </cell>
          <cell r="I242">
            <v>0</v>
          </cell>
          <cell r="J242">
            <v>1395946</v>
          </cell>
          <cell r="K242">
            <v>1395946</v>
          </cell>
        </row>
        <row r="243">
          <cell r="A243" t="str">
            <v>0602</v>
          </cell>
          <cell r="B243" t="str">
            <v>071903</v>
          </cell>
          <cell r="C243" t="str">
            <v xml:space="preserve">   </v>
          </cell>
          <cell r="D243" t="str">
            <v>FABENS ISD</v>
          </cell>
          <cell r="E243">
            <v>570811</v>
          </cell>
          <cell r="F243">
            <v>0</v>
          </cell>
          <cell r="G243">
            <v>0</v>
          </cell>
          <cell r="H243">
            <v>0</v>
          </cell>
          <cell r="I243">
            <v>0</v>
          </cell>
          <cell r="J243">
            <v>570811</v>
          </cell>
          <cell r="K243">
            <v>570811</v>
          </cell>
        </row>
        <row r="244">
          <cell r="A244" t="str">
            <v>0603</v>
          </cell>
          <cell r="B244" t="str">
            <v>101907</v>
          </cell>
          <cell r="C244" t="str">
            <v xml:space="preserve">   </v>
          </cell>
          <cell r="D244" t="str">
            <v>CYPRESS FAIRBANKS ISD</v>
          </cell>
          <cell r="E244">
            <v>23897480</v>
          </cell>
          <cell r="F244">
            <v>0</v>
          </cell>
          <cell r="G244">
            <v>0</v>
          </cell>
          <cell r="H244">
            <v>0</v>
          </cell>
          <cell r="I244">
            <v>0</v>
          </cell>
          <cell r="J244">
            <v>23897480</v>
          </cell>
          <cell r="K244">
            <v>23897480</v>
          </cell>
        </row>
        <row r="245">
          <cell r="A245" t="str">
            <v>0604</v>
          </cell>
          <cell r="B245" t="str">
            <v>081902</v>
          </cell>
          <cell r="C245" t="str">
            <v xml:space="preserve">   </v>
          </cell>
          <cell r="D245" t="str">
            <v>FAIRFIELD ISD</v>
          </cell>
          <cell r="E245">
            <v>372781</v>
          </cell>
          <cell r="F245">
            <v>0</v>
          </cell>
          <cell r="G245">
            <v>0</v>
          </cell>
          <cell r="H245">
            <v>0</v>
          </cell>
          <cell r="I245">
            <v>0</v>
          </cell>
          <cell r="J245">
            <v>372781</v>
          </cell>
          <cell r="K245">
            <v>372781</v>
          </cell>
        </row>
        <row r="246">
          <cell r="A246" t="str">
            <v>0606</v>
          </cell>
          <cell r="B246" t="str">
            <v>024901</v>
          </cell>
          <cell r="C246" t="str">
            <v xml:space="preserve">   </v>
          </cell>
          <cell r="D246" t="str">
            <v>BROOKS COUNTY ISD</v>
          </cell>
          <cell r="E246">
            <v>266321</v>
          </cell>
          <cell r="F246">
            <v>0</v>
          </cell>
          <cell r="G246">
            <v>0</v>
          </cell>
          <cell r="H246">
            <v>0</v>
          </cell>
          <cell r="I246">
            <v>0</v>
          </cell>
          <cell r="J246">
            <v>266321</v>
          </cell>
          <cell r="K246">
            <v>266321</v>
          </cell>
        </row>
        <row r="247">
          <cell r="A247" t="str">
            <v>0608</v>
          </cell>
          <cell r="B247" t="str">
            <v>043904</v>
          </cell>
          <cell r="C247" t="str">
            <v xml:space="preserve">   </v>
          </cell>
          <cell r="D247" t="str">
            <v>FARMERSVILLE ISD</v>
          </cell>
          <cell r="E247">
            <v>357791</v>
          </cell>
          <cell r="F247">
            <v>0</v>
          </cell>
          <cell r="G247">
            <v>0</v>
          </cell>
          <cell r="H247">
            <v>0</v>
          </cell>
          <cell r="I247">
            <v>0</v>
          </cell>
          <cell r="J247">
            <v>357791</v>
          </cell>
          <cell r="K247">
            <v>357791</v>
          </cell>
        </row>
        <row r="248">
          <cell r="A248" t="str">
            <v>0609</v>
          </cell>
          <cell r="B248" t="str">
            <v>185902</v>
          </cell>
          <cell r="C248" t="str">
            <v xml:space="preserve">   </v>
          </cell>
          <cell r="D248" t="str">
            <v>FARWELL ISD</v>
          </cell>
          <cell r="E248">
            <v>91530</v>
          </cell>
          <cell r="F248">
            <v>0</v>
          </cell>
          <cell r="G248">
            <v>0</v>
          </cell>
          <cell r="H248">
            <v>0</v>
          </cell>
          <cell r="I248">
            <v>0</v>
          </cell>
          <cell r="J248">
            <v>91530</v>
          </cell>
          <cell r="K248">
            <v>91530</v>
          </cell>
        </row>
        <row r="249">
          <cell r="A249" t="str">
            <v>0612</v>
          </cell>
          <cell r="B249" t="str">
            <v>070905</v>
          </cell>
          <cell r="C249" t="str">
            <v xml:space="preserve">   </v>
          </cell>
          <cell r="D249" t="str">
            <v>FERRIS ISD</v>
          </cell>
          <cell r="E249">
            <v>475974</v>
          </cell>
          <cell r="F249">
            <v>0</v>
          </cell>
          <cell r="G249">
            <v>0</v>
          </cell>
          <cell r="H249">
            <v>0</v>
          </cell>
          <cell r="I249">
            <v>0</v>
          </cell>
          <cell r="J249">
            <v>475974</v>
          </cell>
          <cell r="K249">
            <v>475974</v>
          </cell>
        </row>
        <row r="250">
          <cell r="A250" t="str">
            <v>0614</v>
          </cell>
          <cell r="B250" t="str">
            <v>075901</v>
          </cell>
          <cell r="C250" t="str">
            <v xml:space="preserve">   </v>
          </cell>
          <cell r="D250" t="str">
            <v>FLATONIA ISD</v>
          </cell>
          <cell r="E250">
            <v>112705</v>
          </cell>
          <cell r="F250">
            <v>0</v>
          </cell>
          <cell r="G250">
            <v>0</v>
          </cell>
          <cell r="H250">
            <v>0</v>
          </cell>
          <cell r="I250">
            <v>0</v>
          </cell>
          <cell r="J250">
            <v>112705</v>
          </cell>
          <cell r="K250">
            <v>112705</v>
          </cell>
        </row>
        <row r="251">
          <cell r="A251" t="str">
            <v>0616</v>
          </cell>
          <cell r="B251" t="str">
            <v>246902</v>
          </cell>
          <cell r="C251" t="str">
            <v xml:space="preserve">   </v>
          </cell>
          <cell r="D251" t="str">
            <v>FLORENCE ISD</v>
          </cell>
          <cell r="E251">
            <v>247409</v>
          </cell>
          <cell r="F251">
            <v>0</v>
          </cell>
          <cell r="G251">
            <v>0</v>
          </cell>
          <cell r="H251">
            <v>0</v>
          </cell>
          <cell r="I251">
            <v>0</v>
          </cell>
          <cell r="J251">
            <v>247409</v>
          </cell>
          <cell r="K251">
            <v>247409</v>
          </cell>
        </row>
        <row r="252">
          <cell r="A252" t="str">
            <v>0617</v>
          </cell>
          <cell r="B252" t="str">
            <v>247901</v>
          </cell>
          <cell r="C252" t="str">
            <v xml:space="preserve">   </v>
          </cell>
          <cell r="D252" t="str">
            <v>FLORESVILLE ISD</v>
          </cell>
          <cell r="E252">
            <v>733944</v>
          </cell>
          <cell r="F252">
            <v>0</v>
          </cell>
          <cell r="G252">
            <v>0</v>
          </cell>
          <cell r="H252">
            <v>0</v>
          </cell>
          <cell r="I252">
            <v>0</v>
          </cell>
          <cell r="J252">
            <v>733944</v>
          </cell>
          <cell r="K252">
            <v>733944</v>
          </cell>
        </row>
        <row r="253">
          <cell r="A253" t="str">
            <v>0618</v>
          </cell>
          <cell r="B253" t="str">
            <v>116915</v>
          </cell>
          <cell r="C253" t="str">
            <v xml:space="preserve">   </v>
          </cell>
          <cell r="D253" t="str">
            <v>BLAND ISD</v>
          </cell>
          <cell r="E253">
            <v>127909</v>
          </cell>
          <cell r="F253">
            <v>0</v>
          </cell>
          <cell r="G253">
            <v>0</v>
          </cell>
          <cell r="H253">
            <v>0</v>
          </cell>
          <cell r="I253">
            <v>0</v>
          </cell>
          <cell r="J253">
            <v>127909</v>
          </cell>
          <cell r="K253">
            <v>127909</v>
          </cell>
        </row>
        <row r="254">
          <cell r="A254" t="str">
            <v>0619</v>
          </cell>
          <cell r="B254" t="str">
            <v>077901</v>
          </cell>
          <cell r="C254" t="str">
            <v xml:space="preserve">   </v>
          </cell>
          <cell r="D254" t="str">
            <v>FLOYDADA ISD</v>
          </cell>
          <cell r="E254">
            <v>185891</v>
          </cell>
          <cell r="F254">
            <v>0</v>
          </cell>
          <cell r="G254">
            <v>0</v>
          </cell>
          <cell r="H254">
            <v>0</v>
          </cell>
          <cell r="I254">
            <v>0</v>
          </cell>
          <cell r="J254">
            <v>185891</v>
          </cell>
          <cell r="K254">
            <v>185891</v>
          </cell>
        </row>
        <row r="255">
          <cell r="A255" t="str">
            <v>0621</v>
          </cell>
          <cell r="B255" t="str">
            <v>148902</v>
          </cell>
          <cell r="C255" t="str">
            <v xml:space="preserve">   </v>
          </cell>
          <cell r="D255" t="str">
            <v>FOLLETT ISD</v>
          </cell>
          <cell r="E255">
            <v>35197</v>
          </cell>
          <cell r="F255">
            <v>0</v>
          </cell>
          <cell r="G255">
            <v>0</v>
          </cell>
          <cell r="H255">
            <v>0</v>
          </cell>
          <cell r="I255">
            <v>0</v>
          </cell>
          <cell r="J255">
            <v>35197</v>
          </cell>
          <cell r="K255">
            <v>35197</v>
          </cell>
        </row>
        <row r="256">
          <cell r="A256" t="str">
            <v>0622</v>
          </cell>
          <cell r="B256" t="str">
            <v>129902</v>
          </cell>
          <cell r="C256" t="str">
            <v xml:space="preserve">   </v>
          </cell>
          <cell r="D256" t="str">
            <v>FORNEY ISD</v>
          </cell>
          <cell r="E256">
            <v>1767371</v>
          </cell>
          <cell r="F256">
            <v>0</v>
          </cell>
          <cell r="G256">
            <v>0</v>
          </cell>
          <cell r="H256">
            <v>0</v>
          </cell>
          <cell r="I256">
            <v>0</v>
          </cell>
          <cell r="J256">
            <v>1767371</v>
          </cell>
          <cell r="K256">
            <v>1767371</v>
          </cell>
        </row>
        <row r="257">
          <cell r="A257" t="str">
            <v>0624</v>
          </cell>
          <cell r="B257" t="str">
            <v>186902</v>
          </cell>
          <cell r="C257" t="str">
            <v xml:space="preserve">   </v>
          </cell>
          <cell r="D257" t="str">
            <v>FORT STOCKTON ISD</v>
          </cell>
          <cell r="E257">
            <v>521417</v>
          </cell>
          <cell r="F257">
            <v>0</v>
          </cell>
          <cell r="G257">
            <v>0</v>
          </cell>
          <cell r="H257">
            <v>0</v>
          </cell>
          <cell r="I257">
            <v>0</v>
          </cell>
          <cell r="J257">
            <v>521417</v>
          </cell>
          <cell r="K257">
            <v>521417</v>
          </cell>
        </row>
        <row r="258">
          <cell r="A258" t="str">
            <v>0625</v>
          </cell>
          <cell r="B258" t="str">
            <v>220905</v>
          </cell>
          <cell r="C258" t="str">
            <v xml:space="preserve">   </v>
          </cell>
          <cell r="D258" t="str">
            <v>FORT WORTH ISD</v>
          </cell>
          <cell r="E258">
            <v>20546382</v>
          </cell>
          <cell r="F258">
            <v>0</v>
          </cell>
          <cell r="G258">
            <v>0</v>
          </cell>
          <cell r="H258">
            <v>0</v>
          </cell>
          <cell r="I258">
            <v>0</v>
          </cell>
          <cell r="J258">
            <v>20546382</v>
          </cell>
          <cell r="K258">
            <v>20546382</v>
          </cell>
        </row>
        <row r="259">
          <cell r="A259" t="str">
            <v>0627</v>
          </cell>
          <cell r="B259" t="str">
            <v>198903</v>
          </cell>
          <cell r="C259" t="str">
            <v xml:space="preserve">   </v>
          </cell>
          <cell r="D259" t="str">
            <v>FRANKLIN ISD</v>
          </cell>
          <cell r="E259">
            <v>221298</v>
          </cell>
          <cell r="F259">
            <v>0</v>
          </cell>
          <cell r="G259">
            <v>0</v>
          </cell>
          <cell r="H259">
            <v>0</v>
          </cell>
          <cell r="I259">
            <v>0</v>
          </cell>
          <cell r="J259">
            <v>221298</v>
          </cell>
          <cell r="K259">
            <v>221298</v>
          </cell>
        </row>
        <row r="260">
          <cell r="A260" t="str">
            <v>0628</v>
          </cell>
          <cell r="B260" t="str">
            <v>001904</v>
          </cell>
          <cell r="C260" t="str">
            <v xml:space="preserve">   </v>
          </cell>
          <cell r="D260" t="str">
            <v>FRANKSTON ISD</v>
          </cell>
          <cell r="E260">
            <v>162202</v>
          </cell>
          <cell r="F260">
            <v>0</v>
          </cell>
          <cell r="G260">
            <v>0</v>
          </cell>
          <cell r="H260">
            <v>0</v>
          </cell>
          <cell r="I260">
            <v>0</v>
          </cell>
          <cell r="J260">
            <v>162202</v>
          </cell>
          <cell r="K260">
            <v>162202</v>
          </cell>
        </row>
        <row r="261">
          <cell r="A261" t="str">
            <v>0629</v>
          </cell>
          <cell r="B261" t="str">
            <v>086901</v>
          </cell>
          <cell r="C261" t="str">
            <v xml:space="preserve">   </v>
          </cell>
          <cell r="D261" t="str">
            <v>FREDERICKSBURG ISD</v>
          </cell>
          <cell r="E261">
            <v>536934</v>
          </cell>
          <cell r="F261">
            <v>0</v>
          </cell>
          <cell r="G261">
            <v>0</v>
          </cell>
          <cell r="H261">
            <v>0</v>
          </cell>
          <cell r="I261">
            <v>0</v>
          </cell>
          <cell r="J261">
            <v>536934</v>
          </cell>
          <cell r="K261">
            <v>536934</v>
          </cell>
        </row>
        <row r="262">
          <cell r="A262" t="str">
            <v>0633</v>
          </cell>
          <cell r="B262" t="str">
            <v>185903</v>
          </cell>
          <cell r="C262" t="str">
            <v xml:space="preserve">   </v>
          </cell>
          <cell r="D262" t="str">
            <v>FRIONA ISD</v>
          </cell>
          <cell r="E262">
            <v>256323</v>
          </cell>
          <cell r="F262">
            <v>0</v>
          </cell>
          <cell r="G262">
            <v>0</v>
          </cell>
          <cell r="H262">
            <v>0</v>
          </cell>
          <cell r="I262">
            <v>0</v>
          </cell>
          <cell r="J262">
            <v>256323</v>
          </cell>
          <cell r="K262">
            <v>256323</v>
          </cell>
        </row>
        <row r="263">
          <cell r="A263" t="str">
            <v>0634</v>
          </cell>
          <cell r="B263" t="str">
            <v>043905</v>
          </cell>
          <cell r="C263" t="str">
            <v xml:space="preserve">   </v>
          </cell>
          <cell r="D263" t="str">
            <v>FRISCO ISD</v>
          </cell>
          <cell r="E263">
            <v>12259654</v>
          </cell>
          <cell r="F263">
            <v>0</v>
          </cell>
          <cell r="G263">
            <v>0</v>
          </cell>
          <cell r="H263">
            <v>0</v>
          </cell>
          <cell r="I263">
            <v>0</v>
          </cell>
          <cell r="J263">
            <v>12259654</v>
          </cell>
          <cell r="K263">
            <v>12259654</v>
          </cell>
        </row>
        <row r="264">
          <cell r="A264" t="str">
            <v>0635</v>
          </cell>
          <cell r="B264" t="str">
            <v>175905</v>
          </cell>
          <cell r="C264" t="str">
            <v xml:space="preserve">   </v>
          </cell>
          <cell r="D264" t="str">
            <v>FROST ISD</v>
          </cell>
          <cell r="E264">
            <v>72520</v>
          </cell>
          <cell r="F264">
            <v>0</v>
          </cell>
          <cell r="G264">
            <v>0</v>
          </cell>
          <cell r="H264">
            <v>0</v>
          </cell>
          <cell r="I264">
            <v>0</v>
          </cell>
          <cell r="J264">
            <v>72520</v>
          </cell>
          <cell r="K264">
            <v>72520</v>
          </cell>
        </row>
        <row r="265">
          <cell r="A265" t="str">
            <v>0637</v>
          </cell>
          <cell r="B265" t="str">
            <v>049901</v>
          </cell>
          <cell r="C265" t="str">
            <v xml:space="preserve">   </v>
          </cell>
          <cell r="D265" t="str">
            <v>GAINESVILLE ISD</v>
          </cell>
          <cell r="E265">
            <v>617030</v>
          </cell>
          <cell r="F265">
            <v>0</v>
          </cell>
          <cell r="G265">
            <v>0</v>
          </cell>
          <cell r="H265">
            <v>0</v>
          </cell>
          <cell r="I265">
            <v>0</v>
          </cell>
          <cell r="J265">
            <v>617030</v>
          </cell>
          <cell r="K265">
            <v>617030</v>
          </cell>
        </row>
        <row r="266">
          <cell r="A266" t="str">
            <v>0638</v>
          </cell>
          <cell r="B266" t="str">
            <v>101910</v>
          </cell>
          <cell r="C266" t="str">
            <v xml:space="preserve">   </v>
          </cell>
          <cell r="D266" t="str">
            <v>GALENA PARK ISD</v>
          </cell>
          <cell r="E266">
            <v>5485641</v>
          </cell>
          <cell r="F266">
            <v>0</v>
          </cell>
          <cell r="G266">
            <v>29</v>
          </cell>
          <cell r="H266">
            <v>0</v>
          </cell>
          <cell r="I266">
            <v>0</v>
          </cell>
          <cell r="J266">
            <v>5485670</v>
          </cell>
          <cell r="K266">
            <v>5485670</v>
          </cell>
        </row>
        <row r="267">
          <cell r="A267" t="str">
            <v>0640</v>
          </cell>
          <cell r="B267" t="str">
            <v>084902</v>
          </cell>
          <cell r="C267" t="str">
            <v xml:space="preserve">   </v>
          </cell>
          <cell r="D267" t="str">
            <v>GALVESTON ISD</v>
          </cell>
          <cell r="E267">
            <v>1653953</v>
          </cell>
          <cell r="F267">
            <v>0</v>
          </cell>
          <cell r="G267">
            <v>0</v>
          </cell>
          <cell r="H267">
            <v>0</v>
          </cell>
          <cell r="I267">
            <v>0</v>
          </cell>
          <cell r="J267">
            <v>1653953</v>
          </cell>
          <cell r="K267">
            <v>1653953</v>
          </cell>
        </row>
        <row r="268">
          <cell r="A268" t="str">
            <v>0641</v>
          </cell>
          <cell r="B268" t="str">
            <v>120902</v>
          </cell>
          <cell r="C268" t="str">
            <v xml:space="preserve">   </v>
          </cell>
          <cell r="D268" t="str">
            <v>GANADO ISD</v>
          </cell>
          <cell r="E268">
            <v>141975</v>
          </cell>
          <cell r="F268">
            <v>0</v>
          </cell>
          <cell r="G268">
            <v>0</v>
          </cell>
          <cell r="H268">
            <v>0</v>
          </cell>
          <cell r="I268">
            <v>0</v>
          </cell>
          <cell r="J268">
            <v>141975</v>
          </cell>
          <cell r="K268">
            <v>141975</v>
          </cell>
        </row>
        <row r="269">
          <cell r="A269" t="str">
            <v>0642</v>
          </cell>
          <cell r="B269" t="str">
            <v>057909</v>
          </cell>
          <cell r="C269" t="str">
            <v xml:space="preserve">   </v>
          </cell>
          <cell r="D269" t="str">
            <v>GARLAND ISD</v>
          </cell>
          <cell r="E269">
            <v>11884330</v>
          </cell>
          <cell r="F269">
            <v>0</v>
          </cell>
          <cell r="G269">
            <v>0</v>
          </cell>
          <cell r="H269">
            <v>0</v>
          </cell>
          <cell r="I269">
            <v>0</v>
          </cell>
          <cell r="J269">
            <v>11884330</v>
          </cell>
          <cell r="K269">
            <v>11884330</v>
          </cell>
        </row>
        <row r="270">
          <cell r="A270" t="str">
            <v>0644</v>
          </cell>
          <cell r="B270" t="str">
            <v>174903</v>
          </cell>
          <cell r="C270" t="str">
            <v xml:space="preserve">   </v>
          </cell>
          <cell r="D270" t="str">
            <v>GARRISON ISD</v>
          </cell>
          <cell r="E270">
            <v>204552</v>
          </cell>
          <cell r="F270">
            <v>0</v>
          </cell>
          <cell r="G270">
            <v>0</v>
          </cell>
          <cell r="H270">
            <v>0</v>
          </cell>
          <cell r="I270">
            <v>0</v>
          </cell>
          <cell r="J270">
            <v>204552</v>
          </cell>
          <cell r="K270">
            <v>204552</v>
          </cell>
        </row>
        <row r="271">
          <cell r="A271" t="str">
            <v>0647</v>
          </cell>
          <cell r="B271" t="str">
            <v>050902</v>
          </cell>
          <cell r="C271" t="str">
            <v xml:space="preserve">   </v>
          </cell>
          <cell r="D271" t="str">
            <v>GATESVILLE ISD</v>
          </cell>
          <cell r="E271">
            <v>455011</v>
          </cell>
          <cell r="F271">
            <v>0</v>
          </cell>
          <cell r="G271">
            <v>0</v>
          </cell>
          <cell r="H271">
            <v>0</v>
          </cell>
          <cell r="I271">
            <v>0</v>
          </cell>
          <cell r="J271">
            <v>455011</v>
          </cell>
          <cell r="K271">
            <v>455011</v>
          </cell>
        </row>
        <row r="272">
          <cell r="A272" t="str">
            <v>0650</v>
          </cell>
          <cell r="B272" t="str">
            <v>246904</v>
          </cell>
          <cell r="C272" t="str">
            <v xml:space="preserve">   </v>
          </cell>
          <cell r="D272" t="str">
            <v>GEORGETOWN ISD</v>
          </cell>
          <cell r="E272">
            <v>2211198</v>
          </cell>
          <cell r="F272">
            <v>0</v>
          </cell>
          <cell r="G272">
            <v>0</v>
          </cell>
          <cell r="H272">
            <v>0</v>
          </cell>
          <cell r="I272">
            <v>0</v>
          </cell>
          <cell r="J272">
            <v>2211198</v>
          </cell>
          <cell r="K272">
            <v>2211198</v>
          </cell>
        </row>
        <row r="273">
          <cell r="A273" t="str">
            <v>0651</v>
          </cell>
          <cell r="B273" t="str">
            <v>149901</v>
          </cell>
          <cell r="C273" t="str">
            <v xml:space="preserve">   </v>
          </cell>
          <cell r="D273" t="str">
            <v>GEORGE WEST ISD</v>
          </cell>
          <cell r="E273">
            <v>186273</v>
          </cell>
          <cell r="F273">
            <v>0</v>
          </cell>
          <cell r="G273">
            <v>0</v>
          </cell>
          <cell r="H273">
            <v>0</v>
          </cell>
          <cell r="I273">
            <v>0</v>
          </cell>
          <cell r="J273">
            <v>186273</v>
          </cell>
          <cell r="K273">
            <v>186273</v>
          </cell>
        </row>
        <row r="274">
          <cell r="A274" t="str">
            <v>0652</v>
          </cell>
          <cell r="B274" t="str">
            <v>144901</v>
          </cell>
          <cell r="C274" t="str">
            <v xml:space="preserve">   </v>
          </cell>
          <cell r="D274" t="str">
            <v>GIDDINGS ISD</v>
          </cell>
          <cell r="E274">
            <v>297796</v>
          </cell>
          <cell r="F274">
            <v>0</v>
          </cell>
          <cell r="G274">
            <v>0</v>
          </cell>
          <cell r="H274">
            <v>0</v>
          </cell>
          <cell r="I274">
            <v>0</v>
          </cell>
          <cell r="J274">
            <v>297796</v>
          </cell>
          <cell r="K274">
            <v>297796</v>
          </cell>
        </row>
        <row r="275">
          <cell r="A275" t="str">
            <v>0653</v>
          </cell>
          <cell r="B275" t="str">
            <v>230902</v>
          </cell>
          <cell r="C275" t="str">
            <v xml:space="preserve">   </v>
          </cell>
          <cell r="D275" t="str">
            <v>GILMER ISD</v>
          </cell>
          <cell r="E275">
            <v>467748</v>
          </cell>
          <cell r="F275">
            <v>0</v>
          </cell>
          <cell r="G275">
            <v>0</v>
          </cell>
          <cell r="H275">
            <v>0</v>
          </cell>
          <cell r="I275">
            <v>0</v>
          </cell>
          <cell r="J275">
            <v>467748</v>
          </cell>
          <cell r="K275">
            <v>467748</v>
          </cell>
        </row>
        <row r="276">
          <cell r="A276" t="str">
            <v>0655</v>
          </cell>
          <cell r="B276" t="str">
            <v>092901</v>
          </cell>
          <cell r="C276" t="str">
            <v xml:space="preserve">   </v>
          </cell>
          <cell r="D276" t="str">
            <v>GLADEWATER CTY LINE ISD</v>
          </cell>
          <cell r="E276">
            <v>302951</v>
          </cell>
          <cell r="F276">
            <v>0</v>
          </cell>
          <cell r="G276">
            <v>0</v>
          </cell>
          <cell r="H276">
            <v>0</v>
          </cell>
          <cell r="I276">
            <v>0</v>
          </cell>
          <cell r="J276">
            <v>302951</v>
          </cell>
          <cell r="K276">
            <v>302951</v>
          </cell>
        </row>
        <row r="277">
          <cell r="A277" t="str">
            <v>0656</v>
          </cell>
          <cell r="B277" t="str">
            <v>087901</v>
          </cell>
          <cell r="C277" t="str">
            <v xml:space="preserve">   </v>
          </cell>
          <cell r="D277" t="str">
            <v>GLASSCOCK COUNTY ISD</v>
          </cell>
          <cell r="E277">
            <v>101423</v>
          </cell>
          <cell r="F277">
            <v>0</v>
          </cell>
          <cell r="G277">
            <v>0</v>
          </cell>
          <cell r="H277">
            <v>0</v>
          </cell>
          <cell r="I277">
            <v>0</v>
          </cell>
          <cell r="J277">
            <v>101423</v>
          </cell>
          <cell r="K277">
            <v>101423</v>
          </cell>
        </row>
        <row r="278">
          <cell r="A278" t="str">
            <v>0657</v>
          </cell>
          <cell r="B278" t="str">
            <v>213901</v>
          </cell>
          <cell r="C278" t="str">
            <v xml:space="preserve">   </v>
          </cell>
          <cell r="D278" t="str">
            <v>GLEN ROSE ISD</v>
          </cell>
          <cell r="E278">
            <v>442834</v>
          </cell>
          <cell r="F278">
            <v>0</v>
          </cell>
          <cell r="G278">
            <v>0</v>
          </cell>
          <cell r="H278">
            <v>0</v>
          </cell>
          <cell r="I278">
            <v>0</v>
          </cell>
          <cell r="J278">
            <v>442834</v>
          </cell>
          <cell r="K278">
            <v>442834</v>
          </cell>
        </row>
        <row r="279">
          <cell r="A279" t="str">
            <v>0659</v>
          </cell>
          <cell r="B279" t="str">
            <v>126911</v>
          </cell>
          <cell r="C279" t="str">
            <v xml:space="preserve">   </v>
          </cell>
          <cell r="D279" t="str">
            <v>GODLEY ISD</v>
          </cell>
          <cell r="E279">
            <v>492644</v>
          </cell>
          <cell r="F279">
            <v>0</v>
          </cell>
          <cell r="G279">
            <v>0</v>
          </cell>
          <cell r="H279">
            <v>0</v>
          </cell>
          <cell r="I279">
            <v>0</v>
          </cell>
          <cell r="J279">
            <v>492644</v>
          </cell>
          <cell r="K279">
            <v>492644</v>
          </cell>
        </row>
        <row r="280">
          <cell r="A280" t="str">
            <v>0662</v>
          </cell>
          <cell r="B280" t="str">
            <v>167901</v>
          </cell>
          <cell r="C280" t="str">
            <v xml:space="preserve">   </v>
          </cell>
          <cell r="D280" t="str">
            <v>GOLDTHWAITE ISD</v>
          </cell>
          <cell r="E280">
            <v>168924</v>
          </cell>
          <cell r="F280">
            <v>0</v>
          </cell>
          <cell r="G280">
            <v>0</v>
          </cell>
          <cell r="H280">
            <v>0</v>
          </cell>
          <cell r="I280">
            <v>0</v>
          </cell>
          <cell r="J280">
            <v>168924</v>
          </cell>
          <cell r="K280">
            <v>168924</v>
          </cell>
        </row>
        <row r="281">
          <cell r="A281" t="str">
            <v>0663</v>
          </cell>
          <cell r="B281" t="str">
            <v>088902</v>
          </cell>
          <cell r="C281" t="str">
            <v xml:space="preserve">   </v>
          </cell>
          <cell r="D281" t="str">
            <v>GOLIAD ISD</v>
          </cell>
          <cell r="E281">
            <v>230039</v>
          </cell>
          <cell r="F281">
            <v>0</v>
          </cell>
          <cell r="G281">
            <v>0</v>
          </cell>
          <cell r="H281">
            <v>0</v>
          </cell>
          <cell r="I281">
            <v>0</v>
          </cell>
          <cell r="J281">
            <v>230039</v>
          </cell>
          <cell r="K281">
            <v>230039</v>
          </cell>
        </row>
        <row r="282">
          <cell r="A282" t="str">
            <v>0665</v>
          </cell>
          <cell r="B282" t="str">
            <v>089901</v>
          </cell>
          <cell r="C282" t="str">
            <v xml:space="preserve">   </v>
          </cell>
          <cell r="D282" t="str">
            <v>GONZALES ISD</v>
          </cell>
          <cell r="E282">
            <v>460639</v>
          </cell>
          <cell r="F282">
            <v>0</v>
          </cell>
          <cell r="G282">
            <v>0</v>
          </cell>
          <cell r="H282">
            <v>0</v>
          </cell>
          <cell r="I282">
            <v>0</v>
          </cell>
          <cell r="J282">
            <v>460639</v>
          </cell>
          <cell r="K282">
            <v>460639</v>
          </cell>
        </row>
        <row r="283">
          <cell r="A283" t="str">
            <v>0667</v>
          </cell>
          <cell r="B283" t="str">
            <v>187903</v>
          </cell>
          <cell r="C283" t="str">
            <v xml:space="preserve">   </v>
          </cell>
          <cell r="D283" t="str">
            <v>GOODRICH ISD</v>
          </cell>
          <cell r="E283">
            <v>26958</v>
          </cell>
          <cell r="F283">
            <v>0</v>
          </cell>
          <cell r="G283">
            <v>0</v>
          </cell>
          <cell r="H283">
            <v>0</v>
          </cell>
          <cell r="I283">
            <v>0</v>
          </cell>
          <cell r="J283">
            <v>26958</v>
          </cell>
          <cell r="K283">
            <v>26958</v>
          </cell>
        </row>
        <row r="284">
          <cell r="A284" t="str">
            <v>0668</v>
          </cell>
          <cell r="B284" t="str">
            <v>101911</v>
          </cell>
          <cell r="C284" t="str">
            <v xml:space="preserve">   </v>
          </cell>
          <cell r="D284" t="str">
            <v>GOOSE CREEK CISD</v>
          </cell>
          <cell r="E284">
            <v>5712541</v>
          </cell>
          <cell r="F284">
            <v>0</v>
          </cell>
          <cell r="G284">
            <v>0</v>
          </cell>
          <cell r="H284">
            <v>0</v>
          </cell>
          <cell r="I284">
            <v>0</v>
          </cell>
          <cell r="J284">
            <v>5712541</v>
          </cell>
          <cell r="K284">
            <v>5712541</v>
          </cell>
        </row>
        <row r="285">
          <cell r="A285" t="str">
            <v>0669</v>
          </cell>
          <cell r="B285" t="str">
            <v>182901</v>
          </cell>
          <cell r="C285" t="str">
            <v xml:space="preserve">   </v>
          </cell>
          <cell r="D285" t="str">
            <v>GORDON ISD</v>
          </cell>
          <cell r="E285">
            <v>27777</v>
          </cell>
          <cell r="F285">
            <v>0</v>
          </cell>
          <cell r="G285">
            <v>0</v>
          </cell>
          <cell r="H285">
            <v>0</v>
          </cell>
          <cell r="I285">
            <v>0</v>
          </cell>
          <cell r="J285">
            <v>27777</v>
          </cell>
          <cell r="K285">
            <v>27777</v>
          </cell>
        </row>
        <row r="286">
          <cell r="A286" t="str">
            <v>0671</v>
          </cell>
          <cell r="B286" t="str">
            <v>067904</v>
          </cell>
          <cell r="C286" t="str">
            <v xml:space="preserve">   </v>
          </cell>
          <cell r="D286" t="str">
            <v>GORMAN ISD</v>
          </cell>
          <cell r="E286">
            <v>112013</v>
          </cell>
          <cell r="F286">
            <v>0</v>
          </cell>
          <cell r="G286">
            <v>0</v>
          </cell>
          <cell r="H286">
            <v>0</v>
          </cell>
          <cell r="I286">
            <v>0</v>
          </cell>
          <cell r="J286">
            <v>112013</v>
          </cell>
          <cell r="K286">
            <v>112013</v>
          </cell>
        </row>
        <row r="287">
          <cell r="A287" t="str">
            <v>0672</v>
          </cell>
          <cell r="B287" t="str">
            <v>182902</v>
          </cell>
          <cell r="C287" t="str">
            <v xml:space="preserve">   </v>
          </cell>
          <cell r="D287" t="str">
            <v>GRAFORD ISD</v>
          </cell>
          <cell r="E287">
            <v>58853</v>
          </cell>
          <cell r="F287">
            <v>0</v>
          </cell>
          <cell r="G287">
            <v>0</v>
          </cell>
          <cell r="H287">
            <v>0</v>
          </cell>
          <cell r="I287">
            <v>0</v>
          </cell>
          <cell r="J287">
            <v>58853</v>
          </cell>
          <cell r="K287">
            <v>58853</v>
          </cell>
        </row>
        <row r="288">
          <cell r="A288" t="str">
            <v>0673</v>
          </cell>
          <cell r="B288" t="str">
            <v>252901</v>
          </cell>
          <cell r="C288" t="str">
            <v xml:space="preserve">   </v>
          </cell>
          <cell r="D288" t="str">
            <v>GRAHAM ISD</v>
          </cell>
          <cell r="E288">
            <v>357665</v>
          </cell>
          <cell r="F288">
            <v>0</v>
          </cell>
          <cell r="G288">
            <v>0</v>
          </cell>
          <cell r="H288">
            <v>0</v>
          </cell>
          <cell r="I288">
            <v>0</v>
          </cell>
          <cell r="J288">
            <v>357665</v>
          </cell>
          <cell r="K288">
            <v>357665</v>
          </cell>
        </row>
        <row r="289">
          <cell r="A289" t="str">
            <v>0674</v>
          </cell>
          <cell r="B289" t="str">
            <v>111901</v>
          </cell>
          <cell r="C289" t="str">
            <v xml:space="preserve">   </v>
          </cell>
          <cell r="D289" t="str">
            <v>GRANBURY ISD</v>
          </cell>
          <cell r="E289">
            <v>1328023</v>
          </cell>
          <cell r="F289">
            <v>0</v>
          </cell>
          <cell r="G289">
            <v>0</v>
          </cell>
          <cell r="H289">
            <v>0</v>
          </cell>
          <cell r="I289">
            <v>0</v>
          </cell>
          <cell r="J289">
            <v>1328023</v>
          </cell>
          <cell r="K289">
            <v>1328023</v>
          </cell>
        </row>
        <row r="290">
          <cell r="A290" t="str">
            <v>0675</v>
          </cell>
          <cell r="B290" t="str">
            <v>057910</v>
          </cell>
          <cell r="C290" t="str">
            <v xml:space="preserve">   </v>
          </cell>
          <cell r="D290" t="str">
            <v>GRAND PRAIRIE ISD</v>
          </cell>
          <cell r="E290">
            <v>6651635</v>
          </cell>
          <cell r="F290">
            <v>0</v>
          </cell>
          <cell r="G290">
            <v>0</v>
          </cell>
          <cell r="H290">
            <v>0</v>
          </cell>
          <cell r="I290">
            <v>0</v>
          </cell>
          <cell r="J290">
            <v>6651635</v>
          </cell>
          <cell r="K290">
            <v>6651635</v>
          </cell>
        </row>
        <row r="291">
          <cell r="A291" t="str">
            <v>0676</v>
          </cell>
          <cell r="B291" t="str">
            <v>234904</v>
          </cell>
          <cell r="C291" t="str">
            <v xml:space="preserve">   </v>
          </cell>
          <cell r="D291" t="str">
            <v>GRAND SALINE ISD</v>
          </cell>
          <cell r="E291">
            <v>195234</v>
          </cell>
          <cell r="F291">
            <v>0</v>
          </cell>
          <cell r="G291">
            <v>0</v>
          </cell>
          <cell r="H291">
            <v>0</v>
          </cell>
          <cell r="I291">
            <v>0</v>
          </cell>
          <cell r="J291">
            <v>195234</v>
          </cell>
          <cell r="K291">
            <v>195234</v>
          </cell>
        </row>
        <row r="292">
          <cell r="A292" t="str">
            <v>0677</v>
          </cell>
          <cell r="B292" t="str">
            <v>126904</v>
          </cell>
          <cell r="C292" t="str">
            <v xml:space="preserve">   </v>
          </cell>
          <cell r="D292" t="str">
            <v>GRANDVIEW ISD</v>
          </cell>
          <cell r="E292">
            <v>176310</v>
          </cell>
          <cell r="F292">
            <v>0</v>
          </cell>
          <cell r="G292">
            <v>0</v>
          </cell>
          <cell r="H292">
            <v>0</v>
          </cell>
          <cell r="I292">
            <v>0</v>
          </cell>
          <cell r="J292">
            <v>176310</v>
          </cell>
          <cell r="K292">
            <v>176310</v>
          </cell>
        </row>
        <row r="293">
          <cell r="A293" t="str">
            <v>0678</v>
          </cell>
          <cell r="B293" t="str">
            <v>246905</v>
          </cell>
          <cell r="C293" t="str">
            <v xml:space="preserve">   </v>
          </cell>
          <cell r="D293" t="str">
            <v>GRANGER ISD</v>
          </cell>
          <cell r="E293">
            <v>82237</v>
          </cell>
          <cell r="F293">
            <v>0</v>
          </cell>
          <cell r="G293">
            <v>0</v>
          </cell>
          <cell r="H293">
            <v>0</v>
          </cell>
          <cell r="I293">
            <v>0</v>
          </cell>
          <cell r="J293">
            <v>82237</v>
          </cell>
          <cell r="K293">
            <v>82237</v>
          </cell>
        </row>
        <row r="294">
          <cell r="A294" t="str">
            <v>0679</v>
          </cell>
          <cell r="B294" t="str">
            <v>113902</v>
          </cell>
          <cell r="C294" t="str">
            <v xml:space="preserve">   </v>
          </cell>
          <cell r="D294" t="str">
            <v>GRAPELAND ISD</v>
          </cell>
          <cell r="E294">
            <v>95323</v>
          </cell>
          <cell r="F294">
            <v>0</v>
          </cell>
          <cell r="G294">
            <v>0</v>
          </cell>
          <cell r="H294">
            <v>0</v>
          </cell>
          <cell r="I294">
            <v>0</v>
          </cell>
          <cell r="J294">
            <v>95323</v>
          </cell>
          <cell r="K294">
            <v>95323</v>
          </cell>
        </row>
        <row r="295">
          <cell r="A295" t="str">
            <v>0680</v>
          </cell>
          <cell r="B295" t="str">
            <v>220906</v>
          </cell>
          <cell r="C295" t="str">
            <v xml:space="preserve">   </v>
          </cell>
          <cell r="D295" t="str">
            <v>GRAPEVINE COLLEYVILLE</v>
          </cell>
          <cell r="E295">
            <v>2887805</v>
          </cell>
          <cell r="F295">
            <v>0</v>
          </cell>
          <cell r="G295">
            <v>0</v>
          </cell>
          <cell r="H295">
            <v>0</v>
          </cell>
          <cell r="I295">
            <v>0</v>
          </cell>
          <cell r="J295">
            <v>2887805</v>
          </cell>
          <cell r="K295">
            <v>2887805</v>
          </cell>
        </row>
        <row r="296">
          <cell r="A296" t="str">
            <v>0682</v>
          </cell>
          <cell r="B296" t="str">
            <v>116905</v>
          </cell>
          <cell r="C296" t="str">
            <v xml:space="preserve">   </v>
          </cell>
          <cell r="D296" t="str">
            <v>GREENVILLE ISD</v>
          </cell>
          <cell r="E296">
            <v>983971</v>
          </cell>
          <cell r="F296">
            <v>0</v>
          </cell>
          <cell r="G296">
            <v>0</v>
          </cell>
          <cell r="H296">
            <v>0</v>
          </cell>
          <cell r="I296">
            <v>0</v>
          </cell>
          <cell r="J296">
            <v>983971</v>
          </cell>
          <cell r="K296">
            <v>983971</v>
          </cell>
        </row>
        <row r="297">
          <cell r="A297" t="str">
            <v>0683</v>
          </cell>
          <cell r="B297" t="str">
            <v>205902</v>
          </cell>
          <cell r="C297" t="str">
            <v xml:space="preserve">   </v>
          </cell>
          <cell r="D297" t="str">
            <v>GREGORY-PORTLAND ISD</v>
          </cell>
          <cell r="E297">
            <v>974029</v>
          </cell>
          <cell r="F297">
            <v>0</v>
          </cell>
          <cell r="G297">
            <v>0</v>
          </cell>
          <cell r="H297">
            <v>0</v>
          </cell>
          <cell r="I297">
            <v>0</v>
          </cell>
          <cell r="J297">
            <v>974029</v>
          </cell>
          <cell r="K297">
            <v>974029</v>
          </cell>
        </row>
        <row r="298">
          <cell r="A298" t="str">
            <v>0684</v>
          </cell>
          <cell r="B298" t="str">
            <v>147902</v>
          </cell>
          <cell r="C298" t="str">
            <v xml:space="preserve">   </v>
          </cell>
          <cell r="D298" t="str">
            <v>GROESBECK ISD</v>
          </cell>
          <cell r="E298">
            <v>324734</v>
          </cell>
          <cell r="F298">
            <v>0</v>
          </cell>
          <cell r="G298">
            <v>0</v>
          </cell>
          <cell r="H298">
            <v>0</v>
          </cell>
          <cell r="I298">
            <v>0</v>
          </cell>
          <cell r="J298">
            <v>324734</v>
          </cell>
          <cell r="K298">
            <v>324734</v>
          </cell>
        </row>
        <row r="299">
          <cell r="A299" t="str">
            <v>0685</v>
          </cell>
          <cell r="B299" t="str">
            <v>033901</v>
          </cell>
          <cell r="C299" t="str">
            <v xml:space="preserve">   </v>
          </cell>
          <cell r="D299" t="str">
            <v>GROOM ISD</v>
          </cell>
          <cell r="E299">
            <v>27581</v>
          </cell>
          <cell r="F299">
            <v>0</v>
          </cell>
          <cell r="G299">
            <v>0</v>
          </cell>
          <cell r="H299">
            <v>0</v>
          </cell>
          <cell r="I299">
            <v>0</v>
          </cell>
          <cell r="J299">
            <v>27581</v>
          </cell>
          <cell r="K299">
            <v>27581</v>
          </cell>
        </row>
        <row r="300">
          <cell r="A300" t="str">
            <v>0686</v>
          </cell>
          <cell r="B300" t="str">
            <v>228901</v>
          </cell>
          <cell r="C300" t="str">
            <v xml:space="preserve">   </v>
          </cell>
          <cell r="D300" t="str">
            <v>GROVETON ISD</v>
          </cell>
          <cell r="E300">
            <v>228434</v>
          </cell>
          <cell r="F300">
            <v>0</v>
          </cell>
          <cell r="G300">
            <v>0</v>
          </cell>
          <cell r="H300">
            <v>0</v>
          </cell>
          <cell r="I300">
            <v>0</v>
          </cell>
          <cell r="J300">
            <v>228434</v>
          </cell>
          <cell r="K300">
            <v>228434</v>
          </cell>
        </row>
        <row r="301">
          <cell r="A301" t="str">
            <v>0687</v>
          </cell>
          <cell r="B301" t="str">
            <v>098901</v>
          </cell>
          <cell r="C301" t="str">
            <v xml:space="preserve">   </v>
          </cell>
          <cell r="D301" t="str">
            <v>GRUVER ISD</v>
          </cell>
          <cell r="E301">
            <v>86918</v>
          </cell>
          <cell r="F301">
            <v>0</v>
          </cell>
          <cell r="G301">
            <v>0</v>
          </cell>
          <cell r="H301">
            <v>0</v>
          </cell>
          <cell r="I301">
            <v>0</v>
          </cell>
          <cell r="J301">
            <v>86918</v>
          </cell>
          <cell r="K301">
            <v>86918</v>
          </cell>
        </row>
        <row r="302">
          <cell r="A302" t="str">
            <v>0689</v>
          </cell>
          <cell r="B302" t="str">
            <v>047903</v>
          </cell>
          <cell r="C302" t="str">
            <v xml:space="preserve">   </v>
          </cell>
          <cell r="D302" t="str">
            <v>GUSTINE ISD</v>
          </cell>
          <cell r="E302">
            <v>40487</v>
          </cell>
          <cell r="F302">
            <v>0</v>
          </cell>
          <cell r="G302">
            <v>0</v>
          </cell>
          <cell r="H302">
            <v>0</v>
          </cell>
          <cell r="I302">
            <v>0</v>
          </cell>
          <cell r="J302">
            <v>40487</v>
          </cell>
          <cell r="K302">
            <v>40487</v>
          </cell>
        </row>
        <row r="303">
          <cell r="A303" t="str">
            <v>0690</v>
          </cell>
          <cell r="B303" t="str">
            <v>095903</v>
          </cell>
          <cell r="C303" t="str">
            <v xml:space="preserve">   </v>
          </cell>
          <cell r="D303" t="str">
            <v>HALE CENTER ISD</v>
          </cell>
          <cell r="E303">
            <v>117721</v>
          </cell>
          <cell r="F303">
            <v>0</v>
          </cell>
          <cell r="G303">
            <v>0</v>
          </cell>
          <cell r="H303">
            <v>0</v>
          </cell>
          <cell r="I303">
            <v>0</v>
          </cell>
          <cell r="J303">
            <v>117721</v>
          </cell>
          <cell r="K303">
            <v>117721</v>
          </cell>
        </row>
        <row r="304">
          <cell r="A304" t="str">
            <v>0691</v>
          </cell>
          <cell r="B304" t="str">
            <v>143901</v>
          </cell>
          <cell r="C304" t="str">
            <v xml:space="preserve">   </v>
          </cell>
          <cell r="D304" t="str">
            <v>HALLETTSVILLE ISD</v>
          </cell>
          <cell r="E304">
            <v>167698</v>
          </cell>
          <cell r="F304">
            <v>0</v>
          </cell>
          <cell r="G304">
            <v>0</v>
          </cell>
          <cell r="H304">
            <v>0</v>
          </cell>
          <cell r="I304">
            <v>0</v>
          </cell>
          <cell r="J304">
            <v>167698</v>
          </cell>
          <cell r="K304">
            <v>167698</v>
          </cell>
        </row>
        <row r="305">
          <cell r="A305" t="str">
            <v>0692</v>
          </cell>
          <cell r="B305" t="str">
            <v>097902</v>
          </cell>
          <cell r="C305" t="str">
            <v xml:space="preserve">   </v>
          </cell>
          <cell r="D305" t="str">
            <v>HAMILTON ISD</v>
          </cell>
          <cell r="E305">
            <v>154209</v>
          </cell>
          <cell r="F305">
            <v>0</v>
          </cell>
          <cell r="G305">
            <v>0</v>
          </cell>
          <cell r="H305">
            <v>0</v>
          </cell>
          <cell r="I305">
            <v>0</v>
          </cell>
          <cell r="J305">
            <v>154209</v>
          </cell>
          <cell r="K305">
            <v>154209</v>
          </cell>
        </row>
        <row r="306">
          <cell r="A306" t="str">
            <v>0693</v>
          </cell>
          <cell r="B306" t="str">
            <v>127903</v>
          </cell>
          <cell r="C306" t="str">
            <v xml:space="preserve">   </v>
          </cell>
          <cell r="D306" t="str">
            <v>HAMLIN ISD</v>
          </cell>
          <cell r="E306">
            <v>68908</v>
          </cell>
          <cell r="F306">
            <v>0</v>
          </cell>
          <cell r="G306">
            <v>0</v>
          </cell>
          <cell r="H306">
            <v>0</v>
          </cell>
          <cell r="I306">
            <v>0</v>
          </cell>
          <cell r="J306">
            <v>68908</v>
          </cell>
          <cell r="K306">
            <v>68908</v>
          </cell>
        </row>
        <row r="307">
          <cell r="A307" t="str">
            <v>0696</v>
          </cell>
          <cell r="B307" t="str">
            <v>219901</v>
          </cell>
          <cell r="C307" t="str">
            <v xml:space="preserve">   </v>
          </cell>
          <cell r="D307" t="str">
            <v>HAPPY ISD</v>
          </cell>
          <cell r="E307">
            <v>43463</v>
          </cell>
          <cell r="F307">
            <v>0</v>
          </cell>
          <cell r="G307">
            <v>0</v>
          </cell>
          <cell r="H307">
            <v>0</v>
          </cell>
          <cell r="I307">
            <v>0</v>
          </cell>
          <cell r="J307">
            <v>43463</v>
          </cell>
          <cell r="K307">
            <v>43463</v>
          </cell>
        </row>
        <row r="308">
          <cell r="A308" t="str">
            <v>0697</v>
          </cell>
          <cell r="B308" t="str">
            <v>015904</v>
          </cell>
          <cell r="C308" t="str">
            <v xml:space="preserve">   </v>
          </cell>
          <cell r="D308" t="str">
            <v>HARLANDALE ISD</v>
          </cell>
          <cell r="E308">
            <v>3537611</v>
          </cell>
          <cell r="F308">
            <v>0</v>
          </cell>
          <cell r="G308">
            <v>0</v>
          </cell>
          <cell r="H308">
            <v>0</v>
          </cell>
          <cell r="I308">
            <v>0</v>
          </cell>
          <cell r="J308">
            <v>3537611</v>
          </cell>
          <cell r="K308">
            <v>3537611</v>
          </cell>
        </row>
        <row r="309">
          <cell r="A309" t="str">
            <v>0698</v>
          </cell>
          <cell r="B309" t="str">
            <v>031903</v>
          </cell>
          <cell r="C309" t="str">
            <v xml:space="preserve">   </v>
          </cell>
          <cell r="D309" t="str">
            <v>HARLINGEN CISD</v>
          </cell>
          <cell r="E309">
            <v>4191175</v>
          </cell>
          <cell r="F309">
            <v>0</v>
          </cell>
          <cell r="G309">
            <v>0</v>
          </cell>
          <cell r="H309">
            <v>0</v>
          </cell>
          <cell r="I309">
            <v>0</v>
          </cell>
          <cell r="J309">
            <v>4191175</v>
          </cell>
          <cell r="K309">
            <v>4191175</v>
          </cell>
        </row>
        <row r="310">
          <cell r="A310" t="str">
            <v>0699</v>
          </cell>
          <cell r="B310" t="str">
            <v>244901</v>
          </cell>
          <cell r="C310" t="str">
            <v xml:space="preserve">   </v>
          </cell>
          <cell r="D310" t="str">
            <v>HARROLD ISD</v>
          </cell>
          <cell r="E310">
            <v>27918</v>
          </cell>
          <cell r="F310">
            <v>0</v>
          </cell>
          <cell r="G310">
            <v>0</v>
          </cell>
          <cell r="H310">
            <v>0</v>
          </cell>
          <cell r="I310">
            <v>0</v>
          </cell>
          <cell r="J310">
            <v>27918</v>
          </cell>
          <cell r="K310">
            <v>27918</v>
          </cell>
        </row>
        <row r="311">
          <cell r="A311" t="str">
            <v>0702</v>
          </cell>
          <cell r="B311" t="str">
            <v>104901</v>
          </cell>
          <cell r="C311" t="str">
            <v xml:space="preserve">   </v>
          </cell>
          <cell r="D311" t="str">
            <v>HASKELL CISD</v>
          </cell>
          <cell r="E311">
            <v>164179</v>
          </cell>
          <cell r="F311">
            <v>0</v>
          </cell>
          <cell r="G311">
            <v>0</v>
          </cell>
          <cell r="H311">
            <v>0</v>
          </cell>
          <cell r="I311">
            <v>0</v>
          </cell>
          <cell r="J311">
            <v>164179</v>
          </cell>
          <cell r="K311">
            <v>164179</v>
          </cell>
        </row>
        <row r="312">
          <cell r="A312" t="str">
            <v>0703</v>
          </cell>
          <cell r="B312" t="str">
            <v>127904</v>
          </cell>
          <cell r="C312" t="str">
            <v xml:space="preserve">   </v>
          </cell>
          <cell r="D312" t="str">
            <v>HAWLEY ISD</v>
          </cell>
          <cell r="E312">
            <v>124425</v>
          </cell>
          <cell r="F312">
            <v>0</v>
          </cell>
          <cell r="G312">
            <v>0</v>
          </cell>
          <cell r="H312">
            <v>0</v>
          </cell>
          <cell r="I312">
            <v>0</v>
          </cell>
          <cell r="J312">
            <v>124425</v>
          </cell>
          <cell r="K312">
            <v>124425</v>
          </cell>
        </row>
        <row r="313">
          <cell r="A313" t="str">
            <v>0704</v>
          </cell>
          <cell r="B313" t="str">
            <v>198905</v>
          </cell>
          <cell r="C313" t="str">
            <v xml:space="preserve">   </v>
          </cell>
          <cell r="D313" t="str">
            <v>HEARNE ISD</v>
          </cell>
          <cell r="E313">
            <v>253537</v>
          </cell>
          <cell r="F313">
            <v>0</v>
          </cell>
          <cell r="G313">
            <v>0</v>
          </cell>
          <cell r="H313">
            <v>0</v>
          </cell>
          <cell r="I313">
            <v>0</v>
          </cell>
          <cell r="J313">
            <v>253537</v>
          </cell>
          <cell r="K313">
            <v>253537</v>
          </cell>
        </row>
        <row r="314">
          <cell r="A314" t="str">
            <v>0706</v>
          </cell>
          <cell r="B314" t="str">
            <v>124901</v>
          </cell>
          <cell r="C314" t="str">
            <v xml:space="preserve">   </v>
          </cell>
          <cell r="D314" t="str">
            <v>JIM HOGG COUNTY ISD</v>
          </cell>
          <cell r="E314">
            <v>259310</v>
          </cell>
          <cell r="F314">
            <v>0</v>
          </cell>
          <cell r="G314">
            <v>0</v>
          </cell>
          <cell r="H314">
            <v>0</v>
          </cell>
          <cell r="I314">
            <v>0</v>
          </cell>
          <cell r="J314">
            <v>259310</v>
          </cell>
          <cell r="K314">
            <v>259310</v>
          </cell>
        </row>
        <row r="315">
          <cell r="A315" t="str">
            <v>0707</v>
          </cell>
          <cell r="B315" t="str">
            <v>065902</v>
          </cell>
          <cell r="C315" t="str">
            <v xml:space="preserve">   </v>
          </cell>
          <cell r="D315" t="str">
            <v>HEDLEY ISD</v>
          </cell>
          <cell r="E315">
            <v>28072</v>
          </cell>
          <cell r="F315">
            <v>0</v>
          </cell>
          <cell r="G315">
            <v>0</v>
          </cell>
          <cell r="H315">
            <v>0</v>
          </cell>
          <cell r="I315">
            <v>0</v>
          </cell>
          <cell r="J315">
            <v>28072</v>
          </cell>
          <cell r="K315">
            <v>28072</v>
          </cell>
        </row>
        <row r="316">
          <cell r="A316" t="str">
            <v>0708</v>
          </cell>
          <cell r="B316" t="str">
            <v>202903</v>
          </cell>
          <cell r="C316" t="str">
            <v xml:space="preserve">   </v>
          </cell>
          <cell r="D316" t="str">
            <v>HEMPHILL ISD</v>
          </cell>
          <cell r="E316">
            <v>207809</v>
          </cell>
          <cell r="F316">
            <v>0</v>
          </cell>
          <cell r="G316">
            <v>0</v>
          </cell>
          <cell r="H316">
            <v>0</v>
          </cell>
          <cell r="I316">
            <v>0</v>
          </cell>
          <cell r="J316">
            <v>207809</v>
          </cell>
          <cell r="K316">
            <v>207809</v>
          </cell>
        </row>
        <row r="317">
          <cell r="A317" t="str">
            <v>0709</v>
          </cell>
          <cell r="B317" t="str">
            <v>237902</v>
          </cell>
          <cell r="C317" t="str">
            <v xml:space="preserve">   </v>
          </cell>
          <cell r="D317" t="str">
            <v>HEMPSTEAD ISD</v>
          </cell>
          <cell r="E317">
            <v>368762</v>
          </cell>
          <cell r="F317">
            <v>0</v>
          </cell>
          <cell r="G317">
            <v>0</v>
          </cell>
          <cell r="H317">
            <v>0</v>
          </cell>
          <cell r="I317">
            <v>0</v>
          </cell>
          <cell r="J317">
            <v>368762</v>
          </cell>
          <cell r="K317">
            <v>368762</v>
          </cell>
        </row>
        <row r="318">
          <cell r="A318" t="str">
            <v>0710</v>
          </cell>
          <cell r="B318" t="str">
            <v>201902</v>
          </cell>
          <cell r="C318" t="str">
            <v xml:space="preserve">   </v>
          </cell>
          <cell r="D318" t="str">
            <v>HENDERSON ISD</v>
          </cell>
          <cell r="E318">
            <v>482882</v>
          </cell>
          <cell r="F318">
            <v>0</v>
          </cell>
          <cell r="G318">
            <v>0</v>
          </cell>
          <cell r="H318">
            <v>0</v>
          </cell>
          <cell r="I318">
            <v>0</v>
          </cell>
          <cell r="J318">
            <v>482882</v>
          </cell>
          <cell r="K318">
            <v>482882</v>
          </cell>
        </row>
        <row r="319">
          <cell r="A319" t="str">
            <v>0711</v>
          </cell>
          <cell r="B319" t="str">
            <v>039902</v>
          </cell>
          <cell r="C319" t="str">
            <v xml:space="preserve">   </v>
          </cell>
          <cell r="D319" t="str">
            <v>HENRIETTA ISD</v>
          </cell>
          <cell r="E319">
            <v>195753</v>
          </cell>
          <cell r="F319">
            <v>0</v>
          </cell>
          <cell r="G319">
            <v>0</v>
          </cell>
          <cell r="H319">
            <v>0</v>
          </cell>
          <cell r="I319">
            <v>0</v>
          </cell>
          <cell r="J319">
            <v>195753</v>
          </cell>
          <cell r="K319">
            <v>195753</v>
          </cell>
        </row>
        <row r="320">
          <cell r="A320" t="str">
            <v>0712</v>
          </cell>
          <cell r="B320" t="str">
            <v>059901</v>
          </cell>
          <cell r="C320" t="str">
            <v xml:space="preserve">   </v>
          </cell>
          <cell r="D320" t="str">
            <v>HEREFORD ISD</v>
          </cell>
          <cell r="E320">
            <v>774597</v>
          </cell>
          <cell r="F320">
            <v>0</v>
          </cell>
          <cell r="G320">
            <v>0</v>
          </cell>
          <cell r="H320">
            <v>0</v>
          </cell>
          <cell r="I320">
            <v>0</v>
          </cell>
          <cell r="J320">
            <v>774597</v>
          </cell>
          <cell r="K320">
            <v>774597</v>
          </cell>
        </row>
        <row r="321">
          <cell r="A321" t="str">
            <v>0713</v>
          </cell>
          <cell r="B321" t="str">
            <v>208901</v>
          </cell>
          <cell r="C321" t="str">
            <v xml:space="preserve">   </v>
          </cell>
          <cell r="D321" t="str">
            <v>HERMLEIGH ISD</v>
          </cell>
          <cell r="E321">
            <v>42735</v>
          </cell>
          <cell r="F321">
            <v>0</v>
          </cell>
          <cell r="G321">
            <v>0</v>
          </cell>
          <cell r="H321">
            <v>0</v>
          </cell>
          <cell r="I321">
            <v>0</v>
          </cell>
          <cell r="J321">
            <v>42735</v>
          </cell>
          <cell r="K321">
            <v>42735</v>
          </cell>
        </row>
        <row r="322">
          <cell r="A322" t="str">
            <v>0715</v>
          </cell>
          <cell r="B322" t="str">
            <v>097903</v>
          </cell>
          <cell r="C322" t="str">
            <v xml:space="preserve">   </v>
          </cell>
          <cell r="D322" t="str">
            <v>HICO ISD</v>
          </cell>
          <cell r="E322">
            <v>99266</v>
          </cell>
          <cell r="F322">
            <v>0</v>
          </cell>
          <cell r="G322">
            <v>0</v>
          </cell>
          <cell r="H322">
            <v>0</v>
          </cell>
          <cell r="I322">
            <v>0</v>
          </cell>
          <cell r="J322">
            <v>99266</v>
          </cell>
          <cell r="K322">
            <v>99266</v>
          </cell>
        </row>
        <row r="323">
          <cell r="A323" t="str">
            <v>0716</v>
          </cell>
          <cell r="B323" t="str">
            <v>108905</v>
          </cell>
          <cell r="C323" t="str">
            <v xml:space="preserve">   </v>
          </cell>
          <cell r="D323" t="str">
            <v>HIDALGO ISD</v>
          </cell>
          <cell r="E323">
            <v>573958</v>
          </cell>
          <cell r="F323">
            <v>0</v>
          </cell>
          <cell r="G323">
            <v>0</v>
          </cell>
          <cell r="H323">
            <v>0</v>
          </cell>
          <cell r="I323">
            <v>0</v>
          </cell>
          <cell r="J323">
            <v>573958</v>
          </cell>
          <cell r="K323">
            <v>573958</v>
          </cell>
        </row>
        <row r="324">
          <cell r="A324" t="str">
            <v>0717</v>
          </cell>
          <cell r="B324" t="str">
            <v>148903</v>
          </cell>
          <cell r="C324" t="str">
            <v xml:space="preserve">   </v>
          </cell>
          <cell r="D324" t="str">
            <v>HIGGINS ISD</v>
          </cell>
          <cell r="E324">
            <v>23369</v>
          </cell>
          <cell r="F324">
            <v>0</v>
          </cell>
          <cell r="G324">
            <v>0</v>
          </cell>
          <cell r="H324">
            <v>0</v>
          </cell>
          <cell r="I324">
            <v>0</v>
          </cell>
          <cell r="J324">
            <v>23369</v>
          </cell>
          <cell r="K324">
            <v>23369</v>
          </cell>
        </row>
        <row r="325">
          <cell r="A325" t="str">
            <v>0720</v>
          </cell>
          <cell r="B325" t="str">
            <v>057911</v>
          </cell>
          <cell r="C325" t="str">
            <v xml:space="preserve">   </v>
          </cell>
          <cell r="D325" t="str">
            <v>HIGHLAND PARK ISD</v>
          </cell>
          <cell r="E325">
            <v>1382743</v>
          </cell>
          <cell r="F325">
            <v>0</v>
          </cell>
          <cell r="G325">
            <v>0</v>
          </cell>
          <cell r="H325">
            <v>0</v>
          </cell>
          <cell r="I325">
            <v>0</v>
          </cell>
          <cell r="J325">
            <v>1382743</v>
          </cell>
          <cell r="K325">
            <v>1382743</v>
          </cell>
        </row>
        <row r="326">
          <cell r="A326" t="str">
            <v>0721</v>
          </cell>
          <cell r="B326" t="str">
            <v>109904</v>
          </cell>
          <cell r="C326" t="str">
            <v xml:space="preserve">   </v>
          </cell>
          <cell r="D326" t="str">
            <v>HILLSBORO ISD</v>
          </cell>
          <cell r="E326">
            <v>431147</v>
          </cell>
          <cell r="F326">
            <v>0</v>
          </cell>
          <cell r="G326">
            <v>0</v>
          </cell>
          <cell r="H326">
            <v>0</v>
          </cell>
          <cell r="I326">
            <v>0</v>
          </cell>
          <cell r="J326">
            <v>431147</v>
          </cell>
          <cell r="K326">
            <v>431147</v>
          </cell>
        </row>
        <row r="327">
          <cell r="A327" t="str">
            <v>0723</v>
          </cell>
          <cell r="B327" t="str">
            <v>014905</v>
          </cell>
          <cell r="C327" t="str">
            <v xml:space="preserve">   </v>
          </cell>
          <cell r="D327" t="str">
            <v>HOLLAND ISD</v>
          </cell>
          <cell r="E327">
            <v>133496</v>
          </cell>
          <cell r="F327">
            <v>0</v>
          </cell>
          <cell r="G327">
            <v>0</v>
          </cell>
          <cell r="H327">
            <v>0</v>
          </cell>
          <cell r="I327">
            <v>0</v>
          </cell>
          <cell r="J327">
            <v>133496</v>
          </cell>
          <cell r="K327">
            <v>133496</v>
          </cell>
        </row>
        <row r="328">
          <cell r="A328" t="str">
            <v>0724</v>
          </cell>
          <cell r="B328" t="str">
            <v>005902</v>
          </cell>
          <cell r="C328" t="str">
            <v xml:space="preserve">   </v>
          </cell>
          <cell r="D328" t="str">
            <v>HOLLIDAY ISD</v>
          </cell>
          <cell r="E328">
            <v>130767</v>
          </cell>
          <cell r="F328">
            <v>0</v>
          </cell>
          <cell r="G328">
            <v>0</v>
          </cell>
          <cell r="H328">
            <v>0</v>
          </cell>
          <cell r="I328">
            <v>0</v>
          </cell>
          <cell r="J328">
            <v>130767</v>
          </cell>
          <cell r="K328">
            <v>130767</v>
          </cell>
        </row>
        <row r="329">
          <cell r="A329" t="str">
            <v>0725</v>
          </cell>
          <cell r="B329" t="str">
            <v>163904</v>
          </cell>
          <cell r="C329" t="str">
            <v xml:space="preserve">   </v>
          </cell>
          <cell r="D329" t="str">
            <v>HONDO ISD</v>
          </cell>
          <cell r="E329">
            <v>391814</v>
          </cell>
          <cell r="F329">
            <v>0</v>
          </cell>
          <cell r="G329">
            <v>0</v>
          </cell>
          <cell r="H329">
            <v>0</v>
          </cell>
          <cell r="I329">
            <v>0</v>
          </cell>
          <cell r="J329">
            <v>391814</v>
          </cell>
          <cell r="K329">
            <v>391814</v>
          </cell>
        </row>
        <row r="330">
          <cell r="A330" t="str">
            <v>0726</v>
          </cell>
          <cell r="B330" t="str">
            <v>074907</v>
          </cell>
          <cell r="C330" t="str">
            <v xml:space="preserve">   </v>
          </cell>
          <cell r="D330" t="str">
            <v>HONEY GROVE ISD</v>
          </cell>
          <cell r="E330">
            <v>126667</v>
          </cell>
          <cell r="F330">
            <v>0</v>
          </cell>
          <cell r="G330">
            <v>0</v>
          </cell>
          <cell r="H330">
            <v>0</v>
          </cell>
          <cell r="I330">
            <v>0</v>
          </cell>
          <cell r="J330">
            <v>126667</v>
          </cell>
          <cell r="K330">
            <v>126667</v>
          </cell>
        </row>
        <row r="331">
          <cell r="A331" t="str">
            <v>0727</v>
          </cell>
          <cell r="B331" t="str">
            <v>019902</v>
          </cell>
          <cell r="C331" t="str">
            <v xml:space="preserve">   </v>
          </cell>
          <cell r="D331" t="str">
            <v>HOOKS ISD</v>
          </cell>
          <cell r="E331">
            <v>172844</v>
          </cell>
          <cell r="F331">
            <v>0</v>
          </cell>
          <cell r="G331">
            <v>0</v>
          </cell>
          <cell r="H331">
            <v>0</v>
          </cell>
          <cell r="I331">
            <v>0</v>
          </cell>
          <cell r="J331">
            <v>172844</v>
          </cell>
          <cell r="K331">
            <v>172844</v>
          </cell>
        </row>
        <row r="332">
          <cell r="A332" t="str">
            <v>0728</v>
          </cell>
          <cell r="B332" t="str">
            <v>101912</v>
          </cell>
          <cell r="C332" t="str">
            <v xml:space="preserve">   </v>
          </cell>
          <cell r="D332" t="str">
            <v>HOUSTON ISD</v>
          </cell>
          <cell r="E332">
            <v>40012964</v>
          </cell>
          <cell r="F332">
            <v>0</v>
          </cell>
          <cell r="G332">
            <v>241</v>
          </cell>
          <cell r="H332">
            <v>0</v>
          </cell>
          <cell r="I332">
            <v>0</v>
          </cell>
          <cell r="J332">
            <v>40013205</v>
          </cell>
          <cell r="K332">
            <v>40013205</v>
          </cell>
        </row>
        <row r="333">
          <cell r="A333" t="str">
            <v>0729</v>
          </cell>
          <cell r="B333" t="str">
            <v>091905</v>
          </cell>
          <cell r="C333" t="str">
            <v xml:space="preserve">   </v>
          </cell>
          <cell r="D333" t="str">
            <v>HOWE ISD</v>
          </cell>
          <cell r="E333">
            <v>204122</v>
          </cell>
          <cell r="F333">
            <v>0</v>
          </cell>
          <cell r="G333">
            <v>0</v>
          </cell>
          <cell r="H333">
            <v>0</v>
          </cell>
          <cell r="I333">
            <v>0</v>
          </cell>
          <cell r="J333">
            <v>204122</v>
          </cell>
          <cell r="K333">
            <v>204122</v>
          </cell>
        </row>
        <row r="334">
          <cell r="A334" t="str">
            <v>0730</v>
          </cell>
          <cell r="B334" t="str">
            <v>139905</v>
          </cell>
          <cell r="C334" t="str">
            <v xml:space="preserve">   </v>
          </cell>
          <cell r="D334" t="str">
            <v>CHISUM ISD</v>
          </cell>
          <cell r="E334">
            <v>139752</v>
          </cell>
          <cell r="F334">
            <v>0</v>
          </cell>
          <cell r="G334">
            <v>0</v>
          </cell>
          <cell r="H334">
            <v>0</v>
          </cell>
          <cell r="I334">
            <v>0</v>
          </cell>
          <cell r="J334">
            <v>139752</v>
          </cell>
          <cell r="K334">
            <v>139752</v>
          </cell>
        </row>
        <row r="335">
          <cell r="A335" t="str">
            <v>0731</v>
          </cell>
          <cell r="B335" t="str">
            <v>109905</v>
          </cell>
          <cell r="C335" t="str">
            <v xml:space="preserve">   </v>
          </cell>
          <cell r="D335" t="str">
            <v>HUBBARD ISD</v>
          </cell>
          <cell r="E335">
            <v>61814</v>
          </cell>
          <cell r="F335">
            <v>0</v>
          </cell>
          <cell r="G335">
            <v>0</v>
          </cell>
          <cell r="H335">
            <v>0</v>
          </cell>
          <cell r="I335">
            <v>0</v>
          </cell>
          <cell r="J335">
            <v>61814</v>
          </cell>
          <cell r="K335">
            <v>61814</v>
          </cell>
        </row>
        <row r="336">
          <cell r="A336" t="str">
            <v>0732</v>
          </cell>
          <cell r="B336" t="str">
            <v>034903</v>
          </cell>
          <cell r="C336" t="str">
            <v xml:space="preserve">   </v>
          </cell>
          <cell r="D336" t="str">
            <v>HUGHES SPRINGS ISD</v>
          </cell>
          <cell r="E336">
            <v>199177</v>
          </cell>
          <cell r="F336">
            <v>0</v>
          </cell>
          <cell r="G336">
            <v>0</v>
          </cell>
          <cell r="H336">
            <v>0</v>
          </cell>
          <cell r="I336">
            <v>0</v>
          </cell>
          <cell r="J336">
            <v>199177</v>
          </cell>
          <cell r="K336">
            <v>199177</v>
          </cell>
        </row>
        <row r="337">
          <cell r="A337" t="str">
            <v>0733</v>
          </cell>
          <cell r="B337" t="str">
            <v>146905</v>
          </cell>
          <cell r="C337" t="str">
            <v xml:space="preserve">   </v>
          </cell>
          <cell r="D337" t="str">
            <v>HULL DAISETTA ISD</v>
          </cell>
          <cell r="E337">
            <v>101737</v>
          </cell>
          <cell r="F337">
            <v>0</v>
          </cell>
          <cell r="G337">
            <v>0</v>
          </cell>
          <cell r="H337">
            <v>0</v>
          </cell>
          <cell r="I337">
            <v>0</v>
          </cell>
          <cell r="J337">
            <v>101737</v>
          </cell>
          <cell r="K337">
            <v>101737</v>
          </cell>
        </row>
        <row r="338">
          <cell r="A338" t="str">
            <v>0734</v>
          </cell>
          <cell r="B338" t="str">
            <v>101913</v>
          </cell>
          <cell r="C338" t="str">
            <v xml:space="preserve">   </v>
          </cell>
          <cell r="D338" t="str">
            <v>HUMBLE ISD</v>
          </cell>
          <cell r="E338">
            <v>8208185</v>
          </cell>
          <cell r="F338">
            <v>0</v>
          </cell>
          <cell r="G338">
            <v>0</v>
          </cell>
          <cell r="H338">
            <v>0</v>
          </cell>
          <cell r="I338">
            <v>0</v>
          </cell>
          <cell r="J338">
            <v>8208185</v>
          </cell>
          <cell r="K338">
            <v>8208185</v>
          </cell>
        </row>
        <row r="339">
          <cell r="A339" t="str">
            <v>0735</v>
          </cell>
          <cell r="B339" t="str">
            <v>133902</v>
          </cell>
          <cell r="C339" t="str">
            <v xml:space="preserve">   </v>
          </cell>
          <cell r="D339" t="str">
            <v>HUNT ISD</v>
          </cell>
          <cell r="E339">
            <v>36674</v>
          </cell>
          <cell r="F339">
            <v>0</v>
          </cell>
          <cell r="G339">
            <v>0</v>
          </cell>
          <cell r="H339">
            <v>0</v>
          </cell>
          <cell r="I339">
            <v>0</v>
          </cell>
          <cell r="J339">
            <v>36674</v>
          </cell>
          <cell r="K339">
            <v>36674</v>
          </cell>
        </row>
        <row r="340">
          <cell r="A340" t="str">
            <v>0736</v>
          </cell>
          <cell r="B340" t="str">
            <v>003904</v>
          </cell>
          <cell r="C340" t="str">
            <v xml:space="preserve">   </v>
          </cell>
          <cell r="D340" t="str">
            <v>HUNTINGTON ISD</v>
          </cell>
          <cell r="E340">
            <v>315670</v>
          </cell>
          <cell r="F340">
            <v>0</v>
          </cell>
          <cell r="G340">
            <v>0</v>
          </cell>
          <cell r="H340">
            <v>0</v>
          </cell>
          <cell r="I340">
            <v>0</v>
          </cell>
          <cell r="J340">
            <v>315670</v>
          </cell>
          <cell r="K340">
            <v>315670</v>
          </cell>
        </row>
        <row r="341">
          <cell r="A341" t="str">
            <v>0737</v>
          </cell>
          <cell r="B341" t="str">
            <v>236902</v>
          </cell>
          <cell r="C341" t="str">
            <v xml:space="preserve">   </v>
          </cell>
          <cell r="D341" t="str">
            <v>HUNTSVILLE ISD</v>
          </cell>
          <cell r="E341">
            <v>1228147</v>
          </cell>
          <cell r="F341">
            <v>0</v>
          </cell>
          <cell r="G341">
            <v>0</v>
          </cell>
          <cell r="H341">
            <v>0</v>
          </cell>
          <cell r="I341">
            <v>0</v>
          </cell>
          <cell r="J341">
            <v>1228147</v>
          </cell>
          <cell r="K341">
            <v>1228147</v>
          </cell>
        </row>
        <row r="342">
          <cell r="A342" t="str">
            <v>0738</v>
          </cell>
          <cell r="B342" t="str">
            <v>246906</v>
          </cell>
          <cell r="C342" t="str">
            <v xml:space="preserve">   </v>
          </cell>
          <cell r="D342" t="str">
            <v>HUTTO ISD</v>
          </cell>
          <cell r="E342">
            <v>1371919</v>
          </cell>
          <cell r="F342">
            <v>0</v>
          </cell>
          <cell r="G342">
            <v>0</v>
          </cell>
          <cell r="H342">
            <v>0</v>
          </cell>
          <cell r="I342">
            <v>0</v>
          </cell>
          <cell r="J342">
            <v>1371919</v>
          </cell>
          <cell r="K342">
            <v>1371919</v>
          </cell>
        </row>
        <row r="343">
          <cell r="A343" t="str">
            <v>0742</v>
          </cell>
          <cell r="B343" t="str">
            <v>205903</v>
          </cell>
          <cell r="C343" t="str">
            <v xml:space="preserve">   </v>
          </cell>
          <cell r="D343" t="str">
            <v>INGLESIDE ISD</v>
          </cell>
          <cell r="E343">
            <v>428212</v>
          </cell>
          <cell r="F343">
            <v>0</v>
          </cell>
          <cell r="G343">
            <v>0</v>
          </cell>
          <cell r="H343">
            <v>0</v>
          </cell>
          <cell r="I343">
            <v>0</v>
          </cell>
          <cell r="J343">
            <v>428212</v>
          </cell>
          <cell r="K343">
            <v>428212</v>
          </cell>
        </row>
        <row r="344">
          <cell r="A344" t="str">
            <v>0743</v>
          </cell>
          <cell r="B344" t="str">
            <v>093903</v>
          </cell>
          <cell r="C344" t="str">
            <v xml:space="preserve">   </v>
          </cell>
          <cell r="D344" t="str">
            <v>IOLA ISD</v>
          </cell>
          <cell r="E344">
            <v>74200</v>
          </cell>
          <cell r="F344">
            <v>0</v>
          </cell>
          <cell r="G344">
            <v>0</v>
          </cell>
          <cell r="H344">
            <v>0</v>
          </cell>
          <cell r="I344">
            <v>0</v>
          </cell>
          <cell r="J344">
            <v>74200</v>
          </cell>
          <cell r="K344">
            <v>74200</v>
          </cell>
        </row>
        <row r="345">
          <cell r="A345" t="str">
            <v>0745</v>
          </cell>
          <cell r="B345" t="str">
            <v>243903</v>
          </cell>
          <cell r="C345" t="str">
            <v xml:space="preserve">   </v>
          </cell>
          <cell r="D345" t="str">
            <v>IOWA PARK CONS ISD</v>
          </cell>
          <cell r="E345">
            <v>255218</v>
          </cell>
          <cell r="F345">
            <v>0</v>
          </cell>
          <cell r="G345">
            <v>0</v>
          </cell>
          <cell r="H345">
            <v>0</v>
          </cell>
          <cell r="I345">
            <v>0</v>
          </cell>
          <cell r="J345">
            <v>255218</v>
          </cell>
          <cell r="K345">
            <v>255218</v>
          </cell>
        </row>
        <row r="346">
          <cell r="A346" t="str">
            <v>0747</v>
          </cell>
          <cell r="B346" t="str">
            <v>057912</v>
          </cell>
          <cell r="C346" t="str">
            <v xml:space="preserve">   </v>
          </cell>
          <cell r="D346" t="str">
            <v>IRVING ISD</v>
          </cell>
          <cell r="E346">
            <v>7754381</v>
          </cell>
          <cell r="F346">
            <v>0</v>
          </cell>
          <cell r="G346">
            <v>0</v>
          </cell>
          <cell r="H346">
            <v>0</v>
          </cell>
          <cell r="I346">
            <v>0</v>
          </cell>
          <cell r="J346">
            <v>7754381</v>
          </cell>
          <cell r="K346">
            <v>7754381</v>
          </cell>
        </row>
        <row r="347">
          <cell r="A347" t="str">
            <v>0748</v>
          </cell>
          <cell r="B347" t="str">
            <v>070907</v>
          </cell>
          <cell r="C347" t="str">
            <v xml:space="preserve">   </v>
          </cell>
          <cell r="D347" t="str">
            <v>ITALY ISD</v>
          </cell>
          <cell r="E347">
            <v>107400</v>
          </cell>
          <cell r="F347">
            <v>0</v>
          </cell>
          <cell r="G347">
            <v>0</v>
          </cell>
          <cell r="H347">
            <v>0</v>
          </cell>
          <cell r="I347">
            <v>0</v>
          </cell>
          <cell r="J347">
            <v>107400</v>
          </cell>
          <cell r="K347">
            <v>107400</v>
          </cell>
        </row>
        <row r="348">
          <cell r="A348" t="str">
            <v>0749</v>
          </cell>
          <cell r="B348" t="str">
            <v>109907</v>
          </cell>
          <cell r="C348" t="str">
            <v xml:space="preserve">   </v>
          </cell>
          <cell r="D348" t="str">
            <v>ITASCA ISD</v>
          </cell>
          <cell r="E348">
            <v>134901</v>
          </cell>
          <cell r="F348">
            <v>0</v>
          </cell>
          <cell r="G348">
            <v>0</v>
          </cell>
          <cell r="H348">
            <v>0</v>
          </cell>
          <cell r="I348">
            <v>0</v>
          </cell>
          <cell r="J348">
            <v>134901</v>
          </cell>
          <cell r="K348">
            <v>134901</v>
          </cell>
        </row>
        <row r="349">
          <cell r="A349" t="str">
            <v>0750</v>
          </cell>
          <cell r="B349" t="str">
            <v>119902</v>
          </cell>
          <cell r="C349" t="str">
            <v xml:space="preserve">   </v>
          </cell>
          <cell r="D349" t="str">
            <v>JACKSBORO ISD</v>
          </cell>
          <cell r="E349">
            <v>183722</v>
          </cell>
          <cell r="F349">
            <v>0</v>
          </cell>
          <cell r="G349">
            <v>0</v>
          </cell>
          <cell r="H349">
            <v>0</v>
          </cell>
          <cell r="I349">
            <v>0</v>
          </cell>
          <cell r="J349">
            <v>183722</v>
          </cell>
          <cell r="K349">
            <v>183722</v>
          </cell>
        </row>
        <row r="350">
          <cell r="A350" t="str">
            <v>0751</v>
          </cell>
          <cell r="B350" t="str">
            <v>037904</v>
          </cell>
          <cell r="C350" t="str">
            <v xml:space="preserve">   </v>
          </cell>
          <cell r="D350" t="str">
            <v>JACKSONVILLE ISD</v>
          </cell>
          <cell r="E350">
            <v>904989</v>
          </cell>
          <cell r="F350">
            <v>0</v>
          </cell>
          <cell r="G350">
            <v>0</v>
          </cell>
          <cell r="H350">
            <v>0</v>
          </cell>
          <cell r="I350">
            <v>0</v>
          </cell>
          <cell r="J350">
            <v>904989</v>
          </cell>
          <cell r="K350">
            <v>904989</v>
          </cell>
        </row>
        <row r="351">
          <cell r="A351" t="str">
            <v>0752</v>
          </cell>
          <cell r="B351" t="str">
            <v>246907</v>
          </cell>
          <cell r="C351" t="str">
            <v xml:space="preserve">   </v>
          </cell>
          <cell r="D351" t="str">
            <v>JARRELL ISD</v>
          </cell>
          <cell r="E351">
            <v>328640</v>
          </cell>
          <cell r="F351">
            <v>0</v>
          </cell>
          <cell r="G351">
            <v>0</v>
          </cell>
          <cell r="H351">
            <v>0</v>
          </cell>
          <cell r="I351">
            <v>0</v>
          </cell>
          <cell r="J351">
            <v>328640</v>
          </cell>
          <cell r="K351">
            <v>328640</v>
          </cell>
        </row>
        <row r="352">
          <cell r="A352" t="str">
            <v>0753</v>
          </cell>
          <cell r="B352" t="str">
            <v>121904</v>
          </cell>
          <cell r="C352" t="str">
            <v xml:space="preserve">   </v>
          </cell>
          <cell r="D352" t="str">
            <v>JASPER ISD</v>
          </cell>
          <cell r="E352">
            <v>475007</v>
          </cell>
          <cell r="F352">
            <v>0</v>
          </cell>
          <cell r="G352">
            <v>0</v>
          </cell>
          <cell r="H352">
            <v>0</v>
          </cell>
          <cell r="I352">
            <v>0</v>
          </cell>
          <cell r="J352">
            <v>475007</v>
          </cell>
          <cell r="K352">
            <v>475007</v>
          </cell>
        </row>
        <row r="353">
          <cell r="A353" t="str">
            <v>0754</v>
          </cell>
          <cell r="B353" t="str">
            <v>132902</v>
          </cell>
          <cell r="C353" t="str">
            <v xml:space="preserve">   </v>
          </cell>
          <cell r="D353" t="str">
            <v>JAYTON GIRARD ISD</v>
          </cell>
          <cell r="E353">
            <v>54491</v>
          </cell>
          <cell r="F353">
            <v>0</v>
          </cell>
          <cell r="G353">
            <v>0</v>
          </cell>
          <cell r="H353">
            <v>0</v>
          </cell>
          <cell r="I353">
            <v>0</v>
          </cell>
          <cell r="J353">
            <v>54491</v>
          </cell>
          <cell r="K353">
            <v>54491</v>
          </cell>
        </row>
        <row r="354">
          <cell r="A354" t="str">
            <v>0755</v>
          </cell>
          <cell r="B354" t="str">
            <v>155901</v>
          </cell>
          <cell r="C354" t="str">
            <v xml:space="preserve">   </v>
          </cell>
          <cell r="D354" t="str">
            <v>JEFFERSON ISD</v>
          </cell>
          <cell r="E354">
            <v>235479</v>
          </cell>
          <cell r="F354">
            <v>0</v>
          </cell>
          <cell r="G354">
            <v>0</v>
          </cell>
          <cell r="H354">
            <v>0</v>
          </cell>
          <cell r="I354">
            <v>0</v>
          </cell>
          <cell r="J354">
            <v>235479</v>
          </cell>
          <cell r="K354">
            <v>235479</v>
          </cell>
        </row>
        <row r="355">
          <cell r="A355" t="str">
            <v>0756</v>
          </cell>
          <cell r="B355" t="str">
            <v>145911</v>
          </cell>
          <cell r="C355" t="str">
            <v xml:space="preserve">   </v>
          </cell>
          <cell r="D355" t="str">
            <v>LEON ISD</v>
          </cell>
          <cell r="E355">
            <v>139647</v>
          </cell>
          <cell r="F355">
            <v>0</v>
          </cell>
          <cell r="G355">
            <v>0</v>
          </cell>
          <cell r="H355">
            <v>0</v>
          </cell>
          <cell r="I355">
            <v>0</v>
          </cell>
          <cell r="J355">
            <v>139647</v>
          </cell>
          <cell r="K355">
            <v>139647</v>
          </cell>
        </row>
        <row r="356">
          <cell r="A356" t="str">
            <v>0757</v>
          </cell>
          <cell r="B356" t="str">
            <v>210902</v>
          </cell>
          <cell r="C356" t="str">
            <v xml:space="preserve">   </v>
          </cell>
          <cell r="D356" t="str">
            <v>JOAQUIN ISD</v>
          </cell>
          <cell r="E356">
            <v>136684</v>
          </cell>
          <cell r="F356">
            <v>0</v>
          </cell>
          <cell r="G356">
            <v>0</v>
          </cell>
          <cell r="H356">
            <v>0</v>
          </cell>
          <cell r="I356">
            <v>0</v>
          </cell>
          <cell r="J356">
            <v>136684</v>
          </cell>
          <cell r="K356">
            <v>136684</v>
          </cell>
        </row>
        <row r="357">
          <cell r="A357" t="str">
            <v>0759</v>
          </cell>
          <cell r="B357" t="str">
            <v>126905</v>
          </cell>
          <cell r="C357" t="str">
            <v xml:space="preserve">   </v>
          </cell>
          <cell r="D357" t="str">
            <v>JOSHUA ISD</v>
          </cell>
          <cell r="E357">
            <v>1131196</v>
          </cell>
          <cell r="F357">
            <v>0</v>
          </cell>
          <cell r="G357">
            <v>0</v>
          </cell>
          <cell r="H357">
            <v>0</v>
          </cell>
          <cell r="I357">
            <v>0</v>
          </cell>
          <cell r="J357">
            <v>1131196</v>
          </cell>
          <cell r="K357">
            <v>1131196</v>
          </cell>
        </row>
        <row r="358">
          <cell r="A358" t="str">
            <v>0760</v>
          </cell>
          <cell r="B358" t="str">
            <v>007902</v>
          </cell>
          <cell r="C358" t="str">
            <v xml:space="preserve">   </v>
          </cell>
          <cell r="D358" t="str">
            <v>JOURDANTON ISD</v>
          </cell>
          <cell r="E358">
            <v>290715</v>
          </cell>
          <cell r="F358">
            <v>0</v>
          </cell>
          <cell r="G358">
            <v>0</v>
          </cell>
          <cell r="H358">
            <v>0</v>
          </cell>
          <cell r="I358">
            <v>0</v>
          </cell>
          <cell r="J358">
            <v>290715</v>
          </cell>
          <cell r="K358">
            <v>290715</v>
          </cell>
        </row>
        <row r="359">
          <cell r="A359" t="str">
            <v>0761</v>
          </cell>
          <cell r="B359" t="str">
            <v>134901</v>
          </cell>
          <cell r="C359" t="str">
            <v xml:space="preserve">   </v>
          </cell>
          <cell r="D359" t="str">
            <v>JUNCTION ISD</v>
          </cell>
          <cell r="E359">
            <v>107607</v>
          </cell>
          <cell r="F359">
            <v>0</v>
          </cell>
          <cell r="G359">
            <v>0</v>
          </cell>
          <cell r="H359">
            <v>0</v>
          </cell>
          <cell r="I359">
            <v>0</v>
          </cell>
          <cell r="J359">
            <v>107607</v>
          </cell>
          <cell r="K359">
            <v>107607</v>
          </cell>
        </row>
        <row r="360">
          <cell r="A360" t="str">
            <v>0763</v>
          </cell>
          <cell r="B360" t="str">
            <v>128901</v>
          </cell>
          <cell r="C360" t="str">
            <v xml:space="preserve">   </v>
          </cell>
          <cell r="D360" t="str">
            <v>KARNES CITY ISD</v>
          </cell>
          <cell r="E360">
            <v>334647</v>
          </cell>
          <cell r="F360">
            <v>0</v>
          </cell>
          <cell r="G360">
            <v>0</v>
          </cell>
          <cell r="H360">
            <v>0</v>
          </cell>
          <cell r="I360">
            <v>0</v>
          </cell>
          <cell r="J360">
            <v>334647</v>
          </cell>
          <cell r="K360">
            <v>334647</v>
          </cell>
        </row>
        <row r="361">
          <cell r="A361" t="str">
            <v>0764</v>
          </cell>
          <cell r="B361" t="str">
            <v>101914</v>
          </cell>
          <cell r="C361" t="str">
            <v xml:space="preserve">   </v>
          </cell>
          <cell r="D361" t="str">
            <v>KATY ISD</v>
          </cell>
          <cell r="E361">
            <v>15056876</v>
          </cell>
          <cell r="F361">
            <v>0</v>
          </cell>
          <cell r="G361">
            <v>11765</v>
          </cell>
          <cell r="H361">
            <v>0</v>
          </cell>
          <cell r="I361">
            <v>0</v>
          </cell>
          <cell r="J361">
            <v>15068641</v>
          </cell>
          <cell r="K361">
            <v>15068641</v>
          </cell>
        </row>
        <row r="362">
          <cell r="A362" t="str">
            <v>0765</v>
          </cell>
          <cell r="B362" t="str">
            <v>129903</v>
          </cell>
          <cell r="C362" t="str">
            <v xml:space="preserve">   </v>
          </cell>
          <cell r="D362" t="str">
            <v>KAUFMAN ISD</v>
          </cell>
          <cell r="E362">
            <v>724096</v>
          </cell>
          <cell r="F362">
            <v>0</v>
          </cell>
          <cell r="G362">
            <v>0</v>
          </cell>
          <cell r="H362">
            <v>0</v>
          </cell>
          <cell r="I362">
            <v>0</v>
          </cell>
          <cell r="J362">
            <v>724096</v>
          </cell>
          <cell r="K362">
            <v>724096</v>
          </cell>
        </row>
        <row r="363">
          <cell r="A363" t="str">
            <v>0766</v>
          </cell>
          <cell r="B363" t="str">
            <v>126906</v>
          </cell>
          <cell r="C363" t="str">
            <v xml:space="preserve">   </v>
          </cell>
          <cell r="D363" t="str">
            <v>KEENE ISD</v>
          </cell>
          <cell r="E363">
            <v>183878</v>
          </cell>
          <cell r="F363">
            <v>0</v>
          </cell>
          <cell r="G363">
            <v>0</v>
          </cell>
          <cell r="H363">
            <v>0</v>
          </cell>
          <cell r="I363">
            <v>0</v>
          </cell>
          <cell r="J363">
            <v>183878</v>
          </cell>
          <cell r="K363">
            <v>183878</v>
          </cell>
        </row>
        <row r="364">
          <cell r="A364" t="str">
            <v>0767</v>
          </cell>
          <cell r="B364" t="str">
            <v>220907</v>
          </cell>
          <cell r="C364" t="str">
            <v xml:space="preserve">   </v>
          </cell>
          <cell r="D364" t="str">
            <v>KELLER ISD</v>
          </cell>
          <cell r="E364">
            <v>6505531</v>
          </cell>
          <cell r="F364">
            <v>0</v>
          </cell>
          <cell r="G364">
            <v>0</v>
          </cell>
          <cell r="H364">
            <v>0</v>
          </cell>
          <cell r="I364">
            <v>0</v>
          </cell>
          <cell r="J364">
            <v>6505531</v>
          </cell>
          <cell r="K364">
            <v>6505531</v>
          </cell>
        </row>
        <row r="365">
          <cell r="A365" t="str">
            <v>0768</v>
          </cell>
          <cell r="B365" t="str">
            <v>242905</v>
          </cell>
          <cell r="C365" t="str">
            <v xml:space="preserve">   </v>
          </cell>
          <cell r="D365" t="str">
            <v>KELTON ISD</v>
          </cell>
          <cell r="E365">
            <v>24387</v>
          </cell>
          <cell r="F365">
            <v>0</v>
          </cell>
          <cell r="G365">
            <v>0</v>
          </cell>
          <cell r="H365">
            <v>0</v>
          </cell>
          <cell r="I365">
            <v>0</v>
          </cell>
          <cell r="J365">
            <v>24387</v>
          </cell>
          <cell r="K365">
            <v>24387</v>
          </cell>
        </row>
        <row r="366">
          <cell r="A366" t="str">
            <v>0769</v>
          </cell>
          <cell r="B366" t="str">
            <v>129904</v>
          </cell>
          <cell r="C366" t="str">
            <v xml:space="preserve">   </v>
          </cell>
          <cell r="D366" t="str">
            <v>KEMP ISD</v>
          </cell>
          <cell r="E366">
            <v>339625</v>
          </cell>
          <cell r="F366">
            <v>0</v>
          </cell>
          <cell r="G366">
            <v>0</v>
          </cell>
          <cell r="H366">
            <v>0</v>
          </cell>
          <cell r="I366">
            <v>0</v>
          </cell>
          <cell r="J366">
            <v>339625</v>
          </cell>
          <cell r="K366">
            <v>339625</v>
          </cell>
        </row>
        <row r="367">
          <cell r="A367" t="str">
            <v>0770</v>
          </cell>
          <cell r="B367" t="str">
            <v>128902</v>
          </cell>
          <cell r="C367" t="str">
            <v xml:space="preserve">   </v>
          </cell>
          <cell r="D367" t="str">
            <v>KENEDY ISD</v>
          </cell>
          <cell r="E367">
            <v>196740</v>
          </cell>
          <cell r="F367">
            <v>0</v>
          </cell>
          <cell r="G367">
            <v>0</v>
          </cell>
          <cell r="H367">
            <v>0</v>
          </cell>
          <cell r="I367">
            <v>0</v>
          </cell>
          <cell r="J367">
            <v>196740</v>
          </cell>
          <cell r="K367">
            <v>196740</v>
          </cell>
        </row>
        <row r="368">
          <cell r="A368" t="str">
            <v>0771</v>
          </cell>
          <cell r="B368" t="str">
            <v>248901</v>
          </cell>
          <cell r="C368" t="str">
            <v xml:space="preserve">   </v>
          </cell>
          <cell r="D368" t="str">
            <v>KERMIT ISD</v>
          </cell>
          <cell r="E368">
            <v>296694</v>
          </cell>
          <cell r="F368">
            <v>0</v>
          </cell>
          <cell r="G368">
            <v>0</v>
          </cell>
          <cell r="H368">
            <v>0</v>
          </cell>
          <cell r="I368">
            <v>0</v>
          </cell>
          <cell r="J368">
            <v>296694</v>
          </cell>
          <cell r="K368">
            <v>296694</v>
          </cell>
        </row>
        <row r="369">
          <cell r="A369" t="str">
            <v>0772</v>
          </cell>
          <cell r="B369" t="str">
            <v>175907</v>
          </cell>
          <cell r="C369" t="str">
            <v xml:space="preserve">   </v>
          </cell>
          <cell r="D369" t="str">
            <v>KERENS ISD</v>
          </cell>
          <cell r="E369">
            <v>95292</v>
          </cell>
          <cell r="F369">
            <v>0</v>
          </cell>
          <cell r="G369">
            <v>0</v>
          </cell>
          <cell r="H369">
            <v>0</v>
          </cell>
          <cell r="I369">
            <v>0</v>
          </cell>
          <cell r="J369">
            <v>95292</v>
          </cell>
          <cell r="K369">
            <v>95292</v>
          </cell>
        </row>
        <row r="370">
          <cell r="A370" t="str">
            <v>0773</v>
          </cell>
          <cell r="B370" t="str">
            <v>133903</v>
          </cell>
          <cell r="C370" t="str">
            <v xml:space="preserve">   </v>
          </cell>
          <cell r="D370" t="str">
            <v>KERRVILLE ISD</v>
          </cell>
          <cell r="E370">
            <v>891729</v>
          </cell>
          <cell r="F370">
            <v>0</v>
          </cell>
          <cell r="G370">
            <v>0</v>
          </cell>
          <cell r="H370">
            <v>0</v>
          </cell>
          <cell r="I370">
            <v>0</v>
          </cell>
          <cell r="J370">
            <v>891729</v>
          </cell>
          <cell r="K370">
            <v>891729</v>
          </cell>
        </row>
        <row r="371">
          <cell r="A371" t="str">
            <v>0776</v>
          </cell>
          <cell r="B371" t="str">
            <v>092902</v>
          </cell>
          <cell r="C371" t="str">
            <v xml:space="preserve">   </v>
          </cell>
          <cell r="D371" t="str">
            <v>KILGORE ISD</v>
          </cell>
          <cell r="E371">
            <v>532778</v>
          </cell>
          <cell r="F371">
            <v>0</v>
          </cell>
          <cell r="G371">
            <v>4</v>
          </cell>
          <cell r="H371">
            <v>0</v>
          </cell>
          <cell r="I371">
            <v>0</v>
          </cell>
          <cell r="J371">
            <v>532782</v>
          </cell>
          <cell r="K371">
            <v>532782</v>
          </cell>
        </row>
        <row r="372">
          <cell r="A372" t="str">
            <v>0777</v>
          </cell>
          <cell r="B372" t="str">
            <v>014906</v>
          </cell>
          <cell r="C372" t="str">
            <v xml:space="preserve">   </v>
          </cell>
          <cell r="D372" t="str">
            <v>KILLEEN ISD</v>
          </cell>
          <cell r="E372">
            <v>9004459</v>
          </cell>
          <cell r="F372">
            <v>0</v>
          </cell>
          <cell r="G372">
            <v>0</v>
          </cell>
          <cell r="H372">
            <v>0</v>
          </cell>
          <cell r="I372">
            <v>0</v>
          </cell>
          <cell r="J372">
            <v>9004459</v>
          </cell>
          <cell r="K372">
            <v>9004459</v>
          </cell>
        </row>
        <row r="373">
          <cell r="A373" t="str">
            <v>0778</v>
          </cell>
          <cell r="B373" t="str">
            <v>137901</v>
          </cell>
          <cell r="C373" t="str">
            <v xml:space="preserve">   </v>
          </cell>
          <cell r="D373" t="str">
            <v>KINGSVILLE ISD</v>
          </cell>
          <cell r="E373">
            <v>448768</v>
          </cell>
          <cell r="F373">
            <v>0</v>
          </cell>
          <cell r="G373">
            <v>0</v>
          </cell>
          <cell r="H373">
            <v>0</v>
          </cell>
          <cell r="I373">
            <v>0</v>
          </cell>
          <cell r="J373">
            <v>448768</v>
          </cell>
          <cell r="K373">
            <v>448768</v>
          </cell>
        </row>
        <row r="374">
          <cell r="A374" t="str">
            <v>0779</v>
          </cell>
          <cell r="B374" t="str">
            <v>121905</v>
          </cell>
          <cell r="C374" t="str">
            <v xml:space="preserve">   </v>
          </cell>
          <cell r="D374" t="str">
            <v>KIRBYVILLE CONS ISD</v>
          </cell>
          <cell r="E374">
            <v>234727</v>
          </cell>
          <cell r="F374">
            <v>0</v>
          </cell>
          <cell r="G374">
            <v>0</v>
          </cell>
          <cell r="H374">
            <v>0</v>
          </cell>
          <cell r="I374">
            <v>0</v>
          </cell>
          <cell r="J374">
            <v>234727</v>
          </cell>
          <cell r="K374">
            <v>234727</v>
          </cell>
        </row>
        <row r="375">
          <cell r="A375" t="str">
            <v>0783</v>
          </cell>
          <cell r="B375" t="str">
            <v>058905</v>
          </cell>
          <cell r="C375" t="str">
            <v xml:space="preserve">   </v>
          </cell>
          <cell r="D375" t="str">
            <v>KLONDIKE ISD</v>
          </cell>
          <cell r="E375">
            <v>51408</v>
          </cell>
          <cell r="F375">
            <v>0</v>
          </cell>
          <cell r="G375">
            <v>0</v>
          </cell>
          <cell r="H375">
            <v>0</v>
          </cell>
          <cell r="I375">
            <v>0</v>
          </cell>
          <cell r="J375">
            <v>51408</v>
          </cell>
          <cell r="K375">
            <v>51408</v>
          </cell>
        </row>
        <row r="376">
          <cell r="A376" t="str">
            <v>0784</v>
          </cell>
          <cell r="B376" t="str">
            <v>232901</v>
          </cell>
          <cell r="C376" t="str">
            <v xml:space="preserve">   </v>
          </cell>
          <cell r="D376" t="str">
            <v>KNIPPA ISD</v>
          </cell>
          <cell r="E376">
            <v>63394</v>
          </cell>
          <cell r="F376">
            <v>0</v>
          </cell>
          <cell r="G376">
            <v>0</v>
          </cell>
          <cell r="H376">
            <v>0</v>
          </cell>
          <cell r="I376">
            <v>0</v>
          </cell>
          <cell r="J376">
            <v>63394</v>
          </cell>
          <cell r="K376">
            <v>63394</v>
          </cell>
        </row>
        <row r="377">
          <cell r="A377" t="str">
            <v>0786</v>
          </cell>
          <cell r="B377" t="str">
            <v>138902</v>
          </cell>
          <cell r="C377" t="str">
            <v xml:space="preserve">   </v>
          </cell>
          <cell r="D377" t="str">
            <v>KNOX CITY OBRIEN CISD</v>
          </cell>
          <cell r="E377">
            <v>58944</v>
          </cell>
          <cell r="F377">
            <v>0</v>
          </cell>
          <cell r="G377">
            <v>0</v>
          </cell>
          <cell r="H377">
            <v>0</v>
          </cell>
          <cell r="I377">
            <v>0</v>
          </cell>
          <cell r="J377">
            <v>58944</v>
          </cell>
          <cell r="K377">
            <v>58944</v>
          </cell>
        </row>
        <row r="378">
          <cell r="A378" t="str">
            <v>0788</v>
          </cell>
          <cell r="B378" t="str">
            <v>100903</v>
          </cell>
          <cell r="C378" t="str">
            <v xml:space="preserve">   </v>
          </cell>
          <cell r="D378" t="str">
            <v>KOUNTZE ISD</v>
          </cell>
          <cell r="E378">
            <v>183174</v>
          </cell>
          <cell r="F378">
            <v>0</v>
          </cell>
          <cell r="G378">
            <v>0</v>
          </cell>
          <cell r="H378">
            <v>0</v>
          </cell>
          <cell r="I378">
            <v>0</v>
          </cell>
          <cell r="J378">
            <v>183174</v>
          </cell>
          <cell r="K378">
            <v>183174</v>
          </cell>
        </row>
        <row r="379">
          <cell r="A379" t="str">
            <v>0789</v>
          </cell>
          <cell r="B379" t="str">
            <v>219905</v>
          </cell>
          <cell r="C379" t="str">
            <v xml:space="preserve">   </v>
          </cell>
          <cell r="D379" t="str">
            <v>KRESS ISD</v>
          </cell>
          <cell r="E379">
            <v>43707</v>
          </cell>
          <cell r="F379">
            <v>0</v>
          </cell>
          <cell r="G379">
            <v>0</v>
          </cell>
          <cell r="H379">
            <v>0</v>
          </cell>
          <cell r="I379">
            <v>0</v>
          </cell>
          <cell r="J379">
            <v>43707</v>
          </cell>
          <cell r="K379">
            <v>43707</v>
          </cell>
        </row>
        <row r="380">
          <cell r="A380" t="str">
            <v>0790</v>
          </cell>
          <cell r="B380" t="str">
            <v>061905</v>
          </cell>
          <cell r="C380" t="str">
            <v xml:space="preserve">   </v>
          </cell>
          <cell r="D380" t="str">
            <v>KRUM ISD</v>
          </cell>
          <cell r="E380">
            <v>381148</v>
          </cell>
          <cell r="F380">
            <v>0</v>
          </cell>
          <cell r="G380">
            <v>0</v>
          </cell>
          <cell r="H380">
            <v>0</v>
          </cell>
          <cell r="I380">
            <v>0</v>
          </cell>
          <cell r="J380">
            <v>381148</v>
          </cell>
          <cell r="K380">
            <v>381148</v>
          </cell>
        </row>
        <row r="381">
          <cell r="A381" t="str">
            <v>0792</v>
          </cell>
          <cell r="B381" t="str">
            <v>060914</v>
          </cell>
          <cell r="C381" t="str">
            <v xml:space="preserve">   </v>
          </cell>
          <cell r="D381" t="str">
            <v>FANNINDEL ISD</v>
          </cell>
          <cell r="E381">
            <v>28485</v>
          </cell>
          <cell r="F381">
            <v>0</v>
          </cell>
          <cell r="G381">
            <v>0</v>
          </cell>
          <cell r="H381">
            <v>0</v>
          </cell>
          <cell r="I381">
            <v>0</v>
          </cell>
          <cell r="J381">
            <v>28485</v>
          </cell>
          <cell r="K381">
            <v>28485</v>
          </cell>
        </row>
        <row r="382">
          <cell r="A382" t="str">
            <v>0793</v>
          </cell>
          <cell r="B382" t="str">
            <v>031905</v>
          </cell>
          <cell r="C382" t="str">
            <v xml:space="preserve">   </v>
          </cell>
          <cell r="D382" t="str">
            <v>LA FERIA ISD</v>
          </cell>
          <cell r="E382">
            <v>607971</v>
          </cell>
          <cell r="F382">
            <v>0</v>
          </cell>
          <cell r="G382">
            <v>0</v>
          </cell>
          <cell r="H382">
            <v>0</v>
          </cell>
          <cell r="I382">
            <v>0</v>
          </cell>
          <cell r="J382">
            <v>607971</v>
          </cell>
          <cell r="K382">
            <v>607971</v>
          </cell>
        </row>
        <row r="383">
          <cell r="A383" t="str">
            <v>0794</v>
          </cell>
          <cell r="B383" t="str">
            <v>075902</v>
          </cell>
          <cell r="C383" t="str">
            <v xml:space="preserve">   </v>
          </cell>
          <cell r="D383" t="str">
            <v>LA GRANGE ISD</v>
          </cell>
          <cell r="E383">
            <v>358751</v>
          </cell>
          <cell r="F383">
            <v>0</v>
          </cell>
          <cell r="G383">
            <v>0</v>
          </cell>
          <cell r="H383">
            <v>0</v>
          </cell>
          <cell r="I383">
            <v>0</v>
          </cell>
          <cell r="J383">
            <v>358751</v>
          </cell>
          <cell r="K383">
            <v>358751</v>
          </cell>
        </row>
        <row r="384">
          <cell r="A384" t="str">
            <v>0798</v>
          </cell>
          <cell r="B384" t="str">
            <v>058906</v>
          </cell>
          <cell r="C384" t="str">
            <v xml:space="preserve">   </v>
          </cell>
          <cell r="D384" t="str">
            <v>LAMESA ISD</v>
          </cell>
          <cell r="E384">
            <v>353017</v>
          </cell>
          <cell r="F384">
            <v>0</v>
          </cell>
          <cell r="G384">
            <v>0</v>
          </cell>
          <cell r="H384">
            <v>0</v>
          </cell>
          <cell r="I384">
            <v>0</v>
          </cell>
          <cell r="J384">
            <v>353017</v>
          </cell>
          <cell r="K384">
            <v>353017</v>
          </cell>
        </row>
        <row r="385">
          <cell r="A385" t="str">
            <v>0799</v>
          </cell>
          <cell r="B385" t="str">
            <v>141901</v>
          </cell>
          <cell r="C385" t="str">
            <v xml:space="preserve">   </v>
          </cell>
          <cell r="D385" t="str">
            <v>LAMPASAS ISD</v>
          </cell>
          <cell r="E385">
            <v>588517</v>
          </cell>
          <cell r="F385">
            <v>0</v>
          </cell>
          <cell r="G385">
            <v>0</v>
          </cell>
          <cell r="H385">
            <v>0</v>
          </cell>
          <cell r="I385">
            <v>0</v>
          </cell>
          <cell r="J385">
            <v>588517</v>
          </cell>
          <cell r="K385">
            <v>588517</v>
          </cell>
        </row>
        <row r="386">
          <cell r="A386" t="str">
            <v>0800</v>
          </cell>
          <cell r="B386" t="str">
            <v>057913</v>
          </cell>
          <cell r="C386" t="str">
            <v xml:space="preserve">   </v>
          </cell>
          <cell r="D386" t="str">
            <v>LANCASTER ISD</v>
          </cell>
          <cell r="E386">
            <v>1546407</v>
          </cell>
          <cell r="F386">
            <v>0</v>
          </cell>
          <cell r="G386">
            <v>0</v>
          </cell>
          <cell r="H386">
            <v>0</v>
          </cell>
          <cell r="I386">
            <v>0</v>
          </cell>
          <cell r="J386">
            <v>1546407</v>
          </cell>
          <cell r="K386">
            <v>1546407</v>
          </cell>
        </row>
        <row r="387">
          <cell r="A387" t="str">
            <v>0801</v>
          </cell>
          <cell r="B387" t="str">
            <v>201903</v>
          </cell>
          <cell r="C387" t="str">
            <v xml:space="preserve">   </v>
          </cell>
          <cell r="D387" t="str">
            <v>LANEVILLE ISD</v>
          </cell>
          <cell r="E387">
            <v>33125</v>
          </cell>
          <cell r="F387">
            <v>0</v>
          </cell>
          <cell r="G387">
            <v>0</v>
          </cell>
          <cell r="H387">
            <v>0</v>
          </cell>
          <cell r="I387">
            <v>0</v>
          </cell>
          <cell r="J387">
            <v>33125</v>
          </cell>
          <cell r="K387">
            <v>33125</v>
          </cell>
        </row>
        <row r="388">
          <cell r="A388" t="str">
            <v>0802</v>
          </cell>
          <cell r="B388" t="str">
            <v>101916</v>
          </cell>
          <cell r="C388" t="str">
            <v xml:space="preserve">   </v>
          </cell>
          <cell r="D388" t="str">
            <v>LA PORTE ISD</v>
          </cell>
          <cell r="E388">
            <v>1774686</v>
          </cell>
          <cell r="F388">
            <v>0</v>
          </cell>
          <cell r="G388">
            <v>0</v>
          </cell>
          <cell r="H388">
            <v>0</v>
          </cell>
          <cell r="I388">
            <v>0</v>
          </cell>
          <cell r="J388">
            <v>1774686</v>
          </cell>
          <cell r="K388">
            <v>1774686</v>
          </cell>
        </row>
        <row r="389">
          <cell r="A389" t="str">
            <v>0803</v>
          </cell>
          <cell r="B389" t="str">
            <v>240901</v>
          </cell>
          <cell r="C389" t="str">
            <v xml:space="preserve">   </v>
          </cell>
          <cell r="D389" t="str">
            <v>LAREDO ISD</v>
          </cell>
          <cell r="E389">
            <v>5540692</v>
          </cell>
          <cell r="F389">
            <v>0</v>
          </cell>
          <cell r="G389">
            <v>0</v>
          </cell>
          <cell r="H389">
            <v>0</v>
          </cell>
          <cell r="I389">
            <v>0</v>
          </cell>
          <cell r="J389">
            <v>5540692</v>
          </cell>
          <cell r="K389">
            <v>5540692</v>
          </cell>
        </row>
        <row r="390">
          <cell r="A390" t="str">
            <v>0804</v>
          </cell>
          <cell r="B390" t="str">
            <v>245901</v>
          </cell>
          <cell r="C390" t="str">
            <v xml:space="preserve">   </v>
          </cell>
          <cell r="D390" t="str">
            <v>LASARA ISD</v>
          </cell>
          <cell r="E390">
            <v>122626</v>
          </cell>
          <cell r="F390">
            <v>0</v>
          </cell>
          <cell r="G390">
            <v>0</v>
          </cell>
          <cell r="H390">
            <v>0</v>
          </cell>
          <cell r="I390">
            <v>0</v>
          </cell>
          <cell r="J390">
            <v>122626</v>
          </cell>
          <cell r="K390">
            <v>122626</v>
          </cell>
        </row>
        <row r="391">
          <cell r="A391" t="str">
            <v>0805</v>
          </cell>
          <cell r="B391" t="str">
            <v>161906</v>
          </cell>
          <cell r="C391" t="str">
            <v xml:space="preserve">   </v>
          </cell>
          <cell r="D391" t="str">
            <v>LA VEGA ISD</v>
          </cell>
          <cell r="E391">
            <v>630739</v>
          </cell>
          <cell r="F391">
            <v>0</v>
          </cell>
          <cell r="G391">
            <v>0</v>
          </cell>
          <cell r="H391">
            <v>0</v>
          </cell>
          <cell r="I391">
            <v>0</v>
          </cell>
          <cell r="J391">
            <v>630739</v>
          </cell>
          <cell r="K391">
            <v>630739</v>
          </cell>
        </row>
        <row r="392">
          <cell r="A392" t="str">
            <v>0806</v>
          </cell>
          <cell r="B392" t="str">
            <v>247903</v>
          </cell>
          <cell r="C392" t="str">
            <v xml:space="preserve">   </v>
          </cell>
          <cell r="D392" t="str">
            <v>LA VERNIA ISD</v>
          </cell>
          <cell r="E392">
            <v>579252</v>
          </cell>
          <cell r="F392">
            <v>0</v>
          </cell>
          <cell r="G392">
            <v>0</v>
          </cell>
          <cell r="H392">
            <v>0</v>
          </cell>
          <cell r="I392">
            <v>0</v>
          </cell>
          <cell r="J392">
            <v>579252</v>
          </cell>
          <cell r="K392">
            <v>579252</v>
          </cell>
        </row>
        <row r="393">
          <cell r="A393" t="str">
            <v>0810</v>
          </cell>
          <cell r="B393" t="str">
            <v>084910</v>
          </cell>
          <cell r="C393" t="str">
            <v xml:space="preserve">   </v>
          </cell>
          <cell r="D393" t="str">
            <v>CLEAR CREEK ISD</v>
          </cell>
          <cell r="E393">
            <v>8050250</v>
          </cell>
          <cell r="F393">
            <v>0</v>
          </cell>
          <cell r="G393">
            <v>0</v>
          </cell>
          <cell r="H393">
            <v>0</v>
          </cell>
          <cell r="I393">
            <v>0</v>
          </cell>
          <cell r="J393">
            <v>8050250</v>
          </cell>
          <cell r="K393">
            <v>8050250</v>
          </cell>
        </row>
        <row r="394">
          <cell r="A394" t="str">
            <v>0811</v>
          </cell>
          <cell r="B394" t="str">
            <v>193902</v>
          </cell>
          <cell r="C394" t="str">
            <v xml:space="preserve">   </v>
          </cell>
          <cell r="D394" t="str">
            <v>LEAKEY ISD</v>
          </cell>
          <cell r="E394">
            <v>52566</v>
          </cell>
          <cell r="F394">
            <v>0</v>
          </cell>
          <cell r="G394">
            <v>0</v>
          </cell>
          <cell r="H394">
            <v>0</v>
          </cell>
          <cell r="I394">
            <v>0</v>
          </cell>
          <cell r="J394">
            <v>52566</v>
          </cell>
          <cell r="K394">
            <v>52566</v>
          </cell>
        </row>
        <row r="395">
          <cell r="A395" t="str">
            <v>0814</v>
          </cell>
          <cell r="B395" t="str">
            <v>090902</v>
          </cell>
          <cell r="C395" t="str">
            <v xml:space="preserve">   </v>
          </cell>
          <cell r="D395" t="str">
            <v>LEFORS ISD</v>
          </cell>
          <cell r="E395">
            <v>30452</v>
          </cell>
          <cell r="F395">
            <v>0</v>
          </cell>
          <cell r="G395">
            <v>0</v>
          </cell>
          <cell r="H395">
            <v>0</v>
          </cell>
          <cell r="I395">
            <v>0</v>
          </cell>
          <cell r="J395">
            <v>30452</v>
          </cell>
          <cell r="K395">
            <v>30452</v>
          </cell>
        </row>
        <row r="396">
          <cell r="A396" t="str">
            <v>0815</v>
          </cell>
          <cell r="B396" t="str">
            <v>187906</v>
          </cell>
          <cell r="C396" t="str">
            <v xml:space="preserve">   </v>
          </cell>
          <cell r="D396" t="str">
            <v>LEGGETT ISD</v>
          </cell>
          <cell r="E396">
            <v>29917</v>
          </cell>
          <cell r="F396">
            <v>0</v>
          </cell>
          <cell r="G396">
            <v>0</v>
          </cell>
          <cell r="H396">
            <v>0</v>
          </cell>
          <cell r="I396">
            <v>0</v>
          </cell>
          <cell r="J396">
            <v>29917</v>
          </cell>
          <cell r="K396">
            <v>29917</v>
          </cell>
        </row>
        <row r="397">
          <cell r="A397" t="str">
            <v>0817</v>
          </cell>
          <cell r="B397" t="str">
            <v>074909</v>
          </cell>
          <cell r="C397" t="str">
            <v xml:space="preserve">   </v>
          </cell>
          <cell r="D397" t="str">
            <v>LEONARD ISD</v>
          </cell>
          <cell r="E397">
            <v>156652</v>
          </cell>
          <cell r="F397">
            <v>0</v>
          </cell>
          <cell r="G397">
            <v>0</v>
          </cell>
          <cell r="H397">
            <v>0</v>
          </cell>
          <cell r="I397">
            <v>0</v>
          </cell>
          <cell r="J397">
            <v>156652</v>
          </cell>
          <cell r="K397">
            <v>156652</v>
          </cell>
        </row>
        <row r="398">
          <cell r="A398" t="str">
            <v>0819</v>
          </cell>
          <cell r="B398" t="str">
            <v>110902</v>
          </cell>
          <cell r="C398" t="str">
            <v xml:space="preserve">   </v>
          </cell>
          <cell r="D398" t="str">
            <v>LEVELLAND ISD</v>
          </cell>
          <cell r="E398">
            <v>595410</v>
          </cell>
          <cell r="F398">
            <v>0</v>
          </cell>
          <cell r="G398">
            <v>0</v>
          </cell>
          <cell r="H398">
            <v>0</v>
          </cell>
          <cell r="I398">
            <v>0</v>
          </cell>
          <cell r="J398">
            <v>595410</v>
          </cell>
          <cell r="K398">
            <v>595410</v>
          </cell>
        </row>
        <row r="399">
          <cell r="A399" t="str">
            <v>0820</v>
          </cell>
          <cell r="B399" t="str">
            <v>201904</v>
          </cell>
          <cell r="C399" t="str">
            <v xml:space="preserve">   </v>
          </cell>
          <cell r="D399" t="str">
            <v>LEVERETTS CHAPEL ISD</v>
          </cell>
          <cell r="E399">
            <v>52570</v>
          </cell>
          <cell r="F399">
            <v>0</v>
          </cell>
          <cell r="G399">
            <v>0</v>
          </cell>
          <cell r="H399">
            <v>0</v>
          </cell>
          <cell r="I399">
            <v>0</v>
          </cell>
          <cell r="J399">
            <v>52570</v>
          </cell>
          <cell r="K399">
            <v>52570</v>
          </cell>
        </row>
        <row r="400">
          <cell r="A400" t="str">
            <v>0821</v>
          </cell>
          <cell r="B400" t="str">
            <v>061902</v>
          </cell>
          <cell r="C400" t="str">
            <v xml:space="preserve">   </v>
          </cell>
          <cell r="D400" t="str">
            <v>LEWISVILLE ISD</v>
          </cell>
          <cell r="E400">
            <v>10737227</v>
          </cell>
          <cell r="F400">
            <v>0</v>
          </cell>
          <cell r="G400">
            <v>0</v>
          </cell>
          <cell r="H400">
            <v>0</v>
          </cell>
          <cell r="I400">
            <v>0</v>
          </cell>
          <cell r="J400">
            <v>10737227</v>
          </cell>
          <cell r="K400">
            <v>10737227</v>
          </cell>
        </row>
        <row r="401">
          <cell r="A401" t="str">
            <v>0822</v>
          </cell>
          <cell r="B401" t="str">
            <v>144902</v>
          </cell>
          <cell r="C401" t="str">
            <v xml:space="preserve">   </v>
          </cell>
          <cell r="D401" t="str">
            <v>LEXINGTON ISD</v>
          </cell>
          <cell r="E401">
            <v>190479</v>
          </cell>
          <cell r="F401">
            <v>0</v>
          </cell>
          <cell r="G401">
            <v>0</v>
          </cell>
          <cell r="H401">
            <v>0</v>
          </cell>
          <cell r="I401">
            <v>0</v>
          </cell>
          <cell r="J401">
            <v>190479</v>
          </cell>
          <cell r="K401">
            <v>190479</v>
          </cell>
        </row>
        <row r="402">
          <cell r="A402" t="str">
            <v>0823</v>
          </cell>
          <cell r="B402" t="str">
            <v>246908</v>
          </cell>
          <cell r="C402" t="str">
            <v xml:space="preserve">   </v>
          </cell>
          <cell r="D402" t="str">
            <v>LIBERTY HILL ISD</v>
          </cell>
          <cell r="E402">
            <v>713522</v>
          </cell>
          <cell r="F402">
            <v>0</v>
          </cell>
          <cell r="G402">
            <v>0</v>
          </cell>
          <cell r="H402">
            <v>0</v>
          </cell>
          <cell r="I402">
            <v>0</v>
          </cell>
          <cell r="J402">
            <v>713522</v>
          </cell>
          <cell r="K402">
            <v>713522</v>
          </cell>
        </row>
        <row r="403">
          <cell r="A403" t="str">
            <v>0824</v>
          </cell>
          <cell r="B403" t="str">
            <v>146906</v>
          </cell>
          <cell r="C403" t="str">
            <v xml:space="preserve">   </v>
          </cell>
          <cell r="D403" t="str">
            <v>LIBERTY ISD</v>
          </cell>
          <cell r="E403">
            <v>585079</v>
          </cell>
          <cell r="F403">
            <v>0</v>
          </cell>
          <cell r="G403">
            <v>0</v>
          </cell>
          <cell r="H403">
            <v>0</v>
          </cell>
          <cell r="I403">
            <v>0</v>
          </cell>
          <cell r="J403">
            <v>585079</v>
          </cell>
          <cell r="K403">
            <v>585079</v>
          </cell>
        </row>
        <row r="404">
          <cell r="A404" t="str">
            <v>0825</v>
          </cell>
          <cell r="B404" t="str">
            <v>212903</v>
          </cell>
          <cell r="C404" t="str">
            <v xml:space="preserve">   </v>
          </cell>
          <cell r="D404" t="str">
            <v>LINDALE ISD</v>
          </cell>
          <cell r="E404">
            <v>640329</v>
          </cell>
          <cell r="F404">
            <v>0</v>
          </cell>
          <cell r="G404">
            <v>0</v>
          </cell>
          <cell r="H404">
            <v>0</v>
          </cell>
          <cell r="I404">
            <v>0</v>
          </cell>
          <cell r="J404">
            <v>640329</v>
          </cell>
          <cell r="K404">
            <v>640329</v>
          </cell>
        </row>
        <row r="405">
          <cell r="A405" t="str">
            <v>0826</v>
          </cell>
          <cell r="B405" t="str">
            <v>034905</v>
          </cell>
          <cell r="C405" t="str">
            <v xml:space="preserve">   </v>
          </cell>
          <cell r="D405" t="str">
            <v>LINDEN KILDARE CONS ISD</v>
          </cell>
          <cell r="E405">
            <v>116245</v>
          </cell>
          <cell r="F405">
            <v>0</v>
          </cell>
          <cell r="G405">
            <v>0</v>
          </cell>
          <cell r="H405">
            <v>0</v>
          </cell>
          <cell r="I405">
            <v>0</v>
          </cell>
          <cell r="J405">
            <v>116245</v>
          </cell>
          <cell r="K405">
            <v>116245</v>
          </cell>
        </row>
        <row r="406">
          <cell r="A406" t="str">
            <v>0827</v>
          </cell>
          <cell r="B406" t="str">
            <v>111902</v>
          </cell>
          <cell r="C406" t="str">
            <v xml:space="preserve">   </v>
          </cell>
          <cell r="D406" t="str">
            <v>LIPAN ISD</v>
          </cell>
          <cell r="E406">
            <v>68089</v>
          </cell>
          <cell r="F406">
            <v>0</v>
          </cell>
          <cell r="G406">
            <v>0</v>
          </cell>
          <cell r="H406">
            <v>0</v>
          </cell>
          <cell r="I406">
            <v>0</v>
          </cell>
          <cell r="J406">
            <v>68089</v>
          </cell>
          <cell r="K406">
            <v>68089</v>
          </cell>
        </row>
        <row r="407">
          <cell r="A407" t="str">
            <v>0828</v>
          </cell>
          <cell r="B407" t="str">
            <v>140904</v>
          </cell>
          <cell r="C407" t="str">
            <v xml:space="preserve">   </v>
          </cell>
          <cell r="D407" t="str">
            <v>LITTLEFIELD ISD</v>
          </cell>
          <cell r="E407">
            <v>255902</v>
          </cell>
          <cell r="F407">
            <v>0</v>
          </cell>
          <cell r="G407">
            <v>0</v>
          </cell>
          <cell r="H407">
            <v>0</v>
          </cell>
          <cell r="I407">
            <v>0</v>
          </cell>
          <cell r="J407">
            <v>255902</v>
          </cell>
          <cell r="K407">
            <v>255902</v>
          </cell>
        </row>
        <row r="408">
          <cell r="A408" t="str">
            <v>0829</v>
          </cell>
          <cell r="B408" t="str">
            <v>187907</v>
          </cell>
          <cell r="C408" t="str">
            <v xml:space="preserve">   </v>
          </cell>
          <cell r="D408" t="str">
            <v>LIVINGSTON ISD</v>
          </cell>
          <cell r="E408">
            <v>692755</v>
          </cell>
          <cell r="F408">
            <v>0</v>
          </cell>
          <cell r="G408">
            <v>0</v>
          </cell>
          <cell r="H408">
            <v>0</v>
          </cell>
          <cell r="I408">
            <v>0</v>
          </cell>
          <cell r="J408">
            <v>692755</v>
          </cell>
          <cell r="K408">
            <v>692755</v>
          </cell>
        </row>
        <row r="409">
          <cell r="A409" t="str">
            <v>0830</v>
          </cell>
          <cell r="B409" t="str">
            <v>150901</v>
          </cell>
          <cell r="C409" t="str">
            <v xml:space="preserve">   </v>
          </cell>
          <cell r="D409" t="str">
            <v>LLANO ISD</v>
          </cell>
          <cell r="E409">
            <v>410368</v>
          </cell>
          <cell r="F409">
            <v>0</v>
          </cell>
          <cell r="G409">
            <v>0</v>
          </cell>
          <cell r="H409">
            <v>0</v>
          </cell>
          <cell r="I409">
            <v>0</v>
          </cell>
          <cell r="J409">
            <v>410368</v>
          </cell>
          <cell r="K409">
            <v>410368</v>
          </cell>
        </row>
        <row r="410">
          <cell r="A410" t="str">
            <v>0831</v>
          </cell>
          <cell r="B410" t="str">
            <v>028902</v>
          </cell>
          <cell r="C410" t="str">
            <v xml:space="preserve">   </v>
          </cell>
          <cell r="D410" t="str">
            <v>LOCKHART ISD</v>
          </cell>
          <cell r="E410">
            <v>1119391</v>
          </cell>
          <cell r="F410">
            <v>0</v>
          </cell>
          <cell r="G410">
            <v>0</v>
          </cell>
          <cell r="H410">
            <v>0</v>
          </cell>
          <cell r="I410">
            <v>0</v>
          </cell>
          <cell r="J410">
            <v>1119391</v>
          </cell>
          <cell r="K410">
            <v>1119391</v>
          </cell>
        </row>
        <row r="411">
          <cell r="A411" t="str">
            <v>0832</v>
          </cell>
          <cell r="B411" t="str">
            <v>077902</v>
          </cell>
          <cell r="C411" t="str">
            <v xml:space="preserve">   </v>
          </cell>
          <cell r="D411" t="str">
            <v>LOCKNEY ISD</v>
          </cell>
          <cell r="E411">
            <v>100539</v>
          </cell>
          <cell r="F411">
            <v>0</v>
          </cell>
          <cell r="G411">
            <v>0</v>
          </cell>
          <cell r="H411">
            <v>0</v>
          </cell>
          <cell r="I411">
            <v>0</v>
          </cell>
          <cell r="J411">
            <v>100539</v>
          </cell>
          <cell r="K411">
            <v>100539</v>
          </cell>
        </row>
        <row r="412">
          <cell r="A412" t="str">
            <v>0833</v>
          </cell>
          <cell r="B412" t="str">
            <v>141902</v>
          </cell>
          <cell r="C412" t="str">
            <v xml:space="preserve">   </v>
          </cell>
          <cell r="D412" t="str">
            <v>LOMETA ISD</v>
          </cell>
          <cell r="E412">
            <v>74853</v>
          </cell>
          <cell r="F412">
            <v>0</v>
          </cell>
          <cell r="G412">
            <v>0</v>
          </cell>
          <cell r="H412">
            <v>0</v>
          </cell>
          <cell r="I412">
            <v>0</v>
          </cell>
          <cell r="J412">
            <v>74853</v>
          </cell>
          <cell r="K412">
            <v>74853</v>
          </cell>
        </row>
        <row r="413">
          <cell r="A413" t="str">
            <v>0834</v>
          </cell>
          <cell r="B413" t="str">
            <v>178906</v>
          </cell>
          <cell r="C413" t="str">
            <v xml:space="preserve">   </v>
          </cell>
          <cell r="D413" t="str">
            <v>LONDON ISD</v>
          </cell>
          <cell r="E413">
            <v>166878</v>
          </cell>
          <cell r="F413">
            <v>0</v>
          </cell>
          <cell r="G413">
            <v>0</v>
          </cell>
          <cell r="H413">
            <v>0</v>
          </cell>
          <cell r="I413">
            <v>0</v>
          </cell>
          <cell r="J413">
            <v>166878</v>
          </cell>
          <cell r="K413">
            <v>166878</v>
          </cell>
        </row>
        <row r="414">
          <cell r="A414" t="str">
            <v>0836</v>
          </cell>
          <cell r="B414" t="str">
            <v>116906</v>
          </cell>
          <cell r="C414" t="str">
            <v xml:space="preserve">   </v>
          </cell>
          <cell r="D414" t="str">
            <v>LONE OAK ISD</v>
          </cell>
          <cell r="E414">
            <v>162230</v>
          </cell>
          <cell r="F414">
            <v>0</v>
          </cell>
          <cell r="G414">
            <v>0</v>
          </cell>
          <cell r="H414">
            <v>0</v>
          </cell>
          <cell r="I414">
            <v>0</v>
          </cell>
          <cell r="J414">
            <v>162230</v>
          </cell>
          <cell r="K414">
            <v>162230</v>
          </cell>
        </row>
        <row r="415">
          <cell r="A415" t="str">
            <v>0838</v>
          </cell>
          <cell r="B415" t="str">
            <v>092903</v>
          </cell>
          <cell r="C415" t="str">
            <v xml:space="preserve">   </v>
          </cell>
          <cell r="D415" t="str">
            <v>LONGVIEW ISD</v>
          </cell>
          <cell r="E415">
            <v>1655714</v>
          </cell>
          <cell r="F415">
            <v>0</v>
          </cell>
          <cell r="G415">
            <v>0</v>
          </cell>
          <cell r="H415">
            <v>0</v>
          </cell>
          <cell r="I415">
            <v>0</v>
          </cell>
          <cell r="J415">
            <v>1655714</v>
          </cell>
          <cell r="K415">
            <v>1655714</v>
          </cell>
        </row>
        <row r="416">
          <cell r="A416" t="str">
            <v>0839</v>
          </cell>
          <cell r="B416" t="str">
            <v>168902</v>
          </cell>
          <cell r="C416" t="str">
            <v xml:space="preserve">   </v>
          </cell>
          <cell r="D416" t="str">
            <v>LORAINE ISD</v>
          </cell>
          <cell r="E416">
            <v>35263</v>
          </cell>
          <cell r="F416">
            <v>0</v>
          </cell>
          <cell r="G416">
            <v>0</v>
          </cell>
          <cell r="H416">
            <v>0</v>
          </cell>
          <cell r="I416">
            <v>0</v>
          </cell>
          <cell r="J416">
            <v>35263</v>
          </cell>
          <cell r="K416">
            <v>35263</v>
          </cell>
        </row>
        <row r="417">
          <cell r="A417" t="str">
            <v>0840</v>
          </cell>
          <cell r="B417" t="str">
            <v>161907</v>
          </cell>
          <cell r="C417" t="str">
            <v xml:space="preserve">   </v>
          </cell>
          <cell r="D417" t="str">
            <v>LORENA ISD</v>
          </cell>
          <cell r="E417">
            <v>290231</v>
          </cell>
          <cell r="F417">
            <v>0</v>
          </cell>
          <cell r="G417">
            <v>0</v>
          </cell>
          <cell r="H417">
            <v>0</v>
          </cell>
          <cell r="I417">
            <v>0</v>
          </cell>
          <cell r="J417">
            <v>290231</v>
          </cell>
          <cell r="K417">
            <v>290231</v>
          </cell>
        </row>
        <row r="418">
          <cell r="A418" t="str">
            <v>0841</v>
          </cell>
          <cell r="B418" t="str">
            <v>054902</v>
          </cell>
          <cell r="C418" t="str">
            <v xml:space="preserve">   </v>
          </cell>
          <cell r="D418" t="str">
            <v>LORENZO CONS ISD</v>
          </cell>
          <cell r="E418">
            <v>126144</v>
          </cell>
          <cell r="F418">
            <v>0</v>
          </cell>
          <cell r="G418">
            <v>0</v>
          </cell>
          <cell r="H418">
            <v>0</v>
          </cell>
          <cell r="I418">
            <v>0</v>
          </cell>
          <cell r="J418">
            <v>126144</v>
          </cell>
          <cell r="K418">
            <v>126144</v>
          </cell>
        </row>
        <row r="419">
          <cell r="A419" t="str">
            <v>0843</v>
          </cell>
          <cell r="B419" t="str">
            <v>031906</v>
          </cell>
          <cell r="C419" t="str">
            <v xml:space="preserve">   </v>
          </cell>
          <cell r="D419" t="str">
            <v>LOS FRESNOS CONS ISD</v>
          </cell>
          <cell r="E419">
            <v>2055832</v>
          </cell>
          <cell r="F419">
            <v>0</v>
          </cell>
          <cell r="G419">
            <v>0</v>
          </cell>
          <cell r="H419">
            <v>0</v>
          </cell>
          <cell r="I419">
            <v>0</v>
          </cell>
          <cell r="J419">
            <v>2055832</v>
          </cell>
          <cell r="K419">
            <v>2055832</v>
          </cell>
        </row>
        <row r="420">
          <cell r="A420" t="str">
            <v>0846</v>
          </cell>
          <cell r="B420" t="str">
            <v>113903</v>
          </cell>
          <cell r="C420" t="str">
            <v xml:space="preserve">   </v>
          </cell>
          <cell r="D420" t="str">
            <v>LOVELADY ISD</v>
          </cell>
          <cell r="E420">
            <v>87513</v>
          </cell>
          <cell r="F420">
            <v>0</v>
          </cell>
          <cell r="G420">
            <v>0</v>
          </cell>
          <cell r="H420">
            <v>0</v>
          </cell>
          <cell r="I420">
            <v>0</v>
          </cell>
          <cell r="J420">
            <v>87513</v>
          </cell>
          <cell r="K420">
            <v>87513</v>
          </cell>
        </row>
        <row r="421">
          <cell r="A421" t="str">
            <v>0847</v>
          </cell>
          <cell r="B421" t="str">
            <v>152901</v>
          </cell>
          <cell r="C421" t="str">
            <v xml:space="preserve">   </v>
          </cell>
          <cell r="D421" t="str">
            <v>LUBBOCK ISD</v>
          </cell>
          <cell r="E421">
            <v>4766383</v>
          </cell>
          <cell r="F421">
            <v>0</v>
          </cell>
          <cell r="G421">
            <v>0</v>
          </cell>
          <cell r="H421">
            <v>0</v>
          </cell>
          <cell r="I421">
            <v>0</v>
          </cell>
          <cell r="J421">
            <v>4766383</v>
          </cell>
          <cell r="K421">
            <v>4766383</v>
          </cell>
        </row>
        <row r="422">
          <cell r="A422" t="str">
            <v>0848</v>
          </cell>
          <cell r="B422" t="str">
            <v>127905</v>
          </cell>
          <cell r="C422" t="str">
            <v xml:space="preserve">   </v>
          </cell>
          <cell r="D422" t="str">
            <v>LUEDERS-AVOCA ISD</v>
          </cell>
          <cell r="E422">
            <v>27083</v>
          </cell>
          <cell r="F422">
            <v>0</v>
          </cell>
          <cell r="G422">
            <v>0</v>
          </cell>
          <cell r="H422">
            <v>0</v>
          </cell>
          <cell r="I422">
            <v>0</v>
          </cell>
          <cell r="J422">
            <v>27083</v>
          </cell>
          <cell r="K422">
            <v>27083</v>
          </cell>
        </row>
        <row r="423">
          <cell r="A423" t="str">
            <v>0849</v>
          </cell>
          <cell r="B423" t="str">
            <v>003903</v>
          </cell>
          <cell r="C423" t="str">
            <v xml:space="preserve">   </v>
          </cell>
          <cell r="D423" t="str">
            <v>LUFKIN ISD</v>
          </cell>
          <cell r="E423">
            <v>1428195</v>
          </cell>
          <cell r="F423">
            <v>0</v>
          </cell>
          <cell r="G423">
            <v>0</v>
          </cell>
          <cell r="H423">
            <v>0</v>
          </cell>
          <cell r="I423">
            <v>0</v>
          </cell>
          <cell r="J423">
            <v>1428195</v>
          </cell>
          <cell r="K423">
            <v>1428195</v>
          </cell>
        </row>
        <row r="424">
          <cell r="A424" t="str">
            <v>0850</v>
          </cell>
          <cell r="B424" t="str">
            <v>028903</v>
          </cell>
          <cell r="C424" t="str">
            <v xml:space="preserve">   </v>
          </cell>
          <cell r="D424" t="str">
            <v>LULING ISD</v>
          </cell>
          <cell r="E424">
            <v>252442</v>
          </cell>
          <cell r="F424">
            <v>0</v>
          </cell>
          <cell r="G424">
            <v>0</v>
          </cell>
          <cell r="H424">
            <v>0</v>
          </cell>
          <cell r="I424">
            <v>0</v>
          </cell>
          <cell r="J424">
            <v>252442</v>
          </cell>
          <cell r="K424">
            <v>252442</v>
          </cell>
        </row>
        <row r="425">
          <cell r="A425" t="str">
            <v>0851</v>
          </cell>
          <cell r="B425" t="str">
            <v>245902</v>
          </cell>
          <cell r="C425" t="str">
            <v xml:space="preserve">   </v>
          </cell>
          <cell r="D425" t="str">
            <v>LYFORD CONS ISD</v>
          </cell>
          <cell r="E425">
            <v>329847</v>
          </cell>
          <cell r="F425">
            <v>0</v>
          </cell>
          <cell r="G425">
            <v>0</v>
          </cell>
          <cell r="H425">
            <v>0</v>
          </cell>
          <cell r="I425">
            <v>0</v>
          </cell>
          <cell r="J425">
            <v>329847</v>
          </cell>
          <cell r="K425">
            <v>329847</v>
          </cell>
        </row>
        <row r="426">
          <cell r="A426" t="str">
            <v>0853</v>
          </cell>
          <cell r="B426" t="str">
            <v>007904</v>
          </cell>
          <cell r="C426" t="str">
            <v xml:space="preserve">   </v>
          </cell>
          <cell r="D426" t="str">
            <v>LYTLE ISD</v>
          </cell>
          <cell r="E426">
            <v>380892</v>
          </cell>
          <cell r="F426">
            <v>0</v>
          </cell>
          <cell r="G426">
            <v>0</v>
          </cell>
          <cell r="H426">
            <v>0</v>
          </cell>
          <cell r="I426">
            <v>0</v>
          </cell>
          <cell r="J426">
            <v>380892</v>
          </cell>
          <cell r="K426">
            <v>380892</v>
          </cell>
        </row>
        <row r="427">
          <cell r="A427" t="str">
            <v>0854</v>
          </cell>
          <cell r="B427" t="str">
            <v>129905</v>
          </cell>
          <cell r="C427" t="str">
            <v xml:space="preserve">   </v>
          </cell>
          <cell r="D427" t="str">
            <v>MABANK ISD</v>
          </cell>
          <cell r="E427">
            <v>652727</v>
          </cell>
          <cell r="F427">
            <v>0</v>
          </cell>
          <cell r="G427">
            <v>0</v>
          </cell>
          <cell r="H427">
            <v>0</v>
          </cell>
          <cell r="I427">
            <v>0</v>
          </cell>
          <cell r="J427">
            <v>652727</v>
          </cell>
          <cell r="K427">
            <v>652727</v>
          </cell>
        </row>
        <row r="428">
          <cell r="A428" t="str">
            <v>0855</v>
          </cell>
          <cell r="B428" t="str">
            <v>154901</v>
          </cell>
          <cell r="C428" t="str">
            <v xml:space="preserve">   </v>
          </cell>
          <cell r="D428" t="str">
            <v>MADISONVILLE CONS ISD</v>
          </cell>
          <cell r="E428">
            <v>399693</v>
          </cell>
          <cell r="F428">
            <v>0</v>
          </cell>
          <cell r="G428">
            <v>0</v>
          </cell>
          <cell r="H428">
            <v>0</v>
          </cell>
          <cell r="I428">
            <v>0</v>
          </cell>
          <cell r="J428">
            <v>399693</v>
          </cell>
          <cell r="K428">
            <v>399693</v>
          </cell>
        </row>
        <row r="429">
          <cell r="A429" t="str">
            <v>0856</v>
          </cell>
          <cell r="B429" t="str">
            <v>107906</v>
          </cell>
          <cell r="C429" t="str">
            <v xml:space="preserve">   </v>
          </cell>
          <cell r="D429" t="str">
            <v>MALAKOFF ISD</v>
          </cell>
          <cell r="E429">
            <v>304280</v>
          </cell>
          <cell r="F429">
            <v>0</v>
          </cell>
          <cell r="G429">
            <v>0</v>
          </cell>
          <cell r="H429">
            <v>0</v>
          </cell>
          <cell r="I429">
            <v>0</v>
          </cell>
          <cell r="J429">
            <v>304280</v>
          </cell>
          <cell r="K429">
            <v>304280</v>
          </cell>
        </row>
        <row r="430">
          <cell r="A430" t="str">
            <v>0857</v>
          </cell>
          <cell r="B430" t="str">
            <v>109908</v>
          </cell>
          <cell r="C430" t="str">
            <v xml:space="preserve">   </v>
          </cell>
          <cell r="D430" t="str">
            <v>MALONE ISD</v>
          </cell>
          <cell r="E430">
            <v>25328</v>
          </cell>
          <cell r="F430">
            <v>0</v>
          </cell>
          <cell r="G430">
            <v>0</v>
          </cell>
          <cell r="H430">
            <v>0</v>
          </cell>
          <cell r="I430">
            <v>0</v>
          </cell>
          <cell r="J430">
            <v>25328</v>
          </cell>
          <cell r="K430">
            <v>25328</v>
          </cell>
        </row>
        <row r="431">
          <cell r="A431" t="str">
            <v>0858</v>
          </cell>
          <cell r="B431" t="str">
            <v>227907</v>
          </cell>
          <cell r="C431" t="str">
            <v xml:space="preserve">   </v>
          </cell>
          <cell r="D431" t="str">
            <v>MANOR ISD</v>
          </cell>
          <cell r="E431">
            <v>2140684</v>
          </cell>
          <cell r="F431">
            <v>0</v>
          </cell>
          <cell r="G431">
            <v>0</v>
          </cell>
          <cell r="H431">
            <v>0</v>
          </cell>
          <cell r="I431">
            <v>0</v>
          </cell>
          <cell r="J431">
            <v>2140684</v>
          </cell>
          <cell r="K431">
            <v>2140684</v>
          </cell>
        </row>
        <row r="432">
          <cell r="A432" t="str">
            <v>0859</v>
          </cell>
          <cell r="B432" t="str">
            <v>220908</v>
          </cell>
          <cell r="C432" t="str">
            <v xml:space="preserve">   </v>
          </cell>
          <cell r="D432" t="str">
            <v>MANSFIELD ISD</v>
          </cell>
          <cell r="E432">
            <v>6892226</v>
          </cell>
          <cell r="F432">
            <v>0</v>
          </cell>
          <cell r="G432">
            <v>53</v>
          </cell>
          <cell r="H432">
            <v>0</v>
          </cell>
          <cell r="I432">
            <v>0</v>
          </cell>
          <cell r="J432">
            <v>6892279</v>
          </cell>
          <cell r="K432">
            <v>6892279</v>
          </cell>
        </row>
        <row r="433">
          <cell r="A433" t="str">
            <v>0860</v>
          </cell>
          <cell r="B433" t="str">
            <v>022902</v>
          </cell>
          <cell r="C433" t="str">
            <v xml:space="preserve">   </v>
          </cell>
          <cell r="D433" t="str">
            <v>MARATHON ISD</v>
          </cell>
          <cell r="E433">
            <v>20770</v>
          </cell>
          <cell r="F433">
            <v>0</v>
          </cell>
          <cell r="G433">
            <v>0</v>
          </cell>
          <cell r="H433">
            <v>0</v>
          </cell>
          <cell r="I433">
            <v>0</v>
          </cell>
          <cell r="J433">
            <v>20770</v>
          </cell>
          <cell r="K433">
            <v>20770</v>
          </cell>
        </row>
        <row r="434">
          <cell r="A434" t="str">
            <v>0861</v>
          </cell>
          <cell r="B434" t="str">
            <v>027904</v>
          </cell>
          <cell r="C434" t="str">
            <v xml:space="preserve">   </v>
          </cell>
          <cell r="D434" t="str">
            <v>MARBLE FALLS ISD</v>
          </cell>
          <cell r="E434">
            <v>851984</v>
          </cell>
          <cell r="F434">
            <v>0</v>
          </cell>
          <cell r="G434">
            <v>0</v>
          </cell>
          <cell r="H434">
            <v>0</v>
          </cell>
          <cell r="I434">
            <v>0</v>
          </cell>
          <cell r="J434">
            <v>851984</v>
          </cell>
          <cell r="K434">
            <v>851984</v>
          </cell>
        </row>
        <row r="435">
          <cell r="A435" t="str">
            <v>0862</v>
          </cell>
          <cell r="B435" t="str">
            <v>189901</v>
          </cell>
          <cell r="C435" t="str">
            <v xml:space="preserve">   </v>
          </cell>
          <cell r="D435" t="str">
            <v>MARFA ISD</v>
          </cell>
          <cell r="E435">
            <v>76536</v>
          </cell>
          <cell r="F435">
            <v>0</v>
          </cell>
          <cell r="G435">
            <v>0</v>
          </cell>
          <cell r="H435">
            <v>0</v>
          </cell>
          <cell r="I435">
            <v>0</v>
          </cell>
          <cell r="J435">
            <v>76536</v>
          </cell>
          <cell r="K435">
            <v>76536</v>
          </cell>
        </row>
        <row r="436">
          <cell r="A436" t="str">
            <v>0863</v>
          </cell>
          <cell r="B436" t="str">
            <v>158902</v>
          </cell>
          <cell r="C436" t="str">
            <v xml:space="preserve">   </v>
          </cell>
          <cell r="D436" t="str">
            <v>TIDEHAVEN ISD</v>
          </cell>
          <cell r="E436">
            <v>165368</v>
          </cell>
          <cell r="F436">
            <v>0</v>
          </cell>
          <cell r="G436">
            <v>0</v>
          </cell>
          <cell r="H436">
            <v>0</v>
          </cell>
          <cell r="I436">
            <v>0</v>
          </cell>
          <cell r="J436">
            <v>165368</v>
          </cell>
          <cell r="K436">
            <v>165368</v>
          </cell>
        </row>
        <row r="437">
          <cell r="A437" t="str">
            <v>0864</v>
          </cell>
          <cell r="B437" t="str">
            <v>102902</v>
          </cell>
          <cell r="C437" t="str">
            <v xml:space="preserve">   </v>
          </cell>
          <cell r="D437" t="str">
            <v>MARSHALL ISD</v>
          </cell>
          <cell r="E437">
            <v>964371</v>
          </cell>
          <cell r="F437">
            <v>0</v>
          </cell>
          <cell r="G437">
            <v>0</v>
          </cell>
          <cell r="H437">
            <v>0</v>
          </cell>
          <cell r="I437">
            <v>0</v>
          </cell>
          <cell r="J437">
            <v>964371</v>
          </cell>
          <cell r="K437">
            <v>964371</v>
          </cell>
        </row>
        <row r="438">
          <cell r="A438" t="str">
            <v>0865</v>
          </cell>
          <cell r="B438" t="str">
            <v>161908</v>
          </cell>
          <cell r="C438" t="str">
            <v xml:space="preserve">   </v>
          </cell>
          <cell r="D438" t="str">
            <v>MART ISD</v>
          </cell>
          <cell r="E438">
            <v>109864</v>
          </cell>
          <cell r="F438">
            <v>0</v>
          </cell>
          <cell r="G438">
            <v>0</v>
          </cell>
          <cell r="H438">
            <v>0</v>
          </cell>
          <cell r="I438">
            <v>0</v>
          </cell>
          <cell r="J438">
            <v>109864</v>
          </cell>
          <cell r="K438">
            <v>109864</v>
          </cell>
        </row>
        <row r="439">
          <cell r="A439" t="str">
            <v>0867</v>
          </cell>
          <cell r="B439" t="str">
            <v>234905</v>
          </cell>
          <cell r="C439" t="str">
            <v xml:space="preserve">   </v>
          </cell>
          <cell r="D439" t="str">
            <v>MARTINS MILL ISD</v>
          </cell>
          <cell r="E439">
            <v>89652</v>
          </cell>
          <cell r="F439">
            <v>0</v>
          </cell>
          <cell r="G439">
            <v>0</v>
          </cell>
          <cell r="H439">
            <v>0</v>
          </cell>
          <cell r="I439">
            <v>0</v>
          </cell>
          <cell r="J439">
            <v>89652</v>
          </cell>
          <cell r="K439">
            <v>89652</v>
          </cell>
        </row>
        <row r="440">
          <cell r="A440" t="str">
            <v>0868</v>
          </cell>
          <cell r="B440" t="str">
            <v>157901</v>
          </cell>
          <cell r="C440" t="str">
            <v xml:space="preserve">   </v>
          </cell>
          <cell r="D440" t="str">
            <v>MASON ISD</v>
          </cell>
          <cell r="E440">
            <v>121527</v>
          </cell>
          <cell r="F440">
            <v>0</v>
          </cell>
          <cell r="G440">
            <v>0</v>
          </cell>
          <cell r="H440">
            <v>0</v>
          </cell>
          <cell r="I440">
            <v>0</v>
          </cell>
          <cell r="J440">
            <v>121527</v>
          </cell>
          <cell r="K440">
            <v>121527</v>
          </cell>
        </row>
        <row r="441">
          <cell r="A441" t="str">
            <v>0871</v>
          </cell>
          <cell r="B441" t="str">
            <v>158904</v>
          </cell>
          <cell r="C441" t="str">
            <v xml:space="preserve">   </v>
          </cell>
          <cell r="D441" t="str">
            <v>MATAGORDA ISD</v>
          </cell>
          <cell r="E441">
            <v>26303</v>
          </cell>
          <cell r="F441">
            <v>0</v>
          </cell>
          <cell r="G441">
            <v>0</v>
          </cell>
          <cell r="H441">
            <v>0</v>
          </cell>
          <cell r="I441">
            <v>0</v>
          </cell>
          <cell r="J441">
            <v>26303</v>
          </cell>
          <cell r="K441">
            <v>26303</v>
          </cell>
        </row>
        <row r="442">
          <cell r="A442" t="str">
            <v>0872</v>
          </cell>
          <cell r="B442" t="str">
            <v>205904</v>
          </cell>
          <cell r="C442" t="str">
            <v xml:space="preserve">   </v>
          </cell>
          <cell r="D442" t="str">
            <v>MATHIS ISD</v>
          </cell>
          <cell r="E442">
            <v>376872</v>
          </cell>
          <cell r="F442">
            <v>0</v>
          </cell>
          <cell r="G442">
            <v>0</v>
          </cell>
          <cell r="H442">
            <v>0</v>
          </cell>
          <cell r="I442">
            <v>0</v>
          </cell>
          <cell r="J442">
            <v>376872</v>
          </cell>
          <cell r="K442">
            <v>376872</v>
          </cell>
        </row>
        <row r="443">
          <cell r="A443" t="str">
            <v>0873</v>
          </cell>
          <cell r="B443" t="str">
            <v>019903</v>
          </cell>
          <cell r="C443" t="str">
            <v xml:space="preserve">   </v>
          </cell>
          <cell r="D443" t="str">
            <v>MAUD ISD</v>
          </cell>
          <cell r="E443">
            <v>93713</v>
          </cell>
          <cell r="F443">
            <v>0</v>
          </cell>
          <cell r="G443">
            <v>0</v>
          </cell>
          <cell r="H443">
            <v>0</v>
          </cell>
          <cell r="I443">
            <v>0</v>
          </cell>
          <cell r="J443">
            <v>93713</v>
          </cell>
          <cell r="K443">
            <v>93713</v>
          </cell>
        </row>
        <row r="444">
          <cell r="A444" t="str">
            <v>0877</v>
          </cell>
          <cell r="B444" t="str">
            <v>070915</v>
          </cell>
          <cell r="C444" t="str">
            <v xml:space="preserve">   </v>
          </cell>
          <cell r="D444" t="str">
            <v>MAYPEARL ISD</v>
          </cell>
          <cell r="E444">
            <v>190740</v>
          </cell>
          <cell r="F444">
            <v>0</v>
          </cell>
          <cell r="G444">
            <v>0</v>
          </cell>
          <cell r="H444">
            <v>0</v>
          </cell>
          <cell r="I444">
            <v>0</v>
          </cell>
          <cell r="J444">
            <v>190740</v>
          </cell>
          <cell r="K444">
            <v>190740</v>
          </cell>
        </row>
        <row r="445">
          <cell r="A445" t="str">
            <v>0879</v>
          </cell>
          <cell r="B445" t="str">
            <v>108906</v>
          </cell>
          <cell r="C445" t="str">
            <v xml:space="preserve">   </v>
          </cell>
          <cell r="D445" t="str">
            <v>MCALLEN ISD</v>
          </cell>
          <cell r="E445">
            <v>4510426</v>
          </cell>
          <cell r="F445">
            <v>0</v>
          </cell>
          <cell r="G445">
            <v>24</v>
          </cell>
          <cell r="H445">
            <v>0</v>
          </cell>
          <cell r="I445">
            <v>0</v>
          </cell>
          <cell r="J445">
            <v>4510450</v>
          </cell>
          <cell r="K445">
            <v>4510450</v>
          </cell>
        </row>
        <row r="446">
          <cell r="A446" t="str">
            <v>0880</v>
          </cell>
          <cell r="B446" t="str">
            <v>231901</v>
          </cell>
          <cell r="C446" t="str">
            <v xml:space="preserve">   </v>
          </cell>
          <cell r="D446" t="str">
            <v>MCCAMEY ISD</v>
          </cell>
          <cell r="E446">
            <v>132495</v>
          </cell>
          <cell r="F446">
            <v>0</v>
          </cell>
          <cell r="G446">
            <v>0</v>
          </cell>
          <cell r="H446">
            <v>0</v>
          </cell>
          <cell r="I446">
            <v>0</v>
          </cell>
          <cell r="J446">
            <v>132495</v>
          </cell>
          <cell r="K446">
            <v>132495</v>
          </cell>
        </row>
        <row r="447">
          <cell r="A447" t="str">
            <v>0884</v>
          </cell>
          <cell r="B447" t="str">
            <v>161909</v>
          </cell>
          <cell r="C447" t="str">
            <v xml:space="preserve">   </v>
          </cell>
          <cell r="D447" t="str">
            <v>MCGREGOR ISD</v>
          </cell>
          <cell r="E447">
            <v>322132</v>
          </cell>
          <cell r="F447">
            <v>0</v>
          </cell>
          <cell r="G447">
            <v>0</v>
          </cell>
          <cell r="H447">
            <v>0</v>
          </cell>
          <cell r="I447">
            <v>0</v>
          </cell>
          <cell r="J447">
            <v>322132</v>
          </cell>
          <cell r="K447">
            <v>322132</v>
          </cell>
        </row>
        <row r="448">
          <cell r="A448" t="str">
            <v>0885</v>
          </cell>
          <cell r="B448" t="str">
            <v>043907</v>
          </cell>
          <cell r="C448" t="str">
            <v xml:space="preserve">   </v>
          </cell>
          <cell r="D448" t="str">
            <v>MCKINNEY ISD</v>
          </cell>
          <cell r="E448">
            <v>4899514</v>
          </cell>
          <cell r="F448">
            <v>0</v>
          </cell>
          <cell r="G448">
            <v>0</v>
          </cell>
          <cell r="H448">
            <v>0</v>
          </cell>
          <cell r="I448">
            <v>0</v>
          </cell>
          <cell r="J448">
            <v>4899514</v>
          </cell>
          <cell r="K448">
            <v>4899514</v>
          </cell>
        </row>
        <row r="449">
          <cell r="A449" t="str">
            <v>0886</v>
          </cell>
          <cell r="B449" t="str">
            <v>090903</v>
          </cell>
          <cell r="C449" t="str">
            <v xml:space="preserve">   </v>
          </cell>
          <cell r="D449" t="str">
            <v>MCLEAN ISD</v>
          </cell>
          <cell r="E449">
            <v>33703</v>
          </cell>
          <cell r="F449">
            <v>0</v>
          </cell>
          <cell r="G449">
            <v>0</v>
          </cell>
          <cell r="H449">
            <v>0</v>
          </cell>
          <cell r="I449">
            <v>0</v>
          </cell>
          <cell r="J449">
            <v>33703</v>
          </cell>
          <cell r="K449">
            <v>33703</v>
          </cell>
        </row>
        <row r="450">
          <cell r="A450" t="str">
            <v>0887</v>
          </cell>
          <cell r="B450" t="str">
            <v>034906</v>
          </cell>
          <cell r="C450" t="str">
            <v xml:space="preserve">   </v>
          </cell>
          <cell r="D450" t="str">
            <v>MCLEOD ISD</v>
          </cell>
          <cell r="E450">
            <v>48756</v>
          </cell>
          <cell r="F450">
            <v>0</v>
          </cell>
          <cell r="G450">
            <v>0</v>
          </cell>
          <cell r="H450">
            <v>0</v>
          </cell>
          <cell r="I450">
            <v>0</v>
          </cell>
          <cell r="J450">
            <v>48756</v>
          </cell>
          <cell r="K450">
            <v>48756</v>
          </cell>
        </row>
        <row r="451">
          <cell r="A451" t="str">
            <v>0891</v>
          </cell>
          <cell r="B451" t="str">
            <v>096904</v>
          </cell>
          <cell r="C451" t="str">
            <v xml:space="preserve">   </v>
          </cell>
          <cell r="D451" t="str">
            <v>MEMPHIS ISD</v>
          </cell>
          <cell r="E451">
            <v>124787</v>
          </cell>
          <cell r="F451">
            <v>0</v>
          </cell>
          <cell r="G451">
            <v>0</v>
          </cell>
          <cell r="H451">
            <v>0</v>
          </cell>
          <cell r="I451">
            <v>0</v>
          </cell>
          <cell r="J451">
            <v>124787</v>
          </cell>
          <cell r="K451">
            <v>124787</v>
          </cell>
        </row>
        <row r="452">
          <cell r="A452" t="str">
            <v>0892</v>
          </cell>
          <cell r="B452" t="str">
            <v>164901</v>
          </cell>
          <cell r="C452" t="str">
            <v xml:space="preserve">   </v>
          </cell>
          <cell r="D452" t="str">
            <v>MENARD ISD</v>
          </cell>
          <cell r="E452">
            <v>97673</v>
          </cell>
          <cell r="F452">
            <v>0</v>
          </cell>
          <cell r="G452">
            <v>0</v>
          </cell>
          <cell r="H452">
            <v>0</v>
          </cell>
          <cell r="I452">
            <v>0</v>
          </cell>
          <cell r="J452">
            <v>97673</v>
          </cell>
          <cell r="K452">
            <v>97673</v>
          </cell>
        </row>
        <row r="453">
          <cell r="A453" t="str">
            <v>0893</v>
          </cell>
          <cell r="B453" t="str">
            <v>108907</v>
          </cell>
          <cell r="C453" t="str">
            <v xml:space="preserve">   </v>
          </cell>
          <cell r="D453" t="str">
            <v>MERCEDES ISD</v>
          </cell>
          <cell r="E453">
            <v>1359100</v>
          </cell>
          <cell r="F453">
            <v>0</v>
          </cell>
          <cell r="G453">
            <v>0</v>
          </cell>
          <cell r="H453">
            <v>0</v>
          </cell>
          <cell r="I453">
            <v>0</v>
          </cell>
          <cell r="J453">
            <v>1359100</v>
          </cell>
          <cell r="K453">
            <v>1359100</v>
          </cell>
        </row>
        <row r="454">
          <cell r="A454" t="str">
            <v>0894</v>
          </cell>
          <cell r="B454" t="str">
            <v>018902</v>
          </cell>
          <cell r="C454" t="str">
            <v xml:space="preserve">   </v>
          </cell>
          <cell r="D454" t="str">
            <v>MERIDIAN ISD</v>
          </cell>
          <cell r="E454">
            <v>145548</v>
          </cell>
          <cell r="F454">
            <v>0</v>
          </cell>
          <cell r="G454">
            <v>0</v>
          </cell>
          <cell r="H454">
            <v>0</v>
          </cell>
          <cell r="I454">
            <v>0</v>
          </cell>
          <cell r="J454">
            <v>145548</v>
          </cell>
          <cell r="K454">
            <v>145548</v>
          </cell>
        </row>
        <row r="455">
          <cell r="A455" t="str">
            <v>0895</v>
          </cell>
          <cell r="B455" t="str">
            <v>221904</v>
          </cell>
          <cell r="C455" t="str">
            <v xml:space="preserve">   </v>
          </cell>
          <cell r="D455" t="str">
            <v>MERKEL ISD</v>
          </cell>
          <cell r="E455">
            <v>165436</v>
          </cell>
          <cell r="F455">
            <v>0</v>
          </cell>
          <cell r="G455">
            <v>0</v>
          </cell>
          <cell r="H455">
            <v>0</v>
          </cell>
          <cell r="I455">
            <v>0</v>
          </cell>
          <cell r="J455">
            <v>165436</v>
          </cell>
          <cell r="K455">
            <v>165436</v>
          </cell>
        </row>
        <row r="456">
          <cell r="A456" t="str">
            <v>0897</v>
          </cell>
          <cell r="B456" t="str">
            <v>118902</v>
          </cell>
          <cell r="C456" t="str">
            <v xml:space="preserve">   </v>
          </cell>
          <cell r="D456" t="str">
            <v>IRION COUNTY ISD</v>
          </cell>
          <cell r="E456">
            <v>62295</v>
          </cell>
          <cell r="F456">
            <v>0</v>
          </cell>
          <cell r="G456">
            <v>0</v>
          </cell>
          <cell r="H456">
            <v>0</v>
          </cell>
          <cell r="I456">
            <v>0</v>
          </cell>
          <cell r="J456">
            <v>62295</v>
          </cell>
          <cell r="K456">
            <v>62295</v>
          </cell>
        </row>
        <row r="457">
          <cell r="A457" t="str">
            <v>0898</v>
          </cell>
          <cell r="B457" t="str">
            <v>057914</v>
          </cell>
          <cell r="C457" t="str">
            <v xml:space="preserve">   </v>
          </cell>
          <cell r="D457" t="str">
            <v>MESQUITE ISD</v>
          </cell>
          <cell r="E457">
            <v>8273696</v>
          </cell>
          <cell r="F457">
            <v>0</v>
          </cell>
          <cell r="G457">
            <v>0</v>
          </cell>
          <cell r="H457">
            <v>0</v>
          </cell>
          <cell r="I457">
            <v>0</v>
          </cell>
          <cell r="J457">
            <v>8273696</v>
          </cell>
          <cell r="K457">
            <v>8273696</v>
          </cell>
        </row>
        <row r="458">
          <cell r="A458" t="str">
            <v>0899</v>
          </cell>
          <cell r="B458" t="str">
            <v>147903</v>
          </cell>
          <cell r="C458" t="str">
            <v xml:space="preserve">   </v>
          </cell>
          <cell r="D458" t="str">
            <v>MEXIA ISD</v>
          </cell>
          <cell r="E458">
            <v>358050</v>
          </cell>
          <cell r="F458">
            <v>0</v>
          </cell>
          <cell r="G458">
            <v>0</v>
          </cell>
          <cell r="H458">
            <v>0</v>
          </cell>
          <cell r="I458">
            <v>0</v>
          </cell>
          <cell r="J458">
            <v>358050</v>
          </cell>
          <cell r="K458">
            <v>358050</v>
          </cell>
        </row>
        <row r="459">
          <cell r="A459" t="str">
            <v>0900</v>
          </cell>
          <cell r="B459" t="str">
            <v>197902</v>
          </cell>
          <cell r="C459" t="str">
            <v xml:space="preserve">   </v>
          </cell>
          <cell r="D459" t="str">
            <v>MIAMI ISD</v>
          </cell>
          <cell r="E459">
            <v>48980</v>
          </cell>
          <cell r="F459">
            <v>0</v>
          </cell>
          <cell r="G459">
            <v>0</v>
          </cell>
          <cell r="H459">
            <v>0</v>
          </cell>
          <cell r="I459">
            <v>0</v>
          </cell>
          <cell r="J459">
            <v>48980</v>
          </cell>
          <cell r="K459">
            <v>48980</v>
          </cell>
        </row>
        <row r="460">
          <cell r="A460" t="str">
            <v>0901</v>
          </cell>
          <cell r="B460" t="str">
            <v>165901</v>
          </cell>
          <cell r="C460" t="str">
            <v xml:space="preserve">   </v>
          </cell>
          <cell r="D460" t="str">
            <v>MIDLAND ISD</v>
          </cell>
          <cell r="E460">
            <v>4307379</v>
          </cell>
          <cell r="F460">
            <v>0</v>
          </cell>
          <cell r="G460">
            <v>0</v>
          </cell>
          <cell r="H460">
            <v>0</v>
          </cell>
          <cell r="I460">
            <v>0</v>
          </cell>
          <cell r="J460">
            <v>4307379</v>
          </cell>
          <cell r="K460">
            <v>4307379</v>
          </cell>
        </row>
        <row r="461">
          <cell r="A461" t="str">
            <v>0902</v>
          </cell>
          <cell r="B461" t="str">
            <v>070908</v>
          </cell>
          <cell r="C461" t="str">
            <v xml:space="preserve">   </v>
          </cell>
          <cell r="D461" t="str">
            <v>MIDLOTHIAN ISD</v>
          </cell>
          <cell r="E461">
            <v>1511684</v>
          </cell>
          <cell r="F461">
            <v>0</v>
          </cell>
          <cell r="G461">
            <v>0</v>
          </cell>
          <cell r="H461">
            <v>0</v>
          </cell>
          <cell r="I461">
            <v>0</v>
          </cell>
          <cell r="J461">
            <v>1511684</v>
          </cell>
          <cell r="K461">
            <v>1511684</v>
          </cell>
        </row>
        <row r="462">
          <cell r="A462" t="str">
            <v>0904</v>
          </cell>
          <cell r="B462" t="str">
            <v>166903</v>
          </cell>
          <cell r="C462" t="str">
            <v xml:space="preserve">   </v>
          </cell>
          <cell r="D462" t="str">
            <v>MILANO ISD</v>
          </cell>
          <cell r="E462">
            <v>90465</v>
          </cell>
          <cell r="F462">
            <v>0</v>
          </cell>
          <cell r="G462">
            <v>0</v>
          </cell>
          <cell r="H462">
            <v>0</v>
          </cell>
          <cell r="I462">
            <v>0</v>
          </cell>
          <cell r="J462">
            <v>90465</v>
          </cell>
          <cell r="K462">
            <v>90465</v>
          </cell>
        </row>
        <row r="463">
          <cell r="A463" t="str">
            <v>0905</v>
          </cell>
          <cell r="B463" t="str">
            <v>200902</v>
          </cell>
          <cell r="C463" t="str">
            <v xml:space="preserve">   </v>
          </cell>
          <cell r="D463" t="str">
            <v>MILES ISD</v>
          </cell>
          <cell r="E463">
            <v>68821</v>
          </cell>
          <cell r="F463">
            <v>0</v>
          </cell>
          <cell r="G463">
            <v>0</v>
          </cell>
          <cell r="H463">
            <v>0</v>
          </cell>
          <cell r="I463">
            <v>0</v>
          </cell>
          <cell r="J463">
            <v>68821</v>
          </cell>
          <cell r="K463">
            <v>68821</v>
          </cell>
        </row>
        <row r="464">
          <cell r="A464" t="str">
            <v>0906</v>
          </cell>
          <cell r="B464" t="str">
            <v>070909</v>
          </cell>
          <cell r="C464" t="str">
            <v xml:space="preserve">   </v>
          </cell>
          <cell r="D464" t="str">
            <v>MILFORD ISD</v>
          </cell>
          <cell r="E464">
            <v>49850</v>
          </cell>
          <cell r="F464">
            <v>0</v>
          </cell>
          <cell r="G464">
            <v>0</v>
          </cell>
          <cell r="H464">
            <v>0</v>
          </cell>
          <cell r="I464">
            <v>0</v>
          </cell>
          <cell r="J464">
            <v>49850</v>
          </cell>
          <cell r="K464">
            <v>49850</v>
          </cell>
        </row>
        <row r="465">
          <cell r="A465" t="str">
            <v>0909</v>
          </cell>
          <cell r="B465" t="str">
            <v>250903</v>
          </cell>
          <cell r="C465" t="str">
            <v xml:space="preserve">   </v>
          </cell>
          <cell r="D465" t="str">
            <v>MINEOLA ISD</v>
          </cell>
          <cell r="E465">
            <v>353522</v>
          </cell>
          <cell r="F465">
            <v>0</v>
          </cell>
          <cell r="G465">
            <v>0</v>
          </cell>
          <cell r="H465">
            <v>0</v>
          </cell>
          <cell r="I465">
            <v>0</v>
          </cell>
          <cell r="J465">
            <v>353522</v>
          </cell>
          <cell r="K465">
            <v>353522</v>
          </cell>
        </row>
        <row r="466">
          <cell r="A466" t="str">
            <v>0910</v>
          </cell>
          <cell r="B466" t="str">
            <v>182903</v>
          </cell>
          <cell r="C466" t="str">
            <v xml:space="preserve">   </v>
          </cell>
          <cell r="D466" t="str">
            <v>MINERAL WELLS ISD</v>
          </cell>
          <cell r="E466">
            <v>606504</v>
          </cell>
          <cell r="F466">
            <v>0</v>
          </cell>
          <cell r="G466">
            <v>0</v>
          </cell>
          <cell r="H466">
            <v>0</v>
          </cell>
          <cell r="I466">
            <v>0</v>
          </cell>
          <cell r="J466">
            <v>606504</v>
          </cell>
          <cell r="K466">
            <v>606504</v>
          </cell>
        </row>
        <row r="467">
          <cell r="A467" t="str">
            <v>0913</v>
          </cell>
          <cell r="B467" t="str">
            <v>108908</v>
          </cell>
          <cell r="C467" t="str">
            <v xml:space="preserve">   </v>
          </cell>
          <cell r="D467" t="str">
            <v>MISSION CONS ISD</v>
          </cell>
          <cell r="E467">
            <v>3169571</v>
          </cell>
          <cell r="F467">
            <v>0</v>
          </cell>
          <cell r="G467">
            <v>0</v>
          </cell>
          <cell r="H467">
            <v>0</v>
          </cell>
          <cell r="I467">
            <v>0</v>
          </cell>
          <cell r="J467">
            <v>3169571</v>
          </cell>
          <cell r="K467">
            <v>3169571</v>
          </cell>
        </row>
        <row r="468">
          <cell r="A468" t="str">
            <v>0915</v>
          </cell>
          <cell r="B468" t="str">
            <v>238902</v>
          </cell>
          <cell r="C468" t="str">
            <v xml:space="preserve">   </v>
          </cell>
          <cell r="D468" t="str">
            <v>MONAHANS-WICKETT-PYOTE ISD</v>
          </cell>
          <cell r="E468">
            <v>365094</v>
          </cell>
          <cell r="F468">
            <v>0</v>
          </cell>
          <cell r="G468">
            <v>0</v>
          </cell>
          <cell r="H468">
            <v>0</v>
          </cell>
          <cell r="I468">
            <v>0</v>
          </cell>
          <cell r="J468">
            <v>365094</v>
          </cell>
          <cell r="K468">
            <v>365094</v>
          </cell>
        </row>
        <row r="469">
          <cell r="A469" t="str">
            <v>0918</v>
          </cell>
          <cell r="B469" t="str">
            <v>170903</v>
          </cell>
          <cell r="C469" t="str">
            <v xml:space="preserve">   </v>
          </cell>
          <cell r="D469" t="str">
            <v>MONTGOMERY ISD</v>
          </cell>
          <cell r="E469">
            <v>1540772</v>
          </cell>
          <cell r="F469">
            <v>0</v>
          </cell>
          <cell r="G469">
            <v>0</v>
          </cell>
          <cell r="H469">
            <v>0</v>
          </cell>
          <cell r="I469">
            <v>0</v>
          </cell>
          <cell r="J469">
            <v>1540772</v>
          </cell>
          <cell r="K469">
            <v>1540772</v>
          </cell>
        </row>
        <row r="470">
          <cell r="A470" t="str">
            <v>0919</v>
          </cell>
          <cell r="B470" t="str">
            <v>161910</v>
          </cell>
          <cell r="C470" t="str">
            <v xml:space="preserve">   </v>
          </cell>
          <cell r="D470" t="str">
            <v>MOODY ISD</v>
          </cell>
          <cell r="E470">
            <v>133130</v>
          </cell>
          <cell r="F470">
            <v>0</v>
          </cell>
          <cell r="G470">
            <v>0</v>
          </cell>
          <cell r="H470">
            <v>0</v>
          </cell>
          <cell r="I470">
            <v>0</v>
          </cell>
          <cell r="J470">
            <v>133130</v>
          </cell>
          <cell r="K470">
            <v>133130</v>
          </cell>
        </row>
        <row r="471">
          <cell r="A471" t="str">
            <v>0922</v>
          </cell>
          <cell r="B471" t="str">
            <v>209902</v>
          </cell>
          <cell r="C471" t="str">
            <v xml:space="preserve">   </v>
          </cell>
          <cell r="D471" t="str">
            <v>MORAN ISD</v>
          </cell>
          <cell r="E471">
            <v>22401</v>
          </cell>
          <cell r="F471">
            <v>0</v>
          </cell>
          <cell r="G471">
            <v>0</v>
          </cell>
          <cell r="H471">
            <v>0</v>
          </cell>
          <cell r="I471">
            <v>0</v>
          </cell>
          <cell r="J471">
            <v>22401</v>
          </cell>
          <cell r="K471">
            <v>22401</v>
          </cell>
        </row>
        <row r="472">
          <cell r="A472" t="str">
            <v>0923</v>
          </cell>
          <cell r="B472" t="str">
            <v>018903</v>
          </cell>
          <cell r="C472" t="str">
            <v xml:space="preserve">   </v>
          </cell>
          <cell r="D472" t="str">
            <v>MORGAN ISD</v>
          </cell>
          <cell r="E472">
            <v>20381</v>
          </cell>
          <cell r="F472">
            <v>0</v>
          </cell>
          <cell r="G472">
            <v>0</v>
          </cell>
          <cell r="H472">
            <v>0</v>
          </cell>
          <cell r="I472">
            <v>0</v>
          </cell>
          <cell r="J472">
            <v>20381</v>
          </cell>
          <cell r="K472">
            <v>20381</v>
          </cell>
        </row>
        <row r="473">
          <cell r="A473" t="str">
            <v>0924</v>
          </cell>
          <cell r="B473" t="str">
            <v>098903</v>
          </cell>
          <cell r="C473" t="str">
            <v xml:space="preserve">   </v>
          </cell>
          <cell r="D473" t="str">
            <v>PRINGLE-MORSE CONS ISD</v>
          </cell>
          <cell r="E473">
            <v>29892</v>
          </cell>
          <cell r="F473">
            <v>0</v>
          </cell>
          <cell r="G473">
            <v>0</v>
          </cell>
          <cell r="H473">
            <v>0</v>
          </cell>
          <cell r="I473">
            <v>0</v>
          </cell>
          <cell r="J473">
            <v>29892</v>
          </cell>
          <cell r="K473">
            <v>29892</v>
          </cell>
        </row>
        <row r="474">
          <cell r="A474" t="str">
            <v>0925</v>
          </cell>
          <cell r="B474" t="str">
            <v>040901</v>
          </cell>
          <cell r="C474" t="str">
            <v xml:space="preserve">   </v>
          </cell>
          <cell r="D474" t="str">
            <v>MORTON ISD</v>
          </cell>
          <cell r="E474">
            <v>96415</v>
          </cell>
          <cell r="F474">
            <v>0</v>
          </cell>
          <cell r="G474">
            <v>0</v>
          </cell>
          <cell r="H474">
            <v>0</v>
          </cell>
          <cell r="I474">
            <v>0</v>
          </cell>
          <cell r="J474">
            <v>96415</v>
          </cell>
          <cell r="K474">
            <v>96415</v>
          </cell>
        </row>
        <row r="475">
          <cell r="A475" t="str">
            <v>0928</v>
          </cell>
          <cell r="B475" t="str">
            <v>143902</v>
          </cell>
          <cell r="C475" t="str">
            <v xml:space="preserve">   </v>
          </cell>
          <cell r="D475" t="str">
            <v>MOULTON ISD</v>
          </cell>
          <cell r="E475">
            <v>53793</v>
          </cell>
          <cell r="F475">
            <v>0</v>
          </cell>
          <cell r="G475">
            <v>0</v>
          </cell>
          <cell r="H475">
            <v>0</v>
          </cell>
          <cell r="I475">
            <v>0</v>
          </cell>
          <cell r="J475">
            <v>53793</v>
          </cell>
          <cell r="K475">
            <v>53793</v>
          </cell>
        </row>
        <row r="476">
          <cell r="A476" t="str">
            <v>0929</v>
          </cell>
          <cell r="B476" t="str">
            <v>109910</v>
          </cell>
          <cell r="C476" t="str">
            <v xml:space="preserve">   </v>
          </cell>
          <cell r="D476" t="str">
            <v>MOUNT CALM ISD</v>
          </cell>
          <cell r="E476">
            <v>28449</v>
          </cell>
          <cell r="F476">
            <v>0</v>
          </cell>
          <cell r="G476">
            <v>0</v>
          </cell>
          <cell r="H476">
            <v>0</v>
          </cell>
          <cell r="I476">
            <v>0</v>
          </cell>
          <cell r="J476">
            <v>28449</v>
          </cell>
          <cell r="K476">
            <v>28449</v>
          </cell>
        </row>
        <row r="477">
          <cell r="A477" t="str">
            <v>0930</v>
          </cell>
          <cell r="B477" t="str">
            <v>201907</v>
          </cell>
          <cell r="C477" t="str">
            <v xml:space="preserve">   </v>
          </cell>
          <cell r="D477" t="str">
            <v>MOUNT ENTERPRISE ISD</v>
          </cell>
          <cell r="E477">
            <v>75262</v>
          </cell>
          <cell r="F477">
            <v>0</v>
          </cell>
          <cell r="G477">
            <v>0</v>
          </cell>
          <cell r="H477">
            <v>0</v>
          </cell>
          <cell r="I477">
            <v>0</v>
          </cell>
          <cell r="J477">
            <v>75262</v>
          </cell>
          <cell r="K477">
            <v>75262</v>
          </cell>
        </row>
        <row r="478">
          <cell r="A478" t="str">
            <v>0931</v>
          </cell>
          <cell r="B478" t="str">
            <v>225902</v>
          </cell>
          <cell r="C478" t="str">
            <v xml:space="preserve">   </v>
          </cell>
          <cell r="D478" t="str">
            <v>MOUNT PLEASANT ISD</v>
          </cell>
          <cell r="E478">
            <v>1097111</v>
          </cell>
          <cell r="F478">
            <v>0</v>
          </cell>
          <cell r="G478">
            <v>0</v>
          </cell>
          <cell r="H478">
            <v>0</v>
          </cell>
          <cell r="I478">
            <v>0</v>
          </cell>
          <cell r="J478">
            <v>1097111</v>
          </cell>
          <cell r="K478">
            <v>1097111</v>
          </cell>
        </row>
        <row r="479">
          <cell r="A479" t="str">
            <v>0933</v>
          </cell>
          <cell r="B479" t="str">
            <v>080901</v>
          </cell>
          <cell r="C479" t="str">
            <v xml:space="preserve">   </v>
          </cell>
          <cell r="D479" t="str">
            <v>MOUNT VERNON ISD</v>
          </cell>
          <cell r="E479">
            <v>273669</v>
          </cell>
          <cell r="F479">
            <v>0</v>
          </cell>
          <cell r="G479">
            <v>0</v>
          </cell>
          <cell r="H479">
            <v>0</v>
          </cell>
          <cell r="I479">
            <v>0</v>
          </cell>
          <cell r="J479">
            <v>273669</v>
          </cell>
          <cell r="K479">
            <v>273669</v>
          </cell>
        </row>
        <row r="480">
          <cell r="A480" t="str">
            <v>0934</v>
          </cell>
          <cell r="B480" t="str">
            <v>009901</v>
          </cell>
          <cell r="C480" t="str">
            <v xml:space="preserve">   </v>
          </cell>
          <cell r="D480" t="str">
            <v>MULESHOE ISD</v>
          </cell>
          <cell r="E480">
            <v>267651</v>
          </cell>
          <cell r="F480">
            <v>0</v>
          </cell>
          <cell r="G480">
            <v>0</v>
          </cell>
          <cell r="H480">
            <v>0</v>
          </cell>
          <cell r="I480">
            <v>0</v>
          </cell>
          <cell r="J480">
            <v>267651</v>
          </cell>
          <cell r="K480">
            <v>267651</v>
          </cell>
        </row>
        <row r="481">
          <cell r="A481" t="str">
            <v>0935</v>
          </cell>
          <cell r="B481" t="str">
            <v>167902</v>
          </cell>
          <cell r="C481" t="str">
            <v xml:space="preserve">   </v>
          </cell>
          <cell r="D481" t="str">
            <v>MULLIN ISD</v>
          </cell>
          <cell r="E481">
            <v>112969</v>
          </cell>
          <cell r="F481">
            <v>0</v>
          </cell>
          <cell r="G481">
            <v>0</v>
          </cell>
          <cell r="H481">
            <v>0</v>
          </cell>
          <cell r="I481">
            <v>0</v>
          </cell>
          <cell r="J481">
            <v>112969</v>
          </cell>
          <cell r="K481">
            <v>112969</v>
          </cell>
        </row>
        <row r="482">
          <cell r="A482" t="str">
            <v>0936</v>
          </cell>
          <cell r="B482" t="str">
            <v>198906</v>
          </cell>
          <cell r="C482" t="str">
            <v xml:space="preserve">   </v>
          </cell>
          <cell r="D482" t="str">
            <v>MUMFORD ISD</v>
          </cell>
          <cell r="E482">
            <v>89708</v>
          </cell>
          <cell r="F482">
            <v>0</v>
          </cell>
          <cell r="G482">
            <v>0</v>
          </cell>
          <cell r="H482">
            <v>0</v>
          </cell>
          <cell r="I482">
            <v>0</v>
          </cell>
          <cell r="J482">
            <v>89708</v>
          </cell>
          <cell r="K482">
            <v>89708</v>
          </cell>
        </row>
        <row r="483">
          <cell r="A483" t="str">
            <v>0937</v>
          </cell>
          <cell r="B483" t="str">
            <v>138903</v>
          </cell>
          <cell r="C483" t="str">
            <v xml:space="preserve">   </v>
          </cell>
          <cell r="D483" t="str">
            <v>MUNDAY CONSOLIDATED ISD</v>
          </cell>
          <cell r="E483">
            <v>76693</v>
          </cell>
          <cell r="F483">
            <v>0</v>
          </cell>
          <cell r="G483">
            <v>0</v>
          </cell>
          <cell r="H483">
            <v>0</v>
          </cell>
          <cell r="I483">
            <v>0</v>
          </cell>
          <cell r="J483">
            <v>76693</v>
          </cell>
          <cell r="K483">
            <v>76693</v>
          </cell>
        </row>
        <row r="484">
          <cell r="A484" t="str">
            <v>0938</v>
          </cell>
          <cell r="B484" t="str">
            <v>107908</v>
          </cell>
          <cell r="C484" t="str">
            <v xml:space="preserve">   </v>
          </cell>
          <cell r="D484" t="str">
            <v>MURCHISON ISD</v>
          </cell>
          <cell r="E484">
            <v>22112</v>
          </cell>
          <cell r="F484">
            <v>0</v>
          </cell>
          <cell r="G484">
            <v>0</v>
          </cell>
          <cell r="H484">
            <v>0</v>
          </cell>
          <cell r="I484">
            <v>0</v>
          </cell>
          <cell r="J484">
            <v>22112</v>
          </cell>
          <cell r="K484">
            <v>22112</v>
          </cell>
        </row>
        <row r="485">
          <cell r="A485" t="str">
            <v>0940</v>
          </cell>
          <cell r="B485" t="str">
            <v>174904</v>
          </cell>
          <cell r="C485" t="str">
            <v xml:space="preserve">   </v>
          </cell>
          <cell r="D485" t="str">
            <v>NACOGDOCHES ISD</v>
          </cell>
          <cell r="E485">
            <v>1331297</v>
          </cell>
          <cell r="F485">
            <v>0</v>
          </cell>
          <cell r="G485">
            <v>0</v>
          </cell>
          <cell r="H485">
            <v>0</v>
          </cell>
          <cell r="I485">
            <v>0</v>
          </cell>
          <cell r="J485">
            <v>1331297</v>
          </cell>
          <cell r="K485">
            <v>1331297</v>
          </cell>
        </row>
        <row r="486">
          <cell r="A486" t="str">
            <v>0942</v>
          </cell>
          <cell r="B486" t="str">
            <v>172905</v>
          </cell>
          <cell r="C486" t="str">
            <v xml:space="preserve">   </v>
          </cell>
          <cell r="D486" t="str">
            <v>PEWITT CONS ISD</v>
          </cell>
          <cell r="E486">
            <v>164480</v>
          </cell>
          <cell r="F486">
            <v>0</v>
          </cell>
          <cell r="G486">
            <v>0</v>
          </cell>
          <cell r="H486">
            <v>0</v>
          </cell>
          <cell r="I486">
            <v>0</v>
          </cell>
          <cell r="J486">
            <v>164480</v>
          </cell>
          <cell r="K486">
            <v>164480</v>
          </cell>
        </row>
        <row r="487">
          <cell r="A487" t="str">
            <v>0944</v>
          </cell>
          <cell r="B487" t="str">
            <v>163903</v>
          </cell>
          <cell r="C487" t="str">
            <v xml:space="preserve">   </v>
          </cell>
          <cell r="D487" t="str">
            <v>NATALIA ISD</v>
          </cell>
          <cell r="E487">
            <v>266026</v>
          </cell>
          <cell r="F487">
            <v>0</v>
          </cell>
          <cell r="G487">
            <v>0</v>
          </cell>
          <cell r="H487">
            <v>0</v>
          </cell>
          <cell r="I487">
            <v>0</v>
          </cell>
          <cell r="J487">
            <v>266026</v>
          </cell>
          <cell r="K487">
            <v>266026</v>
          </cell>
        </row>
        <row r="488">
          <cell r="A488" t="str">
            <v>0945</v>
          </cell>
          <cell r="B488" t="str">
            <v>093904</v>
          </cell>
          <cell r="C488" t="str">
            <v xml:space="preserve">   </v>
          </cell>
          <cell r="D488" t="str">
            <v>NAVASOTA ISD</v>
          </cell>
          <cell r="E488">
            <v>524730</v>
          </cell>
          <cell r="F488">
            <v>0</v>
          </cell>
          <cell r="G488">
            <v>0</v>
          </cell>
          <cell r="H488">
            <v>0</v>
          </cell>
          <cell r="I488">
            <v>0</v>
          </cell>
          <cell r="J488">
            <v>524730</v>
          </cell>
          <cell r="K488">
            <v>524730</v>
          </cell>
        </row>
        <row r="489">
          <cell r="A489" t="str">
            <v>0946</v>
          </cell>
          <cell r="B489" t="str">
            <v>001906</v>
          </cell>
          <cell r="C489" t="str">
            <v xml:space="preserve">   </v>
          </cell>
          <cell r="D489" t="str">
            <v>NECHES ISD</v>
          </cell>
          <cell r="E489">
            <v>63067</v>
          </cell>
          <cell r="F489">
            <v>0</v>
          </cell>
          <cell r="G489">
            <v>0</v>
          </cell>
          <cell r="H489">
            <v>0</v>
          </cell>
          <cell r="I489">
            <v>0</v>
          </cell>
          <cell r="J489">
            <v>63067</v>
          </cell>
          <cell r="K489">
            <v>63067</v>
          </cell>
        </row>
        <row r="490">
          <cell r="A490" t="str">
            <v>0947</v>
          </cell>
          <cell r="B490" t="str">
            <v>123905</v>
          </cell>
          <cell r="C490" t="str">
            <v xml:space="preserve">   </v>
          </cell>
          <cell r="D490" t="str">
            <v>NEDERLAND ISD</v>
          </cell>
          <cell r="E490">
            <v>1021707</v>
          </cell>
          <cell r="F490">
            <v>0</v>
          </cell>
          <cell r="G490">
            <v>0</v>
          </cell>
          <cell r="H490">
            <v>0</v>
          </cell>
          <cell r="I490">
            <v>0</v>
          </cell>
          <cell r="J490">
            <v>1021707</v>
          </cell>
          <cell r="K490">
            <v>1021707</v>
          </cell>
        </row>
        <row r="491">
          <cell r="A491" t="str">
            <v>0948</v>
          </cell>
          <cell r="B491" t="str">
            <v>079906</v>
          </cell>
          <cell r="C491" t="str">
            <v xml:space="preserve">   </v>
          </cell>
          <cell r="D491" t="str">
            <v>NEEDVILLE ISD</v>
          </cell>
          <cell r="E491">
            <v>593452</v>
          </cell>
          <cell r="F491">
            <v>0</v>
          </cell>
          <cell r="G491">
            <v>0</v>
          </cell>
          <cell r="H491">
            <v>0</v>
          </cell>
          <cell r="I491">
            <v>0</v>
          </cell>
          <cell r="J491">
            <v>593452</v>
          </cell>
          <cell r="K491">
            <v>593452</v>
          </cell>
        </row>
        <row r="492">
          <cell r="A492" t="str">
            <v>0950</v>
          </cell>
          <cell r="B492" t="str">
            <v>019905</v>
          </cell>
          <cell r="C492" t="str">
            <v xml:space="preserve">   </v>
          </cell>
          <cell r="D492" t="str">
            <v>NEW BOSTON ISD</v>
          </cell>
          <cell r="E492">
            <v>291087</v>
          </cell>
          <cell r="F492">
            <v>0</v>
          </cell>
          <cell r="G492">
            <v>0</v>
          </cell>
          <cell r="H492">
            <v>0</v>
          </cell>
          <cell r="I492">
            <v>0</v>
          </cell>
          <cell r="J492">
            <v>291087</v>
          </cell>
          <cell r="K492">
            <v>291087</v>
          </cell>
        </row>
        <row r="493">
          <cell r="A493" t="str">
            <v>0951</v>
          </cell>
          <cell r="B493" t="str">
            <v>046901</v>
          </cell>
          <cell r="C493" t="str">
            <v xml:space="preserve">   </v>
          </cell>
          <cell r="D493" t="str">
            <v>NEW BRAUNFELS ISD</v>
          </cell>
          <cell r="E493">
            <v>1588012</v>
          </cell>
          <cell r="F493">
            <v>0</v>
          </cell>
          <cell r="G493">
            <v>0</v>
          </cell>
          <cell r="H493">
            <v>0</v>
          </cell>
          <cell r="I493">
            <v>0</v>
          </cell>
          <cell r="J493">
            <v>1588012</v>
          </cell>
          <cell r="K493">
            <v>1588012</v>
          </cell>
        </row>
        <row r="494">
          <cell r="A494" t="str">
            <v>0952</v>
          </cell>
          <cell r="B494" t="str">
            <v>252902</v>
          </cell>
          <cell r="C494" t="str">
            <v xml:space="preserve">   </v>
          </cell>
          <cell r="D494" t="str">
            <v>NEWCASTLE ISD</v>
          </cell>
          <cell r="E494">
            <v>38172</v>
          </cell>
          <cell r="F494">
            <v>0</v>
          </cell>
          <cell r="G494">
            <v>0</v>
          </cell>
          <cell r="H494">
            <v>0</v>
          </cell>
          <cell r="I494">
            <v>0</v>
          </cell>
          <cell r="J494">
            <v>38172</v>
          </cell>
          <cell r="K494">
            <v>38172</v>
          </cell>
        </row>
        <row r="495">
          <cell r="A495" t="str">
            <v>0953</v>
          </cell>
          <cell r="B495" t="str">
            <v>176902</v>
          </cell>
          <cell r="C495" t="str">
            <v xml:space="preserve">   </v>
          </cell>
          <cell r="D495" t="str">
            <v>NEWTON ISD</v>
          </cell>
          <cell r="E495">
            <v>215444</v>
          </cell>
          <cell r="F495">
            <v>0</v>
          </cell>
          <cell r="G495">
            <v>0</v>
          </cell>
          <cell r="H495">
            <v>0</v>
          </cell>
          <cell r="I495">
            <v>0</v>
          </cell>
          <cell r="J495">
            <v>215444</v>
          </cell>
          <cell r="K495">
            <v>215444</v>
          </cell>
        </row>
        <row r="496">
          <cell r="A496" t="str">
            <v>0954</v>
          </cell>
          <cell r="B496" t="str">
            <v>236901</v>
          </cell>
          <cell r="C496" t="str">
            <v xml:space="preserve">   </v>
          </cell>
          <cell r="D496" t="str">
            <v>NEW WAVERLY ISD</v>
          </cell>
          <cell r="E496">
            <v>193291</v>
          </cell>
          <cell r="F496">
            <v>0</v>
          </cell>
          <cell r="G496">
            <v>0</v>
          </cell>
          <cell r="H496">
            <v>0</v>
          </cell>
          <cell r="I496">
            <v>0</v>
          </cell>
          <cell r="J496">
            <v>193291</v>
          </cell>
          <cell r="K496">
            <v>193291</v>
          </cell>
        </row>
        <row r="497">
          <cell r="A497" t="str">
            <v>0956</v>
          </cell>
          <cell r="B497" t="str">
            <v>089903</v>
          </cell>
          <cell r="C497" t="str">
            <v xml:space="preserve">   </v>
          </cell>
          <cell r="D497" t="str">
            <v>NIXON SMILEY CISD</v>
          </cell>
          <cell r="E497">
            <v>282878</v>
          </cell>
          <cell r="F497">
            <v>0</v>
          </cell>
          <cell r="G497">
            <v>0</v>
          </cell>
          <cell r="H497">
            <v>0</v>
          </cell>
          <cell r="I497">
            <v>0</v>
          </cell>
          <cell r="J497">
            <v>282878</v>
          </cell>
          <cell r="K497">
            <v>282878</v>
          </cell>
        </row>
        <row r="498">
          <cell r="A498" t="str">
            <v>0957</v>
          </cell>
          <cell r="B498" t="str">
            <v>169902</v>
          </cell>
          <cell r="C498" t="str">
            <v xml:space="preserve">   </v>
          </cell>
          <cell r="D498" t="str">
            <v>NOCONA ISD</v>
          </cell>
          <cell r="E498">
            <v>166162</v>
          </cell>
          <cell r="F498">
            <v>0</v>
          </cell>
          <cell r="G498">
            <v>0</v>
          </cell>
          <cell r="H498">
            <v>0</v>
          </cell>
          <cell r="I498">
            <v>0</v>
          </cell>
          <cell r="J498">
            <v>166162</v>
          </cell>
          <cell r="K498">
            <v>166162</v>
          </cell>
        </row>
        <row r="499">
          <cell r="A499" t="str">
            <v>0959</v>
          </cell>
          <cell r="B499" t="str">
            <v>062902</v>
          </cell>
          <cell r="C499" t="str">
            <v xml:space="preserve">   </v>
          </cell>
          <cell r="D499" t="str">
            <v>NORDHEIM ISD</v>
          </cell>
          <cell r="E499">
            <v>32464</v>
          </cell>
          <cell r="F499">
            <v>0</v>
          </cell>
          <cell r="G499">
            <v>0</v>
          </cell>
          <cell r="H499">
            <v>0</v>
          </cell>
          <cell r="I499">
            <v>0</v>
          </cell>
          <cell r="J499">
            <v>32464</v>
          </cell>
          <cell r="K499">
            <v>32464</v>
          </cell>
        </row>
        <row r="500">
          <cell r="A500" t="str">
            <v>0960</v>
          </cell>
          <cell r="B500" t="str">
            <v>145906</v>
          </cell>
          <cell r="C500" t="str">
            <v xml:space="preserve">   </v>
          </cell>
          <cell r="D500" t="str">
            <v>NORMANGEE ISD</v>
          </cell>
          <cell r="E500">
            <v>93630</v>
          </cell>
          <cell r="F500">
            <v>0</v>
          </cell>
          <cell r="G500">
            <v>0</v>
          </cell>
          <cell r="H500">
            <v>0</v>
          </cell>
          <cell r="I500">
            <v>0</v>
          </cell>
          <cell r="J500">
            <v>93630</v>
          </cell>
          <cell r="K500">
            <v>93630</v>
          </cell>
        </row>
        <row r="501">
          <cell r="A501" t="str">
            <v>0961</v>
          </cell>
          <cell r="B501" t="str">
            <v>154903</v>
          </cell>
          <cell r="C501" t="str">
            <v xml:space="preserve">   </v>
          </cell>
          <cell r="D501" t="str">
            <v>NORTH ZULCH ISD</v>
          </cell>
          <cell r="E501">
            <v>77842</v>
          </cell>
          <cell r="F501">
            <v>0</v>
          </cell>
          <cell r="G501">
            <v>0</v>
          </cell>
          <cell r="H501">
            <v>0</v>
          </cell>
          <cell r="I501">
            <v>0</v>
          </cell>
          <cell r="J501">
            <v>77842</v>
          </cell>
          <cell r="K501">
            <v>77842</v>
          </cell>
        </row>
        <row r="502">
          <cell r="A502" t="str">
            <v>0964</v>
          </cell>
          <cell r="B502" t="str">
            <v>145907</v>
          </cell>
          <cell r="C502" t="str">
            <v xml:space="preserve">   </v>
          </cell>
          <cell r="D502" t="str">
            <v>OAKWOOD ISD</v>
          </cell>
          <cell r="E502">
            <v>40521</v>
          </cell>
          <cell r="F502">
            <v>0</v>
          </cell>
          <cell r="G502">
            <v>0</v>
          </cell>
          <cell r="H502">
            <v>0</v>
          </cell>
          <cell r="I502">
            <v>0</v>
          </cell>
          <cell r="J502">
            <v>40521</v>
          </cell>
          <cell r="K502">
            <v>40521</v>
          </cell>
        </row>
        <row r="503">
          <cell r="A503" t="str">
            <v>0965</v>
          </cell>
          <cell r="B503" t="str">
            <v>205905</v>
          </cell>
          <cell r="C503" t="str">
            <v xml:space="preserve">   </v>
          </cell>
          <cell r="D503" t="str">
            <v>ODEM-EDROY ISD</v>
          </cell>
          <cell r="E503">
            <v>182585</v>
          </cell>
          <cell r="F503">
            <v>0</v>
          </cell>
          <cell r="G503">
            <v>0</v>
          </cell>
          <cell r="H503">
            <v>0</v>
          </cell>
          <cell r="I503">
            <v>0</v>
          </cell>
          <cell r="J503">
            <v>182585</v>
          </cell>
          <cell r="K503">
            <v>182585</v>
          </cell>
        </row>
        <row r="504">
          <cell r="A504" t="str">
            <v>0966</v>
          </cell>
          <cell r="B504" t="str">
            <v>153903</v>
          </cell>
          <cell r="C504" t="str">
            <v xml:space="preserve">   </v>
          </cell>
          <cell r="D504" t="str">
            <v>O DONNELL ISD</v>
          </cell>
          <cell r="E504">
            <v>81955</v>
          </cell>
          <cell r="F504">
            <v>0</v>
          </cell>
          <cell r="G504">
            <v>0</v>
          </cell>
          <cell r="H504">
            <v>0</v>
          </cell>
          <cell r="I504">
            <v>0</v>
          </cell>
          <cell r="J504">
            <v>81955</v>
          </cell>
          <cell r="K504">
            <v>81955</v>
          </cell>
        </row>
        <row r="505">
          <cell r="A505" t="str">
            <v>0968</v>
          </cell>
          <cell r="B505" t="str">
            <v>050904</v>
          </cell>
          <cell r="C505" t="str">
            <v xml:space="preserve">   </v>
          </cell>
          <cell r="D505" t="str">
            <v>OGLESBY ISD</v>
          </cell>
          <cell r="E505">
            <v>32657</v>
          </cell>
          <cell r="F505">
            <v>0</v>
          </cell>
          <cell r="G505">
            <v>0</v>
          </cell>
          <cell r="H505">
            <v>0</v>
          </cell>
          <cell r="I505">
            <v>0</v>
          </cell>
          <cell r="J505">
            <v>32657</v>
          </cell>
          <cell r="K505">
            <v>32657</v>
          </cell>
        </row>
        <row r="506">
          <cell r="A506" t="str">
            <v>0973</v>
          </cell>
          <cell r="B506" t="str">
            <v>252903</v>
          </cell>
          <cell r="C506" t="str">
            <v xml:space="preserve">   </v>
          </cell>
          <cell r="D506" t="str">
            <v>OLNEY ISD</v>
          </cell>
          <cell r="E506">
            <v>169651</v>
          </cell>
          <cell r="F506">
            <v>0</v>
          </cell>
          <cell r="G506">
            <v>0</v>
          </cell>
          <cell r="H506">
            <v>0</v>
          </cell>
          <cell r="I506">
            <v>0</v>
          </cell>
          <cell r="J506">
            <v>169651</v>
          </cell>
          <cell r="K506">
            <v>169651</v>
          </cell>
        </row>
        <row r="507">
          <cell r="A507" t="str">
            <v>0974</v>
          </cell>
          <cell r="B507" t="str">
            <v>140905</v>
          </cell>
          <cell r="C507" t="str">
            <v xml:space="preserve">   </v>
          </cell>
          <cell r="D507" t="str">
            <v>OLTON ISD</v>
          </cell>
          <cell r="E507">
            <v>126189</v>
          </cell>
          <cell r="F507">
            <v>0</v>
          </cell>
          <cell r="G507">
            <v>0</v>
          </cell>
          <cell r="H507">
            <v>0</v>
          </cell>
          <cell r="I507">
            <v>0</v>
          </cell>
          <cell r="J507">
            <v>126189</v>
          </cell>
          <cell r="K507">
            <v>126189</v>
          </cell>
        </row>
        <row r="508">
          <cell r="A508" t="str">
            <v>0977</v>
          </cell>
          <cell r="B508" t="str">
            <v>187910</v>
          </cell>
          <cell r="C508" t="str">
            <v xml:space="preserve">   </v>
          </cell>
          <cell r="D508" t="str">
            <v>ONALASKA ISD</v>
          </cell>
          <cell r="E508">
            <v>234900</v>
          </cell>
          <cell r="F508">
            <v>0</v>
          </cell>
          <cell r="G508">
            <v>0</v>
          </cell>
          <cell r="H508">
            <v>0</v>
          </cell>
          <cell r="I508">
            <v>0</v>
          </cell>
          <cell r="J508">
            <v>234900</v>
          </cell>
          <cell r="K508">
            <v>234900</v>
          </cell>
        </row>
        <row r="509">
          <cell r="A509" t="str">
            <v>0979</v>
          </cell>
          <cell r="B509" t="str">
            <v>181905</v>
          </cell>
          <cell r="C509" t="str">
            <v xml:space="preserve">   </v>
          </cell>
          <cell r="D509" t="str">
            <v>ORANGEFIELD ISD</v>
          </cell>
          <cell r="E509">
            <v>283900</v>
          </cell>
          <cell r="F509">
            <v>0</v>
          </cell>
          <cell r="G509">
            <v>0</v>
          </cell>
          <cell r="H509">
            <v>0</v>
          </cell>
          <cell r="I509">
            <v>0</v>
          </cell>
          <cell r="J509">
            <v>283900</v>
          </cell>
          <cell r="K509">
            <v>283900</v>
          </cell>
        </row>
        <row r="510">
          <cell r="A510" t="str">
            <v>0980</v>
          </cell>
          <cell r="B510" t="str">
            <v>125903</v>
          </cell>
          <cell r="C510" t="str">
            <v xml:space="preserve">   </v>
          </cell>
          <cell r="D510" t="str">
            <v>ORANGE GROVE ISD</v>
          </cell>
          <cell r="E510">
            <v>325851</v>
          </cell>
          <cell r="F510">
            <v>0</v>
          </cell>
          <cell r="G510">
            <v>0</v>
          </cell>
          <cell r="H510">
            <v>0</v>
          </cell>
          <cell r="I510">
            <v>0</v>
          </cell>
          <cell r="J510">
            <v>325851</v>
          </cell>
          <cell r="K510">
            <v>325851</v>
          </cell>
        </row>
        <row r="511">
          <cell r="A511" t="str">
            <v>0981</v>
          </cell>
          <cell r="B511" t="str">
            <v>230903</v>
          </cell>
          <cell r="C511" t="str">
            <v xml:space="preserve">   </v>
          </cell>
          <cell r="D511" t="str">
            <v>ORE CITY ISD</v>
          </cell>
          <cell r="E511">
            <v>173557</v>
          </cell>
          <cell r="F511">
            <v>0</v>
          </cell>
          <cell r="G511">
            <v>0</v>
          </cell>
          <cell r="H511">
            <v>0</v>
          </cell>
          <cell r="I511">
            <v>0</v>
          </cell>
          <cell r="J511">
            <v>173557</v>
          </cell>
          <cell r="K511">
            <v>173557</v>
          </cell>
        </row>
        <row r="512">
          <cell r="A512" t="str">
            <v>0982</v>
          </cell>
          <cell r="B512" t="str">
            <v>201908</v>
          </cell>
          <cell r="C512" t="str">
            <v xml:space="preserve">   </v>
          </cell>
          <cell r="D512" t="str">
            <v>OVERTON ISD</v>
          </cell>
          <cell r="E512">
            <v>94918</v>
          </cell>
          <cell r="F512">
            <v>0</v>
          </cell>
          <cell r="G512">
            <v>0</v>
          </cell>
          <cell r="H512">
            <v>0</v>
          </cell>
          <cell r="I512">
            <v>0</v>
          </cell>
          <cell r="J512">
            <v>94918</v>
          </cell>
          <cell r="K512">
            <v>94918</v>
          </cell>
        </row>
        <row r="513">
          <cell r="A513" t="str">
            <v>0983</v>
          </cell>
          <cell r="B513" t="str">
            <v>051901</v>
          </cell>
          <cell r="C513" t="str">
            <v xml:space="preserve">   </v>
          </cell>
          <cell r="D513" t="str">
            <v>PADUCAH ISD</v>
          </cell>
          <cell r="E513">
            <v>37241</v>
          </cell>
          <cell r="F513">
            <v>0</v>
          </cell>
          <cell r="G513">
            <v>0</v>
          </cell>
          <cell r="H513">
            <v>0</v>
          </cell>
          <cell r="I513">
            <v>0</v>
          </cell>
          <cell r="J513">
            <v>37241</v>
          </cell>
          <cell r="K513">
            <v>37241</v>
          </cell>
        </row>
        <row r="514">
          <cell r="A514" t="str">
            <v>0986</v>
          </cell>
          <cell r="B514" t="str">
            <v>158905</v>
          </cell>
          <cell r="C514" t="str">
            <v xml:space="preserve">   </v>
          </cell>
          <cell r="D514" t="str">
            <v>PALACIOS ISD</v>
          </cell>
          <cell r="E514">
            <v>338322</v>
          </cell>
          <cell r="F514">
            <v>0</v>
          </cell>
          <cell r="G514">
            <v>0</v>
          </cell>
          <cell r="H514">
            <v>0</v>
          </cell>
          <cell r="I514">
            <v>0</v>
          </cell>
          <cell r="J514">
            <v>338322</v>
          </cell>
          <cell r="K514">
            <v>338322</v>
          </cell>
        </row>
        <row r="515">
          <cell r="A515" t="str">
            <v>0987</v>
          </cell>
          <cell r="B515" t="str">
            <v>001907</v>
          </cell>
          <cell r="C515" t="str">
            <v xml:space="preserve">   </v>
          </cell>
          <cell r="D515" t="str">
            <v>PALESTINE ISD</v>
          </cell>
          <cell r="E515">
            <v>693052</v>
          </cell>
          <cell r="F515">
            <v>0</v>
          </cell>
          <cell r="G515">
            <v>0</v>
          </cell>
          <cell r="H515">
            <v>0</v>
          </cell>
          <cell r="I515">
            <v>0</v>
          </cell>
          <cell r="J515">
            <v>693052</v>
          </cell>
          <cell r="K515">
            <v>693052</v>
          </cell>
        </row>
        <row r="516">
          <cell r="A516" t="str">
            <v>0989</v>
          </cell>
          <cell r="B516" t="str">
            <v>070910</v>
          </cell>
          <cell r="C516" t="str">
            <v xml:space="preserve">   </v>
          </cell>
          <cell r="D516" t="str">
            <v>PALMER ISD</v>
          </cell>
          <cell r="E516">
            <v>224146</v>
          </cell>
          <cell r="F516">
            <v>0</v>
          </cell>
          <cell r="G516">
            <v>0</v>
          </cell>
          <cell r="H516">
            <v>0</v>
          </cell>
          <cell r="I516">
            <v>0</v>
          </cell>
          <cell r="J516">
            <v>224146</v>
          </cell>
          <cell r="K516">
            <v>224146</v>
          </cell>
        </row>
        <row r="517">
          <cell r="A517" t="str">
            <v>0990</v>
          </cell>
          <cell r="B517" t="str">
            <v>090904</v>
          </cell>
          <cell r="C517" t="str">
            <v xml:space="preserve">   </v>
          </cell>
          <cell r="D517" t="str">
            <v>PAMPA ISD</v>
          </cell>
          <cell r="E517">
            <v>666199</v>
          </cell>
          <cell r="F517">
            <v>0</v>
          </cell>
          <cell r="G517">
            <v>0</v>
          </cell>
          <cell r="H517">
            <v>0</v>
          </cell>
          <cell r="I517">
            <v>0</v>
          </cell>
          <cell r="J517">
            <v>666199</v>
          </cell>
          <cell r="K517">
            <v>666199</v>
          </cell>
        </row>
        <row r="518">
          <cell r="A518" t="str">
            <v>0991</v>
          </cell>
          <cell r="B518" t="str">
            <v>033902</v>
          </cell>
          <cell r="C518" t="str">
            <v xml:space="preserve">   </v>
          </cell>
          <cell r="D518" t="str">
            <v>PANHANDLE ISD</v>
          </cell>
          <cell r="E518">
            <v>115459</v>
          </cell>
          <cell r="F518">
            <v>0</v>
          </cell>
          <cell r="G518">
            <v>0</v>
          </cell>
          <cell r="H518">
            <v>0</v>
          </cell>
          <cell r="I518">
            <v>0</v>
          </cell>
          <cell r="J518">
            <v>115459</v>
          </cell>
          <cell r="K518">
            <v>115459</v>
          </cell>
        </row>
        <row r="519">
          <cell r="A519" t="str">
            <v>0992</v>
          </cell>
          <cell r="B519" t="str">
            <v>249906</v>
          </cell>
          <cell r="C519" t="str">
            <v xml:space="preserve">   </v>
          </cell>
          <cell r="D519" t="str">
            <v>PARADISE ISD</v>
          </cell>
          <cell r="E519">
            <v>217936</v>
          </cell>
          <cell r="F519">
            <v>0</v>
          </cell>
          <cell r="G519">
            <v>0</v>
          </cell>
          <cell r="H519">
            <v>0</v>
          </cell>
          <cell r="I519">
            <v>0</v>
          </cell>
          <cell r="J519">
            <v>217936</v>
          </cell>
          <cell r="K519">
            <v>217936</v>
          </cell>
        </row>
        <row r="520">
          <cell r="A520" t="str">
            <v>0993</v>
          </cell>
          <cell r="B520" t="str">
            <v>139909</v>
          </cell>
          <cell r="C520" t="str">
            <v xml:space="preserve">   </v>
          </cell>
          <cell r="D520" t="str">
            <v>PARIS ISD</v>
          </cell>
          <cell r="E520">
            <v>688090</v>
          </cell>
          <cell r="F520">
            <v>0</v>
          </cell>
          <cell r="G520">
            <v>0</v>
          </cell>
          <cell r="H520">
            <v>0</v>
          </cell>
          <cell r="I520">
            <v>0</v>
          </cell>
          <cell r="J520">
            <v>688090</v>
          </cell>
          <cell r="K520">
            <v>688090</v>
          </cell>
        </row>
        <row r="521">
          <cell r="A521" t="str">
            <v>0994</v>
          </cell>
          <cell r="B521" t="str">
            <v>101917</v>
          </cell>
          <cell r="C521" t="str">
            <v xml:space="preserve">   </v>
          </cell>
          <cell r="D521" t="str">
            <v>PASADENA ISD</v>
          </cell>
          <cell r="E521">
            <v>14083616</v>
          </cell>
          <cell r="F521">
            <v>0</v>
          </cell>
          <cell r="G521">
            <v>0</v>
          </cell>
          <cell r="H521">
            <v>0</v>
          </cell>
          <cell r="I521">
            <v>0</v>
          </cell>
          <cell r="J521">
            <v>14083616</v>
          </cell>
          <cell r="K521">
            <v>14083616</v>
          </cell>
        </row>
        <row r="522">
          <cell r="A522" t="str">
            <v>0995</v>
          </cell>
          <cell r="B522" t="str">
            <v>013902</v>
          </cell>
          <cell r="C522" t="str">
            <v xml:space="preserve">   </v>
          </cell>
          <cell r="D522" t="str">
            <v>PAWNEE ISD</v>
          </cell>
          <cell r="E522">
            <v>79425</v>
          </cell>
          <cell r="F522">
            <v>0</v>
          </cell>
          <cell r="G522">
            <v>0</v>
          </cell>
          <cell r="H522">
            <v>0</v>
          </cell>
          <cell r="I522">
            <v>0</v>
          </cell>
          <cell r="J522">
            <v>79425</v>
          </cell>
          <cell r="K522">
            <v>79425</v>
          </cell>
        </row>
        <row r="523">
          <cell r="A523" t="str">
            <v>0996</v>
          </cell>
          <cell r="B523" t="str">
            <v>082903</v>
          </cell>
          <cell r="C523" t="str">
            <v xml:space="preserve">   </v>
          </cell>
          <cell r="D523" t="str">
            <v>PEARSALL ISD</v>
          </cell>
          <cell r="E523">
            <v>468170</v>
          </cell>
          <cell r="F523">
            <v>0</v>
          </cell>
          <cell r="G523">
            <v>0</v>
          </cell>
          <cell r="H523">
            <v>0</v>
          </cell>
          <cell r="I523">
            <v>0</v>
          </cell>
          <cell r="J523">
            <v>468170</v>
          </cell>
          <cell r="K523">
            <v>468170</v>
          </cell>
        </row>
        <row r="524">
          <cell r="A524" t="str">
            <v>0998</v>
          </cell>
          <cell r="B524" t="str">
            <v>195901</v>
          </cell>
          <cell r="C524" t="str">
            <v xml:space="preserve">   </v>
          </cell>
          <cell r="D524" t="str">
            <v>PECOS BARSTOW TOYAH ISD</v>
          </cell>
          <cell r="E524">
            <v>546217</v>
          </cell>
          <cell r="F524">
            <v>0</v>
          </cell>
          <cell r="G524">
            <v>0</v>
          </cell>
          <cell r="H524">
            <v>0</v>
          </cell>
          <cell r="I524">
            <v>0</v>
          </cell>
          <cell r="J524">
            <v>546217</v>
          </cell>
          <cell r="K524">
            <v>546217</v>
          </cell>
        </row>
        <row r="525">
          <cell r="A525" t="str">
            <v>1000</v>
          </cell>
          <cell r="B525" t="str">
            <v>119903</v>
          </cell>
          <cell r="C525" t="str">
            <v/>
          </cell>
          <cell r="D525" t="str">
            <v>PERRIN WHITT CONS ISD</v>
          </cell>
          <cell r="E525">
            <v>79477</v>
          </cell>
          <cell r="F525">
            <v>0</v>
          </cell>
          <cell r="G525">
            <v>0</v>
          </cell>
          <cell r="H525">
            <v>0</v>
          </cell>
          <cell r="I525">
            <v>0</v>
          </cell>
          <cell r="J525">
            <v>79477</v>
          </cell>
          <cell r="K525">
            <v>79477</v>
          </cell>
        </row>
        <row r="526">
          <cell r="A526" t="str">
            <v>1001</v>
          </cell>
          <cell r="B526" t="str">
            <v>179901</v>
          </cell>
          <cell r="C526" t="str">
            <v/>
          </cell>
          <cell r="D526" t="str">
            <v>PERRYTON ISD</v>
          </cell>
          <cell r="E526">
            <v>421090</v>
          </cell>
          <cell r="F526">
            <v>0</v>
          </cell>
          <cell r="G526">
            <v>0</v>
          </cell>
          <cell r="H526">
            <v>0</v>
          </cell>
          <cell r="I526">
            <v>0</v>
          </cell>
          <cell r="J526">
            <v>421090</v>
          </cell>
          <cell r="K526">
            <v>421090</v>
          </cell>
        </row>
        <row r="527">
          <cell r="A527" t="str">
            <v>1002</v>
          </cell>
          <cell r="B527" t="str">
            <v>095904</v>
          </cell>
          <cell r="C527" t="str">
            <v/>
          </cell>
          <cell r="D527" t="str">
            <v>PETERSBURG ISD</v>
          </cell>
          <cell r="E527">
            <v>63214</v>
          </cell>
          <cell r="F527">
            <v>0</v>
          </cell>
          <cell r="G527">
            <v>0</v>
          </cell>
          <cell r="H527">
            <v>0</v>
          </cell>
          <cell r="I527">
            <v>0</v>
          </cell>
          <cell r="J527">
            <v>63214</v>
          </cell>
          <cell r="K527">
            <v>63214</v>
          </cell>
        </row>
        <row r="528">
          <cell r="A528" t="str">
            <v>1003</v>
          </cell>
          <cell r="B528" t="str">
            <v>039903</v>
          </cell>
          <cell r="C528" t="str">
            <v/>
          </cell>
          <cell r="D528" t="str">
            <v>PETROLIA ISD</v>
          </cell>
          <cell r="E528">
            <v>96936</v>
          </cell>
          <cell r="F528">
            <v>0</v>
          </cell>
          <cell r="G528">
            <v>0</v>
          </cell>
          <cell r="H528">
            <v>0</v>
          </cell>
          <cell r="I528">
            <v>0</v>
          </cell>
          <cell r="J528">
            <v>96936</v>
          </cell>
          <cell r="K528">
            <v>96936</v>
          </cell>
        </row>
        <row r="529">
          <cell r="A529" t="str">
            <v>1005</v>
          </cell>
          <cell r="B529" t="str">
            <v>227904</v>
          </cell>
          <cell r="C529" t="str">
            <v/>
          </cell>
          <cell r="D529" t="str">
            <v>PFLUGERVILLE ISD</v>
          </cell>
          <cell r="E529">
            <v>4506397</v>
          </cell>
          <cell r="F529">
            <v>0</v>
          </cell>
          <cell r="G529">
            <v>0</v>
          </cell>
          <cell r="H529">
            <v>0</v>
          </cell>
          <cell r="I529">
            <v>0</v>
          </cell>
          <cell r="J529">
            <v>4506397</v>
          </cell>
          <cell r="K529">
            <v>4506397</v>
          </cell>
        </row>
        <row r="530">
          <cell r="A530" t="str">
            <v>1006</v>
          </cell>
          <cell r="B530" t="str">
            <v>108909</v>
          </cell>
          <cell r="C530" t="str">
            <v/>
          </cell>
          <cell r="D530" t="str">
            <v>PHARR-SAN JUAN-ALAMO ISD</v>
          </cell>
          <cell r="E530">
            <v>6854588</v>
          </cell>
          <cell r="F530">
            <v>0</v>
          </cell>
          <cell r="G530">
            <v>0</v>
          </cell>
          <cell r="H530">
            <v>0</v>
          </cell>
          <cell r="I530">
            <v>0</v>
          </cell>
          <cell r="J530">
            <v>6854588</v>
          </cell>
          <cell r="K530">
            <v>6854588</v>
          </cell>
        </row>
        <row r="531">
          <cell r="A531" t="str">
            <v>1008</v>
          </cell>
          <cell r="B531" t="str">
            <v>112908</v>
          </cell>
          <cell r="C531" t="str">
            <v/>
          </cell>
          <cell r="D531" t="str">
            <v>COMO PICKTON ISD</v>
          </cell>
          <cell r="E531">
            <v>139518</v>
          </cell>
          <cell r="F531">
            <v>0</v>
          </cell>
          <cell r="G531">
            <v>0</v>
          </cell>
          <cell r="H531">
            <v>0</v>
          </cell>
          <cell r="I531">
            <v>0</v>
          </cell>
          <cell r="J531">
            <v>139518</v>
          </cell>
          <cell r="K531">
            <v>139518</v>
          </cell>
        </row>
        <row r="532">
          <cell r="A532" t="str">
            <v>1009</v>
          </cell>
          <cell r="B532" t="str">
            <v>061903</v>
          </cell>
          <cell r="C532" t="str">
            <v/>
          </cell>
          <cell r="D532" t="str">
            <v>PILOT POINT ISD</v>
          </cell>
          <cell r="E532">
            <v>242285</v>
          </cell>
          <cell r="F532">
            <v>0</v>
          </cell>
          <cell r="G532">
            <v>0</v>
          </cell>
          <cell r="H532">
            <v>0</v>
          </cell>
          <cell r="I532">
            <v>0</v>
          </cell>
          <cell r="J532">
            <v>242285</v>
          </cell>
          <cell r="K532">
            <v>242285</v>
          </cell>
        </row>
        <row r="533">
          <cell r="A533" t="str">
            <v>1010</v>
          </cell>
          <cell r="B533" t="str">
            <v>202905</v>
          </cell>
          <cell r="C533" t="str">
            <v/>
          </cell>
          <cell r="D533" t="str">
            <v>WEST SABINE ISD</v>
          </cell>
          <cell r="E533">
            <v>109810</v>
          </cell>
          <cell r="F533">
            <v>0</v>
          </cell>
          <cell r="G533">
            <v>0</v>
          </cell>
          <cell r="H533">
            <v>0</v>
          </cell>
          <cell r="I533">
            <v>0</v>
          </cell>
          <cell r="J533">
            <v>109810</v>
          </cell>
          <cell r="K533">
            <v>109810</v>
          </cell>
        </row>
        <row r="534">
          <cell r="A534" t="str">
            <v>1012</v>
          </cell>
          <cell r="B534" t="str">
            <v>032902</v>
          </cell>
          <cell r="C534" t="str">
            <v/>
          </cell>
          <cell r="D534" t="str">
            <v>PITTSBURG ISD</v>
          </cell>
          <cell r="E534">
            <v>440905</v>
          </cell>
          <cell r="F534">
            <v>0</v>
          </cell>
          <cell r="G534">
            <v>0</v>
          </cell>
          <cell r="H534">
            <v>0</v>
          </cell>
          <cell r="I534">
            <v>0</v>
          </cell>
          <cell r="J534">
            <v>440905</v>
          </cell>
          <cell r="K534">
            <v>440905</v>
          </cell>
        </row>
        <row r="535">
          <cell r="A535" t="str">
            <v>1013</v>
          </cell>
          <cell r="B535" t="str">
            <v>095905</v>
          </cell>
          <cell r="C535" t="str">
            <v/>
          </cell>
          <cell r="D535" t="str">
            <v>PLAINVIEW ISD</v>
          </cell>
          <cell r="E535">
            <v>885969</v>
          </cell>
          <cell r="F535">
            <v>0</v>
          </cell>
          <cell r="G535">
            <v>0</v>
          </cell>
          <cell r="H535">
            <v>0</v>
          </cell>
          <cell r="I535">
            <v>0</v>
          </cell>
          <cell r="J535">
            <v>885969</v>
          </cell>
          <cell r="K535">
            <v>885969</v>
          </cell>
        </row>
        <row r="536">
          <cell r="A536" t="str">
            <v>1014</v>
          </cell>
          <cell r="B536" t="str">
            <v>043910</v>
          </cell>
          <cell r="C536" t="str">
            <v/>
          </cell>
          <cell r="D536" t="str">
            <v>PLANO ISD</v>
          </cell>
          <cell r="E536">
            <v>11733991</v>
          </cell>
          <cell r="F536">
            <v>0</v>
          </cell>
          <cell r="G536">
            <v>0</v>
          </cell>
          <cell r="H536">
            <v>0</v>
          </cell>
          <cell r="I536">
            <v>0</v>
          </cell>
          <cell r="J536">
            <v>11733991</v>
          </cell>
          <cell r="K536">
            <v>11733991</v>
          </cell>
        </row>
        <row r="537">
          <cell r="A537" t="str">
            <v>1018</v>
          </cell>
          <cell r="B537" t="str">
            <v>007905</v>
          </cell>
          <cell r="C537" t="str">
            <v/>
          </cell>
          <cell r="D537" t="str">
            <v>PLEASANTON ISD</v>
          </cell>
          <cell r="E537">
            <v>772341</v>
          </cell>
          <cell r="F537">
            <v>0</v>
          </cell>
          <cell r="G537">
            <v>0</v>
          </cell>
          <cell r="H537">
            <v>0</v>
          </cell>
          <cell r="I537">
            <v>0</v>
          </cell>
          <cell r="J537">
            <v>772341</v>
          </cell>
          <cell r="K537">
            <v>772341</v>
          </cell>
        </row>
        <row r="538">
          <cell r="A538" t="str">
            <v>1021</v>
          </cell>
          <cell r="B538" t="str">
            <v>031909</v>
          </cell>
          <cell r="C538" t="str">
            <v/>
          </cell>
          <cell r="D538" t="str">
            <v>POINT ISABEL ISD</v>
          </cell>
          <cell r="E538">
            <v>442796</v>
          </cell>
          <cell r="F538">
            <v>0</v>
          </cell>
          <cell r="G538">
            <v>0</v>
          </cell>
          <cell r="H538">
            <v>0</v>
          </cell>
          <cell r="I538">
            <v>0</v>
          </cell>
          <cell r="J538">
            <v>442796</v>
          </cell>
          <cell r="K538">
            <v>442796</v>
          </cell>
        </row>
        <row r="539">
          <cell r="A539" t="str">
            <v>1022</v>
          </cell>
          <cell r="B539" t="str">
            <v>061906</v>
          </cell>
          <cell r="C539" t="str">
            <v/>
          </cell>
          <cell r="D539" t="str">
            <v>PONDER ISD</v>
          </cell>
          <cell r="E539">
            <v>197096</v>
          </cell>
          <cell r="F539">
            <v>0</v>
          </cell>
          <cell r="G539">
            <v>0</v>
          </cell>
          <cell r="H539">
            <v>0</v>
          </cell>
          <cell r="I539">
            <v>0</v>
          </cell>
          <cell r="J539">
            <v>197096</v>
          </cell>
          <cell r="K539">
            <v>197096</v>
          </cell>
        </row>
        <row r="540">
          <cell r="A540" t="str">
            <v>1023</v>
          </cell>
          <cell r="B540" t="str">
            <v>184901</v>
          </cell>
          <cell r="C540" t="str">
            <v/>
          </cell>
          <cell r="D540" t="str">
            <v>POOLVILLE ISD</v>
          </cell>
          <cell r="E540">
            <v>98548</v>
          </cell>
          <cell r="F540">
            <v>0</v>
          </cell>
          <cell r="G540">
            <v>0</v>
          </cell>
          <cell r="H540">
            <v>0</v>
          </cell>
          <cell r="I540">
            <v>0</v>
          </cell>
          <cell r="J540">
            <v>98548</v>
          </cell>
          <cell r="K540">
            <v>98548</v>
          </cell>
        </row>
        <row r="541">
          <cell r="A541" t="str">
            <v>1024</v>
          </cell>
          <cell r="B541" t="str">
            <v>178908</v>
          </cell>
          <cell r="C541" t="str">
            <v/>
          </cell>
          <cell r="D541" t="str">
            <v>PORT ARANSAS ISD</v>
          </cell>
          <cell r="E541">
            <v>157782</v>
          </cell>
          <cell r="F541">
            <v>0</v>
          </cell>
          <cell r="G541">
            <v>0</v>
          </cell>
          <cell r="H541">
            <v>0</v>
          </cell>
          <cell r="I541">
            <v>0</v>
          </cell>
          <cell r="J541">
            <v>157782</v>
          </cell>
          <cell r="K541">
            <v>157782</v>
          </cell>
        </row>
        <row r="542">
          <cell r="A542" t="str">
            <v>1025</v>
          </cell>
          <cell r="B542" t="str">
            <v>123907</v>
          </cell>
          <cell r="C542" t="str">
            <v/>
          </cell>
          <cell r="D542" t="str">
            <v>PORT ARTHUR ISD</v>
          </cell>
          <cell r="E542">
            <v>1094001</v>
          </cell>
          <cell r="F542">
            <v>0</v>
          </cell>
          <cell r="G542">
            <v>0</v>
          </cell>
          <cell r="H542">
            <v>0</v>
          </cell>
          <cell r="I542">
            <v>0</v>
          </cell>
          <cell r="J542">
            <v>1094001</v>
          </cell>
          <cell r="K542">
            <v>1094001</v>
          </cell>
        </row>
        <row r="543">
          <cell r="A543" t="str">
            <v>1026</v>
          </cell>
          <cell r="B543" t="str">
            <v>029901</v>
          </cell>
          <cell r="C543" t="str">
            <v/>
          </cell>
          <cell r="D543" t="str">
            <v>CALHOUN COUNTY ISD</v>
          </cell>
          <cell r="E543">
            <v>557539</v>
          </cell>
          <cell r="F543">
            <v>0</v>
          </cell>
          <cell r="G543">
            <v>0</v>
          </cell>
          <cell r="H543">
            <v>0</v>
          </cell>
          <cell r="I543">
            <v>0</v>
          </cell>
          <cell r="J543">
            <v>557539</v>
          </cell>
          <cell r="K543">
            <v>557539</v>
          </cell>
        </row>
        <row r="544">
          <cell r="A544" t="str">
            <v>1027</v>
          </cell>
          <cell r="B544" t="str">
            <v>085902</v>
          </cell>
          <cell r="C544" t="str">
            <v/>
          </cell>
          <cell r="D544" t="str">
            <v>POST ISD</v>
          </cell>
          <cell r="E544">
            <v>198316</v>
          </cell>
          <cell r="F544">
            <v>0</v>
          </cell>
          <cell r="G544">
            <v>0</v>
          </cell>
          <cell r="H544">
            <v>0</v>
          </cell>
          <cell r="I544">
            <v>0</v>
          </cell>
          <cell r="J544">
            <v>198316</v>
          </cell>
          <cell r="K544">
            <v>198316</v>
          </cell>
        </row>
        <row r="545">
          <cell r="A545" t="str">
            <v>1028</v>
          </cell>
          <cell r="B545" t="str">
            <v>007906</v>
          </cell>
          <cell r="C545" t="str">
            <v/>
          </cell>
          <cell r="D545" t="str">
            <v>POTEET ISD</v>
          </cell>
          <cell r="E545">
            <v>301224</v>
          </cell>
          <cell r="F545">
            <v>0</v>
          </cell>
          <cell r="G545">
            <v>0</v>
          </cell>
          <cell r="H545">
            <v>0</v>
          </cell>
          <cell r="I545">
            <v>0</v>
          </cell>
          <cell r="J545">
            <v>301224</v>
          </cell>
          <cell r="K545">
            <v>301224</v>
          </cell>
        </row>
        <row r="546">
          <cell r="A546" t="str">
            <v>1029</v>
          </cell>
          <cell r="B546" t="str">
            <v>247904</v>
          </cell>
          <cell r="C546" t="str">
            <v/>
          </cell>
          <cell r="D546" t="str">
            <v>POTH CONS ISD</v>
          </cell>
          <cell r="E546">
            <v>141036</v>
          </cell>
          <cell r="F546">
            <v>0</v>
          </cell>
          <cell r="G546">
            <v>0</v>
          </cell>
          <cell r="H546">
            <v>0</v>
          </cell>
          <cell r="I546">
            <v>0</v>
          </cell>
          <cell r="J546">
            <v>141036</v>
          </cell>
          <cell r="K546">
            <v>141036</v>
          </cell>
        </row>
        <row r="547">
          <cell r="A547" t="str">
            <v>1032</v>
          </cell>
          <cell r="B547" t="str">
            <v>028906</v>
          </cell>
          <cell r="C547" t="str">
            <v/>
          </cell>
          <cell r="D547" t="str">
            <v>PRAIRIE LEA ISD</v>
          </cell>
          <cell r="E547">
            <v>43698</v>
          </cell>
          <cell r="F547">
            <v>0</v>
          </cell>
          <cell r="G547">
            <v>0</v>
          </cell>
          <cell r="H547">
            <v>0</v>
          </cell>
          <cell r="I547">
            <v>0</v>
          </cell>
          <cell r="J547">
            <v>43698</v>
          </cell>
          <cell r="K547">
            <v>43698</v>
          </cell>
        </row>
        <row r="548">
          <cell r="A548" t="str">
            <v>1033</v>
          </cell>
          <cell r="B548" t="str">
            <v>125905</v>
          </cell>
          <cell r="C548" t="str">
            <v/>
          </cell>
          <cell r="D548" t="str">
            <v>PREMONT ISD</v>
          </cell>
          <cell r="E548">
            <v>140598</v>
          </cell>
          <cell r="F548">
            <v>0</v>
          </cell>
          <cell r="G548">
            <v>0</v>
          </cell>
          <cell r="H548">
            <v>0</v>
          </cell>
          <cell r="I548">
            <v>0</v>
          </cell>
          <cell r="J548">
            <v>140598</v>
          </cell>
          <cell r="K548">
            <v>140598</v>
          </cell>
        </row>
        <row r="549">
          <cell r="A549" t="str">
            <v>1034</v>
          </cell>
          <cell r="B549" t="str">
            <v>189902</v>
          </cell>
          <cell r="C549" t="str">
            <v/>
          </cell>
          <cell r="D549" t="str">
            <v>PRESIDIO ISD</v>
          </cell>
          <cell r="E549">
            <v>252625</v>
          </cell>
          <cell r="F549">
            <v>0</v>
          </cell>
          <cell r="G549">
            <v>1890</v>
          </cell>
          <cell r="H549">
            <v>0</v>
          </cell>
          <cell r="I549">
            <v>0</v>
          </cell>
          <cell r="J549">
            <v>254515</v>
          </cell>
          <cell r="K549">
            <v>254515</v>
          </cell>
        </row>
        <row r="550">
          <cell r="A550" t="str">
            <v>1035</v>
          </cell>
          <cell r="B550" t="str">
            <v>043911</v>
          </cell>
          <cell r="C550" t="str">
            <v/>
          </cell>
          <cell r="D550" t="str">
            <v>PRINCETON ISD</v>
          </cell>
          <cell r="E550">
            <v>892064</v>
          </cell>
          <cell r="F550">
            <v>0</v>
          </cell>
          <cell r="G550">
            <v>0</v>
          </cell>
          <cell r="H550">
            <v>0</v>
          </cell>
          <cell r="I550">
            <v>0</v>
          </cell>
          <cell r="J550">
            <v>892064</v>
          </cell>
          <cell r="K550">
            <v>892064</v>
          </cell>
        </row>
        <row r="551">
          <cell r="A551" t="str">
            <v>1037</v>
          </cell>
          <cell r="B551" t="str">
            <v>108910</v>
          </cell>
          <cell r="C551" t="str">
            <v/>
          </cell>
          <cell r="D551" t="str">
            <v>PROGRESO ISD</v>
          </cell>
          <cell r="E551">
            <v>385206</v>
          </cell>
          <cell r="F551">
            <v>0</v>
          </cell>
          <cell r="G551">
            <v>0</v>
          </cell>
          <cell r="H551">
            <v>0</v>
          </cell>
          <cell r="I551">
            <v>0</v>
          </cell>
          <cell r="J551">
            <v>385206</v>
          </cell>
          <cell r="K551">
            <v>385206</v>
          </cell>
        </row>
        <row r="552">
          <cell r="A552" t="str">
            <v>1040</v>
          </cell>
          <cell r="B552" t="str">
            <v>099903</v>
          </cell>
          <cell r="C552" t="str">
            <v/>
          </cell>
          <cell r="D552" t="str">
            <v>QUANAH ISD</v>
          </cell>
          <cell r="E552">
            <v>142627</v>
          </cell>
          <cell r="F552">
            <v>0</v>
          </cell>
          <cell r="G552">
            <v>0</v>
          </cell>
          <cell r="H552">
            <v>0</v>
          </cell>
          <cell r="I552">
            <v>0</v>
          </cell>
          <cell r="J552">
            <v>142627</v>
          </cell>
          <cell r="K552">
            <v>142627</v>
          </cell>
        </row>
        <row r="553">
          <cell r="A553" t="str">
            <v>1041</v>
          </cell>
          <cell r="B553" t="str">
            <v>034907</v>
          </cell>
          <cell r="C553" t="str">
            <v/>
          </cell>
          <cell r="D553" t="str">
            <v>QUEEN CITY ISD</v>
          </cell>
          <cell r="E553">
            <v>188233</v>
          </cell>
          <cell r="F553">
            <v>0</v>
          </cell>
          <cell r="G553">
            <v>0</v>
          </cell>
          <cell r="H553">
            <v>0</v>
          </cell>
          <cell r="I553">
            <v>0</v>
          </cell>
          <cell r="J553">
            <v>188233</v>
          </cell>
          <cell r="K553">
            <v>188233</v>
          </cell>
        </row>
        <row r="554">
          <cell r="A554" t="str">
            <v>1042</v>
          </cell>
          <cell r="B554" t="str">
            <v>116908</v>
          </cell>
          <cell r="C554" t="str">
            <v/>
          </cell>
          <cell r="D554" t="str">
            <v>QUINLAN ISD</v>
          </cell>
          <cell r="E554">
            <v>525826</v>
          </cell>
          <cell r="F554">
            <v>0</v>
          </cell>
          <cell r="G554">
            <v>0</v>
          </cell>
          <cell r="H554">
            <v>0</v>
          </cell>
          <cell r="I554">
            <v>0</v>
          </cell>
          <cell r="J554">
            <v>525826</v>
          </cell>
          <cell r="K554">
            <v>525826</v>
          </cell>
        </row>
        <row r="555">
          <cell r="A555" t="str">
            <v>1044</v>
          </cell>
          <cell r="B555" t="str">
            <v>250904</v>
          </cell>
          <cell r="C555" t="str">
            <v/>
          </cell>
          <cell r="D555" t="str">
            <v>QUITMAN ISD</v>
          </cell>
          <cell r="E555">
            <v>190489</v>
          </cell>
          <cell r="F555">
            <v>0</v>
          </cell>
          <cell r="G555">
            <v>0</v>
          </cell>
          <cell r="H555">
            <v>0</v>
          </cell>
          <cell r="I555">
            <v>0</v>
          </cell>
          <cell r="J555">
            <v>190489</v>
          </cell>
          <cell r="K555">
            <v>190489</v>
          </cell>
        </row>
        <row r="556">
          <cell r="A556" t="str">
            <v>1045</v>
          </cell>
          <cell r="B556" t="str">
            <v>054903</v>
          </cell>
          <cell r="C556" t="str">
            <v/>
          </cell>
          <cell r="D556" t="str">
            <v>RALLS ISD</v>
          </cell>
          <cell r="E556">
            <v>99302</v>
          </cell>
          <cell r="F556">
            <v>0</v>
          </cell>
          <cell r="G556">
            <v>0</v>
          </cell>
          <cell r="H556">
            <v>0</v>
          </cell>
          <cell r="I556">
            <v>0</v>
          </cell>
          <cell r="J556">
            <v>99302</v>
          </cell>
          <cell r="K556">
            <v>99302</v>
          </cell>
        </row>
        <row r="557">
          <cell r="A557" t="str">
            <v>1047</v>
          </cell>
          <cell r="B557" t="str">
            <v>015906</v>
          </cell>
          <cell r="C557" t="str">
            <v/>
          </cell>
          <cell r="D557" t="str">
            <v>RANDOLPH FIELD ISD</v>
          </cell>
          <cell r="E557">
            <v>24482</v>
          </cell>
          <cell r="F557">
            <v>0</v>
          </cell>
          <cell r="G557">
            <v>0</v>
          </cell>
          <cell r="H557">
            <v>0</v>
          </cell>
          <cell r="I557">
            <v>0</v>
          </cell>
          <cell r="J557">
            <v>24482</v>
          </cell>
          <cell r="K557">
            <v>24482</v>
          </cell>
        </row>
        <row r="558">
          <cell r="A558" t="str">
            <v>1048</v>
          </cell>
          <cell r="B558" t="str">
            <v>067907</v>
          </cell>
          <cell r="C558" t="str">
            <v/>
          </cell>
          <cell r="D558" t="str">
            <v>RANGER ISD</v>
          </cell>
          <cell r="E558">
            <v>75428</v>
          </cell>
          <cell r="F558">
            <v>0</v>
          </cell>
          <cell r="G558">
            <v>0</v>
          </cell>
          <cell r="H558">
            <v>0</v>
          </cell>
          <cell r="I558">
            <v>0</v>
          </cell>
          <cell r="J558">
            <v>75428</v>
          </cell>
          <cell r="K558">
            <v>75428</v>
          </cell>
        </row>
        <row r="559">
          <cell r="A559" t="str">
            <v>1050</v>
          </cell>
          <cell r="B559" t="str">
            <v>231902</v>
          </cell>
          <cell r="C559" t="str">
            <v/>
          </cell>
          <cell r="D559" t="str">
            <v>RANKIN ISD</v>
          </cell>
          <cell r="E559">
            <v>76677</v>
          </cell>
          <cell r="F559">
            <v>0</v>
          </cell>
          <cell r="G559">
            <v>0</v>
          </cell>
          <cell r="H559">
            <v>0</v>
          </cell>
          <cell r="I559">
            <v>0</v>
          </cell>
          <cell r="J559">
            <v>76677</v>
          </cell>
          <cell r="K559">
            <v>76677</v>
          </cell>
        </row>
        <row r="560">
          <cell r="A560" t="str">
            <v>1052</v>
          </cell>
          <cell r="B560" t="str">
            <v>245903</v>
          </cell>
          <cell r="C560" t="str">
            <v/>
          </cell>
          <cell r="D560" t="str">
            <v>RAYMONDVILLE ISD</v>
          </cell>
          <cell r="E560">
            <v>528211</v>
          </cell>
          <cell r="F560">
            <v>0</v>
          </cell>
          <cell r="G560">
            <v>0</v>
          </cell>
          <cell r="H560">
            <v>0</v>
          </cell>
          <cell r="I560">
            <v>0</v>
          </cell>
          <cell r="J560">
            <v>528211</v>
          </cell>
          <cell r="K560">
            <v>528211</v>
          </cell>
        </row>
        <row r="561">
          <cell r="A561" t="str">
            <v>1054</v>
          </cell>
          <cell r="B561" t="str">
            <v>192901</v>
          </cell>
          <cell r="C561" t="str">
            <v/>
          </cell>
          <cell r="D561" t="str">
            <v>REAGAN COUNTY ISD</v>
          </cell>
          <cell r="E561">
            <v>207027</v>
          </cell>
          <cell r="F561">
            <v>0</v>
          </cell>
          <cell r="G561">
            <v>0</v>
          </cell>
          <cell r="H561">
            <v>0</v>
          </cell>
          <cell r="I561">
            <v>0</v>
          </cell>
          <cell r="J561">
            <v>207027</v>
          </cell>
          <cell r="K561">
            <v>207027</v>
          </cell>
        </row>
        <row r="562">
          <cell r="A562" t="str">
            <v>1055</v>
          </cell>
          <cell r="B562" t="str">
            <v>070911</v>
          </cell>
          <cell r="C562" t="str">
            <v/>
          </cell>
          <cell r="D562" t="str">
            <v>RED OAK ISD</v>
          </cell>
          <cell r="E562">
            <v>1132966</v>
          </cell>
          <cell r="F562">
            <v>0</v>
          </cell>
          <cell r="G562">
            <v>0</v>
          </cell>
          <cell r="H562">
            <v>0</v>
          </cell>
          <cell r="I562">
            <v>0</v>
          </cell>
          <cell r="J562">
            <v>1132966</v>
          </cell>
          <cell r="K562">
            <v>1132966</v>
          </cell>
        </row>
        <row r="563">
          <cell r="A563" t="str">
            <v>1056</v>
          </cell>
          <cell r="B563" t="str">
            <v>019906</v>
          </cell>
          <cell r="C563" t="str">
            <v/>
          </cell>
          <cell r="D563" t="str">
            <v>REDWATER ISD</v>
          </cell>
          <cell r="E563">
            <v>175570</v>
          </cell>
          <cell r="F563">
            <v>0</v>
          </cell>
          <cell r="G563">
            <v>0</v>
          </cell>
          <cell r="H563">
            <v>0</v>
          </cell>
          <cell r="I563">
            <v>0</v>
          </cell>
          <cell r="J563">
            <v>175570</v>
          </cell>
          <cell r="K563">
            <v>175570</v>
          </cell>
        </row>
        <row r="564">
          <cell r="A564" t="str">
            <v>1058</v>
          </cell>
          <cell r="B564" t="str">
            <v>121902</v>
          </cell>
          <cell r="C564" t="str">
            <v/>
          </cell>
          <cell r="D564" t="str">
            <v>BROOKELAND ISD</v>
          </cell>
          <cell r="E564">
            <v>26116</v>
          </cell>
          <cell r="F564">
            <v>0</v>
          </cell>
          <cell r="G564">
            <v>0</v>
          </cell>
          <cell r="H564">
            <v>0</v>
          </cell>
          <cell r="I564">
            <v>0</v>
          </cell>
          <cell r="J564">
            <v>26116</v>
          </cell>
          <cell r="K564">
            <v>26116</v>
          </cell>
        </row>
        <row r="565">
          <cell r="A565" t="str">
            <v>1060</v>
          </cell>
          <cell r="B565" t="str">
            <v>137902</v>
          </cell>
          <cell r="C565" t="str">
            <v/>
          </cell>
          <cell r="D565" t="str">
            <v>RICARDO ISD</v>
          </cell>
          <cell r="E565">
            <v>145204</v>
          </cell>
          <cell r="F565">
            <v>0</v>
          </cell>
          <cell r="G565">
            <v>0</v>
          </cell>
          <cell r="H565">
            <v>0</v>
          </cell>
          <cell r="I565">
            <v>0</v>
          </cell>
          <cell r="J565">
            <v>145204</v>
          </cell>
          <cell r="K565">
            <v>145204</v>
          </cell>
        </row>
        <row r="566">
          <cell r="A566" t="str">
            <v>1061</v>
          </cell>
          <cell r="B566" t="str">
            <v>093905</v>
          </cell>
          <cell r="C566" t="str">
            <v/>
          </cell>
          <cell r="D566" t="str">
            <v>RICHARDS ISD</v>
          </cell>
          <cell r="E566">
            <v>25249</v>
          </cell>
          <cell r="F566">
            <v>0</v>
          </cell>
          <cell r="G566">
            <v>0</v>
          </cell>
          <cell r="H566">
            <v>0</v>
          </cell>
          <cell r="I566">
            <v>0</v>
          </cell>
          <cell r="J566">
            <v>25249</v>
          </cell>
          <cell r="K566">
            <v>25249</v>
          </cell>
        </row>
        <row r="567">
          <cell r="A567" t="str">
            <v>1062</v>
          </cell>
          <cell r="B567" t="str">
            <v>057916</v>
          </cell>
          <cell r="C567" t="str">
            <v/>
          </cell>
          <cell r="D567" t="str">
            <v>RICHARDSON ISD</v>
          </cell>
          <cell r="E567">
            <v>8973663</v>
          </cell>
          <cell r="F567">
            <v>0</v>
          </cell>
          <cell r="G567">
            <v>0</v>
          </cell>
          <cell r="H567">
            <v>0</v>
          </cell>
          <cell r="I567">
            <v>0</v>
          </cell>
          <cell r="J567">
            <v>8973663</v>
          </cell>
          <cell r="K567">
            <v>8973663</v>
          </cell>
        </row>
        <row r="568">
          <cell r="A568" t="str">
            <v>1063</v>
          </cell>
          <cell r="B568" t="str">
            <v>206902</v>
          </cell>
          <cell r="C568" t="str">
            <v/>
          </cell>
          <cell r="D568" t="str">
            <v>RICHLAND SPRINGS ISD</v>
          </cell>
          <cell r="E568">
            <v>32419</v>
          </cell>
          <cell r="F568">
            <v>0</v>
          </cell>
          <cell r="G568">
            <v>0</v>
          </cell>
          <cell r="H568">
            <v>0</v>
          </cell>
          <cell r="I568">
            <v>0</v>
          </cell>
          <cell r="J568">
            <v>32419</v>
          </cell>
          <cell r="K568">
            <v>32419</v>
          </cell>
        </row>
        <row r="569">
          <cell r="A569" t="str">
            <v>1065</v>
          </cell>
          <cell r="B569" t="str">
            <v>161912</v>
          </cell>
          <cell r="C569" t="str">
            <v/>
          </cell>
          <cell r="D569" t="str">
            <v>RIESEL ISD</v>
          </cell>
          <cell r="E569">
            <v>105096</v>
          </cell>
          <cell r="F569">
            <v>0</v>
          </cell>
          <cell r="G569">
            <v>0</v>
          </cell>
          <cell r="H569">
            <v>0</v>
          </cell>
          <cell r="I569">
            <v>0</v>
          </cell>
          <cell r="J569">
            <v>105096</v>
          </cell>
          <cell r="K569">
            <v>105096</v>
          </cell>
        </row>
        <row r="570">
          <cell r="A570" t="str">
            <v>1067</v>
          </cell>
          <cell r="B570" t="str">
            <v>214901</v>
          </cell>
          <cell r="C570" t="str">
            <v/>
          </cell>
          <cell r="D570" t="str">
            <v>RIO GRANDE CITY CISD</v>
          </cell>
          <cell r="E570">
            <v>2451004</v>
          </cell>
          <cell r="F570">
            <v>0</v>
          </cell>
          <cell r="G570">
            <v>0</v>
          </cell>
          <cell r="H570">
            <v>0</v>
          </cell>
          <cell r="I570">
            <v>0</v>
          </cell>
          <cell r="J570">
            <v>2451004</v>
          </cell>
          <cell r="K570">
            <v>2451004</v>
          </cell>
        </row>
        <row r="571">
          <cell r="A571" t="str">
            <v>1068</v>
          </cell>
          <cell r="B571" t="str">
            <v>031911</v>
          </cell>
          <cell r="C571" t="str">
            <v/>
          </cell>
          <cell r="D571" t="str">
            <v>RIO HONDO ISD</v>
          </cell>
          <cell r="E571">
            <v>410916</v>
          </cell>
          <cell r="F571">
            <v>0</v>
          </cell>
          <cell r="G571">
            <v>0</v>
          </cell>
          <cell r="H571">
            <v>0</v>
          </cell>
          <cell r="I571">
            <v>0</v>
          </cell>
          <cell r="J571">
            <v>410916</v>
          </cell>
          <cell r="K571">
            <v>410916</v>
          </cell>
        </row>
        <row r="572">
          <cell r="A572" t="str">
            <v>1069</v>
          </cell>
          <cell r="B572" t="str">
            <v>126907</v>
          </cell>
          <cell r="C572" t="str">
            <v/>
          </cell>
          <cell r="D572" t="str">
            <v>RIO VISTA ISD</v>
          </cell>
          <cell r="E572">
            <v>163146</v>
          </cell>
          <cell r="F572">
            <v>0</v>
          </cell>
          <cell r="G572">
            <v>0</v>
          </cell>
          <cell r="H572">
            <v>0</v>
          </cell>
          <cell r="I572">
            <v>0</v>
          </cell>
          <cell r="J572">
            <v>163146</v>
          </cell>
          <cell r="K572">
            <v>163146</v>
          </cell>
        </row>
        <row r="573">
          <cell r="A573" t="str">
            <v>1070</v>
          </cell>
          <cell r="B573" t="str">
            <v>067908</v>
          </cell>
          <cell r="C573" t="str">
            <v/>
          </cell>
          <cell r="D573" t="str">
            <v>RISING STAR ISD</v>
          </cell>
          <cell r="E573">
            <v>26296</v>
          </cell>
          <cell r="F573">
            <v>0</v>
          </cell>
          <cell r="G573">
            <v>0</v>
          </cell>
          <cell r="H573">
            <v>0</v>
          </cell>
          <cell r="I573">
            <v>0</v>
          </cell>
          <cell r="J573">
            <v>26296</v>
          </cell>
          <cell r="K573">
            <v>26296</v>
          </cell>
        </row>
        <row r="574">
          <cell r="A574" t="str">
            <v>1072</v>
          </cell>
          <cell r="B574" t="str">
            <v>137903</v>
          </cell>
          <cell r="C574" t="str">
            <v/>
          </cell>
          <cell r="D574" t="str">
            <v>RIVIERA ISD</v>
          </cell>
          <cell r="E574">
            <v>104118</v>
          </cell>
          <cell r="F574">
            <v>0</v>
          </cell>
          <cell r="G574">
            <v>0</v>
          </cell>
          <cell r="H574">
            <v>0</v>
          </cell>
          <cell r="I574">
            <v>0</v>
          </cell>
          <cell r="J574">
            <v>104118</v>
          </cell>
          <cell r="K574">
            <v>104118</v>
          </cell>
        </row>
        <row r="575">
          <cell r="A575" t="str">
            <v>1076</v>
          </cell>
          <cell r="B575" t="str">
            <v>041902</v>
          </cell>
          <cell r="C575" t="str">
            <v/>
          </cell>
          <cell r="D575" t="str">
            <v>ROBERT LEE ISD</v>
          </cell>
          <cell r="E575">
            <v>63188</v>
          </cell>
          <cell r="F575">
            <v>0</v>
          </cell>
          <cell r="G575">
            <v>0</v>
          </cell>
          <cell r="H575">
            <v>0</v>
          </cell>
          <cell r="I575">
            <v>0</v>
          </cell>
          <cell r="J575">
            <v>63188</v>
          </cell>
          <cell r="K575">
            <v>63188</v>
          </cell>
        </row>
        <row r="576">
          <cell r="A576" t="str">
            <v>1077</v>
          </cell>
          <cell r="B576" t="str">
            <v>178909</v>
          </cell>
          <cell r="C576" t="str">
            <v/>
          </cell>
          <cell r="D576" t="str">
            <v>ROBSTOWN ISD</v>
          </cell>
          <cell r="E576">
            <v>711205</v>
          </cell>
          <cell r="F576">
            <v>0</v>
          </cell>
          <cell r="G576">
            <v>0</v>
          </cell>
          <cell r="H576">
            <v>0</v>
          </cell>
          <cell r="I576">
            <v>0</v>
          </cell>
          <cell r="J576">
            <v>711205</v>
          </cell>
          <cell r="K576">
            <v>711205</v>
          </cell>
        </row>
        <row r="577">
          <cell r="A577" t="str">
            <v>1078</v>
          </cell>
          <cell r="B577" t="str">
            <v>076903</v>
          </cell>
          <cell r="C577" t="str">
            <v/>
          </cell>
          <cell r="D577" t="str">
            <v>ROBY CISD</v>
          </cell>
          <cell r="E577">
            <v>56908</v>
          </cell>
          <cell r="F577">
            <v>0</v>
          </cell>
          <cell r="G577">
            <v>0</v>
          </cell>
          <cell r="H577">
            <v>0</v>
          </cell>
          <cell r="I577">
            <v>0</v>
          </cell>
          <cell r="J577">
            <v>56908</v>
          </cell>
          <cell r="K577">
            <v>56908</v>
          </cell>
        </row>
        <row r="578">
          <cell r="A578" t="str">
            <v>1080</v>
          </cell>
          <cell r="B578" t="str">
            <v>166904</v>
          </cell>
          <cell r="C578" t="str">
            <v/>
          </cell>
          <cell r="D578" t="str">
            <v>ROCKDALE ISD</v>
          </cell>
          <cell r="E578">
            <v>379314</v>
          </cell>
          <cell r="F578">
            <v>0</v>
          </cell>
          <cell r="G578">
            <v>0</v>
          </cell>
          <cell r="H578">
            <v>0</v>
          </cell>
          <cell r="I578">
            <v>0</v>
          </cell>
          <cell r="J578">
            <v>379314</v>
          </cell>
          <cell r="K578">
            <v>379314</v>
          </cell>
        </row>
        <row r="579">
          <cell r="A579" t="str">
            <v>1083</v>
          </cell>
          <cell r="B579" t="str">
            <v>069901</v>
          </cell>
          <cell r="C579" t="str">
            <v/>
          </cell>
          <cell r="D579" t="str">
            <v>ROCKSPRINGS ISD</v>
          </cell>
          <cell r="E579">
            <v>54198</v>
          </cell>
          <cell r="F579">
            <v>0</v>
          </cell>
          <cell r="G579">
            <v>0</v>
          </cell>
          <cell r="H579">
            <v>0</v>
          </cell>
          <cell r="I579">
            <v>0</v>
          </cell>
          <cell r="J579">
            <v>54198</v>
          </cell>
          <cell r="K579">
            <v>54198</v>
          </cell>
        </row>
        <row r="580">
          <cell r="A580" t="str">
            <v>1084</v>
          </cell>
          <cell r="B580" t="str">
            <v>199901</v>
          </cell>
          <cell r="C580" t="str">
            <v/>
          </cell>
          <cell r="D580" t="str">
            <v>ROCKWALL ISD</v>
          </cell>
          <cell r="E580">
            <v>2680582</v>
          </cell>
          <cell r="F580">
            <v>0</v>
          </cell>
          <cell r="G580">
            <v>0</v>
          </cell>
          <cell r="H580">
            <v>0</v>
          </cell>
          <cell r="I580">
            <v>0</v>
          </cell>
          <cell r="J580">
            <v>2680582</v>
          </cell>
          <cell r="K580">
            <v>2680582</v>
          </cell>
        </row>
        <row r="581">
          <cell r="A581" t="str">
            <v>1086</v>
          </cell>
          <cell r="B581" t="str">
            <v>014907</v>
          </cell>
          <cell r="C581" t="str">
            <v/>
          </cell>
          <cell r="D581" t="str">
            <v>ROGERS ISD</v>
          </cell>
          <cell r="E581">
            <v>136673</v>
          </cell>
          <cell r="F581">
            <v>0</v>
          </cell>
          <cell r="G581">
            <v>0</v>
          </cell>
          <cell r="H581">
            <v>0</v>
          </cell>
          <cell r="I581">
            <v>0</v>
          </cell>
          <cell r="J581">
            <v>136673</v>
          </cell>
          <cell r="K581">
            <v>136673</v>
          </cell>
        </row>
        <row r="582">
          <cell r="A582" t="str">
            <v>1087</v>
          </cell>
          <cell r="B582" t="str">
            <v>110905</v>
          </cell>
          <cell r="C582" t="str">
            <v/>
          </cell>
          <cell r="D582" t="str">
            <v>ROPES ISD</v>
          </cell>
          <cell r="E582">
            <v>73349</v>
          </cell>
          <cell r="F582">
            <v>0</v>
          </cell>
          <cell r="G582">
            <v>0</v>
          </cell>
          <cell r="H582">
            <v>0</v>
          </cell>
          <cell r="I582">
            <v>0</v>
          </cell>
          <cell r="J582">
            <v>73349</v>
          </cell>
          <cell r="K582">
            <v>73349</v>
          </cell>
        </row>
        <row r="583">
          <cell r="A583" t="str">
            <v>1088</v>
          </cell>
          <cell r="B583" t="str">
            <v>177901</v>
          </cell>
          <cell r="C583" t="str">
            <v/>
          </cell>
          <cell r="D583" t="str">
            <v>ROSCOE ISD</v>
          </cell>
          <cell r="E583">
            <v>127516</v>
          </cell>
          <cell r="F583">
            <v>0</v>
          </cell>
          <cell r="G583">
            <v>0</v>
          </cell>
          <cell r="H583">
            <v>0</v>
          </cell>
          <cell r="I583">
            <v>0</v>
          </cell>
          <cell r="J583">
            <v>127516</v>
          </cell>
          <cell r="K583">
            <v>127516</v>
          </cell>
        </row>
        <row r="584">
          <cell r="A584" t="str">
            <v>1089</v>
          </cell>
          <cell r="B584" t="str">
            <v>073905</v>
          </cell>
          <cell r="C584" t="str">
            <v/>
          </cell>
          <cell r="D584" t="str">
            <v>ROSEBUD-LOTT CONS ISD</v>
          </cell>
          <cell r="E584">
            <v>140084</v>
          </cell>
          <cell r="F584">
            <v>0</v>
          </cell>
          <cell r="G584">
            <v>0</v>
          </cell>
          <cell r="H584">
            <v>0</v>
          </cell>
          <cell r="I584">
            <v>0</v>
          </cell>
          <cell r="J584">
            <v>140084</v>
          </cell>
          <cell r="K584">
            <v>140084</v>
          </cell>
        </row>
        <row r="585">
          <cell r="A585" t="str">
            <v>1092</v>
          </cell>
          <cell r="B585" t="str">
            <v>220910</v>
          </cell>
          <cell r="C585" t="str">
            <v/>
          </cell>
          <cell r="D585" t="str">
            <v>LAKE WORTH ISD</v>
          </cell>
          <cell r="E585">
            <v>797623</v>
          </cell>
          <cell r="F585">
            <v>0</v>
          </cell>
          <cell r="G585">
            <v>0</v>
          </cell>
          <cell r="H585">
            <v>0</v>
          </cell>
          <cell r="I585">
            <v>0</v>
          </cell>
          <cell r="J585">
            <v>797623</v>
          </cell>
          <cell r="K585">
            <v>797623</v>
          </cell>
        </row>
        <row r="586">
          <cell r="A586" t="str">
            <v>1093</v>
          </cell>
          <cell r="B586" t="str">
            <v>076904</v>
          </cell>
          <cell r="C586" t="str">
            <v/>
          </cell>
          <cell r="D586" t="str">
            <v>ROTAN ISD</v>
          </cell>
          <cell r="E586">
            <v>57291</v>
          </cell>
          <cell r="F586">
            <v>0</v>
          </cell>
          <cell r="G586">
            <v>0</v>
          </cell>
          <cell r="H586">
            <v>0</v>
          </cell>
          <cell r="I586">
            <v>0</v>
          </cell>
          <cell r="J586">
            <v>57291</v>
          </cell>
          <cell r="K586">
            <v>57291</v>
          </cell>
        </row>
        <row r="587">
          <cell r="A587" t="str">
            <v>1094</v>
          </cell>
          <cell r="B587" t="str">
            <v>246909</v>
          </cell>
          <cell r="C587" t="str">
            <v/>
          </cell>
          <cell r="D587" t="str">
            <v>ROUND ROCK ISD</v>
          </cell>
          <cell r="E587">
            <v>8375596</v>
          </cell>
          <cell r="F587">
            <v>0</v>
          </cell>
          <cell r="G587">
            <v>0</v>
          </cell>
          <cell r="H587">
            <v>0</v>
          </cell>
          <cell r="I587">
            <v>0</v>
          </cell>
          <cell r="J587">
            <v>8375596</v>
          </cell>
          <cell r="K587">
            <v>8375596</v>
          </cell>
        </row>
        <row r="588">
          <cell r="A588" t="str">
            <v>1097</v>
          </cell>
          <cell r="B588" t="str">
            <v>139908</v>
          </cell>
          <cell r="C588" t="str">
            <v/>
          </cell>
          <cell r="D588" t="str">
            <v>ROXTON ISD</v>
          </cell>
          <cell r="E588">
            <v>38089</v>
          </cell>
          <cell r="F588">
            <v>0</v>
          </cell>
          <cell r="G588">
            <v>0</v>
          </cell>
          <cell r="H588">
            <v>0</v>
          </cell>
          <cell r="I588">
            <v>0</v>
          </cell>
          <cell r="J588">
            <v>38089</v>
          </cell>
          <cell r="K588">
            <v>38089</v>
          </cell>
        </row>
        <row r="589">
          <cell r="A589" t="str">
            <v>1098</v>
          </cell>
          <cell r="B589" t="str">
            <v>199902</v>
          </cell>
          <cell r="C589" t="str">
            <v/>
          </cell>
          <cell r="D589" t="str">
            <v>ROYSE CITY ISD</v>
          </cell>
          <cell r="E589">
            <v>1019796</v>
          </cell>
          <cell r="F589">
            <v>0</v>
          </cell>
          <cell r="G589">
            <v>0</v>
          </cell>
          <cell r="H589">
            <v>0</v>
          </cell>
          <cell r="I589">
            <v>0</v>
          </cell>
          <cell r="J589">
            <v>1019796</v>
          </cell>
          <cell r="K589">
            <v>1019796</v>
          </cell>
        </row>
        <row r="590">
          <cell r="A590" t="str">
            <v>1099</v>
          </cell>
          <cell r="B590" t="str">
            <v>104903</v>
          </cell>
          <cell r="C590" t="str">
            <v/>
          </cell>
          <cell r="D590" t="str">
            <v>RULE ISD</v>
          </cell>
          <cell r="E590">
            <v>25488</v>
          </cell>
          <cell r="F590">
            <v>0</v>
          </cell>
          <cell r="G590">
            <v>0</v>
          </cell>
          <cell r="H590">
            <v>0</v>
          </cell>
          <cell r="I590">
            <v>0</v>
          </cell>
          <cell r="J590">
            <v>25488</v>
          </cell>
          <cell r="K590">
            <v>25488</v>
          </cell>
        </row>
        <row r="591">
          <cell r="A591" t="str">
            <v>1100</v>
          </cell>
          <cell r="B591" t="str">
            <v>128903</v>
          </cell>
          <cell r="C591" t="str">
            <v/>
          </cell>
          <cell r="D591" t="str">
            <v>RUNGE ISD</v>
          </cell>
          <cell r="E591">
            <v>64188</v>
          </cell>
          <cell r="F591">
            <v>0</v>
          </cell>
          <cell r="G591">
            <v>0</v>
          </cell>
          <cell r="H591">
            <v>0</v>
          </cell>
          <cell r="I591">
            <v>0</v>
          </cell>
          <cell r="J591">
            <v>64188</v>
          </cell>
          <cell r="K591">
            <v>64188</v>
          </cell>
        </row>
        <row r="592">
          <cell r="A592" t="str">
            <v>1102</v>
          </cell>
          <cell r="B592" t="str">
            <v>037907</v>
          </cell>
          <cell r="C592" t="str">
            <v/>
          </cell>
          <cell r="D592" t="str">
            <v>RUSK ISD</v>
          </cell>
          <cell r="E592">
            <v>375000</v>
          </cell>
          <cell r="F592">
            <v>0</v>
          </cell>
          <cell r="G592">
            <v>0</v>
          </cell>
          <cell r="H592">
            <v>0</v>
          </cell>
          <cell r="I592">
            <v>0</v>
          </cell>
          <cell r="J592">
            <v>375000</v>
          </cell>
          <cell r="K592">
            <v>375000</v>
          </cell>
        </row>
        <row r="593">
          <cell r="A593" t="str">
            <v>1103</v>
          </cell>
          <cell r="B593" t="str">
            <v>232902</v>
          </cell>
          <cell r="C593" t="str">
            <v/>
          </cell>
          <cell r="D593" t="str">
            <v>SABINAL ISD</v>
          </cell>
          <cell r="E593">
            <v>141821</v>
          </cell>
          <cell r="F593">
            <v>0</v>
          </cell>
          <cell r="G593">
            <v>0</v>
          </cell>
          <cell r="H593">
            <v>0</v>
          </cell>
          <cell r="I593">
            <v>0</v>
          </cell>
          <cell r="J593">
            <v>141821</v>
          </cell>
          <cell r="K593">
            <v>141821</v>
          </cell>
        </row>
        <row r="594">
          <cell r="A594" t="str">
            <v>1106</v>
          </cell>
          <cell r="B594" t="str">
            <v>169911</v>
          </cell>
          <cell r="C594" t="str">
            <v/>
          </cell>
          <cell r="D594" t="str">
            <v>SAINT JO ISD</v>
          </cell>
          <cell r="E594">
            <v>59982</v>
          </cell>
          <cell r="F594">
            <v>0</v>
          </cell>
          <cell r="G594">
            <v>0</v>
          </cell>
          <cell r="H594">
            <v>0</v>
          </cell>
          <cell r="I594">
            <v>0</v>
          </cell>
          <cell r="J594">
            <v>59982</v>
          </cell>
          <cell r="K594">
            <v>59982</v>
          </cell>
        </row>
        <row r="595">
          <cell r="A595" t="str">
            <v>1108</v>
          </cell>
          <cell r="B595" t="str">
            <v>014908</v>
          </cell>
          <cell r="C595" t="str">
            <v/>
          </cell>
          <cell r="D595" t="str">
            <v>SALADO ISD</v>
          </cell>
          <cell r="E595">
            <v>293497</v>
          </cell>
          <cell r="F595">
            <v>0</v>
          </cell>
          <cell r="G595">
            <v>0</v>
          </cell>
          <cell r="H595">
            <v>0</v>
          </cell>
          <cell r="I595">
            <v>0</v>
          </cell>
          <cell r="J595">
            <v>293497</v>
          </cell>
          <cell r="K595">
            <v>293497</v>
          </cell>
        </row>
        <row r="596">
          <cell r="A596" t="str">
            <v>1109</v>
          </cell>
          <cell r="B596" t="str">
            <v>112909</v>
          </cell>
          <cell r="C596" t="str">
            <v/>
          </cell>
          <cell r="D596" t="str">
            <v>SALTILLO ISD</v>
          </cell>
          <cell r="E596">
            <v>67281</v>
          </cell>
          <cell r="F596">
            <v>0</v>
          </cell>
          <cell r="G596">
            <v>0</v>
          </cell>
          <cell r="H596">
            <v>0</v>
          </cell>
          <cell r="I596">
            <v>0</v>
          </cell>
          <cell r="J596">
            <v>67281</v>
          </cell>
          <cell r="K596">
            <v>67281</v>
          </cell>
        </row>
        <row r="597">
          <cell r="A597" t="str">
            <v>1110</v>
          </cell>
          <cell r="B597" t="str">
            <v>226903</v>
          </cell>
          <cell r="C597" t="str">
            <v/>
          </cell>
          <cell r="D597" t="str">
            <v>SAN ANGELO ISD</v>
          </cell>
          <cell r="E597">
            <v>2513474</v>
          </cell>
          <cell r="F597">
            <v>0</v>
          </cell>
          <cell r="G597">
            <v>0</v>
          </cell>
          <cell r="H597">
            <v>0</v>
          </cell>
          <cell r="I597">
            <v>0</v>
          </cell>
          <cell r="J597">
            <v>2513474</v>
          </cell>
          <cell r="K597">
            <v>2513474</v>
          </cell>
        </row>
        <row r="598">
          <cell r="A598" t="str">
            <v>1111</v>
          </cell>
          <cell r="B598" t="str">
            <v>015907</v>
          </cell>
          <cell r="C598" t="str">
            <v/>
          </cell>
          <cell r="D598" t="str">
            <v>SAN ANTONIO ISD</v>
          </cell>
          <cell r="E598">
            <v>9376918</v>
          </cell>
          <cell r="F598">
            <v>0</v>
          </cell>
          <cell r="G598">
            <v>0</v>
          </cell>
          <cell r="H598">
            <v>0</v>
          </cell>
          <cell r="I598">
            <v>0</v>
          </cell>
          <cell r="J598">
            <v>9376918</v>
          </cell>
          <cell r="K598">
            <v>9376918</v>
          </cell>
        </row>
        <row r="599">
          <cell r="A599" t="str">
            <v>1113</v>
          </cell>
          <cell r="B599" t="str">
            <v>203901</v>
          </cell>
          <cell r="C599" t="str">
            <v/>
          </cell>
          <cell r="D599" t="str">
            <v>SAN AUGUSTINE ISD</v>
          </cell>
          <cell r="E599">
            <v>157759</v>
          </cell>
          <cell r="F599">
            <v>0</v>
          </cell>
          <cell r="G599">
            <v>0</v>
          </cell>
          <cell r="H599">
            <v>0</v>
          </cell>
          <cell r="I599">
            <v>0</v>
          </cell>
          <cell r="J599">
            <v>157759</v>
          </cell>
          <cell r="K599">
            <v>157759</v>
          </cell>
        </row>
        <row r="600">
          <cell r="A600" t="str">
            <v>1114</v>
          </cell>
          <cell r="B600" t="str">
            <v>031912</v>
          </cell>
          <cell r="C600" t="str">
            <v/>
          </cell>
          <cell r="D600" t="str">
            <v>SAN BENITO CONS ISD</v>
          </cell>
          <cell r="E600">
            <v>2167747</v>
          </cell>
          <cell r="F600">
            <v>0</v>
          </cell>
          <cell r="G600">
            <v>0</v>
          </cell>
          <cell r="H600">
            <v>0</v>
          </cell>
          <cell r="I600">
            <v>0</v>
          </cell>
          <cell r="J600">
            <v>2167747</v>
          </cell>
          <cell r="K600">
            <v>2167747</v>
          </cell>
        </row>
        <row r="601">
          <cell r="A601" t="str">
            <v>1116</v>
          </cell>
          <cell r="B601" t="str">
            <v>066902</v>
          </cell>
          <cell r="C601" t="str">
            <v/>
          </cell>
          <cell r="D601" t="str">
            <v>SAN DIEGO ISD</v>
          </cell>
          <cell r="E601">
            <v>317291</v>
          </cell>
          <cell r="F601">
            <v>0</v>
          </cell>
          <cell r="G601">
            <v>0</v>
          </cell>
          <cell r="H601">
            <v>0</v>
          </cell>
          <cell r="I601">
            <v>0</v>
          </cell>
          <cell r="J601">
            <v>317291</v>
          </cell>
          <cell r="K601">
            <v>317291</v>
          </cell>
        </row>
        <row r="602">
          <cell r="A602" t="str">
            <v>1117</v>
          </cell>
          <cell r="B602" t="str">
            <v>071904</v>
          </cell>
          <cell r="C602" t="str">
            <v/>
          </cell>
          <cell r="D602" t="str">
            <v>SAN ELIZARIO ISD</v>
          </cell>
          <cell r="E602">
            <v>833961</v>
          </cell>
          <cell r="F602">
            <v>0</v>
          </cell>
          <cell r="G602">
            <v>0</v>
          </cell>
          <cell r="H602">
            <v>0</v>
          </cell>
          <cell r="I602">
            <v>0</v>
          </cell>
          <cell r="J602">
            <v>833961</v>
          </cell>
          <cell r="K602">
            <v>833961</v>
          </cell>
        </row>
        <row r="603">
          <cell r="A603" t="str">
            <v>1119</v>
          </cell>
          <cell r="B603" t="str">
            <v>117903</v>
          </cell>
          <cell r="C603" t="str">
            <v/>
          </cell>
          <cell r="D603" t="str">
            <v>SANFORD-FRITCH ISD</v>
          </cell>
          <cell r="E603">
            <v>135147</v>
          </cell>
          <cell r="F603">
            <v>0</v>
          </cell>
          <cell r="G603">
            <v>0</v>
          </cell>
          <cell r="H603">
            <v>0</v>
          </cell>
          <cell r="I603">
            <v>0</v>
          </cell>
          <cell r="J603">
            <v>135147</v>
          </cell>
          <cell r="K603">
            <v>135147</v>
          </cell>
        </row>
        <row r="604">
          <cell r="A604" t="str">
            <v>1120</v>
          </cell>
          <cell r="B604" t="str">
            <v>061908</v>
          </cell>
          <cell r="C604" t="str">
            <v/>
          </cell>
          <cell r="D604" t="str">
            <v>SANGER ISD</v>
          </cell>
          <cell r="E604">
            <v>727105</v>
          </cell>
          <cell r="F604">
            <v>0</v>
          </cell>
          <cell r="G604">
            <v>0</v>
          </cell>
          <cell r="H604">
            <v>0</v>
          </cell>
          <cell r="I604">
            <v>0</v>
          </cell>
          <cell r="J604">
            <v>727105</v>
          </cell>
          <cell r="K604">
            <v>727105</v>
          </cell>
        </row>
        <row r="605">
          <cell r="A605" t="str">
            <v>1121</v>
          </cell>
          <cell r="B605" t="str">
            <v>105902</v>
          </cell>
          <cell r="C605" t="str">
            <v/>
          </cell>
          <cell r="D605" t="str">
            <v>SAN MARCOS CONS ISD</v>
          </cell>
          <cell r="E605">
            <v>1861284</v>
          </cell>
          <cell r="F605">
            <v>0</v>
          </cell>
          <cell r="G605">
            <v>0</v>
          </cell>
          <cell r="H605">
            <v>0</v>
          </cell>
          <cell r="I605">
            <v>0</v>
          </cell>
          <cell r="J605">
            <v>1861284</v>
          </cell>
          <cell r="K605">
            <v>1861284</v>
          </cell>
        </row>
        <row r="606">
          <cell r="A606" t="str">
            <v>1122</v>
          </cell>
          <cell r="B606" t="str">
            <v>206901</v>
          </cell>
          <cell r="C606" t="str">
            <v/>
          </cell>
          <cell r="D606" t="str">
            <v>SAN SABA ISD</v>
          </cell>
          <cell r="E606">
            <v>109485</v>
          </cell>
          <cell r="F606">
            <v>0</v>
          </cell>
          <cell r="G606">
            <v>0</v>
          </cell>
          <cell r="H606">
            <v>0</v>
          </cell>
          <cell r="I606">
            <v>0</v>
          </cell>
          <cell r="J606">
            <v>109485</v>
          </cell>
          <cell r="K606">
            <v>109485</v>
          </cell>
        </row>
        <row r="607">
          <cell r="A607" t="str">
            <v>1123</v>
          </cell>
          <cell r="B607" t="str">
            <v>042903</v>
          </cell>
          <cell r="C607" t="str">
            <v/>
          </cell>
          <cell r="D607" t="str">
            <v>SANTA ANNA ISD</v>
          </cell>
          <cell r="E607">
            <v>59783</v>
          </cell>
          <cell r="F607">
            <v>0</v>
          </cell>
          <cell r="G607">
            <v>0</v>
          </cell>
          <cell r="H607">
            <v>0</v>
          </cell>
          <cell r="I607">
            <v>0</v>
          </cell>
          <cell r="J607">
            <v>59783</v>
          </cell>
          <cell r="K607">
            <v>59783</v>
          </cell>
        </row>
        <row r="608">
          <cell r="A608" t="str">
            <v>1126</v>
          </cell>
          <cell r="B608" t="str">
            <v>031913</v>
          </cell>
          <cell r="C608" t="str">
            <v/>
          </cell>
          <cell r="D608" t="str">
            <v>SANTA MARIA ISD</v>
          </cell>
          <cell r="E608">
            <v>156619</v>
          </cell>
          <cell r="F608">
            <v>0</v>
          </cell>
          <cell r="G608">
            <v>0</v>
          </cell>
          <cell r="H608">
            <v>0</v>
          </cell>
          <cell r="I608">
            <v>0</v>
          </cell>
          <cell r="J608">
            <v>156619</v>
          </cell>
          <cell r="K608">
            <v>156619</v>
          </cell>
        </row>
        <row r="609">
          <cell r="A609" t="str">
            <v>1127</v>
          </cell>
          <cell r="B609" t="str">
            <v>031914</v>
          </cell>
          <cell r="C609" t="str">
            <v/>
          </cell>
          <cell r="D609" t="str">
            <v>SANTA ROSA ISD</v>
          </cell>
          <cell r="E609">
            <v>295434</v>
          </cell>
          <cell r="F609">
            <v>0</v>
          </cell>
          <cell r="G609">
            <v>0</v>
          </cell>
          <cell r="H609">
            <v>0</v>
          </cell>
          <cell r="I609">
            <v>0</v>
          </cell>
          <cell r="J609">
            <v>295434</v>
          </cell>
          <cell r="K609">
            <v>295434</v>
          </cell>
        </row>
        <row r="610">
          <cell r="A610" t="str">
            <v>1128</v>
          </cell>
          <cell r="B610" t="str">
            <v>182904</v>
          </cell>
          <cell r="C610" t="str">
            <v/>
          </cell>
          <cell r="D610" t="str">
            <v>SANTO ISD</v>
          </cell>
          <cell r="E610">
            <v>91312</v>
          </cell>
          <cell r="F610">
            <v>0</v>
          </cell>
          <cell r="G610">
            <v>0</v>
          </cell>
          <cell r="H610">
            <v>0</v>
          </cell>
          <cell r="I610">
            <v>0</v>
          </cell>
          <cell r="J610">
            <v>91312</v>
          </cell>
          <cell r="K610">
            <v>91312</v>
          </cell>
        </row>
        <row r="611">
          <cell r="A611" t="str">
            <v>1132</v>
          </cell>
          <cell r="B611" t="str">
            <v>074911</v>
          </cell>
          <cell r="C611" t="str">
            <v/>
          </cell>
          <cell r="D611" t="str">
            <v>SAVOY ISD</v>
          </cell>
          <cell r="E611">
            <v>53021</v>
          </cell>
          <cell r="F611">
            <v>0</v>
          </cell>
          <cell r="G611">
            <v>0</v>
          </cell>
          <cell r="H611">
            <v>0</v>
          </cell>
          <cell r="I611">
            <v>0</v>
          </cell>
          <cell r="J611">
            <v>53021</v>
          </cell>
          <cell r="K611">
            <v>53021</v>
          </cell>
        </row>
        <row r="612">
          <cell r="A612" t="str">
            <v>1133</v>
          </cell>
          <cell r="B612" t="str">
            <v>075903</v>
          </cell>
          <cell r="C612" t="str">
            <v/>
          </cell>
          <cell r="D612" t="str">
            <v>SCHULENBURG ISD</v>
          </cell>
          <cell r="E612">
            <v>150518</v>
          </cell>
          <cell r="F612">
            <v>0</v>
          </cell>
          <cell r="G612">
            <v>0</v>
          </cell>
          <cell r="H612">
            <v>0</v>
          </cell>
          <cell r="I612">
            <v>0</v>
          </cell>
          <cell r="J612">
            <v>150518</v>
          </cell>
          <cell r="K612">
            <v>150518</v>
          </cell>
        </row>
        <row r="613">
          <cell r="A613" t="str">
            <v>1136</v>
          </cell>
          <cell r="B613" t="str">
            <v>008902</v>
          </cell>
          <cell r="C613" t="str">
            <v/>
          </cell>
          <cell r="D613" t="str">
            <v>SEALY ISD</v>
          </cell>
          <cell r="E613">
            <v>542182</v>
          </cell>
          <cell r="F613">
            <v>0</v>
          </cell>
          <cell r="G613">
            <v>0</v>
          </cell>
          <cell r="H613">
            <v>0</v>
          </cell>
          <cell r="I613">
            <v>0</v>
          </cell>
          <cell r="J613">
            <v>542182</v>
          </cell>
          <cell r="K613">
            <v>542182</v>
          </cell>
        </row>
        <row r="614">
          <cell r="A614" t="str">
            <v>1137</v>
          </cell>
          <cell r="B614" t="str">
            <v>094901</v>
          </cell>
          <cell r="C614" t="str">
            <v/>
          </cell>
          <cell r="D614" t="str">
            <v>SEGUIN ISD</v>
          </cell>
          <cell r="E614">
            <v>1565549</v>
          </cell>
          <cell r="F614">
            <v>0</v>
          </cell>
          <cell r="G614">
            <v>0</v>
          </cell>
          <cell r="H614">
            <v>0</v>
          </cell>
          <cell r="I614">
            <v>0</v>
          </cell>
          <cell r="J614">
            <v>1565549</v>
          </cell>
          <cell r="K614">
            <v>1565549</v>
          </cell>
        </row>
        <row r="615">
          <cell r="A615" t="str">
            <v>1138</v>
          </cell>
          <cell r="B615" t="str">
            <v>012901</v>
          </cell>
          <cell r="C615" t="str">
            <v/>
          </cell>
          <cell r="D615" t="str">
            <v>SEYMOUR ISD</v>
          </cell>
          <cell r="E615">
            <v>99902</v>
          </cell>
          <cell r="F615">
            <v>0</v>
          </cell>
          <cell r="G615">
            <v>0</v>
          </cell>
          <cell r="H615">
            <v>0</v>
          </cell>
          <cell r="I615">
            <v>0</v>
          </cell>
          <cell r="J615">
            <v>99902</v>
          </cell>
          <cell r="K615">
            <v>99902</v>
          </cell>
        </row>
        <row r="616">
          <cell r="A616" t="str">
            <v>1139</v>
          </cell>
          <cell r="B616" t="str">
            <v>242902</v>
          </cell>
          <cell r="C616" t="str">
            <v/>
          </cell>
          <cell r="D616" t="str">
            <v>SHAMROCK ISD</v>
          </cell>
          <cell r="E616">
            <v>135851</v>
          </cell>
          <cell r="F616">
            <v>0</v>
          </cell>
          <cell r="G616">
            <v>0</v>
          </cell>
          <cell r="H616">
            <v>0</v>
          </cell>
          <cell r="I616">
            <v>0</v>
          </cell>
          <cell r="J616">
            <v>135851</v>
          </cell>
          <cell r="K616">
            <v>135851</v>
          </cell>
        </row>
        <row r="617">
          <cell r="A617" t="str">
            <v>1140</v>
          </cell>
          <cell r="B617" t="str">
            <v>108911</v>
          </cell>
          <cell r="C617" t="str">
            <v/>
          </cell>
          <cell r="D617" t="str">
            <v>SHARYLAND ISD</v>
          </cell>
          <cell r="E617">
            <v>1877767</v>
          </cell>
          <cell r="F617">
            <v>0</v>
          </cell>
          <cell r="G617">
            <v>0</v>
          </cell>
          <cell r="H617">
            <v>0</v>
          </cell>
          <cell r="I617">
            <v>0</v>
          </cell>
          <cell r="J617">
            <v>1877767</v>
          </cell>
          <cell r="K617">
            <v>1877767</v>
          </cell>
        </row>
        <row r="618">
          <cell r="A618" t="str">
            <v>1141</v>
          </cell>
          <cell r="B618" t="str">
            <v>186903</v>
          </cell>
          <cell r="C618" t="str">
            <v/>
          </cell>
          <cell r="D618" t="str">
            <v>IRAAN-SHEFFIELD ISD</v>
          </cell>
          <cell r="E618">
            <v>66339</v>
          </cell>
          <cell r="F618">
            <v>0</v>
          </cell>
          <cell r="G618">
            <v>52</v>
          </cell>
          <cell r="H618">
            <v>0</v>
          </cell>
          <cell r="I618">
            <v>0</v>
          </cell>
          <cell r="J618">
            <v>66391</v>
          </cell>
          <cell r="K618">
            <v>66391</v>
          </cell>
        </row>
        <row r="619">
          <cell r="A619" t="str">
            <v>1142</v>
          </cell>
          <cell r="B619" t="str">
            <v>210903</v>
          </cell>
          <cell r="C619" t="str">
            <v/>
          </cell>
          <cell r="D619" t="str">
            <v>SHELBYVILLE ISD</v>
          </cell>
          <cell r="E619">
            <v>153455</v>
          </cell>
          <cell r="F619">
            <v>0</v>
          </cell>
          <cell r="G619">
            <v>0</v>
          </cell>
          <cell r="H619">
            <v>0</v>
          </cell>
          <cell r="I619">
            <v>0</v>
          </cell>
          <cell r="J619">
            <v>153455</v>
          </cell>
          <cell r="K619">
            <v>153455</v>
          </cell>
        </row>
        <row r="620">
          <cell r="A620" t="str">
            <v>1143</v>
          </cell>
          <cell r="B620" t="str">
            <v>204904</v>
          </cell>
          <cell r="C620" t="str">
            <v/>
          </cell>
          <cell r="D620" t="str">
            <v>SHEPHERD ISD</v>
          </cell>
          <cell r="E620">
            <v>470876</v>
          </cell>
          <cell r="F620">
            <v>0</v>
          </cell>
          <cell r="G620">
            <v>0</v>
          </cell>
          <cell r="H620">
            <v>0</v>
          </cell>
          <cell r="I620">
            <v>0</v>
          </cell>
          <cell r="J620">
            <v>470876</v>
          </cell>
          <cell r="K620">
            <v>470876</v>
          </cell>
        </row>
        <row r="621">
          <cell r="A621" t="str">
            <v>1144</v>
          </cell>
          <cell r="B621" t="str">
            <v>091906</v>
          </cell>
          <cell r="C621" t="str">
            <v/>
          </cell>
          <cell r="D621" t="str">
            <v>SHERMAN ISD</v>
          </cell>
          <cell r="E621">
            <v>1693615</v>
          </cell>
          <cell r="F621">
            <v>0</v>
          </cell>
          <cell r="G621">
            <v>0</v>
          </cell>
          <cell r="H621">
            <v>0</v>
          </cell>
          <cell r="I621">
            <v>0</v>
          </cell>
          <cell r="J621">
            <v>1693615</v>
          </cell>
          <cell r="K621">
            <v>1693615</v>
          </cell>
        </row>
        <row r="622">
          <cell r="A622" t="str">
            <v>1146</v>
          </cell>
          <cell r="B622" t="str">
            <v>143903</v>
          </cell>
          <cell r="C622" t="str">
            <v/>
          </cell>
          <cell r="D622" t="str">
            <v>SHINER ISD</v>
          </cell>
          <cell r="E622">
            <v>98863</v>
          </cell>
          <cell r="F622">
            <v>0</v>
          </cell>
          <cell r="G622">
            <v>0</v>
          </cell>
          <cell r="H622">
            <v>0</v>
          </cell>
          <cell r="I622">
            <v>0</v>
          </cell>
          <cell r="J622">
            <v>98863</v>
          </cell>
          <cell r="K622">
            <v>98863</v>
          </cell>
        </row>
        <row r="623">
          <cell r="A623" t="str">
            <v>1148</v>
          </cell>
          <cell r="B623" t="str">
            <v>047905</v>
          </cell>
          <cell r="C623" t="str">
            <v/>
          </cell>
          <cell r="D623" t="str">
            <v>SIDNEY ISD</v>
          </cell>
          <cell r="E623">
            <v>19013</v>
          </cell>
          <cell r="F623">
            <v>0</v>
          </cell>
          <cell r="G623">
            <v>0</v>
          </cell>
          <cell r="H623">
            <v>0</v>
          </cell>
          <cell r="I623">
            <v>0</v>
          </cell>
          <cell r="J623">
            <v>19013</v>
          </cell>
          <cell r="K623">
            <v>19013</v>
          </cell>
        </row>
        <row r="624">
          <cell r="A624" t="str">
            <v>1149</v>
          </cell>
          <cell r="B624" t="str">
            <v>100904</v>
          </cell>
          <cell r="C624" t="str">
            <v/>
          </cell>
          <cell r="D624" t="str">
            <v>SILSBEE ISD</v>
          </cell>
          <cell r="E624">
            <v>467857</v>
          </cell>
          <cell r="F624">
            <v>0</v>
          </cell>
          <cell r="G624">
            <v>0</v>
          </cell>
          <cell r="H624">
            <v>0</v>
          </cell>
          <cell r="I624">
            <v>0</v>
          </cell>
          <cell r="J624">
            <v>467857</v>
          </cell>
          <cell r="K624">
            <v>467857</v>
          </cell>
        </row>
        <row r="625">
          <cell r="A625" t="str">
            <v>1150</v>
          </cell>
          <cell r="B625" t="str">
            <v>023902</v>
          </cell>
          <cell r="C625" t="str">
            <v/>
          </cell>
          <cell r="D625" t="str">
            <v>SILVERTON ISD</v>
          </cell>
          <cell r="E625">
            <v>35204</v>
          </cell>
          <cell r="F625">
            <v>0</v>
          </cell>
          <cell r="G625">
            <v>0</v>
          </cell>
          <cell r="H625">
            <v>0</v>
          </cell>
          <cell r="I625">
            <v>0</v>
          </cell>
          <cell r="J625">
            <v>35204</v>
          </cell>
          <cell r="K625">
            <v>35204</v>
          </cell>
        </row>
        <row r="626">
          <cell r="A626" t="str">
            <v>1151</v>
          </cell>
          <cell r="B626" t="str">
            <v>205906</v>
          </cell>
          <cell r="C626" t="str">
            <v/>
          </cell>
          <cell r="D626" t="str">
            <v>SINTON ISD</v>
          </cell>
          <cell r="E626">
            <v>390900</v>
          </cell>
          <cell r="F626">
            <v>0</v>
          </cell>
          <cell r="G626">
            <v>0</v>
          </cell>
          <cell r="H626">
            <v>0</v>
          </cell>
          <cell r="I626">
            <v>0</v>
          </cell>
          <cell r="J626">
            <v>390900</v>
          </cell>
          <cell r="K626">
            <v>390900</v>
          </cell>
        </row>
        <row r="627">
          <cell r="A627" t="str">
            <v>1153</v>
          </cell>
          <cell r="B627" t="str">
            <v>013905</v>
          </cell>
          <cell r="C627" t="str">
            <v/>
          </cell>
          <cell r="D627" t="str">
            <v>SKIDMORE TYNAN ISD</v>
          </cell>
          <cell r="E627">
            <v>146211</v>
          </cell>
          <cell r="F627">
            <v>0</v>
          </cell>
          <cell r="G627">
            <v>0</v>
          </cell>
          <cell r="H627">
            <v>0</v>
          </cell>
          <cell r="I627">
            <v>0</v>
          </cell>
          <cell r="J627">
            <v>146211</v>
          </cell>
          <cell r="K627">
            <v>146211</v>
          </cell>
        </row>
        <row r="628">
          <cell r="A628" t="str">
            <v>1154</v>
          </cell>
          <cell r="B628" t="str">
            <v>152903</v>
          </cell>
          <cell r="C628" t="str">
            <v/>
          </cell>
          <cell r="D628" t="str">
            <v>SLATON ISD</v>
          </cell>
          <cell r="E628">
            <v>334500</v>
          </cell>
          <cell r="F628">
            <v>0</v>
          </cell>
          <cell r="G628">
            <v>0</v>
          </cell>
          <cell r="H628">
            <v>0</v>
          </cell>
          <cell r="I628">
            <v>0</v>
          </cell>
          <cell r="J628">
            <v>334500</v>
          </cell>
          <cell r="K628">
            <v>334500</v>
          </cell>
        </row>
        <row r="629">
          <cell r="A629" t="str">
            <v>1155</v>
          </cell>
          <cell r="B629" t="str">
            <v>249908</v>
          </cell>
          <cell r="C629" t="str">
            <v/>
          </cell>
          <cell r="D629" t="str">
            <v>SLIDELL ISD</v>
          </cell>
          <cell r="E629">
            <v>39864</v>
          </cell>
          <cell r="F629">
            <v>0</v>
          </cell>
          <cell r="G629">
            <v>0</v>
          </cell>
          <cell r="H629">
            <v>0</v>
          </cell>
          <cell r="I629">
            <v>0</v>
          </cell>
          <cell r="J629">
            <v>39864</v>
          </cell>
          <cell r="K629">
            <v>39864</v>
          </cell>
        </row>
        <row r="630">
          <cell r="A630" t="str">
            <v>1156</v>
          </cell>
          <cell r="B630" t="str">
            <v>251901</v>
          </cell>
          <cell r="C630" t="str">
            <v/>
          </cell>
          <cell r="D630" t="str">
            <v>DENVER CITY ISD</v>
          </cell>
          <cell r="E630">
            <v>259502</v>
          </cell>
          <cell r="F630">
            <v>0</v>
          </cell>
          <cell r="G630">
            <v>0</v>
          </cell>
          <cell r="H630">
            <v>0</v>
          </cell>
          <cell r="I630">
            <v>0</v>
          </cell>
          <cell r="J630">
            <v>259502</v>
          </cell>
          <cell r="K630">
            <v>259502</v>
          </cell>
        </row>
        <row r="631">
          <cell r="A631" t="str">
            <v>1159</v>
          </cell>
          <cell r="B631" t="str">
            <v>011904</v>
          </cell>
          <cell r="C631" t="str">
            <v/>
          </cell>
          <cell r="D631" t="str">
            <v>SMITHVILLE ISD</v>
          </cell>
          <cell r="E631">
            <v>327292</v>
          </cell>
          <cell r="F631">
            <v>0</v>
          </cell>
          <cell r="G631">
            <v>0</v>
          </cell>
          <cell r="H631">
            <v>0</v>
          </cell>
          <cell r="I631">
            <v>0</v>
          </cell>
          <cell r="J631">
            <v>327292</v>
          </cell>
          <cell r="K631">
            <v>327292</v>
          </cell>
        </row>
        <row r="632">
          <cell r="A632" t="str">
            <v>1160</v>
          </cell>
          <cell r="B632" t="str">
            <v>110906</v>
          </cell>
          <cell r="C632" t="str">
            <v/>
          </cell>
          <cell r="D632" t="str">
            <v>SMYER ISD</v>
          </cell>
          <cell r="E632">
            <v>74024</v>
          </cell>
          <cell r="F632">
            <v>0</v>
          </cell>
          <cell r="G632">
            <v>0</v>
          </cell>
          <cell r="H632">
            <v>0</v>
          </cell>
          <cell r="I632">
            <v>0</v>
          </cell>
          <cell r="J632">
            <v>74024</v>
          </cell>
          <cell r="K632">
            <v>74024</v>
          </cell>
        </row>
        <row r="633">
          <cell r="A633" t="str">
            <v>1161</v>
          </cell>
          <cell r="B633" t="str">
            <v>208902</v>
          </cell>
          <cell r="C633" t="str">
            <v/>
          </cell>
          <cell r="D633" t="str">
            <v>SNYDER ISD</v>
          </cell>
          <cell r="E633">
            <v>548842</v>
          </cell>
          <cell r="F633">
            <v>0</v>
          </cell>
          <cell r="G633">
            <v>0</v>
          </cell>
          <cell r="H633">
            <v>0</v>
          </cell>
          <cell r="I633">
            <v>0</v>
          </cell>
          <cell r="J633">
            <v>548842</v>
          </cell>
          <cell r="K633">
            <v>548842</v>
          </cell>
        </row>
        <row r="634">
          <cell r="A634" t="str">
            <v>1163</v>
          </cell>
          <cell r="B634" t="str">
            <v>015909</v>
          </cell>
          <cell r="C634" t="str">
            <v/>
          </cell>
          <cell r="D634" t="str">
            <v>SOMERSET ISD</v>
          </cell>
          <cell r="E634">
            <v>935697</v>
          </cell>
          <cell r="F634">
            <v>0</v>
          </cell>
          <cell r="G634">
            <v>4</v>
          </cell>
          <cell r="H634">
            <v>0</v>
          </cell>
          <cell r="I634">
            <v>0</v>
          </cell>
          <cell r="J634">
            <v>935701</v>
          </cell>
          <cell r="K634">
            <v>935701</v>
          </cell>
        </row>
        <row r="635">
          <cell r="A635" t="str">
            <v>1164</v>
          </cell>
          <cell r="B635" t="str">
            <v>026902</v>
          </cell>
          <cell r="C635" t="str">
            <v/>
          </cell>
          <cell r="D635" t="str">
            <v>SOMERVILLE ISD</v>
          </cell>
          <cell r="E635">
            <v>84908</v>
          </cell>
          <cell r="F635">
            <v>0</v>
          </cell>
          <cell r="G635">
            <v>0</v>
          </cell>
          <cell r="H635">
            <v>0</v>
          </cell>
          <cell r="I635">
            <v>0</v>
          </cell>
          <cell r="J635">
            <v>84908</v>
          </cell>
          <cell r="K635">
            <v>84908</v>
          </cell>
        </row>
        <row r="636">
          <cell r="A636" t="str">
            <v>1165</v>
          </cell>
          <cell r="B636" t="str">
            <v>218901</v>
          </cell>
          <cell r="C636" t="str">
            <v/>
          </cell>
          <cell r="D636" t="str">
            <v>SONORA ISD</v>
          </cell>
          <cell r="E636">
            <v>156503</v>
          </cell>
          <cell r="F636">
            <v>0</v>
          </cell>
          <cell r="G636">
            <v>0</v>
          </cell>
          <cell r="H636">
            <v>0</v>
          </cell>
          <cell r="I636">
            <v>0</v>
          </cell>
          <cell r="J636">
            <v>156503</v>
          </cell>
          <cell r="K636">
            <v>156503</v>
          </cell>
        </row>
        <row r="637">
          <cell r="A637" t="str">
            <v>1166</v>
          </cell>
          <cell r="B637" t="str">
            <v>100905</v>
          </cell>
          <cell r="C637" t="str">
            <v/>
          </cell>
          <cell r="D637" t="str">
            <v>HARDIN-JEFFERSON ISD</v>
          </cell>
          <cell r="E637">
            <v>348160</v>
          </cell>
          <cell r="F637">
            <v>0</v>
          </cell>
          <cell r="G637">
            <v>0</v>
          </cell>
          <cell r="H637">
            <v>0</v>
          </cell>
          <cell r="I637">
            <v>0</v>
          </cell>
          <cell r="J637">
            <v>348160</v>
          </cell>
          <cell r="K637">
            <v>348160</v>
          </cell>
        </row>
        <row r="638">
          <cell r="A638" t="str">
            <v>1168</v>
          </cell>
          <cell r="B638" t="str">
            <v>085903</v>
          </cell>
          <cell r="C638" t="str">
            <v/>
          </cell>
          <cell r="D638" t="str">
            <v>SOUTHLAND ISD</v>
          </cell>
          <cell r="E638">
            <v>24880</v>
          </cell>
          <cell r="F638">
            <v>0</v>
          </cell>
          <cell r="G638">
            <v>0</v>
          </cell>
          <cell r="H638">
            <v>0</v>
          </cell>
          <cell r="I638">
            <v>0</v>
          </cell>
          <cell r="J638">
            <v>24880</v>
          </cell>
          <cell r="K638">
            <v>24880</v>
          </cell>
        </row>
        <row r="639">
          <cell r="A639" t="str">
            <v>1170</v>
          </cell>
          <cell r="B639" t="str">
            <v>015908</v>
          </cell>
          <cell r="C639" t="str">
            <v/>
          </cell>
          <cell r="D639" t="str">
            <v>SOUTH SAN ANTONIO ISD</v>
          </cell>
          <cell r="E639">
            <v>2039143</v>
          </cell>
          <cell r="F639">
            <v>0</v>
          </cell>
          <cell r="G639">
            <v>0</v>
          </cell>
          <cell r="H639">
            <v>0</v>
          </cell>
          <cell r="I639">
            <v>0</v>
          </cell>
          <cell r="J639">
            <v>2039143</v>
          </cell>
          <cell r="K639">
            <v>2039143</v>
          </cell>
        </row>
        <row r="640">
          <cell r="A640" t="str">
            <v>1173</v>
          </cell>
          <cell r="B640" t="str">
            <v>098904</v>
          </cell>
          <cell r="C640" t="str">
            <v/>
          </cell>
          <cell r="D640" t="str">
            <v>SPEARMAN ISD</v>
          </cell>
          <cell r="E640">
            <v>191824</v>
          </cell>
          <cell r="F640">
            <v>0</v>
          </cell>
          <cell r="G640">
            <v>0</v>
          </cell>
          <cell r="H640">
            <v>0</v>
          </cell>
          <cell r="I640">
            <v>0</v>
          </cell>
          <cell r="J640">
            <v>191824</v>
          </cell>
          <cell r="K640">
            <v>191824</v>
          </cell>
        </row>
        <row r="641">
          <cell r="A641" t="str">
            <v>1175</v>
          </cell>
          <cell r="B641" t="str">
            <v>101919</v>
          </cell>
          <cell r="C641" t="str">
            <v/>
          </cell>
          <cell r="D641" t="str">
            <v>SPRING ISD</v>
          </cell>
          <cell r="E641">
            <v>7696774</v>
          </cell>
          <cell r="F641">
            <v>0</v>
          </cell>
          <cell r="G641">
            <v>24697</v>
          </cell>
          <cell r="H641">
            <v>0</v>
          </cell>
          <cell r="I641">
            <v>0</v>
          </cell>
          <cell r="J641">
            <v>7721471</v>
          </cell>
          <cell r="K641">
            <v>7721471</v>
          </cell>
        </row>
        <row r="642">
          <cell r="A642" t="str">
            <v>1176</v>
          </cell>
          <cell r="B642" t="str">
            <v>140907</v>
          </cell>
          <cell r="C642" t="str">
            <v/>
          </cell>
          <cell r="D642" t="str">
            <v>SPRINGLAKE-EARTH ISD</v>
          </cell>
          <cell r="E642">
            <v>64116</v>
          </cell>
          <cell r="F642">
            <v>0</v>
          </cell>
          <cell r="G642">
            <v>0</v>
          </cell>
          <cell r="H642">
            <v>0</v>
          </cell>
          <cell r="I642">
            <v>0</v>
          </cell>
          <cell r="J642">
            <v>64116</v>
          </cell>
          <cell r="K642">
            <v>64116</v>
          </cell>
        </row>
        <row r="643">
          <cell r="A643" t="str">
            <v>1177</v>
          </cell>
          <cell r="B643" t="str">
            <v>184902</v>
          </cell>
          <cell r="C643" t="str">
            <v/>
          </cell>
          <cell r="D643" t="str">
            <v>SPRINGTOWN ISD</v>
          </cell>
          <cell r="E643">
            <v>606251</v>
          </cell>
          <cell r="F643">
            <v>0</v>
          </cell>
          <cell r="G643">
            <v>0</v>
          </cell>
          <cell r="H643">
            <v>0</v>
          </cell>
          <cell r="I643">
            <v>0</v>
          </cell>
          <cell r="J643">
            <v>606251</v>
          </cell>
          <cell r="K643">
            <v>606251</v>
          </cell>
        </row>
        <row r="644">
          <cell r="A644" t="str">
            <v>1178</v>
          </cell>
          <cell r="B644" t="str">
            <v>063903</v>
          </cell>
          <cell r="C644" t="str">
            <v/>
          </cell>
          <cell r="D644" t="str">
            <v>SPUR ISD</v>
          </cell>
          <cell r="E644">
            <v>49784</v>
          </cell>
          <cell r="F644">
            <v>0</v>
          </cell>
          <cell r="G644">
            <v>0</v>
          </cell>
          <cell r="H644">
            <v>0</v>
          </cell>
          <cell r="I644">
            <v>0</v>
          </cell>
          <cell r="J644">
            <v>49784</v>
          </cell>
          <cell r="K644">
            <v>49784</v>
          </cell>
        </row>
        <row r="645">
          <cell r="A645" t="str">
            <v>1179</v>
          </cell>
          <cell r="B645" t="str">
            <v>127906</v>
          </cell>
          <cell r="C645" t="str">
            <v/>
          </cell>
          <cell r="D645" t="str">
            <v>STAMFORD ISD</v>
          </cell>
          <cell r="E645">
            <v>193408</v>
          </cell>
          <cell r="F645">
            <v>0</v>
          </cell>
          <cell r="G645">
            <v>0</v>
          </cell>
          <cell r="H645">
            <v>0</v>
          </cell>
          <cell r="I645">
            <v>0</v>
          </cell>
          <cell r="J645">
            <v>193408</v>
          </cell>
          <cell r="K645">
            <v>193408</v>
          </cell>
        </row>
        <row r="646">
          <cell r="A646" t="str">
            <v>1180</v>
          </cell>
          <cell r="B646" t="str">
            <v>156902</v>
          </cell>
          <cell r="C646" t="str">
            <v/>
          </cell>
          <cell r="D646" t="str">
            <v>STANTON ISD</v>
          </cell>
          <cell r="E646">
            <v>206933</v>
          </cell>
          <cell r="F646">
            <v>0</v>
          </cell>
          <cell r="G646">
            <v>0</v>
          </cell>
          <cell r="H646">
            <v>0</v>
          </cell>
          <cell r="I646">
            <v>0</v>
          </cell>
          <cell r="J646">
            <v>206933</v>
          </cell>
          <cell r="K646">
            <v>206933</v>
          </cell>
        </row>
        <row r="647">
          <cell r="A647" t="str">
            <v>1185</v>
          </cell>
          <cell r="B647" t="str">
            <v>072903</v>
          </cell>
          <cell r="C647" t="str">
            <v/>
          </cell>
          <cell r="D647" t="str">
            <v>STEPHENVILLE ISD</v>
          </cell>
          <cell r="E647">
            <v>547674</v>
          </cell>
          <cell r="F647">
            <v>0</v>
          </cell>
          <cell r="G647">
            <v>0</v>
          </cell>
          <cell r="H647">
            <v>0</v>
          </cell>
          <cell r="I647">
            <v>0</v>
          </cell>
          <cell r="J647">
            <v>547674</v>
          </cell>
          <cell r="K647">
            <v>547674</v>
          </cell>
        </row>
        <row r="648">
          <cell r="A648" t="str">
            <v>1186</v>
          </cell>
          <cell r="B648" t="str">
            <v>216901</v>
          </cell>
          <cell r="C648" t="str">
            <v/>
          </cell>
          <cell r="D648" t="str">
            <v>STERLING CITY ISD</v>
          </cell>
          <cell r="E648">
            <v>54319</v>
          </cell>
          <cell r="F648">
            <v>0</v>
          </cell>
          <cell r="G648">
            <v>0</v>
          </cell>
          <cell r="H648">
            <v>0</v>
          </cell>
          <cell r="I648">
            <v>0</v>
          </cell>
          <cell r="J648">
            <v>54319</v>
          </cell>
          <cell r="K648">
            <v>54319</v>
          </cell>
        </row>
        <row r="649">
          <cell r="A649" t="str">
            <v>1188</v>
          </cell>
          <cell r="B649" t="str">
            <v>247906</v>
          </cell>
          <cell r="C649" t="str">
            <v/>
          </cell>
          <cell r="D649" t="str">
            <v>STOCKDALE ISD</v>
          </cell>
          <cell r="E649">
            <v>140811</v>
          </cell>
          <cell r="F649">
            <v>0</v>
          </cell>
          <cell r="G649">
            <v>0</v>
          </cell>
          <cell r="H649">
            <v>0</v>
          </cell>
          <cell r="I649">
            <v>0</v>
          </cell>
          <cell r="J649">
            <v>140811</v>
          </cell>
          <cell r="K649">
            <v>140811</v>
          </cell>
        </row>
        <row r="650">
          <cell r="A650" t="str">
            <v>1189</v>
          </cell>
          <cell r="B650" t="str">
            <v>211902</v>
          </cell>
          <cell r="C650" t="str">
            <v/>
          </cell>
          <cell r="D650" t="str">
            <v>STRATFORD ISD</v>
          </cell>
          <cell r="E650">
            <v>128241</v>
          </cell>
          <cell r="F650">
            <v>0</v>
          </cell>
          <cell r="G650">
            <v>0</v>
          </cell>
          <cell r="H650">
            <v>0</v>
          </cell>
          <cell r="I650">
            <v>0</v>
          </cell>
          <cell r="J650">
            <v>128241</v>
          </cell>
          <cell r="K650">
            <v>128241</v>
          </cell>
        </row>
        <row r="651">
          <cell r="A651" t="str">
            <v>1190</v>
          </cell>
          <cell r="B651" t="str">
            <v>182905</v>
          </cell>
          <cell r="C651" t="str">
            <v/>
          </cell>
          <cell r="D651" t="str">
            <v>STRAWN ISD</v>
          </cell>
          <cell r="E651">
            <v>28964</v>
          </cell>
          <cell r="F651">
            <v>0</v>
          </cell>
          <cell r="G651">
            <v>0</v>
          </cell>
          <cell r="H651">
            <v>0</v>
          </cell>
          <cell r="I651">
            <v>0</v>
          </cell>
          <cell r="J651">
            <v>28964</v>
          </cell>
          <cell r="K651">
            <v>28964</v>
          </cell>
        </row>
        <row r="652">
          <cell r="A652" t="str">
            <v>1194</v>
          </cell>
          <cell r="B652" t="str">
            <v>140908</v>
          </cell>
          <cell r="C652" t="str">
            <v/>
          </cell>
          <cell r="D652" t="str">
            <v>SUDAN ISD</v>
          </cell>
          <cell r="E652">
            <v>96414</v>
          </cell>
          <cell r="F652">
            <v>0</v>
          </cell>
          <cell r="G652">
            <v>0</v>
          </cell>
          <cell r="H652">
            <v>0</v>
          </cell>
          <cell r="I652">
            <v>0</v>
          </cell>
          <cell r="J652">
            <v>96414</v>
          </cell>
          <cell r="K652">
            <v>96414</v>
          </cell>
        </row>
        <row r="653">
          <cell r="A653" t="str">
            <v>1195</v>
          </cell>
          <cell r="B653" t="str">
            <v>079907</v>
          </cell>
          <cell r="C653" t="str">
            <v/>
          </cell>
          <cell r="D653" t="str">
            <v>FORT BEND ISD</v>
          </cell>
          <cell r="E653">
            <v>13919652</v>
          </cell>
          <cell r="F653">
            <v>0</v>
          </cell>
          <cell r="G653">
            <v>0</v>
          </cell>
          <cell r="H653">
            <v>0</v>
          </cell>
          <cell r="I653">
            <v>0</v>
          </cell>
          <cell r="J653">
            <v>13919652</v>
          </cell>
          <cell r="K653">
            <v>13919652</v>
          </cell>
        </row>
        <row r="654">
          <cell r="A654" t="str">
            <v>1196</v>
          </cell>
          <cell r="B654" t="str">
            <v>112910</v>
          </cell>
          <cell r="C654" t="str">
            <v/>
          </cell>
          <cell r="D654" t="str">
            <v>SULPHUR BLUFF ISD</v>
          </cell>
          <cell r="E654">
            <v>36725</v>
          </cell>
          <cell r="F654">
            <v>0</v>
          </cell>
          <cell r="G654">
            <v>0</v>
          </cell>
          <cell r="H654">
            <v>0</v>
          </cell>
          <cell r="I654">
            <v>0</v>
          </cell>
          <cell r="J654">
            <v>36725</v>
          </cell>
          <cell r="K654">
            <v>36725</v>
          </cell>
        </row>
        <row r="655">
          <cell r="A655" t="str">
            <v>1197</v>
          </cell>
          <cell r="B655" t="str">
            <v>112901</v>
          </cell>
          <cell r="C655" t="str">
            <v/>
          </cell>
          <cell r="D655" t="str">
            <v>SULPHUR SPRINGS ISD</v>
          </cell>
          <cell r="E655">
            <v>884274</v>
          </cell>
          <cell r="F655">
            <v>0</v>
          </cell>
          <cell r="G655">
            <v>0</v>
          </cell>
          <cell r="H655">
            <v>0</v>
          </cell>
          <cell r="I655">
            <v>0</v>
          </cell>
          <cell r="J655">
            <v>884274</v>
          </cell>
          <cell r="K655">
            <v>884274</v>
          </cell>
        </row>
        <row r="656">
          <cell r="A656" t="str">
            <v>1199</v>
          </cell>
          <cell r="B656" t="str">
            <v>037908</v>
          </cell>
          <cell r="C656" t="str">
            <v/>
          </cell>
          <cell r="D656" t="str">
            <v>NEW SUMMERFIELD ISD</v>
          </cell>
          <cell r="E656">
            <v>113580</v>
          </cell>
          <cell r="F656">
            <v>0</v>
          </cell>
          <cell r="G656">
            <v>0</v>
          </cell>
          <cell r="H656">
            <v>0</v>
          </cell>
          <cell r="I656">
            <v>0</v>
          </cell>
          <cell r="J656">
            <v>113580</v>
          </cell>
          <cell r="K656">
            <v>113580</v>
          </cell>
        </row>
        <row r="657">
          <cell r="A657" t="str">
            <v>1201</v>
          </cell>
          <cell r="B657" t="str">
            <v>171902</v>
          </cell>
          <cell r="C657" t="str">
            <v/>
          </cell>
          <cell r="D657" t="str">
            <v>SUNRAY ISD</v>
          </cell>
          <cell r="E657">
            <v>160119</v>
          </cell>
          <cell r="F657">
            <v>0</v>
          </cell>
          <cell r="G657">
            <v>0</v>
          </cell>
          <cell r="H657">
            <v>0</v>
          </cell>
          <cell r="I657">
            <v>0</v>
          </cell>
          <cell r="J657">
            <v>160119</v>
          </cell>
          <cell r="K657">
            <v>160119</v>
          </cell>
        </row>
        <row r="658">
          <cell r="A658" t="str">
            <v>1202</v>
          </cell>
          <cell r="B658" t="str">
            <v>020906</v>
          </cell>
          <cell r="C658" t="str">
            <v/>
          </cell>
          <cell r="D658" t="str">
            <v>SWEENY ISD</v>
          </cell>
          <cell r="E658">
            <v>282214</v>
          </cell>
          <cell r="F658">
            <v>0</v>
          </cell>
          <cell r="G658">
            <v>0</v>
          </cell>
          <cell r="H658">
            <v>0</v>
          </cell>
          <cell r="I658">
            <v>0</v>
          </cell>
          <cell r="J658">
            <v>282214</v>
          </cell>
          <cell r="K658">
            <v>282214</v>
          </cell>
        </row>
        <row r="659">
          <cell r="A659" t="str">
            <v>1203</v>
          </cell>
          <cell r="B659" t="str">
            <v>177902</v>
          </cell>
          <cell r="C659" t="str">
            <v/>
          </cell>
          <cell r="D659" t="str">
            <v>SWEETWATER ISD</v>
          </cell>
          <cell r="E659">
            <v>508613</v>
          </cell>
          <cell r="F659">
            <v>0</v>
          </cell>
          <cell r="G659">
            <v>0</v>
          </cell>
          <cell r="H659">
            <v>0</v>
          </cell>
          <cell r="I659">
            <v>0</v>
          </cell>
          <cell r="J659">
            <v>508613</v>
          </cell>
          <cell r="K659">
            <v>508613</v>
          </cell>
        </row>
        <row r="660">
          <cell r="A660" t="str">
            <v>1205</v>
          </cell>
          <cell r="B660" t="str">
            <v>108912</v>
          </cell>
          <cell r="C660" t="str">
            <v/>
          </cell>
          <cell r="D660" t="str">
            <v>LA JOYA ISD</v>
          </cell>
          <cell r="E660">
            <v>6957654</v>
          </cell>
          <cell r="F660">
            <v>0</v>
          </cell>
          <cell r="G660">
            <v>33</v>
          </cell>
          <cell r="H660">
            <v>0</v>
          </cell>
          <cell r="I660">
            <v>0</v>
          </cell>
          <cell r="J660">
            <v>6957687</v>
          </cell>
          <cell r="K660">
            <v>6957687</v>
          </cell>
        </row>
        <row r="661">
          <cell r="A661" t="str">
            <v>1206</v>
          </cell>
          <cell r="B661" t="str">
            <v>205907</v>
          </cell>
          <cell r="C661" t="str">
            <v/>
          </cell>
          <cell r="D661" t="str">
            <v>TAFT ISD</v>
          </cell>
          <cell r="E661">
            <v>200681</v>
          </cell>
          <cell r="F661">
            <v>0</v>
          </cell>
          <cell r="G661">
            <v>0</v>
          </cell>
          <cell r="H661">
            <v>0</v>
          </cell>
          <cell r="I661">
            <v>0</v>
          </cell>
          <cell r="J661">
            <v>200681</v>
          </cell>
          <cell r="K661">
            <v>200681</v>
          </cell>
        </row>
        <row r="662">
          <cell r="A662" t="str">
            <v>1207</v>
          </cell>
          <cell r="B662" t="str">
            <v>153904</v>
          </cell>
          <cell r="C662" t="str">
            <v/>
          </cell>
          <cell r="D662" t="str">
            <v>TAHOKA ISD</v>
          </cell>
          <cell r="E662">
            <v>174721</v>
          </cell>
          <cell r="F662">
            <v>0</v>
          </cell>
          <cell r="G662">
            <v>0</v>
          </cell>
          <cell r="H662">
            <v>0</v>
          </cell>
          <cell r="I662">
            <v>0</v>
          </cell>
          <cell r="J662">
            <v>174721</v>
          </cell>
          <cell r="K662">
            <v>174721</v>
          </cell>
        </row>
        <row r="663">
          <cell r="A663" t="str">
            <v>1209</v>
          </cell>
          <cell r="B663" t="str">
            <v>201910</v>
          </cell>
          <cell r="C663" t="str">
            <v/>
          </cell>
          <cell r="D663" t="str">
            <v>TATUM ISD</v>
          </cell>
          <cell r="E663">
            <v>312879</v>
          </cell>
          <cell r="F663">
            <v>0</v>
          </cell>
          <cell r="G663">
            <v>0</v>
          </cell>
          <cell r="H663">
            <v>0</v>
          </cell>
          <cell r="I663">
            <v>0</v>
          </cell>
          <cell r="J663">
            <v>312879</v>
          </cell>
          <cell r="K663">
            <v>312879</v>
          </cell>
        </row>
        <row r="664">
          <cell r="A664" t="str">
            <v>1211</v>
          </cell>
          <cell r="B664" t="str">
            <v>246911</v>
          </cell>
          <cell r="C664" t="str">
            <v/>
          </cell>
          <cell r="D664" t="str">
            <v>TAYLOR ISD</v>
          </cell>
          <cell r="E664">
            <v>631857</v>
          </cell>
          <cell r="F664">
            <v>0</v>
          </cell>
          <cell r="G664">
            <v>0</v>
          </cell>
          <cell r="H664">
            <v>0</v>
          </cell>
          <cell r="I664">
            <v>0</v>
          </cell>
          <cell r="J664">
            <v>631857</v>
          </cell>
          <cell r="K664">
            <v>631857</v>
          </cell>
        </row>
        <row r="665">
          <cell r="A665" t="str">
            <v>1212</v>
          </cell>
          <cell r="B665" t="str">
            <v>081904</v>
          </cell>
          <cell r="C665" t="str">
            <v/>
          </cell>
          <cell r="D665" t="str">
            <v>TEAGUE ISD</v>
          </cell>
          <cell r="E665">
            <v>247171</v>
          </cell>
          <cell r="F665">
            <v>0</v>
          </cell>
          <cell r="G665">
            <v>0</v>
          </cell>
          <cell r="H665">
            <v>0</v>
          </cell>
          <cell r="I665">
            <v>0</v>
          </cell>
          <cell r="J665">
            <v>247171</v>
          </cell>
          <cell r="K665">
            <v>247171</v>
          </cell>
        </row>
        <row r="666">
          <cell r="A666" t="str">
            <v>1215</v>
          </cell>
          <cell r="B666" t="str">
            <v>014909</v>
          </cell>
          <cell r="C666" t="str">
            <v/>
          </cell>
          <cell r="D666" t="str">
            <v>TEMPLE ISD</v>
          </cell>
          <cell r="E666">
            <v>1164668</v>
          </cell>
          <cell r="F666">
            <v>0</v>
          </cell>
          <cell r="G666">
            <v>0</v>
          </cell>
          <cell r="H666">
            <v>0</v>
          </cell>
          <cell r="I666">
            <v>0</v>
          </cell>
          <cell r="J666">
            <v>1164668</v>
          </cell>
          <cell r="K666">
            <v>1164668</v>
          </cell>
        </row>
        <row r="667">
          <cell r="A667" t="str">
            <v>1216</v>
          </cell>
          <cell r="B667" t="str">
            <v>210904</v>
          </cell>
          <cell r="C667" t="str">
            <v/>
          </cell>
          <cell r="D667" t="str">
            <v>TENAHA ISD</v>
          </cell>
          <cell r="E667">
            <v>136867</v>
          </cell>
          <cell r="F667">
            <v>0</v>
          </cell>
          <cell r="G667">
            <v>0</v>
          </cell>
          <cell r="H667">
            <v>0</v>
          </cell>
          <cell r="I667">
            <v>0</v>
          </cell>
          <cell r="J667">
            <v>136867</v>
          </cell>
          <cell r="K667">
            <v>136867</v>
          </cell>
        </row>
        <row r="668">
          <cell r="A668" t="str">
            <v>1217</v>
          </cell>
          <cell r="B668" t="str">
            <v>129906</v>
          </cell>
          <cell r="C668" t="str">
            <v/>
          </cell>
          <cell r="D668" t="str">
            <v>TERRELL ISD</v>
          </cell>
          <cell r="E668">
            <v>1005228</v>
          </cell>
          <cell r="F668">
            <v>0</v>
          </cell>
          <cell r="G668">
            <v>0</v>
          </cell>
          <cell r="H668">
            <v>0</v>
          </cell>
          <cell r="I668">
            <v>0</v>
          </cell>
          <cell r="J668">
            <v>1005228</v>
          </cell>
          <cell r="K668">
            <v>1005228</v>
          </cell>
        </row>
        <row r="669">
          <cell r="A669" t="str">
            <v>1218</v>
          </cell>
          <cell r="B669" t="str">
            <v>019907</v>
          </cell>
          <cell r="C669" t="str">
            <v/>
          </cell>
          <cell r="D669" t="str">
            <v>TEXARKANA ISD</v>
          </cell>
          <cell r="E669">
            <v>1608050</v>
          </cell>
          <cell r="F669">
            <v>0</v>
          </cell>
          <cell r="G669">
            <v>0</v>
          </cell>
          <cell r="H669">
            <v>0</v>
          </cell>
          <cell r="I669">
            <v>0</v>
          </cell>
          <cell r="J669">
            <v>1608050</v>
          </cell>
          <cell r="K669">
            <v>1608050</v>
          </cell>
        </row>
        <row r="670">
          <cell r="A670" t="str">
            <v>1219</v>
          </cell>
          <cell r="B670" t="str">
            <v>084906</v>
          </cell>
          <cell r="C670" t="str">
            <v/>
          </cell>
          <cell r="D670" t="str">
            <v>TEXAS CITY ISD</v>
          </cell>
          <cell r="E670">
            <v>2149622</v>
          </cell>
          <cell r="F670">
            <v>0</v>
          </cell>
          <cell r="G670">
            <v>0</v>
          </cell>
          <cell r="H670">
            <v>0</v>
          </cell>
          <cell r="I670">
            <v>0</v>
          </cell>
          <cell r="J670">
            <v>2149622</v>
          </cell>
          <cell r="K670">
            <v>2149622</v>
          </cell>
        </row>
        <row r="671">
          <cell r="A671" t="str">
            <v>1220</v>
          </cell>
          <cell r="B671" t="str">
            <v>211901</v>
          </cell>
          <cell r="C671" t="str">
            <v/>
          </cell>
          <cell r="D671" t="str">
            <v>TEXHOMA ISD</v>
          </cell>
          <cell r="E671">
            <v>19498</v>
          </cell>
          <cell r="F671">
            <v>0</v>
          </cell>
          <cell r="G671">
            <v>0</v>
          </cell>
          <cell r="H671">
            <v>0</v>
          </cell>
          <cell r="I671">
            <v>0</v>
          </cell>
          <cell r="J671">
            <v>19498</v>
          </cell>
          <cell r="K671">
            <v>19498</v>
          </cell>
        </row>
        <row r="672">
          <cell r="A672" t="str">
            <v>1221</v>
          </cell>
          <cell r="B672" t="str">
            <v>056902</v>
          </cell>
          <cell r="C672" t="str">
            <v/>
          </cell>
          <cell r="D672" t="str">
            <v>TEXLINE ISD</v>
          </cell>
          <cell r="E672">
            <v>24691</v>
          </cell>
          <cell r="F672">
            <v>0</v>
          </cell>
          <cell r="G672">
            <v>0</v>
          </cell>
          <cell r="H672">
            <v>0</v>
          </cell>
          <cell r="I672">
            <v>0</v>
          </cell>
          <cell r="J672">
            <v>24691</v>
          </cell>
          <cell r="K672">
            <v>24691</v>
          </cell>
        </row>
        <row r="673">
          <cell r="A673" t="str">
            <v>1223</v>
          </cell>
          <cell r="B673" t="str">
            <v>166905</v>
          </cell>
          <cell r="C673" t="str">
            <v/>
          </cell>
          <cell r="D673" t="str">
            <v>THORNDALE ISD</v>
          </cell>
          <cell r="E673">
            <v>105851</v>
          </cell>
          <cell r="F673">
            <v>0</v>
          </cell>
          <cell r="G673">
            <v>0</v>
          </cell>
          <cell r="H673">
            <v>0</v>
          </cell>
          <cell r="I673">
            <v>0</v>
          </cell>
          <cell r="J673">
            <v>105851</v>
          </cell>
          <cell r="K673">
            <v>105851</v>
          </cell>
        </row>
        <row r="674">
          <cell r="A674" t="str">
            <v>1225</v>
          </cell>
          <cell r="B674" t="str">
            <v>246912</v>
          </cell>
          <cell r="C674" t="str">
            <v/>
          </cell>
          <cell r="D674" t="str">
            <v>THRALL ISD</v>
          </cell>
          <cell r="E674">
            <v>126568</v>
          </cell>
          <cell r="F674">
            <v>0</v>
          </cell>
          <cell r="G674">
            <v>0</v>
          </cell>
          <cell r="H674">
            <v>0</v>
          </cell>
          <cell r="I674">
            <v>0</v>
          </cell>
          <cell r="J674">
            <v>126568</v>
          </cell>
          <cell r="K674">
            <v>126568</v>
          </cell>
        </row>
        <row r="675">
          <cell r="A675" t="str">
            <v>1227</v>
          </cell>
          <cell r="B675" t="str">
            <v>149902</v>
          </cell>
          <cell r="C675" t="str">
            <v/>
          </cell>
          <cell r="D675" t="str">
            <v>THREE RIVERS ISD</v>
          </cell>
          <cell r="E675">
            <v>137039</v>
          </cell>
          <cell r="F675">
            <v>0</v>
          </cell>
          <cell r="G675">
            <v>0</v>
          </cell>
          <cell r="H675">
            <v>0</v>
          </cell>
          <cell r="I675">
            <v>0</v>
          </cell>
          <cell r="J675">
            <v>137039</v>
          </cell>
          <cell r="K675">
            <v>137039</v>
          </cell>
        </row>
        <row r="676">
          <cell r="A676" t="str">
            <v>1228</v>
          </cell>
          <cell r="B676" t="str">
            <v>224901</v>
          </cell>
          <cell r="C676" t="str">
            <v/>
          </cell>
          <cell r="D676" t="str">
            <v>THROCKMORTON ISD</v>
          </cell>
          <cell r="E676">
            <v>27374</v>
          </cell>
          <cell r="F676">
            <v>0</v>
          </cell>
          <cell r="G676">
            <v>0</v>
          </cell>
          <cell r="H676">
            <v>0</v>
          </cell>
          <cell r="I676">
            <v>0</v>
          </cell>
          <cell r="J676">
            <v>27374</v>
          </cell>
          <cell r="K676">
            <v>27374</v>
          </cell>
        </row>
        <row r="677">
          <cell r="A677" t="str">
            <v>1230</v>
          </cell>
          <cell r="B677" t="str">
            <v>210905</v>
          </cell>
          <cell r="C677" t="str">
            <v/>
          </cell>
          <cell r="D677" t="str">
            <v>TIMPSON ISD</v>
          </cell>
          <cell r="E677">
            <v>139378</v>
          </cell>
          <cell r="F677">
            <v>0</v>
          </cell>
          <cell r="G677">
            <v>0</v>
          </cell>
          <cell r="H677">
            <v>0</v>
          </cell>
          <cell r="I677">
            <v>0</v>
          </cell>
          <cell r="J677">
            <v>139378</v>
          </cell>
          <cell r="K677">
            <v>139378</v>
          </cell>
        </row>
        <row r="678">
          <cell r="A678" t="str">
            <v>1232</v>
          </cell>
          <cell r="B678" t="str">
            <v>111903</v>
          </cell>
          <cell r="C678" t="str">
            <v/>
          </cell>
          <cell r="D678" t="str">
            <v>TOLAR ISD</v>
          </cell>
          <cell r="E678">
            <v>129225</v>
          </cell>
          <cell r="F678">
            <v>0</v>
          </cell>
          <cell r="G678">
            <v>0</v>
          </cell>
          <cell r="H678">
            <v>0</v>
          </cell>
          <cell r="I678">
            <v>0</v>
          </cell>
          <cell r="J678">
            <v>129225</v>
          </cell>
          <cell r="K678">
            <v>129225</v>
          </cell>
        </row>
        <row r="679">
          <cell r="A679" t="str">
            <v>1233</v>
          </cell>
          <cell r="B679" t="str">
            <v>101921</v>
          </cell>
          <cell r="C679" t="str">
            <v/>
          </cell>
          <cell r="D679" t="str">
            <v>TOMBALL ISD</v>
          </cell>
          <cell r="E679">
            <v>3194889</v>
          </cell>
          <cell r="F679">
            <v>0</v>
          </cell>
          <cell r="G679">
            <v>0</v>
          </cell>
          <cell r="H679">
            <v>0</v>
          </cell>
          <cell r="I679">
            <v>0</v>
          </cell>
          <cell r="J679">
            <v>3194889</v>
          </cell>
          <cell r="K679">
            <v>3194889</v>
          </cell>
        </row>
        <row r="680">
          <cell r="A680" t="str">
            <v>1236</v>
          </cell>
          <cell r="B680" t="str">
            <v>221905</v>
          </cell>
          <cell r="C680" t="str">
            <v/>
          </cell>
          <cell r="D680" t="str">
            <v>TRENT ISD</v>
          </cell>
          <cell r="E680">
            <v>36818</v>
          </cell>
          <cell r="F680">
            <v>0</v>
          </cell>
          <cell r="G680">
            <v>0</v>
          </cell>
          <cell r="H680">
            <v>0</v>
          </cell>
          <cell r="I680">
            <v>0</v>
          </cell>
          <cell r="J680">
            <v>36818</v>
          </cell>
          <cell r="K680">
            <v>36818</v>
          </cell>
        </row>
        <row r="681">
          <cell r="A681" t="str">
            <v>1237</v>
          </cell>
          <cell r="B681" t="str">
            <v>074912</v>
          </cell>
          <cell r="C681" t="str">
            <v/>
          </cell>
          <cell r="D681" t="str">
            <v>TRENTON ISD</v>
          </cell>
          <cell r="E681">
            <v>83627</v>
          </cell>
          <cell r="F681">
            <v>0</v>
          </cell>
          <cell r="G681">
            <v>0</v>
          </cell>
          <cell r="H681">
            <v>0</v>
          </cell>
          <cell r="I681">
            <v>0</v>
          </cell>
          <cell r="J681">
            <v>83627</v>
          </cell>
          <cell r="K681">
            <v>83627</v>
          </cell>
        </row>
        <row r="682">
          <cell r="A682" t="str">
            <v>1238</v>
          </cell>
          <cell r="B682" t="str">
            <v>107907</v>
          </cell>
          <cell r="C682" t="str">
            <v/>
          </cell>
          <cell r="D682" t="str">
            <v>TRINIDAD ISD</v>
          </cell>
          <cell r="E682">
            <v>31605</v>
          </cell>
          <cell r="F682">
            <v>0</v>
          </cell>
          <cell r="G682">
            <v>0</v>
          </cell>
          <cell r="H682">
            <v>0</v>
          </cell>
          <cell r="I682">
            <v>0</v>
          </cell>
          <cell r="J682">
            <v>31605</v>
          </cell>
          <cell r="K682">
            <v>31605</v>
          </cell>
        </row>
        <row r="683">
          <cell r="A683" t="str">
            <v>1239</v>
          </cell>
          <cell r="B683" t="str">
            <v>228903</v>
          </cell>
          <cell r="C683" t="str">
            <v/>
          </cell>
          <cell r="D683" t="str">
            <v>TRINITY ISD</v>
          </cell>
          <cell r="E683">
            <v>234513</v>
          </cell>
          <cell r="F683">
            <v>0</v>
          </cell>
          <cell r="G683">
            <v>0</v>
          </cell>
          <cell r="H683">
            <v>0</v>
          </cell>
          <cell r="I683">
            <v>0</v>
          </cell>
          <cell r="J683">
            <v>234513</v>
          </cell>
          <cell r="K683">
            <v>234513</v>
          </cell>
        </row>
        <row r="684">
          <cell r="A684" t="str">
            <v>1241</v>
          </cell>
          <cell r="B684" t="str">
            <v>212904</v>
          </cell>
          <cell r="C684" t="str">
            <v/>
          </cell>
          <cell r="D684" t="str">
            <v>TROUP ISD</v>
          </cell>
          <cell r="E684">
            <v>197189</v>
          </cell>
          <cell r="F684">
            <v>0</v>
          </cell>
          <cell r="G684">
            <v>0</v>
          </cell>
          <cell r="H684">
            <v>0</v>
          </cell>
          <cell r="I684">
            <v>0</v>
          </cell>
          <cell r="J684">
            <v>197189</v>
          </cell>
          <cell r="K684">
            <v>197189</v>
          </cell>
        </row>
        <row r="685">
          <cell r="A685" t="str">
            <v>1242</v>
          </cell>
          <cell r="B685" t="str">
            <v>014910</v>
          </cell>
          <cell r="C685" t="str">
            <v/>
          </cell>
          <cell r="D685" t="str">
            <v>TROY ISD</v>
          </cell>
          <cell r="E685">
            <v>238314</v>
          </cell>
          <cell r="F685">
            <v>0</v>
          </cell>
          <cell r="G685">
            <v>0</v>
          </cell>
          <cell r="H685">
            <v>0</v>
          </cell>
          <cell r="I685">
            <v>0</v>
          </cell>
          <cell r="J685">
            <v>238314</v>
          </cell>
          <cell r="K685">
            <v>238314</v>
          </cell>
        </row>
        <row r="686">
          <cell r="A686" t="str">
            <v>1244</v>
          </cell>
          <cell r="B686" t="str">
            <v>219903</v>
          </cell>
          <cell r="C686" t="str">
            <v/>
          </cell>
          <cell r="D686" t="str">
            <v>TULIA ISD</v>
          </cell>
          <cell r="E686">
            <v>254882</v>
          </cell>
          <cell r="F686">
            <v>0</v>
          </cell>
          <cell r="G686">
            <v>0</v>
          </cell>
          <cell r="H686">
            <v>0</v>
          </cell>
          <cell r="I686">
            <v>0</v>
          </cell>
          <cell r="J686">
            <v>254882</v>
          </cell>
          <cell r="K686">
            <v>254882</v>
          </cell>
        </row>
        <row r="687">
          <cell r="A687" t="str">
            <v>1245</v>
          </cell>
          <cell r="B687" t="str">
            <v>096905</v>
          </cell>
          <cell r="C687" t="str">
            <v/>
          </cell>
          <cell r="D687" t="str">
            <v>TURKEY QUITAQUE CISD</v>
          </cell>
          <cell r="E687">
            <v>35261</v>
          </cell>
          <cell r="F687">
            <v>0</v>
          </cell>
          <cell r="G687">
            <v>0</v>
          </cell>
          <cell r="H687">
            <v>0</v>
          </cell>
          <cell r="I687">
            <v>0</v>
          </cell>
          <cell r="J687">
            <v>35261</v>
          </cell>
          <cell r="K687">
            <v>35261</v>
          </cell>
        </row>
        <row r="688">
          <cell r="A688" t="str">
            <v>1246</v>
          </cell>
          <cell r="B688" t="str">
            <v>221911</v>
          </cell>
          <cell r="C688" t="str">
            <v/>
          </cell>
          <cell r="D688" t="str">
            <v>JIM NED CONS ISD</v>
          </cell>
          <cell r="E688">
            <v>253888</v>
          </cell>
          <cell r="F688">
            <v>0</v>
          </cell>
          <cell r="G688">
            <v>0</v>
          </cell>
          <cell r="H688">
            <v>0</v>
          </cell>
          <cell r="I688">
            <v>0</v>
          </cell>
          <cell r="J688">
            <v>253888</v>
          </cell>
          <cell r="K688">
            <v>253888</v>
          </cell>
        </row>
        <row r="689">
          <cell r="A689" t="str">
            <v>1247</v>
          </cell>
          <cell r="B689" t="str">
            <v>212905</v>
          </cell>
          <cell r="C689" t="str">
            <v/>
          </cell>
          <cell r="D689" t="str">
            <v>TYLER ISD</v>
          </cell>
          <cell r="E689">
            <v>3570381</v>
          </cell>
          <cell r="F689">
            <v>0</v>
          </cell>
          <cell r="G689">
            <v>10</v>
          </cell>
          <cell r="H689">
            <v>0</v>
          </cell>
          <cell r="I689">
            <v>0</v>
          </cell>
          <cell r="J689">
            <v>3570391</v>
          </cell>
          <cell r="K689">
            <v>3570391</v>
          </cell>
        </row>
        <row r="690">
          <cell r="A690" t="str">
            <v>1250</v>
          </cell>
          <cell r="B690" t="str">
            <v>232904</v>
          </cell>
          <cell r="C690" t="str">
            <v/>
          </cell>
          <cell r="D690" t="str">
            <v>UTOPIA ISD</v>
          </cell>
          <cell r="E690">
            <v>40112</v>
          </cell>
          <cell r="F690">
            <v>0</v>
          </cell>
          <cell r="G690">
            <v>0</v>
          </cell>
          <cell r="H690">
            <v>0</v>
          </cell>
          <cell r="I690">
            <v>0</v>
          </cell>
          <cell r="J690">
            <v>40112</v>
          </cell>
          <cell r="K690">
            <v>40112</v>
          </cell>
        </row>
        <row r="691">
          <cell r="A691" t="str">
            <v>1251</v>
          </cell>
          <cell r="B691" t="str">
            <v>232903</v>
          </cell>
          <cell r="C691" t="str">
            <v/>
          </cell>
          <cell r="D691" t="str">
            <v>UVALDE CONS ISD</v>
          </cell>
          <cell r="E691">
            <v>1019639</v>
          </cell>
          <cell r="F691">
            <v>0</v>
          </cell>
          <cell r="G691">
            <v>93</v>
          </cell>
          <cell r="H691">
            <v>0</v>
          </cell>
          <cell r="I691">
            <v>0</v>
          </cell>
          <cell r="J691">
            <v>1019732</v>
          </cell>
          <cell r="K691">
            <v>1019732</v>
          </cell>
        </row>
        <row r="692">
          <cell r="A692" t="str">
            <v>1252</v>
          </cell>
          <cell r="B692" t="str">
            <v>018904</v>
          </cell>
          <cell r="C692" t="str">
            <v/>
          </cell>
          <cell r="D692" t="str">
            <v>VALLEY MILLS ISD</v>
          </cell>
          <cell r="E692">
            <v>86151</v>
          </cell>
          <cell r="F692">
            <v>0</v>
          </cell>
          <cell r="G692">
            <v>0</v>
          </cell>
          <cell r="H692">
            <v>0</v>
          </cell>
          <cell r="I692">
            <v>0</v>
          </cell>
          <cell r="J692">
            <v>86151</v>
          </cell>
          <cell r="K692">
            <v>86151</v>
          </cell>
        </row>
        <row r="693">
          <cell r="A693" t="str">
            <v>1253</v>
          </cell>
          <cell r="B693" t="str">
            <v>049903</v>
          </cell>
          <cell r="C693" t="str">
            <v/>
          </cell>
          <cell r="D693" t="str">
            <v>VALLEY VIEW ISD</v>
          </cell>
          <cell r="E693">
            <v>127513</v>
          </cell>
          <cell r="F693">
            <v>0</v>
          </cell>
          <cell r="G693">
            <v>0</v>
          </cell>
          <cell r="H693">
            <v>0</v>
          </cell>
          <cell r="I693">
            <v>0</v>
          </cell>
          <cell r="J693">
            <v>127513</v>
          </cell>
          <cell r="K693">
            <v>127513</v>
          </cell>
        </row>
        <row r="694">
          <cell r="A694" t="str">
            <v>1255</v>
          </cell>
          <cell r="B694" t="str">
            <v>234906</v>
          </cell>
          <cell r="C694" t="str">
            <v/>
          </cell>
          <cell r="D694" t="str">
            <v>VAN ISD</v>
          </cell>
          <cell r="E694">
            <v>390123</v>
          </cell>
          <cell r="F694">
            <v>0</v>
          </cell>
          <cell r="G694">
            <v>0</v>
          </cell>
          <cell r="H694">
            <v>0</v>
          </cell>
          <cell r="I694">
            <v>0</v>
          </cell>
          <cell r="J694">
            <v>390123</v>
          </cell>
          <cell r="K694">
            <v>390123</v>
          </cell>
        </row>
        <row r="695">
          <cell r="A695" t="str">
            <v>1256</v>
          </cell>
          <cell r="B695" t="str">
            <v>091908</v>
          </cell>
          <cell r="C695" t="str">
            <v/>
          </cell>
          <cell r="D695" t="str">
            <v>VAN ALSTYNE ISD</v>
          </cell>
          <cell r="E695">
            <v>240729</v>
          </cell>
          <cell r="F695">
            <v>0</v>
          </cell>
          <cell r="G695">
            <v>0</v>
          </cell>
          <cell r="H695">
            <v>0</v>
          </cell>
          <cell r="I695">
            <v>0</v>
          </cell>
          <cell r="J695">
            <v>240729</v>
          </cell>
          <cell r="K695">
            <v>240729</v>
          </cell>
        </row>
        <row r="696">
          <cell r="A696" t="str">
            <v>1257</v>
          </cell>
          <cell r="B696" t="str">
            <v>180902</v>
          </cell>
          <cell r="C696" t="str">
            <v/>
          </cell>
          <cell r="D696" t="str">
            <v>VEGA ISD</v>
          </cell>
          <cell r="E696">
            <v>64451</v>
          </cell>
          <cell r="F696">
            <v>0</v>
          </cell>
          <cell r="G696">
            <v>0</v>
          </cell>
          <cell r="H696">
            <v>0</v>
          </cell>
          <cell r="I696">
            <v>0</v>
          </cell>
          <cell r="J696">
            <v>64451</v>
          </cell>
          <cell r="K696">
            <v>64451</v>
          </cell>
        </row>
        <row r="697">
          <cell r="A697" t="str">
            <v>1259</v>
          </cell>
          <cell r="B697" t="str">
            <v>126908</v>
          </cell>
          <cell r="C697" t="str">
            <v/>
          </cell>
          <cell r="D697" t="str">
            <v>VENUS ISD</v>
          </cell>
          <cell r="E697">
            <v>381853</v>
          </cell>
          <cell r="F697">
            <v>0</v>
          </cell>
          <cell r="G697">
            <v>0</v>
          </cell>
          <cell r="H697">
            <v>0</v>
          </cell>
          <cell r="I697">
            <v>0</v>
          </cell>
          <cell r="J697">
            <v>381853</v>
          </cell>
          <cell r="K697">
            <v>381853</v>
          </cell>
        </row>
        <row r="698">
          <cell r="A698" t="str">
            <v>1260</v>
          </cell>
          <cell r="B698" t="str">
            <v>244903</v>
          </cell>
          <cell r="C698" t="str">
            <v/>
          </cell>
          <cell r="D698" t="str">
            <v>VERNON CONS ISD</v>
          </cell>
          <cell r="E698">
            <v>321234</v>
          </cell>
          <cell r="F698">
            <v>0</v>
          </cell>
          <cell r="G698">
            <v>0</v>
          </cell>
          <cell r="H698">
            <v>0</v>
          </cell>
          <cell r="I698">
            <v>0</v>
          </cell>
          <cell r="J698">
            <v>321234</v>
          </cell>
          <cell r="K698">
            <v>321234</v>
          </cell>
        </row>
        <row r="699">
          <cell r="A699" t="str">
            <v>1262</v>
          </cell>
          <cell r="B699" t="str">
            <v>235902</v>
          </cell>
          <cell r="C699" t="str">
            <v/>
          </cell>
          <cell r="D699" t="str">
            <v>VICTORIA ISD</v>
          </cell>
          <cell r="E699">
            <v>2574811</v>
          </cell>
          <cell r="F699">
            <v>0</v>
          </cell>
          <cell r="G699">
            <v>0</v>
          </cell>
          <cell r="H699">
            <v>0</v>
          </cell>
          <cell r="I699">
            <v>0</v>
          </cell>
          <cell r="J699">
            <v>2574811</v>
          </cell>
          <cell r="K699">
            <v>2574811</v>
          </cell>
        </row>
        <row r="700">
          <cell r="A700" t="str">
            <v>1264</v>
          </cell>
          <cell r="B700" t="str">
            <v>161914</v>
          </cell>
          <cell r="C700" t="str">
            <v/>
          </cell>
          <cell r="D700" t="str">
            <v>WACO ISD</v>
          </cell>
          <cell r="E700">
            <v>3274308</v>
          </cell>
          <cell r="F700">
            <v>0</v>
          </cell>
          <cell r="G700">
            <v>486</v>
          </cell>
          <cell r="H700">
            <v>0</v>
          </cell>
          <cell r="I700">
            <v>0</v>
          </cell>
          <cell r="J700">
            <v>3274794</v>
          </cell>
          <cell r="K700">
            <v>3274794</v>
          </cell>
        </row>
        <row r="701">
          <cell r="A701" t="str">
            <v>1266</v>
          </cell>
          <cell r="B701" t="str">
            <v>089905</v>
          </cell>
          <cell r="C701" t="str">
            <v/>
          </cell>
          <cell r="D701" t="str">
            <v>WAELDER ISD</v>
          </cell>
          <cell r="E701">
            <v>70815</v>
          </cell>
          <cell r="F701">
            <v>0</v>
          </cell>
          <cell r="G701">
            <v>0</v>
          </cell>
          <cell r="H701">
            <v>0</v>
          </cell>
          <cell r="I701">
            <v>0</v>
          </cell>
          <cell r="J701">
            <v>70815</v>
          </cell>
          <cell r="K701">
            <v>70815</v>
          </cell>
        </row>
        <row r="702">
          <cell r="A702" t="str">
            <v>1267</v>
          </cell>
          <cell r="B702" t="str">
            <v>237904</v>
          </cell>
          <cell r="C702" t="str">
            <v/>
          </cell>
          <cell r="D702" t="str">
            <v>WALLER ISD</v>
          </cell>
          <cell r="E702">
            <v>1567931</v>
          </cell>
          <cell r="F702">
            <v>0</v>
          </cell>
          <cell r="G702">
            <v>0</v>
          </cell>
          <cell r="H702">
            <v>0</v>
          </cell>
          <cell r="I702">
            <v>0</v>
          </cell>
          <cell r="J702">
            <v>1567931</v>
          </cell>
          <cell r="K702">
            <v>1567931</v>
          </cell>
        </row>
        <row r="703">
          <cell r="A703" t="str">
            <v>1268</v>
          </cell>
          <cell r="B703" t="str">
            <v>008903</v>
          </cell>
          <cell r="C703" t="str">
            <v/>
          </cell>
          <cell r="D703" t="str">
            <v>BRAZOS ISD</v>
          </cell>
          <cell r="E703">
            <v>141818</v>
          </cell>
          <cell r="F703">
            <v>0</v>
          </cell>
          <cell r="G703">
            <v>0</v>
          </cell>
          <cell r="H703">
            <v>0</v>
          </cell>
          <cell r="I703">
            <v>0</v>
          </cell>
          <cell r="J703">
            <v>141818</v>
          </cell>
          <cell r="K703">
            <v>141818</v>
          </cell>
        </row>
        <row r="704">
          <cell r="A704" t="str">
            <v>1269</v>
          </cell>
          <cell r="B704" t="str">
            <v>018905</v>
          </cell>
          <cell r="C704" t="str">
            <v/>
          </cell>
          <cell r="D704" t="str">
            <v>WALNUT SPRINGS ISD</v>
          </cell>
          <cell r="E704">
            <v>47044</v>
          </cell>
          <cell r="F704">
            <v>0</v>
          </cell>
          <cell r="G704">
            <v>0</v>
          </cell>
          <cell r="H704">
            <v>0</v>
          </cell>
          <cell r="I704">
            <v>0</v>
          </cell>
          <cell r="J704">
            <v>47044</v>
          </cell>
          <cell r="K704">
            <v>47044</v>
          </cell>
        </row>
        <row r="705">
          <cell r="A705" t="str">
            <v>1270</v>
          </cell>
          <cell r="B705" t="str">
            <v>102903</v>
          </cell>
          <cell r="C705" t="str">
            <v/>
          </cell>
          <cell r="D705" t="str">
            <v>WASKOM ISD</v>
          </cell>
          <cell r="E705">
            <v>149375</v>
          </cell>
          <cell r="F705">
            <v>0</v>
          </cell>
          <cell r="G705">
            <v>0</v>
          </cell>
          <cell r="H705">
            <v>0</v>
          </cell>
          <cell r="I705">
            <v>0</v>
          </cell>
          <cell r="J705">
            <v>149375</v>
          </cell>
          <cell r="K705">
            <v>149375</v>
          </cell>
        </row>
        <row r="706">
          <cell r="A706" t="str">
            <v>1271</v>
          </cell>
          <cell r="B706" t="str">
            <v>226905</v>
          </cell>
          <cell r="C706" t="str">
            <v/>
          </cell>
          <cell r="D706" t="str">
            <v>WATER VALLEY ISD</v>
          </cell>
          <cell r="E706">
            <v>56320</v>
          </cell>
          <cell r="F706">
            <v>0</v>
          </cell>
          <cell r="G706">
            <v>0</v>
          </cell>
          <cell r="H706">
            <v>0</v>
          </cell>
          <cell r="I706">
            <v>0</v>
          </cell>
          <cell r="J706">
            <v>56320</v>
          </cell>
          <cell r="K706">
            <v>56320</v>
          </cell>
        </row>
        <row r="707">
          <cell r="A707" t="str">
            <v>1272</v>
          </cell>
          <cell r="B707" t="str">
            <v>070912</v>
          </cell>
          <cell r="C707" t="str">
            <v/>
          </cell>
          <cell r="D707" t="str">
            <v>WAXAHACHIE ISD</v>
          </cell>
          <cell r="E707">
            <v>1831068</v>
          </cell>
          <cell r="F707">
            <v>0</v>
          </cell>
          <cell r="G707">
            <v>0</v>
          </cell>
          <cell r="H707">
            <v>0</v>
          </cell>
          <cell r="I707">
            <v>0</v>
          </cell>
          <cell r="J707">
            <v>1831068</v>
          </cell>
          <cell r="K707">
            <v>1831068</v>
          </cell>
        </row>
        <row r="708">
          <cell r="A708" t="str">
            <v>1273</v>
          </cell>
          <cell r="B708" t="str">
            <v>184903</v>
          </cell>
          <cell r="C708" t="str">
            <v/>
          </cell>
          <cell r="D708" t="str">
            <v>WEATHERFORD ISD</v>
          </cell>
          <cell r="E708">
            <v>1621331</v>
          </cell>
          <cell r="F708">
            <v>0</v>
          </cell>
          <cell r="G708">
            <v>0</v>
          </cell>
          <cell r="H708">
            <v>0</v>
          </cell>
          <cell r="I708">
            <v>0</v>
          </cell>
          <cell r="J708">
            <v>1621331</v>
          </cell>
          <cell r="K708">
            <v>1621331</v>
          </cell>
        </row>
        <row r="709">
          <cell r="A709" t="str">
            <v>1275</v>
          </cell>
          <cell r="B709" t="str">
            <v>045905</v>
          </cell>
          <cell r="C709" t="str">
            <v/>
          </cell>
          <cell r="D709" t="str">
            <v>WEIMAR ISD</v>
          </cell>
          <cell r="E709">
            <v>117319</v>
          </cell>
          <cell r="F709">
            <v>0</v>
          </cell>
          <cell r="G709">
            <v>0</v>
          </cell>
          <cell r="H709">
            <v>0</v>
          </cell>
          <cell r="I709">
            <v>0</v>
          </cell>
          <cell r="J709">
            <v>117319</v>
          </cell>
          <cell r="K709">
            <v>117319</v>
          </cell>
        </row>
        <row r="710">
          <cell r="A710" t="str">
            <v>1277</v>
          </cell>
          <cell r="B710" t="str">
            <v>044902</v>
          </cell>
          <cell r="C710" t="str">
            <v/>
          </cell>
          <cell r="D710" t="str">
            <v>WELLINGTON ISD</v>
          </cell>
          <cell r="E710">
            <v>115080</v>
          </cell>
          <cell r="F710">
            <v>0</v>
          </cell>
          <cell r="G710">
            <v>0</v>
          </cell>
          <cell r="H710">
            <v>0</v>
          </cell>
          <cell r="I710">
            <v>0</v>
          </cell>
          <cell r="J710">
            <v>115080</v>
          </cell>
          <cell r="K710">
            <v>115080</v>
          </cell>
        </row>
        <row r="711">
          <cell r="A711" t="str">
            <v>1278</v>
          </cell>
          <cell r="B711" t="str">
            <v>037909</v>
          </cell>
          <cell r="C711" t="str">
            <v/>
          </cell>
          <cell r="D711" t="str">
            <v>WELLS ISD</v>
          </cell>
          <cell r="E711">
            <v>56622</v>
          </cell>
          <cell r="F711">
            <v>0</v>
          </cell>
          <cell r="G711">
            <v>0</v>
          </cell>
          <cell r="H711">
            <v>0</v>
          </cell>
          <cell r="I711">
            <v>0</v>
          </cell>
          <cell r="J711">
            <v>56622</v>
          </cell>
          <cell r="K711">
            <v>56622</v>
          </cell>
        </row>
        <row r="712">
          <cell r="A712" t="str">
            <v>1281</v>
          </cell>
          <cell r="B712" t="str">
            <v>108913</v>
          </cell>
          <cell r="C712" t="str">
            <v/>
          </cell>
          <cell r="D712" t="str">
            <v>WESLACO ISD</v>
          </cell>
          <cell r="E712">
            <v>3804603</v>
          </cell>
          <cell r="F712">
            <v>0</v>
          </cell>
          <cell r="G712">
            <v>0</v>
          </cell>
          <cell r="H712">
            <v>0</v>
          </cell>
          <cell r="I712">
            <v>0</v>
          </cell>
          <cell r="J712">
            <v>3804603</v>
          </cell>
          <cell r="K712">
            <v>3804603</v>
          </cell>
        </row>
        <row r="713">
          <cell r="A713" t="str">
            <v>1282</v>
          </cell>
          <cell r="B713" t="str">
            <v>161916</v>
          </cell>
          <cell r="C713" t="str">
            <v/>
          </cell>
          <cell r="D713" t="str">
            <v>WEST ISD</v>
          </cell>
          <cell r="E713">
            <v>193432</v>
          </cell>
          <cell r="F713">
            <v>0</v>
          </cell>
          <cell r="G713">
            <v>0</v>
          </cell>
          <cell r="H713">
            <v>0</v>
          </cell>
          <cell r="I713">
            <v>0</v>
          </cell>
          <cell r="J713">
            <v>193432</v>
          </cell>
          <cell r="K713">
            <v>193432</v>
          </cell>
        </row>
        <row r="714">
          <cell r="A714" t="str">
            <v>1283</v>
          </cell>
          <cell r="B714" t="str">
            <v>168903</v>
          </cell>
          <cell r="C714" t="str">
            <v/>
          </cell>
          <cell r="D714" t="str">
            <v>WESTBROOK ISD</v>
          </cell>
          <cell r="E714">
            <v>57692</v>
          </cell>
          <cell r="F714">
            <v>0</v>
          </cell>
          <cell r="G714">
            <v>0</v>
          </cell>
          <cell r="H714">
            <v>0</v>
          </cell>
          <cell r="I714">
            <v>0</v>
          </cell>
          <cell r="J714">
            <v>57692</v>
          </cell>
          <cell r="K714">
            <v>57692</v>
          </cell>
        </row>
        <row r="715">
          <cell r="A715" t="str">
            <v>1284</v>
          </cell>
          <cell r="B715" t="str">
            <v>020907</v>
          </cell>
          <cell r="C715" t="str">
            <v/>
          </cell>
          <cell r="D715" t="str">
            <v>COLUMBIA BRAZORIA ISD</v>
          </cell>
          <cell r="E715">
            <v>627458</v>
          </cell>
          <cell r="F715">
            <v>0</v>
          </cell>
          <cell r="G715">
            <v>0</v>
          </cell>
          <cell r="H715">
            <v>0</v>
          </cell>
          <cell r="I715">
            <v>0</v>
          </cell>
          <cell r="J715">
            <v>627458</v>
          </cell>
          <cell r="K715">
            <v>627458</v>
          </cell>
        </row>
        <row r="716">
          <cell r="A716" t="str">
            <v>1287</v>
          </cell>
          <cell r="B716" t="str">
            <v>181906</v>
          </cell>
          <cell r="C716" t="str">
            <v/>
          </cell>
          <cell r="D716" t="str">
            <v>WEST ORANGE-COVE CISD</v>
          </cell>
          <cell r="E716">
            <v>587690</v>
          </cell>
          <cell r="F716">
            <v>0</v>
          </cell>
          <cell r="G716">
            <v>0</v>
          </cell>
          <cell r="H716">
            <v>0</v>
          </cell>
          <cell r="I716">
            <v>0</v>
          </cell>
          <cell r="J716">
            <v>587690</v>
          </cell>
          <cell r="K716">
            <v>587690</v>
          </cell>
        </row>
        <row r="717">
          <cell r="A717" t="str">
            <v>1289</v>
          </cell>
          <cell r="B717" t="str">
            <v>241904</v>
          </cell>
          <cell r="C717" t="str">
            <v/>
          </cell>
          <cell r="D717" t="str">
            <v>WHARTON ISD</v>
          </cell>
          <cell r="E717">
            <v>436472</v>
          </cell>
          <cell r="F717">
            <v>0</v>
          </cell>
          <cell r="G717">
            <v>0</v>
          </cell>
          <cell r="H717">
            <v>0</v>
          </cell>
          <cell r="I717">
            <v>0</v>
          </cell>
          <cell r="J717">
            <v>436472</v>
          </cell>
          <cell r="K717">
            <v>436472</v>
          </cell>
        </row>
        <row r="718">
          <cell r="A718" t="str">
            <v>1290</v>
          </cell>
          <cell r="B718" t="str">
            <v>242903</v>
          </cell>
          <cell r="C718" t="str">
            <v/>
          </cell>
          <cell r="D718" t="str">
            <v>WHEELER ISD</v>
          </cell>
          <cell r="E718">
            <v>67404</v>
          </cell>
          <cell r="F718">
            <v>0</v>
          </cell>
          <cell r="G718">
            <v>0</v>
          </cell>
          <cell r="H718">
            <v>0</v>
          </cell>
          <cell r="I718">
            <v>0</v>
          </cell>
          <cell r="J718">
            <v>67404</v>
          </cell>
          <cell r="K718">
            <v>67404</v>
          </cell>
        </row>
        <row r="719">
          <cell r="A719" t="str">
            <v>1291</v>
          </cell>
          <cell r="B719" t="str">
            <v>033904</v>
          </cell>
          <cell r="C719" t="str">
            <v/>
          </cell>
          <cell r="D719" t="str">
            <v>WHITE DEER ISD</v>
          </cell>
          <cell r="E719">
            <v>70620</v>
          </cell>
          <cell r="F719">
            <v>0</v>
          </cell>
          <cell r="G719">
            <v>0</v>
          </cell>
          <cell r="H719">
            <v>0</v>
          </cell>
          <cell r="I719">
            <v>0</v>
          </cell>
          <cell r="J719">
            <v>70620</v>
          </cell>
          <cell r="K719">
            <v>70620</v>
          </cell>
        </row>
        <row r="720">
          <cell r="A720" t="str">
            <v>1292</v>
          </cell>
          <cell r="B720" t="str">
            <v>040902</v>
          </cell>
          <cell r="C720" t="str">
            <v/>
          </cell>
          <cell r="D720" t="str">
            <v>WHITEFACE ISD</v>
          </cell>
          <cell r="E720">
            <v>69497</v>
          </cell>
          <cell r="F720">
            <v>0</v>
          </cell>
          <cell r="G720">
            <v>0</v>
          </cell>
          <cell r="H720">
            <v>0</v>
          </cell>
          <cell r="I720">
            <v>0</v>
          </cell>
          <cell r="J720">
            <v>69497</v>
          </cell>
          <cell r="K720">
            <v>69497</v>
          </cell>
        </row>
        <row r="721">
          <cell r="A721" t="str">
            <v>1294</v>
          </cell>
          <cell r="B721" t="str">
            <v>212906</v>
          </cell>
          <cell r="C721" t="str">
            <v/>
          </cell>
          <cell r="D721" t="str">
            <v>WHITEHOUSE ISD</v>
          </cell>
          <cell r="E721">
            <v>796325</v>
          </cell>
          <cell r="F721">
            <v>0</v>
          </cell>
          <cell r="G721">
            <v>0</v>
          </cell>
          <cell r="H721">
            <v>0</v>
          </cell>
          <cell r="I721">
            <v>0</v>
          </cell>
          <cell r="J721">
            <v>796325</v>
          </cell>
          <cell r="K721">
            <v>796325</v>
          </cell>
        </row>
        <row r="722">
          <cell r="A722" t="str">
            <v>1295</v>
          </cell>
          <cell r="B722" t="str">
            <v>091909</v>
          </cell>
          <cell r="C722" t="str">
            <v/>
          </cell>
          <cell r="D722" t="str">
            <v>WHITESBORO ISD</v>
          </cell>
          <cell r="E722">
            <v>256894</v>
          </cell>
          <cell r="F722">
            <v>0</v>
          </cell>
          <cell r="G722">
            <v>0</v>
          </cell>
          <cell r="H722">
            <v>0</v>
          </cell>
          <cell r="I722">
            <v>0</v>
          </cell>
          <cell r="J722">
            <v>256894</v>
          </cell>
          <cell r="K722">
            <v>256894</v>
          </cell>
        </row>
        <row r="723">
          <cell r="A723" t="str">
            <v>1296</v>
          </cell>
          <cell r="B723" t="str">
            <v>091910</v>
          </cell>
          <cell r="C723" t="str">
            <v/>
          </cell>
          <cell r="D723" t="str">
            <v>WHITEWRIGHT ISD</v>
          </cell>
          <cell r="E723">
            <v>147109</v>
          </cell>
          <cell r="F723">
            <v>0</v>
          </cell>
          <cell r="G723">
            <v>0</v>
          </cell>
          <cell r="H723">
            <v>0</v>
          </cell>
          <cell r="I723">
            <v>0</v>
          </cell>
          <cell r="J723">
            <v>147109</v>
          </cell>
          <cell r="K723">
            <v>147109</v>
          </cell>
        </row>
        <row r="724">
          <cell r="A724" t="str">
            <v>1297</v>
          </cell>
          <cell r="B724" t="str">
            <v>110908</v>
          </cell>
          <cell r="C724" t="str">
            <v/>
          </cell>
          <cell r="D724" t="str">
            <v>WHITHARRAL ISD</v>
          </cell>
          <cell r="E724">
            <v>30877</v>
          </cell>
          <cell r="F724">
            <v>0</v>
          </cell>
          <cell r="G724">
            <v>0</v>
          </cell>
          <cell r="H724">
            <v>0</v>
          </cell>
          <cell r="I724">
            <v>0</v>
          </cell>
          <cell r="J724">
            <v>30877</v>
          </cell>
          <cell r="K724">
            <v>30877</v>
          </cell>
        </row>
        <row r="725">
          <cell r="A725" t="str">
            <v>1298</v>
          </cell>
          <cell r="B725" t="str">
            <v>109911</v>
          </cell>
          <cell r="C725" t="str">
            <v/>
          </cell>
          <cell r="D725" t="str">
            <v>WHITNEY ISD</v>
          </cell>
          <cell r="E725">
            <v>266534</v>
          </cell>
          <cell r="F725">
            <v>0</v>
          </cell>
          <cell r="G725">
            <v>0</v>
          </cell>
          <cell r="H725">
            <v>0</v>
          </cell>
          <cell r="I725">
            <v>0</v>
          </cell>
          <cell r="J725">
            <v>266534</v>
          </cell>
          <cell r="K725">
            <v>266534</v>
          </cell>
        </row>
        <row r="726">
          <cell r="A726" t="str">
            <v>1299</v>
          </cell>
          <cell r="B726" t="str">
            <v>243905</v>
          </cell>
          <cell r="C726" t="str">
            <v/>
          </cell>
          <cell r="D726" t="str">
            <v>WICHITA FALLS ISD</v>
          </cell>
          <cell r="E726">
            <v>2262178</v>
          </cell>
          <cell r="F726">
            <v>0</v>
          </cell>
          <cell r="G726">
            <v>0</v>
          </cell>
          <cell r="H726">
            <v>0</v>
          </cell>
          <cell r="I726">
            <v>0</v>
          </cell>
          <cell r="J726">
            <v>2262178</v>
          </cell>
          <cell r="K726">
            <v>2262178</v>
          </cell>
        </row>
        <row r="727">
          <cell r="A727" t="str">
            <v>1301</v>
          </cell>
          <cell r="B727" t="str">
            <v>170904</v>
          </cell>
          <cell r="C727" t="str">
            <v/>
          </cell>
          <cell r="D727" t="str">
            <v>WILLIS ISD</v>
          </cell>
          <cell r="E727">
            <v>1409669</v>
          </cell>
          <cell r="F727">
            <v>0</v>
          </cell>
          <cell r="G727">
            <v>0</v>
          </cell>
          <cell r="H727">
            <v>0</v>
          </cell>
          <cell r="I727">
            <v>0</v>
          </cell>
          <cell r="J727">
            <v>1409669</v>
          </cell>
          <cell r="K727">
            <v>1409669</v>
          </cell>
        </row>
        <row r="728">
          <cell r="A728" t="str">
            <v>1303</v>
          </cell>
          <cell r="B728" t="str">
            <v>234907</v>
          </cell>
          <cell r="C728" t="str">
            <v/>
          </cell>
          <cell r="D728" t="str">
            <v>WILLS POINT ISD</v>
          </cell>
          <cell r="E728">
            <v>435469</v>
          </cell>
          <cell r="F728">
            <v>0</v>
          </cell>
          <cell r="G728">
            <v>0</v>
          </cell>
          <cell r="H728">
            <v>0</v>
          </cell>
          <cell r="I728">
            <v>0</v>
          </cell>
          <cell r="J728">
            <v>435469</v>
          </cell>
          <cell r="K728">
            <v>435469</v>
          </cell>
        </row>
        <row r="729">
          <cell r="A729" t="str">
            <v>1305</v>
          </cell>
          <cell r="B729" t="str">
            <v>153907</v>
          </cell>
          <cell r="C729" t="str">
            <v/>
          </cell>
          <cell r="D729" t="str">
            <v>WILSON ISD</v>
          </cell>
          <cell r="E729">
            <v>64788</v>
          </cell>
          <cell r="F729">
            <v>0</v>
          </cell>
          <cell r="G729">
            <v>0</v>
          </cell>
          <cell r="H729">
            <v>0</v>
          </cell>
          <cell r="I729">
            <v>0</v>
          </cell>
          <cell r="J729">
            <v>64788</v>
          </cell>
          <cell r="K729">
            <v>64788</v>
          </cell>
        </row>
        <row r="730">
          <cell r="A730" t="str">
            <v>1310</v>
          </cell>
          <cell r="B730" t="str">
            <v>248902</v>
          </cell>
          <cell r="C730" t="str">
            <v/>
          </cell>
          <cell r="D730" t="str">
            <v>WINK-LOVING CONS ISD</v>
          </cell>
          <cell r="E730">
            <v>107121</v>
          </cell>
          <cell r="F730">
            <v>0</v>
          </cell>
          <cell r="G730">
            <v>0</v>
          </cell>
          <cell r="H730">
            <v>0</v>
          </cell>
          <cell r="I730">
            <v>0</v>
          </cell>
          <cell r="J730">
            <v>107121</v>
          </cell>
          <cell r="K730">
            <v>107121</v>
          </cell>
        </row>
        <row r="731">
          <cell r="A731" t="str">
            <v>1311</v>
          </cell>
          <cell r="B731" t="str">
            <v>250907</v>
          </cell>
          <cell r="C731" t="str">
            <v/>
          </cell>
          <cell r="D731" t="str">
            <v>WINNSBORO ISD</v>
          </cell>
          <cell r="E731">
            <v>236515</v>
          </cell>
          <cell r="F731">
            <v>0</v>
          </cell>
          <cell r="G731">
            <v>108</v>
          </cell>
          <cell r="H731">
            <v>0</v>
          </cell>
          <cell r="I731">
            <v>0</v>
          </cell>
          <cell r="J731">
            <v>236623</v>
          </cell>
          <cell r="K731">
            <v>236623</v>
          </cell>
        </row>
        <row r="732">
          <cell r="A732" t="str">
            <v>1312</v>
          </cell>
          <cell r="B732" t="str">
            <v>200904</v>
          </cell>
          <cell r="C732" t="str">
            <v/>
          </cell>
          <cell r="D732" t="str">
            <v>WINTERS ISD</v>
          </cell>
          <cell r="E732">
            <v>126413</v>
          </cell>
          <cell r="F732">
            <v>0</v>
          </cell>
          <cell r="G732">
            <v>0</v>
          </cell>
          <cell r="H732">
            <v>0</v>
          </cell>
          <cell r="I732">
            <v>0</v>
          </cell>
          <cell r="J732">
            <v>126413</v>
          </cell>
          <cell r="K732">
            <v>126413</v>
          </cell>
        </row>
        <row r="733">
          <cell r="A733" t="str">
            <v>1313</v>
          </cell>
          <cell r="B733" t="str">
            <v>174906</v>
          </cell>
          <cell r="C733" t="str">
            <v/>
          </cell>
          <cell r="D733" t="str">
            <v>WODEN ISD</v>
          </cell>
          <cell r="E733">
            <v>144282</v>
          </cell>
          <cell r="F733">
            <v>0</v>
          </cell>
          <cell r="G733">
            <v>0</v>
          </cell>
          <cell r="H733">
            <v>0</v>
          </cell>
          <cell r="I733">
            <v>0</v>
          </cell>
          <cell r="J733">
            <v>144282</v>
          </cell>
          <cell r="K733">
            <v>144282</v>
          </cell>
        </row>
        <row r="734">
          <cell r="A734" t="str">
            <v>1314</v>
          </cell>
          <cell r="B734" t="str">
            <v>116909</v>
          </cell>
          <cell r="C734" t="str">
            <v/>
          </cell>
          <cell r="D734" t="str">
            <v>WOLFE CITY ISD</v>
          </cell>
          <cell r="E734">
            <v>132568</v>
          </cell>
          <cell r="F734">
            <v>0</v>
          </cell>
          <cell r="G734">
            <v>0</v>
          </cell>
          <cell r="H734">
            <v>0</v>
          </cell>
          <cell r="I734">
            <v>0</v>
          </cell>
          <cell r="J734">
            <v>132568</v>
          </cell>
          <cell r="K734">
            <v>132568</v>
          </cell>
        </row>
        <row r="735">
          <cell r="A735" t="str">
            <v>1317</v>
          </cell>
          <cell r="B735" t="str">
            <v>196902</v>
          </cell>
          <cell r="C735" t="str">
            <v/>
          </cell>
          <cell r="D735" t="str">
            <v>WOODSBORO ISD</v>
          </cell>
          <cell r="E735">
            <v>73522</v>
          </cell>
          <cell r="F735">
            <v>0</v>
          </cell>
          <cell r="G735">
            <v>0</v>
          </cell>
          <cell r="H735">
            <v>0</v>
          </cell>
          <cell r="I735">
            <v>0</v>
          </cell>
          <cell r="J735">
            <v>73522</v>
          </cell>
          <cell r="K735">
            <v>73522</v>
          </cell>
        </row>
        <row r="736">
          <cell r="A736" t="str">
            <v>1318</v>
          </cell>
          <cell r="B736" t="str">
            <v>224902</v>
          </cell>
          <cell r="C736" t="str">
            <v/>
          </cell>
          <cell r="D736" t="str">
            <v>WOODSON ISD</v>
          </cell>
          <cell r="E736">
            <v>39142</v>
          </cell>
          <cell r="F736">
            <v>0</v>
          </cell>
          <cell r="G736">
            <v>0</v>
          </cell>
          <cell r="H736">
            <v>0</v>
          </cell>
          <cell r="I736">
            <v>0</v>
          </cell>
          <cell r="J736">
            <v>39142</v>
          </cell>
          <cell r="K736">
            <v>39142</v>
          </cell>
        </row>
        <row r="737">
          <cell r="A737" t="str">
            <v>1319</v>
          </cell>
          <cell r="B737" t="str">
            <v>229903</v>
          </cell>
          <cell r="C737" t="str">
            <v/>
          </cell>
          <cell r="D737" t="str">
            <v>WOODVILLE ISD</v>
          </cell>
          <cell r="E737">
            <v>316752</v>
          </cell>
          <cell r="F737">
            <v>0</v>
          </cell>
          <cell r="G737">
            <v>0</v>
          </cell>
          <cell r="H737">
            <v>0</v>
          </cell>
          <cell r="I737">
            <v>0</v>
          </cell>
          <cell r="J737">
            <v>316752</v>
          </cell>
          <cell r="K737">
            <v>316752</v>
          </cell>
        </row>
        <row r="738">
          <cell r="A738" t="str">
            <v>1320</v>
          </cell>
          <cell r="B738" t="str">
            <v>081905</v>
          </cell>
          <cell r="C738" t="str">
            <v/>
          </cell>
          <cell r="D738" t="str">
            <v>WORTHAM ISD</v>
          </cell>
          <cell r="E738">
            <v>71231</v>
          </cell>
          <cell r="F738">
            <v>0</v>
          </cell>
          <cell r="G738">
            <v>0</v>
          </cell>
          <cell r="H738">
            <v>0</v>
          </cell>
          <cell r="I738">
            <v>0</v>
          </cell>
          <cell r="J738">
            <v>71231</v>
          </cell>
          <cell r="K738">
            <v>71231</v>
          </cell>
        </row>
        <row r="739">
          <cell r="A739" t="str">
            <v>1321</v>
          </cell>
          <cell r="B739" t="str">
            <v>043914</v>
          </cell>
          <cell r="C739" t="str">
            <v/>
          </cell>
          <cell r="D739" t="str">
            <v>WYLIE ISD</v>
          </cell>
          <cell r="E739">
            <v>3059849</v>
          </cell>
          <cell r="F739">
            <v>0</v>
          </cell>
          <cell r="G739">
            <v>0</v>
          </cell>
          <cell r="H739">
            <v>0</v>
          </cell>
          <cell r="I739">
            <v>0</v>
          </cell>
          <cell r="J739">
            <v>3059849</v>
          </cell>
          <cell r="K739">
            <v>3059849</v>
          </cell>
        </row>
        <row r="740">
          <cell r="A740" t="str">
            <v>1322</v>
          </cell>
          <cell r="B740" t="str">
            <v>062903</v>
          </cell>
          <cell r="C740" t="str">
            <v/>
          </cell>
          <cell r="D740" t="str">
            <v>YOAKUM ISD</v>
          </cell>
          <cell r="E740">
            <v>352500</v>
          </cell>
          <cell r="F740">
            <v>0</v>
          </cell>
          <cell r="G740">
            <v>0</v>
          </cell>
          <cell r="H740">
            <v>0</v>
          </cell>
          <cell r="I740">
            <v>0</v>
          </cell>
          <cell r="J740">
            <v>352500</v>
          </cell>
          <cell r="K740">
            <v>352500</v>
          </cell>
        </row>
        <row r="741">
          <cell r="A741" t="str">
            <v>1323</v>
          </cell>
          <cell r="B741" t="str">
            <v>062904</v>
          </cell>
          <cell r="C741" t="str">
            <v/>
          </cell>
          <cell r="D741" t="str">
            <v>YORKTOWN ISD</v>
          </cell>
          <cell r="E741">
            <v>86465</v>
          </cell>
          <cell r="F741">
            <v>0</v>
          </cell>
          <cell r="G741">
            <v>0</v>
          </cell>
          <cell r="H741">
            <v>0</v>
          </cell>
          <cell r="I741">
            <v>0</v>
          </cell>
          <cell r="J741">
            <v>86465</v>
          </cell>
          <cell r="K741">
            <v>86465</v>
          </cell>
        </row>
        <row r="742">
          <cell r="A742" t="str">
            <v>1326</v>
          </cell>
          <cell r="B742" t="str">
            <v>043912</v>
          </cell>
          <cell r="C742" t="str">
            <v/>
          </cell>
          <cell r="D742" t="str">
            <v>PROSPER ISD</v>
          </cell>
          <cell r="E742">
            <v>2629923</v>
          </cell>
          <cell r="F742">
            <v>0</v>
          </cell>
          <cell r="G742">
            <v>0</v>
          </cell>
          <cell r="H742">
            <v>0</v>
          </cell>
          <cell r="I742">
            <v>0</v>
          </cell>
          <cell r="J742">
            <v>2629923</v>
          </cell>
          <cell r="K742">
            <v>2629923</v>
          </cell>
        </row>
        <row r="743">
          <cell r="A743" t="str">
            <v>1328</v>
          </cell>
          <cell r="B743" t="str">
            <v>188952</v>
          </cell>
          <cell r="C743" t="str">
            <v/>
          </cell>
          <cell r="D743" t="str">
            <v>AMARILLO COLLEGE</v>
          </cell>
          <cell r="E743">
            <v>1159706</v>
          </cell>
          <cell r="F743">
            <v>0</v>
          </cell>
          <cell r="G743">
            <v>0</v>
          </cell>
          <cell r="H743">
            <v>0</v>
          </cell>
          <cell r="I743">
            <v>0</v>
          </cell>
          <cell r="J743">
            <v>1159706</v>
          </cell>
          <cell r="K743">
            <v>1159706</v>
          </cell>
        </row>
        <row r="744">
          <cell r="A744" t="str">
            <v>1332</v>
          </cell>
          <cell r="B744" t="str">
            <v>073903</v>
          </cell>
          <cell r="C744" t="str">
            <v/>
          </cell>
          <cell r="D744" t="str">
            <v>MARLIN ISD</v>
          </cell>
          <cell r="E744">
            <v>372263</v>
          </cell>
          <cell r="F744">
            <v>0</v>
          </cell>
          <cell r="G744">
            <v>0</v>
          </cell>
          <cell r="H744">
            <v>0</v>
          </cell>
          <cell r="I744">
            <v>0</v>
          </cell>
          <cell r="J744">
            <v>372263</v>
          </cell>
          <cell r="K744">
            <v>372263</v>
          </cell>
        </row>
        <row r="745">
          <cell r="A745" t="str">
            <v>1334</v>
          </cell>
          <cell r="B745" t="str">
            <v>188902</v>
          </cell>
          <cell r="C745" t="str">
            <v/>
          </cell>
          <cell r="D745" t="str">
            <v>RIVER ROAD ISD</v>
          </cell>
          <cell r="E745">
            <v>275065</v>
          </cell>
          <cell r="F745">
            <v>0</v>
          </cell>
          <cell r="G745">
            <v>0</v>
          </cell>
          <cell r="H745">
            <v>0</v>
          </cell>
          <cell r="I745">
            <v>0</v>
          </cell>
          <cell r="J745">
            <v>275065</v>
          </cell>
          <cell r="K745">
            <v>275065</v>
          </cell>
        </row>
        <row r="746">
          <cell r="A746" t="str">
            <v>1336</v>
          </cell>
          <cell r="B746" t="str">
            <v>014902</v>
          </cell>
          <cell r="C746" t="str">
            <v/>
          </cell>
          <cell r="D746" t="str">
            <v>BARTLETT ISD</v>
          </cell>
          <cell r="E746">
            <v>75980</v>
          </cell>
          <cell r="F746">
            <v>0</v>
          </cell>
          <cell r="G746">
            <v>0</v>
          </cell>
          <cell r="H746">
            <v>0</v>
          </cell>
          <cell r="I746">
            <v>0</v>
          </cell>
          <cell r="J746">
            <v>75980</v>
          </cell>
          <cell r="K746">
            <v>75980</v>
          </cell>
        </row>
        <row r="747">
          <cell r="A747" t="str">
            <v>1337</v>
          </cell>
          <cell r="B747" t="str">
            <v>148905</v>
          </cell>
          <cell r="C747" t="str">
            <v/>
          </cell>
          <cell r="D747" t="str">
            <v>DARROUZETT ISD</v>
          </cell>
          <cell r="E747">
            <v>30119</v>
          </cell>
          <cell r="F747">
            <v>0</v>
          </cell>
          <cell r="G747">
            <v>0</v>
          </cell>
          <cell r="H747">
            <v>0</v>
          </cell>
          <cell r="I747">
            <v>0</v>
          </cell>
          <cell r="J747">
            <v>30119</v>
          </cell>
          <cell r="K747">
            <v>30119</v>
          </cell>
        </row>
        <row r="748">
          <cell r="A748" t="str">
            <v>1338</v>
          </cell>
          <cell r="B748" t="str">
            <v>243735</v>
          </cell>
          <cell r="C748" t="str">
            <v/>
          </cell>
          <cell r="D748" t="str">
            <v>MIDWESTERN STATE UNIVERSITY</v>
          </cell>
          <cell r="E748">
            <v>1095087</v>
          </cell>
          <cell r="F748">
            <v>0</v>
          </cell>
          <cell r="G748">
            <v>0</v>
          </cell>
          <cell r="H748">
            <v>0</v>
          </cell>
          <cell r="I748">
            <v>0</v>
          </cell>
          <cell r="J748">
            <v>1095087</v>
          </cell>
          <cell r="K748">
            <v>1095087</v>
          </cell>
        </row>
        <row r="749">
          <cell r="A749" t="str">
            <v>1339</v>
          </cell>
          <cell r="B749" t="str">
            <v>181907</v>
          </cell>
          <cell r="C749" t="str">
            <v/>
          </cell>
          <cell r="D749" t="str">
            <v>VIDOR ISD</v>
          </cell>
          <cell r="E749">
            <v>789784</v>
          </cell>
          <cell r="F749">
            <v>0</v>
          </cell>
          <cell r="G749">
            <v>0</v>
          </cell>
          <cell r="H749">
            <v>0</v>
          </cell>
          <cell r="I749">
            <v>0</v>
          </cell>
          <cell r="J749">
            <v>789784</v>
          </cell>
          <cell r="K749">
            <v>789784</v>
          </cell>
        </row>
        <row r="750">
          <cell r="A750" t="str">
            <v>1340</v>
          </cell>
          <cell r="B750" t="str">
            <v>239954</v>
          </cell>
          <cell r="C750" t="str">
            <v/>
          </cell>
          <cell r="D750" t="str">
            <v>BLINN COLLEGE</v>
          </cell>
          <cell r="E750">
            <v>1478196</v>
          </cell>
          <cell r="F750">
            <v>0</v>
          </cell>
          <cell r="G750">
            <v>0</v>
          </cell>
          <cell r="H750">
            <v>0</v>
          </cell>
          <cell r="I750">
            <v>0</v>
          </cell>
          <cell r="J750">
            <v>1478196</v>
          </cell>
          <cell r="K750">
            <v>1478196</v>
          </cell>
        </row>
        <row r="751">
          <cell r="A751" t="str">
            <v>1341</v>
          </cell>
          <cell r="B751" t="str">
            <v>071905</v>
          </cell>
          <cell r="C751" t="str">
            <v/>
          </cell>
          <cell r="D751" t="str">
            <v>YSLETA ISD</v>
          </cell>
          <cell r="E751">
            <v>8373165</v>
          </cell>
          <cell r="F751">
            <v>0</v>
          </cell>
          <cell r="G751">
            <v>0</v>
          </cell>
          <cell r="H751">
            <v>0</v>
          </cell>
          <cell r="I751">
            <v>0</v>
          </cell>
          <cell r="J751">
            <v>8373165</v>
          </cell>
          <cell r="K751">
            <v>8373165</v>
          </cell>
        </row>
        <row r="752">
          <cell r="A752" t="str">
            <v>1344</v>
          </cell>
          <cell r="B752" t="str">
            <v>158906</v>
          </cell>
          <cell r="C752" t="str">
            <v/>
          </cell>
          <cell r="D752" t="str">
            <v>VAN VLECK ISD</v>
          </cell>
          <cell r="E752">
            <v>235278</v>
          </cell>
          <cell r="F752">
            <v>0</v>
          </cell>
          <cell r="G752">
            <v>0</v>
          </cell>
          <cell r="H752">
            <v>0</v>
          </cell>
          <cell r="I752">
            <v>0</v>
          </cell>
          <cell r="J752">
            <v>235278</v>
          </cell>
          <cell r="K752">
            <v>235278</v>
          </cell>
        </row>
        <row r="753">
          <cell r="A753" t="str">
            <v>1345</v>
          </cell>
          <cell r="B753" t="str">
            <v>101915</v>
          </cell>
          <cell r="C753" t="str">
            <v/>
          </cell>
          <cell r="D753" t="str">
            <v>KLEIN ISD</v>
          </cell>
          <cell r="E753">
            <v>11549848</v>
          </cell>
          <cell r="F753">
            <v>0</v>
          </cell>
          <cell r="G753">
            <v>0</v>
          </cell>
          <cell r="H753">
            <v>0</v>
          </cell>
          <cell r="I753">
            <v>0</v>
          </cell>
          <cell r="J753">
            <v>11549848</v>
          </cell>
          <cell r="K753">
            <v>11549848</v>
          </cell>
        </row>
        <row r="754">
          <cell r="A754" t="str">
            <v>1346</v>
          </cell>
          <cell r="B754" t="str">
            <v>086902</v>
          </cell>
          <cell r="C754" t="str">
            <v/>
          </cell>
          <cell r="D754" t="str">
            <v>HARPER ISD</v>
          </cell>
          <cell r="E754">
            <v>118024</v>
          </cell>
          <cell r="F754">
            <v>0</v>
          </cell>
          <cell r="G754">
            <v>0</v>
          </cell>
          <cell r="H754">
            <v>0</v>
          </cell>
          <cell r="I754">
            <v>0</v>
          </cell>
          <cell r="J754">
            <v>118024</v>
          </cell>
          <cell r="K754">
            <v>118024</v>
          </cell>
        </row>
        <row r="755">
          <cell r="A755" t="str">
            <v>1349</v>
          </cell>
          <cell r="B755" t="str">
            <v>110907</v>
          </cell>
          <cell r="C755" t="str">
            <v/>
          </cell>
          <cell r="D755" t="str">
            <v>SUNDOWN ISD</v>
          </cell>
          <cell r="E755">
            <v>160695</v>
          </cell>
          <cell r="F755">
            <v>0</v>
          </cell>
          <cell r="G755">
            <v>0</v>
          </cell>
          <cell r="H755">
            <v>0</v>
          </cell>
          <cell r="I755">
            <v>0</v>
          </cell>
          <cell r="J755">
            <v>160695</v>
          </cell>
          <cell r="K755">
            <v>160695</v>
          </cell>
        </row>
        <row r="756">
          <cell r="A756" t="str">
            <v>1353</v>
          </cell>
          <cell r="B756" t="str">
            <v>102901</v>
          </cell>
          <cell r="C756" t="str">
            <v/>
          </cell>
          <cell r="D756" t="str">
            <v>KARNACK ISD</v>
          </cell>
          <cell r="E756">
            <v>36472</v>
          </cell>
          <cell r="F756">
            <v>0</v>
          </cell>
          <cell r="G756">
            <v>0</v>
          </cell>
          <cell r="H756">
            <v>0</v>
          </cell>
          <cell r="I756">
            <v>0</v>
          </cell>
          <cell r="J756">
            <v>36472</v>
          </cell>
          <cell r="K756">
            <v>36472</v>
          </cell>
        </row>
        <row r="757">
          <cell r="A757" t="str">
            <v>1354</v>
          </cell>
          <cell r="B757" t="str">
            <v>169908</v>
          </cell>
          <cell r="C757" t="str">
            <v/>
          </cell>
          <cell r="D757" t="str">
            <v>MONTAGUE ISD</v>
          </cell>
          <cell r="E757">
            <v>16718</v>
          </cell>
          <cell r="F757">
            <v>0</v>
          </cell>
          <cell r="G757">
            <v>0</v>
          </cell>
          <cell r="H757">
            <v>0</v>
          </cell>
          <cell r="I757">
            <v>0</v>
          </cell>
          <cell r="J757">
            <v>16718</v>
          </cell>
          <cell r="K757">
            <v>16718</v>
          </cell>
        </row>
        <row r="758">
          <cell r="A758" t="str">
            <v>1355</v>
          </cell>
          <cell r="B758" t="str">
            <v>112907</v>
          </cell>
          <cell r="C758" t="str">
            <v/>
          </cell>
          <cell r="D758" t="str">
            <v>MILLER GROVE ISD</v>
          </cell>
          <cell r="E758">
            <v>40402</v>
          </cell>
          <cell r="F758">
            <v>0</v>
          </cell>
          <cell r="G758">
            <v>0</v>
          </cell>
          <cell r="H758">
            <v>0</v>
          </cell>
          <cell r="I758">
            <v>0</v>
          </cell>
          <cell r="J758">
            <v>40402</v>
          </cell>
          <cell r="K758">
            <v>40402</v>
          </cell>
        </row>
        <row r="759">
          <cell r="A759" t="str">
            <v>1356</v>
          </cell>
          <cell r="B759" t="str">
            <v>101905</v>
          </cell>
          <cell r="C759" t="str">
            <v/>
          </cell>
          <cell r="D759" t="str">
            <v>CHANNELVIEW ISD</v>
          </cell>
          <cell r="E759">
            <v>2052134</v>
          </cell>
          <cell r="F759">
            <v>0</v>
          </cell>
          <cell r="G759">
            <v>0</v>
          </cell>
          <cell r="H759">
            <v>0</v>
          </cell>
          <cell r="I759">
            <v>0</v>
          </cell>
          <cell r="J759">
            <v>2052134</v>
          </cell>
          <cell r="K759">
            <v>2052134</v>
          </cell>
        </row>
        <row r="760">
          <cell r="A760" t="str">
            <v>1359</v>
          </cell>
          <cell r="B760" t="str">
            <v>057906</v>
          </cell>
          <cell r="C760" t="str">
            <v/>
          </cell>
          <cell r="D760" t="str">
            <v>DE SOTO ISD</v>
          </cell>
          <cell r="E760">
            <v>2368454</v>
          </cell>
          <cell r="F760">
            <v>0</v>
          </cell>
          <cell r="G760">
            <v>0</v>
          </cell>
          <cell r="H760">
            <v>0</v>
          </cell>
          <cell r="I760">
            <v>0</v>
          </cell>
          <cell r="J760">
            <v>2368454</v>
          </cell>
          <cell r="K760">
            <v>2368454</v>
          </cell>
        </row>
        <row r="761">
          <cell r="A761" t="str">
            <v>1361</v>
          </cell>
          <cell r="B761" t="str">
            <v>185904</v>
          </cell>
          <cell r="C761" t="str">
            <v/>
          </cell>
          <cell r="D761" t="str">
            <v>LAZBUDDIE ISD</v>
          </cell>
          <cell r="E761">
            <v>36057</v>
          </cell>
          <cell r="F761">
            <v>0</v>
          </cell>
          <cell r="G761">
            <v>0</v>
          </cell>
          <cell r="H761">
            <v>0</v>
          </cell>
          <cell r="I761">
            <v>0</v>
          </cell>
          <cell r="J761">
            <v>36057</v>
          </cell>
          <cell r="K761">
            <v>36057</v>
          </cell>
        </row>
        <row r="762">
          <cell r="A762" t="str">
            <v>1366</v>
          </cell>
          <cell r="B762" t="str">
            <v>187901</v>
          </cell>
          <cell r="C762" t="str">
            <v/>
          </cell>
          <cell r="D762" t="str">
            <v>BIG SANDY ISD</v>
          </cell>
          <cell r="E762">
            <v>54398</v>
          </cell>
          <cell r="F762">
            <v>0</v>
          </cell>
          <cell r="G762">
            <v>0</v>
          </cell>
          <cell r="H762">
            <v>0</v>
          </cell>
          <cell r="I762">
            <v>0</v>
          </cell>
          <cell r="J762">
            <v>54398</v>
          </cell>
          <cell r="K762">
            <v>54398</v>
          </cell>
        </row>
        <row r="763">
          <cell r="A763" t="str">
            <v>1370</v>
          </cell>
          <cell r="B763" t="str">
            <v>101908</v>
          </cell>
          <cell r="C763" t="str">
            <v/>
          </cell>
          <cell r="D763" t="str">
            <v>DEER PARK ISD</v>
          </cell>
          <cell r="E763">
            <v>2833261</v>
          </cell>
          <cell r="F763">
            <v>0</v>
          </cell>
          <cell r="G763">
            <v>0</v>
          </cell>
          <cell r="H763">
            <v>0</v>
          </cell>
          <cell r="I763">
            <v>0</v>
          </cell>
          <cell r="J763">
            <v>2833261</v>
          </cell>
          <cell r="K763">
            <v>2833261</v>
          </cell>
        </row>
        <row r="764">
          <cell r="A764" t="str">
            <v>1375</v>
          </cell>
          <cell r="B764" t="str">
            <v>123734</v>
          </cell>
          <cell r="C764" t="str">
            <v/>
          </cell>
          <cell r="D764" t="str">
            <v>LAMAR UNIVERSITY-BEAUMONT</v>
          </cell>
          <cell r="E764">
            <v>4389751</v>
          </cell>
          <cell r="F764">
            <v>0</v>
          </cell>
          <cell r="G764">
            <v>601</v>
          </cell>
          <cell r="H764">
            <v>0</v>
          </cell>
          <cell r="I764">
            <v>0</v>
          </cell>
          <cell r="J764">
            <v>4390352</v>
          </cell>
          <cell r="K764">
            <v>4390352</v>
          </cell>
        </row>
        <row r="765">
          <cell r="A765" t="str">
            <v>1376</v>
          </cell>
          <cell r="B765" t="str">
            <v>003902</v>
          </cell>
          <cell r="C765" t="str">
            <v/>
          </cell>
          <cell r="D765" t="str">
            <v>HUDSON ISD</v>
          </cell>
          <cell r="E765">
            <v>437187</v>
          </cell>
          <cell r="F765">
            <v>0</v>
          </cell>
          <cell r="G765">
            <v>0</v>
          </cell>
          <cell r="H765">
            <v>0</v>
          </cell>
          <cell r="I765">
            <v>0</v>
          </cell>
          <cell r="J765">
            <v>437187</v>
          </cell>
          <cell r="K765">
            <v>437187</v>
          </cell>
        </row>
        <row r="766">
          <cell r="A766" t="str">
            <v>1377</v>
          </cell>
          <cell r="B766" t="str">
            <v>084901</v>
          </cell>
          <cell r="C766" t="str">
            <v/>
          </cell>
          <cell r="D766" t="str">
            <v>DICKINSON ISD</v>
          </cell>
          <cell r="E766">
            <v>2414205</v>
          </cell>
          <cell r="F766">
            <v>0</v>
          </cell>
          <cell r="G766">
            <v>0</v>
          </cell>
          <cell r="H766">
            <v>0</v>
          </cell>
          <cell r="I766">
            <v>0</v>
          </cell>
          <cell r="J766">
            <v>2414205</v>
          </cell>
          <cell r="K766">
            <v>2414205</v>
          </cell>
        </row>
        <row r="767">
          <cell r="A767" t="str">
            <v>1378</v>
          </cell>
          <cell r="B767" t="str">
            <v>250902</v>
          </cell>
          <cell r="C767" t="str">
            <v/>
          </cell>
          <cell r="D767" t="str">
            <v>HAWKINS ISD</v>
          </cell>
          <cell r="E767">
            <v>146284</v>
          </cell>
          <cell r="F767">
            <v>0</v>
          </cell>
          <cell r="G767">
            <v>0</v>
          </cell>
          <cell r="H767">
            <v>0</v>
          </cell>
          <cell r="I767">
            <v>0</v>
          </cell>
          <cell r="J767">
            <v>146284</v>
          </cell>
          <cell r="K767">
            <v>146284</v>
          </cell>
        </row>
        <row r="768">
          <cell r="A768" t="str">
            <v>1380</v>
          </cell>
          <cell r="B768" t="str">
            <v>123914</v>
          </cell>
          <cell r="C768" t="str">
            <v/>
          </cell>
          <cell r="D768" t="str">
            <v>HAMSHIRE FANNETT ISD</v>
          </cell>
          <cell r="E768">
            <v>268213</v>
          </cell>
          <cell r="F768">
            <v>0</v>
          </cell>
          <cell r="G768">
            <v>0</v>
          </cell>
          <cell r="H768">
            <v>0</v>
          </cell>
          <cell r="I768">
            <v>0</v>
          </cell>
          <cell r="J768">
            <v>268213</v>
          </cell>
          <cell r="K768">
            <v>268213</v>
          </cell>
        </row>
        <row r="769">
          <cell r="A769" t="str">
            <v>1381</v>
          </cell>
          <cell r="B769" t="str">
            <v>250905</v>
          </cell>
          <cell r="C769" t="str">
            <v/>
          </cell>
          <cell r="D769" t="str">
            <v>YANTIS ISD</v>
          </cell>
          <cell r="E769">
            <v>57261</v>
          </cell>
          <cell r="F769">
            <v>0</v>
          </cell>
          <cell r="G769">
            <v>0</v>
          </cell>
          <cell r="H769">
            <v>0</v>
          </cell>
          <cell r="I769">
            <v>0</v>
          </cell>
          <cell r="J769">
            <v>57261</v>
          </cell>
          <cell r="K769">
            <v>57261</v>
          </cell>
        </row>
        <row r="770">
          <cell r="A770" t="str">
            <v>1382</v>
          </cell>
          <cell r="B770" t="str">
            <v>057919</v>
          </cell>
          <cell r="C770" t="str">
            <v/>
          </cell>
          <cell r="D770" t="str">
            <v>SUNNYVALE ISD</v>
          </cell>
          <cell r="E770">
            <v>329504</v>
          </cell>
          <cell r="F770">
            <v>0</v>
          </cell>
          <cell r="G770">
            <v>0</v>
          </cell>
          <cell r="H770">
            <v>0</v>
          </cell>
          <cell r="I770">
            <v>0</v>
          </cell>
          <cell r="J770">
            <v>329504</v>
          </cell>
          <cell r="K770">
            <v>329504</v>
          </cell>
        </row>
        <row r="771">
          <cell r="A771" t="str">
            <v>1388</v>
          </cell>
          <cell r="B771" t="str">
            <v>049902</v>
          </cell>
          <cell r="C771" t="str">
            <v/>
          </cell>
          <cell r="D771" t="str">
            <v>MUENSTER ISD</v>
          </cell>
          <cell r="E771">
            <v>87273</v>
          </cell>
          <cell r="F771">
            <v>0</v>
          </cell>
          <cell r="G771">
            <v>0</v>
          </cell>
          <cell r="H771">
            <v>0</v>
          </cell>
          <cell r="I771">
            <v>0</v>
          </cell>
          <cell r="J771">
            <v>87273</v>
          </cell>
          <cell r="K771">
            <v>87273</v>
          </cell>
        </row>
        <row r="772">
          <cell r="A772" t="str">
            <v>1389</v>
          </cell>
          <cell r="B772" t="str">
            <v>101506</v>
          </cell>
          <cell r="C772" t="str">
            <v/>
          </cell>
          <cell r="D772" t="str">
            <v>UNIVERSITY OF TEXAS MD ANDERSON CANCER CENTER</v>
          </cell>
          <cell r="E772">
            <v>95831064</v>
          </cell>
          <cell r="F772">
            <v>0</v>
          </cell>
          <cell r="G772">
            <v>535</v>
          </cell>
          <cell r="H772">
            <v>0</v>
          </cell>
          <cell r="I772">
            <v>0</v>
          </cell>
          <cell r="J772">
            <v>95831599</v>
          </cell>
          <cell r="K772">
            <v>95831599</v>
          </cell>
        </row>
        <row r="773">
          <cell r="A773" t="str">
            <v>1392</v>
          </cell>
          <cell r="B773" t="str">
            <v>050901</v>
          </cell>
          <cell r="C773" t="str">
            <v/>
          </cell>
          <cell r="D773" t="str">
            <v>EVANT ISD</v>
          </cell>
          <cell r="E773">
            <v>46788</v>
          </cell>
          <cell r="F773">
            <v>0</v>
          </cell>
          <cell r="G773">
            <v>0</v>
          </cell>
          <cell r="H773">
            <v>0</v>
          </cell>
          <cell r="I773">
            <v>0</v>
          </cell>
          <cell r="J773">
            <v>46788</v>
          </cell>
          <cell r="K773">
            <v>46788</v>
          </cell>
        </row>
        <row r="774">
          <cell r="A774" t="str">
            <v>1393</v>
          </cell>
          <cell r="B774" t="str">
            <v>146904</v>
          </cell>
          <cell r="C774" t="str">
            <v/>
          </cell>
          <cell r="D774" t="str">
            <v>HARDIN ISD</v>
          </cell>
          <cell r="E774">
            <v>226005</v>
          </cell>
          <cell r="F774">
            <v>0</v>
          </cell>
          <cell r="G774">
            <v>0</v>
          </cell>
          <cell r="H774">
            <v>0</v>
          </cell>
          <cell r="I774">
            <v>0</v>
          </cell>
          <cell r="J774">
            <v>226005</v>
          </cell>
          <cell r="K774">
            <v>226005</v>
          </cell>
        </row>
        <row r="775">
          <cell r="A775" t="str">
            <v>1396</v>
          </cell>
          <cell r="B775" t="str">
            <v>201913</v>
          </cell>
          <cell r="C775" t="str">
            <v/>
          </cell>
          <cell r="D775" t="str">
            <v>CARLISLE ISD</v>
          </cell>
          <cell r="E775">
            <v>148365</v>
          </cell>
          <cell r="F775">
            <v>0</v>
          </cell>
          <cell r="G775">
            <v>0</v>
          </cell>
          <cell r="H775">
            <v>0</v>
          </cell>
          <cell r="I775">
            <v>0</v>
          </cell>
          <cell r="J775">
            <v>148365</v>
          </cell>
          <cell r="K775">
            <v>148365</v>
          </cell>
        </row>
        <row r="776">
          <cell r="A776" t="str">
            <v>1398</v>
          </cell>
          <cell r="B776" t="str">
            <v>020905</v>
          </cell>
          <cell r="C776" t="str">
            <v/>
          </cell>
          <cell r="D776" t="str">
            <v>BRAZOSPORT ISD</v>
          </cell>
          <cell r="E776">
            <v>3198059</v>
          </cell>
          <cell r="F776">
            <v>0</v>
          </cell>
          <cell r="G776">
            <v>0</v>
          </cell>
          <cell r="H776">
            <v>0</v>
          </cell>
          <cell r="I776">
            <v>0</v>
          </cell>
          <cell r="J776">
            <v>3198059</v>
          </cell>
          <cell r="K776">
            <v>3198059</v>
          </cell>
        </row>
        <row r="777">
          <cell r="A777" t="str">
            <v>1401</v>
          </cell>
          <cell r="B777" t="str">
            <v>145902</v>
          </cell>
          <cell r="C777" t="str">
            <v/>
          </cell>
          <cell r="D777" t="str">
            <v>CENTERVILLE ISD</v>
          </cell>
          <cell r="E777">
            <v>136386</v>
          </cell>
          <cell r="F777">
            <v>0</v>
          </cell>
          <cell r="G777">
            <v>0</v>
          </cell>
          <cell r="H777">
            <v>0</v>
          </cell>
          <cell r="I777">
            <v>0</v>
          </cell>
          <cell r="J777">
            <v>136386</v>
          </cell>
          <cell r="K777">
            <v>136386</v>
          </cell>
        </row>
        <row r="778">
          <cell r="A778" t="str">
            <v>1403</v>
          </cell>
          <cell r="B778" t="str">
            <v>101730</v>
          </cell>
          <cell r="C778" t="str">
            <v/>
          </cell>
          <cell r="D778" t="str">
            <v>UNIVERSITY OF HOUSTON AT HOUSTON</v>
          </cell>
          <cell r="E778">
            <v>22035030</v>
          </cell>
          <cell r="F778">
            <v>0</v>
          </cell>
          <cell r="G778">
            <v>43549</v>
          </cell>
          <cell r="H778">
            <v>0</v>
          </cell>
          <cell r="I778">
            <v>0</v>
          </cell>
          <cell r="J778">
            <v>22078579</v>
          </cell>
          <cell r="K778">
            <v>22078579</v>
          </cell>
        </row>
        <row r="779">
          <cell r="A779" t="str">
            <v>1406</v>
          </cell>
          <cell r="B779" t="str">
            <v>123908</v>
          </cell>
          <cell r="C779" t="str">
            <v/>
          </cell>
          <cell r="D779" t="str">
            <v>PORT NECHES-GROVES ISD</v>
          </cell>
          <cell r="E779">
            <v>877138</v>
          </cell>
          <cell r="F779">
            <v>0</v>
          </cell>
          <cell r="G779">
            <v>0</v>
          </cell>
          <cell r="H779">
            <v>0</v>
          </cell>
          <cell r="I779">
            <v>0</v>
          </cell>
          <cell r="J779">
            <v>877138</v>
          </cell>
          <cell r="K779">
            <v>877138</v>
          </cell>
        </row>
        <row r="780">
          <cell r="A780" t="str">
            <v>1407</v>
          </cell>
          <cell r="B780" t="str">
            <v>146903</v>
          </cell>
          <cell r="C780" t="str">
            <v/>
          </cell>
          <cell r="D780" t="str">
            <v>DEVERS ISD</v>
          </cell>
          <cell r="E780">
            <v>35201</v>
          </cell>
          <cell r="F780">
            <v>0</v>
          </cell>
          <cell r="G780">
            <v>0</v>
          </cell>
          <cell r="H780">
            <v>0</v>
          </cell>
          <cell r="I780">
            <v>0</v>
          </cell>
          <cell r="J780">
            <v>35201</v>
          </cell>
          <cell r="K780">
            <v>35201</v>
          </cell>
        </row>
        <row r="781">
          <cell r="A781" t="str">
            <v>1408</v>
          </cell>
          <cell r="B781" t="str">
            <v>254901</v>
          </cell>
          <cell r="C781" t="str">
            <v/>
          </cell>
          <cell r="D781" t="str">
            <v>CRYSTAL CITY ISD</v>
          </cell>
          <cell r="E781">
            <v>341125</v>
          </cell>
          <cell r="F781">
            <v>0</v>
          </cell>
          <cell r="G781">
            <v>0</v>
          </cell>
          <cell r="H781">
            <v>0</v>
          </cell>
          <cell r="I781">
            <v>0</v>
          </cell>
          <cell r="J781">
            <v>341125</v>
          </cell>
          <cell r="K781">
            <v>341125</v>
          </cell>
        </row>
        <row r="782">
          <cell r="A782" t="str">
            <v>1410</v>
          </cell>
          <cell r="B782" t="str">
            <v>152902</v>
          </cell>
          <cell r="C782" t="str">
            <v/>
          </cell>
          <cell r="D782" t="str">
            <v>NEW DEAL ISD</v>
          </cell>
          <cell r="E782">
            <v>183531</v>
          </cell>
          <cell r="F782">
            <v>0</v>
          </cell>
          <cell r="G782">
            <v>0</v>
          </cell>
          <cell r="H782">
            <v>0</v>
          </cell>
          <cell r="I782">
            <v>0</v>
          </cell>
          <cell r="J782">
            <v>183531</v>
          </cell>
          <cell r="K782">
            <v>183531</v>
          </cell>
        </row>
        <row r="783">
          <cell r="A783" t="str">
            <v>1414</v>
          </cell>
          <cell r="B783" t="str">
            <v>114966</v>
          </cell>
          <cell r="C783" t="str">
            <v/>
          </cell>
          <cell r="D783" t="str">
            <v>HOWARD CTY JR COLLEGE DIST</v>
          </cell>
          <cell r="E783">
            <v>343415</v>
          </cell>
          <cell r="F783">
            <v>0</v>
          </cell>
          <cell r="G783">
            <v>0</v>
          </cell>
          <cell r="H783">
            <v>0</v>
          </cell>
          <cell r="I783">
            <v>30200</v>
          </cell>
          <cell r="J783">
            <v>373615</v>
          </cell>
          <cell r="K783">
            <v>373615</v>
          </cell>
        </row>
        <row r="784">
          <cell r="A784" t="str">
            <v>1415</v>
          </cell>
          <cell r="B784" t="str">
            <v>107964</v>
          </cell>
          <cell r="C784" t="str">
            <v/>
          </cell>
          <cell r="D784" t="str">
            <v>TRINITY VALLEY JR COLLEGE</v>
          </cell>
          <cell r="E784">
            <v>651832</v>
          </cell>
          <cell r="F784">
            <v>0</v>
          </cell>
          <cell r="G784">
            <v>0</v>
          </cell>
          <cell r="H784">
            <v>0</v>
          </cell>
          <cell r="I784">
            <v>0</v>
          </cell>
          <cell r="J784">
            <v>651832</v>
          </cell>
          <cell r="K784">
            <v>651832</v>
          </cell>
        </row>
        <row r="785">
          <cell r="A785" t="str">
            <v>1416</v>
          </cell>
          <cell r="B785" t="str">
            <v>241988</v>
          </cell>
          <cell r="C785" t="str">
            <v/>
          </cell>
          <cell r="D785" t="str">
            <v>WHARTON COUNTY JR COLLEGE</v>
          </cell>
          <cell r="E785">
            <v>596615</v>
          </cell>
          <cell r="F785">
            <v>0</v>
          </cell>
          <cell r="G785">
            <v>0</v>
          </cell>
          <cell r="H785">
            <v>0</v>
          </cell>
          <cell r="I785">
            <v>0</v>
          </cell>
          <cell r="J785">
            <v>596615</v>
          </cell>
          <cell r="K785">
            <v>596615</v>
          </cell>
        </row>
        <row r="786">
          <cell r="A786" t="str">
            <v>1417</v>
          </cell>
          <cell r="B786" t="str">
            <v>092967</v>
          </cell>
          <cell r="C786" t="str">
            <v/>
          </cell>
          <cell r="D786" t="str">
            <v>KILGORE COLLEGE</v>
          </cell>
          <cell r="E786">
            <v>505923</v>
          </cell>
          <cell r="F786">
            <v>0</v>
          </cell>
          <cell r="G786">
            <v>0</v>
          </cell>
          <cell r="H786">
            <v>0</v>
          </cell>
          <cell r="I786">
            <v>0</v>
          </cell>
          <cell r="J786">
            <v>505923</v>
          </cell>
          <cell r="K786">
            <v>505923</v>
          </cell>
        </row>
        <row r="787">
          <cell r="A787" t="str">
            <v>1421</v>
          </cell>
          <cell r="B787" t="str">
            <v>237905</v>
          </cell>
          <cell r="C787" t="str">
            <v/>
          </cell>
          <cell r="D787" t="str">
            <v>ROYAL ISD</v>
          </cell>
          <cell r="E787">
            <v>461668</v>
          </cell>
          <cell r="F787">
            <v>0</v>
          </cell>
          <cell r="G787">
            <v>0</v>
          </cell>
          <cell r="H787">
            <v>0</v>
          </cell>
          <cell r="I787">
            <v>0</v>
          </cell>
          <cell r="J787">
            <v>461668</v>
          </cell>
          <cell r="K787">
            <v>461668</v>
          </cell>
        </row>
        <row r="788">
          <cell r="A788" t="str">
            <v>1425</v>
          </cell>
          <cell r="B788" t="str">
            <v>137904</v>
          </cell>
          <cell r="C788" t="str">
            <v/>
          </cell>
          <cell r="D788" t="str">
            <v>SANTA GERTRUDIS ISD</v>
          </cell>
          <cell r="E788">
            <v>134773</v>
          </cell>
          <cell r="F788">
            <v>0</v>
          </cell>
          <cell r="G788">
            <v>0</v>
          </cell>
          <cell r="H788">
            <v>0</v>
          </cell>
          <cell r="I788">
            <v>0</v>
          </cell>
          <cell r="J788">
            <v>134773</v>
          </cell>
          <cell r="K788">
            <v>134773</v>
          </cell>
        </row>
        <row r="789">
          <cell r="A789" t="str">
            <v>1427</v>
          </cell>
          <cell r="B789" t="str">
            <v>020908</v>
          </cell>
          <cell r="C789" t="str">
            <v/>
          </cell>
          <cell r="D789" t="str">
            <v>PEARLAND ISD</v>
          </cell>
          <cell r="E789">
            <v>3904771</v>
          </cell>
          <cell r="F789">
            <v>0</v>
          </cell>
          <cell r="G789">
            <v>0</v>
          </cell>
          <cell r="H789">
            <v>0</v>
          </cell>
          <cell r="I789">
            <v>0</v>
          </cell>
          <cell r="J789">
            <v>3904771</v>
          </cell>
          <cell r="K789">
            <v>3904771</v>
          </cell>
        </row>
        <row r="790">
          <cell r="A790" t="str">
            <v>1428</v>
          </cell>
          <cell r="B790" t="str">
            <v>175972</v>
          </cell>
          <cell r="C790" t="str">
            <v/>
          </cell>
          <cell r="D790" t="str">
            <v>NAVARRO COLLEGE</v>
          </cell>
          <cell r="E790">
            <v>699748</v>
          </cell>
          <cell r="F790">
            <v>0</v>
          </cell>
          <cell r="G790">
            <v>0</v>
          </cell>
          <cell r="H790">
            <v>0</v>
          </cell>
          <cell r="I790">
            <v>0</v>
          </cell>
          <cell r="J790">
            <v>699748</v>
          </cell>
          <cell r="K790">
            <v>699748</v>
          </cell>
        </row>
        <row r="791">
          <cell r="A791" t="str">
            <v>1432</v>
          </cell>
          <cell r="B791" t="str">
            <v>220915</v>
          </cell>
          <cell r="C791" t="str">
            <v/>
          </cell>
          <cell r="D791" t="str">
            <v>AZLE ISD</v>
          </cell>
          <cell r="E791">
            <v>1237503</v>
          </cell>
          <cell r="F791">
            <v>0</v>
          </cell>
          <cell r="G791">
            <v>0</v>
          </cell>
          <cell r="H791">
            <v>0</v>
          </cell>
          <cell r="I791">
            <v>0</v>
          </cell>
          <cell r="J791">
            <v>1237503</v>
          </cell>
          <cell r="K791">
            <v>1237503</v>
          </cell>
        </row>
        <row r="792">
          <cell r="A792" t="str">
            <v>1433</v>
          </cell>
          <cell r="B792" t="str">
            <v>101920</v>
          </cell>
          <cell r="C792" t="str">
            <v/>
          </cell>
          <cell r="D792" t="str">
            <v>SPRING BRANCH ISD</v>
          </cell>
          <cell r="E792">
            <v>7534292</v>
          </cell>
          <cell r="F792">
            <v>0</v>
          </cell>
          <cell r="G792">
            <v>0</v>
          </cell>
          <cell r="H792">
            <v>0</v>
          </cell>
          <cell r="I792">
            <v>0</v>
          </cell>
          <cell r="J792">
            <v>7534292</v>
          </cell>
          <cell r="K792">
            <v>7534292</v>
          </cell>
        </row>
        <row r="793">
          <cell r="A793" t="str">
            <v>1439</v>
          </cell>
          <cell r="B793" t="str">
            <v>015977</v>
          </cell>
          <cell r="C793" t="str">
            <v/>
          </cell>
          <cell r="D793" t="str">
            <v>ALAMO COMMUNITY COLLEGE DIST</v>
          </cell>
          <cell r="E793">
            <v>5127172</v>
          </cell>
          <cell r="F793">
            <v>0</v>
          </cell>
          <cell r="G793">
            <v>2928</v>
          </cell>
          <cell r="H793">
            <v>0</v>
          </cell>
          <cell r="I793">
            <v>0</v>
          </cell>
          <cell r="J793">
            <v>5130100</v>
          </cell>
          <cell r="K793">
            <v>5130100</v>
          </cell>
        </row>
        <row r="794">
          <cell r="A794" t="str">
            <v>1444</v>
          </cell>
          <cell r="B794" t="str">
            <v>232980</v>
          </cell>
          <cell r="C794" t="str">
            <v/>
          </cell>
          <cell r="D794" t="str">
            <v>SOUTHWEST TX JR COLLEGE</v>
          </cell>
          <cell r="E794">
            <v>604644</v>
          </cell>
          <cell r="F794">
            <v>0</v>
          </cell>
          <cell r="G794">
            <v>0</v>
          </cell>
          <cell r="H794">
            <v>0</v>
          </cell>
          <cell r="I794">
            <v>0</v>
          </cell>
          <cell r="J794">
            <v>604644</v>
          </cell>
          <cell r="K794">
            <v>604644</v>
          </cell>
        </row>
        <row r="795">
          <cell r="A795" t="str">
            <v>1458</v>
          </cell>
          <cell r="B795" t="str">
            <v>084903</v>
          </cell>
          <cell r="C795" t="str">
            <v/>
          </cell>
          <cell r="D795" t="str">
            <v>HIGH ISLAND ISD</v>
          </cell>
          <cell r="E795">
            <v>31172</v>
          </cell>
          <cell r="F795">
            <v>0</v>
          </cell>
          <cell r="G795">
            <v>0</v>
          </cell>
          <cell r="H795">
            <v>0</v>
          </cell>
          <cell r="I795">
            <v>0</v>
          </cell>
          <cell r="J795">
            <v>31172</v>
          </cell>
          <cell r="K795">
            <v>31172</v>
          </cell>
        </row>
        <row r="796">
          <cell r="A796" t="str">
            <v>1460</v>
          </cell>
          <cell r="B796" t="str">
            <v>115901</v>
          </cell>
          <cell r="C796" t="str">
            <v/>
          </cell>
          <cell r="D796" t="str">
            <v>FORT HANCOCK ISD</v>
          </cell>
          <cell r="E796">
            <v>120554</v>
          </cell>
          <cell r="F796">
            <v>0</v>
          </cell>
          <cell r="G796">
            <v>0</v>
          </cell>
          <cell r="H796">
            <v>0</v>
          </cell>
          <cell r="I796">
            <v>0</v>
          </cell>
          <cell r="J796">
            <v>120554</v>
          </cell>
          <cell r="K796">
            <v>120554</v>
          </cell>
        </row>
        <row r="797">
          <cell r="A797" t="str">
            <v>1463</v>
          </cell>
          <cell r="B797" t="str">
            <v>214902</v>
          </cell>
          <cell r="C797" t="str">
            <v/>
          </cell>
          <cell r="D797" t="str">
            <v>SAN ISIDRO ISD</v>
          </cell>
          <cell r="E797">
            <v>59386</v>
          </cell>
          <cell r="F797">
            <v>0</v>
          </cell>
          <cell r="G797">
            <v>0</v>
          </cell>
          <cell r="H797">
            <v>0</v>
          </cell>
          <cell r="I797">
            <v>0</v>
          </cell>
          <cell r="J797">
            <v>59386</v>
          </cell>
          <cell r="K797">
            <v>59386</v>
          </cell>
        </row>
        <row r="798">
          <cell r="A798" t="str">
            <v>1466</v>
          </cell>
          <cell r="B798" t="str">
            <v>079901</v>
          </cell>
          <cell r="C798" t="str">
            <v/>
          </cell>
          <cell r="D798" t="str">
            <v>LAMAR CONS ISD</v>
          </cell>
          <cell r="E798">
            <v>6481980</v>
          </cell>
          <cell r="F798">
            <v>0</v>
          </cell>
          <cell r="G798">
            <v>0</v>
          </cell>
          <cell r="H798">
            <v>0</v>
          </cell>
          <cell r="I798">
            <v>0</v>
          </cell>
          <cell r="J798">
            <v>6481980</v>
          </cell>
          <cell r="K798">
            <v>6481980</v>
          </cell>
        </row>
        <row r="799">
          <cell r="A799" t="str">
            <v>1468</v>
          </cell>
          <cell r="B799" t="str">
            <v>101717</v>
          </cell>
          <cell r="C799" t="str">
            <v/>
          </cell>
          <cell r="D799" t="str">
            <v>TEXAS SOUTHERN UNIVERSITY</v>
          </cell>
          <cell r="E799">
            <v>2500240</v>
          </cell>
          <cell r="F799">
            <v>0</v>
          </cell>
          <cell r="G799">
            <v>0</v>
          </cell>
          <cell r="H799">
            <v>0</v>
          </cell>
          <cell r="I799">
            <v>0</v>
          </cell>
          <cell r="J799">
            <v>2500240</v>
          </cell>
          <cell r="K799">
            <v>2500240</v>
          </cell>
        </row>
        <row r="800">
          <cell r="A800" t="str">
            <v>1469</v>
          </cell>
          <cell r="B800" t="str">
            <v>212985</v>
          </cell>
          <cell r="C800" t="str">
            <v/>
          </cell>
          <cell r="D800" t="str">
            <v>TYLER JUNIOR COLLEGE</v>
          </cell>
          <cell r="E800">
            <v>1033949</v>
          </cell>
          <cell r="F800">
            <v>0</v>
          </cell>
          <cell r="G800">
            <v>0</v>
          </cell>
          <cell r="H800">
            <v>0</v>
          </cell>
          <cell r="I800">
            <v>0</v>
          </cell>
          <cell r="J800">
            <v>1033949</v>
          </cell>
          <cell r="K800">
            <v>1033949</v>
          </cell>
        </row>
        <row r="801">
          <cell r="A801" t="str">
            <v>1470</v>
          </cell>
          <cell r="B801" t="str">
            <v>254902</v>
          </cell>
          <cell r="C801" t="str">
            <v/>
          </cell>
          <cell r="D801" t="str">
            <v>LA PRYOR ISD</v>
          </cell>
          <cell r="E801">
            <v>111617</v>
          </cell>
          <cell r="F801">
            <v>0</v>
          </cell>
          <cell r="G801">
            <v>0</v>
          </cell>
          <cell r="H801">
            <v>0</v>
          </cell>
          <cell r="I801">
            <v>0</v>
          </cell>
          <cell r="J801">
            <v>111617</v>
          </cell>
          <cell r="K801">
            <v>111617</v>
          </cell>
        </row>
        <row r="802">
          <cell r="A802" t="str">
            <v>1471</v>
          </cell>
          <cell r="B802" t="str">
            <v>183974</v>
          </cell>
          <cell r="C802" t="str">
            <v/>
          </cell>
          <cell r="D802" t="str">
            <v>PANOLA COLLEGE</v>
          </cell>
          <cell r="E802">
            <v>291831</v>
          </cell>
          <cell r="F802">
            <v>0</v>
          </cell>
          <cell r="G802">
            <v>0</v>
          </cell>
          <cell r="H802">
            <v>0</v>
          </cell>
          <cell r="I802">
            <v>0</v>
          </cell>
          <cell r="J802">
            <v>291831</v>
          </cell>
          <cell r="K802">
            <v>291831</v>
          </cell>
        </row>
        <row r="803">
          <cell r="A803" t="str">
            <v>1473</v>
          </cell>
          <cell r="B803" t="str">
            <v>178912</v>
          </cell>
          <cell r="C803" t="str">
            <v/>
          </cell>
          <cell r="D803" t="str">
            <v>TULOSO-MIDWAY ISD</v>
          </cell>
          <cell r="E803">
            <v>619867</v>
          </cell>
          <cell r="F803">
            <v>0</v>
          </cell>
          <cell r="G803">
            <v>0</v>
          </cell>
          <cell r="H803">
            <v>0</v>
          </cell>
          <cell r="I803">
            <v>0</v>
          </cell>
          <cell r="J803">
            <v>619867</v>
          </cell>
          <cell r="K803">
            <v>619867</v>
          </cell>
        </row>
        <row r="804">
          <cell r="A804" t="str">
            <v>1474</v>
          </cell>
          <cell r="B804" t="str">
            <v>120905</v>
          </cell>
          <cell r="C804" t="str">
            <v/>
          </cell>
          <cell r="D804" t="str">
            <v>INDUSTRIAL ISD</v>
          </cell>
          <cell r="E804">
            <v>184130</v>
          </cell>
          <cell r="F804">
            <v>0</v>
          </cell>
          <cell r="G804">
            <v>0</v>
          </cell>
          <cell r="H804">
            <v>0</v>
          </cell>
          <cell r="I804">
            <v>0</v>
          </cell>
          <cell r="J804">
            <v>184130</v>
          </cell>
          <cell r="K804">
            <v>184130</v>
          </cell>
        </row>
        <row r="805">
          <cell r="A805" t="str">
            <v>1475</v>
          </cell>
          <cell r="B805" t="str">
            <v>181901</v>
          </cell>
          <cell r="C805" t="str">
            <v/>
          </cell>
          <cell r="D805" t="str">
            <v>BRIDGE CITY ISD</v>
          </cell>
          <cell r="E805">
            <v>425370</v>
          </cell>
          <cell r="F805">
            <v>0</v>
          </cell>
          <cell r="G805">
            <v>0</v>
          </cell>
          <cell r="H805">
            <v>0</v>
          </cell>
          <cell r="I805">
            <v>0</v>
          </cell>
          <cell r="J805">
            <v>425370</v>
          </cell>
          <cell r="K805">
            <v>425370</v>
          </cell>
        </row>
        <row r="806">
          <cell r="A806" t="str">
            <v>1476</v>
          </cell>
          <cell r="B806" t="str">
            <v>161903</v>
          </cell>
          <cell r="C806" t="str">
            <v/>
          </cell>
          <cell r="D806" t="str">
            <v>MIDWAY ISD</v>
          </cell>
          <cell r="E806">
            <v>1364764</v>
          </cell>
          <cell r="F806">
            <v>0</v>
          </cell>
          <cell r="G806">
            <v>0</v>
          </cell>
          <cell r="H806">
            <v>0</v>
          </cell>
          <cell r="I806">
            <v>0</v>
          </cell>
          <cell r="J806">
            <v>1364764</v>
          </cell>
          <cell r="K806">
            <v>1364764</v>
          </cell>
        </row>
        <row r="807">
          <cell r="A807" t="str">
            <v>1477</v>
          </cell>
          <cell r="B807" t="str">
            <v>240968</v>
          </cell>
          <cell r="C807" t="str">
            <v/>
          </cell>
          <cell r="D807" t="str">
            <v>LAREDO COMMUNITY COLLEGE</v>
          </cell>
          <cell r="E807">
            <v>1024034</v>
          </cell>
          <cell r="F807">
            <v>0</v>
          </cell>
          <cell r="G807">
            <v>0</v>
          </cell>
          <cell r="H807">
            <v>0</v>
          </cell>
          <cell r="I807">
            <v>0</v>
          </cell>
          <cell r="J807">
            <v>1024034</v>
          </cell>
          <cell r="K807">
            <v>1024034</v>
          </cell>
        </row>
        <row r="808">
          <cell r="A808" t="str">
            <v>1479</v>
          </cell>
          <cell r="B808" t="str">
            <v>084908</v>
          </cell>
          <cell r="C808" t="str">
            <v/>
          </cell>
          <cell r="D808" t="str">
            <v>HITCHCOCK ISD</v>
          </cell>
          <cell r="E808">
            <v>470983</v>
          </cell>
          <cell r="F808">
            <v>0</v>
          </cell>
          <cell r="G808">
            <v>0</v>
          </cell>
          <cell r="H808">
            <v>0</v>
          </cell>
          <cell r="I808">
            <v>0</v>
          </cell>
          <cell r="J808">
            <v>470983</v>
          </cell>
          <cell r="K808">
            <v>470983</v>
          </cell>
        </row>
        <row r="809">
          <cell r="A809" t="str">
            <v>1482</v>
          </cell>
          <cell r="B809" t="str">
            <v>245904</v>
          </cell>
          <cell r="C809" t="str">
            <v/>
          </cell>
          <cell r="D809" t="str">
            <v>SAN PERLITA ISD</v>
          </cell>
          <cell r="E809">
            <v>72150</v>
          </cell>
          <cell r="F809">
            <v>0</v>
          </cell>
          <cell r="G809">
            <v>0</v>
          </cell>
          <cell r="H809">
            <v>0</v>
          </cell>
          <cell r="I809">
            <v>0</v>
          </cell>
          <cell r="J809">
            <v>72150</v>
          </cell>
          <cell r="K809">
            <v>72150</v>
          </cell>
        </row>
        <row r="810">
          <cell r="A810" t="str">
            <v>1484</v>
          </cell>
          <cell r="B810" t="str">
            <v>184904</v>
          </cell>
          <cell r="C810" t="str">
            <v/>
          </cell>
          <cell r="D810" t="str">
            <v>MILLSAP ISD</v>
          </cell>
          <cell r="E810">
            <v>146219</v>
          </cell>
          <cell r="F810">
            <v>0</v>
          </cell>
          <cell r="G810">
            <v>0</v>
          </cell>
          <cell r="H810">
            <v>0</v>
          </cell>
          <cell r="I810">
            <v>0</v>
          </cell>
          <cell r="J810">
            <v>146219</v>
          </cell>
          <cell r="K810">
            <v>146219</v>
          </cell>
        </row>
        <row r="811">
          <cell r="A811" t="str">
            <v>1485</v>
          </cell>
          <cell r="B811" t="str">
            <v>227758</v>
          </cell>
          <cell r="C811" t="str">
            <v/>
          </cell>
          <cell r="D811" t="str">
            <v>TEXAS STATE UNIVERSITY SYSTEM</v>
          </cell>
          <cell r="E811">
            <v>271753</v>
          </cell>
          <cell r="F811">
            <v>0</v>
          </cell>
          <cell r="G811">
            <v>0</v>
          </cell>
          <cell r="H811">
            <v>0</v>
          </cell>
          <cell r="I811">
            <v>0</v>
          </cell>
          <cell r="J811">
            <v>271753</v>
          </cell>
          <cell r="K811">
            <v>271753</v>
          </cell>
        </row>
        <row r="812">
          <cell r="A812" t="str">
            <v>1486</v>
          </cell>
          <cell r="B812" t="str">
            <v>214903</v>
          </cell>
          <cell r="C812" t="str">
            <v/>
          </cell>
          <cell r="D812" t="str">
            <v>ROMA ISD</v>
          </cell>
          <cell r="E812">
            <v>1420857</v>
          </cell>
          <cell r="F812">
            <v>0</v>
          </cell>
          <cell r="G812">
            <v>0</v>
          </cell>
          <cell r="H812">
            <v>0</v>
          </cell>
          <cell r="I812">
            <v>0</v>
          </cell>
          <cell r="J812">
            <v>1420857</v>
          </cell>
          <cell r="K812">
            <v>1420857</v>
          </cell>
        </row>
        <row r="813">
          <cell r="A813" t="str">
            <v>1488</v>
          </cell>
          <cell r="B813" t="str">
            <v>084909</v>
          </cell>
          <cell r="C813" t="str">
            <v/>
          </cell>
          <cell r="D813" t="str">
            <v>SANTA FE ISD</v>
          </cell>
          <cell r="E813">
            <v>1010627</v>
          </cell>
          <cell r="F813">
            <v>0</v>
          </cell>
          <cell r="G813">
            <v>0</v>
          </cell>
          <cell r="H813">
            <v>0</v>
          </cell>
          <cell r="I813">
            <v>0</v>
          </cell>
          <cell r="J813">
            <v>1010627</v>
          </cell>
          <cell r="K813">
            <v>1010627</v>
          </cell>
        </row>
        <row r="814">
          <cell r="A814" t="str">
            <v>1489</v>
          </cell>
          <cell r="B814" t="str">
            <v>178913</v>
          </cell>
          <cell r="C814" t="str">
            <v/>
          </cell>
          <cell r="D814" t="str">
            <v>BANQUETE ISD</v>
          </cell>
          <cell r="E814">
            <v>137265</v>
          </cell>
          <cell r="F814">
            <v>0</v>
          </cell>
          <cell r="G814">
            <v>0</v>
          </cell>
          <cell r="H814">
            <v>0</v>
          </cell>
          <cell r="I814">
            <v>0</v>
          </cell>
          <cell r="J814">
            <v>137265</v>
          </cell>
          <cell r="K814">
            <v>137265</v>
          </cell>
        </row>
        <row r="815">
          <cell r="A815" t="str">
            <v>1490</v>
          </cell>
          <cell r="B815" t="str">
            <v>115902</v>
          </cell>
          <cell r="C815" t="str">
            <v/>
          </cell>
          <cell r="D815" t="str">
            <v>SIERRA BLANCA ISD</v>
          </cell>
          <cell r="E815">
            <v>57025</v>
          </cell>
          <cell r="F815">
            <v>0</v>
          </cell>
          <cell r="G815">
            <v>0</v>
          </cell>
          <cell r="H815">
            <v>0</v>
          </cell>
          <cell r="I815">
            <v>0</v>
          </cell>
          <cell r="J815">
            <v>57025</v>
          </cell>
          <cell r="K815">
            <v>57025</v>
          </cell>
        </row>
        <row r="816">
          <cell r="A816" t="str">
            <v>1491</v>
          </cell>
          <cell r="B816" t="str">
            <v>178914</v>
          </cell>
          <cell r="C816" t="str">
            <v/>
          </cell>
          <cell r="D816" t="str">
            <v>FLOUR BLUFF ISD</v>
          </cell>
          <cell r="E816">
            <v>1006943</v>
          </cell>
          <cell r="F816">
            <v>0</v>
          </cell>
          <cell r="G816">
            <v>0</v>
          </cell>
          <cell r="H816">
            <v>0</v>
          </cell>
          <cell r="I816">
            <v>0</v>
          </cell>
          <cell r="J816">
            <v>1006943</v>
          </cell>
          <cell r="K816">
            <v>1006943</v>
          </cell>
        </row>
        <row r="817">
          <cell r="A817" t="str">
            <v>1492</v>
          </cell>
          <cell r="B817" t="str">
            <v>101924</v>
          </cell>
          <cell r="C817" t="str">
            <v/>
          </cell>
          <cell r="D817" t="str">
            <v>SHELDON ISD</v>
          </cell>
          <cell r="E817">
            <v>2002909</v>
          </cell>
          <cell r="F817">
            <v>0</v>
          </cell>
          <cell r="G817">
            <v>0</v>
          </cell>
          <cell r="H817">
            <v>0</v>
          </cell>
          <cell r="I817">
            <v>0</v>
          </cell>
          <cell r="J817">
            <v>2002909</v>
          </cell>
          <cell r="K817">
            <v>2002909</v>
          </cell>
        </row>
        <row r="818">
          <cell r="A818" t="str">
            <v>1493</v>
          </cell>
          <cell r="B818" t="str">
            <v>181908</v>
          </cell>
          <cell r="C818" t="str">
            <v/>
          </cell>
          <cell r="D818" t="str">
            <v>LITTLE CYPRESS-MAURICEVILLE CISD</v>
          </cell>
          <cell r="E818">
            <v>527420</v>
          </cell>
          <cell r="F818">
            <v>0</v>
          </cell>
          <cell r="G818">
            <v>0</v>
          </cell>
          <cell r="H818">
            <v>0</v>
          </cell>
          <cell r="I818">
            <v>0</v>
          </cell>
          <cell r="J818">
            <v>527420</v>
          </cell>
          <cell r="K818">
            <v>527420</v>
          </cell>
        </row>
        <row r="819">
          <cell r="A819" t="str">
            <v>1496</v>
          </cell>
          <cell r="B819" t="str">
            <v>084911</v>
          </cell>
          <cell r="C819" t="str">
            <v/>
          </cell>
          <cell r="D819" t="str">
            <v>FRIENDSWOOD ISD</v>
          </cell>
          <cell r="E819">
            <v>1115997</v>
          </cell>
          <cell r="F819">
            <v>0</v>
          </cell>
          <cell r="G819">
            <v>0</v>
          </cell>
          <cell r="H819">
            <v>0</v>
          </cell>
          <cell r="I819">
            <v>0</v>
          </cell>
          <cell r="J819">
            <v>1115997</v>
          </cell>
          <cell r="K819">
            <v>1115997</v>
          </cell>
        </row>
        <row r="820">
          <cell r="A820" t="str">
            <v>1497</v>
          </cell>
          <cell r="B820" t="str">
            <v>092904</v>
          </cell>
          <cell r="C820" t="str">
            <v/>
          </cell>
          <cell r="D820" t="str">
            <v>PINE TREE ISD</v>
          </cell>
          <cell r="E820">
            <v>849305</v>
          </cell>
          <cell r="F820">
            <v>0</v>
          </cell>
          <cell r="G820">
            <v>0</v>
          </cell>
          <cell r="H820">
            <v>0</v>
          </cell>
          <cell r="I820">
            <v>0</v>
          </cell>
          <cell r="J820">
            <v>849305</v>
          </cell>
          <cell r="K820">
            <v>849305</v>
          </cell>
        </row>
        <row r="821">
          <cell r="A821" t="str">
            <v>1540</v>
          </cell>
          <cell r="B821" t="str">
            <v>068973</v>
          </cell>
          <cell r="C821" t="str">
            <v/>
          </cell>
          <cell r="D821" t="str">
            <v>ODESSA COLLEGE</v>
          </cell>
          <cell r="E821">
            <v>665924</v>
          </cell>
          <cell r="F821">
            <v>0</v>
          </cell>
          <cell r="G821">
            <v>0</v>
          </cell>
          <cell r="H821">
            <v>0</v>
          </cell>
          <cell r="I821">
            <v>0</v>
          </cell>
          <cell r="J821">
            <v>665924</v>
          </cell>
          <cell r="K821">
            <v>665924</v>
          </cell>
        </row>
        <row r="822">
          <cell r="A822" t="str">
            <v>1541</v>
          </cell>
          <cell r="B822" t="str">
            <v>184987</v>
          </cell>
          <cell r="C822" t="str">
            <v/>
          </cell>
          <cell r="D822" t="str">
            <v>WEATHERFORD COLLEGE</v>
          </cell>
          <cell r="E822">
            <v>517724</v>
          </cell>
          <cell r="F822">
            <v>0</v>
          </cell>
          <cell r="G822">
            <v>0</v>
          </cell>
          <cell r="H822">
            <v>0</v>
          </cell>
          <cell r="I822">
            <v>0</v>
          </cell>
          <cell r="J822">
            <v>517724</v>
          </cell>
          <cell r="K822">
            <v>517724</v>
          </cell>
        </row>
        <row r="823">
          <cell r="A823" t="str">
            <v>1542</v>
          </cell>
          <cell r="B823" t="str">
            <v>235986</v>
          </cell>
          <cell r="C823" t="str">
            <v/>
          </cell>
          <cell r="D823" t="str">
            <v>VICTORIA COLLEGE</v>
          </cell>
          <cell r="E823">
            <v>539961</v>
          </cell>
          <cell r="F823">
            <v>0</v>
          </cell>
          <cell r="G823">
            <v>0</v>
          </cell>
          <cell r="H823">
            <v>0</v>
          </cell>
          <cell r="I823">
            <v>0</v>
          </cell>
          <cell r="J823">
            <v>539961</v>
          </cell>
          <cell r="K823">
            <v>539961</v>
          </cell>
        </row>
        <row r="824">
          <cell r="A824" t="str">
            <v>1544</v>
          </cell>
          <cell r="B824" t="str">
            <v>049905</v>
          </cell>
          <cell r="C824" t="str">
            <v/>
          </cell>
          <cell r="D824" t="str">
            <v>CALLISBURG ISD</v>
          </cell>
          <cell r="E824">
            <v>227842</v>
          </cell>
          <cell r="F824">
            <v>0</v>
          </cell>
          <cell r="G824">
            <v>0</v>
          </cell>
          <cell r="H824">
            <v>0</v>
          </cell>
          <cell r="I824">
            <v>0</v>
          </cell>
          <cell r="J824">
            <v>227842</v>
          </cell>
          <cell r="K824">
            <v>227842</v>
          </cell>
        </row>
        <row r="825">
          <cell r="A825" t="str">
            <v>1545</v>
          </cell>
          <cell r="B825" t="str">
            <v>057729</v>
          </cell>
          <cell r="C825" t="str">
            <v/>
          </cell>
          <cell r="D825" t="str">
            <v>UNIVERSITY OF TEXAS SW MEDICAL CENTER</v>
          </cell>
          <cell r="E825">
            <v>58372893</v>
          </cell>
          <cell r="F825">
            <v>0</v>
          </cell>
          <cell r="G825">
            <v>2482</v>
          </cell>
          <cell r="H825">
            <v>0</v>
          </cell>
          <cell r="I825">
            <v>0</v>
          </cell>
          <cell r="J825">
            <v>58375375</v>
          </cell>
          <cell r="K825">
            <v>58375375</v>
          </cell>
        </row>
        <row r="826">
          <cell r="A826" t="str">
            <v>1546</v>
          </cell>
          <cell r="B826" t="str">
            <v>226737</v>
          </cell>
          <cell r="C826" t="str">
            <v/>
          </cell>
          <cell r="D826" t="str">
            <v>ANGELO STATE UNIVERSITY</v>
          </cell>
          <cell r="E826">
            <v>1442363</v>
          </cell>
          <cell r="F826">
            <v>0</v>
          </cell>
          <cell r="G826">
            <v>0</v>
          </cell>
          <cell r="H826">
            <v>0</v>
          </cell>
          <cell r="I826">
            <v>0</v>
          </cell>
          <cell r="J826">
            <v>1442363</v>
          </cell>
          <cell r="K826">
            <v>1442363</v>
          </cell>
        </row>
        <row r="827">
          <cell r="A827" t="str">
            <v>1547</v>
          </cell>
          <cell r="B827" t="str">
            <v>139975</v>
          </cell>
          <cell r="C827" t="str">
            <v/>
          </cell>
          <cell r="D827" t="str">
            <v>PARIS JUNIOR COLLEGE</v>
          </cell>
          <cell r="E827">
            <v>338682</v>
          </cell>
          <cell r="F827">
            <v>0</v>
          </cell>
          <cell r="G827">
            <v>0</v>
          </cell>
          <cell r="H827">
            <v>0</v>
          </cell>
          <cell r="I827">
            <v>0</v>
          </cell>
          <cell r="J827">
            <v>338682</v>
          </cell>
          <cell r="K827">
            <v>338682</v>
          </cell>
        </row>
        <row r="828">
          <cell r="A828" t="str">
            <v>1548</v>
          </cell>
          <cell r="B828" t="str">
            <v>117961</v>
          </cell>
          <cell r="C828" t="str">
            <v/>
          </cell>
          <cell r="D828" t="str">
            <v>FRANK PHILLIPS COLLEGE</v>
          </cell>
          <cell r="E828">
            <v>186531</v>
          </cell>
          <cell r="F828">
            <v>0</v>
          </cell>
          <cell r="G828">
            <v>0</v>
          </cell>
          <cell r="H828">
            <v>0</v>
          </cell>
          <cell r="I828">
            <v>0</v>
          </cell>
          <cell r="J828">
            <v>186531</v>
          </cell>
          <cell r="K828">
            <v>186531</v>
          </cell>
        </row>
        <row r="829">
          <cell r="A829" t="str">
            <v>1551</v>
          </cell>
          <cell r="B829" t="str">
            <v>178915</v>
          </cell>
          <cell r="C829" t="str">
            <v/>
          </cell>
          <cell r="D829" t="str">
            <v>WEST OSO ISD</v>
          </cell>
          <cell r="E829">
            <v>412621</v>
          </cell>
          <cell r="F829">
            <v>0</v>
          </cell>
          <cell r="G829">
            <v>0</v>
          </cell>
          <cell r="H829">
            <v>0</v>
          </cell>
          <cell r="I829">
            <v>0</v>
          </cell>
          <cell r="J829">
            <v>412621</v>
          </cell>
          <cell r="K829">
            <v>412621</v>
          </cell>
        </row>
        <row r="830">
          <cell r="A830" t="str">
            <v>1553</v>
          </cell>
          <cell r="B830" t="str">
            <v>153905</v>
          </cell>
          <cell r="C830" t="str">
            <v/>
          </cell>
          <cell r="D830" t="str">
            <v>NEW HOME ISD</v>
          </cell>
          <cell r="E830">
            <v>58379</v>
          </cell>
          <cell r="F830">
            <v>0</v>
          </cell>
          <cell r="G830">
            <v>0</v>
          </cell>
          <cell r="H830">
            <v>0</v>
          </cell>
          <cell r="I830">
            <v>0</v>
          </cell>
          <cell r="J830">
            <v>58379</v>
          </cell>
          <cell r="K830">
            <v>58379</v>
          </cell>
        </row>
        <row r="831">
          <cell r="A831" t="str">
            <v>1554</v>
          </cell>
          <cell r="B831" t="str">
            <v>123913</v>
          </cell>
          <cell r="C831" t="str">
            <v/>
          </cell>
          <cell r="D831" t="str">
            <v>SABINE PASS ISD</v>
          </cell>
          <cell r="E831">
            <v>81279</v>
          </cell>
          <cell r="F831">
            <v>0</v>
          </cell>
          <cell r="G831">
            <v>0</v>
          </cell>
          <cell r="H831">
            <v>0</v>
          </cell>
          <cell r="I831">
            <v>0</v>
          </cell>
          <cell r="J831">
            <v>81279</v>
          </cell>
          <cell r="K831">
            <v>81279</v>
          </cell>
        </row>
        <row r="832">
          <cell r="A832" t="str">
            <v>1555</v>
          </cell>
          <cell r="B832" t="str">
            <v>234909</v>
          </cell>
          <cell r="C832" t="str">
            <v/>
          </cell>
          <cell r="D832" t="str">
            <v>FRUITVALE ISD</v>
          </cell>
          <cell r="E832">
            <v>92325</v>
          </cell>
          <cell r="F832">
            <v>0</v>
          </cell>
          <cell r="G832">
            <v>0</v>
          </cell>
          <cell r="H832">
            <v>0</v>
          </cell>
          <cell r="I832">
            <v>0</v>
          </cell>
          <cell r="J832">
            <v>92325</v>
          </cell>
          <cell r="K832">
            <v>92325</v>
          </cell>
        </row>
        <row r="833">
          <cell r="A833" t="str">
            <v>1556</v>
          </cell>
          <cell r="B833" t="str">
            <v>114904</v>
          </cell>
          <cell r="C833" t="str">
            <v/>
          </cell>
          <cell r="D833" t="str">
            <v>FORSAN ISD</v>
          </cell>
          <cell r="E833">
            <v>118744</v>
          </cell>
          <cell r="F833">
            <v>0</v>
          </cell>
          <cell r="G833">
            <v>0</v>
          </cell>
          <cell r="H833">
            <v>0</v>
          </cell>
          <cell r="I833">
            <v>0</v>
          </cell>
          <cell r="J833">
            <v>118744</v>
          </cell>
          <cell r="K833">
            <v>118744</v>
          </cell>
        </row>
        <row r="834">
          <cell r="A834" t="str">
            <v>1557</v>
          </cell>
          <cell r="B834" t="str">
            <v>061911</v>
          </cell>
          <cell r="C834" t="str">
            <v/>
          </cell>
          <cell r="D834" t="str">
            <v>NORTHWEST ISD</v>
          </cell>
          <cell r="E834">
            <v>4785224</v>
          </cell>
          <cell r="F834">
            <v>0</v>
          </cell>
          <cell r="G834">
            <v>0</v>
          </cell>
          <cell r="H834">
            <v>0</v>
          </cell>
          <cell r="I834">
            <v>0</v>
          </cell>
          <cell r="J834">
            <v>4785224</v>
          </cell>
          <cell r="K834">
            <v>4785224</v>
          </cell>
        </row>
        <row r="835">
          <cell r="A835" t="str">
            <v>1559</v>
          </cell>
          <cell r="B835" t="str">
            <v>105904</v>
          </cell>
          <cell r="C835" t="str">
            <v/>
          </cell>
          <cell r="D835" t="str">
            <v>DRIPPING SPRINGS ISD</v>
          </cell>
          <cell r="E835">
            <v>1189234</v>
          </cell>
          <cell r="F835">
            <v>0</v>
          </cell>
          <cell r="G835">
            <v>0</v>
          </cell>
          <cell r="H835">
            <v>0</v>
          </cell>
          <cell r="I835">
            <v>0</v>
          </cell>
          <cell r="J835">
            <v>1189234</v>
          </cell>
          <cell r="K835">
            <v>1189234</v>
          </cell>
        </row>
        <row r="836">
          <cell r="A836" t="str">
            <v>1560</v>
          </cell>
          <cell r="B836" t="str">
            <v>170906</v>
          </cell>
          <cell r="C836" t="str">
            <v/>
          </cell>
          <cell r="D836" t="str">
            <v>MAGNOLIA ISD</v>
          </cell>
          <cell r="E836">
            <v>2567814</v>
          </cell>
          <cell r="F836">
            <v>0</v>
          </cell>
          <cell r="G836">
            <v>0</v>
          </cell>
          <cell r="H836">
            <v>0</v>
          </cell>
          <cell r="I836">
            <v>0</v>
          </cell>
          <cell r="J836">
            <v>2567814</v>
          </cell>
          <cell r="K836">
            <v>2567814</v>
          </cell>
        </row>
        <row r="837">
          <cell r="A837" t="str">
            <v>1562</v>
          </cell>
          <cell r="B837" t="str">
            <v>015905</v>
          </cell>
          <cell r="C837" t="str">
            <v/>
          </cell>
          <cell r="D837" t="str">
            <v>EDGEWOOD ISD</v>
          </cell>
          <cell r="E837">
            <v>2928495</v>
          </cell>
          <cell r="F837">
            <v>0</v>
          </cell>
          <cell r="G837">
            <v>3570</v>
          </cell>
          <cell r="H837">
            <v>0</v>
          </cell>
          <cell r="I837">
            <v>0</v>
          </cell>
          <cell r="J837">
            <v>2932065</v>
          </cell>
          <cell r="K837">
            <v>2932065</v>
          </cell>
        </row>
        <row r="838">
          <cell r="A838" t="str">
            <v>1563</v>
          </cell>
          <cell r="B838" t="str">
            <v>067976</v>
          </cell>
          <cell r="C838" t="str">
            <v/>
          </cell>
          <cell r="D838" t="str">
            <v>RANGER JUNIOR COLLEGE</v>
          </cell>
          <cell r="E838">
            <v>174017</v>
          </cell>
          <cell r="F838">
            <v>0</v>
          </cell>
          <cell r="G838">
            <v>0</v>
          </cell>
          <cell r="H838">
            <v>0</v>
          </cell>
          <cell r="I838">
            <v>0</v>
          </cell>
          <cell r="J838">
            <v>174017</v>
          </cell>
          <cell r="K838">
            <v>174017</v>
          </cell>
        </row>
        <row r="839">
          <cell r="A839" t="str">
            <v>1564</v>
          </cell>
          <cell r="B839" t="str">
            <v>169906</v>
          </cell>
          <cell r="C839" t="str">
            <v/>
          </cell>
          <cell r="D839" t="str">
            <v>GOLDBURG ISD</v>
          </cell>
          <cell r="E839">
            <v>24059</v>
          </cell>
          <cell r="F839">
            <v>0</v>
          </cell>
          <cell r="G839">
            <v>0</v>
          </cell>
          <cell r="H839">
            <v>0</v>
          </cell>
          <cell r="I839">
            <v>0</v>
          </cell>
          <cell r="J839">
            <v>24059</v>
          </cell>
          <cell r="K839">
            <v>24059</v>
          </cell>
        </row>
        <row r="840">
          <cell r="A840" t="str">
            <v>1565</v>
          </cell>
          <cell r="B840" t="str">
            <v>178960</v>
          </cell>
          <cell r="C840" t="str">
            <v/>
          </cell>
          <cell r="D840" t="str">
            <v>DEL MAR COLLEGE</v>
          </cell>
          <cell r="E840">
            <v>1385144</v>
          </cell>
          <cell r="F840">
            <v>0</v>
          </cell>
          <cell r="G840">
            <v>0</v>
          </cell>
          <cell r="H840">
            <v>0</v>
          </cell>
          <cell r="I840">
            <v>0</v>
          </cell>
          <cell r="J840">
            <v>1385144</v>
          </cell>
          <cell r="K840">
            <v>1385144</v>
          </cell>
        </row>
        <row r="841">
          <cell r="A841" t="str">
            <v>1566</v>
          </cell>
          <cell r="B841" t="str">
            <v>031984</v>
          </cell>
          <cell r="C841" t="str">
            <v/>
          </cell>
          <cell r="D841" t="str">
            <v>TEXAS SOUTHMOST COLLEGE</v>
          </cell>
          <cell r="E841">
            <v>879324</v>
          </cell>
          <cell r="F841">
            <v>0</v>
          </cell>
          <cell r="G841">
            <v>0</v>
          </cell>
          <cell r="H841">
            <v>0</v>
          </cell>
          <cell r="I841">
            <v>0</v>
          </cell>
          <cell r="J841">
            <v>879324</v>
          </cell>
          <cell r="K841">
            <v>879324</v>
          </cell>
        </row>
        <row r="842">
          <cell r="A842" t="str">
            <v>1568</v>
          </cell>
          <cell r="B842" t="str">
            <v>170907</v>
          </cell>
          <cell r="C842" t="str">
            <v/>
          </cell>
          <cell r="D842" t="str">
            <v>SPLENDORA ISD</v>
          </cell>
          <cell r="E842">
            <v>890924</v>
          </cell>
          <cell r="F842">
            <v>0</v>
          </cell>
          <cell r="G842">
            <v>0</v>
          </cell>
          <cell r="H842">
            <v>0</v>
          </cell>
          <cell r="I842">
            <v>0</v>
          </cell>
          <cell r="J842">
            <v>890924</v>
          </cell>
          <cell r="K842">
            <v>890924</v>
          </cell>
        </row>
        <row r="843">
          <cell r="A843" t="str">
            <v>1569</v>
          </cell>
          <cell r="B843" t="str">
            <v>092906</v>
          </cell>
          <cell r="C843" t="str">
            <v/>
          </cell>
          <cell r="D843" t="str">
            <v>SABINE ISD</v>
          </cell>
          <cell r="E843">
            <v>242846</v>
          </cell>
          <cell r="F843">
            <v>0</v>
          </cell>
          <cell r="G843">
            <v>0</v>
          </cell>
          <cell r="H843">
            <v>0</v>
          </cell>
          <cell r="I843">
            <v>0</v>
          </cell>
          <cell r="J843">
            <v>242846</v>
          </cell>
          <cell r="K843">
            <v>242846</v>
          </cell>
        </row>
        <row r="844">
          <cell r="A844" t="str">
            <v>1570</v>
          </cell>
          <cell r="B844" t="str">
            <v>212909</v>
          </cell>
          <cell r="C844" t="str">
            <v/>
          </cell>
          <cell r="D844" t="str">
            <v>CHAPEL HILL ISD</v>
          </cell>
          <cell r="E844">
            <v>676072</v>
          </cell>
          <cell r="F844">
            <v>0</v>
          </cell>
          <cell r="G844">
            <v>0</v>
          </cell>
          <cell r="H844">
            <v>0</v>
          </cell>
          <cell r="I844">
            <v>0</v>
          </cell>
          <cell r="J844">
            <v>676072</v>
          </cell>
          <cell r="K844">
            <v>676072</v>
          </cell>
        </row>
        <row r="845">
          <cell r="A845" t="str">
            <v>1572</v>
          </cell>
          <cell r="B845" t="str">
            <v>004901</v>
          </cell>
          <cell r="C845" t="str">
            <v/>
          </cell>
          <cell r="D845" t="str">
            <v>ARANSAS COUNTY ISD</v>
          </cell>
          <cell r="E845">
            <v>524340</v>
          </cell>
          <cell r="F845">
            <v>0</v>
          </cell>
          <cell r="G845">
            <v>0</v>
          </cell>
          <cell r="H845">
            <v>0</v>
          </cell>
          <cell r="I845">
            <v>0</v>
          </cell>
          <cell r="J845">
            <v>524340</v>
          </cell>
          <cell r="K845">
            <v>524340</v>
          </cell>
        </row>
        <row r="846">
          <cell r="A846" t="str">
            <v>1573</v>
          </cell>
          <cell r="B846" t="str">
            <v>184907</v>
          </cell>
          <cell r="C846" t="str">
            <v/>
          </cell>
          <cell r="D846" t="str">
            <v>ALEDO ISD</v>
          </cell>
          <cell r="E846">
            <v>1006544</v>
          </cell>
          <cell r="F846">
            <v>0</v>
          </cell>
          <cell r="G846">
            <v>0</v>
          </cell>
          <cell r="H846">
            <v>0</v>
          </cell>
          <cell r="I846">
            <v>0</v>
          </cell>
          <cell r="J846">
            <v>1006544</v>
          </cell>
          <cell r="K846">
            <v>1006544</v>
          </cell>
        </row>
        <row r="847">
          <cell r="A847" t="str">
            <v>1575</v>
          </cell>
          <cell r="B847" t="str">
            <v>049906</v>
          </cell>
          <cell r="C847" t="str">
            <v/>
          </cell>
          <cell r="D847" t="str">
            <v>ERA ISD</v>
          </cell>
          <cell r="E847">
            <v>79153</v>
          </cell>
          <cell r="F847">
            <v>0</v>
          </cell>
          <cell r="G847">
            <v>0</v>
          </cell>
          <cell r="H847">
            <v>0</v>
          </cell>
          <cell r="I847">
            <v>0</v>
          </cell>
          <cell r="J847">
            <v>79153</v>
          </cell>
          <cell r="K847">
            <v>79153</v>
          </cell>
        </row>
        <row r="848">
          <cell r="A848" t="str">
            <v>1576</v>
          </cell>
          <cell r="B848" t="str">
            <v>026903</v>
          </cell>
          <cell r="C848" t="str">
            <v/>
          </cell>
          <cell r="D848" t="str">
            <v>SNOOK ISD</v>
          </cell>
          <cell r="E848">
            <v>106224</v>
          </cell>
          <cell r="F848">
            <v>0</v>
          </cell>
          <cell r="G848">
            <v>0</v>
          </cell>
          <cell r="H848">
            <v>0</v>
          </cell>
          <cell r="I848">
            <v>0</v>
          </cell>
          <cell r="J848">
            <v>106224</v>
          </cell>
          <cell r="K848">
            <v>106224</v>
          </cell>
        </row>
        <row r="849">
          <cell r="A849" t="str">
            <v>1578</v>
          </cell>
          <cell r="B849" t="str">
            <v>230905</v>
          </cell>
          <cell r="C849" t="str">
            <v/>
          </cell>
          <cell r="D849" t="str">
            <v>HARMONY ISD</v>
          </cell>
          <cell r="E849">
            <v>152258</v>
          </cell>
          <cell r="F849">
            <v>0</v>
          </cell>
          <cell r="G849">
            <v>0</v>
          </cell>
          <cell r="H849">
            <v>0</v>
          </cell>
          <cell r="I849">
            <v>0</v>
          </cell>
          <cell r="J849">
            <v>152258</v>
          </cell>
          <cell r="K849">
            <v>152258</v>
          </cell>
        </row>
        <row r="850">
          <cell r="A850" t="str">
            <v>1579</v>
          </cell>
          <cell r="B850" t="str">
            <v>230904</v>
          </cell>
          <cell r="C850" t="str">
            <v/>
          </cell>
          <cell r="D850" t="str">
            <v>UNION HILL ISD</v>
          </cell>
          <cell r="E850">
            <v>72954</v>
          </cell>
          <cell r="F850">
            <v>0</v>
          </cell>
          <cell r="G850">
            <v>0</v>
          </cell>
          <cell r="H850">
            <v>0</v>
          </cell>
          <cell r="I850">
            <v>0</v>
          </cell>
          <cell r="J850">
            <v>72954</v>
          </cell>
          <cell r="K850">
            <v>72954</v>
          </cell>
        </row>
        <row r="851">
          <cell r="A851" t="str">
            <v>1580</v>
          </cell>
          <cell r="B851" t="str">
            <v>142901</v>
          </cell>
          <cell r="C851" t="str">
            <v/>
          </cell>
          <cell r="D851" t="str">
            <v>COTULLA ISD</v>
          </cell>
          <cell r="E851">
            <v>394563</v>
          </cell>
          <cell r="F851">
            <v>0</v>
          </cell>
          <cell r="G851">
            <v>0</v>
          </cell>
          <cell r="H851">
            <v>0</v>
          </cell>
          <cell r="I851">
            <v>0</v>
          </cell>
          <cell r="J851">
            <v>394563</v>
          </cell>
          <cell r="K851">
            <v>394563</v>
          </cell>
        </row>
        <row r="852">
          <cell r="A852" t="str">
            <v>1582</v>
          </cell>
          <cell r="B852" t="str">
            <v>069902</v>
          </cell>
          <cell r="C852" t="str">
            <v/>
          </cell>
          <cell r="D852" t="str">
            <v>NUECES CANYON CONS ISD</v>
          </cell>
          <cell r="E852">
            <v>49717</v>
          </cell>
          <cell r="F852">
            <v>0</v>
          </cell>
          <cell r="G852">
            <v>0</v>
          </cell>
          <cell r="H852">
            <v>0</v>
          </cell>
          <cell r="I852">
            <v>0</v>
          </cell>
          <cell r="J852">
            <v>49717</v>
          </cell>
          <cell r="K852">
            <v>49717</v>
          </cell>
        </row>
        <row r="853">
          <cell r="A853" t="str">
            <v>1583</v>
          </cell>
          <cell r="B853" t="str">
            <v>161921</v>
          </cell>
          <cell r="C853" t="str">
            <v/>
          </cell>
          <cell r="D853" t="str">
            <v>CONNALLY CONS ISD</v>
          </cell>
          <cell r="E853">
            <v>495120</v>
          </cell>
          <cell r="F853">
            <v>0</v>
          </cell>
          <cell r="G853">
            <v>0</v>
          </cell>
          <cell r="H853">
            <v>0</v>
          </cell>
          <cell r="I853">
            <v>0</v>
          </cell>
          <cell r="J853">
            <v>495120</v>
          </cell>
          <cell r="K853">
            <v>495120</v>
          </cell>
        </row>
        <row r="854">
          <cell r="A854" t="str">
            <v>1584</v>
          </cell>
          <cell r="B854" t="str">
            <v>229904</v>
          </cell>
          <cell r="C854" t="str">
            <v/>
          </cell>
          <cell r="D854" t="str">
            <v>WARREN ISD</v>
          </cell>
          <cell r="E854">
            <v>229438</v>
          </cell>
          <cell r="F854">
            <v>0</v>
          </cell>
          <cell r="G854">
            <v>0</v>
          </cell>
          <cell r="H854">
            <v>0</v>
          </cell>
          <cell r="I854">
            <v>0</v>
          </cell>
          <cell r="J854">
            <v>229438</v>
          </cell>
          <cell r="K854">
            <v>229438</v>
          </cell>
        </row>
        <row r="855">
          <cell r="A855" t="str">
            <v>1585</v>
          </cell>
          <cell r="B855" t="str">
            <v>058902</v>
          </cell>
          <cell r="C855" t="str">
            <v/>
          </cell>
          <cell r="D855" t="str">
            <v>DAWSON ISD</v>
          </cell>
          <cell r="E855">
            <v>34140</v>
          </cell>
          <cell r="F855">
            <v>0</v>
          </cell>
          <cell r="G855">
            <v>0</v>
          </cell>
          <cell r="H855">
            <v>0</v>
          </cell>
          <cell r="I855">
            <v>0</v>
          </cell>
          <cell r="J855">
            <v>34140</v>
          </cell>
          <cell r="K855">
            <v>34140</v>
          </cell>
        </row>
        <row r="856">
          <cell r="A856" t="str">
            <v>1586</v>
          </cell>
          <cell r="B856" t="str">
            <v>180901</v>
          </cell>
          <cell r="C856" t="str">
            <v/>
          </cell>
          <cell r="D856" t="str">
            <v>BOYS RANCH ISD</v>
          </cell>
          <cell r="E856">
            <v>101810</v>
          </cell>
          <cell r="F856">
            <v>0</v>
          </cell>
          <cell r="G856">
            <v>0</v>
          </cell>
          <cell r="H856">
            <v>0</v>
          </cell>
          <cell r="I856">
            <v>0</v>
          </cell>
          <cell r="J856">
            <v>101810</v>
          </cell>
          <cell r="K856">
            <v>101810</v>
          </cell>
        </row>
        <row r="857">
          <cell r="A857" t="str">
            <v>1588</v>
          </cell>
          <cell r="B857" t="str">
            <v>220914</v>
          </cell>
          <cell r="C857" t="str">
            <v/>
          </cell>
          <cell r="D857" t="str">
            <v>KENNEDALE ISD</v>
          </cell>
          <cell r="E857">
            <v>604336</v>
          </cell>
          <cell r="F857">
            <v>0</v>
          </cell>
          <cell r="G857">
            <v>0</v>
          </cell>
          <cell r="H857">
            <v>0</v>
          </cell>
          <cell r="I857">
            <v>0</v>
          </cell>
          <cell r="J857">
            <v>604336</v>
          </cell>
          <cell r="K857">
            <v>604336</v>
          </cell>
        </row>
        <row r="858">
          <cell r="A858" t="str">
            <v>1589</v>
          </cell>
          <cell r="B858" t="str">
            <v>115903</v>
          </cell>
          <cell r="C858" t="str">
            <v/>
          </cell>
          <cell r="D858" t="str">
            <v>DELL CITY ISD</v>
          </cell>
          <cell r="E858">
            <v>26957</v>
          </cell>
          <cell r="F858">
            <v>0</v>
          </cell>
          <cell r="G858">
            <v>0</v>
          </cell>
          <cell r="H858">
            <v>0</v>
          </cell>
          <cell r="I858">
            <v>0</v>
          </cell>
          <cell r="J858">
            <v>26957</v>
          </cell>
          <cell r="K858">
            <v>26957</v>
          </cell>
        </row>
        <row r="859">
          <cell r="A859" t="str">
            <v>1590</v>
          </cell>
          <cell r="B859" t="str">
            <v>039905</v>
          </cell>
          <cell r="C859" t="str">
            <v/>
          </cell>
          <cell r="D859" t="str">
            <v>MIDWAY ISD</v>
          </cell>
          <cell r="E859">
            <v>37122</v>
          </cell>
          <cell r="F859">
            <v>0</v>
          </cell>
          <cell r="G859">
            <v>0</v>
          </cell>
          <cell r="H859">
            <v>0</v>
          </cell>
          <cell r="I859">
            <v>0</v>
          </cell>
          <cell r="J859">
            <v>37122</v>
          </cell>
          <cell r="K859">
            <v>37122</v>
          </cell>
        </row>
        <row r="860">
          <cell r="A860" t="str">
            <v>1592</v>
          </cell>
          <cell r="B860" t="str">
            <v>015914</v>
          </cell>
          <cell r="C860" t="str">
            <v/>
          </cell>
          <cell r="D860" t="str">
            <v>FORT SAM HOUSTON ISD</v>
          </cell>
          <cell r="E860">
            <v>317526</v>
          </cell>
          <cell r="F860">
            <v>0</v>
          </cell>
          <cell r="G860">
            <v>0</v>
          </cell>
          <cell r="H860">
            <v>0</v>
          </cell>
          <cell r="I860">
            <v>0</v>
          </cell>
          <cell r="J860">
            <v>317526</v>
          </cell>
          <cell r="K860">
            <v>317526</v>
          </cell>
        </row>
        <row r="861">
          <cell r="A861" t="str">
            <v>1595</v>
          </cell>
          <cell r="B861" t="str">
            <v>122902</v>
          </cell>
          <cell r="C861" t="str">
            <v/>
          </cell>
          <cell r="D861" t="str">
            <v>VALENTINE ISD</v>
          </cell>
          <cell r="E861">
            <v>19878</v>
          </cell>
          <cell r="F861">
            <v>0</v>
          </cell>
          <cell r="G861">
            <v>0</v>
          </cell>
          <cell r="H861">
            <v>0</v>
          </cell>
          <cell r="I861">
            <v>0</v>
          </cell>
          <cell r="J861">
            <v>19878</v>
          </cell>
          <cell r="K861">
            <v>19878</v>
          </cell>
        </row>
        <row r="862">
          <cell r="A862" t="str">
            <v>1597</v>
          </cell>
          <cell r="B862" t="str">
            <v>013903</v>
          </cell>
          <cell r="C862" t="str">
            <v/>
          </cell>
          <cell r="D862" t="str">
            <v>PETTUS ISD</v>
          </cell>
          <cell r="E862">
            <v>99978</v>
          </cell>
          <cell r="F862">
            <v>0</v>
          </cell>
          <cell r="G862">
            <v>0</v>
          </cell>
          <cell r="H862">
            <v>0</v>
          </cell>
          <cell r="I862">
            <v>0</v>
          </cell>
          <cell r="J862">
            <v>99978</v>
          </cell>
          <cell r="K862">
            <v>99978</v>
          </cell>
        </row>
        <row r="863">
          <cell r="A863" t="str">
            <v>1598</v>
          </cell>
          <cell r="B863" t="str">
            <v>174908</v>
          </cell>
          <cell r="C863" t="str">
            <v/>
          </cell>
          <cell r="D863" t="str">
            <v>CENTRAL HEIGHTS ISD</v>
          </cell>
          <cell r="E863">
            <v>140570</v>
          </cell>
          <cell r="F863">
            <v>0</v>
          </cell>
          <cell r="G863">
            <v>0</v>
          </cell>
          <cell r="H863">
            <v>0</v>
          </cell>
          <cell r="I863">
            <v>0</v>
          </cell>
          <cell r="J863">
            <v>140570</v>
          </cell>
          <cell r="K863">
            <v>140570</v>
          </cell>
        </row>
        <row r="864">
          <cell r="A864" t="str">
            <v>1599</v>
          </cell>
          <cell r="B864" t="str">
            <v>003905</v>
          </cell>
          <cell r="C864" t="str">
            <v/>
          </cell>
          <cell r="D864" t="str">
            <v>DIBOLL ISD</v>
          </cell>
          <cell r="E864">
            <v>378954</v>
          </cell>
          <cell r="F864">
            <v>0</v>
          </cell>
          <cell r="G864">
            <v>0</v>
          </cell>
          <cell r="H864">
            <v>0</v>
          </cell>
          <cell r="I864">
            <v>0</v>
          </cell>
          <cell r="J864">
            <v>378954</v>
          </cell>
          <cell r="K864">
            <v>378954</v>
          </cell>
        </row>
        <row r="865">
          <cell r="A865" t="str">
            <v>1600</v>
          </cell>
          <cell r="B865" t="str">
            <v>230906</v>
          </cell>
          <cell r="C865" t="str">
            <v/>
          </cell>
          <cell r="D865" t="str">
            <v>NEW DIANA ISD</v>
          </cell>
          <cell r="E865">
            <v>190284</v>
          </cell>
          <cell r="F865">
            <v>0</v>
          </cell>
          <cell r="G865">
            <v>0</v>
          </cell>
          <cell r="H865">
            <v>0</v>
          </cell>
          <cell r="I865">
            <v>0</v>
          </cell>
          <cell r="J865">
            <v>190284</v>
          </cell>
          <cell r="K865">
            <v>190284</v>
          </cell>
        </row>
        <row r="866">
          <cell r="A866" t="str">
            <v>1601</v>
          </cell>
          <cell r="B866" t="str">
            <v>117907</v>
          </cell>
          <cell r="C866" t="str">
            <v/>
          </cell>
          <cell r="D866" t="str">
            <v>SPRING CREEK ISD</v>
          </cell>
          <cell r="E866">
            <v>20839</v>
          </cell>
          <cell r="F866">
            <v>0</v>
          </cell>
          <cell r="G866">
            <v>0</v>
          </cell>
          <cell r="H866">
            <v>0</v>
          </cell>
          <cell r="I866">
            <v>0</v>
          </cell>
          <cell r="J866">
            <v>20839</v>
          </cell>
          <cell r="K866">
            <v>20839</v>
          </cell>
        </row>
        <row r="867">
          <cell r="A867" t="str">
            <v>1604</v>
          </cell>
          <cell r="B867" t="str">
            <v>108915</v>
          </cell>
          <cell r="C867" t="str">
            <v/>
          </cell>
          <cell r="D867" t="str">
            <v>MONTE ALTO ISD</v>
          </cell>
          <cell r="E867">
            <v>175003</v>
          </cell>
          <cell r="F867">
            <v>0</v>
          </cell>
          <cell r="G867">
            <v>0</v>
          </cell>
          <cell r="H867">
            <v>0</v>
          </cell>
          <cell r="I867">
            <v>0</v>
          </cell>
          <cell r="J867">
            <v>175003</v>
          </cell>
          <cell r="K867">
            <v>175003</v>
          </cell>
        </row>
        <row r="868">
          <cell r="A868" t="str">
            <v>1605</v>
          </cell>
          <cell r="B868" t="str">
            <v>103901</v>
          </cell>
          <cell r="C868" t="str">
            <v/>
          </cell>
          <cell r="D868" t="str">
            <v>CHANNING ISD</v>
          </cell>
          <cell r="E868">
            <v>35357</v>
          </cell>
          <cell r="F868">
            <v>0</v>
          </cell>
          <cell r="G868">
            <v>0</v>
          </cell>
          <cell r="H868">
            <v>0</v>
          </cell>
          <cell r="I868">
            <v>0</v>
          </cell>
          <cell r="J868">
            <v>35357</v>
          </cell>
          <cell r="K868">
            <v>35357</v>
          </cell>
        </row>
        <row r="869">
          <cell r="A869" t="str">
            <v>1606</v>
          </cell>
          <cell r="B869" t="str">
            <v>108914</v>
          </cell>
          <cell r="C869" t="str">
            <v/>
          </cell>
          <cell r="D869" t="str">
            <v>LA VILLA ISD</v>
          </cell>
          <cell r="E869">
            <v>153286</v>
          </cell>
          <cell r="F869">
            <v>0</v>
          </cell>
          <cell r="G869">
            <v>0</v>
          </cell>
          <cell r="H869">
            <v>0</v>
          </cell>
          <cell r="I869">
            <v>0</v>
          </cell>
          <cell r="J869">
            <v>153286</v>
          </cell>
          <cell r="K869">
            <v>153286</v>
          </cell>
        </row>
        <row r="870">
          <cell r="A870" t="str">
            <v>1607</v>
          </cell>
          <cell r="B870" t="str">
            <v>241906</v>
          </cell>
          <cell r="C870" t="str">
            <v/>
          </cell>
          <cell r="D870" t="str">
            <v>LOUISE ISD</v>
          </cell>
          <cell r="E870">
            <v>69964</v>
          </cell>
          <cell r="F870">
            <v>0</v>
          </cell>
          <cell r="G870">
            <v>0</v>
          </cell>
          <cell r="H870">
            <v>0</v>
          </cell>
          <cell r="I870">
            <v>0</v>
          </cell>
          <cell r="J870">
            <v>69964</v>
          </cell>
          <cell r="K870">
            <v>69964</v>
          </cell>
        </row>
        <row r="871">
          <cell r="A871" t="str">
            <v>1608</v>
          </cell>
          <cell r="B871" t="str">
            <v>102904</v>
          </cell>
          <cell r="C871" t="str">
            <v/>
          </cell>
          <cell r="D871" t="str">
            <v>HALLSVILLE ISD</v>
          </cell>
          <cell r="E871">
            <v>615963</v>
          </cell>
          <cell r="F871">
            <v>0</v>
          </cell>
          <cell r="G871">
            <v>0</v>
          </cell>
          <cell r="H871">
            <v>0</v>
          </cell>
          <cell r="I871">
            <v>0</v>
          </cell>
          <cell r="J871">
            <v>615963</v>
          </cell>
          <cell r="K871">
            <v>615963</v>
          </cell>
        </row>
        <row r="872">
          <cell r="A872" t="str">
            <v>1610</v>
          </cell>
          <cell r="B872" t="str">
            <v>251902</v>
          </cell>
          <cell r="C872" t="str">
            <v/>
          </cell>
          <cell r="D872" t="str">
            <v>PLAINS ISD</v>
          </cell>
          <cell r="E872">
            <v>107527</v>
          </cell>
          <cell r="F872">
            <v>0</v>
          </cell>
          <cell r="G872">
            <v>0</v>
          </cell>
          <cell r="H872">
            <v>0</v>
          </cell>
          <cell r="I872">
            <v>0</v>
          </cell>
          <cell r="J872">
            <v>107527</v>
          </cell>
          <cell r="K872">
            <v>107527</v>
          </cell>
        </row>
        <row r="873">
          <cell r="A873" t="str">
            <v>1611</v>
          </cell>
          <cell r="B873" t="str">
            <v>122901</v>
          </cell>
          <cell r="C873" t="str">
            <v/>
          </cell>
          <cell r="D873" t="str">
            <v>FORT DAVIS ISD</v>
          </cell>
          <cell r="E873">
            <v>27479</v>
          </cell>
          <cell r="F873">
            <v>0</v>
          </cell>
          <cell r="G873">
            <v>0</v>
          </cell>
          <cell r="H873">
            <v>0</v>
          </cell>
          <cell r="I873">
            <v>0</v>
          </cell>
          <cell r="J873">
            <v>27479</v>
          </cell>
          <cell r="K873">
            <v>27479</v>
          </cell>
        </row>
        <row r="874">
          <cell r="A874" t="str">
            <v>1612</v>
          </cell>
          <cell r="B874" t="str">
            <v>003906</v>
          </cell>
          <cell r="C874" t="str">
            <v/>
          </cell>
          <cell r="D874" t="str">
            <v>ZAVALLA ISD</v>
          </cell>
          <cell r="E874">
            <v>93549</v>
          </cell>
          <cell r="F874">
            <v>0</v>
          </cell>
          <cell r="G874">
            <v>0</v>
          </cell>
          <cell r="H874">
            <v>0</v>
          </cell>
          <cell r="I874">
            <v>0</v>
          </cell>
          <cell r="J874">
            <v>93549</v>
          </cell>
          <cell r="K874">
            <v>93549</v>
          </cell>
        </row>
        <row r="875">
          <cell r="A875" t="str">
            <v>1613</v>
          </cell>
          <cell r="B875" t="str">
            <v>102906</v>
          </cell>
          <cell r="C875" t="str">
            <v/>
          </cell>
          <cell r="D875" t="str">
            <v>ELYSIAN FIELDS ISD</v>
          </cell>
          <cell r="E875">
            <v>133082</v>
          </cell>
          <cell r="F875">
            <v>0</v>
          </cell>
          <cell r="G875">
            <v>0</v>
          </cell>
          <cell r="H875">
            <v>0</v>
          </cell>
          <cell r="I875">
            <v>0</v>
          </cell>
          <cell r="J875">
            <v>133082</v>
          </cell>
          <cell r="K875">
            <v>133082</v>
          </cell>
        </row>
        <row r="876">
          <cell r="A876" t="str">
            <v>1614</v>
          </cell>
          <cell r="B876" t="str">
            <v>005904</v>
          </cell>
          <cell r="C876" t="str">
            <v/>
          </cell>
          <cell r="D876" t="str">
            <v>WINDTHORST ISD</v>
          </cell>
          <cell r="E876">
            <v>62067</v>
          </cell>
          <cell r="F876">
            <v>0</v>
          </cell>
          <cell r="G876">
            <v>0</v>
          </cell>
          <cell r="H876">
            <v>0</v>
          </cell>
          <cell r="I876">
            <v>0</v>
          </cell>
          <cell r="J876">
            <v>62067</v>
          </cell>
          <cell r="K876">
            <v>62067</v>
          </cell>
        </row>
        <row r="877">
          <cell r="A877" t="str">
            <v>1615</v>
          </cell>
          <cell r="B877" t="str">
            <v>146907</v>
          </cell>
          <cell r="C877" t="str">
            <v/>
          </cell>
          <cell r="D877" t="str">
            <v>TARKINGTON ISD</v>
          </cell>
          <cell r="E877">
            <v>290104</v>
          </cell>
          <cell r="F877">
            <v>0</v>
          </cell>
          <cell r="G877">
            <v>0</v>
          </cell>
          <cell r="H877">
            <v>0</v>
          </cell>
          <cell r="I877">
            <v>0</v>
          </cell>
          <cell r="J877">
            <v>290104</v>
          </cell>
          <cell r="K877">
            <v>290104</v>
          </cell>
        </row>
        <row r="878">
          <cell r="A878" t="str">
            <v>1617</v>
          </cell>
          <cell r="B878" t="str">
            <v>156905</v>
          </cell>
          <cell r="C878" t="str">
            <v/>
          </cell>
          <cell r="D878" t="str">
            <v>GRADY ISD</v>
          </cell>
          <cell r="E878">
            <v>72747</v>
          </cell>
          <cell r="F878">
            <v>0</v>
          </cell>
          <cell r="G878">
            <v>0</v>
          </cell>
          <cell r="H878">
            <v>0</v>
          </cell>
          <cell r="I878">
            <v>0</v>
          </cell>
          <cell r="J878">
            <v>72747</v>
          </cell>
          <cell r="K878">
            <v>72747</v>
          </cell>
        </row>
        <row r="879">
          <cell r="A879" t="str">
            <v>1618</v>
          </cell>
          <cell r="B879" t="str">
            <v>015913</v>
          </cell>
          <cell r="C879" t="str">
            <v/>
          </cell>
          <cell r="D879" t="str">
            <v>LACKLAND ISD</v>
          </cell>
          <cell r="E879">
            <v>23493</v>
          </cell>
          <cell r="F879">
            <v>0</v>
          </cell>
          <cell r="G879">
            <v>0</v>
          </cell>
          <cell r="H879">
            <v>0</v>
          </cell>
          <cell r="I879">
            <v>0</v>
          </cell>
          <cell r="J879">
            <v>23493</v>
          </cell>
          <cell r="K879">
            <v>23493</v>
          </cell>
        </row>
        <row r="880">
          <cell r="A880" t="str">
            <v>1619</v>
          </cell>
          <cell r="B880" t="str">
            <v>121906</v>
          </cell>
          <cell r="C880" t="str">
            <v/>
          </cell>
          <cell r="D880" t="str">
            <v>EVADALE ISD</v>
          </cell>
          <cell r="E880">
            <v>89612</v>
          </cell>
          <cell r="F880">
            <v>0</v>
          </cell>
          <cell r="G880">
            <v>0</v>
          </cell>
          <cell r="H880">
            <v>0</v>
          </cell>
          <cell r="I880">
            <v>0</v>
          </cell>
          <cell r="J880">
            <v>89612</v>
          </cell>
          <cell r="K880">
            <v>89612</v>
          </cell>
        </row>
        <row r="881">
          <cell r="A881" t="str">
            <v>1621</v>
          </cell>
          <cell r="B881" t="str">
            <v>017901</v>
          </cell>
          <cell r="C881" t="str">
            <v/>
          </cell>
          <cell r="D881" t="str">
            <v>BORDEN COUNTY ISD</v>
          </cell>
          <cell r="E881">
            <v>86453</v>
          </cell>
          <cell r="F881">
            <v>0</v>
          </cell>
          <cell r="G881">
            <v>0</v>
          </cell>
          <cell r="H881">
            <v>0</v>
          </cell>
          <cell r="I881">
            <v>0</v>
          </cell>
          <cell r="J881">
            <v>86453</v>
          </cell>
          <cell r="K881">
            <v>86453</v>
          </cell>
        </row>
        <row r="882">
          <cell r="A882" t="str">
            <v>1622</v>
          </cell>
          <cell r="B882" t="str">
            <v>246913</v>
          </cell>
          <cell r="C882" t="str">
            <v/>
          </cell>
          <cell r="D882" t="str">
            <v>LEANDER ISD</v>
          </cell>
          <cell r="E882">
            <v>6690106</v>
          </cell>
          <cell r="F882">
            <v>0</v>
          </cell>
          <cell r="G882">
            <v>0</v>
          </cell>
          <cell r="H882">
            <v>0</v>
          </cell>
          <cell r="I882">
            <v>0</v>
          </cell>
          <cell r="J882">
            <v>6690106</v>
          </cell>
          <cell r="K882">
            <v>6690106</v>
          </cell>
        </row>
        <row r="883">
          <cell r="A883" t="str">
            <v>1623</v>
          </cell>
          <cell r="B883" t="str">
            <v>169909</v>
          </cell>
          <cell r="C883" t="str">
            <v/>
          </cell>
          <cell r="D883" t="str">
            <v>PRAIRIE VALLEY ISD</v>
          </cell>
          <cell r="E883">
            <v>26487</v>
          </cell>
          <cell r="F883">
            <v>0</v>
          </cell>
          <cell r="G883">
            <v>0</v>
          </cell>
          <cell r="H883">
            <v>0</v>
          </cell>
          <cell r="I883">
            <v>0</v>
          </cell>
          <cell r="J883">
            <v>26487</v>
          </cell>
          <cell r="K883">
            <v>26487</v>
          </cell>
        </row>
        <row r="884">
          <cell r="A884" t="str">
            <v>1624</v>
          </cell>
          <cell r="B884" t="str">
            <v>015910</v>
          </cell>
          <cell r="C884" t="str">
            <v/>
          </cell>
          <cell r="D884" t="str">
            <v>NORTH EAST ISD</v>
          </cell>
          <cell r="E884">
            <v>12430264</v>
          </cell>
          <cell r="F884">
            <v>0</v>
          </cell>
          <cell r="G884">
            <v>0</v>
          </cell>
          <cell r="H884">
            <v>0</v>
          </cell>
          <cell r="I884">
            <v>0</v>
          </cell>
          <cell r="J884">
            <v>12430264</v>
          </cell>
          <cell r="K884">
            <v>12430264</v>
          </cell>
        </row>
        <row r="885">
          <cell r="A885" t="str">
            <v>1625</v>
          </cell>
          <cell r="B885" t="str">
            <v>180903</v>
          </cell>
          <cell r="C885" t="str">
            <v/>
          </cell>
          <cell r="D885" t="str">
            <v>ADRIAN ISD</v>
          </cell>
          <cell r="E885">
            <v>27314</v>
          </cell>
          <cell r="F885">
            <v>0</v>
          </cell>
          <cell r="G885">
            <v>0</v>
          </cell>
          <cell r="H885">
            <v>0</v>
          </cell>
          <cell r="I885">
            <v>0</v>
          </cell>
          <cell r="J885">
            <v>27314</v>
          </cell>
          <cell r="K885">
            <v>27314</v>
          </cell>
        </row>
        <row r="886">
          <cell r="A886" t="str">
            <v>1626</v>
          </cell>
          <cell r="B886" t="str">
            <v>109913</v>
          </cell>
          <cell r="C886" t="str">
            <v/>
          </cell>
          <cell r="D886" t="str">
            <v>BLUM ISD</v>
          </cell>
          <cell r="E886">
            <v>63940</v>
          </cell>
          <cell r="F886">
            <v>0</v>
          </cell>
          <cell r="G886">
            <v>0</v>
          </cell>
          <cell r="H886">
            <v>0</v>
          </cell>
          <cell r="I886">
            <v>0</v>
          </cell>
          <cell r="J886">
            <v>63940</v>
          </cell>
          <cell r="K886">
            <v>63940</v>
          </cell>
        </row>
        <row r="887">
          <cell r="A887" t="str">
            <v>1627</v>
          </cell>
          <cell r="B887" t="str">
            <v>015915</v>
          </cell>
          <cell r="C887" t="str">
            <v/>
          </cell>
          <cell r="D887" t="str">
            <v>NORTHSIDE ISD</v>
          </cell>
          <cell r="E887">
            <v>22248038</v>
          </cell>
          <cell r="F887">
            <v>0</v>
          </cell>
          <cell r="G887">
            <v>0</v>
          </cell>
          <cell r="H887">
            <v>0</v>
          </cell>
          <cell r="I887">
            <v>0</v>
          </cell>
          <cell r="J887">
            <v>22248038</v>
          </cell>
          <cell r="K887">
            <v>22248038</v>
          </cell>
        </row>
        <row r="888">
          <cell r="A888" t="str">
            <v>1628</v>
          </cell>
          <cell r="B888" t="str">
            <v>253901</v>
          </cell>
          <cell r="C888" t="str">
            <v/>
          </cell>
          <cell r="D888" t="str">
            <v>ZAPATA COUNTY ISD</v>
          </cell>
          <cell r="E888">
            <v>732867</v>
          </cell>
          <cell r="F888">
            <v>0</v>
          </cell>
          <cell r="G888">
            <v>0</v>
          </cell>
          <cell r="H888">
            <v>0</v>
          </cell>
          <cell r="I888">
            <v>0</v>
          </cell>
          <cell r="J888">
            <v>732867</v>
          </cell>
          <cell r="K888">
            <v>732867</v>
          </cell>
        </row>
        <row r="889">
          <cell r="A889" t="str">
            <v>1629</v>
          </cell>
          <cell r="B889" t="str">
            <v>016901</v>
          </cell>
          <cell r="C889" t="str">
            <v/>
          </cell>
          <cell r="D889" t="str">
            <v>JOHNSON CITY ISD</v>
          </cell>
          <cell r="E889">
            <v>135883</v>
          </cell>
          <cell r="F889">
            <v>0</v>
          </cell>
          <cell r="G889">
            <v>0</v>
          </cell>
          <cell r="H889">
            <v>0</v>
          </cell>
          <cell r="I889">
            <v>0</v>
          </cell>
          <cell r="J889">
            <v>135883</v>
          </cell>
          <cell r="K889">
            <v>135883</v>
          </cell>
        </row>
        <row r="890">
          <cell r="A890" t="str">
            <v>1630</v>
          </cell>
          <cell r="B890" t="str">
            <v>165902</v>
          </cell>
          <cell r="C890" t="str">
            <v/>
          </cell>
          <cell r="D890" t="str">
            <v>GREENWOOD ISD</v>
          </cell>
          <cell r="E890">
            <v>402471</v>
          </cell>
          <cell r="F890">
            <v>0</v>
          </cell>
          <cell r="G890">
            <v>0</v>
          </cell>
          <cell r="H890">
            <v>0</v>
          </cell>
          <cell r="I890">
            <v>0</v>
          </cell>
          <cell r="J890">
            <v>402471</v>
          </cell>
          <cell r="K890">
            <v>402471</v>
          </cell>
        </row>
        <row r="891">
          <cell r="A891" t="str">
            <v>1634</v>
          </cell>
          <cell r="B891" t="str">
            <v>035903</v>
          </cell>
          <cell r="C891" t="str">
            <v/>
          </cell>
          <cell r="D891" t="str">
            <v>NAZARETH ISD</v>
          </cell>
          <cell r="E891">
            <v>32263</v>
          </cell>
          <cell r="F891">
            <v>0</v>
          </cell>
          <cell r="G891">
            <v>0</v>
          </cell>
          <cell r="H891">
            <v>0</v>
          </cell>
          <cell r="I891">
            <v>0</v>
          </cell>
          <cell r="J891">
            <v>32263</v>
          </cell>
          <cell r="K891">
            <v>32263</v>
          </cell>
        </row>
        <row r="892">
          <cell r="A892" t="str">
            <v>1635</v>
          </cell>
          <cell r="B892" t="str">
            <v>035902</v>
          </cell>
          <cell r="C892" t="str">
            <v/>
          </cell>
          <cell r="D892" t="str">
            <v>HART ISD</v>
          </cell>
          <cell r="E892">
            <v>54475</v>
          </cell>
          <cell r="F892">
            <v>0</v>
          </cell>
          <cell r="G892">
            <v>0</v>
          </cell>
          <cell r="H892">
            <v>0</v>
          </cell>
          <cell r="I892">
            <v>0</v>
          </cell>
          <cell r="J892">
            <v>54475</v>
          </cell>
          <cell r="K892">
            <v>54475</v>
          </cell>
        </row>
        <row r="893">
          <cell r="A893" t="str">
            <v>1636</v>
          </cell>
          <cell r="B893" t="str">
            <v>183904</v>
          </cell>
          <cell r="C893" t="str">
            <v/>
          </cell>
          <cell r="D893" t="str">
            <v>GARY ISD</v>
          </cell>
          <cell r="E893">
            <v>89890</v>
          </cell>
          <cell r="F893">
            <v>0</v>
          </cell>
          <cell r="G893">
            <v>0</v>
          </cell>
          <cell r="H893">
            <v>0</v>
          </cell>
          <cell r="I893">
            <v>0</v>
          </cell>
          <cell r="J893">
            <v>89890</v>
          </cell>
          <cell r="K893">
            <v>89890</v>
          </cell>
        </row>
        <row r="894">
          <cell r="A894" t="str">
            <v>1637</v>
          </cell>
          <cell r="B894" t="str">
            <v>018908</v>
          </cell>
          <cell r="C894" t="str">
            <v/>
          </cell>
          <cell r="D894" t="str">
            <v>CRANFILLS GAP ISD</v>
          </cell>
          <cell r="E894">
            <v>26360</v>
          </cell>
          <cell r="F894">
            <v>0</v>
          </cell>
          <cell r="G894">
            <v>0</v>
          </cell>
          <cell r="H894">
            <v>0</v>
          </cell>
          <cell r="I894">
            <v>0</v>
          </cell>
          <cell r="J894">
            <v>26360</v>
          </cell>
          <cell r="K894">
            <v>26360</v>
          </cell>
        </row>
        <row r="895">
          <cell r="A895" t="str">
            <v>1639</v>
          </cell>
          <cell r="B895" t="str">
            <v>003907</v>
          </cell>
          <cell r="C895" t="str">
            <v/>
          </cell>
          <cell r="D895" t="str">
            <v>CENTRAL ISD</v>
          </cell>
          <cell r="E895">
            <v>260684</v>
          </cell>
          <cell r="F895">
            <v>0</v>
          </cell>
          <cell r="G895">
            <v>0</v>
          </cell>
          <cell r="H895">
            <v>0</v>
          </cell>
          <cell r="I895">
            <v>0</v>
          </cell>
          <cell r="J895">
            <v>260684</v>
          </cell>
          <cell r="K895">
            <v>260684</v>
          </cell>
        </row>
        <row r="896">
          <cell r="A896" t="str">
            <v>1640</v>
          </cell>
          <cell r="B896" t="str">
            <v>019983</v>
          </cell>
          <cell r="C896" t="str">
            <v/>
          </cell>
          <cell r="D896" t="str">
            <v>TEXARKANA COLLEGE</v>
          </cell>
          <cell r="E896">
            <v>375383</v>
          </cell>
          <cell r="F896">
            <v>0</v>
          </cell>
          <cell r="G896">
            <v>0</v>
          </cell>
          <cell r="H896">
            <v>0</v>
          </cell>
          <cell r="I896">
            <v>0</v>
          </cell>
          <cell r="J896">
            <v>375383</v>
          </cell>
          <cell r="K896">
            <v>375383</v>
          </cell>
        </row>
        <row r="897">
          <cell r="A897" t="str">
            <v>1642</v>
          </cell>
          <cell r="B897" t="str">
            <v>184908</v>
          </cell>
          <cell r="C897" t="str">
            <v/>
          </cell>
          <cell r="D897" t="str">
            <v>PEASTER ISD</v>
          </cell>
          <cell r="E897">
            <v>269338</v>
          </cell>
          <cell r="F897">
            <v>0</v>
          </cell>
          <cell r="G897">
            <v>0</v>
          </cell>
          <cell r="H897">
            <v>0</v>
          </cell>
          <cell r="I897">
            <v>0</v>
          </cell>
          <cell r="J897">
            <v>269338</v>
          </cell>
          <cell r="K897">
            <v>269338</v>
          </cell>
        </row>
        <row r="898">
          <cell r="A898" t="str">
            <v>1643</v>
          </cell>
          <cell r="B898" t="str">
            <v>067956</v>
          </cell>
          <cell r="C898" t="str">
            <v/>
          </cell>
          <cell r="D898" t="str">
            <v>CISCO JUNIOR COLLEGE</v>
          </cell>
          <cell r="E898">
            <v>242839</v>
          </cell>
          <cell r="F898">
            <v>0</v>
          </cell>
          <cell r="G898">
            <v>0</v>
          </cell>
          <cell r="H898">
            <v>0</v>
          </cell>
          <cell r="I898">
            <v>0</v>
          </cell>
          <cell r="J898">
            <v>242839</v>
          </cell>
          <cell r="K898">
            <v>242839</v>
          </cell>
        </row>
        <row r="899">
          <cell r="A899" t="str">
            <v>1645</v>
          </cell>
          <cell r="B899" t="str">
            <v>220917</v>
          </cell>
          <cell r="C899" t="str">
            <v/>
          </cell>
          <cell r="D899" t="str">
            <v>CASTLEBERRY ISD</v>
          </cell>
          <cell r="E899">
            <v>811701</v>
          </cell>
          <cell r="F899">
            <v>0</v>
          </cell>
          <cell r="G899">
            <v>0</v>
          </cell>
          <cell r="H899">
            <v>0</v>
          </cell>
          <cell r="I899">
            <v>0</v>
          </cell>
          <cell r="J899">
            <v>811701</v>
          </cell>
          <cell r="K899">
            <v>811701</v>
          </cell>
        </row>
        <row r="900">
          <cell r="A900" t="str">
            <v>1646</v>
          </cell>
          <cell r="B900" t="str">
            <v>100907</v>
          </cell>
          <cell r="C900" t="str">
            <v/>
          </cell>
          <cell r="D900" t="str">
            <v>LUMBERTON ISD</v>
          </cell>
          <cell r="E900">
            <v>534930</v>
          </cell>
          <cell r="F900">
            <v>0</v>
          </cell>
          <cell r="G900">
            <v>0</v>
          </cell>
          <cell r="H900">
            <v>0</v>
          </cell>
          <cell r="I900">
            <v>0</v>
          </cell>
          <cell r="J900">
            <v>534930</v>
          </cell>
          <cell r="K900">
            <v>534930</v>
          </cell>
        </row>
        <row r="901">
          <cell r="A901" t="str">
            <v>1647</v>
          </cell>
          <cell r="B901" t="str">
            <v>063906</v>
          </cell>
          <cell r="C901" t="str">
            <v/>
          </cell>
          <cell r="D901" t="str">
            <v>PATTON SPRINGS ISD</v>
          </cell>
          <cell r="E901">
            <v>23511</v>
          </cell>
          <cell r="F901">
            <v>0</v>
          </cell>
          <cell r="G901">
            <v>0</v>
          </cell>
          <cell r="H901">
            <v>0</v>
          </cell>
          <cell r="I901">
            <v>0</v>
          </cell>
          <cell r="J901">
            <v>23511</v>
          </cell>
          <cell r="K901">
            <v>23511</v>
          </cell>
        </row>
        <row r="902">
          <cell r="A902" t="str">
            <v>1650</v>
          </cell>
          <cell r="B902" t="str">
            <v>129910</v>
          </cell>
          <cell r="C902" t="str">
            <v/>
          </cell>
          <cell r="D902" t="str">
            <v>SCURRY ROSSER ISD</v>
          </cell>
          <cell r="E902">
            <v>223217</v>
          </cell>
          <cell r="F902">
            <v>0</v>
          </cell>
          <cell r="G902">
            <v>0</v>
          </cell>
          <cell r="H902">
            <v>0</v>
          </cell>
          <cell r="I902">
            <v>0</v>
          </cell>
          <cell r="J902">
            <v>223217</v>
          </cell>
          <cell r="K902">
            <v>223217</v>
          </cell>
        </row>
        <row r="903">
          <cell r="A903" t="str">
            <v>1652</v>
          </cell>
          <cell r="B903" t="str">
            <v>169910</v>
          </cell>
          <cell r="C903" t="str">
            <v/>
          </cell>
          <cell r="D903" t="str">
            <v>FORESTBURG ISD</v>
          </cell>
          <cell r="E903">
            <v>35428</v>
          </cell>
          <cell r="F903">
            <v>0</v>
          </cell>
          <cell r="G903">
            <v>0</v>
          </cell>
          <cell r="H903">
            <v>0</v>
          </cell>
          <cell r="I903">
            <v>0</v>
          </cell>
          <cell r="J903">
            <v>35428</v>
          </cell>
          <cell r="K903">
            <v>35428</v>
          </cell>
        </row>
        <row r="904">
          <cell r="A904" t="str">
            <v>1653</v>
          </cell>
          <cell r="B904" t="str">
            <v>170908</v>
          </cell>
          <cell r="C904" t="str">
            <v/>
          </cell>
          <cell r="D904" t="str">
            <v>NEW CANEY ISD</v>
          </cell>
          <cell r="E904">
            <v>3647752</v>
          </cell>
          <cell r="F904">
            <v>0</v>
          </cell>
          <cell r="G904">
            <v>0</v>
          </cell>
          <cell r="H904">
            <v>0</v>
          </cell>
          <cell r="I904">
            <v>0</v>
          </cell>
          <cell r="J904">
            <v>3647752</v>
          </cell>
          <cell r="K904">
            <v>3647752</v>
          </cell>
        </row>
        <row r="905">
          <cell r="A905" t="str">
            <v>1654</v>
          </cell>
          <cell r="B905" t="str">
            <v>177905</v>
          </cell>
          <cell r="C905" t="str">
            <v/>
          </cell>
          <cell r="D905" t="str">
            <v>HIGHLAND ISD</v>
          </cell>
          <cell r="E905">
            <v>44715</v>
          </cell>
          <cell r="F905">
            <v>0</v>
          </cell>
          <cell r="G905">
            <v>0</v>
          </cell>
          <cell r="H905">
            <v>0</v>
          </cell>
          <cell r="I905">
            <v>0</v>
          </cell>
          <cell r="J905">
            <v>44715</v>
          </cell>
          <cell r="K905">
            <v>44715</v>
          </cell>
        </row>
        <row r="906">
          <cell r="A906" t="str">
            <v>1656</v>
          </cell>
          <cell r="B906" t="str">
            <v>110979</v>
          </cell>
          <cell r="C906" t="str">
            <v/>
          </cell>
          <cell r="D906" t="str">
            <v>SOUTH PLAINS COLLEGE</v>
          </cell>
          <cell r="E906">
            <v>771206</v>
          </cell>
          <cell r="F906">
            <v>0</v>
          </cell>
          <cell r="G906">
            <v>0</v>
          </cell>
          <cell r="H906">
            <v>0</v>
          </cell>
          <cell r="I906">
            <v>0</v>
          </cell>
          <cell r="J906">
            <v>771206</v>
          </cell>
          <cell r="K906">
            <v>771206</v>
          </cell>
        </row>
        <row r="907">
          <cell r="A907" t="str">
            <v>1657</v>
          </cell>
          <cell r="B907" t="str">
            <v>071906</v>
          </cell>
          <cell r="C907" t="str">
            <v/>
          </cell>
          <cell r="D907" t="str">
            <v>ANTHONY ISD</v>
          </cell>
          <cell r="E907">
            <v>195516</v>
          </cell>
          <cell r="F907">
            <v>0</v>
          </cell>
          <cell r="G907">
            <v>0</v>
          </cell>
          <cell r="H907">
            <v>0</v>
          </cell>
          <cell r="I907">
            <v>0</v>
          </cell>
          <cell r="J907">
            <v>195516</v>
          </cell>
          <cell r="K907">
            <v>195516</v>
          </cell>
        </row>
        <row r="908">
          <cell r="A908" t="str">
            <v>1658</v>
          </cell>
          <cell r="B908" t="str">
            <v>152909</v>
          </cell>
          <cell r="C908" t="str">
            <v/>
          </cell>
          <cell r="D908" t="str">
            <v>SHALLOWATER ISD</v>
          </cell>
          <cell r="E908">
            <v>334493</v>
          </cell>
          <cell r="F908">
            <v>0</v>
          </cell>
          <cell r="G908">
            <v>0</v>
          </cell>
          <cell r="H908">
            <v>0</v>
          </cell>
          <cell r="I908">
            <v>0</v>
          </cell>
          <cell r="J908">
            <v>334493</v>
          </cell>
          <cell r="K908">
            <v>334493</v>
          </cell>
        </row>
        <row r="909">
          <cell r="A909" t="str">
            <v>1659</v>
          </cell>
          <cell r="B909" t="str">
            <v>212910</v>
          </cell>
          <cell r="C909" t="str">
            <v/>
          </cell>
          <cell r="D909" t="str">
            <v>WINONA ISD</v>
          </cell>
          <cell r="E909">
            <v>207771</v>
          </cell>
          <cell r="F909">
            <v>0</v>
          </cell>
          <cell r="G909">
            <v>0</v>
          </cell>
          <cell r="H909">
            <v>0</v>
          </cell>
          <cell r="I909">
            <v>0</v>
          </cell>
          <cell r="J909">
            <v>207771</v>
          </cell>
          <cell r="K909">
            <v>207771</v>
          </cell>
        </row>
        <row r="910">
          <cell r="A910" t="str">
            <v>1661</v>
          </cell>
          <cell r="B910" t="str">
            <v>229905</v>
          </cell>
          <cell r="C910" t="str">
            <v/>
          </cell>
          <cell r="D910" t="str">
            <v>SPURGER ISD</v>
          </cell>
          <cell r="E910">
            <v>65085</v>
          </cell>
          <cell r="F910">
            <v>0</v>
          </cell>
          <cell r="G910">
            <v>0</v>
          </cell>
          <cell r="H910">
            <v>0</v>
          </cell>
          <cell r="I910">
            <v>0</v>
          </cell>
          <cell r="J910">
            <v>65085</v>
          </cell>
          <cell r="K910">
            <v>65085</v>
          </cell>
        </row>
        <row r="911">
          <cell r="A911" t="str">
            <v>1664</v>
          </cell>
          <cell r="B911" t="str">
            <v>228904</v>
          </cell>
          <cell r="C911" t="str">
            <v/>
          </cell>
          <cell r="D911" t="str">
            <v>CENTERVILLE ISD</v>
          </cell>
          <cell r="E911">
            <v>24117</v>
          </cell>
          <cell r="F911">
            <v>0</v>
          </cell>
          <cell r="G911">
            <v>0</v>
          </cell>
          <cell r="H911">
            <v>0</v>
          </cell>
          <cell r="I911">
            <v>0</v>
          </cell>
          <cell r="J911">
            <v>24117</v>
          </cell>
          <cell r="K911">
            <v>24117</v>
          </cell>
        </row>
        <row r="912">
          <cell r="A912" t="str">
            <v>1665</v>
          </cell>
          <cell r="B912" t="str">
            <v>163908</v>
          </cell>
          <cell r="C912" t="str">
            <v/>
          </cell>
          <cell r="D912" t="str">
            <v>MEDINA VALLEY ISD</v>
          </cell>
          <cell r="E912">
            <v>1069445</v>
          </cell>
          <cell r="F912">
            <v>0</v>
          </cell>
          <cell r="G912">
            <v>0</v>
          </cell>
          <cell r="H912">
            <v>0</v>
          </cell>
          <cell r="I912">
            <v>0</v>
          </cell>
          <cell r="J912">
            <v>1069445</v>
          </cell>
          <cell r="K912">
            <v>1069445</v>
          </cell>
        </row>
        <row r="913">
          <cell r="A913" t="str">
            <v>1666</v>
          </cell>
          <cell r="B913" t="str">
            <v>238904</v>
          </cell>
          <cell r="C913" t="str">
            <v/>
          </cell>
          <cell r="D913" t="str">
            <v>GRANDFALLS ROYALTY ISD</v>
          </cell>
          <cell r="E913">
            <v>39273</v>
          </cell>
          <cell r="F913">
            <v>0</v>
          </cell>
          <cell r="G913">
            <v>0</v>
          </cell>
          <cell r="H913">
            <v>0</v>
          </cell>
          <cell r="I913">
            <v>0</v>
          </cell>
          <cell r="J913">
            <v>39273</v>
          </cell>
          <cell r="K913">
            <v>39273</v>
          </cell>
        </row>
        <row r="914">
          <cell r="A914" t="str">
            <v>1667</v>
          </cell>
          <cell r="B914" t="str">
            <v>222901</v>
          </cell>
          <cell r="C914" t="str">
            <v/>
          </cell>
          <cell r="D914" t="str">
            <v>TERRELL COUNTY ISD</v>
          </cell>
          <cell r="E914">
            <v>36587</v>
          </cell>
          <cell r="F914">
            <v>0</v>
          </cell>
          <cell r="G914">
            <v>0</v>
          </cell>
          <cell r="H914">
            <v>0</v>
          </cell>
          <cell r="I914">
            <v>0</v>
          </cell>
          <cell r="J914">
            <v>36587</v>
          </cell>
          <cell r="K914">
            <v>36587</v>
          </cell>
        </row>
        <row r="915">
          <cell r="A915" t="str">
            <v>1670</v>
          </cell>
          <cell r="B915" t="str">
            <v>220918</v>
          </cell>
          <cell r="C915" t="str">
            <v/>
          </cell>
          <cell r="D915" t="str">
            <v>EAGLE MOUNT SAGINAW ISD</v>
          </cell>
          <cell r="E915">
            <v>3876178</v>
          </cell>
          <cell r="F915">
            <v>0</v>
          </cell>
          <cell r="G915">
            <v>0</v>
          </cell>
          <cell r="H915">
            <v>0</v>
          </cell>
          <cell r="I915">
            <v>0</v>
          </cell>
          <cell r="J915">
            <v>3876178</v>
          </cell>
          <cell r="K915">
            <v>3876178</v>
          </cell>
        </row>
        <row r="916">
          <cell r="A916" t="str">
            <v>1672</v>
          </cell>
          <cell r="B916" t="str">
            <v>227909</v>
          </cell>
          <cell r="C916" t="str">
            <v/>
          </cell>
          <cell r="D916" t="str">
            <v>EANES ISD</v>
          </cell>
          <cell r="E916">
            <v>1545738</v>
          </cell>
          <cell r="F916">
            <v>0</v>
          </cell>
          <cell r="G916">
            <v>0</v>
          </cell>
          <cell r="H916">
            <v>0</v>
          </cell>
          <cell r="I916">
            <v>0</v>
          </cell>
          <cell r="J916">
            <v>1545738</v>
          </cell>
          <cell r="K916">
            <v>1545738</v>
          </cell>
        </row>
        <row r="917">
          <cell r="A917" t="str">
            <v>1674</v>
          </cell>
          <cell r="B917" t="str">
            <v>228905</v>
          </cell>
          <cell r="C917" t="str">
            <v/>
          </cell>
          <cell r="D917" t="str">
            <v>APPLE SPRINGS ISD</v>
          </cell>
          <cell r="E917">
            <v>34840</v>
          </cell>
          <cell r="F917">
            <v>0</v>
          </cell>
          <cell r="G917">
            <v>0</v>
          </cell>
          <cell r="H917">
            <v>0</v>
          </cell>
          <cell r="I917">
            <v>0</v>
          </cell>
          <cell r="J917">
            <v>34840</v>
          </cell>
          <cell r="K917">
            <v>34840</v>
          </cell>
        </row>
        <row r="918">
          <cell r="A918" t="str">
            <v>1676</v>
          </cell>
          <cell r="B918" t="str">
            <v>229906</v>
          </cell>
          <cell r="C918" t="str">
            <v/>
          </cell>
          <cell r="D918" t="str">
            <v>CHESTER ISD</v>
          </cell>
          <cell r="E918">
            <v>43533</v>
          </cell>
          <cell r="F918">
            <v>0</v>
          </cell>
          <cell r="G918">
            <v>0</v>
          </cell>
          <cell r="H918">
            <v>0</v>
          </cell>
          <cell r="I918">
            <v>0</v>
          </cell>
          <cell r="J918">
            <v>43533</v>
          </cell>
          <cell r="K918">
            <v>43533</v>
          </cell>
        </row>
        <row r="919">
          <cell r="A919" t="str">
            <v>1677</v>
          </cell>
          <cell r="B919" t="str">
            <v>113905</v>
          </cell>
          <cell r="C919" t="str">
            <v/>
          </cell>
          <cell r="D919" t="str">
            <v>LATEXO ISD</v>
          </cell>
          <cell r="E919">
            <v>81700</v>
          </cell>
          <cell r="F919">
            <v>0</v>
          </cell>
          <cell r="G919">
            <v>0</v>
          </cell>
          <cell r="H919">
            <v>0</v>
          </cell>
          <cell r="I919">
            <v>0</v>
          </cell>
          <cell r="J919">
            <v>81700</v>
          </cell>
          <cell r="K919">
            <v>81700</v>
          </cell>
        </row>
        <row r="920">
          <cell r="A920" t="str">
            <v>1678</v>
          </cell>
          <cell r="B920" t="str">
            <v>010902</v>
          </cell>
          <cell r="C920" t="str">
            <v/>
          </cell>
          <cell r="D920" t="str">
            <v>BANDERA ISD</v>
          </cell>
          <cell r="E920">
            <v>413079</v>
          </cell>
          <cell r="F920">
            <v>0</v>
          </cell>
          <cell r="G920">
            <v>0</v>
          </cell>
          <cell r="H920">
            <v>0</v>
          </cell>
          <cell r="I920">
            <v>0</v>
          </cell>
          <cell r="J920">
            <v>413079</v>
          </cell>
          <cell r="K920">
            <v>413079</v>
          </cell>
        </row>
        <row r="921">
          <cell r="A921" t="str">
            <v>1680</v>
          </cell>
          <cell r="B921" t="str">
            <v>220919</v>
          </cell>
          <cell r="C921" t="str">
            <v/>
          </cell>
          <cell r="D921" t="str">
            <v>CARROLL ISD</v>
          </cell>
          <cell r="E921">
            <v>1714676</v>
          </cell>
          <cell r="F921">
            <v>0</v>
          </cell>
          <cell r="G921">
            <v>0</v>
          </cell>
          <cell r="H921">
            <v>0</v>
          </cell>
          <cell r="I921">
            <v>0</v>
          </cell>
          <cell r="J921">
            <v>1714676</v>
          </cell>
          <cell r="K921">
            <v>1714676</v>
          </cell>
        </row>
        <row r="922">
          <cell r="A922" t="str">
            <v>1681</v>
          </cell>
          <cell r="B922" t="str">
            <v>071907</v>
          </cell>
          <cell r="C922" t="str">
            <v/>
          </cell>
          <cell r="D922" t="str">
            <v>CANUTILLO ISD</v>
          </cell>
          <cell r="E922">
            <v>1286618</v>
          </cell>
          <cell r="F922">
            <v>0</v>
          </cell>
          <cell r="G922">
            <v>0</v>
          </cell>
          <cell r="H922">
            <v>0</v>
          </cell>
          <cell r="I922">
            <v>0</v>
          </cell>
          <cell r="J922">
            <v>1286618</v>
          </cell>
          <cell r="K922">
            <v>1286618</v>
          </cell>
        </row>
        <row r="923">
          <cell r="A923" t="str">
            <v>1683</v>
          </cell>
          <cell r="B923" t="str">
            <v>239903</v>
          </cell>
          <cell r="C923" t="str">
            <v/>
          </cell>
          <cell r="D923" t="str">
            <v>BURTON ISD</v>
          </cell>
          <cell r="E923">
            <v>89250</v>
          </cell>
          <cell r="F923">
            <v>0</v>
          </cell>
          <cell r="G923">
            <v>0</v>
          </cell>
          <cell r="H923">
            <v>0</v>
          </cell>
          <cell r="I923">
            <v>0</v>
          </cell>
          <cell r="J923">
            <v>89250</v>
          </cell>
          <cell r="K923">
            <v>89250</v>
          </cell>
        </row>
        <row r="924">
          <cell r="A924" t="str">
            <v>1684</v>
          </cell>
          <cell r="B924" t="str">
            <v>075908</v>
          </cell>
          <cell r="C924" t="str">
            <v/>
          </cell>
          <cell r="D924" t="str">
            <v>ROUND TOP CARMINE ISD</v>
          </cell>
          <cell r="E924">
            <v>58188</v>
          </cell>
          <cell r="F924">
            <v>0</v>
          </cell>
          <cell r="G924">
            <v>0</v>
          </cell>
          <cell r="H924">
            <v>0</v>
          </cell>
          <cell r="I924">
            <v>0</v>
          </cell>
          <cell r="J924">
            <v>58188</v>
          </cell>
          <cell r="K924">
            <v>58188</v>
          </cell>
        </row>
        <row r="925">
          <cell r="A925" t="str">
            <v>1685</v>
          </cell>
          <cell r="B925" t="str">
            <v>102905</v>
          </cell>
          <cell r="C925" t="str">
            <v/>
          </cell>
          <cell r="D925" t="str">
            <v>HARLETON ISD</v>
          </cell>
          <cell r="E925">
            <v>127867</v>
          </cell>
          <cell r="F925">
            <v>0</v>
          </cell>
          <cell r="G925">
            <v>0</v>
          </cell>
          <cell r="H925">
            <v>0</v>
          </cell>
          <cell r="I925">
            <v>0</v>
          </cell>
          <cell r="J925">
            <v>127867</v>
          </cell>
          <cell r="K925">
            <v>127867</v>
          </cell>
        </row>
        <row r="926">
          <cell r="A926" t="str">
            <v>1687</v>
          </cell>
          <cell r="B926" t="str">
            <v>083903</v>
          </cell>
          <cell r="C926" t="str">
            <v/>
          </cell>
          <cell r="D926" t="str">
            <v>SEMINOLE PUBLIC SCHOOLS</v>
          </cell>
          <cell r="E926">
            <v>753655</v>
          </cell>
          <cell r="F926">
            <v>0</v>
          </cell>
          <cell r="G926">
            <v>0</v>
          </cell>
          <cell r="H926">
            <v>0</v>
          </cell>
          <cell r="I926">
            <v>0</v>
          </cell>
          <cell r="J926">
            <v>753655</v>
          </cell>
          <cell r="K926">
            <v>753655</v>
          </cell>
        </row>
        <row r="927">
          <cell r="A927" t="str">
            <v>1688</v>
          </cell>
          <cell r="B927" t="str">
            <v>161922</v>
          </cell>
          <cell r="C927" t="str">
            <v/>
          </cell>
          <cell r="D927" t="str">
            <v>ROBINSON ISD</v>
          </cell>
          <cell r="E927">
            <v>403053</v>
          </cell>
          <cell r="F927">
            <v>0</v>
          </cell>
          <cell r="G927">
            <v>0</v>
          </cell>
          <cell r="H927">
            <v>0</v>
          </cell>
          <cell r="I927">
            <v>0</v>
          </cell>
          <cell r="J927">
            <v>403053</v>
          </cell>
          <cell r="K927">
            <v>403053</v>
          </cell>
        </row>
        <row r="928">
          <cell r="A928" t="str">
            <v>1690</v>
          </cell>
          <cell r="B928" t="str">
            <v>014982</v>
          </cell>
          <cell r="C928" t="str">
            <v/>
          </cell>
          <cell r="D928" t="str">
            <v>TEMPLE COLLEGE</v>
          </cell>
          <cell r="E928">
            <v>464943</v>
          </cell>
          <cell r="F928">
            <v>0</v>
          </cell>
          <cell r="G928">
            <v>0</v>
          </cell>
          <cell r="H928">
            <v>0</v>
          </cell>
          <cell r="I928">
            <v>0</v>
          </cell>
          <cell r="J928">
            <v>464943</v>
          </cell>
          <cell r="K928">
            <v>464943</v>
          </cell>
        </row>
        <row r="929">
          <cell r="A929" t="str">
            <v>1692</v>
          </cell>
          <cell r="B929" t="str">
            <v>057922</v>
          </cell>
          <cell r="C929" t="str">
            <v/>
          </cell>
          <cell r="D929" t="str">
            <v>COPPELL ISD</v>
          </cell>
          <cell r="E929">
            <v>2493084</v>
          </cell>
          <cell r="F929">
            <v>0</v>
          </cell>
          <cell r="G929">
            <v>0</v>
          </cell>
          <cell r="H929">
            <v>0</v>
          </cell>
          <cell r="I929">
            <v>0</v>
          </cell>
          <cell r="J929">
            <v>2493084</v>
          </cell>
          <cell r="K929">
            <v>2493084</v>
          </cell>
        </row>
        <row r="930">
          <cell r="A930" t="str">
            <v>1693</v>
          </cell>
          <cell r="B930" t="str">
            <v>220920</v>
          </cell>
          <cell r="C930" t="str">
            <v/>
          </cell>
          <cell r="D930" t="str">
            <v>WHITE SETTLEMENT ISD</v>
          </cell>
          <cell r="E930">
            <v>1187670</v>
          </cell>
          <cell r="F930">
            <v>0</v>
          </cell>
          <cell r="G930">
            <v>0</v>
          </cell>
          <cell r="H930">
            <v>0</v>
          </cell>
          <cell r="I930">
            <v>0</v>
          </cell>
          <cell r="J930">
            <v>1187670</v>
          </cell>
          <cell r="K930">
            <v>1187670</v>
          </cell>
        </row>
        <row r="931">
          <cell r="A931" t="str">
            <v>1694</v>
          </cell>
          <cell r="B931" t="str">
            <v>203902</v>
          </cell>
          <cell r="C931" t="str">
            <v/>
          </cell>
          <cell r="D931" t="str">
            <v>BROADDUS ISD</v>
          </cell>
          <cell r="E931">
            <v>76632</v>
          </cell>
          <cell r="F931">
            <v>0</v>
          </cell>
          <cell r="G931">
            <v>0</v>
          </cell>
          <cell r="H931">
            <v>0</v>
          </cell>
          <cell r="I931">
            <v>0</v>
          </cell>
          <cell r="J931">
            <v>76632</v>
          </cell>
          <cell r="K931">
            <v>76632</v>
          </cell>
        </row>
        <row r="932">
          <cell r="A932" t="str">
            <v>1695</v>
          </cell>
          <cell r="B932" t="str">
            <v>049958</v>
          </cell>
          <cell r="C932" t="str">
            <v/>
          </cell>
          <cell r="D932" t="str">
            <v>NORTH CENTRAL TX COLLEGE</v>
          </cell>
          <cell r="E932">
            <v>739511</v>
          </cell>
          <cell r="F932">
            <v>0</v>
          </cell>
          <cell r="G932">
            <v>0</v>
          </cell>
          <cell r="H932">
            <v>0</v>
          </cell>
          <cell r="I932">
            <v>0</v>
          </cell>
          <cell r="J932">
            <v>739511</v>
          </cell>
          <cell r="K932">
            <v>739511</v>
          </cell>
        </row>
        <row r="933">
          <cell r="A933" t="str">
            <v>1699</v>
          </cell>
          <cell r="B933" t="str">
            <v>101978</v>
          </cell>
          <cell r="C933" t="str">
            <v/>
          </cell>
          <cell r="D933" t="str">
            <v>SAN JACINTO COLLEGE DIST</v>
          </cell>
          <cell r="E933">
            <v>3084692</v>
          </cell>
          <cell r="F933">
            <v>0</v>
          </cell>
          <cell r="G933">
            <v>0</v>
          </cell>
          <cell r="H933">
            <v>0</v>
          </cell>
          <cell r="I933">
            <v>0</v>
          </cell>
          <cell r="J933">
            <v>3084692</v>
          </cell>
          <cell r="K933">
            <v>3084692</v>
          </cell>
        </row>
        <row r="934">
          <cell r="A934" t="str">
            <v>1709</v>
          </cell>
          <cell r="B934" t="str">
            <v>066903</v>
          </cell>
          <cell r="C934" t="str">
            <v/>
          </cell>
          <cell r="D934" t="str">
            <v>FREER ISD</v>
          </cell>
          <cell r="E934">
            <v>204991</v>
          </cell>
          <cell r="F934">
            <v>0</v>
          </cell>
          <cell r="G934">
            <v>0</v>
          </cell>
          <cell r="H934">
            <v>0</v>
          </cell>
          <cell r="I934">
            <v>0</v>
          </cell>
          <cell r="J934">
            <v>204991</v>
          </cell>
          <cell r="K934">
            <v>204991</v>
          </cell>
        </row>
        <row r="935">
          <cell r="A935" t="str">
            <v>1710</v>
          </cell>
          <cell r="B935" t="str">
            <v>071908</v>
          </cell>
          <cell r="C935" t="str">
            <v/>
          </cell>
          <cell r="D935" t="str">
            <v>TORNILLO ISD</v>
          </cell>
          <cell r="E935">
            <v>261186</v>
          </cell>
          <cell r="F935">
            <v>0</v>
          </cell>
          <cell r="G935">
            <v>0</v>
          </cell>
          <cell r="H935">
            <v>0</v>
          </cell>
          <cell r="I935">
            <v>0</v>
          </cell>
          <cell r="J935">
            <v>261186</v>
          </cell>
          <cell r="K935">
            <v>261186</v>
          </cell>
        </row>
        <row r="936">
          <cell r="A936" t="str">
            <v>1713</v>
          </cell>
          <cell r="B936" t="str">
            <v>094902</v>
          </cell>
          <cell r="C936" t="str">
            <v/>
          </cell>
          <cell r="D936" t="str">
            <v>SCHERTZ-CIBOLO-UNIVERSAL CITY ISD</v>
          </cell>
          <cell r="E936">
            <v>2744503</v>
          </cell>
          <cell r="F936">
            <v>0</v>
          </cell>
          <cell r="G936">
            <v>0</v>
          </cell>
          <cell r="H936">
            <v>0</v>
          </cell>
          <cell r="I936">
            <v>0</v>
          </cell>
          <cell r="J936">
            <v>2744503</v>
          </cell>
          <cell r="K936">
            <v>2744503</v>
          </cell>
        </row>
        <row r="937">
          <cell r="A937" t="str">
            <v>1716</v>
          </cell>
          <cell r="B937" t="str">
            <v>243906</v>
          </cell>
          <cell r="C937" t="str">
            <v/>
          </cell>
          <cell r="D937" t="str">
            <v>CITY VIEW ISD</v>
          </cell>
          <cell r="E937">
            <v>193611</v>
          </cell>
          <cell r="F937">
            <v>0</v>
          </cell>
          <cell r="G937">
            <v>0</v>
          </cell>
          <cell r="H937">
            <v>0</v>
          </cell>
          <cell r="I937">
            <v>0</v>
          </cell>
          <cell r="J937">
            <v>193611</v>
          </cell>
          <cell r="K937">
            <v>193611</v>
          </cell>
        </row>
        <row r="938">
          <cell r="A938" t="str">
            <v>1718</v>
          </cell>
          <cell r="B938" t="str">
            <v>071909</v>
          </cell>
          <cell r="C938" t="str">
            <v/>
          </cell>
          <cell r="D938" t="str">
            <v>SOCORRO ISD</v>
          </cell>
          <cell r="E938">
            <v>7956850</v>
          </cell>
          <cell r="F938">
            <v>0</v>
          </cell>
          <cell r="G938">
            <v>2502</v>
          </cell>
          <cell r="H938">
            <v>0</v>
          </cell>
          <cell r="I938">
            <v>0</v>
          </cell>
          <cell r="J938">
            <v>7959352</v>
          </cell>
          <cell r="K938">
            <v>7959352</v>
          </cell>
        </row>
        <row r="939">
          <cell r="A939" t="str">
            <v>1720</v>
          </cell>
          <cell r="B939" t="str">
            <v>240903</v>
          </cell>
          <cell r="C939" t="str">
            <v/>
          </cell>
          <cell r="D939" t="str">
            <v>UNITED ISD</v>
          </cell>
          <cell r="E939">
            <v>9574012</v>
          </cell>
          <cell r="F939">
            <v>0</v>
          </cell>
          <cell r="G939">
            <v>0</v>
          </cell>
          <cell r="H939">
            <v>0</v>
          </cell>
          <cell r="I939">
            <v>0</v>
          </cell>
          <cell r="J939">
            <v>9574012</v>
          </cell>
          <cell r="K939">
            <v>9574012</v>
          </cell>
        </row>
        <row r="940">
          <cell r="A940" t="str">
            <v>1721</v>
          </cell>
          <cell r="B940" t="str">
            <v>001908</v>
          </cell>
          <cell r="C940" t="str">
            <v/>
          </cell>
          <cell r="D940" t="str">
            <v>WESTWOOD ISD</v>
          </cell>
          <cell r="E940">
            <v>254010</v>
          </cell>
          <cell r="F940">
            <v>0</v>
          </cell>
          <cell r="G940">
            <v>0</v>
          </cell>
          <cell r="H940">
            <v>0</v>
          </cell>
          <cell r="I940">
            <v>0</v>
          </cell>
          <cell r="J940">
            <v>254010</v>
          </cell>
          <cell r="K940">
            <v>254010</v>
          </cell>
        </row>
        <row r="941">
          <cell r="A941" t="str">
            <v>1723</v>
          </cell>
          <cell r="B941" t="str">
            <v>109965</v>
          </cell>
          <cell r="C941" t="str">
            <v/>
          </cell>
          <cell r="D941" t="str">
            <v>HILL COLLEGE</v>
          </cell>
          <cell r="E941">
            <v>288020</v>
          </cell>
          <cell r="F941">
            <v>0</v>
          </cell>
          <cell r="G941">
            <v>0</v>
          </cell>
          <cell r="H941">
            <v>0</v>
          </cell>
          <cell r="I941">
            <v>0</v>
          </cell>
          <cell r="J941">
            <v>288020</v>
          </cell>
          <cell r="K941">
            <v>288020</v>
          </cell>
        </row>
        <row r="942">
          <cell r="A942" t="str">
            <v>1725</v>
          </cell>
          <cell r="B942" t="str">
            <v>061912</v>
          </cell>
          <cell r="C942" t="str">
            <v/>
          </cell>
          <cell r="D942" t="str">
            <v>LAKE DALLAS ISD</v>
          </cell>
          <cell r="E942">
            <v>822623</v>
          </cell>
          <cell r="F942">
            <v>0</v>
          </cell>
          <cell r="G942">
            <v>0</v>
          </cell>
          <cell r="H942">
            <v>0</v>
          </cell>
          <cell r="I942">
            <v>0</v>
          </cell>
          <cell r="J942">
            <v>822623</v>
          </cell>
          <cell r="K942">
            <v>822623</v>
          </cell>
        </row>
        <row r="943">
          <cell r="A943" t="str">
            <v>1726</v>
          </cell>
          <cell r="B943" t="str">
            <v>015912</v>
          </cell>
          <cell r="C943" t="str">
            <v/>
          </cell>
          <cell r="D943" t="str">
            <v>SOUTHWEST ISD</v>
          </cell>
          <cell r="E943">
            <v>3016105</v>
          </cell>
          <cell r="F943">
            <v>0</v>
          </cell>
          <cell r="G943">
            <v>0</v>
          </cell>
          <cell r="H943">
            <v>0</v>
          </cell>
          <cell r="I943">
            <v>0</v>
          </cell>
          <cell r="J943">
            <v>3016105</v>
          </cell>
          <cell r="K943">
            <v>3016105</v>
          </cell>
        </row>
        <row r="944">
          <cell r="A944" t="str">
            <v>1729</v>
          </cell>
          <cell r="B944" t="str">
            <v>227910</v>
          </cell>
          <cell r="C944" t="str">
            <v/>
          </cell>
          <cell r="D944" t="str">
            <v>DEL VALLE ISD</v>
          </cell>
          <cell r="E944">
            <v>2521826</v>
          </cell>
          <cell r="F944">
            <v>0</v>
          </cell>
          <cell r="G944">
            <v>0</v>
          </cell>
          <cell r="H944">
            <v>0</v>
          </cell>
          <cell r="I944">
            <v>0</v>
          </cell>
          <cell r="J944">
            <v>2521826</v>
          </cell>
          <cell r="K944">
            <v>2521826</v>
          </cell>
        </row>
        <row r="945">
          <cell r="A945" t="str">
            <v>1730</v>
          </cell>
          <cell r="B945" t="str">
            <v>161920</v>
          </cell>
          <cell r="C945" t="str">
            <v/>
          </cell>
          <cell r="D945" t="str">
            <v>CHINA SPRING ISD</v>
          </cell>
          <cell r="E945">
            <v>424301</v>
          </cell>
          <cell r="F945">
            <v>0</v>
          </cell>
          <cell r="G945">
            <v>0</v>
          </cell>
          <cell r="H945">
            <v>0</v>
          </cell>
          <cell r="I945">
            <v>0</v>
          </cell>
          <cell r="J945">
            <v>424301</v>
          </cell>
          <cell r="K945">
            <v>424301</v>
          </cell>
        </row>
        <row r="946">
          <cell r="A946" t="str">
            <v>1731</v>
          </cell>
          <cell r="B946" t="str">
            <v>092907</v>
          </cell>
          <cell r="C946" t="str">
            <v/>
          </cell>
          <cell r="D946" t="str">
            <v>SPRING HILL ISD</v>
          </cell>
          <cell r="E946">
            <v>267078</v>
          </cell>
          <cell r="F946">
            <v>0</v>
          </cell>
          <cell r="G946">
            <v>0</v>
          </cell>
          <cell r="H946">
            <v>0</v>
          </cell>
          <cell r="I946">
            <v>0</v>
          </cell>
          <cell r="J946">
            <v>267078</v>
          </cell>
          <cell r="K946">
            <v>267078</v>
          </cell>
        </row>
        <row r="947">
          <cell r="A947" t="str">
            <v>1733</v>
          </cell>
          <cell r="B947" t="str">
            <v>180904</v>
          </cell>
          <cell r="C947" t="str">
            <v/>
          </cell>
          <cell r="D947" t="str">
            <v>WILDORADO ISD</v>
          </cell>
          <cell r="E947">
            <v>30401</v>
          </cell>
          <cell r="F947">
            <v>0</v>
          </cell>
          <cell r="G947">
            <v>0</v>
          </cell>
          <cell r="H947">
            <v>0</v>
          </cell>
          <cell r="I947">
            <v>0</v>
          </cell>
          <cell r="J947">
            <v>30401</v>
          </cell>
          <cell r="K947">
            <v>30401</v>
          </cell>
        </row>
        <row r="948">
          <cell r="A948" t="str">
            <v>1734</v>
          </cell>
          <cell r="B948" t="str">
            <v>092908</v>
          </cell>
          <cell r="C948" t="str">
            <v/>
          </cell>
          <cell r="D948" t="str">
            <v>WHITE OAK ISD</v>
          </cell>
          <cell r="E948">
            <v>217358</v>
          </cell>
          <cell r="F948">
            <v>0</v>
          </cell>
          <cell r="G948">
            <v>0</v>
          </cell>
          <cell r="H948">
            <v>0</v>
          </cell>
          <cell r="I948">
            <v>0</v>
          </cell>
          <cell r="J948">
            <v>217358</v>
          </cell>
          <cell r="K948">
            <v>217358</v>
          </cell>
        </row>
        <row r="949">
          <cell r="A949" t="str">
            <v>1735</v>
          </cell>
          <cell r="B949" t="str">
            <v>244905</v>
          </cell>
          <cell r="C949" t="str">
            <v/>
          </cell>
          <cell r="D949" t="str">
            <v>NORTHSIDE ISD</v>
          </cell>
          <cell r="E949">
            <v>34731</v>
          </cell>
          <cell r="F949">
            <v>0</v>
          </cell>
          <cell r="G949">
            <v>0</v>
          </cell>
          <cell r="H949">
            <v>0</v>
          </cell>
          <cell r="I949">
            <v>0</v>
          </cell>
          <cell r="J949">
            <v>34731</v>
          </cell>
          <cell r="K949">
            <v>34731</v>
          </cell>
        </row>
        <row r="950">
          <cell r="A950" t="str">
            <v>1736</v>
          </cell>
          <cell r="B950" t="str">
            <v>091963</v>
          </cell>
          <cell r="C950" t="str">
            <v/>
          </cell>
          <cell r="D950" t="str">
            <v>GRAYSON COUNTY COLLEGE</v>
          </cell>
          <cell r="E950">
            <v>463358</v>
          </cell>
          <cell r="F950">
            <v>0</v>
          </cell>
          <cell r="G950">
            <v>0</v>
          </cell>
          <cell r="H950">
            <v>0</v>
          </cell>
          <cell r="I950">
            <v>0</v>
          </cell>
          <cell r="J950">
            <v>463358</v>
          </cell>
          <cell r="K950">
            <v>463358</v>
          </cell>
        </row>
        <row r="951">
          <cell r="A951" t="str">
            <v>1737</v>
          </cell>
          <cell r="B951" t="str">
            <v>074917</v>
          </cell>
          <cell r="C951" t="str">
            <v/>
          </cell>
          <cell r="D951" t="str">
            <v>SAM RAYBURN CONS ISD</v>
          </cell>
          <cell r="E951">
            <v>79612</v>
          </cell>
          <cell r="F951">
            <v>0</v>
          </cell>
          <cell r="G951">
            <v>0</v>
          </cell>
          <cell r="H951">
            <v>0</v>
          </cell>
          <cell r="I951">
            <v>0</v>
          </cell>
          <cell r="J951">
            <v>79612</v>
          </cell>
          <cell r="K951">
            <v>79612</v>
          </cell>
        </row>
        <row r="952">
          <cell r="A952" t="str">
            <v>1738</v>
          </cell>
          <cell r="B952" t="str">
            <v>015917</v>
          </cell>
          <cell r="C952" t="str">
            <v/>
          </cell>
          <cell r="D952" t="str">
            <v>SOUTHSIDE ISD</v>
          </cell>
          <cell r="E952">
            <v>936708</v>
          </cell>
          <cell r="F952">
            <v>0</v>
          </cell>
          <cell r="G952">
            <v>0</v>
          </cell>
          <cell r="H952">
            <v>0</v>
          </cell>
          <cell r="I952">
            <v>0</v>
          </cell>
          <cell r="J952">
            <v>936708</v>
          </cell>
          <cell r="K952">
            <v>936708</v>
          </cell>
        </row>
        <row r="953">
          <cell r="A953" t="str">
            <v>1739</v>
          </cell>
          <cell r="B953" t="str">
            <v>196903</v>
          </cell>
          <cell r="C953" t="str">
            <v/>
          </cell>
          <cell r="D953" t="str">
            <v>REFUGIO ISD</v>
          </cell>
          <cell r="E953">
            <v>214978</v>
          </cell>
          <cell r="F953">
            <v>0</v>
          </cell>
          <cell r="G953">
            <v>0</v>
          </cell>
          <cell r="H953">
            <v>0</v>
          </cell>
          <cell r="I953">
            <v>0</v>
          </cell>
          <cell r="J953">
            <v>214978</v>
          </cell>
          <cell r="K953">
            <v>214978</v>
          </cell>
        </row>
        <row r="954">
          <cell r="A954" t="str">
            <v>1740</v>
          </cell>
          <cell r="B954" t="str">
            <v>201914</v>
          </cell>
          <cell r="C954" t="str">
            <v/>
          </cell>
          <cell r="D954" t="str">
            <v>WEST RUSK CTY CONS ISD</v>
          </cell>
          <cell r="E954">
            <v>36545</v>
          </cell>
          <cell r="F954">
            <v>0</v>
          </cell>
          <cell r="G954">
            <v>0</v>
          </cell>
          <cell r="H954">
            <v>0</v>
          </cell>
          <cell r="I954">
            <v>0</v>
          </cell>
          <cell r="J954">
            <v>36545</v>
          </cell>
          <cell r="K954">
            <v>36545</v>
          </cell>
        </row>
        <row r="955">
          <cell r="A955" t="str">
            <v>1742</v>
          </cell>
          <cell r="B955" t="str">
            <v>049907</v>
          </cell>
          <cell r="C955" t="str">
            <v/>
          </cell>
          <cell r="D955" t="str">
            <v>LINDSAY ISD</v>
          </cell>
          <cell r="E955">
            <v>85738</v>
          </cell>
          <cell r="F955">
            <v>0</v>
          </cell>
          <cell r="G955">
            <v>0</v>
          </cell>
          <cell r="H955">
            <v>0</v>
          </cell>
          <cell r="I955">
            <v>0</v>
          </cell>
          <cell r="J955">
            <v>85738</v>
          </cell>
          <cell r="K955">
            <v>85738</v>
          </cell>
        </row>
        <row r="956">
          <cell r="A956" t="str">
            <v>1743</v>
          </cell>
          <cell r="B956" t="str">
            <v>083902</v>
          </cell>
          <cell r="C956" t="str">
            <v/>
          </cell>
          <cell r="D956" t="str">
            <v>LOOP ISD</v>
          </cell>
          <cell r="E956">
            <v>42009</v>
          </cell>
          <cell r="F956">
            <v>0</v>
          </cell>
          <cell r="G956">
            <v>0</v>
          </cell>
          <cell r="H956">
            <v>0</v>
          </cell>
          <cell r="I956">
            <v>0</v>
          </cell>
          <cell r="J956">
            <v>42009</v>
          </cell>
          <cell r="K956">
            <v>42009</v>
          </cell>
        </row>
        <row r="957">
          <cell r="A957" t="str">
            <v>1745</v>
          </cell>
          <cell r="B957" t="str">
            <v>057959</v>
          </cell>
          <cell r="C957" t="str">
            <v/>
          </cell>
          <cell r="D957" t="str">
            <v>DALLAS CTY COMMUNITY COLLEGE DIST</v>
          </cell>
          <cell r="E957">
            <v>7798733</v>
          </cell>
          <cell r="F957">
            <v>0</v>
          </cell>
          <cell r="G957">
            <v>0</v>
          </cell>
          <cell r="H957">
            <v>0</v>
          </cell>
          <cell r="I957">
            <v>0</v>
          </cell>
          <cell r="J957">
            <v>7798733</v>
          </cell>
          <cell r="K957">
            <v>7798733</v>
          </cell>
        </row>
        <row r="958">
          <cell r="A958" t="str">
            <v>1746</v>
          </cell>
          <cell r="B958" t="str">
            <v>161923</v>
          </cell>
          <cell r="C958" t="str">
            <v/>
          </cell>
          <cell r="D958" t="str">
            <v>BOSQUEVILLE ISD</v>
          </cell>
          <cell r="E958">
            <v>107543</v>
          </cell>
          <cell r="F958">
            <v>0</v>
          </cell>
          <cell r="G958">
            <v>0</v>
          </cell>
          <cell r="H958">
            <v>0</v>
          </cell>
          <cell r="I958">
            <v>0</v>
          </cell>
          <cell r="J958">
            <v>107543</v>
          </cell>
          <cell r="K958">
            <v>107543</v>
          </cell>
        </row>
        <row r="959">
          <cell r="A959" t="str">
            <v>1749</v>
          </cell>
          <cell r="B959" t="str">
            <v>031916</v>
          </cell>
          <cell r="C959" t="str">
            <v/>
          </cell>
          <cell r="D959" t="str">
            <v>SOUTH TEXAS ISD</v>
          </cell>
          <cell r="E959">
            <v>606323</v>
          </cell>
          <cell r="F959">
            <v>0</v>
          </cell>
          <cell r="G959">
            <v>0</v>
          </cell>
          <cell r="H959">
            <v>0</v>
          </cell>
          <cell r="I959">
            <v>0</v>
          </cell>
          <cell r="J959">
            <v>606323</v>
          </cell>
          <cell r="K959">
            <v>606323</v>
          </cell>
        </row>
        <row r="960">
          <cell r="A960" t="str">
            <v>1751</v>
          </cell>
          <cell r="B960" t="str">
            <v>176903</v>
          </cell>
          <cell r="C960" t="str">
            <v/>
          </cell>
          <cell r="D960" t="str">
            <v>DEWEYVILLE ISD</v>
          </cell>
          <cell r="E960">
            <v>102194</v>
          </cell>
          <cell r="F960">
            <v>0</v>
          </cell>
          <cell r="G960">
            <v>0</v>
          </cell>
          <cell r="H960">
            <v>0</v>
          </cell>
          <cell r="I960">
            <v>0</v>
          </cell>
          <cell r="J960">
            <v>102194</v>
          </cell>
          <cell r="K960">
            <v>102194</v>
          </cell>
        </row>
        <row r="961">
          <cell r="A961" t="str">
            <v>1752</v>
          </cell>
          <cell r="B961" t="str">
            <v>030906</v>
          </cell>
          <cell r="C961" t="str">
            <v/>
          </cell>
          <cell r="D961" t="str">
            <v>EULA ISD</v>
          </cell>
          <cell r="E961">
            <v>68301</v>
          </cell>
          <cell r="F961">
            <v>0</v>
          </cell>
          <cell r="G961">
            <v>0</v>
          </cell>
          <cell r="H961">
            <v>0</v>
          </cell>
          <cell r="I961">
            <v>0</v>
          </cell>
          <cell r="J961">
            <v>68301</v>
          </cell>
          <cell r="K961">
            <v>68301</v>
          </cell>
        </row>
        <row r="962">
          <cell r="A962" t="str">
            <v>1754</v>
          </cell>
          <cell r="B962" t="str">
            <v>220981</v>
          </cell>
          <cell r="C962" t="str">
            <v/>
          </cell>
          <cell r="D962" t="str">
            <v>TARRANT COUNTY COLLEGE DIST</v>
          </cell>
          <cell r="E962">
            <v>4948142</v>
          </cell>
          <cell r="F962">
            <v>0</v>
          </cell>
          <cell r="G962">
            <v>0</v>
          </cell>
          <cell r="H962">
            <v>0</v>
          </cell>
          <cell r="I962">
            <v>0</v>
          </cell>
          <cell r="J962">
            <v>4948142</v>
          </cell>
          <cell r="K962">
            <v>4948142</v>
          </cell>
        </row>
        <row r="963">
          <cell r="A963" t="str">
            <v>1755</v>
          </cell>
          <cell r="B963" t="str">
            <v>139911</v>
          </cell>
          <cell r="C963" t="str">
            <v/>
          </cell>
          <cell r="D963" t="str">
            <v>NORTH LAMAR ISD</v>
          </cell>
          <cell r="E963">
            <v>423650</v>
          </cell>
          <cell r="F963">
            <v>0</v>
          </cell>
          <cell r="G963">
            <v>0</v>
          </cell>
          <cell r="H963">
            <v>0</v>
          </cell>
          <cell r="I963">
            <v>0</v>
          </cell>
          <cell r="J963">
            <v>423650</v>
          </cell>
          <cell r="K963">
            <v>423650</v>
          </cell>
        </row>
        <row r="964">
          <cell r="A964" t="str">
            <v>1756</v>
          </cell>
          <cell r="B964" t="str">
            <v>014955</v>
          </cell>
          <cell r="C964" t="str">
            <v/>
          </cell>
          <cell r="D964" t="str">
            <v>CENTRAL TEXAS COLLEGE</v>
          </cell>
          <cell r="E964">
            <v>1501806</v>
          </cell>
          <cell r="F964">
            <v>0</v>
          </cell>
          <cell r="G964">
            <v>0</v>
          </cell>
          <cell r="H964">
            <v>0</v>
          </cell>
          <cell r="I964">
            <v>0</v>
          </cell>
          <cell r="J964">
            <v>1501806</v>
          </cell>
          <cell r="K964">
            <v>1501806</v>
          </cell>
        </row>
        <row r="965">
          <cell r="A965" t="str">
            <v>1759</v>
          </cell>
          <cell r="B965" t="str">
            <v>013953</v>
          </cell>
          <cell r="C965" t="str">
            <v/>
          </cell>
          <cell r="D965" t="str">
            <v>COASTAL BEND COLLEGE</v>
          </cell>
          <cell r="E965">
            <v>357881</v>
          </cell>
          <cell r="F965">
            <v>0</v>
          </cell>
          <cell r="G965">
            <v>0</v>
          </cell>
          <cell r="H965">
            <v>0</v>
          </cell>
          <cell r="I965">
            <v>0</v>
          </cell>
          <cell r="J965">
            <v>357881</v>
          </cell>
          <cell r="K965">
            <v>357881</v>
          </cell>
        </row>
        <row r="966">
          <cell r="A966" t="str">
            <v>1760</v>
          </cell>
          <cell r="B966" t="str">
            <v>094903</v>
          </cell>
          <cell r="C966" t="str">
            <v/>
          </cell>
          <cell r="D966" t="str">
            <v>NAVARRO ISD</v>
          </cell>
          <cell r="E966">
            <v>289334</v>
          </cell>
          <cell r="F966">
            <v>0</v>
          </cell>
          <cell r="G966">
            <v>0</v>
          </cell>
          <cell r="H966">
            <v>0</v>
          </cell>
          <cell r="I966">
            <v>0</v>
          </cell>
          <cell r="J966">
            <v>289334</v>
          </cell>
          <cell r="K966">
            <v>289334</v>
          </cell>
        </row>
        <row r="967">
          <cell r="A967" t="str">
            <v>1761</v>
          </cell>
          <cell r="B967" t="str">
            <v>161970</v>
          </cell>
          <cell r="C967" t="str">
            <v/>
          </cell>
          <cell r="D967" t="str">
            <v>MCLENNAN COMMUNITY COLLEGE</v>
          </cell>
          <cell r="E967">
            <v>1080581</v>
          </cell>
          <cell r="F967">
            <v>0</v>
          </cell>
          <cell r="G967">
            <v>0</v>
          </cell>
          <cell r="H967">
            <v>0</v>
          </cell>
          <cell r="I967">
            <v>0</v>
          </cell>
          <cell r="J967">
            <v>1080581</v>
          </cell>
          <cell r="K967">
            <v>1080581</v>
          </cell>
        </row>
        <row r="968">
          <cell r="A968" t="str">
            <v>1765</v>
          </cell>
          <cell r="B968" t="str">
            <v>101925</v>
          </cell>
          <cell r="C968" t="str">
            <v/>
          </cell>
          <cell r="D968" t="str">
            <v>HUFFMAN ISD</v>
          </cell>
          <cell r="E968">
            <v>655552</v>
          </cell>
          <cell r="F968">
            <v>0</v>
          </cell>
          <cell r="G968">
            <v>0</v>
          </cell>
          <cell r="H968">
            <v>0</v>
          </cell>
          <cell r="I968">
            <v>0</v>
          </cell>
          <cell r="J968">
            <v>655552</v>
          </cell>
          <cell r="K968">
            <v>655552</v>
          </cell>
        </row>
        <row r="969">
          <cell r="A969" t="str">
            <v>1767</v>
          </cell>
          <cell r="B969" t="str">
            <v>230908</v>
          </cell>
          <cell r="C969" t="str">
            <v/>
          </cell>
          <cell r="D969" t="str">
            <v>UNION GROVE ISD</v>
          </cell>
          <cell r="E969">
            <v>122291</v>
          </cell>
          <cell r="F969">
            <v>0</v>
          </cell>
          <cell r="G969">
            <v>0</v>
          </cell>
          <cell r="H969">
            <v>0</v>
          </cell>
          <cell r="I969">
            <v>0</v>
          </cell>
          <cell r="J969">
            <v>122291</v>
          </cell>
          <cell r="K969">
            <v>122291</v>
          </cell>
        </row>
        <row r="970">
          <cell r="A970" t="str">
            <v>1768</v>
          </cell>
          <cell r="B970" t="str">
            <v>226906</v>
          </cell>
          <cell r="C970" t="str">
            <v/>
          </cell>
          <cell r="D970" t="str">
            <v>WALL ISD</v>
          </cell>
          <cell r="E970">
            <v>217059</v>
          </cell>
          <cell r="F970">
            <v>0</v>
          </cell>
          <cell r="G970">
            <v>0</v>
          </cell>
          <cell r="H970">
            <v>0</v>
          </cell>
          <cell r="I970">
            <v>0</v>
          </cell>
          <cell r="J970">
            <v>217059</v>
          </cell>
          <cell r="K970">
            <v>217059</v>
          </cell>
        </row>
        <row r="971">
          <cell r="A971" t="str">
            <v>1771</v>
          </cell>
          <cell r="B971" t="str">
            <v>094904</v>
          </cell>
          <cell r="C971" t="str">
            <v/>
          </cell>
          <cell r="D971" t="str">
            <v>MARION ISD</v>
          </cell>
          <cell r="E971">
            <v>227616</v>
          </cell>
          <cell r="F971">
            <v>0</v>
          </cell>
          <cell r="G971">
            <v>0</v>
          </cell>
          <cell r="H971">
            <v>0</v>
          </cell>
          <cell r="I971">
            <v>0</v>
          </cell>
          <cell r="J971">
            <v>227616</v>
          </cell>
          <cell r="K971">
            <v>227616</v>
          </cell>
        </row>
        <row r="972">
          <cell r="A972" t="str">
            <v>1772</v>
          </cell>
          <cell r="B972" t="str">
            <v>144903</v>
          </cell>
          <cell r="C972" t="str">
            <v/>
          </cell>
          <cell r="D972" t="str">
            <v>DIME BOX ISD</v>
          </cell>
          <cell r="E972">
            <v>32761</v>
          </cell>
          <cell r="F972">
            <v>0</v>
          </cell>
          <cell r="G972">
            <v>0</v>
          </cell>
          <cell r="H972">
            <v>0</v>
          </cell>
          <cell r="I972">
            <v>0</v>
          </cell>
          <cell r="J972">
            <v>32761</v>
          </cell>
          <cell r="K972">
            <v>32761</v>
          </cell>
        </row>
        <row r="973">
          <cell r="A973" t="str">
            <v>1777</v>
          </cell>
          <cell r="B973" t="str">
            <v>015911</v>
          </cell>
          <cell r="C973" t="str">
            <v/>
          </cell>
          <cell r="D973" t="str">
            <v>EAST CENTRAL ISD</v>
          </cell>
          <cell r="E973">
            <v>1999633</v>
          </cell>
          <cell r="F973">
            <v>0</v>
          </cell>
          <cell r="G973">
            <v>0</v>
          </cell>
          <cell r="H973">
            <v>0</v>
          </cell>
          <cell r="I973">
            <v>0</v>
          </cell>
          <cell r="J973">
            <v>1999633</v>
          </cell>
          <cell r="K973">
            <v>1999633</v>
          </cell>
        </row>
        <row r="974">
          <cell r="A974" t="str">
            <v>1778</v>
          </cell>
          <cell r="B974" t="str">
            <v>065957</v>
          </cell>
          <cell r="C974" t="str">
            <v/>
          </cell>
          <cell r="D974" t="str">
            <v>CLARENDON COLLEGE</v>
          </cell>
          <cell r="E974">
            <v>198297</v>
          </cell>
          <cell r="F974">
            <v>0</v>
          </cell>
          <cell r="G974">
            <v>0</v>
          </cell>
          <cell r="H974">
            <v>0</v>
          </cell>
          <cell r="I974">
            <v>0</v>
          </cell>
          <cell r="J974">
            <v>198297</v>
          </cell>
          <cell r="K974">
            <v>198297</v>
          </cell>
        </row>
        <row r="975">
          <cell r="A975" t="str">
            <v>1779</v>
          </cell>
          <cell r="B975" t="str">
            <v>015916</v>
          </cell>
          <cell r="C975" t="str">
            <v/>
          </cell>
          <cell r="D975" t="str">
            <v>JUDSON ISD</v>
          </cell>
          <cell r="E975">
            <v>4813212</v>
          </cell>
          <cell r="F975">
            <v>0</v>
          </cell>
          <cell r="G975">
            <v>97</v>
          </cell>
          <cell r="H975">
            <v>0</v>
          </cell>
          <cell r="I975">
            <v>0</v>
          </cell>
          <cell r="J975">
            <v>4813309</v>
          </cell>
          <cell r="K975">
            <v>4813309</v>
          </cell>
        </row>
        <row r="976">
          <cell r="A976" t="str">
            <v>1780</v>
          </cell>
          <cell r="B976" t="str">
            <v>084962</v>
          </cell>
          <cell r="C976" t="str">
            <v/>
          </cell>
          <cell r="D976" t="str">
            <v>GALVESTON COLLEGE</v>
          </cell>
          <cell r="E976">
            <v>373522</v>
          </cell>
          <cell r="F976">
            <v>0</v>
          </cell>
          <cell r="G976">
            <v>0</v>
          </cell>
          <cell r="H976">
            <v>0</v>
          </cell>
          <cell r="I976">
            <v>0</v>
          </cell>
          <cell r="J976">
            <v>373522</v>
          </cell>
          <cell r="K976">
            <v>373522</v>
          </cell>
        </row>
        <row r="977">
          <cell r="A977" t="str">
            <v>1782</v>
          </cell>
          <cell r="B977" t="str">
            <v>084971</v>
          </cell>
          <cell r="C977" t="str">
            <v/>
          </cell>
          <cell r="D977" t="str">
            <v>COLLEGE OF THE MAINLAND</v>
          </cell>
          <cell r="E977">
            <v>760822</v>
          </cell>
          <cell r="F977">
            <v>0</v>
          </cell>
          <cell r="G977">
            <v>0</v>
          </cell>
          <cell r="H977">
            <v>0</v>
          </cell>
          <cell r="I977">
            <v>0</v>
          </cell>
          <cell r="J977">
            <v>760822</v>
          </cell>
          <cell r="K977">
            <v>760822</v>
          </cell>
        </row>
        <row r="978">
          <cell r="A978" t="str">
            <v>1783</v>
          </cell>
          <cell r="B978" t="str">
            <v>105906</v>
          </cell>
          <cell r="C978" t="str">
            <v/>
          </cell>
          <cell r="D978" t="str">
            <v>HAYS CONS ISD</v>
          </cell>
          <cell r="E978">
            <v>3851206</v>
          </cell>
          <cell r="F978">
            <v>0</v>
          </cell>
          <cell r="G978">
            <v>0</v>
          </cell>
          <cell r="H978">
            <v>0</v>
          </cell>
          <cell r="I978">
            <v>0</v>
          </cell>
          <cell r="J978">
            <v>3851206</v>
          </cell>
          <cell r="K978">
            <v>3851206</v>
          </cell>
        </row>
        <row r="979">
          <cell r="A979" t="str">
            <v>1784</v>
          </cell>
          <cell r="B979" t="str">
            <v>133904</v>
          </cell>
          <cell r="C979" t="str">
            <v/>
          </cell>
          <cell r="D979" t="str">
            <v>INGRAM ISD</v>
          </cell>
          <cell r="E979">
            <v>244165</v>
          </cell>
          <cell r="F979">
            <v>0</v>
          </cell>
          <cell r="G979">
            <v>0</v>
          </cell>
          <cell r="H979">
            <v>0</v>
          </cell>
          <cell r="I979">
            <v>0</v>
          </cell>
          <cell r="J979">
            <v>244165</v>
          </cell>
          <cell r="K979">
            <v>244165</v>
          </cell>
        </row>
        <row r="980">
          <cell r="A980" t="str">
            <v>1786</v>
          </cell>
          <cell r="B980" t="str">
            <v>208903</v>
          </cell>
          <cell r="C980" t="str">
            <v/>
          </cell>
          <cell r="D980" t="str">
            <v>IRA ISD</v>
          </cell>
          <cell r="E980">
            <v>35425</v>
          </cell>
          <cell r="F980">
            <v>0</v>
          </cell>
          <cell r="G980">
            <v>0</v>
          </cell>
          <cell r="H980">
            <v>0</v>
          </cell>
          <cell r="I980">
            <v>0</v>
          </cell>
          <cell r="J980">
            <v>35425</v>
          </cell>
          <cell r="K980">
            <v>35425</v>
          </cell>
        </row>
        <row r="981">
          <cell r="A981" t="str">
            <v>1787</v>
          </cell>
          <cell r="B981" t="str">
            <v>220912</v>
          </cell>
          <cell r="C981" t="str">
            <v/>
          </cell>
          <cell r="D981" t="str">
            <v>CROWLEY ISD</v>
          </cell>
          <cell r="E981">
            <v>3465288</v>
          </cell>
          <cell r="F981">
            <v>0</v>
          </cell>
          <cell r="G981">
            <v>0</v>
          </cell>
          <cell r="H981">
            <v>0</v>
          </cell>
          <cell r="I981">
            <v>0</v>
          </cell>
          <cell r="J981">
            <v>3465288</v>
          </cell>
          <cell r="K981">
            <v>3465288</v>
          </cell>
        </row>
        <row r="982">
          <cell r="A982" t="str">
            <v>1788</v>
          </cell>
          <cell r="B982" t="str">
            <v>020990</v>
          </cell>
          <cell r="C982" t="str">
            <v/>
          </cell>
          <cell r="D982" t="str">
            <v>BRAZOSPORT COLLEGE</v>
          </cell>
          <cell r="E982">
            <v>516883</v>
          </cell>
          <cell r="F982">
            <v>0</v>
          </cell>
          <cell r="G982">
            <v>0</v>
          </cell>
          <cell r="H982">
            <v>0</v>
          </cell>
          <cell r="I982">
            <v>0</v>
          </cell>
          <cell r="J982">
            <v>516883</v>
          </cell>
          <cell r="K982">
            <v>516883</v>
          </cell>
        </row>
        <row r="983">
          <cell r="A983" t="str">
            <v>1789</v>
          </cell>
          <cell r="B983" t="str">
            <v>101969</v>
          </cell>
          <cell r="C983" t="str">
            <v/>
          </cell>
          <cell r="D983" t="str">
            <v>LEE COLLEGE</v>
          </cell>
          <cell r="E983">
            <v>746188</v>
          </cell>
          <cell r="F983">
            <v>0</v>
          </cell>
          <cell r="G983">
            <v>0</v>
          </cell>
          <cell r="H983">
            <v>0</v>
          </cell>
          <cell r="I983">
            <v>0</v>
          </cell>
          <cell r="J983">
            <v>746188</v>
          </cell>
          <cell r="K983">
            <v>746188</v>
          </cell>
        </row>
        <row r="984">
          <cell r="A984" t="str">
            <v>1790</v>
          </cell>
          <cell r="B984" t="str">
            <v>003989</v>
          </cell>
          <cell r="C984" t="str">
            <v/>
          </cell>
          <cell r="D984" t="str">
            <v>ANGELINA COLLEGE</v>
          </cell>
          <cell r="E984">
            <v>350670</v>
          </cell>
          <cell r="F984">
            <v>0</v>
          </cell>
          <cell r="G984">
            <v>0</v>
          </cell>
          <cell r="H984">
            <v>0</v>
          </cell>
          <cell r="I984">
            <v>0</v>
          </cell>
          <cell r="J984">
            <v>350670</v>
          </cell>
          <cell r="K984">
            <v>350670</v>
          </cell>
        </row>
        <row r="985">
          <cell r="A985" t="str">
            <v>1792</v>
          </cell>
          <cell r="B985" t="str">
            <v>001909</v>
          </cell>
          <cell r="C985" t="str">
            <v/>
          </cell>
          <cell r="D985" t="str">
            <v>SLOCUM ISD</v>
          </cell>
          <cell r="E985">
            <v>65293</v>
          </cell>
          <cell r="F985">
            <v>0</v>
          </cell>
          <cell r="G985">
            <v>0</v>
          </cell>
          <cell r="H985">
            <v>0</v>
          </cell>
          <cell r="I985">
            <v>0</v>
          </cell>
          <cell r="J985">
            <v>65293</v>
          </cell>
          <cell r="K985">
            <v>65293</v>
          </cell>
        </row>
        <row r="986">
          <cell r="A986" t="str">
            <v>1796</v>
          </cell>
          <cell r="B986" t="str">
            <v>046902</v>
          </cell>
          <cell r="C986" t="str">
            <v/>
          </cell>
          <cell r="D986" t="str">
            <v>COMAL ISD</v>
          </cell>
          <cell r="E986">
            <v>3831387</v>
          </cell>
          <cell r="F986">
            <v>0</v>
          </cell>
          <cell r="G986">
            <v>0</v>
          </cell>
          <cell r="H986">
            <v>0</v>
          </cell>
          <cell r="I986">
            <v>0</v>
          </cell>
          <cell r="J986">
            <v>3831387</v>
          </cell>
          <cell r="K986">
            <v>3831387</v>
          </cell>
        </row>
        <row r="987">
          <cell r="A987" t="str">
            <v>1797</v>
          </cell>
          <cell r="B987" t="str">
            <v>109912</v>
          </cell>
          <cell r="C987" t="str">
            <v/>
          </cell>
          <cell r="D987" t="str">
            <v>AQUILLA ISD</v>
          </cell>
          <cell r="E987">
            <v>57112</v>
          </cell>
          <cell r="F987">
            <v>0</v>
          </cell>
          <cell r="G987">
            <v>0</v>
          </cell>
          <cell r="H987">
            <v>0</v>
          </cell>
          <cell r="I987">
            <v>0</v>
          </cell>
          <cell r="J987">
            <v>57112</v>
          </cell>
          <cell r="K987">
            <v>57112</v>
          </cell>
        </row>
        <row r="988">
          <cell r="A988" t="str">
            <v>1798</v>
          </cell>
          <cell r="B988" t="str">
            <v>161719</v>
          </cell>
          <cell r="C988" t="str">
            <v/>
          </cell>
          <cell r="D988" t="str">
            <v>TEXAS STATE TECH COLLEGE</v>
          </cell>
          <cell r="E988">
            <v>845602</v>
          </cell>
          <cell r="F988">
            <v>0</v>
          </cell>
          <cell r="G988">
            <v>0</v>
          </cell>
          <cell r="H988">
            <v>0</v>
          </cell>
          <cell r="I988">
            <v>0</v>
          </cell>
          <cell r="J988">
            <v>845602</v>
          </cell>
          <cell r="K988">
            <v>845602</v>
          </cell>
        </row>
        <row r="989">
          <cell r="A989" t="str">
            <v>1800</v>
          </cell>
          <cell r="B989" t="str">
            <v>055901</v>
          </cell>
          <cell r="C989" t="str">
            <v/>
          </cell>
          <cell r="D989" t="str">
            <v>CULBERSON COUNTY-ALLAMOORE ISD</v>
          </cell>
          <cell r="E989">
            <v>89425</v>
          </cell>
          <cell r="F989">
            <v>0</v>
          </cell>
          <cell r="G989">
            <v>0</v>
          </cell>
          <cell r="H989">
            <v>0</v>
          </cell>
          <cell r="I989">
            <v>0</v>
          </cell>
          <cell r="J989">
            <v>89425</v>
          </cell>
          <cell r="K989">
            <v>89425</v>
          </cell>
        </row>
        <row r="990">
          <cell r="A990" t="str">
            <v>1801</v>
          </cell>
          <cell r="B990" t="str">
            <v>108950</v>
          </cell>
          <cell r="C990" t="str">
            <v/>
          </cell>
          <cell r="D990" t="str">
            <v>REGION 01 EDUC SERVICE CENTER</v>
          </cell>
          <cell r="E990">
            <v>948045</v>
          </cell>
          <cell r="F990">
            <v>0</v>
          </cell>
          <cell r="G990">
            <v>0</v>
          </cell>
          <cell r="H990">
            <v>0</v>
          </cell>
          <cell r="I990">
            <v>0</v>
          </cell>
          <cell r="J990">
            <v>948045</v>
          </cell>
          <cell r="K990">
            <v>948045</v>
          </cell>
        </row>
        <row r="991">
          <cell r="A991" t="str">
            <v>1802</v>
          </cell>
          <cell r="B991" t="str">
            <v>178950</v>
          </cell>
          <cell r="C991" t="str">
            <v/>
          </cell>
          <cell r="D991" t="str">
            <v>REGION 02 EDUC SERVICE CENTER</v>
          </cell>
          <cell r="E991">
            <v>154295</v>
          </cell>
          <cell r="F991">
            <v>0</v>
          </cell>
          <cell r="G991">
            <v>0</v>
          </cell>
          <cell r="H991">
            <v>0</v>
          </cell>
          <cell r="I991">
            <v>0</v>
          </cell>
          <cell r="J991">
            <v>154295</v>
          </cell>
          <cell r="K991">
            <v>154295</v>
          </cell>
        </row>
        <row r="992">
          <cell r="A992" t="str">
            <v>1803</v>
          </cell>
          <cell r="B992" t="str">
            <v>235950</v>
          </cell>
          <cell r="C992" t="str">
            <v/>
          </cell>
          <cell r="D992" t="str">
            <v>REGION 03 EDUC SERVICE CENTER</v>
          </cell>
          <cell r="E992">
            <v>142399</v>
          </cell>
          <cell r="F992">
            <v>0</v>
          </cell>
          <cell r="G992">
            <v>0</v>
          </cell>
          <cell r="H992">
            <v>0</v>
          </cell>
          <cell r="I992">
            <v>0</v>
          </cell>
          <cell r="J992">
            <v>142399</v>
          </cell>
          <cell r="K992">
            <v>142399</v>
          </cell>
        </row>
        <row r="993">
          <cell r="A993" t="str">
            <v>1804</v>
          </cell>
          <cell r="B993" t="str">
            <v>101950</v>
          </cell>
          <cell r="C993" t="str">
            <v/>
          </cell>
          <cell r="D993" t="str">
            <v>REGION 04 EDUC SERVICE CENTER</v>
          </cell>
          <cell r="E993">
            <v>651335</v>
          </cell>
          <cell r="F993">
            <v>0</v>
          </cell>
          <cell r="G993">
            <v>0</v>
          </cell>
          <cell r="H993">
            <v>0</v>
          </cell>
          <cell r="I993">
            <v>0</v>
          </cell>
          <cell r="J993">
            <v>651335</v>
          </cell>
          <cell r="K993">
            <v>651335</v>
          </cell>
        </row>
        <row r="994">
          <cell r="A994" t="str">
            <v>1805</v>
          </cell>
          <cell r="B994" t="str">
            <v>181950</v>
          </cell>
          <cell r="C994" t="str">
            <v/>
          </cell>
          <cell r="D994" t="str">
            <v>REGION 05 EDUC SERVICE CENTER</v>
          </cell>
          <cell r="E994">
            <v>247887</v>
          </cell>
          <cell r="F994">
            <v>0</v>
          </cell>
          <cell r="G994">
            <v>0</v>
          </cell>
          <cell r="H994">
            <v>0</v>
          </cell>
          <cell r="I994">
            <v>0</v>
          </cell>
          <cell r="J994">
            <v>247887</v>
          </cell>
          <cell r="K994">
            <v>247887</v>
          </cell>
        </row>
        <row r="995">
          <cell r="A995" t="str">
            <v>1806</v>
          </cell>
          <cell r="B995" t="str">
            <v>236950</v>
          </cell>
          <cell r="C995" t="str">
            <v/>
          </cell>
          <cell r="D995" t="str">
            <v>REGION 06 EDUC SERVICE CENTER</v>
          </cell>
          <cell r="E995">
            <v>321950</v>
          </cell>
          <cell r="F995">
            <v>0</v>
          </cell>
          <cell r="G995">
            <v>383</v>
          </cell>
          <cell r="H995">
            <v>0</v>
          </cell>
          <cell r="I995">
            <v>0</v>
          </cell>
          <cell r="J995">
            <v>322333</v>
          </cell>
          <cell r="K995">
            <v>322333</v>
          </cell>
        </row>
        <row r="996">
          <cell r="A996" t="str">
            <v>1807</v>
          </cell>
          <cell r="B996" t="str">
            <v>092950</v>
          </cell>
          <cell r="C996" t="str">
            <v/>
          </cell>
          <cell r="D996" t="str">
            <v>REGION 07 EDUC SERVICE CENTER</v>
          </cell>
          <cell r="E996">
            <v>805017</v>
          </cell>
          <cell r="F996">
            <v>0</v>
          </cell>
          <cell r="G996">
            <v>0</v>
          </cell>
          <cell r="H996">
            <v>0</v>
          </cell>
          <cell r="I996">
            <v>0</v>
          </cell>
          <cell r="J996">
            <v>805017</v>
          </cell>
          <cell r="K996">
            <v>805017</v>
          </cell>
        </row>
        <row r="997">
          <cell r="A997" t="str">
            <v>1808</v>
          </cell>
          <cell r="B997" t="str">
            <v>225950</v>
          </cell>
          <cell r="C997" t="str">
            <v/>
          </cell>
          <cell r="D997" t="str">
            <v>REGION 08 EDUC SERVICE CENTER</v>
          </cell>
          <cell r="E997">
            <v>190108</v>
          </cell>
          <cell r="F997">
            <v>0</v>
          </cell>
          <cell r="G997">
            <v>0</v>
          </cell>
          <cell r="H997">
            <v>0</v>
          </cell>
          <cell r="I997">
            <v>0</v>
          </cell>
          <cell r="J997">
            <v>190108</v>
          </cell>
          <cell r="K997">
            <v>190108</v>
          </cell>
        </row>
        <row r="998">
          <cell r="A998" t="str">
            <v>1809</v>
          </cell>
          <cell r="B998" t="str">
            <v>243950</v>
          </cell>
          <cell r="C998" t="str">
            <v/>
          </cell>
          <cell r="D998" t="str">
            <v>REGION 09 EDUC SERVICE CENTER</v>
          </cell>
          <cell r="E998">
            <v>89443</v>
          </cell>
          <cell r="F998">
            <v>0</v>
          </cell>
          <cell r="G998">
            <v>0</v>
          </cell>
          <cell r="H998">
            <v>0</v>
          </cell>
          <cell r="I998">
            <v>0</v>
          </cell>
          <cell r="J998">
            <v>89443</v>
          </cell>
          <cell r="K998">
            <v>89443</v>
          </cell>
        </row>
        <row r="999">
          <cell r="A999" t="str">
            <v>1810</v>
          </cell>
          <cell r="B999" t="str">
            <v>057950</v>
          </cell>
          <cell r="C999" t="str">
            <v/>
          </cell>
          <cell r="D999" t="str">
            <v>REGION 10 EDUC SERVICE CENTER</v>
          </cell>
          <cell r="E999">
            <v>1142091</v>
          </cell>
          <cell r="F999">
            <v>0</v>
          </cell>
          <cell r="G999">
            <v>2668</v>
          </cell>
          <cell r="H999">
            <v>0</v>
          </cell>
          <cell r="I999">
            <v>0</v>
          </cell>
          <cell r="J999">
            <v>1144759</v>
          </cell>
          <cell r="K999">
            <v>1144759</v>
          </cell>
        </row>
        <row r="1000">
          <cell r="A1000" t="str">
            <v>1811</v>
          </cell>
          <cell r="B1000" t="str">
            <v>220950</v>
          </cell>
          <cell r="C1000" t="str">
            <v/>
          </cell>
          <cell r="D1000" t="str">
            <v>REGION 11 EDUC SERVICE CENTER</v>
          </cell>
          <cell r="E1000">
            <v>554700</v>
          </cell>
          <cell r="F1000">
            <v>0</v>
          </cell>
          <cell r="G1000">
            <v>0</v>
          </cell>
          <cell r="H1000">
            <v>0</v>
          </cell>
          <cell r="I1000">
            <v>0</v>
          </cell>
          <cell r="J1000">
            <v>554700</v>
          </cell>
          <cell r="K1000">
            <v>554700</v>
          </cell>
        </row>
        <row r="1001">
          <cell r="A1001" t="str">
            <v>1812</v>
          </cell>
          <cell r="B1001" t="str">
            <v>161950</v>
          </cell>
          <cell r="C1001" t="str">
            <v/>
          </cell>
          <cell r="D1001" t="str">
            <v>REGION 12 EDUC SERVICE CENTER</v>
          </cell>
          <cell r="E1001">
            <v>33124</v>
          </cell>
          <cell r="F1001">
            <v>0</v>
          </cell>
          <cell r="G1001">
            <v>0</v>
          </cell>
          <cell r="H1001">
            <v>0</v>
          </cell>
          <cell r="I1001">
            <v>0</v>
          </cell>
          <cell r="J1001">
            <v>33124</v>
          </cell>
          <cell r="K1001">
            <v>33124</v>
          </cell>
        </row>
        <row r="1002">
          <cell r="A1002" t="str">
            <v>1813</v>
          </cell>
          <cell r="B1002" t="str">
            <v>227950</v>
          </cell>
          <cell r="C1002" t="str">
            <v/>
          </cell>
          <cell r="D1002" t="str">
            <v>REGION 13 EDUC SERVICE CENTER</v>
          </cell>
          <cell r="E1002">
            <v>329181</v>
          </cell>
          <cell r="F1002">
            <v>0</v>
          </cell>
          <cell r="G1002">
            <v>0</v>
          </cell>
          <cell r="H1002">
            <v>0</v>
          </cell>
          <cell r="I1002">
            <v>0</v>
          </cell>
          <cell r="J1002">
            <v>329181</v>
          </cell>
          <cell r="K1002">
            <v>329181</v>
          </cell>
        </row>
        <row r="1003">
          <cell r="A1003" t="str">
            <v>1814</v>
          </cell>
          <cell r="B1003" t="str">
            <v>221950</v>
          </cell>
          <cell r="C1003" t="str">
            <v/>
          </cell>
          <cell r="D1003" t="str">
            <v>REGION 14 EDUC SERVICE CENTER</v>
          </cell>
          <cell r="E1003">
            <v>143991</v>
          </cell>
          <cell r="F1003">
            <v>0</v>
          </cell>
          <cell r="G1003">
            <v>0</v>
          </cell>
          <cell r="H1003">
            <v>0</v>
          </cell>
          <cell r="I1003">
            <v>0</v>
          </cell>
          <cell r="J1003">
            <v>143991</v>
          </cell>
          <cell r="K1003">
            <v>143991</v>
          </cell>
        </row>
        <row r="1004">
          <cell r="A1004" t="str">
            <v>1815</v>
          </cell>
          <cell r="B1004" t="str">
            <v>226950</v>
          </cell>
          <cell r="C1004" t="str">
            <v/>
          </cell>
          <cell r="D1004" t="str">
            <v>REGION 15 EDUC SERVICE CENTER</v>
          </cell>
          <cell r="E1004">
            <v>6939</v>
          </cell>
          <cell r="F1004">
            <v>0</v>
          </cell>
          <cell r="G1004">
            <v>0</v>
          </cell>
          <cell r="H1004">
            <v>0</v>
          </cell>
          <cell r="I1004">
            <v>0</v>
          </cell>
          <cell r="J1004">
            <v>6939</v>
          </cell>
          <cell r="K1004">
            <v>6939</v>
          </cell>
        </row>
        <row r="1005">
          <cell r="A1005" t="str">
            <v>1816</v>
          </cell>
          <cell r="B1005" t="str">
            <v>188950</v>
          </cell>
          <cell r="C1005" t="str">
            <v/>
          </cell>
          <cell r="D1005" t="str">
            <v>REGION 16 EDUC SERVICE CENTER</v>
          </cell>
          <cell r="E1005">
            <v>727828</v>
          </cell>
          <cell r="F1005">
            <v>0</v>
          </cell>
          <cell r="G1005">
            <v>0</v>
          </cell>
          <cell r="H1005">
            <v>0</v>
          </cell>
          <cell r="I1005">
            <v>0</v>
          </cell>
          <cell r="J1005">
            <v>727828</v>
          </cell>
          <cell r="K1005">
            <v>727828</v>
          </cell>
        </row>
        <row r="1006">
          <cell r="A1006" t="str">
            <v>1817</v>
          </cell>
          <cell r="B1006" t="str">
            <v>152950</v>
          </cell>
          <cell r="C1006" t="str">
            <v/>
          </cell>
          <cell r="D1006" t="str">
            <v>REGION 17 EDUC SERVICE CENTER</v>
          </cell>
          <cell r="E1006">
            <v>11527</v>
          </cell>
          <cell r="F1006">
            <v>0</v>
          </cell>
          <cell r="G1006">
            <v>0</v>
          </cell>
          <cell r="H1006">
            <v>0</v>
          </cell>
          <cell r="I1006">
            <v>0</v>
          </cell>
          <cell r="J1006">
            <v>11527</v>
          </cell>
          <cell r="K1006">
            <v>11527</v>
          </cell>
        </row>
        <row r="1007">
          <cell r="A1007" t="str">
            <v>1818</v>
          </cell>
          <cell r="B1007" t="str">
            <v>165950</v>
          </cell>
          <cell r="C1007" t="str">
            <v/>
          </cell>
          <cell r="D1007" t="str">
            <v>REGION 18 EDUC SERVICE CENTER</v>
          </cell>
          <cell r="E1007">
            <v>174588</v>
          </cell>
          <cell r="F1007">
            <v>0</v>
          </cell>
          <cell r="G1007">
            <v>0</v>
          </cell>
          <cell r="H1007">
            <v>0</v>
          </cell>
          <cell r="I1007">
            <v>0</v>
          </cell>
          <cell r="J1007">
            <v>174588</v>
          </cell>
          <cell r="K1007">
            <v>174588</v>
          </cell>
        </row>
        <row r="1008">
          <cell r="A1008" t="str">
            <v>1819</v>
          </cell>
          <cell r="B1008" t="str">
            <v>071950</v>
          </cell>
          <cell r="C1008" t="str">
            <v/>
          </cell>
          <cell r="D1008" t="str">
            <v>REGION 19 EDUC SERVICE CENTER</v>
          </cell>
          <cell r="E1008">
            <v>2264745</v>
          </cell>
          <cell r="F1008">
            <v>0</v>
          </cell>
          <cell r="G1008">
            <v>0</v>
          </cell>
          <cell r="H1008">
            <v>0</v>
          </cell>
          <cell r="I1008">
            <v>0</v>
          </cell>
          <cell r="J1008">
            <v>2264745</v>
          </cell>
          <cell r="K1008">
            <v>2264745</v>
          </cell>
        </row>
        <row r="1009">
          <cell r="A1009" t="str">
            <v>1820</v>
          </cell>
          <cell r="B1009" t="str">
            <v>015950</v>
          </cell>
          <cell r="C1009" t="str">
            <v/>
          </cell>
          <cell r="D1009" t="str">
            <v>REGION 20 EDUC SERVICE CENTER</v>
          </cell>
          <cell r="E1009">
            <v>248037</v>
          </cell>
          <cell r="F1009">
            <v>0</v>
          </cell>
          <cell r="G1009">
            <v>0</v>
          </cell>
          <cell r="H1009">
            <v>0</v>
          </cell>
          <cell r="I1009">
            <v>0</v>
          </cell>
          <cell r="J1009">
            <v>248037</v>
          </cell>
          <cell r="K1009">
            <v>248037</v>
          </cell>
        </row>
        <row r="1010">
          <cell r="A1010" t="str">
            <v>1821</v>
          </cell>
          <cell r="B1010" t="str">
            <v>057738</v>
          </cell>
          <cell r="C1010" t="str">
            <v/>
          </cell>
          <cell r="D1010" t="str">
            <v>UNIVERSITY OF TEXAS AT DALLAS</v>
          </cell>
          <cell r="E1010">
            <v>8626530</v>
          </cell>
          <cell r="F1010">
            <v>0</v>
          </cell>
          <cell r="G1010">
            <v>0</v>
          </cell>
          <cell r="H1010">
            <v>0</v>
          </cell>
          <cell r="I1010">
            <v>0</v>
          </cell>
          <cell r="J1010">
            <v>8626530</v>
          </cell>
          <cell r="K1010">
            <v>8626530</v>
          </cell>
        </row>
        <row r="1011">
          <cell r="A1011" t="str">
            <v>1823</v>
          </cell>
          <cell r="B1011" t="str">
            <v>162904</v>
          </cell>
          <cell r="C1011" t="str">
            <v/>
          </cell>
          <cell r="D1011" t="str">
            <v>MCMULLEN COUNTY ISD</v>
          </cell>
          <cell r="E1011">
            <v>84543</v>
          </cell>
          <cell r="F1011">
            <v>0</v>
          </cell>
          <cell r="G1011">
            <v>0</v>
          </cell>
          <cell r="H1011">
            <v>0</v>
          </cell>
          <cell r="I1011">
            <v>0</v>
          </cell>
          <cell r="J1011">
            <v>84543</v>
          </cell>
          <cell r="K1011">
            <v>84543</v>
          </cell>
        </row>
        <row r="1012">
          <cell r="A1012" t="str">
            <v>1824</v>
          </cell>
          <cell r="B1012" t="str">
            <v>010901</v>
          </cell>
          <cell r="C1012" t="str">
            <v/>
          </cell>
          <cell r="D1012" t="str">
            <v>MEDINA ISD</v>
          </cell>
          <cell r="E1012">
            <v>75501</v>
          </cell>
          <cell r="F1012">
            <v>0</v>
          </cell>
          <cell r="G1012">
            <v>0</v>
          </cell>
          <cell r="H1012">
            <v>0</v>
          </cell>
          <cell r="I1012">
            <v>0</v>
          </cell>
          <cell r="J1012">
            <v>75501</v>
          </cell>
          <cell r="K1012">
            <v>75501</v>
          </cell>
        </row>
        <row r="1013">
          <cell r="A1013" t="str">
            <v>1826</v>
          </cell>
          <cell r="B1013" t="str">
            <v>236903</v>
          </cell>
          <cell r="C1013" t="str">
            <v/>
          </cell>
          <cell r="D1013" t="str">
            <v>WINDHAM SCHOOL DISTRICT</v>
          </cell>
          <cell r="E1013">
            <v>828969</v>
          </cell>
          <cell r="F1013">
            <v>0</v>
          </cell>
          <cell r="G1013">
            <v>158</v>
          </cell>
          <cell r="H1013">
            <v>0</v>
          </cell>
          <cell r="I1013">
            <v>0</v>
          </cell>
          <cell r="J1013">
            <v>829127</v>
          </cell>
          <cell r="K1013">
            <v>829127</v>
          </cell>
        </row>
        <row r="1014">
          <cell r="A1014" t="str">
            <v>1827</v>
          </cell>
          <cell r="B1014" t="str">
            <v>208992</v>
          </cell>
          <cell r="C1014" t="str">
            <v/>
          </cell>
          <cell r="D1014" t="str">
            <v>WESTERN TEXAS COLLEGE</v>
          </cell>
          <cell r="E1014">
            <v>190849</v>
          </cell>
          <cell r="F1014">
            <v>0</v>
          </cell>
          <cell r="G1014">
            <v>0</v>
          </cell>
          <cell r="H1014">
            <v>0</v>
          </cell>
          <cell r="I1014">
            <v>0</v>
          </cell>
          <cell r="J1014">
            <v>190849</v>
          </cell>
          <cell r="K1014">
            <v>190849</v>
          </cell>
        </row>
        <row r="1015">
          <cell r="A1015" t="str">
            <v>1829</v>
          </cell>
          <cell r="B1015" t="str">
            <v>020951</v>
          </cell>
          <cell r="C1015" t="str">
            <v/>
          </cell>
          <cell r="D1015" t="str">
            <v>ALVIN COMMUNITY COLLEGE</v>
          </cell>
          <cell r="E1015">
            <v>646164</v>
          </cell>
          <cell r="F1015">
            <v>0</v>
          </cell>
          <cell r="G1015">
            <v>0</v>
          </cell>
          <cell r="H1015">
            <v>0</v>
          </cell>
          <cell r="I1015">
            <v>0</v>
          </cell>
          <cell r="J1015">
            <v>646164</v>
          </cell>
          <cell r="K1015">
            <v>646164</v>
          </cell>
        </row>
        <row r="1016">
          <cell r="A1016" t="str">
            <v>1832</v>
          </cell>
          <cell r="B1016" t="str">
            <v>244991</v>
          </cell>
          <cell r="C1016" t="str">
            <v/>
          </cell>
          <cell r="D1016" t="str">
            <v>VERNON COLLEGE</v>
          </cell>
          <cell r="E1016">
            <v>375790</v>
          </cell>
          <cell r="F1016">
            <v>0</v>
          </cell>
          <cell r="G1016">
            <v>0</v>
          </cell>
          <cell r="H1016">
            <v>0</v>
          </cell>
          <cell r="I1016">
            <v>0</v>
          </cell>
          <cell r="J1016">
            <v>375790</v>
          </cell>
          <cell r="K1016">
            <v>375790</v>
          </cell>
        </row>
        <row r="1017">
          <cell r="A1017" t="str">
            <v>1833</v>
          </cell>
          <cell r="B1017" t="str">
            <v>109914</v>
          </cell>
          <cell r="C1017" t="str">
            <v/>
          </cell>
          <cell r="D1017" t="str">
            <v>PENELOPE ISD</v>
          </cell>
          <cell r="E1017">
            <v>41788</v>
          </cell>
          <cell r="F1017">
            <v>0</v>
          </cell>
          <cell r="G1017">
            <v>0</v>
          </cell>
          <cell r="H1017">
            <v>0</v>
          </cell>
          <cell r="I1017">
            <v>0</v>
          </cell>
          <cell r="J1017">
            <v>41788</v>
          </cell>
          <cell r="K1017">
            <v>41788</v>
          </cell>
        </row>
        <row r="1018">
          <cell r="A1018" t="str">
            <v>1836</v>
          </cell>
          <cell r="B1018" t="str">
            <v>175910</v>
          </cell>
          <cell r="C1018" t="str">
            <v/>
          </cell>
          <cell r="D1018" t="str">
            <v>MILDRED ISD</v>
          </cell>
          <cell r="E1018">
            <v>114912</v>
          </cell>
          <cell r="F1018">
            <v>0</v>
          </cell>
          <cell r="G1018">
            <v>0</v>
          </cell>
          <cell r="H1018">
            <v>0</v>
          </cell>
          <cell r="I1018">
            <v>0</v>
          </cell>
          <cell r="J1018">
            <v>114912</v>
          </cell>
          <cell r="K1018">
            <v>114912</v>
          </cell>
        </row>
        <row r="1019">
          <cell r="A1019" t="str">
            <v>1837</v>
          </cell>
          <cell r="B1019" t="str">
            <v>025909</v>
          </cell>
          <cell r="C1019" t="str">
            <v/>
          </cell>
          <cell r="D1019" t="str">
            <v>EARLY ISD</v>
          </cell>
          <cell r="E1019">
            <v>214395</v>
          </cell>
          <cell r="F1019">
            <v>0</v>
          </cell>
          <cell r="G1019">
            <v>0</v>
          </cell>
          <cell r="H1019">
            <v>0</v>
          </cell>
          <cell r="I1019">
            <v>0</v>
          </cell>
          <cell r="J1019">
            <v>214395</v>
          </cell>
          <cell r="K1019">
            <v>214395</v>
          </cell>
        </row>
        <row r="1020">
          <cell r="A1020" t="str">
            <v>1839</v>
          </cell>
          <cell r="B1020" t="str">
            <v>152906</v>
          </cell>
          <cell r="C1020" t="str">
            <v/>
          </cell>
          <cell r="D1020" t="str">
            <v>LUBBOCK COOPER ISD</v>
          </cell>
          <cell r="E1020">
            <v>909320</v>
          </cell>
          <cell r="F1020">
            <v>0</v>
          </cell>
          <cell r="G1020">
            <v>0</v>
          </cell>
          <cell r="H1020">
            <v>0</v>
          </cell>
          <cell r="I1020">
            <v>0</v>
          </cell>
          <cell r="J1020">
            <v>909320</v>
          </cell>
          <cell r="K1020">
            <v>909320</v>
          </cell>
        </row>
        <row r="1021">
          <cell r="A1021" t="str">
            <v>1840</v>
          </cell>
          <cell r="B1021" t="str">
            <v>152907</v>
          </cell>
          <cell r="C1021" t="str">
            <v/>
          </cell>
          <cell r="D1021" t="str">
            <v>FRENSHIP ISD</v>
          </cell>
          <cell r="E1021">
            <v>1221741</v>
          </cell>
          <cell r="F1021">
            <v>0</v>
          </cell>
          <cell r="G1021">
            <v>0</v>
          </cell>
          <cell r="H1021">
            <v>0</v>
          </cell>
          <cell r="I1021">
            <v>0</v>
          </cell>
          <cell r="J1021">
            <v>1221741</v>
          </cell>
          <cell r="K1021">
            <v>1221741</v>
          </cell>
        </row>
        <row r="1022">
          <cell r="A1022" t="str">
            <v>1841</v>
          </cell>
          <cell r="B1022" t="str">
            <v>152908</v>
          </cell>
          <cell r="C1022" t="str">
            <v/>
          </cell>
          <cell r="D1022" t="str">
            <v>ROOSEVELT ISD</v>
          </cell>
          <cell r="E1022">
            <v>180776</v>
          </cell>
          <cell r="F1022">
            <v>0</v>
          </cell>
          <cell r="G1022">
            <v>0</v>
          </cell>
          <cell r="H1022">
            <v>0</v>
          </cell>
          <cell r="I1022">
            <v>0</v>
          </cell>
          <cell r="J1022">
            <v>180776</v>
          </cell>
          <cell r="K1022">
            <v>180776</v>
          </cell>
        </row>
        <row r="1023">
          <cell r="A1023" t="str">
            <v>1842</v>
          </cell>
          <cell r="B1023" t="str">
            <v>152910</v>
          </cell>
          <cell r="C1023" t="str">
            <v/>
          </cell>
          <cell r="D1023" t="str">
            <v>IDALOU ISD</v>
          </cell>
          <cell r="E1023">
            <v>144165</v>
          </cell>
          <cell r="F1023">
            <v>0</v>
          </cell>
          <cell r="G1023">
            <v>0</v>
          </cell>
          <cell r="H1023">
            <v>0</v>
          </cell>
          <cell r="I1023">
            <v>0</v>
          </cell>
          <cell r="J1023">
            <v>144165</v>
          </cell>
          <cell r="K1023">
            <v>144165</v>
          </cell>
        </row>
        <row r="1024">
          <cell r="A1024" t="str">
            <v>1843</v>
          </cell>
          <cell r="B1024" t="str">
            <v>071993</v>
          </cell>
          <cell r="C1024" t="str">
            <v/>
          </cell>
          <cell r="D1024" t="str">
            <v>EL PASO COMMUNITY COLLEGE</v>
          </cell>
          <cell r="E1024">
            <v>2274322</v>
          </cell>
          <cell r="F1024">
            <v>0</v>
          </cell>
          <cell r="G1024">
            <v>0</v>
          </cell>
          <cell r="H1024">
            <v>0</v>
          </cell>
          <cell r="I1024">
            <v>0</v>
          </cell>
          <cell r="J1024">
            <v>2274322</v>
          </cell>
          <cell r="K1024">
            <v>2274322</v>
          </cell>
        </row>
        <row r="1025">
          <cell r="A1025" t="str">
            <v>1844</v>
          </cell>
          <cell r="B1025" t="str">
            <v>223904</v>
          </cell>
          <cell r="C1025" t="str">
            <v/>
          </cell>
          <cell r="D1025" t="str">
            <v>WELLMAN-UNION ISD</v>
          </cell>
          <cell r="E1025">
            <v>51552</v>
          </cell>
          <cell r="F1025">
            <v>0</v>
          </cell>
          <cell r="G1025">
            <v>0</v>
          </cell>
          <cell r="H1025">
            <v>0</v>
          </cell>
          <cell r="I1025">
            <v>0</v>
          </cell>
          <cell r="J1025">
            <v>51552</v>
          </cell>
          <cell r="K1025">
            <v>51552</v>
          </cell>
        </row>
        <row r="1026">
          <cell r="A1026" t="str">
            <v>1845</v>
          </cell>
          <cell r="B1026" t="str">
            <v>048903</v>
          </cell>
          <cell r="C1026" t="str">
            <v/>
          </cell>
          <cell r="D1026" t="str">
            <v>PAINT ROCK ISD</v>
          </cell>
          <cell r="E1026">
            <v>56202</v>
          </cell>
          <cell r="F1026">
            <v>0</v>
          </cell>
          <cell r="G1026">
            <v>0</v>
          </cell>
          <cell r="H1026">
            <v>0</v>
          </cell>
          <cell r="I1026">
            <v>0</v>
          </cell>
          <cell r="J1026">
            <v>56202</v>
          </cell>
          <cell r="K1026">
            <v>56202</v>
          </cell>
        </row>
        <row r="1027">
          <cell r="A1027" t="str">
            <v>1846</v>
          </cell>
          <cell r="B1027" t="str">
            <v>233901</v>
          </cell>
          <cell r="C1027" t="str">
            <v/>
          </cell>
          <cell r="D1027" t="str">
            <v>SAN FELIPE DEL RIO CISD</v>
          </cell>
          <cell r="E1027">
            <v>2063302</v>
          </cell>
          <cell r="F1027">
            <v>0</v>
          </cell>
          <cell r="G1027">
            <v>0</v>
          </cell>
          <cell r="H1027">
            <v>0</v>
          </cell>
          <cell r="I1027">
            <v>0</v>
          </cell>
          <cell r="J1027">
            <v>2063302</v>
          </cell>
          <cell r="K1027">
            <v>2063302</v>
          </cell>
        </row>
        <row r="1028">
          <cell r="A1028" t="str">
            <v>1847</v>
          </cell>
          <cell r="B1028" t="str">
            <v>015743</v>
          </cell>
          <cell r="C1028" t="str">
            <v/>
          </cell>
          <cell r="D1028" t="str">
            <v>UNIVERSITY OF TEXAS AT SAN ANTONIO</v>
          </cell>
          <cell r="E1028">
            <v>5687054</v>
          </cell>
          <cell r="F1028">
            <v>0</v>
          </cell>
          <cell r="G1028">
            <v>11538</v>
          </cell>
          <cell r="H1028">
            <v>0</v>
          </cell>
          <cell r="I1028">
            <v>0</v>
          </cell>
          <cell r="J1028">
            <v>5698592</v>
          </cell>
          <cell r="K1028">
            <v>5698592</v>
          </cell>
        </row>
        <row r="1029">
          <cell r="A1029" t="str">
            <v>1848</v>
          </cell>
          <cell r="B1029" t="str">
            <v>103902</v>
          </cell>
          <cell r="C1029" t="str">
            <v/>
          </cell>
          <cell r="D1029" t="str">
            <v>HARTLEY ISD</v>
          </cell>
          <cell r="E1029">
            <v>44614</v>
          </cell>
          <cell r="F1029">
            <v>0</v>
          </cell>
          <cell r="G1029">
            <v>0</v>
          </cell>
          <cell r="H1029">
            <v>0</v>
          </cell>
          <cell r="I1029">
            <v>0</v>
          </cell>
          <cell r="J1029">
            <v>44614</v>
          </cell>
          <cell r="K1029">
            <v>44614</v>
          </cell>
        </row>
        <row r="1030">
          <cell r="A1030" t="str">
            <v>1852</v>
          </cell>
          <cell r="B1030" t="str">
            <v>173901</v>
          </cell>
          <cell r="C1030" t="str">
            <v/>
          </cell>
          <cell r="D1030" t="str">
            <v>MOTLEY COUNTY ISD</v>
          </cell>
          <cell r="E1030">
            <v>47266</v>
          </cell>
          <cell r="F1030">
            <v>0</v>
          </cell>
          <cell r="G1030">
            <v>0</v>
          </cell>
          <cell r="H1030">
            <v>0</v>
          </cell>
          <cell r="I1030">
            <v>0</v>
          </cell>
          <cell r="J1030">
            <v>47266</v>
          </cell>
          <cell r="K1030">
            <v>47266</v>
          </cell>
        </row>
        <row r="1031">
          <cell r="A1031" t="str">
            <v>1853</v>
          </cell>
          <cell r="B1031" t="str">
            <v>101994</v>
          </cell>
          <cell r="C1031" t="str">
            <v/>
          </cell>
          <cell r="D1031" t="str">
            <v>HOUSTON COMM COLLEGE SYSTEM</v>
          </cell>
          <cell r="E1031">
            <v>6071380</v>
          </cell>
          <cell r="F1031">
            <v>0</v>
          </cell>
          <cell r="G1031">
            <v>192</v>
          </cell>
          <cell r="H1031">
            <v>0</v>
          </cell>
          <cell r="I1031">
            <v>0</v>
          </cell>
          <cell r="J1031">
            <v>6071572</v>
          </cell>
          <cell r="K1031">
            <v>6071572</v>
          </cell>
        </row>
        <row r="1032">
          <cell r="A1032" t="str">
            <v>1854</v>
          </cell>
          <cell r="B1032" t="str">
            <v>068742</v>
          </cell>
          <cell r="C1032" t="str">
            <v/>
          </cell>
          <cell r="D1032" t="str">
            <v>UNIVERSITY OF TEXAS PERMIAN BASIN</v>
          </cell>
          <cell r="E1032">
            <v>1040700</v>
          </cell>
          <cell r="F1032">
            <v>0</v>
          </cell>
          <cell r="G1032">
            <v>414</v>
          </cell>
          <cell r="H1032">
            <v>0</v>
          </cell>
          <cell r="I1032">
            <v>0</v>
          </cell>
          <cell r="J1032">
            <v>1041114</v>
          </cell>
          <cell r="K1032">
            <v>1041114</v>
          </cell>
        </row>
        <row r="1033">
          <cell r="A1033" t="str">
            <v>1856</v>
          </cell>
          <cell r="B1033" t="str">
            <v>116916</v>
          </cell>
          <cell r="C1033" t="str">
            <v/>
          </cell>
          <cell r="D1033" t="str">
            <v>BOLES ISD</v>
          </cell>
          <cell r="E1033">
            <v>96724</v>
          </cell>
          <cell r="F1033">
            <v>0</v>
          </cell>
          <cell r="G1033">
            <v>0</v>
          </cell>
          <cell r="H1033">
            <v>0</v>
          </cell>
          <cell r="I1033">
            <v>0</v>
          </cell>
          <cell r="J1033">
            <v>96724</v>
          </cell>
          <cell r="K1033">
            <v>96724</v>
          </cell>
        </row>
        <row r="1034">
          <cell r="A1034" t="str">
            <v>1857</v>
          </cell>
          <cell r="B1034" t="str">
            <v>212750</v>
          </cell>
          <cell r="C1034" t="str">
            <v/>
          </cell>
          <cell r="D1034" t="str">
            <v>UNIVERSITY OF TEXAS AT TYLER</v>
          </cell>
          <cell r="E1034">
            <v>1750466</v>
          </cell>
          <cell r="F1034">
            <v>0</v>
          </cell>
          <cell r="G1034">
            <v>11026</v>
          </cell>
          <cell r="H1034">
            <v>0</v>
          </cell>
          <cell r="I1034">
            <v>0</v>
          </cell>
          <cell r="J1034">
            <v>1761492</v>
          </cell>
          <cell r="K1034">
            <v>1761492</v>
          </cell>
        </row>
        <row r="1035">
          <cell r="A1035" t="str">
            <v>1858</v>
          </cell>
          <cell r="B1035" t="str">
            <v>170996</v>
          </cell>
          <cell r="C1035" t="str">
            <v/>
          </cell>
          <cell r="D1035" t="str">
            <v>LONE STAR COLLEGE SYSTEM</v>
          </cell>
          <cell r="E1035">
            <v>7244595</v>
          </cell>
          <cell r="F1035">
            <v>0</v>
          </cell>
          <cell r="G1035">
            <v>15</v>
          </cell>
          <cell r="H1035">
            <v>0</v>
          </cell>
          <cell r="I1035">
            <v>0</v>
          </cell>
          <cell r="J1035">
            <v>7244610</v>
          </cell>
          <cell r="K1035">
            <v>7244610</v>
          </cell>
        </row>
        <row r="1036">
          <cell r="A1036" t="str">
            <v>1859</v>
          </cell>
          <cell r="B1036" t="str">
            <v>165995</v>
          </cell>
          <cell r="C1036" t="str">
            <v/>
          </cell>
          <cell r="D1036" t="str">
            <v>MIDLAND COLLEGE</v>
          </cell>
          <cell r="E1036">
            <v>723898</v>
          </cell>
          <cell r="F1036">
            <v>0</v>
          </cell>
          <cell r="G1036">
            <v>0</v>
          </cell>
          <cell r="H1036">
            <v>0</v>
          </cell>
          <cell r="I1036">
            <v>0</v>
          </cell>
          <cell r="J1036">
            <v>723898</v>
          </cell>
          <cell r="K1036">
            <v>723898</v>
          </cell>
        </row>
        <row r="1037">
          <cell r="A1037" t="str">
            <v>1860</v>
          </cell>
          <cell r="B1037" t="str">
            <v>059902</v>
          </cell>
          <cell r="C1037" t="str">
            <v/>
          </cell>
          <cell r="D1037" t="str">
            <v>WALCOTT ISD</v>
          </cell>
          <cell r="E1037">
            <v>18967</v>
          </cell>
          <cell r="F1037">
            <v>0</v>
          </cell>
          <cell r="G1037">
            <v>0</v>
          </cell>
          <cell r="H1037">
            <v>0</v>
          </cell>
          <cell r="I1037">
            <v>0</v>
          </cell>
          <cell r="J1037">
            <v>18967</v>
          </cell>
          <cell r="K1037">
            <v>18967</v>
          </cell>
        </row>
        <row r="1038">
          <cell r="A1038" t="str">
            <v>1861</v>
          </cell>
          <cell r="B1038" t="str">
            <v>227997</v>
          </cell>
          <cell r="C1038" t="str">
            <v/>
          </cell>
          <cell r="D1038" t="str">
            <v>AUSTIN COMMUNITY COLLEGE</v>
          </cell>
          <cell r="E1038">
            <v>5698855</v>
          </cell>
          <cell r="F1038">
            <v>0</v>
          </cell>
          <cell r="G1038">
            <v>0</v>
          </cell>
          <cell r="H1038">
            <v>0</v>
          </cell>
          <cell r="I1038">
            <v>0</v>
          </cell>
          <cell r="J1038">
            <v>5698855</v>
          </cell>
          <cell r="K1038">
            <v>5698855</v>
          </cell>
        </row>
        <row r="1039">
          <cell r="A1039" t="str">
            <v>1862</v>
          </cell>
          <cell r="B1039" t="str">
            <v>019908</v>
          </cell>
          <cell r="C1039" t="str">
            <v/>
          </cell>
          <cell r="D1039" t="str">
            <v>LIBERTY EYLAU ISD</v>
          </cell>
          <cell r="E1039">
            <v>527067</v>
          </cell>
          <cell r="F1039">
            <v>0</v>
          </cell>
          <cell r="G1039">
            <v>10</v>
          </cell>
          <cell r="H1039">
            <v>0</v>
          </cell>
          <cell r="I1039">
            <v>0</v>
          </cell>
          <cell r="J1039">
            <v>527077</v>
          </cell>
          <cell r="K1039">
            <v>527077</v>
          </cell>
        </row>
        <row r="1040">
          <cell r="A1040" t="str">
            <v>1865</v>
          </cell>
          <cell r="B1040" t="str">
            <v>075906</v>
          </cell>
          <cell r="C1040" t="str">
            <v/>
          </cell>
          <cell r="D1040" t="str">
            <v>FAYETTEVILLE ISD</v>
          </cell>
          <cell r="E1040">
            <v>39300</v>
          </cell>
          <cell r="F1040">
            <v>0</v>
          </cell>
          <cell r="G1040">
            <v>0</v>
          </cell>
          <cell r="H1040">
            <v>0</v>
          </cell>
          <cell r="I1040">
            <v>0</v>
          </cell>
          <cell r="J1040">
            <v>39300</v>
          </cell>
          <cell r="K1040">
            <v>39300</v>
          </cell>
        </row>
        <row r="1041">
          <cell r="A1041" t="str">
            <v>1866</v>
          </cell>
          <cell r="B1041" t="str">
            <v>178760</v>
          </cell>
          <cell r="C1041" t="str">
            <v/>
          </cell>
          <cell r="D1041" t="str">
            <v>TEXAS A&amp;M UNIVERSITY - CORPUS CHRISTI</v>
          </cell>
          <cell r="E1041">
            <v>2384606</v>
          </cell>
          <cell r="F1041">
            <v>0</v>
          </cell>
          <cell r="G1041">
            <v>430</v>
          </cell>
          <cell r="H1041">
            <v>0</v>
          </cell>
          <cell r="I1041">
            <v>0</v>
          </cell>
          <cell r="J1041">
            <v>2385036</v>
          </cell>
          <cell r="K1041">
            <v>2385036</v>
          </cell>
        </row>
        <row r="1042">
          <cell r="A1042" t="str">
            <v>1868</v>
          </cell>
          <cell r="B1042" t="str">
            <v>223902</v>
          </cell>
          <cell r="C1042" t="str">
            <v/>
          </cell>
          <cell r="D1042" t="str">
            <v>MEADOW ISD</v>
          </cell>
          <cell r="E1042">
            <v>52958</v>
          </cell>
          <cell r="F1042">
            <v>0</v>
          </cell>
          <cell r="G1042">
            <v>0</v>
          </cell>
          <cell r="H1042">
            <v>0</v>
          </cell>
          <cell r="I1042">
            <v>0</v>
          </cell>
          <cell r="J1042">
            <v>52958</v>
          </cell>
          <cell r="K1042">
            <v>52958</v>
          </cell>
        </row>
        <row r="1043">
          <cell r="A1043" t="str">
            <v>1870</v>
          </cell>
          <cell r="B1043" t="str">
            <v>184909</v>
          </cell>
          <cell r="C1043" t="str">
            <v/>
          </cell>
          <cell r="D1043" t="str">
            <v>BROCK ISD</v>
          </cell>
          <cell r="E1043">
            <v>212557</v>
          </cell>
          <cell r="F1043">
            <v>0</v>
          </cell>
          <cell r="G1043">
            <v>0</v>
          </cell>
          <cell r="H1043">
            <v>0</v>
          </cell>
          <cell r="I1043">
            <v>0</v>
          </cell>
          <cell r="J1043">
            <v>212557</v>
          </cell>
          <cell r="K1043">
            <v>212557</v>
          </cell>
        </row>
        <row r="1044">
          <cell r="A1044" t="str">
            <v>1871</v>
          </cell>
          <cell r="B1044" t="str">
            <v>240761</v>
          </cell>
          <cell r="C1044" t="str">
            <v/>
          </cell>
          <cell r="D1044" t="str">
            <v>TEXAS A&amp;M INTERNATIONAL UNIVERSITY</v>
          </cell>
          <cell r="E1044">
            <v>1227507</v>
          </cell>
          <cell r="F1044">
            <v>0</v>
          </cell>
          <cell r="G1044">
            <v>394</v>
          </cell>
          <cell r="H1044">
            <v>0</v>
          </cell>
          <cell r="I1044">
            <v>0</v>
          </cell>
          <cell r="J1044">
            <v>1227901</v>
          </cell>
          <cell r="K1044">
            <v>1227901</v>
          </cell>
        </row>
        <row r="1045">
          <cell r="A1045" t="str">
            <v>1872</v>
          </cell>
          <cell r="B1045" t="str">
            <v>107910</v>
          </cell>
          <cell r="C1045" t="str">
            <v/>
          </cell>
          <cell r="D1045" t="str">
            <v>LA POYNOR ISD</v>
          </cell>
          <cell r="E1045">
            <v>69674</v>
          </cell>
          <cell r="F1045">
            <v>0</v>
          </cell>
          <cell r="G1045">
            <v>0</v>
          </cell>
          <cell r="H1045">
            <v>0</v>
          </cell>
          <cell r="I1045">
            <v>0</v>
          </cell>
          <cell r="J1045">
            <v>69674</v>
          </cell>
          <cell r="K1045">
            <v>69674</v>
          </cell>
        </row>
        <row r="1046">
          <cell r="A1046" t="str">
            <v>1874</v>
          </cell>
          <cell r="B1046" t="str">
            <v>015745</v>
          </cell>
          <cell r="C1046" t="str">
            <v/>
          </cell>
          <cell r="D1046" t="str">
            <v>UNIVERSITY OF TEXAS HSC AT SAN ANTONIO</v>
          </cell>
          <cell r="E1046">
            <v>12234354</v>
          </cell>
          <cell r="F1046">
            <v>0</v>
          </cell>
          <cell r="G1046">
            <v>356</v>
          </cell>
          <cell r="H1046">
            <v>0</v>
          </cell>
          <cell r="I1046">
            <v>0</v>
          </cell>
          <cell r="J1046">
            <v>12234710</v>
          </cell>
          <cell r="K1046">
            <v>12234710</v>
          </cell>
        </row>
        <row r="1047">
          <cell r="A1047" t="str">
            <v>1875</v>
          </cell>
          <cell r="B1047" t="str">
            <v>101744</v>
          </cell>
          <cell r="C1047" t="str">
            <v/>
          </cell>
          <cell r="D1047" t="str">
            <v>UNIVERSITY OF TEXAS HSC AT HOUSTON</v>
          </cell>
          <cell r="E1047">
            <v>21022381</v>
          </cell>
          <cell r="F1047">
            <v>0</v>
          </cell>
          <cell r="G1047">
            <v>0</v>
          </cell>
          <cell r="H1047">
            <v>0</v>
          </cell>
          <cell r="I1047">
            <v>0</v>
          </cell>
          <cell r="J1047">
            <v>21022381</v>
          </cell>
          <cell r="K1047">
            <v>21022381</v>
          </cell>
        </row>
        <row r="1048">
          <cell r="A1048" t="str">
            <v>1877</v>
          </cell>
          <cell r="B1048" t="str">
            <v>128904</v>
          </cell>
          <cell r="C1048" t="str">
            <v/>
          </cell>
          <cell r="D1048" t="str">
            <v>FALLS CITY ISD</v>
          </cell>
          <cell r="E1048">
            <v>76674</v>
          </cell>
          <cell r="F1048">
            <v>0</v>
          </cell>
          <cell r="G1048">
            <v>0</v>
          </cell>
          <cell r="H1048">
            <v>0</v>
          </cell>
          <cell r="I1048">
            <v>0</v>
          </cell>
          <cell r="J1048">
            <v>76674</v>
          </cell>
          <cell r="K1048">
            <v>76674</v>
          </cell>
        </row>
        <row r="1049">
          <cell r="A1049" t="str">
            <v>1879</v>
          </cell>
          <cell r="B1049" t="str">
            <v>221912</v>
          </cell>
          <cell r="C1049" t="str">
            <v/>
          </cell>
          <cell r="D1049" t="str">
            <v>WYLIE ISD</v>
          </cell>
          <cell r="E1049">
            <v>599024</v>
          </cell>
          <cell r="F1049">
            <v>0</v>
          </cell>
          <cell r="G1049">
            <v>0</v>
          </cell>
          <cell r="H1049">
            <v>0</v>
          </cell>
          <cell r="I1049">
            <v>0</v>
          </cell>
          <cell r="J1049">
            <v>599024</v>
          </cell>
          <cell r="K1049">
            <v>599024</v>
          </cell>
        </row>
        <row r="1050">
          <cell r="A1050" t="str">
            <v>1882</v>
          </cell>
          <cell r="B1050" t="str">
            <v>043918</v>
          </cell>
          <cell r="C1050" t="str">
            <v/>
          </cell>
          <cell r="D1050" t="str">
            <v>COMMUNITY ISD</v>
          </cell>
          <cell r="E1050">
            <v>453183</v>
          </cell>
          <cell r="F1050">
            <v>0</v>
          </cell>
          <cell r="G1050">
            <v>0</v>
          </cell>
          <cell r="H1050">
            <v>0</v>
          </cell>
          <cell r="I1050">
            <v>0</v>
          </cell>
          <cell r="J1050">
            <v>453183</v>
          </cell>
          <cell r="K1050">
            <v>453183</v>
          </cell>
        </row>
        <row r="1051">
          <cell r="A1051" t="str">
            <v>1883</v>
          </cell>
          <cell r="B1051" t="str">
            <v>061914</v>
          </cell>
          <cell r="C1051" t="str">
            <v/>
          </cell>
          <cell r="D1051" t="str">
            <v>LITTLE ELM ISD</v>
          </cell>
          <cell r="E1051">
            <v>1368821</v>
          </cell>
          <cell r="F1051">
            <v>0</v>
          </cell>
          <cell r="G1051">
            <v>0</v>
          </cell>
          <cell r="H1051">
            <v>0</v>
          </cell>
          <cell r="I1051">
            <v>0</v>
          </cell>
          <cell r="J1051">
            <v>1368821</v>
          </cell>
          <cell r="K1051">
            <v>1368821</v>
          </cell>
        </row>
        <row r="1052">
          <cell r="A1052" t="str">
            <v>1886</v>
          </cell>
          <cell r="B1052" t="str">
            <v>160904</v>
          </cell>
          <cell r="C1052" t="str">
            <v/>
          </cell>
          <cell r="D1052" t="str">
            <v>ROCHELLE ISD</v>
          </cell>
          <cell r="E1052">
            <v>48958</v>
          </cell>
          <cell r="F1052">
            <v>0</v>
          </cell>
          <cell r="G1052">
            <v>0</v>
          </cell>
          <cell r="H1052">
            <v>0</v>
          </cell>
          <cell r="I1052">
            <v>0</v>
          </cell>
          <cell r="J1052">
            <v>48958</v>
          </cell>
          <cell r="K1052">
            <v>48958</v>
          </cell>
        </row>
        <row r="1053">
          <cell r="A1053" t="str">
            <v>1887</v>
          </cell>
          <cell r="B1053" t="str">
            <v>113906</v>
          </cell>
          <cell r="C1053" t="str">
            <v/>
          </cell>
          <cell r="D1053" t="str">
            <v>KENNARD ISD</v>
          </cell>
          <cell r="E1053">
            <v>53055</v>
          </cell>
          <cell r="F1053">
            <v>0</v>
          </cell>
          <cell r="G1053">
            <v>0</v>
          </cell>
          <cell r="H1053">
            <v>0</v>
          </cell>
          <cell r="I1053">
            <v>0</v>
          </cell>
          <cell r="J1053">
            <v>53055</v>
          </cell>
          <cell r="K1053">
            <v>53055</v>
          </cell>
        </row>
        <row r="1054">
          <cell r="A1054" t="str">
            <v>1891</v>
          </cell>
          <cell r="B1054" t="str">
            <v>167904</v>
          </cell>
          <cell r="C1054" t="str">
            <v/>
          </cell>
          <cell r="D1054" t="str">
            <v>PRIDDY ISD</v>
          </cell>
          <cell r="E1054">
            <v>38873</v>
          </cell>
          <cell r="F1054">
            <v>0</v>
          </cell>
          <cell r="G1054">
            <v>0</v>
          </cell>
          <cell r="H1054">
            <v>0</v>
          </cell>
          <cell r="I1054">
            <v>0</v>
          </cell>
          <cell r="J1054">
            <v>38873</v>
          </cell>
          <cell r="K1054">
            <v>38873</v>
          </cell>
        </row>
        <row r="1055">
          <cell r="A1055" t="str">
            <v>1892</v>
          </cell>
          <cell r="B1055" t="str">
            <v>220763</v>
          </cell>
          <cell r="C1055" t="str">
            <v/>
          </cell>
          <cell r="D1055" t="str">
            <v>UNIVERSITY OF NORTH TEXAS HSC AT FORT WORTH</v>
          </cell>
          <cell r="E1055">
            <v>1768890</v>
          </cell>
          <cell r="F1055">
            <v>0</v>
          </cell>
          <cell r="G1055">
            <v>315</v>
          </cell>
          <cell r="H1055">
            <v>0</v>
          </cell>
          <cell r="I1055">
            <v>0</v>
          </cell>
          <cell r="J1055">
            <v>1769205</v>
          </cell>
          <cell r="K1055">
            <v>1769205</v>
          </cell>
        </row>
        <row r="1056">
          <cell r="A1056" t="str">
            <v>1895</v>
          </cell>
          <cell r="B1056" t="str">
            <v>091918</v>
          </cell>
          <cell r="C1056" t="str">
            <v/>
          </cell>
          <cell r="D1056" t="str">
            <v>TOM BEAN ISD</v>
          </cell>
          <cell r="E1056">
            <v>96073</v>
          </cell>
          <cell r="F1056">
            <v>0</v>
          </cell>
          <cell r="G1056">
            <v>0</v>
          </cell>
          <cell r="H1056">
            <v>0</v>
          </cell>
          <cell r="I1056">
            <v>0</v>
          </cell>
          <cell r="J1056">
            <v>96073</v>
          </cell>
          <cell r="K1056">
            <v>96073</v>
          </cell>
        </row>
        <row r="1057">
          <cell r="A1057" t="str">
            <v>1898</v>
          </cell>
          <cell r="B1057" t="str">
            <v>011905</v>
          </cell>
          <cell r="C1057" t="str">
            <v/>
          </cell>
          <cell r="D1057" t="str">
            <v>MCDADE ISD</v>
          </cell>
          <cell r="E1057">
            <v>71103</v>
          </cell>
          <cell r="F1057">
            <v>0</v>
          </cell>
          <cell r="G1057">
            <v>0</v>
          </cell>
          <cell r="H1057">
            <v>0</v>
          </cell>
          <cell r="I1057">
            <v>0</v>
          </cell>
          <cell r="J1057">
            <v>71103</v>
          </cell>
          <cell r="K1057">
            <v>71103</v>
          </cell>
        </row>
        <row r="1058">
          <cell r="A1058" t="str">
            <v>1899</v>
          </cell>
          <cell r="B1058" t="str">
            <v>212785</v>
          </cell>
          <cell r="C1058" t="str">
            <v/>
          </cell>
          <cell r="D1058" t="str">
            <v>UNIVERSITY OF TEXAS HEALTH CTR AT TYLER</v>
          </cell>
          <cell r="E1058">
            <v>4036146</v>
          </cell>
          <cell r="F1058">
            <v>0</v>
          </cell>
          <cell r="G1058">
            <v>0</v>
          </cell>
          <cell r="H1058">
            <v>0</v>
          </cell>
          <cell r="I1058">
            <v>0</v>
          </cell>
          <cell r="J1058">
            <v>4036146</v>
          </cell>
          <cell r="K1058">
            <v>4036146</v>
          </cell>
        </row>
        <row r="1059">
          <cell r="A1059" t="str">
            <v>1901</v>
          </cell>
          <cell r="B1059" t="str">
            <v>240904</v>
          </cell>
          <cell r="C1059" t="str">
            <v/>
          </cell>
          <cell r="D1059" t="str">
            <v>WEBB CISD</v>
          </cell>
          <cell r="E1059">
            <v>91424</v>
          </cell>
          <cell r="F1059">
            <v>0</v>
          </cell>
          <cell r="G1059">
            <v>0</v>
          </cell>
          <cell r="H1059">
            <v>0</v>
          </cell>
          <cell r="I1059">
            <v>0</v>
          </cell>
          <cell r="J1059">
            <v>91424</v>
          </cell>
          <cell r="K1059">
            <v>91424</v>
          </cell>
        </row>
        <row r="1060">
          <cell r="A1060" t="str">
            <v>1904</v>
          </cell>
          <cell r="B1060" t="str">
            <v>226907</v>
          </cell>
          <cell r="C1060" t="str">
            <v/>
          </cell>
          <cell r="D1060" t="str">
            <v>GRAPE CREEK ISD</v>
          </cell>
          <cell r="E1060">
            <v>186061</v>
          </cell>
          <cell r="F1060">
            <v>0</v>
          </cell>
          <cell r="G1060">
            <v>0</v>
          </cell>
          <cell r="H1060">
            <v>0</v>
          </cell>
          <cell r="I1060">
            <v>0</v>
          </cell>
          <cell r="J1060">
            <v>186061</v>
          </cell>
          <cell r="K1060">
            <v>186061</v>
          </cell>
        </row>
        <row r="1061">
          <cell r="A1061" t="str">
            <v>1905</v>
          </cell>
          <cell r="B1061" t="str">
            <v>226908</v>
          </cell>
          <cell r="C1061" t="str">
            <v/>
          </cell>
          <cell r="D1061" t="str">
            <v>VERIBEST ISD</v>
          </cell>
          <cell r="E1061">
            <v>56716</v>
          </cell>
          <cell r="F1061">
            <v>0</v>
          </cell>
          <cell r="G1061">
            <v>0</v>
          </cell>
          <cell r="H1061">
            <v>0</v>
          </cell>
          <cell r="I1061">
            <v>0</v>
          </cell>
          <cell r="J1061">
            <v>56716</v>
          </cell>
          <cell r="K1061">
            <v>56716</v>
          </cell>
        </row>
        <row r="1062">
          <cell r="A1062" t="str">
            <v>1911</v>
          </cell>
          <cell r="B1062" t="str">
            <v>043908</v>
          </cell>
          <cell r="C1062" t="str">
            <v/>
          </cell>
          <cell r="D1062" t="str">
            <v>MELISSA ISD</v>
          </cell>
          <cell r="E1062">
            <v>523712</v>
          </cell>
          <cell r="F1062">
            <v>0</v>
          </cell>
          <cell r="G1062">
            <v>0</v>
          </cell>
          <cell r="H1062">
            <v>0</v>
          </cell>
          <cell r="I1062">
            <v>0</v>
          </cell>
          <cell r="J1062">
            <v>523712</v>
          </cell>
          <cell r="K1062">
            <v>523712</v>
          </cell>
        </row>
        <row r="1063">
          <cell r="A1063" t="str">
            <v>1912</v>
          </cell>
          <cell r="B1063" t="str">
            <v>043917</v>
          </cell>
          <cell r="C1063" t="str">
            <v/>
          </cell>
          <cell r="D1063" t="str">
            <v>BLUE RIDGE ISD</v>
          </cell>
          <cell r="E1063">
            <v>149537</v>
          </cell>
          <cell r="F1063">
            <v>0</v>
          </cell>
          <cell r="G1063">
            <v>0</v>
          </cell>
          <cell r="H1063">
            <v>0</v>
          </cell>
          <cell r="I1063">
            <v>0</v>
          </cell>
          <cell r="J1063">
            <v>149537</v>
          </cell>
          <cell r="K1063">
            <v>149537</v>
          </cell>
        </row>
        <row r="1064">
          <cell r="A1064" t="str">
            <v>1913</v>
          </cell>
          <cell r="B1064" t="str">
            <v>043919</v>
          </cell>
          <cell r="C1064" t="str">
            <v/>
          </cell>
          <cell r="D1064" t="str">
            <v>LOVEJOY ISD</v>
          </cell>
          <cell r="E1064">
            <v>1037522</v>
          </cell>
          <cell r="F1064">
            <v>0</v>
          </cell>
          <cell r="G1064">
            <v>0</v>
          </cell>
          <cell r="H1064">
            <v>0</v>
          </cell>
          <cell r="I1064">
            <v>0</v>
          </cell>
          <cell r="J1064">
            <v>1037522</v>
          </cell>
          <cell r="K1064">
            <v>1037522</v>
          </cell>
        </row>
        <row r="1065">
          <cell r="A1065" t="str">
            <v>1914</v>
          </cell>
          <cell r="B1065" t="str">
            <v>049908</v>
          </cell>
          <cell r="C1065" t="str">
            <v/>
          </cell>
          <cell r="D1065" t="str">
            <v>WALNUT BEND ISD</v>
          </cell>
          <cell r="E1065">
            <v>11018</v>
          </cell>
          <cell r="F1065">
            <v>0</v>
          </cell>
          <cell r="G1065">
            <v>0</v>
          </cell>
          <cell r="H1065">
            <v>0</v>
          </cell>
          <cell r="I1065">
            <v>0</v>
          </cell>
          <cell r="J1065">
            <v>11018</v>
          </cell>
          <cell r="K1065">
            <v>11018</v>
          </cell>
        </row>
        <row r="1066">
          <cell r="A1066" t="str">
            <v>1915</v>
          </cell>
          <cell r="B1066" t="str">
            <v>049909</v>
          </cell>
          <cell r="C1066" t="str">
            <v/>
          </cell>
          <cell r="D1066" t="str">
            <v>SIVELLS BEND ISD</v>
          </cell>
          <cell r="E1066">
            <v>14615</v>
          </cell>
          <cell r="F1066">
            <v>0</v>
          </cell>
          <cell r="G1066">
            <v>0</v>
          </cell>
          <cell r="H1066">
            <v>0</v>
          </cell>
          <cell r="I1066">
            <v>0</v>
          </cell>
          <cell r="J1066">
            <v>14615</v>
          </cell>
          <cell r="K1066">
            <v>14615</v>
          </cell>
        </row>
        <row r="1067">
          <cell r="A1067" t="str">
            <v>1916</v>
          </cell>
          <cell r="B1067" t="str">
            <v>125906</v>
          </cell>
          <cell r="C1067" t="str">
            <v/>
          </cell>
          <cell r="D1067" t="str">
            <v>LA GLORIA ISD</v>
          </cell>
          <cell r="E1067">
            <v>11704</v>
          </cell>
          <cell r="F1067">
            <v>0</v>
          </cell>
          <cell r="G1067">
            <v>0</v>
          </cell>
          <cell r="H1067">
            <v>0</v>
          </cell>
          <cell r="I1067">
            <v>0</v>
          </cell>
          <cell r="J1067">
            <v>11704</v>
          </cell>
          <cell r="K1067">
            <v>11704</v>
          </cell>
        </row>
        <row r="1068">
          <cell r="A1068" t="str">
            <v>1919</v>
          </cell>
          <cell r="B1068" t="str">
            <v>188903</v>
          </cell>
          <cell r="C1068" t="str">
            <v/>
          </cell>
          <cell r="D1068" t="str">
            <v>HIGHLAND PARK ISD</v>
          </cell>
          <cell r="E1068">
            <v>176497</v>
          </cell>
          <cell r="F1068">
            <v>0</v>
          </cell>
          <cell r="G1068">
            <v>0</v>
          </cell>
          <cell r="H1068">
            <v>0</v>
          </cell>
          <cell r="I1068">
            <v>0</v>
          </cell>
          <cell r="J1068">
            <v>176497</v>
          </cell>
          <cell r="K1068">
            <v>176497</v>
          </cell>
        </row>
        <row r="1069">
          <cell r="A1069" t="str">
            <v>1920</v>
          </cell>
          <cell r="B1069" t="str">
            <v>188904</v>
          </cell>
          <cell r="C1069" t="str">
            <v/>
          </cell>
          <cell r="D1069" t="str">
            <v>BUSHLAND ISD</v>
          </cell>
          <cell r="E1069">
            <v>266030</v>
          </cell>
          <cell r="F1069">
            <v>0</v>
          </cell>
          <cell r="G1069">
            <v>0</v>
          </cell>
          <cell r="H1069">
            <v>0</v>
          </cell>
          <cell r="I1069">
            <v>0</v>
          </cell>
          <cell r="J1069">
            <v>266030</v>
          </cell>
          <cell r="K1069">
            <v>266030</v>
          </cell>
        </row>
        <row r="1070">
          <cell r="A1070" t="str">
            <v>1922</v>
          </cell>
          <cell r="B1070" t="str">
            <v>227912</v>
          </cell>
          <cell r="C1070" t="str">
            <v/>
          </cell>
          <cell r="D1070" t="str">
            <v>LAGO VISTA ISD</v>
          </cell>
          <cell r="E1070">
            <v>258553</v>
          </cell>
          <cell r="F1070">
            <v>0</v>
          </cell>
          <cell r="G1070">
            <v>0</v>
          </cell>
          <cell r="H1070">
            <v>0</v>
          </cell>
          <cell r="I1070">
            <v>0</v>
          </cell>
          <cell r="J1070">
            <v>258553</v>
          </cell>
          <cell r="K1070">
            <v>258553</v>
          </cell>
        </row>
        <row r="1071">
          <cell r="A1071" t="str">
            <v>1923</v>
          </cell>
          <cell r="B1071" t="str">
            <v>061910</v>
          </cell>
          <cell r="C1071" t="str">
            <v/>
          </cell>
          <cell r="D1071" t="str">
            <v>ARGYLE ISD</v>
          </cell>
          <cell r="E1071">
            <v>530544</v>
          </cell>
          <cell r="F1071">
            <v>0</v>
          </cell>
          <cell r="G1071">
            <v>0</v>
          </cell>
          <cell r="H1071">
            <v>0</v>
          </cell>
          <cell r="I1071">
            <v>0</v>
          </cell>
          <cell r="J1071">
            <v>530544</v>
          </cell>
          <cell r="K1071">
            <v>530544</v>
          </cell>
        </row>
        <row r="1072">
          <cell r="A1072" t="str">
            <v>1925</v>
          </cell>
          <cell r="B1072" t="str">
            <v>072904</v>
          </cell>
          <cell r="C1072" t="str">
            <v/>
          </cell>
          <cell r="D1072" t="str">
            <v>BLUFF DALE ISD</v>
          </cell>
          <cell r="E1072">
            <v>49855</v>
          </cell>
          <cell r="F1072">
            <v>0</v>
          </cell>
          <cell r="G1072">
            <v>0</v>
          </cell>
          <cell r="H1072">
            <v>0</v>
          </cell>
          <cell r="I1072">
            <v>0</v>
          </cell>
          <cell r="J1072">
            <v>49855</v>
          </cell>
          <cell r="K1072">
            <v>49855</v>
          </cell>
        </row>
        <row r="1073">
          <cell r="A1073" t="str">
            <v>1926</v>
          </cell>
          <cell r="B1073" t="str">
            <v>072908</v>
          </cell>
          <cell r="C1073" t="str">
            <v/>
          </cell>
          <cell r="D1073" t="str">
            <v>HUCKABAY ISD</v>
          </cell>
          <cell r="E1073">
            <v>30146</v>
          </cell>
          <cell r="F1073">
            <v>0</v>
          </cell>
          <cell r="G1073">
            <v>0</v>
          </cell>
          <cell r="H1073">
            <v>0</v>
          </cell>
          <cell r="I1073">
            <v>0</v>
          </cell>
          <cell r="J1073">
            <v>30146</v>
          </cell>
          <cell r="K1073">
            <v>30146</v>
          </cell>
        </row>
        <row r="1074">
          <cell r="A1074" t="str">
            <v>1927</v>
          </cell>
          <cell r="B1074" t="str">
            <v>072909</v>
          </cell>
          <cell r="C1074" t="str">
            <v/>
          </cell>
          <cell r="D1074" t="str">
            <v>LINGLEVILLE ISD</v>
          </cell>
          <cell r="E1074">
            <v>51732</v>
          </cell>
          <cell r="F1074">
            <v>0</v>
          </cell>
          <cell r="G1074">
            <v>0</v>
          </cell>
          <cell r="H1074">
            <v>0</v>
          </cell>
          <cell r="I1074">
            <v>0</v>
          </cell>
          <cell r="J1074">
            <v>51732</v>
          </cell>
          <cell r="K1074">
            <v>51732</v>
          </cell>
        </row>
        <row r="1075">
          <cell r="A1075" t="str">
            <v>1928</v>
          </cell>
          <cell r="B1075" t="str">
            <v>072910</v>
          </cell>
          <cell r="C1075" t="str">
            <v/>
          </cell>
          <cell r="D1075" t="str">
            <v>MORGAN MILL ISD</v>
          </cell>
          <cell r="E1075">
            <v>18733</v>
          </cell>
          <cell r="F1075">
            <v>0</v>
          </cell>
          <cell r="G1075">
            <v>0</v>
          </cell>
          <cell r="H1075">
            <v>0</v>
          </cell>
          <cell r="I1075">
            <v>0</v>
          </cell>
          <cell r="J1075">
            <v>18733</v>
          </cell>
          <cell r="K1075">
            <v>18733</v>
          </cell>
        </row>
        <row r="1076">
          <cell r="A1076" t="str">
            <v>1929</v>
          </cell>
          <cell r="B1076" t="str">
            <v>062906</v>
          </cell>
          <cell r="C1076" t="str">
            <v/>
          </cell>
          <cell r="D1076" t="str">
            <v>MEYERSVILLE ISD</v>
          </cell>
          <cell r="E1076">
            <v>23401</v>
          </cell>
          <cell r="F1076">
            <v>0</v>
          </cell>
          <cell r="G1076">
            <v>0</v>
          </cell>
          <cell r="H1076">
            <v>0</v>
          </cell>
          <cell r="I1076">
            <v>0</v>
          </cell>
          <cell r="J1076">
            <v>23401</v>
          </cell>
          <cell r="K1076">
            <v>23401</v>
          </cell>
        </row>
        <row r="1077">
          <cell r="A1077" t="str">
            <v>1930</v>
          </cell>
          <cell r="B1077" t="str">
            <v>062905</v>
          </cell>
          <cell r="C1077" t="str">
            <v/>
          </cell>
          <cell r="D1077" t="str">
            <v>WESTHOFF ISD</v>
          </cell>
          <cell r="E1077">
            <v>22675</v>
          </cell>
          <cell r="F1077">
            <v>0</v>
          </cell>
          <cell r="G1077">
            <v>0</v>
          </cell>
          <cell r="H1077">
            <v>0</v>
          </cell>
          <cell r="I1077">
            <v>0</v>
          </cell>
          <cell r="J1077">
            <v>22675</v>
          </cell>
          <cell r="K1077">
            <v>22675</v>
          </cell>
        </row>
        <row r="1078">
          <cell r="A1078" t="str">
            <v>1931</v>
          </cell>
          <cell r="B1078" t="str">
            <v>091917</v>
          </cell>
          <cell r="C1078" t="str">
            <v/>
          </cell>
          <cell r="D1078" t="str">
            <v>GUNTER ISD</v>
          </cell>
          <cell r="E1078">
            <v>375316</v>
          </cell>
          <cell r="F1078">
            <v>0</v>
          </cell>
          <cell r="G1078">
            <v>0</v>
          </cell>
          <cell r="H1078">
            <v>0</v>
          </cell>
          <cell r="I1078">
            <v>0</v>
          </cell>
          <cell r="J1078">
            <v>375316</v>
          </cell>
          <cell r="K1078">
            <v>375316</v>
          </cell>
        </row>
        <row r="1079">
          <cell r="A1079" t="str">
            <v>1932</v>
          </cell>
          <cell r="B1079" t="str">
            <v>091913</v>
          </cell>
          <cell r="C1079" t="str">
            <v/>
          </cell>
          <cell r="D1079" t="str">
            <v>POTTSBORO ISD</v>
          </cell>
          <cell r="E1079">
            <v>229750</v>
          </cell>
          <cell r="F1079">
            <v>0</v>
          </cell>
          <cell r="G1079">
            <v>0</v>
          </cell>
          <cell r="H1079">
            <v>0</v>
          </cell>
          <cell r="I1079">
            <v>0</v>
          </cell>
          <cell r="J1079">
            <v>229750</v>
          </cell>
          <cell r="K1079">
            <v>229750</v>
          </cell>
        </row>
        <row r="1080">
          <cell r="A1080" t="str">
            <v>1933</v>
          </cell>
          <cell r="B1080" t="str">
            <v>091914</v>
          </cell>
          <cell r="C1080" t="str">
            <v/>
          </cell>
          <cell r="D1080" t="str">
            <v>S &amp; S CONS ISD</v>
          </cell>
          <cell r="E1080">
            <v>165934</v>
          </cell>
          <cell r="F1080">
            <v>0</v>
          </cell>
          <cell r="G1080">
            <v>0</v>
          </cell>
          <cell r="H1080">
            <v>0</v>
          </cell>
          <cell r="I1080">
            <v>0</v>
          </cell>
          <cell r="J1080">
            <v>165934</v>
          </cell>
          <cell r="K1080">
            <v>165934</v>
          </cell>
        </row>
        <row r="1081">
          <cell r="A1081" t="str">
            <v>1934</v>
          </cell>
          <cell r="B1081" t="str">
            <v>091907</v>
          </cell>
          <cell r="C1081" t="str">
            <v/>
          </cell>
          <cell r="D1081" t="str">
            <v>TIOGA ISD</v>
          </cell>
          <cell r="E1081">
            <v>101489</v>
          </cell>
          <cell r="F1081">
            <v>0</v>
          </cell>
          <cell r="G1081">
            <v>0</v>
          </cell>
          <cell r="H1081">
            <v>0</v>
          </cell>
          <cell r="I1081">
            <v>0</v>
          </cell>
          <cell r="J1081">
            <v>101489</v>
          </cell>
          <cell r="K1081">
            <v>101489</v>
          </cell>
        </row>
        <row r="1082">
          <cell r="A1082" t="str">
            <v>1935</v>
          </cell>
          <cell r="B1082" t="str">
            <v>138904</v>
          </cell>
          <cell r="C1082" t="str">
            <v/>
          </cell>
          <cell r="D1082" t="str">
            <v>BENJAMIN ISD</v>
          </cell>
          <cell r="E1082">
            <v>31539</v>
          </cell>
          <cell r="F1082">
            <v>0</v>
          </cell>
          <cell r="G1082">
            <v>0</v>
          </cell>
          <cell r="H1082">
            <v>0</v>
          </cell>
          <cell r="I1082">
            <v>0</v>
          </cell>
          <cell r="J1082">
            <v>31539</v>
          </cell>
          <cell r="K1082">
            <v>31539</v>
          </cell>
        </row>
        <row r="1083">
          <cell r="A1083" t="str">
            <v>1936</v>
          </cell>
          <cell r="B1083" t="str">
            <v>184911</v>
          </cell>
          <cell r="C1083" t="str">
            <v/>
          </cell>
          <cell r="D1083" t="str">
            <v>GARNER ISD</v>
          </cell>
          <cell r="E1083">
            <v>29276</v>
          </cell>
          <cell r="F1083">
            <v>0</v>
          </cell>
          <cell r="G1083">
            <v>0</v>
          </cell>
          <cell r="H1083">
            <v>0</v>
          </cell>
          <cell r="I1083">
            <v>0</v>
          </cell>
          <cell r="J1083">
            <v>29276</v>
          </cell>
          <cell r="K1083">
            <v>29276</v>
          </cell>
        </row>
        <row r="1084">
          <cell r="A1084" t="str">
            <v>1937</v>
          </cell>
          <cell r="B1084" t="str">
            <v>206903</v>
          </cell>
          <cell r="C1084" t="str">
            <v/>
          </cell>
          <cell r="D1084" t="str">
            <v>CHEROKEE ISD</v>
          </cell>
          <cell r="E1084">
            <v>34220</v>
          </cell>
          <cell r="F1084">
            <v>0</v>
          </cell>
          <cell r="G1084">
            <v>0</v>
          </cell>
          <cell r="H1084">
            <v>0</v>
          </cell>
          <cell r="I1084">
            <v>0</v>
          </cell>
          <cell r="J1084">
            <v>34220</v>
          </cell>
          <cell r="K1084">
            <v>34220</v>
          </cell>
        </row>
        <row r="1085">
          <cell r="A1085" t="str">
            <v>1939</v>
          </cell>
          <cell r="B1085" t="str">
            <v>235904</v>
          </cell>
          <cell r="C1085" t="str">
            <v/>
          </cell>
          <cell r="D1085" t="str">
            <v>NURSERY ISD</v>
          </cell>
          <cell r="E1085">
            <v>16718</v>
          </cell>
          <cell r="F1085">
            <v>0</v>
          </cell>
          <cell r="G1085">
            <v>0</v>
          </cell>
          <cell r="H1085">
            <v>0</v>
          </cell>
          <cell r="I1085">
            <v>0</v>
          </cell>
          <cell r="J1085">
            <v>16718</v>
          </cell>
          <cell r="K1085">
            <v>16718</v>
          </cell>
        </row>
        <row r="1086">
          <cell r="A1086" t="str">
            <v>1940</v>
          </cell>
          <cell r="B1086" t="str">
            <v>104907</v>
          </cell>
          <cell r="C1086" t="str">
            <v/>
          </cell>
          <cell r="D1086" t="str">
            <v>PAINT CREEK ISD</v>
          </cell>
          <cell r="E1086">
            <v>29885</v>
          </cell>
          <cell r="F1086">
            <v>0</v>
          </cell>
          <cell r="G1086">
            <v>0</v>
          </cell>
          <cell r="H1086">
            <v>0</v>
          </cell>
          <cell r="I1086">
            <v>0</v>
          </cell>
          <cell r="J1086">
            <v>29885</v>
          </cell>
          <cell r="K1086">
            <v>29885</v>
          </cell>
        </row>
        <row r="1087">
          <cell r="A1087" t="str">
            <v>1942</v>
          </cell>
          <cell r="B1087" t="str">
            <v>050909</v>
          </cell>
          <cell r="C1087" t="str">
            <v/>
          </cell>
          <cell r="D1087" t="str">
            <v>JONESBORO ISD</v>
          </cell>
          <cell r="E1087">
            <v>40293</v>
          </cell>
          <cell r="F1087">
            <v>0</v>
          </cell>
          <cell r="G1087">
            <v>0</v>
          </cell>
          <cell r="H1087">
            <v>0</v>
          </cell>
          <cell r="I1087">
            <v>0</v>
          </cell>
          <cell r="J1087">
            <v>40293</v>
          </cell>
          <cell r="K1087">
            <v>40293</v>
          </cell>
        </row>
        <row r="1088">
          <cell r="A1088" t="str">
            <v>1943</v>
          </cell>
          <cell r="B1088" t="str">
            <v>034909</v>
          </cell>
          <cell r="C1088" t="str">
            <v/>
          </cell>
          <cell r="D1088" t="str">
            <v>BLOOMBURG ISD</v>
          </cell>
          <cell r="E1088">
            <v>45012</v>
          </cell>
          <cell r="F1088">
            <v>0</v>
          </cell>
          <cell r="G1088">
            <v>0</v>
          </cell>
          <cell r="H1088">
            <v>0</v>
          </cell>
          <cell r="I1088">
            <v>0</v>
          </cell>
          <cell r="J1088">
            <v>45012</v>
          </cell>
          <cell r="K1088">
            <v>45012</v>
          </cell>
        </row>
        <row r="1089">
          <cell r="A1089" t="str">
            <v>1945</v>
          </cell>
          <cell r="B1089" t="str">
            <v>177903</v>
          </cell>
          <cell r="C1089" t="str">
            <v/>
          </cell>
          <cell r="D1089" t="str">
            <v>BLACKWELL ISD</v>
          </cell>
          <cell r="E1089">
            <v>46325</v>
          </cell>
          <cell r="F1089">
            <v>0</v>
          </cell>
          <cell r="G1089">
            <v>0</v>
          </cell>
          <cell r="H1089">
            <v>0</v>
          </cell>
          <cell r="I1089">
            <v>0</v>
          </cell>
          <cell r="J1089">
            <v>46325</v>
          </cell>
          <cell r="K1089">
            <v>46325</v>
          </cell>
        </row>
        <row r="1090">
          <cell r="A1090" t="str">
            <v>1947</v>
          </cell>
          <cell r="B1090" t="str">
            <v>182906</v>
          </cell>
          <cell r="C1090" t="str">
            <v/>
          </cell>
          <cell r="D1090" t="str">
            <v>PALO PINTO ISD</v>
          </cell>
          <cell r="E1090">
            <v>21321</v>
          </cell>
          <cell r="F1090">
            <v>0</v>
          </cell>
          <cell r="G1090">
            <v>0</v>
          </cell>
          <cell r="H1090">
            <v>0</v>
          </cell>
          <cell r="I1090">
            <v>0</v>
          </cell>
          <cell r="J1090">
            <v>21321</v>
          </cell>
          <cell r="K1090">
            <v>21321</v>
          </cell>
        </row>
        <row r="1091">
          <cell r="A1091" t="str">
            <v>1948</v>
          </cell>
          <cell r="B1091" t="str">
            <v>166907</v>
          </cell>
          <cell r="C1091" t="str">
            <v/>
          </cell>
          <cell r="D1091" t="str">
            <v>BUCKHOLTS ISD</v>
          </cell>
          <cell r="E1091">
            <v>33898</v>
          </cell>
          <cell r="F1091">
            <v>0</v>
          </cell>
          <cell r="G1091">
            <v>0</v>
          </cell>
          <cell r="H1091">
            <v>0</v>
          </cell>
          <cell r="I1091">
            <v>0</v>
          </cell>
          <cell r="J1091">
            <v>33898</v>
          </cell>
          <cell r="K1091">
            <v>33898</v>
          </cell>
        </row>
        <row r="1092">
          <cell r="A1092" t="str">
            <v>1949</v>
          </cell>
          <cell r="B1092" t="str">
            <v>166902</v>
          </cell>
          <cell r="C1092" t="str">
            <v/>
          </cell>
          <cell r="D1092" t="str">
            <v>GAUSE ISD</v>
          </cell>
          <cell r="E1092">
            <v>23116</v>
          </cell>
          <cell r="F1092">
            <v>0</v>
          </cell>
          <cell r="G1092">
            <v>0</v>
          </cell>
          <cell r="H1092">
            <v>0</v>
          </cell>
          <cell r="I1092">
            <v>0</v>
          </cell>
          <cell r="J1092">
            <v>23116</v>
          </cell>
          <cell r="K1092">
            <v>23116</v>
          </cell>
        </row>
        <row r="1093">
          <cell r="A1093" t="str">
            <v>1950</v>
          </cell>
          <cell r="B1093" t="str">
            <v>174911</v>
          </cell>
          <cell r="C1093" t="str">
            <v/>
          </cell>
          <cell r="D1093" t="str">
            <v>DOUGLASS ISD</v>
          </cell>
          <cell r="E1093">
            <v>63148</v>
          </cell>
          <cell r="F1093">
            <v>0</v>
          </cell>
          <cell r="G1093">
            <v>0</v>
          </cell>
          <cell r="H1093">
            <v>0</v>
          </cell>
          <cell r="I1093">
            <v>0</v>
          </cell>
          <cell r="J1093">
            <v>63148</v>
          </cell>
          <cell r="K1093">
            <v>63148</v>
          </cell>
        </row>
        <row r="1094">
          <cell r="A1094" t="str">
            <v>1951</v>
          </cell>
          <cell r="B1094" t="str">
            <v>174910</v>
          </cell>
          <cell r="C1094" t="str">
            <v/>
          </cell>
          <cell r="D1094" t="str">
            <v>ETOILE ISD</v>
          </cell>
          <cell r="E1094">
            <v>28726</v>
          </cell>
          <cell r="F1094">
            <v>0</v>
          </cell>
          <cell r="G1094">
            <v>0</v>
          </cell>
          <cell r="H1094">
            <v>0</v>
          </cell>
          <cell r="I1094">
            <v>0</v>
          </cell>
          <cell r="J1094">
            <v>28726</v>
          </cell>
          <cell r="K1094">
            <v>28726</v>
          </cell>
        </row>
        <row r="1095">
          <cell r="A1095" t="str">
            <v>1952</v>
          </cell>
          <cell r="B1095" t="str">
            <v>174909</v>
          </cell>
          <cell r="C1095" t="str">
            <v/>
          </cell>
          <cell r="D1095" t="str">
            <v>MARTINSVILLE ISD</v>
          </cell>
          <cell r="E1095">
            <v>53250</v>
          </cell>
          <cell r="F1095">
            <v>0</v>
          </cell>
          <cell r="G1095">
            <v>0</v>
          </cell>
          <cell r="H1095">
            <v>0</v>
          </cell>
          <cell r="I1095">
            <v>0</v>
          </cell>
          <cell r="J1095">
            <v>53250</v>
          </cell>
          <cell r="K1095">
            <v>53250</v>
          </cell>
        </row>
        <row r="1096">
          <cell r="A1096" t="str">
            <v>1953</v>
          </cell>
          <cell r="B1096" t="str">
            <v>161925</v>
          </cell>
          <cell r="C1096" t="str">
            <v/>
          </cell>
          <cell r="D1096" t="str">
            <v>GHOLSON ISD</v>
          </cell>
          <cell r="E1096">
            <v>44039</v>
          </cell>
          <cell r="F1096">
            <v>0</v>
          </cell>
          <cell r="G1096">
            <v>0</v>
          </cell>
          <cell r="H1096">
            <v>0</v>
          </cell>
          <cell r="I1096">
            <v>0</v>
          </cell>
          <cell r="J1096">
            <v>44039</v>
          </cell>
          <cell r="K1096">
            <v>44039</v>
          </cell>
        </row>
        <row r="1097">
          <cell r="A1097" t="str">
            <v>1954</v>
          </cell>
          <cell r="B1097" t="str">
            <v>108916</v>
          </cell>
          <cell r="C1097" t="str">
            <v/>
          </cell>
          <cell r="D1097" t="str">
            <v>VALLEY VIEW ISD</v>
          </cell>
          <cell r="E1097">
            <v>1224298</v>
          </cell>
          <cell r="F1097">
            <v>0</v>
          </cell>
          <cell r="G1097">
            <v>0</v>
          </cell>
          <cell r="H1097">
            <v>0</v>
          </cell>
          <cell r="I1097">
            <v>0</v>
          </cell>
          <cell r="J1097">
            <v>1224298</v>
          </cell>
          <cell r="K1097">
            <v>1224298</v>
          </cell>
        </row>
        <row r="1098">
          <cell r="A1098" t="str">
            <v>1955</v>
          </cell>
          <cell r="B1098" t="str">
            <v>246914</v>
          </cell>
          <cell r="C1098" t="str">
            <v/>
          </cell>
          <cell r="D1098" t="str">
            <v>COUPLAND ISD</v>
          </cell>
          <cell r="E1098">
            <v>26896</v>
          </cell>
          <cell r="F1098">
            <v>0</v>
          </cell>
          <cell r="G1098">
            <v>0</v>
          </cell>
          <cell r="H1098">
            <v>0</v>
          </cell>
          <cell r="I1098">
            <v>0</v>
          </cell>
          <cell r="J1098">
            <v>26896</v>
          </cell>
          <cell r="K1098">
            <v>26896</v>
          </cell>
        </row>
        <row r="1099">
          <cell r="A1099" t="str">
            <v>1957</v>
          </cell>
          <cell r="B1099" t="str">
            <v>073904</v>
          </cell>
          <cell r="C1099" t="str">
            <v/>
          </cell>
          <cell r="D1099" t="str">
            <v>WESTPHALIA ISD</v>
          </cell>
          <cell r="E1099">
            <v>23711</v>
          </cell>
          <cell r="F1099">
            <v>0</v>
          </cell>
          <cell r="G1099">
            <v>0</v>
          </cell>
          <cell r="H1099">
            <v>0</v>
          </cell>
          <cell r="I1099">
            <v>0</v>
          </cell>
          <cell r="J1099">
            <v>23711</v>
          </cell>
          <cell r="K1099">
            <v>23711</v>
          </cell>
        </row>
        <row r="1100">
          <cell r="A1100" t="str">
            <v>1960</v>
          </cell>
          <cell r="B1100" t="str">
            <v>081906</v>
          </cell>
          <cell r="C1100" t="str">
            <v/>
          </cell>
          <cell r="D1100" t="str">
            <v>DEW ISD</v>
          </cell>
          <cell r="E1100">
            <v>31246</v>
          </cell>
          <cell r="F1100">
            <v>0</v>
          </cell>
          <cell r="G1100">
            <v>0</v>
          </cell>
          <cell r="H1100">
            <v>0</v>
          </cell>
          <cell r="I1100">
            <v>0</v>
          </cell>
          <cell r="J1100">
            <v>31246</v>
          </cell>
          <cell r="K1100">
            <v>31246</v>
          </cell>
        </row>
        <row r="1101">
          <cell r="A1101" t="str">
            <v>1961</v>
          </cell>
          <cell r="B1101" t="str">
            <v>175911</v>
          </cell>
          <cell r="C1101" t="str">
            <v/>
          </cell>
          <cell r="D1101" t="str">
            <v>RICE ISD</v>
          </cell>
          <cell r="E1101">
            <v>176770</v>
          </cell>
          <cell r="F1101">
            <v>0</v>
          </cell>
          <cell r="G1101">
            <v>0</v>
          </cell>
          <cell r="H1101">
            <v>0</v>
          </cell>
          <cell r="I1101">
            <v>0</v>
          </cell>
          <cell r="J1101">
            <v>176770</v>
          </cell>
          <cell r="K1101">
            <v>176770</v>
          </cell>
        </row>
        <row r="1102">
          <cell r="A1102" t="str">
            <v>1962</v>
          </cell>
          <cell r="B1102" t="str">
            <v>090905</v>
          </cell>
          <cell r="C1102" t="str">
            <v/>
          </cell>
          <cell r="D1102" t="str">
            <v>GRANDVIEW HOPKINS ISD</v>
          </cell>
          <cell r="E1102">
            <v>16216</v>
          </cell>
          <cell r="F1102">
            <v>0</v>
          </cell>
          <cell r="G1102">
            <v>0</v>
          </cell>
          <cell r="H1102">
            <v>0</v>
          </cell>
          <cell r="I1102">
            <v>0</v>
          </cell>
          <cell r="J1102">
            <v>16216</v>
          </cell>
          <cell r="K1102">
            <v>16216</v>
          </cell>
        </row>
        <row r="1103">
          <cell r="A1103" t="str">
            <v>1963</v>
          </cell>
          <cell r="B1103" t="str">
            <v>160905</v>
          </cell>
          <cell r="C1103" t="str">
            <v/>
          </cell>
          <cell r="D1103" t="str">
            <v>LOHN ISD</v>
          </cell>
          <cell r="E1103">
            <v>28143</v>
          </cell>
          <cell r="F1103">
            <v>0</v>
          </cell>
          <cell r="G1103">
            <v>0</v>
          </cell>
          <cell r="H1103">
            <v>0</v>
          </cell>
          <cell r="I1103">
            <v>0</v>
          </cell>
          <cell r="J1103">
            <v>28143</v>
          </cell>
          <cell r="K1103">
            <v>28143</v>
          </cell>
        </row>
        <row r="1104">
          <cell r="A1104" t="str">
            <v>1966</v>
          </cell>
          <cell r="B1104" t="str">
            <v>066005</v>
          </cell>
          <cell r="C1104" t="str">
            <v/>
          </cell>
          <cell r="D1104" t="str">
            <v>RAMIREZ COMMON SD</v>
          </cell>
          <cell r="E1104">
            <v>9733</v>
          </cell>
          <cell r="F1104">
            <v>0</v>
          </cell>
          <cell r="G1104">
            <v>0</v>
          </cell>
          <cell r="H1104">
            <v>0</v>
          </cell>
          <cell r="I1104">
            <v>0</v>
          </cell>
          <cell r="J1104">
            <v>9733</v>
          </cell>
          <cell r="K1104">
            <v>9733</v>
          </cell>
        </row>
        <row r="1105">
          <cell r="A1105" t="str">
            <v>1967</v>
          </cell>
          <cell r="B1105" t="str">
            <v>022004</v>
          </cell>
          <cell r="C1105" t="str">
            <v/>
          </cell>
          <cell r="D1105" t="str">
            <v>TERLINGUA CSD</v>
          </cell>
          <cell r="E1105">
            <v>19617</v>
          </cell>
          <cell r="F1105">
            <v>0</v>
          </cell>
          <cell r="G1105">
            <v>0</v>
          </cell>
          <cell r="H1105">
            <v>0</v>
          </cell>
          <cell r="I1105">
            <v>0</v>
          </cell>
          <cell r="J1105">
            <v>19617</v>
          </cell>
          <cell r="K1105">
            <v>19617</v>
          </cell>
        </row>
        <row r="1106">
          <cell r="A1106" t="str">
            <v>1968</v>
          </cell>
          <cell r="B1106" t="str">
            <v>022903</v>
          </cell>
          <cell r="C1106" t="str">
            <v/>
          </cell>
          <cell r="D1106" t="str">
            <v>SAN VICENTE ISD</v>
          </cell>
          <cell r="E1106">
            <v>8690</v>
          </cell>
          <cell r="F1106">
            <v>0</v>
          </cell>
          <cell r="G1106">
            <v>0</v>
          </cell>
          <cell r="H1106">
            <v>0</v>
          </cell>
          <cell r="I1106">
            <v>0</v>
          </cell>
          <cell r="J1106">
            <v>8690</v>
          </cell>
          <cell r="K1106">
            <v>8690</v>
          </cell>
        </row>
        <row r="1107">
          <cell r="A1107" t="str">
            <v>1970</v>
          </cell>
          <cell r="B1107" t="str">
            <v>200906</v>
          </cell>
          <cell r="C1107" t="str">
            <v/>
          </cell>
          <cell r="D1107" t="str">
            <v>OLFEN ISD</v>
          </cell>
          <cell r="E1107">
            <v>22472</v>
          </cell>
          <cell r="F1107">
            <v>0</v>
          </cell>
          <cell r="G1107">
            <v>0</v>
          </cell>
          <cell r="H1107">
            <v>0</v>
          </cell>
          <cell r="I1107">
            <v>0</v>
          </cell>
          <cell r="J1107">
            <v>22472</v>
          </cell>
          <cell r="K1107">
            <v>22472</v>
          </cell>
        </row>
        <row r="1108">
          <cell r="A1108" t="str">
            <v>1972</v>
          </cell>
          <cell r="B1108" t="str">
            <v>112906</v>
          </cell>
          <cell r="C1108" t="str">
            <v/>
          </cell>
          <cell r="D1108" t="str">
            <v>NORTH HOPKINS ISD</v>
          </cell>
          <cell r="E1108">
            <v>86263</v>
          </cell>
          <cell r="F1108">
            <v>0</v>
          </cell>
          <cell r="G1108">
            <v>0</v>
          </cell>
          <cell r="H1108">
            <v>0</v>
          </cell>
          <cell r="I1108">
            <v>0</v>
          </cell>
          <cell r="J1108">
            <v>86263</v>
          </cell>
          <cell r="K1108">
            <v>86263</v>
          </cell>
        </row>
        <row r="1109">
          <cell r="A1109" t="str">
            <v>1973</v>
          </cell>
          <cell r="B1109" t="str">
            <v>019912</v>
          </cell>
          <cell r="C1109" t="str">
            <v/>
          </cell>
          <cell r="D1109" t="str">
            <v>PLEASANT GROVE ISD</v>
          </cell>
          <cell r="E1109">
            <v>318908</v>
          </cell>
          <cell r="F1109">
            <v>0</v>
          </cell>
          <cell r="G1109">
            <v>0</v>
          </cell>
          <cell r="H1109">
            <v>0</v>
          </cell>
          <cell r="I1109">
            <v>0</v>
          </cell>
          <cell r="J1109">
            <v>318908</v>
          </cell>
          <cell r="K1109">
            <v>318908</v>
          </cell>
        </row>
        <row r="1110">
          <cell r="A1110" t="str">
            <v>1974</v>
          </cell>
          <cell r="B1110" t="str">
            <v>143904</v>
          </cell>
          <cell r="C1110" t="str">
            <v/>
          </cell>
          <cell r="D1110" t="str">
            <v>VYSEHRAD ISD</v>
          </cell>
          <cell r="E1110">
            <v>15492</v>
          </cell>
          <cell r="F1110">
            <v>0</v>
          </cell>
          <cell r="G1110">
            <v>0</v>
          </cell>
          <cell r="H1110">
            <v>0</v>
          </cell>
          <cell r="I1110">
            <v>0</v>
          </cell>
          <cell r="J1110">
            <v>15492</v>
          </cell>
          <cell r="K1110">
            <v>15492</v>
          </cell>
        </row>
        <row r="1111">
          <cell r="A1111" t="str">
            <v>1975</v>
          </cell>
          <cell r="B1111" t="str">
            <v>143905</v>
          </cell>
          <cell r="C1111" t="str">
            <v/>
          </cell>
          <cell r="D1111" t="str">
            <v>SWEET HOME ISD</v>
          </cell>
          <cell r="E1111">
            <v>17250</v>
          </cell>
          <cell r="F1111">
            <v>0</v>
          </cell>
          <cell r="G1111">
            <v>0</v>
          </cell>
          <cell r="H1111">
            <v>0</v>
          </cell>
          <cell r="I1111">
            <v>0</v>
          </cell>
          <cell r="J1111">
            <v>17250</v>
          </cell>
          <cell r="K1111">
            <v>17250</v>
          </cell>
        </row>
        <row r="1112">
          <cell r="A1112" t="str">
            <v>1976</v>
          </cell>
          <cell r="B1112" t="str">
            <v>143906</v>
          </cell>
          <cell r="C1112" t="str">
            <v/>
          </cell>
          <cell r="D1112" t="str">
            <v>EZZELL ISD</v>
          </cell>
          <cell r="E1112">
            <v>11811</v>
          </cell>
          <cell r="F1112">
            <v>0</v>
          </cell>
          <cell r="G1112">
            <v>0</v>
          </cell>
          <cell r="H1112">
            <v>0</v>
          </cell>
          <cell r="I1112">
            <v>0</v>
          </cell>
          <cell r="J1112">
            <v>11811</v>
          </cell>
          <cell r="K1112">
            <v>11811</v>
          </cell>
        </row>
        <row r="1113">
          <cell r="A1113" t="str">
            <v>1977</v>
          </cell>
          <cell r="B1113" t="str">
            <v>210906</v>
          </cell>
          <cell r="C1113" t="str">
            <v/>
          </cell>
          <cell r="D1113" t="str">
            <v>EXCELSIOR ISD</v>
          </cell>
          <cell r="E1113">
            <v>15417</v>
          </cell>
          <cell r="F1113">
            <v>0</v>
          </cell>
          <cell r="G1113">
            <v>0</v>
          </cell>
          <cell r="H1113">
            <v>0</v>
          </cell>
          <cell r="I1113">
            <v>0</v>
          </cell>
          <cell r="J1113">
            <v>15417</v>
          </cell>
          <cell r="K1113">
            <v>15417</v>
          </cell>
        </row>
        <row r="1114">
          <cell r="A1114" t="str">
            <v>1978</v>
          </cell>
          <cell r="B1114" t="str">
            <v>072901</v>
          </cell>
          <cell r="C1114" t="str">
            <v/>
          </cell>
          <cell r="D1114" t="str">
            <v>THREE WAY ISD</v>
          </cell>
          <cell r="E1114">
            <v>24454</v>
          </cell>
          <cell r="F1114">
            <v>0</v>
          </cell>
          <cell r="G1114">
            <v>0</v>
          </cell>
          <cell r="H1114">
            <v>0</v>
          </cell>
          <cell r="I1114">
            <v>0</v>
          </cell>
          <cell r="J1114">
            <v>24454</v>
          </cell>
          <cell r="K1114">
            <v>24454</v>
          </cell>
        </row>
        <row r="1115">
          <cell r="A1115" t="str">
            <v>1980</v>
          </cell>
          <cell r="B1115" t="str">
            <v>227913</v>
          </cell>
          <cell r="C1115" t="str">
            <v/>
          </cell>
          <cell r="D1115" t="str">
            <v>LAKE TRAVIS ISD</v>
          </cell>
          <cell r="E1115">
            <v>1590937</v>
          </cell>
          <cell r="F1115">
            <v>0</v>
          </cell>
          <cell r="G1115">
            <v>0</v>
          </cell>
          <cell r="H1115">
            <v>0</v>
          </cell>
          <cell r="I1115">
            <v>0</v>
          </cell>
          <cell r="J1115">
            <v>1590937</v>
          </cell>
          <cell r="K1115">
            <v>1590937</v>
          </cell>
        </row>
        <row r="1116">
          <cell r="A1116" t="str">
            <v>1982</v>
          </cell>
          <cell r="B1116" t="str">
            <v>018906</v>
          </cell>
          <cell r="C1116" t="str">
            <v/>
          </cell>
          <cell r="D1116" t="str">
            <v>IREDELL ISD</v>
          </cell>
          <cell r="E1116">
            <v>21902</v>
          </cell>
          <cell r="F1116">
            <v>0</v>
          </cell>
          <cell r="G1116">
            <v>0</v>
          </cell>
          <cell r="H1116">
            <v>0</v>
          </cell>
          <cell r="I1116">
            <v>0</v>
          </cell>
          <cell r="J1116">
            <v>21902</v>
          </cell>
          <cell r="K1116">
            <v>21902</v>
          </cell>
        </row>
        <row r="1117">
          <cell r="A1117" t="str">
            <v>1983</v>
          </cell>
          <cell r="B1117" t="str">
            <v>018907</v>
          </cell>
          <cell r="C1117" t="str">
            <v/>
          </cell>
          <cell r="D1117" t="str">
            <v>KOPPERL ISD</v>
          </cell>
          <cell r="E1117">
            <v>40989</v>
          </cell>
          <cell r="F1117">
            <v>0</v>
          </cell>
          <cell r="G1117">
            <v>0</v>
          </cell>
          <cell r="H1117">
            <v>0</v>
          </cell>
          <cell r="I1117">
            <v>0</v>
          </cell>
          <cell r="J1117">
            <v>40989</v>
          </cell>
          <cell r="K1117">
            <v>40989</v>
          </cell>
        </row>
        <row r="1118">
          <cell r="A1118" t="str">
            <v>1984</v>
          </cell>
          <cell r="B1118" t="str">
            <v>161918</v>
          </cell>
          <cell r="C1118" t="str">
            <v/>
          </cell>
          <cell r="D1118" t="str">
            <v>AXTELL ISD</v>
          </cell>
          <cell r="E1118">
            <v>169898</v>
          </cell>
          <cell r="F1118">
            <v>0</v>
          </cell>
          <cell r="G1118">
            <v>0</v>
          </cell>
          <cell r="H1118">
            <v>0</v>
          </cell>
          <cell r="I1118">
            <v>0</v>
          </cell>
          <cell r="J1118">
            <v>169898</v>
          </cell>
          <cell r="K1118">
            <v>169898</v>
          </cell>
        </row>
        <row r="1119">
          <cell r="A1119" t="str">
            <v>1985</v>
          </cell>
          <cell r="B1119" t="str">
            <v>161919</v>
          </cell>
          <cell r="C1119" t="str">
            <v/>
          </cell>
          <cell r="D1119" t="str">
            <v>BRUCEVILLE-EDDY ISD</v>
          </cell>
          <cell r="E1119">
            <v>111784</v>
          </cell>
          <cell r="F1119">
            <v>0</v>
          </cell>
          <cell r="G1119">
            <v>0</v>
          </cell>
          <cell r="H1119">
            <v>0</v>
          </cell>
          <cell r="I1119">
            <v>0</v>
          </cell>
          <cell r="J1119">
            <v>111784</v>
          </cell>
          <cell r="K1119">
            <v>111784</v>
          </cell>
        </row>
        <row r="1120">
          <cell r="A1120" t="str">
            <v>1986</v>
          </cell>
          <cell r="B1120" t="str">
            <v>161924</v>
          </cell>
          <cell r="C1120" t="str">
            <v/>
          </cell>
          <cell r="D1120" t="str">
            <v>HALLSBURG ISD</v>
          </cell>
          <cell r="E1120">
            <v>28894</v>
          </cell>
          <cell r="F1120">
            <v>0</v>
          </cell>
          <cell r="G1120">
            <v>0</v>
          </cell>
          <cell r="H1120">
            <v>0</v>
          </cell>
          <cell r="I1120">
            <v>0</v>
          </cell>
          <cell r="J1120">
            <v>28894</v>
          </cell>
          <cell r="K1120">
            <v>28894</v>
          </cell>
        </row>
        <row r="1121">
          <cell r="A1121" t="str">
            <v>1988</v>
          </cell>
          <cell r="B1121" t="str">
            <v>079910</v>
          </cell>
          <cell r="C1121" t="str">
            <v/>
          </cell>
          <cell r="D1121" t="str">
            <v>STAFFORD MUNICIPAL SCHOOL DISTRICT</v>
          </cell>
          <cell r="E1121">
            <v>655086</v>
          </cell>
          <cell r="F1121">
            <v>0</v>
          </cell>
          <cell r="G1121">
            <v>0</v>
          </cell>
          <cell r="H1121">
            <v>0</v>
          </cell>
          <cell r="I1121">
            <v>0</v>
          </cell>
          <cell r="J1121">
            <v>655086</v>
          </cell>
          <cell r="K1121">
            <v>655086</v>
          </cell>
        </row>
        <row r="1122">
          <cell r="A1122" t="str">
            <v>1992</v>
          </cell>
          <cell r="B1122" t="str">
            <v>225998</v>
          </cell>
          <cell r="C1122" t="str">
            <v/>
          </cell>
          <cell r="D1122" t="str">
            <v>NORTHEAST TX COMMUNITY COLLEGE</v>
          </cell>
          <cell r="E1122">
            <v>359613</v>
          </cell>
          <cell r="F1122">
            <v>0</v>
          </cell>
          <cell r="G1122">
            <v>0</v>
          </cell>
          <cell r="H1122">
            <v>0</v>
          </cell>
          <cell r="I1122">
            <v>0</v>
          </cell>
          <cell r="J1122">
            <v>359613</v>
          </cell>
          <cell r="K1122">
            <v>359613</v>
          </cell>
        </row>
        <row r="1123">
          <cell r="A1123" t="str">
            <v>1995</v>
          </cell>
          <cell r="B1123" t="str">
            <v>043949</v>
          </cell>
          <cell r="C1123" t="str">
            <v/>
          </cell>
          <cell r="D1123" t="str">
            <v>COLLIN CTY COMMUNITY COLLEGE</v>
          </cell>
          <cell r="E1123">
            <v>2467446</v>
          </cell>
          <cell r="F1123">
            <v>0</v>
          </cell>
          <cell r="G1123">
            <v>0</v>
          </cell>
          <cell r="H1123">
            <v>0</v>
          </cell>
          <cell r="I1123">
            <v>0</v>
          </cell>
          <cell r="J1123">
            <v>2467446</v>
          </cell>
          <cell r="K1123">
            <v>2467446</v>
          </cell>
        </row>
        <row r="1124">
          <cell r="A1124" t="str">
            <v>1996</v>
          </cell>
          <cell r="B1124" t="str">
            <v>019913</v>
          </cell>
          <cell r="C1124" t="str">
            <v/>
          </cell>
          <cell r="D1124" t="str">
            <v>HUBBARD ISD</v>
          </cell>
          <cell r="E1124">
            <v>15610</v>
          </cell>
          <cell r="F1124">
            <v>0</v>
          </cell>
          <cell r="G1124">
            <v>0</v>
          </cell>
          <cell r="H1124">
            <v>0</v>
          </cell>
          <cell r="I1124">
            <v>0</v>
          </cell>
          <cell r="J1124">
            <v>15610</v>
          </cell>
          <cell r="K1124">
            <v>15610</v>
          </cell>
        </row>
        <row r="1125">
          <cell r="A1125" t="str">
            <v>1997</v>
          </cell>
          <cell r="B1125" t="str">
            <v>019914</v>
          </cell>
          <cell r="C1125" t="str">
            <v/>
          </cell>
          <cell r="D1125" t="str">
            <v>LEARY ISD</v>
          </cell>
          <cell r="E1125">
            <v>21065</v>
          </cell>
          <cell r="F1125">
            <v>0</v>
          </cell>
          <cell r="G1125">
            <v>0</v>
          </cell>
          <cell r="H1125">
            <v>0</v>
          </cell>
          <cell r="I1125">
            <v>0</v>
          </cell>
          <cell r="J1125">
            <v>21065</v>
          </cell>
          <cell r="K1125">
            <v>21065</v>
          </cell>
        </row>
        <row r="1126">
          <cell r="A1126" t="str">
            <v>1998</v>
          </cell>
          <cell r="B1126" t="str">
            <v>019910</v>
          </cell>
          <cell r="C1126" t="str">
            <v/>
          </cell>
          <cell r="D1126" t="str">
            <v>MALTA ISD</v>
          </cell>
          <cell r="E1126">
            <v>19846</v>
          </cell>
          <cell r="F1126">
            <v>0</v>
          </cell>
          <cell r="G1126">
            <v>0</v>
          </cell>
          <cell r="H1126">
            <v>0</v>
          </cell>
          <cell r="I1126">
            <v>0</v>
          </cell>
          <cell r="J1126">
            <v>19846</v>
          </cell>
          <cell r="K1126">
            <v>19846</v>
          </cell>
        </row>
        <row r="1127">
          <cell r="A1127" t="str">
            <v>1999</v>
          </cell>
          <cell r="B1127" t="str">
            <v>019911</v>
          </cell>
          <cell r="C1127" t="str">
            <v/>
          </cell>
          <cell r="D1127" t="str">
            <v>RED LICK ISD</v>
          </cell>
          <cell r="E1127">
            <v>64701</v>
          </cell>
          <cell r="F1127">
            <v>0</v>
          </cell>
          <cell r="G1127">
            <v>0</v>
          </cell>
          <cell r="H1127">
            <v>0</v>
          </cell>
          <cell r="I1127">
            <v>0</v>
          </cell>
          <cell r="J1127">
            <v>64701</v>
          </cell>
          <cell r="K1127">
            <v>64701</v>
          </cell>
        </row>
        <row r="1128">
          <cell r="A1128" t="str">
            <v>2000</v>
          </cell>
          <cell r="B1128" t="str">
            <v>019909</v>
          </cell>
          <cell r="C1128" t="str">
            <v/>
          </cell>
          <cell r="D1128" t="str">
            <v>SIMMS ISD</v>
          </cell>
          <cell r="E1128">
            <v>95542</v>
          </cell>
          <cell r="F1128">
            <v>0</v>
          </cell>
          <cell r="G1128">
            <v>0</v>
          </cell>
          <cell r="H1128">
            <v>0</v>
          </cell>
          <cell r="I1128">
            <v>0</v>
          </cell>
          <cell r="J1128">
            <v>95542</v>
          </cell>
          <cell r="K1128">
            <v>95542</v>
          </cell>
        </row>
        <row r="1129">
          <cell r="A1129" t="str">
            <v>2001</v>
          </cell>
          <cell r="B1129" t="str">
            <v>025904</v>
          </cell>
          <cell r="C1129" t="str">
            <v/>
          </cell>
          <cell r="D1129" t="str">
            <v>BLANKET ISD</v>
          </cell>
          <cell r="E1129">
            <v>53172</v>
          </cell>
          <cell r="F1129">
            <v>0</v>
          </cell>
          <cell r="G1129">
            <v>0</v>
          </cell>
          <cell r="H1129">
            <v>0</v>
          </cell>
          <cell r="I1129">
            <v>0</v>
          </cell>
          <cell r="J1129">
            <v>53172</v>
          </cell>
          <cell r="K1129">
            <v>53172</v>
          </cell>
        </row>
        <row r="1130">
          <cell r="A1130" t="str">
            <v>2002</v>
          </cell>
          <cell r="B1130" t="str">
            <v>025908</v>
          </cell>
          <cell r="C1130" t="str">
            <v/>
          </cell>
          <cell r="D1130" t="str">
            <v>BROOKESMITH ISD</v>
          </cell>
          <cell r="E1130">
            <v>38054</v>
          </cell>
          <cell r="F1130">
            <v>0</v>
          </cell>
          <cell r="G1130">
            <v>0</v>
          </cell>
          <cell r="H1130">
            <v>0</v>
          </cell>
          <cell r="I1130">
            <v>0</v>
          </cell>
          <cell r="J1130">
            <v>38054</v>
          </cell>
          <cell r="K1130">
            <v>38054</v>
          </cell>
        </row>
        <row r="1131">
          <cell r="A1131" t="str">
            <v>2003</v>
          </cell>
          <cell r="B1131" t="str">
            <v>025905</v>
          </cell>
          <cell r="C1131" t="str">
            <v/>
          </cell>
          <cell r="D1131" t="str">
            <v>MAY ISD</v>
          </cell>
          <cell r="E1131">
            <v>46737</v>
          </cell>
          <cell r="F1131">
            <v>0</v>
          </cell>
          <cell r="G1131">
            <v>0</v>
          </cell>
          <cell r="H1131">
            <v>0</v>
          </cell>
          <cell r="I1131">
            <v>0</v>
          </cell>
          <cell r="J1131">
            <v>46737</v>
          </cell>
          <cell r="K1131">
            <v>46737</v>
          </cell>
        </row>
        <row r="1132">
          <cell r="A1132" t="str">
            <v>2004</v>
          </cell>
          <cell r="B1132" t="str">
            <v>025906</v>
          </cell>
          <cell r="C1132" t="str">
            <v/>
          </cell>
          <cell r="D1132" t="str">
            <v>ZEPHYR ISD</v>
          </cell>
          <cell r="E1132">
            <v>35224</v>
          </cell>
          <cell r="F1132">
            <v>0</v>
          </cell>
          <cell r="G1132">
            <v>0</v>
          </cell>
          <cell r="H1132">
            <v>0</v>
          </cell>
          <cell r="I1132">
            <v>0</v>
          </cell>
          <cell r="J1132">
            <v>35224</v>
          </cell>
          <cell r="K1132">
            <v>35224</v>
          </cell>
        </row>
        <row r="1133">
          <cell r="A1133" t="str">
            <v>2005</v>
          </cell>
          <cell r="B1133" t="str">
            <v>105905</v>
          </cell>
          <cell r="C1133" t="str">
            <v/>
          </cell>
          <cell r="D1133" t="str">
            <v>WIMBERLEY ISD</v>
          </cell>
          <cell r="E1133">
            <v>467146</v>
          </cell>
          <cell r="F1133">
            <v>0</v>
          </cell>
          <cell r="G1133">
            <v>0</v>
          </cell>
          <cell r="H1133">
            <v>0</v>
          </cell>
          <cell r="I1133">
            <v>0</v>
          </cell>
          <cell r="J1133">
            <v>467146</v>
          </cell>
          <cell r="K1133">
            <v>467146</v>
          </cell>
        </row>
        <row r="1134">
          <cell r="A1134" t="str">
            <v>2009</v>
          </cell>
          <cell r="B1134" t="str">
            <v>225906</v>
          </cell>
          <cell r="C1134" t="str">
            <v/>
          </cell>
          <cell r="D1134" t="str">
            <v>CHAPEL HILL ISD</v>
          </cell>
          <cell r="E1134">
            <v>154028</v>
          </cell>
          <cell r="F1134">
            <v>0</v>
          </cell>
          <cell r="G1134">
            <v>0</v>
          </cell>
          <cell r="H1134">
            <v>0</v>
          </cell>
          <cell r="I1134">
            <v>0</v>
          </cell>
          <cell r="J1134">
            <v>154028</v>
          </cell>
          <cell r="K1134">
            <v>154028</v>
          </cell>
        </row>
        <row r="1135">
          <cell r="A1135" t="str">
            <v>2010</v>
          </cell>
          <cell r="B1135" t="str">
            <v>225907</v>
          </cell>
          <cell r="C1135" t="str">
            <v/>
          </cell>
          <cell r="D1135" t="str">
            <v>HARTS BLUFF ISD</v>
          </cell>
          <cell r="E1135">
            <v>99671</v>
          </cell>
          <cell r="F1135">
            <v>0</v>
          </cell>
          <cell r="G1135">
            <v>0</v>
          </cell>
          <cell r="H1135">
            <v>0</v>
          </cell>
          <cell r="I1135">
            <v>0</v>
          </cell>
          <cell r="J1135">
            <v>99671</v>
          </cell>
          <cell r="K1135">
            <v>99671</v>
          </cell>
        </row>
        <row r="1136">
          <cell r="A1136" t="str">
            <v>2011</v>
          </cell>
          <cell r="B1136" t="str">
            <v>042905</v>
          </cell>
          <cell r="C1136" t="str">
            <v/>
          </cell>
          <cell r="D1136" t="str">
            <v>PANTHER CREEK CONS ISD</v>
          </cell>
          <cell r="E1136">
            <v>38558</v>
          </cell>
          <cell r="F1136">
            <v>0</v>
          </cell>
          <cell r="G1136">
            <v>0</v>
          </cell>
          <cell r="H1136">
            <v>0</v>
          </cell>
          <cell r="I1136">
            <v>0</v>
          </cell>
          <cell r="J1136">
            <v>38558</v>
          </cell>
          <cell r="K1136">
            <v>38558</v>
          </cell>
        </row>
        <row r="1137">
          <cell r="A1137" t="str">
            <v>2013</v>
          </cell>
          <cell r="B1137" t="str">
            <v>117904</v>
          </cell>
          <cell r="C1137" t="str">
            <v/>
          </cell>
          <cell r="D1137" t="str">
            <v>PLEMONS-STINNETT-PHILLIPS CISD</v>
          </cell>
          <cell r="E1137">
            <v>156235</v>
          </cell>
          <cell r="F1137">
            <v>0</v>
          </cell>
          <cell r="G1137">
            <v>0</v>
          </cell>
          <cell r="H1137">
            <v>0</v>
          </cell>
          <cell r="I1137">
            <v>0</v>
          </cell>
          <cell r="J1137">
            <v>156235</v>
          </cell>
          <cell r="K1137">
            <v>156235</v>
          </cell>
        </row>
        <row r="1138">
          <cell r="A1138" t="str">
            <v>2015</v>
          </cell>
          <cell r="B1138" t="str">
            <v>133905</v>
          </cell>
          <cell r="C1138" t="str">
            <v/>
          </cell>
          <cell r="D1138" t="str">
            <v>DIVIDE ISD</v>
          </cell>
          <cell r="E1138">
            <v>4386</v>
          </cell>
          <cell r="F1138">
            <v>0</v>
          </cell>
          <cell r="G1138">
            <v>0</v>
          </cell>
          <cell r="H1138">
            <v>0</v>
          </cell>
          <cell r="I1138">
            <v>0</v>
          </cell>
          <cell r="J1138">
            <v>4386</v>
          </cell>
          <cell r="K1138">
            <v>4386</v>
          </cell>
        </row>
        <row r="1139">
          <cell r="A1139" t="str">
            <v>2017</v>
          </cell>
          <cell r="B1139" t="str">
            <v>242906</v>
          </cell>
          <cell r="C1139" t="str">
            <v/>
          </cell>
          <cell r="D1139" t="str">
            <v>FORT ELLIOTT CONS ISD</v>
          </cell>
          <cell r="E1139">
            <v>45489</v>
          </cell>
          <cell r="F1139">
            <v>0</v>
          </cell>
          <cell r="G1139">
            <v>0</v>
          </cell>
          <cell r="H1139">
            <v>0</v>
          </cell>
          <cell r="I1139">
            <v>0</v>
          </cell>
          <cell r="J1139">
            <v>45489</v>
          </cell>
          <cell r="K1139">
            <v>45489</v>
          </cell>
        </row>
        <row r="1140">
          <cell r="A1140" t="str">
            <v>2020</v>
          </cell>
          <cell r="B1140" t="str">
            <v>001910</v>
          </cell>
          <cell r="C1140" t="str">
            <v/>
          </cell>
          <cell r="D1140" t="str">
            <v>ANDERSON CTY SPC ED CO OP</v>
          </cell>
          <cell r="E1140">
            <v>44526</v>
          </cell>
          <cell r="F1140">
            <v>0</v>
          </cell>
          <cell r="G1140">
            <v>0</v>
          </cell>
          <cell r="H1140">
            <v>0</v>
          </cell>
          <cell r="I1140">
            <v>0</v>
          </cell>
          <cell r="J1140">
            <v>44526</v>
          </cell>
          <cell r="K1140">
            <v>44526</v>
          </cell>
        </row>
        <row r="1141">
          <cell r="A1141" t="str">
            <v>2021</v>
          </cell>
          <cell r="B1141" t="str">
            <v>021710</v>
          </cell>
          <cell r="C1141" t="str">
            <v/>
          </cell>
          <cell r="D1141" t="str">
            <v>TEXAS A&amp;M UNIVERSITY SYSTEMS OFFICE</v>
          </cell>
          <cell r="E1141">
            <v>1959094</v>
          </cell>
          <cell r="F1141">
            <v>0</v>
          </cell>
          <cell r="G1141">
            <v>873</v>
          </cell>
          <cell r="H1141">
            <v>0</v>
          </cell>
          <cell r="I1141">
            <v>0</v>
          </cell>
          <cell r="J1141">
            <v>1959967</v>
          </cell>
          <cell r="K1141">
            <v>1959967</v>
          </cell>
        </row>
        <row r="1142">
          <cell r="A1142" t="str">
            <v>2022</v>
          </cell>
          <cell r="B1142" t="str">
            <v>108948</v>
          </cell>
          <cell r="C1142" t="str">
            <v/>
          </cell>
          <cell r="D1142" t="str">
            <v>SOUTH TEXAS COLLEGE</v>
          </cell>
          <cell r="E1142">
            <v>3517792</v>
          </cell>
          <cell r="F1142">
            <v>0</v>
          </cell>
          <cell r="G1142">
            <v>0</v>
          </cell>
          <cell r="H1142">
            <v>0</v>
          </cell>
          <cell r="I1142">
            <v>0</v>
          </cell>
          <cell r="J1142">
            <v>3517792</v>
          </cell>
          <cell r="K1142">
            <v>3517792</v>
          </cell>
        </row>
        <row r="1143">
          <cell r="A1143" t="str">
            <v>2024</v>
          </cell>
          <cell r="B1143" t="str">
            <v>019764</v>
          </cell>
          <cell r="C1143" t="str">
            <v/>
          </cell>
          <cell r="D1143" t="str">
            <v>TEXAS A&amp;M UNIVERSITY -TEXARKANA</v>
          </cell>
          <cell r="E1143">
            <v>246425</v>
          </cell>
          <cell r="F1143">
            <v>0</v>
          </cell>
          <cell r="G1143">
            <v>4</v>
          </cell>
          <cell r="H1143">
            <v>0</v>
          </cell>
          <cell r="I1143">
            <v>0</v>
          </cell>
          <cell r="J1143">
            <v>246429</v>
          </cell>
          <cell r="K1143">
            <v>246429</v>
          </cell>
        </row>
        <row r="1144">
          <cell r="A1144" t="str">
            <v>2026</v>
          </cell>
          <cell r="B1144" t="str">
            <v>101803</v>
          </cell>
          <cell r="C1144" t="str">
            <v/>
          </cell>
          <cell r="D1144" t="str">
            <v>ARISTOI CLASSICAL ACADEMY</v>
          </cell>
          <cell r="E1144">
            <v>88489</v>
          </cell>
          <cell r="F1144">
            <v>0</v>
          </cell>
          <cell r="G1144">
            <v>0</v>
          </cell>
          <cell r="H1144">
            <v>0</v>
          </cell>
          <cell r="I1144">
            <v>0</v>
          </cell>
          <cell r="J1144">
            <v>88489</v>
          </cell>
          <cell r="K1144">
            <v>88489</v>
          </cell>
        </row>
        <row r="1145">
          <cell r="A1145" t="str">
            <v>2027</v>
          </cell>
          <cell r="B1145" t="str">
            <v>101802</v>
          </cell>
          <cell r="C1145" t="str">
            <v/>
          </cell>
          <cell r="D1145" t="str">
            <v>SER-NINOS CHARTER SCHOOL</v>
          </cell>
          <cell r="E1145">
            <v>143924</v>
          </cell>
          <cell r="F1145">
            <v>0</v>
          </cell>
          <cell r="G1145">
            <v>0</v>
          </cell>
          <cell r="H1145">
            <v>0</v>
          </cell>
          <cell r="I1145">
            <v>0</v>
          </cell>
          <cell r="J1145">
            <v>143924</v>
          </cell>
          <cell r="K1145">
            <v>143924</v>
          </cell>
        </row>
        <row r="1146">
          <cell r="A1146" t="str">
            <v>2032</v>
          </cell>
          <cell r="B1146" t="str">
            <v>101804</v>
          </cell>
          <cell r="C1146" t="str">
            <v/>
          </cell>
          <cell r="D1146" t="str">
            <v>GEORGE I SANCHEZ CHARTER</v>
          </cell>
          <cell r="E1146">
            <v>192140</v>
          </cell>
          <cell r="F1146">
            <v>0</v>
          </cell>
          <cell r="G1146">
            <v>0</v>
          </cell>
          <cell r="H1146">
            <v>0</v>
          </cell>
          <cell r="I1146">
            <v>0</v>
          </cell>
          <cell r="J1146">
            <v>192140</v>
          </cell>
          <cell r="K1146">
            <v>192140</v>
          </cell>
        </row>
        <row r="1147">
          <cell r="A1147" t="str">
            <v>2033</v>
          </cell>
          <cell r="B1147" t="str">
            <v>101806</v>
          </cell>
          <cell r="C1147" t="str">
            <v/>
          </cell>
          <cell r="D1147" t="str">
            <v>RAUL YZAGUIRRE SCHOOL</v>
          </cell>
          <cell r="E1147">
            <v>220522</v>
          </cell>
          <cell r="F1147">
            <v>0</v>
          </cell>
          <cell r="G1147">
            <v>0</v>
          </cell>
          <cell r="H1147">
            <v>0</v>
          </cell>
          <cell r="I1147">
            <v>0</v>
          </cell>
          <cell r="J1147">
            <v>220522</v>
          </cell>
          <cell r="K1147">
            <v>220522</v>
          </cell>
        </row>
        <row r="1148">
          <cell r="A1148" t="str">
            <v>2035</v>
          </cell>
          <cell r="B1148" t="str">
            <v>057803</v>
          </cell>
          <cell r="C1148" t="str">
            <v/>
          </cell>
          <cell r="D1148" t="str">
            <v>THE NORTH HILLS SCHOOL</v>
          </cell>
          <cell r="E1148">
            <v>2616334</v>
          </cell>
          <cell r="F1148">
            <v>0</v>
          </cell>
          <cell r="G1148">
            <v>0</v>
          </cell>
          <cell r="H1148">
            <v>0</v>
          </cell>
          <cell r="I1148">
            <v>0</v>
          </cell>
          <cell r="J1148">
            <v>2616334</v>
          </cell>
          <cell r="K1148">
            <v>2616334</v>
          </cell>
        </row>
        <row r="1149">
          <cell r="A1149" t="str">
            <v>2036</v>
          </cell>
          <cell r="B1149" t="str">
            <v>178801</v>
          </cell>
          <cell r="C1149" t="str">
            <v/>
          </cell>
          <cell r="D1149" t="str">
            <v>DR M L GARZA-GONZALEZ CHARTER SCHOOL</v>
          </cell>
          <cell r="E1149">
            <v>47366</v>
          </cell>
          <cell r="F1149">
            <v>0</v>
          </cell>
          <cell r="G1149">
            <v>0</v>
          </cell>
          <cell r="H1149">
            <v>0</v>
          </cell>
          <cell r="I1149">
            <v>0</v>
          </cell>
          <cell r="J1149">
            <v>47366</v>
          </cell>
          <cell r="K1149">
            <v>47366</v>
          </cell>
        </row>
        <row r="1150">
          <cell r="A1150" t="str">
            <v>2038</v>
          </cell>
          <cell r="B1150" t="str">
            <v>161801</v>
          </cell>
          <cell r="C1150" t="str">
            <v/>
          </cell>
          <cell r="D1150" t="str">
            <v>WACO CHARTER SCHOOL</v>
          </cell>
          <cell r="E1150">
            <v>41628</v>
          </cell>
          <cell r="F1150">
            <v>0</v>
          </cell>
          <cell r="G1150">
            <v>0</v>
          </cell>
          <cell r="H1150">
            <v>0</v>
          </cell>
          <cell r="I1150">
            <v>0</v>
          </cell>
          <cell r="J1150">
            <v>41628</v>
          </cell>
          <cell r="K1150">
            <v>41628</v>
          </cell>
        </row>
        <row r="1151">
          <cell r="A1151" t="str">
            <v>2039</v>
          </cell>
          <cell r="B1151" t="str">
            <v>057802</v>
          </cell>
          <cell r="C1151" t="str">
            <v/>
          </cell>
          <cell r="D1151" t="str">
            <v>PEGASUS SCHOOL OF LIBERAL ARTS &amp; SCIENCE</v>
          </cell>
          <cell r="E1151">
            <v>95813</v>
          </cell>
          <cell r="F1151">
            <v>0</v>
          </cell>
          <cell r="G1151">
            <v>0</v>
          </cell>
          <cell r="H1151">
            <v>0</v>
          </cell>
          <cell r="I1151">
            <v>0</v>
          </cell>
          <cell r="J1151">
            <v>95813</v>
          </cell>
          <cell r="K1151">
            <v>95813</v>
          </cell>
        </row>
        <row r="1152">
          <cell r="A1152" t="str">
            <v>2040</v>
          </cell>
          <cell r="B1152" t="str">
            <v>057804</v>
          </cell>
          <cell r="C1152" t="str">
            <v/>
          </cell>
          <cell r="D1152" t="str">
            <v>TEXANS CAN ACADEMIES</v>
          </cell>
          <cell r="E1152">
            <v>1000206</v>
          </cell>
          <cell r="F1152">
            <v>0</v>
          </cell>
          <cell r="G1152">
            <v>0</v>
          </cell>
          <cell r="H1152">
            <v>0</v>
          </cell>
          <cell r="I1152">
            <v>0</v>
          </cell>
          <cell r="J1152">
            <v>1000206</v>
          </cell>
          <cell r="K1152">
            <v>1000206</v>
          </cell>
        </row>
        <row r="1153">
          <cell r="A1153" t="str">
            <v>2041</v>
          </cell>
          <cell r="B1153" t="str">
            <v>015801</v>
          </cell>
          <cell r="C1153" t="str">
            <v/>
          </cell>
          <cell r="D1153" t="str">
            <v>POR VIDA ACADEMY</v>
          </cell>
          <cell r="E1153">
            <v>87623</v>
          </cell>
          <cell r="F1153">
            <v>0</v>
          </cell>
          <cell r="G1153">
            <v>0</v>
          </cell>
          <cell r="H1153">
            <v>0</v>
          </cell>
          <cell r="I1153">
            <v>0</v>
          </cell>
          <cell r="J1153">
            <v>87623</v>
          </cell>
          <cell r="K1153">
            <v>87623</v>
          </cell>
        </row>
        <row r="1154">
          <cell r="A1154" t="str">
            <v>2042</v>
          </cell>
          <cell r="B1154" t="str">
            <v>015802</v>
          </cell>
          <cell r="C1154" t="str">
            <v/>
          </cell>
          <cell r="D1154" t="str">
            <v>GEORGE GERVIN ACADEMY</v>
          </cell>
          <cell r="E1154">
            <v>115292</v>
          </cell>
          <cell r="F1154">
            <v>0</v>
          </cell>
          <cell r="G1154">
            <v>0</v>
          </cell>
          <cell r="H1154">
            <v>0</v>
          </cell>
          <cell r="I1154">
            <v>0</v>
          </cell>
          <cell r="J1154">
            <v>115292</v>
          </cell>
          <cell r="K1154">
            <v>115292</v>
          </cell>
        </row>
        <row r="1155">
          <cell r="A1155" t="str">
            <v>2049</v>
          </cell>
          <cell r="B1155" t="str">
            <v>101815</v>
          </cell>
          <cell r="C1155" t="str">
            <v/>
          </cell>
          <cell r="D1155" t="str">
            <v>ALIEF MONTESSORI SCHOOL</v>
          </cell>
          <cell r="E1155">
            <v>26289</v>
          </cell>
          <cell r="F1155">
            <v>0</v>
          </cell>
          <cell r="G1155">
            <v>0</v>
          </cell>
          <cell r="H1155">
            <v>0</v>
          </cell>
          <cell r="I1155">
            <v>0</v>
          </cell>
          <cell r="J1155">
            <v>26289</v>
          </cell>
          <cell r="K1155">
            <v>26289</v>
          </cell>
        </row>
        <row r="1156">
          <cell r="A1156" t="str">
            <v>2050</v>
          </cell>
          <cell r="B1156" t="str">
            <v>071801</v>
          </cell>
          <cell r="C1156" t="str">
            <v/>
          </cell>
          <cell r="D1156" t="str">
            <v>BURNHAM WOOD CHARTER SCHOOL</v>
          </cell>
          <cell r="E1156">
            <v>142118</v>
          </cell>
          <cell r="F1156">
            <v>0</v>
          </cell>
          <cell r="G1156">
            <v>0</v>
          </cell>
          <cell r="H1156">
            <v>0</v>
          </cell>
          <cell r="I1156">
            <v>0</v>
          </cell>
          <cell r="J1156">
            <v>142118</v>
          </cell>
          <cell r="K1156">
            <v>142118</v>
          </cell>
        </row>
        <row r="1157">
          <cell r="A1157" t="str">
            <v>2053</v>
          </cell>
          <cell r="B1157" t="str">
            <v>057805</v>
          </cell>
          <cell r="C1157" t="str">
            <v/>
          </cell>
          <cell r="D1157" t="str">
            <v>DALLAS COMM CHARTER SCHOOL</v>
          </cell>
          <cell r="E1157">
            <v>40717</v>
          </cell>
          <cell r="F1157">
            <v>0</v>
          </cell>
          <cell r="G1157">
            <v>0</v>
          </cell>
          <cell r="H1157">
            <v>0</v>
          </cell>
          <cell r="I1157">
            <v>0</v>
          </cell>
          <cell r="J1157">
            <v>40717</v>
          </cell>
          <cell r="K1157">
            <v>40717</v>
          </cell>
        </row>
        <row r="1158">
          <cell r="A1158" t="str">
            <v>2054</v>
          </cell>
          <cell r="B1158" t="str">
            <v>057806</v>
          </cell>
          <cell r="C1158" t="str">
            <v/>
          </cell>
          <cell r="D1158" t="str">
            <v>EAGLE ADVANTAGE SCHOOL</v>
          </cell>
          <cell r="E1158">
            <v>202886</v>
          </cell>
          <cell r="F1158">
            <v>0</v>
          </cell>
          <cell r="G1158">
            <v>0</v>
          </cell>
          <cell r="H1158">
            <v>0</v>
          </cell>
          <cell r="I1158">
            <v>0</v>
          </cell>
          <cell r="J1158">
            <v>202886</v>
          </cell>
          <cell r="K1158">
            <v>202886</v>
          </cell>
        </row>
        <row r="1159">
          <cell r="A1159" t="str">
            <v>2055</v>
          </cell>
          <cell r="B1159" t="str">
            <v>161802</v>
          </cell>
          <cell r="C1159" t="str">
            <v/>
          </cell>
          <cell r="D1159" t="str">
            <v>RAPOPORT ACADEMY</v>
          </cell>
          <cell r="E1159">
            <v>135303</v>
          </cell>
          <cell r="F1159">
            <v>0</v>
          </cell>
          <cell r="G1159">
            <v>0</v>
          </cell>
          <cell r="H1159">
            <v>0</v>
          </cell>
          <cell r="I1159">
            <v>0</v>
          </cell>
          <cell r="J1159">
            <v>135303</v>
          </cell>
          <cell r="K1159">
            <v>135303</v>
          </cell>
        </row>
        <row r="1160">
          <cell r="A1160" t="str">
            <v>2057</v>
          </cell>
          <cell r="B1160" t="str">
            <v>227803</v>
          </cell>
          <cell r="C1160" t="str">
            <v/>
          </cell>
          <cell r="D1160" t="str">
            <v>EDEN PARK ACADEMY</v>
          </cell>
          <cell r="E1160">
            <v>264293</v>
          </cell>
          <cell r="F1160">
            <v>0</v>
          </cell>
          <cell r="G1160">
            <v>101</v>
          </cell>
          <cell r="H1160">
            <v>0</v>
          </cell>
          <cell r="I1160">
            <v>0</v>
          </cell>
          <cell r="J1160">
            <v>264394</v>
          </cell>
          <cell r="K1160">
            <v>264394</v>
          </cell>
        </row>
        <row r="1161">
          <cell r="A1161" t="str">
            <v>2058</v>
          </cell>
          <cell r="B1161" t="str">
            <v>101810</v>
          </cell>
          <cell r="C1161" t="str">
            <v/>
          </cell>
          <cell r="D1161" t="str">
            <v>ACADEMY OF ACCELERATED</v>
          </cell>
          <cell r="E1161">
            <v>70833</v>
          </cell>
          <cell r="F1161">
            <v>0</v>
          </cell>
          <cell r="G1161">
            <v>0</v>
          </cell>
          <cell r="H1161">
            <v>0</v>
          </cell>
          <cell r="I1161">
            <v>0</v>
          </cell>
          <cell r="J1161">
            <v>70833</v>
          </cell>
          <cell r="K1161">
            <v>70833</v>
          </cell>
        </row>
        <row r="1162">
          <cell r="A1162" t="str">
            <v>2059</v>
          </cell>
          <cell r="B1162" t="str">
            <v>236801</v>
          </cell>
          <cell r="C1162" t="str">
            <v/>
          </cell>
          <cell r="D1162" t="str">
            <v>GULF COAST TRADES CENTER</v>
          </cell>
          <cell r="E1162">
            <v>157473</v>
          </cell>
          <cell r="F1162">
            <v>0</v>
          </cell>
          <cell r="G1162">
            <v>0</v>
          </cell>
          <cell r="H1162">
            <v>0</v>
          </cell>
          <cell r="I1162">
            <v>0</v>
          </cell>
          <cell r="J1162">
            <v>157473</v>
          </cell>
          <cell r="K1162">
            <v>157473</v>
          </cell>
        </row>
        <row r="1163">
          <cell r="A1163" t="str">
            <v>2064</v>
          </cell>
          <cell r="B1163" t="str">
            <v>057807</v>
          </cell>
          <cell r="C1163" t="str">
            <v/>
          </cell>
          <cell r="D1163" t="str">
            <v>LIFE SCHOOL</v>
          </cell>
          <cell r="E1163">
            <v>623206</v>
          </cell>
          <cell r="F1163">
            <v>0</v>
          </cell>
          <cell r="G1163">
            <v>0</v>
          </cell>
          <cell r="H1163">
            <v>0</v>
          </cell>
          <cell r="I1163">
            <v>0</v>
          </cell>
          <cell r="J1163">
            <v>623206</v>
          </cell>
          <cell r="K1163">
            <v>623206</v>
          </cell>
        </row>
        <row r="1164">
          <cell r="A1164" t="str">
            <v>2067</v>
          </cell>
          <cell r="B1164" t="str">
            <v>227804</v>
          </cell>
          <cell r="C1164" t="str">
            <v/>
          </cell>
          <cell r="D1164" t="str">
            <v>NYOS CHARTER SCHOOL</v>
          </cell>
          <cell r="E1164">
            <v>114428</v>
          </cell>
          <cell r="F1164">
            <v>0</v>
          </cell>
          <cell r="G1164">
            <v>0</v>
          </cell>
          <cell r="H1164">
            <v>0</v>
          </cell>
          <cell r="I1164">
            <v>0</v>
          </cell>
          <cell r="J1164">
            <v>114428</v>
          </cell>
          <cell r="K1164">
            <v>114428</v>
          </cell>
        </row>
        <row r="1165">
          <cell r="A1165" t="str">
            <v>2070</v>
          </cell>
          <cell r="B1165" t="str">
            <v>014801</v>
          </cell>
          <cell r="C1165" t="str">
            <v/>
          </cell>
          <cell r="D1165" t="str">
            <v>RICHARD MILBURN - KILLEEN</v>
          </cell>
          <cell r="E1165">
            <v>78626</v>
          </cell>
          <cell r="F1165">
            <v>0</v>
          </cell>
          <cell r="G1165">
            <v>0</v>
          </cell>
          <cell r="H1165">
            <v>0</v>
          </cell>
          <cell r="I1165">
            <v>0</v>
          </cell>
          <cell r="J1165">
            <v>78626</v>
          </cell>
          <cell r="K1165">
            <v>78626</v>
          </cell>
        </row>
        <row r="1166">
          <cell r="A1166" t="str">
            <v>2075</v>
          </cell>
          <cell r="B1166" t="str">
            <v>015806</v>
          </cell>
          <cell r="C1166" t="str">
            <v/>
          </cell>
          <cell r="D1166" t="str">
            <v>SCHOOL OF EXCELLENCE IN EDUCATION</v>
          </cell>
          <cell r="E1166">
            <v>128435</v>
          </cell>
          <cell r="F1166">
            <v>0</v>
          </cell>
          <cell r="G1166">
            <v>0</v>
          </cell>
          <cell r="H1166">
            <v>0</v>
          </cell>
          <cell r="I1166">
            <v>0</v>
          </cell>
          <cell r="J1166">
            <v>128435</v>
          </cell>
          <cell r="K1166">
            <v>128435</v>
          </cell>
        </row>
        <row r="1167">
          <cell r="A1167" t="str">
            <v>2076</v>
          </cell>
          <cell r="B1167" t="str">
            <v>015807</v>
          </cell>
          <cell r="C1167" t="str">
            <v/>
          </cell>
          <cell r="D1167" t="str">
            <v>SOUTHWEST PREPARATORY SCHOOL</v>
          </cell>
          <cell r="E1167">
            <v>303603</v>
          </cell>
          <cell r="F1167">
            <v>0</v>
          </cell>
          <cell r="G1167">
            <v>0</v>
          </cell>
          <cell r="H1167">
            <v>0</v>
          </cell>
          <cell r="I1167">
            <v>0</v>
          </cell>
          <cell r="J1167">
            <v>303603</v>
          </cell>
          <cell r="K1167">
            <v>303603</v>
          </cell>
        </row>
        <row r="1168">
          <cell r="A1168" t="str">
            <v>2077</v>
          </cell>
          <cell r="B1168" t="str">
            <v>108802</v>
          </cell>
          <cell r="C1168" t="str">
            <v/>
          </cell>
          <cell r="D1168" t="str">
            <v>SOUTH TEXAS EDUCATIONAL TECH</v>
          </cell>
          <cell r="E1168">
            <v>187506</v>
          </cell>
          <cell r="F1168">
            <v>0</v>
          </cell>
          <cell r="G1168">
            <v>0</v>
          </cell>
          <cell r="H1168">
            <v>0</v>
          </cell>
          <cell r="I1168">
            <v>0</v>
          </cell>
          <cell r="J1168">
            <v>187506</v>
          </cell>
          <cell r="K1168">
            <v>187506</v>
          </cell>
        </row>
        <row r="1169">
          <cell r="A1169" t="str">
            <v>2078</v>
          </cell>
          <cell r="B1169" t="str">
            <v>227805</v>
          </cell>
          <cell r="C1169" t="str">
            <v/>
          </cell>
          <cell r="D1169" t="str">
            <v>TEXAS EMPOWERMENT ACADEMY</v>
          </cell>
          <cell r="E1169">
            <v>78270</v>
          </cell>
          <cell r="F1169">
            <v>0</v>
          </cell>
          <cell r="G1169">
            <v>0</v>
          </cell>
          <cell r="H1169">
            <v>0</v>
          </cell>
          <cell r="I1169">
            <v>0</v>
          </cell>
          <cell r="J1169">
            <v>78270</v>
          </cell>
          <cell r="K1169">
            <v>78270</v>
          </cell>
        </row>
        <row r="1170">
          <cell r="A1170" t="str">
            <v>2079</v>
          </cell>
          <cell r="B1170" t="str">
            <v>015808</v>
          </cell>
          <cell r="C1170" t="str">
            <v/>
          </cell>
          <cell r="D1170" t="str">
            <v>JOHN H WOOD CHARTER SCHOOL</v>
          </cell>
          <cell r="E1170">
            <v>216263</v>
          </cell>
          <cell r="F1170">
            <v>0</v>
          </cell>
          <cell r="G1170">
            <v>0</v>
          </cell>
          <cell r="H1170">
            <v>0</v>
          </cell>
          <cell r="I1170">
            <v>0</v>
          </cell>
          <cell r="J1170">
            <v>216263</v>
          </cell>
          <cell r="K1170">
            <v>216263</v>
          </cell>
        </row>
        <row r="1171">
          <cell r="A1171" t="str">
            <v>2082</v>
          </cell>
          <cell r="B1171" t="str">
            <v>101814</v>
          </cell>
          <cell r="C1171" t="str">
            <v/>
          </cell>
          <cell r="D1171" t="str">
            <v>VARNETT CHARTER SCHOOL</v>
          </cell>
          <cell r="E1171">
            <v>202430</v>
          </cell>
          <cell r="F1171">
            <v>0</v>
          </cell>
          <cell r="G1171">
            <v>0</v>
          </cell>
          <cell r="H1171">
            <v>0</v>
          </cell>
          <cell r="I1171">
            <v>0</v>
          </cell>
          <cell r="J1171">
            <v>202430</v>
          </cell>
          <cell r="K1171">
            <v>202430</v>
          </cell>
        </row>
        <row r="1172">
          <cell r="A1172" t="str">
            <v>2084</v>
          </cell>
          <cell r="B1172" t="str">
            <v>220801</v>
          </cell>
          <cell r="C1172" t="str">
            <v/>
          </cell>
          <cell r="D1172" t="str">
            <v>TREETOPS INTERNATIONAL</v>
          </cell>
          <cell r="E1172">
            <v>6048</v>
          </cell>
          <cell r="F1172">
            <v>0</v>
          </cell>
          <cell r="G1172">
            <v>0</v>
          </cell>
          <cell r="H1172">
            <v>0</v>
          </cell>
          <cell r="I1172">
            <v>0</v>
          </cell>
          <cell r="J1172">
            <v>6048</v>
          </cell>
          <cell r="K1172">
            <v>6048</v>
          </cell>
        </row>
        <row r="1173">
          <cell r="A1173" t="str">
            <v>2085</v>
          </cell>
          <cell r="B1173" t="str">
            <v>057808</v>
          </cell>
          <cell r="C1173" t="str">
            <v/>
          </cell>
          <cell r="D1173" t="str">
            <v>UNIVERSAL ACADEMY</v>
          </cell>
          <cell r="E1173">
            <v>242074</v>
          </cell>
          <cell r="F1173">
            <v>0</v>
          </cell>
          <cell r="G1173">
            <v>0</v>
          </cell>
          <cell r="H1173">
            <v>0</v>
          </cell>
          <cell r="I1173">
            <v>0</v>
          </cell>
          <cell r="J1173">
            <v>242074</v>
          </cell>
          <cell r="K1173">
            <v>242074</v>
          </cell>
        </row>
        <row r="1174">
          <cell r="A1174" t="str">
            <v>2088</v>
          </cell>
          <cell r="B1174" t="str">
            <v>101840</v>
          </cell>
          <cell r="C1174" t="str">
            <v/>
          </cell>
          <cell r="D1174" t="str">
            <v>TWO DIMENSIONS PREP ACADEMY</v>
          </cell>
          <cell r="E1174">
            <v>66891</v>
          </cell>
          <cell r="F1174">
            <v>0</v>
          </cell>
          <cell r="G1174">
            <v>0</v>
          </cell>
          <cell r="H1174">
            <v>0</v>
          </cell>
          <cell r="I1174">
            <v>0</v>
          </cell>
          <cell r="J1174">
            <v>66891</v>
          </cell>
          <cell r="K1174">
            <v>66891</v>
          </cell>
        </row>
        <row r="1175">
          <cell r="A1175" t="str">
            <v>2094</v>
          </cell>
          <cell r="B1175" t="str">
            <v>227814</v>
          </cell>
          <cell r="C1175" t="str">
            <v/>
          </cell>
          <cell r="D1175" t="str">
            <v>CHAPARRAL STAR ACADEMY</v>
          </cell>
          <cell r="E1175">
            <v>23830</v>
          </cell>
          <cell r="F1175">
            <v>0</v>
          </cell>
          <cell r="G1175">
            <v>0</v>
          </cell>
          <cell r="H1175">
            <v>0</v>
          </cell>
          <cell r="I1175">
            <v>0</v>
          </cell>
          <cell r="J1175">
            <v>23830</v>
          </cell>
          <cell r="K1175">
            <v>23830</v>
          </cell>
        </row>
        <row r="1176">
          <cell r="A1176" t="str">
            <v>2101</v>
          </cell>
          <cell r="B1176" t="str">
            <v>101821</v>
          </cell>
          <cell r="C1176" t="str">
            <v/>
          </cell>
          <cell r="D1176" t="str">
            <v>HOUSTON HEIGHTS HIGH SCHOOL</v>
          </cell>
          <cell r="E1176">
            <v>21326</v>
          </cell>
          <cell r="F1176">
            <v>0</v>
          </cell>
          <cell r="G1176">
            <v>0</v>
          </cell>
          <cell r="H1176">
            <v>0</v>
          </cell>
          <cell r="I1176">
            <v>0</v>
          </cell>
          <cell r="J1176">
            <v>21326</v>
          </cell>
          <cell r="K1176">
            <v>21326</v>
          </cell>
        </row>
        <row r="1177">
          <cell r="A1177" t="str">
            <v>2102</v>
          </cell>
          <cell r="B1177" t="str">
            <v>170801</v>
          </cell>
          <cell r="C1177" t="str">
            <v/>
          </cell>
          <cell r="D1177" t="str">
            <v>TEXAS SERENITY ACADEMY</v>
          </cell>
          <cell r="E1177">
            <v>133582</v>
          </cell>
          <cell r="F1177">
            <v>0</v>
          </cell>
          <cell r="G1177">
            <v>379</v>
          </cell>
          <cell r="H1177">
            <v>0</v>
          </cell>
          <cell r="I1177">
            <v>0</v>
          </cell>
          <cell r="J1177">
            <v>133961</v>
          </cell>
          <cell r="K1177">
            <v>133961</v>
          </cell>
        </row>
        <row r="1178">
          <cell r="A1178" t="str">
            <v>2107</v>
          </cell>
          <cell r="B1178" t="str">
            <v>070801</v>
          </cell>
          <cell r="C1178" t="str">
            <v/>
          </cell>
          <cell r="D1178" t="str">
            <v>FAITH FAMILY ACADEMY WAXAHACHIE</v>
          </cell>
          <cell r="E1178">
            <v>406030</v>
          </cell>
          <cell r="F1178">
            <v>0</v>
          </cell>
          <cell r="G1178">
            <v>0</v>
          </cell>
          <cell r="H1178">
            <v>0</v>
          </cell>
          <cell r="I1178">
            <v>0</v>
          </cell>
          <cell r="J1178">
            <v>406030</v>
          </cell>
          <cell r="K1178">
            <v>406030</v>
          </cell>
        </row>
        <row r="1179">
          <cell r="A1179" t="str">
            <v>2108</v>
          </cell>
          <cell r="B1179" t="str">
            <v>234801</v>
          </cell>
          <cell r="C1179" t="str">
            <v/>
          </cell>
          <cell r="D1179" t="str">
            <v>RANCH ACADEMY</v>
          </cell>
          <cell r="E1179">
            <v>19997</v>
          </cell>
          <cell r="F1179">
            <v>0</v>
          </cell>
          <cell r="G1179">
            <v>0</v>
          </cell>
          <cell r="H1179">
            <v>0</v>
          </cell>
          <cell r="I1179">
            <v>0</v>
          </cell>
          <cell r="J1179">
            <v>19997</v>
          </cell>
          <cell r="K1179">
            <v>19997</v>
          </cell>
        </row>
        <row r="1180">
          <cell r="A1180" t="str">
            <v>2111</v>
          </cell>
          <cell r="B1180" t="str">
            <v>108804</v>
          </cell>
          <cell r="C1180" t="str">
            <v/>
          </cell>
          <cell r="D1180" t="str">
            <v>MID-VALLEY ACADEMY</v>
          </cell>
          <cell r="E1180">
            <v>48402</v>
          </cell>
          <cell r="F1180">
            <v>0</v>
          </cell>
          <cell r="G1180">
            <v>0</v>
          </cell>
          <cell r="H1180">
            <v>0</v>
          </cell>
          <cell r="I1180">
            <v>0</v>
          </cell>
          <cell r="J1180">
            <v>48402</v>
          </cell>
          <cell r="K1180">
            <v>48402</v>
          </cell>
        </row>
        <row r="1181">
          <cell r="A1181" t="str">
            <v>2112</v>
          </cell>
          <cell r="B1181" t="str">
            <v>240801</v>
          </cell>
          <cell r="C1181" t="str">
            <v/>
          </cell>
          <cell r="D1181" t="str">
            <v>GATEWAY ACADEMY</v>
          </cell>
          <cell r="E1181">
            <v>55014</v>
          </cell>
          <cell r="F1181">
            <v>0</v>
          </cell>
          <cell r="G1181">
            <v>0</v>
          </cell>
          <cell r="H1181">
            <v>0</v>
          </cell>
          <cell r="I1181">
            <v>0</v>
          </cell>
          <cell r="J1181">
            <v>55014</v>
          </cell>
          <cell r="K1181">
            <v>55014</v>
          </cell>
        </row>
        <row r="1182">
          <cell r="A1182" t="str">
            <v>2113</v>
          </cell>
          <cell r="B1182" t="str">
            <v>071803</v>
          </cell>
          <cell r="C1182" t="str">
            <v/>
          </cell>
          <cell r="D1182" t="str">
            <v>PASO DEL NORTE ACADEMY</v>
          </cell>
          <cell r="E1182">
            <v>18853</v>
          </cell>
          <cell r="F1182">
            <v>0</v>
          </cell>
          <cell r="G1182">
            <v>0</v>
          </cell>
          <cell r="H1182">
            <v>0</v>
          </cell>
          <cell r="I1182">
            <v>0</v>
          </cell>
          <cell r="J1182">
            <v>18853</v>
          </cell>
          <cell r="K1182">
            <v>18853</v>
          </cell>
        </row>
        <row r="1183">
          <cell r="A1183" t="str">
            <v>2114</v>
          </cell>
          <cell r="B1183" t="str">
            <v>152803</v>
          </cell>
          <cell r="C1183" t="str">
            <v/>
          </cell>
          <cell r="D1183" t="str">
            <v>SOUTH PLAINS ACADEMY</v>
          </cell>
          <cell r="E1183">
            <v>16843</v>
          </cell>
          <cell r="F1183">
            <v>0</v>
          </cell>
          <cell r="G1183">
            <v>0</v>
          </cell>
          <cell r="H1183">
            <v>0</v>
          </cell>
          <cell r="I1183">
            <v>0</v>
          </cell>
          <cell r="J1183">
            <v>16843</v>
          </cell>
          <cell r="K1183">
            <v>16843</v>
          </cell>
        </row>
        <row r="1184">
          <cell r="A1184" t="str">
            <v>2117</v>
          </cell>
          <cell r="B1184" t="str">
            <v>015815</v>
          </cell>
          <cell r="C1184" t="str">
            <v/>
          </cell>
          <cell r="D1184" t="str">
            <v>RADIANCE ACADEMY OF LEARNING</v>
          </cell>
          <cell r="E1184">
            <v>89710</v>
          </cell>
          <cell r="F1184">
            <v>0</v>
          </cell>
          <cell r="G1184">
            <v>0</v>
          </cell>
          <cell r="H1184">
            <v>0</v>
          </cell>
          <cell r="I1184">
            <v>0</v>
          </cell>
          <cell r="J1184">
            <v>89710</v>
          </cell>
          <cell r="K1184">
            <v>89710</v>
          </cell>
        </row>
        <row r="1185">
          <cell r="A1185" t="str">
            <v>2119</v>
          </cell>
          <cell r="B1185" t="str">
            <v>092801</v>
          </cell>
          <cell r="C1185" t="str">
            <v/>
          </cell>
          <cell r="D1185" t="str">
            <v>EAST TEXAS CHARTER SCHOOL</v>
          </cell>
          <cell r="E1185">
            <v>15181</v>
          </cell>
          <cell r="F1185">
            <v>0</v>
          </cell>
          <cell r="G1185">
            <v>0</v>
          </cell>
          <cell r="H1185">
            <v>0</v>
          </cell>
          <cell r="I1185">
            <v>0</v>
          </cell>
          <cell r="J1185">
            <v>15181</v>
          </cell>
          <cell r="K1185">
            <v>15181</v>
          </cell>
        </row>
        <row r="1186">
          <cell r="A1186" t="str">
            <v>2120</v>
          </cell>
          <cell r="B1186" t="str">
            <v>101837</v>
          </cell>
          <cell r="C1186" t="str">
            <v/>
          </cell>
          <cell r="D1186" t="str">
            <v>CALVIN NELMS CHARTER</v>
          </cell>
          <cell r="E1186">
            <v>26372</v>
          </cell>
          <cell r="F1186">
            <v>0</v>
          </cell>
          <cell r="G1186">
            <v>0</v>
          </cell>
          <cell r="H1186">
            <v>0</v>
          </cell>
          <cell r="I1186">
            <v>0</v>
          </cell>
          <cell r="J1186">
            <v>26372</v>
          </cell>
          <cell r="K1186">
            <v>26372</v>
          </cell>
        </row>
        <row r="1187">
          <cell r="A1187" t="str">
            <v>2126</v>
          </cell>
          <cell r="B1187" t="str">
            <v>072802</v>
          </cell>
          <cell r="C1187" t="str">
            <v/>
          </cell>
          <cell r="D1187" t="str">
            <v>ERATH EXCELS! ACADEMY</v>
          </cell>
          <cell r="E1187">
            <v>15334</v>
          </cell>
          <cell r="F1187">
            <v>0</v>
          </cell>
          <cell r="G1187">
            <v>0</v>
          </cell>
          <cell r="H1187">
            <v>0</v>
          </cell>
          <cell r="I1187">
            <v>0</v>
          </cell>
          <cell r="J1187">
            <v>15334</v>
          </cell>
          <cell r="K1187">
            <v>15334</v>
          </cell>
        </row>
        <row r="1188">
          <cell r="A1188" t="str">
            <v>2129</v>
          </cell>
          <cell r="B1188" t="str">
            <v>101842</v>
          </cell>
          <cell r="C1188" t="str">
            <v/>
          </cell>
          <cell r="D1188" t="str">
            <v>COMQUEST ACADEMY</v>
          </cell>
          <cell r="E1188">
            <v>12008</v>
          </cell>
          <cell r="F1188">
            <v>0</v>
          </cell>
          <cell r="G1188">
            <v>0</v>
          </cell>
          <cell r="H1188">
            <v>0</v>
          </cell>
          <cell r="I1188">
            <v>0</v>
          </cell>
          <cell r="J1188">
            <v>12008</v>
          </cell>
          <cell r="K1188">
            <v>12008</v>
          </cell>
        </row>
        <row r="1189">
          <cell r="A1189" t="str">
            <v>2131</v>
          </cell>
          <cell r="B1189" t="str">
            <v>014803</v>
          </cell>
          <cell r="C1189" t="str">
            <v/>
          </cell>
          <cell r="D1189" t="str">
            <v>TEMPLE EDUCATION CENTER</v>
          </cell>
          <cell r="E1189">
            <v>129466</v>
          </cell>
          <cell r="F1189">
            <v>0</v>
          </cell>
          <cell r="G1189">
            <v>0</v>
          </cell>
          <cell r="H1189">
            <v>0</v>
          </cell>
          <cell r="I1189">
            <v>0</v>
          </cell>
          <cell r="J1189">
            <v>129466</v>
          </cell>
          <cell r="K1189">
            <v>129466</v>
          </cell>
        </row>
        <row r="1190">
          <cell r="A1190" t="str">
            <v>2132</v>
          </cell>
          <cell r="B1190" t="str">
            <v>057819</v>
          </cell>
          <cell r="C1190" t="str">
            <v/>
          </cell>
          <cell r="D1190" t="str">
            <v>JEAN MASSIEU ACADEMY</v>
          </cell>
          <cell r="E1190">
            <v>25794</v>
          </cell>
          <cell r="F1190">
            <v>0</v>
          </cell>
          <cell r="G1190">
            <v>0</v>
          </cell>
          <cell r="H1190">
            <v>0</v>
          </cell>
          <cell r="I1190">
            <v>0</v>
          </cell>
          <cell r="J1190">
            <v>25794</v>
          </cell>
          <cell r="K1190">
            <v>25794</v>
          </cell>
        </row>
        <row r="1191">
          <cell r="A1191" t="str">
            <v>2133</v>
          </cell>
          <cell r="B1191" t="str">
            <v>003801</v>
          </cell>
          <cell r="C1191" t="str">
            <v/>
          </cell>
          <cell r="D1191" t="str">
            <v>PINEYWOODS ACADEMY</v>
          </cell>
          <cell r="E1191">
            <v>113836</v>
          </cell>
          <cell r="F1191">
            <v>0</v>
          </cell>
          <cell r="G1191">
            <v>0</v>
          </cell>
          <cell r="H1191">
            <v>0</v>
          </cell>
          <cell r="I1191">
            <v>0</v>
          </cell>
          <cell r="J1191">
            <v>113836</v>
          </cell>
          <cell r="K1191">
            <v>113836</v>
          </cell>
        </row>
        <row r="1192">
          <cell r="A1192" t="str">
            <v>2148</v>
          </cell>
          <cell r="B1192" t="str">
            <v>221801</v>
          </cell>
          <cell r="C1192" t="str">
            <v/>
          </cell>
          <cell r="D1192" t="str">
            <v>TEXAS COLLEGE PREPARATORY ACADEMIES</v>
          </cell>
          <cell r="E1192">
            <v>1632857</v>
          </cell>
          <cell r="F1192">
            <v>0</v>
          </cell>
          <cell r="G1192">
            <v>0</v>
          </cell>
          <cell r="H1192">
            <v>0</v>
          </cell>
          <cell r="I1192">
            <v>0</v>
          </cell>
          <cell r="J1192">
            <v>1632857</v>
          </cell>
          <cell r="K1192">
            <v>1632857</v>
          </cell>
        </row>
        <row r="1193">
          <cell r="A1193" t="str">
            <v>2154</v>
          </cell>
          <cell r="B1193" t="str">
            <v>101819</v>
          </cell>
          <cell r="C1193" t="str">
            <v/>
          </cell>
          <cell r="D1193" t="str">
            <v>AMIGOS POR VIDA-FRIENDS FOR LIFE CHARTER SCHOOL</v>
          </cell>
          <cell r="E1193">
            <v>59026</v>
          </cell>
          <cell r="F1193">
            <v>0</v>
          </cell>
          <cell r="G1193">
            <v>0</v>
          </cell>
          <cell r="H1193">
            <v>0</v>
          </cell>
          <cell r="I1193">
            <v>0</v>
          </cell>
          <cell r="J1193">
            <v>59026</v>
          </cell>
          <cell r="K1193">
            <v>59026</v>
          </cell>
        </row>
        <row r="1194">
          <cell r="A1194" t="str">
            <v>2155</v>
          </cell>
          <cell r="B1194" t="str">
            <v>101838</v>
          </cell>
          <cell r="C1194" t="str">
            <v/>
          </cell>
          <cell r="D1194" t="str">
            <v>SOUTHWEST HIGH SCHOOL</v>
          </cell>
          <cell r="E1194">
            <v>225662</v>
          </cell>
          <cell r="F1194">
            <v>0</v>
          </cell>
          <cell r="G1194">
            <v>0</v>
          </cell>
          <cell r="H1194">
            <v>0</v>
          </cell>
          <cell r="I1194">
            <v>0</v>
          </cell>
          <cell r="J1194">
            <v>225662</v>
          </cell>
          <cell r="K1194">
            <v>225662</v>
          </cell>
        </row>
        <row r="1195">
          <cell r="A1195" t="str">
            <v>2156</v>
          </cell>
          <cell r="B1195" t="str">
            <v>152802</v>
          </cell>
          <cell r="C1195" t="str">
            <v/>
          </cell>
          <cell r="D1195" t="str">
            <v>RISE ACADEMY</v>
          </cell>
          <cell r="E1195">
            <v>30611</v>
          </cell>
          <cell r="F1195">
            <v>0</v>
          </cell>
          <cell r="G1195">
            <v>0</v>
          </cell>
          <cell r="H1195">
            <v>0</v>
          </cell>
          <cell r="I1195">
            <v>0</v>
          </cell>
          <cell r="J1195">
            <v>30611</v>
          </cell>
          <cell r="K1195">
            <v>30611</v>
          </cell>
        </row>
        <row r="1196">
          <cell r="A1196" t="str">
            <v>2157</v>
          </cell>
          <cell r="B1196" t="str">
            <v>084802</v>
          </cell>
          <cell r="C1196" t="str">
            <v/>
          </cell>
          <cell r="D1196" t="str">
            <v>ODYSSEY ACADEMY</v>
          </cell>
          <cell r="E1196">
            <v>166181</v>
          </cell>
          <cell r="F1196">
            <v>0</v>
          </cell>
          <cell r="G1196">
            <v>0</v>
          </cell>
          <cell r="H1196">
            <v>0</v>
          </cell>
          <cell r="I1196">
            <v>0</v>
          </cell>
          <cell r="J1196">
            <v>166181</v>
          </cell>
          <cell r="K1196">
            <v>166181</v>
          </cell>
        </row>
        <row r="1197">
          <cell r="A1197" t="str">
            <v>2158</v>
          </cell>
          <cell r="B1197" t="str">
            <v>123803</v>
          </cell>
          <cell r="C1197" t="str">
            <v/>
          </cell>
          <cell r="D1197" t="str">
            <v>TEKOA ACADEMY</v>
          </cell>
          <cell r="E1197">
            <v>56635</v>
          </cell>
          <cell r="F1197">
            <v>0</v>
          </cell>
          <cell r="G1197">
            <v>0</v>
          </cell>
          <cell r="H1197">
            <v>0</v>
          </cell>
          <cell r="I1197">
            <v>0</v>
          </cell>
          <cell r="J1197">
            <v>56635</v>
          </cell>
          <cell r="K1197">
            <v>56635</v>
          </cell>
        </row>
        <row r="1198">
          <cell r="A1198" t="str">
            <v>2161</v>
          </cell>
          <cell r="B1198" t="str">
            <v>057816</v>
          </cell>
          <cell r="C1198" t="str">
            <v/>
          </cell>
          <cell r="D1198" t="str">
            <v>A W BROWN FELLOWSHIP CHARTER SCHOOL</v>
          </cell>
          <cell r="E1198">
            <v>268771</v>
          </cell>
          <cell r="F1198">
            <v>0</v>
          </cell>
          <cell r="G1198">
            <v>0</v>
          </cell>
          <cell r="H1198">
            <v>0</v>
          </cell>
          <cell r="I1198">
            <v>0</v>
          </cell>
          <cell r="J1198">
            <v>268771</v>
          </cell>
          <cell r="K1198">
            <v>268771</v>
          </cell>
        </row>
        <row r="1199">
          <cell r="A1199" t="str">
            <v>2166</v>
          </cell>
          <cell r="B1199" t="str">
            <v>101845</v>
          </cell>
          <cell r="C1199" t="str">
            <v/>
          </cell>
          <cell r="D1199" t="str">
            <v>YES PREP PUBLIC SCHOOLS</v>
          </cell>
          <cell r="E1199">
            <v>1527572</v>
          </cell>
          <cell r="F1199">
            <v>0</v>
          </cell>
          <cell r="G1199">
            <v>0</v>
          </cell>
          <cell r="H1199">
            <v>0</v>
          </cell>
          <cell r="I1199">
            <v>0</v>
          </cell>
          <cell r="J1199">
            <v>1527572</v>
          </cell>
          <cell r="K1199">
            <v>1527572</v>
          </cell>
        </row>
        <row r="1200">
          <cell r="A1200" t="str">
            <v>2167</v>
          </cell>
          <cell r="B1200" t="str">
            <v>021803</v>
          </cell>
          <cell r="C1200" t="str">
            <v/>
          </cell>
          <cell r="D1200" t="str">
            <v>BRAZOS SCHOOL FOR INQUIRY</v>
          </cell>
          <cell r="E1200">
            <v>53785</v>
          </cell>
          <cell r="F1200">
            <v>0</v>
          </cell>
          <cell r="G1200">
            <v>0</v>
          </cell>
          <cell r="H1200">
            <v>0</v>
          </cell>
          <cell r="I1200">
            <v>0</v>
          </cell>
          <cell r="J1200">
            <v>53785</v>
          </cell>
          <cell r="K1200">
            <v>53785</v>
          </cell>
        </row>
        <row r="1201">
          <cell r="A1201" t="str">
            <v>2168</v>
          </cell>
          <cell r="B1201" t="str">
            <v>220802</v>
          </cell>
          <cell r="C1201" t="str">
            <v/>
          </cell>
          <cell r="D1201" t="str">
            <v>ARLINGTON CLASSICS ACADEMY</v>
          </cell>
          <cell r="E1201">
            <v>148368</v>
          </cell>
          <cell r="F1201">
            <v>0</v>
          </cell>
          <cell r="G1201">
            <v>0</v>
          </cell>
          <cell r="H1201">
            <v>0</v>
          </cell>
          <cell r="I1201">
            <v>0</v>
          </cell>
          <cell r="J1201">
            <v>148368</v>
          </cell>
          <cell r="K1201">
            <v>148368</v>
          </cell>
        </row>
        <row r="1202">
          <cell r="A1202" t="str">
            <v>2169</v>
          </cell>
          <cell r="B1202" t="str">
            <v>105801</v>
          </cell>
          <cell r="C1202" t="str">
            <v/>
          </cell>
          <cell r="D1202" t="str">
            <v>KATHERINE ANNE PORTER SCHOOL</v>
          </cell>
          <cell r="E1202">
            <v>39067</v>
          </cell>
          <cell r="F1202">
            <v>0</v>
          </cell>
          <cell r="G1202">
            <v>0</v>
          </cell>
          <cell r="H1202">
            <v>0</v>
          </cell>
          <cell r="I1202">
            <v>0</v>
          </cell>
          <cell r="J1202">
            <v>39067</v>
          </cell>
          <cell r="K1202">
            <v>39067</v>
          </cell>
        </row>
        <row r="1203">
          <cell r="A1203" t="str">
            <v>2174</v>
          </cell>
          <cell r="B1203" t="str">
            <v>057810</v>
          </cell>
          <cell r="C1203" t="str">
            <v/>
          </cell>
          <cell r="D1203" t="str">
            <v>ACADEMY OF DALLAS</v>
          </cell>
          <cell r="E1203">
            <v>51685</v>
          </cell>
          <cell r="F1203">
            <v>0</v>
          </cell>
          <cell r="G1203">
            <v>0</v>
          </cell>
          <cell r="H1203">
            <v>0</v>
          </cell>
          <cell r="I1203">
            <v>0</v>
          </cell>
          <cell r="J1203">
            <v>51685</v>
          </cell>
          <cell r="K1203">
            <v>51685</v>
          </cell>
        </row>
        <row r="1204">
          <cell r="A1204" t="str">
            <v>2175</v>
          </cell>
          <cell r="B1204" t="str">
            <v>015809</v>
          </cell>
          <cell r="C1204" t="str">
            <v/>
          </cell>
          <cell r="D1204" t="str">
            <v>BEXAR COUNTY ACADEMY</v>
          </cell>
          <cell r="E1204">
            <v>37827</v>
          </cell>
          <cell r="F1204">
            <v>0</v>
          </cell>
          <cell r="G1204">
            <v>0</v>
          </cell>
          <cell r="H1204">
            <v>0</v>
          </cell>
          <cell r="I1204">
            <v>0</v>
          </cell>
          <cell r="J1204">
            <v>37827</v>
          </cell>
          <cell r="K1204">
            <v>37827</v>
          </cell>
        </row>
        <row r="1205">
          <cell r="A1205" t="str">
            <v>2178</v>
          </cell>
          <cell r="B1205" t="str">
            <v>057828</v>
          </cell>
          <cell r="C1205" t="str">
            <v/>
          </cell>
          <cell r="D1205" t="str">
            <v>WINFREE ACADEMY CHARTER SCHOOLS</v>
          </cell>
          <cell r="E1205">
            <v>145937</v>
          </cell>
          <cell r="F1205">
            <v>0</v>
          </cell>
          <cell r="G1205">
            <v>0</v>
          </cell>
          <cell r="H1205">
            <v>0</v>
          </cell>
          <cell r="I1205">
            <v>0</v>
          </cell>
          <cell r="J1205">
            <v>145937</v>
          </cell>
          <cell r="K1205">
            <v>145937</v>
          </cell>
        </row>
        <row r="1206">
          <cell r="A1206" t="str">
            <v>2179</v>
          </cell>
          <cell r="B1206" t="str">
            <v>071804</v>
          </cell>
          <cell r="C1206" t="str">
            <v/>
          </cell>
          <cell r="D1206" t="str">
            <v>EL PASO ACADEMY EAST</v>
          </cell>
          <cell r="E1206">
            <v>35572</v>
          </cell>
          <cell r="F1206">
            <v>0</v>
          </cell>
          <cell r="G1206">
            <v>0</v>
          </cell>
          <cell r="H1206">
            <v>0</v>
          </cell>
          <cell r="I1206">
            <v>0</v>
          </cell>
          <cell r="J1206">
            <v>35572</v>
          </cell>
          <cell r="K1206">
            <v>35572</v>
          </cell>
        </row>
        <row r="1207">
          <cell r="A1207" t="str">
            <v>2181</v>
          </cell>
          <cell r="B1207" t="str">
            <v>101846</v>
          </cell>
          <cell r="C1207" t="str">
            <v/>
          </cell>
          <cell r="D1207" t="str">
            <v>HARMONY SCIENCE ACADEMY HOUSTON</v>
          </cell>
          <cell r="E1207">
            <v>655580</v>
          </cell>
          <cell r="F1207">
            <v>0</v>
          </cell>
          <cell r="G1207">
            <v>0</v>
          </cell>
          <cell r="H1207">
            <v>0</v>
          </cell>
          <cell r="I1207">
            <v>0</v>
          </cell>
          <cell r="J1207">
            <v>655580</v>
          </cell>
          <cell r="K1207">
            <v>655580</v>
          </cell>
        </row>
        <row r="1208">
          <cell r="A1208" t="str">
            <v>2183</v>
          </cell>
          <cell r="B1208" t="str">
            <v>072801</v>
          </cell>
          <cell r="C1208" t="str">
            <v/>
          </cell>
          <cell r="D1208" t="str">
            <v>PREMIER HIGH SCHOOLS</v>
          </cell>
          <cell r="E1208">
            <v>445919</v>
          </cell>
          <cell r="F1208">
            <v>0</v>
          </cell>
          <cell r="G1208">
            <v>0</v>
          </cell>
          <cell r="H1208">
            <v>0</v>
          </cell>
          <cell r="I1208">
            <v>0</v>
          </cell>
          <cell r="J1208">
            <v>445919</v>
          </cell>
          <cell r="K1208">
            <v>445919</v>
          </cell>
        </row>
        <row r="1209">
          <cell r="A1209" t="str">
            <v>2184</v>
          </cell>
          <cell r="B1209" t="str">
            <v>108807</v>
          </cell>
          <cell r="C1209" t="str">
            <v/>
          </cell>
          <cell r="D1209" t="str">
            <v>IDEA PUBLIC SCHOOLS</v>
          </cell>
          <cell r="E1209">
            <v>7873320</v>
          </cell>
          <cell r="F1209">
            <v>0</v>
          </cell>
          <cell r="G1209">
            <v>0</v>
          </cell>
          <cell r="H1209">
            <v>0</v>
          </cell>
          <cell r="I1209">
            <v>0</v>
          </cell>
          <cell r="J1209">
            <v>7873320</v>
          </cell>
          <cell r="K1209">
            <v>7873320</v>
          </cell>
        </row>
        <row r="1210">
          <cell r="A1210" t="str">
            <v>2185</v>
          </cell>
          <cell r="B1210" t="str">
            <v>057827</v>
          </cell>
          <cell r="C1210" t="str">
            <v/>
          </cell>
          <cell r="D1210" t="str">
            <v>NOVA CHARTER SOUTHEAST</v>
          </cell>
          <cell r="E1210">
            <v>98159</v>
          </cell>
          <cell r="F1210">
            <v>0</v>
          </cell>
          <cell r="G1210">
            <v>0</v>
          </cell>
          <cell r="H1210">
            <v>0</v>
          </cell>
          <cell r="I1210">
            <v>0</v>
          </cell>
          <cell r="J1210">
            <v>98159</v>
          </cell>
          <cell r="K1210">
            <v>98159</v>
          </cell>
        </row>
        <row r="1211">
          <cell r="A1211" t="str">
            <v>2186</v>
          </cell>
          <cell r="B1211" t="str">
            <v>123788</v>
          </cell>
          <cell r="C1211" t="str">
            <v/>
          </cell>
          <cell r="D1211" t="str">
            <v>LAMAR STATE COLLEGE-PORT ARTHUR</v>
          </cell>
          <cell r="E1211">
            <v>72240</v>
          </cell>
          <cell r="F1211">
            <v>0</v>
          </cell>
          <cell r="G1211">
            <v>0</v>
          </cell>
          <cell r="H1211">
            <v>0</v>
          </cell>
          <cell r="I1211">
            <v>63969</v>
          </cell>
          <cell r="J1211">
            <v>136209</v>
          </cell>
          <cell r="K1211">
            <v>136209</v>
          </cell>
        </row>
        <row r="1212">
          <cell r="A1212" t="str">
            <v>2187</v>
          </cell>
          <cell r="B1212" t="str">
            <v>183801</v>
          </cell>
          <cell r="C1212" t="str">
            <v/>
          </cell>
          <cell r="D1212" t="str">
            <v>PANOLA CHARTER SCHOOL</v>
          </cell>
          <cell r="E1212">
            <v>16939</v>
          </cell>
          <cell r="F1212">
            <v>0</v>
          </cell>
          <cell r="G1212">
            <v>0</v>
          </cell>
          <cell r="H1212">
            <v>0</v>
          </cell>
          <cell r="I1212">
            <v>0</v>
          </cell>
          <cell r="J1212">
            <v>16939</v>
          </cell>
          <cell r="K1212">
            <v>16939</v>
          </cell>
        </row>
        <row r="1213">
          <cell r="A1213" t="str">
            <v>2188</v>
          </cell>
          <cell r="B1213" t="str">
            <v>213801</v>
          </cell>
          <cell r="C1213" t="str">
            <v/>
          </cell>
          <cell r="D1213" t="str">
            <v>BRAZOS RIVER CHARTER SCHOOL</v>
          </cell>
          <cell r="E1213">
            <v>28686</v>
          </cell>
          <cell r="F1213">
            <v>0</v>
          </cell>
          <cell r="G1213">
            <v>0</v>
          </cell>
          <cell r="H1213">
            <v>0</v>
          </cell>
          <cell r="I1213">
            <v>0</v>
          </cell>
          <cell r="J1213">
            <v>28686</v>
          </cell>
          <cell r="K1213">
            <v>28686</v>
          </cell>
        </row>
        <row r="1214">
          <cell r="A1214" t="str">
            <v>2190</v>
          </cell>
          <cell r="B1214" t="str">
            <v>057830</v>
          </cell>
          <cell r="C1214" t="str">
            <v/>
          </cell>
          <cell r="D1214" t="str">
            <v>INSPIRED VISION ACADEMY</v>
          </cell>
          <cell r="E1214">
            <v>214629</v>
          </cell>
          <cell r="F1214">
            <v>0</v>
          </cell>
          <cell r="G1214">
            <v>0</v>
          </cell>
          <cell r="H1214">
            <v>0</v>
          </cell>
          <cell r="I1214">
            <v>0</v>
          </cell>
          <cell r="J1214">
            <v>214629</v>
          </cell>
          <cell r="K1214">
            <v>214629</v>
          </cell>
        </row>
        <row r="1215">
          <cell r="A1215" t="str">
            <v>2191</v>
          </cell>
          <cell r="B1215" t="str">
            <v>057829</v>
          </cell>
          <cell r="C1215" t="str">
            <v/>
          </cell>
          <cell r="D1215" t="str">
            <v>A PLUS ACADEMY</v>
          </cell>
          <cell r="E1215">
            <v>226486</v>
          </cell>
          <cell r="F1215">
            <v>0</v>
          </cell>
          <cell r="G1215">
            <v>0</v>
          </cell>
          <cell r="H1215">
            <v>0</v>
          </cell>
          <cell r="I1215">
            <v>0</v>
          </cell>
          <cell r="J1215">
            <v>226486</v>
          </cell>
          <cell r="K1215">
            <v>226486</v>
          </cell>
        </row>
        <row r="1216">
          <cell r="A1216" t="str">
            <v>2194</v>
          </cell>
          <cell r="B1216" t="str">
            <v>015822</v>
          </cell>
          <cell r="C1216" t="str">
            <v/>
          </cell>
          <cell r="D1216" t="str">
            <v>JUBILEE ACADEMIC CENTER</v>
          </cell>
          <cell r="E1216">
            <v>600237</v>
          </cell>
          <cell r="F1216">
            <v>0</v>
          </cell>
          <cell r="G1216">
            <v>0</v>
          </cell>
          <cell r="H1216">
            <v>0</v>
          </cell>
          <cell r="I1216">
            <v>0</v>
          </cell>
          <cell r="J1216">
            <v>600237</v>
          </cell>
          <cell r="K1216">
            <v>600237</v>
          </cell>
        </row>
        <row r="1217">
          <cell r="A1217" t="str">
            <v>2198</v>
          </cell>
          <cell r="B1217" t="str">
            <v>220809</v>
          </cell>
          <cell r="C1217" t="str">
            <v/>
          </cell>
          <cell r="D1217" t="str">
            <v>FT WORTH ACADEMY FINE ARTS</v>
          </cell>
          <cell r="E1217">
            <v>71670</v>
          </cell>
          <cell r="F1217">
            <v>0</v>
          </cell>
          <cell r="G1217">
            <v>0</v>
          </cell>
          <cell r="H1217">
            <v>0</v>
          </cell>
          <cell r="I1217">
            <v>0</v>
          </cell>
          <cell r="J1217">
            <v>71670</v>
          </cell>
          <cell r="K1217">
            <v>71670</v>
          </cell>
        </row>
        <row r="1218">
          <cell r="A1218" t="str">
            <v>2200</v>
          </cell>
          <cell r="B1218" t="str">
            <v>101847</v>
          </cell>
          <cell r="C1218" t="str">
            <v/>
          </cell>
          <cell r="D1218" t="str">
            <v>BEATRICE MAYES INSTITUTE</v>
          </cell>
          <cell r="E1218">
            <v>68085</v>
          </cell>
          <cell r="F1218">
            <v>0</v>
          </cell>
          <cell r="G1218">
            <v>0</v>
          </cell>
          <cell r="H1218">
            <v>0</v>
          </cell>
          <cell r="I1218">
            <v>0</v>
          </cell>
          <cell r="J1218">
            <v>68085</v>
          </cell>
          <cell r="K1218">
            <v>68085</v>
          </cell>
        </row>
        <row r="1219">
          <cell r="A1219" t="str">
            <v>2201</v>
          </cell>
          <cell r="B1219" t="str">
            <v>193801</v>
          </cell>
          <cell r="C1219" t="str">
            <v/>
          </cell>
          <cell r="D1219" t="str">
            <v>BIG SPRINGS CHARTER SCHOOL</v>
          </cell>
          <cell r="E1219">
            <v>53075</v>
          </cell>
          <cell r="F1219">
            <v>0</v>
          </cell>
          <cell r="G1219">
            <v>0</v>
          </cell>
          <cell r="H1219">
            <v>0</v>
          </cell>
          <cell r="I1219">
            <v>0</v>
          </cell>
          <cell r="J1219">
            <v>53075</v>
          </cell>
          <cell r="K1219">
            <v>53075</v>
          </cell>
        </row>
        <row r="1220">
          <cell r="A1220" t="str">
            <v>2202</v>
          </cell>
          <cell r="B1220" t="str">
            <v>101849</v>
          </cell>
          <cell r="C1220" t="str">
            <v/>
          </cell>
          <cell r="D1220" t="str">
            <v>ACCELERATED INTERMEDIATE ACADEMY</v>
          </cell>
          <cell r="E1220">
            <v>40527</v>
          </cell>
          <cell r="F1220">
            <v>0</v>
          </cell>
          <cell r="G1220">
            <v>0</v>
          </cell>
          <cell r="H1220">
            <v>0</v>
          </cell>
          <cell r="I1220">
            <v>0</v>
          </cell>
          <cell r="J1220">
            <v>40527</v>
          </cell>
          <cell r="K1220">
            <v>40527</v>
          </cell>
        </row>
        <row r="1221">
          <cell r="A1221" t="str">
            <v>2204</v>
          </cell>
          <cell r="B1221" t="str">
            <v>021709</v>
          </cell>
          <cell r="C1221" t="str">
            <v/>
          </cell>
          <cell r="D1221" t="str">
            <v>TEXAS A&amp;M UNIVERSITY SYSTEM HSC</v>
          </cell>
          <cell r="E1221">
            <v>1953033</v>
          </cell>
          <cell r="F1221">
            <v>0</v>
          </cell>
          <cell r="G1221">
            <v>7650</v>
          </cell>
          <cell r="H1221">
            <v>0</v>
          </cell>
          <cell r="I1221">
            <v>0</v>
          </cell>
          <cell r="J1221">
            <v>1960683</v>
          </cell>
          <cell r="K1221">
            <v>1960683</v>
          </cell>
        </row>
        <row r="1222">
          <cell r="A1222" t="str">
            <v>2206</v>
          </cell>
          <cell r="B1222" t="str">
            <v>227817</v>
          </cell>
          <cell r="C1222" t="str">
            <v/>
          </cell>
          <cell r="D1222" t="str">
            <v>CEDARS INTERNATIONAL ACADEMY</v>
          </cell>
          <cell r="E1222">
            <v>80111</v>
          </cell>
          <cell r="F1222">
            <v>0</v>
          </cell>
          <cell r="G1222">
            <v>0</v>
          </cell>
          <cell r="H1222">
            <v>0</v>
          </cell>
          <cell r="I1222">
            <v>0</v>
          </cell>
          <cell r="J1222">
            <v>80111</v>
          </cell>
          <cell r="K1222">
            <v>80111</v>
          </cell>
        </row>
        <row r="1223">
          <cell r="A1223" t="str">
            <v>2208</v>
          </cell>
          <cell r="B1223" t="str">
            <v>057831</v>
          </cell>
          <cell r="C1223" t="str">
            <v/>
          </cell>
          <cell r="D1223" t="str">
            <v>GATEWAY CHARTER ACADEMY</v>
          </cell>
          <cell r="E1223">
            <v>83391</v>
          </cell>
          <cell r="F1223">
            <v>0</v>
          </cell>
          <cell r="G1223">
            <v>0</v>
          </cell>
          <cell r="H1223">
            <v>0</v>
          </cell>
          <cell r="I1223">
            <v>0</v>
          </cell>
          <cell r="J1223">
            <v>83391</v>
          </cell>
          <cell r="K1223">
            <v>83391</v>
          </cell>
        </row>
        <row r="1224">
          <cell r="A1224" t="str">
            <v>2209</v>
          </cell>
          <cell r="B1224" t="str">
            <v>061802</v>
          </cell>
          <cell r="C1224" t="str">
            <v/>
          </cell>
          <cell r="D1224" t="str">
            <v>TEXAS EDUCATION CENTER</v>
          </cell>
          <cell r="E1224">
            <v>55856</v>
          </cell>
          <cell r="F1224">
            <v>0</v>
          </cell>
          <cell r="G1224">
            <v>0</v>
          </cell>
          <cell r="H1224">
            <v>0</v>
          </cell>
          <cell r="I1224">
            <v>0</v>
          </cell>
          <cell r="J1224">
            <v>55856</v>
          </cell>
          <cell r="K1224">
            <v>55856</v>
          </cell>
        </row>
        <row r="1225">
          <cell r="A1225" t="str">
            <v>2210</v>
          </cell>
          <cell r="B1225" t="str">
            <v>057769</v>
          </cell>
          <cell r="C1225" t="str">
            <v/>
          </cell>
          <cell r="D1225" t="str">
            <v>UNIVERSITY OF NORTH TEXAS SYSTEM ADMIN</v>
          </cell>
          <cell r="E1225">
            <v>1514782</v>
          </cell>
          <cell r="F1225">
            <v>0</v>
          </cell>
          <cell r="G1225">
            <v>0</v>
          </cell>
          <cell r="H1225">
            <v>0</v>
          </cell>
          <cell r="I1225">
            <v>0</v>
          </cell>
          <cell r="J1225">
            <v>1514782</v>
          </cell>
          <cell r="K1225">
            <v>1514782</v>
          </cell>
        </row>
        <row r="1226">
          <cell r="A1226" t="str">
            <v>2212</v>
          </cell>
          <cell r="B1226" t="str">
            <v>013801</v>
          </cell>
          <cell r="C1226" t="str">
            <v/>
          </cell>
          <cell r="D1226" t="str">
            <v>ST MARYS CHARTER SCHOOL</v>
          </cell>
          <cell r="E1226">
            <v>36238</v>
          </cell>
          <cell r="F1226">
            <v>0</v>
          </cell>
          <cell r="G1226">
            <v>0</v>
          </cell>
          <cell r="H1226">
            <v>0</v>
          </cell>
          <cell r="I1226">
            <v>0</v>
          </cell>
          <cell r="J1226">
            <v>36238</v>
          </cell>
          <cell r="K1226">
            <v>36238</v>
          </cell>
        </row>
        <row r="1227">
          <cell r="A1227" t="str">
            <v>2215</v>
          </cell>
          <cell r="B1227" t="str">
            <v>057833</v>
          </cell>
          <cell r="C1227" t="str">
            <v/>
          </cell>
          <cell r="D1227" t="str">
            <v>EDUCATION CENTER INT ACADEMY</v>
          </cell>
          <cell r="E1227">
            <v>87279</v>
          </cell>
          <cell r="F1227">
            <v>0</v>
          </cell>
          <cell r="G1227">
            <v>0</v>
          </cell>
          <cell r="H1227">
            <v>0</v>
          </cell>
          <cell r="I1227">
            <v>0</v>
          </cell>
          <cell r="J1227">
            <v>87279</v>
          </cell>
          <cell r="K1227">
            <v>87279</v>
          </cell>
        </row>
        <row r="1228">
          <cell r="A1228" t="str">
            <v>2216</v>
          </cell>
          <cell r="B1228" t="str">
            <v>123805</v>
          </cell>
          <cell r="C1228" t="str">
            <v/>
          </cell>
          <cell r="D1228" t="str">
            <v>THE EHRHART SCHOOL</v>
          </cell>
          <cell r="E1228">
            <v>45182</v>
          </cell>
          <cell r="F1228">
            <v>0</v>
          </cell>
          <cell r="G1228">
            <v>0</v>
          </cell>
          <cell r="H1228">
            <v>0</v>
          </cell>
          <cell r="I1228">
            <v>0</v>
          </cell>
          <cell r="J1228">
            <v>45182</v>
          </cell>
          <cell r="K1228">
            <v>45182</v>
          </cell>
        </row>
        <row r="1229">
          <cell r="A1229" t="str">
            <v>2217</v>
          </cell>
          <cell r="B1229" t="str">
            <v>108808</v>
          </cell>
          <cell r="C1229" t="str">
            <v/>
          </cell>
          <cell r="D1229" t="str">
            <v>VANGUARD ACADEMY</v>
          </cell>
          <cell r="E1229">
            <v>510508</v>
          </cell>
          <cell r="F1229">
            <v>0</v>
          </cell>
          <cell r="G1229">
            <v>0</v>
          </cell>
          <cell r="H1229">
            <v>0</v>
          </cell>
          <cell r="I1229">
            <v>0</v>
          </cell>
          <cell r="J1229">
            <v>510508</v>
          </cell>
          <cell r="K1229">
            <v>510508</v>
          </cell>
        </row>
        <row r="1230">
          <cell r="A1230" t="str">
            <v>2218</v>
          </cell>
          <cell r="B1230" t="str">
            <v>181787</v>
          </cell>
          <cell r="C1230" t="str">
            <v/>
          </cell>
          <cell r="D1230" t="str">
            <v>LAMAR STATE COLLEGE-ORANGE</v>
          </cell>
          <cell r="E1230">
            <v>32982</v>
          </cell>
          <cell r="F1230">
            <v>0</v>
          </cell>
          <cell r="G1230">
            <v>0</v>
          </cell>
          <cell r="H1230">
            <v>0</v>
          </cell>
          <cell r="I1230">
            <v>0</v>
          </cell>
          <cell r="J1230">
            <v>32982</v>
          </cell>
          <cell r="K1230">
            <v>32982</v>
          </cell>
        </row>
        <row r="1231">
          <cell r="A1231" t="str">
            <v>2219</v>
          </cell>
          <cell r="B1231" t="str">
            <v>123789</v>
          </cell>
          <cell r="C1231" t="str">
            <v/>
          </cell>
          <cell r="D1231" t="str">
            <v>LAMAR INST OF TECHNOLOGY</v>
          </cell>
          <cell r="E1231">
            <v>211455</v>
          </cell>
          <cell r="F1231">
            <v>0</v>
          </cell>
          <cell r="G1231">
            <v>0</v>
          </cell>
          <cell r="H1231">
            <v>0</v>
          </cell>
          <cell r="I1231">
            <v>0</v>
          </cell>
          <cell r="J1231">
            <v>211455</v>
          </cell>
          <cell r="K1231">
            <v>211455</v>
          </cell>
        </row>
        <row r="1232">
          <cell r="A1232" t="str">
            <v>2220</v>
          </cell>
          <cell r="B1232" t="str">
            <v>014804</v>
          </cell>
          <cell r="C1232" t="str">
            <v/>
          </cell>
          <cell r="D1232" t="str">
            <v>ORENDA CHARTER SCHOOL</v>
          </cell>
          <cell r="E1232">
            <v>140677</v>
          </cell>
          <cell r="F1232">
            <v>0</v>
          </cell>
          <cell r="G1232">
            <v>0</v>
          </cell>
          <cell r="H1232">
            <v>0</v>
          </cell>
          <cell r="I1232">
            <v>0</v>
          </cell>
          <cell r="J1232">
            <v>140677</v>
          </cell>
          <cell r="K1232">
            <v>140677</v>
          </cell>
        </row>
        <row r="1233">
          <cell r="A1233" t="str">
            <v>2224</v>
          </cell>
          <cell r="B1233" t="str">
            <v>105802</v>
          </cell>
          <cell r="C1233" t="str">
            <v/>
          </cell>
          <cell r="D1233" t="str">
            <v>TEXAS PREPARATORY SCHOOL</v>
          </cell>
          <cell r="E1233">
            <v>35211</v>
          </cell>
          <cell r="F1233">
            <v>0</v>
          </cell>
          <cell r="G1233">
            <v>0</v>
          </cell>
          <cell r="H1233">
            <v>0</v>
          </cell>
          <cell r="I1233">
            <v>0</v>
          </cell>
          <cell r="J1233">
            <v>35211</v>
          </cell>
          <cell r="K1233">
            <v>35211</v>
          </cell>
        </row>
        <row r="1234">
          <cell r="A1234" t="str">
            <v>2225</v>
          </cell>
          <cell r="B1234" t="str">
            <v>057834</v>
          </cell>
          <cell r="C1234" t="str">
            <v/>
          </cell>
          <cell r="D1234" t="str">
            <v>EVOLUTION ACADEMY CHARTER SCHOOL</v>
          </cell>
          <cell r="E1234">
            <v>69648</v>
          </cell>
          <cell r="F1234">
            <v>0</v>
          </cell>
          <cell r="G1234">
            <v>0</v>
          </cell>
          <cell r="H1234">
            <v>0</v>
          </cell>
          <cell r="I1234">
            <v>0</v>
          </cell>
          <cell r="J1234">
            <v>69648</v>
          </cell>
          <cell r="K1234">
            <v>69648</v>
          </cell>
        </row>
        <row r="1235">
          <cell r="A1235" t="str">
            <v>2226</v>
          </cell>
          <cell r="B1235" t="str">
            <v>101828</v>
          </cell>
          <cell r="C1235" t="str">
            <v/>
          </cell>
          <cell r="D1235" t="str">
            <v>HOUSTON GATEWAY CHARTER SCHOOL</v>
          </cell>
          <cell r="E1235">
            <v>292301</v>
          </cell>
          <cell r="F1235">
            <v>0</v>
          </cell>
          <cell r="G1235">
            <v>0</v>
          </cell>
          <cell r="H1235">
            <v>0</v>
          </cell>
          <cell r="I1235">
            <v>0</v>
          </cell>
          <cell r="J1235">
            <v>292301</v>
          </cell>
          <cell r="K1235">
            <v>292301</v>
          </cell>
        </row>
        <row r="1236">
          <cell r="A1236" t="str">
            <v>2228</v>
          </cell>
          <cell r="B1236" t="str">
            <v>227816</v>
          </cell>
          <cell r="C1236" t="str">
            <v/>
          </cell>
          <cell r="D1236" t="str">
            <v>HARMONY SCIENCE ACADEMY AUSTIN</v>
          </cell>
          <cell r="E1236">
            <v>471009</v>
          </cell>
          <cell r="F1236">
            <v>0</v>
          </cell>
          <cell r="G1236">
            <v>0</v>
          </cell>
          <cell r="H1236">
            <v>0</v>
          </cell>
          <cell r="I1236">
            <v>0</v>
          </cell>
          <cell r="J1236">
            <v>471009</v>
          </cell>
          <cell r="K1236">
            <v>471009</v>
          </cell>
        </row>
        <row r="1237">
          <cell r="A1237" t="str">
            <v>2232</v>
          </cell>
          <cell r="B1237" t="str">
            <v>057813</v>
          </cell>
          <cell r="C1237" t="str">
            <v/>
          </cell>
          <cell r="D1237" t="str">
            <v>TRINITY BASIN PREPARATORY</v>
          </cell>
          <cell r="E1237">
            <v>459861</v>
          </cell>
          <cell r="F1237">
            <v>0</v>
          </cell>
          <cell r="G1237">
            <v>0</v>
          </cell>
          <cell r="H1237">
            <v>0</v>
          </cell>
          <cell r="I1237">
            <v>0</v>
          </cell>
          <cell r="J1237">
            <v>459861</v>
          </cell>
          <cell r="K1237">
            <v>459861</v>
          </cell>
        </row>
        <row r="1238">
          <cell r="A1238" t="str">
            <v>2233</v>
          </cell>
          <cell r="B1238" t="str">
            <v>101853</v>
          </cell>
          <cell r="C1238" t="str">
            <v/>
          </cell>
          <cell r="D1238" t="str">
            <v>PROMISE COMMUNITY SCHOOL</v>
          </cell>
          <cell r="E1238">
            <v>1182166</v>
          </cell>
          <cell r="F1238">
            <v>0</v>
          </cell>
          <cell r="G1238">
            <v>84</v>
          </cell>
          <cell r="H1238">
            <v>0</v>
          </cell>
          <cell r="I1238">
            <v>0</v>
          </cell>
          <cell r="J1238">
            <v>1182250</v>
          </cell>
          <cell r="K1238">
            <v>1182250</v>
          </cell>
        </row>
        <row r="1239">
          <cell r="A1239" t="str">
            <v>2234</v>
          </cell>
          <cell r="B1239" t="str">
            <v>057835</v>
          </cell>
          <cell r="C1239" t="str">
            <v/>
          </cell>
          <cell r="D1239" t="str">
            <v>GOLDEN RULE CHARTER SCHOOL</v>
          </cell>
          <cell r="E1239">
            <v>287142</v>
          </cell>
          <cell r="F1239">
            <v>0</v>
          </cell>
          <cell r="G1239">
            <v>0</v>
          </cell>
          <cell r="H1239">
            <v>0</v>
          </cell>
          <cell r="I1239">
            <v>0</v>
          </cell>
          <cell r="J1239">
            <v>287142</v>
          </cell>
          <cell r="K1239">
            <v>287142</v>
          </cell>
        </row>
        <row r="1240">
          <cell r="A1240" t="str">
            <v>2237</v>
          </cell>
          <cell r="B1240" t="str">
            <v>212801</v>
          </cell>
          <cell r="C1240" t="str">
            <v/>
          </cell>
          <cell r="D1240" t="str">
            <v>CUMBERLAND ACADEMY</v>
          </cell>
          <cell r="E1240">
            <v>208397</v>
          </cell>
          <cell r="F1240">
            <v>0</v>
          </cell>
          <cell r="G1240">
            <v>0</v>
          </cell>
          <cell r="H1240">
            <v>0</v>
          </cell>
          <cell r="I1240">
            <v>0</v>
          </cell>
          <cell r="J1240">
            <v>208397</v>
          </cell>
          <cell r="K1240">
            <v>208397</v>
          </cell>
        </row>
        <row r="1241">
          <cell r="A1241" t="str">
            <v>2238</v>
          </cell>
          <cell r="B1241" t="str">
            <v>165802</v>
          </cell>
          <cell r="C1241" t="str">
            <v/>
          </cell>
          <cell r="D1241" t="str">
            <v>MIDLAND ACADEMY CHARTER SCHOOL</v>
          </cell>
          <cell r="E1241">
            <v>43522</v>
          </cell>
          <cell r="F1241">
            <v>0</v>
          </cell>
          <cell r="G1241">
            <v>0</v>
          </cell>
          <cell r="H1241">
            <v>0</v>
          </cell>
          <cell r="I1241">
            <v>0</v>
          </cell>
          <cell r="J1241">
            <v>43522</v>
          </cell>
          <cell r="K1241">
            <v>43522</v>
          </cell>
        </row>
        <row r="1242">
          <cell r="A1242" t="str">
            <v>2239</v>
          </cell>
          <cell r="B1242" t="str">
            <v>220810</v>
          </cell>
          <cell r="C1242" t="str">
            <v/>
          </cell>
          <cell r="D1242" t="str">
            <v>WESTLAKE ACADEMY</v>
          </cell>
          <cell r="E1242">
            <v>101194</v>
          </cell>
          <cell r="F1242">
            <v>0</v>
          </cell>
          <cell r="G1242">
            <v>0</v>
          </cell>
          <cell r="H1242">
            <v>0</v>
          </cell>
          <cell r="I1242">
            <v>0</v>
          </cell>
          <cell r="J1242">
            <v>101194</v>
          </cell>
          <cell r="K1242">
            <v>101194</v>
          </cell>
        </row>
        <row r="1243">
          <cell r="A1243" t="str">
            <v>2240</v>
          </cell>
          <cell r="B1243" t="str">
            <v>220811</v>
          </cell>
          <cell r="C1243" t="str">
            <v/>
          </cell>
          <cell r="D1243" t="str">
            <v>EAST FORT WORTH MONTESSORI</v>
          </cell>
          <cell r="E1243">
            <v>40269</v>
          </cell>
          <cell r="F1243">
            <v>0</v>
          </cell>
          <cell r="G1243">
            <v>0</v>
          </cell>
          <cell r="H1243">
            <v>0</v>
          </cell>
          <cell r="I1243">
            <v>0</v>
          </cell>
          <cell r="J1243">
            <v>40269</v>
          </cell>
          <cell r="K1243">
            <v>40269</v>
          </cell>
        </row>
        <row r="1244">
          <cell r="A1244" t="str">
            <v>2241</v>
          </cell>
          <cell r="B1244" t="str">
            <v>057836</v>
          </cell>
          <cell r="C1244" t="str">
            <v/>
          </cell>
          <cell r="D1244" t="str">
            <v>ST ANTHONY SCHOOL</v>
          </cell>
          <cell r="E1244">
            <v>40518</v>
          </cell>
          <cell r="F1244">
            <v>0</v>
          </cell>
          <cell r="G1244">
            <v>0</v>
          </cell>
          <cell r="H1244">
            <v>0</v>
          </cell>
          <cell r="I1244">
            <v>0</v>
          </cell>
          <cell r="J1244">
            <v>40518</v>
          </cell>
          <cell r="K1244">
            <v>40518</v>
          </cell>
        </row>
        <row r="1245">
          <cell r="A1245" t="str">
            <v>2243</v>
          </cell>
          <cell r="B1245" t="str">
            <v>015825</v>
          </cell>
          <cell r="C1245" t="str">
            <v/>
          </cell>
          <cell r="D1245" t="str">
            <v>LIGHTHOUSE CHARTER SCHOOL</v>
          </cell>
          <cell r="E1245">
            <v>39937</v>
          </cell>
          <cell r="F1245">
            <v>0</v>
          </cell>
          <cell r="G1245">
            <v>0</v>
          </cell>
          <cell r="H1245">
            <v>0</v>
          </cell>
          <cell r="I1245">
            <v>0</v>
          </cell>
          <cell r="J1245">
            <v>39937</v>
          </cell>
          <cell r="K1245">
            <v>39937</v>
          </cell>
        </row>
        <row r="1246">
          <cell r="A1246" t="str">
            <v>2248</v>
          </cell>
          <cell r="B1246" t="str">
            <v>046802</v>
          </cell>
          <cell r="C1246" t="str">
            <v/>
          </cell>
          <cell r="D1246" t="str">
            <v>TRINITY CHARTER SCHOOL</v>
          </cell>
          <cell r="E1246">
            <v>142608</v>
          </cell>
          <cell r="F1246">
            <v>0</v>
          </cell>
          <cell r="G1246">
            <v>0</v>
          </cell>
          <cell r="H1246">
            <v>0</v>
          </cell>
          <cell r="I1246">
            <v>0</v>
          </cell>
          <cell r="J1246">
            <v>142608</v>
          </cell>
          <cell r="K1246">
            <v>142608</v>
          </cell>
        </row>
        <row r="1247">
          <cell r="A1247" t="str">
            <v>2249</v>
          </cell>
          <cell r="B1247" t="str">
            <v>057809</v>
          </cell>
          <cell r="C1247" t="str">
            <v/>
          </cell>
          <cell r="D1247" t="str">
            <v>NOVA CHARTER SCHOOL</v>
          </cell>
          <cell r="E1247">
            <v>18068</v>
          </cell>
          <cell r="F1247">
            <v>0</v>
          </cell>
          <cell r="G1247">
            <v>0</v>
          </cell>
          <cell r="H1247">
            <v>0</v>
          </cell>
          <cell r="I1247">
            <v>0</v>
          </cell>
          <cell r="J1247">
            <v>18068</v>
          </cell>
          <cell r="K1247">
            <v>18068</v>
          </cell>
        </row>
        <row r="1248">
          <cell r="A1248" t="str">
            <v>2250</v>
          </cell>
          <cell r="B1248" t="str">
            <v>101856</v>
          </cell>
          <cell r="C1248" t="str">
            <v/>
          </cell>
          <cell r="D1248" t="str">
            <v>DRAW ACADEMY</v>
          </cell>
          <cell r="E1248">
            <v>88544</v>
          </cell>
          <cell r="F1248">
            <v>0</v>
          </cell>
          <cell r="G1248">
            <v>0</v>
          </cell>
          <cell r="H1248">
            <v>0</v>
          </cell>
          <cell r="I1248">
            <v>0</v>
          </cell>
          <cell r="J1248">
            <v>88544</v>
          </cell>
          <cell r="K1248">
            <v>88544</v>
          </cell>
        </row>
        <row r="1249">
          <cell r="A1249" t="str">
            <v>2253</v>
          </cell>
          <cell r="B1249" t="str">
            <v>227820</v>
          </cell>
          <cell r="C1249" t="str">
            <v/>
          </cell>
          <cell r="D1249" t="str">
            <v>KIPP AUSTIN COLLEGE PREP</v>
          </cell>
          <cell r="E1249">
            <v>3867261</v>
          </cell>
          <cell r="F1249">
            <v>0</v>
          </cell>
          <cell r="G1249">
            <v>0</v>
          </cell>
          <cell r="H1249">
            <v>0</v>
          </cell>
          <cell r="I1249">
            <v>0</v>
          </cell>
          <cell r="J1249">
            <v>3867261</v>
          </cell>
          <cell r="K1249">
            <v>3867261</v>
          </cell>
        </row>
        <row r="1250">
          <cell r="A1250" t="str">
            <v>2255</v>
          </cell>
          <cell r="B1250" t="str">
            <v>101855</v>
          </cell>
          <cell r="C1250" t="str">
            <v/>
          </cell>
          <cell r="D1250" t="str">
            <v>MEYERPARK ELEMENTARY CHARTER</v>
          </cell>
          <cell r="E1250">
            <v>35581</v>
          </cell>
          <cell r="F1250">
            <v>0</v>
          </cell>
          <cell r="G1250">
            <v>0</v>
          </cell>
          <cell r="H1250">
            <v>0</v>
          </cell>
          <cell r="I1250">
            <v>0</v>
          </cell>
          <cell r="J1250">
            <v>35581</v>
          </cell>
          <cell r="K1250">
            <v>35581</v>
          </cell>
        </row>
        <row r="1251">
          <cell r="A1251" t="str">
            <v>2256</v>
          </cell>
          <cell r="B1251" t="str">
            <v>015827</v>
          </cell>
          <cell r="C1251" t="str">
            <v/>
          </cell>
          <cell r="D1251" t="str">
            <v>SCHOOL OF SCIENCE &amp; TECHNOLOGY</v>
          </cell>
          <cell r="E1251">
            <v>265300</v>
          </cell>
          <cell r="F1251">
            <v>0</v>
          </cell>
          <cell r="G1251">
            <v>0</v>
          </cell>
          <cell r="H1251">
            <v>0</v>
          </cell>
          <cell r="I1251">
            <v>0</v>
          </cell>
          <cell r="J1251">
            <v>265300</v>
          </cell>
          <cell r="K1251">
            <v>265300</v>
          </cell>
        </row>
        <row r="1252">
          <cell r="A1252" t="str">
            <v>2258</v>
          </cell>
          <cell r="B1252" t="str">
            <v>227821</v>
          </cell>
          <cell r="C1252" t="str">
            <v/>
          </cell>
          <cell r="D1252" t="str">
            <v>AUSTIN DISCOVERY SCHOOL</v>
          </cell>
          <cell r="E1252">
            <v>57688</v>
          </cell>
          <cell r="F1252">
            <v>0</v>
          </cell>
          <cell r="G1252">
            <v>0</v>
          </cell>
          <cell r="H1252">
            <v>0</v>
          </cell>
          <cell r="I1252">
            <v>0</v>
          </cell>
          <cell r="J1252">
            <v>57688</v>
          </cell>
          <cell r="K1252">
            <v>57688</v>
          </cell>
        </row>
        <row r="1253">
          <cell r="A1253" t="str">
            <v>2259</v>
          </cell>
          <cell r="B1253" t="str">
            <v>178807</v>
          </cell>
          <cell r="C1253" t="str">
            <v/>
          </cell>
          <cell r="D1253" t="str">
            <v>CORPUS CHRISTI MONTESSORI</v>
          </cell>
          <cell r="E1253">
            <v>10799</v>
          </cell>
          <cell r="F1253">
            <v>0</v>
          </cell>
          <cell r="G1253">
            <v>0</v>
          </cell>
          <cell r="H1253">
            <v>0</v>
          </cell>
          <cell r="I1253">
            <v>0</v>
          </cell>
          <cell r="J1253">
            <v>10799</v>
          </cell>
          <cell r="K1253">
            <v>10799</v>
          </cell>
        </row>
        <row r="1254">
          <cell r="A1254" t="str">
            <v>2261</v>
          </cell>
          <cell r="B1254" t="str">
            <v>015805</v>
          </cell>
          <cell r="C1254" t="str">
            <v/>
          </cell>
          <cell r="D1254" t="str">
            <v>NEW FRONTIERS CHARTER SCHOOL</v>
          </cell>
          <cell r="E1254">
            <v>96311</v>
          </cell>
          <cell r="F1254">
            <v>0</v>
          </cell>
          <cell r="G1254">
            <v>0</v>
          </cell>
          <cell r="H1254">
            <v>0</v>
          </cell>
          <cell r="I1254">
            <v>0</v>
          </cell>
          <cell r="J1254">
            <v>96311</v>
          </cell>
          <cell r="K1254">
            <v>96311</v>
          </cell>
        </row>
        <row r="1255">
          <cell r="A1255" t="str">
            <v>2263</v>
          </cell>
          <cell r="B1255" t="str">
            <v>057839</v>
          </cell>
          <cell r="C1255" t="str">
            <v/>
          </cell>
          <cell r="D1255" t="str">
            <v>LA ACADEMIA DE ESTRELLAS</v>
          </cell>
          <cell r="E1255">
            <v>145947</v>
          </cell>
          <cell r="F1255">
            <v>0</v>
          </cell>
          <cell r="G1255">
            <v>0</v>
          </cell>
          <cell r="H1255">
            <v>0</v>
          </cell>
          <cell r="I1255">
            <v>0</v>
          </cell>
          <cell r="J1255">
            <v>145947</v>
          </cell>
          <cell r="K1255">
            <v>145947</v>
          </cell>
        </row>
        <row r="1256">
          <cell r="A1256" t="str">
            <v>2265</v>
          </cell>
          <cell r="B1256" t="str">
            <v>184801</v>
          </cell>
          <cell r="C1256" t="str">
            <v/>
          </cell>
          <cell r="D1256" t="str">
            <v>CROSSTIMBERS ACADEMY</v>
          </cell>
          <cell r="E1256">
            <v>11483</v>
          </cell>
          <cell r="F1256">
            <v>0</v>
          </cell>
          <cell r="G1256">
            <v>0</v>
          </cell>
          <cell r="H1256">
            <v>0</v>
          </cell>
          <cell r="I1256">
            <v>0</v>
          </cell>
          <cell r="J1256">
            <v>11483</v>
          </cell>
          <cell r="K1256">
            <v>11483</v>
          </cell>
        </row>
        <row r="1257">
          <cell r="A1257" t="str">
            <v>2267</v>
          </cell>
          <cell r="B1257" t="str">
            <v>101859</v>
          </cell>
          <cell r="C1257" t="str">
            <v/>
          </cell>
          <cell r="D1257" t="str">
            <v>STEPPING STONES CHARTER ELEMENTARY</v>
          </cell>
          <cell r="E1257">
            <v>68762</v>
          </cell>
          <cell r="F1257">
            <v>0</v>
          </cell>
          <cell r="G1257">
            <v>0</v>
          </cell>
          <cell r="H1257">
            <v>0</v>
          </cell>
          <cell r="I1257">
            <v>0</v>
          </cell>
          <cell r="J1257">
            <v>68762</v>
          </cell>
          <cell r="K1257">
            <v>68762</v>
          </cell>
        </row>
        <row r="1258">
          <cell r="A1258" t="str">
            <v>2268</v>
          </cell>
          <cell r="B1258" t="str">
            <v>015828</v>
          </cell>
          <cell r="C1258" t="str">
            <v/>
          </cell>
          <cell r="D1258" t="str">
            <v>HARMONY SCIENCE ACADEMY SAN ANTONIO</v>
          </cell>
          <cell r="E1258">
            <v>576136</v>
          </cell>
          <cell r="F1258">
            <v>0</v>
          </cell>
          <cell r="G1258">
            <v>0</v>
          </cell>
          <cell r="H1258">
            <v>0</v>
          </cell>
          <cell r="I1258">
            <v>0</v>
          </cell>
          <cell r="J1258">
            <v>576136</v>
          </cell>
          <cell r="K1258">
            <v>576136</v>
          </cell>
        </row>
        <row r="1259">
          <cell r="A1259" t="str">
            <v>2270</v>
          </cell>
          <cell r="B1259" t="str">
            <v>071806</v>
          </cell>
          <cell r="C1259" t="str">
            <v/>
          </cell>
          <cell r="D1259" t="str">
            <v>HARMONY SCIENCE ACADEMY EL PASO</v>
          </cell>
          <cell r="E1259">
            <v>450573</v>
          </cell>
          <cell r="F1259">
            <v>0</v>
          </cell>
          <cell r="G1259">
            <v>0</v>
          </cell>
          <cell r="H1259">
            <v>0</v>
          </cell>
          <cell r="I1259">
            <v>0</v>
          </cell>
          <cell r="J1259">
            <v>450573</v>
          </cell>
          <cell r="K1259">
            <v>450573</v>
          </cell>
        </row>
        <row r="1260">
          <cell r="A1260" t="str">
            <v>2272</v>
          </cell>
          <cell r="B1260" t="str">
            <v>101858</v>
          </cell>
          <cell r="C1260" t="str">
            <v/>
          </cell>
          <cell r="D1260" t="str">
            <v>HARMONY SCHOOL OF EXCELLENCE HOUSTON</v>
          </cell>
          <cell r="E1260">
            <v>583361</v>
          </cell>
          <cell r="F1260">
            <v>0</v>
          </cell>
          <cell r="G1260">
            <v>0</v>
          </cell>
          <cell r="H1260">
            <v>0</v>
          </cell>
          <cell r="I1260">
            <v>0</v>
          </cell>
          <cell r="J1260">
            <v>583361</v>
          </cell>
          <cell r="K1260">
            <v>583361</v>
          </cell>
        </row>
        <row r="1261">
          <cell r="A1261" t="str">
            <v>2274</v>
          </cell>
          <cell r="B1261" t="str">
            <v>015830</v>
          </cell>
          <cell r="C1261" t="str">
            <v/>
          </cell>
          <cell r="D1261" t="str">
            <v>BROOKS ACADEMY OF SCIENCE</v>
          </cell>
          <cell r="E1261">
            <v>394028</v>
          </cell>
          <cell r="F1261">
            <v>0</v>
          </cell>
          <cell r="G1261">
            <v>0</v>
          </cell>
          <cell r="H1261">
            <v>0</v>
          </cell>
          <cell r="I1261">
            <v>0</v>
          </cell>
          <cell r="J1261">
            <v>394028</v>
          </cell>
          <cell r="K1261">
            <v>394028</v>
          </cell>
        </row>
        <row r="1262">
          <cell r="A1262" t="str">
            <v>2275</v>
          </cell>
          <cell r="B1262" t="str">
            <v>084804</v>
          </cell>
          <cell r="C1262" t="str">
            <v/>
          </cell>
          <cell r="D1262" t="str">
            <v>AMBASSADORS PREPARATORY ACADEMY</v>
          </cell>
          <cell r="E1262">
            <v>28909</v>
          </cell>
          <cell r="F1262">
            <v>0</v>
          </cell>
          <cell r="G1262">
            <v>0</v>
          </cell>
          <cell r="H1262">
            <v>0</v>
          </cell>
          <cell r="I1262">
            <v>0</v>
          </cell>
          <cell r="J1262">
            <v>28909</v>
          </cell>
          <cell r="K1262">
            <v>28909</v>
          </cell>
        </row>
        <row r="1263">
          <cell r="A1263" t="str">
            <v>2276</v>
          </cell>
          <cell r="B1263" t="str">
            <v>057841</v>
          </cell>
          <cell r="C1263" t="str">
            <v/>
          </cell>
          <cell r="D1263" t="str">
            <v>CITYSCAPE SCHOOLS INC.</v>
          </cell>
          <cell r="E1263">
            <v>101199</v>
          </cell>
          <cell r="F1263">
            <v>0</v>
          </cell>
          <cell r="G1263">
            <v>0</v>
          </cell>
          <cell r="H1263">
            <v>0</v>
          </cell>
          <cell r="I1263">
            <v>0</v>
          </cell>
          <cell r="J1263">
            <v>101199</v>
          </cell>
          <cell r="K1263">
            <v>101199</v>
          </cell>
        </row>
        <row r="1264">
          <cell r="A1264" t="str">
            <v>2277</v>
          </cell>
          <cell r="B1264" t="str">
            <v>071807</v>
          </cell>
          <cell r="C1264" t="str">
            <v/>
          </cell>
          <cell r="D1264" t="str">
            <v>LA FE PREPARATORY SCHOOL</v>
          </cell>
          <cell r="E1264">
            <v>32966</v>
          </cell>
          <cell r="F1264">
            <v>0</v>
          </cell>
          <cell r="G1264">
            <v>0</v>
          </cell>
          <cell r="H1264">
            <v>0</v>
          </cell>
          <cell r="I1264">
            <v>0</v>
          </cell>
          <cell r="J1264">
            <v>32966</v>
          </cell>
          <cell r="K1264">
            <v>32966</v>
          </cell>
        </row>
        <row r="1265">
          <cell r="A1265" t="str">
            <v>2278</v>
          </cell>
          <cell r="B1265" t="str">
            <v>220814</v>
          </cell>
          <cell r="C1265" t="str">
            <v/>
          </cell>
          <cell r="D1265" t="str">
            <v>NORTH TEXAS ELEMENTARY SCHOOL OF ARTS</v>
          </cell>
          <cell r="E1265">
            <v>26562</v>
          </cell>
          <cell r="F1265">
            <v>0</v>
          </cell>
          <cell r="G1265">
            <v>0</v>
          </cell>
          <cell r="H1265">
            <v>0</v>
          </cell>
          <cell r="I1265">
            <v>0</v>
          </cell>
          <cell r="J1265">
            <v>26562</v>
          </cell>
          <cell r="K1265">
            <v>26562</v>
          </cell>
        </row>
        <row r="1266">
          <cell r="A1266" t="str">
            <v>2279</v>
          </cell>
          <cell r="B1266" t="str">
            <v>178808</v>
          </cell>
          <cell r="C1266" t="str">
            <v/>
          </cell>
          <cell r="D1266" t="str">
            <v>SEASHORE CHARTER SCHOOLS</v>
          </cell>
          <cell r="E1266">
            <v>42319</v>
          </cell>
          <cell r="F1266">
            <v>0</v>
          </cell>
          <cell r="G1266">
            <v>0</v>
          </cell>
          <cell r="H1266">
            <v>0</v>
          </cell>
          <cell r="I1266">
            <v>0</v>
          </cell>
          <cell r="J1266">
            <v>42319</v>
          </cell>
          <cell r="K1266">
            <v>42319</v>
          </cell>
        </row>
        <row r="1267">
          <cell r="A1267" t="str">
            <v>2283</v>
          </cell>
          <cell r="B1267" t="str">
            <v>161807</v>
          </cell>
          <cell r="C1267" t="str">
            <v/>
          </cell>
          <cell r="D1267" t="str">
            <v>HARMONY SCIENCE ACADEMY WACO</v>
          </cell>
          <cell r="E1267">
            <v>1106222</v>
          </cell>
          <cell r="F1267">
            <v>0</v>
          </cell>
          <cell r="G1267">
            <v>0</v>
          </cell>
          <cell r="H1267">
            <v>0</v>
          </cell>
          <cell r="I1267">
            <v>0</v>
          </cell>
          <cell r="J1267">
            <v>1106222</v>
          </cell>
          <cell r="K1267">
            <v>1106222</v>
          </cell>
        </row>
        <row r="1268">
          <cell r="A1268" t="str">
            <v>2285</v>
          </cell>
          <cell r="B1268" t="str">
            <v>101861</v>
          </cell>
          <cell r="C1268" t="str">
            <v/>
          </cell>
          <cell r="D1268" t="str">
            <v>THE RHODES SCHOOL</v>
          </cell>
          <cell r="E1268">
            <v>171170</v>
          </cell>
          <cell r="F1268">
            <v>0</v>
          </cell>
          <cell r="G1268">
            <v>0</v>
          </cell>
          <cell r="H1268">
            <v>0</v>
          </cell>
          <cell r="I1268">
            <v>0</v>
          </cell>
          <cell r="J1268">
            <v>171170</v>
          </cell>
          <cell r="K1268">
            <v>171170</v>
          </cell>
        </row>
        <row r="1269">
          <cell r="A1269" t="str">
            <v>2286</v>
          </cell>
          <cell r="B1269" t="str">
            <v>130801</v>
          </cell>
          <cell r="C1269" t="str">
            <v/>
          </cell>
          <cell r="D1269" t="str">
            <v>MEADOWLAND CHARTER SCHOOL</v>
          </cell>
          <cell r="E1269">
            <v>52565</v>
          </cell>
          <cell r="F1269">
            <v>0</v>
          </cell>
          <cell r="G1269">
            <v>0</v>
          </cell>
          <cell r="H1269">
            <v>0</v>
          </cell>
          <cell r="I1269">
            <v>0</v>
          </cell>
          <cell r="J1269">
            <v>52565</v>
          </cell>
          <cell r="K1269">
            <v>52565</v>
          </cell>
        </row>
        <row r="1270">
          <cell r="A1270" t="str">
            <v>2287</v>
          </cell>
          <cell r="B1270" t="str">
            <v>220815</v>
          </cell>
          <cell r="C1270" t="str">
            <v/>
          </cell>
          <cell r="D1270" t="str">
            <v>CHAPEL HILL ACADEMY</v>
          </cell>
          <cell r="E1270">
            <v>72849</v>
          </cell>
          <cell r="F1270">
            <v>0</v>
          </cell>
          <cell r="G1270">
            <v>0</v>
          </cell>
          <cell r="H1270">
            <v>0</v>
          </cell>
          <cell r="I1270">
            <v>0</v>
          </cell>
          <cell r="J1270">
            <v>72849</v>
          </cell>
          <cell r="K1270">
            <v>72849</v>
          </cell>
        </row>
        <row r="1271">
          <cell r="A1271" t="str">
            <v>2291</v>
          </cell>
          <cell r="B1271" t="str">
            <v>015831</v>
          </cell>
          <cell r="C1271" t="str">
            <v/>
          </cell>
          <cell r="D1271" t="str">
            <v>SCHOOL OF SCIENCE &amp; TECH-DISCOVERY</v>
          </cell>
          <cell r="E1271">
            <v>272952</v>
          </cell>
          <cell r="F1271">
            <v>0</v>
          </cell>
          <cell r="G1271">
            <v>0</v>
          </cell>
          <cell r="H1271">
            <v>0</v>
          </cell>
          <cell r="I1271">
            <v>0</v>
          </cell>
          <cell r="J1271">
            <v>272952</v>
          </cell>
          <cell r="K1271">
            <v>272952</v>
          </cell>
        </row>
        <row r="1272">
          <cell r="A1272" t="str">
            <v>2293</v>
          </cell>
          <cell r="B1272" t="str">
            <v>101862</v>
          </cell>
          <cell r="C1272" t="str">
            <v/>
          </cell>
          <cell r="D1272" t="str">
            <v>HARMONY SCHOOL OF SCIENCE HOUSTON</v>
          </cell>
          <cell r="E1272">
            <v>433190</v>
          </cell>
          <cell r="F1272">
            <v>0</v>
          </cell>
          <cell r="G1272">
            <v>0</v>
          </cell>
          <cell r="H1272">
            <v>0</v>
          </cell>
          <cell r="I1272">
            <v>0</v>
          </cell>
          <cell r="J1272">
            <v>433190</v>
          </cell>
          <cell r="K1272">
            <v>433190</v>
          </cell>
        </row>
        <row r="1273">
          <cell r="A1273" t="str">
            <v>2296</v>
          </cell>
          <cell r="B1273" t="str">
            <v>021557</v>
          </cell>
          <cell r="C1273" t="str">
            <v/>
          </cell>
          <cell r="D1273" t="str">
            <v>TEXAS A&amp;M VET MEDICAL DIAGNOSTIC LAB</v>
          </cell>
          <cell r="E1273">
            <v>310070</v>
          </cell>
          <cell r="F1273">
            <v>0</v>
          </cell>
          <cell r="G1273">
            <v>0</v>
          </cell>
          <cell r="H1273">
            <v>0</v>
          </cell>
          <cell r="I1273">
            <v>0</v>
          </cell>
          <cell r="J1273">
            <v>310070</v>
          </cell>
          <cell r="K1273">
            <v>310070</v>
          </cell>
        </row>
        <row r="1274">
          <cell r="A1274" t="str">
            <v>2297</v>
          </cell>
          <cell r="B1274" t="str">
            <v>226801</v>
          </cell>
          <cell r="C1274" t="str">
            <v/>
          </cell>
          <cell r="D1274" t="str">
            <v>TLC ACADEMY</v>
          </cell>
          <cell r="E1274">
            <v>346034</v>
          </cell>
          <cell r="F1274">
            <v>0</v>
          </cell>
          <cell r="G1274">
            <v>0</v>
          </cell>
          <cell r="H1274">
            <v>0</v>
          </cell>
          <cell r="I1274">
            <v>0</v>
          </cell>
          <cell r="J1274">
            <v>346034</v>
          </cell>
          <cell r="K1274">
            <v>346034</v>
          </cell>
        </row>
        <row r="1275">
          <cell r="A1275" t="str">
            <v>2298</v>
          </cell>
          <cell r="B1275" t="str">
            <v>227824</v>
          </cell>
          <cell r="C1275" t="str">
            <v/>
          </cell>
          <cell r="D1275" t="str">
            <v>THE EAST AUSTIN COLLEGE PREP ACADEMY</v>
          </cell>
          <cell r="E1275">
            <v>216706</v>
          </cell>
          <cell r="F1275">
            <v>0</v>
          </cell>
          <cell r="G1275">
            <v>149</v>
          </cell>
          <cell r="H1275">
            <v>0</v>
          </cell>
          <cell r="I1275">
            <v>0</v>
          </cell>
          <cell r="J1275">
            <v>216855</v>
          </cell>
          <cell r="K1275">
            <v>216855</v>
          </cell>
        </row>
        <row r="1276">
          <cell r="A1276" t="str">
            <v>2300</v>
          </cell>
          <cell r="B1276" t="str">
            <v>057844</v>
          </cell>
          <cell r="C1276" t="str">
            <v/>
          </cell>
          <cell r="D1276" t="str">
            <v>MANARA ACADEMY</v>
          </cell>
          <cell r="E1276">
            <v>104030</v>
          </cell>
          <cell r="F1276">
            <v>0</v>
          </cell>
          <cell r="G1276">
            <v>0</v>
          </cell>
          <cell r="H1276">
            <v>0</v>
          </cell>
          <cell r="I1276">
            <v>0</v>
          </cell>
          <cell r="J1276">
            <v>104030</v>
          </cell>
          <cell r="K1276">
            <v>104030</v>
          </cell>
        </row>
        <row r="1277">
          <cell r="A1277" t="str">
            <v>2301</v>
          </cell>
          <cell r="B1277" t="str">
            <v>014770</v>
          </cell>
          <cell r="C1277" t="str">
            <v/>
          </cell>
          <cell r="D1277" t="str">
            <v>TEXAS A&amp;M UNIVERSITY - CENTRAL TEXAS</v>
          </cell>
          <cell r="E1277">
            <v>465022</v>
          </cell>
          <cell r="F1277">
            <v>0</v>
          </cell>
          <cell r="G1277">
            <v>1083</v>
          </cell>
          <cell r="H1277">
            <v>0</v>
          </cell>
          <cell r="I1277">
            <v>0</v>
          </cell>
          <cell r="J1277">
            <v>466105</v>
          </cell>
          <cell r="K1277">
            <v>466105</v>
          </cell>
        </row>
        <row r="1278">
          <cell r="A1278" t="str">
            <v>2302</v>
          </cell>
          <cell r="B1278" t="str">
            <v>015749</v>
          </cell>
          <cell r="C1278" t="str">
            <v/>
          </cell>
          <cell r="D1278" t="str">
            <v>TEXAS A&amp;M UNIVERSITY - SAN ANTONIO</v>
          </cell>
          <cell r="E1278">
            <v>943771</v>
          </cell>
          <cell r="F1278">
            <v>0</v>
          </cell>
          <cell r="G1278">
            <v>7</v>
          </cell>
          <cell r="H1278">
            <v>0</v>
          </cell>
          <cell r="I1278">
            <v>0</v>
          </cell>
          <cell r="J1278">
            <v>943778</v>
          </cell>
          <cell r="K1278">
            <v>943778</v>
          </cell>
        </row>
        <row r="1279">
          <cell r="A1279" t="str">
            <v>2303</v>
          </cell>
          <cell r="B1279" t="str">
            <v>015833</v>
          </cell>
          <cell r="C1279" t="str">
            <v/>
          </cell>
          <cell r="D1279" t="str">
            <v>HENRY FORD ACADEMY - SAN ANTONIO</v>
          </cell>
          <cell r="E1279">
            <v>10408</v>
          </cell>
          <cell r="F1279">
            <v>0</v>
          </cell>
          <cell r="G1279">
            <v>0</v>
          </cell>
          <cell r="H1279">
            <v>0</v>
          </cell>
          <cell r="I1279">
            <v>0</v>
          </cell>
          <cell r="J1279">
            <v>10408</v>
          </cell>
          <cell r="K1279">
            <v>10408</v>
          </cell>
        </row>
        <row r="1280">
          <cell r="A1280" t="str">
            <v>2305</v>
          </cell>
          <cell r="B1280" t="str">
            <v>123807</v>
          </cell>
          <cell r="C1280" t="str">
            <v/>
          </cell>
          <cell r="D1280" t="str">
            <v>BOB HOPE SCHOOL</v>
          </cell>
          <cell r="E1280">
            <v>199709</v>
          </cell>
          <cell r="F1280">
            <v>0</v>
          </cell>
          <cell r="G1280">
            <v>0</v>
          </cell>
          <cell r="H1280">
            <v>0</v>
          </cell>
          <cell r="I1280">
            <v>0</v>
          </cell>
          <cell r="J1280">
            <v>199709</v>
          </cell>
          <cell r="K1280">
            <v>199709</v>
          </cell>
        </row>
        <row r="1281">
          <cell r="A1281" t="str">
            <v>2307</v>
          </cell>
          <cell r="B1281" t="str">
            <v>071809</v>
          </cell>
          <cell r="C1281" t="str">
            <v/>
          </cell>
          <cell r="D1281" t="str">
            <v>VISTA  DEL FUTURO CHARTER</v>
          </cell>
          <cell r="E1281">
            <v>42580</v>
          </cell>
          <cell r="F1281">
            <v>0</v>
          </cell>
          <cell r="G1281">
            <v>0</v>
          </cell>
          <cell r="H1281">
            <v>0</v>
          </cell>
          <cell r="I1281">
            <v>0</v>
          </cell>
          <cell r="J1281">
            <v>42580</v>
          </cell>
          <cell r="K1281">
            <v>42580</v>
          </cell>
        </row>
        <row r="1282">
          <cell r="A1282" t="str">
            <v>2308</v>
          </cell>
          <cell r="B1282" t="str">
            <v>057773</v>
          </cell>
          <cell r="C1282" t="str">
            <v/>
          </cell>
          <cell r="D1282" t="str">
            <v>UNIVERSITY OF NORTH TEXAS AT DALLAS</v>
          </cell>
          <cell r="E1282">
            <v>632957</v>
          </cell>
          <cell r="F1282">
            <v>0</v>
          </cell>
          <cell r="G1282">
            <v>321</v>
          </cell>
          <cell r="H1282">
            <v>0</v>
          </cell>
          <cell r="I1282">
            <v>0</v>
          </cell>
          <cell r="J1282">
            <v>633278</v>
          </cell>
          <cell r="K1282">
            <v>633278</v>
          </cell>
        </row>
        <row r="1283">
          <cell r="A1283" t="str">
            <v>2310</v>
          </cell>
          <cell r="B1283" t="str">
            <v>068802</v>
          </cell>
          <cell r="C1283" t="str">
            <v/>
          </cell>
          <cell r="D1283" t="str">
            <v>COMPASS ACADEMY</v>
          </cell>
          <cell r="E1283">
            <v>105369</v>
          </cell>
          <cell r="F1283">
            <v>0</v>
          </cell>
          <cell r="G1283">
            <v>0</v>
          </cell>
          <cell r="H1283">
            <v>0</v>
          </cell>
          <cell r="I1283">
            <v>0</v>
          </cell>
          <cell r="J1283">
            <v>105369</v>
          </cell>
          <cell r="K1283">
            <v>105369</v>
          </cell>
        </row>
        <row r="1284">
          <cell r="A1284" t="str">
            <v>2311</v>
          </cell>
          <cell r="B1284" t="str">
            <v>061804</v>
          </cell>
          <cell r="C1284" t="str">
            <v/>
          </cell>
          <cell r="D1284" t="str">
            <v>LEADERSHIP PREP SCHOOL</v>
          </cell>
          <cell r="E1284">
            <v>96397</v>
          </cell>
          <cell r="F1284">
            <v>0</v>
          </cell>
          <cell r="G1284">
            <v>0</v>
          </cell>
          <cell r="H1284">
            <v>0</v>
          </cell>
          <cell r="I1284">
            <v>0</v>
          </cell>
          <cell r="J1284">
            <v>96397</v>
          </cell>
          <cell r="K1284">
            <v>96397</v>
          </cell>
        </row>
        <row r="1285">
          <cell r="A1285" t="str">
            <v>2312</v>
          </cell>
          <cell r="B1285" t="str">
            <v>101864</v>
          </cell>
          <cell r="C1285" t="str">
            <v/>
          </cell>
          <cell r="D1285" t="str">
            <v>WALIPP ACADEMY</v>
          </cell>
          <cell r="E1285">
            <v>50690</v>
          </cell>
          <cell r="F1285">
            <v>0</v>
          </cell>
          <cell r="G1285">
            <v>0</v>
          </cell>
          <cell r="H1285">
            <v>0</v>
          </cell>
          <cell r="I1285">
            <v>0</v>
          </cell>
          <cell r="J1285">
            <v>50690</v>
          </cell>
          <cell r="K1285">
            <v>50690</v>
          </cell>
        </row>
        <row r="1286">
          <cell r="A1286" t="str">
            <v>2313</v>
          </cell>
          <cell r="B1286" t="str">
            <v>021805</v>
          </cell>
          <cell r="C1286" t="str">
            <v/>
          </cell>
          <cell r="D1286" t="str">
            <v>ARROW ACADEMY</v>
          </cell>
          <cell r="E1286">
            <v>103085</v>
          </cell>
          <cell r="F1286">
            <v>0</v>
          </cell>
          <cell r="G1286">
            <v>0</v>
          </cell>
          <cell r="H1286">
            <v>0</v>
          </cell>
          <cell r="I1286">
            <v>0</v>
          </cell>
          <cell r="J1286">
            <v>103085</v>
          </cell>
          <cell r="K1286">
            <v>103085</v>
          </cell>
        </row>
        <row r="1287">
          <cell r="A1287" t="str">
            <v>2314</v>
          </cell>
          <cell r="B1287" t="str">
            <v>246801</v>
          </cell>
          <cell r="C1287" t="str">
            <v/>
          </cell>
          <cell r="D1287" t="str">
            <v>MERIDIAN WORLD SCHOOL</v>
          </cell>
          <cell r="E1287">
            <v>167926</v>
          </cell>
          <cell r="F1287">
            <v>0</v>
          </cell>
          <cell r="G1287">
            <v>0</v>
          </cell>
          <cell r="H1287">
            <v>0</v>
          </cell>
          <cell r="I1287">
            <v>0</v>
          </cell>
          <cell r="J1287">
            <v>167926</v>
          </cell>
          <cell r="K1287">
            <v>167926</v>
          </cell>
        </row>
        <row r="1288">
          <cell r="A1288" t="str">
            <v>2315</v>
          </cell>
          <cell r="B1288" t="str">
            <v>220817</v>
          </cell>
          <cell r="C1288" t="str">
            <v/>
          </cell>
          <cell r="D1288" t="str">
            <v>NEWMAN INTERNATIONAL ACADEMY</v>
          </cell>
          <cell r="E1288">
            <v>302058</v>
          </cell>
          <cell r="F1288">
            <v>0</v>
          </cell>
          <cell r="G1288">
            <v>0</v>
          </cell>
          <cell r="H1288">
            <v>0</v>
          </cell>
          <cell r="I1288">
            <v>0</v>
          </cell>
          <cell r="J1288">
            <v>302058</v>
          </cell>
          <cell r="K1288">
            <v>302058</v>
          </cell>
        </row>
        <row r="1289">
          <cell r="A1289" t="str">
            <v>2318</v>
          </cell>
          <cell r="B1289" t="str">
            <v>057846</v>
          </cell>
          <cell r="C1289" t="str">
            <v/>
          </cell>
          <cell r="D1289" t="str">
            <v>LEGACY PREPARATORY</v>
          </cell>
          <cell r="E1289">
            <v>193118</v>
          </cell>
          <cell r="F1289">
            <v>0</v>
          </cell>
          <cell r="G1289">
            <v>0</v>
          </cell>
          <cell r="H1289">
            <v>0</v>
          </cell>
          <cell r="I1289">
            <v>0</v>
          </cell>
          <cell r="J1289">
            <v>193118</v>
          </cell>
          <cell r="K1289">
            <v>193118</v>
          </cell>
        </row>
        <row r="1290">
          <cell r="A1290" t="str">
            <v>2319</v>
          </cell>
          <cell r="B1290" t="str">
            <v>227825</v>
          </cell>
          <cell r="C1290" t="str">
            <v/>
          </cell>
          <cell r="D1290" t="str">
            <v>AUSTIN ACHIEVE PUBLIC SCHOOL</v>
          </cell>
          <cell r="E1290">
            <v>295733</v>
          </cell>
          <cell r="F1290">
            <v>0</v>
          </cell>
          <cell r="G1290">
            <v>0</v>
          </cell>
          <cell r="H1290">
            <v>0</v>
          </cell>
          <cell r="I1290">
            <v>0</v>
          </cell>
          <cell r="J1290">
            <v>295733</v>
          </cell>
          <cell r="K1290">
            <v>295733</v>
          </cell>
        </row>
        <row r="1291">
          <cell r="A1291" t="str">
            <v>2320</v>
          </cell>
          <cell r="B1291" t="str">
            <v>057845</v>
          </cell>
          <cell r="C1291" t="str">
            <v/>
          </cell>
          <cell r="D1291" t="str">
            <v>UME PREPARATORY ACADEMY</v>
          </cell>
          <cell r="E1291">
            <v>61299</v>
          </cell>
          <cell r="F1291">
            <v>0</v>
          </cell>
          <cell r="G1291">
            <v>0</v>
          </cell>
          <cell r="H1291">
            <v>0</v>
          </cell>
          <cell r="I1291">
            <v>0</v>
          </cell>
          <cell r="J1291">
            <v>61299</v>
          </cell>
          <cell r="K1291">
            <v>61299</v>
          </cell>
        </row>
        <row r="1292">
          <cell r="A1292" t="str">
            <v>2321</v>
          </cell>
          <cell r="B1292" t="str">
            <v>108809</v>
          </cell>
          <cell r="C1292" t="str">
            <v/>
          </cell>
          <cell r="D1292" t="str">
            <v>EXCELLENCE IN LEADERSHIP ACADEMY</v>
          </cell>
          <cell r="E1292">
            <v>30335</v>
          </cell>
          <cell r="F1292">
            <v>0</v>
          </cell>
          <cell r="G1292">
            <v>0</v>
          </cell>
          <cell r="H1292">
            <v>0</v>
          </cell>
          <cell r="I1292">
            <v>0</v>
          </cell>
          <cell r="J1292">
            <v>30335</v>
          </cell>
          <cell r="K1292">
            <v>30335</v>
          </cell>
        </row>
        <row r="1293">
          <cell r="A1293" t="str">
            <v>2325</v>
          </cell>
          <cell r="B1293" t="str">
            <v>057848</v>
          </cell>
          <cell r="C1293" t="str">
            <v/>
          </cell>
          <cell r="D1293" t="str">
            <v>INTERNATIONAL LEADERSHIP OF TEXAS</v>
          </cell>
          <cell r="E1293">
            <v>2101501</v>
          </cell>
          <cell r="F1293">
            <v>0</v>
          </cell>
          <cell r="G1293">
            <v>0</v>
          </cell>
          <cell r="H1293">
            <v>0</v>
          </cell>
          <cell r="I1293">
            <v>0</v>
          </cell>
          <cell r="J1293">
            <v>2101501</v>
          </cell>
          <cell r="K1293">
            <v>2101501</v>
          </cell>
        </row>
        <row r="1294">
          <cell r="A1294" t="str">
            <v>2326</v>
          </cell>
          <cell r="B1294" t="str">
            <v>057847</v>
          </cell>
          <cell r="C1294" t="str">
            <v/>
          </cell>
          <cell r="D1294" t="str">
            <v>VILLAGE TECH SCHOOLS</v>
          </cell>
          <cell r="E1294">
            <v>103522</v>
          </cell>
          <cell r="F1294">
            <v>0</v>
          </cell>
          <cell r="G1294">
            <v>0</v>
          </cell>
          <cell r="H1294">
            <v>0</v>
          </cell>
          <cell r="I1294">
            <v>0</v>
          </cell>
          <cell r="J1294">
            <v>103522</v>
          </cell>
          <cell r="K1294">
            <v>103522</v>
          </cell>
        </row>
        <row r="1295">
          <cell r="A1295" t="str">
            <v>2328</v>
          </cell>
          <cell r="B1295" t="str">
            <v>015836</v>
          </cell>
          <cell r="C1295" t="str">
            <v/>
          </cell>
          <cell r="D1295" t="str">
            <v>ELEANOR KOLITZ HEBREW LANGUAGE ACADEMY</v>
          </cell>
          <cell r="E1295">
            <v>26238</v>
          </cell>
          <cell r="F1295">
            <v>0</v>
          </cell>
          <cell r="G1295">
            <v>0</v>
          </cell>
          <cell r="H1295">
            <v>0</v>
          </cell>
          <cell r="I1295">
            <v>0</v>
          </cell>
          <cell r="J1295">
            <v>26238</v>
          </cell>
          <cell r="K1295">
            <v>26238</v>
          </cell>
        </row>
        <row r="1296">
          <cell r="A1296" t="str">
            <v>2329</v>
          </cell>
          <cell r="B1296" t="str">
            <v>101868</v>
          </cell>
          <cell r="C1296" t="str">
            <v/>
          </cell>
          <cell r="D1296" t="str">
            <v>THE PRO-VISION ACADEMY</v>
          </cell>
          <cell r="E1296">
            <v>70271</v>
          </cell>
          <cell r="F1296">
            <v>0</v>
          </cell>
          <cell r="G1296">
            <v>0</v>
          </cell>
          <cell r="H1296">
            <v>0</v>
          </cell>
          <cell r="I1296">
            <v>0</v>
          </cell>
          <cell r="J1296">
            <v>70271</v>
          </cell>
          <cell r="K1296">
            <v>70271</v>
          </cell>
        </row>
        <row r="1297">
          <cell r="A1297" t="str">
            <v>2331</v>
          </cell>
          <cell r="B1297" t="str">
            <v>227720</v>
          </cell>
          <cell r="C1297" t="str">
            <v/>
          </cell>
          <cell r="D1297" t="str">
            <v>UNIVERSITY OF TEXAS SYSTEM</v>
          </cell>
          <cell r="E1297">
            <v>3538679</v>
          </cell>
          <cell r="F1297">
            <v>0</v>
          </cell>
          <cell r="G1297">
            <v>0</v>
          </cell>
          <cell r="H1297">
            <v>0</v>
          </cell>
          <cell r="I1297">
            <v>0</v>
          </cell>
          <cell r="J1297">
            <v>3538679</v>
          </cell>
          <cell r="K1297">
            <v>3538679</v>
          </cell>
        </row>
        <row r="1298">
          <cell r="A1298" t="str">
            <v>2333</v>
          </cell>
          <cell r="B1298" t="str">
            <v>015835</v>
          </cell>
          <cell r="C1298" t="str">
            <v/>
          </cell>
          <cell r="D1298" t="str">
            <v>GREAT HEARTS ACADEMY - SAN ANTONIO</v>
          </cell>
          <cell r="E1298">
            <v>396044</v>
          </cell>
          <cell r="F1298">
            <v>0</v>
          </cell>
          <cell r="G1298">
            <v>0</v>
          </cell>
          <cell r="H1298">
            <v>0</v>
          </cell>
          <cell r="I1298">
            <v>0</v>
          </cell>
          <cell r="J1298">
            <v>396044</v>
          </cell>
          <cell r="K1298">
            <v>396044</v>
          </cell>
        </row>
        <row r="1299">
          <cell r="A1299" t="str">
            <v>2334</v>
          </cell>
          <cell r="B1299" t="str">
            <v>015834</v>
          </cell>
          <cell r="C1299" t="str">
            <v/>
          </cell>
          <cell r="D1299" t="str">
            <v>BASIS SAN ANTONIO</v>
          </cell>
          <cell r="E1299">
            <v>578</v>
          </cell>
          <cell r="F1299">
            <v>0</v>
          </cell>
          <cell r="G1299">
            <v>0</v>
          </cell>
          <cell r="H1299">
            <v>0</v>
          </cell>
          <cell r="I1299">
            <v>0</v>
          </cell>
          <cell r="J1299">
            <v>578</v>
          </cell>
          <cell r="K1299">
            <v>578</v>
          </cell>
        </row>
        <row r="1300">
          <cell r="A1300" t="str">
            <v>2335</v>
          </cell>
          <cell r="B1300" t="str">
            <v>227826</v>
          </cell>
          <cell r="C1300" t="str">
            <v/>
          </cell>
          <cell r="D1300" t="str">
            <v>MONTESSORI FOR ALL</v>
          </cell>
          <cell r="E1300">
            <v>57462</v>
          </cell>
          <cell r="F1300">
            <v>0</v>
          </cell>
          <cell r="G1300">
            <v>0</v>
          </cell>
          <cell r="H1300">
            <v>0</v>
          </cell>
          <cell r="I1300">
            <v>0</v>
          </cell>
          <cell r="J1300">
            <v>57462</v>
          </cell>
          <cell r="K1300">
            <v>57462</v>
          </cell>
        </row>
        <row r="1301">
          <cell r="A1301" t="str">
            <v>2336</v>
          </cell>
          <cell r="B1301" t="str">
            <v>071810</v>
          </cell>
          <cell r="C1301" t="str">
            <v/>
          </cell>
          <cell r="D1301" t="str">
            <v>EL PASO LEADERSHIP ACADEMY</v>
          </cell>
          <cell r="E1301">
            <v>27416</v>
          </cell>
          <cell r="F1301">
            <v>0</v>
          </cell>
          <cell r="G1301">
            <v>0</v>
          </cell>
          <cell r="H1301">
            <v>0</v>
          </cell>
          <cell r="I1301">
            <v>0</v>
          </cell>
          <cell r="J1301">
            <v>27416</v>
          </cell>
          <cell r="K1301">
            <v>27416</v>
          </cell>
        </row>
        <row r="1302">
          <cell r="A1302" t="str">
            <v>2338</v>
          </cell>
          <cell r="B1302" t="str">
            <v>057849</v>
          </cell>
          <cell r="C1302" t="str">
            <v/>
          </cell>
          <cell r="D1302" t="str">
            <v>TRINITY ENVIRONMENTAL ACADEMY</v>
          </cell>
          <cell r="E1302">
            <v>32648</v>
          </cell>
          <cell r="F1302">
            <v>0</v>
          </cell>
          <cell r="G1302">
            <v>0</v>
          </cell>
          <cell r="H1302">
            <v>0</v>
          </cell>
          <cell r="I1302">
            <v>2730</v>
          </cell>
          <cell r="J1302">
            <v>35378</v>
          </cell>
          <cell r="K1302">
            <v>35378</v>
          </cell>
        </row>
        <row r="1303">
          <cell r="A1303" t="str">
            <v>2339</v>
          </cell>
          <cell r="B1303" t="str">
            <v>105803</v>
          </cell>
          <cell r="C1303" t="str">
            <v/>
          </cell>
          <cell r="D1303" t="str">
            <v>KI CHARTER ACADEMY</v>
          </cell>
          <cell r="E1303">
            <v>49000</v>
          </cell>
          <cell r="F1303">
            <v>0</v>
          </cell>
          <cell r="G1303">
            <v>0</v>
          </cell>
          <cell r="H1303">
            <v>0</v>
          </cell>
          <cell r="I1303">
            <v>0</v>
          </cell>
          <cell r="J1303">
            <v>49000</v>
          </cell>
          <cell r="K1303">
            <v>49000</v>
          </cell>
        </row>
        <row r="1304">
          <cell r="A1304" t="str">
            <v>2340</v>
          </cell>
          <cell r="B1304" t="str">
            <v>101870</v>
          </cell>
          <cell r="C1304" t="str">
            <v/>
          </cell>
          <cell r="D1304" t="str">
            <v>BETA ACADEMY</v>
          </cell>
          <cell r="E1304">
            <v>55373</v>
          </cell>
          <cell r="F1304">
            <v>0</v>
          </cell>
          <cell r="G1304">
            <v>0</v>
          </cell>
          <cell r="H1304">
            <v>0</v>
          </cell>
          <cell r="I1304">
            <v>0</v>
          </cell>
          <cell r="J1304">
            <v>55373</v>
          </cell>
          <cell r="K1304">
            <v>55373</v>
          </cell>
        </row>
        <row r="1305">
          <cell r="A1305" t="str">
            <v>2341</v>
          </cell>
          <cell r="B1305" t="str">
            <v>227828</v>
          </cell>
          <cell r="C1305" t="str">
            <v/>
          </cell>
          <cell r="D1305" t="str">
            <v>THE EXCEL CENTER</v>
          </cell>
          <cell r="E1305">
            <v>69240</v>
          </cell>
          <cell r="F1305">
            <v>0</v>
          </cell>
          <cell r="G1305">
            <v>0</v>
          </cell>
          <cell r="H1305">
            <v>0</v>
          </cell>
          <cell r="I1305">
            <v>0</v>
          </cell>
          <cell r="J1305">
            <v>69240</v>
          </cell>
          <cell r="K1305">
            <v>69240</v>
          </cell>
        </row>
        <row r="1306">
          <cell r="A1306" t="str">
            <v>2342</v>
          </cell>
          <cell r="B1306" t="str">
            <v>220819</v>
          </cell>
          <cell r="C1306" t="str">
            <v/>
          </cell>
          <cell r="D1306" t="str">
            <v>HIGH POINT ACADEMY</v>
          </cell>
          <cell r="E1306">
            <v>129002</v>
          </cell>
          <cell r="F1306">
            <v>0</v>
          </cell>
          <cell r="G1306">
            <v>0</v>
          </cell>
          <cell r="H1306">
            <v>0</v>
          </cell>
          <cell r="I1306">
            <v>0</v>
          </cell>
          <cell r="J1306">
            <v>129002</v>
          </cell>
          <cell r="K1306">
            <v>129002</v>
          </cell>
        </row>
        <row r="1307">
          <cell r="A1307" t="str">
            <v>2343</v>
          </cell>
          <cell r="B1307" t="str">
            <v>031746</v>
          </cell>
          <cell r="C1307" t="str">
            <v/>
          </cell>
          <cell r="D1307" t="str">
            <v>UT RIO GRANDE VALLEY</v>
          </cell>
          <cell r="E1307">
            <v>5642295</v>
          </cell>
          <cell r="F1307">
            <v>0</v>
          </cell>
          <cell r="G1307">
            <v>5474</v>
          </cell>
          <cell r="H1307">
            <v>0</v>
          </cell>
          <cell r="I1307">
            <v>0</v>
          </cell>
          <cell r="J1307">
            <v>5647769</v>
          </cell>
          <cell r="K1307">
            <v>5647769</v>
          </cell>
        </row>
        <row r="1308">
          <cell r="A1308" t="str">
            <v>2344</v>
          </cell>
          <cell r="B1308" t="str">
            <v>101871</v>
          </cell>
          <cell r="C1308" t="str">
            <v/>
          </cell>
          <cell r="D1308" t="str">
            <v>A+ UNLIMITED POTENTIAL</v>
          </cell>
          <cell r="E1308">
            <v>29424</v>
          </cell>
          <cell r="F1308">
            <v>0</v>
          </cell>
          <cell r="G1308">
            <v>0</v>
          </cell>
          <cell r="H1308">
            <v>0</v>
          </cell>
          <cell r="I1308">
            <v>0</v>
          </cell>
          <cell r="J1308">
            <v>29424</v>
          </cell>
          <cell r="K1308">
            <v>29424</v>
          </cell>
        </row>
        <row r="1309">
          <cell r="A1309" t="str">
            <v>2345</v>
          </cell>
          <cell r="B1309" t="str">
            <v>043802</v>
          </cell>
          <cell r="C1309" t="str">
            <v/>
          </cell>
          <cell r="D1309" t="str">
            <v>THE LONE STAR LANGUAGE ACADEMY</v>
          </cell>
          <cell r="E1309">
            <v>30257</v>
          </cell>
          <cell r="F1309">
            <v>0</v>
          </cell>
          <cell r="G1309">
            <v>0</v>
          </cell>
          <cell r="H1309">
            <v>0</v>
          </cell>
          <cell r="I1309">
            <v>0</v>
          </cell>
          <cell r="J1309">
            <v>30257</v>
          </cell>
          <cell r="K1309">
            <v>30257</v>
          </cell>
        </row>
        <row r="1310">
          <cell r="A1310" t="str">
            <v>2346</v>
          </cell>
          <cell r="B1310" t="str">
            <v>057850</v>
          </cell>
          <cell r="C1310" t="str">
            <v/>
          </cell>
          <cell r="D1310" t="str">
            <v>PIONEER TECHNOLOGY &amp; ARTS ACADEMY</v>
          </cell>
          <cell r="E1310">
            <v>68981</v>
          </cell>
          <cell r="F1310">
            <v>0</v>
          </cell>
          <cell r="G1310">
            <v>0</v>
          </cell>
          <cell r="H1310">
            <v>0</v>
          </cell>
          <cell r="I1310">
            <v>0</v>
          </cell>
          <cell r="J1310">
            <v>68981</v>
          </cell>
          <cell r="K1310">
            <v>68981</v>
          </cell>
        </row>
        <row r="1311">
          <cell r="A1311" t="str">
            <v>2347</v>
          </cell>
          <cell r="B1311" t="str">
            <v>126801</v>
          </cell>
          <cell r="C1311" t="str">
            <v/>
          </cell>
          <cell r="D1311" t="str">
            <v>KAUFFMAN LEADERSHIP ACADEMY</v>
          </cell>
          <cell r="E1311">
            <v>16729</v>
          </cell>
          <cell r="F1311">
            <v>0</v>
          </cell>
          <cell r="G1311">
            <v>0</v>
          </cell>
          <cell r="H1311">
            <v>0</v>
          </cell>
          <cell r="I1311">
            <v>0</v>
          </cell>
          <cell r="J1311">
            <v>16729</v>
          </cell>
          <cell r="K1311">
            <v>16729</v>
          </cell>
        </row>
        <row r="1312">
          <cell r="A1312" t="str">
            <v>2348</v>
          </cell>
          <cell r="B1312" t="str">
            <v>061805</v>
          </cell>
          <cell r="C1312" t="str">
            <v/>
          </cell>
          <cell r="D1312" t="str">
            <v>TRIVIUM ACADEMY</v>
          </cell>
          <cell r="E1312">
            <v>46332</v>
          </cell>
          <cell r="F1312">
            <v>0</v>
          </cell>
          <cell r="G1312">
            <v>0</v>
          </cell>
          <cell r="H1312">
            <v>0</v>
          </cell>
          <cell r="I1312">
            <v>0</v>
          </cell>
          <cell r="J1312">
            <v>46332</v>
          </cell>
          <cell r="K1312">
            <v>46332</v>
          </cell>
        </row>
        <row r="1313">
          <cell r="A1313" t="str">
            <v>2349</v>
          </cell>
          <cell r="B1313" t="str">
            <v>246802</v>
          </cell>
          <cell r="C1313" t="str">
            <v/>
          </cell>
          <cell r="D1313" t="str">
            <v>GOODWATER MONTESSORI SCHOOL</v>
          </cell>
          <cell r="E1313">
            <v>40004</v>
          </cell>
          <cell r="F1313">
            <v>0</v>
          </cell>
          <cell r="G1313">
            <v>0</v>
          </cell>
          <cell r="H1313">
            <v>0</v>
          </cell>
          <cell r="I1313">
            <v>0</v>
          </cell>
          <cell r="J1313">
            <v>40004</v>
          </cell>
          <cell r="K1313">
            <v>40004</v>
          </cell>
        </row>
        <row r="1314">
          <cell r="A1314" t="str">
            <v>2350</v>
          </cell>
          <cell r="B1314" t="str">
            <v>015838</v>
          </cell>
          <cell r="C1314" t="str">
            <v/>
          </cell>
          <cell r="D1314" t="str">
            <v>COMPASS ROSE EDUCATION, INC.</v>
          </cell>
          <cell r="E1314">
            <v>38724</v>
          </cell>
          <cell r="F1314">
            <v>0</v>
          </cell>
          <cell r="G1314">
            <v>0</v>
          </cell>
          <cell r="H1314">
            <v>0</v>
          </cell>
          <cell r="I1314">
            <v>0</v>
          </cell>
          <cell r="J1314">
            <v>38724</v>
          </cell>
          <cell r="K1314">
            <v>38724</v>
          </cell>
        </row>
        <row r="1315">
          <cell r="A1315" t="str">
            <v>2351</v>
          </cell>
          <cell r="B1315" t="str">
            <v>227829</v>
          </cell>
          <cell r="C1315" t="str">
            <v/>
          </cell>
          <cell r="D1315" t="str">
            <v>VALOR PUBLIC SCHOOLS</v>
          </cell>
          <cell r="E1315">
            <v>53839</v>
          </cell>
          <cell r="F1315">
            <v>0</v>
          </cell>
          <cell r="G1315">
            <v>0</v>
          </cell>
          <cell r="H1315">
            <v>0</v>
          </cell>
          <cell r="I1315">
            <v>0</v>
          </cell>
          <cell r="J1315">
            <v>53839</v>
          </cell>
          <cell r="K1315">
            <v>53839</v>
          </cell>
        </row>
        <row r="1316">
          <cell r="A1316" t="str">
            <v>2352</v>
          </cell>
          <cell r="B1316" t="str">
            <v>101872</v>
          </cell>
          <cell r="C1316" t="str">
            <v/>
          </cell>
          <cell r="D1316" t="str">
            <v>ETOILE ACADEMY CHARTER SCHOOL</v>
          </cell>
          <cell r="E1316">
            <v>12371</v>
          </cell>
          <cell r="F1316">
            <v>0</v>
          </cell>
          <cell r="G1316">
            <v>0</v>
          </cell>
          <cell r="H1316">
            <v>0</v>
          </cell>
          <cell r="I1316">
            <v>0</v>
          </cell>
          <cell r="J1316">
            <v>12371</v>
          </cell>
          <cell r="K1316">
            <v>12371</v>
          </cell>
        </row>
        <row r="1317">
          <cell r="A1317" t="str">
            <v>2353</v>
          </cell>
          <cell r="B1317" t="str">
            <v>101873</v>
          </cell>
          <cell r="C1317" t="str">
            <v/>
          </cell>
          <cell r="D1317" t="str">
            <v>YELLOWSTONE COLLEGE PREPARATORY</v>
          </cell>
          <cell r="E1317">
            <v>47043</v>
          </cell>
          <cell r="F1317">
            <v>0</v>
          </cell>
          <cell r="G1317">
            <v>0</v>
          </cell>
          <cell r="H1317">
            <v>0</v>
          </cell>
          <cell r="I1317">
            <v>0</v>
          </cell>
          <cell r="J1317">
            <v>47043</v>
          </cell>
          <cell r="K1317">
            <v>47043</v>
          </cell>
        </row>
        <row r="1318">
          <cell r="A1318" t="str">
            <v>2354</v>
          </cell>
          <cell r="B1318" t="str">
            <v>57851</v>
          </cell>
          <cell r="C1318" t="str">
            <v/>
          </cell>
          <cell r="D1318" t="str">
            <v>BRIDGEWAY PREPARATORY ACADEMY</v>
          </cell>
          <cell r="E1318">
            <v>5822</v>
          </cell>
          <cell r="F1318">
            <v>0</v>
          </cell>
          <cell r="G1318">
            <v>0</v>
          </cell>
          <cell r="H1318">
            <v>0</v>
          </cell>
          <cell r="I1318">
            <v>0</v>
          </cell>
          <cell r="J1318">
            <v>5822</v>
          </cell>
          <cell r="K1318">
            <v>5822</v>
          </cell>
        </row>
        <row r="1319">
          <cell r="A1319" t="str">
            <v>2355</v>
          </cell>
          <cell r="B1319" t="str">
            <v>101874</v>
          </cell>
          <cell r="C1319" t="str">
            <v/>
          </cell>
          <cell r="D1319" t="str">
            <v>LEGACY SCHOOL OF SPORT SCIENCES</v>
          </cell>
          <cell r="E1319">
            <v>39579</v>
          </cell>
          <cell r="F1319">
            <v>0</v>
          </cell>
          <cell r="G1319">
            <v>0</v>
          </cell>
          <cell r="H1319">
            <v>0</v>
          </cell>
          <cell r="I1319">
            <v>0</v>
          </cell>
          <cell r="J1319">
            <v>39579</v>
          </cell>
          <cell r="K1319">
            <v>39579</v>
          </cell>
        </row>
        <row r="1320">
          <cell r="A1320" t="str">
            <v>2356</v>
          </cell>
          <cell r="B1320" t="str">
            <v>15907</v>
          </cell>
          <cell r="C1320" t="str">
            <v/>
          </cell>
          <cell r="D1320" t="str">
            <v>DEMOCRACY PREP PUBLIC SCHOOLS</v>
          </cell>
          <cell r="E1320">
            <v>86734</v>
          </cell>
          <cell r="F1320">
            <v>0</v>
          </cell>
          <cell r="G1320">
            <v>0</v>
          </cell>
          <cell r="H1320">
            <v>0</v>
          </cell>
          <cell r="I1320">
            <v>0</v>
          </cell>
          <cell r="J1320">
            <v>86734</v>
          </cell>
          <cell r="K1320">
            <v>86734</v>
          </cell>
        </row>
        <row r="1321">
          <cell r="A1321" t="str">
            <v>2357</v>
          </cell>
          <cell r="B1321" t="str">
            <v>84902</v>
          </cell>
          <cell r="C1321" t="str">
            <v/>
          </cell>
          <cell r="D1321" t="str">
            <v>MOODY EARLY CHILDHOOD CENTER</v>
          </cell>
          <cell r="E1321">
            <v>192432</v>
          </cell>
          <cell r="F1321">
            <v>0</v>
          </cell>
          <cell r="G1321">
            <v>0</v>
          </cell>
          <cell r="H1321">
            <v>0</v>
          </cell>
          <cell r="I1321">
            <v>0</v>
          </cell>
          <cell r="J1321">
            <v>192432</v>
          </cell>
          <cell r="K1321">
            <v>192432</v>
          </cell>
        </row>
        <row r="1322">
          <cell r="A1322" t="str">
            <v>2358</v>
          </cell>
          <cell r="B1322" t="str">
            <v>101876</v>
          </cell>
          <cell r="C1322" t="str">
            <v/>
          </cell>
          <cell r="D1322" t="str">
            <v>REVE PREPARATORY CHARTER SCHOOL</v>
          </cell>
          <cell r="E1322">
            <v>10278</v>
          </cell>
          <cell r="F1322">
            <v>0</v>
          </cell>
          <cell r="G1322">
            <v>0</v>
          </cell>
          <cell r="H1322">
            <v>0</v>
          </cell>
          <cell r="I1322">
            <v>0</v>
          </cell>
          <cell r="J1322">
            <v>10278</v>
          </cell>
          <cell r="K1322">
            <v>10278</v>
          </cell>
        </row>
        <row r="1323">
          <cell r="A1323" t="str">
            <v>2359</v>
          </cell>
          <cell r="B1323" t="str">
            <v>152806</v>
          </cell>
          <cell r="C1323" t="str">
            <v/>
          </cell>
          <cell r="D1323" t="str">
            <v>ELEMENTARY SCHOOL FOR EDUCATION INNOVATION</v>
          </cell>
          <cell r="E1323">
            <v>8197</v>
          </cell>
          <cell r="F1323">
            <v>0</v>
          </cell>
          <cell r="G1323">
            <v>0</v>
          </cell>
          <cell r="H1323">
            <v>0</v>
          </cell>
          <cell r="I1323">
            <v>6913</v>
          </cell>
          <cell r="J1323">
            <v>15110</v>
          </cell>
          <cell r="K1323">
            <v>15110</v>
          </cell>
        </row>
        <row r="1324">
          <cell r="A1324" t="str">
            <v>2360</v>
          </cell>
          <cell r="B1324" t="str">
            <v>101875</v>
          </cell>
          <cell r="C1324" t="str">
            <v/>
          </cell>
          <cell r="D1324" t="str">
            <v>BLOOM ACADEMY CHARTER SCHOOL</v>
          </cell>
          <cell r="E1324">
            <v>9223</v>
          </cell>
          <cell r="F1324">
            <v>0</v>
          </cell>
          <cell r="G1324">
            <v>0</v>
          </cell>
          <cell r="H1324">
            <v>0</v>
          </cell>
          <cell r="I1324">
            <v>544</v>
          </cell>
          <cell r="J1324">
            <v>9767</v>
          </cell>
          <cell r="K1324">
            <v>9767</v>
          </cell>
        </row>
        <row r="1325">
          <cell r="A1325" t="str">
            <v>2362</v>
          </cell>
          <cell r="B1325" t="str">
            <v>165901</v>
          </cell>
          <cell r="C1325" t="str">
            <v/>
          </cell>
          <cell r="D1325" t="str">
            <v>CARVER CENTER</v>
          </cell>
          <cell r="E1325">
            <v>256</v>
          </cell>
          <cell r="F1325">
            <v>0</v>
          </cell>
          <cell r="G1325">
            <v>0</v>
          </cell>
          <cell r="H1325">
            <v>0</v>
          </cell>
          <cell r="I1325">
            <v>1280</v>
          </cell>
          <cell r="J1325">
            <v>1536</v>
          </cell>
          <cell r="K1325">
            <v>1536</v>
          </cell>
        </row>
        <row r="1326">
          <cell r="A1326" t="str">
            <v>2363</v>
          </cell>
          <cell r="B1326" t="str">
            <v>92903</v>
          </cell>
          <cell r="C1326" t="str">
            <v/>
          </cell>
          <cell r="D1326" t="str">
            <v>EAST TEXAS ADVANCED ACADEMIES</v>
          </cell>
          <cell r="E1326">
            <v>661</v>
          </cell>
          <cell r="F1326">
            <v>0</v>
          </cell>
          <cell r="G1326">
            <v>0</v>
          </cell>
          <cell r="H1326">
            <v>0</v>
          </cell>
          <cell r="I1326">
            <v>7267</v>
          </cell>
          <cell r="J1326">
            <v>7928</v>
          </cell>
          <cell r="K1326">
            <v>7928</v>
          </cell>
        </row>
        <row r="1327">
          <cell r="A1327" t="str">
            <v>2364</v>
          </cell>
          <cell r="B1327" t="str">
            <v>165901</v>
          </cell>
          <cell r="C1327" t="str">
            <v/>
          </cell>
          <cell r="D1327" t="str">
            <v>BEN MILAM INTERNATIONAL ACADEMY</v>
          </cell>
          <cell r="E1327">
            <v>133</v>
          </cell>
          <cell r="F1327">
            <v>0</v>
          </cell>
          <cell r="G1327">
            <v>0</v>
          </cell>
          <cell r="H1327">
            <v>0</v>
          </cell>
          <cell r="I1327">
            <v>1467</v>
          </cell>
          <cell r="J1327">
            <v>1600</v>
          </cell>
          <cell r="K1327">
            <v>1600</v>
          </cell>
        </row>
        <row r="1328">
          <cell r="A1328" t="str">
            <v>2365</v>
          </cell>
          <cell r="B1328" t="str">
            <v xml:space="preserve">      </v>
          </cell>
          <cell r="C1328" t="str">
            <v/>
          </cell>
          <cell r="D1328" t="str">
            <v xml:space="preserve">REACH NETWORK </v>
          </cell>
          <cell r="E1328">
            <v>0</v>
          </cell>
          <cell r="F1328">
            <v>0</v>
          </cell>
          <cell r="G1328">
            <v>0</v>
          </cell>
          <cell r="H1328">
            <v>150</v>
          </cell>
          <cell r="I1328">
            <v>1645</v>
          </cell>
          <cell r="J1328">
            <v>1645</v>
          </cell>
          <cell r="K1328">
            <v>1795</v>
          </cell>
        </row>
        <row r="1329">
          <cell r="A1329" t="str">
            <v>2366</v>
          </cell>
          <cell r="B1329" t="str">
            <v>68901</v>
          </cell>
          <cell r="C1329" t="str">
            <v/>
          </cell>
          <cell r="D1329" t="str">
            <v xml:space="preserve">ECTOR SUCCESS ACADEMY NETWORK </v>
          </cell>
          <cell r="E1329">
            <v>0</v>
          </cell>
          <cell r="F1329">
            <v>0</v>
          </cell>
          <cell r="G1329">
            <v>0</v>
          </cell>
          <cell r="H1329">
            <v>0</v>
          </cell>
          <cell r="I1329">
            <v>0</v>
          </cell>
          <cell r="J1329">
            <v>0</v>
          </cell>
          <cell r="K1329">
            <v>0</v>
          </cell>
        </row>
        <row r="1330">
          <cell r="A1330" t="str">
            <v>2367</v>
          </cell>
          <cell r="B1330" t="str">
            <v>152901</v>
          </cell>
          <cell r="C1330" t="str">
            <v/>
          </cell>
          <cell r="D1330" t="str">
            <v xml:space="preserve">LUBBOCK PARTNERSHIP NETWORK </v>
          </cell>
          <cell r="E1330">
            <v>325</v>
          </cell>
          <cell r="F1330">
            <v>0</v>
          </cell>
          <cell r="G1330">
            <v>0</v>
          </cell>
          <cell r="H1330">
            <v>0</v>
          </cell>
          <cell r="I1330">
            <v>1625</v>
          </cell>
          <cell r="J1330">
            <v>1950</v>
          </cell>
          <cell r="K1330">
            <v>1950</v>
          </cell>
        </row>
        <row r="1331">
          <cell r="A1331" t="str">
            <v>2368</v>
          </cell>
          <cell r="B1331" t="str">
            <v>15907</v>
          </cell>
          <cell r="C1331" t="str">
            <v/>
          </cell>
          <cell r="D1331" t="str">
            <v>RELAY LAB SCHOOLS TEXAS</v>
          </cell>
          <cell r="E1331">
            <v>2394</v>
          </cell>
          <cell r="F1331">
            <v>0</v>
          </cell>
          <cell r="G1331">
            <v>0</v>
          </cell>
          <cell r="H1331">
            <v>0</v>
          </cell>
          <cell r="I1331">
            <v>0</v>
          </cell>
          <cell r="J1331">
            <v>2394</v>
          </cell>
          <cell r="K1331">
            <v>2394</v>
          </cell>
        </row>
        <row r="1332">
          <cell r="A1332" t="str">
            <v>2369</v>
          </cell>
          <cell r="B1332" t="str">
            <v>15839</v>
          </cell>
          <cell r="C1332" t="str">
            <v/>
          </cell>
          <cell r="D1332" t="str">
            <v>PROMESA ACADEMY CHARTER SCHOOL</v>
          </cell>
          <cell r="E1332">
            <v>7484</v>
          </cell>
          <cell r="F1332">
            <v>0</v>
          </cell>
          <cell r="G1332">
            <v>0</v>
          </cell>
          <cell r="H1332">
            <v>0</v>
          </cell>
          <cell r="I1332">
            <v>6968</v>
          </cell>
          <cell r="J1332">
            <v>14452</v>
          </cell>
          <cell r="K1332">
            <v>14452</v>
          </cell>
        </row>
        <row r="1333">
          <cell r="A1333" t="str">
            <v>2370</v>
          </cell>
          <cell r="B1333" t="str">
            <v>24901</v>
          </cell>
          <cell r="C1333" t="str">
            <v/>
          </cell>
          <cell r="D1333" t="str">
            <v>RURAL SCHOOLS INNOVATION ZONE</v>
          </cell>
          <cell r="E1333">
            <v>119</v>
          </cell>
          <cell r="F1333">
            <v>0</v>
          </cell>
          <cell r="G1333">
            <v>0</v>
          </cell>
          <cell r="H1333">
            <v>0</v>
          </cell>
          <cell r="I1333">
            <v>1306</v>
          </cell>
          <cell r="J1333">
            <v>1425</v>
          </cell>
          <cell r="K1333">
            <v>1425</v>
          </cell>
        </row>
        <row r="1334">
          <cell r="A1334" t="str">
            <v>A001</v>
          </cell>
          <cell r="B1334" t="str">
            <v>000902</v>
          </cell>
          <cell r="D1334" t="str">
            <v>STATE OF TX AS EMPLOYER FOR HIGHER ED - STATE MATCH</v>
          </cell>
          <cell r="E1334">
            <v>182863093</v>
          </cell>
          <cell r="F1334">
            <v>0</v>
          </cell>
          <cell r="G1334">
            <v>0</v>
          </cell>
          <cell r="H1334">
            <v>0</v>
          </cell>
          <cell r="I1334">
            <v>0</v>
          </cell>
          <cell r="J1334">
            <v>182863093</v>
          </cell>
          <cell r="K1334">
            <v>182863093</v>
          </cell>
        </row>
        <row r="1335">
          <cell r="A1335" t="str">
            <v>A002</v>
          </cell>
          <cell r="B1335" t="str">
            <v>000902</v>
          </cell>
          <cell r="D1335" t="str">
            <v>STATE OF TX AS NON EMPLOYER CONTRIBUTING ENTITY (NECE)</v>
          </cell>
          <cell r="E1335">
            <v>1737852502</v>
          </cell>
          <cell r="F1335">
            <v>0</v>
          </cell>
          <cell r="G1335">
            <v>0</v>
          </cell>
          <cell r="H1335">
            <v>0</v>
          </cell>
          <cell r="I1335">
            <v>0</v>
          </cell>
          <cell r="J1335">
            <v>1737852502</v>
          </cell>
          <cell r="K1335">
            <v>1737852502</v>
          </cell>
        </row>
      </sheetData>
      <sheetData sheetId="16">
        <row r="28">
          <cell r="F28">
            <v>0</v>
          </cell>
          <cell r="O28">
            <v>0</v>
          </cell>
        </row>
        <row r="29">
          <cell r="F29">
            <v>0</v>
          </cell>
          <cell r="O29">
            <v>0</v>
          </cell>
        </row>
        <row r="30">
          <cell r="F30">
            <v>3382801237</v>
          </cell>
          <cell r="O30">
            <v>2706240990</v>
          </cell>
        </row>
        <row r="31">
          <cell r="F31">
            <v>982693577</v>
          </cell>
          <cell r="O31">
            <v>828237865.49496555</v>
          </cell>
        </row>
        <row r="32">
          <cell r="F32">
            <v>7425278607</v>
          </cell>
          <cell r="O32">
            <v>6258204025.7024269</v>
          </cell>
        </row>
        <row r="33">
          <cell r="F33">
            <v>0</v>
          </cell>
          <cell r="O33">
            <v>0</v>
          </cell>
        </row>
      </sheetData>
      <sheetData sheetId="17"/>
      <sheetData sheetId="18"/>
      <sheetData sheetId="19"/>
      <sheetData sheetId="20">
        <row r="3">
          <cell r="A3" t="str">
            <v>A001</v>
          </cell>
          <cell r="B3" t="str">
            <v>STATE OF TX AS EMPLOYER FOR HIGHER ED - STATE MATCH</v>
          </cell>
          <cell r="I3" t="str">
            <v>A001</v>
          </cell>
          <cell r="J3" t="str">
            <v xml:space="preserve">TXHE                                              </v>
          </cell>
        </row>
        <row r="4">
          <cell r="A4" t="str">
            <v>A002</v>
          </cell>
          <cell r="B4" t="str">
            <v>STATE OF TX AS NON EMPLOYER CONTRIBUTING ENTITY (NECE)</v>
          </cell>
          <cell r="I4" t="str">
            <v>A002</v>
          </cell>
          <cell r="J4" t="str">
            <v xml:space="preserve">TXNECE                                            </v>
          </cell>
        </row>
        <row r="5">
          <cell r="A5" t="str">
            <v>1546</v>
          </cell>
          <cell r="B5" t="str">
            <v>ANGELO STATE UNIVERSITY</v>
          </cell>
          <cell r="I5" t="str">
            <v>1546</v>
          </cell>
          <cell r="J5" t="str">
            <v xml:space="preserve">Higher Education                                  </v>
          </cell>
        </row>
        <row r="6">
          <cell r="A6" t="str">
            <v>2219</v>
          </cell>
          <cell r="B6" t="str">
            <v>LAMAR INST OF TECHNOLOGY</v>
          </cell>
          <cell r="I6" t="str">
            <v>2219</v>
          </cell>
          <cell r="J6" t="str">
            <v xml:space="preserve">Higher Education                                  </v>
          </cell>
        </row>
        <row r="7">
          <cell r="A7" t="str">
            <v>2218</v>
          </cell>
          <cell r="B7" t="str">
            <v>LAMAR STATE COLLEGE-ORANGE</v>
          </cell>
          <cell r="I7" t="str">
            <v>2218</v>
          </cell>
          <cell r="J7" t="str">
            <v xml:space="preserve">Higher Education                                  </v>
          </cell>
        </row>
        <row r="8">
          <cell r="A8" t="str">
            <v>2186</v>
          </cell>
          <cell r="B8" t="str">
            <v>LAMAR STATE COLLEGE-PORT ARTHUR</v>
          </cell>
          <cell r="I8" t="str">
            <v>2186</v>
          </cell>
          <cell r="J8" t="str">
            <v xml:space="preserve">Higher Education                                  </v>
          </cell>
        </row>
        <row r="9">
          <cell r="A9" t="str">
            <v>1375</v>
          </cell>
          <cell r="B9" t="str">
            <v>LAMAR UNIVERSITY-BEAUMONT</v>
          </cell>
          <cell r="I9" t="str">
            <v>1375</v>
          </cell>
          <cell r="J9" t="str">
            <v xml:space="preserve">Higher Education                                  </v>
          </cell>
        </row>
        <row r="10">
          <cell r="A10" t="str">
            <v>1338</v>
          </cell>
          <cell r="B10" t="str">
            <v>MIDWESTERN STATE UNIVERSITY</v>
          </cell>
          <cell r="I10" t="str">
            <v>1338</v>
          </cell>
          <cell r="J10" t="str">
            <v xml:space="preserve">Higher Education                                  </v>
          </cell>
        </row>
        <row r="11">
          <cell r="A11" t="str">
            <v>0007</v>
          </cell>
          <cell r="B11" t="str">
            <v>PRAIRIE VIEW A &amp; M UNIVERSITY</v>
          </cell>
          <cell r="I11" t="str">
            <v>0007</v>
          </cell>
          <cell r="J11" t="str">
            <v xml:space="preserve">Higher Education                                  </v>
          </cell>
        </row>
        <row r="12">
          <cell r="A12" t="str">
            <v>0008</v>
          </cell>
          <cell r="B12" t="str">
            <v>SAM HOUSTON STATE UNIVERSITY</v>
          </cell>
          <cell r="I12" t="str">
            <v>0008</v>
          </cell>
          <cell r="J12" t="str">
            <v xml:space="preserve">Higher Education                                  </v>
          </cell>
        </row>
        <row r="13">
          <cell r="A13" t="str">
            <v>0017</v>
          </cell>
          <cell r="B13" t="str">
            <v>STEPHEN F AUSTIN STATE UNIVERSITY</v>
          </cell>
          <cell r="I13" t="str">
            <v>0017</v>
          </cell>
          <cell r="J13" t="str">
            <v xml:space="preserve">Higher Education                                  </v>
          </cell>
        </row>
        <row r="14">
          <cell r="A14" t="str">
            <v>0018</v>
          </cell>
          <cell r="B14" t="str">
            <v>SUL ROSS STATE UNIVERSITY</v>
          </cell>
          <cell r="I14" t="str">
            <v>0018</v>
          </cell>
          <cell r="J14" t="str">
            <v xml:space="preserve">Higher Education                                  </v>
          </cell>
        </row>
        <row r="15">
          <cell r="A15" t="str">
            <v>0004</v>
          </cell>
          <cell r="B15" t="str">
            <v>TARLETON STATE UNIVERSITY</v>
          </cell>
          <cell r="I15" t="str">
            <v>0004</v>
          </cell>
          <cell r="J15" t="str">
            <v xml:space="preserve">Higher Education                                  </v>
          </cell>
        </row>
        <row r="16">
          <cell r="A16" t="str">
            <v>0029</v>
          </cell>
          <cell r="B16" t="str">
            <v>TEXAS A&amp;M AGRILIFE EXTENSION SERVICE</v>
          </cell>
          <cell r="I16" t="str">
            <v>0029</v>
          </cell>
          <cell r="J16" t="str">
            <v xml:space="preserve">Higher Education                                  </v>
          </cell>
        </row>
        <row r="17">
          <cell r="A17" t="str">
            <v>0028</v>
          </cell>
          <cell r="B17" t="str">
            <v>TEXAS A&amp;M AGRILIFE RESEARCH</v>
          </cell>
          <cell r="I17" t="str">
            <v>0028</v>
          </cell>
          <cell r="J17" t="str">
            <v xml:space="preserve">Higher Education                                  </v>
          </cell>
        </row>
        <row r="18">
          <cell r="A18" t="str">
            <v>0031</v>
          </cell>
          <cell r="B18" t="str">
            <v>TEXAS A&amp;M ENG EXP STATION</v>
          </cell>
          <cell r="I18" t="str">
            <v>0031</v>
          </cell>
          <cell r="J18" t="str">
            <v xml:space="preserve">Higher Education                                  </v>
          </cell>
        </row>
        <row r="19">
          <cell r="A19" t="str">
            <v>0033</v>
          </cell>
          <cell r="B19" t="str">
            <v>TEXAS A&amp;M ENG EXT SERVICE</v>
          </cell>
          <cell r="I19" t="str">
            <v>0033</v>
          </cell>
          <cell r="J19" t="str">
            <v xml:space="preserve">Higher Education                                  </v>
          </cell>
        </row>
        <row r="20">
          <cell r="A20" t="str">
            <v>0030</v>
          </cell>
          <cell r="B20" t="str">
            <v>TEXAS A&amp;M FOREST SERVICE</v>
          </cell>
          <cell r="I20" t="str">
            <v>0030</v>
          </cell>
          <cell r="J20" t="str">
            <v xml:space="preserve">Higher Education                                  </v>
          </cell>
        </row>
        <row r="21">
          <cell r="A21" t="str">
            <v>1871</v>
          </cell>
          <cell r="B21" t="str">
            <v>TEXAS A&amp;M INTERNATIONAL UNIVERSITY</v>
          </cell>
          <cell r="I21" t="str">
            <v>1871</v>
          </cell>
          <cell r="J21" t="str">
            <v xml:space="preserve">Higher Education                                  </v>
          </cell>
        </row>
        <row r="22">
          <cell r="A22" t="str">
            <v>0034</v>
          </cell>
          <cell r="B22" t="str">
            <v>TEXAS A&amp;M TRANSPORTATION INST</v>
          </cell>
          <cell r="I22" t="str">
            <v>0034</v>
          </cell>
          <cell r="J22" t="str">
            <v xml:space="preserve">Higher Education                                  </v>
          </cell>
        </row>
        <row r="23">
          <cell r="A23" t="str">
            <v>0001</v>
          </cell>
          <cell r="B23" t="str">
            <v>TEXAS A&amp;M UNIVERSITY</v>
          </cell>
          <cell r="I23" t="str">
            <v>0001</v>
          </cell>
          <cell r="J23" t="str">
            <v xml:space="preserve">Higher Education                                  </v>
          </cell>
        </row>
        <row r="24">
          <cell r="A24" t="str">
            <v>2301</v>
          </cell>
          <cell r="B24" t="str">
            <v>TEXAS A&amp;M UNIVERSITY - CENTRAL TEXAS</v>
          </cell>
          <cell r="I24" t="str">
            <v>2301</v>
          </cell>
          <cell r="J24" t="str">
            <v xml:space="preserve">Higher Education                                  </v>
          </cell>
        </row>
        <row r="25">
          <cell r="A25" t="str">
            <v>0003</v>
          </cell>
          <cell r="B25" t="str">
            <v>TEXAS A&amp;M UNIVERSITY - COMMERCE</v>
          </cell>
          <cell r="I25" t="str">
            <v>0003</v>
          </cell>
          <cell r="J25" t="str">
            <v xml:space="preserve">Higher Education                                  </v>
          </cell>
        </row>
        <row r="26">
          <cell r="A26" t="str">
            <v>1866</v>
          </cell>
          <cell r="B26" t="str">
            <v>TEXAS A&amp;M UNIVERSITY - CORPUS CHRISTI</v>
          </cell>
          <cell r="I26" t="str">
            <v>1866</v>
          </cell>
          <cell r="J26" t="str">
            <v xml:space="preserve">Higher Education                                  </v>
          </cell>
        </row>
        <row r="27">
          <cell r="A27" t="str">
            <v>0032</v>
          </cell>
          <cell r="B27" t="str">
            <v>TEXAS A&amp;M UNIVERSITY - GALVESTON</v>
          </cell>
          <cell r="I27" t="str">
            <v>0032</v>
          </cell>
          <cell r="J27" t="str">
            <v xml:space="preserve">Higher Education                                  </v>
          </cell>
        </row>
        <row r="28">
          <cell r="A28" t="str">
            <v>0020</v>
          </cell>
          <cell r="B28" t="str">
            <v>TEXAS A&amp;M UNIVERSITY - KINGSVILLE</v>
          </cell>
          <cell r="I28" t="str">
            <v>0020</v>
          </cell>
          <cell r="J28" t="str">
            <v xml:space="preserve">Higher Education                                  </v>
          </cell>
        </row>
        <row r="29">
          <cell r="A29" t="str">
            <v>2302</v>
          </cell>
          <cell r="B29" t="str">
            <v>TEXAS A&amp;M UNIVERSITY - SAN ANTONIO</v>
          </cell>
          <cell r="I29" t="str">
            <v>2302</v>
          </cell>
          <cell r="J29" t="str">
            <v xml:space="preserve">Higher Education                                  </v>
          </cell>
        </row>
        <row r="30">
          <cell r="A30" t="str">
            <v>2204</v>
          </cell>
          <cell r="B30" t="str">
            <v>TEXAS A&amp;M UNIVERSITY SYSTEM HSC</v>
          </cell>
          <cell r="I30" t="str">
            <v>2204</v>
          </cell>
          <cell r="J30" t="str">
            <v xml:space="preserve">Higher Education                                  </v>
          </cell>
        </row>
        <row r="31">
          <cell r="A31" t="str">
            <v>2021</v>
          </cell>
          <cell r="B31" t="str">
            <v>TEXAS A&amp;M UNIVERSITY SYSTEMS OFFICE</v>
          </cell>
          <cell r="I31" t="str">
            <v>2021</v>
          </cell>
          <cell r="J31" t="str">
            <v xml:space="preserve">Higher Education                                  </v>
          </cell>
        </row>
        <row r="32">
          <cell r="A32" t="str">
            <v>2024</v>
          </cell>
          <cell r="B32" t="str">
            <v>TEXAS A&amp;M UNIVERSITY -TEXARKANA</v>
          </cell>
          <cell r="I32" t="str">
            <v>2024</v>
          </cell>
          <cell r="J32" t="str">
            <v xml:space="preserve">Higher Education                                  </v>
          </cell>
        </row>
        <row r="33">
          <cell r="A33" t="str">
            <v>2296</v>
          </cell>
          <cell r="B33" t="str">
            <v>TEXAS A&amp;M VET MEDICAL DIAGNOSTIC LAB</v>
          </cell>
          <cell r="I33" t="str">
            <v>2296</v>
          </cell>
          <cell r="J33" t="str">
            <v xml:space="preserve">Higher Education                                  </v>
          </cell>
        </row>
        <row r="34">
          <cell r="A34" t="str">
            <v>1468</v>
          </cell>
          <cell r="B34" t="str">
            <v>TEXAS SOUTHERN UNIVERSITY</v>
          </cell>
          <cell r="I34" t="str">
            <v>1468</v>
          </cell>
          <cell r="J34" t="str">
            <v xml:space="preserve">Higher Education                                  </v>
          </cell>
        </row>
        <row r="35">
          <cell r="A35" t="str">
            <v>1798</v>
          </cell>
          <cell r="B35" t="str">
            <v>TEXAS STATE TECH COLLEGE</v>
          </cell>
          <cell r="I35" t="str">
            <v>1798</v>
          </cell>
          <cell r="J35" t="str">
            <v xml:space="preserve">Higher Education                                  </v>
          </cell>
        </row>
        <row r="36">
          <cell r="A36" t="str">
            <v>0009</v>
          </cell>
          <cell r="B36" t="str">
            <v>TEXAS STATE UNIVERSITY - SAN MARCOS</v>
          </cell>
          <cell r="I36" t="str">
            <v>0009</v>
          </cell>
          <cell r="J36" t="str">
            <v xml:space="preserve">Higher Education                                  </v>
          </cell>
        </row>
        <row r="37">
          <cell r="A37" t="str">
            <v>1485</v>
          </cell>
          <cell r="B37" t="str">
            <v>TEXAS STATE UNIVERSITY SYSTEM</v>
          </cell>
          <cell r="I37" t="str">
            <v>1485</v>
          </cell>
          <cell r="J37" t="str">
            <v xml:space="preserve">Higher Education                                  </v>
          </cell>
        </row>
        <row r="38">
          <cell r="A38" t="str">
            <v>0023</v>
          </cell>
          <cell r="B38" t="str">
            <v>TEXAS TECH UNIVERSITY</v>
          </cell>
          <cell r="I38" t="str">
            <v>0023</v>
          </cell>
          <cell r="J38" t="str">
            <v xml:space="preserve">Higher Education                                  </v>
          </cell>
        </row>
        <row r="39">
          <cell r="A39" t="str">
            <v>0022</v>
          </cell>
          <cell r="B39" t="str">
            <v>TEXAS WOMAN'S UNIVERSITY</v>
          </cell>
          <cell r="I39" t="str">
            <v>0022</v>
          </cell>
          <cell r="J39" t="str">
            <v xml:space="preserve">Higher Education                                  </v>
          </cell>
        </row>
        <row r="40">
          <cell r="A40" t="str">
            <v>1403</v>
          </cell>
          <cell r="B40" t="str">
            <v>UNIVERSITY OF HOUSTON AT HOUSTON</v>
          </cell>
          <cell r="I40" t="str">
            <v>1403</v>
          </cell>
          <cell r="J40" t="str">
            <v xml:space="preserve">Higher Education                                  </v>
          </cell>
        </row>
        <row r="41">
          <cell r="A41" t="str">
            <v>0006</v>
          </cell>
          <cell r="B41" t="str">
            <v>UNIVERSITY OF NORTH TEXAS</v>
          </cell>
          <cell r="I41" t="str">
            <v>0006</v>
          </cell>
          <cell r="J41" t="str">
            <v xml:space="preserve">Higher Education                                  </v>
          </cell>
        </row>
        <row r="42">
          <cell r="A42" t="str">
            <v>2308</v>
          </cell>
          <cell r="B42" t="str">
            <v>UNIVERSITY OF NORTH TEXAS AT DALLAS</v>
          </cell>
          <cell r="I42" t="str">
            <v>2308</v>
          </cell>
          <cell r="J42" t="str">
            <v xml:space="preserve">Higher Education                                  </v>
          </cell>
        </row>
        <row r="43">
          <cell r="A43" t="str">
            <v>1892</v>
          </cell>
          <cell r="B43" t="str">
            <v>UNIVERSITY OF NORTH TEXAS HSC AT FORT WORTH</v>
          </cell>
          <cell r="I43" t="str">
            <v>1892</v>
          </cell>
          <cell r="J43" t="str">
            <v xml:space="preserve">Higher Education                                  </v>
          </cell>
        </row>
        <row r="44">
          <cell r="A44" t="str">
            <v>2210</v>
          </cell>
          <cell r="B44" t="str">
            <v>UNIVERSITY OF NORTH TEXAS SYSTEM ADMIN</v>
          </cell>
          <cell r="I44" t="str">
            <v>2210</v>
          </cell>
          <cell r="J44" t="str">
            <v xml:space="preserve">Higher Education                                  </v>
          </cell>
        </row>
        <row r="45">
          <cell r="A45" t="str">
            <v>0005</v>
          </cell>
          <cell r="B45" t="str">
            <v>UNIVERSITY OF TEXAS AT ARLINGTON</v>
          </cell>
          <cell r="I45" t="str">
            <v>2018</v>
          </cell>
          <cell r="J45" t="str">
            <v xml:space="preserve">Higher Education                                  </v>
          </cell>
        </row>
        <row r="46">
          <cell r="A46" t="str">
            <v>0024</v>
          </cell>
          <cell r="B46" t="str">
            <v>UNIVERSITY OF TEXAS AT AUSTIN</v>
          </cell>
          <cell r="I46" t="str">
            <v>0005</v>
          </cell>
          <cell r="J46" t="str">
            <v xml:space="preserve">Higher Education                                  </v>
          </cell>
        </row>
        <row r="47">
          <cell r="A47" t="str">
            <v>1821</v>
          </cell>
          <cell r="B47" t="str">
            <v>UNIVERSITY OF TEXAS AT DALLAS</v>
          </cell>
          <cell r="I47" t="str">
            <v>0024</v>
          </cell>
          <cell r="J47" t="str">
            <v xml:space="preserve">Higher Education                                  </v>
          </cell>
        </row>
        <row r="48">
          <cell r="A48" t="str">
            <v>0021</v>
          </cell>
          <cell r="B48" t="str">
            <v>UNIVERSITY OF TEXAS AT EL PASO</v>
          </cell>
          <cell r="I48" t="str">
            <v>1821</v>
          </cell>
          <cell r="J48" t="str">
            <v xml:space="preserve">Higher Education                                  </v>
          </cell>
        </row>
        <row r="49">
          <cell r="A49" t="str">
            <v>1847</v>
          </cell>
          <cell r="B49" t="str">
            <v>UNIVERSITY OF TEXAS AT SAN ANTONIO</v>
          </cell>
          <cell r="I49" t="str">
            <v>0021</v>
          </cell>
          <cell r="J49" t="str">
            <v xml:space="preserve">Higher Education                                  </v>
          </cell>
        </row>
        <row r="50">
          <cell r="A50" t="str">
            <v>1857</v>
          </cell>
          <cell r="B50" t="str">
            <v>UNIVERSITY OF TEXAS AT TYLER</v>
          </cell>
          <cell r="I50" t="str">
            <v>1847</v>
          </cell>
          <cell r="J50" t="str">
            <v xml:space="preserve">Higher Education                                  </v>
          </cell>
        </row>
        <row r="51">
          <cell r="A51" t="str">
            <v>1899</v>
          </cell>
          <cell r="B51" t="str">
            <v>UNIVERSITY OF TEXAS HEALTH CTR AT TYLER</v>
          </cell>
          <cell r="I51" t="str">
            <v>1857</v>
          </cell>
          <cell r="J51" t="str">
            <v xml:space="preserve">Higher Education                                  </v>
          </cell>
        </row>
        <row r="52">
          <cell r="A52" t="str">
            <v>1875</v>
          </cell>
          <cell r="B52" t="str">
            <v>UNIVERSITY OF TEXAS HSC AT HOUSTON</v>
          </cell>
          <cell r="I52" t="str">
            <v>1899</v>
          </cell>
          <cell r="J52" t="str">
            <v xml:space="preserve">Higher Education                                  </v>
          </cell>
        </row>
        <row r="53">
          <cell r="A53" t="str">
            <v>1874</v>
          </cell>
          <cell r="B53" t="str">
            <v>UNIVERSITY OF TEXAS HSC AT SAN ANTONIO</v>
          </cell>
          <cell r="I53" t="str">
            <v>1875</v>
          </cell>
          <cell r="J53" t="str">
            <v xml:space="preserve">Higher Education                                  </v>
          </cell>
        </row>
        <row r="54">
          <cell r="A54" t="str">
            <v>1389</v>
          </cell>
          <cell r="B54" t="str">
            <v>UNIVERSITY OF TEXAS MD ANDERSON CANCER CENTER</v>
          </cell>
          <cell r="I54" t="str">
            <v>1874</v>
          </cell>
          <cell r="J54" t="str">
            <v xml:space="preserve">Higher Education                                  </v>
          </cell>
        </row>
        <row r="55">
          <cell r="A55" t="str">
            <v>0025</v>
          </cell>
          <cell r="B55" t="str">
            <v>UNIVERSITY OF TEXAS MEDICAL BRANCH AT GALVESTON</v>
          </cell>
          <cell r="I55" t="str">
            <v>1389</v>
          </cell>
          <cell r="J55" t="str">
            <v xml:space="preserve">Higher Education                                  </v>
          </cell>
        </row>
        <row r="56">
          <cell r="A56" t="str">
            <v>1854</v>
          </cell>
          <cell r="B56" t="str">
            <v>UNIVERSITY OF TEXAS PERMIAN BASIN</v>
          </cell>
          <cell r="I56" t="str">
            <v>0025</v>
          </cell>
          <cell r="J56" t="str">
            <v xml:space="preserve">Higher Education                                  </v>
          </cell>
        </row>
        <row r="57">
          <cell r="A57" t="str">
            <v>1545</v>
          </cell>
          <cell r="B57" t="str">
            <v>UNIVERSITY OF TEXAS SW MEDICAL CENTER</v>
          </cell>
          <cell r="I57" t="str">
            <v>1854</v>
          </cell>
          <cell r="J57" t="str">
            <v xml:space="preserve">Higher Education                                  </v>
          </cell>
        </row>
        <row r="58">
          <cell r="A58" t="str">
            <v>2331</v>
          </cell>
          <cell r="B58" t="str">
            <v>UNIVERSITY OF TEXAS SYSTEM</v>
          </cell>
          <cell r="I58" t="str">
            <v>1545</v>
          </cell>
          <cell r="J58" t="str">
            <v xml:space="preserve">Higher Education                                  </v>
          </cell>
        </row>
        <row r="59">
          <cell r="A59" t="str">
            <v>2343</v>
          </cell>
          <cell r="B59" t="str">
            <v>UT RIO GRANDE VALLEY</v>
          </cell>
          <cell r="I59" t="str">
            <v>2331</v>
          </cell>
          <cell r="J59" t="str">
            <v xml:space="preserve">Higher Education                                  </v>
          </cell>
        </row>
        <row r="60">
          <cell r="A60" t="str">
            <v>0026</v>
          </cell>
          <cell r="B60" t="str">
            <v>WEST TEXAS A &amp; M UNIVERSITY</v>
          </cell>
          <cell r="I60" t="str">
            <v>2343</v>
          </cell>
          <cell r="J60" t="str">
            <v xml:space="preserve">Higher Education                                  </v>
          </cell>
        </row>
        <row r="61">
          <cell r="A61" t="str">
            <v>1439</v>
          </cell>
          <cell r="B61" t="str">
            <v>ALAMO COMMUNITY COLLEGE DIST</v>
          </cell>
          <cell r="I61" t="str">
            <v>0026</v>
          </cell>
          <cell r="J61" t="str">
            <v xml:space="preserve">Higher Education                                  </v>
          </cell>
        </row>
        <row r="62">
          <cell r="A62" t="str">
            <v>1829</v>
          </cell>
          <cell r="B62" t="str">
            <v>ALVIN COMMUNITY COLLEGE</v>
          </cell>
          <cell r="I62" t="str">
            <v>1439</v>
          </cell>
          <cell r="J62" t="str">
            <v xml:space="preserve">Community and Junior College                      </v>
          </cell>
        </row>
        <row r="63">
          <cell r="A63" t="str">
            <v>1328</v>
          </cell>
          <cell r="B63" t="str">
            <v>AMARILLO COLLEGE</v>
          </cell>
          <cell r="I63" t="str">
            <v>1829</v>
          </cell>
          <cell r="J63" t="str">
            <v xml:space="preserve">Community and Junior College                      </v>
          </cell>
        </row>
        <row r="64">
          <cell r="A64" t="str">
            <v>1790</v>
          </cell>
          <cell r="B64" t="str">
            <v>ANGELINA COLLEGE</v>
          </cell>
          <cell r="I64" t="str">
            <v>1328</v>
          </cell>
          <cell r="J64" t="str">
            <v xml:space="preserve">Community and Junior College                      </v>
          </cell>
        </row>
        <row r="65">
          <cell r="A65" t="str">
            <v>1861</v>
          </cell>
          <cell r="B65" t="str">
            <v>AUSTIN COMMUNITY COLLEGE</v>
          </cell>
          <cell r="I65" t="str">
            <v>1790</v>
          </cell>
          <cell r="J65" t="str">
            <v xml:space="preserve">Community and Junior College                      </v>
          </cell>
        </row>
        <row r="66">
          <cell r="A66" t="str">
            <v>1340</v>
          </cell>
          <cell r="B66" t="str">
            <v>BLINN COLLEGE</v>
          </cell>
          <cell r="I66" t="str">
            <v>1861</v>
          </cell>
          <cell r="J66" t="str">
            <v xml:space="preserve">Community and Junior College                      </v>
          </cell>
        </row>
        <row r="67">
          <cell r="A67" t="str">
            <v>1788</v>
          </cell>
          <cell r="B67" t="str">
            <v>BRAZOSPORT COLLEGE</v>
          </cell>
          <cell r="I67" t="str">
            <v>1340</v>
          </cell>
          <cell r="J67" t="str">
            <v xml:space="preserve">Community and Junior College                      </v>
          </cell>
        </row>
        <row r="68">
          <cell r="A68" t="str">
            <v>1756</v>
          </cell>
          <cell r="B68" t="str">
            <v>CENTRAL TEXAS COLLEGE</v>
          </cell>
          <cell r="I68" t="str">
            <v>1788</v>
          </cell>
          <cell r="J68" t="str">
            <v xml:space="preserve">Community and Junior College                      </v>
          </cell>
        </row>
        <row r="69">
          <cell r="A69" t="str">
            <v>1643</v>
          </cell>
          <cell r="B69" t="str">
            <v>CISCO JUNIOR COLLEGE</v>
          </cell>
          <cell r="I69" t="str">
            <v>1756</v>
          </cell>
          <cell r="J69" t="str">
            <v xml:space="preserve">Community and Junior College                      </v>
          </cell>
        </row>
        <row r="70">
          <cell r="A70" t="str">
            <v>1778</v>
          </cell>
          <cell r="B70" t="str">
            <v>CLARENDON COLLEGE</v>
          </cell>
          <cell r="I70" t="str">
            <v>1643</v>
          </cell>
          <cell r="J70" t="str">
            <v xml:space="preserve">Community and Junior College                      </v>
          </cell>
        </row>
        <row r="71">
          <cell r="A71" t="str">
            <v>1759</v>
          </cell>
          <cell r="B71" t="str">
            <v>COASTAL BEND COLLEGE</v>
          </cell>
          <cell r="I71" t="str">
            <v>1778</v>
          </cell>
          <cell r="J71" t="str">
            <v xml:space="preserve">Community and Junior College                      </v>
          </cell>
        </row>
        <row r="72">
          <cell r="A72" t="str">
            <v>1782</v>
          </cell>
          <cell r="B72" t="str">
            <v>COLLEGE OF THE MAINLAND</v>
          </cell>
          <cell r="I72" t="str">
            <v>1759</v>
          </cell>
          <cell r="J72" t="str">
            <v xml:space="preserve">Community and Junior College                      </v>
          </cell>
        </row>
        <row r="73">
          <cell r="A73" t="str">
            <v>1995</v>
          </cell>
          <cell r="B73" t="str">
            <v>COLLIN CTY COMMUNITY COLLEGE</v>
          </cell>
          <cell r="I73" t="str">
            <v>1782</v>
          </cell>
          <cell r="J73" t="str">
            <v xml:space="preserve">Community and Junior College                      </v>
          </cell>
        </row>
        <row r="74">
          <cell r="A74" t="str">
            <v>1745</v>
          </cell>
          <cell r="B74" t="str">
            <v>DALLAS CTY COMMUNITY COLLEGE DIST</v>
          </cell>
          <cell r="I74" t="str">
            <v>1995</v>
          </cell>
          <cell r="J74" t="str">
            <v xml:space="preserve">Community and Junior College                      </v>
          </cell>
        </row>
        <row r="75">
          <cell r="A75" t="str">
            <v>1565</v>
          </cell>
          <cell r="B75" t="str">
            <v>DEL MAR COLLEGE</v>
          </cell>
          <cell r="I75" t="str">
            <v>1745</v>
          </cell>
          <cell r="J75" t="str">
            <v xml:space="preserve">Community and Junior College                      </v>
          </cell>
        </row>
        <row r="76">
          <cell r="A76" t="str">
            <v>1843</v>
          </cell>
          <cell r="B76" t="str">
            <v>EL PASO COMMUNITY COLLEGE</v>
          </cell>
          <cell r="I76" t="str">
            <v>1565</v>
          </cell>
          <cell r="J76" t="str">
            <v xml:space="preserve">Community and Junior College                      </v>
          </cell>
        </row>
        <row r="77">
          <cell r="A77" t="str">
            <v>1548</v>
          </cell>
          <cell r="B77" t="str">
            <v>FRANK PHILLIPS COLLEGE</v>
          </cell>
          <cell r="I77" t="str">
            <v>1843</v>
          </cell>
          <cell r="J77" t="str">
            <v xml:space="preserve">Community and Junior College                      </v>
          </cell>
        </row>
        <row r="78">
          <cell r="A78" t="str">
            <v>1780</v>
          </cell>
          <cell r="B78" t="str">
            <v>GALVESTON COLLEGE</v>
          </cell>
          <cell r="I78" t="str">
            <v>1548</v>
          </cell>
          <cell r="J78" t="str">
            <v xml:space="preserve">Community and Junior College                      </v>
          </cell>
        </row>
        <row r="79">
          <cell r="A79" t="str">
            <v>1736</v>
          </cell>
          <cell r="B79" t="str">
            <v>GRAYSON COUNTY COLLEGE</v>
          </cell>
          <cell r="I79" t="str">
            <v>1780</v>
          </cell>
          <cell r="J79" t="str">
            <v xml:space="preserve">Community and Junior College                      </v>
          </cell>
        </row>
        <row r="80">
          <cell r="A80" t="str">
            <v>1723</v>
          </cell>
          <cell r="B80" t="str">
            <v>HILL COLLEGE</v>
          </cell>
          <cell r="I80" t="str">
            <v>1736</v>
          </cell>
          <cell r="J80" t="str">
            <v xml:space="preserve">Community and Junior College                      </v>
          </cell>
        </row>
        <row r="81">
          <cell r="A81" t="str">
            <v>1853</v>
          </cell>
          <cell r="B81" t="str">
            <v>HOUSTON COMM COLLEGE SYSTEM</v>
          </cell>
          <cell r="I81" t="str">
            <v>1723</v>
          </cell>
          <cell r="J81" t="str">
            <v xml:space="preserve">Community and Junior College                      </v>
          </cell>
        </row>
        <row r="82">
          <cell r="A82" t="str">
            <v>1414</v>
          </cell>
          <cell r="B82" t="str">
            <v>HOWARD CTY JR COLLEGE DIST</v>
          </cell>
          <cell r="I82" t="str">
            <v>1853</v>
          </cell>
          <cell r="J82" t="str">
            <v xml:space="preserve">Community and Junior College                      </v>
          </cell>
        </row>
        <row r="83">
          <cell r="A83" t="str">
            <v>1417</v>
          </cell>
          <cell r="B83" t="str">
            <v>KILGORE COLLEGE</v>
          </cell>
          <cell r="I83" t="str">
            <v>1414</v>
          </cell>
          <cell r="J83" t="str">
            <v xml:space="preserve">Community and Junior College                      </v>
          </cell>
        </row>
        <row r="84">
          <cell r="A84" t="str">
            <v>1477</v>
          </cell>
          <cell r="B84" t="str">
            <v>LAREDO COMMUNITY COLLEGE</v>
          </cell>
          <cell r="I84" t="str">
            <v>1417</v>
          </cell>
          <cell r="J84" t="str">
            <v xml:space="preserve">Community and Junior College                      </v>
          </cell>
        </row>
        <row r="85">
          <cell r="A85" t="str">
            <v>1789</v>
          </cell>
          <cell r="B85" t="str">
            <v>LEE COLLEGE</v>
          </cell>
          <cell r="I85" t="str">
            <v>1477</v>
          </cell>
          <cell r="J85" t="str">
            <v xml:space="preserve">Community and Junior College                      </v>
          </cell>
        </row>
        <row r="86">
          <cell r="A86" t="str">
            <v>1858</v>
          </cell>
          <cell r="B86" t="str">
            <v>LONE STAR COLLEGE SYSTEM</v>
          </cell>
          <cell r="I86" t="str">
            <v>1789</v>
          </cell>
          <cell r="J86" t="str">
            <v xml:space="preserve">Community and Junior College                      </v>
          </cell>
        </row>
        <row r="87">
          <cell r="A87" t="str">
            <v>1761</v>
          </cell>
          <cell r="B87" t="str">
            <v>MCLENNAN COMMUNITY COLLEGE</v>
          </cell>
          <cell r="I87" t="str">
            <v>1858</v>
          </cell>
          <cell r="J87" t="str">
            <v xml:space="preserve">Community and Junior College                      </v>
          </cell>
        </row>
        <row r="88">
          <cell r="A88" t="str">
            <v>1859</v>
          </cell>
          <cell r="B88" t="str">
            <v>MIDLAND COLLEGE</v>
          </cell>
          <cell r="I88" t="str">
            <v>1761</v>
          </cell>
          <cell r="J88" t="str">
            <v xml:space="preserve">Community and Junior College                      </v>
          </cell>
        </row>
        <row r="89">
          <cell r="A89" t="str">
            <v>1428</v>
          </cell>
          <cell r="B89" t="str">
            <v>NAVARRO COLLEGE</v>
          </cell>
          <cell r="I89" t="str">
            <v>1859</v>
          </cell>
          <cell r="J89" t="str">
            <v xml:space="preserve">Community and Junior College                      </v>
          </cell>
        </row>
        <row r="90">
          <cell r="A90" t="str">
            <v>1695</v>
          </cell>
          <cell r="B90" t="str">
            <v>NORTH CENTRAL TX COLLEGE</v>
          </cell>
          <cell r="I90" t="str">
            <v>1428</v>
          </cell>
          <cell r="J90" t="str">
            <v xml:space="preserve">Community and Junior College                      </v>
          </cell>
        </row>
        <row r="91">
          <cell r="A91" t="str">
            <v>1992</v>
          </cell>
          <cell r="B91" t="str">
            <v>NORTHEAST TX COMMUNITY COLLEGE</v>
          </cell>
          <cell r="I91" t="str">
            <v>1695</v>
          </cell>
          <cell r="J91" t="str">
            <v xml:space="preserve">Community and Junior College                      </v>
          </cell>
        </row>
        <row r="92">
          <cell r="A92" t="str">
            <v>1540</v>
          </cell>
          <cell r="B92" t="str">
            <v>ODESSA COLLEGE</v>
          </cell>
          <cell r="I92" t="str">
            <v>1992</v>
          </cell>
          <cell r="J92" t="str">
            <v xml:space="preserve">Community and Junior College                      </v>
          </cell>
        </row>
        <row r="93">
          <cell r="A93" t="str">
            <v>1471</v>
          </cell>
          <cell r="B93" t="str">
            <v>PANOLA COLLEGE</v>
          </cell>
          <cell r="I93" t="str">
            <v>1540</v>
          </cell>
          <cell r="J93" t="str">
            <v xml:space="preserve">Community and Junior College                      </v>
          </cell>
        </row>
        <row r="94">
          <cell r="A94" t="str">
            <v>1547</v>
          </cell>
          <cell r="B94" t="str">
            <v>PARIS JUNIOR COLLEGE</v>
          </cell>
          <cell r="I94" t="str">
            <v>1471</v>
          </cell>
          <cell r="J94" t="str">
            <v xml:space="preserve">Community and Junior College                      </v>
          </cell>
        </row>
        <row r="95">
          <cell r="A95" t="str">
            <v>1563</v>
          </cell>
          <cell r="B95" t="str">
            <v>RANGER JUNIOR COLLEGE</v>
          </cell>
          <cell r="I95" t="str">
            <v>1547</v>
          </cell>
          <cell r="J95" t="str">
            <v xml:space="preserve">Community and Junior College                      </v>
          </cell>
        </row>
        <row r="96">
          <cell r="A96" t="str">
            <v>1699</v>
          </cell>
          <cell r="B96" t="str">
            <v>SAN JACINTO COLLEGE DIST</v>
          </cell>
          <cell r="I96" t="str">
            <v>1563</v>
          </cell>
          <cell r="J96" t="str">
            <v xml:space="preserve">Community and Junior College                      </v>
          </cell>
        </row>
        <row r="97">
          <cell r="A97" t="str">
            <v>1656</v>
          </cell>
          <cell r="B97" t="str">
            <v>SOUTH PLAINS COLLEGE</v>
          </cell>
          <cell r="I97" t="str">
            <v>1699</v>
          </cell>
          <cell r="J97" t="str">
            <v xml:space="preserve">Community and Junior College                      </v>
          </cell>
        </row>
        <row r="98">
          <cell r="A98" t="str">
            <v>2022</v>
          </cell>
          <cell r="B98" t="str">
            <v>SOUTH TEXAS COLLEGE</v>
          </cell>
          <cell r="I98" t="str">
            <v>1656</v>
          </cell>
          <cell r="J98" t="str">
            <v xml:space="preserve">Community and Junior College                      </v>
          </cell>
        </row>
        <row r="99">
          <cell r="A99" t="str">
            <v>1444</v>
          </cell>
          <cell r="B99" t="str">
            <v>SOUTHWEST TX JR COLLEGE</v>
          </cell>
          <cell r="I99" t="str">
            <v>2022</v>
          </cell>
          <cell r="J99" t="str">
            <v xml:space="preserve">Community and Junior College                      </v>
          </cell>
        </row>
        <row r="100">
          <cell r="A100" t="str">
            <v>1754</v>
          </cell>
          <cell r="B100" t="str">
            <v>TARRANT COUNTY COLLEGE DIST</v>
          </cell>
          <cell r="I100" t="str">
            <v>1444</v>
          </cell>
          <cell r="J100" t="str">
            <v xml:space="preserve">Community and Junior College                      </v>
          </cell>
        </row>
        <row r="101">
          <cell r="A101" t="str">
            <v>1690</v>
          </cell>
          <cell r="B101" t="str">
            <v>TEMPLE COLLEGE</v>
          </cell>
          <cell r="I101" t="str">
            <v>1754</v>
          </cell>
          <cell r="J101" t="str">
            <v xml:space="preserve">Community and Junior College                      </v>
          </cell>
        </row>
        <row r="102">
          <cell r="A102" t="str">
            <v>1640</v>
          </cell>
          <cell r="B102" t="str">
            <v>TEXARKANA COLLEGE</v>
          </cell>
          <cell r="I102" t="str">
            <v>1690</v>
          </cell>
          <cell r="J102" t="str">
            <v xml:space="preserve">Community and Junior College                      </v>
          </cell>
        </row>
        <row r="103">
          <cell r="A103" t="str">
            <v>1566</v>
          </cell>
          <cell r="B103" t="str">
            <v>TEXAS SOUTHMOST COLLEGE</v>
          </cell>
          <cell r="I103" t="str">
            <v>1640</v>
          </cell>
          <cell r="J103" t="str">
            <v xml:space="preserve">Community and Junior College                      </v>
          </cell>
        </row>
        <row r="104">
          <cell r="A104" t="str">
            <v>1415</v>
          </cell>
          <cell r="B104" t="str">
            <v>TRINITY VALLEY JR COLLEGE</v>
          </cell>
          <cell r="I104" t="str">
            <v>1566</v>
          </cell>
          <cell r="J104" t="str">
            <v xml:space="preserve">Community and Junior College                      </v>
          </cell>
        </row>
        <row r="105">
          <cell r="A105" t="str">
            <v>1469</v>
          </cell>
          <cell r="B105" t="str">
            <v>TYLER JUNIOR COLLEGE</v>
          </cell>
          <cell r="I105" t="str">
            <v>1415</v>
          </cell>
          <cell r="J105" t="str">
            <v xml:space="preserve">Community and Junior College                      </v>
          </cell>
        </row>
        <row r="106">
          <cell r="A106" t="str">
            <v>1832</v>
          </cell>
          <cell r="B106" t="str">
            <v>VERNON COLLEGE</v>
          </cell>
          <cell r="I106" t="str">
            <v>1469</v>
          </cell>
          <cell r="J106" t="str">
            <v xml:space="preserve">Community and Junior College                      </v>
          </cell>
        </row>
        <row r="107">
          <cell r="A107" t="str">
            <v>1542</v>
          </cell>
          <cell r="B107" t="str">
            <v>VICTORIA COLLEGE</v>
          </cell>
          <cell r="I107" t="str">
            <v>1832</v>
          </cell>
          <cell r="J107" t="str">
            <v xml:space="preserve">Community and Junior College                      </v>
          </cell>
        </row>
        <row r="108">
          <cell r="A108" t="str">
            <v>1541</v>
          </cell>
          <cell r="B108" t="str">
            <v>WEATHERFORD COLLEGE</v>
          </cell>
          <cell r="I108" t="str">
            <v>1542</v>
          </cell>
          <cell r="J108" t="str">
            <v xml:space="preserve">Community and Junior College                      </v>
          </cell>
        </row>
        <row r="109">
          <cell r="A109" t="str">
            <v>1827</v>
          </cell>
          <cell r="B109" t="str">
            <v>WESTERN TEXAS COLLEGE</v>
          </cell>
          <cell r="I109" t="str">
            <v>1541</v>
          </cell>
          <cell r="J109" t="str">
            <v xml:space="preserve">Community and Junior College                      </v>
          </cell>
        </row>
        <row r="110">
          <cell r="A110" t="str">
            <v>1416</v>
          </cell>
          <cell r="B110" t="str">
            <v>WHARTON COUNTY JR COLLEGE</v>
          </cell>
          <cell r="I110" t="str">
            <v>1827</v>
          </cell>
          <cell r="J110" t="str">
            <v xml:space="preserve">Community and Junior College                      </v>
          </cell>
        </row>
        <row r="111">
          <cell r="A111" t="str">
            <v>0300</v>
          </cell>
          <cell r="B111" t="str">
            <v>ABBOTT ISD</v>
          </cell>
          <cell r="I111" t="str">
            <v>1416</v>
          </cell>
          <cell r="J111" t="str">
            <v xml:space="preserve">Community and Junior College                      </v>
          </cell>
        </row>
        <row r="112">
          <cell r="A112" t="str">
            <v>0301</v>
          </cell>
          <cell r="B112" t="str">
            <v>ABERNATHY ISD</v>
          </cell>
          <cell r="I112" t="str">
            <v>0300</v>
          </cell>
          <cell r="J112" t="str">
            <v xml:space="preserve">Public Education                                  </v>
          </cell>
        </row>
        <row r="113">
          <cell r="A113" t="str">
            <v>0302</v>
          </cell>
          <cell r="B113" t="str">
            <v>ABILENE ISD</v>
          </cell>
          <cell r="I113" t="str">
            <v>0301</v>
          </cell>
          <cell r="J113" t="str">
            <v xml:space="preserve">Public Education                                  </v>
          </cell>
        </row>
        <row r="114">
          <cell r="A114" t="str">
            <v>0303</v>
          </cell>
          <cell r="B114" t="str">
            <v>ACADEMY ISD</v>
          </cell>
          <cell r="I114" t="str">
            <v>0302</v>
          </cell>
          <cell r="J114" t="str">
            <v xml:space="preserve">Public Education                                  </v>
          </cell>
        </row>
        <row r="115">
          <cell r="A115" t="str">
            <v>1625</v>
          </cell>
          <cell r="B115" t="str">
            <v>ADRIAN ISD</v>
          </cell>
          <cell r="I115" t="str">
            <v>0303</v>
          </cell>
          <cell r="J115" t="str">
            <v xml:space="preserve">Public Education                                  </v>
          </cell>
        </row>
        <row r="116">
          <cell r="A116" t="str">
            <v>0308</v>
          </cell>
          <cell r="B116" t="str">
            <v>AGUA DULCE ISD</v>
          </cell>
          <cell r="I116" t="str">
            <v>1625</v>
          </cell>
          <cell r="J116" t="str">
            <v xml:space="preserve">Public Education                                  </v>
          </cell>
        </row>
        <row r="117">
          <cell r="A117" t="str">
            <v>0309</v>
          </cell>
          <cell r="B117" t="str">
            <v>ALAMO HEIGHTS ISD</v>
          </cell>
          <cell r="I117" t="str">
            <v>0308</v>
          </cell>
          <cell r="J117" t="str">
            <v xml:space="preserve">Public Education                                  </v>
          </cell>
        </row>
        <row r="118">
          <cell r="A118" t="str">
            <v>0311</v>
          </cell>
          <cell r="B118" t="str">
            <v>ALBA GOLDEN ISD</v>
          </cell>
          <cell r="I118" t="str">
            <v>0309</v>
          </cell>
          <cell r="J118" t="str">
            <v xml:space="preserve">Public Education                                  </v>
          </cell>
        </row>
        <row r="119">
          <cell r="A119" t="str">
            <v>0312</v>
          </cell>
          <cell r="B119" t="str">
            <v>ALBANY ISD</v>
          </cell>
          <cell r="I119" t="str">
            <v>0311</v>
          </cell>
          <cell r="J119" t="str">
            <v xml:space="preserve">Public Education                                  </v>
          </cell>
        </row>
        <row r="120">
          <cell r="A120" t="str">
            <v>0313</v>
          </cell>
          <cell r="B120" t="str">
            <v>ALDINE ISD</v>
          </cell>
          <cell r="I120" t="str">
            <v>0312</v>
          </cell>
          <cell r="J120" t="str">
            <v xml:space="preserve">Public Education                                  </v>
          </cell>
        </row>
        <row r="121">
          <cell r="A121" t="str">
            <v>1573</v>
          </cell>
          <cell r="B121" t="str">
            <v>ALEDO ISD</v>
          </cell>
          <cell r="I121" t="str">
            <v>0313</v>
          </cell>
          <cell r="J121" t="str">
            <v xml:space="preserve">Public Education                                  </v>
          </cell>
        </row>
        <row r="122">
          <cell r="A122" t="str">
            <v>0315</v>
          </cell>
          <cell r="B122" t="str">
            <v>ALICE ISD</v>
          </cell>
          <cell r="I122" t="str">
            <v>1573</v>
          </cell>
          <cell r="J122" t="str">
            <v xml:space="preserve">Public Education                                  </v>
          </cell>
        </row>
        <row r="123">
          <cell r="A123" t="str">
            <v>0316</v>
          </cell>
          <cell r="B123" t="str">
            <v>ALIEF ISD</v>
          </cell>
          <cell r="I123" t="str">
            <v>0315</v>
          </cell>
          <cell r="J123" t="str">
            <v xml:space="preserve">Public Education                                  </v>
          </cell>
        </row>
        <row r="124">
          <cell r="A124" t="str">
            <v>0317</v>
          </cell>
          <cell r="B124" t="str">
            <v>ALLEN ISD</v>
          </cell>
          <cell r="I124" t="str">
            <v>0316</v>
          </cell>
          <cell r="J124" t="str">
            <v xml:space="preserve">Public Education                                  </v>
          </cell>
        </row>
        <row r="125">
          <cell r="A125" t="str">
            <v>0319</v>
          </cell>
          <cell r="B125" t="str">
            <v>ALPINE ISD</v>
          </cell>
          <cell r="I125" t="str">
            <v>0317</v>
          </cell>
          <cell r="J125" t="str">
            <v xml:space="preserve">Public Education                                  </v>
          </cell>
        </row>
        <row r="126">
          <cell r="A126" t="str">
            <v>0320</v>
          </cell>
          <cell r="B126" t="str">
            <v>ALTO ISD</v>
          </cell>
          <cell r="I126" t="str">
            <v>0319</v>
          </cell>
          <cell r="J126" t="str">
            <v xml:space="preserve">Public Education                                  </v>
          </cell>
        </row>
        <row r="127">
          <cell r="A127" t="str">
            <v>0322</v>
          </cell>
          <cell r="B127" t="str">
            <v>ALVARADO ISD</v>
          </cell>
          <cell r="I127" t="str">
            <v>0320</v>
          </cell>
          <cell r="J127" t="str">
            <v xml:space="preserve">Public Education                                  </v>
          </cell>
        </row>
        <row r="128">
          <cell r="A128" t="str">
            <v>0323</v>
          </cell>
          <cell r="B128" t="str">
            <v>ALVIN ISD</v>
          </cell>
          <cell r="I128" t="str">
            <v>0322</v>
          </cell>
          <cell r="J128" t="str">
            <v xml:space="preserve">Public Education                                  </v>
          </cell>
        </row>
        <row r="129">
          <cell r="A129" t="str">
            <v>0324</v>
          </cell>
          <cell r="B129" t="str">
            <v>ALVORD ISD</v>
          </cell>
          <cell r="I129" t="str">
            <v>0323</v>
          </cell>
          <cell r="J129" t="str">
            <v xml:space="preserve">Public Education                                  </v>
          </cell>
        </row>
        <row r="130">
          <cell r="A130" t="str">
            <v>0326</v>
          </cell>
          <cell r="B130" t="str">
            <v>AMARILLO ISD</v>
          </cell>
          <cell r="I130" t="str">
            <v>0324</v>
          </cell>
          <cell r="J130" t="str">
            <v xml:space="preserve">Public Education                                  </v>
          </cell>
        </row>
        <row r="131">
          <cell r="A131" t="str">
            <v>0327</v>
          </cell>
          <cell r="B131" t="str">
            <v>AMHERST ISD</v>
          </cell>
          <cell r="I131" t="str">
            <v>0326</v>
          </cell>
          <cell r="J131" t="str">
            <v xml:space="preserve">Public Education                                  </v>
          </cell>
        </row>
        <row r="132">
          <cell r="A132" t="str">
            <v>0328</v>
          </cell>
          <cell r="B132" t="str">
            <v>ANAHUAC ISD</v>
          </cell>
          <cell r="I132" t="str">
            <v>0327</v>
          </cell>
          <cell r="J132" t="str">
            <v xml:space="preserve">Public Education                                  </v>
          </cell>
        </row>
        <row r="133">
          <cell r="A133" t="str">
            <v>2020</v>
          </cell>
          <cell r="B133" t="str">
            <v>ANDERSON CTY SPC ED CO OP</v>
          </cell>
          <cell r="I133" t="str">
            <v>0328</v>
          </cell>
          <cell r="J133" t="str">
            <v xml:space="preserve">Public Education                                  </v>
          </cell>
        </row>
        <row r="134">
          <cell r="A134" t="str">
            <v>0329</v>
          </cell>
          <cell r="B134" t="str">
            <v>ANDERSON-SHIRO CONS ISD</v>
          </cell>
          <cell r="I134" t="str">
            <v>2020</v>
          </cell>
          <cell r="J134" t="str">
            <v xml:space="preserve">Public Education                                  </v>
          </cell>
        </row>
        <row r="135">
          <cell r="A135" t="str">
            <v>0330</v>
          </cell>
          <cell r="B135" t="str">
            <v>ANDREWS ISD</v>
          </cell>
          <cell r="I135" t="str">
            <v>0329</v>
          </cell>
          <cell r="J135" t="str">
            <v xml:space="preserve">Public Education                                  </v>
          </cell>
        </row>
        <row r="136">
          <cell r="A136" t="str">
            <v>0331</v>
          </cell>
          <cell r="B136" t="str">
            <v>ANGLETON ISD</v>
          </cell>
          <cell r="I136" t="str">
            <v>0330</v>
          </cell>
          <cell r="J136" t="str">
            <v xml:space="preserve">Public Education                                  </v>
          </cell>
        </row>
        <row r="137">
          <cell r="A137" t="str">
            <v>0332</v>
          </cell>
          <cell r="B137" t="str">
            <v>ANNA ISD</v>
          </cell>
          <cell r="I137" t="str">
            <v>0331</v>
          </cell>
          <cell r="J137" t="str">
            <v xml:space="preserve">Public Education                                  </v>
          </cell>
        </row>
        <row r="138">
          <cell r="A138" t="str">
            <v>0334</v>
          </cell>
          <cell r="B138" t="str">
            <v>ANSON ISD</v>
          </cell>
          <cell r="I138" t="str">
            <v>0332</v>
          </cell>
          <cell r="J138" t="str">
            <v xml:space="preserve">Public Education                                  </v>
          </cell>
        </row>
        <row r="139">
          <cell r="A139" t="str">
            <v>1657</v>
          </cell>
          <cell r="B139" t="str">
            <v>ANTHONY ISD</v>
          </cell>
          <cell r="I139" t="str">
            <v>0334</v>
          </cell>
          <cell r="J139" t="str">
            <v xml:space="preserve">Public Education                                  </v>
          </cell>
        </row>
        <row r="140">
          <cell r="A140" t="str">
            <v>0335</v>
          </cell>
          <cell r="B140" t="str">
            <v>ANTON ISD</v>
          </cell>
          <cell r="I140" t="str">
            <v>1657</v>
          </cell>
          <cell r="J140" t="str">
            <v xml:space="preserve">Public Education                                  </v>
          </cell>
        </row>
        <row r="141">
          <cell r="A141" t="str">
            <v>1674</v>
          </cell>
          <cell r="B141" t="str">
            <v>APPLE SPRINGS ISD</v>
          </cell>
          <cell r="I141" t="str">
            <v>0335</v>
          </cell>
          <cell r="J141" t="str">
            <v xml:space="preserve">Public Education                                  </v>
          </cell>
        </row>
        <row r="142">
          <cell r="A142" t="str">
            <v>1797</v>
          </cell>
          <cell r="B142" t="str">
            <v>AQUILLA ISD</v>
          </cell>
          <cell r="I142" t="str">
            <v>1674</v>
          </cell>
          <cell r="J142" t="str">
            <v xml:space="preserve">Public Education                                  </v>
          </cell>
        </row>
        <row r="143">
          <cell r="A143" t="str">
            <v>1572</v>
          </cell>
          <cell r="B143" t="str">
            <v>ARANSAS COUNTY ISD</v>
          </cell>
          <cell r="I143" t="str">
            <v>1797</v>
          </cell>
          <cell r="J143" t="str">
            <v xml:space="preserve">Public Education                                  </v>
          </cell>
        </row>
        <row r="144">
          <cell r="A144" t="str">
            <v>0337</v>
          </cell>
          <cell r="B144" t="str">
            <v>ARANSAS PASS ISD</v>
          </cell>
          <cell r="I144" t="str">
            <v>1572</v>
          </cell>
          <cell r="J144" t="str">
            <v xml:space="preserve">Public Education                                  </v>
          </cell>
        </row>
        <row r="145">
          <cell r="A145" t="str">
            <v>0338</v>
          </cell>
          <cell r="B145" t="str">
            <v>ARCHER CITY ISD</v>
          </cell>
          <cell r="I145" t="str">
            <v>0337</v>
          </cell>
          <cell r="J145" t="str">
            <v xml:space="preserve">Public Education                                  </v>
          </cell>
        </row>
        <row r="146">
          <cell r="A146" t="str">
            <v>1923</v>
          </cell>
          <cell r="B146" t="str">
            <v>ARGYLE ISD</v>
          </cell>
          <cell r="I146" t="str">
            <v>0338</v>
          </cell>
          <cell r="J146" t="str">
            <v xml:space="preserve">Public Education                                  </v>
          </cell>
        </row>
        <row r="147">
          <cell r="A147" t="str">
            <v>0339</v>
          </cell>
          <cell r="B147" t="str">
            <v>ARLINGTON ISD</v>
          </cell>
          <cell r="I147" t="str">
            <v>1923</v>
          </cell>
          <cell r="J147" t="str">
            <v xml:space="preserve">Public Education                                  </v>
          </cell>
        </row>
        <row r="148">
          <cell r="A148" t="str">
            <v>0340</v>
          </cell>
          <cell r="B148" t="str">
            <v>ARP ISD</v>
          </cell>
          <cell r="I148" t="str">
            <v>0339</v>
          </cell>
          <cell r="J148" t="str">
            <v xml:space="preserve">Public Education                                  </v>
          </cell>
        </row>
        <row r="149">
          <cell r="A149" t="str">
            <v>0342</v>
          </cell>
          <cell r="B149" t="str">
            <v>ASPERMONT ISD</v>
          </cell>
          <cell r="I149" t="str">
            <v>0340</v>
          </cell>
          <cell r="J149" t="str">
            <v xml:space="preserve">Public Education                                  </v>
          </cell>
        </row>
        <row r="150">
          <cell r="A150" t="str">
            <v>0343</v>
          </cell>
          <cell r="B150" t="str">
            <v>ATHENS ISD</v>
          </cell>
          <cell r="I150" t="str">
            <v>0342</v>
          </cell>
          <cell r="J150" t="str">
            <v xml:space="preserve">Public Education                                  </v>
          </cell>
        </row>
        <row r="151">
          <cell r="A151" t="str">
            <v>0344</v>
          </cell>
          <cell r="B151" t="str">
            <v>ATLANTA ISD</v>
          </cell>
          <cell r="I151" t="str">
            <v>0343</v>
          </cell>
          <cell r="J151" t="str">
            <v xml:space="preserve">Public Education                                  </v>
          </cell>
        </row>
        <row r="152">
          <cell r="A152" t="str">
            <v>0345</v>
          </cell>
          <cell r="B152" t="str">
            <v>AUBREY ISD</v>
          </cell>
          <cell r="I152" t="str">
            <v>0344</v>
          </cell>
          <cell r="J152" t="str">
            <v xml:space="preserve">Public Education                                  </v>
          </cell>
        </row>
        <row r="153">
          <cell r="A153" t="str">
            <v>0346</v>
          </cell>
          <cell r="B153" t="str">
            <v>AUSTIN ISD</v>
          </cell>
          <cell r="I153" t="str">
            <v>0345</v>
          </cell>
          <cell r="J153" t="str">
            <v xml:space="preserve">Public Education                                  </v>
          </cell>
        </row>
        <row r="154">
          <cell r="A154" t="str">
            <v>0347</v>
          </cell>
          <cell r="B154" t="str">
            <v>AUSTWELL TIVOLI ISD</v>
          </cell>
          <cell r="I154" t="str">
            <v>0346</v>
          </cell>
          <cell r="J154" t="str">
            <v xml:space="preserve">Public Education                                  </v>
          </cell>
        </row>
        <row r="155">
          <cell r="A155" t="str">
            <v>0348</v>
          </cell>
          <cell r="B155" t="str">
            <v>AVALON ISD</v>
          </cell>
          <cell r="I155" t="str">
            <v>0347</v>
          </cell>
          <cell r="J155" t="str">
            <v xml:space="preserve">Public Education                                  </v>
          </cell>
        </row>
        <row r="156">
          <cell r="A156" t="str">
            <v>0349</v>
          </cell>
          <cell r="B156" t="str">
            <v>AVERY ISD</v>
          </cell>
          <cell r="I156" t="str">
            <v>0348</v>
          </cell>
          <cell r="J156" t="str">
            <v xml:space="preserve">Public Education                                  </v>
          </cell>
        </row>
        <row r="157">
          <cell r="A157" t="str">
            <v>0350</v>
          </cell>
          <cell r="B157" t="str">
            <v>AVINGER ISD</v>
          </cell>
          <cell r="I157" t="str">
            <v>0349</v>
          </cell>
          <cell r="J157" t="str">
            <v xml:space="preserve">Public Education                                  </v>
          </cell>
        </row>
        <row r="158">
          <cell r="A158" t="str">
            <v>1984</v>
          </cell>
          <cell r="B158" t="str">
            <v>AXTELL ISD</v>
          </cell>
          <cell r="I158" t="str">
            <v>0350</v>
          </cell>
          <cell r="J158" t="str">
            <v xml:space="preserve">Public Education                                  </v>
          </cell>
        </row>
        <row r="159">
          <cell r="A159" t="str">
            <v>1432</v>
          </cell>
          <cell r="B159" t="str">
            <v>AZLE ISD</v>
          </cell>
          <cell r="I159" t="str">
            <v>1984</v>
          </cell>
          <cell r="J159" t="str">
            <v xml:space="preserve">Public Education                                  </v>
          </cell>
        </row>
        <row r="160">
          <cell r="A160" t="str">
            <v>0354</v>
          </cell>
          <cell r="B160" t="str">
            <v>BAIRD ISD</v>
          </cell>
          <cell r="I160" t="str">
            <v>1432</v>
          </cell>
          <cell r="J160" t="str">
            <v xml:space="preserve">Public Education                                  </v>
          </cell>
        </row>
        <row r="161">
          <cell r="A161" t="str">
            <v>0355</v>
          </cell>
          <cell r="B161" t="str">
            <v>BALLINGER ISD</v>
          </cell>
          <cell r="I161" t="str">
            <v>0354</v>
          </cell>
          <cell r="J161" t="str">
            <v xml:space="preserve">Public Education                                  </v>
          </cell>
        </row>
        <row r="162">
          <cell r="A162" t="str">
            <v>0356</v>
          </cell>
          <cell r="B162" t="str">
            <v>BALMORHEA ISD</v>
          </cell>
          <cell r="I162" t="str">
            <v>0355</v>
          </cell>
          <cell r="J162" t="str">
            <v xml:space="preserve">Public Education                                  </v>
          </cell>
        </row>
        <row r="163">
          <cell r="A163" t="str">
            <v>1678</v>
          </cell>
          <cell r="B163" t="str">
            <v>BANDERA ISD</v>
          </cell>
          <cell r="I163" t="str">
            <v>0356</v>
          </cell>
          <cell r="J163" t="str">
            <v xml:space="preserve">Public Education                                  </v>
          </cell>
        </row>
        <row r="164">
          <cell r="A164" t="str">
            <v>0357</v>
          </cell>
          <cell r="B164" t="str">
            <v>BANGS ISD</v>
          </cell>
          <cell r="I164" t="str">
            <v>1678</v>
          </cell>
          <cell r="J164" t="str">
            <v xml:space="preserve">Public Education                                  </v>
          </cell>
        </row>
        <row r="165">
          <cell r="A165" t="str">
            <v>1489</v>
          </cell>
          <cell r="B165" t="str">
            <v>BANQUETE ISD</v>
          </cell>
          <cell r="I165" t="str">
            <v>0357</v>
          </cell>
          <cell r="J165" t="str">
            <v xml:space="preserve">Public Education                                  </v>
          </cell>
        </row>
        <row r="166">
          <cell r="A166" t="str">
            <v>0358</v>
          </cell>
          <cell r="B166" t="str">
            <v>BARBERS HILL ISD</v>
          </cell>
          <cell r="I166" t="str">
            <v>1489</v>
          </cell>
          <cell r="J166" t="str">
            <v xml:space="preserve">Public Education                                  </v>
          </cell>
        </row>
        <row r="167">
          <cell r="A167" t="str">
            <v>1336</v>
          </cell>
          <cell r="B167" t="str">
            <v>BARTLETT ISD</v>
          </cell>
          <cell r="I167" t="str">
            <v>0358</v>
          </cell>
          <cell r="J167" t="str">
            <v xml:space="preserve">Public Education                                  </v>
          </cell>
        </row>
        <row r="168">
          <cell r="A168" t="str">
            <v>0363</v>
          </cell>
          <cell r="B168" t="str">
            <v>BASTROP ISD</v>
          </cell>
          <cell r="I168" t="str">
            <v>1336</v>
          </cell>
          <cell r="J168" t="str">
            <v xml:space="preserve">Public Education                                  </v>
          </cell>
        </row>
        <row r="169">
          <cell r="A169" t="str">
            <v>0365</v>
          </cell>
          <cell r="B169" t="str">
            <v>BAY CITY ISD</v>
          </cell>
          <cell r="I169" t="str">
            <v>0363</v>
          </cell>
          <cell r="J169" t="str">
            <v xml:space="preserve">Public Education                                  </v>
          </cell>
        </row>
        <row r="170">
          <cell r="A170" t="str">
            <v>0368</v>
          </cell>
          <cell r="B170" t="str">
            <v>BEAUMONT ISD</v>
          </cell>
          <cell r="I170" t="str">
            <v>0365</v>
          </cell>
          <cell r="J170" t="str">
            <v xml:space="preserve">Public Education                                  </v>
          </cell>
        </row>
        <row r="171">
          <cell r="A171" t="str">
            <v>0369</v>
          </cell>
          <cell r="B171" t="str">
            <v>BECKVILLE ISD</v>
          </cell>
          <cell r="I171" t="str">
            <v>0368</v>
          </cell>
          <cell r="J171" t="str">
            <v xml:space="preserve">Public Education                                  </v>
          </cell>
        </row>
        <row r="172">
          <cell r="A172" t="str">
            <v>0371</v>
          </cell>
          <cell r="B172" t="str">
            <v>BEEVILLE ISD</v>
          </cell>
          <cell r="I172" t="str">
            <v>0369</v>
          </cell>
          <cell r="J172" t="str">
            <v xml:space="preserve">Public Education                                  </v>
          </cell>
        </row>
        <row r="173">
          <cell r="A173" t="str">
            <v>0372</v>
          </cell>
          <cell r="B173" t="str">
            <v>BELLEVUE ISD</v>
          </cell>
          <cell r="I173" t="str">
            <v>0371</v>
          </cell>
          <cell r="J173" t="str">
            <v xml:space="preserve">Public Education                                  </v>
          </cell>
        </row>
        <row r="174">
          <cell r="A174" t="str">
            <v>0373</v>
          </cell>
          <cell r="B174" t="str">
            <v>BELLS ISD</v>
          </cell>
          <cell r="I174" t="str">
            <v>0372</v>
          </cell>
          <cell r="J174" t="str">
            <v xml:space="preserve">Public Education                                  </v>
          </cell>
        </row>
        <row r="175">
          <cell r="A175" t="str">
            <v>0374</v>
          </cell>
          <cell r="B175" t="str">
            <v>BELLVILLE ISD</v>
          </cell>
          <cell r="I175" t="str">
            <v>0373</v>
          </cell>
          <cell r="J175" t="str">
            <v xml:space="preserve">Public Education                                  </v>
          </cell>
        </row>
        <row r="176">
          <cell r="A176" t="str">
            <v>0375</v>
          </cell>
          <cell r="B176" t="str">
            <v>BELTON ISD</v>
          </cell>
          <cell r="I176" t="str">
            <v>0374</v>
          </cell>
          <cell r="J176" t="str">
            <v xml:space="preserve">Public Education                                  </v>
          </cell>
        </row>
        <row r="177">
          <cell r="A177" t="str">
            <v>0377</v>
          </cell>
          <cell r="B177" t="str">
            <v>BEN BOLT PALITO ISD</v>
          </cell>
          <cell r="I177" t="str">
            <v>0375</v>
          </cell>
          <cell r="J177" t="str">
            <v xml:space="preserve">Public Education                                  </v>
          </cell>
        </row>
        <row r="178">
          <cell r="A178" t="str">
            <v>0376</v>
          </cell>
          <cell r="B178" t="str">
            <v>BENAVIDES ISD</v>
          </cell>
          <cell r="I178" t="str">
            <v>0377</v>
          </cell>
          <cell r="J178" t="str">
            <v xml:space="preserve">Public Education                                  </v>
          </cell>
        </row>
        <row r="179">
          <cell r="A179" t="str">
            <v>1935</v>
          </cell>
          <cell r="B179" t="str">
            <v>BENJAMIN ISD</v>
          </cell>
          <cell r="I179" t="str">
            <v>0376</v>
          </cell>
          <cell r="J179" t="str">
            <v xml:space="preserve">Public Education                                  </v>
          </cell>
        </row>
        <row r="180">
          <cell r="A180" t="str">
            <v>0388</v>
          </cell>
          <cell r="B180" t="str">
            <v>BIG SANDY ISD</v>
          </cell>
          <cell r="I180" t="str">
            <v>1935</v>
          </cell>
          <cell r="J180" t="str">
            <v xml:space="preserve">Public Education                                  </v>
          </cell>
        </row>
        <row r="181">
          <cell r="A181" t="str">
            <v>1366</v>
          </cell>
          <cell r="B181" t="str">
            <v>BIG SANDY ISD</v>
          </cell>
          <cell r="I181" t="str">
            <v>0388</v>
          </cell>
          <cell r="J181" t="str">
            <v xml:space="preserve">Public Education                                  </v>
          </cell>
        </row>
        <row r="182">
          <cell r="A182" t="str">
            <v>0389</v>
          </cell>
          <cell r="B182" t="str">
            <v>BIG SPRING ISD</v>
          </cell>
          <cell r="I182" t="str">
            <v>1366</v>
          </cell>
          <cell r="J182" t="str">
            <v xml:space="preserve">Public Education                                  </v>
          </cell>
        </row>
        <row r="183">
          <cell r="A183" t="str">
            <v>0392</v>
          </cell>
          <cell r="B183" t="str">
            <v>BIRDVILLE ISD</v>
          </cell>
          <cell r="I183" t="str">
            <v>0389</v>
          </cell>
          <cell r="J183" t="str">
            <v xml:space="preserve">Public Education                                  </v>
          </cell>
        </row>
        <row r="184">
          <cell r="A184" t="str">
            <v>0393</v>
          </cell>
          <cell r="B184" t="str">
            <v>BISHOP CONS ISD</v>
          </cell>
          <cell r="I184" t="str">
            <v>0392</v>
          </cell>
          <cell r="J184" t="str">
            <v xml:space="preserve">Public Education                                  </v>
          </cell>
        </row>
        <row r="185">
          <cell r="A185" t="str">
            <v>1945</v>
          </cell>
          <cell r="B185" t="str">
            <v>BLACKWELL ISD</v>
          </cell>
          <cell r="I185" t="str">
            <v>0393</v>
          </cell>
          <cell r="J185" t="str">
            <v xml:space="preserve">Public Education                                  </v>
          </cell>
        </row>
        <row r="186">
          <cell r="A186" t="str">
            <v>0395</v>
          </cell>
          <cell r="B186" t="str">
            <v>BLANCO ISD</v>
          </cell>
          <cell r="I186" t="str">
            <v>1945</v>
          </cell>
          <cell r="J186" t="str">
            <v xml:space="preserve">Public Education                                  </v>
          </cell>
        </row>
        <row r="187">
          <cell r="A187" t="str">
            <v>0618</v>
          </cell>
          <cell r="B187" t="str">
            <v>BLAND ISD</v>
          </cell>
          <cell r="I187" t="str">
            <v>0395</v>
          </cell>
          <cell r="J187" t="str">
            <v xml:space="preserve">Public Education                                  </v>
          </cell>
        </row>
        <row r="188">
          <cell r="A188" t="str">
            <v>2001</v>
          </cell>
          <cell r="B188" t="str">
            <v>BLANKET ISD</v>
          </cell>
          <cell r="I188" t="str">
            <v>0618</v>
          </cell>
          <cell r="J188" t="str">
            <v xml:space="preserve">Public Education                                  </v>
          </cell>
        </row>
        <row r="189">
          <cell r="A189" t="str">
            <v>1943</v>
          </cell>
          <cell r="B189" t="str">
            <v>BLOOMBURG ISD</v>
          </cell>
          <cell r="I189" t="str">
            <v>2001</v>
          </cell>
          <cell r="J189" t="str">
            <v xml:space="preserve">Public Education                                  </v>
          </cell>
        </row>
        <row r="190">
          <cell r="A190" t="str">
            <v>0398</v>
          </cell>
          <cell r="B190" t="str">
            <v>BLOOMING GROVE ISD</v>
          </cell>
          <cell r="I190" t="str">
            <v>1943</v>
          </cell>
          <cell r="J190" t="str">
            <v xml:space="preserve">Public Education                                  </v>
          </cell>
        </row>
        <row r="191">
          <cell r="A191" t="str">
            <v>0399</v>
          </cell>
          <cell r="B191" t="str">
            <v>BLOOMINGTON ISD</v>
          </cell>
          <cell r="I191" t="str">
            <v>0398</v>
          </cell>
          <cell r="J191" t="str">
            <v xml:space="preserve">Public Education                                  </v>
          </cell>
        </row>
        <row r="192">
          <cell r="A192" t="str">
            <v>1912</v>
          </cell>
          <cell r="B192" t="str">
            <v>BLUE RIDGE ISD</v>
          </cell>
          <cell r="I192" t="str">
            <v>0399</v>
          </cell>
          <cell r="J192" t="str">
            <v xml:space="preserve">Public Education                                  </v>
          </cell>
        </row>
        <row r="193">
          <cell r="A193" t="str">
            <v>1925</v>
          </cell>
          <cell r="B193" t="str">
            <v>BLUFF DALE ISD</v>
          </cell>
          <cell r="I193" t="str">
            <v>1912</v>
          </cell>
          <cell r="J193" t="str">
            <v xml:space="preserve">Public Education                                  </v>
          </cell>
        </row>
        <row r="194">
          <cell r="A194" t="str">
            <v>1626</v>
          </cell>
          <cell r="B194" t="str">
            <v>BLUM ISD</v>
          </cell>
          <cell r="I194" t="str">
            <v>1925</v>
          </cell>
          <cell r="J194" t="str">
            <v xml:space="preserve">Public Education                                  </v>
          </cell>
        </row>
        <row r="195">
          <cell r="A195" t="str">
            <v>0403</v>
          </cell>
          <cell r="B195" t="str">
            <v>BOERNE ISD</v>
          </cell>
          <cell r="I195" t="str">
            <v>1626</v>
          </cell>
          <cell r="J195" t="str">
            <v xml:space="preserve">Public Education                                  </v>
          </cell>
        </row>
        <row r="196">
          <cell r="A196" t="str">
            <v>1856</v>
          </cell>
          <cell r="B196" t="str">
            <v>BOLES ISD</v>
          </cell>
          <cell r="I196" t="str">
            <v>0403</v>
          </cell>
          <cell r="J196" t="str">
            <v xml:space="preserve">Public Education                                  </v>
          </cell>
        </row>
        <row r="197">
          <cell r="A197" t="str">
            <v>0405</v>
          </cell>
          <cell r="B197" t="str">
            <v>BOLING ISD</v>
          </cell>
          <cell r="I197" t="str">
            <v>1856</v>
          </cell>
          <cell r="J197" t="str">
            <v xml:space="preserve">Public Education                                  </v>
          </cell>
        </row>
        <row r="198">
          <cell r="A198" t="str">
            <v>0407</v>
          </cell>
          <cell r="B198" t="str">
            <v>BONHAM ISD</v>
          </cell>
          <cell r="I198" t="str">
            <v>0405</v>
          </cell>
          <cell r="J198" t="str">
            <v xml:space="preserve">Public Education                                  </v>
          </cell>
        </row>
        <row r="199">
          <cell r="A199" t="str">
            <v>0409</v>
          </cell>
          <cell r="B199" t="str">
            <v>BOOKER ISD</v>
          </cell>
          <cell r="I199" t="str">
            <v>0407</v>
          </cell>
          <cell r="J199" t="str">
            <v xml:space="preserve">Public Education                                  </v>
          </cell>
        </row>
        <row r="200">
          <cell r="A200" t="str">
            <v>1621</v>
          </cell>
          <cell r="B200" t="str">
            <v>BORDEN COUNTY ISD</v>
          </cell>
          <cell r="I200" t="str">
            <v>0409</v>
          </cell>
          <cell r="J200" t="str">
            <v xml:space="preserve">Public Education                                  </v>
          </cell>
        </row>
        <row r="201">
          <cell r="A201" t="str">
            <v>0410</v>
          </cell>
          <cell r="B201" t="str">
            <v>BORGER ISD</v>
          </cell>
          <cell r="I201" t="str">
            <v>1621</v>
          </cell>
          <cell r="J201" t="str">
            <v xml:space="preserve">Public Education                                  </v>
          </cell>
        </row>
        <row r="202">
          <cell r="A202" t="str">
            <v>1746</v>
          </cell>
          <cell r="B202" t="str">
            <v>BOSQUEVILLE ISD</v>
          </cell>
          <cell r="I202" t="str">
            <v>0410</v>
          </cell>
          <cell r="J202" t="str">
            <v xml:space="preserve">Public Education                                  </v>
          </cell>
        </row>
        <row r="203">
          <cell r="A203" t="str">
            <v>0411</v>
          </cell>
          <cell r="B203" t="str">
            <v>BOVINA ISD</v>
          </cell>
          <cell r="I203" t="str">
            <v>1746</v>
          </cell>
          <cell r="J203" t="str">
            <v xml:space="preserve">Public Education                                  </v>
          </cell>
        </row>
        <row r="204">
          <cell r="A204" t="str">
            <v>0058</v>
          </cell>
          <cell r="B204" t="str">
            <v>BOWIE COUNTY SCHOOL DIST</v>
          </cell>
          <cell r="I204" t="str">
            <v>0411</v>
          </cell>
          <cell r="J204" t="str">
            <v xml:space="preserve">Public Education                                  </v>
          </cell>
        </row>
        <row r="205">
          <cell r="A205" t="str">
            <v>0412</v>
          </cell>
          <cell r="B205" t="str">
            <v>BOWIE ISD</v>
          </cell>
          <cell r="I205" t="str">
            <v>0058</v>
          </cell>
          <cell r="J205" t="str">
            <v xml:space="preserve">Public Education                                  </v>
          </cell>
        </row>
        <row r="206">
          <cell r="A206" t="str">
            <v>0413</v>
          </cell>
          <cell r="B206" t="str">
            <v>BOYD ISD</v>
          </cell>
          <cell r="I206" t="str">
            <v>0412</v>
          </cell>
          <cell r="J206" t="str">
            <v xml:space="preserve">Public Education                                  </v>
          </cell>
        </row>
        <row r="207">
          <cell r="A207" t="str">
            <v>1586</v>
          </cell>
          <cell r="B207" t="str">
            <v>BOYS RANCH ISD</v>
          </cell>
          <cell r="I207" t="str">
            <v>0413</v>
          </cell>
          <cell r="J207" t="str">
            <v xml:space="preserve">Public Education                                  </v>
          </cell>
        </row>
        <row r="208">
          <cell r="A208" t="str">
            <v>0414</v>
          </cell>
          <cell r="B208" t="str">
            <v>BRACKETT ISD</v>
          </cell>
          <cell r="I208" t="str">
            <v>1586</v>
          </cell>
          <cell r="J208" t="str">
            <v xml:space="preserve">Public Education                                  </v>
          </cell>
        </row>
        <row r="209">
          <cell r="A209" t="str">
            <v>0415</v>
          </cell>
          <cell r="B209" t="str">
            <v>BRADY ISD</v>
          </cell>
          <cell r="I209" t="str">
            <v>0414</v>
          </cell>
          <cell r="J209" t="str">
            <v xml:space="preserve">Public Education                                  </v>
          </cell>
        </row>
        <row r="210">
          <cell r="A210" t="str">
            <v>1268</v>
          </cell>
          <cell r="B210" t="str">
            <v>BRAZOS ISD</v>
          </cell>
          <cell r="I210" t="str">
            <v>0415</v>
          </cell>
          <cell r="J210" t="str">
            <v xml:space="preserve">Public Education                                  </v>
          </cell>
        </row>
        <row r="211">
          <cell r="A211" t="str">
            <v>1398</v>
          </cell>
          <cell r="B211" t="str">
            <v>BRAZOSPORT ISD</v>
          </cell>
          <cell r="I211" t="str">
            <v>1268</v>
          </cell>
          <cell r="J211" t="str">
            <v xml:space="preserve">Public Education                                  </v>
          </cell>
        </row>
        <row r="212">
          <cell r="A212" t="str">
            <v>0419</v>
          </cell>
          <cell r="B212" t="str">
            <v>BRECKENRIDGE ISD</v>
          </cell>
          <cell r="I212" t="str">
            <v>1398</v>
          </cell>
          <cell r="J212" t="str">
            <v xml:space="preserve">Public Education                                  </v>
          </cell>
        </row>
        <row r="213">
          <cell r="A213" t="str">
            <v>0420</v>
          </cell>
          <cell r="B213" t="str">
            <v>BREMOND ISD</v>
          </cell>
          <cell r="I213" t="str">
            <v>0419</v>
          </cell>
          <cell r="J213" t="str">
            <v xml:space="preserve">Public Education                                  </v>
          </cell>
        </row>
        <row r="214">
          <cell r="A214" t="str">
            <v>0421</v>
          </cell>
          <cell r="B214" t="str">
            <v>BRENHAM ISD</v>
          </cell>
          <cell r="I214" t="str">
            <v>0420</v>
          </cell>
          <cell r="J214" t="str">
            <v xml:space="preserve">Public Education                                  </v>
          </cell>
        </row>
        <row r="215">
          <cell r="A215" t="str">
            <v>1475</v>
          </cell>
          <cell r="B215" t="str">
            <v>BRIDGE CITY ISD</v>
          </cell>
          <cell r="I215" t="str">
            <v>0421</v>
          </cell>
          <cell r="J215" t="str">
            <v xml:space="preserve">Public Education                                  </v>
          </cell>
        </row>
        <row r="216">
          <cell r="A216" t="str">
            <v>0422</v>
          </cell>
          <cell r="B216" t="str">
            <v>BRIDGEPORT ISD</v>
          </cell>
          <cell r="I216" t="str">
            <v>1475</v>
          </cell>
          <cell r="J216" t="str">
            <v xml:space="preserve">Public Education                                  </v>
          </cell>
        </row>
        <row r="217">
          <cell r="A217" t="str">
            <v>1694</v>
          </cell>
          <cell r="B217" t="str">
            <v>BROADDUS ISD</v>
          </cell>
          <cell r="I217" t="str">
            <v>0422</v>
          </cell>
          <cell r="J217" t="str">
            <v xml:space="preserve">Public Education                                  </v>
          </cell>
        </row>
        <row r="218">
          <cell r="A218" t="str">
            <v>1870</v>
          </cell>
          <cell r="B218" t="str">
            <v>BROCK ISD</v>
          </cell>
          <cell r="I218" t="str">
            <v>1694</v>
          </cell>
          <cell r="J218" t="str">
            <v xml:space="preserve">Public Education                                  </v>
          </cell>
        </row>
        <row r="219">
          <cell r="A219" t="str">
            <v>0424</v>
          </cell>
          <cell r="B219" t="str">
            <v>BRONTE ISD</v>
          </cell>
          <cell r="I219" t="str">
            <v>1870</v>
          </cell>
          <cell r="J219" t="str">
            <v xml:space="preserve">Public Education                                  </v>
          </cell>
        </row>
        <row r="220">
          <cell r="A220" t="str">
            <v>1058</v>
          </cell>
          <cell r="B220" t="str">
            <v>BROOKELAND ISD</v>
          </cell>
          <cell r="I220" t="str">
            <v>0424</v>
          </cell>
          <cell r="J220" t="str">
            <v xml:space="preserve">Public Education                                  </v>
          </cell>
        </row>
        <row r="221">
          <cell r="A221" t="str">
            <v>2002</v>
          </cell>
          <cell r="B221" t="str">
            <v>BROOKESMITH ISD</v>
          </cell>
          <cell r="I221" t="str">
            <v>1058</v>
          </cell>
          <cell r="J221" t="str">
            <v xml:space="preserve">Public Education                                  </v>
          </cell>
        </row>
        <row r="222">
          <cell r="A222" t="str">
            <v>0606</v>
          </cell>
          <cell r="B222" t="str">
            <v>BROOKS COUNTY ISD</v>
          </cell>
          <cell r="I222" t="str">
            <v>2002</v>
          </cell>
          <cell r="J222" t="str">
            <v xml:space="preserve">Public Education                                  </v>
          </cell>
        </row>
        <row r="223">
          <cell r="A223" t="str">
            <v>0426</v>
          </cell>
          <cell r="B223" t="str">
            <v>BROWNFIELD ISD</v>
          </cell>
          <cell r="I223" t="str">
            <v>0606</v>
          </cell>
          <cell r="J223" t="str">
            <v xml:space="preserve">Public Education                                  </v>
          </cell>
        </row>
        <row r="224">
          <cell r="A224" t="str">
            <v>0427</v>
          </cell>
          <cell r="B224" t="str">
            <v>BROWNSBORO ISD</v>
          </cell>
          <cell r="I224" t="str">
            <v>0426</v>
          </cell>
          <cell r="J224" t="str">
            <v xml:space="preserve">Public Education                                  </v>
          </cell>
        </row>
        <row r="225">
          <cell r="A225" t="str">
            <v>0428</v>
          </cell>
          <cell r="B225" t="str">
            <v>BROWNSVILLE ISD</v>
          </cell>
          <cell r="I225" t="str">
            <v>0427</v>
          </cell>
          <cell r="J225" t="str">
            <v xml:space="preserve">Public Education                                  </v>
          </cell>
        </row>
        <row r="226">
          <cell r="A226" t="str">
            <v>0429</v>
          </cell>
          <cell r="B226" t="str">
            <v>BROWNWOOD ISD</v>
          </cell>
          <cell r="I226" t="str">
            <v>0428</v>
          </cell>
          <cell r="J226" t="str">
            <v xml:space="preserve">Public Education                                  </v>
          </cell>
        </row>
        <row r="227">
          <cell r="A227" t="str">
            <v>1985</v>
          </cell>
          <cell r="B227" t="str">
            <v>BRUCEVILLE-EDDY ISD</v>
          </cell>
          <cell r="I227" t="str">
            <v>0429</v>
          </cell>
          <cell r="J227" t="str">
            <v xml:space="preserve">Public Education                                  </v>
          </cell>
        </row>
        <row r="228">
          <cell r="A228" t="str">
            <v>0430</v>
          </cell>
          <cell r="B228" t="str">
            <v>BRYAN ISD</v>
          </cell>
          <cell r="I228" t="str">
            <v>1985</v>
          </cell>
          <cell r="J228" t="str">
            <v xml:space="preserve">Public Education                                  </v>
          </cell>
        </row>
        <row r="229">
          <cell r="A229" t="str">
            <v>0431</v>
          </cell>
          <cell r="B229" t="str">
            <v>BRYSON ISD</v>
          </cell>
          <cell r="I229" t="str">
            <v>0430</v>
          </cell>
          <cell r="J229" t="str">
            <v xml:space="preserve">Public Education                                  </v>
          </cell>
        </row>
        <row r="230">
          <cell r="A230" t="str">
            <v>1948</v>
          </cell>
          <cell r="B230" t="str">
            <v>BUCKHOLTS ISD</v>
          </cell>
          <cell r="I230" t="str">
            <v>0431</v>
          </cell>
          <cell r="J230" t="str">
            <v xml:space="preserve">Public Education                                  </v>
          </cell>
        </row>
        <row r="231">
          <cell r="A231" t="str">
            <v>0435</v>
          </cell>
          <cell r="B231" t="str">
            <v>BUENA VISTA ISD</v>
          </cell>
          <cell r="I231" t="str">
            <v>1948</v>
          </cell>
          <cell r="J231" t="str">
            <v xml:space="preserve">Public Education                                  </v>
          </cell>
        </row>
        <row r="232">
          <cell r="A232" t="str">
            <v>0436</v>
          </cell>
          <cell r="B232" t="str">
            <v>BUFFALO ISD</v>
          </cell>
          <cell r="I232" t="str">
            <v>0435</v>
          </cell>
          <cell r="J232" t="str">
            <v xml:space="preserve">Public Education                                  </v>
          </cell>
        </row>
        <row r="233">
          <cell r="A233" t="str">
            <v>0437</v>
          </cell>
          <cell r="B233" t="str">
            <v>BULLARD ISD</v>
          </cell>
          <cell r="I233" t="str">
            <v>0436</v>
          </cell>
          <cell r="J233" t="str">
            <v xml:space="preserve">Public Education                                  </v>
          </cell>
        </row>
        <row r="234">
          <cell r="A234" t="str">
            <v>0438</v>
          </cell>
          <cell r="B234" t="str">
            <v>BUNA ISD</v>
          </cell>
          <cell r="I234" t="str">
            <v>0437</v>
          </cell>
          <cell r="J234" t="str">
            <v xml:space="preserve">Public Education                                  </v>
          </cell>
        </row>
        <row r="235">
          <cell r="A235" t="str">
            <v>0439</v>
          </cell>
          <cell r="B235" t="str">
            <v>BURKBURNETT ISD</v>
          </cell>
          <cell r="I235" t="str">
            <v>0438</v>
          </cell>
          <cell r="J235" t="str">
            <v xml:space="preserve">Public Education                                  </v>
          </cell>
        </row>
        <row r="236">
          <cell r="A236" t="str">
            <v>0441</v>
          </cell>
          <cell r="B236" t="str">
            <v>BURKEVILLE ISD</v>
          </cell>
          <cell r="I236" t="str">
            <v>0439</v>
          </cell>
          <cell r="J236" t="str">
            <v xml:space="preserve">Public Education                                  </v>
          </cell>
        </row>
        <row r="237">
          <cell r="A237" t="str">
            <v>0442</v>
          </cell>
          <cell r="B237" t="str">
            <v>BURLESON ISD</v>
          </cell>
          <cell r="I237" t="str">
            <v>0441</v>
          </cell>
          <cell r="J237" t="str">
            <v xml:space="preserve">Public Education                                  </v>
          </cell>
        </row>
        <row r="238">
          <cell r="A238" t="str">
            <v>0444</v>
          </cell>
          <cell r="B238" t="str">
            <v>BURNET CONS ISD</v>
          </cell>
          <cell r="I238" t="str">
            <v>0442</v>
          </cell>
          <cell r="J238" t="str">
            <v xml:space="preserve">Public Education                                  </v>
          </cell>
        </row>
        <row r="239">
          <cell r="A239" t="str">
            <v>1683</v>
          </cell>
          <cell r="B239" t="str">
            <v>BURTON ISD</v>
          </cell>
          <cell r="I239" t="str">
            <v>0444</v>
          </cell>
          <cell r="J239" t="str">
            <v xml:space="preserve">Public Education                                  </v>
          </cell>
        </row>
        <row r="240">
          <cell r="A240" t="str">
            <v>1920</v>
          </cell>
          <cell r="B240" t="str">
            <v>BUSHLAND ISD</v>
          </cell>
          <cell r="I240" t="str">
            <v>1683</v>
          </cell>
          <cell r="J240" t="str">
            <v xml:space="preserve">Public Education                                  </v>
          </cell>
        </row>
        <row r="241">
          <cell r="A241" t="str">
            <v>0446</v>
          </cell>
          <cell r="B241" t="str">
            <v>BYNUM CONS ISD</v>
          </cell>
          <cell r="I241" t="str">
            <v>1920</v>
          </cell>
          <cell r="J241" t="str">
            <v xml:space="preserve">Public Education                                  </v>
          </cell>
        </row>
        <row r="242">
          <cell r="A242" t="str">
            <v>0448</v>
          </cell>
          <cell r="B242" t="str">
            <v>CADDO MILLS ISD</v>
          </cell>
          <cell r="I242" t="str">
            <v>0446</v>
          </cell>
          <cell r="J242" t="str">
            <v xml:space="preserve">Public Education                                  </v>
          </cell>
        </row>
        <row r="243">
          <cell r="A243" t="str">
            <v>0449</v>
          </cell>
          <cell r="B243" t="str">
            <v>CALALLEN ISD</v>
          </cell>
          <cell r="I243" t="str">
            <v>0448</v>
          </cell>
          <cell r="J243" t="str">
            <v xml:space="preserve">Public Education                                  </v>
          </cell>
        </row>
        <row r="244">
          <cell r="A244" t="str">
            <v>0450</v>
          </cell>
          <cell r="B244" t="str">
            <v>CALDWELL ISD</v>
          </cell>
          <cell r="I244" t="str">
            <v>0449</v>
          </cell>
          <cell r="J244" t="str">
            <v xml:space="preserve">Public Education                                  </v>
          </cell>
        </row>
        <row r="245">
          <cell r="A245" t="str">
            <v>1026</v>
          </cell>
          <cell r="B245" t="str">
            <v>CALHOUN COUNTY ISD</v>
          </cell>
          <cell r="I245" t="str">
            <v>0450</v>
          </cell>
          <cell r="J245" t="str">
            <v xml:space="preserve">Public Education                                  </v>
          </cell>
        </row>
        <row r="246">
          <cell r="A246" t="str">
            <v>1544</v>
          </cell>
          <cell r="B246" t="str">
            <v>CALLISBURG ISD</v>
          </cell>
          <cell r="I246" t="str">
            <v>1026</v>
          </cell>
          <cell r="J246" t="str">
            <v xml:space="preserve">Public Education                                  </v>
          </cell>
        </row>
        <row r="247">
          <cell r="A247" t="str">
            <v>0452</v>
          </cell>
          <cell r="B247" t="str">
            <v>CALVERT ISD</v>
          </cell>
          <cell r="I247" t="str">
            <v>1544</v>
          </cell>
          <cell r="J247" t="str">
            <v xml:space="preserve">Public Education                                  </v>
          </cell>
        </row>
        <row r="248">
          <cell r="A248" t="str">
            <v>0453</v>
          </cell>
          <cell r="B248" t="str">
            <v>CAMERON ISD</v>
          </cell>
          <cell r="I248" t="str">
            <v>0452</v>
          </cell>
          <cell r="J248" t="str">
            <v xml:space="preserve">Public Education                                  </v>
          </cell>
        </row>
        <row r="249">
          <cell r="A249" t="str">
            <v>0454</v>
          </cell>
          <cell r="B249" t="str">
            <v>CAMPBELL ISD</v>
          </cell>
          <cell r="I249" t="str">
            <v>0453</v>
          </cell>
          <cell r="J249" t="str">
            <v xml:space="preserve">Public Education                                  </v>
          </cell>
        </row>
        <row r="250">
          <cell r="A250" t="str">
            <v>0456</v>
          </cell>
          <cell r="B250" t="str">
            <v>CANADIAN ISD</v>
          </cell>
          <cell r="I250" t="str">
            <v>0454</v>
          </cell>
          <cell r="J250" t="str">
            <v xml:space="preserve">Public Education                                  </v>
          </cell>
        </row>
        <row r="251">
          <cell r="A251" t="str">
            <v>0457</v>
          </cell>
          <cell r="B251" t="str">
            <v>CANTON ISD</v>
          </cell>
          <cell r="I251" t="str">
            <v>0456</v>
          </cell>
          <cell r="J251" t="str">
            <v xml:space="preserve">Public Education                                  </v>
          </cell>
        </row>
        <row r="252">
          <cell r="A252" t="str">
            <v>1681</v>
          </cell>
          <cell r="B252" t="str">
            <v>CANUTILLO ISD</v>
          </cell>
          <cell r="I252" t="str">
            <v>0457</v>
          </cell>
          <cell r="J252" t="str">
            <v xml:space="preserve">Public Education                                  </v>
          </cell>
        </row>
        <row r="253">
          <cell r="A253" t="str">
            <v>0458</v>
          </cell>
          <cell r="B253" t="str">
            <v>CANYON ISD</v>
          </cell>
          <cell r="I253" t="str">
            <v>1681</v>
          </cell>
          <cell r="J253" t="str">
            <v xml:space="preserve">Public Education                                  </v>
          </cell>
        </row>
        <row r="254">
          <cell r="A254" t="str">
            <v>1396</v>
          </cell>
          <cell r="B254" t="str">
            <v>CARLISLE ISD</v>
          </cell>
          <cell r="I254" t="str">
            <v>0458</v>
          </cell>
          <cell r="J254" t="str">
            <v xml:space="preserve">Public Education                                  </v>
          </cell>
        </row>
        <row r="255">
          <cell r="A255" t="str">
            <v>0462</v>
          </cell>
          <cell r="B255" t="str">
            <v>CARRIZO SPRINGS CISD</v>
          </cell>
          <cell r="I255" t="str">
            <v>1396</v>
          </cell>
          <cell r="J255" t="str">
            <v xml:space="preserve">Public Education                                  </v>
          </cell>
        </row>
        <row r="256">
          <cell r="A256" t="str">
            <v>1680</v>
          </cell>
          <cell r="B256" t="str">
            <v>CARROLL ISD</v>
          </cell>
          <cell r="I256" t="str">
            <v>0462</v>
          </cell>
          <cell r="J256" t="str">
            <v xml:space="preserve">Public Education                                  </v>
          </cell>
        </row>
        <row r="257">
          <cell r="A257" t="str">
            <v>0463</v>
          </cell>
          <cell r="B257" t="str">
            <v>CARROLLTON FARMERS BRANCH</v>
          </cell>
          <cell r="I257" t="str">
            <v>1680</v>
          </cell>
          <cell r="J257" t="str">
            <v xml:space="preserve">Public Education                                  </v>
          </cell>
        </row>
        <row r="258">
          <cell r="A258" t="str">
            <v>0464</v>
          </cell>
          <cell r="B258" t="str">
            <v>CARTHAGE ISD</v>
          </cell>
          <cell r="I258" t="str">
            <v>0463</v>
          </cell>
          <cell r="J258" t="str">
            <v xml:space="preserve">Public Education                                  </v>
          </cell>
        </row>
        <row r="259">
          <cell r="A259" t="str">
            <v>1645</v>
          </cell>
          <cell r="B259" t="str">
            <v>CASTLEBERRY ISD</v>
          </cell>
          <cell r="I259" t="str">
            <v>0464</v>
          </cell>
          <cell r="J259" t="str">
            <v xml:space="preserve">Public Education                                  </v>
          </cell>
        </row>
        <row r="260">
          <cell r="A260" t="str">
            <v>0467</v>
          </cell>
          <cell r="B260" t="str">
            <v>CAYUGA ISD</v>
          </cell>
          <cell r="I260" t="str">
            <v>1645</v>
          </cell>
          <cell r="J260" t="str">
            <v xml:space="preserve">Public Education                                  </v>
          </cell>
        </row>
        <row r="261">
          <cell r="A261" t="str">
            <v>0469</v>
          </cell>
          <cell r="B261" t="str">
            <v>CEDAR HILL ISD</v>
          </cell>
          <cell r="I261" t="str">
            <v>0467</v>
          </cell>
          <cell r="J261" t="str">
            <v xml:space="preserve">Public Education                                  </v>
          </cell>
        </row>
        <row r="262">
          <cell r="A262" t="str">
            <v>0470</v>
          </cell>
          <cell r="B262" t="str">
            <v>CELESTE ISD</v>
          </cell>
          <cell r="I262" t="str">
            <v>0469</v>
          </cell>
          <cell r="J262" t="str">
            <v xml:space="preserve">Public Education                                  </v>
          </cell>
        </row>
        <row r="263">
          <cell r="A263" t="str">
            <v>0471</v>
          </cell>
          <cell r="B263" t="str">
            <v>CELINA ISD</v>
          </cell>
          <cell r="I263" t="str">
            <v>0470</v>
          </cell>
          <cell r="J263" t="str">
            <v xml:space="preserve">Public Education                                  </v>
          </cell>
        </row>
        <row r="264">
          <cell r="A264" t="str">
            <v>0472</v>
          </cell>
          <cell r="B264" t="str">
            <v>CENTER ISD</v>
          </cell>
          <cell r="I264" t="str">
            <v>0471</v>
          </cell>
          <cell r="J264" t="str">
            <v xml:space="preserve">Public Education                                  </v>
          </cell>
        </row>
        <row r="265">
          <cell r="A265" t="str">
            <v>0473</v>
          </cell>
          <cell r="B265" t="str">
            <v>CENTER POINT ISD</v>
          </cell>
          <cell r="I265" t="str">
            <v>0472</v>
          </cell>
          <cell r="J265" t="str">
            <v xml:space="preserve">Public Education                                  </v>
          </cell>
        </row>
        <row r="266">
          <cell r="A266" t="str">
            <v>1401</v>
          </cell>
          <cell r="B266" t="str">
            <v>CENTERVILLE ISD</v>
          </cell>
          <cell r="I266" t="str">
            <v>0473</v>
          </cell>
          <cell r="J266" t="str">
            <v xml:space="preserve">Public Education                                  </v>
          </cell>
        </row>
        <row r="267">
          <cell r="A267" t="str">
            <v>1664</v>
          </cell>
          <cell r="B267" t="str">
            <v>CENTERVILLE ISD</v>
          </cell>
          <cell r="I267" t="str">
            <v>1401</v>
          </cell>
          <cell r="J267" t="str">
            <v xml:space="preserve">Public Education                                  </v>
          </cell>
        </row>
        <row r="268">
          <cell r="A268" t="str">
            <v>1598</v>
          </cell>
          <cell r="B268" t="str">
            <v>CENTRAL HEIGHTS ISD</v>
          </cell>
          <cell r="I268" t="str">
            <v>1664</v>
          </cell>
          <cell r="J268" t="str">
            <v xml:space="preserve">Public Education                                  </v>
          </cell>
        </row>
        <row r="269">
          <cell r="A269" t="str">
            <v>1639</v>
          </cell>
          <cell r="B269" t="str">
            <v>CENTRAL ISD</v>
          </cell>
          <cell r="I269" t="str">
            <v>1598</v>
          </cell>
          <cell r="J269" t="str">
            <v xml:space="preserve">Public Education                                  </v>
          </cell>
        </row>
        <row r="270">
          <cell r="A270" t="str">
            <v>1356</v>
          </cell>
          <cell r="B270" t="str">
            <v>CHANNELVIEW ISD</v>
          </cell>
          <cell r="I270" t="str">
            <v>1639</v>
          </cell>
          <cell r="J270" t="str">
            <v xml:space="preserve">Public Education                                  </v>
          </cell>
        </row>
        <row r="271">
          <cell r="A271" t="str">
            <v>1605</v>
          </cell>
          <cell r="B271" t="str">
            <v>CHANNING ISD</v>
          </cell>
          <cell r="I271" t="str">
            <v>1356</v>
          </cell>
          <cell r="J271" t="str">
            <v xml:space="preserve">Public Education                                  </v>
          </cell>
        </row>
        <row r="272">
          <cell r="A272" t="str">
            <v>1570</v>
          </cell>
          <cell r="B272" t="str">
            <v>CHAPEL HILL ISD</v>
          </cell>
          <cell r="I272" t="str">
            <v>1605</v>
          </cell>
          <cell r="J272" t="str">
            <v xml:space="preserve">Public Education                                  </v>
          </cell>
        </row>
        <row r="273">
          <cell r="A273" t="str">
            <v>2009</v>
          </cell>
          <cell r="B273" t="str">
            <v>CHAPEL HILL ISD</v>
          </cell>
          <cell r="I273" t="str">
            <v>1570</v>
          </cell>
          <cell r="J273" t="str">
            <v xml:space="preserve">Public Education                                  </v>
          </cell>
        </row>
        <row r="274">
          <cell r="A274" t="str">
            <v>0477</v>
          </cell>
          <cell r="B274" t="str">
            <v>CHARLOTTE ISD</v>
          </cell>
          <cell r="I274" t="str">
            <v>2009</v>
          </cell>
          <cell r="J274" t="str">
            <v xml:space="preserve">Public Education                                  </v>
          </cell>
        </row>
        <row r="275">
          <cell r="A275" t="str">
            <v>1937</v>
          </cell>
          <cell r="B275" t="str">
            <v>CHEROKEE ISD</v>
          </cell>
          <cell r="I275" t="str">
            <v>0477</v>
          </cell>
          <cell r="J275" t="str">
            <v xml:space="preserve">Public Education                                  </v>
          </cell>
        </row>
        <row r="276">
          <cell r="A276" t="str">
            <v>1676</v>
          </cell>
          <cell r="B276" t="str">
            <v>CHESTER ISD</v>
          </cell>
          <cell r="I276" t="str">
            <v>1937</v>
          </cell>
          <cell r="J276" t="str">
            <v xml:space="preserve">Public Education                                  </v>
          </cell>
        </row>
        <row r="277">
          <cell r="A277" t="str">
            <v>0478</v>
          </cell>
          <cell r="B277" t="str">
            <v>CHICO ISD</v>
          </cell>
          <cell r="I277" t="str">
            <v>1676</v>
          </cell>
          <cell r="J277" t="str">
            <v xml:space="preserve">Public Education                                  </v>
          </cell>
        </row>
        <row r="278">
          <cell r="A278" t="str">
            <v>0479</v>
          </cell>
          <cell r="B278" t="str">
            <v>CHILDRESS ISD</v>
          </cell>
          <cell r="I278" t="str">
            <v>0478</v>
          </cell>
          <cell r="J278" t="str">
            <v xml:space="preserve">Public Education                                  </v>
          </cell>
        </row>
        <row r="279">
          <cell r="A279" t="str">
            <v>0480</v>
          </cell>
          <cell r="B279" t="str">
            <v>CHILLICOTHE ISD</v>
          </cell>
          <cell r="I279" t="str">
            <v>0479</v>
          </cell>
          <cell r="J279" t="str">
            <v xml:space="preserve">Public Education                                  </v>
          </cell>
        </row>
        <row r="280">
          <cell r="A280" t="str">
            <v>0481</v>
          </cell>
          <cell r="B280" t="str">
            <v>CHILTON ISD</v>
          </cell>
          <cell r="I280" t="str">
            <v>0480</v>
          </cell>
          <cell r="J280" t="str">
            <v xml:space="preserve">Public Education                                  </v>
          </cell>
        </row>
        <row r="281">
          <cell r="A281" t="str">
            <v>1730</v>
          </cell>
          <cell r="B281" t="str">
            <v>CHINA SPRING ISD</v>
          </cell>
          <cell r="I281" t="str">
            <v>0481</v>
          </cell>
          <cell r="J281" t="str">
            <v xml:space="preserve">Public Education                                  </v>
          </cell>
        </row>
        <row r="282">
          <cell r="A282" t="str">
            <v>0483</v>
          </cell>
          <cell r="B282" t="str">
            <v>CHIRENO ISD</v>
          </cell>
          <cell r="I282" t="str">
            <v>1730</v>
          </cell>
          <cell r="J282" t="str">
            <v xml:space="preserve">Public Education                                  </v>
          </cell>
        </row>
        <row r="283">
          <cell r="A283" t="str">
            <v>0730</v>
          </cell>
          <cell r="B283" t="str">
            <v>CHISUM ISD</v>
          </cell>
          <cell r="I283" t="str">
            <v>0483</v>
          </cell>
          <cell r="J283" t="str">
            <v xml:space="preserve">Public Education                                  </v>
          </cell>
        </row>
        <row r="284">
          <cell r="A284" t="str">
            <v>0484</v>
          </cell>
          <cell r="B284" t="str">
            <v>CHRISTOVAL ISD</v>
          </cell>
          <cell r="I284" t="str">
            <v>0730</v>
          </cell>
          <cell r="J284" t="str">
            <v xml:space="preserve">Public Education                                  </v>
          </cell>
        </row>
        <row r="285">
          <cell r="A285" t="str">
            <v>0486</v>
          </cell>
          <cell r="B285" t="str">
            <v>CISCO ISD</v>
          </cell>
          <cell r="I285" t="str">
            <v>0484</v>
          </cell>
          <cell r="J285" t="str">
            <v xml:space="preserve">Public Education                                  </v>
          </cell>
        </row>
        <row r="286">
          <cell r="A286" t="str">
            <v>1716</v>
          </cell>
          <cell r="B286" t="str">
            <v>CITY VIEW ISD</v>
          </cell>
          <cell r="I286" t="str">
            <v>0486</v>
          </cell>
          <cell r="J286" t="str">
            <v xml:space="preserve">Public Education                                  </v>
          </cell>
        </row>
        <row r="287">
          <cell r="A287" t="str">
            <v>0488</v>
          </cell>
          <cell r="B287" t="str">
            <v>CLARENDON CONS ISD</v>
          </cell>
          <cell r="I287" t="str">
            <v>1716</v>
          </cell>
          <cell r="J287" t="str">
            <v xml:space="preserve">Public Education                                  </v>
          </cell>
        </row>
        <row r="288">
          <cell r="A288" t="str">
            <v>0489</v>
          </cell>
          <cell r="B288" t="str">
            <v>CLARKSVILLE ISD</v>
          </cell>
          <cell r="I288" t="str">
            <v>0488</v>
          </cell>
          <cell r="J288" t="str">
            <v xml:space="preserve">Public Education                                  </v>
          </cell>
        </row>
        <row r="289">
          <cell r="A289" t="str">
            <v>0490</v>
          </cell>
          <cell r="B289" t="str">
            <v>CLAUDE ISD</v>
          </cell>
          <cell r="I289" t="str">
            <v>0489</v>
          </cell>
          <cell r="J289" t="str">
            <v xml:space="preserve">Public Education                                  </v>
          </cell>
        </row>
        <row r="290">
          <cell r="A290" t="str">
            <v>0810</v>
          </cell>
          <cell r="B290" t="str">
            <v>CLEAR CREEK ISD</v>
          </cell>
          <cell r="I290" t="str">
            <v>0490</v>
          </cell>
          <cell r="J290" t="str">
            <v xml:space="preserve">Public Education                                  </v>
          </cell>
        </row>
        <row r="291">
          <cell r="A291" t="str">
            <v>0491</v>
          </cell>
          <cell r="B291" t="str">
            <v>CLEBURNE ISD</v>
          </cell>
          <cell r="I291" t="str">
            <v>0810</v>
          </cell>
          <cell r="J291" t="str">
            <v xml:space="preserve">Public Education                                  </v>
          </cell>
        </row>
        <row r="292">
          <cell r="A292" t="str">
            <v>0492</v>
          </cell>
          <cell r="B292" t="str">
            <v>CLEVELAND ISD</v>
          </cell>
          <cell r="I292" t="str">
            <v>0491</v>
          </cell>
          <cell r="J292" t="str">
            <v xml:space="preserve">Public Education                                  </v>
          </cell>
        </row>
        <row r="293">
          <cell r="A293" t="str">
            <v>0493</v>
          </cell>
          <cell r="B293" t="str">
            <v>CLIFTON ISD</v>
          </cell>
          <cell r="I293" t="str">
            <v>0492</v>
          </cell>
          <cell r="J293" t="str">
            <v xml:space="preserve">Public Education                                  </v>
          </cell>
        </row>
        <row r="294">
          <cell r="A294" t="str">
            <v>0494</v>
          </cell>
          <cell r="B294" t="str">
            <v>CLINT ISD</v>
          </cell>
          <cell r="I294" t="str">
            <v>0493</v>
          </cell>
          <cell r="J294" t="str">
            <v xml:space="preserve">Public Education                                  </v>
          </cell>
        </row>
        <row r="295">
          <cell r="A295" t="str">
            <v>0496</v>
          </cell>
          <cell r="B295" t="str">
            <v>CLYDE ISD</v>
          </cell>
          <cell r="I295" t="str">
            <v>0494</v>
          </cell>
          <cell r="J295" t="str">
            <v xml:space="preserve">Public Education                                  </v>
          </cell>
        </row>
        <row r="296">
          <cell r="A296" t="str">
            <v>0497</v>
          </cell>
          <cell r="B296" t="str">
            <v>COAHOMA ISD</v>
          </cell>
          <cell r="I296" t="str">
            <v>0496</v>
          </cell>
          <cell r="J296" t="str">
            <v xml:space="preserve">Public Education                                  </v>
          </cell>
        </row>
        <row r="297">
          <cell r="A297" t="str">
            <v>0498</v>
          </cell>
          <cell r="B297" t="str">
            <v>COLDSPRING OAKHURST ISD</v>
          </cell>
          <cell r="I297" t="str">
            <v>0497</v>
          </cell>
          <cell r="J297" t="str">
            <v xml:space="preserve">Public Education                                  </v>
          </cell>
        </row>
        <row r="298">
          <cell r="A298" t="str">
            <v>0499</v>
          </cell>
          <cell r="B298" t="str">
            <v>COLEMAN ISD</v>
          </cell>
          <cell r="I298" t="str">
            <v>0498</v>
          </cell>
          <cell r="J298" t="str">
            <v xml:space="preserve">Public Education                                  </v>
          </cell>
        </row>
        <row r="299">
          <cell r="A299" t="str">
            <v>0325</v>
          </cell>
          <cell r="B299" t="str">
            <v>COLLEGE STATION ISD</v>
          </cell>
          <cell r="I299" t="str">
            <v>0499</v>
          </cell>
          <cell r="J299" t="str">
            <v xml:space="preserve">Public Education                                  </v>
          </cell>
        </row>
        <row r="300">
          <cell r="A300" t="str">
            <v>0500</v>
          </cell>
          <cell r="B300" t="str">
            <v>COLLINSVILLE ISD</v>
          </cell>
          <cell r="I300" t="str">
            <v>0325</v>
          </cell>
          <cell r="J300" t="str">
            <v xml:space="preserve">Public Education                                  </v>
          </cell>
        </row>
        <row r="301">
          <cell r="A301" t="str">
            <v>0501</v>
          </cell>
          <cell r="B301" t="str">
            <v>COLMESNEIL ISD</v>
          </cell>
          <cell r="I301" t="str">
            <v>0500</v>
          </cell>
          <cell r="J301" t="str">
            <v xml:space="preserve">Public Education                                  </v>
          </cell>
        </row>
        <row r="302">
          <cell r="A302" t="str">
            <v>0502</v>
          </cell>
          <cell r="B302" t="str">
            <v>COLORADO ISD</v>
          </cell>
          <cell r="I302" t="str">
            <v>0501</v>
          </cell>
          <cell r="J302" t="str">
            <v xml:space="preserve">Public Education                                  </v>
          </cell>
        </row>
        <row r="303">
          <cell r="A303" t="str">
            <v>1284</v>
          </cell>
          <cell r="B303" t="str">
            <v>COLUMBIA BRAZORIA ISD</v>
          </cell>
          <cell r="I303" t="str">
            <v>0502</v>
          </cell>
          <cell r="J303" t="str">
            <v xml:space="preserve">Public Education                                  </v>
          </cell>
        </row>
        <row r="304">
          <cell r="A304" t="str">
            <v>0503</v>
          </cell>
          <cell r="B304" t="str">
            <v>COLUMBUS ISD</v>
          </cell>
          <cell r="I304" t="str">
            <v>1284</v>
          </cell>
          <cell r="J304" t="str">
            <v xml:space="preserve">Public Education                                  </v>
          </cell>
        </row>
        <row r="305">
          <cell r="A305" t="str">
            <v>1796</v>
          </cell>
          <cell r="B305" t="str">
            <v>COMAL ISD</v>
          </cell>
          <cell r="I305" t="str">
            <v>0503</v>
          </cell>
          <cell r="J305" t="str">
            <v xml:space="preserve">Public Education                                  </v>
          </cell>
        </row>
        <row r="306">
          <cell r="A306" t="str">
            <v>0504</v>
          </cell>
          <cell r="B306" t="str">
            <v>COMANCHE ISD</v>
          </cell>
          <cell r="I306" t="str">
            <v>1796</v>
          </cell>
          <cell r="J306" t="str">
            <v xml:space="preserve">Public Education                                  </v>
          </cell>
        </row>
        <row r="307">
          <cell r="A307" t="str">
            <v>0505</v>
          </cell>
          <cell r="B307" t="str">
            <v>COMFORT ISD</v>
          </cell>
          <cell r="I307" t="str">
            <v>0504</v>
          </cell>
          <cell r="J307" t="str">
            <v xml:space="preserve">Public Education                                  </v>
          </cell>
        </row>
        <row r="308">
          <cell r="A308" t="str">
            <v>0506</v>
          </cell>
          <cell r="B308" t="str">
            <v>COMMERCE ISD</v>
          </cell>
          <cell r="I308" t="str">
            <v>0505</v>
          </cell>
          <cell r="J308" t="str">
            <v xml:space="preserve">Public Education                                  </v>
          </cell>
        </row>
        <row r="309">
          <cell r="A309" t="str">
            <v>1882</v>
          </cell>
          <cell r="B309" t="str">
            <v>COMMUNITY ISD</v>
          </cell>
          <cell r="I309" t="str">
            <v>0506</v>
          </cell>
          <cell r="J309" t="str">
            <v xml:space="preserve">Public Education                                  </v>
          </cell>
        </row>
        <row r="310">
          <cell r="A310" t="str">
            <v>1008</v>
          </cell>
          <cell r="B310" t="str">
            <v>COMO PICKTON ISD</v>
          </cell>
          <cell r="I310" t="str">
            <v>1882</v>
          </cell>
          <cell r="J310" t="str">
            <v xml:space="preserve">Public Education                                  </v>
          </cell>
        </row>
        <row r="311">
          <cell r="A311" t="str">
            <v>0508</v>
          </cell>
          <cell r="B311" t="str">
            <v>COMSTOCK ISD</v>
          </cell>
          <cell r="I311" t="str">
            <v>1008</v>
          </cell>
          <cell r="J311" t="str">
            <v xml:space="preserve">Public Education                                  </v>
          </cell>
        </row>
        <row r="312">
          <cell r="A312" t="str">
            <v>1583</v>
          </cell>
          <cell r="B312" t="str">
            <v>CONNALLY CONS ISD</v>
          </cell>
          <cell r="I312" t="str">
            <v>0508</v>
          </cell>
          <cell r="J312" t="str">
            <v xml:space="preserve">Public Education                                  </v>
          </cell>
        </row>
        <row r="313">
          <cell r="A313" t="str">
            <v>0509</v>
          </cell>
          <cell r="B313" t="str">
            <v>CONROE ISD</v>
          </cell>
          <cell r="I313" t="str">
            <v>1583</v>
          </cell>
          <cell r="J313" t="str">
            <v xml:space="preserve">Public Education                                  </v>
          </cell>
        </row>
        <row r="314">
          <cell r="A314" t="str">
            <v>0511</v>
          </cell>
          <cell r="B314" t="str">
            <v>COOLIDGE ISD</v>
          </cell>
          <cell r="I314" t="str">
            <v>0509</v>
          </cell>
          <cell r="J314" t="str">
            <v xml:space="preserve">Public Education                                  </v>
          </cell>
        </row>
        <row r="315">
          <cell r="A315" t="str">
            <v>0513</v>
          </cell>
          <cell r="B315" t="str">
            <v>COOPER ISD</v>
          </cell>
          <cell r="I315" t="str">
            <v>0511</v>
          </cell>
          <cell r="J315" t="str">
            <v xml:space="preserve">Public Education                                  </v>
          </cell>
        </row>
        <row r="316">
          <cell r="A316" t="str">
            <v>1692</v>
          </cell>
          <cell r="B316" t="str">
            <v>COPPELL ISD</v>
          </cell>
          <cell r="I316" t="str">
            <v>0513</v>
          </cell>
          <cell r="J316" t="str">
            <v xml:space="preserve">Public Education                                  </v>
          </cell>
        </row>
        <row r="317">
          <cell r="A317" t="str">
            <v>0514</v>
          </cell>
          <cell r="B317" t="str">
            <v>COPPERAS COVE ISD</v>
          </cell>
          <cell r="I317" t="str">
            <v>1692</v>
          </cell>
          <cell r="J317" t="str">
            <v xml:space="preserve">Public Education                                  </v>
          </cell>
        </row>
        <row r="318">
          <cell r="A318" t="str">
            <v>0515</v>
          </cell>
          <cell r="B318" t="str">
            <v>CORPUS CHRISTI ISD</v>
          </cell>
          <cell r="I318" t="str">
            <v>0514</v>
          </cell>
          <cell r="J318" t="str">
            <v xml:space="preserve">Public Education                                  </v>
          </cell>
        </row>
        <row r="319">
          <cell r="A319" t="str">
            <v>0516</v>
          </cell>
          <cell r="B319" t="str">
            <v>CORRIGAN CAMDEN CISD</v>
          </cell>
          <cell r="I319" t="str">
            <v>0515</v>
          </cell>
          <cell r="J319" t="str">
            <v xml:space="preserve">Public Education                                  </v>
          </cell>
        </row>
        <row r="320">
          <cell r="A320" t="str">
            <v>0517</v>
          </cell>
          <cell r="B320" t="str">
            <v>CORSICANA ISD</v>
          </cell>
          <cell r="I320" t="str">
            <v>0516</v>
          </cell>
          <cell r="J320" t="str">
            <v xml:space="preserve">Public Education                                  </v>
          </cell>
        </row>
        <row r="321">
          <cell r="A321" t="str">
            <v>0518</v>
          </cell>
          <cell r="B321" t="str">
            <v>COTTON CENTER ISD</v>
          </cell>
          <cell r="I321" t="str">
            <v>0517</v>
          </cell>
          <cell r="J321" t="str">
            <v xml:space="preserve">Public Education                                  </v>
          </cell>
        </row>
        <row r="322">
          <cell r="A322" t="str">
            <v>1580</v>
          </cell>
          <cell r="B322" t="str">
            <v>COTULLA ISD</v>
          </cell>
          <cell r="I322" t="str">
            <v>0518</v>
          </cell>
          <cell r="J322" t="str">
            <v xml:space="preserve">Public Education                                  </v>
          </cell>
        </row>
        <row r="323">
          <cell r="A323" t="str">
            <v>1955</v>
          </cell>
          <cell r="B323" t="str">
            <v>COUPLAND ISD</v>
          </cell>
          <cell r="I323" t="str">
            <v>1580</v>
          </cell>
          <cell r="J323" t="str">
            <v xml:space="preserve">Public Education                                  </v>
          </cell>
        </row>
        <row r="324">
          <cell r="A324" t="str">
            <v>0521</v>
          </cell>
          <cell r="B324" t="str">
            <v>COVINGTON ISD</v>
          </cell>
          <cell r="I324" t="str">
            <v>1955</v>
          </cell>
          <cell r="J324" t="str">
            <v xml:space="preserve">Public Education                                  </v>
          </cell>
        </row>
        <row r="325">
          <cell r="A325" t="str">
            <v>0522</v>
          </cell>
          <cell r="B325" t="str">
            <v>CRANDALL ISD</v>
          </cell>
          <cell r="I325" t="str">
            <v>0521</v>
          </cell>
          <cell r="J325" t="str">
            <v xml:space="preserve">Public Education                                  </v>
          </cell>
        </row>
        <row r="326">
          <cell r="A326" t="str">
            <v>0523</v>
          </cell>
          <cell r="B326" t="str">
            <v>CRANE ISD</v>
          </cell>
          <cell r="I326" t="str">
            <v>0522</v>
          </cell>
          <cell r="J326" t="str">
            <v xml:space="preserve">Public Education                                  </v>
          </cell>
        </row>
        <row r="327">
          <cell r="A327" t="str">
            <v>1637</v>
          </cell>
          <cell r="B327" t="str">
            <v>CRANFILLS GAP ISD</v>
          </cell>
          <cell r="I327" t="str">
            <v>0523</v>
          </cell>
          <cell r="J327" t="str">
            <v xml:space="preserve">Public Education                                  </v>
          </cell>
        </row>
        <row r="328">
          <cell r="A328" t="str">
            <v>0524</v>
          </cell>
          <cell r="B328" t="str">
            <v>CRAWFORD ISD</v>
          </cell>
          <cell r="I328" t="str">
            <v>1637</v>
          </cell>
          <cell r="J328" t="str">
            <v xml:space="preserve">Public Education                                  </v>
          </cell>
        </row>
        <row r="329">
          <cell r="A329" t="str">
            <v>0092</v>
          </cell>
          <cell r="B329" t="str">
            <v>CROCKETT CTY SCHOOL DIST</v>
          </cell>
          <cell r="I329" t="str">
            <v>0524</v>
          </cell>
          <cell r="J329" t="str">
            <v xml:space="preserve">Public Education                                  </v>
          </cell>
        </row>
        <row r="330">
          <cell r="A330" t="str">
            <v>0525</v>
          </cell>
          <cell r="B330" t="str">
            <v>CROCKETT ISD</v>
          </cell>
          <cell r="I330" t="str">
            <v>0092</v>
          </cell>
          <cell r="J330" t="str">
            <v xml:space="preserve">Public Education                                  </v>
          </cell>
        </row>
        <row r="331">
          <cell r="A331" t="str">
            <v>0526</v>
          </cell>
          <cell r="B331" t="str">
            <v>CROSBY ISD</v>
          </cell>
          <cell r="I331" t="str">
            <v>0525</v>
          </cell>
          <cell r="J331" t="str">
            <v xml:space="preserve">Public Education                                  </v>
          </cell>
        </row>
        <row r="332">
          <cell r="A332" t="str">
            <v>0527</v>
          </cell>
          <cell r="B332" t="str">
            <v>CROSBYTON CONS ISD</v>
          </cell>
          <cell r="I332" t="str">
            <v>0526</v>
          </cell>
          <cell r="J332" t="str">
            <v xml:space="preserve">Public Education                                  </v>
          </cell>
        </row>
        <row r="333">
          <cell r="A333" t="str">
            <v>0528</v>
          </cell>
          <cell r="B333" t="str">
            <v>CROSS PLAINS ISD</v>
          </cell>
          <cell r="I333" t="str">
            <v>0527</v>
          </cell>
          <cell r="J333" t="str">
            <v xml:space="preserve">Public Education                                  </v>
          </cell>
        </row>
        <row r="334">
          <cell r="A334" t="str">
            <v>0529</v>
          </cell>
          <cell r="B334" t="str">
            <v>CROSS ROADS ISD</v>
          </cell>
          <cell r="I334" t="str">
            <v>0528</v>
          </cell>
          <cell r="J334" t="str">
            <v xml:space="preserve">Public Education                                  </v>
          </cell>
        </row>
        <row r="335">
          <cell r="A335" t="str">
            <v>0530</v>
          </cell>
          <cell r="B335" t="str">
            <v>CROWELL CONS ISD</v>
          </cell>
          <cell r="I335" t="str">
            <v>0529</v>
          </cell>
          <cell r="J335" t="str">
            <v xml:space="preserve">Public Education                                  </v>
          </cell>
        </row>
        <row r="336">
          <cell r="A336" t="str">
            <v>1787</v>
          </cell>
          <cell r="B336" t="str">
            <v>CROWLEY ISD</v>
          </cell>
          <cell r="I336" t="str">
            <v>0530</v>
          </cell>
          <cell r="J336" t="str">
            <v xml:space="preserve">Public Education                                  </v>
          </cell>
        </row>
        <row r="337">
          <cell r="A337" t="str">
            <v>1408</v>
          </cell>
          <cell r="B337" t="str">
            <v>CRYSTAL CITY ISD</v>
          </cell>
          <cell r="I337" t="str">
            <v>1787</v>
          </cell>
          <cell r="J337" t="str">
            <v xml:space="preserve">Public Education                                  </v>
          </cell>
        </row>
        <row r="338">
          <cell r="A338" t="str">
            <v>0531</v>
          </cell>
          <cell r="B338" t="str">
            <v>CUERO ISD</v>
          </cell>
          <cell r="I338" t="str">
            <v>1408</v>
          </cell>
          <cell r="J338" t="str">
            <v xml:space="preserve">Public Education                                  </v>
          </cell>
        </row>
        <row r="339">
          <cell r="A339" t="str">
            <v>1800</v>
          </cell>
          <cell r="B339" t="str">
            <v>CULBERSON COUNTY-ALLAMOORE ISD</v>
          </cell>
          <cell r="I339" t="str">
            <v>0531</v>
          </cell>
          <cell r="J339" t="str">
            <v xml:space="preserve">Public Education                                  </v>
          </cell>
        </row>
        <row r="340">
          <cell r="A340" t="str">
            <v>0532</v>
          </cell>
          <cell r="B340" t="str">
            <v>CUMBY ISD</v>
          </cell>
          <cell r="I340" t="str">
            <v>1800</v>
          </cell>
          <cell r="J340" t="str">
            <v xml:space="preserve">Public Education                                  </v>
          </cell>
        </row>
        <row r="341">
          <cell r="A341" t="str">
            <v>0534</v>
          </cell>
          <cell r="B341" t="str">
            <v>CUSHING ISD</v>
          </cell>
          <cell r="I341" t="str">
            <v>0532</v>
          </cell>
          <cell r="J341" t="str">
            <v xml:space="preserve">Public Education                                  </v>
          </cell>
        </row>
        <row r="342">
          <cell r="A342" t="str">
            <v>0603</v>
          </cell>
          <cell r="B342" t="str">
            <v>CYPRESS FAIRBANKS ISD</v>
          </cell>
          <cell r="I342" t="str">
            <v>0534</v>
          </cell>
          <cell r="J342" t="str">
            <v xml:space="preserve">Public Education                                  </v>
          </cell>
        </row>
        <row r="343">
          <cell r="A343" t="str">
            <v>0552</v>
          </cell>
          <cell r="B343" t="str">
            <v>D HANIS ISD</v>
          </cell>
          <cell r="I343" t="str">
            <v>0603</v>
          </cell>
          <cell r="J343" t="str">
            <v xml:space="preserve">Public Education                                  </v>
          </cell>
        </row>
        <row r="344">
          <cell r="A344" t="str">
            <v>0535</v>
          </cell>
          <cell r="B344" t="str">
            <v>DAINGERFIELD-LONE STAR ISD</v>
          </cell>
          <cell r="I344" t="str">
            <v>0552</v>
          </cell>
          <cell r="J344" t="str">
            <v xml:space="preserve">Public Education                                  </v>
          </cell>
        </row>
        <row r="345">
          <cell r="A345" t="str">
            <v>0536</v>
          </cell>
          <cell r="B345" t="str">
            <v>DALHART ISD</v>
          </cell>
          <cell r="I345" t="str">
            <v>0535</v>
          </cell>
          <cell r="J345" t="str">
            <v xml:space="preserve">Public Education                                  </v>
          </cell>
        </row>
        <row r="346">
          <cell r="A346" t="str">
            <v>0096</v>
          </cell>
          <cell r="B346" t="str">
            <v>DALLAS COUNTY SCHOOL DISTRICT</v>
          </cell>
          <cell r="I346" t="str">
            <v>0536</v>
          </cell>
          <cell r="J346" t="str">
            <v xml:space="preserve">Public Education                                  </v>
          </cell>
        </row>
        <row r="347">
          <cell r="A347" t="str">
            <v>0537</v>
          </cell>
          <cell r="B347" t="str">
            <v>DALLAS ISD</v>
          </cell>
          <cell r="I347" t="str">
            <v>0096</v>
          </cell>
          <cell r="J347" t="str">
            <v xml:space="preserve">Public Education                                  </v>
          </cell>
        </row>
        <row r="348">
          <cell r="A348" t="str">
            <v>0538</v>
          </cell>
          <cell r="B348" t="str">
            <v>DAMON ISD</v>
          </cell>
          <cell r="I348" t="str">
            <v>0537</v>
          </cell>
          <cell r="J348" t="str">
            <v xml:space="preserve">Public Education                                  </v>
          </cell>
        </row>
        <row r="349">
          <cell r="A349" t="str">
            <v>0539</v>
          </cell>
          <cell r="B349" t="str">
            <v>DANBURY ISD</v>
          </cell>
          <cell r="I349" t="str">
            <v>0538</v>
          </cell>
          <cell r="J349" t="str">
            <v xml:space="preserve">Public Education                                  </v>
          </cell>
        </row>
        <row r="350">
          <cell r="A350" t="str">
            <v>1337</v>
          </cell>
          <cell r="B350" t="str">
            <v>DARROUZETT ISD</v>
          </cell>
          <cell r="I350" t="str">
            <v>0539</v>
          </cell>
          <cell r="J350" t="str">
            <v xml:space="preserve">Public Education                                  </v>
          </cell>
        </row>
        <row r="351">
          <cell r="A351" t="str">
            <v>0540</v>
          </cell>
          <cell r="B351" t="str">
            <v>DAWSON ISD</v>
          </cell>
          <cell r="I351" t="str">
            <v>1337</v>
          </cell>
          <cell r="J351" t="str">
            <v xml:space="preserve">Public Education                                  </v>
          </cell>
        </row>
        <row r="352">
          <cell r="A352" t="str">
            <v>1585</v>
          </cell>
          <cell r="B352" t="str">
            <v>DAWSON ISD</v>
          </cell>
          <cell r="I352" t="str">
            <v>0540</v>
          </cell>
          <cell r="J352" t="str">
            <v xml:space="preserve">Public Education                                  </v>
          </cell>
        </row>
        <row r="353">
          <cell r="A353" t="str">
            <v>0541</v>
          </cell>
          <cell r="B353" t="str">
            <v>DAYTON ISD</v>
          </cell>
          <cell r="I353" t="str">
            <v>1585</v>
          </cell>
          <cell r="J353" t="str">
            <v xml:space="preserve">Public Education                                  </v>
          </cell>
        </row>
        <row r="354">
          <cell r="A354" t="str">
            <v>0543</v>
          </cell>
          <cell r="B354" t="str">
            <v>DE KALB ISD</v>
          </cell>
          <cell r="I354" t="str">
            <v>0541</v>
          </cell>
          <cell r="J354" t="str">
            <v xml:space="preserve">Public Education                                  </v>
          </cell>
        </row>
        <row r="355">
          <cell r="A355" t="str">
            <v>0544</v>
          </cell>
          <cell r="B355" t="str">
            <v>DE LEON ISD</v>
          </cell>
          <cell r="I355" t="str">
            <v>0543</v>
          </cell>
          <cell r="J355" t="str">
            <v xml:space="preserve">Public Education                                  </v>
          </cell>
        </row>
        <row r="356">
          <cell r="A356" t="str">
            <v>1359</v>
          </cell>
          <cell r="B356" t="str">
            <v>DE SOTO ISD</v>
          </cell>
          <cell r="I356" t="str">
            <v>0544</v>
          </cell>
          <cell r="J356" t="str">
            <v xml:space="preserve">Public Education                                  </v>
          </cell>
        </row>
        <row r="357">
          <cell r="A357" t="str">
            <v>0542</v>
          </cell>
          <cell r="B357" t="str">
            <v>DECATUR ISD</v>
          </cell>
          <cell r="I357" t="str">
            <v>1359</v>
          </cell>
          <cell r="J357" t="str">
            <v xml:space="preserve">Public Education                                  </v>
          </cell>
        </row>
        <row r="358">
          <cell r="A358" t="str">
            <v>1370</v>
          </cell>
          <cell r="B358" t="str">
            <v>DEER PARK ISD</v>
          </cell>
          <cell r="I358" t="str">
            <v>0542</v>
          </cell>
          <cell r="J358" t="str">
            <v xml:space="preserve">Public Education                                  </v>
          </cell>
        </row>
        <row r="359">
          <cell r="A359" t="str">
            <v>1729</v>
          </cell>
          <cell r="B359" t="str">
            <v>DEL VALLE ISD</v>
          </cell>
          <cell r="I359" t="str">
            <v>1370</v>
          </cell>
          <cell r="J359" t="str">
            <v xml:space="preserve">Public Education                                  </v>
          </cell>
        </row>
        <row r="360">
          <cell r="A360" t="str">
            <v>1589</v>
          </cell>
          <cell r="B360" t="str">
            <v>DELL CITY ISD</v>
          </cell>
          <cell r="I360" t="str">
            <v>1729</v>
          </cell>
          <cell r="J360" t="str">
            <v xml:space="preserve">Public Education                                  </v>
          </cell>
        </row>
        <row r="361">
          <cell r="A361" t="str">
            <v>0546</v>
          </cell>
          <cell r="B361" t="str">
            <v>DENISON ISD</v>
          </cell>
          <cell r="I361" t="str">
            <v>1589</v>
          </cell>
          <cell r="J361" t="str">
            <v xml:space="preserve">Public Education                                  </v>
          </cell>
        </row>
        <row r="362">
          <cell r="A362" t="str">
            <v>0547</v>
          </cell>
          <cell r="B362" t="str">
            <v>DENTON ISD</v>
          </cell>
          <cell r="I362" t="str">
            <v>0546</v>
          </cell>
          <cell r="J362" t="str">
            <v xml:space="preserve">Public Education                                  </v>
          </cell>
        </row>
        <row r="363">
          <cell r="A363" t="str">
            <v>1156</v>
          </cell>
          <cell r="B363" t="str">
            <v>DENVER CITY ISD</v>
          </cell>
          <cell r="I363" t="str">
            <v>0547</v>
          </cell>
          <cell r="J363" t="str">
            <v xml:space="preserve">Public Education                                  </v>
          </cell>
        </row>
        <row r="364">
          <cell r="A364" t="str">
            <v>0550</v>
          </cell>
          <cell r="B364" t="str">
            <v>DETROIT ISD</v>
          </cell>
          <cell r="I364" t="str">
            <v>1156</v>
          </cell>
          <cell r="J364" t="str">
            <v xml:space="preserve">Public Education                                  </v>
          </cell>
        </row>
        <row r="365">
          <cell r="A365" t="str">
            <v>1407</v>
          </cell>
          <cell r="B365" t="str">
            <v>DEVERS ISD</v>
          </cell>
          <cell r="I365" t="str">
            <v>0550</v>
          </cell>
          <cell r="J365" t="str">
            <v xml:space="preserve">Public Education                                  </v>
          </cell>
        </row>
        <row r="366">
          <cell r="A366" t="str">
            <v>0551</v>
          </cell>
          <cell r="B366" t="str">
            <v>DEVINE ISD</v>
          </cell>
          <cell r="I366" t="str">
            <v>1407</v>
          </cell>
          <cell r="J366" t="str">
            <v xml:space="preserve">Public Education                                  </v>
          </cell>
        </row>
        <row r="367">
          <cell r="A367" t="str">
            <v>1960</v>
          </cell>
          <cell r="B367" t="str">
            <v>DEW ISD</v>
          </cell>
          <cell r="I367" t="str">
            <v>0551</v>
          </cell>
          <cell r="J367" t="str">
            <v xml:space="preserve">Public Education                                  </v>
          </cell>
        </row>
        <row r="368">
          <cell r="A368" t="str">
            <v>1751</v>
          </cell>
          <cell r="B368" t="str">
            <v>DEWEYVILLE ISD</v>
          </cell>
          <cell r="I368" t="str">
            <v>1960</v>
          </cell>
          <cell r="J368" t="str">
            <v xml:space="preserve">Public Education                                  </v>
          </cell>
        </row>
        <row r="369">
          <cell r="A369" t="str">
            <v>1599</v>
          </cell>
          <cell r="B369" t="str">
            <v>DIBOLL ISD</v>
          </cell>
          <cell r="I369" t="str">
            <v>1751</v>
          </cell>
          <cell r="J369" t="str">
            <v xml:space="preserve">Public Education                                  </v>
          </cell>
        </row>
        <row r="370">
          <cell r="A370" t="str">
            <v>1377</v>
          </cell>
          <cell r="B370" t="str">
            <v>DICKINSON ISD</v>
          </cell>
          <cell r="I370" t="str">
            <v>1599</v>
          </cell>
          <cell r="J370" t="str">
            <v xml:space="preserve">Public Education                                  </v>
          </cell>
        </row>
        <row r="371">
          <cell r="A371" t="str">
            <v>0555</v>
          </cell>
          <cell r="B371" t="str">
            <v>DILLEY ISD</v>
          </cell>
          <cell r="I371" t="str">
            <v>1377</v>
          </cell>
          <cell r="J371" t="str">
            <v xml:space="preserve">Public Education                                  </v>
          </cell>
        </row>
        <row r="372">
          <cell r="A372" t="str">
            <v>1772</v>
          </cell>
          <cell r="B372" t="str">
            <v>DIME BOX ISD</v>
          </cell>
          <cell r="I372" t="str">
            <v>0555</v>
          </cell>
          <cell r="J372" t="str">
            <v xml:space="preserve">Public Education                                  </v>
          </cell>
        </row>
        <row r="373">
          <cell r="A373" t="str">
            <v>0557</v>
          </cell>
          <cell r="B373" t="str">
            <v>DIMMITT ISD</v>
          </cell>
          <cell r="I373" t="str">
            <v>1772</v>
          </cell>
          <cell r="J373" t="str">
            <v xml:space="preserve">Public Education                                  </v>
          </cell>
        </row>
        <row r="374">
          <cell r="A374" t="str">
            <v>2015</v>
          </cell>
          <cell r="B374" t="str">
            <v>DIVIDE ISD</v>
          </cell>
          <cell r="I374" t="str">
            <v>0557</v>
          </cell>
          <cell r="J374" t="str">
            <v xml:space="preserve">Public Education                                  </v>
          </cell>
        </row>
        <row r="375">
          <cell r="A375" t="str">
            <v>0558</v>
          </cell>
          <cell r="B375" t="str">
            <v>DODD CITY ISD</v>
          </cell>
          <cell r="I375" t="str">
            <v>2015</v>
          </cell>
          <cell r="J375" t="str">
            <v xml:space="preserve">Public Education                                  </v>
          </cell>
        </row>
        <row r="376">
          <cell r="A376" t="str">
            <v>0561</v>
          </cell>
          <cell r="B376" t="str">
            <v>DONNA ISD</v>
          </cell>
          <cell r="I376" t="str">
            <v>0558</v>
          </cell>
          <cell r="J376" t="str">
            <v xml:space="preserve">Public Education                                  </v>
          </cell>
        </row>
        <row r="377">
          <cell r="A377" t="str">
            <v>0125</v>
          </cell>
          <cell r="B377" t="str">
            <v>DOSS CONS CSD</v>
          </cell>
          <cell r="I377" t="str">
            <v>0561</v>
          </cell>
          <cell r="J377" t="str">
            <v xml:space="preserve">Public Education                                  </v>
          </cell>
        </row>
        <row r="378">
          <cell r="A378" t="str">
            <v>1950</v>
          </cell>
          <cell r="B378" t="str">
            <v>DOUGLASS ISD</v>
          </cell>
          <cell r="I378" t="str">
            <v>0125</v>
          </cell>
          <cell r="J378" t="str">
            <v xml:space="preserve">Public Education                                  </v>
          </cell>
        </row>
        <row r="379">
          <cell r="A379" t="str">
            <v>1559</v>
          </cell>
          <cell r="B379" t="str">
            <v>DRIPPING SPRINGS ISD</v>
          </cell>
          <cell r="I379" t="str">
            <v>1950</v>
          </cell>
          <cell r="J379" t="str">
            <v xml:space="preserve">Public Education                                  </v>
          </cell>
        </row>
        <row r="380">
          <cell r="A380" t="str">
            <v>0565</v>
          </cell>
          <cell r="B380" t="str">
            <v>DRISCOLL ISD</v>
          </cell>
          <cell r="I380" t="str">
            <v>1559</v>
          </cell>
          <cell r="J380" t="str">
            <v xml:space="preserve">Public Education                                  </v>
          </cell>
        </row>
        <row r="381">
          <cell r="A381" t="str">
            <v>0566</v>
          </cell>
          <cell r="B381" t="str">
            <v>DUBLIN ISD</v>
          </cell>
          <cell r="I381" t="str">
            <v>0565</v>
          </cell>
          <cell r="J381" t="str">
            <v xml:space="preserve">Public Education                                  </v>
          </cell>
        </row>
        <row r="382">
          <cell r="A382" t="str">
            <v>0567</v>
          </cell>
          <cell r="B382" t="str">
            <v>DUMAS ISD</v>
          </cell>
          <cell r="I382" t="str">
            <v>0566</v>
          </cell>
          <cell r="J382" t="str">
            <v xml:space="preserve">Public Education                                  </v>
          </cell>
        </row>
        <row r="383">
          <cell r="A383" t="str">
            <v>0568</v>
          </cell>
          <cell r="B383" t="str">
            <v>DUNCANVILLE ISD</v>
          </cell>
          <cell r="I383" t="str">
            <v>0567</v>
          </cell>
          <cell r="J383" t="str">
            <v xml:space="preserve">Public Education                                  </v>
          </cell>
        </row>
        <row r="384">
          <cell r="A384" t="str">
            <v>1670</v>
          </cell>
          <cell r="B384" t="str">
            <v>EAGLE MOUNT SAGINAW ISD</v>
          </cell>
          <cell r="I384" t="str">
            <v>0568</v>
          </cell>
          <cell r="J384" t="str">
            <v xml:space="preserve">Public Education                                  </v>
          </cell>
        </row>
        <row r="385">
          <cell r="A385" t="str">
            <v>0571</v>
          </cell>
          <cell r="B385" t="str">
            <v>EAGLE PASS ISD</v>
          </cell>
          <cell r="I385" t="str">
            <v>1670</v>
          </cell>
          <cell r="J385" t="str">
            <v xml:space="preserve">Public Education                                  </v>
          </cell>
        </row>
        <row r="386">
          <cell r="A386" t="str">
            <v>1672</v>
          </cell>
          <cell r="B386" t="str">
            <v>EANES ISD</v>
          </cell>
          <cell r="I386" t="str">
            <v>0571</v>
          </cell>
          <cell r="J386" t="str">
            <v xml:space="preserve">Public Education                                  </v>
          </cell>
        </row>
        <row r="387">
          <cell r="A387" t="str">
            <v>1837</v>
          </cell>
          <cell r="B387" t="str">
            <v>EARLY ISD</v>
          </cell>
          <cell r="I387" t="str">
            <v>1672</v>
          </cell>
          <cell r="J387" t="str">
            <v xml:space="preserve">Public Education                                  </v>
          </cell>
        </row>
        <row r="388">
          <cell r="A388" t="str">
            <v>0572</v>
          </cell>
          <cell r="B388" t="str">
            <v>EAST BERNARD ISD</v>
          </cell>
          <cell r="I388" t="str">
            <v>1837</v>
          </cell>
          <cell r="J388" t="str">
            <v xml:space="preserve">Public Education                                  </v>
          </cell>
        </row>
        <row r="389">
          <cell r="A389" t="str">
            <v>1777</v>
          </cell>
          <cell r="B389" t="str">
            <v>EAST CENTRAL ISD</v>
          </cell>
          <cell r="I389" t="str">
            <v>0572</v>
          </cell>
          <cell r="J389" t="str">
            <v xml:space="preserve">Public Education                                  </v>
          </cell>
        </row>
        <row r="390">
          <cell r="A390" t="str">
            <v>0573</v>
          </cell>
          <cell r="B390" t="str">
            <v>EAST CHAMBERS ISD</v>
          </cell>
          <cell r="I390" t="str">
            <v>1777</v>
          </cell>
          <cell r="J390" t="str">
            <v xml:space="preserve">Public Education                                  </v>
          </cell>
        </row>
        <row r="391">
          <cell r="A391" t="str">
            <v>0574</v>
          </cell>
          <cell r="B391" t="str">
            <v>EASTLAND ISD</v>
          </cell>
          <cell r="I391" t="str">
            <v>0573</v>
          </cell>
          <cell r="J391" t="str">
            <v xml:space="preserve">Public Education                                  </v>
          </cell>
        </row>
        <row r="392">
          <cell r="A392" t="str">
            <v>0576</v>
          </cell>
          <cell r="B392" t="str">
            <v>ECTOR CTY ISD</v>
          </cell>
          <cell r="I392" t="str">
            <v>0574</v>
          </cell>
          <cell r="J392" t="str">
            <v xml:space="preserve">Public Education                                  </v>
          </cell>
        </row>
        <row r="393">
          <cell r="A393" t="str">
            <v>0575</v>
          </cell>
          <cell r="B393" t="str">
            <v>ECTOR ISD</v>
          </cell>
          <cell r="I393" t="str">
            <v>0576</v>
          </cell>
          <cell r="J393" t="str">
            <v xml:space="preserve">Public Education                                  </v>
          </cell>
        </row>
        <row r="394">
          <cell r="A394" t="str">
            <v>0577</v>
          </cell>
          <cell r="B394" t="str">
            <v>EDCOUCH ELSA ISD</v>
          </cell>
          <cell r="I394" t="str">
            <v>0575</v>
          </cell>
          <cell r="J394" t="str">
            <v xml:space="preserve">Public Education                                  </v>
          </cell>
        </row>
        <row r="395">
          <cell r="A395" t="str">
            <v>0578</v>
          </cell>
          <cell r="B395" t="str">
            <v>EDEN CISD</v>
          </cell>
          <cell r="I395" t="str">
            <v>0577</v>
          </cell>
          <cell r="J395" t="str">
            <v xml:space="preserve">Public Education                                  </v>
          </cell>
        </row>
        <row r="396">
          <cell r="A396" t="str">
            <v>0579</v>
          </cell>
          <cell r="B396" t="str">
            <v>EDGEWOOD ISD</v>
          </cell>
          <cell r="I396" t="str">
            <v>0578</v>
          </cell>
          <cell r="J396" t="str">
            <v xml:space="preserve">Public Education                                  </v>
          </cell>
        </row>
        <row r="397">
          <cell r="A397" t="str">
            <v>1562</v>
          </cell>
          <cell r="B397" t="str">
            <v>EDGEWOOD ISD</v>
          </cell>
          <cell r="I397" t="str">
            <v>0579</v>
          </cell>
          <cell r="J397" t="str">
            <v xml:space="preserve">Public Education                                  </v>
          </cell>
        </row>
        <row r="398">
          <cell r="A398" t="str">
            <v>0580</v>
          </cell>
          <cell r="B398" t="str">
            <v>EDINBURG CISD</v>
          </cell>
          <cell r="I398" t="str">
            <v>1562</v>
          </cell>
          <cell r="J398" t="str">
            <v xml:space="preserve">Public Education                                  </v>
          </cell>
        </row>
        <row r="399">
          <cell r="A399" t="str">
            <v>0581</v>
          </cell>
          <cell r="B399" t="str">
            <v>EDNA ISD</v>
          </cell>
          <cell r="I399" t="str">
            <v>0580</v>
          </cell>
          <cell r="J399" t="str">
            <v xml:space="preserve">Public Education                                  </v>
          </cell>
        </row>
        <row r="400">
          <cell r="A400" t="str">
            <v>0583</v>
          </cell>
          <cell r="B400" t="str">
            <v>EL CAMPO ISD</v>
          </cell>
          <cell r="I400" t="str">
            <v>0581</v>
          </cell>
          <cell r="J400" t="str">
            <v xml:space="preserve">Public Education                                  </v>
          </cell>
        </row>
        <row r="401">
          <cell r="A401" t="str">
            <v>0592</v>
          </cell>
          <cell r="B401" t="str">
            <v>EL PASO ISD</v>
          </cell>
          <cell r="I401" t="str">
            <v>0583</v>
          </cell>
          <cell r="J401" t="str">
            <v xml:space="preserve">Public Education                                  </v>
          </cell>
        </row>
        <row r="402">
          <cell r="A402" t="str">
            <v>0585</v>
          </cell>
          <cell r="B402" t="str">
            <v>ELECTRA ISD</v>
          </cell>
          <cell r="I402" t="str">
            <v>0592</v>
          </cell>
          <cell r="J402" t="str">
            <v xml:space="preserve">Public Education                                  </v>
          </cell>
        </row>
        <row r="403">
          <cell r="A403" t="str">
            <v>0586</v>
          </cell>
          <cell r="B403" t="str">
            <v>ELGIN ISD</v>
          </cell>
          <cell r="I403" t="str">
            <v>0585</v>
          </cell>
          <cell r="J403" t="str">
            <v xml:space="preserve">Public Education                                  </v>
          </cell>
        </row>
        <row r="404">
          <cell r="A404" t="str">
            <v>0589</v>
          </cell>
          <cell r="B404" t="str">
            <v>ELKHART ISD</v>
          </cell>
          <cell r="I404" t="str">
            <v>0586</v>
          </cell>
          <cell r="J404" t="str">
            <v xml:space="preserve">Public Education                                  </v>
          </cell>
        </row>
        <row r="405">
          <cell r="A405" t="str">
            <v>1613</v>
          </cell>
          <cell r="B405" t="str">
            <v>ELYSIAN FIELDS ISD</v>
          </cell>
          <cell r="I405" t="str">
            <v>0589</v>
          </cell>
          <cell r="J405" t="str">
            <v xml:space="preserve">Public Education                                  </v>
          </cell>
        </row>
        <row r="406">
          <cell r="A406" t="str">
            <v>0595</v>
          </cell>
          <cell r="B406" t="str">
            <v>ENNIS ISD</v>
          </cell>
          <cell r="I406" t="str">
            <v>1613</v>
          </cell>
          <cell r="J406" t="str">
            <v xml:space="preserve">Public Education                                  </v>
          </cell>
        </row>
        <row r="407">
          <cell r="A407" t="str">
            <v>1575</v>
          </cell>
          <cell r="B407" t="str">
            <v>ERA ISD</v>
          </cell>
          <cell r="I407" t="str">
            <v>0595</v>
          </cell>
          <cell r="J407" t="str">
            <v xml:space="preserve">Public Education                                  </v>
          </cell>
        </row>
        <row r="408">
          <cell r="A408" t="str">
            <v>1951</v>
          </cell>
          <cell r="B408" t="str">
            <v>ETOILE ISD</v>
          </cell>
          <cell r="I408" t="str">
            <v>1575</v>
          </cell>
          <cell r="J408" t="str">
            <v xml:space="preserve">Public Education                                  </v>
          </cell>
        </row>
        <row r="409">
          <cell r="A409" t="str">
            <v>1752</v>
          </cell>
          <cell r="B409" t="str">
            <v>EULA ISD</v>
          </cell>
          <cell r="I409" t="str">
            <v>1951</v>
          </cell>
          <cell r="J409" t="str">
            <v xml:space="preserve">Public Education                                  </v>
          </cell>
        </row>
        <row r="410">
          <cell r="A410" t="str">
            <v>0599</v>
          </cell>
          <cell r="B410" t="str">
            <v>EUSTACE ISD</v>
          </cell>
          <cell r="I410" t="str">
            <v>1752</v>
          </cell>
          <cell r="J410" t="str">
            <v xml:space="preserve">Public Education                                  </v>
          </cell>
        </row>
        <row r="411">
          <cell r="A411" t="str">
            <v>1619</v>
          </cell>
          <cell r="B411" t="str">
            <v>EVADALE ISD</v>
          </cell>
          <cell r="I411" t="str">
            <v>0599</v>
          </cell>
          <cell r="J411" t="str">
            <v xml:space="preserve">Public Education                                  </v>
          </cell>
        </row>
        <row r="412">
          <cell r="A412" t="str">
            <v>1392</v>
          </cell>
          <cell r="B412" t="str">
            <v>EVANT ISD</v>
          </cell>
          <cell r="I412" t="str">
            <v>1619</v>
          </cell>
          <cell r="J412" t="str">
            <v xml:space="preserve">Public Education                                  </v>
          </cell>
        </row>
        <row r="413">
          <cell r="A413" t="str">
            <v>0601</v>
          </cell>
          <cell r="B413" t="str">
            <v>EVERMAN ISD</v>
          </cell>
          <cell r="I413" t="str">
            <v>1392</v>
          </cell>
          <cell r="J413" t="str">
            <v xml:space="preserve">Public Education                                  </v>
          </cell>
        </row>
        <row r="414">
          <cell r="A414" t="str">
            <v>1977</v>
          </cell>
          <cell r="B414" t="str">
            <v>EXCELSIOR ISD</v>
          </cell>
          <cell r="I414" t="str">
            <v>0601</v>
          </cell>
          <cell r="J414" t="str">
            <v xml:space="preserve">Public Education                                  </v>
          </cell>
        </row>
        <row r="415">
          <cell r="A415" t="str">
            <v>1976</v>
          </cell>
          <cell r="B415" t="str">
            <v>EZZELL ISD</v>
          </cell>
          <cell r="I415" t="str">
            <v>1977</v>
          </cell>
          <cell r="J415" t="str">
            <v xml:space="preserve">Public Education                                  </v>
          </cell>
        </row>
        <row r="416">
          <cell r="A416" t="str">
            <v>0602</v>
          </cell>
          <cell r="B416" t="str">
            <v>FABENS ISD</v>
          </cell>
          <cell r="I416" t="str">
            <v>1976</v>
          </cell>
          <cell r="J416" t="str">
            <v xml:space="preserve">Public Education                                  </v>
          </cell>
        </row>
        <row r="417">
          <cell r="A417" t="str">
            <v>0604</v>
          </cell>
          <cell r="B417" t="str">
            <v>FAIRFIELD ISD</v>
          </cell>
          <cell r="I417" t="str">
            <v>0602</v>
          </cell>
          <cell r="J417" t="str">
            <v xml:space="preserve">Public Education                                  </v>
          </cell>
        </row>
        <row r="418">
          <cell r="A418" t="str">
            <v>1877</v>
          </cell>
          <cell r="B418" t="str">
            <v>FALLS CITY ISD</v>
          </cell>
          <cell r="I418" t="str">
            <v>0604</v>
          </cell>
          <cell r="J418" t="str">
            <v xml:space="preserve">Public Education                                  </v>
          </cell>
        </row>
        <row r="419">
          <cell r="A419" t="str">
            <v>0792</v>
          </cell>
          <cell r="B419" t="str">
            <v>FANNINDEL ISD</v>
          </cell>
          <cell r="I419" t="str">
            <v>1877</v>
          </cell>
          <cell r="J419" t="str">
            <v xml:space="preserve">Public Education                                  </v>
          </cell>
        </row>
        <row r="420">
          <cell r="A420" t="str">
            <v>0608</v>
          </cell>
          <cell r="B420" t="str">
            <v>FARMERSVILLE ISD</v>
          </cell>
          <cell r="I420" t="str">
            <v>0792</v>
          </cell>
          <cell r="J420" t="str">
            <v xml:space="preserve">Public Education                                  </v>
          </cell>
        </row>
        <row r="421">
          <cell r="A421" t="str">
            <v>0609</v>
          </cell>
          <cell r="B421" t="str">
            <v>FARWELL ISD</v>
          </cell>
          <cell r="I421" t="str">
            <v>0608</v>
          </cell>
          <cell r="J421" t="str">
            <v xml:space="preserve">Public Education                                  </v>
          </cell>
        </row>
        <row r="422">
          <cell r="A422" t="str">
            <v>1865</v>
          </cell>
          <cell r="B422" t="str">
            <v>FAYETTEVILLE ISD</v>
          </cell>
          <cell r="I422" t="str">
            <v>0609</v>
          </cell>
          <cell r="J422" t="str">
            <v xml:space="preserve">Public Education                                  </v>
          </cell>
        </row>
        <row r="423">
          <cell r="A423" t="str">
            <v>0612</v>
          </cell>
          <cell r="B423" t="str">
            <v>FERRIS ISD</v>
          </cell>
          <cell r="I423" t="str">
            <v>1865</v>
          </cell>
          <cell r="J423" t="str">
            <v xml:space="preserve">Public Education                                  </v>
          </cell>
        </row>
        <row r="424">
          <cell r="A424" t="str">
            <v>0614</v>
          </cell>
          <cell r="B424" t="str">
            <v>FLATONIA ISD</v>
          </cell>
          <cell r="I424" t="str">
            <v>0612</v>
          </cell>
          <cell r="J424" t="str">
            <v xml:space="preserve">Public Education                                  </v>
          </cell>
        </row>
        <row r="425">
          <cell r="A425" t="str">
            <v>0616</v>
          </cell>
          <cell r="B425" t="str">
            <v>FLORENCE ISD</v>
          </cell>
          <cell r="I425" t="str">
            <v>0614</v>
          </cell>
          <cell r="J425" t="str">
            <v xml:space="preserve">Public Education                                  </v>
          </cell>
        </row>
        <row r="426">
          <cell r="A426" t="str">
            <v>0617</v>
          </cell>
          <cell r="B426" t="str">
            <v>FLORESVILLE ISD</v>
          </cell>
          <cell r="I426" t="str">
            <v>0616</v>
          </cell>
          <cell r="J426" t="str">
            <v xml:space="preserve">Public Education                                  </v>
          </cell>
        </row>
        <row r="427">
          <cell r="A427" t="str">
            <v>1491</v>
          </cell>
          <cell r="B427" t="str">
            <v>FLOUR BLUFF ISD</v>
          </cell>
          <cell r="I427" t="str">
            <v>0617</v>
          </cell>
          <cell r="J427" t="str">
            <v xml:space="preserve">Public Education                                  </v>
          </cell>
        </row>
        <row r="428">
          <cell r="A428" t="str">
            <v>0619</v>
          </cell>
          <cell r="B428" t="str">
            <v>FLOYDADA ISD</v>
          </cell>
          <cell r="I428" t="str">
            <v>1491</v>
          </cell>
          <cell r="J428" t="str">
            <v xml:space="preserve">Public Education                                  </v>
          </cell>
        </row>
        <row r="429">
          <cell r="A429" t="str">
            <v>0621</v>
          </cell>
          <cell r="B429" t="str">
            <v>FOLLETT ISD</v>
          </cell>
          <cell r="I429" t="str">
            <v>0619</v>
          </cell>
          <cell r="J429" t="str">
            <v xml:space="preserve">Public Education                                  </v>
          </cell>
        </row>
        <row r="430">
          <cell r="A430" t="str">
            <v>1652</v>
          </cell>
          <cell r="B430" t="str">
            <v>FORESTBURG ISD</v>
          </cell>
          <cell r="I430" t="str">
            <v>0621</v>
          </cell>
          <cell r="J430" t="str">
            <v xml:space="preserve">Public Education                                  </v>
          </cell>
        </row>
        <row r="431">
          <cell r="A431" t="str">
            <v>0622</v>
          </cell>
          <cell r="B431" t="str">
            <v>FORNEY ISD</v>
          </cell>
          <cell r="I431" t="str">
            <v>1652</v>
          </cell>
          <cell r="J431" t="str">
            <v xml:space="preserve">Public Education                                  </v>
          </cell>
        </row>
        <row r="432">
          <cell r="A432" t="str">
            <v>1556</v>
          </cell>
          <cell r="B432" t="str">
            <v>FORSAN ISD</v>
          </cell>
          <cell r="I432" t="str">
            <v>0622</v>
          </cell>
          <cell r="J432" t="str">
            <v xml:space="preserve">Public Education                                  </v>
          </cell>
        </row>
        <row r="433">
          <cell r="A433" t="str">
            <v>1195</v>
          </cell>
          <cell r="B433" t="str">
            <v>FORT BEND ISD</v>
          </cell>
          <cell r="I433" t="str">
            <v>1556</v>
          </cell>
          <cell r="J433" t="str">
            <v xml:space="preserve">Public Education                                  </v>
          </cell>
        </row>
        <row r="434">
          <cell r="A434" t="str">
            <v>1611</v>
          </cell>
          <cell r="B434" t="str">
            <v>FORT DAVIS ISD</v>
          </cell>
          <cell r="I434" t="str">
            <v>1195</v>
          </cell>
          <cell r="J434" t="str">
            <v xml:space="preserve">Public Education                                  </v>
          </cell>
        </row>
        <row r="435">
          <cell r="A435" t="str">
            <v>2017</v>
          </cell>
          <cell r="B435" t="str">
            <v>FORT ELLIOTT CONS ISD</v>
          </cell>
          <cell r="I435" t="str">
            <v>1611</v>
          </cell>
          <cell r="J435" t="str">
            <v xml:space="preserve">Public Education                                  </v>
          </cell>
        </row>
        <row r="436">
          <cell r="A436" t="str">
            <v>1460</v>
          </cell>
          <cell r="B436" t="str">
            <v>FORT HANCOCK ISD</v>
          </cell>
          <cell r="I436" t="str">
            <v>2017</v>
          </cell>
          <cell r="J436" t="str">
            <v xml:space="preserve">Public Education                                  </v>
          </cell>
        </row>
        <row r="437">
          <cell r="A437" t="str">
            <v>1592</v>
          </cell>
          <cell r="B437" t="str">
            <v>FORT SAM HOUSTON ISD</v>
          </cell>
          <cell r="I437" t="str">
            <v>1460</v>
          </cell>
          <cell r="J437" t="str">
            <v xml:space="preserve">Public Education                                  </v>
          </cell>
        </row>
        <row r="438">
          <cell r="A438" t="str">
            <v>0624</v>
          </cell>
          <cell r="B438" t="str">
            <v>FORT STOCKTON ISD</v>
          </cell>
          <cell r="I438" t="str">
            <v>1592</v>
          </cell>
          <cell r="J438" t="str">
            <v xml:space="preserve">Public Education                                  </v>
          </cell>
        </row>
        <row r="439">
          <cell r="A439" t="str">
            <v>0625</v>
          </cell>
          <cell r="B439" t="str">
            <v>FORT WORTH ISD</v>
          </cell>
          <cell r="I439" t="str">
            <v>0624</v>
          </cell>
          <cell r="J439" t="str">
            <v xml:space="preserve">Public Education                                  </v>
          </cell>
        </row>
        <row r="440">
          <cell r="A440" t="str">
            <v>0627</v>
          </cell>
          <cell r="B440" t="str">
            <v>FRANKLIN ISD</v>
          </cell>
          <cell r="I440" t="str">
            <v>0625</v>
          </cell>
          <cell r="J440" t="str">
            <v xml:space="preserve">Public Education                                  </v>
          </cell>
        </row>
        <row r="441">
          <cell r="A441" t="str">
            <v>0628</v>
          </cell>
          <cell r="B441" t="str">
            <v>FRANKSTON ISD</v>
          </cell>
          <cell r="I441" t="str">
            <v>0627</v>
          </cell>
          <cell r="J441" t="str">
            <v xml:space="preserve">Public Education                                  </v>
          </cell>
        </row>
        <row r="442">
          <cell r="A442" t="str">
            <v>0629</v>
          </cell>
          <cell r="B442" t="str">
            <v>FREDERICKSBURG ISD</v>
          </cell>
          <cell r="I442" t="str">
            <v>0628</v>
          </cell>
          <cell r="J442" t="str">
            <v xml:space="preserve">Public Education                                  </v>
          </cell>
        </row>
        <row r="443">
          <cell r="A443" t="str">
            <v>1709</v>
          </cell>
          <cell r="B443" t="str">
            <v>FREER ISD</v>
          </cell>
          <cell r="I443" t="str">
            <v>0629</v>
          </cell>
          <cell r="J443" t="str">
            <v xml:space="preserve">Public Education                                  </v>
          </cell>
        </row>
        <row r="444">
          <cell r="A444" t="str">
            <v>1840</v>
          </cell>
          <cell r="B444" t="str">
            <v>FRENSHIP ISD</v>
          </cell>
          <cell r="I444" t="str">
            <v>1709</v>
          </cell>
          <cell r="J444" t="str">
            <v xml:space="preserve">Public Education                                  </v>
          </cell>
        </row>
        <row r="445">
          <cell r="A445" t="str">
            <v>1496</v>
          </cell>
          <cell r="B445" t="str">
            <v>FRIENDSWOOD ISD</v>
          </cell>
          <cell r="I445" t="str">
            <v>1840</v>
          </cell>
          <cell r="J445" t="str">
            <v xml:space="preserve">Public Education                                  </v>
          </cell>
        </row>
        <row r="446">
          <cell r="A446" t="str">
            <v>0633</v>
          </cell>
          <cell r="B446" t="str">
            <v>FRIONA ISD</v>
          </cell>
          <cell r="I446" t="str">
            <v>1496</v>
          </cell>
          <cell r="J446" t="str">
            <v xml:space="preserve">Public Education                                  </v>
          </cell>
        </row>
        <row r="447">
          <cell r="A447" t="str">
            <v>0634</v>
          </cell>
          <cell r="B447" t="str">
            <v>FRISCO ISD</v>
          </cell>
          <cell r="I447" t="str">
            <v>0633</v>
          </cell>
          <cell r="J447" t="str">
            <v xml:space="preserve">Public Education                                  </v>
          </cell>
        </row>
        <row r="448">
          <cell r="A448" t="str">
            <v>0635</v>
          </cell>
          <cell r="B448" t="str">
            <v>FROST ISD</v>
          </cell>
          <cell r="I448" t="str">
            <v>0634</v>
          </cell>
          <cell r="J448" t="str">
            <v xml:space="preserve">Public Education                                  </v>
          </cell>
        </row>
        <row r="449">
          <cell r="A449" t="str">
            <v>1555</v>
          </cell>
          <cell r="B449" t="str">
            <v>FRUITVALE ISD</v>
          </cell>
          <cell r="I449" t="str">
            <v>0635</v>
          </cell>
          <cell r="J449" t="str">
            <v xml:space="preserve">Public Education                                  </v>
          </cell>
        </row>
        <row r="450">
          <cell r="A450" t="str">
            <v>0637</v>
          </cell>
          <cell r="B450" t="str">
            <v>GAINESVILLE ISD</v>
          </cell>
          <cell r="I450" t="str">
            <v>1555</v>
          </cell>
          <cell r="J450" t="str">
            <v xml:space="preserve">Public Education                                  </v>
          </cell>
        </row>
        <row r="451">
          <cell r="A451" t="str">
            <v>0638</v>
          </cell>
          <cell r="B451" t="str">
            <v>GALENA PARK ISD</v>
          </cell>
          <cell r="I451" t="str">
            <v>0637</v>
          </cell>
          <cell r="J451" t="str">
            <v xml:space="preserve">Public Education                                  </v>
          </cell>
        </row>
        <row r="452">
          <cell r="A452" t="str">
            <v>0640</v>
          </cell>
          <cell r="B452" t="str">
            <v>GALVESTON ISD</v>
          </cell>
          <cell r="I452" t="str">
            <v>0638</v>
          </cell>
          <cell r="J452" t="str">
            <v xml:space="preserve">Public Education                                  </v>
          </cell>
        </row>
        <row r="453">
          <cell r="A453" t="str">
            <v>0641</v>
          </cell>
          <cell r="B453" t="str">
            <v>GANADO ISD</v>
          </cell>
          <cell r="I453" t="str">
            <v>0640</v>
          </cell>
          <cell r="J453" t="str">
            <v xml:space="preserve">Public Education                                  </v>
          </cell>
        </row>
        <row r="454">
          <cell r="A454" t="str">
            <v>0642</v>
          </cell>
          <cell r="B454" t="str">
            <v>GARLAND ISD</v>
          </cell>
          <cell r="I454" t="str">
            <v>0641</v>
          </cell>
          <cell r="J454" t="str">
            <v xml:space="preserve">Public Education                                  </v>
          </cell>
        </row>
        <row r="455">
          <cell r="A455" t="str">
            <v>1936</v>
          </cell>
          <cell r="B455" t="str">
            <v>GARNER ISD</v>
          </cell>
          <cell r="I455" t="str">
            <v>0642</v>
          </cell>
          <cell r="J455" t="str">
            <v xml:space="preserve">Public Education                                  </v>
          </cell>
        </row>
        <row r="456">
          <cell r="A456" t="str">
            <v>0644</v>
          </cell>
          <cell r="B456" t="str">
            <v>GARRISON ISD</v>
          </cell>
          <cell r="I456" t="str">
            <v>1936</v>
          </cell>
          <cell r="J456" t="str">
            <v xml:space="preserve">Public Education                                  </v>
          </cell>
        </row>
        <row r="457">
          <cell r="A457" t="str">
            <v>1636</v>
          </cell>
          <cell r="B457" t="str">
            <v>GARY ISD</v>
          </cell>
          <cell r="I457" t="str">
            <v>0644</v>
          </cell>
          <cell r="J457" t="str">
            <v xml:space="preserve">Public Education                                  </v>
          </cell>
        </row>
        <row r="458">
          <cell r="A458" t="str">
            <v>0647</v>
          </cell>
          <cell r="B458" t="str">
            <v>GATESVILLE ISD</v>
          </cell>
          <cell r="I458" t="str">
            <v>1636</v>
          </cell>
          <cell r="J458" t="str">
            <v xml:space="preserve">Public Education                                  </v>
          </cell>
        </row>
        <row r="459">
          <cell r="A459" t="str">
            <v>1949</v>
          </cell>
          <cell r="B459" t="str">
            <v>GAUSE ISD</v>
          </cell>
          <cell r="I459" t="str">
            <v>0647</v>
          </cell>
          <cell r="J459" t="str">
            <v xml:space="preserve">Public Education                                  </v>
          </cell>
        </row>
        <row r="460">
          <cell r="A460" t="str">
            <v>0651</v>
          </cell>
          <cell r="B460" t="str">
            <v>GEORGE WEST ISD</v>
          </cell>
          <cell r="I460" t="str">
            <v>1949</v>
          </cell>
          <cell r="J460" t="str">
            <v xml:space="preserve">Public Education                                  </v>
          </cell>
        </row>
        <row r="461">
          <cell r="A461" t="str">
            <v>0650</v>
          </cell>
          <cell r="B461" t="str">
            <v>GEORGETOWN ISD</v>
          </cell>
          <cell r="I461" t="str">
            <v>0651</v>
          </cell>
          <cell r="J461" t="str">
            <v xml:space="preserve">Public Education                                  </v>
          </cell>
        </row>
        <row r="462">
          <cell r="A462" t="str">
            <v>1953</v>
          </cell>
          <cell r="B462" t="str">
            <v>GHOLSON ISD</v>
          </cell>
          <cell r="I462" t="str">
            <v>0650</v>
          </cell>
          <cell r="J462" t="str">
            <v xml:space="preserve">Public Education                                  </v>
          </cell>
        </row>
        <row r="463">
          <cell r="A463" t="str">
            <v>0652</v>
          </cell>
          <cell r="B463" t="str">
            <v>GIDDINGS ISD</v>
          </cell>
          <cell r="I463" t="str">
            <v>1953</v>
          </cell>
          <cell r="J463" t="str">
            <v xml:space="preserve">Public Education                                  </v>
          </cell>
        </row>
        <row r="464">
          <cell r="A464" t="str">
            <v>0653</v>
          </cell>
          <cell r="B464" t="str">
            <v>GILMER ISD</v>
          </cell>
          <cell r="I464" t="str">
            <v>0652</v>
          </cell>
          <cell r="J464" t="str">
            <v xml:space="preserve">Public Education                                  </v>
          </cell>
        </row>
        <row r="465">
          <cell r="A465" t="str">
            <v>0655</v>
          </cell>
          <cell r="B465" t="str">
            <v>GLADEWATER CTY LINE ISD</v>
          </cell>
          <cell r="I465" t="str">
            <v>0653</v>
          </cell>
          <cell r="J465" t="str">
            <v xml:space="preserve">Public Education                                  </v>
          </cell>
        </row>
        <row r="466">
          <cell r="A466" t="str">
            <v>0656</v>
          </cell>
          <cell r="B466" t="str">
            <v>GLASSCOCK COUNTY ISD</v>
          </cell>
          <cell r="I466" t="str">
            <v>0655</v>
          </cell>
          <cell r="J466" t="str">
            <v xml:space="preserve">Public Education                                  </v>
          </cell>
        </row>
        <row r="467">
          <cell r="A467" t="str">
            <v>0657</v>
          </cell>
          <cell r="B467" t="str">
            <v>GLEN ROSE ISD</v>
          </cell>
          <cell r="I467" t="str">
            <v>0656</v>
          </cell>
          <cell r="J467" t="str">
            <v xml:space="preserve">Public Education                                  </v>
          </cell>
        </row>
        <row r="468">
          <cell r="A468" t="str">
            <v>0659</v>
          </cell>
          <cell r="B468" t="str">
            <v>GODLEY ISD</v>
          </cell>
          <cell r="I468" t="str">
            <v>0657</v>
          </cell>
          <cell r="J468" t="str">
            <v xml:space="preserve">Public Education                                  </v>
          </cell>
        </row>
        <row r="469">
          <cell r="A469" t="str">
            <v>1564</v>
          </cell>
          <cell r="B469" t="str">
            <v>GOLDBURG ISD</v>
          </cell>
          <cell r="I469" t="str">
            <v>0659</v>
          </cell>
          <cell r="J469" t="str">
            <v xml:space="preserve">Public Education                                  </v>
          </cell>
        </row>
        <row r="470">
          <cell r="A470" t="str">
            <v>0662</v>
          </cell>
          <cell r="B470" t="str">
            <v>GOLDTHWAITE ISD</v>
          </cell>
          <cell r="I470" t="str">
            <v>1564</v>
          </cell>
          <cell r="J470" t="str">
            <v xml:space="preserve">Public Education                                  </v>
          </cell>
        </row>
        <row r="471">
          <cell r="A471" t="str">
            <v>0663</v>
          </cell>
          <cell r="B471" t="str">
            <v>GOLIAD ISD</v>
          </cell>
          <cell r="I471" t="str">
            <v>0662</v>
          </cell>
          <cell r="J471" t="str">
            <v xml:space="preserve">Public Education                                  </v>
          </cell>
        </row>
        <row r="472">
          <cell r="A472" t="str">
            <v>0665</v>
          </cell>
          <cell r="B472" t="str">
            <v>GONZALES ISD</v>
          </cell>
          <cell r="I472" t="str">
            <v>0663</v>
          </cell>
          <cell r="J472" t="str">
            <v xml:space="preserve">Public Education                                  </v>
          </cell>
        </row>
        <row r="473">
          <cell r="A473" t="str">
            <v>0667</v>
          </cell>
          <cell r="B473" t="str">
            <v>GOODRICH ISD</v>
          </cell>
          <cell r="I473" t="str">
            <v>0665</v>
          </cell>
          <cell r="J473" t="str">
            <v xml:space="preserve">Public Education                                  </v>
          </cell>
        </row>
        <row r="474">
          <cell r="A474" t="str">
            <v>0668</v>
          </cell>
          <cell r="B474" t="str">
            <v>GOOSE CREEK CISD</v>
          </cell>
          <cell r="I474" t="str">
            <v>0667</v>
          </cell>
          <cell r="J474" t="str">
            <v xml:space="preserve">Public Education                                  </v>
          </cell>
        </row>
        <row r="475">
          <cell r="A475" t="str">
            <v>0669</v>
          </cell>
          <cell r="B475" t="str">
            <v>GORDON ISD</v>
          </cell>
          <cell r="I475" t="str">
            <v>0668</v>
          </cell>
          <cell r="J475" t="str">
            <v xml:space="preserve">Public Education                                  </v>
          </cell>
        </row>
        <row r="476">
          <cell r="A476" t="str">
            <v>0671</v>
          </cell>
          <cell r="B476" t="str">
            <v>GORMAN ISD</v>
          </cell>
          <cell r="I476" t="str">
            <v>0669</v>
          </cell>
          <cell r="J476" t="str">
            <v xml:space="preserve">Public Education                                  </v>
          </cell>
        </row>
        <row r="477">
          <cell r="A477" t="str">
            <v>1617</v>
          </cell>
          <cell r="B477" t="str">
            <v>GRADY ISD</v>
          </cell>
          <cell r="I477" t="str">
            <v>0671</v>
          </cell>
          <cell r="J477" t="str">
            <v xml:space="preserve">Public Education                                  </v>
          </cell>
        </row>
        <row r="478">
          <cell r="A478" t="str">
            <v>0672</v>
          </cell>
          <cell r="B478" t="str">
            <v>GRAFORD ISD</v>
          </cell>
          <cell r="I478" t="str">
            <v>1617</v>
          </cell>
          <cell r="J478" t="str">
            <v xml:space="preserve">Public Education                                  </v>
          </cell>
        </row>
        <row r="479">
          <cell r="A479" t="str">
            <v>0673</v>
          </cell>
          <cell r="B479" t="str">
            <v>GRAHAM ISD</v>
          </cell>
          <cell r="I479" t="str">
            <v>0672</v>
          </cell>
          <cell r="J479" t="str">
            <v xml:space="preserve">Public Education                                  </v>
          </cell>
        </row>
        <row r="480">
          <cell r="A480" t="str">
            <v>0674</v>
          </cell>
          <cell r="B480" t="str">
            <v>GRANBURY ISD</v>
          </cell>
          <cell r="I480" t="str">
            <v>0673</v>
          </cell>
          <cell r="J480" t="str">
            <v xml:space="preserve">Public Education                                  </v>
          </cell>
        </row>
        <row r="481">
          <cell r="A481" t="str">
            <v>0675</v>
          </cell>
          <cell r="B481" t="str">
            <v>GRAND PRAIRIE ISD</v>
          </cell>
          <cell r="I481" t="str">
            <v>0674</v>
          </cell>
          <cell r="J481" t="str">
            <v xml:space="preserve">Public Education                                  </v>
          </cell>
        </row>
        <row r="482">
          <cell r="A482" t="str">
            <v>0676</v>
          </cell>
          <cell r="B482" t="str">
            <v>GRAND SALINE ISD</v>
          </cell>
          <cell r="I482" t="str">
            <v>0675</v>
          </cell>
          <cell r="J482" t="str">
            <v xml:space="preserve">Public Education                                  </v>
          </cell>
        </row>
        <row r="483">
          <cell r="A483" t="str">
            <v>1666</v>
          </cell>
          <cell r="B483" t="str">
            <v>GRANDFALLS ROYALTY ISD</v>
          </cell>
          <cell r="I483" t="str">
            <v>0676</v>
          </cell>
          <cell r="J483" t="str">
            <v xml:space="preserve">Public Education                                  </v>
          </cell>
        </row>
        <row r="484">
          <cell r="A484" t="str">
            <v>1962</v>
          </cell>
          <cell r="B484" t="str">
            <v>GRANDVIEW HOPKINS ISD</v>
          </cell>
          <cell r="I484" t="str">
            <v>1666</v>
          </cell>
          <cell r="J484" t="str">
            <v xml:space="preserve">Public Education                                  </v>
          </cell>
        </row>
        <row r="485">
          <cell r="A485" t="str">
            <v>0677</v>
          </cell>
          <cell r="B485" t="str">
            <v>GRANDVIEW ISD</v>
          </cell>
          <cell r="I485" t="str">
            <v>1962</v>
          </cell>
          <cell r="J485" t="str">
            <v xml:space="preserve">Public Education                                  </v>
          </cell>
        </row>
        <row r="486">
          <cell r="A486" t="str">
            <v>0678</v>
          </cell>
          <cell r="B486" t="str">
            <v>GRANGER ISD</v>
          </cell>
          <cell r="I486" t="str">
            <v>0677</v>
          </cell>
          <cell r="J486" t="str">
            <v xml:space="preserve">Public Education                                  </v>
          </cell>
        </row>
        <row r="487">
          <cell r="A487" t="str">
            <v>1904</v>
          </cell>
          <cell r="B487" t="str">
            <v>GRAPE CREEK ISD</v>
          </cell>
          <cell r="I487" t="str">
            <v>0678</v>
          </cell>
          <cell r="J487" t="str">
            <v xml:space="preserve">Public Education                                  </v>
          </cell>
        </row>
        <row r="488">
          <cell r="A488" t="str">
            <v>0679</v>
          </cell>
          <cell r="B488" t="str">
            <v>GRAPELAND ISD</v>
          </cell>
          <cell r="I488" t="str">
            <v>1904</v>
          </cell>
          <cell r="J488" t="str">
            <v xml:space="preserve">Public Education                                  </v>
          </cell>
        </row>
        <row r="489">
          <cell r="A489" t="str">
            <v>0680</v>
          </cell>
          <cell r="B489" t="str">
            <v>GRAPEVINE COLLEYVILLE</v>
          </cell>
          <cell r="I489" t="str">
            <v>0679</v>
          </cell>
          <cell r="J489" t="str">
            <v xml:space="preserve">Public Education                                  </v>
          </cell>
        </row>
        <row r="490">
          <cell r="A490" t="str">
            <v>0682</v>
          </cell>
          <cell r="B490" t="str">
            <v>GREENVILLE ISD</v>
          </cell>
          <cell r="I490" t="str">
            <v>0680</v>
          </cell>
          <cell r="J490" t="str">
            <v xml:space="preserve">Public Education                                  </v>
          </cell>
        </row>
        <row r="491">
          <cell r="A491" t="str">
            <v>1630</v>
          </cell>
          <cell r="B491" t="str">
            <v>GREENWOOD ISD</v>
          </cell>
          <cell r="I491" t="str">
            <v>0682</v>
          </cell>
          <cell r="J491" t="str">
            <v xml:space="preserve">Public Education                                  </v>
          </cell>
        </row>
        <row r="492">
          <cell r="A492" t="str">
            <v>0683</v>
          </cell>
          <cell r="B492" t="str">
            <v>GREGORY-PORTLAND ISD</v>
          </cell>
          <cell r="I492" t="str">
            <v>1630</v>
          </cell>
          <cell r="J492" t="str">
            <v xml:space="preserve">Public Education                                  </v>
          </cell>
        </row>
        <row r="493">
          <cell r="A493" t="str">
            <v>0684</v>
          </cell>
          <cell r="B493" t="str">
            <v>GROESBECK ISD</v>
          </cell>
          <cell r="I493" t="str">
            <v>0683</v>
          </cell>
          <cell r="J493" t="str">
            <v xml:space="preserve">Public Education                                  </v>
          </cell>
        </row>
        <row r="494">
          <cell r="A494" t="str">
            <v>0685</v>
          </cell>
          <cell r="B494" t="str">
            <v>GROOM ISD</v>
          </cell>
          <cell r="I494" t="str">
            <v>0684</v>
          </cell>
          <cell r="J494" t="str">
            <v xml:space="preserve">Public Education                                  </v>
          </cell>
        </row>
        <row r="495">
          <cell r="A495" t="str">
            <v>0686</v>
          </cell>
          <cell r="B495" t="str">
            <v>GROVETON ISD</v>
          </cell>
          <cell r="I495" t="str">
            <v>0685</v>
          </cell>
          <cell r="J495" t="str">
            <v xml:space="preserve">Public Education                                  </v>
          </cell>
        </row>
        <row r="496">
          <cell r="A496" t="str">
            <v>0687</v>
          </cell>
          <cell r="B496" t="str">
            <v>GRUVER ISD</v>
          </cell>
          <cell r="I496" t="str">
            <v>0686</v>
          </cell>
          <cell r="J496" t="str">
            <v xml:space="preserve">Public Education                                  </v>
          </cell>
        </row>
        <row r="497">
          <cell r="A497" t="str">
            <v>1931</v>
          </cell>
          <cell r="B497" t="str">
            <v>GUNTER ISD</v>
          </cell>
          <cell r="I497" t="str">
            <v>0687</v>
          </cell>
          <cell r="J497" t="str">
            <v xml:space="preserve">Public Education                                  </v>
          </cell>
        </row>
        <row r="498">
          <cell r="A498" t="str">
            <v>0689</v>
          </cell>
          <cell r="B498" t="str">
            <v>GUSTINE ISD</v>
          </cell>
          <cell r="I498" t="str">
            <v>1931</v>
          </cell>
          <cell r="J498" t="str">
            <v xml:space="preserve">Public Education                                  </v>
          </cell>
        </row>
        <row r="499">
          <cell r="A499" t="str">
            <v>0174</v>
          </cell>
          <cell r="B499" t="str">
            <v>GUTHRIE CSD</v>
          </cell>
          <cell r="I499" t="str">
            <v>0689</v>
          </cell>
          <cell r="J499" t="str">
            <v xml:space="preserve">Public Education                                  </v>
          </cell>
        </row>
        <row r="500">
          <cell r="A500" t="str">
            <v>0690</v>
          </cell>
          <cell r="B500" t="str">
            <v>HALE CENTER ISD</v>
          </cell>
          <cell r="I500" t="str">
            <v>0174</v>
          </cell>
          <cell r="J500" t="str">
            <v xml:space="preserve">Public Education                                  </v>
          </cell>
        </row>
        <row r="501">
          <cell r="A501" t="str">
            <v>0691</v>
          </cell>
          <cell r="B501" t="str">
            <v>HALLETTSVILLE ISD</v>
          </cell>
          <cell r="I501" t="str">
            <v>0690</v>
          </cell>
          <cell r="J501" t="str">
            <v xml:space="preserve">Public Education                                  </v>
          </cell>
        </row>
        <row r="502">
          <cell r="A502" t="str">
            <v>1986</v>
          </cell>
          <cell r="B502" t="str">
            <v>HALLSBURG ISD</v>
          </cell>
          <cell r="I502" t="str">
            <v>0691</v>
          </cell>
          <cell r="J502" t="str">
            <v xml:space="preserve">Public Education                                  </v>
          </cell>
        </row>
        <row r="503">
          <cell r="A503" t="str">
            <v>1608</v>
          </cell>
          <cell r="B503" t="str">
            <v>HALLSVILLE ISD</v>
          </cell>
          <cell r="I503" t="str">
            <v>1986</v>
          </cell>
          <cell r="J503" t="str">
            <v xml:space="preserve">Public Education                                  </v>
          </cell>
        </row>
        <row r="504">
          <cell r="A504" t="str">
            <v>0692</v>
          </cell>
          <cell r="B504" t="str">
            <v>HAMILTON ISD</v>
          </cell>
          <cell r="I504" t="str">
            <v>1608</v>
          </cell>
          <cell r="J504" t="str">
            <v xml:space="preserve">Public Education                                  </v>
          </cell>
        </row>
        <row r="505">
          <cell r="A505" t="str">
            <v>0693</v>
          </cell>
          <cell r="B505" t="str">
            <v>HAMLIN ISD</v>
          </cell>
          <cell r="I505" t="str">
            <v>0692</v>
          </cell>
          <cell r="J505" t="str">
            <v xml:space="preserve">Public Education                                  </v>
          </cell>
        </row>
        <row r="506">
          <cell r="A506" t="str">
            <v>1380</v>
          </cell>
          <cell r="B506" t="str">
            <v>HAMSHIRE FANNETT ISD</v>
          </cell>
          <cell r="I506" t="str">
            <v>0693</v>
          </cell>
          <cell r="J506" t="str">
            <v xml:space="preserve">Public Education                                  </v>
          </cell>
        </row>
        <row r="507">
          <cell r="A507" t="str">
            <v>0696</v>
          </cell>
          <cell r="B507" t="str">
            <v>HAPPY ISD</v>
          </cell>
          <cell r="I507" t="str">
            <v>1380</v>
          </cell>
          <cell r="J507" t="str">
            <v xml:space="preserve">Public Education                                  </v>
          </cell>
        </row>
        <row r="508">
          <cell r="A508" t="str">
            <v>1393</v>
          </cell>
          <cell r="B508" t="str">
            <v>HARDIN ISD</v>
          </cell>
          <cell r="I508" t="str">
            <v>0696</v>
          </cell>
          <cell r="J508" t="str">
            <v xml:space="preserve">Public Education                                  </v>
          </cell>
        </row>
        <row r="509">
          <cell r="A509" t="str">
            <v>1166</v>
          </cell>
          <cell r="B509" t="str">
            <v>HARDIN-JEFFERSON ISD</v>
          </cell>
          <cell r="I509" t="str">
            <v>1393</v>
          </cell>
          <cell r="J509" t="str">
            <v xml:space="preserve">Public Education                                  </v>
          </cell>
        </row>
        <row r="510">
          <cell r="A510" t="str">
            <v>0697</v>
          </cell>
          <cell r="B510" t="str">
            <v>HARLANDALE ISD</v>
          </cell>
          <cell r="I510" t="str">
            <v>1166</v>
          </cell>
          <cell r="J510" t="str">
            <v xml:space="preserve">Public Education                                  </v>
          </cell>
        </row>
        <row r="511">
          <cell r="A511" t="str">
            <v>1685</v>
          </cell>
          <cell r="B511" t="str">
            <v>HARLETON ISD</v>
          </cell>
          <cell r="I511" t="str">
            <v>0697</v>
          </cell>
          <cell r="J511" t="str">
            <v xml:space="preserve">Public Education                                  </v>
          </cell>
        </row>
        <row r="512">
          <cell r="A512" t="str">
            <v>0698</v>
          </cell>
          <cell r="B512" t="str">
            <v>HARLINGEN CISD</v>
          </cell>
          <cell r="I512" t="str">
            <v>1685</v>
          </cell>
          <cell r="J512" t="str">
            <v xml:space="preserve">Public Education                                  </v>
          </cell>
        </row>
        <row r="513">
          <cell r="A513" t="str">
            <v>1578</v>
          </cell>
          <cell r="B513" t="str">
            <v>HARMONY ISD</v>
          </cell>
          <cell r="I513" t="str">
            <v>0698</v>
          </cell>
          <cell r="J513" t="str">
            <v xml:space="preserve">Public Education                                  </v>
          </cell>
        </row>
        <row r="514">
          <cell r="A514" t="str">
            <v>1346</v>
          </cell>
          <cell r="B514" t="str">
            <v>HARPER ISD</v>
          </cell>
          <cell r="I514" t="str">
            <v>1578</v>
          </cell>
          <cell r="J514" t="str">
            <v xml:space="preserve">Public Education                                  </v>
          </cell>
        </row>
        <row r="515">
          <cell r="A515" t="str">
            <v>0140</v>
          </cell>
          <cell r="B515" t="str">
            <v>HARRIS CTY DEPT EDUCATION</v>
          </cell>
          <cell r="I515" t="str">
            <v>1346</v>
          </cell>
          <cell r="J515" t="str">
            <v xml:space="preserve">Public Education                                  </v>
          </cell>
        </row>
        <row r="516">
          <cell r="A516" t="str">
            <v>0699</v>
          </cell>
          <cell r="B516" t="str">
            <v>HARROLD ISD</v>
          </cell>
          <cell r="I516" t="str">
            <v>0140</v>
          </cell>
          <cell r="J516" t="str">
            <v xml:space="preserve">Public Education                                  </v>
          </cell>
        </row>
        <row r="517">
          <cell r="A517" t="str">
            <v>1635</v>
          </cell>
          <cell r="B517" t="str">
            <v>HART ISD</v>
          </cell>
          <cell r="I517" t="str">
            <v>0699</v>
          </cell>
          <cell r="J517" t="str">
            <v xml:space="preserve">Public Education                                  </v>
          </cell>
        </row>
        <row r="518">
          <cell r="A518" t="str">
            <v>1848</v>
          </cell>
          <cell r="B518" t="str">
            <v>HARTLEY ISD</v>
          </cell>
          <cell r="I518" t="str">
            <v>1635</v>
          </cell>
          <cell r="J518" t="str">
            <v xml:space="preserve">Public Education                                  </v>
          </cell>
        </row>
        <row r="519">
          <cell r="A519" t="str">
            <v>2010</v>
          </cell>
          <cell r="B519" t="str">
            <v>HARTS BLUFF ISD</v>
          </cell>
          <cell r="I519" t="str">
            <v>1848</v>
          </cell>
          <cell r="J519" t="str">
            <v xml:space="preserve">Public Education                                  </v>
          </cell>
        </row>
        <row r="520">
          <cell r="A520" t="str">
            <v>0702</v>
          </cell>
          <cell r="B520" t="str">
            <v>HASKELL CISD</v>
          </cell>
          <cell r="I520" t="str">
            <v>2010</v>
          </cell>
          <cell r="J520" t="str">
            <v xml:space="preserve">Public Education                                  </v>
          </cell>
        </row>
        <row r="521">
          <cell r="A521" t="str">
            <v>1378</v>
          </cell>
          <cell r="B521" t="str">
            <v>HAWKINS ISD</v>
          </cell>
          <cell r="I521" t="str">
            <v>0702</v>
          </cell>
          <cell r="J521" t="str">
            <v xml:space="preserve">Public Education                                  </v>
          </cell>
        </row>
        <row r="522">
          <cell r="A522" t="str">
            <v>0703</v>
          </cell>
          <cell r="B522" t="str">
            <v>HAWLEY ISD</v>
          </cell>
          <cell r="I522" t="str">
            <v>1378</v>
          </cell>
          <cell r="J522" t="str">
            <v xml:space="preserve">Public Education                                  </v>
          </cell>
        </row>
        <row r="523">
          <cell r="A523" t="str">
            <v>1783</v>
          </cell>
          <cell r="B523" t="str">
            <v>HAYS CONS ISD</v>
          </cell>
          <cell r="I523" t="str">
            <v>0703</v>
          </cell>
          <cell r="J523" t="str">
            <v xml:space="preserve">Public Education                                  </v>
          </cell>
        </row>
        <row r="524">
          <cell r="A524" t="str">
            <v>0704</v>
          </cell>
          <cell r="B524" t="str">
            <v>HEARNE ISD</v>
          </cell>
          <cell r="I524" t="str">
            <v>1783</v>
          </cell>
          <cell r="J524" t="str">
            <v xml:space="preserve">Public Education                                  </v>
          </cell>
        </row>
        <row r="525">
          <cell r="A525" t="str">
            <v>0707</v>
          </cell>
          <cell r="B525" t="str">
            <v>HEDLEY ISD</v>
          </cell>
          <cell r="I525" t="str">
            <v>0704</v>
          </cell>
          <cell r="J525" t="str">
            <v xml:space="preserve">Public Education                                  </v>
          </cell>
        </row>
        <row r="526">
          <cell r="A526" t="str">
            <v>0708</v>
          </cell>
          <cell r="B526" t="str">
            <v>HEMPHILL ISD</v>
          </cell>
          <cell r="I526" t="str">
            <v>0707</v>
          </cell>
          <cell r="J526" t="str">
            <v xml:space="preserve">Public Education                                  </v>
          </cell>
        </row>
        <row r="527">
          <cell r="A527" t="str">
            <v>0709</v>
          </cell>
          <cell r="B527" t="str">
            <v>HEMPSTEAD ISD</v>
          </cell>
          <cell r="I527" t="str">
            <v>0708</v>
          </cell>
          <cell r="J527" t="str">
            <v xml:space="preserve">Public Education                                  </v>
          </cell>
        </row>
        <row r="528">
          <cell r="A528" t="str">
            <v>0710</v>
          </cell>
          <cell r="B528" t="str">
            <v>HENDERSON ISD</v>
          </cell>
          <cell r="I528" t="str">
            <v>0709</v>
          </cell>
          <cell r="J528" t="str">
            <v xml:space="preserve">Public Education                                  </v>
          </cell>
        </row>
        <row r="529">
          <cell r="A529" t="str">
            <v>0711</v>
          </cell>
          <cell r="B529" t="str">
            <v>HENRIETTA ISD</v>
          </cell>
          <cell r="I529" t="str">
            <v>0710</v>
          </cell>
          <cell r="J529" t="str">
            <v xml:space="preserve">Public Education                                  </v>
          </cell>
        </row>
        <row r="530">
          <cell r="A530" t="str">
            <v>0712</v>
          </cell>
          <cell r="B530" t="str">
            <v>HEREFORD ISD</v>
          </cell>
          <cell r="I530" t="str">
            <v>0711</v>
          </cell>
          <cell r="J530" t="str">
            <v xml:space="preserve">Public Education                                  </v>
          </cell>
        </row>
        <row r="531">
          <cell r="A531" t="str">
            <v>0713</v>
          </cell>
          <cell r="B531" t="str">
            <v>HERMLEIGH ISD</v>
          </cell>
          <cell r="I531" t="str">
            <v>0712</v>
          </cell>
          <cell r="J531" t="str">
            <v xml:space="preserve">Public Education                                  </v>
          </cell>
        </row>
        <row r="532">
          <cell r="A532" t="str">
            <v>0715</v>
          </cell>
          <cell r="B532" t="str">
            <v>HICO ISD</v>
          </cell>
          <cell r="I532" t="str">
            <v>0713</v>
          </cell>
          <cell r="J532" t="str">
            <v xml:space="preserve">Public Education                                  </v>
          </cell>
        </row>
        <row r="533">
          <cell r="A533" t="str">
            <v>0716</v>
          </cell>
          <cell r="B533" t="str">
            <v>HIDALGO ISD</v>
          </cell>
          <cell r="I533" t="str">
            <v>0715</v>
          </cell>
          <cell r="J533" t="str">
            <v xml:space="preserve">Public Education                                  </v>
          </cell>
        </row>
        <row r="534">
          <cell r="A534" t="str">
            <v>0717</v>
          </cell>
          <cell r="B534" t="str">
            <v>HIGGINS ISD</v>
          </cell>
          <cell r="I534" t="str">
            <v>0716</v>
          </cell>
          <cell r="J534" t="str">
            <v xml:space="preserve">Public Education                                  </v>
          </cell>
        </row>
        <row r="535">
          <cell r="A535" t="str">
            <v>1458</v>
          </cell>
          <cell r="B535" t="str">
            <v>HIGH ISLAND ISD</v>
          </cell>
          <cell r="I535" t="str">
            <v>0717</v>
          </cell>
          <cell r="J535" t="str">
            <v xml:space="preserve">Public Education                                  </v>
          </cell>
        </row>
        <row r="536">
          <cell r="A536" t="str">
            <v>1654</v>
          </cell>
          <cell r="B536" t="str">
            <v>HIGHLAND ISD</v>
          </cell>
          <cell r="I536" t="str">
            <v>1458</v>
          </cell>
          <cell r="J536" t="str">
            <v xml:space="preserve">Public Education                                  </v>
          </cell>
        </row>
        <row r="537">
          <cell r="A537" t="str">
            <v>0720</v>
          </cell>
          <cell r="B537" t="str">
            <v>HIGHLAND PARK ISD</v>
          </cell>
          <cell r="I537" t="str">
            <v>1654</v>
          </cell>
          <cell r="J537" t="str">
            <v xml:space="preserve">Public Education                                  </v>
          </cell>
        </row>
        <row r="538">
          <cell r="A538" t="str">
            <v>1919</v>
          </cell>
          <cell r="B538" t="str">
            <v>HIGHLAND PARK ISD</v>
          </cell>
          <cell r="I538" t="str">
            <v>0720</v>
          </cell>
          <cell r="J538" t="str">
            <v xml:space="preserve">Public Education                                  </v>
          </cell>
        </row>
        <row r="539">
          <cell r="A539" t="str">
            <v>0721</v>
          </cell>
          <cell r="B539" t="str">
            <v>HILLSBORO ISD</v>
          </cell>
          <cell r="I539" t="str">
            <v>1919</v>
          </cell>
          <cell r="J539" t="str">
            <v xml:space="preserve">Public Education                                  </v>
          </cell>
        </row>
        <row r="540">
          <cell r="A540" t="str">
            <v>1479</v>
          </cell>
          <cell r="B540" t="str">
            <v>HITCHCOCK ISD</v>
          </cell>
          <cell r="I540" t="str">
            <v>0721</v>
          </cell>
          <cell r="J540" t="str">
            <v xml:space="preserve">Public Education                                  </v>
          </cell>
        </row>
        <row r="541">
          <cell r="A541" t="str">
            <v>0723</v>
          </cell>
          <cell r="B541" t="str">
            <v>HOLLAND ISD</v>
          </cell>
          <cell r="I541" t="str">
            <v>1479</v>
          </cell>
          <cell r="J541" t="str">
            <v xml:space="preserve">Public Education                                  </v>
          </cell>
        </row>
        <row r="542">
          <cell r="A542" t="str">
            <v>0724</v>
          </cell>
          <cell r="B542" t="str">
            <v>HOLLIDAY ISD</v>
          </cell>
          <cell r="I542" t="str">
            <v>0723</v>
          </cell>
          <cell r="J542" t="str">
            <v xml:space="preserve">Public Education                                  </v>
          </cell>
        </row>
        <row r="543">
          <cell r="A543" t="str">
            <v>0725</v>
          </cell>
          <cell r="B543" t="str">
            <v>HONDO ISD</v>
          </cell>
          <cell r="I543" t="str">
            <v>0724</v>
          </cell>
          <cell r="J543" t="str">
            <v xml:space="preserve">Public Education                                  </v>
          </cell>
        </row>
        <row r="544">
          <cell r="A544" t="str">
            <v>0726</v>
          </cell>
          <cell r="B544" t="str">
            <v>HONEY GROVE ISD</v>
          </cell>
          <cell r="I544" t="str">
            <v>0725</v>
          </cell>
          <cell r="J544" t="str">
            <v xml:space="preserve">Public Education                                  </v>
          </cell>
        </row>
        <row r="545">
          <cell r="A545" t="str">
            <v>0727</v>
          </cell>
          <cell r="B545" t="str">
            <v>HOOKS ISD</v>
          </cell>
          <cell r="I545" t="str">
            <v>0726</v>
          </cell>
          <cell r="J545" t="str">
            <v xml:space="preserve">Public Education                                  </v>
          </cell>
        </row>
        <row r="546">
          <cell r="A546" t="str">
            <v>0728</v>
          </cell>
          <cell r="B546" t="str">
            <v>HOUSTON ISD</v>
          </cell>
          <cell r="I546" t="str">
            <v>0727</v>
          </cell>
          <cell r="J546" t="str">
            <v xml:space="preserve">Public Education                                  </v>
          </cell>
        </row>
        <row r="547">
          <cell r="A547" t="str">
            <v>0729</v>
          </cell>
          <cell r="B547" t="str">
            <v>HOWE ISD</v>
          </cell>
          <cell r="I547" t="str">
            <v>0728</v>
          </cell>
          <cell r="J547" t="str">
            <v xml:space="preserve">Public Education                                  </v>
          </cell>
        </row>
        <row r="548">
          <cell r="A548" t="str">
            <v>0731</v>
          </cell>
          <cell r="B548" t="str">
            <v>HUBBARD ISD</v>
          </cell>
          <cell r="I548" t="str">
            <v>0729</v>
          </cell>
          <cell r="J548" t="str">
            <v xml:space="preserve">Public Education                                  </v>
          </cell>
        </row>
        <row r="549">
          <cell r="A549" t="str">
            <v>1996</v>
          </cell>
          <cell r="B549" t="str">
            <v>HUBBARD ISD</v>
          </cell>
          <cell r="I549" t="str">
            <v>0731</v>
          </cell>
          <cell r="J549" t="str">
            <v xml:space="preserve">Public Education                                  </v>
          </cell>
        </row>
        <row r="550">
          <cell r="A550" t="str">
            <v>1926</v>
          </cell>
          <cell r="B550" t="str">
            <v>HUCKABAY ISD</v>
          </cell>
          <cell r="I550" t="str">
            <v>1996</v>
          </cell>
          <cell r="J550" t="str">
            <v xml:space="preserve">Public Education                                  </v>
          </cell>
        </row>
        <row r="551">
          <cell r="A551" t="str">
            <v>1376</v>
          </cell>
          <cell r="B551" t="str">
            <v>HUDSON ISD</v>
          </cell>
          <cell r="I551" t="str">
            <v>1926</v>
          </cell>
          <cell r="J551" t="str">
            <v xml:space="preserve">Public Education                                  </v>
          </cell>
        </row>
        <row r="552">
          <cell r="A552" t="str">
            <v>1765</v>
          </cell>
          <cell r="B552" t="str">
            <v>HUFFMAN ISD</v>
          </cell>
          <cell r="I552" t="str">
            <v>1376</v>
          </cell>
          <cell r="J552" t="str">
            <v xml:space="preserve">Public Education                                  </v>
          </cell>
        </row>
        <row r="553">
          <cell r="A553" t="str">
            <v>0732</v>
          </cell>
          <cell r="B553" t="str">
            <v>HUGHES SPRINGS ISD</v>
          </cell>
          <cell r="I553" t="str">
            <v>1765</v>
          </cell>
          <cell r="J553" t="str">
            <v xml:space="preserve">Public Education                                  </v>
          </cell>
        </row>
        <row r="554">
          <cell r="A554" t="str">
            <v>0733</v>
          </cell>
          <cell r="B554" t="str">
            <v>HULL DAISETTA ISD</v>
          </cell>
          <cell r="I554" t="str">
            <v>0732</v>
          </cell>
          <cell r="J554" t="str">
            <v xml:space="preserve">Public Education                                  </v>
          </cell>
        </row>
        <row r="555">
          <cell r="A555" t="str">
            <v>0734</v>
          </cell>
          <cell r="B555" t="str">
            <v>HUMBLE ISD</v>
          </cell>
          <cell r="I555" t="str">
            <v>0733</v>
          </cell>
          <cell r="J555" t="str">
            <v xml:space="preserve">Public Education                                  </v>
          </cell>
        </row>
        <row r="556">
          <cell r="A556" t="str">
            <v>0735</v>
          </cell>
          <cell r="B556" t="str">
            <v>HUNT ISD</v>
          </cell>
          <cell r="I556" t="str">
            <v>0734</v>
          </cell>
          <cell r="J556" t="str">
            <v xml:space="preserve">Public Education                                  </v>
          </cell>
        </row>
        <row r="557">
          <cell r="A557" t="str">
            <v>0736</v>
          </cell>
          <cell r="B557" t="str">
            <v>HUNTINGTON ISD</v>
          </cell>
          <cell r="I557" t="str">
            <v>0735</v>
          </cell>
          <cell r="J557" t="str">
            <v xml:space="preserve">Public Education                                  </v>
          </cell>
        </row>
        <row r="558">
          <cell r="A558" t="str">
            <v>0737</v>
          </cell>
          <cell r="B558" t="str">
            <v>HUNTSVILLE ISD</v>
          </cell>
          <cell r="I558" t="str">
            <v>0736</v>
          </cell>
          <cell r="J558" t="str">
            <v xml:space="preserve">Public Education                                  </v>
          </cell>
        </row>
        <row r="559">
          <cell r="A559" t="str">
            <v>0598</v>
          </cell>
          <cell r="B559" t="str">
            <v>HURST-EULESS-BEDFORD ISD</v>
          </cell>
          <cell r="I559" t="str">
            <v>0737</v>
          </cell>
          <cell r="J559" t="str">
            <v xml:space="preserve">Public Education                                  </v>
          </cell>
        </row>
        <row r="560">
          <cell r="A560" t="str">
            <v>0738</v>
          </cell>
          <cell r="B560" t="str">
            <v>HUTTO ISD</v>
          </cell>
          <cell r="I560" t="str">
            <v>0598</v>
          </cell>
          <cell r="J560" t="str">
            <v xml:space="preserve">Public Education                                  </v>
          </cell>
        </row>
        <row r="561">
          <cell r="A561" t="str">
            <v>1842</v>
          </cell>
          <cell r="B561" t="str">
            <v>IDALOU ISD</v>
          </cell>
          <cell r="I561" t="str">
            <v>0738</v>
          </cell>
          <cell r="J561" t="str">
            <v xml:space="preserve">Public Education                                  </v>
          </cell>
        </row>
        <row r="562">
          <cell r="A562" t="str">
            <v>1474</v>
          </cell>
          <cell r="B562" t="str">
            <v>INDUSTRIAL ISD</v>
          </cell>
          <cell r="I562" t="str">
            <v>1842</v>
          </cell>
          <cell r="J562" t="str">
            <v xml:space="preserve">Public Education                                  </v>
          </cell>
        </row>
        <row r="563">
          <cell r="A563" t="str">
            <v>0742</v>
          </cell>
          <cell r="B563" t="str">
            <v>INGLESIDE ISD</v>
          </cell>
          <cell r="I563" t="str">
            <v>1474</v>
          </cell>
          <cell r="J563" t="str">
            <v xml:space="preserve">Public Education                                  </v>
          </cell>
        </row>
        <row r="564">
          <cell r="A564" t="str">
            <v>1784</v>
          </cell>
          <cell r="B564" t="str">
            <v>INGRAM ISD</v>
          </cell>
          <cell r="I564" t="str">
            <v>0742</v>
          </cell>
          <cell r="J564" t="str">
            <v xml:space="preserve">Public Education                                  </v>
          </cell>
        </row>
        <row r="565">
          <cell r="A565" t="str">
            <v>0743</v>
          </cell>
          <cell r="B565" t="str">
            <v>IOLA ISD</v>
          </cell>
          <cell r="I565" t="str">
            <v>1784</v>
          </cell>
          <cell r="J565" t="str">
            <v xml:space="preserve">Public Education                                  </v>
          </cell>
        </row>
        <row r="566">
          <cell r="A566" t="str">
            <v>0745</v>
          </cell>
          <cell r="B566" t="str">
            <v>IOWA PARK CONS ISD</v>
          </cell>
          <cell r="I566" t="str">
            <v>0743</v>
          </cell>
          <cell r="J566" t="str">
            <v xml:space="preserve">Public Education                                  </v>
          </cell>
        </row>
        <row r="567">
          <cell r="A567" t="str">
            <v>1786</v>
          </cell>
          <cell r="B567" t="str">
            <v>IRA ISD</v>
          </cell>
          <cell r="I567" t="str">
            <v>0745</v>
          </cell>
          <cell r="J567" t="str">
            <v xml:space="preserve">Public Education                                  </v>
          </cell>
        </row>
        <row r="568">
          <cell r="A568" t="str">
            <v>1141</v>
          </cell>
          <cell r="B568" t="str">
            <v>IRAAN-SHEFFIELD ISD</v>
          </cell>
          <cell r="I568" t="str">
            <v>1786</v>
          </cell>
          <cell r="J568" t="str">
            <v xml:space="preserve">Public Education                                  </v>
          </cell>
        </row>
        <row r="569">
          <cell r="A569" t="str">
            <v>1982</v>
          </cell>
          <cell r="B569" t="str">
            <v>IREDELL ISD</v>
          </cell>
          <cell r="I569" t="str">
            <v>1141</v>
          </cell>
          <cell r="J569" t="str">
            <v xml:space="preserve">Public Education                                  </v>
          </cell>
        </row>
        <row r="570">
          <cell r="A570" t="str">
            <v>0897</v>
          </cell>
          <cell r="B570" t="str">
            <v>IRION COUNTY ISD</v>
          </cell>
          <cell r="I570" t="str">
            <v>1982</v>
          </cell>
          <cell r="J570" t="str">
            <v xml:space="preserve">Public Education                                  </v>
          </cell>
        </row>
        <row r="571">
          <cell r="A571" t="str">
            <v>0747</v>
          </cell>
          <cell r="B571" t="str">
            <v>IRVING ISD</v>
          </cell>
          <cell r="I571" t="str">
            <v>0897</v>
          </cell>
          <cell r="J571" t="str">
            <v xml:space="preserve">Public Education                                  </v>
          </cell>
        </row>
        <row r="572">
          <cell r="A572" t="str">
            <v>0748</v>
          </cell>
          <cell r="B572" t="str">
            <v>ITALY ISD</v>
          </cell>
          <cell r="I572" t="str">
            <v>0747</v>
          </cell>
          <cell r="J572" t="str">
            <v xml:space="preserve">Public Education                                  </v>
          </cell>
        </row>
        <row r="573">
          <cell r="A573" t="str">
            <v>0749</v>
          </cell>
          <cell r="B573" t="str">
            <v>ITASCA ISD</v>
          </cell>
          <cell r="I573" t="str">
            <v>0748</v>
          </cell>
          <cell r="J573" t="str">
            <v xml:space="preserve">Public Education                                  </v>
          </cell>
        </row>
        <row r="574">
          <cell r="A574" t="str">
            <v>0750</v>
          </cell>
          <cell r="B574" t="str">
            <v>JACKSBORO ISD</v>
          </cell>
          <cell r="I574" t="str">
            <v>0749</v>
          </cell>
          <cell r="J574" t="str">
            <v xml:space="preserve">Public Education                                  </v>
          </cell>
        </row>
        <row r="575">
          <cell r="A575" t="str">
            <v>0751</v>
          </cell>
          <cell r="B575" t="str">
            <v>JACKSONVILLE ISD</v>
          </cell>
          <cell r="I575" t="str">
            <v>0750</v>
          </cell>
          <cell r="J575" t="str">
            <v xml:space="preserve">Public Education                                  </v>
          </cell>
        </row>
        <row r="576">
          <cell r="A576" t="str">
            <v>0752</v>
          </cell>
          <cell r="B576" t="str">
            <v>JARRELL ISD</v>
          </cell>
          <cell r="I576" t="str">
            <v>0751</v>
          </cell>
          <cell r="J576" t="str">
            <v xml:space="preserve">Public Education                                  </v>
          </cell>
        </row>
        <row r="577">
          <cell r="A577" t="str">
            <v>0753</v>
          </cell>
          <cell r="B577" t="str">
            <v>JASPER ISD</v>
          </cell>
          <cell r="I577" t="str">
            <v>0752</v>
          </cell>
          <cell r="J577" t="str">
            <v xml:space="preserve">Public Education                                  </v>
          </cell>
        </row>
        <row r="578">
          <cell r="A578" t="str">
            <v>0754</v>
          </cell>
          <cell r="B578" t="str">
            <v>JAYTON GIRARD ISD</v>
          </cell>
          <cell r="I578" t="str">
            <v>0753</v>
          </cell>
          <cell r="J578" t="str">
            <v xml:space="preserve">Public Education                                  </v>
          </cell>
        </row>
        <row r="579">
          <cell r="A579" t="str">
            <v>0755</v>
          </cell>
          <cell r="B579" t="str">
            <v>JEFFERSON ISD</v>
          </cell>
          <cell r="I579" t="str">
            <v>0754</v>
          </cell>
          <cell r="J579" t="str">
            <v xml:space="preserve">Public Education                                  </v>
          </cell>
        </row>
        <row r="580">
          <cell r="A580" t="str">
            <v>0706</v>
          </cell>
          <cell r="B580" t="str">
            <v>JIM HOGG COUNTY ISD</v>
          </cell>
          <cell r="I580" t="str">
            <v>0755</v>
          </cell>
          <cell r="J580" t="str">
            <v xml:space="preserve">Public Education                                  </v>
          </cell>
        </row>
        <row r="581">
          <cell r="A581" t="str">
            <v>1246</v>
          </cell>
          <cell r="B581" t="str">
            <v>JIM NED CONS ISD</v>
          </cell>
          <cell r="I581" t="str">
            <v>0706</v>
          </cell>
          <cell r="J581" t="str">
            <v xml:space="preserve">Public Education                                  </v>
          </cell>
        </row>
        <row r="582">
          <cell r="A582" t="str">
            <v>0757</v>
          </cell>
          <cell r="B582" t="str">
            <v>JOAQUIN ISD</v>
          </cell>
          <cell r="I582" t="str">
            <v>1246</v>
          </cell>
          <cell r="J582" t="str">
            <v xml:space="preserve">Public Education                                  </v>
          </cell>
        </row>
        <row r="583">
          <cell r="A583" t="str">
            <v>1629</v>
          </cell>
          <cell r="B583" t="str">
            <v>JOHNSON CITY ISD</v>
          </cell>
          <cell r="I583" t="str">
            <v>0757</v>
          </cell>
          <cell r="J583" t="str">
            <v xml:space="preserve">Public Education                                  </v>
          </cell>
        </row>
        <row r="584">
          <cell r="A584" t="str">
            <v>1942</v>
          </cell>
          <cell r="B584" t="str">
            <v>JONESBORO ISD</v>
          </cell>
          <cell r="I584" t="str">
            <v>1629</v>
          </cell>
          <cell r="J584" t="str">
            <v xml:space="preserve">Public Education                                  </v>
          </cell>
        </row>
        <row r="585">
          <cell r="A585" t="str">
            <v>0759</v>
          </cell>
          <cell r="B585" t="str">
            <v>JOSHUA ISD</v>
          </cell>
          <cell r="I585" t="str">
            <v>1942</v>
          </cell>
          <cell r="J585" t="str">
            <v xml:space="preserve">Public Education                                  </v>
          </cell>
        </row>
        <row r="586">
          <cell r="A586" t="str">
            <v>0760</v>
          </cell>
          <cell r="B586" t="str">
            <v>JOURDANTON ISD</v>
          </cell>
          <cell r="I586" t="str">
            <v>0759</v>
          </cell>
          <cell r="J586" t="str">
            <v xml:space="preserve">Public Education                                  </v>
          </cell>
        </row>
        <row r="587">
          <cell r="A587" t="str">
            <v>1779</v>
          </cell>
          <cell r="B587" t="str">
            <v>JUDSON ISD</v>
          </cell>
          <cell r="I587" t="str">
            <v>0760</v>
          </cell>
          <cell r="J587" t="str">
            <v xml:space="preserve">Public Education                                  </v>
          </cell>
        </row>
        <row r="588">
          <cell r="A588" t="str">
            <v>0761</v>
          </cell>
          <cell r="B588" t="str">
            <v>JUNCTION ISD</v>
          </cell>
          <cell r="I588" t="str">
            <v>1779</v>
          </cell>
          <cell r="J588" t="str">
            <v xml:space="preserve">Public Education                                  </v>
          </cell>
        </row>
        <row r="589">
          <cell r="A589" t="str">
            <v>1353</v>
          </cell>
          <cell r="B589" t="str">
            <v>KARNACK ISD</v>
          </cell>
          <cell r="I589" t="str">
            <v>0761</v>
          </cell>
          <cell r="J589" t="str">
            <v xml:space="preserve">Public Education                                  </v>
          </cell>
        </row>
        <row r="590">
          <cell r="A590" t="str">
            <v>0763</v>
          </cell>
          <cell r="B590" t="str">
            <v>KARNES CITY ISD</v>
          </cell>
          <cell r="I590" t="str">
            <v>1353</v>
          </cell>
          <cell r="J590" t="str">
            <v xml:space="preserve">Public Education                                  </v>
          </cell>
        </row>
        <row r="591">
          <cell r="A591" t="str">
            <v>0764</v>
          </cell>
          <cell r="B591" t="str">
            <v>KATY ISD</v>
          </cell>
          <cell r="I591" t="str">
            <v>0763</v>
          </cell>
          <cell r="J591" t="str">
            <v xml:space="preserve">Public Education                                  </v>
          </cell>
        </row>
        <row r="592">
          <cell r="A592" t="str">
            <v>0765</v>
          </cell>
          <cell r="B592" t="str">
            <v>KAUFMAN ISD</v>
          </cell>
          <cell r="I592" t="str">
            <v>0764</v>
          </cell>
          <cell r="J592" t="str">
            <v xml:space="preserve">Public Education                                  </v>
          </cell>
        </row>
        <row r="593">
          <cell r="A593" t="str">
            <v>0766</v>
          </cell>
          <cell r="B593" t="str">
            <v>KEENE ISD</v>
          </cell>
          <cell r="I593" t="str">
            <v>0765</v>
          </cell>
          <cell r="J593" t="str">
            <v xml:space="preserve">Public Education                                  </v>
          </cell>
        </row>
        <row r="594">
          <cell r="A594" t="str">
            <v>0767</v>
          </cell>
          <cell r="B594" t="str">
            <v>KELLER ISD</v>
          </cell>
          <cell r="I594" t="str">
            <v>0766</v>
          </cell>
          <cell r="J594" t="str">
            <v xml:space="preserve">Public Education                                  </v>
          </cell>
        </row>
        <row r="595">
          <cell r="A595" t="str">
            <v>0768</v>
          </cell>
          <cell r="B595" t="str">
            <v>KELTON ISD</v>
          </cell>
          <cell r="I595" t="str">
            <v>0767</v>
          </cell>
          <cell r="J595" t="str">
            <v xml:space="preserve">Public Education                                  </v>
          </cell>
        </row>
        <row r="596">
          <cell r="A596" t="str">
            <v>0769</v>
          </cell>
          <cell r="B596" t="str">
            <v>KEMP ISD</v>
          </cell>
          <cell r="I596" t="str">
            <v>0768</v>
          </cell>
          <cell r="J596" t="str">
            <v xml:space="preserve">Public Education                                  </v>
          </cell>
        </row>
        <row r="597">
          <cell r="A597" t="str">
            <v>0170</v>
          </cell>
          <cell r="B597" t="str">
            <v>KENEDY COUNTY WIDE CSD</v>
          </cell>
          <cell r="I597" t="str">
            <v>0769</v>
          </cell>
          <cell r="J597" t="str">
            <v xml:space="preserve">Public Education                                  </v>
          </cell>
        </row>
        <row r="598">
          <cell r="A598" t="str">
            <v>0770</v>
          </cell>
          <cell r="B598" t="str">
            <v>KENEDY ISD</v>
          </cell>
          <cell r="I598" t="str">
            <v>0170</v>
          </cell>
          <cell r="J598" t="str">
            <v xml:space="preserve">Public Education                                  </v>
          </cell>
        </row>
        <row r="599">
          <cell r="A599" t="str">
            <v>1887</v>
          </cell>
          <cell r="B599" t="str">
            <v>KENNARD ISD</v>
          </cell>
          <cell r="I599" t="str">
            <v>0770</v>
          </cell>
          <cell r="J599" t="str">
            <v xml:space="preserve">Public Education                                  </v>
          </cell>
        </row>
        <row r="600">
          <cell r="A600" t="str">
            <v>1588</v>
          </cell>
          <cell r="B600" t="str">
            <v>KENNEDALE ISD</v>
          </cell>
          <cell r="I600" t="str">
            <v>1887</v>
          </cell>
          <cell r="J600" t="str">
            <v xml:space="preserve">Public Education                                  </v>
          </cell>
        </row>
        <row r="601">
          <cell r="A601" t="str">
            <v>0772</v>
          </cell>
          <cell r="B601" t="str">
            <v>KERENS ISD</v>
          </cell>
          <cell r="I601" t="str">
            <v>1588</v>
          </cell>
          <cell r="J601" t="str">
            <v xml:space="preserve">Public Education                                  </v>
          </cell>
        </row>
        <row r="602">
          <cell r="A602" t="str">
            <v>0771</v>
          </cell>
          <cell r="B602" t="str">
            <v>KERMIT ISD</v>
          </cell>
          <cell r="I602" t="str">
            <v>0772</v>
          </cell>
          <cell r="J602" t="str">
            <v xml:space="preserve">Public Education                                  </v>
          </cell>
        </row>
        <row r="603">
          <cell r="A603" t="str">
            <v>0773</v>
          </cell>
          <cell r="B603" t="str">
            <v>KERRVILLE ISD</v>
          </cell>
          <cell r="I603" t="str">
            <v>0771</v>
          </cell>
          <cell r="J603" t="str">
            <v xml:space="preserve">Public Education                                  </v>
          </cell>
        </row>
        <row r="604">
          <cell r="A604" t="str">
            <v>0776</v>
          </cell>
          <cell r="B604" t="str">
            <v>KILGORE ISD</v>
          </cell>
          <cell r="I604" t="str">
            <v>0773</v>
          </cell>
          <cell r="J604" t="str">
            <v xml:space="preserve">Public Education                                  </v>
          </cell>
        </row>
        <row r="605">
          <cell r="A605" t="str">
            <v>0777</v>
          </cell>
          <cell r="B605" t="str">
            <v>KILLEEN ISD</v>
          </cell>
          <cell r="I605" t="str">
            <v>0776</v>
          </cell>
          <cell r="J605" t="str">
            <v xml:space="preserve">Public Education                                  </v>
          </cell>
        </row>
        <row r="606">
          <cell r="A606" t="str">
            <v>0778</v>
          </cell>
          <cell r="B606" t="str">
            <v>KINGSVILLE ISD</v>
          </cell>
          <cell r="I606" t="str">
            <v>0777</v>
          </cell>
          <cell r="J606" t="str">
            <v xml:space="preserve">Public Education                                  </v>
          </cell>
        </row>
        <row r="607">
          <cell r="A607" t="str">
            <v>0779</v>
          </cell>
          <cell r="B607" t="str">
            <v>KIRBYVILLE CONS ISD</v>
          </cell>
          <cell r="I607" t="str">
            <v>0778</v>
          </cell>
          <cell r="J607" t="str">
            <v xml:space="preserve">Public Education                                  </v>
          </cell>
        </row>
        <row r="608">
          <cell r="A608" t="str">
            <v>1345</v>
          </cell>
          <cell r="B608" t="str">
            <v>KLEIN ISD</v>
          </cell>
          <cell r="I608" t="str">
            <v>0779</v>
          </cell>
          <cell r="J608" t="str">
            <v xml:space="preserve">Public Education                                  </v>
          </cell>
        </row>
        <row r="609">
          <cell r="A609" t="str">
            <v>0783</v>
          </cell>
          <cell r="B609" t="str">
            <v>KLONDIKE ISD</v>
          </cell>
          <cell r="I609" t="str">
            <v>1345</v>
          </cell>
          <cell r="J609" t="str">
            <v xml:space="preserve">Public Education                                  </v>
          </cell>
        </row>
        <row r="610">
          <cell r="A610" t="str">
            <v>0784</v>
          </cell>
          <cell r="B610" t="str">
            <v>KNIPPA ISD</v>
          </cell>
          <cell r="I610" t="str">
            <v>0783</v>
          </cell>
          <cell r="J610" t="str">
            <v xml:space="preserve">Public Education                                  </v>
          </cell>
        </row>
        <row r="611">
          <cell r="A611" t="str">
            <v>0786</v>
          </cell>
          <cell r="B611" t="str">
            <v>KNOX CITY OBRIEN CISD</v>
          </cell>
          <cell r="I611" t="str">
            <v>0784</v>
          </cell>
          <cell r="J611" t="str">
            <v xml:space="preserve">Public Education                                  </v>
          </cell>
        </row>
        <row r="612">
          <cell r="A612" t="str">
            <v>1983</v>
          </cell>
          <cell r="B612" t="str">
            <v>KOPPERL ISD</v>
          </cell>
          <cell r="I612" t="str">
            <v>0786</v>
          </cell>
          <cell r="J612" t="str">
            <v xml:space="preserve">Public Education                                  </v>
          </cell>
        </row>
        <row r="613">
          <cell r="A613" t="str">
            <v>0788</v>
          </cell>
          <cell r="B613" t="str">
            <v>KOUNTZE ISD</v>
          </cell>
          <cell r="I613" t="str">
            <v>1983</v>
          </cell>
          <cell r="J613" t="str">
            <v xml:space="preserve">Public Education                                  </v>
          </cell>
        </row>
        <row r="614">
          <cell r="A614" t="str">
            <v>0789</v>
          </cell>
          <cell r="B614" t="str">
            <v>KRESS ISD</v>
          </cell>
          <cell r="I614" t="str">
            <v>0788</v>
          </cell>
          <cell r="J614" t="str">
            <v xml:space="preserve">Public Education                                  </v>
          </cell>
        </row>
        <row r="615">
          <cell r="A615" t="str">
            <v>0790</v>
          </cell>
          <cell r="B615" t="str">
            <v>KRUM ISD</v>
          </cell>
          <cell r="I615" t="str">
            <v>0789</v>
          </cell>
          <cell r="J615" t="str">
            <v xml:space="preserve">Public Education                                  </v>
          </cell>
        </row>
        <row r="616">
          <cell r="A616" t="str">
            <v>0793</v>
          </cell>
          <cell r="B616" t="str">
            <v>LA FERIA ISD</v>
          </cell>
          <cell r="I616" t="str">
            <v>0790</v>
          </cell>
          <cell r="J616" t="str">
            <v xml:space="preserve">Public Education                                  </v>
          </cell>
        </row>
        <row r="617">
          <cell r="A617" t="str">
            <v>1916</v>
          </cell>
          <cell r="B617" t="str">
            <v>LA GLORIA ISD</v>
          </cell>
          <cell r="I617" t="str">
            <v>0793</v>
          </cell>
          <cell r="J617" t="str">
            <v xml:space="preserve">Public Education                                  </v>
          </cell>
        </row>
        <row r="618">
          <cell r="A618" t="str">
            <v>0794</v>
          </cell>
          <cell r="B618" t="str">
            <v>LA GRANGE ISD</v>
          </cell>
          <cell r="I618" t="str">
            <v>1916</v>
          </cell>
          <cell r="J618" t="str">
            <v xml:space="preserve">Public Education                                  </v>
          </cell>
        </row>
        <row r="619">
          <cell r="A619" t="str">
            <v>1205</v>
          </cell>
          <cell r="B619" t="str">
            <v>LA JOYA ISD</v>
          </cell>
          <cell r="I619" t="str">
            <v>0794</v>
          </cell>
          <cell r="J619" t="str">
            <v xml:space="preserve">Public Education                                  </v>
          </cell>
        </row>
        <row r="620">
          <cell r="A620" t="str">
            <v>0802</v>
          </cell>
          <cell r="B620" t="str">
            <v>LA PORTE ISD</v>
          </cell>
          <cell r="I620" t="str">
            <v>1205</v>
          </cell>
          <cell r="J620" t="str">
            <v xml:space="preserve">Public Education                                  </v>
          </cell>
        </row>
        <row r="621">
          <cell r="A621" t="str">
            <v>1872</v>
          </cell>
          <cell r="B621" t="str">
            <v>LA POYNOR ISD</v>
          </cell>
          <cell r="I621" t="str">
            <v>1395</v>
          </cell>
          <cell r="J621" t="str">
            <v xml:space="preserve">Public Education                                  </v>
          </cell>
        </row>
        <row r="622">
          <cell r="A622" t="str">
            <v>1470</v>
          </cell>
          <cell r="B622" t="str">
            <v>LA PRYOR ISD</v>
          </cell>
          <cell r="I622" t="str">
            <v>0802</v>
          </cell>
          <cell r="J622" t="str">
            <v xml:space="preserve">Public Education                                  </v>
          </cell>
        </row>
        <row r="623">
          <cell r="A623" t="str">
            <v>0805</v>
          </cell>
          <cell r="B623" t="str">
            <v>LA VEGA ISD</v>
          </cell>
          <cell r="I623" t="str">
            <v>1872</v>
          </cell>
          <cell r="J623" t="str">
            <v xml:space="preserve">Public Education                                  </v>
          </cell>
        </row>
        <row r="624">
          <cell r="A624" t="str">
            <v>0806</v>
          </cell>
          <cell r="B624" t="str">
            <v>LA VERNIA ISD</v>
          </cell>
          <cell r="I624" t="str">
            <v>1470</v>
          </cell>
          <cell r="J624" t="str">
            <v xml:space="preserve">Public Education                                  </v>
          </cell>
        </row>
        <row r="625">
          <cell r="A625" t="str">
            <v>1606</v>
          </cell>
          <cell r="B625" t="str">
            <v>LA VILLA ISD</v>
          </cell>
          <cell r="I625" t="str">
            <v>0805</v>
          </cell>
          <cell r="J625" t="str">
            <v xml:space="preserve">Public Education                                  </v>
          </cell>
        </row>
        <row r="626">
          <cell r="A626" t="str">
            <v>1618</v>
          </cell>
          <cell r="B626" t="str">
            <v>LACKLAND ISD</v>
          </cell>
          <cell r="I626" t="str">
            <v>0806</v>
          </cell>
          <cell r="J626" t="str">
            <v xml:space="preserve">Public Education                                  </v>
          </cell>
        </row>
        <row r="627">
          <cell r="A627" t="str">
            <v>1922</v>
          </cell>
          <cell r="B627" t="str">
            <v>LAGO VISTA ISD</v>
          </cell>
          <cell r="I627" t="str">
            <v>1606</v>
          </cell>
          <cell r="J627" t="str">
            <v xml:space="preserve">Public Education                                  </v>
          </cell>
        </row>
        <row r="628">
          <cell r="A628" t="str">
            <v>1725</v>
          </cell>
          <cell r="B628" t="str">
            <v>LAKE DALLAS ISD</v>
          </cell>
          <cell r="I628" t="str">
            <v>1618</v>
          </cell>
          <cell r="J628" t="str">
            <v xml:space="preserve">Public Education                                  </v>
          </cell>
        </row>
        <row r="629">
          <cell r="A629" t="str">
            <v>1980</v>
          </cell>
          <cell r="B629" t="str">
            <v>LAKE TRAVIS ISD</v>
          </cell>
          <cell r="I629" t="str">
            <v>1922</v>
          </cell>
          <cell r="J629" t="str">
            <v xml:space="preserve">Public Education                                  </v>
          </cell>
        </row>
        <row r="630">
          <cell r="A630" t="str">
            <v>1092</v>
          </cell>
          <cell r="B630" t="str">
            <v>LAKE WORTH ISD</v>
          </cell>
          <cell r="I630" t="str">
            <v>1725</v>
          </cell>
          <cell r="J630" t="str">
            <v xml:space="preserve">Public Education                                  </v>
          </cell>
        </row>
        <row r="631">
          <cell r="A631" t="str">
            <v>1466</v>
          </cell>
          <cell r="B631" t="str">
            <v>LAMAR CONS ISD</v>
          </cell>
          <cell r="I631" t="str">
            <v>1980</v>
          </cell>
          <cell r="J631" t="str">
            <v xml:space="preserve">Public Education                                  </v>
          </cell>
        </row>
        <row r="632">
          <cell r="A632" t="str">
            <v>0798</v>
          </cell>
          <cell r="B632" t="str">
            <v>LAMESA ISD</v>
          </cell>
          <cell r="I632" t="str">
            <v>1092</v>
          </cell>
          <cell r="J632" t="str">
            <v xml:space="preserve">Public Education                                  </v>
          </cell>
        </row>
        <row r="633">
          <cell r="A633" t="str">
            <v>0799</v>
          </cell>
          <cell r="B633" t="str">
            <v>LAMPASAS ISD</v>
          </cell>
          <cell r="I633" t="str">
            <v>1466</v>
          </cell>
          <cell r="J633" t="str">
            <v xml:space="preserve">Public Education                                  </v>
          </cell>
        </row>
        <row r="634">
          <cell r="A634" t="str">
            <v>0800</v>
          </cell>
          <cell r="B634" t="str">
            <v>LANCASTER ISD</v>
          </cell>
          <cell r="I634" t="str">
            <v>0798</v>
          </cell>
          <cell r="J634" t="str">
            <v xml:space="preserve">Public Education                                  </v>
          </cell>
        </row>
        <row r="635">
          <cell r="A635" t="str">
            <v>0801</v>
          </cell>
          <cell r="B635" t="str">
            <v>LANEVILLE ISD</v>
          </cell>
          <cell r="I635" t="str">
            <v>0799</v>
          </cell>
          <cell r="J635" t="str">
            <v xml:space="preserve">Public Education                                  </v>
          </cell>
        </row>
        <row r="636">
          <cell r="A636" t="str">
            <v>0803</v>
          </cell>
          <cell r="B636" t="str">
            <v>LAREDO ISD</v>
          </cell>
          <cell r="I636" t="str">
            <v>0800</v>
          </cell>
          <cell r="J636" t="str">
            <v xml:space="preserve">Public Education                                  </v>
          </cell>
        </row>
        <row r="637">
          <cell r="A637" t="str">
            <v>0804</v>
          </cell>
          <cell r="B637" t="str">
            <v>LASARA ISD</v>
          </cell>
          <cell r="I637" t="str">
            <v>0801</v>
          </cell>
          <cell r="J637" t="str">
            <v xml:space="preserve">Public Education                                  </v>
          </cell>
        </row>
        <row r="638">
          <cell r="A638" t="str">
            <v>1677</v>
          </cell>
          <cell r="B638" t="str">
            <v>LATEXO ISD</v>
          </cell>
          <cell r="I638" t="str">
            <v>0803</v>
          </cell>
          <cell r="J638" t="str">
            <v xml:space="preserve">Public Education                                  </v>
          </cell>
        </row>
        <row r="639">
          <cell r="A639" t="str">
            <v>1361</v>
          </cell>
          <cell r="B639" t="str">
            <v>LAZBUDDIE ISD</v>
          </cell>
          <cell r="I639" t="str">
            <v>0804</v>
          </cell>
          <cell r="J639" t="str">
            <v xml:space="preserve">Public Education                                  </v>
          </cell>
        </row>
        <row r="640">
          <cell r="A640" t="str">
            <v>0811</v>
          </cell>
          <cell r="B640" t="str">
            <v>LEAKEY ISD</v>
          </cell>
          <cell r="I640" t="str">
            <v>1677</v>
          </cell>
          <cell r="J640" t="str">
            <v xml:space="preserve">Public Education                                  </v>
          </cell>
        </row>
        <row r="641">
          <cell r="A641" t="str">
            <v>1622</v>
          </cell>
          <cell r="B641" t="str">
            <v>LEANDER ISD</v>
          </cell>
          <cell r="I641" t="str">
            <v>1361</v>
          </cell>
          <cell r="J641" t="str">
            <v xml:space="preserve">Public Education                                  </v>
          </cell>
        </row>
        <row r="642">
          <cell r="A642" t="str">
            <v>1997</v>
          </cell>
          <cell r="B642" t="str">
            <v>LEARY ISD</v>
          </cell>
          <cell r="I642" t="str">
            <v>0811</v>
          </cell>
          <cell r="J642" t="str">
            <v xml:space="preserve">Public Education                                  </v>
          </cell>
        </row>
        <row r="643">
          <cell r="A643" t="str">
            <v>0814</v>
          </cell>
          <cell r="B643" t="str">
            <v>LEFORS ISD</v>
          </cell>
          <cell r="I643" t="str">
            <v>1622</v>
          </cell>
          <cell r="J643" t="str">
            <v xml:space="preserve">Public Education                                  </v>
          </cell>
        </row>
        <row r="644">
          <cell r="A644" t="str">
            <v>0815</v>
          </cell>
          <cell r="B644" t="str">
            <v>LEGGETT ISD</v>
          </cell>
          <cell r="I644" t="str">
            <v>1997</v>
          </cell>
          <cell r="J644" t="str">
            <v xml:space="preserve">Public Education                                  </v>
          </cell>
        </row>
        <row r="645">
          <cell r="A645" t="str">
            <v>0756</v>
          </cell>
          <cell r="B645" t="str">
            <v>LEON ISD</v>
          </cell>
          <cell r="I645" t="str">
            <v>0814</v>
          </cell>
          <cell r="J645" t="str">
            <v xml:space="preserve">Public Education                                  </v>
          </cell>
        </row>
        <row r="646">
          <cell r="A646" t="str">
            <v>0817</v>
          </cell>
          <cell r="B646" t="str">
            <v>LEONARD ISD</v>
          </cell>
          <cell r="I646" t="str">
            <v>0815</v>
          </cell>
          <cell r="J646" t="str">
            <v xml:space="preserve">Public Education                                  </v>
          </cell>
        </row>
        <row r="647">
          <cell r="A647" t="str">
            <v>0819</v>
          </cell>
          <cell r="B647" t="str">
            <v>LEVELLAND ISD</v>
          </cell>
          <cell r="I647" t="str">
            <v>0756</v>
          </cell>
          <cell r="J647" t="str">
            <v xml:space="preserve">Public Education                                  </v>
          </cell>
        </row>
        <row r="648">
          <cell r="A648" t="str">
            <v>0820</v>
          </cell>
          <cell r="B648" t="str">
            <v>LEVERETTS CHAPEL ISD</v>
          </cell>
          <cell r="I648" t="str">
            <v>0817</v>
          </cell>
          <cell r="J648" t="str">
            <v xml:space="preserve">Public Education                                  </v>
          </cell>
        </row>
        <row r="649">
          <cell r="A649" t="str">
            <v>0821</v>
          </cell>
          <cell r="B649" t="str">
            <v>LEWISVILLE ISD</v>
          </cell>
          <cell r="I649" t="str">
            <v>0819</v>
          </cell>
          <cell r="J649" t="str">
            <v xml:space="preserve">Public Education                                  </v>
          </cell>
        </row>
        <row r="650">
          <cell r="A650" t="str">
            <v>0822</v>
          </cell>
          <cell r="B650" t="str">
            <v>LEXINGTON ISD</v>
          </cell>
          <cell r="I650" t="str">
            <v>0820</v>
          </cell>
          <cell r="J650" t="str">
            <v xml:space="preserve">Public Education                                  </v>
          </cell>
        </row>
        <row r="651">
          <cell r="A651" t="str">
            <v>1862</v>
          </cell>
          <cell r="B651" t="str">
            <v>LIBERTY EYLAU ISD</v>
          </cell>
          <cell r="I651" t="str">
            <v>0821</v>
          </cell>
          <cell r="J651" t="str">
            <v xml:space="preserve">Public Education                                  </v>
          </cell>
        </row>
        <row r="652">
          <cell r="A652" t="str">
            <v>0823</v>
          </cell>
          <cell r="B652" t="str">
            <v>LIBERTY HILL ISD</v>
          </cell>
          <cell r="I652" t="str">
            <v>0822</v>
          </cell>
          <cell r="J652" t="str">
            <v xml:space="preserve">Public Education                                  </v>
          </cell>
        </row>
        <row r="653">
          <cell r="A653" t="str">
            <v>0824</v>
          </cell>
          <cell r="B653" t="str">
            <v>LIBERTY ISD</v>
          </cell>
          <cell r="I653" t="str">
            <v>1862</v>
          </cell>
          <cell r="J653" t="str">
            <v xml:space="preserve">Public Education                                  </v>
          </cell>
        </row>
        <row r="654">
          <cell r="A654" t="str">
            <v>0825</v>
          </cell>
          <cell r="B654" t="str">
            <v>LINDALE ISD</v>
          </cell>
          <cell r="I654" t="str">
            <v>0823</v>
          </cell>
          <cell r="J654" t="str">
            <v xml:space="preserve">Public Education                                  </v>
          </cell>
        </row>
        <row r="655">
          <cell r="A655" t="str">
            <v>0826</v>
          </cell>
          <cell r="B655" t="str">
            <v>LINDEN KILDARE CONS ISD</v>
          </cell>
          <cell r="I655" t="str">
            <v>0824</v>
          </cell>
          <cell r="J655" t="str">
            <v xml:space="preserve">Public Education                                  </v>
          </cell>
        </row>
        <row r="656">
          <cell r="A656" t="str">
            <v>1742</v>
          </cell>
          <cell r="B656" t="str">
            <v>LINDSAY ISD</v>
          </cell>
          <cell r="I656" t="str">
            <v>0825</v>
          </cell>
          <cell r="J656" t="str">
            <v xml:space="preserve">Public Education                                  </v>
          </cell>
        </row>
        <row r="657">
          <cell r="A657" t="str">
            <v>1927</v>
          </cell>
          <cell r="B657" t="str">
            <v>LINGLEVILLE ISD</v>
          </cell>
          <cell r="I657" t="str">
            <v>0826</v>
          </cell>
          <cell r="J657" t="str">
            <v xml:space="preserve">Public Education                                  </v>
          </cell>
        </row>
        <row r="658">
          <cell r="A658" t="str">
            <v>0827</v>
          </cell>
          <cell r="B658" t="str">
            <v>LIPAN ISD</v>
          </cell>
          <cell r="I658" t="str">
            <v>1742</v>
          </cell>
          <cell r="J658" t="str">
            <v xml:space="preserve">Public Education                                  </v>
          </cell>
        </row>
        <row r="659">
          <cell r="A659" t="str">
            <v>1493</v>
          </cell>
          <cell r="B659" t="str">
            <v>LITTLE CYPRESS-MAURICEVILLE CISD</v>
          </cell>
          <cell r="I659" t="str">
            <v>1927</v>
          </cell>
          <cell r="J659" t="str">
            <v xml:space="preserve">Public Education                                  </v>
          </cell>
        </row>
        <row r="660">
          <cell r="A660" t="str">
            <v>1883</v>
          </cell>
          <cell r="B660" t="str">
            <v>LITTLE ELM ISD</v>
          </cell>
          <cell r="I660" t="str">
            <v>0827</v>
          </cell>
          <cell r="J660" t="str">
            <v xml:space="preserve">Public Education                                  </v>
          </cell>
        </row>
        <row r="661">
          <cell r="A661" t="str">
            <v>0828</v>
          </cell>
          <cell r="B661" t="str">
            <v>LITTLEFIELD ISD</v>
          </cell>
          <cell r="I661" t="str">
            <v>1493</v>
          </cell>
          <cell r="J661" t="str">
            <v xml:space="preserve">Public Education                                  </v>
          </cell>
        </row>
        <row r="662">
          <cell r="A662" t="str">
            <v>0829</v>
          </cell>
          <cell r="B662" t="str">
            <v>LIVINGSTON ISD</v>
          </cell>
          <cell r="I662" t="str">
            <v>1883</v>
          </cell>
          <cell r="J662" t="str">
            <v xml:space="preserve">Public Education                                  </v>
          </cell>
        </row>
        <row r="663">
          <cell r="A663" t="str">
            <v>0830</v>
          </cell>
          <cell r="B663" t="str">
            <v>LLANO ISD</v>
          </cell>
          <cell r="I663" t="str">
            <v>0828</v>
          </cell>
          <cell r="J663" t="str">
            <v xml:space="preserve">Public Education                                  </v>
          </cell>
        </row>
        <row r="664">
          <cell r="A664" t="str">
            <v>0831</v>
          </cell>
          <cell r="B664" t="str">
            <v>LOCKHART ISD</v>
          </cell>
          <cell r="I664" t="str">
            <v>0829</v>
          </cell>
          <cell r="J664" t="str">
            <v xml:space="preserve">Public Education                                  </v>
          </cell>
        </row>
        <row r="665">
          <cell r="A665" t="str">
            <v>0832</v>
          </cell>
          <cell r="B665" t="str">
            <v>LOCKNEY ISD</v>
          </cell>
          <cell r="I665" t="str">
            <v>0830</v>
          </cell>
          <cell r="J665" t="str">
            <v xml:space="preserve">Public Education                                  </v>
          </cell>
        </row>
        <row r="666">
          <cell r="A666" t="str">
            <v>1963</v>
          </cell>
          <cell r="B666" t="str">
            <v>LOHN ISD</v>
          </cell>
          <cell r="I666" t="str">
            <v>0831</v>
          </cell>
          <cell r="J666" t="str">
            <v xml:space="preserve">Public Education                                  </v>
          </cell>
        </row>
        <row r="667">
          <cell r="A667" t="str">
            <v>0833</v>
          </cell>
          <cell r="B667" t="str">
            <v>LOMETA ISD</v>
          </cell>
          <cell r="I667" t="str">
            <v>0832</v>
          </cell>
          <cell r="J667" t="str">
            <v xml:space="preserve">Public Education                                  </v>
          </cell>
        </row>
        <row r="668">
          <cell r="A668" t="str">
            <v>0834</v>
          </cell>
          <cell r="B668" t="str">
            <v>LONDON ISD</v>
          </cell>
          <cell r="I668" t="str">
            <v>1963</v>
          </cell>
          <cell r="J668" t="str">
            <v xml:space="preserve">Public Education                                  </v>
          </cell>
        </row>
        <row r="669">
          <cell r="A669" t="str">
            <v>0836</v>
          </cell>
          <cell r="B669" t="str">
            <v>LONE OAK ISD</v>
          </cell>
          <cell r="I669" t="str">
            <v>0833</v>
          </cell>
          <cell r="J669" t="str">
            <v xml:space="preserve">Public Education                                  </v>
          </cell>
        </row>
        <row r="670">
          <cell r="A670" t="str">
            <v>0838</v>
          </cell>
          <cell r="B670" t="str">
            <v>LONGVIEW ISD</v>
          </cell>
          <cell r="I670" t="str">
            <v>0834</v>
          </cell>
          <cell r="J670" t="str">
            <v xml:space="preserve">Public Education                                  </v>
          </cell>
        </row>
        <row r="671">
          <cell r="A671" t="str">
            <v>1743</v>
          </cell>
          <cell r="B671" t="str">
            <v>LOOP ISD</v>
          </cell>
          <cell r="I671" t="str">
            <v>0836</v>
          </cell>
          <cell r="J671" t="str">
            <v xml:space="preserve">Public Education                                  </v>
          </cell>
        </row>
        <row r="672">
          <cell r="A672" t="str">
            <v>0839</v>
          </cell>
          <cell r="B672" t="str">
            <v>LORAINE ISD</v>
          </cell>
          <cell r="I672" t="str">
            <v>0838</v>
          </cell>
          <cell r="J672" t="str">
            <v xml:space="preserve">Public Education                                  </v>
          </cell>
        </row>
        <row r="673">
          <cell r="A673" t="str">
            <v>0840</v>
          </cell>
          <cell r="B673" t="str">
            <v>LORENA ISD</v>
          </cell>
          <cell r="I673" t="str">
            <v>1743</v>
          </cell>
          <cell r="J673" t="str">
            <v xml:space="preserve">Public Education                                  </v>
          </cell>
        </row>
        <row r="674">
          <cell r="A674" t="str">
            <v>0841</v>
          </cell>
          <cell r="B674" t="str">
            <v>LORENZO CONS ISD</v>
          </cell>
          <cell r="I674" t="str">
            <v>0839</v>
          </cell>
          <cell r="J674" t="str">
            <v xml:space="preserve">Public Education                                  </v>
          </cell>
        </row>
        <row r="675">
          <cell r="A675" t="str">
            <v>0843</v>
          </cell>
          <cell r="B675" t="str">
            <v>LOS FRESNOS CONS ISD</v>
          </cell>
          <cell r="I675" t="str">
            <v>0840</v>
          </cell>
          <cell r="J675" t="str">
            <v xml:space="preserve">Public Education                                  </v>
          </cell>
        </row>
        <row r="676">
          <cell r="A676" t="str">
            <v>1607</v>
          </cell>
          <cell r="B676" t="str">
            <v>LOUISE ISD</v>
          </cell>
          <cell r="I676" t="str">
            <v>0841</v>
          </cell>
          <cell r="J676" t="str">
            <v xml:space="preserve">Public Education                                  </v>
          </cell>
        </row>
        <row r="677">
          <cell r="A677" t="str">
            <v>1913</v>
          </cell>
          <cell r="B677" t="str">
            <v>LOVEJOY ISD</v>
          </cell>
          <cell r="I677" t="str">
            <v>0843</v>
          </cell>
          <cell r="J677" t="str">
            <v xml:space="preserve">Public Education                                  </v>
          </cell>
        </row>
        <row r="678">
          <cell r="A678" t="str">
            <v>0846</v>
          </cell>
          <cell r="B678" t="str">
            <v>LOVELADY ISD</v>
          </cell>
          <cell r="I678" t="str">
            <v>1607</v>
          </cell>
          <cell r="J678" t="str">
            <v xml:space="preserve">Public Education                                  </v>
          </cell>
        </row>
        <row r="679">
          <cell r="A679" t="str">
            <v>1839</v>
          </cell>
          <cell r="B679" t="str">
            <v>LUBBOCK COOPER ISD</v>
          </cell>
          <cell r="I679" t="str">
            <v>1913</v>
          </cell>
          <cell r="J679" t="str">
            <v xml:space="preserve">Public Education                                  </v>
          </cell>
        </row>
        <row r="680">
          <cell r="A680" t="str">
            <v>0847</v>
          </cell>
          <cell r="B680" t="str">
            <v>LUBBOCK ISD</v>
          </cell>
          <cell r="I680" t="str">
            <v>0846</v>
          </cell>
          <cell r="J680" t="str">
            <v xml:space="preserve">Public Education                                  </v>
          </cell>
        </row>
        <row r="681">
          <cell r="A681" t="str">
            <v>0848</v>
          </cell>
          <cell r="B681" t="str">
            <v>LUEDERS-AVOCA ISD</v>
          </cell>
          <cell r="I681" t="str">
            <v>1839</v>
          </cell>
          <cell r="J681" t="str">
            <v xml:space="preserve">Public Education                                  </v>
          </cell>
        </row>
        <row r="682">
          <cell r="A682" t="str">
            <v>0849</v>
          </cell>
          <cell r="B682" t="str">
            <v>LUFKIN ISD</v>
          </cell>
          <cell r="I682" t="str">
            <v>0847</v>
          </cell>
          <cell r="J682" t="str">
            <v xml:space="preserve">Public Education                                  </v>
          </cell>
        </row>
        <row r="683">
          <cell r="A683" t="str">
            <v>0850</v>
          </cell>
          <cell r="B683" t="str">
            <v>LULING ISD</v>
          </cell>
          <cell r="I683" t="str">
            <v>0848</v>
          </cell>
          <cell r="J683" t="str">
            <v xml:space="preserve">Public Education                                  </v>
          </cell>
        </row>
        <row r="684">
          <cell r="A684" t="str">
            <v>1646</v>
          </cell>
          <cell r="B684" t="str">
            <v>LUMBERTON ISD</v>
          </cell>
          <cell r="I684" t="str">
            <v>0849</v>
          </cell>
          <cell r="J684" t="str">
            <v xml:space="preserve">Public Education                                  </v>
          </cell>
        </row>
        <row r="685">
          <cell r="A685" t="str">
            <v>0851</v>
          </cell>
          <cell r="B685" t="str">
            <v>LYFORD CONS ISD</v>
          </cell>
          <cell r="I685" t="str">
            <v>0850</v>
          </cell>
          <cell r="J685" t="str">
            <v xml:space="preserve">Public Education                                  </v>
          </cell>
        </row>
        <row r="686">
          <cell r="A686" t="str">
            <v>0853</v>
          </cell>
          <cell r="B686" t="str">
            <v>LYTLE ISD</v>
          </cell>
          <cell r="I686" t="str">
            <v>1646</v>
          </cell>
          <cell r="J686" t="str">
            <v xml:space="preserve">Public Education                                  </v>
          </cell>
        </row>
        <row r="687">
          <cell r="A687" t="str">
            <v>0854</v>
          </cell>
          <cell r="B687" t="str">
            <v>MABANK ISD</v>
          </cell>
          <cell r="I687" t="str">
            <v>0851</v>
          </cell>
          <cell r="J687" t="str">
            <v xml:space="preserve">Public Education                                  </v>
          </cell>
        </row>
        <row r="688">
          <cell r="A688" t="str">
            <v>0855</v>
          </cell>
          <cell r="B688" t="str">
            <v>MADISONVILLE CONS ISD</v>
          </cell>
          <cell r="I688" t="str">
            <v>0853</v>
          </cell>
          <cell r="J688" t="str">
            <v xml:space="preserve">Public Education                                  </v>
          </cell>
        </row>
        <row r="689">
          <cell r="A689" t="str">
            <v>1560</v>
          </cell>
          <cell r="B689" t="str">
            <v>MAGNOLIA ISD</v>
          </cell>
          <cell r="I689" t="str">
            <v>0854</v>
          </cell>
          <cell r="J689" t="str">
            <v xml:space="preserve">Public Education                                  </v>
          </cell>
        </row>
        <row r="690">
          <cell r="A690" t="str">
            <v>0856</v>
          </cell>
          <cell r="B690" t="str">
            <v>MALAKOFF ISD</v>
          </cell>
          <cell r="I690" t="str">
            <v>0855</v>
          </cell>
          <cell r="J690" t="str">
            <v xml:space="preserve">Public Education                                  </v>
          </cell>
        </row>
        <row r="691">
          <cell r="A691" t="str">
            <v>0857</v>
          </cell>
          <cell r="B691" t="str">
            <v>MALONE ISD</v>
          </cell>
          <cell r="I691" t="str">
            <v>1560</v>
          </cell>
          <cell r="J691" t="str">
            <v xml:space="preserve">Public Education                                  </v>
          </cell>
        </row>
        <row r="692">
          <cell r="A692" t="str">
            <v>1998</v>
          </cell>
          <cell r="B692" t="str">
            <v>MALTA ISD</v>
          </cell>
          <cell r="I692" t="str">
            <v>0856</v>
          </cell>
          <cell r="J692" t="str">
            <v xml:space="preserve">Public Education                                  </v>
          </cell>
        </row>
        <row r="693">
          <cell r="A693" t="str">
            <v>0858</v>
          </cell>
          <cell r="B693" t="str">
            <v>MANOR ISD</v>
          </cell>
          <cell r="I693" t="str">
            <v>0857</v>
          </cell>
          <cell r="J693" t="str">
            <v xml:space="preserve">Public Education                                  </v>
          </cell>
        </row>
        <row r="694">
          <cell r="A694" t="str">
            <v>0859</v>
          </cell>
          <cell r="B694" t="str">
            <v>MANSFIELD ISD</v>
          </cell>
          <cell r="I694" t="str">
            <v>1998</v>
          </cell>
          <cell r="J694" t="str">
            <v xml:space="preserve">Public Education                                  </v>
          </cell>
        </row>
        <row r="695">
          <cell r="A695" t="str">
            <v>0860</v>
          </cell>
          <cell r="B695" t="str">
            <v>MARATHON ISD</v>
          </cell>
          <cell r="I695" t="str">
            <v>0858</v>
          </cell>
          <cell r="J695" t="str">
            <v xml:space="preserve">Public Education                                  </v>
          </cell>
        </row>
        <row r="696">
          <cell r="A696" t="str">
            <v>0861</v>
          </cell>
          <cell r="B696" t="str">
            <v>MARBLE FALLS ISD</v>
          </cell>
          <cell r="I696" t="str">
            <v>0859</v>
          </cell>
          <cell r="J696" t="str">
            <v xml:space="preserve">Public Education                                  </v>
          </cell>
        </row>
        <row r="697">
          <cell r="A697" t="str">
            <v>0862</v>
          </cell>
          <cell r="B697" t="str">
            <v>MARFA ISD</v>
          </cell>
          <cell r="I697" t="str">
            <v>0860</v>
          </cell>
          <cell r="J697" t="str">
            <v xml:space="preserve">Public Education                                  </v>
          </cell>
        </row>
        <row r="698">
          <cell r="A698" t="str">
            <v>1771</v>
          </cell>
          <cell r="B698" t="str">
            <v>MARION ISD</v>
          </cell>
          <cell r="I698" t="str">
            <v>0861</v>
          </cell>
          <cell r="J698" t="str">
            <v xml:space="preserve">Public Education                                  </v>
          </cell>
        </row>
        <row r="699">
          <cell r="A699" t="str">
            <v>1332</v>
          </cell>
          <cell r="B699" t="str">
            <v>MARLIN ISD</v>
          </cell>
          <cell r="I699" t="str">
            <v>0862</v>
          </cell>
          <cell r="J699" t="str">
            <v xml:space="preserve">Public Education                                  </v>
          </cell>
        </row>
        <row r="700">
          <cell r="A700" t="str">
            <v>0864</v>
          </cell>
          <cell r="B700" t="str">
            <v>MARSHALL ISD</v>
          </cell>
          <cell r="I700" t="str">
            <v>1771</v>
          </cell>
          <cell r="J700" t="str">
            <v xml:space="preserve">Public Education                                  </v>
          </cell>
        </row>
        <row r="701">
          <cell r="A701" t="str">
            <v>0865</v>
          </cell>
          <cell r="B701" t="str">
            <v>MART ISD</v>
          </cell>
          <cell r="I701" t="str">
            <v>1332</v>
          </cell>
          <cell r="J701" t="str">
            <v xml:space="preserve">Public Education                                  </v>
          </cell>
        </row>
        <row r="702">
          <cell r="A702" t="str">
            <v>0867</v>
          </cell>
          <cell r="B702" t="str">
            <v>MARTINS MILL ISD</v>
          </cell>
          <cell r="I702" t="str">
            <v>0864</v>
          </cell>
          <cell r="J702" t="str">
            <v xml:space="preserve">Public Education                                  </v>
          </cell>
        </row>
        <row r="703">
          <cell r="A703" t="str">
            <v>1952</v>
          </cell>
          <cell r="B703" t="str">
            <v>MARTINSVILLE ISD</v>
          </cell>
          <cell r="I703" t="str">
            <v>0865</v>
          </cell>
          <cell r="J703" t="str">
            <v xml:space="preserve">Public Education                                  </v>
          </cell>
        </row>
        <row r="704">
          <cell r="A704" t="str">
            <v>0868</v>
          </cell>
          <cell r="B704" t="str">
            <v>MASON ISD</v>
          </cell>
          <cell r="I704" t="str">
            <v>0867</v>
          </cell>
          <cell r="J704" t="str">
            <v xml:space="preserve">Public Education                                  </v>
          </cell>
        </row>
        <row r="705">
          <cell r="A705" t="str">
            <v>0871</v>
          </cell>
          <cell r="B705" t="str">
            <v>MATAGORDA ISD</v>
          </cell>
          <cell r="I705" t="str">
            <v>1952</v>
          </cell>
          <cell r="J705" t="str">
            <v xml:space="preserve">Public Education                                  </v>
          </cell>
        </row>
        <row r="706">
          <cell r="A706" t="str">
            <v>0872</v>
          </cell>
          <cell r="B706" t="str">
            <v>MATHIS ISD</v>
          </cell>
          <cell r="I706" t="str">
            <v>0868</v>
          </cell>
          <cell r="J706" t="str">
            <v xml:space="preserve">Public Education                                  </v>
          </cell>
        </row>
        <row r="707">
          <cell r="A707" t="str">
            <v>0873</v>
          </cell>
          <cell r="B707" t="str">
            <v>MAUD ISD</v>
          </cell>
          <cell r="I707" t="str">
            <v>0871</v>
          </cell>
          <cell r="J707" t="str">
            <v xml:space="preserve">Public Education                                  </v>
          </cell>
        </row>
        <row r="708">
          <cell r="A708" t="str">
            <v>2003</v>
          </cell>
          <cell r="B708" t="str">
            <v>MAY ISD</v>
          </cell>
          <cell r="I708" t="str">
            <v>0872</v>
          </cell>
          <cell r="J708" t="str">
            <v xml:space="preserve">Public Education                                  </v>
          </cell>
        </row>
        <row r="709">
          <cell r="A709" t="str">
            <v>0877</v>
          </cell>
          <cell r="B709" t="str">
            <v>MAYPEARL ISD</v>
          </cell>
          <cell r="I709" t="str">
            <v>0873</v>
          </cell>
          <cell r="J709" t="str">
            <v xml:space="preserve">Public Education                                  </v>
          </cell>
        </row>
        <row r="710">
          <cell r="A710" t="str">
            <v>0879</v>
          </cell>
          <cell r="B710" t="str">
            <v>MCALLEN ISD</v>
          </cell>
          <cell r="I710" t="str">
            <v>2003</v>
          </cell>
          <cell r="J710" t="str">
            <v xml:space="preserve">Public Education                                  </v>
          </cell>
        </row>
        <row r="711">
          <cell r="A711" t="str">
            <v>0880</v>
          </cell>
          <cell r="B711" t="str">
            <v>MCCAMEY ISD</v>
          </cell>
          <cell r="I711" t="str">
            <v>0877</v>
          </cell>
          <cell r="J711" t="str">
            <v xml:space="preserve">Public Education                                  </v>
          </cell>
        </row>
        <row r="712">
          <cell r="A712" t="str">
            <v>1898</v>
          </cell>
          <cell r="B712" t="str">
            <v>MCDADE ISD</v>
          </cell>
          <cell r="I712" t="str">
            <v>0879</v>
          </cell>
          <cell r="J712" t="str">
            <v xml:space="preserve">Public Education                                  </v>
          </cell>
        </row>
        <row r="713">
          <cell r="A713" t="str">
            <v>0884</v>
          </cell>
          <cell r="B713" t="str">
            <v>MCGREGOR ISD</v>
          </cell>
          <cell r="I713" t="str">
            <v>0880</v>
          </cell>
          <cell r="J713" t="str">
            <v xml:space="preserve">Public Education                                  </v>
          </cell>
        </row>
        <row r="714">
          <cell r="A714" t="str">
            <v>0885</v>
          </cell>
          <cell r="B714" t="str">
            <v>MCKINNEY ISD</v>
          </cell>
          <cell r="I714" t="str">
            <v>1898</v>
          </cell>
          <cell r="J714" t="str">
            <v xml:space="preserve">Public Education                                  </v>
          </cell>
        </row>
        <row r="715">
          <cell r="A715" t="str">
            <v>0886</v>
          </cell>
          <cell r="B715" t="str">
            <v>MCLEAN ISD</v>
          </cell>
          <cell r="I715" t="str">
            <v>0884</v>
          </cell>
          <cell r="J715" t="str">
            <v xml:space="preserve">Public Education                                  </v>
          </cell>
        </row>
        <row r="716">
          <cell r="A716" t="str">
            <v>0887</v>
          </cell>
          <cell r="B716" t="str">
            <v>MCLEOD ISD</v>
          </cell>
          <cell r="I716" t="str">
            <v>0885</v>
          </cell>
          <cell r="J716" t="str">
            <v xml:space="preserve">Public Education                                  </v>
          </cell>
        </row>
        <row r="717">
          <cell r="A717" t="str">
            <v>1823</v>
          </cell>
          <cell r="B717" t="str">
            <v>MCMULLEN COUNTY ISD</v>
          </cell>
          <cell r="I717" t="str">
            <v>0886</v>
          </cell>
          <cell r="J717" t="str">
            <v xml:space="preserve">Public Education                                  </v>
          </cell>
        </row>
        <row r="718">
          <cell r="A718" t="str">
            <v>1868</v>
          </cell>
          <cell r="B718" t="str">
            <v>MEADOW ISD</v>
          </cell>
          <cell r="I718" t="str">
            <v>0887</v>
          </cell>
          <cell r="J718" t="str">
            <v xml:space="preserve">Public Education                                  </v>
          </cell>
        </row>
        <row r="719">
          <cell r="A719" t="str">
            <v>1824</v>
          </cell>
          <cell r="B719" t="str">
            <v>MEDINA ISD</v>
          </cell>
          <cell r="I719" t="str">
            <v>1823</v>
          </cell>
          <cell r="J719" t="str">
            <v xml:space="preserve">Public Education                                  </v>
          </cell>
        </row>
        <row r="720">
          <cell r="A720" t="str">
            <v>1665</v>
          </cell>
          <cell r="B720" t="str">
            <v>MEDINA VALLEY ISD</v>
          </cell>
          <cell r="I720" t="str">
            <v>1868</v>
          </cell>
          <cell r="J720" t="str">
            <v xml:space="preserve">Public Education                                  </v>
          </cell>
        </row>
        <row r="721">
          <cell r="A721" t="str">
            <v>1911</v>
          </cell>
          <cell r="B721" t="str">
            <v>MELISSA ISD</v>
          </cell>
          <cell r="I721" t="str">
            <v>1824</v>
          </cell>
          <cell r="J721" t="str">
            <v xml:space="preserve">Public Education                                  </v>
          </cell>
        </row>
        <row r="722">
          <cell r="A722" t="str">
            <v>0891</v>
          </cell>
          <cell r="B722" t="str">
            <v>MEMPHIS ISD</v>
          </cell>
          <cell r="I722" t="str">
            <v>1665</v>
          </cell>
          <cell r="J722" t="str">
            <v xml:space="preserve">Public Education                                  </v>
          </cell>
        </row>
        <row r="723">
          <cell r="A723" t="str">
            <v>0892</v>
          </cell>
          <cell r="B723" t="str">
            <v>MENARD ISD</v>
          </cell>
          <cell r="I723" t="str">
            <v>1911</v>
          </cell>
          <cell r="J723" t="str">
            <v xml:space="preserve">Public Education                                  </v>
          </cell>
        </row>
        <row r="724">
          <cell r="A724" t="str">
            <v>0893</v>
          </cell>
          <cell r="B724" t="str">
            <v>MERCEDES ISD</v>
          </cell>
          <cell r="I724" t="str">
            <v>0891</v>
          </cell>
          <cell r="J724" t="str">
            <v xml:space="preserve">Public Education                                  </v>
          </cell>
        </row>
        <row r="725">
          <cell r="A725" t="str">
            <v>0894</v>
          </cell>
          <cell r="B725" t="str">
            <v>MERIDIAN ISD</v>
          </cell>
          <cell r="I725" t="str">
            <v>0892</v>
          </cell>
          <cell r="J725" t="str">
            <v xml:space="preserve">Public Education                                  </v>
          </cell>
        </row>
        <row r="726">
          <cell r="A726" t="str">
            <v>0895</v>
          </cell>
          <cell r="B726" t="str">
            <v>MERKEL ISD</v>
          </cell>
          <cell r="I726" t="str">
            <v>0893</v>
          </cell>
          <cell r="J726" t="str">
            <v xml:space="preserve">Public Education                                  </v>
          </cell>
        </row>
        <row r="727">
          <cell r="A727" t="str">
            <v>0898</v>
          </cell>
          <cell r="B727" t="str">
            <v>MESQUITE ISD</v>
          </cell>
          <cell r="I727" t="str">
            <v>0894</v>
          </cell>
          <cell r="J727" t="str">
            <v xml:space="preserve">Public Education                                  </v>
          </cell>
        </row>
        <row r="728">
          <cell r="A728" t="str">
            <v>0899</v>
          </cell>
          <cell r="B728" t="str">
            <v>MEXIA ISD</v>
          </cell>
          <cell r="I728" t="str">
            <v>0895</v>
          </cell>
          <cell r="J728" t="str">
            <v xml:space="preserve">Public Education                                  </v>
          </cell>
        </row>
        <row r="729">
          <cell r="A729" t="str">
            <v>1929</v>
          </cell>
          <cell r="B729" t="str">
            <v>MEYERSVILLE ISD</v>
          </cell>
          <cell r="I729" t="str">
            <v>0898</v>
          </cell>
          <cell r="J729" t="str">
            <v xml:space="preserve">Public Education                                  </v>
          </cell>
        </row>
        <row r="730">
          <cell r="A730" t="str">
            <v>0900</v>
          </cell>
          <cell r="B730" t="str">
            <v>MIAMI ISD</v>
          </cell>
          <cell r="I730" t="str">
            <v>0899</v>
          </cell>
          <cell r="J730" t="str">
            <v xml:space="preserve">Public Education                                  </v>
          </cell>
        </row>
        <row r="731">
          <cell r="A731" t="str">
            <v>0901</v>
          </cell>
          <cell r="B731" t="str">
            <v>MIDLAND ISD</v>
          </cell>
          <cell r="I731" t="str">
            <v>1929</v>
          </cell>
          <cell r="J731" t="str">
            <v xml:space="preserve">Public Education                                  </v>
          </cell>
        </row>
        <row r="732">
          <cell r="A732" t="str">
            <v>0902</v>
          </cell>
          <cell r="B732" t="str">
            <v>MIDLOTHIAN ISD</v>
          </cell>
          <cell r="I732" t="str">
            <v>0900</v>
          </cell>
          <cell r="J732" t="str">
            <v xml:space="preserve">Public Education                                  </v>
          </cell>
        </row>
        <row r="733">
          <cell r="A733" t="str">
            <v>1476</v>
          </cell>
          <cell r="B733" t="str">
            <v>MIDWAY ISD</v>
          </cell>
          <cell r="I733" t="str">
            <v>0901</v>
          </cell>
          <cell r="J733" t="str">
            <v xml:space="preserve">Public Education                                  </v>
          </cell>
        </row>
        <row r="734">
          <cell r="A734" t="str">
            <v>1590</v>
          </cell>
          <cell r="B734" t="str">
            <v>MIDWAY ISD</v>
          </cell>
          <cell r="I734" t="str">
            <v>0902</v>
          </cell>
          <cell r="J734" t="str">
            <v xml:space="preserve">Public Education                                  </v>
          </cell>
        </row>
        <row r="735">
          <cell r="A735" t="str">
            <v>0904</v>
          </cell>
          <cell r="B735" t="str">
            <v>MILANO ISD</v>
          </cell>
          <cell r="I735" t="str">
            <v>1476</v>
          </cell>
          <cell r="J735" t="str">
            <v xml:space="preserve">Public Education                                  </v>
          </cell>
        </row>
        <row r="736">
          <cell r="A736" t="str">
            <v>1836</v>
          </cell>
          <cell r="B736" t="str">
            <v>MILDRED ISD</v>
          </cell>
          <cell r="I736" t="str">
            <v>1590</v>
          </cell>
          <cell r="J736" t="str">
            <v xml:space="preserve">Public Education                                  </v>
          </cell>
        </row>
        <row r="737">
          <cell r="A737" t="str">
            <v>0905</v>
          </cell>
          <cell r="B737" t="str">
            <v>MILES ISD</v>
          </cell>
          <cell r="I737" t="str">
            <v>0904</v>
          </cell>
          <cell r="J737" t="str">
            <v xml:space="preserve">Public Education                                  </v>
          </cell>
        </row>
        <row r="738">
          <cell r="A738" t="str">
            <v>0906</v>
          </cell>
          <cell r="B738" t="str">
            <v>MILFORD ISD</v>
          </cell>
          <cell r="I738" t="str">
            <v>1836</v>
          </cell>
          <cell r="J738" t="str">
            <v xml:space="preserve">Public Education                                  </v>
          </cell>
        </row>
        <row r="739">
          <cell r="A739" t="str">
            <v>1355</v>
          </cell>
          <cell r="B739" t="str">
            <v>MILLER GROVE ISD</v>
          </cell>
          <cell r="I739" t="str">
            <v>0905</v>
          </cell>
          <cell r="J739" t="str">
            <v xml:space="preserve">Public Education                                  </v>
          </cell>
        </row>
        <row r="740">
          <cell r="A740" t="str">
            <v>1484</v>
          </cell>
          <cell r="B740" t="str">
            <v>MILLSAP ISD</v>
          </cell>
          <cell r="I740" t="str">
            <v>0906</v>
          </cell>
          <cell r="J740" t="str">
            <v xml:space="preserve">Public Education                                  </v>
          </cell>
        </row>
        <row r="741">
          <cell r="A741" t="str">
            <v>0909</v>
          </cell>
          <cell r="B741" t="str">
            <v>MINEOLA ISD</v>
          </cell>
          <cell r="I741" t="str">
            <v>1355</v>
          </cell>
          <cell r="J741" t="str">
            <v xml:space="preserve">Public Education                                  </v>
          </cell>
        </row>
        <row r="742">
          <cell r="A742" t="str">
            <v>0910</v>
          </cell>
          <cell r="B742" t="str">
            <v>MINERAL WELLS ISD</v>
          </cell>
          <cell r="I742" t="str">
            <v>1484</v>
          </cell>
          <cell r="J742" t="str">
            <v xml:space="preserve">Public Education                                  </v>
          </cell>
        </row>
        <row r="743">
          <cell r="A743" t="str">
            <v>0913</v>
          </cell>
          <cell r="B743" t="str">
            <v>MISSION CONS ISD</v>
          </cell>
          <cell r="I743" t="str">
            <v>0909</v>
          </cell>
          <cell r="J743" t="str">
            <v xml:space="preserve">Public Education                                  </v>
          </cell>
        </row>
        <row r="744">
          <cell r="A744" t="str">
            <v>0915</v>
          </cell>
          <cell r="B744" t="str">
            <v>MONAHANS-WICKETT-PYOTE ISD</v>
          </cell>
          <cell r="I744" t="str">
            <v>0910</v>
          </cell>
          <cell r="J744" t="str">
            <v xml:space="preserve">Public Education                                  </v>
          </cell>
        </row>
        <row r="745">
          <cell r="A745" t="str">
            <v>1354</v>
          </cell>
          <cell r="B745" t="str">
            <v>MONTAGUE ISD</v>
          </cell>
          <cell r="I745" t="str">
            <v>0913</v>
          </cell>
          <cell r="J745" t="str">
            <v xml:space="preserve">Public Education                                  </v>
          </cell>
        </row>
        <row r="746">
          <cell r="A746" t="str">
            <v>1604</v>
          </cell>
          <cell r="B746" t="str">
            <v>MONTE ALTO ISD</v>
          </cell>
          <cell r="I746" t="str">
            <v>0915</v>
          </cell>
          <cell r="J746" t="str">
            <v xml:space="preserve">Public Education                                  </v>
          </cell>
        </row>
        <row r="747">
          <cell r="A747" t="str">
            <v>0918</v>
          </cell>
          <cell r="B747" t="str">
            <v>MONTGOMERY ISD</v>
          </cell>
          <cell r="I747" t="str">
            <v>1354</v>
          </cell>
          <cell r="J747" t="str">
            <v xml:space="preserve">Public Education                                  </v>
          </cell>
        </row>
        <row r="748">
          <cell r="A748" t="str">
            <v>0919</v>
          </cell>
          <cell r="B748" t="str">
            <v>MOODY ISD</v>
          </cell>
          <cell r="I748" t="str">
            <v>1604</v>
          </cell>
          <cell r="J748" t="str">
            <v xml:space="preserve">Public Education                                  </v>
          </cell>
        </row>
        <row r="749">
          <cell r="A749" t="str">
            <v>0922</v>
          </cell>
          <cell r="B749" t="str">
            <v>MORAN ISD</v>
          </cell>
          <cell r="I749" t="str">
            <v>0918</v>
          </cell>
          <cell r="J749" t="str">
            <v xml:space="preserve">Public Education                                  </v>
          </cell>
        </row>
        <row r="750">
          <cell r="A750" t="str">
            <v>0923</v>
          </cell>
          <cell r="B750" t="str">
            <v>MORGAN ISD</v>
          </cell>
          <cell r="I750" t="str">
            <v>0919</v>
          </cell>
          <cell r="J750" t="str">
            <v xml:space="preserve">Public Education                                  </v>
          </cell>
        </row>
        <row r="751">
          <cell r="A751" t="str">
            <v>1928</v>
          </cell>
          <cell r="B751" t="str">
            <v>MORGAN MILL ISD</v>
          </cell>
          <cell r="I751" t="str">
            <v>0922</v>
          </cell>
          <cell r="J751" t="str">
            <v xml:space="preserve">Public Education                                  </v>
          </cell>
        </row>
        <row r="752">
          <cell r="A752" t="str">
            <v>0925</v>
          </cell>
          <cell r="B752" t="str">
            <v>MORTON ISD</v>
          </cell>
          <cell r="I752" t="str">
            <v>0923</v>
          </cell>
          <cell r="J752" t="str">
            <v xml:space="preserve">Public Education                                  </v>
          </cell>
        </row>
        <row r="753">
          <cell r="A753" t="str">
            <v>1852</v>
          </cell>
          <cell r="B753" t="str">
            <v>MOTLEY COUNTY ISD</v>
          </cell>
          <cell r="I753" t="str">
            <v>1928</v>
          </cell>
          <cell r="J753" t="str">
            <v xml:space="preserve">Public Education                                  </v>
          </cell>
        </row>
        <row r="754">
          <cell r="A754" t="str">
            <v>0928</v>
          </cell>
          <cell r="B754" t="str">
            <v>MOULTON ISD</v>
          </cell>
          <cell r="I754" t="str">
            <v>0925</v>
          </cell>
          <cell r="J754" t="str">
            <v xml:space="preserve">Public Education                                  </v>
          </cell>
        </row>
        <row r="755">
          <cell r="A755" t="str">
            <v>0929</v>
          </cell>
          <cell r="B755" t="str">
            <v>MOUNT CALM ISD</v>
          </cell>
          <cell r="I755" t="str">
            <v>1852</v>
          </cell>
          <cell r="J755" t="str">
            <v xml:space="preserve">Public Education                                  </v>
          </cell>
        </row>
        <row r="756">
          <cell r="A756" t="str">
            <v>0930</v>
          </cell>
          <cell r="B756" t="str">
            <v>MOUNT ENTERPRISE ISD</v>
          </cell>
          <cell r="I756" t="str">
            <v>0928</v>
          </cell>
          <cell r="J756" t="str">
            <v xml:space="preserve">Public Education                                  </v>
          </cell>
        </row>
        <row r="757">
          <cell r="A757" t="str">
            <v>0931</v>
          </cell>
          <cell r="B757" t="str">
            <v>MOUNT PLEASANT ISD</v>
          </cell>
          <cell r="I757" t="str">
            <v>0929</v>
          </cell>
          <cell r="J757" t="str">
            <v xml:space="preserve">Public Education                                  </v>
          </cell>
        </row>
        <row r="758">
          <cell r="A758" t="str">
            <v>0933</v>
          </cell>
          <cell r="B758" t="str">
            <v>MOUNT VERNON ISD</v>
          </cell>
          <cell r="I758" t="str">
            <v>0930</v>
          </cell>
          <cell r="J758" t="str">
            <v xml:space="preserve">Public Education                                  </v>
          </cell>
        </row>
        <row r="759">
          <cell r="A759" t="str">
            <v>1388</v>
          </cell>
          <cell r="B759" t="str">
            <v>MUENSTER ISD</v>
          </cell>
          <cell r="I759" t="str">
            <v>0931</v>
          </cell>
          <cell r="J759" t="str">
            <v xml:space="preserve">Public Education                                  </v>
          </cell>
        </row>
        <row r="760">
          <cell r="A760" t="str">
            <v>0934</v>
          </cell>
          <cell r="B760" t="str">
            <v>MULESHOE ISD</v>
          </cell>
          <cell r="I760" t="str">
            <v>0933</v>
          </cell>
          <cell r="J760" t="str">
            <v xml:space="preserve">Public Education                                  </v>
          </cell>
        </row>
        <row r="761">
          <cell r="A761" t="str">
            <v>0935</v>
          </cell>
          <cell r="B761" t="str">
            <v>MULLIN ISD</v>
          </cell>
          <cell r="I761" t="str">
            <v>1388</v>
          </cell>
          <cell r="J761" t="str">
            <v xml:space="preserve">Public Education                                  </v>
          </cell>
        </row>
        <row r="762">
          <cell r="A762" t="str">
            <v>0936</v>
          </cell>
          <cell r="B762" t="str">
            <v>MUMFORD ISD</v>
          </cell>
          <cell r="I762" t="str">
            <v>0934</v>
          </cell>
          <cell r="J762" t="str">
            <v xml:space="preserve">Public Education                                  </v>
          </cell>
        </row>
        <row r="763">
          <cell r="A763" t="str">
            <v>0937</v>
          </cell>
          <cell r="B763" t="str">
            <v>MUNDAY CONSOLIDATED ISD</v>
          </cell>
          <cell r="I763" t="str">
            <v>0935</v>
          </cell>
          <cell r="J763" t="str">
            <v xml:space="preserve">Public Education                                  </v>
          </cell>
        </row>
        <row r="764">
          <cell r="A764" t="str">
            <v>0938</v>
          </cell>
          <cell r="B764" t="str">
            <v>MURCHISON ISD</v>
          </cell>
          <cell r="I764" t="str">
            <v>0936</v>
          </cell>
          <cell r="J764" t="str">
            <v xml:space="preserve">Public Education                                  </v>
          </cell>
        </row>
        <row r="765">
          <cell r="A765" t="str">
            <v>0940</v>
          </cell>
          <cell r="B765" t="str">
            <v>NACOGDOCHES ISD</v>
          </cell>
          <cell r="I765" t="str">
            <v>0937</v>
          </cell>
          <cell r="J765" t="str">
            <v xml:space="preserve">Public Education                                  </v>
          </cell>
        </row>
        <row r="766">
          <cell r="A766" t="str">
            <v>0944</v>
          </cell>
          <cell r="B766" t="str">
            <v>NATALIA ISD</v>
          </cell>
          <cell r="I766" t="str">
            <v>0938</v>
          </cell>
          <cell r="J766" t="str">
            <v xml:space="preserve">Public Education                                  </v>
          </cell>
        </row>
        <row r="767">
          <cell r="A767" t="str">
            <v>1760</v>
          </cell>
          <cell r="B767" t="str">
            <v>NAVARRO ISD</v>
          </cell>
          <cell r="I767" t="str">
            <v>0940</v>
          </cell>
          <cell r="J767" t="str">
            <v xml:space="preserve">Public Education                                  </v>
          </cell>
        </row>
        <row r="768">
          <cell r="A768" t="str">
            <v>0945</v>
          </cell>
          <cell r="B768" t="str">
            <v>NAVASOTA ISD</v>
          </cell>
          <cell r="I768" t="str">
            <v>0944</v>
          </cell>
          <cell r="J768" t="str">
            <v xml:space="preserve">Public Education                                  </v>
          </cell>
        </row>
        <row r="769">
          <cell r="A769" t="str">
            <v>1634</v>
          </cell>
          <cell r="B769" t="str">
            <v>NAZARETH ISD</v>
          </cell>
          <cell r="I769" t="str">
            <v>1760</v>
          </cell>
          <cell r="J769" t="str">
            <v xml:space="preserve">Public Education                                  </v>
          </cell>
        </row>
        <row r="770">
          <cell r="A770" t="str">
            <v>0946</v>
          </cell>
          <cell r="B770" t="str">
            <v>NECHES ISD</v>
          </cell>
          <cell r="I770" t="str">
            <v>0945</v>
          </cell>
          <cell r="J770" t="str">
            <v xml:space="preserve">Public Education                                  </v>
          </cell>
        </row>
        <row r="771">
          <cell r="A771" t="str">
            <v>0947</v>
          </cell>
          <cell r="B771" t="str">
            <v>NEDERLAND ISD</v>
          </cell>
          <cell r="I771" t="str">
            <v>1634</v>
          </cell>
          <cell r="J771" t="str">
            <v xml:space="preserve">Public Education                                  </v>
          </cell>
        </row>
        <row r="772">
          <cell r="A772" t="str">
            <v>0948</v>
          </cell>
          <cell r="B772" t="str">
            <v>NEEDVILLE ISD</v>
          </cell>
          <cell r="I772" t="str">
            <v>0946</v>
          </cell>
          <cell r="J772" t="str">
            <v xml:space="preserve">Public Education                                  </v>
          </cell>
        </row>
        <row r="773">
          <cell r="A773" t="str">
            <v>0950</v>
          </cell>
          <cell r="B773" t="str">
            <v>NEW BOSTON ISD</v>
          </cell>
          <cell r="I773" t="str">
            <v>0947</v>
          </cell>
          <cell r="J773" t="str">
            <v xml:space="preserve">Public Education                                  </v>
          </cell>
        </row>
        <row r="774">
          <cell r="A774" t="str">
            <v>0951</v>
          </cell>
          <cell r="B774" t="str">
            <v>NEW BRAUNFELS ISD</v>
          </cell>
          <cell r="I774" t="str">
            <v>0948</v>
          </cell>
          <cell r="J774" t="str">
            <v xml:space="preserve">Public Education                                  </v>
          </cell>
        </row>
        <row r="775">
          <cell r="A775" t="str">
            <v>1653</v>
          </cell>
          <cell r="B775" t="str">
            <v>NEW CANEY ISD</v>
          </cell>
          <cell r="I775" t="str">
            <v>0950</v>
          </cell>
          <cell r="J775" t="str">
            <v xml:space="preserve">Public Education                                  </v>
          </cell>
        </row>
        <row r="776">
          <cell r="A776" t="str">
            <v>1410</v>
          </cell>
          <cell r="B776" t="str">
            <v>NEW DEAL ISD</v>
          </cell>
          <cell r="I776" t="str">
            <v>0951</v>
          </cell>
          <cell r="J776" t="str">
            <v xml:space="preserve">Public Education                                  </v>
          </cell>
        </row>
        <row r="777">
          <cell r="A777" t="str">
            <v>1600</v>
          </cell>
          <cell r="B777" t="str">
            <v>NEW DIANA ISD</v>
          </cell>
          <cell r="I777" t="str">
            <v>1653</v>
          </cell>
          <cell r="J777" t="str">
            <v xml:space="preserve">Public Education                                  </v>
          </cell>
        </row>
        <row r="778">
          <cell r="A778" t="str">
            <v>1553</v>
          </cell>
          <cell r="B778" t="str">
            <v>NEW HOME ISD</v>
          </cell>
          <cell r="I778" t="str">
            <v>1410</v>
          </cell>
          <cell r="J778" t="str">
            <v xml:space="preserve">Public Education                                  </v>
          </cell>
        </row>
        <row r="779">
          <cell r="A779" t="str">
            <v>1199</v>
          </cell>
          <cell r="B779" t="str">
            <v>NEW SUMMERFIELD ISD</v>
          </cell>
          <cell r="I779" t="str">
            <v>1600</v>
          </cell>
          <cell r="J779" t="str">
            <v xml:space="preserve">Public Education                                  </v>
          </cell>
        </row>
        <row r="780">
          <cell r="A780" t="str">
            <v>0954</v>
          </cell>
          <cell r="B780" t="str">
            <v>NEW WAVERLY ISD</v>
          </cell>
          <cell r="I780" t="str">
            <v>1553</v>
          </cell>
          <cell r="J780" t="str">
            <v xml:space="preserve">Public Education                                  </v>
          </cell>
        </row>
        <row r="781">
          <cell r="A781" t="str">
            <v>0952</v>
          </cell>
          <cell r="B781" t="str">
            <v>NEWCASTLE ISD</v>
          </cell>
          <cell r="I781" t="str">
            <v>1199</v>
          </cell>
          <cell r="J781" t="str">
            <v xml:space="preserve">Public Education                                  </v>
          </cell>
        </row>
        <row r="782">
          <cell r="A782" t="str">
            <v>0953</v>
          </cell>
          <cell r="B782" t="str">
            <v>NEWTON ISD</v>
          </cell>
          <cell r="I782" t="str">
            <v>0954</v>
          </cell>
          <cell r="J782" t="str">
            <v xml:space="preserve">Public Education                                  </v>
          </cell>
        </row>
        <row r="783">
          <cell r="A783" t="str">
            <v>0956</v>
          </cell>
          <cell r="B783" t="str">
            <v>NIXON SMILEY CISD</v>
          </cell>
          <cell r="I783" t="str">
            <v>0952</v>
          </cell>
          <cell r="J783" t="str">
            <v xml:space="preserve">Public Education                                  </v>
          </cell>
        </row>
        <row r="784">
          <cell r="A784" t="str">
            <v>0957</v>
          </cell>
          <cell r="B784" t="str">
            <v>NOCONA ISD</v>
          </cell>
          <cell r="I784" t="str">
            <v>0953</v>
          </cell>
          <cell r="J784" t="str">
            <v xml:space="preserve">Public Education                                  </v>
          </cell>
        </row>
        <row r="785">
          <cell r="A785" t="str">
            <v>0959</v>
          </cell>
          <cell r="B785" t="str">
            <v>NORDHEIM ISD</v>
          </cell>
          <cell r="I785" t="str">
            <v>0956</v>
          </cell>
          <cell r="J785" t="str">
            <v xml:space="preserve">Public Education                                  </v>
          </cell>
        </row>
        <row r="786">
          <cell r="A786" t="str">
            <v>0960</v>
          </cell>
          <cell r="B786" t="str">
            <v>NORMANGEE ISD</v>
          </cell>
          <cell r="I786" t="str">
            <v>0957</v>
          </cell>
          <cell r="J786" t="str">
            <v xml:space="preserve">Public Education                                  </v>
          </cell>
        </row>
        <row r="787">
          <cell r="A787" t="str">
            <v>1624</v>
          </cell>
          <cell r="B787" t="str">
            <v>NORTH EAST ISD</v>
          </cell>
          <cell r="I787" t="str">
            <v>0959</v>
          </cell>
          <cell r="J787" t="str">
            <v xml:space="preserve">Public Education                                  </v>
          </cell>
        </row>
        <row r="788">
          <cell r="A788" t="str">
            <v>1972</v>
          </cell>
          <cell r="B788" t="str">
            <v>NORTH HOPKINS ISD</v>
          </cell>
          <cell r="I788" t="str">
            <v>0960</v>
          </cell>
          <cell r="J788" t="str">
            <v xml:space="preserve">Public Education                                  </v>
          </cell>
        </row>
        <row r="789">
          <cell r="A789" t="str">
            <v>1755</v>
          </cell>
          <cell r="B789" t="str">
            <v>NORTH LAMAR ISD</v>
          </cell>
          <cell r="I789" t="str">
            <v>1624</v>
          </cell>
          <cell r="J789" t="str">
            <v xml:space="preserve">Public Education                                  </v>
          </cell>
        </row>
        <row r="790">
          <cell r="A790" t="str">
            <v>0961</v>
          </cell>
          <cell r="B790" t="str">
            <v>NORTH ZULCH ISD</v>
          </cell>
          <cell r="I790" t="str">
            <v>1972</v>
          </cell>
          <cell r="J790" t="str">
            <v xml:space="preserve">Public Education                                  </v>
          </cell>
        </row>
        <row r="791">
          <cell r="A791" t="str">
            <v>1627</v>
          </cell>
          <cell r="B791" t="str">
            <v>NORTHSIDE ISD</v>
          </cell>
          <cell r="I791" t="str">
            <v>1755</v>
          </cell>
          <cell r="J791" t="str">
            <v xml:space="preserve">Public Education                                  </v>
          </cell>
        </row>
        <row r="792">
          <cell r="A792" t="str">
            <v>1735</v>
          </cell>
          <cell r="B792" t="str">
            <v>NORTHSIDE ISD</v>
          </cell>
          <cell r="I792" t="str">
            <v>0961</v>
          </cell>
          <cell r="J792" t="str">
            <v xml:space="preserve">Public Education                                  </v>
          </cell>
        </row>
        <row r="793">
          <cell r="A793" t="str">
            <v>1557</v>
          </cell>
          <cell r="B793" t="str">
            <v>NORTHWEST ISD</v>
          </cell>
          <cell r="I793" t="str">
            <v>1627</v>
          </cell>
          <cell r="J793" t="str">
            <v xml:space="preserve">Public Education                                  </v>
          </cell>
        </row>
        <row r="794">
          <cell r="A794" t="str">
            <v>1582</v>
          </cell>
          <cell r="B794" t="str">
            <v>NUECES CANYON CONS ISD</v>
          </cell>
          <cell r="I794" t="str">
            <v>1735</v>
          </cell>
          <cell r="J794" t="str">
            <v xml:space="preserve">Public Education                                  </v>
          </cell>
        </row>
        <row r="795">
          <cell r="A795" t="str">
            <v>1939</v>
          </cell>
          <cell r="B795" t="str">
            <v>NURSERY ISD</v>
          </cell>
          <cell r="I795" t="str">
            <v>1557</v>
          </cell>
          <cell r="J795" t="str">
            <v xml:space="preserve">Public Education                                  </v>
          </cell>
        </row>
        <row r="796">
          <cell r="A796" t="str">
            <v>0966</v>
          </cell>
          <cell r="B796" t="str">
            <v>O DONNELL ISD</v>
          </cell>
          <cell r="I796" t="str">
            <v>1582</v>
          </cell>
          <cell r="J796" t="str">
            <v xml:space="preserve">Public Education                                  </v>
          </cell>
        </row>
        <row r="797">
          <cell r="A797" t="str">
            <v>0964</v>
          </cell>
          <cell r="B797" t="str">
            <v>OAKWOOD ISD</v>
          </cell>
          <cell r="I797" t="str">
            <v>1939</v>
          </cell>
          <cell r="J797" t="str">
            <v xml:space="preserve">Public Education                                  </v>
          </cell>
        </row>
        <row r="798">
          <cell r="A798" t="str">
            <v>0965</v>
          </cell>
          <cell r="B798" t="str">
            <v>ODEM-EDROY ISD</v>
          </cell>
          <cell r="I798" t="str">
            <v>0966</v>
          </cell>
          <cell r="J798" t="str">
            <v xml:space="preserve">Public Education                                  </v>
          </cell>
        </row>
        <row r="799">
          <cell r="A799" t="str">
            <v>0968</v>
          </cell>
          <cell r="B799" t="str">
            <v>OGLESBY ISD</v>
          </cell>
          <cell r="I799" t="str">
            <v>0964</v>
          </cell>
          <cell r="J799" t="str">
            <v xml:space="preserve">Public Education                                  </v>
          </cell>
        </row>
        <row r="800">
          <cell r="A800" t="str">
            <v>1970</v>
          </cell>
          <cell r="B800" t="str">
            <v>OLFEN ISD</v>
          </cell>
          <cell r="I800" t="str">
            <v>0965</v>
          </cell>
          <cell r="J800" t="str">
            <v xml:space="preserve">Public Education                                  </v>
          </cell>
        </row>
        <row r="801">
          <cell r="A801" t="str">
            <v>0973</v>
          </cell>
          <cell r="B801" t="str">
            <v>OLNEY ISD</v>
          </cell>
          <cell r="I801" t="str">
            <v>0968</v>
          </cell>
          <cell r="J801" t="str">
            <v xml:space="preserve">Public Education                                  </v>
          </cell>
        </row>
        <row r="802">
          <cell r="A802" t="str">
            <v>0974</v>
          </cell>
          <cell r="B802" t="str">
            <v>OLTON ISD</v>
          </cell>
          <cell r="I802" t="str">
            <v>1970</v>
          </cell>
          <cell r="J802" t="str">
            <v xml:space="preserve">Public Education                                  </v>
          </cell>
        </row>
        <row r="803">
          <cell r="A803" t="str">
            <v>0977</v>
          </cell>
          <cell r="B803" t="str">
            <v>ONALASKA ISD</v>
          </cell>
          <cell r="I803" t="str">
            <v>0973</v>
          </cell>
          <cell r="J803" t="str">
            <v xml:space="preserve">Public Education                                  </v>
          </cell>
        </row>
        <row r="804">
          <cell r="A804" t="str">
            <v>0980</v>
          </cell>
          <cell r="B804" t="str">
            <v>ORANGE GROVE ISD</v>
          </cell>
          <cell r="I804" t="str">
            <v>0974</v>
          </cell>
          <cell r="J804" t="str">
            <v xml:space="preserve">Public Education                                  </v>
          </cell>
        </row>
        <row r="805">
          <cell r="A805" t="str">
            <v>0979</v>
          </cell>
          <cell r="B805" t="str">
            <v>ORANGEFIELD ISD</v>
          </cell>
          <cell r="I805" t="str">
            <v>0977</v>
          </cell>
          <cell r="J805" t="str">
            <v xml:space="preserve">Public Education                                  </v>
          </cell>
        </row>
        <row r="806">
          <cell r="A806" t="str">
            <v>0981</v>
          </cell>
          <cell r="B806" t="str">
            <v>ORE CITY ISD</v>
          </cell>
          <cell r="I806" t="str">
            <v>0980</v>
          </cell>
          <cell r="J806" t="str">
            <v xml:space="preserve">Public Education                                  </v>
          </cell>
        </row>
        <row r="807">
          <cell r="A807" t="str">
            <v>0982</v>
          </cell>
          <cell r="B807" t="str">
            <v>OVERTON ISD</v>
          </cell>
          <cell r="I807" t="str">
            <v>0979</v>
          </cell>
          <cell r="J807" t="str">
            <v xml:space="preserve">Public Education                                  </v>
          </cell>
        </row>
        <row r="808">
          <cell r="A808" t="str">
            <v>0983</v>
          </cell>
          <cell r="B808" t="str">
            <v>PADUCAH ISD</v>
          </cell>
          <cell r="I808" t="str">
            <v>0981</v>
          </cell>
          <cell r="J808" t="str">
            <v xml:space="preserve">Public Education                                  </v>
          </cell>
        </row>
        <row r="809">
          <cell r="A809" t="str">
            <v>1940</v>
          </cell>
          <cell r="B809" t="str">
            <v>PAINT CREEK ISD</v>
          </cell>
          <cell r="I809" t="str">
            <v>0982</v>
          </cell>
          <cell r="J809" t="str">
            <v xml:space="preserve">Public Education                                  </v>
          </cell>
        </row>
        <row r="810">
          <cell r="A810" t="str">
            <v>1845</v>
          </cell>
          <cell r="B810" t="str">
            <v>PAINT ROCK ISD</v>
          </cell>
          <cell r="I810" t="str">
            <v>0983</v>
          </cell>
          <cell r="J810" t="str">
            <v xml:space="preserve">Public Education                                  </v>
          </cell>
        </row>
        <row r="811">
          <cell r="A811" t="str">
            <v>0986</v>
          </cell>
          <cell r="B811" t="str">
            <v>PALACIOS ISD</v>
          </cell>
          <cell r="I811" t="str">
            <v>1940</v>
          </cell>
          <cell r="J811" t="str">
            <v xml:space="preserve">Public Education                                  </v>
          </cell>
        </row>
        <row r="812">
          <cell r="A812" t="str">
            <v>0987</v>
          </cell>
          <cell r="B812" t="str">
            <v>PALESTINE ISD</v>
          </cell>
          <cell r="I812" t="str">
            <v>1845</v>
          </cell>
          <cell r="J812" t="str">
            <v xml:space="preserve">Public Education                                  </v>
          </cell>
        </row>
        <row r="813">
          <cell r="A813" t="str">
            <v>0989</v>
          </cell>
          <cell r="B813" t="str">
            <v>PALMER ISD</v>
          </cell>
          <cell r="I813" t="str">
            <v>0986</v>
          </cell>
          <cell r="J813" t="str">
            <v xml:space="preserve">Public Education                                  </v>
          </cell>
        </row>
        <row r="814">
          <cell r="A814" t="str">
            <v>1947</v>
          </cell>
          <cell r="B814" t="str">
            <v>PALO PINTO ISD</v>
          </cell>
          <cell r="I814" t="str">
            <v>0987</v>
          </cell>
          <cell r="J814" t="str">
            <v xml:space="preserve">Public Education                                  </v>
          </cell>
        </row>
        <row r="815">
          <cell r="A815" t="str">
            <v>0990</v>
          </cell>
          <cell r="B815" t="str">
            <v>PAMPA ISD</v>
          </cell>
          <cell r="I815" t="str">
            <v>0989</v>
          </cell>
          <cell r="J815" t="str">
            <v xml:space="preserve">Public Education                                  </v>
          </cell>
        </row>
        <row r="816">
          <cell r="A816" t="str">
            <v>0991</v>
          </cell>
          <cell r="B816" t="str">
            <v>PANHANDLE ISD</v>
          </cell>
          <cell r="I816" t="str">
            <v>1947</v>
          </cell>
          <cell r="J816" t="str">
            <v xml:space="preserve">Public Education                                  </v>
          </cell>
        </row>
        <row r="817">
          <cell r="A817" t="str">
            <v>2011</v>
          </cell>
          <cell r="B817" t="str">
            <v>PANTHER CREEK CONS ISD</v>
          </cell>
          <cell r="I817" t="str">
            <v>0990</v>
          </cell>
          <cell r="J817" t="str">
            <v xml:space="preserve">Public Education                                  </v>
          </cell>
        </row>
        <row r="818">
          <cell r="A818" t="str">
            <v>0992</v>
          </cell>
          <cell r="B818" t="str">
            <v>PARADISE ISD</v>
          </cell>
          <cell r="I818" t="str">
            <v>0991</v>
          </cell>
          <cell r="J818" t="str">
            <v xml:space="preserve">Public Education                                  </v>
          </cell>
        </row>
        <row r="819">
          <cell r="A819" t="str">
            <v>0993</v>
          </cell>
          <cell r="B819" t="str">
            <v>PARIS ISD</v>
          </cell>
          <cell r="I819" t="str">
            <v>2011</v>
          </cell>
          <cell r="J819" t="str">
            <v xml:space="preserve">Public Education                                  </v>
          </cell>
        </row>
        <row r="820">
          <cell r="A820" t="str">
            <v>0994</v>
          </cell>
          <cell r="B820" t="str">
            <v>PASADENA ISD</v>
          </cell>
          <cell r="I820" t="str">
            <v>0992</v>
          </cell>
          <cell r="J820" t="str">
            <v xml:space="preserve">Public Education                                  </v>
          </cell>
        </row>
        <row r="821">
          <cell r="A821" t="str">
            <v>1647</v>
          </cell>
          <cell r="B821" t="str">
            <v>PATTON SPRINGS ISD</v>
          </cell>
          <cell r="I821" t="str">
            <v>0993</v>
          </cell>
          <cell r="J821" t="str">
            <v xml:space="preserve">Public Education                                  </v>
          </cell>
        </row>
        <row r="822">
          <cell r="A822" t="str">
            <v>0995</v>
          </cell>
          <cell r="B822" t="str">
            <v>PAWNEE ISD</v>
          </cell>
          <cell r="I822" t="str">
            <v>1979</v>
          </cell>
          <cell r="J822" t="str">
            <v xml:space="preserve">Public Education                                  </v>
          </cell>
        </row>
        <row r="823">
          <cell r="A823" t="str">
            <v>1427</v>
          </cell>
          <cell r="B823" t="str">
            <v>PEARLAND ISD</v>
          </cell>
          <cell r="I823" t="str">
            <v>0994</v>
          </cell>
          <cell r="J823" t="str">
            <v xml:space="preserve">Public Education                                  </v>
          </cell>
        </row>
        <row r="824">
          <cell r="A824" t="str">
            <v>0996</v>
          </cell>
          <cell r="B824" t="str">
            <v>PEARSALL ISD</v>
          </cell>
          <cell r="I824" t="str">
            <v>1647</v>
          </cell>
          <cell r="J824" t="str">
            <v xml:space="preserve">Public Education                                  </v>
          </cell>
        </row>
        <row r="825">
          <cell r="A825" t="str">
            <v>1642</v>
          </cell>
          <cell r="B825" t="str">
            <v>PEASTER ISD</v>
          </cell>
          <cell r="I825" t="str">
            <v>0995</v>
          </cell>
          <cell r="J825" t="str">
            <v xml:space="preserve">Public Education                                  </v>
          </cell>
        </row>
        <row r="826">
          <cell r="A826" t="str">
            <v>0998</v>
          </cell>
          <cell r="B826" t="str">
            <v>PECOS BARSTOW TOYAH ISD</v>
          </cell>
          <cell r="I826" t="str">
            <v>1427</v>
          </cell>
          <cell r="J826" t="str">
            <v xml:space="preserve">Public Education                                  </v>
          </cell>
        </row>
        <row r="827">
          <cell r="A827" t="str">
            <v>1833</v>
          </cell>
          <cell r="B827" t="str">
            <v>PENELOPE ISD</v>
          </cell>
          <cell r="I827" t="str">
            <v>0996</v>
          </cell>
          <cell r="J827" t="str">
            <v xml:space="preserve">Public Education                                  </v>
          </cell>
        </row>
        <row r="828">
          <cell r="A828" t="str">
            <v>1000</v>
          </cell>
          <cell r="B828" t="str">
            <v>PERRIN WHITT CONS ISD</v>
          </cell>
          <cell r="I828" t="str">
            <v>1642</v>
          </cell>
          <cell r="J828" t="str">
            <v xml:space="preserve">Public Education                                  </v>
          </cell>
        </row>
        <row r="829">
          <cell r="A829" t="str">
            <v>1001</v>
          </cell>
          <cell r="B829" t="str">
            <v>PERRYTON ISD</v>
          </cell>
          <cell r="I829" t="str">
            <v>0998</v>
          </cell>
          <cell r="J829" t="str">
            <v xml:space="preserve">Public Education                                  </v>
          </cell>
        </row>
        <row r="830">
          <cell r="A830" t="str">
            <v>1002</v>
          </cell>
          <cell r="B830" t="str">
            <v>PETERSBURG ISD</v>
          </cell>
          <cell r="I830" t="str">
            <v>1833</v>
          </cell>
          <cell r="J830" t="str">
            <v xml:space="preserve">Public Education                                  </v>
          </cell>
        </row>
        <row r="831">
          <cell r="A831" t="str">
            <v>1003</v>
          </cell>
          <cell r="B831" t="str">
            <v>PETROLIA ISD</v>
          </cell>
          <cell r="I831" t="str">
            <v>1000</v>
          </cell>
          <cell r="J831" t="str">
            <v xml:space="preserve">Public Education                                  </v>
          </cell>
        </row>
        <row r="832">
          <cell r="A832" t="str">
            <v>1597</v>
          </cell>
          <cell r="B832" t="str">
            <v>PETTUS ISD</v>
          </cell>
          <cell r="I832" t="str">
            <v>1001</v>
          </cell>
          <cell r="J832" t="str">
            <v xml:space="preserve">Public Education                                  </v>
          </cell>
        </row>
        <row r="833">
          <cell r="A833" t="str">
            <v>0942</v>
          </cell>
          <cell r="B833" t="str">
            <v>PEWITT CONS ISD</v>
          </cell>
          <cell r="I833" t="str">
            <v>1002</v>
          </cell>
          <cell r="J833" t="str">
            <v xml:space="preserve">Public Education                                  </v>
          </cell>
        </row>
        <row r="834">
          <cell r="A834" t="str">
            <v>1005</v>
          </cell>
          <cell r="B834" t="str">
            <v>PFLUGERVILLE ISD</v>
          </cell>
          <cell r="I834" t="str">
            <v>1003</v>
          </cell>
          <cell r="J834" t="str">
            <v xml:space="preserve">Public Education                                  </v>
          </cell>
        </row>
        <row r="835">
          <cell r="A835" t="str">
            <v>1006</v>
          </cell>
          <cell r="B835" t="str">
            <v>PHARR-SAN JUAN-ALAMO ISD</v>
          </cell>
          <cell r="I835" t="str">
            <v>1597</v>
          </cell>
          <cell r="J835" t="str">
            <v xml:space="preserve">Public Education                                  </v>
          </cell>
        </row>
        <row r="836">
          <cell r="A836" t="str">
            <v>1009</v>
          </cell>
          <cell r="B836" t="str">
            <v>PILOT POINT ISD</v>
          </cell>
          <cell r="I836" t="str">
            <v>0942</v>
          </cell>
          <cell r="J836" t="str">
            <v xml:space="preserve">Public Education                                  </v>
          </cell>
        </row>
        <row r="837">
          <cell r="A837" t="str">
            <v>1497</v>
          </cell>
          <cell r="B837" t="str">
            <v>PINE TREE ISD</v>
          </cell>
          <cell r="I837" t="str">
            <v>1005</v>
          </cell>
          <cell r="J837" t="str">
            <v xml:space="preserve">Public Education                                  </v>
          </cell>
        </row>
        <row r="838">
          <cell r="A838" t="str">
            <v>1012</v>
          </cell>
          <cell r="B838" t="str">
            <v>PITTSBURG ISD</v>
          </cell>
          <cell r="I838" t="str">
            <v>1006</v>
          </cell>
          <cell r="J838" t="str">
            <v xml:space="preserve">Public Education                                  </v>
          </cell>
        </row>
        <row r="839">
          <cell r="A839" t="str">
            <v>1610</v>
          </cell>
          <cell r="B839" t="str">
            <v>PLAINS ISD</v>
          </cell>
          <cell r="I839" t="str">
            <v>1009</v>
          </cell>
          <cell r="J839" t="str">
            <v xml:space="preserve">Public Education                                  </v>
          </cell>
        </row>
        <row r="840">
          <cell r="A840" t="str">
            <v>1013</v>
          </cell>
          <cell r="B840" t="str">
            <v>PLAINVIEW ISD</v>
          </cell>
          <cell r="I840" t="str">
            <v>1497</v>
          </cell>
          <cell r="J840" t="str">
            <v xml:space="preserve">Public Education                                  </v>
          </cell>
        </row>
        <row r="841">
          <cell r="A841" t="str">
            <v>1014</v>
          </cell>
          <cell r="B841" t="str">
            <v>PLANO ISD</v>
          </cell>
          <cell r="I841" t="str">
            <v>1012</v>
          </cell>
          <cell r="J841" t="str">
            <v xml:space="preserve">Public Education                                  </v>
          </cell>
        </row>
        <row r="842">
          <cell r="A842" t="str">
            <v>1973</v>
          </cell>
          <cell r="B842" t="str">
            <v>PLEASANT GROVE ISD</v>
          </cell>
          <cell r="I842" t="str">
            <v>1610</v>
          </cell>
          <cell r="J842" t="str">
            <v xml:space="preserve">Public Education                                  </v>
          </cell>
        </row>
        <row r="843">
          <cell r="A843" t="str">
            <v>1018</v>
          </cell>
          <cell r="B843" t="str">
            <v>PLEASANTON ISD</v>
          </cell>
          <cell r="I843" t="str">
            <v>1013</v>
          </cell>
          <cell r="J843" t="str">
            <v xml:space="preserve">Public Education                                  </v>
          </cell>
        </row>
        <row r="844">
          <cell r="A844" t="str">
            <v>2013</v>
          </cell>
          <cell r="B844" t="str">
            <v>PLEMONS-STINNETT-PHILLIPS CISD</v>
          </cell>
          <cell r="I844" t="str">
            <v>1014</v>
          </cell>
          <cell r="J844" t="str">
            <v xml:space="preserve">Public Education                                  </v>
          </cell>
        </row>
        <row r="845">
          <cell r="A845" t="str">
            <v>1021</v>
          </cell>
          <cell r="B845" t="str">
            <v>POINT ISABEL ISD</v>
          </cell>
          <cell r="I845" t="str">
            <v>1973</v>
          </cell>
          <cell r="J845" t="str">
            <v xml:space="preserve">Public Education                                  </v>
          </cell>
        </row>
        <row r="846">
          <cell r="A846" t="str">
            <v>1022</v>
          </cell>
          <cell r="B846" t="str">
            <v>PONDER ISD</v>
          </cell>
          <cell r="I846" t="str">
            <v>1018</v>
          </cell>
          <cell r="J846" t="str">
            <v xml:space="preserve">Public Education                                  </v>
          </cell>
        </row>
        <row r="847">
          <cell r="A847" t="str">
            <v>1023</v>
          </cell>
          <cell r="B847" t="str">
            <v>POOLVILLE ISD</v>
          </cell>
          <cell r="I847" t="str">
            <v>2013</v>
          </cell>
          <cell r="J847" t="str">
            <v xml:space="preserve">Public Education                                  </v>
          </cell>
        </row>
        <row r="848">
          <cell r="A848" t="str">
            <v>1024</v>
          </cell>
          <cell r="B848" t="str">
            <v>PORT ARANSAS ISD</v>
          </cell>
          <cell r="I848" t="str">
            <v>1021</v>
          </cell>
          <cell r="J848" t="str">
            <v xml:space="preserve">Public Education                                  </v>
          </cell>
        </row>
        <row r="849">
          <cell r="A849" t="str">
            <v>1025</v>
          </cell>
          <cell r="B849" t="str">
            <v>PORT ARTHUR ISD</v>
          </cell>
          <cell r="I849" t="str">
            <v>1022</v>
          </cell>
          <cell r="J849" t="str">
            <v xml:space="preserve">Public Education                                  </v>
          </cell>
        </row>
        <row r="850">
          <cell r="A850" t="str">
            <v>1406</v>
          </cell>
          <cell r="B850" t="str">
            <v>PORT NECHES-GROVES ISD</v>
          </cell>
          <cell r="I850" t="str">
            <v>1023</v>
          </cell>
          <cell r="J850" t="str">
            <v xml:space="preserve">Public Education                                  </v>
          </cell>
        </row>
        <row r="851">
          <cell r="A851" t="str">
            <v>1027</v>
          </cell>
          <cell r="B851" t="str">
            <v>POST ISD</v>
          </cell>
          <cell r="I851" t="str">
            <v>1024</v>
          </cell>
          <cell r="J851" t="str">
            <v xml:space="preserve">Public Education                                  </v>
          </cell>
        </row>
        <row r="852">
          <cell r="A852" t="str">
            <v>1028</v>
          </cell>
          <cell r="B852" t="str">
            <v>POTEET ISD</v>
          </cell>
          <cell r="I852" t="str">
            <v>1025</v>
          </cell>
          <cell r="J852" t="str">
            <v xml:space="preserve">Public Education                                  </v>
          </cell>
        </row>
        <row r="853">
          <cell r="A853" t="str">
            <v>1029</v>
          </cell>
          <cell r="B853" t="str">
            <v>POTH CONS ISD</v>
          </cell>
          <cell r="I853" t="str">
            <v>1406</v>
          </cell>
          <cell r="J853" t="str">
            <v xml:space="preserve">Public Education                                  </v>
          </cell>
        </row>
        <row r="854">
          <cell r="A854" t="str">
            <v>1932</v>
          </cell>
          <cell r="B854" t="str">
            <v>POTTSBORO ISD</v>
          </cell>
          <cell r="I854" t="str">
            <v>1027</v>
          </cell>
          <cell r="J854" t="str">
            <v xml:space="preserve">Public Education                                  </v>
          </cell>
        </row>
        <row r="855">
          <cell r="A855" t="str">
            <v>1032</v>
          </cell>
          <cell r="B855" t="str">
            <v>PRAIRIE LEA ISD</v>
          </cell>
          <cell r="I855" t="str">
            <v>1028</v>
          </cell>
          <cell r="J855" t="str">
            <v xml:space="preserve">Public Education                                  </v>
          </cell>
        </row>
        <row r="856">
          <cell r="A856" t="str">
            <v>1623</v>
          </cell>
          <cell r="B856" t="str">
            <v>PRAIRIE VALLEY ISD</v>
          </cell>
          <cell r="I856" t="str">
            <v>1029</v>
          </cell>
          <cell r="J856" t="str">
            <v xml:space="preserve">Public Education                                  </v>
          </cell>
        </row>
        <row r="857">
          <cell r="A857" t="str">
            <v>0400</v>
          </cell>
          <cell r="B857" t="str">
            <v>PRAIRILAND ISD</v>
          </cell>
          <cell r="I857" t="str">
            <v>1932</v>
          </cell>
          <cell r="J857" t="str">
            <v xml:space="preserve">Public Education                                  </v>
          </cell>
        </row>
        <row r="858">
          <cell r="A858" t="str">
            <v>1033</v>
          </cell>
          <cell r="B858" t="str">
            <v>PREMONT ISD</v>
          </cell>
          <cell r="I858" t="str">
            <v>1032</v>
          </cell>
          <cell r="J858" t="str">
            <v xml:space="preserve">Public Education                                  </v>
          </cell>
        </row>
        <row r="859">
          <cell r="A859" t="str">
            <v>1034</v>
          </cell>
          <cell r="B859" t="str">
            <v>PRESIDIO ISD</v>
          </cell>
          <cell r="I859" t="str">
            <v>1623</v>
          </cell>
          <cell r="J859" t="str">
            <v xml:space="preserve">Public Education                                  </v>
          </cell>
        </row>
        <row r="860">
          <cell r="A860" t="str">
            <v>1891</v>
          </cell>
          <cell r="B860" t="str">
            <v>PRIDDY ISD</v>
          </cell>
          <cell r="I860" t="str">
            <v>0400</v>
          </cell>
          <cell r="J860" t="str">
            <v xml:space="preserve">Public Education                                  </v>
          </cell>
        </row>
        <row r="861">
          <cell r="A861" t="str">
            <v>1035</v>
          </cell>
          <cell r="B861" t="str">
            <v>PRINCETON ISD</v>
          </cell>
          <cell r="I861" t="str">
            <v>1033</v>
          </cell>
          <cell r="J861" t="str">
            <v xml:space="preserve">Public Education                                  </v>
          </cell>
        </row>
        <row r="862">
          <cell r="A862" t="str">
            <v>0924</v>
          </cell>
          <cell r="B862" t="str">
            <v>PRINGLE-MORSE CONS ISD</v>
          </cell>
          <cell r="I862" t="str">
            <v>1034</v>
          </cell>
          <cell r="J862" t="str">
            <v xml:space="preserve">Public Education                                  </v>
          </cell>
        </row>
        <row r="863">
          <cell r="A863" t="str">
            <v>1037</v>
          </cell>
          <cell r="B863" t="str">
            <v>PROGRESO ISD</v>
          </cell>
          <cell r="I863" t="str">
            <v>1891</v>
          </cell>
          <cell r="J863" t="str">
            <v xml:space="preserve">Public Education                                  </v>
          </cell>
        </row>
        <row r="864">
          <cell r="A864" t="str">
            <v>1326</v>
          </cell>
          <cell r="B864" t="str">
            <v>PROSPER ISD</v>
          </cell>
          <cell r="I864" t="str">
            <v>1035</v>
          </cell>
          <cell r="J864" t="str">
            <v xml:space="preserve">Public Education                                  </v>
          </cell>
        </row>
        <row r="865">
          <cell r="A865" t="str">
            <v>1040</v>
          </cell>
          <cell r="B865" t="str">
            <v>QUANAH ISD</v>
          </cell>
          <cell r="I865" t="str">
            <v>0924</v>
          </cell>
          <cell r="J865" t="str">
            <v xml:space="preserve">Public Education                                  </v>
          </cell>
        </row>
        <row r="866">
          <cell r="A866" t="str">
            <v>1041</v>
          </cell>
          <cell r="B866" t="str">
            <v>QUEEN CITY ISD</v>
          </cell>
          <cell r="I866" t="str">
            <v>1037</v>
          </cell>
          <cell r="J866" t="str">
            <v xml:space="preserve">Public Education                                  </v>
          </cell>
        </row>
        <row r="867">
          <cell r="A867" t="str">
            <v>1042</v>
          </cell>
          <cell r="B867" t="str">
            <v>QUINLAN ISD</v>
          </cell>
          <cell r="I867" t="str">
            <v>1326</v>
          </cell>
          <cell r="J867" t="str">
            <v xml:space="preserve">Public Education                                  </v>
          </cell>
        </row>
        <row r="868">
          <cell r="A868" t="str">
            <v>1044</v>
          </cell>
          <cell r="B868" t="str">
            <v>QUITMAN ISD</v>
          </cell>
          <cell r="I868" t="str">
            <v>1040</v>
          </cell>
          <cell r="J868" t="str">
            <v xml:space="preserve">Public Education                                  </v>
          </cell>
        </row>
        <row r="869">
          <cell r="A869" t="str">
            <v>0593</v>
          </cell>
          <cell r="B869" t="str">
            <v>RAINS ISD</v>
          </cell>
          <cell r="I869" t="str">
            <v>1041</v>
          </cell>
          <cell r="J869" t="str">
            <v xml:space="preserve">Public Education                                  </v>
          </cell>
        </row>
        <row r="870">
          <cell r="A870" t="str">
            <v>1045</v>
          </cell>
          <cell r="B870" t="str">
            <v>RALLS ISD</v>
          </cell>
          <cell r="I870" t="str">
            <v>1042</v>
          </cell>
          <cell r="J870" t="str">
            <v xml:space="preserve">Public Education                                  </v>
          </cell>
        </row>
        <row r="871">
          <cell r="A871" t="str">
            <v>1966</v>
          </cell>
          <cell r="B871" t="str">
            <v>RAMIREZ COMMON SD</v>
          </cell>
          <cell r="I871" t="str">
            <v>1044</v>
          </cell>
          <cell r="J871" t="str">
            <v xml:space="preserve">Public Education                                  </v>
          </cell>
        </row>
        <row r="872">
          <cell r="A872" t="str">
            <v>1047</v>
          </cell>
          <cell r="B872" t="str">
            <v>RANDOLPH FIELD ISD</v>
          </cell>
          <cell r="I872" t="str">
            <v>0593</v>
          </cell>
          <cell r="J872" t="str">
            <v xml:space="preserve">Public Education                                  </v>
          </cell>
        </row>
        <row r="873">
          <cell r="A873" t="str">
            <v>1048</v>
          </cell>
          <cell r="B873" t="str">
            <v>RANGER ISD</v>
          </cell>
          <cell r="I873" t="str">
            <v>1045</v>
          </cell>
          <cell r="J873" t="str">
            <v xml:space="preserve">Public Education                                  </v>
          </cell>
        </row>
        <row r="874">
          <cell r="A874" t="str">
            <v>1050</v>
          </cell>
          <cell r="B874" t="str">
            <v>RANKIN ISD</v>
          </cell>
          <cell r="I874" t="str">
            <v>1966</v>
          </cell>
          <cell r="J874" t="str">
            <v xml:space="preserve">Public Education                                  </v>
          </cell>
        </row>
        <row r="875">
          <cell r="A875" t="str">
            <v>1052</v>
          </cell>
          <cell r="B875" t="str">
            <v>RAYMONDVILLE ISD</v>
          </cell>
          <cell r="I875" t="str">
            <v>1047</v>
          </cell>
          <cell r="J875" t="str">
            <v xml:space="preserve">Public Education                                  </v>
          </cell>
        </row>
        <row r="876">
          <cell r="A876" t="str">
            <v>1054</v>
          </cell>
          <cell r="B876" t="str">
            <v>REAGAN COUNTY ISD</v>
          </cell>
          <cell r="I876" t="str">
            <v>1048</v>
          </cell>
          <cell r="J876" t="str">
            <v xml:space="preserve">Public Education                                  </v>
          </cell>
        </row>
        <row r="877">
          <cell r="A877" t="str">
            <v>1999</v>
          </cell>
          <cell r="B877" t="str">
            <v>RED LICK ISD</v>
          </cell>
          <cell r="I877" t="str">
            <v>1050</v>
          </cell>
          <cell r="J877" t="str">
            <v xml:space="preserve">Public Education                                  </v>
          </cell>
        </row>
        <row r="878">
          <cell r="A878" t="str">
            <v>1055</v>
          </cell>
          <cell r="B878" t="str">
            <v>RED OAK ISD</v>
          </cell>
          <cell r="I878" t="str">
            <v>1052</v>
          </cell>
          <cell r="J878" t="str">
            <v xml:space="preserve">Public Education                                  </v>
          </cell>
        </row>
        <row r="879">
          <cell r="A879" t="str">
            <v>1056</v>
          </cell>
          <cell r="B879" t="str">
            <v>REDWATER ISD</v>
          </cell>
          <cell r="I879" t="str">
            <v>1054</v>
          </cell>
          <cell r="J879" t="str">
            <v xml:space="preserve">Public Education                                  </v>
          </cell>
        </row>
        <row r="880">
          <cell r="A880" t="str">
            <v>1739</v>
          </cell>
          <cell r="B880" t="str">
            <v>REFUGIO ISD</v>
          </cell>
          <cell r="I880" t="str">
            <v>1999</v>
          </cell>
          <cell r="J880" t="str">
            <v xml:space="preserve">Public Education                                  </v>
          </cell>
        </row>
        <row r="881">
          <cell r="A881" t="str">
            <v>1801</v>
          </cell>
          <cell r="B881" t="str">
            <v>REGION 01 EDUC SERVICE CENTER</v>
          </cell>
          <cell r="I881" t="str">
            <v>1055</v>
          </cell>
          <cell r="J881" t="str">
            <v xml:space="preserve">Public Education                                  </v>
          </cell>
        </row>
        <row r="882">
          <cell r="A882" t="str">
            <v>1802</v>
          </cell>
          <cell r="B882" t="str">
            <v>REGION 02 EDUC SERVICE CENTER</v>
          </cell>
          <cell r="I882" t="str">
            <v>1056</v>
          </cell>
          <cell r="J882" t="str">
            <v xml:space="preserve">Public Education                                  </v>
          </cell>
        </row>
        <row r="883">
          <cell r="A883" t="str">
            <v>1803</v>
          </cell>
          <cell r="B883" t="str">
            <v>REGION 03 EDUC SERVICE CENTER</v>
          </cell>
          <cell r="I883" t="str">
            <v>1739</v>
          </cell>
          <cell r="J883" t="str">
            <v xml:space="preserve">Public Education                                  </v>
          </cell>
        </row>
        <row r="884">
          <cell r="A884" t="str">
            <v>1804</v>
          </cell>
          <cell r="B884" t="str">
            <v>REGION 04 EDUC SERVICE CENTER</v>
          </cell>
          <cell r="I884" t="str">
            <v>1801</v>
          </cell>
          <cell r="J884" t="str">
            <v xml:space="preserve">Public Education                                  </v>
          </cell>
        </row>
        <row r="885">
          <cell r="A885" t="str">
            <v>1805</v>
          </cell>
          <cell r="B885" t="str">
            <v>REGION 05 EDUC SERVICE CENTER</v>
          </cell>
          <cell r="I885" t="str">
            <v>1802</v>
          </cell>
          <cell r="J885" t="str">
            <v xml:space="preserve">Public Education                                  </v>
          </cell>
        </row>
        <row r="886">
          <cell r="A886" t="str">
            <v>1806</v>
          </cell>
          <cell r="B886" t="str">
            <v>REGION 06 EDUC SERVICE CENTER</v>
          </cell>
          <cell r="I886" t="str">
            <v>1803</v>
          </cell>
          <cell r="J886" t="str">
            <v xml:space="preserve">Public Education                                  </v>
          </cell>
        </row>
        <row r="887">
          <cell r="A887" t="str">
            <v>1807</v>
          </cell>
          <cell r="B887" t="str">
            <v>REGION 07 EDUC SERVICE CENTER</v>
          </cell>
          <cell r="I887" t="str">
            <v>1804</v>
          </cell>
          <cell r="J887" t="str">
            <v xml:space="preserve">Public Education                                  </v>
          </cell>
        </row>
        <row r="888">
          <cell r="A888" t="str">
            <v>1808</v>
          </cell>
          <cell r="B888" t="str">
            <v>REGION 08 EDUC SERVICE CENTER</v>
          </cell>
          <cell r="I888" t="str">
            <v>1805</v>
          </cell>
          <cell r="J888" t="str">
            <v xml:space="preserve">Public Education                                  </v>
          </cell>
        </row>
        <row r="889">
          <cell r="A889" t="str">
            <v>1809</v>
          </cell>
          <cell r="B889" t="str">
            <v>REGION 09 EDUC SERVICE CENTER</v>
          </cell>
          <cell r="I889" t="str">
            <v>1806</v>
          </cell>
          <cell r="J889" t="str">
            <v xml:space="preserve">Public Education                                  </v>
          </cell>
        </row>
        <row r="890">
          <cell r="A890" t="str">
            <v>1810</v>
          </cell>
          <cell r="B890" t="str">
            <v>REGION 10 EDUC SERVICE CENTER</v>
          </cell>
          <cell r="I890" t="str">
            <v>1807</v>
          </cell>
          <cell r="J890" t="str">
            <v xml:space="preserve">Public Education                                  </v>
          </cell>
        </row>
        <row r="891">
          <cell r="A891" t="str">
            <v>1811</v>
          </cell>
          <cell r="B891" t="str">
            <v>REGION 11 EDUC SERVICE CENTER</v>
          </cell>
          <cell r="I891" t="str">
            <v>1808</v>
          </cell>
          <cell r="J891" t="str">
            <v xml:space="preserve">Public Education                                  </v>
          </cell>
        </row>
        <row r="892">
          <cell r="A892" t="str">
            <v>1812</v>
          </cell>
          <cell r="B892" t="str">
            <v>REGION 12 EDUC SERVICE CENTER</v>
          </cell>
          <cell r="I892" t="str">
            <v>1809</v>
          </cell>
          <cell r="J892" t="str">
            <v xml:space="preserve">Public Education                                  </v>
          </cell>
        </row>
        <row r="893">
          <cell r="A893" t="str">
            <v>1813</v>
          </cell>
          <cell r="B893" t="str">
            <v>REGION 13 EDUC SERVICE CENTER</v>
          </cell>
          <cell r="I893" t="str">
            <v>1810</v>
          </cell>
          <cell r="J893" t="str">
            <v xml:space="preserve">Public Education                                  </v>
          </cell>
        </row>
        <row r="894">
          <cell r="A894" t="str">
            <v>1814</v>
          </cell>
          <cell r="B894" t="str">
            <v>REGION 14 EDUC SERVICE CENTER</v>
          </cell>
          <cell r="I894" t="str">
            <v>1811</v>
          </cell>
          <cell r="J894" t="str">
            <v xml:space="preserve">Public Education                                  </v>
          </cell>
        </row>
        <row r="895">
          <cell r="A895" t="str">
            <v>1815</v>
          </cell>
          <cell r="B895" t="str">
            <v>REGION 15 EDUC SERVICE CENTER</v>
          </cell>
          <cell r="I895" t="str">
            <v>1812</v>
          </cell>
          <cell r="J895" t="str">
            <v xml:space="preserve">Public Education                                  </v>
          </cell>
        </row>
        <row r="896">
          <cell r="A896" t="str">
            <v>1816</v>
          </cell>
          <cell r="B896" t="str">
            <v>REGION 16 EDUC SERVICE CENTER</v>
          </cell>
          <cell r="I896" t="str">
            <v>1813</v>
          </cell>
          <cell r="J896" t="str">
            <v xml:space="preserve">Public Education                                  </v>
          </cell>
        </row>
        <row r="897">
          <cell r="A897" t="str">
            <v>1817</v>
          </cell>
          <cell r="B897" t="str">
            <v>REGION 17 EDUC SERVICE CENTER</v>
          </cell>
          <cell r="I897" t="str">
            <v>1814</v>
          </cell>
          <cell r="J897" t="str">
            <v xml:space="preserve">Public Education                                  </v>
          </cell>
        </row>
        <row r="898">
          <cell r="A898" t="str">
            <v>1818</v>
          </cell>
          <cell r="B898" t="str">
            <v>REGION 18 EDUC SERVICE CENTER</v>
          </cell>
          <cell r="I898" t="str">
            <v>1815</v>
          </cell>
          <cell r="J898" t="str">
            <v xml:space="preserve">Public Education                                  </v>
          </cell>
        </row>
        <row r="899">
          <cell r="A899" t="str">
            <v>1819</v>
          </cell>
          <cell r="B899" t="str">
            <v>REGION 19 EDUC SERVICE CENTER</v>
          </cell>
          <cell r="I899" t="str">
            <v>1816</v>
          </cell>
          <cell r="J899" t="str">
            <v xml:space="preserve">Public Education                                  </v>
          </cell>
        </row>
        <row r="900">
          <cell r="A900" t="str">
            <v>1820</v>
          </cell>
          <cell r="B900" t="str">
            <v>REGION 20 EDUC SERVICE CENTER</v>
          </cell>
          <cell r="I900" t="str">
            <v>1817</v>
          </cell>
          <cell r="J900" t="str">
            <v xml:space="preserve">Public Education                                  </v>
          </cell>
        </row>
        <row r="901">
          <cell r="A901" t="str">
            <v>1060</v>
          </cell>
          <cell r="B901" t="str">
            <v>RICARDO ISD</v>
          </cell>
          <cell r="I901" t="str">
            <v>1818</v>
          </cell>
          <cell r="J901" t="str">
            <v xml:space="preserve">Public Education                                  </v>
          </cell>
        </row>
        <row r="902">
          <cell r="A902" t="str">
            <v>0570</v>
          </cell>
          <cell r="B902" t="str">
            <v>RICE CONS ISD</v>
          </cell>
          <cell r="I902" t="str">
            <v>1819</v>
          </cell>
          <cell r="J902" t="str">
            <v xml:space="preserve">Public Education                                  </v>
          </cell>
        </row>
        <row r="903">
          <cell r="A903" t="str">
            <v>1961</v>
          </cell>
          <cell r="B903" t="str">
            <v>RICE ISD</v>
          </cell>
          <cell r="I903" t="str">
            <v>1820</v>
          </cell>
          <cell r="J903" t="str">
            <v xml:space="preserve">Public Education                                  </v>
          </cell>
        </row>
        <row r="904">
          <cell r="A904" t="str">
            <v>1061</v>
          </cell>
          <cell r="B904" t="str">
            <v>RICHARDS ISD</v>
          </cell>
          <cell r="I904" t="str">
            <v>1060</v>
          </cell>
          <cell r="J904" t="str">
            <v xml:space="preserve">Public Education                                  </v>
          </cell>
        </row>
        <row r="905">
          <cell r="A905" t="str">
            <v>1062</v>
          </cell>
          <cell r="B905" t="str">
            <v>RICHARDSON ISD</v>
          </cell>
          <cell r="I905" t="str">
            <v>0570</v>
          </cell>
          <cell r="J905" t="str">
            <v xml:space="preserve">Public Education                                  </v>
          </cell>
        </row>
        <row r="906">
          <cell r="A906" t="str">
            <v>1063</v>
          </cell>
          <cell r="B906" t="str">
            <v>RICHLAND SPRINGS ISD</v>
          </cell>
          <cell r="I906" t="str">
            <v>1961</v>
          </cell>
          <cell r="J906" t="str">
            <v xml:space="preserve">Public Education                                  </v>
          </cell>
        </row>
        <row r="907">
          <cell r="A907" t="str">
            <v>1065</v>
          </cell>
          <cell r="B907" t="str">
            <v>RIESEL ISD</v>
          </cell>
          <cell r="I907" t="str">
            <v>1061</v>
          </cell>
          <cell r="J907" t="str">
            <v xml:space="preserve">Public Education                                  </v>
          </cell>
        </row>
        <row r="908">
          <cell r="A908" t="str">
            <v>1067</v>
          </cell>
          <cell r="B908" t="str">
            <v>RIO GRANDE CITY CISD</v>
          </cell>
          <cell r="I908" t="str">
            <v>1062</v>
          </cell>
          <cell r="J908" t="str">
            <v xml:space="preserve">Public Education                                  </v>
          </cell>
        </row>
        <row r="909">
          <cell r="A909" t="str">
            <v>1068</v>
          </cell>
          <cell r="B909" t="str">
            <v>RIO HONDO ISD</v>
          </cell>
          <cell r="I909" t="str">
            <v>1063</v>
          </cell>
          <cell r="J909" t="str">
            <v xml:space="preserve">Public Education                                  </v>
          </cell>
        </row>
        <row r="910">
          <cell r="A910" t="str">
            <v>1069</v>
          </cell>
          <cell r="B910" t="str">
            <v>RIO VISTA ISD</v>
          </cell>
          <cell r="I910" t="str">
            <v>1065</v>
          </cell>
          <cell r="J910" t="str">
            <v xml:space="preserve">Public Education                                  </v>
          </cell>
        </row>
        <row r="911">
          <cell r="A911" t="str">
            <v>1070</v>
          </cell>
          <cell r="B911" t="str">
            <v>RISING STAR ISD</v>
          </cell>
          <cell r="I911" t="str">
            <v>1067</v>
          </cell>
          <cell r="J911" t="str">
            <v xml:space="preserve">Public Education                                  </v>
          </cell>
        </row>
        <row r="912">
          <cell r="A912" t="str">
            <v>1334</v>
          </cell>
          <cell r="B912" t="str">
            <v>RIVER ROAD ISD</v>
          </cell>
          <cell r="I912" t="str">
            <v>1068</v>
          </cell>
          <cell r="J912" t="str">
            <v xml:space="preserve">Public Education                                  </v>
          </cell>
        </row>
        <row r="913">
          <cell r="A913" t="str">
            <v>0404</v>
          </cell>
          <cell r="B913" t="str">
            <v>RIVERCREST ISD</v>
          </cell>
          <cell r="I913" t="str">
            <v>1069</v>
          </cell>
          <cell r="J913" t="str">
            <v xml:space="preserve">Public Education                                  </v>
          </cell>
        </row>
        <row r="914">
          <cell r="A914" t="str">
            <v>1072</v>
          </cell>
          <cell r="B914" t="str">
            <v>RIVIERA ISD</v>
          </cell>
          <cell r="I914" t="str">
            <v>1070</v>
          </cell>
          <cell r="J914" t="str">
            <v xml:space="preserve">Public Education                                  </v>
          </cell>
        </row>
        <row r="915">
          <cell r="A915" t="str">
            <v>1076</v>
          </cell>
          <cell r="B915" t="str">
            <v>ROBERT LEE ISD</v>
          </cell>
          <cell r="I915" t="str">
            <v>1334</v>
          </cell>
          <cell r="J915" t="str">
            <v xml:space="preserve">Public Education                                  </v>
          </cell>
        </row>
        <row r="916">
          <cell r="A916" t="str">
            <v>1688</v>
          </cell>
          <cell r="B916" t="str">
            <v>ROBINSON ISD</v>
          </cell>
          <cell r="I916" t="str">
            <v>0404</v>
          </cell>
          <cell r="J916" t="str">
            <v xml:space="preserve">Public Education                                  </v>
          </cell>
        </row>
        <row r="917">
          <cell r="A917" t="str">
            <v>1077</v>
          </cell>
          <cell r="B917" t="str">
            <v>ROBSTOWN ISD</v>
          </cell>
          <cell r="I917" t="str">
            <v>1072</v>
          </cell>
          <cell r="J917" t="str">
            <v xml:space="preserve">Public Education                                  </v>
          </cell>
        </row>
        <row r="918">
          <cell r="A918" t="str">
            <v>1078</v>
          </cell>
          <cell r="B918" t="str">
            <v>ROBY CISD</v>
          </cell>
          <cell r="I918" t="str">
            <v>1076</v>
          </cell>
          <cell r="J918" t="str">
            <v xml:space="preserve">Public Education                                  </v>
          </cell>
        </row>
        <row r="919">
          <cell r="A919" t="str">
            <v>1886</v>
          </cell>
          <cell r="B919" t="str">
            <v>ROCHELLE ISD</v>
          </cell>
          <cell r="I919" t="str">
            <v>1688</v>
          </cell>
          <cell r="J919" t="str">
            <v xml:space="preserve">Public Education                                  </v>
          </cell>
        </row>
        <row r="920">
          <cell r="A920" t="str">
            <v>1080</v>
          </cell>
          <cell r="B920" t="str">
            <v>ROCKDALE ISD</v>
          </cell>
          <cell r="I920" t="str">
            <v>1077</v>
          </cell>
          <cell r="J920" t="str">
            <v xml:space="preserve">Public Education                                  </v>
          </cell>
        </row>
        <row r="921">
          <cell r="A921" t="str">
            <v>1083</v>
          </cell>
          <cell r="B921" t="str">
            <v>ROCKSPRINGS ISD</v>
          </cell>
          <cell r="I921" t="str">
            <v>1078</v>
          </cell>
          <cell r="J921" t="str">
            <v xml:space="preserve">Public Education                                  </v>
          </cell>
        </row>
        <row r="922">
          <cell r="A922" t="str">
            <v>1084</v>
          </cell>
          <cell r="B922" t="str">
            <v>ROCKWALL ISD</v>
          </cell>
          <cell r="I922" t="str">
            <v>1886</v>
          </cell>
          <cell r="J922" t="str">
            <v xml:space="preserve">Public Education                                  </v>
          </cell>
        </row>
        <row r="923">
          <cell r="A923" t="str">
            <v>1086</v>
          </cell>
          <cell r="B923" t="str">
            <v>ROGERS ISD</v>
          </cell>
          <cell r="I923" t="str">
            <v>1080</v>
          </cell>
          <cell r="J923" t="str">
            <v xml:space="preserve">Public Education                                  </v>
          </cell>
        </row>
        <row r="924">
          <cell r="A924" t="str">
            <v>1486</v>
          </cell>
          <cell r="B924" t="str">
            <v>ROMA ISD</v>
          </cell>
          <cell r="I924" t="str">
            <v>1083</v>
          </cell>
          <cell r="J924" t="str">
            <v xml:space="preserve">Public Education                                  </v>
          </cell>
        </row>
        <row r="925">
          <cell r="A925" t="str">
            <v>1841</v>
          </cell>
          <cell r="B925" t="str">
            <v>ROOSEVELT ISD</v>
          </cell>
          <cell r="I925" t="str">
            <v>1084</v>
          </cell>
          <cell r="J925" t="str">
            <v xml:space="preserve">Public Education                                  </v>
          </cell>
        </row>
        <row r="926">
          <cell r="A926" t="str">
            <v>1087</v>
          </cell>
          <cell r="B926" t="str">
            <v>ROPES ISD</v>
          </cell>
          <cell r="I926" t="str">
            <v>1086</v>
          </cell>
          <cell r="J926" t="str">
            <v xml:space="preserve">Public Education                                  </v>
          </cell>
        </row>
        <row r="927">
          <cell r="A927" t="str">
            <v>1088</v>
          </cell>
          <cell r="B927" t="str">
            <v>ROSCOE ISD</v>
          </cell>
          <cell r="I927" t="str">
            <v>1486</v>
          </cell>
          <cell r="J927" t="str">
            <v xml:space="preserve">Public Education                                  </v>
          </cell>
        </row>
        <row r="928">
          <cell r="A928" t="str">
            <v>1089</v>
          </cell>
          <cell r="B928" t="str">
            <v>ROSEBUD-LOTT CONS ISD</v>
          </cell>
          <cell r="I928" t="str">
            <v>1841</v>
          </cell>
          <cell r="J928" t="str">
            <v xml:space="preserve">Public Education                                  </v>
          </cell>
        </row>
        <row r="929">
          <cell r="A929" t="str">
            <v>1093</v>
          </cell>
          <cell r="B929" t="str">
            <v>ROTAN ISD</v>
          </cell>
          <cell r="I929" t="str">
            <v>1087</v>
          </cell>
          <cell r="J929" t="str">
            <v xml:space="preserve">Public Education                                  </v>
          </cell>
        </row>
        <row r="930">
          <cell r="A930" t="str">
            <v>1094</v>
          </cell>
          <cell r="B930" t="str">
            <v>ROUND ROCK ISD</v>
          </cell>
          <cell r="I930" t="str">
            <v>1088</v>
          </cell>
          <cell r="J930" t="str">
            <v xml:space="preserve">Public Education                                  </v>
          </cell>
        </row>
        <row r="931">
          <cell r="A931" t="str">
            <v>1684</v>
          </cell>
          <cell r="B931" t="str">
            <v>ROUND TOP CARMINE ISD</v>
          </cell>
          <cell r="I931" t="str">
            <v>1089</v>
          </cell>
          <cell r="J931" t="str">
            <v xml:space="preserve">Public Education                                  </v>
          </cell>
        </row>
        <row r="932">
          <cell r="A932" t="str">
            <v>1097</v>
          </cell>
          <cell r="B932" t="str">
            <v>ROXTON ISD</v>
          </cell>
          <cell r="I932" t="str">
            <v>1093</v>
          </cell>
          <cell r="J932" t="str">
            <v xml:space="preserve">Public Education                                  </v>
          </cell>
        </row>
        <row r="933">
          <cell r="A933" t="str">
            <v>1421</v>
          </cell>
          <cell r="B933" t="str">
            <v>ROYAL ISD</v>
          </cell>
          <cell r="I933" t="str">
            <v>1094</v>
          </cell>
          <cell r="J933" t="str">
            <v xml:space="preserve">Public Education                                  </v>
          </cell>
        </row>
        <row r="934">
          <cell r="A934" t="str">
            <v>1098</v>
          </cell>
          <cell r="B934" t="str">
            <v>ROYSE CITY ISD</v>
          </cell>
          <cell r="I934" t="str">
            <v>1684</v>
          </cell>
          <cell r="J934" t="str">
            <v xml:space="preserve">Public Education                                  </v>
          </cell>
        </row>
        <row r="935">
          <cell r="A935" t="str">
            <v>1099</v>
          </cell>
          <cell r="B935" t="str">
            <v>RULE ISD</v>
          </cell>
          <cell r="I935" t="str">
            <v>1097</v>
          </cell>
          <cell r="J935" t="str">
            <v xml:space="preserve">Public Education                                  </v>
          </cell>
        </row>
        <row r="936">
          <cell r="A936" t="str">
            <v>1100</v>
          </cell>
          <cell r="B936" t="str">
            <v>RUNGE ISD</v>
          </cell>
          <cell r="I936" t="str">
            <v>1421</v>
          </cell>
          <cell r="J936" t="str">
            <v xml:space="preserve">Public Education                                  </v>
          </cell>
        </row>
        <row r="937">
          <cell r="A937" t="str">
            <v>1102</v>
          </cell>
          <cell r="B937" t="str">
            <v>RUSK ISD</v>
          </cell>
          <cell r="I937" t="str">
            <v>1098</v>
          </cell>
          <cell r="J937" t="str">
            <v xml:space="preserve">Public Education                                  </v>
          </cell>
        </row>
        <row r="938">
          <cell r="A938" t="str">
            <v>1933</v>
          </cell>
          <cell r="B938" t="str">
            <v>S &amp; S CONS ISD</v>
          </cell>
          <cell r="I938" t="str">
            <v>1099</v>
          </cell>
          <cell r="J938" t="str">
            <v xml:space="preserve">Public Education                                  </v>
          </cell>
        </row>
        <row r="939">
          <cell r="A939" t="str">
            <v>1103</v>
          </cell>
          <cell r="B939" t="str">
            <v>SABINAL ISD</v>
          </cell>
          <cell r="I939" t="str">
            <v>1100</v>
          </cell>
          <cell r="J939" t="str">
            <v xml:space="preserve">Public Education                                  </v>
          </cell>
        </row>
        <row r="940">
          <cell r="A940" t="str">
            <v>1569</v>
          </cell>
          <cell r="B940" t="str">
            <v>SABINE ISD</v>
          </cell>
          <cell r="I940" t="str">
            <v>1102</v>
          </cell>
          <cell r="J940" t="str">
            <v xml:space="preserve">Public Education                                  </v>
          </cell>
        </row>
        <row r="941">
          <cell r="A941" t="str">
            <v>1554</v>
          </cell>
          <cell r="B941" t="str">
            <v>SABINE PASS ISD</v>
          </cell>
          <cell r="I941" t="str">
            <v>1933</v>
          </cell>
          <cell r="J941" t="str">
            <v xml:space="preserve">Public Education                                  </v>
          </cell>
        </row>
        <row r="942">
          <cell r="A942" t="str">
            <v>1106</v>
          </cell>
          <cell r="B942" t="str">
            <v>SAINT JO ISD</v>
          </cell>
          <cell r="I942" t="str">
            <v>1103</v>
          </cell>
          <cell r="J942" t="str">
            <v xml:space="preserve">Public Education                                  </v>
          </cell>
        </row>
        <row r="943">
          <cell r="A943" t="str">
            <v>1108</v>
          </cell>
          <cell r="B943" t="str">
            <v>SALADO ISD</v>
          </cell>
          <cell r="I943" t="str">
            <v>1569</v>
          </cell>
          <cell r="J943" t="str">
            <v xml:space="preserve">Public Education                                  </v>
          </cell>
        </row>
        <row r="944">
          <cell r="A944" t="str">
            <v>1109</v>
          </cell>
          <cell r="B944" t="str">
            <v>SALTILLO ISD</v>
          </cell>
          <cell r="I944" t="str">
            <v>1554</v>
          </cell>
          <cell r="J944" t="str">
            <v xml:space="preserve">Public Education                                  </v>
          </cell>
        </row>
        <row r="945">
          <cell r="A945" t="str">
            <v>1737</v>
          </cell>
          <cell r="B945" t="str">
            <v>SAM RAYBURN CONS ISD</v>
          </cell>
          <cell r="I945" t="str">
            <v>1106</v>
          </cell>
          <cell r="J945" t="str">
            <v xml:space="preserve">Public Education                                  </v>
          </cell>
        </row>
        <row r="946">
          <cell r="A946" t="str">
            <v>1110</v>
          </cell>
          <cell r="B946" t="str">
            <v>SAN ANGELO ISD</v>
          </cell>
          <cell r="I946" t="str">
            <v>1108</v>
          </cell>
          <cell r="J946" t="str">
            <v xml:space="preserve">Public Education                                  </v>
          </cell>
        </row>
        <row r="947">
          <cell r="A947" t="str">
            <v>1111</v>
          </cell>
          <cell r="B947" t="str">
            <v>SAN ANTONIO ISD</v>
          </cell>
          <cell r="I947" t="str">
            <v>1109</v>
          </cell>
          <cell r="J947" t="str">
            <v xml:space="preserve">Public Education                                  </v>
          </cell>
        </row>
        <row r="948">
          <cell r="A948" t="str">
            <v>1113</v>
          </cell>
          <cell r="B948" t="str">
            <v>SAN AUGUSTINE ISD</v>
          </cell>
          <cell r="I948" t="str">
            <v>1737</v>
          </cell>
          <cell r="J948" t="str">
            <v xml:space="preserve">Public Education                                  </v>
          </cell>
        </row>
        <row r="949">
          <cell r="A949" t="str">
            <v>1114</v>
          </cell>
          <cell r="B949" t="str">
            <v>SAN BENITO CONS ISD</v>
          </cell>
          <cell r="I949" t="str">
            <v>1110</v>
          </cell>
          <cell r="J949" t="str">
            <v xml:space="preserve">Public Education                                  </v>
          </cell>
        </row>
        <row r="950">
          <cell r="A950" t="str">
            <v>1116</v>
          </cell>
          <cell r="B950" t="str">
            <v>SAN DIEGO ISD</v>
          </cell>
          <cell r="I950" t="str">
            <v>1111</v>
          </cell>
          <cell r="J950" t="str">
            <v xml:space="preserve">Public Education                                  </v>
          </cell>
        </row>
        <row r="951">
          <cell r="A951" t="str">
            <v>1117</v>
          </cell>
          <cell r="B951" t="str">
            <v>SAN ELIZARIO ISD</v>
          </cell>
          <cell r="I951" t="str">
            <v>1113</v>
          </cell>
          <cell r="J951" t="str">
            <v xml:space="preserve">Public Education                                  </v>
          </cell>
        </row>
        <row r="952">
          <cell r="A952" t="str">
            <v>1846</v>
          </cell>
          <cell r="B952" t="str">
            <v>SAN FELIPE DEL RIO CISD</v>
          </cell>
          <cell r="I952" t="str">
            <v>1114</v>
          </cell>
          <cell r="J952" t="str">
            <v xml:space="preserve">Public Education                                  </v>
          </cell>
        </row>
        <row r="953">
          <cell r="A953" t="str">
            <v>1463</v>
          </cell>
          <cell r="B953" t="str">
            <v>SAN ISIDRO ISD</v>
          </cell>
          <cell r="I953" t="str">
            <v>1116</v>
          </cell>
          <cell r="J953" t="str">
            <v xml:space="preserve">Public Education                                  </v>
          </cell>
        </row>
        <row r="954">
          <cell r="A954" t="str">
            <v>1121</v>
          </cell>
          <cell r="B954" t="str">
            <v>SAN MARCOS CONS ISD</v>
          </cell>
          <cell r="I954" t="str">
            <v>1117</v>
          </cell>
          <cell r="J954" t="str">
            <v xml:space="preserve">Public Education                                  </v>
          </cell>
        </row>
        <row r="955">
          <cell r="A955" t="str">
            <v>1482</v>
          </cell>
          <cell r="B955" t="str">
            <v>SAN PERLITA ISD</v>
          </cell>
          <cell r="I955" t="str">
            <v>1846</v>
          </cell>
          <cell r="J955" t="str">
            <v xml:space="preserve">Public Education                                  </v>
          </cell>
        </row>
        <row r="956">
          <cell r="A956" t="str">
            <v>1122</v>
          </cell>
          <cell r="B956" t="str">
            <v>SAN SABA ISD</v>
          </cell>
          <cell r="I956" t="str">
            <v>1463</v>
          </cell>
          <cell r="J956" t="str">
            <v xml:space="preserve">Public Education                                  </v>
          </cell>
        </row>
        <row r="957">
          <cell r="A957" t="str">
            <v>1968</v>
          </cell>
          <cell r="B957" t="str">
            <v>SAN VICENTE ISD</v>
          </cell>
          <cell r="I957" t="str">
            <v>1121</v>
          </cell>
          <cell r="J957" t="str">
            <v xml:space="preserve">Public Education                                  </v>
          </cell>
        </row>
        <row r="958">
          <cell r="A958" t="str">
            <v>0304</v>
          </cell>
          <cell r="B958" t="str">
            <v>SANDS CONS ISD</v>
          </cell>
          <cell r="I958" t="str">
            <v>1482</v>
          </cell>
          <cell r="J958" t="str">
            <v xml:space="preserve">Public Education                                  </v>
          </cell>
        </row>
        <row r="959">
          <cell r="A959" t="str">
            <v>1119</v>
          </cell>
          <cell r="B959" t="str">
            <v>SANFORD-FRITCH ISD</v>
          </cell>
          <cell r="I959" t="str">
            <v>1122</v>
          </cell>
          <cell r="J959" t="str">
            <v xml:space="preserve">Public Education                                  </v>
          </cell>
        </row>
        <row r="960">
          <cell r="A960" t="str">
            <v>1120</v>
          </cell>
          <cell r="B960" t="str">
            <v>SANGER ISD</v>
          </cell>
          <cell r="I960" t="str">
            <v>1968</v>
          </cell>
          <cell r="J960" t="str">
            <v xml:space="preserve">Public Education                                  </v>
          </cell>
        </row>
        <row r="961">
          <cell r="A961" t="str">
            <v>1123</v>
          </cell>
          <cell r="B961" t="str">
            <v>SANTA ANNA ISD</v>
          </cell>
          <cell r="I961" t="str">
            <v>0304</v>
          </cell>
          <cell r="J961" t="str">
            <v xml:space="preserve">Public Education                                  </v>
          </cell>
        </row>
        <row r="962">
          <cell r="A962" t="str">
            <v>1488</v>
          </cell>
          <cell r="B962" t="str">
            <v>SANTA FE ISD</v>
          </cell>
          <cell r="I962" t="str">
            <v>1119</v>
          </cell>
          <cell r="J962" t="str">
            <v xml:space="preserve">Public Education                                  </v>
          </cell>
        </row>
        <row r="963">
          <cell r="A963" t="str">
            <v>1425</v>
          </cell>
          <cell r="B963" t="str">
            <v>SANTA GERTRUDIS ISD</v>
          </cell>
          <cell r="I963" t="str">
            <v>1120</v>
          </cell>
          <cell r="J963" t="str">
            <v xml:space="preserve">Public Education                                  </v>
          </cell>
        </row>
        <row r="964">
          <cell r="A964" t="str">
            <v>1126</v>
          </cell>
          <cell r="B964" t="str">
            <v>SANTA MARIA ISD</v>
          </cell>
          <cell r="I964" t="str">
            <v>1123</v>
          </cell>
          <cell r="J964" t="str">
            <v xml:space="preserve">Public Education                                  </v>
          </cell>
        </row>
        <row r="965">
          <cell r="A965" t="str">
            <v>1127</v>
          </cell>
          <cell r="B965" t="str">
            <v>SANTA ROSA ISD</v>
          </cell>
          <cell r="I965" t="str">
            <v>1488</v>
          </cell>
          <cell r="J965" t="str">
            <v xml:space="preserve">Public Education                                  </v>
          </cell>
        </row>
        <row r="966">
          <cell r="A966" t="str">
            <v>1128</v>
          </cell>
          <cell r="B966" t="str">
            <v>SANTO ISD</v>
          </cell>
          <cell r="I966" t="str">
            <v>1425</v>
          </cell>
          <cell r="J966" t="str">
            <v xml:space="preserve">Public Education                                  </v>
          </cell>
        </row>
        <row r="967">
          <cell r="A967" t="str">
            <v>1132</v>
          </cell>
          <cell r="B967" t="str">
            <v>SAVOY ISD</v>
          </cell>
          <cell r="I967" t="str">
            <v>1126</v>
          </cell>
          <cell r="J967" t="str">
            <v xml:space="preserve">Public Education                                  </v>
          </cell>
        </row>
        <row r="968">
          <cell r="A968" t="str">
            <v>1713</v>
          </cell>
          <cell r="B968" t="str">
            <v>SCHERTZ-CIBOLO-UNIVERSAL CITY ISD</v>
          </cell>
          <cell r="I968" t="str">
            <v>1127</v>
          </cell>
          <cell r="J968" t="str">
            <v xml:space="preserve">Public Education                                  </v>
          </cell>
        </row>
        <row r="969">
          <cell r="A969" t="str">
            <v>0584</v>
          </cell>
          <cell r="B969" t="str">
            <v>SCHLEICHER CTY ISD</v>
          </cell>
          <cell r="I969" t="str">
            <v>1128</v>
          </cell>
          <cell r="J969" t="str">
            <v xml:space="preserve">Public Education                                  </v>
          </cell>
        </row>
        <row r="970">
          <cell r="A970" t="str">
            <v>1133</v>
          </cell>
          <cell r="B970" t="str">
            <v>SCHULENBURG ISD</v>
          </cell>
          <cell r="I970" t="str">
            <v>1132</v>
          </cell>
          <cell r="J970" t="str">
            <v xml:space="preserve">Public Education                                  </v>
          </cell>
        </row>
        <row r="971">
          <cell r="A971" t="str">
            <v>1650</v>
          </cell>
          <cell r="B971" t="str">
            <v>SCURRY ROSSER ISD</v>
          </cell>
          <cell r="I971" t="str">
            <v>1713</v>
          </cell>
          <cell r="J971" t="str">
            <v xml:space="preserve">Public Education                                  </v>
          </cell>
        </row>
        <row r="972">
          <cell r="A972" t="str">
            <v>0401</v>
          </cell>
          <cell r="B972" t="str">
            <v>SEAGRAVES ISD</v>
          </cell>
          <cell r="I972" t="str">
            <v>0584</v>
          </cell>
          <cell r="J972" t="str">
            <v xml:space="preserve">Public Education                                  </v>
          </cell>
        </row>
        <row r="973">
          <cell r="A973" t="str">
            <v>1136</v>
          </cell>
          <cell r="B973" t="str">
            <v>SEALY ISD</v>
          </cell>
          <cell r="I973" t="str">
            <v>1133</v>
          </cell>
          <cell r="J973" t="str">
            <v xml:space="preserve">Public Education                                  </v>
          </cell>
        </row>
        <row r="974">
          <cell r="A974" t="str">
            <v>1137</v>
          </cell>
          <cell r="B974" t="str">
            <v>SEGUIN ISD</v>
          </cell>
          <cell r="I974" t="str">
            <v>1650</v>
          </cell>
          <cell r="J974" t="str">
            <v xml:space="preserve">Public Education                                  </v>
          </cell>
        </row>
        <row r="975">
          <cell r="A975" t="str">
            <v>1687</v>
          </cell>
          <cell r="B975" t="str">
            <v>SEMINOLE PUBLIC SCHOOLS</v>
          </cell>
          <cell r="I975" t="str">
            <v>0401</v>
          </cell>
          <cell r="J975" t="str">
            <v xml:space="preserve">Public Education                                  </v>
          </cell>
        </row>
        <row r="976">
          <cell r="A976" t="str">
            <v>1138</v>
          </cell>
          <cell r="B976" t="str">
            <v>SEYMOUR ISD</v>
          </cell>
          <cell r="I976" t="str">
            <v>1136</v>
          </cell>
          <cell r="J976" t="str">
            <v xml:space="preserve">Public Education                                  </v>
          </cell>
        </row>
        <row r="977">
          <cell r="A977" t="str">
            <v>1658</v>
          </cell>
          <cell r="B977" t="str">
            <v>SHALLOWATER ISD</v>
          </cell>
          <cell r="I977" t="str">
            <v>1137</v>
          </cell>
          <cell r="J977" t="str">
            <v xml:space="preserve">Public Education                                  </v>
          </cell>
        </row>
        <row r="978">
          <cell r="A978" t="str">
            <v>1139</v>
          </cell>
          <cell r="B978" t="str">
            <v>SHAMROCK ISD</v>
          </cell>
          <cell r="I978" t="str">
            <v>1687</v>
          </cell>
          <cell r="J978" t="str">
            <v xml:space="preserve">Public Education                                  </v>
          </cell>
        </row>
        <row r="979">
          <cell r="A979" t="str">
            <v>1140</v>
          </cell>
          <cell r="B979" t="str">
            <v>SHARYLAND ISD</v>
          </cell>
          <cell r="I979" t="str">
            <v>1138</v>
          </cell>
          <cell r="J979" t="str">
            <v xml:space="preserve">Public Education                                  </v>
          </cell>
        </row>
        <row r="980">
          <cell r="A980" t="str">
            <v>1142</v>
          </cell>
          <cell r="B980" t="str">
            <v>SHELBYVILLE ISD</v>
          </cell>
          <cell r="I980" t="str">
            <v>1658</v>
          </cell>
          <cell r="J980" t="str">
            <v xml:space="preserve">Public Education                                  </v>
          </cell>
        </row>
        <row r="981">
          <cell r="A981" t="str">
            <v>1492</v>
          </cell>
          <cell r="B981" t="str">
            <v>SHELDON ISD</v>
          </cell>
          <cell r="I981" t="str">
            <v>1139</v>
          </cell>
          <cell r="J981" t="str">
            <v xml:space="preserve">Public Education                                  </v>
          </cell>
        </row>
        <row r="982">
          <cell r="A982" t="str">
            <v>1143</v>
          </cell>
          <cell r="B982" t="str">
            <v>SHEPHERD ISD</v>
          </cell>
          <cell r="I982" t="str">
            <v>1140</v>
          </cell>
          <cell r="J982" t="str">
            <v xml:space="preserve">Public Education                                  </v>
          </cell>
        </row>
        <row r="983">
          <cell r="A983" t="str">
            <v>1144</v>
          </cell>
          <cell r="B983" t="str">
            <v>SHERMAN ISD</v>
          </cell>
          <cell r="I983" t="str">
            <v>1142</v>
          </cell>
          <cell r="J983" t="str">
            <v xml:space="preserve">Public Education                                  </v>
          </cell>
        </row>
        <row r="984">
          <cell r="A984" t="str">
            <v>1146</v>
          </cell>
          <cell r="B984" t="str">
            <v>SHINER ISD</v>
          </cell>
          <cell r="I984" t="str">
            <v>1492</v>
          </cell>
          <cell r="J984" t="str">
            <v xml:space="preserve">Public Education                                  </v>
          </cell>
        </row>
        <row r="985">
          <cell r="A985" t="str">
            <v>1148</v>
          </cell>
          <cell r="B985" t="str">
            <v>SIDNEY ISD</v>
          </cell>
          <cell r="I985" t="str">
            <v>1143</v>
          </cell>
          <cell r="J985" t="str">
            <v xml:space="preserve">Public Education                                  </v>
          </cell>
        </row>
        <row r="986">
          <cell r="A986" t="str">
            <v>1490</v>
          </cell>
          <cell r="B986" t="str">
            <v>SIERRA BLANCA ISD</v>
          </cell>
          <cell r="I986" t="str">
            <v>1144</v>
          </cell>
          <cell r="J986" t="str">
            <v xml:space="preserve">Public Education                                  </v>
          </cell>
        </row>
        <row r="987">
          <cell r="A987" t="str">
            <v>1149</v>
          </cell>
          <cell r="B987" t="str">
            <v>SILSBEE ISD</v>
          </cell>
          <cell r="I987" t="str">
            <v>1146</v>
          </cell>
          <cell r="J987" t="str">
            <v xml:space="preserve">Public Education                                  </v>
          </cell>
        </row>
        <row r="988">
          <cell r="A988" t="str">
            <v>1150</v>
          </cell>
          <cell r="B988" t="str">
            <v>SILVERTON ISD</v>
          </cell>
          <cell r="I988" t="str">
            <v>1148</v>
          </cell>
          <cell r="J988" t="str">
            <v xml:space="preserve">Public Education                                  </v>
          </cell>
        </row>
        <row r="989">
          <cell r="A989" t="str">
            <v>2000</v>
          </cell>
          <cell r="B989" t="str">
            <v>SIMMS ISD</v>
          </cell>
          <cell r="I989" t="str">
            <v>1490</v>
          </cell>
          <cell r="J989" t="str">
            <v xml:space="preserve">Public Education                                  </v>
          </cell>
        </row>
        <row r="990">
          <cell r="A990" t="str">
            <v>1151</v>
          </cell>
          <cell r="B990" t="str">
            <v>SINTON ISD</v>
          </cell>
          <cell r="I990" t="str">
            <v>1149</v>
          </cell>
          <cell r="J990" t="str">
            <v xml:space="preserve">Public Education                                  </v>
          </cell>
        </row>
        <row r="991">
          <cell r="A991" t="str">
            <v>1915</v>
          </cell>
          <cell r="B991" t="str">
            <v>SIVELLS BEND ISD</v>
          </cell>
          <cell r="I991" t="str">
            <v>1150</v>
          </cell>
          <cell r="J991" t="str">
            <v xml:space="preserve">Public Education                                  </v>
          </cell>
        </row>
        <row r="992">
          <cell r="A992" t="str">
            <v>1153</v>
          </cell>
          <cell r="B992" t="str">
            <v>SKIDMORE TYNAN ISD</v>
          </cell>
          <cell r="I992" t="str">
            <v>2000</v>
          </cell>
          <cell r="J992" t="str">
            <v xml:space="preserve">Public Education                                  </v>
          </cell>
        </row>
        <row r="993">
          <cell r="A993" t="str">
            <v>1154</v>
          </cell>
          <cell r="B993" t="str">
            <v>SLATON ISD</v>
          </cell>
          <cell r="I993" t="str">
            <v>1151</v>
          </cell>
          <cell r="J993" t="str">
            <v xml:space="preserve">Public Education                                  </v>
          </cell>
        </row>
        <row r="994">
          <cell r="A994" t="str">
            <v>1155</v>
          </cell>
          <cell r="B994" t="str">
            <v>SLIDELL ISD</v>
          </cell>
          <cell r="I994" t="str">
            <v>1915</v>
          </cell>
          <cell r="J994" t="str">
            <v xml:space="preserve">Public Education                                  </v>
          </cell>
        </row>
        <row r="995">
          <cell r="A995" t="str">
            <v>1792</v>
          </cell>
          <cell r="B995" t="str">
            <v>SLOCUM ISD</v>
          </cell>
          <cell r="I995" t="str">
            <v>1153</v>
          </cell>
          <cell r="J995" t="str">
            <v xml:space="preserve">Public Education                                  </v>
          </cell>
        </row>
        <row r="996">
          <cell r="A996" t="str">
            <v>1159</v>
          </cell>
          <cell r="B996" t="str">
            <v>SMITHVILLE ISD</v>
          </cell>
          <cell r="I996" t="str">
            <v>1154</v>
          </cell>
          <cell r="J996" t="str">
            <v xml:space="preserve">Public Education                                  </v>
          </cell>
        </row>
        <row r="997">
          <cell r="A997" t="str">
            <v>1160</v>
          </cell>
          <cell r="B997" t="str">
            <v>SMYER ISD</v>
          </cell>
          <cell r="I997" t="str">
            <v>1155</v>
          </cell>
          <cell r="J997" t="str">
            <v xml:space="preserve">Public Education                                  </v>
          </cell>
        </row>
        <row r="998">
          <cell r="A998" t="str">
            <v>1576</v>
          </cell>
          <cell r="B998" t="str">
            <v>SNOOK ISD</v>
          </cell>
          <cell r="I998" t="str">
            <v>1792</v>
          </cell>
          <cell r="J998" t="str">
            <v xml:space="preserve">Public Education                                  </v>
          </cell>
        </row>
        <row r="999">
          <cell r="A999" t="str">
            <v>1161</v>
          </cell>
          <cell r="B999" t="str">
            <v>SNYDER ISD</v>
          </cell>
          <cell r="I999" t="str">
            <v>1159</v>
          </cell>
          <cell r="J999" t="str">
            <v xml:space="preserve">Public Education                                  </v>
          </cell>
        </row>
        <row r="1000">
          <cell r="A1000" t="str">
            <v>1718</v>
          </cell>
          <cell r="B1000" t="str">
            <v>SOCORRO ISD</v>
          </cell>
          <cell r="I1000" t="str">
            <v>1160</v>
          </cell>
          <cell r="J1000" t="str">
            <v xml:space="preserve">Public Education                                  </v>
          </cell>
        </row>
        <row r="1001">
          <cell r="A1001" t="str">
            <v>1163</v>
          </cell>
          <cell r="B1001" t="str">
            <v>SOMERSET ISD</v>
          </cell>
          <cell r="I1001" t="str">
            <v>1576</v>
          </cell>
          <cell r="J1001" t="str">
            <v xml:space="preserve">Public Education                                  </v>
          </cell>
        </row>
        <row r="1002">
          <cell r="A1002" t="str">
            <v>1164</v>
          </cell>
          <cell r="B1002" t="str">
            <v>SOMERVILLE ISD</v>
          </cell>
          <cell r="I1002" t="str">
            <v>1161</v>
          </cell>
          <cell r="J1002" t="str">
            <v xml:space="preserve">Public Education                                  </v>
          </cell>
        </row>
        <row r="1003">
          <cell r="A1003" t="str">
            <v>1165</v>
          </cell>
          <cell r="B1003" t="str">
            <v>SONORA ISD</v>
          </cell>
          <cell r="I1003" t="str">
            <v>1718</v>
          </cell>
          <cell r="J1003" t="str">
            <v xml:space="preserve">Public Education                                  </v>
          </cell>
        </row>
        <row r="1004">
          <cell r="A1004" t="str">
            <v>1170</v>
          </cell>
          <cell r="B1004" t="str">
            <v>SOUTH SAN ANTONIO ISD</v>
          </cell>
          <cell r="I1004" t="str">
            <v>1163</v>
          </cell>
          <cell r="J1004" t="str">
            <v xml:space="preserve">Public Education                                  </v>
          </cell>
        </row>
        <row r="1005">
          <cell r="A1005" t="str">
            <v>1749</v>
          </cell>
          <cell r="B1005" t="str">
            <v>SOUTH TEXAS ISD</v>
          </cell>
          <cell r="I1005" t="str">
            <v>1164</v>
          </cell>
          <cell r="J1005" t="str">
            <v xml:space="preserve">Public Education                                  </v>
          </cell>
        </row>
        <row r="1006">
          <cell r="A1006" t="str">
            <v>1168</v>
          </cell>
          <cell r="B1006" t="str">
            <v>SOUTHLAND ISD</v>
          </cell>
          <cell r="I1006" t="str">
            <v>1165</v>
          </cell>
          <cell r="J1006" t="str">
            <v xml:space="preserve">Public Education                                  </v>
          </cell>
        </row>
        <row r="1007">
          <cell r="A1007" t="str">
            <v>1738</v>
          </cell>
          <cell r="B1007" t="str">
            <v>SOUTHSIDE ISD</v>
          </cell>
          <cell r="I1007" t="str">
            <v>1170</v>
          </cell>
          <cell r="J1007" t="str">
            <v xml:space="preserve">Public Education                                  </v>
          </cell>
        </row>
        <row r="1008">
          <cell r="A1008" t="str">
            <v>1726</v>
          </cell>
          <cell r="B1008" t="str">
            <v>SOUTHWEST ISD</v>
          </cell>
          <cell r="I1008" t="str">
            <v>1749</v>
          </cell>
          <cell r="J1008" t="str">
            <v xml:space="preserve">Public Education                                  </v>
          </cell>
        </row>
        <row r="1009">
          <cell r="A1009" t="str">
            <v>1173</v>
          </cell>
          <cell r="B1009" t="str">
            <v>SPEARMAN ISD</v>
          </cell>
          <cell r="I1009" t="str">
            <v>1168</v>
          </cell>
          <cell r="J1009" t="str">
            <v xml:space="preserve">Public Education                                  </v>
          </cell>
        </row>
        <row r="1010">
          <cell r="A1010" t="str">
            <v>1568</v>
          </cell>
          <cell r="B1010" t="str">
            <v>SPLENDORA ISD</v>
          </cell>
          <cell r="I1010" t="str">
            <v>1738</v>
          </cell>
          <cell r="J1010" t="str">
            <v xml:space="preserve">Public Education                                  </v>
          </cell>
        </row>
        <row r="1011">
          <cell r="A1011" t="str">
            <v>1433</v>
          </cell>
          <cell r="B1011" t="str">
            <v>SPRING BRANCH ISD</v>
          </cell>
          <cell r="I1011" t="str">
            <v>1726</v>
          </cell>
          <cell r="J1011" t="str">
            <v xml:space="preserve">Public Education                                  </v>
          </cell>
        </row>
        <row r="1012">
          <cell r="A1012" t="str">
            <v>1601</v>
          </cell>
          <cell r="B1012" t="str">
            <v>SPRING CREEK ISD</v>
          </cell>
          <cell r="I1012" t="str">
            <v>1173</v>
          </cell>
          <cell r="J1012" t="str">
            <v xml:space="preserve">Public Education                                  </v>
          </cell>
        </row>
        <row r="1013">
          <cell r="A1013" t="str">
            <v>1731</v>
          </cell>
          <cell r="B1013" t="str">
            <v>SPRING HILL ISD</v>
          </cell>
          <cell r="I1013" t="str">
            <v>1568</v>
          </cell>
          <cell r="J1013" t="str">
            <v xml:space="preserve">Public Education                                  </v>
          </cell>
        </row>
        <row r="1014">
          <cell r="A1014" t="str">
            <v>1175</v>
          </cell>
          <cell r="B1014" t="str">
            <v>SPRING ISD</v>
          </cell>
          <cell r="I1014" t="str">
            <v>1433</v>
          </cell>
          <cell r="J1014" t="str">
            <v xml:space="preserve">Public Education                                  </v>
          </cell>
        </row>
        <row r="1015">
          <cell r="A1015" t="str">
            <v>1176</v>
          </cell>
          <cell r="B1015" t="str">
            <v>SPRINGLAKE-EARTH ISD</v>
          </cell>
          <cell r="I1015" t="str">
            <v>1601</v>
          </cell>
          <cell r="J1015" t="str">
            <v xml:space="preserve">Public Education                                  </v>
          </cell>
        </row>
        <row r="1016">
          <cell r="A1016" t="str">
            <v>1177</v>
          </cell>
          <cell r="B1016" t="str">
            <v>SPRINGTOWN ISD</v>
          </cell>
          <cell r="I1016" t="str">
            <v>1731</v>
          </cell>
          <cell r="J1016" t="str">
            <v xml:space="preserve">Public Education                                  </v>
          </cell>
        </row>
        <row r="1017">
          <cell r="A1017" t="str">
            <v>1178</v>
          </cell>
          <cell r="B1017" t="str">
            <v>SPUR ISD</v>
          </cell>
          <cell r="I1017" t="str">
            <v>1175</v>
          </cell>
          <cell r="J1017" t="str">
            <v xml:space="preserve">Public Education                                  </v>
          </cell>
        </row>
        <row r="1018">
          <cell r="A1018" t="str">
            <v>1661</v>
          </cell>
          <cell r="B1018" t="str">
            <v>SPURGER ISD</v>
          </cell>
          <cell r="I1018" t="str">
            <v>1176</v>
          </cell>
          <cell r="J1018" t="str">
            <v xml:space="preserve">Public Education                                  </v>
          </cell>
        </row>
        <row r="1019">
          <cell r="A1019" t="str">
            <v>1988</v>
          </cell>
          <cell r="B1019" t="str">
            <v>STAFFORD MUNICIPAL SCHOOL DISTRICT</v>
          </cell>
          <cell r="I1019" t="str">
            <v>1177</v>
          </cell>
          <cell r="J1019" t="str">
            <v xml:space="preserve">Public Education                                  </v>
          </cell>
        </row>
        <row r="1020">
          <cell r="A1020" t="str">
            <v>1179</v>
          </cell>
          <cell r="B1020" t="str">
            <v>STAMFORD ISD</v>
          </cell>
          <cell r="I1020" t="str">
            <v>1178</v>
          </cell>
          <cell r="J1020" t="str">
            <v xml:space="preserve">Public Education                                  </v>
          </cell>
        </row>
        <row r="1021">
          <cell r="A1021" t="str">
            <v>1180</v>
          </cell>
          <cell r="B1021" t="str">
            <v>STANTON ISD</v>
          </cell>
          <cell r="I1021" t="str">
            <v>1661</v>
          </cell>
          <cell r="J1021" t="str">
            <v xml:space="preserve">Public Education                                  </v>
          </cell>
        </row>
        <row r="1022">
          <cell r="A1022" t="str">
            <v>1185</v>
          </cell>
          <cell r="B1022" t="str">
            <v>STEPHENVILLE ISD</v>
          </cell>
          <cell r="I1022" t="str">
            <v>1988</v>
          </cell>
          <cell r="J1022" t="str">
            <v xml:space="preserve">Public Education                                  </v>
          </cell>
        </row>
        <row r="1023">
          <cell r="A1023" t="str">
            <v>1186</v>
          </cell>
          <cell r="B1023" t="str">
            <v>STERLING CITY ISD</v>
          </cell>
          <cell r="I1023" t="str">
            <v>1179</v>
          </cell>
          <cell r="J1023" t="str">
            <v xml:space="preserve">Public Education                                  </v>
          </cell>
        </row>
        <row r="1024">
          <cell r="A1024" t="str">
            <v>1188</v>
          </cell>
          <cell r="B1024" t="str">
            <v>STOCKDALE ISD</v>
          </cell>
          <cell r="I1024" t="str">
            <v>1180</v>
          </cell>
          <cell r="J1024" t="str">
            <v xml:space="preserve">Public Education                                  </v>
          </cell>
        </row>
        <row r="1025">
          <cell r="A1025" t="str">
            <v>1189</v>
          </cell>
          <cell r="B1025" t="str">
            <v>STRATFORD ISD</v>
          </cell>
          <cell r="I1025" t="str">
            <v>1185</v>
          </cell>
          <cell r="J1025" t="str">
            <v xml:space="preserve">Public Education                                  </v>
          </cell>
        </row>
        <row r="1026">
          <cell r="A1026" t="str">
            <v>1190</v>
          </cell>
          <cell r="B1026" t="str">
            <v>STRAWN ISD</v>
          </cell>
          <cell r="I1026" t="str">
            <v>1186</v>
          </cell>
          <cell r="J1026" t="str">
            <v xml:space="preserve">Public Education                                  </v>
          </cell>
        </row>
        <row r="1027">
          <cell r="A1027" t="str">
            <v>1194</v>
          </cell>
          <cell r="B1027" t="str">
            <v>SUDAN ISD</v>
          </cell>
          <cell r="I1027" t="str">
            <v>1188</v>
          </cell>
          <cell r="J1027" t="str">
            <v xml:space="preserve">Public Education                                  </v>
          </cell>
        </row>
        <row r="1028">
          <cell r="A1028" t="str">
            <v>1196</v>
          </cell>
          <cell r="B1028" t="str">
            <v>SULPHUR BLUFF ISD</v>
          </cell>
          <cell r="I1028" t="str">
            <v>1189</v>
          </cell>
          <cell r="J1028" t="str">
            <v xml:space="preserve">Public Education                                  </v>
          </cell>
        </row>
        <row r="1029">
          <cell r="A1029" t="str">
            <v>1197</v>
          </cell>
          <cell r="B1029" t="str">
            <v>SULPHUR SPRINGS ISD</v>
          </cell>
          <cell r="I1029" t="str">
            <v>1190</v>
          </cell>
          <cell r="J1029" t="str">
            <v xml:space="preserve">Public Education                                  </v>
          </cell>
        </row>
        <row r="1030">
          <cell r="A1030" t="str">
            <v>1349</v>
          </cell>
          <cell r="B1030" t="str">
            <v>SUNDOWN ISD</v>
          </cell>
          <cell r="I1030" t="str">
            <v>1194</v>
          </cell>
          <cell r="J1030" t="str">
            <v xml:space="preserve">Public Education                                  </v>
          </cell>
        </row>
        <row r="1031">
          <cell r="A1031" t="str">
            <v>1382</v>
          </cell>
          <cell r="B1031" t="str">
            <v>SUNNYVALE ISD</v>
          </cell>
          <cell r="I1031" t="str">
            <v>1196</v>
          </cell>
          <cell r="J1031" t="str">
            <v xml:space="preserve">Public Education                                  </v>
          </cell>
        </row>
        <row r="1032">
          <cell r="A1032" t="str">
            <v>1201</v>
          </cell>
          <cell r="B1032" t="str">
            <v>SUNRAY ISD</v>
          </cell>
          <cell r="I1032" t="str">
            <v>1197</v>
          </cell>
          <cell r="J1032" t="str">
            <v xml:space="preserve">Public Education                                  </v>
          </cell>
        </row>
        <row r="1033">
          <cell r="A1033" t="str">
            <v>1202</v>
          </cell>
          <cell r="B1033" t="str">
            <v>SWEENY ISD</v>
          </cell>
          <cell r="I1033" t="str">
            <v>1349</v>
          </cell>
          <cell r="J1033" t="str">
            <v xml:space="preserve">Public Education                                  </v>
          </cell>
        </row>
        <row r="1034">
          <cell r="A1034" t="str">
            <v>1975</v>
          </cell>
          <cell r="B1034" t="str">
            <v>SWEET HOME ISD</v>
          </cell>
          <cell r="I1034" t="str">
            <v>1382</v>
          </cell>
          <cell r="J1034" t="str">
            <v xml:space="preserve">Public Education                                  </v>
          </cell>
        </row>
        <row r="1035">
          <cell r="A1035" t="str">
            <v>1203</v>
          </cell>
          <cell r="B1035" t="str">
            <v>SWEETWATER ISD</v>
          </cell>
          <cell r="I1035" t="str">
            <v>1201</v>
          </cell>
          <cell r="J1035" t="str">
            <v xml:space="preserve">Public Education                                  </v>
          </cell>
        </row>
        <row r="1036">
          <cell r="A1036" t="str">
            <v>1206</v>
          </cell>
          <cell r="B1036" t="str">
            <v>TAFT ISD</v>
          </cell>
          <cell r="I1036" t="str">
            <v>1202</v>
          </cell>
          <cell r="J1036" t="str">
            <v xml:space="preserve">Public Education                                  </v>
          </cell>
        </row>
        <row r="1037">
          <cell r="A1037" t="str">
            <v>1207</v>
          </cell>
          <cell r="B1037" t="str">
            <v>TAHOKA ISD</v>
          </cell>
          <cell r="I1037" t="str">
            <v>1975</v>
          </cell>
          <cell r="J1037" t="str">
            <v xml:space="preserve">Public Education                                  </v>
          </cell>
        </row>
        <row r="1038">
          <cell r="A1038" t="str">
            <v>1615</v>
          </cell>
          <cell r="B1038" t="str">
            <v>TARKINGTON ISD</v>
          </cell>
          <cell r="I1038" t="str">
            <v>1203</v>
          </cell>
          <cell r="J1038" t="str">
            <v xml:space="preserve">Public Education                                  </v>
          </cell>
        </row>
        <row r="1039">
          <cell r="A1039" t="str">
            <v>1209</v>
          </cell>
          <cell r="B1039" t="str">
            <v>TATUM ISD</v>
          </cell>
          <cell r="I1039" t="str">
            <v>1206</v>
          </cell>
          <cell r="J1039" t="str">
            <v xml:space="preserve">Public Education                                  </v>
          </cell>
        </row>
        <row r="1040">
          <cell r="A1040" t="str">
            <v>1211</v>
          </cell>
          <cell r="B1040" t="str">
            <v>TAYLOR ISD</v>
          </cell>
          <cell r="I1040" t="str">
            <v>1207</v>
          </cell>
          <cell r="J1040" t="str">
            <v xml:space="preserve">Public Education                                  </v>
          </cell>
        </row>
        <row r="1041">
          <cell r="A1041" t="str">
            <v>1212</v>
          </cell>
          <cell r="B1041" t="str">
            <v>TEAGUE ISD</v>
          </cell>
          <cell r="I1041" t="str">
            <v>1615</v>
          </cell>
          <cell r="J1041" t="str">
            <v xml:space="preserve">Public Education                                  </v>
          </cell>
        </row>
        <row r="1042">
          <cell r="A1042" t="str">
            <v>1215</v>
          </cell>
          <cell r="B1042" t="str">
            <v>TEMPLE ISD</v>
          </cell>
          <cell r="I1042" t="str">
            <v>1209</v>
          </cell>
          <cell r="J1042" t="str">
            <v xml:space="preserve">Public Education                                  </v>
          </cell>
        </row>
        <row r="1043">
          <cell r="A1043" t="str">
            <v>1216</v>
          </cell>
          <cell r="B1043" t="str">
            <v>TENAHA ISD</v>
          </cell>
          <cell r="I1043" t="str">
            <v>1211</v>
          </cell>
          <cell r="J1043" t="str">
            <v xml:space="preserve">Public Education                                  </v>
          </cell>
        </row>
        <row r="1044">
          <cell r="A1044" t="str">
            <v>1967</v>
          </cell>
          <cell r="B1044" t="str">
            <v>TERLINGUA CSD</v>
          </cell>
          <cell r="I1044" t="str">
            <v>1212</v>
          </cell>
          <cell r="J1044" t="str">
            <v xml:space="preserve">Public Education                                  </v>
          </cell>
        </row>
        <row r="1045">
          <cell r="A1045" t="str">
            <v>1667</v>
          </cell>
          <cell r="B1045" t="str">
            <v>TERRELL COUNTY ISD</v>
          </cell>
          <cell r="I1045" t="str">
            <v>1215</v>
          </cell>
          <cell r="J1045" t="str">
            <v xml:space="preserve">Public Education                                  </v>
          </cell>
        </row>
        <row r="1046">
          <cell r="A1046" t="str">
            <v>1217</v>
          </cell>
          <cell r="B1046" t="str">
            <v>TERRELL ISD</v>
          </cell>
          <cell r="I1046" t="str">
            <v>1216</v>
          </cell>
          <cell r="J1046" t="str">
            <v xml:space="preserve">Public Education                                  </v>
          </cell>
        </row>
        <row r="1047">
          <cell r="A1047" t="str">
            <v>1218</v>
          </cell>
          <cell r="B1047" t="str">
            <v>TEXARKANA ISD</v>
          </cell>
          <cell r="I1047" t="str">
            <v>1967</v>
          </cell>
          <cell r="J1047" t="str">
            <v xml:space="preserve">Public Education                                  </v>
          </cell>
        </row>
        <row r="1048">
          <cell r="A1048" t="str">
            <v>1219</v>
          </cell>
          <cell r="B1048" t="str">
            <v>TEXAS CITY ISD</v>
          </cell>
          <cell r="I1048" t="str">
            <v>1667</v>
          </cell>
          <cell r="J1048" t="str">
            <v xml:space="preserve">Public Education                                  </v>
          </cell>
        </row>
        <row r="1049">
          <cell r="A1049" t="str">
            <v>1220</v>
          </cell>
          <cell r="B1049" t="str">
            <v>TEXHOMA ISD</v>
          </cell>
          <cell r="I1049" t="str">
            <v>1217</v>
          </cell>
          <cell r="J1049" t="str">
            <v xml:space="preserve">Public Education                                  </v>
          </cell>
        </row>
        <row r="1050">
          <cell r="A1050" t="str">
            <v>1221</v>
          </cell>
          <cell r="B1050" t="str">
            <v>TEXLINE ISD</v>
          </cell>
          <cell r="I1050" t="str">
            <v>1218</v>
          </cell>
          <cell r="J1050" t="str">
            <v xml:space="preserve">Public Education                                  </v>
          </cell>
        </row>
        <row r="1051">
          <cell r="A1051" t="str">
            <v>1223</v>
          </cell>
          <cell r="B1051" t="str">
            <v>THORNDALE ISD</v>
          </cell>
          <cell r="I1051" t="str">
            <v>1219</v>
          </cell>
          <cell r="J1051" t="str">
            <v xml:space="preserve">Public Education                                  </v>
          </cell>
        </row>
        <row r="1052">
          <cell r="A1052" t="str">
            <v>1225</v>
          </cell>
          <cell r="B1052" t="str">
            <v>THRALL ISD</v>
          </cell>
          <cell r="I1052" t="str">
            <v>1220</v>
          </cell>
          <cell r="J1052" t="str">
            <v xml:space="preserve">Public Education                                  </v>
          </cell>
        </row>
        <row r="1053">
          <cell r="A1053" t="str">
            <v>1227</v>
          </cell>
          <cell r="B1053" t="str">
            <v>THREE RIVERS ISD</v>
          </cell>
          <cell r="I1053" t="str">
            <v>1221</v>
          </cell>
          <cell r="J1053" t="str">
            <v xml:space="preserve">Public Education                                  </v>
          </cell>
        </row>
        <row r="1054">
          <cell r="A1054" t="str">
            <v>1978</v>
          </cell>
          <cell r="B1054" t="str">
            <v>THREE WAY ISD</v>
          </cell>
          <cell r="I1054" t="str">
            <v>1223</v>
          </cell>
          <cell r="J1054" t="str">
            <v xml:space="preserve">Public Education                                  </v>
          </cell>
        </row>
        <row r="1055">
          <cell r="A1055" t="str">
            <v>1228</v>
          </cell>
          <cell r="B1055" t="str">
            <v>THROCKMORTON ISD</v>
          </cell>
          <cell r="I1055" t="str">
            <v>1225</v>
          </cell>
          <cell r="J1055" t="str">
            <v xml:space="preserve">Public Education                                  </v>
          </cell>
        </row>
        <row r="1056">
          <cell r="A1056" t="str">
            <v>0863</v>
          </cell>
          <cell r="B1056" t="str">
            <v>TIDEHAVEN ISD</v>
          </cell>
          <cell r="I1056" t="str">
            <v>1227</v>
          </cell>
          <cell r="J1056" t="str">
            <v xml:space="preserve">Public Education                                  </v>
          </cell>
        </row>
        <row r="1057">
          <cell r="A1057" t="str">
            <v>1230</v>
          </cell>
          <cell r="B1057" t="str">
            <v>TIMPSON ISD</v>
          </cell>
          <cell r="I1057" t="str">
            <v>1978</v>
          </cell>
          <cell r="J1057" t="str">
            <v xml:space="preserve">Public Education                                  </v>
          </cell>
        </row>
        <row r="1058">
          <cell r="A1058" t="str">
            <v>1934</v>
          </cell>
          <cell r="B1058" t="str">
            <v>TIOGA ISD</v>
          </cell>
          <cell r="I1058" t="str">
            <v>1228</v>
          </cell>
          <cell r="J1058" t="str">
            <v xml:space="preserve">Public Education                                  </v>
          </cell>
        </row>
        <row r="1059">
          <cell r="A1059" t="str">
            <v>1232</v>
          </cell>
          <cell r="B1059" t="str">
            <v>TOLAR ISD</v>
          </cell>
          <cell r="I1059" t="str">
            <v>0863</v>
          </cell>
          <cell r="J1059" t="str">
            <v xml:space="preserve">Public Education                                  </v>
          </cell>
        </row>
        <row r="1060">
          <cell r="A1060" t="str">
            <v>1895</v>
          </cell>
          <cell r="B1060" t="str">
            <v>TOM BEAN ISD</v>
          </cell>
          <cell r="I1060" t="str">
            <v>1230</v>
          </cell>
          <cell r="J1060" t="str">
            <v xml:space="preserve">Public Education                                  </v>
          </cell>
        </row>
        <row r="1061">
          <cell r="A1061" t="str">
            <v>1233</v>
          </cell>
          <cell r="B1061" t="str">
            <v>TOMBALL ISD</v>
          </cell>
          <cell r="I1061" t="str">
            <v>1934</v>
          </cell>
          <cell r="J1061" t="str">
            <v xml:space="preserve">Public Education                                  </v>
          </cell>
        </row>
        <row r="1062">
          <cell r="A1062" t="str">
            <v>1710</v>
          </cell>
          <cell r="B1062" t="str">
            <v>TORNILLO ISD</v>
          </cell>
          <cell r="I1062" t="str">
            <v>1232</v>
          </cell>
          <cell r="J1062" t="str">
            <v xml:space="preserve">Public Education                                  </v>
          </cell>
        </row>
        <row r="1063">
          <cell r="A1063" t="str">
            <v>1236</v>
          </cell>
          <cell r="B1063" t="str">
            <v>TRENT ISD</v>
          </cell>
          <cell r="I1063" t="str">
            <v>1895</v>
          </cell>
          <cell r="J1063" t="str">
            <v xml:space="preserve">Public Education                                  </v>
          </cell>
        </row>
        <row r="1064">
          <cell r="A1064" t="str">
            <v>1237</v>
          </cell>
          <cell r="B1064" t="str">
            <v>TRENTON ISD</v>
          </cell>
          <cell r="I1064" t="str">
            <v>1233</v>
          </cell>
          <cell r="J1064" t="str">
            <v xml:space="preserve">Public Education                                  </v>
          </cell>
        </row>
        <row r="1065">
          <cell r="A1065" t="str">
            <v>1238</v>
          </cell>
          <cell r="B1065" t="str">
            <v>TRINIDAD ISD</v>
          </cell>
          <cell r="I1065" t="str">
            <v>1710</v>
          </cell>
          <cell r="J1065" t="str">
            <v xml:space="preserve">Public Education                                  </v>
          </cell>
        </row>
        <row r="1066">
          <cell r="A1066" t="str">
            <v>1239</v>
          </cell>
          <cell r="B1066" t="str">
            <v>TRINITY ISD</v>
          </cell>
          <cell r="I1066" t="str">
            <v>1236</v>
          </cell>
          <cell r="J1066" t="str">
            <v xml:space="preserve">Public Education                                  </v>
          </cell>
        </row>
        <row r="1067">
          <cell r="A1067" t="str">
            <v>1241</v>
          </cell>
          <cell r="B1067" t="str">
            <v>TROUP ISD</v>
          </cell>
          <cell r="I1067" t="str">
            <v>1237</v>
          </cell>
          <cell r="J1067" t="str">
            <v xml:space="preserve">Public Education                                  </v>
          </cell>
        </row>
        <row r="1068">
          <cell r="A1068" t="str">
            <v>1242</v>
          </cell>
          <cell r="B1068" t="str">
            <v>TROY ISD</v>
          </cell>
          <cell r="I1068" t="str">
            <v>1238</v>
          </cell>
          <cell r="J1068" t="str">
            <v xml:space="preserve">Public Education                                  </v>
          </cell>
        </row>
        <row r="1069">
          <cell r="A1069" t="str">
            <v>1244</v>
          </cell>
          <cell r="B1069" t="str">
            <v>TULIA ISD</v>
          </cell>
          <cell r="I1069" t="str">
            <v>1239</v>
          </cell>
          <cell r="J1069" t="str">
            <v xml:space="preserve">Public Education                                  </v>
          </cell>
        </row>
        <row r="1070">
          <cell r="A1070" t="str">
            <v>1473</v>
          </cell>
          <cell r="B1070" t="str">
            <v>TULOSO-MIDWAY ISD</v>
          </cell>
          <cell r="I1070" t="str">
            <v>1241</v>
          </cell>
          <cell r="J1070" t="str">
            <v xml:space="preserve">Public Education                                  </v>
          </cell>
        </row>
        <row r="1071">
          <cell r="A1071" t="str">
            <v>1245</v>
          </cell>
          <cell r="B1071" t="str">
            <v>TURKEY QUITAQUE CISD</v>
          </cell>
          <cell r="I1071" t="str">
            <v>1242</v>
          </cell>
          <cell r="J1071" t="str">
            <v xml:space="preserve">Public Education                                  </v>
          </cell>
        </row>
        <row r="1072">
          <cell r="A1072" t="str">
            <v>1247</v>
          </cell>
          <cell r="B1072" t="str">
            <v>TYLER ISD</v>
          </cell>
          <cell r="I1072" t="str">
            <v>1244</v>
          </cell>
          <cell r="J1072" t="str">
            <v xml:space="preserve">Public Education                                  </v>
          </cell>
        </row>
        <row r="1073">
          <cell r="A1073" t="str">
            <v>1767</v>
          </cell>
          <cell r="B1073" t="str">
            <v>UNION GROVE ISD</v>
          </cell>
          <cell r="I1073" t="str">
            <v>1473</v>
          </cell>
          <cell r="J1073" t="str">
            <v xml:space="preserve">Public Education                                  </v>
          </cell>
        </row>
        <row r="1074">
          <cell r="A1074" t="str">
            <v>1579</v>
          </cell>
          <cell r="B1074" t="str">
            <v>UNION HILL ISD</v>
          </cell>
          <cell r="I1074" t="str">
            <v>1245</v>
          </cell>
          <cell r="J1074" t="str">
            <v xml:space="preserve">Public Education                                  </v>
          </cell>
        </row>
        <row r="1075">
          <cell r="A1075" t="str">
            <v>1720</v>
          </cell>
          <cell r="B1075" t="str">
            <v>UNITED ISD</v>
          </cell>
          <cell r="I1075" t="str">
            <v>1247</v>
          </cell>
          <cell r="J1075" t="str">
            <v xml:space="preserve">Public Education                                  </v>
          </cell>
        </row>
        <row r="1076">
          <cell r="A1076" t="str">
            <v>1250</v>
          </cell>
          <cell r="B1076" t="str">
            <v>UTOPIA ISD</v>
          </cell>
          <cell r="I1076" t="str">
            <v>1767</v>
          </cell>
          <cell r="J1076" t="str">
            <v xml:space="preserve">Public Education                                  </v>
          </cell>
        </row>
        <row r="1077">
          <cell r="A1077" t="str">
            <v>1251</v>
          </cell>
          <cell r="B1077" t="str">
            <v>UVALDE CONS ISD</v>
          </cell>
          <cell r="I1077" t="str">
            <v>1579</v>
          </cell>
          <cell r="J1077" t="str">
            <v xml:space="preserve">Public Education                                  </v>
          </cell>
        </row>
        <row r="1078">
          <cell r="A1078" t="str">
            <v>1595</v>
          </cell>
          <cell r="B1078" t="str">
            <v>VALENTINE ISD</v>
          </cell>
          <cell r="I1078" t="str">
            <v>1720</v>
          </cell>
          <cell r="J1078" t="str">
            <v xml:space="preserve">Public Education                                  </v>
          </cell>
        </row>
        <row r="1079">
          <cell r="A1079" t="str">
            <v>1252</v>
          </cell>
          <cell r="B1079" t="str">
            <v>VALLEY MILLS ISD</v>
          </cell>
          <cell r="I1079" t="str">
            <v>1250</v>
          </cell>
          <cell r="J1079" t="str">
            <v xml:space="preserve">Public Education                                  </v>
          </cell>
        </row>
        <row r="1080">
          <cell r="A1080" t="str">
            <v>1253</v>
          </cell>
          <cell r="B1080" t="str">
            <v>VALLEY VIEW ISD</v>
          </cell>
          <cell r="I1080" t="str">
            <v>1251</v>
          </cell>
          <cell r="J1080" t="str">
            <v xml:space="preserve">Public Education                                  </v>
          </cell>
        </row>
        <row r="1081">
          <cell r="A1081" t="str">
            <v>1954</v>
          </cell>
          <cell r="B1081" t="str">
            <v>VALLEY VIEW ISD</v>
          </cell>
          <cell r="I1081" t="str">
            <v>1595</v>
          </cell>
          <cell r="J1081" t="str">
            <v xml:space="preserve">Public Education                                  </v>
          </cell>
        </row>
        <row r="1082">
          <cell r="A1082" t="str">
            <v>1256</v>
          </cell>
          <cell r="B1082" t="str">
            <v>VAN ALSTYNE ISD</v>
          </cell>
          <cell r="I1082" t="str">
            <v>1252</v>
          </cell>
          <cell r="J1082" t="str">
            <v xml:space="preserve">Public Education                                  </v>
          </cell>
        </row>
        <row r="1083">
          <cell r="A1083" t="str">
            <v>1255</v>
          </cell>
          <cell r="B1083" t="str">
            <v>VAN ISD</v>
          </cell>
          <cell r="I1083" t="str">
            <v>1253</v>
          </cell>
          <cell r="J1083" t="str">
            <v xml:space="preserve">Public Education                                  </v>
          </cell>
        </row>
        <row r="1084">
          <cell r="A1084" t="str">
            <v>1344</v>
          </cell>
          <cell r="B1084" t="str">
            <v>VAN VLECK ISD</v>
          </cell>
          <cell r="I1084" t="str">
            <v>1954</v>
          </cell>
          <cell r="J1084" t="str">
            <v xml:space="preserve">Public Education                                  </v>
          </cell>
        </row>
        <row r="1085">
          <cell r="A1085" t="str">
            <v>1257</v>
          </cell>
          <cell r="B1085" t="str">
            <v>VEGA ISD</v>
          </cell>
          <cell r="I1085" t="str">
            <v>1256</v>
          </cell>
          <cell r="J1085" t="str">
            <v xml:space="preserve">Public Education                                  </v>
          </cell>
        </row>
        <row r="1086">
          <cell r="A1086" t="str">
            <v>1259</v>
          </cell>
          <cell r="B1086" t="str">
            <v>VENUS ISD</v>
          </cell>
          <cell r="I1086" t="str">
            <v>1255</v>
          </cell>
          <cell r="J1086" t="str">
            <v xml:space="preserve">Public Education                                  </v>
          </cell>
        </row>
        <row r="1087">
          <cell r="A1087" t="str">
            <v>1905</v>
          </cell>
          <cell r="B1087" t="str">
            <v>VERIBEST ISD</v>
          </cell>
          <cell r="I1087" t="str">
            <v>1344</v>
          </cell>
          <cell r="J1087" t="str">
            <v xml:space="preserve">Public Education                                  </v>
          </cell>
        </row>
        <row r="1088">
          <cell r="A1088" t="str">
            <v>1260</v>
          </cell>
          <cell r="B1088" t="str">
            <v>VERNON CONS ISD</v>
          </cell>
          <cell r="I1088" t="str">
            <v>1257</v>
          </cell>
          <cell r="J1088" t="str">
            <v xml:space="preserve">Public Education                                  </v>
          </cell>
        </row>
        <row r="1089">
          <cell r="A1089" t="str">
            <v>1262</v>
          </cell>
          <cell r="B1089" t="str">
            <v>VICTORIA ISD</v>
          </cell>
          <cell r="I1089" t="str">
            <v>1259</v>
          </cell>
          <cell r="J1089" t="str">
            <v xml:space="preserve">Public Education                                  </v>
          </cell>
        </row>
        <row r="1090">
          <cell r="A1090" t="str">
            <v>1339</v>
          </cell>
          <cell r="B1090" t="str">
            <v>VIDOR ISD</v>
          </cell>
          <cell r="I1090" t="str">
            <v>1905</v>
          </cell>
          <cell r="J1090" t="str">
            <v xml:space="preserve">Public Education                                  </v>
          </cell>
        </row>
        <row r="1091">
          <cell r="A1091" t="str">
            <v>1974</v>
          </cell>
          <cell r="B1091" t="str">
            <v>VYSEHRAD ISD</v>
          </cell>
          <cell r="I1091" t="str">
            <v>1260</v>
          </cell>
          <cell r="J1091" t="str">
            <v xml:space="preserve">Public Education                                  </v>
          </cell>
        </row>
        <row r="1092">
          <cell r="A1092" t="str">
            <v>1264</v>
          </cell>
          <cell r="B1092" t="str">
            <v>WACO ISD</v>
          </cell>
          <cell r="I1092" t="str">
            <v>1262</v>
          </cell>
          <cell r="J1092" t="str">
            <v xml:space="preserve">Public Education                                  </v>
          </cell>
        </row>
        <row r="1093">
          <cell r="A1093" t="str">
            <v>1266</v>
          </cell>
          <cell r="B1093" t="str">
            <v>WAELDER ISD</v>
          </cell>
          <cell r="I1093" t="str">
            <v>1339</v>
          </cell>
          <cell r="J1093" t="str">
            <v xml:space="preserve">Public Education                                  </v>
          </cell>
        </row>
        <row r="1094">
          <cell r="A1094" t="str">
            <v>1860</v>
          </cell>
          <cell r="B1094" t="str">
            <v>WALCOTT ISD</v>
          </cell>
          <cell r="I1094" t="str">
            <v>1974</v>
          </cell>
          <cell r="J1094" t="str">
            <v xml:space="preserve">Public Education                                  </v>
          </cell>
        </row>
        <row r="1095">
          <cell r="A1095" t="str">
            <v>1768</v>
          </cell>
          <cell r="B1095" t="str">
            <v>WALL ISD</v>
          </cell>
          <cell r="I1095" t="str">
            <v>1264</v>
          </cell>
          <cell r="J1095" t="str">
            <v xml:space="preserve">Public Education                                  </v>
          </cell>
        </row>
        <row r="1096">
          <cell r="A1096" t="str">
            <v>1267</v>
          </cell>
          <cell r="B1096" t="str">
            <v>WALLER ISD</v>
          </cell>
          <cell r="I1096" t="str">
            <v>1266</v>
          </cell>
          <cell r="J1096" t="str">
            <v xml:space="preserve">Public Education                                  </v>
          </cell>
        </row>
        <row r="1097">
          <cell r="A1097" t="str">
            <v>1914</v>
          </cell>
          <cell r="B1097" t="str">
            <v>WALNUT BEND ISD</v>
          </cell>
          <cell r="I1097" t="str">
            <v>1860</v>
          </cell>
          <cell r="J1097" t="str">
            <v xml:space="preserve">Public Education                                  </v>
          </cell>
        </row>
        <row r="1098">
          <cell r="A1098" t="str">
            <v>1269</v>
          </cell>
          <cell r="B1098" t="str">
            <v>WALNUT SPRINGS ISD</v>
          </cell>
          <cell r="I1098" t="str">
            <v>1768</v>
          </cell>
          <cell r="J1098" t="str">
            <v xml:space="preserve">Public Education                                  </v>
          </cell>
        </row>
        <row r="1099">
          <cell r="A1099" t="str">
            <v>1584</v>
          </cell>
          <cell r="B1099" t="str">
            <v>WARREN ISD</v>
          </cell>
          <cell r="I1099" t="str">
            <v>1267</v>
          </cell>
          <cell r="J1099" t="str">
            <v xml:space="preserve">Public Education                                  </v>
          </cell>
        </row>
        <row r="1100">
          <cell r="A1100" t="str">
            <v>1270</v>
          </cell>
          <cell r="B1100" t="str">
            <v>WASKOM ISD</v>
          </cell>
          <cell r="I1100" t="str">
            <v>1914</v>
          </cell>
          <cell r="J1100" t="str">
            <v xml:space="preserve">Public Education                                  </v>
          </cell>
        </row>
        <row r="1101">
          <cell r="A1101" t="str">
            <v>1271</v>
          </cell>
          <cell r="B1101" t="str">
            <v>WATER VALLEY ISD</v>
          </cell>
          <cell r="I1101" t="str">
            <v>1269</v>
          </cell>
          <cell r="J1101" t="str">
            <v xml:space="preserve">Public Education                                  </v>
          </cell>
        </row>
        <row r="1102">
          <cell r="A1102" t="str">
            <v>1272</v>
          </cell>
          <cell r="B1102" t="str">
            <v>WAXAHACHIE ISD</v>
          </cell>
          <cell r="I1102" t="str">
            <v>1584</v>
          </cell>
          <cell r="J1102" t="str">
            <v xml:space="preserve">Public Education                                  </v>
          </cell>
        </row>
        <row r="1103">
          <cell r="A1103" t="str">
            <v>1273</v>
          </cell>
          <cell r="B1103" t="str">
            <v>WEATHERFORD ISD</v>
          </cell>
          <cell r="I1103" t="str">
            <v>1270</v>
          </cell>
          <cell r="J1103" t="str">
            <v xml:space="preserve">Public Education                                  </v>
          </cell>
        </row>
        <row r="1104">
          <cell r="A1104" t="str">
            <v>1901</v>
          </cell>
          <cell r="B1104" t="str">
            <v>WEBB CISD</v>
          </cell>
          <cell r="I1104" t="str">
            <v>1271</v>
          </cell>
          <cell r="J1104" t="str">
            <v xml:space="preserve">Public Education                                  </v>
          </cell>
        </row>
        <row r="1105">
          <cell r="A1105" t="str">
            <v>1275</v>
          </cell>
          <cell r="B1105" t="str">
            <v>WEIMAR ISD</v>
          </cell>
          <cell r="I1105" t="str">
            <v>1272</v>
          </cell>
          <cell r="J1105" t="str">
            <v xml:space="preserve">Public Education                                  </v>
          </cell>
        </row>
        <row r="1106">
          <cell r="A1106" t="str">
            <v>1277</v>
          </cell>
          <cell r="B1106" t="str">
            <v>WELLINGTON ISD</v>
          </cell>
          <cell r="I1106" t="str">
            <v>1273</v>
          </cell>
          <cell r="J1106" t="str">
            <v xml:space="preserve">Public Education                                  </v>
          </cell>
        </row>
        <row r="1107">
          <cell r="A1107" t="str">
            <v>1844</v>
          </cell>
          <cell r="B1107" t="str">
            <v>WELLMAN-UNION ISD</v>
          </cell>
          <cell r="I1107" t="str">
            <v>1901</v>
          </cell>
          <cell r="J1107" t="str">
            <v xml:space="preserve">Public Education                                  </v>
          </cell>
        </row>
        <row r="1108">
          <cell r="A1108" t="str">
            <v>1278</v>
          </cell>
          <cell r="B1108" t="str">
            <v>WELLS ISD</v>
          </cell>
          <cell r="I1108" t="str">
            <v>1275</v>
          </cell>
          <cell r="J1108" t="str">
            <v xml:space="preserve">Public Education                                  </v>
          </cell>
        </row>
        <row r="1109">
          <cell r="A1109" t="str">
            <v>1281</v>
          </cell>
          <cell r="B1109" t="str">
            <v>WESLACO ISD</v>
          </cell>
          <cell r="I1109" t="str">
            <v>1277</v>
          </cell>
          <cell r="J1109" t="str">
            <v xml:space="preserve">Public Education                                  </v>
          </cell>
        </row>
        <row r="1110">
          <cell r="A1110" t="str">
            <v>0364</v>
          </cell>
          <cell r="B1110" t="str">
            <v>WEST HARDIN CTY CISD</v>
          </cell>
          <cell r="I1110" t="str">
            <v>1844</v>
          </cell>
          <cell r="J1110" t="str">
            <v xml:space="preserve">Public Education                                  </v>
          </cell>
        </row>
        <row r="1111">
          <cell r="A1111" t="str">
            <v>1282</v>
          </cell>
          <cell r="B1111" t="str">
            <v>WEST ISD</v>
          </cell>
          <cell r="I1111" t="str">
            <v>1278</v>
          </cell>
          <cell r="J1111" t="str">
            <v xml:space="preserve">Public Education                                  </v>
          </cell>
        </row>
        <row r="1112">
          <cell r="A1112" t="str">
            <v>1287</v>
          </cell>
          <cell r="B1112" t="str">
            <v>WEST ORANGE-COVE CISD</v>
          </cell>
          <cell r="I1112" t="str">
            <v>1281</v>
          </cell>
          <cell r="J1112" t="str">
            <v xml:space="preserve">Public Education                                  </v>
          </cell>
        </row>
        <row r="1113">
          <cell r="A1113" t="str">
            <v>1551</v>
          </cell>
          <cell r="B1113" t="str">
            <v>WEST OSO ISD</v>
          </cell>
          <cell r="I1113" t="str">
            <v>0364</v>
          </cell>
          <cell r="J1113" t="str">
            <v xml:space="preserve">Public Education                                  </v>
          </cell>
        </row>
        <row r="1114">
          <cell r="A1114" t="str">
            <v>1740</v>
          </cell>
          <cell r="B1114" t="str">
            <v>WEST RUSK CTY CONS ISD</v>
          </cell>
          <cell r="I1114" t="str">
            <v>1282</v>
          </cell>
          <cell r="J1114" t="str">
            <v xml:space="preserve">Public Education                                  </v>
          </cell>
        </row>
        <row r="1115">
          <cell r="A1115" t="str">
            <v>1010</v>
          </cell>
          <cell r="B1115" t="str">
            <v>WEST SABINE ISD</v>
          </cell>
          <cell r="I1115" t="str">
            <v>1287</v>
          </cell>
          <cell r="J1115" t="str">
            <v xml:space="preserve">Public Education                                  </v>
          </cell>
        </row>
        <row r="1116">
          <cell r="A1116" t="str">
            <v>1283</v>
          </cell>
          <cell r="B1116" t="str">
            <v>WESTBROOK ISD</v>
          </cell>
          <cell r="I1116" t="str">
            <v>1551</v>
          </cell>
          <cell r="J1116" t="str">
            <v xml:space="preserve">Public Education                                  </v>
          </cell>
        </row>
        <row r="1117">
          <cell r="A1117" t="str">
            <v>1930</v>
          </cell>
          <cell r="B1117" t="str">
            <v>WESTHOFF ISD</v>
          </cell>
          <cell r="I1117" t="str">
            <v>1740</v>
          </cell>
          <cell r="J1117" t="str">
            <v xml:space="preserve">Public Education                                  </v>
          </cell>
        </row>
        <row r="1118">
          <cell r="A1118" t="str">
            <v>1957</v>
          </cell>
          <cell r="B1118" t="str">
            <v>WESTPHALIA ISD</v>
          </cell>
          <cell r="I1118" t="str">
            <v>1010</v>
          </cell>
          <cell r="J1118" t="str">
            <v xml:space="preserve">Public Education                                  </v>
          </cell>
        </row>
        <row r="1119">
          <cell r="A1119" t="str">
            <v>1721</v>
          </cell>
          <cell r="B1119" t="str">
            <v>WESTWOOD ISD</v>
          </cell>
          <cell r="I1119" t="str">
            <v>1283</v>
          </cell>
          <cell r="J1119" t="str">
            <v xml:space="preserve">Public Education                                  </v>
          </cell>
        </row>
        <row r="1120">
          <cell r="A1120" t="str">
            <v>1289</v>
          </cell>
          <cell r="B1120" t="str">
            <v>WHARTON ISD</v>
          </cell>
          <cell r="I1120" t="str">
            <v>1930</v>
          </cell>
          <cell r="J1120" t="str">
            <v xml:space="preserve">Public Education                                  </v>
          </cell>
        </row>
        <row r="1121">
          <cell r="A1121" t="str">
            <v>1290</v>
          </cell>
          <cell r="B1121" t="str">
            <v>WHEELER ISD</v>
          </cell>
          <cell r="I1121" t="str">
            <v>1957</v>
          </cell>
          <cell r="J1121" t="str">
            <v xml:space="preserve">Public Education                                  </v>
          </cell>
        </row>
        <row r="1122">
          <cell r="A1122" t="str">
            <v>1291</v>
          </cell>
          <cell r="B1122" t="str">
            <v>WHITE DEER ISD</v>
          </cell>
          <cell r="I1122" t="str">
            <v>1721</v>
          </cell>
          <cell r="J1122" t="str">
            <v xml:space="preserve">Public Education                                  </v>
          </cell>
        </row>
        <row r="1123">
          <cell r="A1123" t="str">
            <v>1734</v>
          </cell>
          <cell r="B1123" t="str">
            <v>WHITE OAK ISD</v>
          </cell>
          <cell r="I1123" t="str">
            <v>1289</v>
          </cell>
          <cell r="J1123" t="str">
            <v xml:space="preserve">Public Education                                  </v>
          </cell>
        </row>
        <row r="1124">
          <cell r="A1124" t="str">
            <v>1693</v>
          </cell>
          <cell r="B1124" t="str">
            <v>WHITE SETTLEMENT ISD</v>
          </cell>
          <cell r="I1124" t="str">
            <v>1290</v>
          </cell>
          <cell r="J1124" t="str">
            <v xml:space="preserve">Public Education                                  </v>
          </cell>
        </row>
        <row r="1125">
          <cell r="A1125" t="str">
            <v>1292</v>
          </cell>
          <cell r="B1125" t="str">
            <v>WHITEFACE ISD</v>
          </cell>
          <cell r="I1125" t="str">
            <v>1291</v>
          </cell>
          <cell r="J1125" t="str">
            <v xml:space="preserve">Public Education                                  </v>
          </cell>
        </row>
        <row r="1126">
          <cell r="A1126" t="str">
            <v>1294</v>
          </cell>
          <cell r="B1126" t="str">
            <v>WHITEHOUSE ISD</v>
          </cell>
          <cell r="I1126" t="str">
            <v>1734</v>
          </cell>
          <cell r="J1126" t="str">
            <v xml:space="preserve">Public Education                                  </v>
          </cell>
        </row>
        <row r="1127">
          <cell r="A1127" t="str">
            <v>1295</v>
          </cell>
          <cell r="B1127" t="str">
            <v>WHITESBORO ISD</v>
          </cell>
          <cell r="I1127" t="str">
            <v>1693</v>
          </cell>
          <cell r="J1127" t="str">
            <v xml:space="preserve">Public Education                                  </v>
          </cell>
        </row>
        <row r="1128">
          <cell r="A1128" t="str">
            <v>1296</v>
          </cell>
          <cell r="B1128" t="str">
            <v>WHITEWRIGHT ISD</v>
          </cell>
          <cell r="I1128" t="str">
            <v>1292</v>
          </cell>
          <cell r="J1128" t="str">
            <v xml:space="preserve">Public Education                                  </v>
          </cell>
        </row>
        <row r="1129">
          <cell r="A1129" t="str">
            <v>1297</v>
          </cell>
          <cell r="B1129" t="str">
            <v>WHITHARRAL ISD</v>
          </cell>
          <cell r="I1129" t="str">
            <v>1294</v>
          </cell>
          <cell r="J1129" t="str">
            <v xml:space="preserve">Public Education                                  </v>
          </cell>
        </row>
        <row r="1130">
          <cell r="A1130" t="str">
            <v>1298</v>
          </cell>
          <cell r="B1130" t="str">
            <v>WHITNEY ISD</v>
          </cell>
          <cell r="I1130" t="str">
            <v>1295</v>
          </cell>
          <cell r="J1130" t="str">
            <v xml:space="preserve">Public Education                                  </v>
          </cell>
        </row>
        <row r="1131">
          <cell r="A1131" t="str">
            <v>1299</v>
          </cell>
          <cell r="B1131" t="str">
            <v>WICHITA FALLS ISD</v>
          </cell>
          <cell r="I1131" t="str">
            <v>1296</v>
          </cell>
          <cell r="J1131" t="str">
            <v xml:space="preserve">Public Education                                  </v>
          </cell>
        </row>
        <row r="1132">
          <cell r="A1132" t="str">
            <v>1733</v>
          </cell>
          <cell r="B1132" t="str">
            <v>WILDORADO ISD</v>
          </cell>
          <cell r="I1132" t="str">
            <v>1297</v>
          </cell>
          <cell r="J1132" t="str">
            <v xml:space="preserve">Public Education                                  </v>
          </cell>
        </row>
        <row r="1133">
          <cell r="A1133" t="str">
            <v>1301</v>
          </cell>
          <cell r="B1133" t="str">
            <v>WILLIS ISD</v>
          </cell>
          <cell r="I1133" t="str">
            <v>1298</v>
          </cell>
          <cell r="J1133" t="str">
            <v xml:space="preserve">Public Education                                  </v>
          </cell>
        </row>
        <row r="1134">
          <cell r="A1134" t="str">
            <v>1303</v>
          </cell>
          <cell r="B1134" t="str">
            <v>WILLS POINT ISD</v>
          </cell>
          <cell r="I1134" t="str">
            <v>1299</v>
          </cell>
          <cell r="J1134" t="str">
            <v xml:space="preserve">Public Education                                  </v>
          </cell>
        </row>
        <row r="1135">
          <cell r="A1135" t="str">
            <v>1305</v>
          </cell>
          <cell r="B1135" t="str">
            <v>WILSON ISD</v>
          </cell>
          <cell r="I1135" t="str">
            <v>1733</v>
          </cell>
          <cell r="J1135" t="str">
            <v xml:space="preserve">Public Education                                  </v>
          </cell>
        </row>
        <row r="1136">
          <cell r="A1136" t="str">
            <v>2005</v>
          </cell>
          <cell r="B1136" t="str">
            <v>WIMBERLEY ISD</v>
          </cell>
          <cell r="I1136" t="str">
            <v>1301</v>
          </cell>
          <cell r="J1136" t="str">
            <v xml:space="preserve">Public Education                                  </v>
          </cell>
        </row>
        <row r="1137">
          <cell r="A1137" t="str">
            <v>1826</v>
          </cell>
          <cell r="B1137" t="str">
            <v>WINDHAM SCHOOL DISTRICT</v>
          </cell>
          <cell r="I1137" t="str">
            <v>1303</v>
          </cell>
          <cell r="J1137" t="str">
            <v xml:space="preserve">Public Education                                  </v>
          </cell>
        </row>
        <row r="1138">
          <cell r="A1138" t="str">
            <v>1614</v>
          </cell>
          <cell r="B1138" t="str">
            <v>WINDTHORST ISD</v>
          </cell>
          <cell r="I1138" t="str">
            <v>1305</v>
          </cell>
          <cell r="J1138" t="str">
            <v xml:space="preserve">Public Education                                  </v>
          </cell>
        </row>
        <row r="1139">
          <cell r="A1139" t="str">
            <v>2008</v>
          </cell>
          <cell r="B1139" t="str">
            <v>WINFIELD ISD</v>
          </cell>
          <cell r="I1139" t="str">
            <v>2005</v>
          </cell>
          <cell r="J1139" t="str">
            <v xml:space="preserve">Public Education                                  </v>
          </cell>
        </row>
        <row r="1140">
          <cell r="A1140" t="str">
            <v>1310</v>
          </cell>
          <cell r="B1140" t="str">
            <v>WINK-LOVING CONS ISD</v>
          </cell>
          <cell r="I1140" t="str">
            <v>1826</v>
          </cell>
          <cell r="J1140" t="str">
            <v xml:space="preserve">Public Education                                  </v>
          </cell>
        </row>
        <row r="1141">
          <cell r="A1141" t="str">
            <v>1311</v>
          </cell>
          <cell r="B1141" t="str">
            <v>WINNSBORO ISD</v>
          </cell>
          <cell r="I1141" t="str">
            <v>1614</v>
          </cell>
          <cell r="J1141" t="str">
            <v xml:space="preserve">Public Education                                  </v>
          </cell>
        </row>
        <row r="1142">
          <cell r="A1142" t="str">
            <v>1659</v>
          </cell>
          <cell r="B1142" t="str">
            <v>WINONA ISD</v>
          </cell>
          <cell r="I1142" t="str">
            <v>2008</v>
          </cell>
          <cell r="J1142" t="str">
            <v xml:space="preserve">Public Education                                  </v>
          </cell>
        </row>
        <row r="1143">
          <cell r="A1143" t="str">
            <v>1312</v>
          </cell>
          <cell r="B1143" t="str">
            <v>WINTERS ISD</v>
          </cell>
          <cell r="I1143" t="str">
            <v>1310</v>
          </cell>
          <cell r="J1143" t="str">
            <v xml:space="preserve">Public Education                                  </v>
          </cell>
        </row>
        <row r="1144">
          <cell r="A1144" t="str">
            <v>1313</v>
          </cell>
          <cell r="B1144" t="str">
            <v>WODEN ISD</v>
          </cell>
          <cell r="I1144" t="str">
            <v>1311</v>
          </cell>
          <cell r="J1144" t="str">
            <v xml:space="preserve">Public Education                                  </v>
          </cell>
        </row>
        <row r="1145">
          <cell r="A1145" t="str">
            <v>1314</v>
          </cell>
          <cell r="B1145" t="str">
            <v>WOLFE CITY ISD</v>
          </cell>
          <cell r="I1145" t="str">
            <v>1659</v>
          </cell>
          <cell r="J1145" t="str">
            <v xml:space="preserve">Public Education                                  </v>
          </cell>
        </row>
        <row r="1146">
          <cell r="A1146" t="str">
            <v>1317</v>
          </cell>
          <cell r="B1146" t="str">
            <v>WOODSBORO ISD</v>
          </cell>
          <cell r="I1146" t="str">
            <v>1312</v>
          </cell>
          <cell r="J1146" t="str">
            <v xml:space="preserve">Public Education                                  </v>
          </cell>
        </row>
        <row r="1147">
          <cell r="A1147" t="str">
            <v>1318</v>
          </cell>
          <cell r="B1147" t="str">
            <v>WOODSON ISD</v>
          </cell>
          <cell r="I1147" t="str">
            <v>1313</v>
          </cell>
          <cell r="J1147" t="str">
            <v xml:space="preserve">Public Education                                  </v>
          </cell>
        </row>
        <row r="1148">
          <cell r="A1148" t="str">
            <v>1319</v>
          </cell>
          <cell r="B1148" t="str">
            <v>WOODVILLE ISD</v>
          </cell>
          <cell r="I1148" t="str">
            <v>1314</v>
          </cell>
          <cell r="J1148" t="str">
            <v xml:space="preserve">Public Education                                  </v>
          </cell>
        </row>
        <row r="1149">
          <cell r="A1149" t="str">
            <v>1320</v>
          </cell>
          <cell r="B1149" t="str">
            <v>WORTHAM ISD</v>
          </cell>
          <cell r="I1149" t="str">
            <v>1317</v>
          </cell>
          <cell r="J1149" t="str">
            <v xml:space="preserve">Public Education                                  </v>
          </cell>
        </row>
        <row r="1150">
          <cell r="A1150" t="str">
            <v>1321</v>
          </cell>
          <cell r="B1150" t="str">
            <v>WYLIE ISD</v>
          </cell>
          <cell r="I1150" t="str">
            <v>1318</v>
          </cell>
          <cell r="J1150" t="str">
            <v xml:space="preserve">Public Education                                  </v>
          </cell>
        </row>
        <row r="1151">
          <cell r="A1151" t="str">
            <v>1879</v>
          </cell>
          <cell r="B1151" t="str">
            <v>WYLIE ISD</v>
          </cell>
          <cell r="I1151" t="str">
            <v>1319</v>
          </cell>
          <cell r="J1151" t="str">
            <v xml:space="preserve">Public Education                                  </v>
          </cell>
        </row>
        <row r="1152">
          <cell r="A1152" t="str">
            <v>1381</v>
          </cell>
          <cell r="B1152" t="str">
            <v>YANTIS ISD</v>
          </cell>
          <cell r="I1152" t="str">
            <v>1320</v>
          </cell>
          <cell r="J1152" t="str">
            <v xml:space="preserve">Public Education                                  </v>
          </cell>
        </row>
        <row r="1153">
          <cell r="A1153" t="str">
            <v>1322</v>
          </cell>
          <cell r="B1153" t="str">
            <v>YOAKUM ISD</v>
          </cell>
          <cell r="I1153" t="str">
            <v>1321</v>
          </cell>
          <cell r="J1153" t="str">
            <v xml:space="preserve">Public Education                                  </v>
          </cell>
        </row>
        <row r="1154">
          <cell r="A1154" t="str">
            <v>1323</v>
          </cell>
          <cell r="B1154" t="str">
            <v>YORKTOWN ISD</v>
          </cell>
          <cell r="I1154" t="str">
            <v>1879</v>
          </cell>
          <cell r="J1154" t="str">
            <v xml:space="preserve">Public Education                                  </v>
          </cell>
        </row>
        <row r="1155">
          <cell r="A1155" t="str">
            <v>1341</v>
          </cell>
          <cell r="B1155" t="str">
            <v>YSLETA ISD</v>
          </cell>
          <cell r="I1155" t="str">
            <v>1381</v>
          </cell>
          <cell r="J1155" t="str">
            <v xml:space="preserve">Public Education                                  </v>
          </cell>
        </row>
        <row r="1156">
          <cell r="A1156" t="str">
            <v>1628</v>
          </cell>
          <cell r="B1156" t="str">
            <v>ZAPATA COUNTY ISD</v>
          </cell>
          <cell r="I1156" t="str">
            <v>1322</v>
          </cell>
          <cell r="J1156" t="str">
            <v xml:space="preserve">Public Education                                  </v>
          </cell>
        </row>
        <row r="1157">
          <cell r="A1157" t="str">
            <v>1612</v>
          </cell>
          <cell r="B1157" t="str">
            <v>ZAVALLA ISD</v>
          </cell>
          <cell r="I1157" t="str">
            <v>1323</v>
          </cell>
          <cell r="J1157" t="str">
            <v xml:space="preserve">Public Education                                  </v>
          </cell>
        </row>
        <row r="1158">
          <cell r="A1158" t="str">
            <v>2004</v>
          </cell>
          <cell r="B1158" t="str">
            <v>ZEPHYR ISD</v>
          </cell>
          <cell r="I1158" t="str">
            <v>1341</v>
          </cell>
          <cell r="J1158" t="str">
            <v xml:space="preserve">Public Education                                  </v>
          </cell>
        </row>
        <row r="1159">
          <cell r="A1159" t="str">
            <v>2191</v>
          </cell>
          <cell r="B1159" t="str">
            <v>A PLUS ACADEMY</v>
          </cell>
          <cell r="I1159" t="str">
            <v>1628</v>
          </cell>
          <cell r="J1159" t="str">
            <v xml:space="preserve">Public Education                                  </v>
          </cell>
        </row>
        <row r="1160">
          <cell r="A1160" t="str">
            <v>2161</v>
          </cell>
          <cell r="B1160" t="str">
            <v>A W BROWN FELLOWSHIP CHARTER SCHOOL</v>
          </cell>
          <cell r="I1160" t="str">
            <v>1612</v>
          </cell>
          <cell r="J1160" t="str">
            <v xml:space="preserve">Public Education                                  </v>
          </cell>
        </row>
        <row r="1161">
          <cell r="A1161" t="str">
            <v>2344</v>
          </cell>
          <cell r="B1161" t="str">
            <v>A+ UNLIMITED POTENTIAL</v>
          </cell>
          <cell r="I1161" t="str">
            <v>2004</v>
          </cell>
          <cell r="J1161" t="str">
            <v xml:space="preserve">Public Education                                  </v>
          </cell>
        </row>
        <row r="1162">
          <cell r="A1162" t="str">
            <v>2058</v>
          </cell>
          <cell r="B1162" t="str">
            <v>ACADEMY OF ACCELERATED</v>
          </cell>
          <cell r="I1162" t="str">
            <v>2191</v>
          </cell>
          <cell r="J1162" t="str">
            <v xml:space="preserve">Charter School                                    </v>
          </cell>
        </row>
        <row r="1163">
          <cell r="A1163" t="str">
            <v>2174</v>
          </cell>
          <cell r="B1163" t="str">
            <v>ACADEMY OF DALLAS</v>
          </cell>
          <cell r="I1163" t="str">
            <v>2161</v>
          </cell>
          <cell r="J1163" t="str">
            <v xml:space="preserve">Charter School                                    </v>
          </cell>
        </row>
        <row r="1164">
          <cell r="A1164" t="str">
            <v>2202</v>
          </cell>
          <cell r="B1164" t="str">
            <v>ACCELERATED INTERMEDIATE ACADEMY</v>
          </cell>
          <cell r="I1164" t="str">
            <v>2344</v>
          </cell>
          <cell r="J1164" t="str">
            <v xml:space="preserve">Charter School                                    </v>
          </cell>
        </row>
        <row r="1165">
          <cell r="A1165" t="str">
            <v>2049</v>
          </cell>
          <cell r="B1165" t="str">
            <v>ALIEF MONTESSORI SCHOOL</v>
          </cell>
          <cell r="I1165" t="str">
            <v>2058</v>
          </cell>
          <cell r="J1165" t="str">
            <v xml:space="preserve">Charter School                                    </v>
          </cell>
        </row>
        <row r="1166">
          <cell r="A1166" t="str">
            <v>2275</v>
          </cell>
          <cell r="B1166" t="str">
            <v>AMBASSADORS PREPARATORY ACADEMY</v>
          </cell>
          <cell r="I1166" t="str">
            <v>2192</v>
          </cell>
          <cell r="J1166" t="str">
            <v xml:space="preserve">Charter School                                    </v>
          </cell>
        </row>
        <row r="1167">
          <cell r="A1167" t="str">
            <v>2154</v>
          </cell>
          <cell r="B1167" t="str">
            <v>AMIGOS POR VIDA-FRIENDS FOR LIFE CHARTER SCHOOL</v>
          </cell>
          <cell r="I1167" t="str">
            <v>2174</v>
          </cell>
          <cell r="J1167" t="str">
            <v xml:space="preserve">Charter School                                    </v>
          </cell>
        </row>
        <row r="1168">
          <cell r="A1168" t="str">
            <v>2026</v>
          </cell>
          <cell r="B1168" t="str">
            <v>ARISTOI CLASSICAL ACADEMY</v>
          </cell>
          <cell r="I1168" t="str">
            <v>2202</v>
          </cell>
          <cell r="J1168" t="str">
            <v xml:space="preserve">Charter School                                    </v>
          </cell>
        </row>
        <row r="1169">
          <cell r="A1169" t="str">
            <v>2168</v>
          </cell>
          <cell r="B1169" t="str">
            <v>ARLINGTON CLASSICS ACADEMY</v>
          </cell>
          <cell r="I1169" t="str">
            <v>2049</v>
          </cell>
          <cell r="J1169" t="str">
            <v xml:space="preserve">Charter School                                    </v>
          </cell>
        </row>
        <row r="1170">
          <cell r="A1170" t="str">
            <v>2313</v>
          </cell>
          <cell r="B1170" t="str">
            <v>ARROW ACADEMY</v>
          </cell>
          <cell r="I1170" t="str">
            <v>2195</v>
          </cell>
          <cell r="J1170" t="str">
            <v xml:space="preserve">Charter School                                    </v>
          </cell>
        </row>
        <row r="1171">
          <cell r="A1171" t="str">
            <v>2319</v>
          </cell>
          <cell r="B1171" t="str">
            <v>AUSTIN ACHIEVE PUBLIC SCHOOL</v>
          </cell>
          <cell r="I1171" t="str">
            <v>2275</v>
          </cell>
          <cell r="J1171" t="str">
            <v xml:space="preserve">Charter School                                    </v>
          </cell>
        </row>
        <row r="1172">
          <cell r="A1172" t="str">
            <v>2258</v>
          </cell>
          <cell r="B1172" t="str">
            <v>AUSTIN DISCOVERY SCHOOL</v>
          </cell>
          <cell r="I1172" t="str">
            <v>2154</v>
          </cell>
          <cell r="J1172" t="str">
            <v xml:space="preserve">Charter School                                    </v>
          </cell>
        </row>
        <row r="1173">
          <cell r="A1173" t="str">
            <v>2200</v>
          </cell>
          <cell r="B1173" t="str">
            <v>BEATRICE MAYES INSTITUTE</v>
          </cell>
          <cell r="I1173" t="str">
            <v>2026</v>
          </cell>
          <cell r="J1173" t="str">
            <v xml:space="preserve">Charter School                                    </v>
          </cell>
        </row>
        <row r="1174">
          <cell r="A1174" t="str">
            <v>2340</v>
          </cell>
          <cell r="B1174" t="str">
            <v>BETA ACADEMY</v>
          </cell>
          <cell r="I1174" t="str">
            <v>2168</v>
          </cell>
          <cell r="J1174" t="str">
            <v xml:space="preserve">Charter School                                    </v>
          </cell>
        </row>
        <row r="1175">
          <cell r="A1175" t="str">
            <v>2175</v>
          </cell>
          <cell r="B1175" t="str">
            <v>BEXAR COUNTY ACADEMY</v>
          </cell>
          <cell r="I1175" t="str">
            <v>2313</v>
          </cell>
          <cell r="J1175" t="str">
            <v xml:space="preserve">Charter School                                    </v>
          </cell>
        </row>
        <row r="1176">
          <cell r="A1176" t="str">
            <v>2201</v>
          </cell>
          <cell r="B1176" t="str">
            <v>BIG SPRINGS CHARTER SCHOOL</v>
          </cell>
          <cell r="I1176" t="str">
            <v>2319</v>
          </cell>
          <cell r="J1176" t="str">
            <v xml:space="preserve">Charter School                                    </v>
          </cell>
        </row>
        <row r="1177">
          <cell r="A1177" t="str">
            <v>2305</v>
          </cell>
          <cell r="B1177" t="str">
            <v>BOB HOPE SCHOOL</v>
          </cell>
          <cell r="I1177" t="str">
            <v>2258</v>
          </cell>
          <cell r="J1177" t="str">
            <v xml:space="preserve">Charter School                                    </v>
          </cell>
        </row>
        <row r="1178">
          <cell r="A1178" t="str">
            <v>2188</v>
          </cell>
          <cell r="B1178" t="str">
            <v>BRAZOS RIVER CHARTER SCHOOL</v>
          </cell>
          <cell r="I1178" t="str">
            <v>2334</v>
          </cell>
          <cell r="J1178" t="str">
            <v xml:space="preserve">Charter School                                    </v>
          </cell>
        </row>
        <row r="1179">
          <cell r="A1179" t="str">
            <v>2167</v>
          </cell>
          <cell r="B1179" t="str">
            <v>BRAZOS SCHOOL FOR INQUIRY</v>
          </cell>
          <cell r="I1179" t="str">
            <v>2200</v>
          </cell>
          <cell r="J1179" t="str">
            <v xml:space="preserve">Charter School                                    </v>
          </cell>
        </row>
        <row r="1180">
          <cell r="A1180" t="str">
            <v>2274</v>
          </cell>
          <cell r="B1180" t="str">
            <v>BROOKS ACADEMY OF SCIENCE</v>
          </cell>
          <cell r="I1180" t="str">
            <v>2340</v>
          </cell>
          <cell r="J1180" t="str">
            <v xml:space="preserve">Charter School                                    </v>
          </cell>
        </row>
        <row r="1181">
          <cell r="A1181" t="str">
            <v>2050</v>
          </cell>
          <cell r="B1181" t="str">
            <v>BURNHAM WOOD CHARTER SCHOOL</v>
          </cell>
          <cell r="I1181" t="str">
            <v>2175</v>
          </cell>
          <cell r="J1181" t="str">
            <v xml:space="preserve">Charter School                                    </v>
          </cell>
        </row>
        <row r="1182">
          <cell r="A1182" t="str">
            <v>2120</v>
          </cell>
          <cell r="B1182" t="str">
            <v>CALVIN NELMS CHARTER</v>
          </cell>
          <cell r="I1182" t="str">
            <v>2201</v>
          </cell>
          <cell r="J1182" t="str">
            <v xml:space="preserve">Charter School                                    </v>
          </cell>
        </row>
        <row r="1183">
          <cell r="A1183" t="str">
            <v>2337</v>
          </cell>
          <cell r="B1183" t="str">
            <v>CARPE DIEM SCHOOLS</v>
          </cell>
          <cell r="I1183" t="str">
            <v>2305</v>
          </cell>
          <cell r="J1183" t="str">
            <v xml:space="preserve">Charter School                                    </v>
          </cell>
        </row>
        <row r="1184">
          <cell r="A1184" t="str">
            <v>2206</v>
          </cell>
          <cell r="B1184" t="str">
            <v>CEDARS INTERNATIONAL ACADEMY</v>
          </cell>
          <cell r="I1184" t="str">
            <v>2188</v>
          </cell>
          <cell r="J1184" t="str">
            <v xml:space="preserve">Charter School                                    </v>
          </cell>
        </row>
        <row r="1185">
          <cell r="A1185" t="str">
            <v>2094</v>
          </cell>
          <cell r="B1185" t="str">
            <v>CHAPARRAL STAR ACADEMY</v>
          </cell>
          <cell r="I1185" t="str">
            <v>2167</v>
          </cell>
          <cell r="J1185" t="str">
            <v xml:space="preserve">Charter School                                    </v>
          </cell>
        </row>
        <row r="1186">
          <cell r="A1186" t="str">
            <v>2287</v>
          </cell>
          <cell r="B1186" t="str">
            <v>CHAPEL HILL ACADEMY</v>
          </cell>
          <cell r="I1186" t="str">
            <v>2274</v>
          </cell>
          <cell r="J1186" t="str">
            <v xml:space="preserve">Charter School                                    </v>
          </cell>
        </row>
        <row r="1187">
          <cell r="A1187" t="str">
            <v>2276</v>
          </cell>
          <cell r="B1187" t="str">
            <v>CITYSCAPE SCHOOLS INC.</v>
          </cell>
          <cell r="I1187" t="str">
            <v>2050</v>
          </cell>
          <cell r="J1187" t="str">
            <v xml:space="preserve">Charter School                                    </v>
          </cell>
        </row>
        <row r="1188">
          <cell r="A1188" t="str">
            <v>2310</v>
          </cell>
          <cell r="B1188" t="str">
            <v>COMPASS ACADEMY</v>
          </cell>
          <cell r="I1188" t="str">
            <v>2120</v>
          </cell>
          <cell r="J1188" t="str">
            <v xml:space="preserve">Charter School                                    </v>
          </cell>
        </row>
        <row r="1189">
          <cell r="A1189" t="str">
            <v>2350</v>
          </cell>
          <cell r="B1189" t="str">
            <v>COMPASS ROSE EDUCATION, INC.</v>
          </cell>
          <cell r="I1189" t="str">
            <v>2337</v>
          </cell>
          <cell r="J1189" t="str">
            <v xml:space="preserve">Charter School                                    </v>
          </cell>
        </row>
        <row r="1190">
          <cell r="A1190" t="str">
            <v>2129</v>
          </cell>
          <cell r="B1190" t="str">
            <v>COMQUEST ACADEMY</v>
          </cell>
          <cell r="I1190" t="str">
            <v>2206</v>
          </cell>
          <cell r="J1190" t="str">
            <v xml:space="preserve">Charter School                                    </v>
          </cell>
        </row>
        <row r="1191">
          <cell r="A1191" t="str">
            <v>2259</v>
          </cell>
          <cell r="B1191" t="str">
            <v>CORPUS CHRISTI MONTESSORI</v>
          </cell>
          <cell r="I1191" t="str">
            <v>2094</v>
          </cell>
          <cell r="J1191" t="str">
            <v xml:space="preserve">Charter School                                    </v>
          </cell>
        </row>
        <row r="1192">
          <cell r="A1192" t="str">
            <v>2265</v>
          </cell>
          <cell r="B1192" t="str">
            <v>CROSSTIMBERS ACADEMY</v>
          </cell>
          <cell r="I1192" t="str">
            <v>2287</v>
          </cell>
          <cell r="J1192" t="str">
            <v xml:space="preserve">Charter School                                    </v>
          </cell>
        </row>
        <row r="1193">
          <cell r="A1193" t="str">
            <v>2237</v>
          </cell>
          <cell r="B1193" t="str">
            <v>CUMBERLAND ACADEMY</v>
          </cell>
          <cell r="I1193" t="str">
            <v>2276</v>
          </cell>
          <cell r="J1193" t="str">
            <v xml:space="preserve">Charter School                                    </v>
          </cell>
        </row>
        <row r="1194">
          <cell r="A1194" t="str">
            <v>2053</v>
          </cell>
          <cell r="B1194" t="str">
            <v>DALLAS COMM CHARTER SCHOOL</v>
          </cell>
          <cell r="I1194" t="str">
            <v>2310</v>
          </cell>
          <cell r="J1194" t="str">
            <v xml:space="preserve">Charter School                                    </v>
          </cell>
        </row>
        <row r="1195">
          <cell r="A1195" t="str">
            <v>2036</v>
          </cell>
          <cell r="B1195" t="str">
            <v>DR M L GARZA-GONZALEZ CHARTER SCHOOL</v>
          </cell>
          <cell r="I1195" t="str">
            <v>2350</v>
          </cell>
          <cell r="J1195" t="str">
            <v xml:space="preserve">Charter School                                    </v>
          </cell>
        </row>
        <row r="1196">
          <cell r="A1196" t="str">
            <v>2250</v>
          </cell>
          <cell r="B1196" t="str">
            <v>DRAW ACADEMY</v>
          </cell>
          <cell r="I1196" t="str">
            <v>2129</v>
          </cell>
          <cell r="J1196" t="str">
            <v xml:space="preserve">Charter School                                    </v>
          </cell>
        </row>
        <row r="1197">
          <cell r="A1197" t="str">
            <v>2054</v>
          </cell>
          <cell r="B1197" t="str">
            <v>EAGLE ADVANTAGE SCHOOL</v>
          </cell>
          <cell r="I1197" t="str">
            <v>2327</v>
          </cell>
          <cell r="J1197" t="str">
            <v xml:space="preserve">Charter School                                    </v>
          </cell>
        </row>
        <row r="1198">
          <cell r="A1198" t="str">
            <v>2240</v>
          </cell>
          <cell r="B1198" t="str">
            <v>EAST FORT WORTH MONTESSORI</v>
          </cell>
          <cell r="I1198" t="str">
            <v>2259</v>
          </cell>
          <cell r="J1198" t="str">
            <v xml:space="preserve">Charter School                                    </v>
          </cell>
        </row>
        <row r="1199">
          <cell r="A1199" t="str">
            <v>2119</v>
          </cell>
          <cell r="B1199" t="str">
            <v>EAST TEXAS CHARTER SCHOOL</v>
          </cell>
          <cell r="I1199" t="str">
            <v>2265</v>
          </cell>
          <cell r="J1199" t="str">
            <v xml:space="preserve">Charter School                                    </v>
          </cell>
        </row>
        <row r="1200">
          <cell r="A1200" t="str">
            <v>2057</v>
          </cell>
          <cell r="B1200" t="str">
            <v>EDEN PARK ACADEMY</v>
          </cell>
          <cell r="I1200" t="str">
            <v>2237</v>
          </cell>
          <cell r="J1200" t="str">
            <v xml:space="preserve">Charter School                                    </v>
          </cell>
        </row>
        <row r="1201">
          <cell r="A1201" t="str">
            <v>2215</v>
          </cell>
          <cell r="B1201" t="str">
            <v>EDUCATION CENTER INT ACADEMY</v>
          </cell>
          <cell r="I1201" t="str">
            <v>2053</v>
          </cell>
          <cell r="J1201" t="str">
            <v xml:space="preserve">Charter School                                    </v>
          </cell>
        </row>
        <row r="1202">
          <cell r="A1202" t="str">
            <v>2179</v>
          </cell>
          <cell r="B1202" t="str">
            <v>EL PASO ACADEMY EAST</v>
          </cell>
          <cell r="I1202" t="str">
            <v>2036</v>
          </cell>
          <cell r="J1202" t="str">
            <v xml:space="preserve">Charter School                                    </v>
          </cell>
        </row>
        <row r="1203">
          <cell r="A1203" t="str">
            <v>2336</v>
          </cell>
          <cell r="B1203" t="str">
            <v>EL PASO LEADERSHIP ACADEMY</v>
          </cell>
          <cell r="I1203" t="str">
            <v>2250</v>
          </cell>
          <cell r="J1203" t="str">
            <v xml:space="preserve">Charter School                                    </v>
          </cell>
        </row>
        <row r="1204">
          <cell r="A1204" t="str">
            <v>2328</v>
          </cell>
          <cell r="B1204" t="str">
            <v>ELEANOR KOLITZ HEBREW LANGUAGE ACADEMY</v>
          </cell>
          <cell r="I1204" t="str">
            <v>2054</v>
          </cell>
          <cell r="J1204" t="str">
            <v xml:space="preserve">Charter School                                    </v>
          </cell>
        </row>
        <row r="1205">
          <cell r="A1205" t="str">
            <v>2126</v>
          </cell>
          <cell r="B1205" t="str">
            <v>ERATH EXCELS! ACADEMY</v>
          </cell>
          <cell r="I1205" t="str">
            <v>2240</v>
          </cell>
          <cell r="J1205" t="str">
            <v xml:space="preserve">Charter School                                    </v>
          </cell>
        </row>
        <row r="1206">
          <cell r="A1206" t="str">
            <v>2225</v>
          </cell>
          <cell r="B1206" t="str">
            <v>EVOLUTION ACADEMY CHARTER SCHOOL</v>
          </cell>
          <cell r="I1206" t="str">
            <v>2119</v>
          </cell>
          <cell r="J1206" t="str">
            <v xml:space="preserve">Charter School                                    </v>
          </cell>
        </row>
        <row r="1207">
          <cell r="A1207" t="str">
            <v>2321</v>
          </cell>
          <cell r="B1207" t="str">
            <v>EXCELLENCE IN LEADERSHIP ACADEMY</v>
          </cell>
          <cell r="I1207" t="str">
            <v>2057</v>
          </cell>
          <cell r="J1207" t="str">
            <v xml:space="preserve">Charter School                                    </v>
          </cell>
        </row>
        <row r="1208">
          <cell r="A1208" t="str">
            <v>2107</v>
          </cell>
          <cell r="B1208" t="str">
            <v>FAITH FAMILY ACADEMY WAXAHACHIE</v>
          </cell>
          <cell r="I1208" t="str">
            <v>2215</v>
          </cell>
          <cell r="J1208" t="str">
            <v xml:space="preserve">Charter School                                    </v>
          </cell>
        </row>
        <row r="1209">
          <cell r="A1209" t="str">
            <v>2198</v>
          </cell>
          <cell r="B1209" t="str">
            <v>FT WORTH ACADEMY FINE ARTS</v>
          </cell>
          <cell r="I1209" t="str">
            <v>2179</v>
          </cell>
          <cell r="J1209" t="str">
            <v xml:space="preserve">Charter School                                    </v>
          </cell>
        </row>
        <row r="1210">
          <cell r="A1210" t="str">
            <v>2112</v>
          </cell>
          <cell r="B1210" t="str">
            <v>GATEWAY ACADEMY</v>
          </cell>
          <cell r="I1210" t="str">
            <v>2336</v>
          </cell>
          <cell r="J1210" t="str">
            <v xml:space="preserve">Charter School                                    </v>
          </cell>
        </row>
        <row r="1211">
          <cell r="A1211" t="str">
            <v>2208</v>
          </cell>
          <cell r="B1211" t="str">
            <v>GATEWAY CHARTER ACADEMY</v>
          </cell>
          <cell r="I1211" t="str">
            <v>2328</v>
          </cell>
          <cell r="J1211" t="str">
            <v xml:space="preserve">Charter School                                    </v>
          </cell>
        </row>
        <row r="1212">
          <cell r="A1212" t="str">
            <v>2042</v>
          </cell>
          <cell r="B1212" t="str">
            <v>GEORGE GERVIN ACADEMY</v>
          </cell>
          <cell r="I1212" t="str">
            <v>2126</v>
          </cell>
          <cell r="J1212" t="str">
            <v xml:space="preserve">Charter School                                    </v>
          </cell>
        </row>
        <row r="1213">
          <cell r="A1213" t="str">
            <v>2032</v>
          </cell>
          <cell r="B1213" t="str">
            <v>GEORGE I SANCHEZ CHARTER</v>
          </cell>
          <cell r="I1213" t="str">
            <v>2225</v>
          </cell>
          <cell r="J1213" t="str">
            <v xml:space="preserve">Charter School                                    </v>
          </cell>
        </row>
        <row r="1214">
          <cell r="A1214" t="str">
            <v>2234</v>
          </cell>
          <cell r="B1214" t="str">
            <v>GOLDEN RULE CHARTER SCHOOL</v>
          </cell>
          <cell r="I1214" t="str">
            <v>2321</v>
          </cell>
          <cell r="J1214" t="str">
            <v xml:space="preserve">Charter School                                    </v>
          </cell>
        </row>
        <row r="1215">
          <cell r="A1215" t="str">
            <v>2349</v>
          </cell>
          <cell r="B1215" t="str">
            <v>GOODWATER MONTESSORI SCHOOL</v>
          </cell>
          <cell r="I1215" t="str">
            <v>2107</v>
          </cell>
          <cell r="J1215" t="str">
            <v xml:space="preserve">Charter School                                    </v>
          </cell>
        </row>
        <row r="1216">
          <cell r="A1216" t="str">
            <v>2333</v>
          </cell>
          <cell r="B1216" t="str">
            <v>GREAT HEARTS ACADEMY - SAN ANTONIO</v>
          </cell>
          <cell r="I1216" t="str">
            <v>2317</v>
          </cell>
          <cell r="J1216" t="str">
            <v xml:space="preserve">Charter School                                    </v>
          </cell>
        </row>
        <row r="1217">
          <cell r="A1217" t="str">
            <v>2059</v>
          </cell>
          <cell r="B1217" t="str">
            <v>GULF COAST TRADES CENTER</v>
          </cell>
          <cell r="I1217" t="str">
            <v>2122</v>
          </cell>
          <cell r="J1217" t="str">
            <v xml:space="preserve">Charter School                                    </v>
          </cell>
        </row>
        <row r="1218">
          <cell r="A1218" t="str">
            <v>2272</v>
          </cell>
          <cell r="B1218" t="str">
            <v>HARMONY SCHOOL OF EXCELLENCE HOUSTON</v>
          </cell>
          <cell r="I1218" t="str">
            <v>2198</v>
          </cell>
          <cell r="J1218" t="str">
            <v xml:space="preserve">Charter School                                    </v>
          </cell>
        </row>
        <row r="1219">
          <cell r="A1219" t="str">
            <v>2293</v>
          </cell>
          <cell r="B1219" t="str">
            <v>HARMONY SCHOOL OF SCIENCE HOUSTON</v>
          </cell>
          <cell r="I1219" t="str">
            <v>2112</v>
          </cell>
          <cell r="J1219" t="str">
            <v xml:space="preserve">Charter School                                    </v>
          </cell>
        </row>
        <row r="1220">
          <cell r="A1220" t="str">
            <v>2228</v>
          </cell>
          <cell r="B1220" t="str">
            <v>HARMONY SCIENCE ACADEMY AUSTIN</v>
          </cell>
          <cell r="I1220" t="str">
            <v>2208</v>
          </cell>
          <cell r="J1220" t="str">
            <v xml:space="preserve">Charter School                                    </v>
          </cell>
        </row>
        <row r="1221">
          <cell r="A1221" t="str">
            <v>2270</v>
          </cell>
          <cell r="B1221" t="str">
            <v>HARMONY SCIENCE ACADEMY EL PASO</v>
          </cell>
          <cell r="I1221" t="str">
            <v>2042</v>
          </cell>
          <cell r="J1221" t="str">
            <v xml:space="preserve">Charter School                                    </v>
          </cell>
        </row>
        <row r="1222">
          <cell r="A1222" t="str">
            <v>2181</v>
          </cell>
          <cell r="B1222" t="str">
            <v>HARMONY SCIENCE ACADEMY HOUSTON</v>
          </cell>
          <cell r="I1222" t="str">
            <v>2032</v>
          </cell>
          <cell r="J1222" t="str">
            <v xml:space="preserve">Charter School                                    </v>
          </cell>
        </row>
        <row r="1223">
          <cell r="A1223" t="str">
            <v>2268</v>
          </cell>
          <cell r="B1223" t="str">
            <v>HARMONY SCIENCE ACADEMY SAN ANTONIO</v>
          </cell>
          <cell r="I1223" t="str">
            <v>2330</v>
          </cell>
          <cell r="J1223" t="str">
            <v xml:space="preserve">Charter School                                    </v>
          </cell>
        </row>
        <row r="1224">
          <cell r="A1224" t="str">
            <v>2283</v>
          </cell>
          <cell r="B1224" t="str">
            <v>HARMONY SCIENCE ACADEMY WACO</v>
          </cell>
          <cell r="I1224" t="str">
            <v>2234</v>
          </cell>
          <cell r="J1224" t="str">
            <v xml:space="preserve">Charter School                                    </v>
          </cell>
        </row>
        <row r="1225">
          <cell r="A1225" t="str">
            <v>2303</v>
          </cell>
          <cell r="B1225" t="str">
            <v>HENRY FORD ACADEMY - SAN ANTONIO</v>
          </cell>
          <cell r="I1225" t="str">
            <v>2349</v>
          </cell>
          <cell r="J1225" t="str">
            <v xml:space="preserve">Charter School                                    </v>
          </cell>
        </row>
        <row r="1226">
          <cell r="A1226" t="str">
            <v>2342</v>
          </cell>
          <cell r="B1226" t="str">
            <v>HIGH POINT ACADEMY</v>
          </cell>
          <cell r="I1226" t="str">
            <v>2333</v>
          </cell>
          <cell r="J1226" t="str">
            <v xml:space="preserve">Charter School                                    </v>
          </cell>
        </row>
        <row r="1227">
          <cell r="A1227" t="str">
            <v>2226</v>
          </cell>
          <cell r="B1227" t="str">
            <v>HOUSTON GATEWAY CHARTER SCHOOL</v>
          </cell>
          <cell r="I1227" t="str">
            <v>2059</v>
          </cell>
          <cell r="J1227" t="str">
            <v xml:space="preserve">Charter School                                    </v>
          </cell>
        </row>
        <row r="1228">
          <cell r="A1228" t="str">
            <v>2101</v>
          </cell>
          <cell r="B1228" t="str">
            <v>HOUSTON HEIGHTS HIGH SCHOOL</v>
          </cell>
          <cell r="I1228" t="str">
            <v>2272</v>
          </cell>
          <cell r="J1228" t="str">
            <v xml:space="preserve">Charter School                                    </v>
          </cell>
        </row>
        <row r="1229">
          <cell r="A1229" t="str">
            <v>2184</v>
          </cell>
          <cell r="B1229" t="str">
            <v>IDEA PUBLIC SCHOOLS</v>
          </cell>
          <cell r="I1229" t="str">
            <v>2293</v>
          </cell>
          <cell r="J1229" t="str">
            <v xml:space="preserve">Charter School                                    </v>
          </cell>
        </row>
        <row r="1230">
          <cell r="A1230" t="str">
            <v>2190</v>
          </cell>
          <cell r="B1230" t="str">
            <v>INSPIRED VISION ACADEMY</v>
          </cell>
          <cell r="I1230" t="str">
            <v>2228</v>
          </cell>
          <cell r="J1230" t="str">
            <v xml:space="preserve">Charter School                                    </v>
          </cell>
        </row>
        <row r="1231">
          <cell r="A1231" t="str">
            <v>2325</v>
          </cell>
          <cell r="B1231" t="str">
            <v>INTERNATIONAL LEADERSHIP OF TEXAS</v>
          </cell>
          <cell r="I1231" t="str">
            <v>2270</v>
          </cell>
          <cell r="J1231" t="str">
            <v xml:space="preserve">Charter School                                    </v>
          </cell>
        </row>
        <row r="1232">
          <cell r="A1232" t="str">
            <v>2132</v>
          </cell>
          <cell r="B1232" t="str">
            <v>JEAN MASSIEU ACADEMY</v>
          </cell>
          <cell r="I1232" t="str">
            <v>2181</v>
          </cell>
          <cell r="J1232" t="str">
            <v xml:space="preserve">Charter School                                    </v>
          </cell>
        </row>
        <row r="1233">
          <cell r="A1233" t="str">
            <v>2079</v>
          </cell>
          <cell r="B1233" t="str">
            <v>JOHN H WOOD CHARTER SCHOOL</v>
          </cell>
          <cell r="I1233" t="str">
            <v>2268</v>
          </cell>
          <cell r="J1233" t="str">
            <v xml:space="preserve">Charter School                                    </v>
          </cell>
        </row>
        <row r="1234">
          <cell r="A1234" t="str">
            <v>2194</v>
          </cell>
          <cell r="B1234" t="str">
            <v>JUBILEE ACADEMIC CENTER</v>
          </cell>
          <cell r="I1234" t="str">
            <v>2283</v>
          </cell>
          <cell r="J1234" t="str">
            <v xml:space="preserve">Charter School                                    </v>
          </cell>
        </row>
        <row r="1235">
          <cell r="A1235" t="str">
            <v>2169</v>
          </cell>
          <cell r="B1235" t="str">
            <v>KATHERINE ANNE PORTER SCHOOL</v>
          </cell>
          <cell r="I1235" t="str">
            <v>2303</v>
          </cell>
          <cell r="J1235" t="str">
            <v xml:space="preserve">Charter School                                    </v>
          </cell>
        </row>
        <row r="1236">
          <cell r="A1236" t="str">
            <v>2347</v>
          </cell>
          <cell r="B1236" t="str">
            <v>KAUFFMAN LEADERSHIP ACADEMY</v>
          </cell>
          <cell r="I1236" t="str">
            <v>2342</v>
          </cell>
          <cell r="J1236" t="str">
            <v xml:space="preserve">Charter School                                    </v>
          </cell>
        </row>
        <row r="1237">
          <cell r="A1237" t="str">
            <v>2339</v>
          </cell>
          <cell r="B1237" t="str">
            <v>KI CHARTER ACADEMY</v>
          </cell>
          <cell r="I1237" t="str">
            <v>2226</v>
          </cell>
          <cell r="J1237" t="str">
            <v xml:space="preserve">Charter School                                    </v>
          </cell>
        </row>
        <row r="1238">
          <cell r="A1238" t="str">
            <v>2251</v>
          </cell>
          <cell r="B1238" t="str">
            <v>KIPP ASPIRE ACADEMY</v>
          </cell>
          <cell r="I1238" t="str">
            <v>2101</v>
          </cell>
          <cell r="J1238" t="str">
            <v xml:space="preserve">Charter School                                    </v>
          </cell>
        </row>
        <row r="1239">
          <cell r="A1239" t="str">
            <v>2253</v>
          </cell>
          <cell r="B1239" t="str">
            <v>KIPP AUSTIN COLLEGE PREP</v>
          </cell>
          <cell r="I1239" t="str">
            <v>2137</v>
          </cell>
          <cell r="J1239" t="str">
            <v xml:space="preserve">Charter School                                    </v>
          </cell>
        </row>
        <row r="1240">
          <cell r="A1240" t="str">
            <v>2063</v>
          </cell>
          <cell r="B1240" t="str">
            <v>KIPP INC CHARTER</v>
          </cell>
          <cell r="I1240" t="str">
            <v>2184</v>
          </cell>
          <cell r="J1240" t="str">
            <v xml:space="preserve">Charter School                                    </v>
          </cell>
        </row>
        <row r="1241">
          <cell r="A1241" t="str">
            <v>2254</v>
          </cell>
          <cell r="B1241" t="str">
            <v>KIPP TRUTH ACADEMY</v>
          </cell>
          <cell r="I1241" t="str">
            <v>2190</v>
          </cell>
          <cell r="J1241" t="str">
            <v xml:space="preserve">Charter School                                    </v>
          </cell>
        </row>
        <row r="1242">
          <cell r="A1242" t="str">
            <v>2263</v>
          </cell>
          <cell r="B1242" t="str">
            <v>LA ACADEMIA DE ESTRELLAS</v>
          </cell>
          <cell r="I1242" t="str">
            <v>2325</v>
          </cell>
          <cell r="J1242" t="str">
            <v xml:space="preserve">Charter School                                    </v>
          </cell>
        </row>
        <row r="1243">
          <cell r="A1243" t="str">
            <v>2277</v>
          </cell>
          <cell r="B1243" t="str">
            <v>LA FE PREPARATORY SCHOOL</v>
          </cell>
          <cell r="I1243" t="str">
            <v>2132</v>
          </cell>
          <cell r="J1243" t="str">
            <v xml:space="preserve">Charter School                                    </v>
          </cell>
        </row>
        <row r="1244">
          <cell r="A1244" t="str">
            <v>2311</v>
          </cell>
          <cell r="B1244" t="str">
            <v>LEADERSHIP PREP SCHOOL</v>
          </cell>
          <cell r="I1244" t="str">
            <v>2079</v>
          </cell>
          <cell r="J1244" t="str">
            <v xml:space="preserve">Charter School                                    </v>
          </cell>
        </row>
        <row r="1245">
          <cell r="A1245" t="str">
            <v>2318</v>
          </cell>
          <cell r="B1245" t="str">
            <v>LEGACY PREPARATORY</v>
          </cell>
          <cell r="I1245" t="str">
            <v>2194</v>
          </cell>
          <cell r="J1245" t="str">
            <v xml:space="preserve">Charter School                                    </v>
          </cell>
        </row>
        <row r="1246">
          <cell r="A1246" t="str">
            <v>2064</v>
          </cell>
          <cell r="B1246" t="str">
            <v>LIFE SCHOOL</v>
          </cell>
          <cell r="I1246" t="str">
            <v>2169</v>
          </cell>
          <cell r="J1246" t="str">
            <v xml:space="preserve">Charter School                                    </v>
          </cell>
        </row>
        <row r="1247">
          <cell r="A1247" t="str">
            <v>2243</v>
          </cell>
          <cell r="B1247" t="str">
            <v>LIGHTHOUSE CHARTER SCHOOL</v>
          </cell>
          <cell r="I1247" t="str">
            <v>2347</v>
          </cell>
          <cell r="J1247" t="str">
            <v xml:space="preserve">Charter School                                    </v>
          </cell>
        </row>
        <row r="1248">
          <cell r="A1248" t="str">
            <v>2300</v>
          </cell>
          <cell r="B1248" t="str">
            <v>MANARA ACADEMY</v>
          </cell>
          <cell r="I1248" t="str">
            <v>2339</v>
          </cell>
          <cell r="J1248" t="str">
            <v xml:space="preserve">Charter School                                    </v>
          </cell>
        </row>
        <row r="1249">
          <cell r="A1249" t="str">
            <v>2286</v>
          </cell>
          <cell r="B1249" t="str">
            <v>MEADOWLAND CHARTER SCHOOL</v>
          </cell>
          <cell r="I1249" t="str">
            <v>2251</v>
          </cell>
          <cell r="J1249" t="str">
            <v xml:space="preserve">Charter School                                    </v>
          </cell>
        </row>
        <row r="1250">
          <cell r="A1250" t="str">
            <v>2314</v>
          </cell>
          <cell r="B1250" t="str">
            <v>MERIDIAN WORLD SCHOOL</v>
          </cell>
          <cell r="I1250" t="str">
            <v>2253</v>
          </cell>
          <cell r="J1250" t="str">
            <v xml:space="preserve">Charter School                                    </v>
          </cell>
        </row>
        <row r="1251">
          <cell r="A1251" t="str">
            <v>2255</v>
          </cell>
          <cell r="B1251" t="str">
            <v>MEYERPARK ELEMENTARY CHARTER</v>
          </cell>
          <cell r="I1251" t="str">
            <v>2063</v>
          </cell>
          <cell r="J1251" t="str">
            <v xml:space="preserve">Charter School                                    </v>
          </cell>
        </row>
        <row r="1252">
          <cell r="A1252" t="str">
            <v>2238</v>
          </cell>
          <cell r="B1252" t="str">
            <v>MIDLAND ACADEMY CHARTER SCHOOL</v>
          </cell>
          <cell r="I1252" t="str">
            <v>2254</v>
          </cell>
          <cell r="J1252" t="str">
            <v xml:space="preserve">Charter School                                    </v>
          </cell>
        </row>
        <row r="1253">
          <cell r="A1253" t="str">
            <v>2111</v>
          </cell>
          <cell r="B1253" t="str">
            <v>MID-VALLEY ACADEMY</v>
          </cell>
          <cell r="I1253" t="str">
            <v>2263</v>
          </cell>
          <cell r="J1253" t="str">
            <v xml:space="preserve">Charter School                                    </v>
          </cell>
        </row>
        <row r="1254">
          <cell r="A1254" t="str">
            <v>2335</v>
          </cell>
          <cell r="B1254" t="str">
            <v>MONTESSORI FOR ALL</v>
          </cell>
          <cell r="I1254" t="str">
            <v>2162</v>
          </cell>
          <cell r="J1254" t="str">
            <v xml:space="preserve">Charter School                                    </v>
          </cell>
        </row>
        <row r="1255">
          <cell r="A1255" t="str">
            <v>2261</v>
          </cell>
          <cell r="B1255" t="str">
            <v>NEW FRONTIERS CHARTER SCHOOL</v>
          </cell>
          <cell r="I1255" t="str">
            <v>2277</v>
          </cell>
          <cell r="J1255" t="str">
            <v xml:space="preserve">Charter School                                    </v>
          </cell>
        </row>
        <row r="1256">
          <cell r="A1256" t="str">
            <v>2315</v>
          </cell>
          <cell r="B1256" t="str">
            <v>NEWMAN INTERNATIONAL ACADEMY</v>
          </cell>
          <cell r="I1256" t="str">
            <v>2311</v>
          </cell>
          <cell r="J1256" t="str">
            <v xml:space="preserve">Charter School                                    </v>
          </cell>
        </row>
        <row r="1257">
          <cell r="A1257" t="str">
            <v>2278</v>
          </cell>
          <cell r="B1257" t="str">
            <v>NORTH TEXAS ELEMENTARY SCHOOL OF ARTS</v>
          </cell>
          <cell r="I1257" t="str">
            <v>2318</v>
          </cell>
          <cell r="J1257" t="str">
            <v xml:space="preserve">Charter School                                    </v>
          </cell>
        </row>
        <row r="1258">
          <cell r="A1258" t="str">
            <v>2249</v>
          </cell>
          <cell r="B1258" t="str">
            <v>NOVA CHARTER SCHOOL</v>
          </cell>
          <cell r="I1258" t="str">
            <v>2064</v>
          </cell>
          <cell r="J1258" t="str">
            <v xml:space="preserve">Charter School                                    </v>
          </cell>
        </row>
        <row r="1259">
          <cell r="A1259" t="str">
            <v>2185</v>
          </cell>
          <cell r="B1259" t="str">
            <v>NOVA CHARTER SOUTHEAST</v>
          </cell>
          <cell r="I1259" t="str">
            <v>2243</v>
          </cell>
          <cell r="J1259" t="str">
            <v xml:space="preserve">Charter School                                    </v>
          </cell>
        </row>
        <row r="1260">
          <cell r="A1260" t="str">
            <v>2067</v>
          </cell>
          <cell r="B1260" t="str">
            <v>NYOS CHARTER SCHOOL</v>
          </cell>
          <cell r="I1260" t="str">
            <v>2300</v>
          </cell>
          <cell r="J1260" t="str">
            <v xml:space="preserve">Charter School                                    </v>
          </cell>
        </row>
        <row r="1261">
          <cell r="A1261" t="str">
            <v>2157</v>
          </cell>
          <cell r="B1261" t="str">
            <v>ODYSSEY ACADEMY</v>
          </cell>
          <cell r="I1261" t="str">
            <v>2286</v>
          </cell>
          <cell r="J1261" t="str">
            <v xml:space="preserve">Charter School                                    </v>
          </cell>
        </row>
        <row r="1262">
          <cell r="A1262" t="str">
            <v>2220</v>
          </cell>
          <cell r="B1262" t="str">
            <v>ORENDA CHARTER SCHOOL</v>
          </cell>
          <cell r="I1262" t="str">
            <v>2314</v>
          </cell>
          <cell r="J1262" t="str">
            <v xml:space="preserve">Charter School                                    </v>
          </cell>
        </row>
        <row r="1263">
          <cell r="A1263" t="str">
            <v>2187</v>
          </cell>
          <cell r="B1263" t="str">
            <v>PANOLA CHARTER SCHOOL</v>
          </cell>
          <cell r="I1263" t="str">
            <v>2255</v>
          </cell>
          <cell r="J1263" t="str">
            <v xml:space="preserve">Charter School                                    </v>
          </cell>
        </row>
        <row r="1264">
          <cell r="A1264" t="str">
            <v>2113</v>
          </cell>
          <cell r="B1264" t="str">
            <v>PASO DEL NORTE ACADEMY</v>
          </cell>
          <cell r="I1264" t="str">
            <v>2238</v>
          </cell>
          <cell r="J1264" t="str">
            <v xml:space="preserve">Charter School                                    </v>
          </cell>
        </row>
        <row r="1265">
          <cell r="A1265" t="str">
            <v>2039</v>
          </cell>
          <cell r="B1265" t="str">
            <v>PEGASUS SCHOOL OF LIBERAL ARTS &amp; SCIENCE</v>
          </cell>
          <cell r="I1265" t="str">
            <v>2111</v>
          </cell>
          <cell r="J1265" t="str">
            <v xml:space="preserve">Charter School                                    </v>
          </cell>
        </row>
        <row r="1266">
          <cell r="A1266" t="str">
            <v>2133</v>
          </cell>
          <cell r="B1266" t="str">
            <v>PINEYWOODS ACADEMY</v>
          </cell>
          <cell r="I1266" t="str">
            <v>2335</v>
          </cell>
          <cell r="J1266" t="str">
            <v xml:space="preserve">Charter School                                    </v>
          </cell>
        </row>
        <row r="1267">
          <cell r="A1267" t="str">
            <v>2346</v>
          </cell>
          <cell r="B1267" t="str">
            <v>PIONEER TECHNOLGY &amp; ARTS ACADEMY</v>
          </cell>
          <cell r="I1267" t="str">
            <v>2261</v>
          </cell>
          <cell r="J1267" t="str">
            <v xml:space="preserve">Charter School                                    </v>
          </cell>
        </row>
        <row r="1268">
          <cell r="A1268" t="str">
            <v>2041</v>
          </cell>
          <cell r="B1268" t="str">
            <v>POR VIDA ACADEMY</v>
          </cell>
          <cell r="I1268" t="str">
            <v>2315</v>
          </cell>
          <cell r="J1268" t="str">
            <v xml:space="preserve">Charter School                                    </v>
          </cell>
        </row>
        <row r="1269">
          <cell r="A1269" t="str">
            <v>2183</v>
          </cell>
          <cell r="B1269" t="str">
            <v>PREMIER HIGH SCHOOLS</v>
          </cell>
          <cell r="I1269" t="str">
            <v>2278</v>
          </cell>
          <cell r="J1269" t="str">
            <v xml:space="preserve">Charter School                                    </v>
          </cell>
        </row>
        <row r="1270">
          <cell r="A1270" t="str">
            <v>2233</v>
          </cell>
          <cell r="B1270" t="str">
            <v>PROMISE COMMUNITY SCHOOL</v>
          </cell>
          <cell r="I1270" t="str">
            <v>2249</v>
          </cell>
          <cell r="J1270" t="str">
            <v xml:space="preserve">Charter School                                    </v>
          </cell>
        </row>
        <row r="1271">
          <cell r="A1271" t="str">
            <v>2117</v>
          </cell>
          <cell r="B1271" t="str">
            <v>RADIANCE ACADEMY OF LEARNING</v>
          </cell>
          <cell r="I1271" t="str">
            <v>2185</v>
          </cell>
          <cell r="J1271" t="str">
            <v xml:space="preserve">Charter School                                    </v>
          </cell>
        </row>
        <row r="1272">
          <cell r="A1272" t="str">
            <v>2108</v>
          </cell>
          <cell r="B1272" t="str">
            <v>RANCH ACADEMY</v>
          </cell>
          <cell r="I1272" t="str">
            <v>2067</v>
          </cell>
          <cell r="J1272" t="str">
            <v xml:space="preserve">Charter School                                    </v>
          </cell>
        </row>
        <row r="1273">
          <cell r="A1273" t="str">
            <v>2055</v>
          </cell>
          <cell r="B1273" t="str">
            <v>RAPOPORT ACADEMY</v>
          </cell>
          <cell r="I1273" t="str">
            <v>2157</v>
          </cell>
          <cell r="J1273" t="str">
            <v xml:space="preserve">Charter School                                    </v>
          </cell>
        </row>
        <row r="1274">
          <cell r="A1274" t="str">
            <v>2033</v>
          </cell>
          <cell r="B1274" t="str">
            <v>RAUL YZAGUIRRE SCHOOL</v>
          </cell>
          <cell r="I1274" t="str">
            <v>2220</v>
          </cell>
          <cell r="J1274" t="str">
            <v xml:space="preserve">Charter School                                    </v>
          </cell>
        </row>
        <row r="1275">
          <cell r="A1275" t="str">
            <v>2070</v>
          </cell>
          <cell r="B1275" t="str">
            <v>RICHARD MILBURN - KILLEEN</v>
          </cell>
          <cell r="I1275" t="str">
            <v>2187</v>
          </cell>
          <cell r="J1275" t="str">
            <v xml:space="preserve">Charter School                                    </v>
          </cell>
        </row>
        <row r="1276">
          <cell r="A1276" t="str">
            <v>2156</v>
          </cell>
          <cell r="B1276" t="str">
            <v>RISE ACADEMY</v>
          </cell>
          <cell r="I1276" t="str">
            <v>2113</v>
          </cell>
          <cell r="J1276" t="str">
            <v xml:space="preserve">Charter School                                    </v>
          </cell>
        </row>
        <row r="1277">
          <cell r="A1277" t="str">
            <v>2075</v>
          </cell>
          <cell r="B1277" t="str">
            <v>SCHOOL OF EXCELLENCE IN EDUCATION</v>
          </cell>
          <cell r="I1277" t="str">
            <v>2039</v>
          </cell>
          <cell r="J1277" t="str">
            <v xml:space="preserve">Charter School                                    </v>
          </cell>
        </row>
        <row r="1278">
          <cell r="A1278" t="str">
            <v>2291</v>
          </cell>
          <cell r="B1278" t="str">
            <v>SCHOOL OF SCIENCE &amp; TECH-DISCOVERY</v>
          </cell>
          <cell r="I1278" t="str">
            <v>2133</v>
          </cell>
          <cell r="J1278" t="str">
            <v xml:space="preserve">Charter School                                    </v>
          </cell>
        </row>
        <row r="1279">
          <cell r="A1279" t="str">
            <v>2256</v>
          </cell>
          <cell r="B1279" t="str">
            <v>SCHOOL OF SCIENCE &amp; TECHNOLOGY</v>
          </cell>
          <cell r="I1279" t="str">
            <v>2346</v>
          </cell>
          <cell r="J1279" t="str">
            <v xml:space="preserve">Charter School                                    </v>
          </cell>
        </row>
        <row r="1280">
          <cell r="A1280" t="str">
            <v>2279</v>
          </cell>
          <cell r="B1280" t="str">
            <v>SEASHORE CHARTER SCHOOLS</v>
          </cell>
          <cell r="I1280" t="str">
            <v>2041</v>
          </cell>
          <cell r="J1280" t="str">
            <v xml:space="preserve">Charter School                                    </v>
          </cell>
        </row>
        <row r="1281">
          <cell r="A1281" t="str">
            <v>2027</v>
          </cell>
          <cell r="B1281" t="str">
            <v>SER-NINOS CHARTER SCHOOL</v>
          </cell>
          <cell r="I1281" t="str">
            <v>2183</v>
          </cell>
          <cell r="J1281" t="str">
            <v xml:space="preserve">Charter School                                    </v>
          </cell>
        </row>
        <row r="1282">
          <cell r="A1282" t="str">
            <v>2114</v>
          </cell>
          <cell r="B1282" t="str">
            <v>SOUTH PLAINS ACADEMY</v>
          </cell>
          <cell r="I1282" t="str">
            <v>2316</v>
          </cell>
          <cell r="J1282" t="str">
            <v xml:space="preserve">Charter School                                    </v>
          </cell>
        </row>
        <row r="1283">
          <cell r="A1283" t="str">
            <v>2077</v>
          </cell>
          <cell r="B1283" t="str">
            <v>SOUTH TEXAS EDUCATIONAL TECH</v>
          </cell>
          <cell r="I1283" t="str">
            <v>2233</v>
          </cell>
          <cell r="J1283" t="str">
            <v xml:space="preserve">Charter School                                    </v>
          </cell>
        </row>
        <row r="1284">
          <cell r="A1284" t="str">
            <v>2155</v>
          </cell>
          <cell r="B1284" t="str">
            <v>SOUTHWEST HIGH SCHOOL</v>
          </cell>
          <cell r="I1284" t="str">
            <v>2117</v>
          </cell>
          <cell r="J1284" t="str">
            <v xml:space="preserve">Charter School                                    </v>
          </cell>
        </row>
        <row r="1285">
          <cell r="A1285" t="str">
            <v>2076</v>
          </cell>
          <cell r="B1285" t="str">
            <v>SOUTHWEST PREPARATORY SCHOOL</v>
          </cell>
          <cell r="I1285" t="str">
            <v>2108</v>
          </cell>
          <cell r="J1285" t="str">
            <v xml:space="preserve">Charter School                                    </v>
          </cell>
        </row>
        <row r="1286">
          <cell r="A1286" t="str">
            <v>2241</v>
          </cell>
          <cell r="B1286" t="str">
            <v>ST ANTHONY SCHOOL</v>
          </cell>
          <cell r="I1286" t="str">
            <v>2055</v>
          </cell>
          <cell r="J1286" t="str">
            <v xml:space="preserve">Charter School                                    </v>
          </cell>
        </row>
        <row r="1287">
          <cell r="A1287" t="str">
            <v>2212</v>
          </cell>
          <cell r="B1287" t="str">
            <v>ST MARYS CHARTER SCHOOL</v>
          </cell>
          <cell r="I1287" t="str">
            <v>2033</v>
          </cell>
          <cell r="J1287" t="str">
            <v xml:space="preserve">Charter School                                    </v>
          </cell>
        </row>
        <row r="1288">
          <cell r="A1288" t="str">
            <v>2267</v>
          </cell>
          <cell r="B1288" t="str">
            <v>STEPPING STONES CHARTER ELEMENTARY</v>
          </cell>
          <cell r="I1288" t="str">
            <v>2070</v>
          </cell>
          <cell r="J1288" t="str">
            <v xml:space="preserve">Charter School                                    </v>
          </cell>
        </row>
        <row r="1289">
          <cell r="A1289" t="str">
            <v>2158</v>
          </cell>
          <cell r="B1289" t="str">
            <v>TEKOA ACADEMY</v>
          </cell>
          <cell r="I1289" t="str">
            <v>2156</v>
          </cell>
          <cell r="J1289" t="str">
            <v xml:space="preserve">Charter School                                    </v>
          </cell>
        </row>
        <row r="1290">
          <cell r="A1290" t="str">
            <v>2131</v>
          </cell>
          <cell r="B1290" t="str">
            <v>TEMPLE EDUCATION CENTER</v>
          </cell>
          <cell r="I1290" t="str">
            <v>2189</v>
          </cell>
          <cell r="J1290" t="str">
            <v xml:space="preserve">Charter School                                    </v>
          </cell>
        </row>
        <row r="1291">
          <cell r="A1291" t="str">
            <v>2040</v>
          </cell>
          <cell r="B1291" t="str">
            <v>TEXANS CAN ACADEMIES</v>
          </cell>
          <cell r="I1291" t="str">
            <v>2075</v>
          </cell>
          <cell r="J1291" t="str">
            <v xml:space="preserve">Charter School                                    </v>
          </cell>
        </row>
        <row r="1292">
          <cell r="A1292" t="str">
            <v>2148</v>
          </cell>
          <cell r="B1292" t="str">
            <v>TEXAS COLLEGE PREPARATORY ACADEMIES</v>
          </cell>
          <cell r="I1292" t="str">
            <v>2291</v>
          </cell>
          <cell r="J1292" t="str">
            <v xml:space="preserve">Charter School                                    </v>
          </cell>
        </row>
        <row r="1293">
          <cell r="A1293" t="str">
            <v>2209</v>
          </cell>
          <cell r="B1293" t="str">
            <v>TEXAS EDUCATION CENTER</v>
          </cell>
          <cell r="I1293" t="str">
            <v>2256</v>
          </cell>
          <cell r="J1293" t="str">
            <v xml:space="preserve">Charter School                                    </v>
          </cell>
        </row>
        <row r="1294">
          <cell r="A1294" t="str">
            <v>2078</v>
          </cell>
          <cell r="B1294" t="str">
            <v>TEXAS EMPOWERMENT ACADEMY</v>
          </cell>
          <cell r="I1294" t="str">
            <v>2279</v>
          </cell>
          <cell r="J1294" t="str">
            <v xml:space="preserve">Charter School                                    </v>
          </cell>
        </row>
        <row r="1295">
          <cell r="A1295" t="str">
            <v>2224</v>
          </cell>
          <cell r="B1295" t="str">
            <v>TEXAS PREPARATORY SCHOOL</v>
          </cell>
          <cell r="I1295" t="str">
            <v>2027</v>
          </cell>
          <cell r="J1295" t="str">
            <v xml:space="preserve">Charter School                                    </v>
          </cell>
        </row>
        <row r="1296">
          <cell r="A1296" t="str">
            <v>2102</v>
          </cell>
          <cell r="B1296" t="str">
            <v>TEXAS SERENITY ACADEMY</v>
          </cell>
          <cell r="I1296" t="str">
            <v>2165</v>
          </cell>
          <cell r="J1296" t="str">
            <v xml:space="preserve">Charter School                                    </v>
          </cell>
        </row>
        <row r="1297">
          <cell r="A1297" t="str">
            <v>2298</v>
          </cell>
          <cell r="B1297" t="str">
            <v>THE EAST AUSTIN COLLEGE PREP ACADEMY</v>
          </cell>
          <cell r="I1297" t="str">
            <v>2114</v>
          </cell>
          <cell r="J1297" t="str">
            <v xml:space="preserve">Charter School                                    </v>
          </cell>
        </row>
        <row r="1298">
          <cell r="A1298" t="str">
            <v>2216</v>
          </cell>
          <cell r="B1298" t="str">
            <v>THE EHRHART SCHOOL</v>
          </cell>
          <cell r="I1298" t="str">
            <v>2077</v>
          </cell>
          <cell r="J1298" t="str">
            <v xml:space="preserve">Charter School                                    </v>
          </cell>
        </row>
        <row r="1299">
          <cell r="A1299" t="str">
            <v>2341</v>
          </cell>
          <cell r="B1299" t="str">
            <v>THE EXCEL CENTER</v>
          </cell>
          <cell r="I1299" t="str">
            <v>2155</v>
          </cell>
          <cell r="J1299" t="str">
            <v xml:space="preserve">Charter School                                    </v>
          </cell>
        </row>
        <row r="1300">
          <cell r="A1300" t="str">
            <v>2345</v>
          </cell>
          <cell r="B1300" t="str">
            <v>THE LONE STAR LANGUAGE ACADEMY</v>
          </cell>
          <cell r="I1300" t="str">
            <v>2076</v>
          </cell>
          <cell r="J1300" t="str">
            <v xml:space="preserve">Charter School                                    </v>
          </cell>
        </row>
        <row r="1301">
          <cell r="A1301" t="str">
            <v>2035</v>
          </cell>
          <cell r="B1301" t="str">
            <v>THE NORTH HILLS SCHOOL</v>
          </cell>
          <cell r="I1301" t="str">
            <v>2241</v>
          </cell>
          <cell r="J1301" t="str">
            <v xml:space="preserve">Charter School                                    </v>
          </cell>
        </row>
        <row r="1302">
          <cell r="A1302" t="str">
            <v>2329</v>
          </cell>
          <cell r="B1302" t="str">
            <v>THE PRO-VISION ACADEMY</v>
          </cell>
          <cell r="I1302" t="str">
            <v>2212</v>
          </cell>
          <cell r="J1302" t="str">
            <v xml:space="preserve">Charter School                                    </v>
          </cell>
        </row>
        <row r="1303">
          <cell r="A1303" t="str">
            <v>2285</v>
          </cell>
          <cell r="B1303" t="str">
            <v>THE RHODES SCHOOL</v>
          </cell>
          <cell r="I1303" t="str">
            <v>2267</v>
          </cell>
          <cell r="J1303" t="str">
            <v xml:space="preserve">Charter School                                    </v>
          </cell>
        </row>
        <row r="1304">
          <cell r="A1304" t="str">
            <v>2297</v>
          </cell>
          <cell r="B1304" t="str">
            <v>TLC ACADEMY</v>
          </cell>
          <cell r="I1304" t="str">
            <v>2158</v>
          </cell>
          <cell r="J1304" t="str">
            <v xml:space="preserve">Charter School                                    </v>
          </cell>
        </row>
        <row r="1305">
          <cell r="A1305" t="str">
            <v>2084</v>
          </cell>
          <cell r="B1305" t="str">
            <v>TREETOPS INTERNATIONAL</v>
          </cell>
          <cell r="I1305" t="str">
            <v>2131</v>
          </cell>
          <cell r="J1305" t="str">
            <v xml:space="preserve">Charter School                                    </v>
          </cell>
        </row>
        <row r="1306">
          <cell r="A1306" t="str">
            <v>2232</v>
          </cell>
          <cell r="B1306" t="str">
            <v>TRINITY BASIN PREPARATORY</v>
          </cell>
          <cell r="I1306" t="str">
            <v>2040</v>
          </cell>
          <cell r="J1306" t="str">
            <v xml:space="preserve">Charter School                                    </v>
          </cell>
        </row>
        <row r="1307">
          <cell r="A1307" t="str">
            <v>2248</v>
          </cell>
          <cell r="B1307" t="str">
            <v>TRINITY CHARTER SCHOOL</v>
          </cell>
          <cell r="I1307" t="str">
            <v>2148</v>
          </cell>
          <cell r="J1307" t="str">
            <v xml:space="preserve">Charter School                                    </v>
          </cell>
        </row>
        <row r="1308">
          <cell r="A1308" t="str">
            <v>2338</v>
          </cell>
          <cell r="B1308" t="str">
            <v>TRINITY ENVIRONMENTAL ACADEMY</v>
          </cell>
          <cell r="I1308" t="str">
            <v>2209</v>
          </cell>
          <cell r="J1308" t="str">
            <v xml:space="preserve">Charter School                                    </v>
          </cell>
        </row>
        <row r="1309">
          <cell r="A1309" t="str">
            <v>2348</v>
          </cell>
          <cell r="B1309" t="str">
            <v>TRIVIUM ACADEMY</v>
          </cell>
          <cell r="I1309" t="str">
            <v>2078</v>
          </cell>
          <cell r="J1309" t="str">
            <v xml:space="preserve">Charter School                                    </v>
          </cell>
        </row>
        <row r="1310">
          <cell r="A1310" t="str">
            <v>2088</v>
          </cell>
          <cell r="B1310" t="str">
            <v>TWO DIMENSIONS PREP ACADEMY</v>
          </cell>
          <cell r="I1310" t="str">
            <v>2224</v>
          </cell>
          <cell r="J1310" t="str">
            <v xml:space="preserve">Charter School                                    </v>
          </cell>
        </row>
        <row r="1311">
          <cell r="A1311" t="str">
            <v>2320</v>
          </cell>
          <cell r="B1311" t="str">
            <v>UME PREPARATORY ACADEMY</v>
          </cell>
          <cell r="I1311" t="str">
            <v>2102</v>
          </cell>
          <cell r="J1311" t="str">
            <v xml:space="preserve">Charter School                                    </v>
          </cell>
        </row>
        <row r="1312">
          <cell r="A1312" t="str">
            <v>2085</v>
          </cell>
          <cell r="B1312" t="str">
            <v>UNIVERSAL ACADEMY</v>
          </cell>
          <cell r="I1312" t="str">
            <v>2098</v>
          </cell>
          <cell r="J1312" t="str">
            <v xml:space="preserve">Charter School                                    </v>
          </cell>
        </row>
        <row r="1313">
          <cell r="A1313" t="str">
            <v>2217</v>
          </cell>
          <cell r="B1313" t="str">
            <v>VANGUARD ACADEMY</v>
          </cell>
          <cell r="I1313" t="str">
            <v>2298</v>
          </cell>
          <cell r="J1313" t="str">
            <v xml:space="preserve">Charter School                                    </v>
          </cell>
        </row>
        <row r="1314">
          <cell r="A1314" t="str">
            <v>2082</v>
          </cell>
          <cell r="B1314" t="str">
            <v>VARNETT CHARTER SCHOOL</v>
          </cell>
          <cell r="I1314" t="str">
            <v>2216</v>
          </cell>
          <cell r="J1314" t="str">
            <v xml:space="preserve">Charter School                                    </v>
          </cell>
        </row>
        <row r="1315">
          <cell r="A1315" t="str">
            <v>2326</v>
          </cell>
          <cell r="B1315" t="str">
            <v>VILLAGE TECH SCHOOLS</v>
          </cell>
          <cell r="I1315" t="str">
            <v>2341</v>
          </cell>
          <cell r="J1315" t="str">
            <v xml:space="preserve">Charter School                                    </v>
          </cell>
        </row>
        <row r="1316">
          <cell r="A1316" t="str">
            <v>2307</v>
          </cell>
          <cell r="B1316" t="str">
            <v>VISTA  DEL FUTURO CHARTER</v>
          </cell>
          <cell r="I1316" t="str">
            <v>2345</v>
          </cell>
          <cell r="J1316" t="str">
            <v xml:space="preserve">Charter School                                    </v>
          </cell>
        </row>
        <row r="1317">
          <cell r="A1317" t="str">
            <v>2038</v>
          </cell>
          <cell r="B1317" t="str">
            <v>WACO CHARTER SCHOOL</v>
          </cell>
          <cell r="I1317" t="str">
            <v>2035</v>
          </cell>
          <cell r="J1317" t="str">
            <v xml:space="preserve">Charter School                                    </v>
          </cell>
        </row>
        <row r="1318">
          <cell r="A1318" t="str">
            <v>2312</v>
          </cell>
          <cell r="B1318" t="str">
            <v>WALIPP ACADEMY</v>
          </cell>
          <cell r="I1318" t="str">
            <v>2329</v>
          </cell>
          <cell r="J1318" t="str">
            <v xml:space="preserve">Charter School                                    </v>
          </cell>
        </row>
        <row r="1319">
          <cell r="A1319" t="str">
            <v>2239</v>
          </cell>
          <cell r="B1319" t="str">
            <v>WESTLAKE ACADEMY</v>
          </cell>
          <cell r="I1319" t="str">
            <v>2285</v>
          </cell>
          <cell r="J1319" t="str">
            <v xml:space="preserve">Charter School                                    </v>
          </cell>
        </row>
        <row r="1320">
          <cell r="A1320" t="str">
            <v>2178</v>
          </cell>
          <cell r="B1320" t="str">
            <v>WINFREE ACADEMY CHARTER SCHOOLS</v>
          </cell>
          <cell r="I1320" t="str">
            <v>2297</v>
          </cell>
          <cell r="J1320" t="str">
            <v xml:space="preserve">Charter School                                    </v>
          </cell>
        </row>
        <row r="1321">
          <cell r="A1321" t="str">
            <v>2166</v>
          </cell>
          <cell r="B1321" t="str">
            <v>YES PREP PUBLIC SCHOOLS</v>
          </cell>
          <cell r="I1321" t="str">
            <v>2084</v>
          </cell>
          <cell r="J1321" t="str">
            <v xml:space="preserve">Charter School                                    </v>
          </cell>
        </row>
        <row r="1322">
          <cell r="A1322" t="str">
            <v>2203</v>
          </cell>
          <cell r="B1322" t="str">
            <v>ZOE LEARNING ACADEMY</v>
          </cell>
          <cell r="I1322" t="str">
            <v>2232</v>
          </cell>
          <cell r="J1322" t="str">
            <v xml:space="preserve">Charter School                                    </v>
          </cell>
        </row>
        <row r="1323">
          <cell r="A1323" t="str">
            <v>2354</v>
          </cell>
          <cell r="B1323" t="str">
            <v>BRIDGEWAY PREPARATORY ACADEMY</v>
          </cell>
          <cell r="I1323" t="str">
            <v>2248</v>
          </cell>
          <cell r="J1323" t="str">
            <v xml:space="preserve">Charter School                                    </v>
          </cell>
        </row>
        <row r="1324">
          <cell r="A1324" t="str">
            <v>2352</v>
          </cell>
          <cell r="B1324" t="str">
            <v>ETOILE ACADEMY CHARTER SCHOOL</v>
          </cell>
          <cell r="I1324" t="str">
            <v>2338</v>
          </cell>
          <cell r="J1324" t="str">
            <v xml:space="preserve">Charter School                                    </v>
          </cell>
        </row>
        <row r="1325">
          <cell r="A1325" t="str">
            <v>2355</v>
          </cell>
          <cell r="B1325" t="str">
            <v>LEGACY SCHOOL OF SPORT SCIENCES</v>
          </cell>
          <cell r="I1325" t="str">
            <v>2348</v>
          </cell>
          <cell r="J1325" t="str">
            <v xml:space="preserve">Charter School                                    </v>
          </cell>
        </row>
        <row r="1326">
          <cell r="A1326" t="str">
            <v>2357</v>
          </cell>
          <cell r="B1326" t="str">
            <v>MOODY EARLY CHILDHOOD CENTER</v>
          </cell>
          <cell r="I1326" t="str">
            <v>2088</v>
          </cell>
          <cell r="J1326" t="str">
            <v xml:space="preserve">Charter School                                    </v>
          </cell>
        </row>
        <row r="1327">
          <cell r="A1327" t="str">
            <v>2351</v>
          </cell>
          <cell r="B1327" t="str">
            <v>VALOR PUBLIC SCHOOLS</v>
          </cell>
          <cell r="I1327" t="str">
            <v>2320</v>
          </cell>
          <cell r="J1327" t="str">
            <v xml:space="preserve">Charter School                                    </v>
          </cell>
        </row>
        <row r="1328">
          <cell r="A1328" t="str">
            <v>2353</v>
          </cell>
          <cell r="B1328" t="str">
            <v>YELLOWSTONE COLLEGE PREPARATORY</v>
          </cell>
          <cell r="I1328" t="str">
            <v>2085</v>
          </cell>
          <cell r="J1328" t="str">
            <v xml:space="preserve">Charter School                                    </v>
          </cell>
        </row>
        <row r="1329">
          <cell r="A1329" t="str">
            <v>1395</v>
          </cell>
          <cell r="B1329" t="str">
            <v>LA MARQUE ISD</v>
          </cell>
          <cell r="I1329" t="str">
            <v>2217</v>
          </cell>
          <cell r="J1329" t="str">
            <v xml:space="preserve">Charter School                                    </v>
          </cell>
        </row>
        <row r="1330">
          <cell r="A1330" t="str">
            <v>1979</v>
          </cell>
          <cell r="B1330" t="str">
            <v>PARKER COUNTY CO OP</v>
          </cell>
          <cell r="I1330" t="str">
            <v>2082</v>
          </cell>
          <cell r="J1330" t="str">
            <v xml:space="preserve">Charter School                                    </v>
          </cell>
        </row>
        <row r="1331">
          <cell r="A1331" t="str">
            <v>2192</v>
          </cell>
          <cell r="B1331" t="str">
            <v>ACADEMY OF CAREERS &amp; TECH</v>
          </cell>
          <cell r="I1331" t="str">
            <v>2309</v>
          </cell>
          <cell r="J1331" t="str">
            <v xml:space="preserve">Charter School                                    </v>
          </cell>
        </row>
        <row r="1332">
          <cell r="A1332" t="str">
            <v>2195</v>
          </cell>
          <cell r="B1332" t="str">
            <v>ALPHA CHARTER SCHOOL</v>
          </cell>
          <cell r="I1332" t="str">
            <v>2326</v>
          </cell>
          <cell r="J1332" t="str">
            <v xml:space="preserve">Charter School                                    </v>
          </cell>
        </row>
        <row r="1333">
          <cell r="A1333" t="str">
            <v>2334</v>
          </cell>
          <cell r="B1333" t="str">
            <v>BASIS SAN ANTONIO</v>
          </cell>
          <cell r="I1333" t="str">
            <v>2307</v>
          </cell>
          <cell r="J1333" t="str">
            <v xml:space="preserve">Charter School                                    </v>
          </cell>
        </row>
        <row r="1334">
          <cell r="A1334" t="str">
            <v>2327</v>
          </cell>
          <cell r="B1334" t="str">
            <v>CORE ACADEMY</v>
          </cell>
          <cell r="I1334" t="str">
            <v>2038</v>
          </cell>
          <cell r="J1334" t="str">
            <v xml:space="preserve">Charter School                                    </v>
          </cell>
        </row>
        <row r="1335">
          <cell r="A1335" t="str">
            <v>2317</v>
          </cell>
          <cell r="B1335" t="str">
            <v>FALLBROOK COLLEGE PREPARATORY ACADEMY</v>
          </cell>
          <cell r="I1335" t="str">
            <v>2312</v>
          </cell>
          <cell r="J1335" t="str">
            <v xml:space="preserve">Charter School                                    </v>
          </cell>
        </row>
        <row r="1336">
          <cell r="A1336" t="str">
            <v>2122</v>
          </cell>
          <cell r="B1336" t="str">
            <v>FOCUS LEARNING ACADEMY</v>
          </cell>
          <cell r="I1336" t="str">
            <v>2239</v>
          </cell>
          <cell r="J1336" t="str">
            <v xml:space="preserve">Charter School                                    </v>
          </cell>
        </row>
        <row r="1337">
          <cell r="A1337" t="str">
            <v>2330</v>
          </cell>
          <cell r="B1337" t="str">
            <v>GLOBAL LEARNING VILLAGE</v>
          </cell>
          <cell r="I1337" t="str">
            <v>2178</v>
          </cell>
          <cell r="J1337" t="str">
            <v xml:space="preserve">Charter School                                    </v>
          </cell>
        </row>
        <row r="1338">
          <cell r="A1338" t="str">
            <v>2137</v>
          </cell>
          <cell r="B1338" t="str">
            <v>HOUSTON HEIGHTS LEARNING ACADEMY</v>
          </cell>
          <cell r="I1338" t="str">
            <v>2166</v>
          </cell>
          <cell r="J1338" t="str">
            <v xml:space="preserve">Charter School                                    </v>
          </cell>
        </row>
        <row r="1339">
          <cell r="A1339" t="str">
            <v>2162</v>
          </cell>
          <cell r="B1339" t="str">
            <v>LA AMISTAD ACADEMY</v>
          </cell>
          <cell r="I1339" t="str">
            <v>2203</v>
          </cell>
          <cell r="J1339" t="str">
            <v xml:space="preserve">Charter School                                    </v>
          </cell>
        </row>
        <row r="1340">
          <cell r="A1340" t="str">
            <v>2316</v>
          </cell>
          <cell r="B1340" t="str">
            <v>PREMIER LEARNING ACADEMY</v>
          </cell>
          <cell r="I1340" t="str">
            <v>2056</v>
          </cell>
          <cell r="J1340" t="str">
            <v xml:space="preserve">Charter School                                    </v>
          </cell>
        </row>
        <row r="1341">
          <cell r="A1341" t="str">
            <v>2189</v>
          </cell>
          <cell r="B1341" t="str">
            <v>SAN ANTONIO SCHOOL FOR INQUIRY AND CREATIVITY</v>
          </cell>
          <cell r="I1341" t="str">
            <v>2221</v>
          </cell>
          <cell r="J1341" t="str">
            <v xml:space="preserve">Charter School                                    </v>
          </cell>
        </row>
        <row r="1342">
          <cell r="A1342" t="str">
            <v>2165</v>
          </cell>
          <cell r="B1342" t="str">
            <v>SHEKINAH RADIANCE ACADEMY</v>
          </cell>
          <cell r="I1342" t="str">
            <v>2299</v>
          </cell>
          <cell r="J1342" t="str">
            <v xml:space="preserve">Charter School                                    </v>
          </cell>
        </row>
        <row r="1343">
          <cell r="A1343" t="str">
            <v>2098</v>
          </cell>
          <cell r="B1343" t="str">
            <v>THE CHILDREN FIRST ACADEMY - DALLAS</v>
          </cell>
          <cell r="I1343" t="str">
            <v>2037</v>
          </cell>
          <cell r="J1343" t="str">
            <v xml:space="preserve">Charter School                                    </v>
          </cell>
        </row>
        <row r="1344">
          <cell r="A1344" t="str">
            <v>2309</v>
          </cell>
          <cell r="B1344" t="str">
            <v>VICTORY PREPARATORY ACADEMY</v>
          </cell>
          <cell r="I1344" t="str">
            <v>2288</v>
          </cell>
          <cell r="J1344" t="str">
            <v xml:space="preserve">Charter School                                    </v>
          </cell>
        </row>
        <row r="1345">
          <cell r="A1345" t="str">
            <v>2056</v>
          </cell>
          <cell r="B1345" t="str">
            <v>BAY AREA CHARTER SCHOOL</v>
          </cell>
          <cell r="I1345" t="str">
            <v>2061</v>
          </cell>
          <cell r="J1345" t="str">
            <v xml:space="preserve">Charter School                                    </v>
          </cell>
        </row>
        <row r="1346">
          <cell r="A1346" t="str">
            <v>2221</v>
          </cell>
          <cell r="B1346" t="str">
            <v>BRIGHT IDEAS CHARTER SCHOOL</v>
          </cell>
          <cell r="I1346" t="str">
            <v>2034</v>
          </cell>
          <cell r="J1346" t="str">
            <v xml:space="preserve">Charter School                                    </v>
          </cell>
        </row>
        <row r="1347">
          <cell r="A1347" t="str">
            <v>2299</v>
          </cell>
          <cell r="B1347" t="str">
            <v>CITY CENTER - HEALTH CAREERS</v>
          </cell>
          <cell r="I1347" t="str">
            <v>2065</v>
          </cell>
          <cell r="J1347" t="str">
            <v xml:space="preserve">Charter School                                    </v>
          </cell>
        </row>
        <row r="1348">
          <cell r="A1348" t="str">
            <v>2037</v>
          </cell>
          <cell r="B1348" t="str">
            <v>GIRLS &amp; BOYS PREP ACADEMY</v>
          </cell>
          <cell r="I1348" t="str">
            <v>2030</v>
          </cell>
          <cell r="J1348" t="str">
            <v xml:space="preserve">Charter School                                    </v>
          </cell>
        </row>
        <row r="1349">
          <cell r="A1349" t="str">
            <v>2288</v>
          </cell>
          <cell r="B1349" t="str">
            <v>HAMPTON PREPARATORY</v>
          </cell>
          <cell r="I1349" t="str">
            <v>2211</v>
          </cell>
          <cell r="J1349" t="str">
            <v xml:space="preserve">Charter School                                    </v>
          </cell>
        </row>
        <row r="1350">
          <cell r="A1350" t="str">
            <v>2061</v>
          </cell>
          <cell r="B1350" t="str">
            <v>HIGGS CARTER KING ACADEMY</v>
          </cell>
          <cell r="I1350" t="str">
            <v>2262</v>
          </cell>
          <cell r="J1350" t="str">
            <v xml:space="preserve">Charter School                                    </v>
          </cell>
        </row>
        <row r="1351">
          <cell r="A1351" t="str">
            <v>2034</v>
          </cell>
          <cell r="B1351" t="str">
            <v>IGNITE PUBLIC SCHOOLS</v>
          </cell>
          <cell r="I1351" t="str">
            <v>2207</v>
          </cell>
          <cell r="J1351" t="str">
            <v xml:space="preserve">Charter School                                    </v>
          </cell>
        </row>
        <row r="1352">
          <cell r="A1352" t="str">
            <v>2065</v>
          </cell>
          <cell r="B1352" t="str">
            <v>MAINLAND PREP ACADEMY</v>
          </cell>
          <cell r="I1352" t="str">
            <v>2323</v>
          </cell>
          <cell r="J1352" t="str">
            <v xml:space="preserve">Charter School                                    </v>
          </cell>
        </row>
        <row r="1353">
          <cell r="A1353" t="str">
            <v>2030</v>
          </cell>
          <cell r="B1353" t="str">
            <v>MEDICAL CENTER CHARTER</v>
          </cell>
          <cell r="I1353" t="str">
            <v>2213</v>
          </cell>
          <cell r="J1353" t="str">
            <v xml:space="preserve">Charter School                                    </v>
          </cell>
        </row>
        <row r="1354">
          <cell r="A1354" t="str">
            <v>2211</v>
          </cell>
          <cell r="B1354" t="str">
            <v>NORTHWEST PREP ACADEMY</v>
          </cell>
          <cell r="I1354" t="str">
            <v>2289</v>
          </cell>
          <cell r="J1354" t="str">
            <v xml:space="preserve">Charter School                                    </v>
          </cell>
        </row>
        <row r="1355">
          <cell r="A1355" t="str">
            <v>2262</v>
          </cell>
          <cell r="B1355" t="str">
            <v>PEAK PREPARATORY SCHOOL</v>
          </cell>
          <cell r="I1355" t="str">
            <v>2083</v>
          </cell>
          <cell r="J1355" t="str">
            <v xml:space="preserve">Charter School                                    </v>
          </cell>
        </row>
        <row r="1356">
          <cell r="A1356" t="str">
            <v>2207</v>
          </cell>
          <cell r="B1356" t="str">
            <v>PHOENIX CHARTER SCHOOL</v>
          </cell>
          <cell r="I1356" t="str">
            <v>2290</v>
          </cell>
          <cell r="J1356" t="str">
            <v xml:space="preserve">Charter School                                    </v>
          </cell>
        </row>
        <row r="1357">
          <cell r="A1357" t="str">
            <v>2323</v>
          </cell>
          <cell r="B1357" t="str">
            <v>PRIME PREP ACADEMY</v>
          </cell>
          <cell r="I1357" t="str">
            <v>2099</v>
          </cell>
          <cell r="J1357" t="str">
            <v xml:space="preserve">Charter School                                    </v>
          </cell>
        </row>
        <row r="1358">
          <cell r="A1358" t="str">
            <v>2213</v>
          </cell>
          <cell r="B1358" t="str">
            <v>SAN ANTONIO TECH ACADEMY</v>
          </cell>
          <cell r="I1358" t="str">
            <v>2332</v>
          </cell>
          <cell r="J1358" t="str">
            <v xml:space="preserve">Charter School                                    </v>
          </cell>
        </row>
        <row r="1359">
          <cell r="A1359" t="str">
            <v>2289</v>
          </cell>
          <cell r="B1359" t="str">
            <v>SUMMIT INTERNATIONAL PREPARATORY</v>
          </cell>
          <cell r="I1359" t="str">
            <v>1357</v>
          </cell>
          <cell r="J1359" t="str">
            <v xml:space="preserve">Charter School                                    </v>
          </cell>
        </row>
        <row r="1360">
          <cell r="A1360" t="str">
            <v>2083</v>
          </cell>
          <cell r="B1360" t="str">
            <v>TRANSFORMATIVE CHARTER</v>
          </cell>
          <cell r="I1360" t="str">
            <v>2028</v>
          </cell>
          <cell r="J1360" t="str">
            <v xml:space="preserve">Charter School                                    </v>
          </cell>
        </row>
        <row r="1361">
          <cell r="A1361" t="str">
            <v>2290</v>
          </cell>
          <cell r="B1361" t="str">
            <v>WILLIAMS PREPARATORY</v>
          </cell>
          <cell r="I1361" t="str">
            <v>2069</v>
          </cell>
          <cell r="J1361" t="str">
            <v xml:space="preserve">Charter School                                    </v>
          </cell>
        </row>
        <row r="1362">
          <cell r="A1362" t="str">
            <v>2099</v>
          </cell>
          <cell r="B1362" t="str">
            <v>FAITH FAMILY ACAD OAK CL</v>
          </cell>
          <cell r="I1362" t="str">
            <v>2134</v>
          </cell>
          <cell r="J1362" t="str">
            <v xml:space="preserve">Charter School                                    </v>
          </cell>
        </row>
        <row r="1363">
          <cell r="A1363" t="str">
            <v>2332</v>
          </cell>
          <cell r="B1363" t="str">
            <v>THE EXCEL CENTER FOR ADULTS</v>
          </cell>
          <cell r="I1363" t="str">
            <v>2160</v>
          </cell>
          <cell r="J1363" t="str">
            <v xml:space="preserve">Charter School                                    </v>
          </cell>
        </row>
        <row r="1364">
          <cell r="A1364" t="str">
            <v>1357</v>
          </cell>
          <cell r="B1364" t="str">
            <v>STAR ISD</v>
          </cell>
          <cell r="I1364" t="str">
            <v>2197</v>
          </cell>
          <cell r="J1364" t="str">
            <v xml:space="preserve">Charter School                                    </v>
          </cell>
        </row>
        <row r="1365">
          <cell r="A1365" t="str">
            <v>2028</v>
          </cell>
          <cell r="B1365" t="str">
            <v>AMERICAN YOUTHWORKS</v>
          </cell>
          <cell r="I1365" t="str">
            <v>2214</v>
          </cell>
          <cell r="J1365" t="str">
            <v xml:space="preserve">Charter School                                    </v>
          </cell>
        </row>
        <row r="1366">
          <cell r="A1366" t="str">
            <v>2069</v>
          </cell>
          <cell r="B1366" t="str">
            <v>RICHARD MILBURN ACADEMY C C</v>
          </cell>
          <cell r="I1366" t="str">
            <v>2244</v>
          </cell>
          <cell r="J1366" t="str">
            <v xml:space="preserve">Charter School                                    </v>
          </cell>
        </row>
        <row r="1367">
          <cell r="A1367" t="str">
            <v>2134</v>
          </cell>
          <cell r="I1367" t="str">
            <v>2245</v>
          </cell>
          <cell r="J1367" t="str">
            <v xml:space="preserve">Charter School                                    </v>
          </cell>
        </row>
        <row r="1368">
          <cell r="A1368" t="str">
            <v>2160</v>
          </cell>
          <cell r="I1368" t="str">
            <v>2246</v>
          </cell>
          <cell r="J1368" t="str">
            <v xml:space="preserve">Charter School                                    </v>
          </cell>
        </row>
        <row r="1369">
          <cell r="A1369" t="str">
            <v>2197</v>
          </cell>
          <cell r="I1369" t="str">
            <v>2273</v>
          </cell>
          <cell r="J1369" t="str">
            <v xml:space="preserve">Charter School                                    </v>
          </cell>
        </row>
        <row r="1370">
          <cell r="A1370" t="str">
            <v>2214</v>
          </cell>
          <cell r="I1370" t="str">
            <v>2282</v>
          </cell>
          <cell r="J1370" t="str">
            <v xml:space="preserve">Charter School                                    </v>
          </cell>
        </row>
        <row r="1371">
          <cell r="A1371" t="str">
            <v>2244</v>
          </cell>
          <cell r="I1371" t="str">
            <v>2294</v>
          </cell>
          <cell r="J1371" t="str">
            <v xml:space="preserve">Charter School                                    </v>
          </cell>
        </row>
        <row r="1372">
          <cell r="A1372" t="str">
            <v>2245</v>
          </cell>
          <cell r="I1372" t="str">
            <v>2306</v>
          </cell>
          <cell r="J1372" t="str">
            <v xml:space="preserve">Charter School                                    </v>
          </cell>
        </row>
        <row r="1373">
          <cell r="A1373" t="str">
            <v>2246</v>
          </cell>
          <cell r="I1373" t="str">
            <v>2354</v>
          </cell>
          <cell r="J1373" t="str">
            <v xml:space="preserve">Charter School                                    </v>
          </cell>
        </row>
        <row r="1374">
          <cell r="A1374" t="str">
            <v>2273</v>
          </cell>
          <cell r="I1374" t="str">
            <v>2352</v>
          </cell>
          <cell r="J1374" t="str">
            <v xml:space="preserve">Charter School                                    </v>
          </cell>
        </row>
        <row r="1375">
          <cell r="A1375" t="str">
            <v>2282</v>
          </cell>
          <cell r="I1375" t="str">
            <v>2355</v>
          </cell>
          <cell r="J1375" t="str">
            <v xml:space="preserve">Charter School                                    </v>
          </cell>
        </row>
        <row r="1376">
          <cell r="A1376" t="str">
            <v>2294</v>
          </cell>
          <cell r="I1376" t="str">
            <v>2357</v>
          </cell>
          <cell r="J1376" t="str">
            <v xml:space="preserve">Charter School                                    </v>
          </cell>
        </row>
        <row r="1377">
          <cell r="A1377" t="str">
            <v>2306</v>
          </cell>
          <cell r="I1377" t="str">
            <v>2351</v>
          </cell>
          <cell r="J1377" t="str">
            <v xml:space="preserve">Charter School                                    </v>
          </cell>
        </row>
        <row r="1378">
          <cell r="A1378" t="str">
            <v>2356</v>
          </cell>
          <cell r="B1378" t="str">
            <v>DEMOCRACY PREP PUBLIC SCHOOLS</v>
          </cell>
          <cell r="I1378" t="str">
            <v>2353</v>
          </cell>
          <cell r="J1378" t="str">
            <v xml:space="preserve">Charter School                                    </v>
          </cell>
        </row>
        <row r="1379">
          <cell r="A1379" t="str">
            <v>2358</v>
          </cell>
          <cell r="B1379" t="str">
            <v>REVE PREPARATORY CHARTER SCHOOL</v>
          </cell>
          <cell r="I1379" t="str">
            <v>2356</v>
          </cell>
          <cell r="J1379" t="str">
            <v xml:space="preserve">Charter School                                    </v>
          </cell>
        </row>
        <row r="1380">
          <cell r="A1380" t="str">
            <v>2359</v>
          </cell>
          <cell r="B1380" t="str">
            <v>ELEMENTARY SCHOOL FOR EDUCATION INNOVATION</v>
          </cell>
          <cell r="I1380" t="str">
            <v>2358</v>
          </cell>
          <cell r="J1380" t="str">
            <v xml:space="preserve">Charter School                                    </v>
          </cell>
        </row>
        <row r="1381">
          <cell r="A1381" t="str">
            <v>2360</v>
          </cell>
          <cell r="B1381" t="str">
            <v>BLOOM ACADEMY CHARTER SCHOOL</v>
          </cell>
          <cell r="I1381" t="str">
            <v>2359</v>
          </cell>
          <cell r="J1381" t="str">
            <v xml:space="preserve">Charter School                                    </v>
          </cell>
        </row>
        <row r="1382">
          <cell r="A1382" t="str">
            <v>2362</v>
          </cell>
          <cell r="B1382" t="str">
            <v>CARVER CENTER</v>
          </cell>
          <cell r="I1382" t="str">
            <v>2360</v>
          </cell>
          <cell r="J1382" t="str">
            <v xml:space="preserve">Charter School                                    </v>
          </cell>
        </row>
        <row r="1383">
          <cell r="A1383" t="str">
            <v>2363</v>
          </cell>
          <cell r="B1383" t="str">
            <v>EAST TEXAS ADVANCED ACADEMIES</v>
          </cell>
          <cell r="I1383" t="str">
            <v>2362</v>
          </cell>
          <cell r="J1383" t="str">
            <v xml:space="preserve">Charter School                                    </v>
          </cell>
        </row>
        <row r="1384">
          <cell r="A1384" t="str">
            <v>2364</v>
          </cell>
          <cell r="B1384" t="str">
            <v>BEN MILAM INTERNATIONAL ACADEMY</v>
          </cell>
          <cell r="I1384" t="str">
            <v>2363</v>
          </cell>
          <cell r="J1384" t="str">
            <v xml:space="preserve">Charter School                                    </v>
          </cell>
        </row>
        <row r="1385">
          <cell r="A1385" t="str">
            <v>2365</v>
          </cell>
          <cell r="B1385" t="str">
            <v>REACH NETWORK</v>
          </cell>
          <cell r="I1385" t="str">
            <v>2364</v>
          </cell>
          <cell r="J1385" t="str">
            <v xml:space="preserve">Charter School                                    </v>
          </cell>
        </row>
        <row r="1386">
          <cell r="A1386" t="str">
            <v>2366</v>
          </cell>
          <cell r="B1386" t="str">
            <v xml:space="preserve">ECTOR SUCCESS ACADEMY NETWORK </v>
          </cell>
          <cell r="I1386" t="str">
            <v>2365</v>
          </cell>
          <cell r="J1386" t="str">
            <v xml:space="preserve">Charter School                                    </v>
          </cell>
        </row>
        <row r="1387">
          <cell r="A1387" t="str">
            <v>2367</v>
          </cell>
          <cell r="B1387" t="str">
            <v xml:space="preserve">LUBBOCK PARTNERSHIP NETWORK </v>
          </cell>
          <cell r="I1387" t="str">
            <v>2366</v>
          </cell>
          <cell r="J1387" t="str">
            <v xml:space="preserve">Charter School                                    </v>
          </cell>
        </row>
        <row r="1388">
          <cell r="A1388" t="str">
            <v>2368</v>
          </cell>
          <cell r="B1388" t="str">
            <v>RELAY LAB SCHOOLS TEXAS</v>
          </cell>
          <cell r="I1388" t="str">
            <v>2367</v>
          </cell>
          <cell r="J1388" t="str">
            <v xml:space="preserve">Charter School                                    </v>
          </cell>
        </row>
        <row r="1389">
          <cell r="A1389" t="str">
            <v>2369</v>
          </cell>
          <cell r="B1389" t="str">
            <v>PROMESA ACADEMY CHARTER SCHOOL</v>
          </cell>
          <cell r="I1389" t="str">
            <v>2368</v>
          </cell>
          <cell r="J1389" t="str">
            <v xml:space="preserve">Charter School                                    </v>
          </cell>
        </row>
        <row r="1390">
          <cell r="A1390" t="str">
            <v>2370</v>
          </cell>
          <cell r="B1390" t="str">
            <v>RURAL SCHOOLS INNOVATION ZONE</v>
          </cell>
          <cell r="I1390" t="str">
            <v>2369</v>
          </cell>
          <cell r="J1390" t="str">
            <v xml:space="preserve">Charter School                                    </v>
          </cell>
        </row>
        <row r="1391">
          <cell r="I1391" t="str">
            <v>2370</v>
          </cell>
          <cell r="J1391" t="str">
            <v xml:space="preserve">Charter School                                    </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C3AA3-B6C3-4E06-B934-B9E58C1967E4}">
  <dimension ref="A1"/>
  <sheetViews>
    <sheetView tabSelected="1" topLeftCell="A97" workbookViewId="0">
      <selection activeCell="A56" sqref="A56"/>
    </sheetView>
  </sheetViews>
  <sheetFormatPr defaultRowHeight="14.5" x14ac:dyDescent="0.35"/>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DA7DFD-FEE4-4963-8288-85EB38F053EE}">
  <dimension ref="A1:M1448"/>
  <sheetViews>
    <sheetView topLeftCell="A1297" workbookViewId="0">
      <selection activeCell="N27" sqref="N27"/>
    </sheetView>
  </sheetViews>
  <sheetFormatPr defaultColWidth="8.81640625" defaultRowHeight="14" x14ac:dyDescent="0.3"/>
  <cols>
    <col min="1" max="1" width="7.7265625" style="1" customWidth="1"/>
    <col min="2" max="2" width="9.1796875" style="1" customWidth="1"/>
    <col min="3" max="3" width="9.54296875" style="1" customWidth="1"/>
    <col min="4" max="4" width="65.453125" style="3" bestFit="1" customWidth="1"/>
    <col min="5" max="5" width="17.7265625" style="3" customWidth="1"/>
    <col min="6" max="6" width="18.1796875" style="2" bestFit="1" customWidth="1"/>
    <col min="7" max="7" width="8.81640625" style="2"/>
    <col min="8" max="8" width="27.54296875" style="2" customWidth="1"/>
    <col min="9" max="16384" width="8.81640625" style="2"/>
  </cols>
  <sheetData>
    <row r="1" spans="1:11" ht="13.9" hidden="1" customHeight="1" x14ac:dyDescent="0.3"/>
    <row r="2" spans="1:11" ht="13.9" hidden="1" customHeight="1" x14ac:dyDescent="0.3"/>
    <row r="3" spans="1:11" ht="13.9" hidden="1" customHeight="1" x14ac:dyDescent="0.3"/>
    <row r="4" spans="1:11" ht="13.9" hidden="1" customHeight="1" x14ac:dyDescent="0.3"/>
    <row r="5" spans="1:11" ht="13.15" customHeight="1" x14ac:dyDescent="0.3">
      <c r="A5" s="4" t="s">
        <v>0</v>
      </c>
      <c r="B5" s="4"/>
      <c r="C5" s="4"/>
      <c r="D5" s="5"/>
      <c r="E5" s="5"/>
      <c r="F5" s="4"/>
      <c r="G5" s="4"/>
      <c r="H5" s="4"/>
      <c r="I5" s="4"/>
    </row>
    <row r="6" spans="1:11" s="3" customFormat="1" ht="18" thickBot="1" x14ac:dyDescent="0.4">
      <c r="A6" s="6" t="s">
        <v>1</v>
      </c>
      <c r="B6" s="6"/>
      <c r="C6" s="6"/>
      <c r="D6" s="6"/>
      <c r="E6" s="6"/>
      <c r="F6" s="7"/>
      <c r="G6" s="7"/>
      <c r="H6" s="7"/>
      <c r="I6" s="7"/>
    </row>
    <row r="7" spans="1:11" s="3" customFormat="1" ht="14.5" thickTop="1" x14ac:dyDescent="0.3">
      <c r="A7" s="8" t="s">
        <v>2</v>
      </c>
      <c r="B7" s="8"/>
      <c r="C7" s="8"/>
      <c r="D7" s="8"/>
      <c r="E7" s="5"/>
      <c r="F7" s="5"/>
      <c r="G7" s="5"/>
      <c r="H7" s="5"/>
      <c r="I7" s="5"/>
    </row>
    <row r="8" spans="1:11" x14ac:dyDescent="0.3">
      <c r="A8" s="4" t="s">
        <v>3</v>
      </c>
      <c r="B8" s="4"/>
      <c r="C8" s="4"/>
      <c r="D8" s="5"/>
      <c r="E8" s="5"/>
      <c r="F8" s="4"/>
      <c r="G8" s="4"/>
      <c r="H8" s="4"/>
      <c r="I8" s="4"/>
    </row>
    <row r="9" spans="1:11" x14ac:dyDescent="0.3">
      <c r="A9" s="4"/>
      <c r="B9" s="4"/>
      <c r="C9" s="4"/>
      <c r="D9" s="5"/>
      <c r="E9" s="5"/>
      <c r="F9" s="4"/>
      <c r="G9" s="4"/>
      <c r="H9" s="4"/>
      <c r="I9" s="4"/>
    </row>
    <row r="10" spans="1:11" x14ac:dyDescent="0.3">
      <c r="A10" s="4"/>
      <c r="B10" s="4"/>
      <c r="C10" s="4"/>
      <c r="D10" s="5"/>
      <c r="E10" s="5"/>
      <c r="F10" s="4"/>
      <c r="G10" s="4"/>
      <c r="H10" s="4"/>
      <c r="I10" s="4"/>
    </row>
    <row r="11" spans="1:11" x14ac:dyDescent="0.3">
      <c r="A11" s="4" t="s">
        <v>4</v>
      </c>
      <c r="B11" s="4"/>
      <c r="C11" s="4"/>
      <c r="D11" s="5"/>
      <c r="E11" s="5"/>
      <c r="F11" s="4"/>
      <c r="G11" s="4"/>
      <c r="H11" s="4"/>
      <c r="I11" s="4"/>
      <c r="J11" s="4"/>
    </row>
    <row r="12" spans="1:11" x14ac:dyDescent="0.3">
      <c r="A12" s="4"/>
      <c r="B12" s="4" t="s">
        <v>5</v>
      </c>
      <c r="C12" s="4"/>
      <c r="D12" s="5"/>
      <c r="E12" s="5"/>
      <c r="F12" s="4"/>
      <c r="G12" s="4"/>
      <c r="H12" s="4"/>
      <c r="I12" s="4"/>
      <c r="J12" s="4"/>
    </row>
    <row r="13" spans="1:11" ht="14.5" thickBot="1" x14ac:dyDescent="0.35">
      <c r="A13" s="9"/>
      <c r="B13" s="9" t="s">
        <v>6</v>
      </c>
      <c r="C13" s="9"/>
      <c r="D13" s="10"/>
      <c r="E13" s="11">
        <v>1737925969</v>
      </c>
      <c r="F13" s="12">
        <v>0.49653317867799984</v>
      </c>
      <c r="G13" s="4"/>
      <c r="H13" s="4"/>
      <c r="I13" s="4"/>
      <c r="J13" s="4"/>
      <c r="K13" s="4"/>
    </row>
    <row r="14" spans="1:11" x14ac:dyDescent="0.3">
      <c r="A14" s="13"/>
      <c r="B14" s="13" t="s">
        <v>7</v>
      </c>
      <c r="C14" s="13"/>
      <c r="D14" s="14"/>
      <c r="E14" s="15">
        <v>182863093</v>
      </c>
      <c r="F14" s="16">
        <v>5.2244798943E-2</v>
      </c>
      <c r="G14" s="4"/>
      <c r="H14" s="4"/>
      <c r="I14" s="4"/>
      <c r="J14" s="4"/>
      <c r="K14" s="4"/>
    </row>
    <row r="15" spans="1:11" x14ac:dyDescent="0.3">
      <c r="A15" s="13"/>
      <c r="B15" s="13" t="s">
        <v>8</v>
      </c>
      <c r="C15" s="13"/>
      <c r="D15" s="17"/>
      <c r="E15" s="15">
        <v>435025078</v>
      </c>
      <c r="F15" s="16">
        <v>0.12428859953200004</v>
      </c>
      <c r="G15" s="4"/>
      <c r="H15" s="4"/>
      <c r="I15" s="4"/>
      <c r="J15" s="4"/>
      <c r="K15" s="4"/>
    </row>
    <row r="16" spans="1:11" ht="14.5" thickBot="1" x14ac:dyDescent="0.35">
      <c r="A16" s="9" t="s">
        <v>9</v>
      </c>
      <c r="B16" s="9"/>
      <c r="C16" s="9"/>
      <c r="D16" s="18"/>
      <c r="E16" s="11">
        <v>2355814140</v>
      </c>
      <c r="F16" s="12">
        <v>0.67306657715299989</v>
      </c>
      <c r="G16" s="4"/>
      <c r="H16" s="4"/>
      <c r="I16" s="4"/>
      <c r="J16" s="4"/>
      <c r="K16" s="4"/>
    </row>
    <row r="17" spans="1:11" x14ac:dyDescent="0.3">
      <c r="A17" s="4"/>
      <c r="B17" s="4"/>
      <c r="C17" s="4"/>
      <c r="D17" s="5"/>
      <c r="E17" s="15"/>
      <c r="F17" s="16"/>
      <c r="G17" s="4"/>
      <c r="H17" s="4"/>
      <c r="I17" s="4"/>
      <c r="J17" s="4"/>
      <c r="K17" s="4"/>
    </row>
    <row r="18" spans="1:11" x14ac:dyDescent="0.3">
      <c r="A18" s="9" t="s">
        <v>10</v>
      </c>
      <c r="B18" s="9"/>
      <c r="C18" s="9"/>
      <c r="D18" s="18"/>
      <c r="E18" s="19">
        <v>1144306383</v>
      </c>
      <c r="F18" s="20">
        <v>0.32693342284700011</v>
      </c>
      <c r="G18" s="4"/>
      <c r="H18" s="4"/>
      <c r="I18" s="4"/>
      <c r="J18" s="4"/>
      <c r="K18" s="4"/>
    </row>
    <row r="19" spans="1:11" x14ac:dyDescent="0.3">
      <c r="A19" s="4"/>
      <c r="B19" s="4"/>
      <c r="C19" s="4"/>
      <c r="D19" s="5"/>
      <c r="E19" s="15"/>
      <c r="F19" s="16"/>
      <c r="G19" s="4"/>
      <c r="H19" s="4"/>
      <c r="I19" s="4"/>
      <c r="J19" s="4"/>
      <c r="K19" s="4"/>
    </row>
    <row r="20" spans="1:11" ht="14.5" thickBot="1" x14ac:dyDescent="0.35">
      <c r="A20" s="21" t="s">
        <v>11</v>
      </c>
      <c r="B20" s="21"/>
      <c r="C20" s="21"/>
      <c r="D20" s="22"/>
      <c r="E20" s="11">
        <v>3500120523</v>
      </c>
      <c r="F20" s="23">
        <v>1</v>
      </c>
      <c r="G20" s="4"/>
      <c r="H20" s="4"/>
      <c r="I20" s="4"/>
      <c r="J20" s="4"/>
      <c r="K20" s="4"/>
    </row>
    <row r="21" spans="1:11" ht="14.5" thickBot="1" x14ac:dyDescent="0.35">
      <c r="D21" s="24"/>
      <c r="E21" s="18"/>
      <c r="F21" s="4"/>
      <c r="G21" s="4"/>
      <c r="H21" s="4"/>
      <c r="I21" s="4"/>
      <c r="J21" s="4"/>
    </row>
    <row r="22" spans="1:11" ht="56.5" thickBot="1" x14ac:dyDescent="0.35">
      <c r="A22" s="46" t="s">
        <v>12</v>
      </c>
      <c r="B22" s="46" t="s">
        <v>13</v>
      </c>
      <c r="C22" s="46" t="s">
        <v>14</v>
      </c>
      <c r="D22" s="47" t="s">
        <v>15</v>
      </c>
      <c r="E22" s="47" t="s">
        <v>4098</v>
      </c>
      <c r="F22" s="47" t="s">
        <v>16</v>
      </c>
      <c r="H22" s="4"/>
      <c r="I22" s="4"/>
      <c r="J22" s="4"/>
    </row>
    <row r="23" spans="1:11" s="30" customFormat="1" x14ac:dyDescent="0.3">
      <c r="A23" s="25" t="s">
        <v>17</v>
      </c>
      <c r="B23" s="25" t="s">
        <v>18</v>
      </c>
      <c r="C23" s="25"/>
      <c r="D23" s="26" t="s">
        <v>19</v>
      </c>
      <c r="E23" s="27">
        <v>182863093</v>
      </c>
      <c r="F23" s="28">
        <v>5.2244798943E-2</v>
      </c>
      <c r="G23" s="2"/>
      <c r="H23" s="29"/>
      <c r="K23" s="2"/>
    </row>
    <row r="24" spans="1:11" s="30" customFormat="1" x14ac:dyDescent="0.3">
      <c r="A24" s="25" t="s">
        <v>20</v>
      </c>
      <c r="B24" s="25" t="s">
        <v>18</v>
      </c>
      <c r="C24" s="25"/>
      <c r="D24" s="26" t="s">
        <v>21</v>
      </c>
      <c r="E24" s="31">
        <v>1737925969</v>
      </c>
      <c r="F24" s="32">
        <v>0.49653317867799984</v>
      </c>
      <c r="G24" s="2"/>
      <c r="H24" s="29"/>
      <c r="K24" s="2"/>
    </row>
    <row r="25" spans="1:11" s="30" customFormat="1" ht="13" x14ac:dyDescent="0.3">
      <c r="A25" s="25" t="s">
        <v>22</v>
      </c>
      <c r="B25" s="25" t="s">
        <v>23</v>
      </c>
      <c r="C25" s="25" t="s">
        <v>24</v>
      </c>
      <c r="D25" s="26" t="s">
        <v>25</v>
      </c>
      <c r="E25" s="31">
        <v>226486</v>
      </c>
      <c r="F25" s="28">
        <v>6.4708056999999994E-5</v>
      </c>
      <c r="H25" s="29"/>
    </row>
    <row r="26" spans="1:11" s="30" customFormat="1" ht="13" x14ac:dyDescent="0.3">
      <c r="A26" s="25" t="s">
        <v>26</v>
      </c>
      <c r="B26" s="25" t="s">
        <v>27</v>
      </c>
      <c r="C26" s="25" t="s">
        <v>24</v>
      </c>
      <c r="D26" s="26" t="s">
        <v>28</v>
      </c>
      <c r="E26" s="31">
        <v>268771</v>
      </c>
      <c r="F26" s="28">
        <v>7.6789070000000004E-5</v>
      </c>
      <c r="H26" s="29"/>
    </row>
    <row r="27" spans="1:11" s="30" customFormat="1" ht="13" x14ac:dyDescent="0.3">
      <c r="A27" s="25" t="s">
        <v>29</v>
      </c>
      <c r="B27" s="25" t="s">
        <v>30</v>
      </c>
      <c r="C27" s="25" t="s">
        <v>24</v>
      </c>
      <c r="D27" s="26" t="s">
        <v>31</v>
      </c>
      <c r="E27" s="31">
        <v>29424</v>
      </c>
      <c r="F27" s="28">
        <v>8.4065679999999992E-6</v>
      </c>
      <c r="H27" s="29"/>
    </row>
    <row r="28" spans="1:11" s="30" customFormat="1" x14ac:dyDescent="0.3">
      <c r="A28" s="25" t="s">
        <v>32</v>
      </c>
      <c r="B28" s="25" t="s">
        <v>33</v>
      </c>
      <c r="C28" s="25" t="s">
        <v>24</v>
      </c>
      <c r="D28" s="26" t="s">
        <v>34</v>
      </c>
      <c r="E28" s="31">
        <v>39046</v>
      </c>
      <c r="F28" s="28">
        <v>1.1155616000000001E-5</v>
      </c>
      <c r="H28" s="2"/>
    </row>
    <row r="29" spans="1:11" s="30" customFormat="1" x14ac:dyDescent="0.3">
      <c r="A29" s="25" t="s">
        <v>35</v>
      </c>
      <c r="B29" s="25" t="s">
        <v>36</v>
      </c>
      <c r="C29" s="25" t="s">
        <v>24</v>
      </c>
      <c r="D29" s="26" t="s">
        <v>37</v>
      </c>
      <c r="E29" s="31">
        <v>137203</v>
      </c>
      <c r="F29" s="28">
        <v>3.9199507000000002E-5</v>
      </c>
      <c r="H29" s="2"/>
    </row>
    <row r="30" spans="1:11" s="30" customFormat="1" x14ac:dyDescent="0.3">
      <c r="A30" s="25" t="s">
        <v>38</v>
      </c>
      <c r="B30" s="25" t="s">
        <v>39</v>
      </c>
      <c r="C30" s="25" t="s">
        <v>24</v>
      </c>
      <c r="D30" s="26" t="s">
        <v>40</v>
      </c>
      <c r="E30" s="31">
        <v>3313820</v>
      </c>
      <c r="F30" s="28">
        <v>9.4677311200000002E-4</v>
      </c>
      <c r="H30" s="2"/>
    </row>
    <row r="31" spans="1:11" s="30" customFormat="1" x14ac:dyDescent="0.3">
      <c r="A31" s="25" t="s">
        <v>41</v>
      </c>
      <c r="B31" s="25" t="s">
        <v>42</v>
      </c>
      <c r="C31" s="25" t="s">
        <v>24</v>
      </c>
      <c r="D31" s="26" t="s">
        <v>43</v>
      </c>
      <c r="E31" s="31">
        <v>262589</v>
      </c>
      <c r="F31" s="28">
        <v>7.5022844999999999E-5</v>
      </c>
      <c r="H31" s="2"/>
    </row>
    <row r="32" spans="1:11" s="30" customFormat="1" ht="13" x14ac:dyDescent="0.3">
      <c r="A32" s="25" t="s">
        <v>44</v>
      </c>
      <c r="B32" s="25" t="s">
        <v>45</v>
      </c>
      <c r="C32" s="25" t="s">
        <v>24</v>
      </c>
      <c r="D32" s="26" t="s">
        <v>46</v>
      </c>
      <c r="E32" s="31">
        <v>70833</v>
      </c>
      <c r="F32" s="28">
        <v>2.0237302999999998E-5</v>
      </c>
      <c r="H32" s="29"/>
    </row>
    <row r="33" spans="1:8" s="30" customFormat="1" ht="13" x14ac:dyDescent="0.3">
      <c r="A33" s="25" t="s">
        <v>47</v>
      </c>
      <c r="B33" s="25" t="s">
        <v>48</v>
      </c>
      <c r="C33" s="25" t="s">
        <v>24</v>
      </c>
      <c r="D33" s="26" t="s">
        <v>49</v>
      </c>
      <c r="E33" s="31">
        <v>51685</v>
      </c>
      <c r="F33" s="28">
        <v>1.4766634E-5</v>
      </c>
      <c r="H33" s="29"/>
    </row>
    <row r="34" spans="1:8" s="30" customFormat="1" ht="13" x14ac:dyDescent="0.3">
      <c r="A34" s="25" t="s">
        <v>50</v>
      </c>
      <c r="B34" s="25" t="s">
        <v>51</v>
      </c>
      <c r="C34" s="25" t="s">
        <v>24</v>
      </c>
      <c r="D34" s="26" t="s">
        <v>52</v>
      </c>
      <c r="E34" s="31">
        <v>40527</v>
      </c>
      <c r="F34" s="28">
        <v>1.1578744E-5</v>
      </c>
      <c r="H34" s="29"/>
    </row>
    <row r="35" spans="1:8" s="30" customFormat="1" ht="13" x14ac:dyDescent="0.3">
      <c r="A35" s="25" t="s">
        <v>53</v>
      </c>
      <c r="B35" s="25" t="s">
        <v>54</v>
      </c>
      <c r="C35" s="25" t="s">
        <v>24</v>
      </c>
      <c r="D35" s="26" t="s">
        <v>55</v>
      </c>
      <c r="E35" s="31">
        <v>27314</v>
      </c>
      <c r="F35" s="28">
        <v>7.8037309999999993E-6</v>
      </c>
      <c r="H35" s="29"/>
    </row>
    <row r="36" spans="1:8" s="30" customFormat="1" x14ac:dyDescent="0.3">
      <c r="A36" s="25" t="s">
        <v>56</v>
      </c>
      <c r="B36" s="25" t="s">
        <v>57</v>
      </c>
      <c r="C36" s="25" t="s">
        <v>24</v>
      </c>
      <c r="D36" s="26" t="s">
        <v>58</v>
      </c>
      <c r="E36" s="31">
        <v>70305</v>
      </c>
      <c r="F36" s="28">
        <v>2.0086451000000001E-5</v>
      </c>
      <c r="H36" s="2"/>
    </row>
    <row r="37" spans="1:8" s="30" customFormat="1" ht="13" x14ac:dyDescent="0.3">
      <c r="A37" s="25" t="s">
        <v>59</v>
      </c>
      <c r="B37" s="25" t="s">
        <v>60</v>
      </c>
      <c r="C37" s="25" t="s">
        <v>61</v>
      </c>
      <c r="D37" s="26" t="s">
        <v>62</v>
      </c>
      <c r="E37" s="31">
        <v>5130100</v>
      </c>
      <c r="F37" s="28">
        <v>1.465692386E-3</v>
      </c>
      <c r="H37" s="29"/>
    </row>
    <row r="38" spans="1:8" s="30" customFormat="1" x14ac:dyDescent="0.3">
      <c r="A38" s="25" t="s">
        <v>63</v>
      </c>
      <c r="B38" s="25" t="s">
        <v>64</v>
      </c>
      <c r="C38" s="25" t="s">
        <v>24</v>
      </c>
      <c r="D38" s="26" t="s">
        <v>65</v>
      </c>
      <c r="E38" s="31">
        <v>986790</v>
      </c>
      <c r="F38" s="28">
        <v>2.8193029199999998E-4</v>
      </c>
      <c r="H38" s="2"/>
    </row>
    <row r="39" spans="1:8" s="30" customFormat="1" x14ac:dyDescent="0.3">
      <c r="A39" s="25" t="s">
        <v>66</v>
      </c>
      <c r="B39" s="25" t="s">
        <v>67</v>
      </c>
      <c r="C39" s="25" t="s">
        <v>24</v>
      </c>
      <c r="D39" s="26" t="s">
        <v>68</v>
      </c>
      <c r="E39" s="31">
        <v>155972</v>
      </c>
      <c r="F39" s="28">
        <v>4.4561894000000001E-5</v>
      </c>
      <c r="H39" s="2"/>
    </row>
    <row r="40" spans="1:8" s="30" customFormat="1" x14ac:dyDescent="0.3">
      <c r="A40" s="25" t="s">
        <v>69</v>
      </c>
      <c r="B40" s="25" t="s">
        <v>70</v>
      </c>
      <c r="C40" s="25" t="s">
        <v>24</v>
      </c>
      <c r="D40" s="26" t="s">
        <v>71</v>
      </c>
      <c r="E40" s="31">
        <v>95518</v>
      </c>
      <c r="F40" s="28">
        <v>2.7289917000000001E-5</v>
      </c>
      <c r="H40" s="2"/>
    </row>
    <row r="41" spans="1:8" s="30" customFormat="1" x14ac:dyDescent="0.3">
      <c r="A41" s="25" t="s">
        <v>72</v>
      </c>
      <c r="B41" s="25" t="s">
        <v>73</v>
      </c>
      <c r="C41" s="25" t="s">
        <v>24</v>
      </c>
      <c r="D41" s="26" t="s">
        <v>74</v>
      </c>
      <c r="E41" s="31">
        <v>13915792</v>
      </c>
      <c r="F41" s="28">
        <v>3.9758036639999999E-3</v>
      </c>
      <c r="H41" s="2"/>
    </row>
    <row r="42" spans="1:8" s="30" customFormat="1" ht="13" x14ac:dyDescent="0.3">
      <c r="A42" s="25" t="s">
        <v>75</v>
      </c>
      <c r="B42" s="25" t="s">
        <v>76</v>
      </c>
      <c r="C42" s="25" t="s">
        <v>24</v>
      </c>
      <c r="D42" s="26" t="s">
        <v>77</v>
      </c>
      <c r="E42" s="31">
        <v>1006544</v>
      </c>
      <c r="F42" s="28">
        <v>2.8757409700000001E-4</v>
      </c>
      <c r="H42" s="29"/>
    </row>
    <row r="43" spans="1:8" s="30" customFormat="1" x14ac:dyDescent="0.3">
      <c r="A43" s="25" t="s">
        <v>78</v>
      </c>
      <c r="B43" s="25" t="s">
        <v>79</v>
      </c>
      <c r="C43" s="25" t="s">
        <v>24</v>
      </c>
      <c r="D43" s="26" t="s">
        <v>80</v>
      </c>
      <c r="E43" s="31">
        <v>834257</v>
      </c>
      <c r="F43" s="28">
        <v>2.38350935E-4</v>
      </c>
      <c r="H43" s="2"/>
    </row>
    <row r="44" spans="1:8" s="30" customFormat="1" x14ac:dyDescent="0.3">
      <c r="A44" s="25" t="s">
        <v>81</v>
      </c>
      <c r="B44" s="25" t="s">
        <v>82</v>
      </c>
      <c r="C44" s="25" t="s">
        <v>24</v>
      </c>
      <c r="D44" s="26" t="s">
        <v>83</v>
      </c>
      <c r="E44" s="31">
        <v>11099229</v>
      </c>
      <c r="F44" s="28">
        <v>3.1710990879999998E-3</v>
      </c>
      <c r="H44" s="2"/>
    </row>
    <row r="45" spans="1:8" s="30" customFormat="1" ht="13" x14ac:dyDescent="0.3">
      <c r="A45" s="25" t="s">
        <v>84</v>
      </c>
      <c r="B45" s="25" t="s">
        <v>85</v>
      </c>
      <c r="C45" s="25" t="s">
        <v>24</v>
      </c>
      <c r="D45" s="26" t="s">
        <v>86</v>
      </c>
      <c r="E45" s="31">
        <v>26289</v>
      </c>
      <c r="F45" s="28">
        <v>7.5108839999999999E-6</v>
      </c>
      <c r="H45" s="29"/>
    </row>
    <row r="46" spans="1:8" s="30" customFormat="1" x14ac:dyDescent="0.3">
      <c r="A46" s="25" t="s">
        <v>87</v>
      </c>
      <c r="B46" s="25" t="s">
        <v>88</v>
      </c>
      <c r="C46" s="25" t="s">
        <v>24</v>
      </c>
      <c r="D46" s="26" t="s">
        <v>89</v>
      </c>
      <c r="E46" s="31">
        <v>4127362</v>
      </c>
      <c r="F46" s="28">
        <v>1.1792056799999999E-3</v>
      </c>
      <c r="H46" s="2"/>
    </row>
    <row r="47" spans="1:8" s="30" customFormat="1" x14ac:dyDescent="0.3">
      <c r="A47" s="25" t="s">
        <v>90</v>
      </c>
      <c r="B47" s="25" t="s">
        <v>91</v>
      </c>
      <c r="C47" s="25" t="s">
        <v>24</v>
      </c>
      <c r="D47" s="26" t="s">
        <v>92</v>
      </c>
      <c r="E47" s="31">
        <v>220652</v>
      </c>
      <c r="F47" s="28">
        <v>6.3041257999999994E-5</v>
      </c>
      <c r="H47" s="2"/>
    </row>
    <row r="48" spans="1:8" s="30" customFormat="1" x14ac:dyDescent="0.3">
      <c r="A48" s="25" t="s">
        <v>93</v>
      </c>
      <c r="B48" s="25" t="s">
        <v>94</v>
      </c>
      <c r="C48" s="25" t="s">
        <v>24</v>
      </c>
      <c r="D48" s="26" t="s">
        <v>95</v>
      </c>
      <c r="E48" s="31">
        <v>119153</v>
      </c>
      <c r="F48" s="28">
        <v>3.4042542E-5</v>
      </c>
      <c r="H48" s="2"/>
    </row>
    <row r="49" spans="1:8" s="30" customFormat="1" x14ac:dyDescent="0.3">
      <c r="A49" s="25" t="s">
        <v>96</v>
      </c>
      <c r="B49" s="25" t="s">
        <v>97</v>
      </c>
      <c r="C49" s="25" t="s">
        <v>24</v>
      </c>
      <c r="D49" s="26" t="s">
        <v>98</v>
      </c>
      <c r="E49" s="31">
        <v>671379</v>
      </c>
      <c r="F49" s="28">
        <v>1.9181596600000001E-4</v>
      </c>
      <c r="H49" s="2"/>
    </row>
    <row r="50" spans="1:8" s="30" customFormat="1" ht="13" x14ac:dyDescent="0.3">
      <c r="A50" s="25" t="s">
        <v>99</v>
      </c>
      <c r="B50" s="25" t="s">
        <v>100</v>
      </c>
      <c r="C50" s="25" t="s">
        <v>101</v>
      </c>
      <c r="D50" s="26" t="s">
        <v>102</v>
      </c>
      <c r="E50" s="31">
        <v>646164</v>
      </c>
      <c r="F50" s="28">
        <v>1.84611929E-4</v>
      </c>
      <c r="H50" s="29"/>
    </row>
    <row r="51" spans="1:8" s="30" customFormat="1" x14ac:dyDescent="0.3">
      <c r="A51" s="25" t="s">
        <v>103</v>
      </c>
      <c r="B51" s="25" t="s">
        <v>104</v>
      </c>
      <c r="C51" s="25" t="s">
        <v>24</v>
      </c>
      <c r="D51" s="26" t="s">
        <v>105</v>
      </c>
      <c r="E51" s="31">
        <v>3279279</v>
      </c>
      <c r="F51" s="28">
        <v>9.3690459500000002E-4</v>
      </c>
      <c r="H51" s="2"/>
    </row>
    <row r="52" spans="1:8" s="30" customFormat="1" x14ac:dyDescent="0.3">
      <c r="A52" s="25" t="s">
        <v>106</v>
      </c>
      <c r="B52" s="25" t="s">
        <v>107</v>
      </c>
      <c r="C52" s="25" t="s">
        <v>24</v>
      </c>
      <c r="D52" s="26" t="s">
        <v>108</v>
      </c>
      <c r="E52" s="31">
        <v>132362</v>
      </c>
      <c r="F52" s="28">
        <v>3.7816411999999999E-5</v>
      </c>
      <c r="H52" s="2"/>
    </row>
    <row r="53" spans="1:8" s="30" customFormat="1" ht="13" x14ac:dyDescent="0.3">
      <c r="A53" s="25" t="s">
        <v>109</v>
      </c>
      <c r="B53" s="25" t="s">
        <v>110</v>
      </c>
      <c r="C53" s="25" t="s">
        <v>111</v>
      </c>
      <c r="D53" s="26" t="s">
        <v>112</v>
      </c>
      <c r="E53" s="31">
        <v>1159706</v>
      </c>
      <c r="F53" s="28">
        <v>3.3133316200000001E-4</v>
      </c>
      <c r="H53" s="29"/>
    </row>
    <row r="54" spans="1:8" s="30" customFormat="1" x14ac:dyDescent="0.3">
      <c r="A54" s="25" t="s">
        <v>113</v>
      </c>
      <c r="B54" s="25" t="s">
        <v>114</v>
      </c>
      <c r="C54" s="25" t="s">
        <v>24</v>
      </c>
      <c r="D54" s="26" t="s">
        <v>115</v>
      </c>
      <c r="E54" s="31">
        <v>6019080</v>
      </c>
      <c r="F54" s="28">
        <v>1.719677926E-3</v>
      </c>
      <c r="H54" s="2"/>
    </row>
    <row r="55" spans="1:8" s="30" customFormat="1" ht="13" x14ac:dyDescent="0.3">
      <c r="A55" s="25" t="s">
        <v>116</v>
      </c>
      <c r="B55" s="25" t="s">
        <v>117</v>
      </c>
      <c r="C55" s="25" t="s">
        <v>24</v>
      </c>
      <c r="D55" s="26" t="s">
        <v>118</v>
      </c>
      <c r="E55" s="31">
        <v>28909</v>
      </c>
      <c r="F55" s="28">
        <v>8.2594299999999996E-6</v>
      </c>
      <c r="H55" s="29"/>
    </row>
    <row r="56" spans="1:8" s="30" customFormat="1" x14ac:dyDescent="0.3">
      <c r="A56" s="25" t="s">
        <v>119</v>
      </c>
      <c r="B56" s="25" t="s">
        <v>120</v>
      </c>
      <c r="C56" s="25" t="s">
        <v>24</v>
      </c>
      <c r="D56" s="26" t="s">
        <v>121</v>
      </c>
      <c r="E56" s="31">
        <v>37788</v>
      </c>
      <c r="F56" s="28">
        <v>1.07962E-5</v>
      </c>
      <c r="H56" s="2"/>
    </row>
    <row r="57" spans="1:8" s="30" customFormat="1" ht="13" x14ac:dyDescent="0.3">
      <c r="A57" s="25" t="s">
        <v>122</v>
      </c>
      <c r="B57" s="25" t="s">
        <v>123</v>
      </c>
      <c r="C57" s="25" t="s">
        <v>24</v>
      </c>
      <c r="D57" s="26" t="s">
        <v>124</v>
      </c>
      <c r="E57" s="31">
        <v>59026</v>
      </c>
      <c r="F57" s="28">
        <v>1.6863990999999999E-5</v>
      </c>
      <c r="H57" s="29"/>
    </row>
    <row r="58" spans="1:8" s="30" customFormat="1" x14ac:dyDescent="0.3">
      <c r="A58" s="25" t="s">
        <v>125</v>
      </c>
      <c r="B58" s="25" t="s">
        <v>126</v>
      </c>
      <c r="C58" s="25" t="s">
        <v>24</v>
      </c>
      <c r="D58" s="26" t="s">
        <v>127</v>
      </c>
      <c r="E58" s="31">
        <v>151992</v>
      </c>
      <c r="F58" s="28">
        <v>4.3424789999999997E-5</v>
      </c>
      <c r="H58" s="2"/>
    </row>
    <row r="59" spans="1:8" s="30" customFormat="1" ht="13" x14ac:dyDescent="0.3">
      <c r="A59" s="25" t="s">
        <v>128</v>
      </c>
      <c r="B59" s="25" t="s">
        <v>129</v>
      </c>
      <c r="C59" s="25" t="s">
        <v>24</v>
      </c>
      <c r="D59" s="26" t="s">
        <v>130</v>
      </c>
      <c r="E59" s="31">
        <v>44526</v>
      </c>
      <c r="F59" s="28">
        <v>1.2721276000000001E-5</v>
      </c>
      <c r="H59" s="29"/>
    </row>
    <row r="60" spans="1:8" s="30" customFormat="1" x14ac:dyDescent="0.3">
      <c r="A60" s="25" t="s">
        <v>131</v>
      </c>
      <c r="B60" s="25" t="s">
        <v>132</v>
      </c>
      <c r="C60" s="25" t="s">
        <v>24</v>
      </c>
      <c r="D60" s="26" t="s">
        <v>133</v>
      </c>
      <c r="E60" s="31">
        <v>144915</v>
      </c>
      <c r="F60" s="28">
        <v>4.140286E-5</v>
      </c>
      <c r="H60" s="2"/>
    </row>
    <row r="61" spans="1:8" s="30" customFormat="1" x14ac:dyDescent="0.3">
      <c r="A61" s="25" t="s">
        <v>134</v>
      </c>
      <c r="B61" s="25" t="s">
        <v>135</v>
      </c>
      <c r="C61" s="25" t="s">
        <v>24</v>
      </c>
      <c r="D61" s="26" t="s">
        <v>136</v>
      </c>
      <c r="E61" s="31">
        <v>767993</v>
      </c>
      <c r="F61" s="28">
        <v>2.1941901600000001E-4</v>
      </c>
      <c r="H61" s="2"/>
    </row>
    <row r="62" spans="1:8" s="30" customFormat="1" ht="13" x14ac:dyDescent="0.3">
      <c r="A62" s="25" t="s">
        <v>137</v>
      </c>
      <c r="B62" s="25" t="s">
        <v>138</v>
      </c>
      <c r="C62" s="25" t="s">
        <v>139</v>
      </c>
      <c r="D62" s="26" t="s">
        <v>140</v>
      </c>
      <c r="E62" s="31">
        <v>350670</v>
      </c>
      <c r="F62" s="28">
        <v>1.00187979E-4</v>
      </c>
      <c r="H62" s="29"/>
    </row>
    <row r="63" spans="1:8" s="30" customFormat="1" ht="13" x14ac:dyDescent="0.3">
      <c r="A63" s="25" t="s">
        <v>141</v>
      </c>
      <c r="B63" s="25" t="s">
        <v>142</v>
      </c>
      <c r="C63" s="25" t="s">
        <v>143</v>
      </c>
      <c r="D63" s="26" t="s">
        <v>144</v>
      </c>
      <c r="E63" s="31">
        <v>1442363</v>
      </c>
      <c r="F63" s="28">
        <v>4.12089524E-4</v>
      </c>
      <c r="H63" s="29"/>
    </row>
    <row r="64" spans="1:8" s="30" customFormat="1" x14ac:dyDescent="0.3">
      <c r="A64" s="25" t="s">
        <v>145</v>
      </c>
      <c r="B64" s="25" t="s">
        <v>146</v>
      </c>
      <c r="C64" s="25" t="s">
        <v>24</v>
      </c>
      <c r="D64" s="26" t="s">
        <v>147</v>
      </c>
      <c r="E64" s="31">
        <v>1386446</v>
      </c>
      <c r="F64" s="28">
        <v>3.9611378800000002E-4</v>
      </c>
      <c r="H64" s="2"/>
    </row>
    <row r="65" spans="1:13" s="30" customFormat="1" ht="13" x14ac:dyDescent="0.3">
      <c r="A65" s="25" t="s">
        <v>148</v>
      </c>
      <c r="B65" s="25" t="s">
        <v>149</v>
      </c>
      <c r="C65" s="25" t="s">
        <v>24</v>
      </c>
      <c r="D65" s="26" t="s">
        <v>150</v>
      </c>
      <c r="E65" s="31">
        <v>678726</v>
      </c>
      <c r="F65" s="28">
        <v>1.93915037E-4</v>
      </c>
      <c r="H65" s="29"/>
    </row>
    <row r="66" spans="1:13" s="30" customFormat="1" ht="13" x14ac:dyDescent="0.3">
      <c r="A66" s="25" t="s">
        <v>151</v>
      </c>
      <c r="B66" s="25" t="s">
        <v>152</v>
      </c>
      <c r="C66" s="25" t="s">
        <v>24</v>
      </c>
      <c r="D66" s="26" t="s">
        <v>153</v>
      </c>
      <c r="E66" s="31">
        <v>119479</v>
      </c>
      <c r="F66" s="28">
        <v>3.4135682000000003E-5</v>
      </c>
      <c r="H66" s="29"/>
    </row>
    <row r="67" spans="1:13" s="30" customFormat="1" ht="13" x14ac:dyDescent="0.3">
      <c r="A67" s="25" t="s">
        <v>154</v>
      </c>
      <c r="B67" s="25" t="s">
        <v>155</v>
      </c>
      <c r="C67" s="25" t="s">
        <v>24</v>
      </c>
      <c r="D67" s="26" t="s">
        <v>156</v>
      </c>
      <c r="E67" s="31">
        <v>195516</v>
      </c>
      <c r="F67" s="28">
        <v>5.5859790999999999E-5</v>
      </c>
      <c r="H67" s="29"/>
    </row>
    <row r="68" spans="1:13" s="30" customFormat="1" ht="13" x14ac:dyDescent="0.3">
      <c r="A68" s="25" t="s">
        <v>157</v>
      </c>
      <c r="B68" s="25" t="s">
        <v>158</v>
      </c>
      <c r="C68" s="25" t="s">
        <v>24</v>
      </c>
      <c r="D68" s="26" t="s">
        <v>159</v>
      </c>
      <c r="E68" s="31">
        <v>51209</v>
      </c>
      <c r="F68" s="28">
        <v>1.4630639E-5</v>
      </c>
      <c r="H68" s="29"/>
    </row>
    <row r="69" spans="1:13" s="30" customFormat="1" ht="13" x14ac:dyDescent="0.3">
      <c r="A69" s="25" t="s">
        <v>160</v>
      </c>
      <c r="B69" s="25" t="s">
        <v>161</v>
      </c>
      <c r="C69" s="25" t="s">
        <v>24</v>
      </c>
      <c r="D69" s="26" t="s">
        <v>162</v>
      </c>
      <c r="E69" s="31">
        <v>34840</v>
      </c>
      <c r="F69" s="28">
        <v>9.9539430000000007E-6</v>
      </c>
      <c r="H69" s="29"/>
    </row>
    <row r="70" spans="1:13" s="30" customFormat="1" ht="13" x14ac:dyDescent="0.3">
      <c r="A70" s="25" t="s">
        <v>163</v>
      </c>
      <c r="B70" s="25" t="s">
        <v>164</v>
      </c>
      <c r="C70" s="25" t="s">
        <v>24</v>
      </c>
      <c r="D70" s="26" t="s">
        <v>165</v>
      </c>
      <c r="E70" s="31">
        <v>57112</v>
      </c>
      <c r="F70" s="28">
        <v>1.6317151999999999E-5</v>
      </c>
      <c r="H70" s="29"/>
    </row>
    <row r="71" spans="1:13" s="30" customFormat="1" ht="13" x14ac:dyDescent="0.3">
      <c r="A71" s="25" t="s">
        <v>166</v>
      </c>
      <c r="B71" s="25" t="s">
        <v>167</v>
      </c>
      <c r="C71" s="25" t="s">
        <v>24</v>
      </c>
      <c r="D71" s="26" t="s">
        <v>168</v>
      </c>
      <c r="E71" s="31">
        <v>524340</v>
      </c>
      <c r="F71" s="28">
        <v>1.4980627E-4</v>
      </c>
      <c r="H71" s="29"/>
    </row>
    <row r="72" spans="1:13" s="30" customFormat="1" ht="13" x14ac:dyDescent="0.3">
      <c r="A72" s="25" t="s">
        <v>169</v>
      </c>
      <c r="B72" s="25" t="s">
        <v>170</v>
      </c>
      <c r="C72" s="25" t="s">
        <v>24</v>
      </c>
      <c r="D72" s="26" t="s">
        <v>171</v>
      </c>
      <c r="E72" s="31">
        <v>329826</v>
      </c>
      <c r="F72" s="28">
        <v>9.4232754999999994E-5</v>
      </c>
      <c r="H72" s="29"/>
    </row>
    <row r="73" spans="1:13" s="30" customFormat="1" ht="13" x14ac:dyDescent="0.3">
      <c r="A73" s="25" t="s">
        <v>172</v>
      </c>
      <c r="B73" s="25" t="s">
        <v>173</v>
      </c>
      <c r="C73" s="25" t="s">
        <v>24</v>
      </c>
      <c r="D73" s="26" t="s">
        <v>174</v>
      </c>
      <c r="E73" s="31">
        <v>76612</v>
      </c>
      <c r="F73" s="28">
        <v>2.1888388999999999E-5</v>
      </c>
      <c r="H73" s="29"/>
    </row>
    <row r="74" spans="1:13" s="30" customFormat="1" ht="13" x14ac:dyDescent="0.3">
      <c r="A74" s="25" t="s">
        <v>175</v>
      </c>
      <c r="B74" s="25" t="s">
        <v>176</v>
      </c>
      <c r="C74" s="25" t="s">
        <v>24</v>
      </c>
      <c r="D74" s="26" t="s">
        <v>177</v>
      </c>
      <c r="E74" s="31">
        <v>530544</v>
      </c>
      <c r="F74" s="28">
        <v>1.5157878E-4</v>
      </c>
      <c r="H74" s="29"/>
    </row>
    <row r="75" spans="1:13" s="30" customFormat="1" ht="13" x14ac:dyDescent="0.3">
      <c r="A75" s="25" t="s">
        <v>178</v>
      </c>
      <c r="B75" s="25" t="s">
        <v>179</v>
      </c>
      <c r="C75" s="25" t="s">
        <v>24</v>
      </c>
      <c r="D75" s="26" t="s">
        <v>180</v>
      </c>
      <c r="E75" s="31">
        <v>88489</v>
      </c>
      <c r="F75" s="28">
        <v>2.5281701000000002E-5</v>
      </c>
      <c r="H75" s="29"/>
    </row>
    <row r="76" spans="1:13" s="30" customFormat="1" ht="13" x14ac:dyDescent="0.3">
      <c r="A76" s="25" t="s">
        <v>181</v>
      </c>
      <c r="B76" s="25" t="s">
        <v>182</v>
      </c>
      <c r="C76" s="25" t="s">
        <v>24</v>
      </c>
      <c r="D76" s="26" t="s">
        <v>183</v>
      </c>
      <c r="E76" s="31">
        <v>148368</v>
      </c>
      <c r="F76" s="28">
        <v>4.2389397000000003E-5</v>
      </c>
      <c r="H76" s="29"/>
    </row>
    <row r="77" spans="1:13" s="30" customFormat="1" ht="13" x14ac:dyDescent="0.3">
      <c r="A77" s="25" t="s">
        <v>184</v>
      </c>
      <c r="B77" s="25" t="s">
        <v>185</v>
      </c>
      <c r="C77" s="25" t="s">
        <v>24</v>
      </c>
      <c r="D77" s="26" t="s">
        <v>186</v>
      </c>
      <c r="E77" s="31">
        <v>13606651</v>
      </c>
      <c r="F77" s="28">
        <v>3.8874807049999998E-3</v>
      </c>
      <c r="H77" s="29"/>
    </row>
    <row r="78" spans="1:13" s="30" customFormat="1" ht="13" x14ac:dyDescent="0.3">
      <c r="A78" s="25" t="s">
        <v>187</v>
      </c>
      <c r="B78" s="25" t="s">
        <v>188</v>
      </c>
      <c r="C78" s="25" t="s">
        <v>24</v>
      </c>
      <c r="D78" s="26" t="s">
        <v>189</v>
      </c>
      <c r="E78" s="31">
        <v>171930</v>
      </c>
      <c r="F78" s="28">
        <v>4.9121166E-5</v>
      </c>
      <c r="H78" s="29"/>
    </row>
    <row r="79" spans="1:13" s="30" customFormat="1" ht="13" x14ac:dyDescent="0.3">
      <c r="A79" s="25" t="s">
        <v>190</v>
      </c>
      <c r="B79" s="25" t="s">
        <v>191</v>
      </c>
      <c r="C79" s="25" t="s">
        <v>24</v>
      </c>
      <c r="D79" s="26" t="s">
        <v>192</v>
      </c>
      <c r="E79" s="31">
        <v>103085</v>
      </c>
      <c r="F79" s="28">
        <v>2.9451842999999999E-5</v>
      </c>
      <c r="H79" s="29"/>
      <c r="M79" s="29"/>
    </row>
    <row r="80" spans="1:13" s="30" customFormat="1" ht="13" x14ac:dyDescent="0.3">
      <c r="A80" s="25" t="s">
        <v>193</v>
      </c>
      <c r="B80" s="25" t="s">
        <v>194</v>
      </c>
      <c r="C80" s="25" t="s">
        <v>24</v>
      </c>
      <c r="D80" s="26" t="s">
        <v>195</v>
      </c>
      <c r="E80" s="31">
        <v>33008</v>
      </c>
      <c r="F80" s="28">
        <v>9.4305319999999998E-6</v>
      </c>
      <c r="H80" s="29"/>
      <c r="M80" s="29"/>
    </row>
    <row r="81" spans="1:13" s="30" customFormat="1" ht="13" x14ac:dyDescent="0.3">
      <c r="A81" s="25" t="s">
        <v>196</v>
      </c>
      <c r="B81" s="25" t="s">
        <v>197</v>
      </c>
      <c r="C81" s="25" t="s">
        <v>24</v>
      </c>
      <c r="D81" s="26" t="s">
        <v>198</v>
      </c>
      <c r="E81" s="31">
        <v>502208</v>
      </c>
      <c r="F81" s="28">
        <v>1.43483059E-4</v>
      </c>
      <c r="H81" s="29"/>
      <c r="M81" s="29"/>
    </row>
    <row r="82" spans="1:13" s="30" customFormat="1" ht="13" x14ac:dyDescent="0.3">
      <c r="A82" s="25" t="s">
        <v>199</v>
      </c>
      <c r="B82" s="25" t="s">
        <v>200</v>
      </c>
      <c r="C82" s="25" t="s">
        <v>24</v>
      </c>
      <c r="D82" s="26" t="s">
        <v>201</v>
      </c>
      <c r="E82" s="31">
        <v>382113</v>
      </c>
      <c r="F82" s="28">
        <v>1.09171384E-4</v>
      </c>
      <c r="H82" s="29"/>
      <c r="M82" s="29"/>
    </row>
    <row r="83" spans="1:13" s="30" customFormat="1" ht="13" x14ac:dyDescent="0.3">
      <c r="A83" s="25" t="s">
        <v>202</v>
      </c>
      <c r="B83" s="25" t="s">
        <v>203</v>
      </c>
      <c r="C83" s="25" t="s">
        <v>24</v>
      </c>
      <c r="D83" s="26" t="s">
        <v>204</v>
      </c>
      <c r="E83" s="31">
        <v>388869</v>
      </c>
      <c r="F83" s="28">
        <v>1.11101603E-4</v>
      </c>
      <c r="H83" s="29"/>
      <c r="M83" s="29"/>
    </row>
    <row r="84" spans="1:13" s="30" customFormat="1" ht="13" x14ac:dyDescent="0.3">
      <c r="A84" s="25" t="s">
        <v>205</v>
      </c>
      <c r="B84" s="25" t="s">
        <v>206</v>
      </c>
      <c r="C84" s="25" t="s">
        <v>24</v>
      </c>
      <c r="D84" s="26" t="s">
        <v>207</v>
      </c>
      <c r="E84" s="31">
        <v>295733</v>
      </c>
      <c r="F84" s="28">
        <v>8.4492232999999994E-5</v>
      </c>
      <c r="H84" s="29"/>
    </row>
    <row r="85" spans="1:13" s="30" customFormat="1" ht="13" x14ac:dyDescent="0.3">
      <c r="A85" s="25" t="s">
        <v>208</v>
      </c>
      <c r="B85" s="25" t="s">
        <v>209</v>
      </c>
      <c r="C85" s="25" t="s">
        <v>210</v>
      </c>
      <c r="D85" s="26" t="s">
        <v>211</v>
      </c>
      <c r="E85" s="31">
        <v>5698855</v>
      </c>
      <c r="F85" s="28">
        <v>1.628188219E-3</v>
      </c>
      <c r="H85" s="29"/>
    </row>
    <row r="86" spans="1:13" s="30" customFormat="1" ht="13" x14ac:dyDescent="0.3">
      <c r="A86" s="25" t="s">
        <v>212</v>
      </c>
      <c r="B86" s="25" t="s">
        <v>213</v>
      </c>
      <c r="C86" s="25" t="s">
        <v>24</v>
      </c>
      <c r="D86" s="26" t="s">
        <v>214</v>
      </c>
      <c r="E86" s="31">
        <v>57688</v>
      </c>
      <c r="F86" s="28">
        <v>1.6481718000000001E-5</v>
      </c>
      <c r="H86" s="29"/>
    </row>
    <row r="87" spans="1:13" s="30" customFormat="1" ht="13" x14ac:dyDescent="0.3">
      <c r="A87" s="25" t="s">
        <v>215</v>
      </c>
      <c r="B87" s="25" t="s">
        <v>216</v>
      </c>
      <c r="C87" s="25" t="s">
        <v>24</v>
      </c>
      <c r="D87" s="26" t="s">
        <v>217</v>
      </c>
      <c r="E87" s="31">
        <v>7979972</v>
      </c>
      <c r="F87" s="28">
        <v>2.2799134909999999E-3</v>
      </c>
      <c r="H87" s="29"/>
    </row>
    <row r="88" spans="1:13" s="30" customFormat="1" ht="13" x14ac:dyDescent="0.3">
      <c r="A88" s="25" t="s">
        <v>218</v>
      </c>
      <c r="B88" s="25" t="s">
        <v>219</v>
      </c>
      <c r="C88" s="25" t="s">
        <v>24</v>
      </c>
      <c r="D88" s="26" t="s">
        <v>220</v>
      </c>
      <c r="E88" s="31">
        <v>27319</v>
      </c>
      <c r="F88" s="28">
        <v>7.80516E-6</v>
      </c>
      <c r="H88" s="29"/>
    </row>
    <row r="89" spans="1:13" s="30" customFormat="1" ht="13" x14ac:dyDescent="0.3">
      <c r="A89" s="25" t="s">
        <v>221</v>
      </c>
      <c r="B89" s="25" t="s">
        <v>222</v>
      </c>
      <c r="C89" s="25" t="s">
        <v>24</v>
      </c>
      <c r="D89" s="26" t="s">
        <v>223</v>
      </c>
      <c r="E89" s="31">
        <v>67015</v>
      </c>
      <c r="F89" s="28">
        <v>1.9146484E-5</v>
      </c>
      <c r="H89" s="29"/>
    </row>
    <row r="90" spans="1:13" s="30" customFormat="1" ht="13" x14ac:dyDescent="0.3">
      <c r="A90" s="25" t="s">
        <v>224</v>
      </c>
      <c r="B90" s="25" t="s">
        <v>225</v>
      </c>
      <c r="C90" s="25" t="s">
        <v>24</v>
      </c>
      <c r="D90" s="26" t="s">
        <v>226</v>
      </c>
      <c r="E90" s="31">
        <v>63020</v>
      </c>
      <c r="F90" s="28">
        <v>1.8005093999999998E-5</v>
      </c>
      <c r="H90" s="29"/>
    </row>
    <row r="91" spans="1:13" s="30" customFormat="1" ht="13" x14ac:dyDescent="0.3">
      <c r="A91" s="25" t="s">
        <v>227</v>
      </c>
      <c r="B91" s="25" t="s">
        <v>228</v>
      </c>
      <c r="C91" s="25" t="s">
        <v>24</v>
      </c>
      <c r="D91" s="26" t="s">
        <v>229</v>
      </c>
      <c r="E91" s="31">
        <v>31116</v>
      </c>
      <c r="F91" s="28">
        <v>8.8899799999999999E-6</v>
      </c>
      <c r="H91" s="29"/>
    </row>
    <row r="92" spans="1:13" s="30" customFormat="1" ht="13" x14ac:dyDescent="0.3">
      <c r="A92" s="25" t="s">
        <v>230</v>
      </c>
      <c r="B92" s="25" t="s">
        <v>231</v>
      </c>
      <c r="C92" s="25" t="s">
        <v>24</v>
      </c>
      <c r="D92" s="26" t="s">
        <v>232</v>
      </c>
      <c r="E92" s="31">
        <v>169898</v>
      </c>
      <c r="F92" s="28">
        <v>4.8540613999999999E-5</v>
      </c>
      <c r="H92" s="29"/>
    </row>
    <row r="93" spans="1:13" s="30" customFormat="1" ht="13" x14ac:dyDescent="0.3">
      <c r="A93" s="25" t="s">
        <v>233</v>
      </c>
      <c r="B93" s="25" t="s">
        <v>234</v>
      </c>
      <c r="C93" s="25" t="s">
        <v>24</v>
      </c>
      <c r="D93" s="26" t="s">
        <v>235</v>
      </c>
      <c r="E93" s="31">
        <v>1237503</v>
      </c>
      <c r="F93" s="28">
        <v>3.5356011099999999E-4</v>
      </c>
      <c r="H93" s="29"/>
    </row>
    <row r="94" spans="1:13" s="30" customFormat="1" ht="13" x14ac:dyDescent="0.3">
      <c r="A94" s="25" t="s">
        <v>236</v>
      </c>
      <c r="B94" s="25" t="s">
        <v>237</v>
      </c>
      <c r="C94" s="25" t="s">
        <v>24</v>
      </c>
      <c r="D94" s="26" t="s">
        <v>238</v>
      </c>
      <c r="E94" s="31">
        <v>55738</v>
      </c>
      <c r="F94" s="28">
        <v>1.5924594E-5</v>
      </c>
      <c r="H94" s="29"/>
    </row>
    <row r="95" spans="1:13" s="30" customFormat="1" ht="13" x14ac:dyDescent="0.3">
      <c r="A95" s="25" t="s">
        <v>239</v>
      </c>
      <c r="B95" s="25" t="s">
        <v>240</v>
      </c>
      <c r="C95" s="25" t="s">
        <v>24</v>
      </c>
      <c r="D95" s="26" t="s">
        <v>241</v>
      </c>
      <c r="E95" s="31">
        <v>189649</v>
      </c>
      <c r="F95" s="28">
        <v>5.4183563E-5</v>
      </c>
      <c r="H95" s="29"/>
    </row>
    <row r="96" spans="1:13" s="30" customFormat="1" ht="13" x14ac:dyDescent="0.3">
      <c r="A96" s="25" t="s">
        <v>242</v>
      </c>
      <c r="B96" s="25" t="s">
        <v>243</v>
      </c>
      <c r="C96" s="25" t="s">
        <v>24</v>
      </c>
      <c r="D96" s="26" t="s">
        <v>244</v>
      </c>
      <c r="E96" s="31">
        <v>56123</v>
      </c>
      <c r="F96" s="28">
        <v>1.6034590999999999E-5</v>
      </c>
      <c r="H96" s="29"/>
    </row>
    <row r="97" spans="1:8" s="30" customFormat="1" ht="13" x14ac:dyDescent="0.3">
      <c r="A97" s="25" t="s">
        <v>245</v>
      </c>
      <c r="B97" s="25" t="s">
        <v>246</v>
      </c>
      <c r="C97" s="25" t="s">
        <v>24</v>
      </c>
      <c r="D97" s="26" t="s">
        <v>247</v>
      </c>
      <c r="E97" s="31">
        <v>413079</v>
      </c>
      <c r="F97" s="28">
        <v>1.18018507E-4</v>
      </c>
      <c r="H97" s="29"/>
    </row>
    <row r="98" spans="1:8" s="30" customFormat="1" ht="13" x14ac:dyDescent="0.3">
      <c r="A98" s="25" t="s">
        <v>248</v>
      </c>
      <c r="B98" s="25" t="s">
        <v>249</v>
      </c>
      <c r="C98" s="25" t="s">
        <v>24</v>
      </c>
      <c r="D98" s="26" t="s">
        <v>250</v>
      </c>
      <c r="E98" s="31">
        <v>129375</v>
      </c>
      <c r="F98" s="28">
        <v>3.6963013000000001E-5</v>
      </c>
      <c r="H98" s="29"/>
    </row>
    <row r="99" spans="1:8" s="30" customFormat="1" ht="13" x14ac:dyDescent="0.3">
      <c r="A99" s="25" t="s">
        <v>251</v>
      </c>
      <c r="B99" s="25" t="s">
        <v>252</v>
      </c>
      <c r="C99" s="25" t="s">
        <v>24</v>
      </c>
      <c r="D99" s="26" t="s">
        <v>253</v>
      </c>
      <c r="E99" s="31">
        <v>137265</v>
      </c>
      <c r="F99" s="28">
        <v>3.9217220999999999E-5</v>
      </c>
      <c r="H99" s="29"/>
    </row>
    <row r="100" spans="1:8" s="30" customFormat="1" ht="13" x14ac:dyDescent="0.3">
      <c r="A100" s="25" t="s">
        <v>254</v>
      </c>
      <c r="B100" s="25" t="s">
        <v>255</v>
      </c>
      <c r="C100" s="25" t="s">
        <v>24</v>
      </c>
      <c r="D100" s="26" t="s">
        <v>256</v>
      </c>
      <c r="E100" s="31">
        <v>1593579</v>
      </c>
      <c r="F100" s="28">
        <v>4.55292608E-4</v>
      </c>
      <c r="H100" s="29"/>
    </row>
    <row r="101" spans="1:8" s="30" customFormat="1" ht="13" x14ac:dyDescent="0.3">
      <c r="A101" s="25" t="s">
        <v>257</v>
      </c>
      <c r="B101" s="25" t="s">
        <v>258</v>
      </c>
      <c r="C101" s="25" t="s">
        <v>24</v>
      </c>
      <c r="D101" s="26" t="s">
        <v>259</v>
      </c>
      <c r="E101" s="31">
        <v>75980</v>
      </c>
      <c r="F101" s="28">
        <v>2.1707824000000001E-5</v>
      </c>
      <c r="H101" s="29"/>
    </row>
    <row r="102" spans="1:8" s="30" customFormat="1" ht="13" x14ac:dyDescent="0.3">
      <c r="A102" s="25" t="s">
        <v>260</v>
      </c>
      <c r="B102" s="25" t="s">
        <v>261</v>
      </c>
      <c r="C102" s="25" t="s">
        <v>24</v>
      </c>
      <c r="D102" s="26" t="s">
        <v>262</v>
      </c>
      <c r="E102" s="31">
        <v>578</v>
      </c>
      <c r="F102" s="28">
        <v>1.65137E-7</v>
      </c>
      <c r="H102" s="29"/>
    </row>
    <row r="103" spans="1:8" s="30" customFormat="1" ht="13" x14ac:dyDescent="0.3">
      <c r="A103" s="25" t="s">
        <v>263</v>
      </c>
      <c r="B103" s="25" t="s">
        <v>264</v>
      </c>
      <c r="C103" s="25" t="s">
        <v>24</v>
      </c>
      <c r="D103" s="26" t="s">
        <v>265</v>
      </c>
      <c r="E103" s="31">
        <v>1873166</v>
      </c>
      <c r="F103" s="28">
        <v>5.3517185700000002E-4</v>
      </c>
      <c r="H103" s="29"/>
    </row>
    <row r="104" spans="1:8" s="30" customFormat="1" ht="13" x14ac:dyDescent="0.3">
      <c r="A104" s="25" t="s">
        <v>266</v>
      </c>
      <c r="B104" s="25" t="s">
        <v>267</v>
      </c>
      <c r="C104" s="25" t="s">
        <v>24</v>
      </c>
      <c r="D104" s="26" t="s">
        <v>268</v>
      </c>
      <c r="E104" s="31">
        <v>755177</v>
      </c>
      <c r="F104" s="28">
        <v>2.1575742800000001E-4</v>
      </c>
      <c r="H104" s="29"/>
    </row>
    <row r="105" spans="1:8" s="30" customFormat="1" ht="13" x14ac:dyDescent="0.3">
      <c r="A105" s="25" t="s">
        <v>269</v>
      </c>
      <c r="B105" s="25" t="s">
        <v>270</v>
      </c>
      <c r="C105" s="25" t="s">
        <v>24</v>
      </c>
      <c r="D105" s="26" t="s">
        <v>271</v>
      </c>
      <c r="E105" s="31">
        <v>68085</v>
      </c>
      <c r="F105" s="28">
        <v>1.9452187000000001E-5</v>
      </c>
      <c r="H105" s="29"/>
    </row>
    <row r="106" spans="1:8" s="30" customFormat="1" ht="13" x14ac:dyDescent="0.3">
      <c r="A106" s="25" t="s">
        <v>272</v>
      </c>
      <c r="B106" s="25" t="s">
        <v>273</v>
      </c>
      <c r="C106" s="25" t="s">
        <v>24</v>
      </c>
      <c r="D106" s="26" t="s">
        <v>274</v>
      </c>
      <c r="E106" s="31">
        <v>3160014</v>
      </c>
      <c r="F106" s="28">
        <v>9.0283005399999997E-4</v>
      </c>
      <c r="H106" s="29"/>
    </row>
    <row r="107" spans="1:8" s="30" customFormat="1" ht="13" x14ac:dyDescent="0.3">
      <c r="A107" s="25" t="s">
        <v>275</v>
      </c>
      <c r="B107" s="25" t="s">
        <v>276</v>
      </c>
      <c r="C107" s="25" t="s">
        <v>24</v>
      </c>
      <c r="D107" s="26" t="s">
        <v>277</v>
      </c>
      <c r="E107" s="31">
        <v>125155</v>
      </c>
      <c r="F107" s="28">
        <v>3.575734E-5</v>
      </c>
      <c r="H107" s="29"/>
    </row>
    <row r="108" spans="1:8" s="30" customFormat="1" ht="13" x14ac:dyDescent="0.3">
      <c r="A108" s="25" t="s">
        <v>278</v>
      </c>
      <c r="B108" s="25" t="s">
        <v>279</v>
      </c>
      <c r="C108" s="25" t="s">
        <v>24</v>
      </c>
      <c r="D108" s="26" t="s">
        <v>280</v>
      </c>
      <c r="E108" s="31">
        <v>635764</v>
      </c>
      <c r="F108" s="28">
        <v>1.8164060200000001E-4</v>
      </c>
      <c r="H108" s="29"/>
    </row>
    <row r="109" spans="1:8" s="30" customFormat="1" ht="13" x14ac:dyDescent="0.3">
      <c r="A109" s="25" t="s">
        <v>281</v>
      </c>
      <c r="B109" s="25" t="s">
        <v>282</v>
      </c>
      <c r="C109" s="25" t="s">
        <v>24</v>
      </c>
      <c r="D109" s="26" t="s">
        <v>283</v>
      </c>
      <c r="E109" s="31">
        <v>22292</v>
      </c>
      <c r="F109" s="28">
        <v>6.3689239999999999E-6</v>
      </c>
      <c r="H109" s="29"/>
    </row>
    <row r="110" spans="1:8" s="30" customFormat="1" ht="13" x14ac:dyDescent="0.3">
      <c r="A110" s="25" t="s">
        <v>284</v>
      </c>
      <c r="B110" s="25" t="s">
        <v>285</v>
      </c>
      <c r="C110" s="25" t="s">
        <v>24</v>
      </c>
      <c r="D110" s="26" t="s">
        <v>286</v>
      </c>
      <c r="E110" s="31">
        <v>135882</v>
      </c>
      <c r="F110" s="28">
        <v>3.8822092E-5</v>
      </c>
      <c r="H110" s="29"/>
    </row>
    <row r="111" spans="1:8" s="30" customFormat="1" ht="13" x14ac:dyDescent="0.3">
      <c r="A111" s="25" t="s">
        <v>287</v>
      </c>
      <c r="B111" s="25" t="s">
        <v>288</v>
      </c>
      <c r="C111" s="25" t="s">
        <v>24</v>
      </c>
      <c r="D111" s="26" t="s">
        <v>289</v>
      </c>
      <c r="E111" s="31">
        <v>422867</v>
      </c>
      <c r="F111" s="28">
        <v>1.20814983E-4</v>
      </c>
      <c r="H111" s="29"/>
    </row>
    <row r="112" spans="1:8" s="30" customFormat="1" ht="13" x14ac:dyDescent="0.3">
      <c r="A112" s="25" t="s">
        <v>290</v>
      </c>
      <c r="B112" s="25" t="s">
        <v>291</v>
      </c>
      <c r="C112" s="25" t="s">
        <v>24</v>
      </c>
      <c r="D112" s="26" t="s">
        <v>292</v>
      </c>
      <c r="E112" s="31">
        <v>1865280</v>
      </c>
      <c r="F112" s="28">
        <v>5.3291879200000004E-4</v>
      </c>
      <c r="H112" s="29"/>
    </row>
    <row r="113" spans="1:8" s="30" customFormat="1" ht="13" x14ac:dyDescent="0.3">
      <c r="A113" s="25" t="s">
        <v>293</v>
      </c>
      <c r="B113" s="25" t="s">
        <v>294</v>
      </c>
      <c r="C113" s="25" t="s">
        <v>24</v>
      </c>
      <c r="D113" s="26" t="s">
        <v>295</v>
      </c>
      <c r="E113" s="31">
        <v>74761</v>
      </c>
      <c r="F113" s="28">
        <v>2.1359550000000001E-5</v>
      </c>
      <c r="H113" s="29"/>
    </row>
    <row r="114" spans="1:8" s="30" customFormat="1" ht="13" x14ac:dyDescent="0.3">
      <c r="A114" s="25" t="s">
        <v>296</v>
      </c>
      <c r="B114" s="25" t="s">
        <v>297</v>
      </c>
      <c r="C114" s="25"/>
      <c r="D114" s="26" t="s">
        <v>298</v>
      </c>
      <c r="E114" s="31">
        <v>1600</v>
      </c>
      <c r="F114" s="28">
        <v>4.5712699999999999E-7</v>
      </c>
      <c r="H114" s="29"/>
    </row>
    <row r="115" spans="1:8" s="30" customFormat="1" ht="13" x14ac:dyDescent="0.3">
      <c r="A115" s="25" t="s">
        <v>299</v>
      </c>
      <c r="B115" s="25" t="s">
        <v>300</v>
      </c>
      <c r="C115" s="25" t="s">
        <v>24</v>
      </c>
      <c r="D115" s="26" t="s">
        <v>301</v>
      </c>
      <c r="E115" s="31">
        <v>81421</v>
      </c>
      <c r="F115" s="28">
        <v>2.3262342000000001E-5</v>
      </c>
      <c r="H115" s="29"/>
    </row>
    <row r="116" spans="1:8" s="30" customFormat="1" ht="13" x14ac:dyDescent="0.3">
      <c r="A116" s="25" t="s">
        <v>302</v>
      </c>
      <c r="B116" s="25" t="s">
        <v>303</v>
      </c>
      <c r="C116" s="25" t="s">
        <v>24</v>
      </c>
      <c r="D116" s="26" t="s">
        <v>304</v>
      </c>
      <c r="E116" s="31">
        <v>31539</v>
      </c>
      <c r="F116" s="28">
        <v>9.0108330000000005E-6</v>
      </c>
      <c r="H116" s="29"/>
    </row>
    <row r="117" spans="1:8" s="30" customFormat="1" ht="13" x14ac:dyDescent="0.3">
      <c r="A117" s="25" t="s">
        <v>305</v>
      </c>
      <c r="B117" s="25" t="s">
        <v>306</v>
      </c>
      <c r="C117" s="25" t="s">
        <v>24</v>
      </c>
      <c r="D117" s="26" t="s">
        <v>307</v>
      </c>
      <c r="E117" s="31">
        <v>55373</v>
      </c>
      <c r="F117" s="28">
        <v>1.5820312000000001E-5</v>
      </c>
      <c r="H117" s="29"/>
    </row>
    <row r="118" spans="1:8" s="30" customFormat="1" ht="13" x14ac:dyDescent="0.3">
      <c r="A118" s="25" t="s">
        <v>308</v>
      </c>
      <c r="B118" s="25" t="s">
        <v>309</v>
      </c>
      <c r="C118" s="25" t="s">
        <v>24</v>
      </c>
      <c r="D118" s="26" t="s">
        <v>310</v>
      </c>
      <c r="E118" s="31">
        <v>37827</v>
      </c>
      <c r="F118" s="28">
        <v>1.0807342000000001E-5</v>
      </c>
      <c r="H118" s="29"/>
    </row>
    <row r="119" spans="1:8" s="30" customFormat="1" ht="13" x14ac:dyDescent="0.3">
      <c r="A119" s="25" t="s">
        <v>311</v>
      </c>
      <c r="B119" s="25" t="s">
        <v>312</v>
      </c>
      <c r="C119" s="25" t="s">
        <v>24</v>
      </c>
      <c r="D119" s="26" t="s">
        <v>313</v>
      </c>
      <c r="E119" s="31">
        <v>246440</v>
      </c>
      <c r="F119" s="28">
        <v>7.0409003999999994E-5</v>
      </c>
      <c r="H119" s="29"/>
    </row>
    <row r="120" spans="1:8" s="30" customFormat="1" ht="13" x14ac:dyDescent="0.3">
      <c r="A120" s="25" t="s">
        <v>314</v>
      </c>
      <c r="B120" s="25" t="s">
        <v>315</v>
      </c>
      <c r="C120" s="25" t="s">
        <v>24</v>
      </c>
      <c r="D120" s="26" t="s">
        <v>313</v>
      </c>
      <c r="E120" s="31">
        <v>54398</v>
      </c>
      <c r="F120" s="28">
        <v>1.5541751E-5</v>
      </c>
      <c r="H120" s="29"/>
    </row>
    <row r="121" spans="1:8" s="30" customFormat="1" ht="13" x14ac:dyDescent="0.3">
      <c r="A121" s="25" t="s">
        <v>316</v>
      </c>
      <c r="B121" s="25" t="s">
        <v>317</v>
      </c>
      <c r="C121" s="25" t="s">
        <v>24</v>
      </c>
      <c r="D121" s="26" t="s">
        <v>318</v>
      </c>
      <c r="E121" s="31">
        <v>687881</v>
      </c>
      <c r="F121" s="28">
        <v>1.9653066100000001E-4</v>
      </c>
      <c r="H121" s="29"/>
    </row>
    <row r="122" spans="1:8" s="30" customFormat="1" ht="13" x14ac:dyDescent="0.3">
      <c r="A122" s="25" t="s">
        <v>319</v>
      </c>
      <c r="B122" s="25" t="s">
        <v>320</v>
      </c>
      <c r="C122" s="25" t="s">
        <v>24</v>
      </c>
      <c r="D122" s="26" t="s">
        <v>321</v>
      </c>
      <c r="E122" s="31">
        <v>53075</v>
      </c>
      <c r="F122" s="28">
        <v>1.5163764E-5</v>
      </c>
      <c r="H122" s="29"/>
    </row>
    <row r="123" spans="1:8" s="30" customFormat="1" ht="13" x14ac:dyDescent="0.3">
      <c r="A123" s="25" t="s">
        <v>322</v>
      </c>
      <c r="B123" s="25" t="s">
        <v>323</v>
      </c>
      <c r="C123" s="25" t="s">
        <v>24</v>
      </c>
      <c r="D123" s="26" t="s">
        <v>324</v>
      </c>
      <c r="E123" s="31">
        <v>5185449</v>
      </c>
      <c r="F123" s="28">
        <v>1.481505841E-3</v>
      </c>
      <c r="H123" s="29"/>
    </row>
    <row r="124" spans="1:8" s="30" customFormat="1" ht="13" x14ac:dyDescent="0.3">
      <c r="A124" s="25" t="s">
        <v>325</v>
      </c>
      <c r="B124" s="25" t="s">
        <v>326</v>
      </c>
      <c r="C124" s="25" t="s">
        <v>24</v>
      </c>
      <c r="D124" s="26" t="s">
        <v>327</v>
      </c>
      <c r="E124" s="31">
        <v>251117</v>
      </c>
      <c r="F124" s="28">
        <v>7.1745243999999999E-5</v>
      </c>
      <c r="H124" s="29"/>
    </row>
    <row r="125" spans="1:8" s="30" customFormat="1" ht="13" x14ac:dyDescent="0.3">
      <c r="A125" s="25" t="s">
        <v>328</v>
      </c>
      <c r="B125" s="25" t="s">
        <v>329</v>
      </c>
      <c r="C125" s="25" t="s">
        <v>24</v>
      </c>
      <c r="D125" s="26" t="s">
        <v>330</v>
      </c>
      <c r="E125" s="31">
        <v>46325</v>
      </c>
      <c r="F125" s="28">
        <v>1.3235259E-5</v>
      </c>
      <c r="H125" s="29"/>
    </row>
    <row r="126" spans="1:8" s="30" customFormat="1" ht="13" x14ac:dyDescent="0.3">
      <c r="A126" s="25" t="s">
        <v>331</v>
      </c>
      <c r="B126" s="25" t="s">
        <v>332</v>
      </c>
      <c r="C126" s="25" t="s">
        <v>24</v>
      </c>
      <c r="D126" s="26" t="s">
        <v>333</v>
      </c>
      <c r="E126" s="31">
        <v>219563</v>
      </c>
      <c r="F126" s="28">
        <v>6.2730126000000002E-5</v>
      </c>
      <c r="H126" s="29"/>
    </row>
    <row r="127" spans="1:8" s="30" customFormat="1" ht="13" x14ac:dyDescent="0.3">
      <c r="A127" s="25" t="s">
        <v>334</v>
      </c>
      <c r="B127" s="25" t="s">
        <v>335</v>
      </c>
      <c r="C127" s="25" t="s">
        <v>24</v>
      </c>
      <c r="D127" s="26" t="s">
        <v>336</v>
      </c>
      <c r="E127" s="31">
        <v>127909</v>
      </c>
      <c r="F127" s="28">
        <v>3.6544169999999999E-5</v>
      </c>
      <c r="H127" s="29"/>
    </row>
    <row r="128" spans="1:8" s="30" customFormat="1" ht="13" x14ac:dyDescent="0.3">
      <c r="A128" s="25" t="s">
        <v>337</v>
      </c>
      <c r="B128" s="25" t="s">
        <v>338</v>
      </c>
      <c r="C128" s="25" t="s">
        <v>24</v>
      </c>
      <c r="D128" s="26" t="s">
        <v>339</v>
      </c>
      <c r="E128" s="31">
        <v>53172</v>
      </c>
      <c r="F128" s="28">
        <v>1.5191477000000001E-5</v>
      </c>
      <c r="H128" s="29"/>
    </row>
    <row r="129" spans="1:8" s="30" customFormat="1" ht="13" x14ac:dyDescent="0.3">
      <c r="A129" s="25" t="s">
        <v>340</v>
      </c>
      <c r="B129" s="25" t="s">
        <v>341</v>
      </c>
      <c r="C129" s="25" t="s">
        <v>342</v>
      </c>
      <c r="D129" s="26" t="s">
        <v>343</v>
      </c>
      <c r="E129" s="31">
        <v>1478196</v>
      </c>
      <c r="F129" s="28">
        <v>4.2232717099999998E-4</v>
      </c>
      <c r="H129" s="29"/>
    </row>
    <row r="130" spans="1:8" s="30" customFormat="1" ht="13" x14ac:dyDescent="0.3">
      <c r="A130" s="25" t="s">
        <v>344</v>
      </c>
      <c r="B130" s="25" t="s">
        <v>345</v>
      </c>
      <c r="C130" s="25"/>
      <c r="D130" s="26" t="s">
        <v>346</v>
      </c>
      <c r="E130" s="31">
        <v>9767</v>
      </c>
      <c r="F130" s="28">
        <v>2.7904750000000002E-6</v>
      </c>
      <c r="H130" s="29"/>
    </row>
    <row r="131" spans="1:8" s="30" customFormat="1" ht="13" x14ac:dyDescent="0.3">
      <c r="A131" s="25" t="s">
        <v>347</v>
      </c>
      <c r="B131" s="25" t="s">
        <v>348</v>
      </c>
      <c r="C131" s="25" t="s">
        <v>24</v>
      </c>
      <c r="D131" s="26" t="s">
        <v>349</v>
      </c>
      <c r="E131" s="31">
        <v>45012</v>
      </c>
      <c r="F131" s="28">
        <v>1.2860129E-5</v>
      </c>
      <c r="H131" s="29"/>
    </row>
    <row r="132" spans="1:8" s="30" customFormat="1" ht="13" x14ac:dyDescent="0.3">
      <c r="A132" s="25" t="s">
        <v>350</v>
      </c>
      <c r="B132" s="25" t="s">
        <v>351</v>
      </c>
      <c r="C132" s="25" t="s">
        <v>24</v>
      </c>
      <c r="D132" s="26" t="s">
        <v>352</v>
      </c>
      <c r="E132" s="31">
        <v>148071</v>
      </c>
      <c r="F132" s="28">
        <v>4.2304542999999999E-5</v>
      </c>
      <c r="H132" s="29"/>
    </row>
    <row r="133" spans="1:8" s="30" customFormat="1" ht="13" x14ac:dyDescent="0.3">
      <c r="A133" s="25" t="s">
        <v>353</v>
      </c>
      <c r="B133" s="25" t="s">
        <v>354</v>
      </c>
      <c r="C133" s="25" t="s">
        <v>24</v>
      </c>
      <c r="D133" s="26" t="s">
        <v>355</v>
      </c>
      <c r="E133" s="31">
        <v>249087</v>
      </c>
      <c r="F133" s="28">
        <v>7.1165264000000003E-5</v>
      </c>
      <c r="H133" s="29"/>
    </row>
    <row r="134" spans="1:8" s="30" customFormat="1" ht="13" x14ac:dyDescent="0.3">
      <c r="A134" s="25" t="s">
        <v>356</v>
      </c>
      <c r="B134" s="25" t="s">
        <v>357</v>
      </c>
      <c r="C134" s="25" t="s">
        <v>24</v>
      </c>
      <c r="D134" s="26" t="s">
        <v>358</v>
      </c>
      <c r="E134" s="31">
        <v>149537</v>
      </c>
      <c r="F134" s="28">
        <v>4.2723386E-5</v>
      </c>
      <c r="H134" s="29"/>
    </row>
    <row r="135" spans="1:8" s="30" customFormat="1" ht="13" x14ac:dyDescent="0.3">
      <c r="A135" s="25" t="s">
        <v>359</v>
      </c>
      <c r="B135" s="25" t="s">
        <v>360</v>
      </c>
      <c r="C135" s="25" t="s">
        <v>24</v>
      </c>
      <c r="D135" s="26" t="s">
        <v>361</v>
      </c>
      <c r="E135" s="31">
        <v>49855</v>
      </c>
      <c r="F135" s="28">
        <v>1.4243795E-5</v>
      </c>
      <c r="H135" s="29"/>
    </row>
    <row r="136" spans="1:8" s="30" customFormat="1" ht="13" x14ac:dyDescent="0.3">
      <c r="A136" s="25" t="s">
        <v>362</v>
      </c>
      <c r="B136" s="25" t="s">
        <v>363</v>
      </c>
      <c r="C136" s="25" t="s">
        <v>24</v>
      </c>
      <c r="D136" s="26" t="s">
        <v>364</v>
      </c>
      <c r="E136" s="31">
        <v>63940</v>
      </c>
      <c r="F136" s="28">
        <v>1.8267942E-5</v>
      </c>
      <c r="H136" s="29"/>
    </row>
    <row r="137" spans="1:8" s="30" customFormat="1" ht="13" x14ac:dyDescent="0.3">
      <c r="A137" s="25" t="s">
        <v>365</v>
      </c>
      <c r="B137" s="25" t="s">
        <v>366</v>
      </c>
      <c r="C137" s="25" t="s">
        <v>24</v>
      </c>
      <c r="D137" s="26" t="s">
        <v>367</v>
      </c>
      <c r="E137" s="31">
        <v>199709</v>
      </c>
      <c r="F137" s="28">
        <v>5.7057749000000002E-5</v>
      </c>
      <c r="H137" s="29"/>
    </row>
    <row r="138" spans="1:8" s="30" customFormat="1" ht="13" x14ac:dyDescent="0.3">
      <c r="A138" s="25" t="s">
        <v>368</v>
      </c>
      <c r="B138" s="25" t="s">
        <v>369</v>
      </c>
      <c r="C138" s="25" t="s">
        <v>24</v>
      </c>
      <c r="D138" s="26" t="s">
        <v>370</v>
      </c>
      <c r="E138" s="31">
        <v>1448587</v>
      </c>
      <c r="F138" s="28">
        <v>4.1386774799999999E-4</v>
      </c>
      <c r="H138" s="29"/>
    </row>
    <row r="139" spans="1:8" s="30" customFormat="1" ht="13" x14ac:dyDescent="0.3">
      <c r="A139" s="25" t="s">
        <v>371</v>
      </c>
      <c r="B139" s="25" t="s">
        <v>372</v>
      </c>
      <c r="C139" s="25" t="s">
        <v>24</v>
      </c>
      <c r="D139" s="26" t="s">
        <v>373</v>
      </c>
      <c r="E139" s="31">
        <v>96724</v>
      </c>
      <c r="F139" s="28">
        <v>2.7634477000000002E-5</v>
      </c>
      <c r="H139" s="29"/>
    </row>
    <row r="140" spans="1:8" s="30" customFormat="1" ht="13" x14ac:dyDescent="0.3">
      <c r="A140" s="25" t="s">
        <v>374</v>
      </c>
      <c r="B140" s="25" t="s">
        <v>375</v>
      </c>
      <c r="C140" s="25" t="s">
        <v>24</v>
      </c>
      <c r="D140" s="26" t="s">
        <v>376</v>
      </c>
      <c r="E140" s="31">
        <v>159278</v>
      </c>
      <c r="F140" s="28">
        <v>4.5506432999999999E-5</v>
      </c>
      <c r="H140" s="29"/>
    </row>
    <row r="141" spans="1:8" s="30" customFormat="1" ht="13" x14ac:dyDescent="0.3">
      <c r="A141" s="25" t="s">
        <v>377</v>
      </c>
      <c r="B141" s="25" t="s">
        <v>378</v>
      </c>
      <c r="C141" s="25" t="s">
        <v>24</v>
      </c>
      <c r="D141" s="26" t="s">
        <v>379</v>
      </c>
      <c r="E141" s="31">
        <v>462823</v>
      </c>
      <c r="F141" s="28">
        <v>1.32230589E-4</v>
      </c>
      <c r="H141" s="29"/>
    </row>
    <row r="142" spans="1:8" s="30" customFormat="1" ht="13" x14ac:dyDescent="0.3">
      <c r="A142" s="25" t="s">
        <v>380</v>
      </c>
      <c r="B142" s="25" t="s">
        <v>381</v>
      </c>
      <c r="C142" s="25" t="s">
        <v>24</v>
      </c>
      <c r="D142" s="26" t="s">
        <v>382</v>
      </c>
      <c r="E142" s="31">
        <v>74476</v>
      </c>
      <c r="F142" s="28">
        <v>2.1278124000000001E-5</v>
      </c>
      <c r="H142" s="29"/>
    </row>
    <row r="143" spans="1:8" s="30" customFormat="1" ht="13" x14ac:dyDescent="0.3">
      <c r="A143" s="25" t="s">
        <v>383</v>
      </c>
      <c r="B143" s="25" t="s">
        <v>384</v>
      </c>
      <c r="C143" s="25" t="s">
        <v>24</v>
      </c>
      <c r="D143" s="26" t="s">
        <v>385</v>
      </c>
      <c r="E143" s="31">
        <v>86453</v>
      </c>
      <c r="F143" s="28">
        <v>2.4700007E-5</v>
      </c>
      <c r="H143" s="29"/>
    </row>
    <row r="144" spans="1:8" s="30" customFormat="1" ht="13" x14ac:dyDescent="0.3">
      <c r="A144" s="25" t="s">
        <v>386</v>
      </c>
      <c r="B144" s="25" t="s">
        <v>387</v>
      </c>
      <c r="C144" s="25" t="s">
        <v>24</v>
      </c>
      <c r="D144" s="26" t="s">
        <v>388</v>
      </c>
      <c r="E144" s="31">
        <v>504337</v>
      </c>
      <c r="F144" s="28">
        <v>1.4409132400000001E-4</v>
      </c>
      <c r="H144" s="29"/>
    </row>
    <row r="145" spans="1:8" s="30" customFormat="1" ht="13" x14ac:dyDescent="0.3">
      <c r="A145" s="25" t="s">
        <v>389</v>
      </c>
      <c r="B145" s="25" t="s">
        <v>390</v>
      </c>
      <c r="C145" s="25" t="s">
        <v>24</v>
      </c>
      <c r="D145" s="26" t="s">
        <v>391</v>
      </c>
      <c r="E145" s="31">
        <v>107543</v>
      </c>
      <c r="F145" s="28">
        <v>3.0725512999999998E-5</v>
      </c>
      <c r="H145" s="29"/>
    </row>
    <row r="146" spans="1:8" s="30" customFormat="1" ht="13" x14ac:dyDescent="0.3">
      <c r="A146" s="25" t="s">
        <v>392</v>
      </c>
      <c r="B146" s="25" t="s">
        <v>393</v>
      </c>
      <c r="C146" s="25" t="s">
        <v>24</v>
      </c>
      <c r="D146" s="26" t="s">
        <v>394</v>
      </c>
      <c r="E146" s="31">
        <v>92724</v>
      </c>
      <c r="F146" s="28">
        <v>2.6491659E-5</v>
      </c>
      <c r="H146" s="29"/>
    </row>
    <row r="147" spans="1:8" s="30" customFormat="1" x14ac:dyDescent="0.3">
      <c r="A147" s="25" t="s">
        <v>395</v>
      </c>
      <c r="B147" s="25" t="s">
        <v>396</v>
      </c>
      <c r="C147" s="25" t="s">
        <v>24</v>
      </c>
      <c r="D147" s="26" t="s">
        <v>397</v>
      </c>
      <c r="E147" s="31">
        <v>30211</v>
      </c>
      <c r="F147" s="28">
        <v>8.6314169999999999E-6</v>
      </c>
      <c r="H147" s="2"/>
    </row>
    <row r="148" spans="1:8" s="30" customFormat="1" ht="13" x14ac:dyDescent="0.3">
      <c r="A148" s="25" t="s">
        <v>398</v>
      </c>
      <c r="B148" s="25" t="s">
        <v>399</v>
      </c>
      <c r="C148" s="25" t="s">
        <v>24</v>
      </c>
      <c r="D148" s="26" t="s">
        <v>400</v>
      </c>
      <c r="E148" s="31">
        <v>272040</v>
      </c>
      <c r="F148" s="28">
        <v>7.7723037999999998E-5</v>
      </c>
      <c r="H148" s="29"/>
    </row>
    <row r="149" spans="1:8" s="30" customFormat="1" ht="13" x14ac:dyDescent="0.3">
      <c r="A149" s="25" t="s">
        <v>401</v>
      </c>
      <c r="B149" s="25" t="s">
        <v>402</v>
      </c>
      <c r="C149" s="25" t="s">
        <v>24</v>
      </c>
      <c r="D149" s="26" t="s">
        <v>403</v>
      </c>
      <c r="E149" s="31">
        <v>195296</v>
      </c>
      <c r="F149" s="28">
        <v>5.5796936E-5</v>
      </c>
      <c r="H149" s="29"/>
    </row>
    <row r="150" spans="1:8" s="30" customFormat="1" ht="13" x14ac:dyDescent="0.3">
      <c r="A150" s="25" t="s">
        <v>404</v>
      </c>
      <c r="B150" s="25" t="s">
        <v>405</v>
      </c>
      <c r="C150" s="25" t="s">
        <v>24</v>
      </c>
      <c r="D150" s="26" t="s">
        <v>406</v>
      </c>
      <c r="E150" s="31">
        <v>101810</v>
      </c>
      <c r="F150" s="28">
        <v>2.908757E-5</v>
      </c>
      <c r="H150" s="29"/>
    </row>
    <row r="151" spans="1:8" s="30" customFormat="1" ht="13" x14ac:dyDescent="0.3">
      <c r="A151" s="25" t="s">
        <v>407</v>
      </c>
      <c r="B151" s="25" t="s">
        <v>408</v>
      </c>
      <c r="C151" s="25" t="s">
        <v>24</v>
      </c>
      <c r="D151" s="26" t="s">
        <v>409</v>
      </c>
      <c r="E151" s="31">
        <v>124669</v>
      </c>
      <c r="F151" s="28">
        <v>3.5618487999999998E-5</v>
      </c>
      <c r="H151" s="29"/>
    </row>
    <row r="152" spans="1:8" s="30" customFormat="1" ht="13" x14ac:dyDescent="0.3">
      <c r="A152" s="25" t="s">
        <v>410</v>
      </c>
      <c r="B152" s="25" t="s">
        <v>411</v>
      </c>
      <c r="C152" s="25" t="s">
        <v>24</v>
      </c>
      <c r="D152" s="26" t="s">
        <v>412</v>
      </c>
      <c r="E152" s="31">
        <v>273053</v>
      </c>
      <c r="F152" s="28">
        <v>7.8012456000000005E-5</v>
      </c>
      <c r="H152" s="29"/>
    </row>
    <row r="153" spans="1:8" s="30" customFormat="1" ht="13" x14ac:dyDescent="0.3">
      <c r="A153" s="25" t="s">
        <v>413</v>
      </c>
      <c r="B153" s="25" t="s">
        <v>414</v>
      </c>
      <c r="C153" s="25" t="s">
        <v>24</v>
      </c>
      <c r="D153" s="26" t="s">
        <v>415</v>
      </c>
      <c r="E153" s="31">
        <v>141818</v>
      </c>
      <c r="F153" s="28">
        <v>4.0518032999999998E-5</v>
      </c>
      <c r="H153" s="29"/>
    </row>
    <row r="154" spans="1:8" s="30" customFormat="1" ht="13" x14ac:dyDescent="0.3">
      <c r="A154" s="25" t="s">
        <v>416</v>
      </c>
      <c r="B154" s="25" t="s">
        <v>417</v>
      </c>
      <c r="C154" s="25" t="s">
        <v>24</v>
      </c>
      <c r="D154" s="26" t="s">
        <v>418</v>
      </c>
      <c r="E154" s="31">
        <v>28686</v>
      </c>
      <c r="F154" s="28">
        <v>8.1957179999999994E-6</v>
      </c>
      <c r="H154" s="29"/>
    </row>
    <row r="155" spans="1:8" s="30" customFormat="1" ht="13" x14ac:dyDescent="0.3">
      <c r="A155" s="25" t="s">
        <v>419</v>
      </c>
      <c r="B155" s="25" t="s">
        <v>420</v>
      </c>
      <c r="C155" s="25" t="s">
        <v>24</v>
      </c>
      <c r="D155" s="26" t="s">
        <v>421</v>
      </c>
      <c r="E155" s="31">
        <v>53785</v>
      </c>
      <c r="F155" s="28">
        <v>1.5366614000000001E-5</v>
      </c>
      <c r="H155" s="29"/>
    </row>
    <row r="156" spans="1:8" s="30" customFormat="1" ht="13" x14ac:dyDescent="0.3">
      <c r="A156" s="25" t="s">
        <v>422</v>
      </c>
      <c r="B156" s="25" t="s">
        <v>423</v>
      </c>
      <c r="C156" s="25" t="s">
        <v>424</v>
      </c>
      <c r="D156" s="26" t="s">
        <v>425</v>
      </c>
      <c r="E156" s="31">
        <v>516883</v>
      </c>
      <c r="F156" s="28">
        <v>1.47675772E-4</v>
      </c>
      <c r="H156" s="29"/>
    </row>
    <row r="157" spans="1:8" s="30" customFormat="1" ht="13" x14ac:dyDescent="0.3">
      <c r="A157" s="25" t="s">
        <v>426</v>
      </c>
      <c r="B157" s="25" t="s">
        <v>427</v>
      </c>
      <c r="C157" s="25" t="s">
        <v>24</v>
      </c>
      <c r="D157" s="26" t="s">
        <v>428</v>
      </c>
      <c r="E157" s="31">
        <v>3198059</v>
      </c>
      <c r="F157" s="28">
        <v>9.1369967900000002E-4</v>
      </c>
      <c r="H157" s="29"/>
    </row>
    <row r="158" spans="1:8" s="30" customFormat="1" ht="13" x14ac:dyDescent="0.3">
      <c r="A158" s="25" t="s">
        <v>429</v>
      </c>
      <c r="B158" s="25" t="s">
        <v>430</v>
      </c>
      <c r="C158" s="25" t="s">
        <v>24</v>
      </c>
      <c r="D158" s="26" t="s">
        <v>431</v>
      </c>
      <c r="E158" s="31">
        <v>233737</v>
      </c>
      <c r="F158" s="28">
        <v>6.67797E-5</v>
      </c>
      <c r="H158" s="29"/>
    </row>
    <row r="159" spans="1:8" s="30" customFormat="1" ht="13" x14ac:dyDescent="0.3">
      <c r="A159" s="25" t="s">
        <v>432</v>
      </c>
      <c r="B159" s="25" t="s">
        <v>433</v>
      </c>
      <c r="C159" s="25" t="s">
        <v>24</v>
      </c>
      <c r="D159" s="26" t="s">
        <v>434</v>
      </c>
      <c r="E159" s="31">
        <v>89305</v>
      </c>
      <c r="F159" s="28">
        <v>2.5514836E-5</v>
      </c>
      <c r="H159" s="29"/>
    </row>
    <row r="160" spans="1:8" s="30" customFormat="1" ht="13" x14ac:dyDescent="0.3">
      <c r="A160" s="25" t="s">
        <v>435</v>
      </c>
      <c r="B160" s="25" t="s">
        <v>436</v>
      </c>
      <c r="C160" s="25" t="s">
        <v>24</v>
      </c>
      <c r="D160" s="26" t="s">
        <v>437</v>
      </c>
      <c r="E160" s="31">
        <v>910346</v>
      </c>
      <c r="F160" s="28">
        <v>2.60089901E-4</v>
      </c>
      <c r="H160" s="29"/>
    </row>
    <row r="161" spans="1:8" s="30" customFormat="1" ht="13" x14ac:dyDescent="0.3">
      <c r="A161" s="25" t="s">
        <v>438</v>
      </c>
      <c r="B161" s="25" t="s">
        <v>439</v>
      </c>
      <c r="C161" s="25" t="s">
        <v>24</v>
      </c>
      <c r="D161" s="26" t="s">
        <v>440</v>
      </c>
      <c r="E161" s="31">
        <v>425370</v>
      </c>
      <c r="F161" s="28">
        <v>1.21530101E-4</v>
      </c>
      <c r="H161" s="29"/>
    </row>
    <row r="162" spans="1:8" s="30" customFormat="1" ht="13" x14ac:dyDescent="0.3">
      <c r="A162" s="25" t="s">
        <v>441</v>
      </c>
      <c r="B162" s="25" t="s">
        <v>442</v>
      </c>
      <c r="C162" s="25" t="s">
        <v>24</v>
      </c>
      <c r="D162" s="26" t="s">
        <v>443</v>
      </c>
      <c r="E162" s="31">
        <v>492850</v>
      </c>
      <c r="F162" s="28">
        <v>1.40809437E-4</v>
      </c>
      <c r="H162" s="29"/>
    </row>
    <row r="163" spans="1:8" s="30" customFormat="1" ht="13" x14ac:dyDescent="0.3">
      <c r="A163" s="25" t="s">
        <v>444</v>
      </c>
      <c r="B163" s="25" t="s">
        <v>445</v>
      </c>
      <c r="C163" s="25" t="s">
        <v>24</v>
      </c>
      <c r="D163" s="26" t="s">
        <v>446</v>
      </c>
      <c r="E163" s="31">
        <v>5822</v>
      </c>
      <c r="F163" s="28">
        <v>1.6633710000000001E-6</v>
      </c>
      <c r="H163" s="29"/>
    </row>
    <row r="164" spans="1:8" s="30" customFormat="1" ht="13" x14ac:dyDescent="0.3">
      <c r="A164" s="25" t="s">
        <v>447</v>
      </c>
      <c r="B164" s="25" t="s">
        <v>448</v>
      </c>
      <c r="C164" s="25" t="s">
        <v>24</v>
      </c>
      <c r="D164" s="26" t="s">
        <v>449</v>
      </c>
      <c r="E164" s="31">
        <v>76632</v>
      </c>
      <c r="F164" s="28">
        <v>2.1894102999999999E-5</v>
      </c>
      <c r="H164" s="29"/>
    </row>
    <row r="165" spans="1:8" s="30" customFormat="1" ht="13" x14ac:dyDescent="0.3">
      <c r="A165" s="25" t="s">
        <v>450</v>
      </c>
      <c r="B165" s="25" t="s">
        <v>451</v>
      </c>
      <c r="C165" s="25" t="s">
        <v>24</v>
      </c>
      <c r="D165" s="26" t="s">
        <v>452</v>
      </c>
      <c r="E165" s="31">
        <v>212557</v>
      </c>
      <c r="F165" s="28">
        <v>6.0728479999999998E-5</v>
      </c>
      <c r="H165" s="29"/>
    </row>
    <row r="166" spans="1:8" s="30" customFormat="1" ht="13" x14ac:dyDescent="0.3">
      <c r="A166" s="25" t="s">
        <v>453</v>
      </c>
      <c r="B166" s="25" t="s">
        <v>454</v>
      </c>
      <c r="C166" s="25" t="s">
        <v>24</v>
      </c>
      <c r="D166" s="26" t="s">
        <v>455</v>
      </c>
      <c r="E166" s="31">
        <v>50023</v>
      </c>
      <c r="F166" s="28">
        <v>1.4291794E-5</v>
      </c>
      <c r="H166" s="29"/>
    </row>
    <row r="167" spans="1:8" s="30" customFormat="1" ht="13" x14ac:dyDescent="0.3">
      <c r="A167" s="25" t="s">
        <v>456</v>
      </c>
      <c r="B167" s="25" t="s">
        <v>457</v>
      </c>
      <c r="C167" s="25" t="s">
        <v>24</v>
      </c>
      <c r="D167" s="26" t="s">
        <v>458</v>
      </c>
      <c r="E167" s="31">
        <v>26116</v>
      </c>
      <c r="F167" s="28">
        <v>7.4614570000000003E-6</v>
      </c>
      <c r="H167" s="29"/>
    </row>
    <row r="168" spans="1:8" s="30" customFormat="1" ht="13" x14ac:dyDescent="0.3">
      <c r="A168" s="25" t="s">
        <v>459</v>
      </c>
      <c r="B168" s="25" t="s">
        <v>460</v>
      </c>
      <c r="C168" s="25" t="s">
        <v>24</v>
      </c>
      <c r="D168" s="26" t="s">
        <v>461</v>
      </c>
      <c r="E168" s="31">
        <v>38054</v>
      </c>
      <c r="F168" s="28">
        <v>1.0872197000000001E-5</v>
      </c>
      <c r="H168" s="29"/>
    </row>
    <row r="169" spans="1:8" s="30" customFormat="1" ht="13" x14ac:dyDescent="0.3">
      <c r="A169" s="25" t="s">
        <v>462</v>
      </c>
      <c r="B169" s="25" t="s">
        <v>463</v>
      </c>
      <c r="C169" s="25" t="s">
        <v>24</v>
      </c>
      <c r="D169" s="26" t="s">
        <v>464</v>
      </c>
      <c r="E169" s="31">
        <v>394028</v>
      </c>
      <c r="F169" s="28">
        <v>1.12575552E-4</v>
      </c>
      <c r="H169" s="29"/>
    </row>
    <row r="170" spans="1:8" s="30" customFormat="1" ht="13" x14ac:dyDescent="0.3">
      <c r="A170" s="25" t="s">
        <v>465</v>
      </c>
      <c r="B170" s="25" t="s">
        <v>466</v>
      </c>
      <c r="C170" s="25" t="s">
        <v>24</v>
      </c>
      <c r="D170" s="26" t="s">
        <v>467</v>
      </c>
      <c r="E170" s="31">
        <v>266321</v>
      </c>
      <c r="F170" s="28">
        <v>7.6089094E-5</v>
      </c>
      <c r="H170" s="29"/>
    </row>
    <row r="171" spans="1:8" s="30" customFormat="1" ht="13" x14ac:dyDescent="0.3">
      <c r="A171" s="25" t="s">
        <v>468</v>
      </c>
      <c r="B171" s="25" t="s">
        <v>469</v>
      </c>
      <c r="C171" s="25" t="s">
        <v>24</v>
      </c>
      <c r="D171" s="26" t="s">
        <v>470</v>
      </c>
      <c r="E171" s="31">
        <v>398909</v>
      </c>
      <c r="F171" s="28">
        <v>1.1397007500000001E-4</v>
      </c>
      <c r="H171" s="29"/>
    </row>
    <row r="172" spans="1:8" s="30" customFormat="1" ht="13" x14ac:dyDescent="0.3">
      <c r="A172" s="25" t="s">
        <v>471</v>
      </c>
      <c r="B172" s="25" t="s">
        <v>472</v>
      </c>
      <c r="C172" s="25" t="s">
        <v>24</v>
      </c>
      <c r="D172" s="26" t="s">
        <v>473</v>
      </c>
      <c r="E172" s="31">
        <v>429782</v>
      </c>
      <c r="F172" s="28">
        <v>1.2279062899999999E-4</v>
      </c>
      <c r="H172" s="29"/>
    </row>
    <row r="173" spans="1:8" s="30" customFormat="1" ht="13" x14ac:dyDescent="0.3">
      <c r="A173" s="25" t="s">
        <v>474</v>
      </c>
      <c r="B173" s="25" t="s">
        <v>475</v>
      </c>
      <c r="C173" s="25" t="s">
        <v>24</v>
      </c>
      <c r="D173" s="26" t="s">
        <v>476</v>
      </c>
      <c r="E173" s="31">
        <v>9462798</v>
      </c>
      <c r="F173" s="28">
        <v>2.7035634739999998E-3</v>
      </c>
      <c r="H173" s="29"/>
    </row>
    <row r="174" spans="1:8" s="30" customFormat="1" ht="13" x14ac:dyDescent="0.3">
      <c r="A174" s="25" t="s">
        <v>477</v>
      </c>
      <c r="B174" s="25" t="s">
        <v>478</v>
      </c>
      <c r="C174" s="25" t="s">
        <v>24</v>
      </c>
      <c r="D174" s="26" t="s">
        <v>479</v>
      </c>
      <c r="E174" s="31">
        <v>350474</v>
      </c>
      <c r="F174" s="28">
        <v>1.00131981E-4</v>
      </c>
      <c r="H174" s="29"/>
    </row>
    <row r="175" spans="1:8" s="30" customFormat="1" ht="13" x14ac:dyDescent="0.3">
      <c r="A175" s="25" t="s">
        <v>480</v>
      </c>
      <c r="B175" s="25" t="s">
        <v>481</v>
      </c>
      <c r="C175" s="25" t="s">
        <v>24</v>
      </c>
      <c r="D175" s="26" t="s">
        <v>482</v>
      </c>
      <c r="E175" s="31">
        <v>111784</v>
      </c>
      <c r="F175" s="28">
        <v>3.1937185999999998E-5</v>
      </c>
      <c r="H175" s="29"/>
    </row>
    <row r="176" spans="1:8" s="30" customFormat="1" ht="13" x14ac:dyDescent="0.3">
      <c r="A176" s="25" t="s">
        <v>483</v>
      </c>
      <c r="B176" s="25" t="s">
        <v>484</v>
      </c>
      <c r="C176" s="25" t="s">
        <v>24</v>
      </c>
      <c r="D176" s="26" t="s">
        <v>485</v>
      </c>
      <c r="E176" s="31">
        <v>3142389</v>
      </c>
      <c r="F176" s="28">
        <v>8.9779451299999995E-4</v>
      </c>
      <c r="H176" s="29"/>
    </row>
    <row r="177" spans="1:8" s="30" customFormat="1" ht="13" x14ac:dyDescent="0.3">
      <c r="A177" s="25" t="s">
        <v>486</v>
      </c>
      <c r="B177" s="25" t="s">
        <v>487</v>
      </c>
      <c r="C177" s="25" t="s">
        <v>24</v>
      </c>
      <c r="D177" s="26" t="s">
        <v>488</v>
      </c>
      <c r="E177" s="31">
        <v>44600</v>
      </c>
      <c r="F177" s="28">
        <v>1.2742417999999999E-5</v>
      </c>
      <c r="H177" s="29"/>
    </row>
    <row r="178" spans="1:8" s="30" customFormat="1" ht="13" x14ac:dyDescent="0.3">
      <c r="A178" s="25" t="s">
        <v>489</v>
      </c>
      <c r="B178" s="25" t="s">
        <v>490</v>
      </c>
      <c r="C178" s="25" t="s">
        <v>24</v>
      </c>
      <c r="D178" s="26" t="s">
        <v>491</v>
      </c>
      <c r="E178" s="31">
        <v>33898</v>
      </c>
      <c r="F178" s="28">
        <v>9.6848090000000005E-6</v>
      </c>
      <c r="H178" s="29"/>
    </row>
    <row r="179" spans="1:8" s="30" customFormat="1" ht="13" x14ac:dyDescent="0.3">
      <c r="A179" s="25" t="s">
        <v>492</v>
      </c>
      <c r="B179" s="25" t="s">
        <v>493</v>
      </c>
      <c r="C179" s="25" t="s">
        <v>24</v>
      </c>
      <c r="D179" s="26" t="s">
        <v>494</v>
      </c>
      <c r="E179" s="31">
        <v>40352</v>
      </c>
      <c r="F179" s="28">
        <v>1.1528745999999999E-5</v>
      </c>
      <c r="H179" s="29"/>
    </row>
    <row r="180" spans="1:8" s="30" customFormat="1" ht="13" x14ac:dyDescent="0.3">
      <c r="A180" s="25" t="s">
        <v>495</v>
      </c>
      <c r="B180" s="25" t="s">
        <v>496</v>
      </c>
      <c r="C180" s="25" t="s">
        <v>24</v>
      </c>
      <c r="D180" s="26" t="s">
        <v>497</v>
      </c>
      <c r="E180" s="31">
        <v>150996</v>
      </c>
      <c r="F180" s="28">
        <v>4.3140228999999997E-5</v>
      </c>
      <c r="H180" s="29"/>
    </row>
    <row r="181" spans="1:8" s="30" customFormat="1" ht="13" x14ac:dyDescent="0.3">
      <c r="A181" s="25" t="s">
        <v>498</v>
      </c>
      <c r="B181" s="25" t="s">
        <v>499</v>
      </c>
      <c r="C181" s="25" t="s">
        <v>24</v>
      </c>
      <c r="D181" s="26" t="s">
        <v>500</v>
      </c>
      <c r="E181" s="31">
        <v>417436</v>
      </c>
      <c r="F181" s="28">
        <v>1.19263322E-4</v>
      </c>
      <c r="H181" s="29"/>
    </row>
    <row r="182" spans="1:8" s="30" customFormat="1" ht="13" x14ac:dyDescent="0.3">
      <c r="A182" s="25" t="s">
        <v>501</v>
      </c>
      <c r="B182" s="25" t="s">
        <v>502</v>
      </c>
      <c r="C182" s="25" t="s">
        <v>24</v>
      </c>
      <c r="D182" s="26" t="s">
        <v>503</v>
      </c>
      <c r="E182" s="31">
        <v>325279</v>
      </c>
      <c r="F182" s="28">
        <v>9.2933657000000003E-5</v>
      </c>
      <c r="H182" s="29"/>
    </row>
    <row r="183" spans="1:8" s="30" customFormat="1" ht="13" x14ac:dyDescent="0.3">
      <c r="A183" s="25" t="s">
        <v>504</v>
      </c>
      <c r="B183" s="25" t="s">
        <v>505</v>
      </c>
      <c r="C183" s="25" t="s">
        <v>24</v>
      </c>
      <c r="D183" s="26" t="s">
        <v>506</v>
      </c>
      <c r="E183" s="31">
        <v>586767</v>
      </c>
      <c r="F183" s="28">
        <v>1.6764194200000001E-4</v>
      </c>
      <c r="H183" s="29"/>
    </row>
    <row r="184" spans="1:8" s="30" customFormat="1" ht="13" x14ac:dyDescent="0.3">
      <c r="A184" s="25" t="s">
        <v>507</v>
      </c>
      <c r="B184" s="25" t="s">
        <v>508</v>
      </c>
      <c r="C184" s="25" t="s">
        <v>24</v>
      </c>
      <c r="D184" s="26" t="s">
        <v>509</v>
      </c>
      <c r="E184" s="31">
        <v>85998</v>
      </c>
      <c r="F184" s="28">
        <v>2.4570011E-5</v>
      </c>
      <c r="H184" s="29"/>
    </row>
    <row r="185" spans="1:8" s="30" customFormat="1" ht="13" x14ac:dyDescent="0.3">
      <c r="A185" s="25" t="s">
        <v>510</v>
      </c>
      <c r="B185" s="25" t="s">
        <v>511</v>
      </c>
      <c r="C185" s="25" t="s">
        <v>24</v>
      </c>
      <c r="D185" s="26" t="s">
        <v>512</v>
      </c>
      <c r="E185" s="31">
        <v>2254324</v>
      </c>
      <c r="F185" s="28">
        <v>6.4407039300000001E-4</v>
      </c>
      <c r="H185" s="29"/>
    </row>
    <row r="186" spans="1:8" s="30" customFormat="1" ht="13" x14ac:dyDescent="0.3">
      <c r="A186" s="25" t="s">
        <v>513</v>
      </c>
      <c r="B186" s="25" t="s">
        <v>514</v>
      </c>
      <c r="C186" s="25" t="s">
        <v>24</v>
      </c>
      <c r="D186" s="26" t="s">
        <v>515</v>
      </c>
      <c r="E186" s="31">
        <v>586336</v>
      </c>
      <c r="F186" s="28">
        <v>1.6751880300000001E-4</v>
      </c>
      <c r="H186" s="29"/>
    </row>
    <row r="187" spans="1:8" s="30" customFormat="1" ht="13" x14ac:dyDescent="0.3">
      <c r="A187" s="25" t="s">
        <v>516</v>
      </c>
      <c r="B187" s="25" t="s">
        <v>517</v>
      </c>
      <c r="C187" s="25" t="s">
        <v>24</v>
      </c>
      <c r="D187" s="26" t="s">
        <v>518</v>
      </c>
      <c r="E187" s="31">
        <v>142118</v>
      </c>
      <c r="F187" s="28">
        <v>4.0603745000000002E-5</v>
      </c>
      <c r="H187" s="29"/>
    </row>
    <row r="188" spans="1:8" s="30" customFormat="1" ht="13" x14ac:dyDescent="0.3">
      <c r="A188" s="25" t="s">
        <v>519</v>
      </c>
      <c r="B188" s="25" t="s">
        <v>520</v>
      </c>
      <c r="C188" s="25" t="s">
        <v>24</v>
      </c>
      <c r="D188" s="26" t="s">
        <v>521</v>
      </c>
      <c r="E188" s="31">
        <v>89250</v>
      </c>
      <c r="F188" s="28">
        <v>2.5499122000000001E-5</v>
      </c>
      <c r="H188" s="29"/>
    </row>
    <row r="189" spans="1:8" s="30" customFormat="1" ht="13" x14ac:dyDescent="0.3">
      <c r="A189" s="25" t="s">
        <v>522</v>
      </c>
      <c r="B189" s="25" t="s">
        <v>523</v>
      </c>
      <c r="C189" s="25" t="s">
        <v>24</v>
      </c>
      <c r="D189" s="26" t="s">
        <v>524</v>
      </c>
      <c r="E189" s="31">
        <v>266030</v>
      </c>
      <c r="F189" s="28">
        <v>7.6005953999999998E-5</v>
      </c>
      <c r="H189" s="29"/>
    </row>
    <row r="190" spans="1:8" s="30" customFormat="1" ht="13" x14ac:dyDescent="0.3">
      <c r="A190" s="25" t="s">
        <v>525</v>
      </c>
      <c r="B190" s="25" t="s">
        <v>526</v>
      </c>
      <c r="C190" s="25" t="s">
        <v>24</v>
      </c>
      <c r="D190" s="26" t="s">
        <v>527</v>
      </c>
      <c r="E190" s="31">
        <v>39732</v>
      </c>
      <c r="F190" s="28">
        <v>1.1351608999999999E-5</v>
      </c>
      <c r="H190" s="29"/>
    </row>
    <row r="191" spans="1:8" s="30" customFormat="1" ht="13" x14ac:dyDescent="0.3">
      <c r="A191" s="25" t="s">
        <v>528</v>
      </c>
      <c r="B191" s="25" t="s">
        <v>529</v>
      </c>
      <c r="C191" s="25" t="s">
        <v>24</v>
      </c>
      <c r="D191" s="26" t="s">
        <v>530</v>
      </c>
      <c r="E191" s="31">
        <v>316234</v>
      </c>
      <c r="F191" s="28">
        <v>9.0349460000000004E-5</v>
      </c>
      <c r="H191" s="29"/>
    </row>
    <row r="192" spans="1:8" s="30" customFormat="1" ht="13" x14ac:dyDescent="0.3">
      <c r="A192" s="25" t="s">
        <v>531</v>
      </c>
      <c r="B192" s="25" t="s">
        <v>532</v>
      </c>
      <c r="C192" s="25" t="s">
        <v>24</v>
      </c>
      <c r="D192" s="26" t="s">
        <v>533</v>
      </c>
      <c r="E192" s="31">
        <v>782510</v>
      </c>
      <c r="F192" s="28">
        <v>2.2356658700000001E-4</v>
      </c>
      <c r="H192" s="29"/>
    </row>
    <row r="193" spans="1:8" s="30" customFormat="1" ht="13" x14ac:dyDescent="0.3">
      <c r="A193" s="25" t="s">
        <v>534</v>
      </c>
      <c r="B193" s="25" t="s">
        <v>535</v>
      </c>
      <c r="C193" s="25" t="s">
        <v>24</v>
      </c>
      <c r="D193" s="26" t="s">
        <v>536</v>
      </c>
      <c r="E193" s="31">
        <v>262792</v>
      </c>
      <c r="F193" s="28">
        <v>7.5080842999999999E-5</v>
      </c>
      <c r="H193" s="29"/>
    </row>
    <row r="194" spans="1:8" s="30" customFormat="1" ht="13" x14ac:dyDescent="0.3">
      <c r="A194" s="25" t="s">
        <v>537</v>
      </c>
      <c r="B194" s="25" t="s">
        <v>538</v>
      </c>
      <c r="C194" s="25" t="s">
        <v>24</v>
      </c>
      <c r="D194" s="26" t="s">
        <v>539</v>
      </c>
      <c r="E194" s="31">
        <v>557539</v>
      </c>
      <c r="F194" s="28">
        <v>1.5929137199999999E-4</v>
      </c>
      <c r="H194" s="29"/>
    </row>
    <row r="195" spans="1:8" s="30" customFormat="1" ht="13" x14ac:dyDescent="0.3">
      <c r="A195" s="25" t="s">
        <v>540</v>
      </c>
      <c r="B195" s="25" t="s">
        <v>541</v>
      </c>
      <c r="C195" s="25" t="s">
        <v>24</v>
      </c>
      <c r="D195" s="26" t="s">
        <v>542</v>
      </c>
      <c r="E195" s="31">
        <v>227842</v>
      </c>
      <c r="F195" s="28">
        <v>6.5095473000000007E-5</v>
      </c>
      <c r="H195" s="29"/>
    </row>
    <row r="196" spans="1:8" s="30" customFormat="1" ht="13" x14ac:dyDescent="0.3">
      <c r="A196" s="25" t="s">
        <v>543</v>
      </c>
      <c r="B196" s="25" t="s">
        <v>544</v>
      </c>
      <c r="C196" s="25" t="s">
        <v>24</v>
      </c>
      <c r="D196" s="26" t="s">
        <v>545</v>
      </c>
      <c r="E196" s="31">
        <v>45376</v>
      </c>
      <c r="F196" s="28">
        <v>1.2964125E-5</v>
      </c>
      <c r="H196" s="29"/>
    </row>
    <row r="197" spans="1:8" s="30" customFormat="1" ht="13" x14ac:dyDescent="0.3">
      <c r="A197" s="25" t="s">
        <v>546</v>
      </c>
      <c r="B197" s="25" t="s">
        <v>547</v>
      </c>
      <c r="C197" s="25" t="s">
        <v>24</v>
      </c>
      <c r="D197" s="26" t="s">
        <v>548</v>
      </c>
      <c r="E197" s="31">
        <v>26372</v>
      </c>
      <c r="F197" s="28">
        <v>7.5345980000000002E-6</v>
      </c>
      <c r="H197" s="29"/>
    </row>
    <row r="198" spans="1:8" s="30" customFormat="1" ht="13" x14ac:dyDescent="0.3">
      <c r="A198" s="25" t="s">
        <v>549</v>
      </c>
      <c r="B198" s="25" t="s">
        <v>550</v>
      </c>
      <c r="C198" s="25" t="s">
        <v>24</v>
      </c>
      <c r="D198" s="26" t="s">
        <v>551</v>
      </c>
      <c r="E198" s="31">
        <v>274809</v>
      </c>
      <c r="F198" s="28">
        <v>7.8514152999999999E-5</v>
      </c>
      <c r="H198" s="29"/>
    </row>
    <row r="199" spans="1:8" s="30" customFormat="1" ht="13" x14ac:dyDescent="0.3">
      <c r="A199" s="25" t="s">
        <v>552</v>
      </c>
      <c r="B199" s="25" t="s">
        <v>553</v>
      </c>
      <c r="C199" s="25" t="s">
        <v>24</v>
      </c>
      <c r="D199" s="26" t="s">
        <v>554</v>
      </c>
      <c r="E199" s="31">
        <v>54105</v>
      </c>
      <c r="F199" s="28">
        <v>1.5458039E-5</v>
      </c>
      <c r="H199" s="29"/>
    </row>
    <row r="200" spans="1:8" s="30" customFormat="1" ht="13" x14ac:dyDescent="0.3">
      <c r="A200" s="25" t="s">
        <v>555</v>
      </c>
      <c r="B200" s="25" t="s">
        <v>556</v>
      </c>
      <c r="C200" s="25" t="s">
        <v>24</v>
      </c>
      <c r="D200" s="26" t="s">
        <v>557</v>
      </c>
      <c r="E200" s="31">
        <v>193743</v>
      </c>
      <c r="F200" s="28">
        <v>5.5353236999999998E-5</v>
      </c>
      <c r="H200" s="29"/>
    </row>
    <row r="201" spans="1:8" s="30" customFormat="1" ht="13" x14ac:dyDescent="0.3">
      <c r="A201" s="25" t="s">
        <v>558</v>
      </c>
      <c r="B201" s="25" t="s">
        <v>559</v>
      </c>
      <c r="C201" s="25" t="s">
        <v>24</v>
      </c>
      <c r="D201" s="26" t="s">
        <v>560</v>
      </c>
      <c r="E201" s="31">
        <v>308216</v>
      </c>
      <c r="F201" s="28">
        <v>8.8058682000000002E-5</v>
      </c>
      <c r="H201" s="29"/>
    </row>
    <row r="202" spans="1:8" s="30" customFormat="1" ht="13" x14ac:dyDescent="0.3">
      <c r="A202" s="25" t="s">
        <v>561</v>
      </c>
      <c r="B202" s="25" t="s">
        <v>562</v>
      </c>
      <c r="C202" s="25" t="s">
        <v>24</v>
      </c>
      <c r="D202" s="26" t="s">
        <v>563</v>
      </c>
      <c r="E202" s="31">
        <v>1286618</v>
      </c>
      <c r="F202" s="28">
        <v>3.6759248499999999E-4</v>
      </c>
      <c r="H202" s="29"/>
    </row>
    <row r="203" spans="1:8" s="30" customFormat="1" ht="13" x14ac:dyDescent="0.3">
      <c r="A203" s="25" t="s">
        <v>564</v>
      </c>
      <c r="B203" s="25" t="s">
        <v>565</v>
      </c>
      <c r="C203" s="25" t="s">
        <v>24</v>
      </c>
      <c r="D203" s="26" t="s">
        <v>566</v>
      </c>
      <c r="E203" s="31">
        <v>1521039</v>
      </c>
      <c r="F203" s="28">
        <v>4.3456760699999998E-4</v>
      </c>
      <c r="H203" s="29"/>
    </row>
    <row r="204" spans="1:8" s="30" customFormat="1" ht="13" x14ac:dyDescent="0.3">
      <c r="A204" s="25" t="s">
        <v>567</v>
      </c>
      <c r="B204" s="25" t="s">
        <v>568</v>
      </c>
      <c r="C204" s="25" t="s">
        <v>24</v>
      </c>
      <c r="D204" s="26" t="s">
        <v>569</v>
      </c>
      <c r="E204" s="31">
        <v>148365</v>
      </c>
      <c r="F204" s="28">
        <v>4.2388539999999999E-5</v>
      </c>
      <c r="H204" s="29"/>
    </row>
    <row r="205" spans="1:8" s="30" customFormat="1" ht="13" x14ac:dyDescent="0.3">
      <c r="A205" s="25" t="s">
        <v>570</v>
      </c>
      <c r="B205" s="25" t="s">
        <v>571</v>
      </c>
      <c r="C205" s="25" t="s">
        <v>24</v>
      </c>
      <c r="D205" s="26" t="s">
        <v>572</v>
      </c>
      <c r="E205" s="31">
        <v>432145</v>
      </c>
      <c r="F205" s="28">
        <v>1.23465748E-4</v>
      </c>
      <c r="H205" s="29"/>
    </row>
    <row r="206" spans="1:8" s="30" customFormat="1" ht="13" x14ac:dyDescent="0.3">
      <c r="A206" s="25" t="s">
        <v>573</v>
      </c>
      <c r="B206" s="25" t="s">
        <v>574</v>
      </c>
      <c r="C206" s="25" t="s">
        <v>24</v>
      </c>
      <c r="D206" s="26" t="s">
        <v>575</v>
      </c>
      <c r="E206" s="31">
        <v>1714676</v>
      </c>
      <c r="F206" s="28">
        <v>4.8989055900000003E-4</v>
      </c>
      <c r="H206" s="29"/>
    </row>
    <row r="207" spans="1:8" s="30" customFormat="1" ht="13" x14ac:dyDescent="0.3">
      <c r="A207" s="25" t="s">
        <v>576</v>
      </c>
      <c r="B207" s="25" t="s">
        <v>577</v>
      </c>
      <c r="C207" s="25" t="s">
        <v>24</v>
      </c>
      <c r="D207" s="26" t="s">
        <v>578</v>
      </c>
      <c r="E207" s="31">
        <v>5975794</v>
      </c>
      <c r="F207" s="28">
        <v>1.7073109230000001E-3</v>
      </c>
      <c r="H207" s="29"/>
    </row>
    <row r="208" spans="1:8" s="30" customFormat="1" ht="13" x14ac:dyDescent="0.3">
      <c r="A208" s="25" t="s">
        <v>579</v>
      </c>
      <c r="B208" s="25" t="s">
        <v>580</v>
      </c>
      <c r="C208" s="25" t="s">
        <v>24</v>
      </c>
      <c r="D208" s="26" t="s">
        <v>581</v>
      </c>
      <c r="E208" s="31">
        <v>457431</v>
      </c>
      <c r="F208" s="28">
        <v>1.30690071E-4</v>
      </c>
      <c r="H208" s="29"/>
    </row>
    <row r="209" spans="1:8" s="30" customFormat="1" ht="13" x14ac:dyDescent="0.3">
      <c r="A209" s="25" t="s">
        <v>582</v>
      </c>
      <c r="B209" s="25" t="s">
        <v>297</v>
      </c>
      <c r="C209" s="25"/>
      <c r="D209" s="26" t="s">
        <v>583</v>
      </c>
      <c r="E209" s="31">
        <v>1536</v>
      </c>
      <c r="F209" s="28">
        <v>4.3884199999999998E-7</v>
      </c>
      <c r="H209" s="29"/>
    </row>
    <row r="210" spans="1:8" s="30" customFormat="1" ht="13" x14ac:dyDescent="0.3">
      <c r="A210" s="25" t="s">
        <v>584</v>
      </c>
      <c r="B210" s="25" t="s">
        <v>585</v>
      </c>
      <c r="C210" s="25" t="s">
        <v>24</v>
      </c>
      <c r="D210" s="26" t="s">
        <v>586</v>
      </c>
      <c r="E210" s="31">
        <v>811701</v>
      </c>
      <c r="F210" s="28">
        <v>2.31906586E-4</v>
      </c>
      <c r="H210" s="29"/>
    </row>
    <row r="211" spans="1:8" s="30" customFormat="1" ht="13" x14ac:dyDescent="0.3">
      <c r="A211" s="25" t="s">
        <v>587</v>
      </c>
      <c r="B211" s="25" t="s">
        <v>588</v>
      </c>
      <c r="C211" s="25" t="s">
        <v>24</v>
      </c>
      <c r="D211" s="26" t="s">
        <v>589</v>
      </c>
      <c r="E211" s="31">
        <v>104998</v>
      </c>
      <c r="F211" s="28">
        <v>2.9998396E-5</v>
      </c>
      <c r="H211" s="29"/>
    </row>
    <row r="212" spans="1:8" s="30" customFormat="1" ht="13" x14ac:dyDescent="0.3">
      <c r="A212" s="25" t="s">
        <v>590</v>
      </c>
      <c r="B212" s="25" t="s">
        <v>591</v>
      </c>
      <c r="C212" s="25" t="s">
        <v>24</v>
      </c>
      <c r="D212" s="26" t="s">
        <v>592</v>
      </c>
      <c r="E212" s="31">
        <v>1562749</v>
      </c>
      <c r="F212" s="28">
        <v>4.4648434000000003E-4</v>
      </c>
      <c r="H212" s="29"/>
    </row>
    <row r="213" spans="1:8" s="30" customFormat="1" ht="13" x14ac:dyDescent="0.3">
      <c r="A213" s="25" t="s">
        <v>593</v>
      </c>
      <c r="B213" s="25" t="s">
        <v>594</v>
      </c>
      <c r="C213" s="25" t="s">
        <v>24</v>
      </c>
      <c r="D213" s="26" t="s">
        <v>595</v>
      </c>
      <c r="E213" s="31">
        <v>80111</v>
      </c>
      <c r="F213" s="28">
        <v>2.2888069E-5</v>
      </c>
      <c r="H213" s="29"/>
    </row>
    <row r="214" spans="1:8" s="30" customFormat="1" ht="13" x14ac:dyDescent="0.3">
      <c r="A214" s="25" t="s">
        <v>596</v>
      </c>
      <c r="B214" s="25" t="s">
        <v>597</v>
      </c>
      <c r="C214" s="25" t="s">
        <v>24</v>
      </c>
      <c r="D214" s="26" t="s">
        <v>598</v>
      </c>
      <c r="E214" s="31">
        <v>102843</v>
      </c>
      <c r="F214" s="28">
        <v>2.9382702000000001E-5</v>
      </c>
      <c r="H214" s="29"/>
    </row>
    <row r="215" spans="1:8" s="30" customFormat="1" ht="13" x14ac:dyDescent="0.3">
      <c r="A215" s="25" t="s">
        <v>599</v>
      </c>
      <c r="B215" s="25" t="s">
        <v>600</v>
      </c>
      <c r="C215" s="25" t="s">
        <v>24</v>
      </c>
      <c r="D215" s="26" t="s">
        <v>601</v>
      </c>
      <c r="E215" s="31">
        <v>485091</v>
      </c>
      <c r="F215" s="28">
        <v>1.38592656E-4</v>
      </c>
      <c r="H215" s="29"/>
    </row>
    <row r="216" spans="1:8" s="30" customFormat="1" ht="13" x14ac:dyDescent="0.3">
      <c r="A216" s="25" t="s">
        <v>602</v>
      </c>
      <c r="B216" s="25" t="s">
        <v>603</v>
      </c>
      <c r="C216" s="25" t="s">
        <v>24</v>
      </c>
      <c r="D216" s="26" t="s">
        <v>604</v>
      </c>
      <c r="E216" s="31">
        <v>477623</v>
      </c>
      <c r="F216" s="28">
        <v>1.3645901500000001E-4</v>
      </c>
      <c r="H216" s="29"/>
    </row>
    <row r="217" spans="1:8" s="30" customFormat="1" ht="13" x14ac:dyDescent="0.3">
      <c r="A217" s="25" t="s">
        <v>605</v>
      </c>
      <c r="B217" s="25" t="s">
        <v>606</v>
      </c>
      <c r="C217" s="25" t="s">
        <v>24</v>
      </c>
      <c r="D217" s="26" t="s">
        <v>607</v>
      </c>
      <c r="E217" s="31">
        <v>129990</v>
      </c>
      <c r="F217" s="28">
        <v>3.7138721000000001E-5</v>
      </c>
      <c r="H217" s="29"/>
    </row>
    <row r="218" spans="1:8" s="30" customFormat="1" ht="13" x14ac:dyDescent="0.3">
      <c r="A218" s="25" t="s">
        <v>608</v>
      </c>
      <c r="B218" s="25" t="s">
        <v>609</v>
      </c>
      <c r="C218" s="25" t="s">
        <v>24</v>
      </c>
      <c r="D218" s="26" t="s">
        <v>610</v>
      </c>
      <c r="E218" s="31">
        <v>136386</v>
      </c>
      <c r="F218" s="28">
        <v>3.8966086999999997E-5</v>
      </c>
      <c r="H218" s="29"/>
    </row>
    <row r="219" spans="1:8" s="30" customFormat="1" ht="13" x14ac:dyDescent="0.3">
      <c r="A219" s="25" t="s">
        <v>611</v>
      </c>
      <c r="B219" s="25" t="s">
        <v>612</v>
      </c>
      <c r="C219" s="25" t="s">
        <v>24</v>
      </c>
      <c r="D219" s="26" t="s">
        <v>610</v>
      </c>
      <c r="E219" s="31">
        <v>24117</v>
      </c>
      <c r="F219" s="28">
        <v>6.8903339999999996E-6</v>
      </c>
      <c r="H219" s="29"/>
    </row>
    <row r="220" spans="1:8" s="30" customFormat="1" ht="13" x14ac:dyDescent="0.3">
      <c r="A220" s="25" t="s">
        <v>613</v>
      </c>
      <c r="B220" s="25" t="s">
        <v>614</v>
      </c>
      <c r="C220" s="25" t="s">
        <v>24</v>
      </c>
      <c r="D220" s="26" t="s">
        <v>615</v>
      </c>
      <c r="E220" s="31">
        <v>140570</v>
      </c>
      <c r="F220" s="28">
        <v>4.0161474E-5</v>
      </c>
      <c r="H220" s="29"/>
    </row>
    <row r="221" spans="1:8" s="30" customFormat="1" ht="13" x14ac:dyDescent="0.3">
      <c r="A221" s="25" t="s">
        <v>616</v>
      </c>
      <c r="B221" s="25" t="s">
        <v>617</v>
      </c>
      <c r="C221" s="25" t="s">
        <v>24</v>
      </c>
      <c r="D221" s="26" t="s">
        <v>618</v>
      </c>
      <c r="E221" s="31">
        <v>260684</v>
      </c>
      <c r="F221" s="28">
        <v>7.4478577999999995E-5</v>
      </c>
      <c r="H221" s="29"/>
    </row>
    <row r="222" spans="1:8" s="30" customFormat="1" ht="13" x14ac:dyDescent="0.3">
      <c r="A222" s="25" t="s">
        <v>619</v>
      </c>
      <c r="B222" s="25" t="s">
        <v>620</v>
      </c>
      <c r="C222" s="25" t="s">
        <v>621</v>
      </c>
      <c r="D222" s="26" t="s">
        <v>622</v>
      </c>
      <c r="E222" s="31">
        <v>1501806</v>
      </c>
      <c r="F222" s="28">
        <v>4.2907265300000001E-4</v>
      </c>
      <c r="H222" s="29"/>
    </row>
    <row r="223" spans="1:8" s="30" customFormat="1" ht="13" x14ac:dyDescent="0.3">
      <c r="A223" s="25" t="s">
        <v>623</v>
      </c>
      <c r="B223" s="25" t="s">
        <v>624</v>
      </c>
      <c r="C223" s="25" t="s">
        <v>24</v>
      </c>
      <c r="D223" s="26" t="s">
        <v>625</v>
      </c>
      <c r="E223" s="31">
        <v>2052134</v>
      </c>
      <c r="F223" s="28">
        <v>5.8630381100000005E-4</v>
      </c>
      <c r="H223" s="29"/>
    </row>
    <row r="224" spans="1:8" s="30" customFormat="1" ht="13" x14ac:dyDescent="0.3">
      <c r="A224" s="25" t="s">
        <v>626</v>
      </c>
      <c r="B224" s="25" t="s">
        <v>627</v>
      </c>
      <c r="C224" s="25" t="s">
        <v>24</v>
      </c>
      <c r="D224" s="26" t="s">
        <v>628</v>
      </c>
      <c r="E224" s="31">
        <v>35357</v>
      </c>
      <c r="F224" s="28">
        <v>1.0101652000000001E-5</v>
      </c>
      <c r="H224" s="29"/>
    </row>
    <row r="225" spans="1:8" s="30" customFormat="1" ht="13" x14ac:dyDescent="0.3">
      <c r="A225" s="25" t="s">
        <v>629</v>
      </c>
      <c r="B225" s="25" t="s">
        <v>630</v>
      </c>
      <c r="C225" s="25" t="s">
        <v>24</v>
      </c>
      <c r="D225" s="26" t="s">
        <v>631</v>
      </c>
      <c r="E225" s="31">
        <v>23830</v>
      </c>
      <c r="F225" s="28">
        <v>6.8083370000000001E-6</v>
      </c>
      <c r="H225" s="29"/>
    </row>
    <row r="226" spans="1:8" s="30" customFormat="1" ht="13" x14ac:dyDescent="0.3">
      <c r="A226" s="25" t="s">
        <v>632</v>
      </c>
      <c r="B226" s="25" t="s">
        <v>633</v>
      </c>
      <c r="C226" s="25" t="s">
        <v>24</v>
      </c>
      <c r="D226" s="26" t="s">
        <v>634</v>
      </c>
      <c r="E226" s="31">
        <v>72849</v>
      </c>
      <c r="F226" s="28">
        <v>2.0813283E-5</v>
      </c>
      <c r="H226" s="29"/>
    </row>
    <row r="227" spans="1:8" s="30" customFormat="1" ht="13" x14ac:dyDescent="0.3">
      <c r="A227" s="25" t="s">
        <v>635</v>
      </c>
      <c r="B227" s="25" t="s">
        <v>636</v>
      </c>
      <c r="C227" s="25" t="s">
        <v>24</v>
      </c>
      <c r="D227" s="26" t="s">
        <v>637</v>
      </c>
      <c r="E227" s="31">
        <v>676072</v>
      </c>
      <c r="F227" s="28">
        <v>1.93156777E-4</v>
      </c>
      <c r="H227" s="29"/>
    </row>
    <row r="228" spans="1:8" s="30" customFormat="1" ht="13" x14ac:dyDescent="0.3">
      <c r="A228" s="25" t="s">
        <v>638</v>
      </c>
      <c r="B228" s="25" t="s">
        <v>639</v>
      </c>
      <c r="C228" s="25" t="s">
        <v>24</v>
      </c>
      <c r="D228" s="26" t="s">
        <v>637</v>
      </c>
      <c r="E228" s="31">
        <v>154028</v>
      </c>
      <c r="F228" s="28">
        <v>4.4006484999999999E-5</v>
      </c>
      <c r="H228" s="29"/>
    </row>
    <row r="229" spans="1:8" s="30" customFormat="1" ht="13" x14ac:dyDescent="0.3">
      <c r="A229" s="25" t="s">
        <v>640</v>
      </c>
      <c r="B229" s="25" t="s">
        <v>641</v>
      </c>
      <c r="C229" s="25" t="s">
        <v>24</v>
      </c>
      <c r="D229" s="26" t="s">
        <v>642</v>
      </c>
      <c r="E229" s="31">
        <v>110206</v>
      </c>
      <c r="F229" s="28">
        <v>3.1486343999999997E-5</v>
      </c>
      <c r="H229" s="29"/>
    </row>
    <row r="230" spans="1:8" s="30" customFormat="1" ht="13" x14ac:dyDescent="0.3">
      <c r="A230" s="25" t="s">
        <v>643</v>
      </c>
      <c r="B230" s="25" t="s">
        <v>644</v>
      </c>
      <c r="C230" s="25" t="s">
        <v>24</v>
      </c>
      <c r="D230" s="26" t="s">
        <v>645</v>
      </c>
      <c r="E230" s="31">
        <v>34220</v>
      </c>
      <c r="F230" s="28">
        <v>9.7768060000000007E-6</v>
      </c>
      <c r="H230" s="29"/>
    </row>
    <row r="231" spans="1:8" s="30" customFormat="1" ht="13" x14ac:dyDescent="0.3">
      <c r="A231" s="25" t="s">
        <v>646</v>
      </c>
      <c r="B231" s="25" t="s">
        <v>647</v>
      </c>
      <c r="C231" s="25" t="s">
        <v>24</v>
      </c>
      <c r="D231" s="26" t="s">
        <v>648</v>
      </c>
      <c r="E231" s="31">
        <v>43533</v>
      </c>
      <c r="F231" s="28">
        <v>1.2437571999999999E-5</v>
      </c>
      <c r="H231" s="29"/>
    </row>
    <row r="232" spans="1:8" s="30" customFormat="1" ht="13" x14ac:dyDescent="0.3">
      <c r="A232" s="25" t="s">
        <v>649</v>
      </c>
      <c r="B232" s="25" t="s">
        <v>650</v>
      </c>
      <c r="C232" s="25" t="s">
        <v>24</v>
      </c>
      <c r="D232" s="26" t="s">
        <v>651</v>
      </c>
      <c r="E232" s="31">
        <v>123650</v>
      </c>
      <c r="F232" s="28">
        <v>3.5327355E-5</v>
      </c>
      <c r="H232" s="29"/>
    </row>
    <row r="233" spans="1:8" s="30" customFormat="1" ht="13" x14ac:dyDescent="0.3">
      <c r="A233" s="25" t="s">
        <v>652</v>
      </c>
      <c r="B233" s="25" t="s">
        <v>653</v>
      </c>
      <c r="C233" s="25" t="s">
        <v>24</v>
      </c>
      <c r="D233" s="26" t="s">
        <v>654</v>
      </c>
      <c r="E233" s="31">
        <v>177305</v>
      </c>
      <c r="F233" s="28">
        <v>5.0656827E-5</v>
      </c>
      <c r="H233" s="29"/>
    </row>
    <row r="234" spans="1:8" s="30" customFormat="1" ht="13" x14ac:dyDescent="0.3">
      <c r="A234" s="25" t="s">
        <v>655</v>
      </c>
      <c r="B234" s="25" t="s">
        <v>656</v>
      </c>
      <c r="C234" s="25" t="s">
        <v>24</v>
      </c>
      <c r="D234" s="26" t="s">
        <v>657</v>
      </c>
      <c r="E234" s="31">
        <v>46295</v>
      </c>
      <c r="F234" s="28">
        <v>1.3226686999999999E-5</v>
      </c>
      <c r="H234" s="29"/>
    </row>
    <row r="235" spans="1:8" s="30" customFormat="1" ht="13" x14ac:dyDescent="0.3">
      <c r="A235" s="25" t="s">
        <v>658</v>
      </c>
      <c r="B235" s="25" t="s">
        <v>659</v>
      </c>
      <c r="C235" s="25" t="s">
        <v>24</v>
      </c>
      <c r="D235" s="26" t="s">
        <v>660</v>
      </c>
      <c r="E235" s="31">
        <v>107676</v>
      </c>
      <c r="F235" s="28">
        <v>3.0763511999999997E-5</v>
      </c>
      <c r="H235" s="29"/>
    </row>
    <row r="236" spans="1:8" s="30" customFormat="1" ht="13" x14ac:dyDescent="0.3">
      <c r="A236" s="25" t="s">
        <v>661</v>
      </c>
      <c r="B236" s="25" t="s">
        <v>662</v>
      </c>
      <c r="C236" s="25" t="s">
        <v>24</v>
      </c>
      <c r="D236" s="26" t="s">
        <v>663</v>
      </c>
      <c r="E236" s="31">
        <v>424301</v>
      </c>
      <c r="F236" s="28">
        <v>1.21224683E-4</v>
      </c>
      <c r="H236" s="29"/>
    </row>
    <row r="237" spans="1:8" s="30" customFormat="1" ht="13" x14ac:dyDescent="0.3">
      <c r="A237" s="25" t="s">
        <v>664</v>
      </c>
      <c r="B237" s="25" t="s">
        <v>665</v>
      </c>
      <c r="C237" s="25" t="s">
        <v>24</v>
      </c>
      <c r="D237" s="26" t="s">
        <v>666</v>
      </c>
      <c r="E237" s="31">
        <v>79700</v>
      </c>
      <c r="F237" s="28">
        <v>2.2770643999999999E-5</v>
      </c>
      <c r="H237" s="29"/>
    </row>
    <row r="238" spans="1:8" s="30" customFormat="1" ht="13" x14ac:dyDescent="0.3">
      <c r="A238" s="25" t="s">
        <v>667</v>
      </c>
      <c r="B238" s="25" t="s">
        <v>668</v>
      </c>
      <c r="C238" s="25" t="s">
        <v>24</v>
      </c>
      <c r="D238" s="26" t="s">
        <v>669</v>
      </c>
      <c r="E238" s="31">
        <v>139752</v>
      </c>
      <c r="F238" s="28">
        <v>3.9927768E-5</v>
      </c>
      <c r="H238" s="29"/>
    </row>
    <row r="239" spans="1:8" s="30" customFormat="1" ht="13" x14ac:dyDescent="0.3">
      <c r="A239" s="25" t="s">
        <v>670</v>
      </c>
      <c r="B239" s="25" t="s">
        <v>671</v>
      </c>
      <c r="C239" s="25" t="s">
        <v>24</v>
      </c>
      <c r="D239" s="26" t="s">
        <v>672</v>
      </c>
      <c r="E239" s="31">
        <v>62000</v>
      </c>
      <c r="F239" s="28">
        <v>1.7713676000000001E-5</v>
      </c>
      <c r="H239" s="29"/>
    </row>
    <row r="240" spans="1:8" s="30" customFormat="1" ht="13" x14ac:dyDescent="0.3">
      <c r="A240" s="25" t="s">
        <v>673</v>
      </c>
      <c r="B240" s="25" t="s">
        <v>674</v>
      </c>
      <c r="C240" s="25" t="s">
        <v>24</v>
      </c>
      <c r="D240" s="26" t="s">
        <v>675</v>
      </c>
      <c r="E240" s="31">
        <v>145241</v>
      </c>
      <c r="F240" s="28">
        <v>4.1495999999999997E-5</v>
      </c>
      <c r="H240" s="29"/>
    </row>
    <row r="241" spans="1:8" s="30" customFormat="1" ht="13" x14ac:dyDescent="0.3">
      <c r="A241" s="25" t="s">
        <v>676</v>
      </c>
      <c r="B241" s="25" t="s">
        <v>677</v>
      </c>
      <c r="C241" s="25" t="s">
        <v>678</v>
      </c>
      <c r="D241" s="26" t="s">
        <v>679</v>
      </c>
      <c r="E241" s="31">
        <v>242839</v>
      </c>
      <c r="F241" s="28">
        <v>6.9380181999999994E-5</v>
      </c>
      <c r="H241" s="29"/>
    </row>
    <row r="242" spans="1:8" s="30" customFormat="1" ht="13" x14ac:dyDescent="0.3">
      <c r="A242" s="25" t="s">
        <v>680</v>
      </c>
      <c r="B242" s="25" t="s">
        <v>681</v>
      </c>
      <c r="C242" s="25" t="s">
        <v>24</v>
      </c>
      <c r="D242" s="26" t="s">
        <v>682</v>
      </c>
      <c r="E242" s="31">
        <v>193611</v>
      </c>
      <c r="F242" s="28">
        <v>5.5315524000000002E-5</v>
      </c>
      <c r="H242" s="29"/>
    </row>
    <row r="243" spans="1:8" s="30" customFormat="1" ht="13" x14ac:dyDescent="0.3">
      <c r="A243" s="25" t="s">
        <v>683</v>
      </c>
      <c r="B243" s="25" t="s">
        <v>684</v>
      </c>
      <c r="C243" s="25" t="s">
        <v>24</v>
      </c>
      <c r="D243" s="26" t="s">
        <v>685</v>
      </c>
      <c r="E243" s="31">
        <v>101199</v>
      </c>
      <c r="F243" s="28">
        <v>2.8913004E-5</v>
      </c>
      <c r="H243" s="29"/>
    </row>
    <row r="244" spans="1:8" s="30" customFormat="1" ht="13" x14ac:dyDescent="0.3">
      <c r="A244" s="25" t="s">
        <v>686</v>
      </c>
      <c r="B244" s="25" t="s">
        <v>687</v>
      </c>
      <c r="C244" s="25" t="s">
        <v>688</v>
      </c>
      <c r="D244" s="26" t="s">
        <v>689</v>
      </c>
      <c r="E244" s="31">
        <v>198297</v>
      </c>
      <c r="F244" s="28">
        <v>5.6654335E-5</v>
      </c>
      <c r="H244" s="29"/>
    </row>
    <row r="245" spans="1:8" s="30" customFormat="1" ht="13" x14ac:dyDescent="0.3">
      <c r="A245" s="25" t="s">
        <v>690</v>
      </c>
      <c r="B245" s="25" t="s">
        <v>691</v>
      </c>
      <c r="C245" s="25" t="s">
        <v>24</v>
      </c>
      <c r="D245" s="26" t="s">
        <v>692</v>
      </c>
      <c r="E245" s="31">
        <v>85482</v>
      </c>
      <c r="F245" s="28">
        <v>2.4422587999999999E-5</v>
      </c>
      <c r="H245" s="29"/>
    </row>
    <row r="246" spans="1:8" s="30" customFormat="1" ht="13" x14ac:dyDescent="0.3">
      <c r="A246" s="25" t="s">
        <v>693</v>
      </c>
      <c r="B246" s="25" t="s">
        <v>694</v>
      </c>
      <c r="C246" s="25" t="s">
        <v>24</v>
      </c>
      <c r="D246" s="26" t="s">
        <v>695</v>
      </c>
      <c r="E246" s="31">
        <v>126668</v>
      </c>
      <c r="F246" s="28">
        <v>3.6189611E-5</v>
      </c>
      <c r="H246" s="29"/>
    </row>
    <row r="247" spans="1:8" s="30" customFormat="1" ht="13" x14ac:dyDescent="0.3">
      <c r="A247" s="25" t="s">
        <v>696</v>
      </c>
      <c r="B247" s="25" t="s">
        <v>697</v>
      </c>
      <c r="C247" s="25" t="s">
        <v>24</v>
      </c>
      <c r="D247" s="26" t="s">
        <v>698</v>
      </c>
      <c r="E247" s="31">
        <v>63163</v>
      </c>
      <c r="F247" s="28">
        <v>1.804595E-5</v>
      </c>
      <c r="H247" s="29"/>
    </row>
    <row r="248" spans="1:8" s="30" customFormat="1" ht="13" x14ac:dyDescent="0.3">
      <c r="A248" s="25" t="s">
        <v>699</v>
      </c>
      <c r="B248" s="25" t="s">
        <v>700</v>
      </c>
      <c r="C248" s="25" t="s">
        <v>24</v>
      </c>
      <c r="D248" s="26" t="s">
        <v>701</v>
      </c>
      <c r="E248" s="31">
        <v>8050250</v>
      </c>
      <c r="F248" s="28">
        <v>2.2999922279999998E-3</v>
      </c>
      <c r="H248" s="29"/>
    </row>
    <row r="249" spans="1:8" s="30" customFormat="1" ht="13" x14ac:dyDescent="0.3">
      <c r="A249" s="25" t="s">
        <v>702</v>
      </c>
      <c r="B249" s="25" t="s">
        <v>703</v>
      </c>
      <c r="C249" s="25" t="s">
        <v>24</v>
      </c>
      <c r="D249" s="26" t="s">
        <v>704</v>
      </c>
      <c r="E249" s="31">
        <v>1435765</v>
      </c>
      <c r="F249" s="28">
        <v>4.1020444600000001E-4</v>
      </c>
      <c r="H249" s="29"/>
    </row>
    <row r="250" spans="1:8" s="30" customFormat="1" ht="13" x14ac:dyDescent="0.3">
      <c r="A250" s="25" t="s">
        <v>705</v>
      </c>
      <c r="B250" s="25" t="s">
        <v>706</v>
      </c>
      <c r="C250" s="25" t="s">
        <v>24</v>
      </c>
      <c r="D250" s="26" t="s">
        <v>707</v>
      </c>
      <c r="E250" s="31">
        <v>1332172</v>
      </c>
      <c r="F250" s="28">
        <v>3.8060746500000002E-4</v>
      </c>
      <c r="H250" s="29"/>
    </row>
    <row r="251" spans="1:8" s="30" customFormat="1" ht="13" x14ac:dyDescent="0.3">
      <c r="A251" s="25" t="s">
        <v>708</v>
      </c>
      <c r="B251" s="25" t="s">
        <v>709</v>
      </c>
      <c r="C251" s="25" t="s">
        <v>24</v>
      </c>
      <c r="D251" s="26" t="s">
        <v>710</v>
      </c>
      <c r="E251" s="31">
        <v>170007</v>
      </c>
      <c r="F251" s="28">
        <v>4.8571756000000001E-5</v>
      </c>
      <c r="H251" s="29"/>
    </row>
    <row r="252" spans="1:8" s="30" customFormat="1" ht="13" x14ac:dyDescent="0.3">
      <c r="A252" s="25" t="s">
        <v>711</v>
      </c>
      <c r="B252" s="25" t="s">
        <v>712</v>
      </c>
      <c r="C252" s="25" t="s">
        <v>24</v>
      </c>
      <c r="D252" s="26" t="s">
        <v>713</v>
      </c>
      <c r="E252" s="31">
        <v>2236683</v>
      </c>
      <c r="F252" s="28">
        <v>6.3903028100000003E-4</v>
      </c>
      <c r="H252" s="29"/>
    </row>
    <row r="253" spans="1:8" s="30" customFormat="1" ht="13" x14ac:dyDescent="0.3">
      <c r="A253" s="25" t="s">
        <v>714</v>
      </c>
      <c r="B253" s="25" t="s">
        <v>715</v>
      </c>
      <c r="C253" s="25" t="s">
        <v>24</v>
      </c>
      <c r="D253" s="26" t="s">
        <v>716</v>
      </c>
      <c r="E253" s="31">
        <v>219427</v>
      </c>
      <c r="F253" s="28">
        <v>6.2691270000000005E-5</v>
      </c>
      <c r="H253" s="29"/>
    </row>
    <row r="254" spans="1:8" s="30" customFormat="1" ht="13" x14ac:dyDescent="0.3">
      <c r="A254" s="25" t="s">
        <v>717</v>
      </c>
      <c r="B254" s="25" t="s">
        <v>718</v>
      </c>
      <c r="C254" s="25" t="s">
        <v>24</v>
      </c>
      <c r="D254" s="26" t="s">
        <v>719</v>
      </c>
      <c r="E254" s="31">
        <v>224374</v>
      </c>
      <c r="F254" s="28">
        <v>6.410465E-5</v>
      </c>
      <c r="H254" s="29"/>
    </row>
    <row r="255" spans="1:8" s="30" customFormat="1" ht="13" x14ac:dyDescent="0.3">
      <c r="A255" s="25" t="s">
        <v>720</v>
      </c>
      <c r="B255" s="25" t="s">
        <v>721</v>
      </c>
      <c r="C255" s="25" t="s">
        <v>722</v>
      </c>
      <c r="D255" s="26" t="s">
        <v>723</v>
      </c>
      <c r="E255" s="31">
        <v>357881</v>
      </c>
      <c r="F255" s="28">
        <v>1.02248193E-4</v>
      </c>
      <c r="H255" s="29"/>
    </row>
    <row r="256" spans="1:8" s="30" customFormat="1" ht="13" x14ac:dyDescent="0.3">
      <c r="A256" s="25" t="s">
        <v>724</v>
      </c>
      <c r="B256" s="25" t="s">
        <v>725</v>
      </c>
      <c r="C256" s="25" t="s">
        <v>24</v>
      </c>
      <c r="D256" s="26" t="s">
        <v>726</v>
      </c>
      <c r="E256" s="31">
        <v>351420</v>
      </c>
      <c r="F256" s="28">
        <v>1.0040225699999999E-4</v>
      </c>
      <c r="H256" s="29"/>
    </row>
    <row r="257" spans="1:9" s="30" customFormat="1" ht="13" x14ac:dyDescent="0.3">
      <c r="A257" s="25" t="s">
        <v>727</v>
      </c>
      <c r="B257" s="25" t="s">
        <v>728</v>
      </c>
      <c r="C257" s="25" t="s">
        <v>24</v>
      </c>
      <c r="D257" s="26" t="s">
        <v>729</v>
      </c>
      <c r="E257" s="31">
        <v>178694</v>
      </c>
      <c r="F257" s="28">
        <v>5.1053671000000003E-5</v>
      </c>
      <c r="H257" s="29"/>
    </row>
    <row r="258" spans="1:9" s="30" customFormat="1" ht="13" x14ac:dyDescent="0.3">
      <c r="A258" s="25" t="s">
        <v>730</v>
      </c>
      <c r="B258" s="25" t="s">
        <v>731</v>
      </c>
      <c r="C258" s="25" t="s">
        <v>732</v>
      </c>
      <c r="D258" s="26" t="s">
        <v>733</v>
      </c>
      <c r="E258" s="31">
        <v>760822</v>
      </c>
      <c r="F258" s="28">
        <v>2.1737022899999999E-4</v>
      </c>
      <c r="H258" s="29"/>
    </row>
    <row r="259" spans="1:9" s="30" customFormat="1" x14ac:dyDescent="0.3">
      <c r="A259" s="25" t="s">
        <v>734</v>
      </c>
      <c r="B259" s="25" t="s">
        <v>735</v>
      </c>
      <c r="C259" s="25" t="s">
        <v>24</v>
      </c>
      <c r="D259" s="26" t="s">
        <v>736</v>
      </c>
      <c r="E259" s="31">
        <v>2506456</v>
      </c>
      <c r="F259" s="28">
        <v>7.1610562699999996E-4</v>
      </c>
      <c r="H259" s="2"/>
      <c r="I259" s="26"/>
    </row>
    <row r="260" spans="1:9" s="30" customFormat="1" ht="13" x14ac:dyDescent="0.3">
      <c r="A260" s="25" t="s">
        <v>737</v>
      </c>
      <c r="B260" s="25" t="s">
        <v>738</v>
      </c>
      <c r="C260" s="25" t="s">
        <v>739</v>
      </c>
      <c r="D260" s="26" t="s">
        <v>740</v>
      </c>
      <c r="E260" s="31">
        <v>2467446</v>
      </c>
      <c r="F260" s="28">
        <v>7.0496029600000004E-4</v>
      </c>
      <c r="H260" s="29"/>
    </row>
    <row r="261" spans="1:9" s="30" customFormat="1" ht="13" x14ac:dyDescent="0.3">
      <c r="A261" s="25" t="s">
        <v>741</v>
      </c>
      <c r="B261" s="25" t="s">
        <v>742</v>
      </c>
      <c r="C261" s="25" t="s">
        <v>24</v>
      </c>
      <c r="D261" s="26" t="s">
        <v>743</v>
      </c>
      <c r="E261" s="31">
        <v>99467</v>
      </c>
      <c r="F261" s="28">
        <v>2.8418164E-5</v>
      </c>
      <c r="H261" s="29"/>
    </row>
    <row r="262" spans="1:9" s="30" customFormat="1" ht="13" x14ac:dyDescent="0.3">
      <c r="A262" s="25" t="s">
        <v>744</v>
      </c>
      <c r="B262" s="25" t="s">
        <v>745</v>
      </c>
      <c r="C262" s="25" t="s">
        <v>24</v>
      </c>
      <c r="D262" s="26" t="s">
        <v>746</v>
      </c>
      <c r="E262" s="31">
        <v>70560</v>
      </c>
      <c r="F262" s="28">
        <v>2.0159305999999998E-5</v>
      </c>
      <c r="H262" s="29"/>
    </row>
    <row r="263" spans="1:9" s="30" customFormat="1" ht="13" x14ac:dyDescent="0.3">
      <c r="A263" s="25" t="s">
        <v>747</v>
      </c>
      <c r="B263" s="25" t="s">
        <v>748</v>
      </c>
      <c r="C263" s="25" t="s">
        <v>24</v>
      </c>
      <c r="D263" s="26" t="s">
        <v>749</v>
      </c>
      <c r="E263" s="31">
        <v>171984</v>
      </c>
      <c r="F263" s="28">
        <v>4.9136593999999997E-5</v>
      </c>
      <c r="H263" s="29"/>
    </row>
    <row r="264" spans="1:9" s="30" customFormat="1" ht="13" x14ac:dyDescent="0.3">
      <c r="A264" s="25" t="s">
        <v>750</v>
      </c>
      <c r="B264" s="25" t="s">
        <v>751</v>
      </c>
      <c r="C264" s="25" t="s">
        <v>24</v>
      </c>
      <c r="D264" s="26" t="s">
        <v>752</v>
      </c>
      <c r="E264" s="31">
        <v>627458</v>
      </c>
      <c r="F264" s="28">
        <v>1.79267541E-4</v>
      </c>
      <c r="H264" s="29"/>
    </row>
    <row r="265" spans="1:9" s="30" customFormat="1" ht="13" x14ac:dyDescent="0.3">
      <c r="A265" s="25" t="s">
        <v>753</v>
      </c>
      <c r="B265" s="25" t="s">
        <v>754</v>
      </c>
      <c r="C265" s="25" t="s">
        <v>24</v>
      </c>
      <c r="D265" s="26" t="s">
        <v>755</v>
      </c>
      <c r="E265" s="31">
        <v>278602</v>
      </c>
      <c r="F265" s="28">
        <v>7.9597829999999994E-5</v>
      </c>
      <c r="H265" s="29"/>
    </row>
    <row r="266" spans="1:9" s="30" customFormat="1" ht="13" x14ac:dyDescent="0.3">
      <c r="A266" s="25" t="s">
        <v>756</v>
      </c>
      <c r="B266" s="25" t="s">
        <v>757</v>
      </c>
      <c r="C266" s="25" t="s">
        <v>24</v>
      </c>
      <c r="D266" s="26" t="s">
        <v>758</v>
      </c>
      <c r="E266" s="31">
        <v>3831387</v>
      </c>
      <c r="F266" s="28">
        <v>1.0946443059999999E-3</v>
      </c>
      <c r="H266" s="29"/>
    </row>
    <row r="267" spans="1:9" s="30" customFormat="1" ht="13" x14ac:dyDescent="0.3">
      <c r="A267" s="25" t="s">
        <v>759</v>
      </c>
      <c r="B267" s="25" t="s">
        <v>760</v>
      </c>
      <c r="C267" s="25" t="s">
        <v>24</v>
      </c>
      <c r="D267" s="26" t="s">
        <v>761</v>
      </c>
      <c r="E267" s="31">
        <v>221130</v>
      </c>
      <c r="F267" s="28">
        <v>6.3177823999999996E-5</v>
      </c>
      <c r="H267" s="29"/>
    </row>
    <row r="268" spans="1:9" s="30" customFormat="1" ht="13" x14ac:dyDescent="0.3">
      <c r="A268" s="25" t="s">
        <v>762</v>
      </c>
      <c r="B268" s="25" t="s">
        <v>763</v>
      </c>
      <c r="C268" s="25" t="s">
        <v>24</v>
      </c>
      <c r="D268" s="26" t="s">
        <v>764</v>
      </c>
      <c r="E268" s="31">
        <v>219440</v>
      </c>
      <c r="F268" s="28">
        <v>6.2694984000000005E-5</v>
      </c>
      <c r="H268" s="29"/>
    </row>
    <row r="269" spans="1:9" s="30" customFormat="1" ht="13" x14ac:dyDescent="0.3">
      <c r="A269" s="25" t="s">
        <v>765</v>
      </c>
      <c r="B269" s="25" t="s">
        <v>766</v>
      </c>
      <c r="C269" s="25" t="s">
        <v>24</v>
      </c>
      <c r="D269" s="26" t="s">
        <v>767</v>
      </c>
      <c r="E269" s="31">
        <v>373285</v>
      </c>
      <c r="F269" s="28">
        <v>1.0664918499999999E-4</v>
      </c>
      <c r="H269" s="29"/>
    </row>
    <row r="270" spans="1:9" s="30" customFormat="1" ht="13" x14ac:dyDescent="0.3">
      <c r="A270" s="25" t="s">
        <v>768</v>
      </c>
      <c r="B270" s="25" t="s">
        <v>769</v>
      </c>
      <c r="C270" s="25" t="s">
        <v>24</v>
      </c>
      <c r="D270" s="26" t="s">
        <v>770</v>
      </c>
      <c r="E270" s="31">
        <v>453183</v>
      </c>
      <c r="F270" s="28">
        <v>1.2947639900000001E-4</v>
      </c>
      <c r="H270" s="29"/>
    </row>
    <row r="271" spans="1:9" s="30" customFormat="1" ht="13" x14ac:dyDescent="0.3">
      <c r="A271" s="25" t="s">
        <v>771</v>
      </c>
      <c r="B271" s="25" t="s">
        <v>772</v>
      </c>
      <c r="C271" s="25" t="s">
        <v>24</v>
      </c>
      <c r="D271" s="26" t="s">
        <v>773</v>
      </c>
      <c r="E271" s="31">
        <v>139518</v>
      </c>
      <c r="F271" s="28">
        <v>3.9860912999999999E-5</v>
      </c>
      <c r="H271" s="29"/>
    </row>
    <row r="272" spans="1:9" s="30" customFormat="1" ht="13" x14ac:dyDescent="0.3">
      <c r="A272" s="25" t="s">
        <v>774</v>
      </c>
      <c r="B272" s="25" t="s">
        <v>775</v>
      </c>
      <c r="C272" s="25" t="s">
        <v>24</v>
      </c>
      <c r="D272" s="26" t="s">
        <v>776</v>
      </c>
      <c r="E272" s="31">
        <v>105369</v>
      </c>
      <c r="F272" s="28">
        <v>3.0104392000000001E-5</v>
      </c>
      <c r="H272" s="29"/>
    </row>
    <row r="273" spans="1:8" s="30" customFormat="1" ht="13" x14ac:dyDescent="0.3">
      <c r="A273" s="25" t="s">
        <v>777</v>
      </c>
      <c r="B273" s="25" t="s">
        <v>778</v>
      </c>
      <c r="C273" s="25" t="s">
        <v>24</v>
      </c>
      <c r="D273" s="26" t="s">
        <v>779</v>
      </c>
      <c r="E273" s="31">
        <v>38724</v>
      </c>
      <c r="F273" s="28">
        <v>1.1063619000000001E-5</v>
      </c>
      <c r="H273" s="29"/>
    </row>
    <row r="274" spans="1:8" s="30" customFormat="1" ht="13" x14ac:dyDescent="0.3">
      <c r="A274" s="25" t="s">
        <v>780</v>
      </c>
      <c r="B274" s="25" t="s">
        <v>781</v>
      </c>
      <c r="C274" s="25" t="s">
        <v>24</v>
      </c>
      <c r="D274" s="26" t="s">
        <v>782</v>
      </c>
      <c r="E274" s="31">
        <v>12008</v>
      </c>
      <c r="F274" s="28">
        <v>3.4307390000000001E-6</v>
      </c>
      <c r="H274" s="29"/>
    </row>
    <row r="275" spans="1:8" s="30" customFormat="1" ht="13" x14ac:dyDescent="0.3">
      <c r="A275" s="25" t="s">
        <v>783</v>
      </c>
      <c r="B275" s="25" t="s">
        <v>784</v>
      </c>
      <c r="C275" s="25" t="s">
        <v>24</v>
      </c>
      <c r="D275" s="26" t="s">
        <v>785</v>
      </c>
      <c r="E275" s="31">
        <v>44834</v>
      </c>
      <c r="F275" s="28">
        <v>1.2809273000000001E-5</v>
      </c>
      <c r="H275" s="29"/>
    </row>
    <row r="276" spans="1:8" s="30" customFormat="1" ht="13" x14ac:dyDescent="0.3">
      <c r="A276" s="25" t="s">
        <v>786</v>
      </c>
      <c r="B276" s="25" t="s">
        <v>787</v>
      </c>
      <c r="C276" s="25" t="s">
        <v>24</v>
      </c>
      <c r="D276" s="26" t="s">
        <v>788</v>
      </c>
      <c r="E276" s="31">
        <v>495120</v>
      </c>
      <c r="F276" s="28">
        <v>1.4145798599999999E-4</v>
      </c>
      <c r="H276" s="29"/>
    </row>
    <row r="277" spans="1:8" s="30" customFormat="1" ht="13" x14ac:dyDescent="0.3">
      <c r="A277" s="25" t="s">
        <v>789</v>
      </c>
      <c r="B277" s="25" t="s">
        <v>790</v>
      </c>
      <c r="C277" s="25" t="s">
        <v>24</v>
      </c>
      <c r="D277" s="26" t="s">
        <v>791</v>
      </c>
      <c r="E277" s="31">
        <v>11434621</v>
      </c>
      <c r="F277" s="28">
        <v>3.2669220749999999E-3</v>
      </c>
      <c r="H277" s="29"/>
    </row>
    <row r="278" spans="1:8" s="30" customFormat="1" ht="13" x14ac:dyDescent="0.3">
      <c r="A278" s="25" t="s">
        <v>792</v>
      </c>
      <c r="B278" s="25" t="s">
        <v>793</v>
      </c>
      <c r="C278" s="25" t="s">
        <v>24</v>
      </c>
      <c r="D278" s="26" t="s">
        <v>794</v>
      </c>
      <c r="E278" s="31">
        <v>67164</v>
      </c>
      <c r="F278" s="28">
        <v>1.9189054E-5</v>
      </c>
      <c r="H278" s="29"/>
    </row>
    <row r="279" spans="1:8" s="30" customFormat="1" ht="13" x14ac:dyDescent="0.3">
      <c r="A279" s="25" t="s">
        <v>795</v>
      </c>
      <c r="B279" s="25" t="s">
        <v>796</v>
      </c>
      <c r="C279" s="25" t="s">
        <v>24</v>
      </c>
      <c r="D279" s="26" t="s">
        <v>797</v>
      </c>
      <c r="E279" s="31">
        <v>134268</v>
      </c>
      <c r="F279" s="28">
        <v>3.8360964999999998E-5</v>
      </c>
      <c r="H279" s="29"/>
    </row>
    <row r="280" spans="1:8" s="30" customFormat="1" ht="13" x14ac:dyDescent="0.3">
      <c r="A280" s="25" t="s">
        <v>798</v>
      </c>
      <c r="B280" s="25" t="s">
        <v>799</v>
      </c>
      <c r="C280" s="25" t="s">
        <v>24</v>
      </c>
      <c r="D280" s="26" t="s">
        <v>800</v>
      </c>
      <c r="E280" s="31">
        <v>2493084</v>
      </c>
      <c r="F280" s="28">
        <v>7.1228518700000001E-4</v>
      </c>
      <c r="H280" s="29"/>
    </row>
    <row r="281" spans="1:8" s="30" customFormat="1" ht="13" x14ac:dyDescent="0.3">
      <c r="A281" s="33" t="s">
        <v>801</v>
      </c>
      <c r="B281" s="33" t="s">
        <v>802</v>
      </c>
      <c r="C281" s="33" t="s">
        <v>24</v>
      </c>
      <c r="D281" s="34" t="s">
        <v>803</v>
      </c>
      <c r="E281" s="35">
        <v>1531473</v>
      </c>
      <c r="F281" s="36">
        <v>4.3754864700000002E-4</v>
      </c>
      <c r="G281" s="37"/>
      <c r="H281" s="29"/>
    </row>
    <row r="282" spans="1:8" s="30" customFormat="1" ht="13" x14ac:dyDescent="0.3">
      <c r="A282" s="25" t="s">
        <v>804</v>
      </c>
      <c r="B282" s="25" t="s">
        <v>805</v>
      </c>
      <c r="C282" s="25" t="s">
        <v>24</v>
      </c>
      <c r="D282" s="26" t="s">
        <v>806</v>
      </c>
      <c r="E282" s="31">
        <v>6950037</v>
      </c>
      <c r="F282" s="28">
        <v>1.985656481E-3</v>
      </c>
      <c r="H282" s="29"/>
    </row>
    <row r="283" spans="1:8" s="30" customFormat="1" ht="13" x14ac:dyDescent="0.3">
      <c r="A283" s="25" t="s">
        <v>807</v>
      </c>
      <c r="B283" s="25" t="s">
        <v>808</v>
      </c>
      <c r="C283" s="25" t="s">
        <v>24</v>
      </c>
      <c r="D283" s="26" t="s">
        <v>809</v>
      </c>
      <c r="E283" s="31">
        <v>10799</v>
      </c>
      <c r="F283" s="28">
        <v>3.0853220000000001E-6</v>
      </c>
      <c r="H283" s="29"/>
    </row>
    <row r="284" spans="1:8" s="30" customFormat="1" ht="13" x14ac:dyDescent="0.3">
      <c r="A284" s="25" t="s">
        <v>810</v>
      </c>
      <c r="B284" s="25" t="s">
        <v>811</v>
      </c>
      <c r="C284" s="25" t="s">
        <v>24</v>
      </c>
      <c r="D284" s="26" t="s">
        <v>812</v>
      </c>
      <c r="E284" s="31">
        <v>249405</v>
      </c>
      <c r="F284" s="28">
        <v>7.1256118E-5</v>
      </c>
      <c r="H284" s="29"/>
    </row>
    <row r="285" spans="1:8" s="30" customFormat="1" ht="13" x14ac:dyDescent="0.3">
      <c r="A285" s="25" t="s">
        <v>813</v>
      </c>
      <c r="B285" s="25" t="s">
        <v>814</v>
      </c>
      <c r="C285" s="25" t="s">
        <v>24</v>
      </c>
      <c r="D285" s="26" t="s">
        <v>815</v>
      </c>
      <c r="E285" s="31">
        <v>1407769</v>
      </c>
      <c r="F285" s="28">
        <v>4.0220586400000001E-4</v>
      </c>
      <c r="H285" s="29"/>
    </row>
    <row r="286" spans="1:8" s="30" customFormat="1" ht="13" x14ac:dyDescent="0.3">
      <c r="A286" s="25" t="s">
        <v>816</v>
      </c>
      <c r="B286" s="25" t="s">
        <v>817</v>
      </c>
      <c r="C286" s="25" t="s">
        <v>24</v>
      </c>
      <c r="D286" s="26" t="s">
        <v>818</v>
      </c>
      <c r="E286" s="31">
        <v>29427</v>
      </c>
      <c r="F286" s="28">
        <v>8.4074250000000002E-6</v>
      </c>
      <c r="H286" s="29"/>
    </row>
    <row r="287" spans="1:8" s="30" customFormat="1" ht="13" x14ac:dyDescent="0.3">
      <c r="A287" s="25" t="s">
        <v>819</v>
      </c>
      <c r="B287" s="25" t="s">
        <v>820</v>
      </c>
      <c r="C287" s="25" t="s">
        <v>24</v>
      </c>
      <c r="D287" s="26" t="s">
        <v>821</v>
      </c>
      <c r="E287" s="31">
        <v>394563</v>
      </c>
      <c r="F287" s="28">
        <v>1.1272840399999999E-4</v>
      </c>
      <c r="H287" s="29"/>
    </row>
    <row r="288" spans="1:8" s="30" customFormat="1" ht="13" x14ac:dyDescent="0.3">
      <c r="A288" s="25" t="s">
        <v>822</v>
      </c>
      <c r="B288" s="25" t="s">
        <v>823</v>
      </c>
      <c r="C288" s="25" t="s">
        <v>24</v>
      </c>
      <c r="D288" s="26" t="s">
        <v>824</v>
      </c>
      <c r="E288" s="31">
        <v>26896</v>
      </c>
      <c r="F288" s="28">
        <v>7.6843069999999994E-6</v>
      </c>
      <c r="H288" s="29"/>
    </row>
    <row r="289" spans="1:8" s="30" customFormat="1" ht="13" x14ac:dyDescent="0.3">
      <c r="A289" s="25" t="s">
        <v>825</v>
      </c>
      <c r="B289" s="25" t="s">
        <v>826</v>
      </c>
      <c r="C289" s="25" t="s">
        <v>24</v>
      </c>
      <c r="D289" s="26" t="s">
        <v>827</v>
      </c>
      <c r="E289" s="31">
        <v>128011</v>
      </c>
      <c r="F289" s="28">
        <v>3.6573311999999997E-5</v>
      </c>
      <c r="H289" s="29"/>
    </row>
    <row r="290" spans="1:8" s="30" customFormat="1" ht="13" x14ac:dyDescent="0.3">
      <c r="A290" s="25" t="s">
        <v>828</v>
      </c>
      <c r="B290" s="25" t="s">
        <v>829</v>
      </c>
      <c r="C290" s="25" t="s">
        <v>24</v>
      </c>
      <c r="D290" s="26" t="s">
        <v>830</v>
      </c>
      <c r="E290" s="31">
        <v>765180</v>
      </c>
      <c r="F290" s="28">
        <v>2.1861532900000001E-4</v>
      </c>
      <c r="H290" s="29"/>
    </row>
    <row r="291" spans="1:8" s="30" customFormat="1" ht="13" x14ac:dyDescent="0.3">
      <c r="A291" s="25" t="s">
        <v>831</v>
      </c>
      <c r="B291" s="25" t="s">
        <v>832</v>
      </c>
      <c r="C291" s="25" t="s">
        <v>24</v>
      </c>
      <c r="D291" s="26" t="s">
        <v>833</v>
      </c>
      <c r="E291" s="31">
        <v>236071</v>
      </c>
      <c r="F291" s="28">
        <v>6.7446534999999994E-5</v>
      </c>
      <c r="H291" s="29"/>
    </row>
    <row r="292" spans="1:8" s="30" customFormat="1" ht="13" x14ac:dyDescent="0.3">
      <c r="A292" s="25" t="s">
        <v>834</v>
      </c>
      <c r="B292" s="25" t="s">
        <v>835</v>
      </c>
      <c r="C292" s="25" t="s">
        <v>24</v>
      </c>
      <c r="D292" s="26" t="s">
        <v>836</v>
      </c>
      <c r="E292" s="31">
        <v>26360</v>
      </c>
      <c r="F292" s="28">
        <v>7.5311690000000002E-6</v>
      </c>
      <c r="H292" s="29"/>
    </row>
    <row r="293" spans="1:8" s="30" customFormat="1" ht="13" x14ac:dyDescent="0.3">
      <c r="A293" s="25" t="s">
        <v>837</v>
      </c>
      <c r="B293" s="25" t="s">
        <v>838</v>
      </c>
      <c r="C293" s="25" t="s">
        <v>24</v>
      </c>
      <c r="D293" s="26" t="s">
        <v>839</v>
      </c>
      <c r="E293" s="31">
        <v>104346</v>
      </c>
      <c r="F293" s="28">
        <v>2.9812115999999999E-5</v>
      </c>
      <c r="H293" s="29"/>
    </row>
    <row r="294" spans="1:8" s="30" customFormat="1" x14ac:dyDescent="0.3">
      <c r="A294" s="25" t="s">
        <v>840</v>
      </c>
      <c r="B294" s="25" t="s">
        <v>841</v>
      </c>
      <c r="C294" s="25" t="s">
        <v>24</v>
      </c>
      <c r="D294" s="26" t="s">
        <v>842</v>
      </c>
      <c r="E294" s="31">
        <v>163364</v>
      </c>
      <c r="F294" s="28">
        <v>4.6673820999999998E-5</v>
      </c>
      <c r="H294" s="2"/>
    </row>
    <row r="295" spans="1:8" s="30" customFormat="1" ht="13" x14ac:dyDescent="0.3">
      <c r="A295" s="25" t="s">
        <v>843</v>
      </c>
      <c r="B295" s="25" t="s">
        <v>844</v>
      </c>
      <c r="C295" s="25" t="s">
        <v>24</v>
      </c>
      <c r="D295" s="26" t="s">
        <v>845</v>
      </c>
      <c r="E295" s="31">
        <v>330199</v>
      </c>
      <c r="F295" s="28">
        <v>9.4339323000000003E-5</v>
      </c>
      <c r="H295" s="29"/>
    </row>
    <row r="296" spans="1:8" s="30" customFormat="1" ht="13" x14ac:dyDescent="0.3">
      <c r="A296" s="25" t="s">
        <v>846</v>
      </c>
      <c r="B296" s="25" t="s">
        <v>847</v>
      </c>
      <c r="C296" s="25" t="s">
        <v>24</v>
      </c>
      <c r="D296" s="26" t="s">
        <v>848</v>
      </c>
      <c r="E296" s="31">
        <v>1260430</v>
      </c>
      <c r="F296" s="28">
        <v>3.6011045699999998E-4</v>
      </c>
      <c r="H296" s="29"/>
    </row>
    <row r="297" spans="1:8" s="30" customFormat="1" ht="13" x14ac:dyDescent="0.3">
      <c r="A297" s="25" t="s">
        <v>849</v>
      </c>
      <c r="B297" s="25" t="s">
        <v>850</v>
      </c>
      <c r="C297" s="25" t="s">
        <v>24</v>
      </c>
      <c r="D297" s="26" t="s">
        <v>851</v>
      </c>
      <c r="E297" s="31">
        <v>81832</v>
      </c>
      <c r="F297" s="28">
        <v>2.3379766E-5</v>
      </c>
      <c r="H297" s="29"/>
    </row>
    <row r="298" spans="1:8" s="30" customFormat="1" ht="13" x14ac:dyDescent="0.3">
      <c r="A298" s="25" t="s">
        <v>852</v>
      </c>
      <c r="B298" s="25" t="s">
        <v>853</v>
      </c>
      <c r="C298" s="25" t="s">
        <v>24</v>
      </c>
      <c r="D298" s="26" t="s">
        <v>854</v>
      </c>
      <c r="E298" s="31">
        <v>63554</v>
      </c>
      <c r="F298" s="28">
        <v>1.8157660000000001E-5</v>
      </c>
      <c r="H298" s="29"/>
    </row>
    <row r="299" spans="1:8" s="30" customFormat="1" ht="13" x14ac:dyDescent="0.3">
      <c r="A299" s="25" t="s">
        <v>855</v>
      </c>
      <c r="B299" s="25" t="s">
        <v>856</v>
      </c>
      <c r="C299" s="25" t="s">
        <v>24</v>
      </c>
      <c r="D299" s="26" t="s">
        <v>857</v>
      </c>
      <c r="E299" s="31">
        <v>94942</v>
      </c>
      <c r="F299" s="28">
        <v>2.7125352000000002E-5</v>
      </c>
      <c r="H299" s="29"/>
    </row>
    <row r="300" spans="1:8" s="30" customFormat="1" ht="13" x14ac:dyDescent="0.3">
      <c r="A300" s="25" t="s">
        <v>858</v>
      </c>
      <c r="B300" s="25" t="s">
        <v>859</v>
      </c>
      <c r="C300" s="25" t="s">
        <v>24</v>
      </c>
      <c r="D300" s="26" t="s">
        <v>860</v>
      </c>
      <c r="E300" s="31">
        <v>11483</v>
      </c>
      <c r="F300" s="28">
        <v>3.2807440000000001E-6</v>
      </c>
      <c r="H300" s="29"/>
    </row>
    <row r="301" spans="1:8" s="30" customFormat="1" ht="13" x14ac:dyDescent="0.3">
      <c r="A301" s="25" t="s">
        <v>861</v>
      </c>
      <c r="B301" s="25" t="s">
        <v>862</v>
      </c>
      <c r="C301" s="25" t="s">
        <v>24</v>
      </c>
      <c r="D301" s="26" t="s">
        <v>863</v>
      </c>
      <c r="E301" s="31">
        <v>40782</v>
      </c>
      <c r="F301" s="28">
        <v>1.1651598999999999E-5</v>
      </c>
      <c r="H301" s="29"/>
    </row>
    <row r="302" spans="1:8" s="30" customFormat="1" ht="13" x14ac:dyDescent="0.3">
      <c r="A302" s="25" t="s">
        <v>864</v>
      </c>
      <c r="B302" s="25" t="s">
        <v>865</v>
      </c>
      <c r="C302" s="25" t="s">
        <v>24</v>
      </c>
      <c r="D302" s="26" t="s">
        <v>866</v>
      </c>
      <c r="E302" s="31">
        <v>3465288</v>
      </c>
      <c r="F302" s="28">
        <v>9.9004819299999998E-4</v>
      </c>
      <c r="H302" s="29"/>
    </row>
    <row r="303" spans="1:8" s="30" customFormat="1" ht="13" x14ac:dyDescent="0.3">
      <c r="A303" s="25" t="s">
        <v>867</v>
      </c>
      <c r="B303" s="25" t="s">
        <v>868</v>
      </c>
      <c r="C303" s="25" t="s">
        <v>24</v>
      </c>
      <c r="D303" s="26" t="s">
        <v>869</v>
      </c>
      <c r="E303" s="31">
        <v>341125</v>
      </c>
      <c r="F303" s="28">
        <v>9.7460930000000003E-5</v>
      </c>
      <c r="H303" s="29"/>
    </row>
    <row r="304" spans="1:8" s="30" customFormat="1" ht="13" x14ac:dyDescent="0.3">
      <c r="A304" s="25" t="s">
        <v>870</v>
      </c>
      <c r="B304" s="25" t="s">
        <v>871</v>
      </c>
      <c r="C304" s="25" t="s">
        <v>24</v>
      </c>
      <c r="D304" s="26" t="s">
        <v>872</v>
      </c>
      <c r="E304" s="31">
        <v>339901</v>
      </c>
      <c r="F304" s="28">
        <v>9.7111227E-5</v>
      </c>
      <c r="H304" s="29"/>
    </row>
    <row r="305" spans="1:8" s="30" customFormat="1" ht="13" x14ac:dyDescent="0.3">
      <c r="A305" s="25" t="s">
        <v>873</v>
      </c>
      <c r="B305" s="25" t="s">
        <v>874</v>
      </c>
      <c r="C305" s="25" t="s">
        <v>24</v>
      </c>
      <c r="D305" s="26" t="s">
        <v>875</v>
      </c>
      <c r="E305" s="31">
        <v>89425</v>
      </c>
      <c r="F305" s="28">
        <v>2.554912E-5</v>
      </c>
      <c r="H305" s="29"/>
    </row>
    <row r="306" spans="1:8" s="30" customFormat="1" ht="13" x14ac:dyDescent="0.3">
      <c r="A306" s="25" t="s">
        <v>876</v>
      </c>
      <c r="B306" s="25" t="s">
        <v>877</v>
      </c>
      <c r="C306" s="25" t="s">
        <v>24</v>
      </c>
      <c r="D306" s="26" t="s">
        <v>878</v>
      </c>
      <c r="E306" s="31">
        <v>208397</v>
      </c>
      <c r="F306" s="28">
        <v>5.9539949999999999E-5</v>
      </c>
      <c r="H306" s="29"/>
    </row>
    <row r="307" spans="1:8" s="30" customFormat="1" ht="13" x14ac:dyDescent="0.3">
      <c r="A307" s="25" t="s">
        <v>879</v>
      </c>
      <c r="B307" s="25" t="s">
        <v>880</v>
      </c>
      <c r="C307" s="25" t="s">
        <v>24</v>
      </c>
      <c r="D307" s="26" t="s">
        <v>881</v>
      </c>
      <c r="E307" s="31">
        <v>69523</v>
      </c>
      <c r="F307" s="28">
        <v>1.9863030000000001E-5</v>
      </c>
      <c r="H307" s="29"/>
    </row>
    <row r="308" spans="1:8" s="30" customFormat="1" ht="13" x14ac:dyDescent="0.3">
      <c r="A308" s="25" t="s">
        <v>882</v>
      </c>
      <c r="B308" s="25" t="s">
        <v>883</v>
      </c>
      <c r="C308" s="25" t="s">
        <v>24</v>
      </c>
      <c r="D308" s="26" t="s">
        <v>884</v>
      </c>
      <c r="E308" s="31">
        <v>83896</v>
      </c>
      <c r="F308" s="28">
        <v>2.3969459999999999E-5</v>
      </c>
      <c r="H308" s="29"/>
    </row>
    <row r="309" spans="1:8" s="30" customFormat="1" ht="13" x14ac:dyDescent="0.3">
      <c r="A309" s="25" t="s">
        <v>885</v>
      </c>
      <c r="B309" s="25" t="s">
        <v>886</v>
      </c>
      <c r="C309" s="25" t="s">
        <v>24</v>
      </c>
      <c r="D309" s="26" t="s">
        <v>887</v>
      </c>
      <c r="E309" s="31">
        <v>23897480</v>
      </c>
      <c r="F309" s="28">
        <v>6.8276163189999999E-3</v>
      </c>
      <c r="H309" s="29"/>
    </row>
    <row r="310" spans="1:8" s="30" customFormat="1" ht="13" x14ac:dyDescent="0.3">
      <c r="A310" s="25" t="s">
        <v>888</v>
      </c>
      <c r="B310" s="25" t="s">
        <v>889</v>
      </c>
      <c r="C310" s="25" t="s">
        <v>24</v>
      </c>
      <c r="D310" s="26" t="s">
        <v>890</v>
      </c>
      <c r="E310" s="31">
        <v>87911</v>
      </c>
      <c r="F310" s="28">
        <v>2.5116564000000001E-5</v>
      </c>
      <c r="H310" s="29"/>
    </row>
    <row r="311" spans="1:8" s="30" customFormat="1" ht="13" x14ac:dyDescent="0.3">
      <c r="A311" s="25" t="s">
        <v>891</v>
      </c>
      <c r="B311" s="25" t="s">
        <v>892</v>
      </c>
      <c r="C311" s="25" t="s">
        <v>24</v>
      </c>
      <c r="D311" s="26" t="s">
        <v>893</v>
      </c>
      <c r="E311" s="31">
        <v>201668</v>
      </c>
      <c r="F311" s="28">
        <v>5.7617444999999998E-5</v>
      </c>
      <c r="H311" s="29"/>
    </row>
    <row r="312" spans="1:8" s="30" customFormat="1" ht="13" x14ac:dyDescent="0.3">
      <c r="A312" s="25" t="s">
        <v>894</v>
      </c>
      <c r="B312" s="25" t="s">
        <v>895</v>
      </c>
      <c r="C312" s="25" t="s">
        <v>24</v>
      </c>
      <c r="D312" s="26" t="s">
        <v>896</v>
      </c>
      <c r="E312" s="31">
        <v>299220</v>
      </c>
      <c r="F312" s="28">
        <v>8.5488485000000006E-5</v>
      </c>
      <c r="H312" s="29"/>
    </row>
    <row r="313" spans="1:8" s="30" customFormat="1" ht="13" x14ac:dyDescent="0.3">
      <c r="A313" s="25" t="s">
        <v>897</v>
      </c>
      <c r="B313" s="25" t="s">
        <v>898</v>
      </c>
      <c r="C313" s="25" t="s">
        <v>24</v>
      </c>
      <c r="D313" s="26" t="s">
        <v>899</v>
      </c>
      <c r="E313" s="31">
        <v>40717</v>
      </c>
      <c r="F313" s="28">
        <v>1.1633028E-5</v>
      </c>
      <c r="H313" s="29"/>
    </row>
    <row r="314" spans="1:8" s="30" customFormat="1" ht="13" x14ac:dyDescent="0.3">
      <c r="A314" s="25" t="s">
        <v>900</v>
      </c>
      <c r="B314" s="25" t="s">
        <v>901</v>
      </c>
      <c r="C314" s="25" t="s">
        <v>902</v>
      </c>
      <c r="D314" s="26" t="s">
        <v>903</v>
      </c>
      <c r="E314" s="31">
        <v>7798733</v>
      </c>
      <c r="F314" s="28">
        <v>2.2281327030000001E-3</v>
      </c>
      <c r="H314" s="29"/>
    </row>
    <row r="315" spans="1:8" s="30" customFormat="1" ht="13" x14ac:dyDescent="0.3">
      <c r="A315" s="25" t="s">
        <v>904</v>
      </c>
      <c r="B315" s="25" t="s">
        <v>905</v>
      </c>
      <c r="C315" s="25" t="s">
        <v>24</v>
      </c>
      <c r="D315" s="26" t="s">
        <v>906</v>
      </c>
      <c r="E315" s="31">
        <v>40075631</v>
      </c>
      <c r="F315" s="28">
        <v>1.1449786011E-2</v>
      </c>
      <c r="H315" s="29"/>
    </row>
    <row r="316" spans="1:8" s="30" customFormat="1" ht="13" x14ac:dyDescent="0.3">
      <c r="A316" s="25" t="s">
        <v>907</v>
      </c>
      <c r="B316" s="25" t="s">
        <v>908</v>
      </c>
      <c r="C316" s="25" t="s">
        <v>24</v>
      </c>
      <c r="D316" s="26" t="s">
        <v>909</v>
      </c>
      <c r="E316" s="31">
        <v>46033</v>
      </c>
      <c r="F316" s="28">
        <v>1.3151833E-5</v>
      </c>
      <c r="H316" s="29"/>
    </row>
    <row r="317" spans="1:8" s="30" customFormat="1" ht="13" x14ac:dyDescent="0.3">
      <c r="A317" s="25" t="s">
        <v>910</v>
      </c>
      <c r="B317" s="25" t="s">
        <v>911</v>
      </c>
      <c r="C317" s="25" t="s">
        <v>24</v>
      </c>
      <c r="D317" s="26" t="s">
        <v>912</v>
      </c>
      <c r="E317" s="31">
        <v>157903</v>
      </c>
      <c r="F317" s="28">
        <v>4.5113588999999998E-5</v>
      </c>
      <c r="H317" s="29"/>
    </row>
    <row r="318" spans="1:8" s="30" customFormat="1" ht="13" x14ac:dyDescent="0.3">
      <c r="A318" s="25" t="s">
        <v>913</v>
      </c>
      <c r="B318" s="25" t="s">
        <v>914</v>
      </c>
      <c r="C318" s="25" t="s">
        <v>24</v>
      </c>
      <c r="D318" s="26" t="s">
        <v>915</v>
      </c>
      <c r="E318" s="31">
        <v>30119</v>
      </c>
      <c r="F318" s="28">
        <v>8.6051319999999992E-6</v>
      </c>
      <c r="H318" s="29"/>
    </row>
    <row r="319" spans="1:8" s="30" customFormat="1" ht="13" x14ac:dyDescent="0.3">
      <c r="A319" s="25" t="s">
        <v>916</v>
      </c>
      <c r="B319" s="25" t="s">
        <v>917</v>
      </c>
      <c r="C319" s="25" t="s">
        <v>24</v>
      </c>
      <c r="D319" s="26" t="s">
        <v>918</v>
      </c>
      <c r="E319" s="31">
        <v>82756</v>
      </c>
      <c r="F319" s="28">
        <v>2.3643757000000001E-5</v>
      </c>
      <c r="H319" s="29"/>
    </row>
    <row r="320" spans="1:8" s="30" customFormat="1" ht="13" x14ac:dyDescent="0.3">
      <c r="A320" s="25" t="s">
        <v>919</v>
      </c>
      <c r="B320" s="25" t="s">
        <v>920</v>
      </c>
      <c r="C320" s="25" t="s">
        <v>24</v>
      </c>
      <c r="D320" s="26" t="s">
        <v>918</v>
      </c>
      <c r="E320" s="31">
        <v>34140</v>
      </c>
      <c r="F320" s="28">
        <v>9.75395E-6</v>
      </c>
      <c r="H320" s="29"/>
    </row>
    <row r="321" spans="1:8" s="30" customFormat="1" ht="13" x14ac:dyDescent="0.3">
      <c r="A321" s="25" t="s">
        <v>921</v>
      </c>
      <c r="B321" s="25" t="s">
        <v>922</v>
      </c>
      <c r="C321" s="25" t="s">
        <v>24</v>
      </c>
      <c r="D321" s="26" t="s">
        <v>923</v>
      </c>
      <c r="E321" s="31">
        <v>983044</v>
      </c>
      <c r="F321" s="28">
        <v>2.8086004300000001E-4</v>
      </c>
      <c r="H321" s="29"/>
    </row>
    <row r="322" spans="1:8" s="30" customFormat="1" ht="13" x14ac:dyDescent="0.3">
      <c r="A322" s="25" t="s">
        <v>924</v>
      </c>
      <c r="B322" s="25" t="s">
        <v>925</v>
      </c>
      <c r="C322" s="25" t="s">
        <v>24</v>
      </c>
      <c r="D322" s="26" t="s">
        <v>926</v>
      </c>
      <c r="E322" s="31">
        <v>180128</v>
      </c>
      <c r="F322" s="28">
        <v>5.1463371E-5</v>
      </c>
      <c r="H322" s="29"/>
    </row>
    <row r="323" spans="1:8" s="30" customFormat="1" ht="13" x14ac:dyDescent="0.3">
      <c r="A323" s="25" t="s">
        <v>927</v>
      </c>
      <c r="B323" s="25" t="s">
        <v>928</v>
      </c>
      <c r="C323" s="25" t="s">
        <v>24</v>
      </c>
      <c r="D323" s="26" t="s">
        <v>929</v>
      </c>
      <c r="E323" s="31">
        <v>163646</v>
      </c>
      <c r="F323" s="28">
        <v>4.675439E-5</v>
      </c>
      <c r="H323" s="29"/>
    </row>
    <row r="324" spans="1:8" s="30" customFormat="1" ht="13" x14ac:dyDescent="0.3">
      <c r="A324" s="25" t="s">
        <v>930</v>
      </c>
      <c r="B324" s="25" t="s">
        <v>931</v>
      </c>
      <c r="C324" s="25" t="s">
        <v>24</v>
      </c>
      <c r="D324" s="26" t="s">
        <v>932</v>
      </c>
      <c r="E324" s="31">
        <v>2368454</v>
      </c>
      <c r="F324" s="28">
        <v>6.7667784099999999E-4</v>
      </c>
      <c r="H324" s="29"/>
    </row>
    <row r="325" spans="1:8" s="30" customFormat="1" ht="13" x14ac:dyDescent="0.3">
      <c r="A325" s="25" t="s">
        <v>933</v>
      </c>
      <c r="B325" s="25" t="s">
        <v>934</v>
      </c>
      <c r="C325" s="25" t="s">
        <v>24</v>
      </c>
      <c r="D325" s="26" t="s">
        <v>935</v>
      </c>
      <c r="E325" s="31">
        <v>638765</v>
      </c>
      <c r="F325" s="28">
        <v>1.8249800100000001E-4</v>
      </c>
      <c r="H325" s="29"/>
    </row>
    <row r="326" spans="1:8" s="30" customFormat="1" ht="13" x14ac:dyDescent="0.3">
      <c r="A326" s="25" t="s">
        <v>936</v>
      </c>
      <c r="B326" s="25" t="s">
        <v>937</v>
      </c>
      <c r="C326" s="25" t="s">
        <v>24</v>
      </c>
      <c r="D326" s="26" t="s">
        <v>938</v>
      </c>
      <c r="E326" s="31">
        <v>2833261</v>
      </c>
      <c r="F326" s="28">
        <v>8.0947526800000005E-4</v>
      </c>
      <c r="H326" s="29"/>
    </row>
    <row r="327" spans="1:8" s="30" customFormat="1" ht="13" x14ac:dyDescent="0.3">
      <c r="A327" s="25" t="s">
        <v>939</v>
      </c>
      <c r="B327" s="25" t="s">
        <v>940</v>
      </c>
      <c r="C327" s="25" t="s">
        <v>941</v>
      </c>
      <c r="D327" s="26" t="s">
        <v>942</v>
      </c>
      <c r="E327" s="31">
        <v>1385144</v>
      </c>
      <c r="F327" s="28">
        <v>3.9574180100000002E-4</v>
      </c>
      <c r="H327" s="29"/>
    </row>
    <row r="328" spans="1:8" s="30" customFormat="1" ht="13" x14ac:dyDescent="0.3">
      <c r="A328" s="25" t="s">
        <v>943</v>
      </c>
      <c r="B328" s="25" t="s">
        <v>944</v>
      </c>
      <c r="C328" s="25" t="s">
        <v>24</v>
      </c>
      <c r="D328" s="26" t="s">
        <v>945</v>
      </c>
      <c r="E328" s="31">
        <v>2521826</v>
      </c>
      <c r="F328" s="28">
        <v>7.2049690400000001E-4</v>
      </c>
      <c r="H328" s="29"/>
    </row>
    <row r="329" spans="1:8" s="30" customFormat="1" ht="13" x14ac:dyDescent="0.3">
      <c r="A329" s="25" t="s">
        <v>946</v>
      </c>
      <c r="B329" s="25" t="s">
        <v>947</v>
      </c>
      <c r="C329" s="25" t="s">
        <v>24</v>
      </c>
      <c r="D329" s="26" t="s">
        <v>948</v>
      </c>
      <c r="E329" s="31">
        <v>26957</v>
      </c>
      <c r="F329" s="28">
        <v>7.7017350000000002E-6</v>
      </c>
      <c r="H329" s="29"/>
    </row>
    <row r="330" spans="1:8" s="30" customFormat="1" ht="13" x14ac:dyDescent="0.3">
      <c r="A330" s="25" t="s">
        <v>949</v>
      </c>
      <c r="B330" s="25" t="s">
        <v>950</v>
      </c>
      <c r="C330" s="25" t="s">
        <v>24</v>
      </c>
      <c r="D330" s="26" t="s">
        <v>951</v>
      </c>
      <c r="E330" s="31">
        <v>86734</v>
      </c>
      <c r="F330" s="28">
        <v>2.478029E-5</v>
      </c>
      <c r="H330" s="29"/>
    </row>
    <row r="331" spans="1:8" s="30" customFormat="1" ht="13" x14ac:dyDescent="0.3">
      <c r="A331" s="25" t="s">
        <v>952</v>
      </c>
      <c r="B331" s="25" t="s">
        <v>953</v>
      </c>
      <c r="C331" s="25" t="s">
        <v>24</v>
      </c>
      <c r="D331" s="26" t="s">
        <v>954</v>
      </c>
      <c r="E331" s="31">
        <v>817188</v>
      </c>
      <c r="F331" s="28">
        <v>2.33474246E-4</v>
      </c>
      <c r="H331" s="29"/>
    </row>
    <row r="332" spans="1:8" s="30" customFormat="1" ht="13" x14ac:dyDescent="0.3">
      <c r="A332" s="25" t="s">
        <v>955</v>
      </c>
      <c r="B332" s="25" t="s">
        <v>956</v>
      </c>
      <c r="C332" s="25" t="s">
        <v>24</v>
      </c>
      <c r="D332" s="26" t="s">
        <v>957</v>
      </c>
      <c r="E332" s="31">
        <v>6561095</v>
      </c>
      <c r="F332" s="28">
        <v>1.8745340220000001E-3</v>
      </c>
      <c r="H332" s="29"/>
    </row>
    <row r="333" spans="1:8" s="30" customFormat="1" ht="13" x14ac:dyDescent="0.3">
      <c r="A333" s="25" t="s">
        <v>958</v>
      </c>
      <c r="B333" s="25" t="s">
        <v>959</v>
      </c>
      <c r="C333" s="25" t="s">
        <v>24</v>
      </c>
      <c r="D333" s="26" t="s">
        <v>960</v>
      </c>
      <c r="E333" s="31">
        <v>259502</v>
      </c>
      <c r="F333" s="28">
        <v>7.4140876000000001E-5</v>
      </c>
      <c r="H333" s="29"/>
    </row>
    <row r="334" spans="1:8" s="30" customFormat="1" ht="13" x14ac:dyDescent="0.3">
      <c r="A334" s="25" t="s">
        <v>961</v>
      </c>
      <c r="B334" s="25" t="s">
        <v>962</v>
      </c>
      <c r="C334" s="25" t="s">
        <v>24</v>
      </c>
      <c r="D334" s="26" t="s">
        <v>963</v>
      </c>
      <c r="E334" s="31">
        <v>166923</v>
      </c>
      <c r="F334" s="28">
        <v>4.7690642999999998E-5</v>
      </c>
      <c r="H334" s="29"/>
    </row>
    <row r="335" spans="1:8" s="30" customFormat="1" ht="13" x14ac:dyDescent="0.3">
      <c r="A335" s="25" t="s">
        <v>964</v>
      </c>
      <c r="B335" s="25" t="s">
        <v>965</v>
      </c>
      <c r="C335" s="25" t="s">
        <v>24</v>
      </c>
      <c r="D335" s="26" t="s">
        <v>966</v>
      </c>
      <c r="E335" s="31">
        <v>35201</v>
      </c>
      <c r="F335" s="28">
        <v>1.0057082E-5</v>
      </c>
      <c r="H335" s="29"/>
    </row>
    <row r="336" spans="1:8" s="30" customFormat="1" ht="13" x14ac:dyDescent="0.3">
      <c r="A336" s="25" t="s">
        <v>967</v>
      </c>
      <c r="B336" s="25" t="s">
        <v>968</v>
      </c>
      <c r="C336" s="25" t="s">
        <v>24</v>
      </c>
      <c r="D336" s="26" t="s">
        <v>969</v>
      </c>
      <c r="E336" s="31">
        <v>367394</v>
      </c>
      <c r="F336" s="28">
        <v>1.049661E-4</v>
      </c>
      <c r="H336" s="29"/>
    </row>
    <row r="337" spans="1:8" s="30" customFormat="1" ht="13" x14ac:dyDescent="0.3">
      <c r="A337" s="25" t="s">
        <v>970</v>
      </c>
      <c r="B337" s="25" t="s">
        <v>971</v>
      </c>
      <c r="C337" s="25" t="s">
        <v>24</v>
      </c>
      <c r="D337" s="26" t="s">
        <v>972</v>
      </c>
      <c r="E337" s="31">
        <v>31246</v>
      </c>
      <c r="F337" s="28">
        <v>8.9271210000000004E-6</v>
      </c>
      <c r="H337" s="29"/>
    </row>
    <row r="338" spans="1:8" s="30" customFormat="1" ht="13" x14ac:dyDescent="0.3">
      <c r="A338" s="25" t="s">
        <v>973</v>
      </c>
      <c r="B338" s="25" t="s">
        <v>974</v>
      </c>
      <c r="C338" s="25" t="s">
        <v>24</v>
      </c>
      <c r="D338" s="26" t="s">
        <v>975</v>
      </c>
      <c r="E338" s="31">
        <v>102194</v>
      </c>
      <c r="F338" s="28">
        <v>2.9197280000000001E-5</v>
      </c>
      <c r="H338" s="29"/>
    </row>
    <row r="339" spans="1:8" s="30" customFormat="1" ht="13" x14ac:dyDescent="0.3">
      <c r="A339" s="25" t="s">
        <v>976</v>
      </c>
      <c r="B339" s="25" t="s">
        <v>977</v>
      </c>
      <c r="C339" s="25" t="s">
        <v>24</v>
      </c>
      <c r="D339" s="26" t="s">
        <v>978</v>
      </c>
      <c r="E339" s="31">
        <v>378954</v>
      </c>
      <c r="F339" s="28">
        <v>1.0826884299999999E-4</v>
      </c>
      <c r="H339" s="29"/>
    </row>
    <row r="340" spans="1:8" s="30" customFormat="1" ht="13" x14ac:dyDescent="0.3">
      <c r="A340" s="25" t="s">
        <v>979</v>
      </c>
      <c r="B340" s="25" t="s">
        <v>980</v>
      </c>
      <c r="C340" s="25" t="s">
        <v>24</v>
      </c>
      <c r="D340" s="26" t="s">
        <v>981</v>
      </c>
      <c r="E340" s="31">
        <v>2414205</v>
      </c>
      <c r="F340" s="28">
        <v>6.8974910600000004E-4</v>
      </c>
      <c r="H340" s="29"/>
    </row>
    <row r="341" spans="1:8" s="30" customFormat="1" ht="13" x14ac:dyDescent="0.3">
      <c r="A341" s="25" t="s">
        <v>982</v>
      </c>
      <c r="B341" s="25" t="s">
        <v>983</v>
      </c>
      <c r="C341" s="25" t="s">
        <v>24</v>
      </c>
      <c r="D341" s="26" t="s">
        <v>984</v>
      </c>
      <c r="E341" s="31">
        <v>230804</v>
      </c>
      <c r="F341" s="28">
        <v>6.5941728999999999E-5</v>
      </c>
      <c r="H341" s="29"/>
    </row>
    <row r="342" spans="1:8" s="30" customFormat="1" ht="13" x14ac:dyDescent="0.3">
      <c r="A342" s="25" t="s">
        <v>985</v>
      </c>
      <c r="B342" s="25" t="s">
        <v>986</v>
      </c>
      <c r="C342" s="25" t="s">
        <v>24</v>
      </c>
      <c r="D342" s="26" t="s">
        <v>987</v>
      </c>
      <c r="E342" s="31">
        <v>32761</v>
      </c>
      <c r="F342" s="28">
        <v>9.3599630000000006E-6</v>
      </c>
      <c r="H342" s="29"/>
    </row>
    <row r="343" spans="1:8" s="30" customFormat="1" ht="13" x14ac:dyDescent="0.3">
      <c r="A343" s="25" t="s">
        <v>988</v>
      </c>
      <c r="B343" s="25" t="s">
        <v>989</v>
      </c>
      <c r="C343" s="25" t="s">
        <v>24</v>
      </c>
      <c r="D343" s="26" t="s">
        <v>990</v>
      </c>
      <c r="E343" s="31">
        <v>294959</v>
      </c>
      <c r="F343" s="28">
        <v>8.4271097999999995E-5</v>
      </c>
      <c r="H343" s="29"/>
    </row>
    <row r="344" spans="1:8" s="30" customFormat="1" ht="13" x14ac:dyDescent="0.3">
      <c r="A344" s="25" t="s">
        <v>991</v>
      </c>
      <c r="B344" s="25" t="s">
        <v>992</v>
      </c>
      <c r="C344" s="25" t="s">
        <v>24</v>
      </c>
      <c r="D344" s="26" t="s">
        <v>993</v>
      </c>
      <c r="E344" s="31">
        <v>4386</v>
      </c>
      <c r="F344" s="28">
        <v>1.2530999999999999E-6</v>
      </c>
      <c r="H344" s="29"/>
    </row>
    <row r="345" spans="1:8" s="30" customFormat="1" ht="13" x14ac:dyDescent="0.3">
      <c r="A345" s="25" t="s">
        <v>994</v>
      </c>
      <c r="B345" s="25" t="s">
        <v>995</v>
      </c>
      <c r="C345" s="25" t="s">
        <v>24</v>
      </c>
      <c r="D345" s="26" t="s">
        <v>996</v>
      </c>
      <c r="E345" s="31">
        <v>46760</v>
      </c>
      <c r="F345" s="28">
        <v>1.3359540000000001E-5</v>
      </c>
      <c r="H345" s="29"/>
    </row>
    <row r="346" spans="1:8" s="30" customFormat="1" ht="13" x14ac:dyDescent="0.3">
      <c r="A346" s="25" t="s">
        <v>997</v>
      </c>
      <c r="B346" s="25" t="s">
        <v>998</v>
      </c>
      <c r="C346" s="25" t="s">
        <v>24</v>
      </c>
      <c r="D346" s="26" t="s">
        <v>999</v>
      </c>
      <c r="E346" s="31">
        <v>3176978</v>
      </c>
      <c r="F346" s="28">
        <v>9.0767674400000001E-4</v>
      </c>
      <c r="H346" s="29"/>
    </row>
    <row r="347" spans="1:8" s="30" customFormat="1" x14ac:dyDescent="0.3">
      <c r="A347" s="25" t="s">
        <v>1000</v>
      </c>
      <c r="B347" s="25" t="s">
        <v>1001</v>
      </c>
      <c r="C347" s="25" t="s">
        <v>24</v>
      </c>
      <c r="D347" s="26" t="s">
        <v>1002</v>
      </c>
      <c r="E347" s="31">
        <v>4885</v>
      </c>
      <c r="F347" s="28">
        <v>1.3956659999999999E-6</v>
      </c>
      <c r="H347" s="2"/>
    </row>
    <row r="348" spans="1:8" s="30" customFormat="1" ht="13" x14ac:dyDescent="0.3">
      <c r="A348" s="25" t="s">
        <v>1003</v>
      </c>
      <c r="B348" s="25" t="s">
        <v>1004</v>
      </c>
      <c r="C348" s="25" t="s">
        <v>24</v>
      </c>
      <c r="D348" s="26" t="s">
        <v>1005</v>
      </c>
      <c r="E348" s="31">
        <v>63148</v>
      </c>
      <c r="F348" s="28">
        <v>1.8041663999999999E-5</v>
      </c>
      <c r="H348" s="29"/>
    </row>
    <row r="349" spans="1:8" s="30" customFormat="1" ht="13" x14ac:dyDescent="0.3">
      <c r="A349" s="25" t="s">
        <v>1006</v>
      </c>
      <c r="B349" s="25" t="s">
        <v>1007</v>
      </c>
      <c r="C349" s="25" t="s">
        <v>24</v>
      </c>
      <c r="D349" s="26" t="s">
        <v>1008</v>
      </c>
      <c r="E349" s="31">
        <v>47366</v>
      </c>
      <c r="F349" s="28">
        <v>1.3532677E-5</v>
      </c>
      <c r="H349" s="29"/>
    </row>
    <row r="350" spans="1:8" s="30" customFormat="1" ht="13" x14ac:dyDescent="0.3">
      <c r="A350" s="25" t="s">
        <v>1009</v>
      </c>
      <c r="B350" s="25" t="s">
        <v>1010</v>
      </c>
      <c r="C350" s="25" t="s">
        <v>24</v>
      </c>
      <c r="D350" s="26" t="s">
        <v>1011</v>
      </c>
      <c r="E350" s="31">
        <v>88544</v>
      </c>
      <c r="F350" s="28">
        <v>2.5297415E-5</v>
      </c>
      <c r="H350" s="29"/>
    </row>
    <row r="351" spans="1:8" s="30" customFormat="1" ht="13" x14ac:dyDescent="0.3">
      <c r="A351" s="25" t="s">
        <v>1012</v>
      </c>
      <c r="B351" s="25" t="s">
        <v>1013</v>
      </c>
      <c r="C351" s="25" t="s">
        <v>24</v>
      </c>
      <c r="D351" s="26" t="s">
        <v>1014</v>
      </c>
      <c r="E351" s="31">
        <v>1189234</v>
      </c>
      <c r="F351" s="28">
        <v>3.3976944299999998E-4</v>
      </c>
      <c r="H351" s="29"/>
    </row>
    <row r="352" spans="1:8" s="30" customFormat="1" ht="13" x14ac:dyDescent="0.3">
      <c r="A352" s="25" t="s">
        <v>1015</v>
      </c>
      <c r="B352" s="25" t="s">
        <v>1016</v>
      </c>
      <c r="C352" s="25" t="s">
        <v>24</v>
      </c>
      <c r="D352" s="26" t="s">
        <v>1017</v>
      </c>
      <c r="E352" s="31">
        <v>69631</v>
      </c>
      <c r="F352" s="28">
        <v>1.9893886000000001E-5</v>
      </c>
      <c r="H352" s="29"/>
    </row>
    <row r="353" spans="1:8" s="30" customFormat="1" ht="13" x14ac:dyDescent="0.3">
      <c r="A353" s="25" t="s">
        <v>1018</v>
      </c>
      <c r="B353" s="25" t="s">
        <v>1019</v>
      </c>
      <c r="C353" s="25" t="s">
        <v>24</v>
      </c>
      <c r="D353" s="26" t="s">
        <v>1020</v>
      </c>
      <c r="E353" s="31">
        <v>238996</v>
      </c>
      <c r="F353" s="28">
        <v>6.8282219999999996E-5</v>
      </c>
      <c r="H353" s="29"/>
    </row>
    <row r="354" spans="1:8" s="30" customFormat="1" ht="13" x14ac:dyDescent="0.3">
      <c r="A354" s="25" t="s">
        <v>1021</v>
      </c>
      <c r="B354" s="25" t="s">
        <v>1022</v>
      </c>
      <c r="C354" s="25" t="s">
        <v>24</v>
      </c>
      <c r="D354" s="26" t="s">
        <v>1023</v>
      </c>
      <c r="E354" s="31">
        <v>819871</v>
      </c>
      <c r="F354" s="28">
        <v>2.3424079099999999E-4</v>
      </c>
      <c r="H354" s="29"/>
    </row>
    <row r="355" spans="1:8" s="30" customFormat="1" ht="13" x14ac:dyDescent="0.3">
      <c r="A355" s="25" t="s">
        <v>1024</v>
      </c>
      <c r="B355" s="25" t="s">
        <v>1025</v>
      </c>
      <c r="C355" s="25" t="s">
        <v>24</v>
      </c>
      <c r="D355" s="26" t="s">
        <v>1026</v>
      </c>
      <c r="E355" s="31">
        <v>2516104</v>
      </c>
      <c r="F355" s="28">
        <v>7.1886210300000004E-4</v>
      </c>
      <c r="H355" s="29"/>
    </row>
    <row r="356" spans="1:8" s="30" customFormat="1" ht="13" x14ac:dyDescent="0.3">
      <c r="A356" s="25" t="s">
        <v>1027</v>
      </c>
      <c r="B356" s="25" t="s">
        <v>1028</v>
      </c>
      <c r="C356" s="25" t="s">
        <v>24</v>
      </c>
      <c r="D356" s="26" t="s">
        <v>1029</v>
      </c>
      <c r="E356" s="31">
        <v>202886</v>
      </c>
      <c r="F356" s="28">
        <v>5.7965433000000003E-5</v>
      </c>
      <c r="H356" s="29"/>
    </row>
    <row r="357" spans="1:8" s="30" customFormat="1" ht="13" x14ac:dyDescent="0.3">
      <c r="A357" s="25" t="s">
        <v>1030</v>
      </c>
      <c r="B357" s="25" t="s">
        <v>1031</v>
      </c>
      <c r="C357" s="25" t="s">
        <v>24</v>
      </c>
      <c r="D357" s="26" t="s">
        <v>1032</v>
      </c>
      <c r="E357" s="31">
        <v>3876178</v>
      </c>
      <c r="F357" s="28">
        <v>1.1074412939999999E-3</v>
      </c>
      <c r="H357" s="29"/>
    </row>
    <row r="358" spans="1:8" s="30" customFormat="1" ht="13" x14ac:dyDescent="0.3">
      <c r="A358" s="25" t="s">
        <v>1033</v>
      </c>
      <c r="B358" s="25" t="s">
        <v>1034</v>
      </c>
      <c r="C358" s="25" t="s">
        <v>24</v>
      </c>
      <c r="D358" s="26" t="s">
        <v>1035</v>
      </c>
      <c r="E358" s="31">
        <v>2896210</v>
      </c>
      <c r="F358" s="28">
        <v>8.2746007800000004E-4</v>
      </c>
      <c r="H358" s="29"/>
    </row>
    <row r="359" spans="1:8" s="30" customFormat="1" ht="13" x14ac:dyDescent="0.3">
      <c r="A359" s="25" t="s">
        <v>1036</v>
      </c>
      <c r="B359" s="25" t="s">
        <v>1037</v>
      </c>
      <c r="C359" s="25" t="s">
        <v>24</v>
      </c>
      <c r="D359" s="26" t="s">
        <v>1038</v>
      </c>
      <c r="E359" s="31">
        <v>1545738</v>
      </c>
      <c r="F359" s="28">
        <v>4.4162422099999998E-4</v>
      </c>
      <c r="H359" s="29"/>
    </row>
    <row r="360" spans="1:8" s="30" customFormat="1" ht="13" x14ac:dyDescent="0.3">
      <c r="A360" s="25" t="s">
        <v>1039</v>
      </c>
      <c r="B360" s="25" t="s">
        <v>1040</v>
      </c>
      <c r="C360" s="25" t="s">
        <v>24</v>
      </c>
      <c r="D360" s="26" t="s">
        <v>1041</v>
      </c>
      <c r="E360" s="31">
        <v>214395</v>
      </c>
      <c r="F360" s="28">
        <v>6.1253604999999999E-5</v>
      </c>
      <c r="H360" s="29"/>
    </row>
    <row r="361" spans="1:8" s="30" customFormat="1" ht="13" x14ac:dyDescent="0.3">
      <c r="A361" s="25" t="s">
        <v>1042</v>
      </c>
      <c r="B361" s="25" t="s">
        <v>1043</v>
      </c>
      <c r="C361" s="25" t="s">
        <v>24</v>
      </c>
      <c r="D361" s="26" t="s">
        <v>1044</v>
      </c>
      <c r="E361" s="31">
        <v>146283</v>
      </c>
      <c r="F361" s="28">
        <v>4.1793703999999997E-5</v>
      </c>
      <c r="H361" s="29"/>
    </row>
    <row r="362" spans="1:8" s="30" customFormat="1" ht="13" x14ac:dyDescent="0.3">
      <c r="A362" s="25" t="s">
        <v>1045</v>
      </c>
      <c r="B362" s="25" t="s">
        <v>1046</v>
      </c>
      <c r="C362" s="25" t="s">
        <v>24</v>
      </c>
      <c r="D362" s="26" t="s">
        <v>1047</v>
      </c>
      <c r="E362" s="31">
        <v>1999633</v>
      </c>
      <c r="F362" s="28">
        <v>5.7130404099999996E-4</v>
      </c>
      <c r="H362" s="29"/>
    </row>
    <row r="363" spans="1:8" s="30" customFormat="1" ht="13" x14ac:dyDescent="0.3">
      <c r="A363" s="25" t="s">
        <v>1048</v>
      </c>
      <c r="B363" s="25" t="s">
        <v>1049</v>
      </c>
      <c r="C363" s="25" t="s">
        <v>24</v>
      </c>
      <c r="D363" s="26" t="s">
        <v>1050</v>
      </c>
      <c r="E363" s="31">
        <v>310912</v>
      </c>
      <c r="F363" s="28">
        <v>8.8828941000000005E-5</v>
      </c>
      <c r="H363" s="29"/>
    </row>
    <row r="364" spans="1:8" s="30" customFormat="1" ht="13" x14ac:dyDescent="0.3">
      <c r="A364" s="25" t="s">
        <v>1051</v>
      </c>
      <c r="B364" s="25" t="s">
        <v>1052</v>
      </c>
      <c r="C364" s="25" t="s">
        <v>24</v>
      </c>
      <c r="D364" s="26" t="s">
        <v>1053</v>
      </c>
      <c r="E364" s="31">
        <v>40269</v>
      </c>
      <c r="F364" s="28">
        <v>1.1505032E-5</v>
      </c>
      <c r="H364" s="29"/>
    </row>
    <row r="365" spans="1:8" s="30" customFormat="1" ht="13" x14ac:dyDescent="0.3">
      <c r="A365" s="39" t="s">
        <v>1054</v>
      </c>
      <c r="B365" s="39" t="s">
        <v>1055</v>
      </c>
      <c r="C365" s="39"/>
      <c r="D365" s="38" t="s">
        <v>1056</v>
      </c>
      <c r="E365" s="31">
        <v>7928</v>
      </c>
      <c r="F365" s="40">
        <v>2.2650649999999998E-6</v>
      </c>
      <c r="H365" s="29"/>
    </row>
    <row r="366" spans="1:8" s="30" customFormat="1" ht="13" x14ac:dyDescent="0.3">
      <c r="A366" s="25" t="s">
        <v>1057</v>
      </c>
      <c r="B366" s="25" t="s">
        <v>1058</v>
      </c>
      <c r="C366" s="25" t="s">
        <v>24</v>
      </c>
      <c r="D366" s="26" t="s">
        <v>1059</v>
      </c>
      <c r="E366" s="31">
        <v>15181</v>
      </c>
      <c r="F366" s="28">
        <v>4.337279E-6</v>
      </c>
      <c r="H366" s="29"/>
    </row>
    <row r="367" spans="1:8" s="30" customFormat="1" ht="13" x14ac:dyDescent="0.3">
      <c r="A367" s="25" t="s">
        <v>1060</v>
      </c>
      <c r="B367" s="25" t="s">
        <v>1061</v>
      </c>
      <c r="C367" s="25" t="s">
        <v>24</v>
      </c>
      <c r="D367" s="26" t="s">
        <v>1062</v>
      </c>
      <c r="E367" s="31">
        <v>171928</v>
      </c>
      <c r="F367" s="28">
        <v>4.9120594000000002E-5</v>
      </c>
      <c r="H367" s="29"/>
    </row>
    <row r="368" spans="1:8" s="30" customFormat="1" ht="13" x14ac:dyDescent="0.3">
      <c r="A368" s="25" t="s">
        <v>1063</v>
      </c>
      <c r="B368" s="25" t="s">
        <v>1064</v>
      </c>
      <c r="C368" s="25" t="s">
        <v>24</v>
      </c>
      <c r="D368" s="26" t="s">
        <v>1065</v>
      </c>
      <c r="E368" s="31">
        <v>6010791</v>
      </c>
      <c r="F368" s="28">
        <v>1.7173097209999999E-3</v>
      </c>
      <c r="H368" s="29"/>
    </row>
    <row r="369" spans="1:8" s="30" customFormat="1" ht="13" x14ac:dyDescent="0.3">
      <c r="A369" s="25" t="s">
        <v>1066</v>
      </c>
      <c r="B369" s="25" t="s">
        <v>1067</v>
      </c>
      <c r="C369" s="25" t="s">
        <v>24</v>
      </c>
      <c r="D369" s="26" t="s">
        <v>1068</v>
      </c>
      <c r="E369" s="31">
        <v>45020</v>
      </c>
      <c r="F369" s="28">
        <v>1.2862414000000001E-5</v>
      </c>
      <c r="H369" s="29"/>
    </row>
    <row r="370" spans="1:8" s="30" customFormat="1" ht="13" x14ac:dyDescent="0.3">
      <c r="A370" s="25" t="s">
        <v>1069</v>
      </c>
      <c r="B370" s="25" t="s">
        <v>1070</v>
      </c>
      <c r="C370" s="25" t="s">
        <v>24</v>
      </c>
      <c r="D370" s="26" t="s">
        <v>1071</v>
      </c>
      <c r="E370" s="31">
        <v>1060320</v>
      </c>
      <c r="F370" s="28">
        <v>3.0293813999999997E-4</v>
      </c>
      <c r="H370" s="29"/>
    </row>
    <row r="371" spans="1:8" s="30" customFormat="1" ht="13" x14ac:dyDescent="0.3">
      <c r="A371" s="25" t="s">
        <v>1072</v>
      </c>
      <c r="B371" s="25" t="s">
        <v>1073</v>
      </c>
      <c r="C371" s="25" t="s">
        <v>24</v>
      </c>
      <c r="D371" s="26" t="s">
        <v>1074</v>
      </c>
      <c r="E371" s="31">
        <v>43781</v>
      </c>
      <c r="F371" s="28">
        <v>1.2508426E-5</v>
      </c>
      <c r="H371" s="29"/>
    </row>
    <row r="372" spans="1:8" s="30" customFormat="1" ht="13" x14ac:dyDescent="0.3">
      <c r="A372" s="25" t="s">
        <v>1075</v>
      </c>
      <c r="B372" s="25" t="s">
        <v>1076</v>
      </c>
      <c r="C372" s="25" t="s">
        <v>24</v>
      </c>
      <c r="D372" s="26" t="s">
        <v>1077</v>
      </c>
      <c r="E372" s="31">
        <v>264394</v>
      </c>
      <c r="F372" s="28">
        <v>7.5538541999999997E-5</v>
      </c>
      <c r="H372" s="29"/>
    </row>
    <row r="373" spans="1:8" s="30" customFormat="1" ht="13" x14ac:dyDescent="0.3">
      <c r="A373" s="25" t="s">
        <v>1078</v>
      </c>
      <c r="B373" s="25" t="s">
        <v>1079</v>
      </c>
      <c r="C373" s="25" t="s">
        <v>24</v>
      </c>
      <c r="D373" s="26" t="s">
        <v>1080</v>
      </c>
      <c r="E373" s="31">
        <v>153922</v>
      </c>
      <c r="F373" s="28">
        <v>4.3976200000000001E-5</v>
      </c>
      <c r="H373" s="29"/>
    </row>
    <row r="374" spans="1:8" s="30" customFormat="1" ht="13" x14ac:dyDescent="0.3">
      <c r="A374" s="25" t="s">
        <v>1081</v>
      </c>
      <c r="B374" s="25" t="s">
        <v>1082</v>
      </c>
      <c r="C374" s="25" t="s">
        <v>24</v>
      </c>
      <c r="D374" s="26" t="s">
        <v>1080</v>
      </c>
      <c r="E374" s="31">
        <v>2932065</v>
      </c>
      <c r="F374" s="28">
        <v>8.3770401100000005E-4</v>
      </c>
      <c r="H374" s="29"/>
    </row>
    <row r="375" spans="1:8" s="30" customFormat="1" ht="13" x14ac:dyDescent="0.3">
      <c r="A375" s="25" t="s">
        <v>1083</v>
      </c>
      <c r="B375" s="25" t="s">
        <v>1084</v>
      </c>
      <c r="C375" s="25" t="s">
        <v>24</v>
      </c>
      <c r="D375" s="26" t="s">
        <v>1085</v>
      </c>
      <c r="E375" s="31">
        <v>7254754</v>
      </c>
      <c r="F375" s="28">
        <v>2.072715483E-3</v>
      </c>
      <c r="H375" s="29"/>
    </row>
    <row r="376" spans="1:8" s="30" customFormat="1" ht="13" x14ac:dyDescent="0.3">
      <c r="A376" s="25" t="s">
        <v>1086</v>
      </c>
      <c r="B376" s="25" t="s">
        <v>1087</v>
      </c>
      <c r="C376" s="25" t="s">
        <v>24</v>
      </c>
      <c r="D376" s="26" t="s">
        <v>1088</v>
      </c>
      <c r="E376" s="31">
        <v>282963</v>
      </c>
      <c r="F376" s="28">
        <v>8.0843787999999994E-5</v>
      </c>
      <c r="H376" s="29"/>
    </row>
    <row r="377" spans="1:8" s="30" customFormat="1" ht="13" x14ac:dyDescent="0.3">
      <c r="A377" s="25" t="s">
        <v>1089</v>
      </c>
      <c r="B377" s="25" t="s">
        <v>1090</v>
      </c>
      <c r="C377" s="25" t="s">
        <v>24</v>
      </c>
      <c r="D377" s="26" t="s">
        <v>1091</v>
      </c>
      <c r="E377" s="31">
        <v>87279</v>
      </c>
      <c r="F377" s="28">
        <v>2.4935998000000001E-5</v>
      </c>
      <c r="H377" s="29"/>
    </row>
    <row r="378" spans="1:8" s="30" customFormat="1" ht="13" x14ac:dyDescent="0.3">
      <c r="A378" s="25" t="s">
        <v>1092</v>
      </c>
      <c r="B378" s="25" t="s">
        <v>1093</v>
      </c>
      <c r="C378" s="25" t="s">
        <v>24</v>
      </c>
      <c r="D378" s="26" t="s">
        <v>1094</v>
      </c>
      <c r="E378" s="31">
        <v>664509</v>
      </c>
      <c r="F378" s="28">
        <v>1.89853177E-4</v>
      </c>
      <c r="H378" s="29"/>
    </row>
    <row r="379" spans="1:8" s="30" customFormat="1" ht="13" x14ac:dyDescent="0.3">
      <c r="A379" s="25" t="s">
        <v>1095</v>
      </c>
      <c r="B379" s="25" t="s">
        <v>1096</v>
      </c>
      <c r="C379" s="25" t="s">
        <v>24</v>
      </c>
      <c r="D379" s="26" t="s">
        <v>1097</v>
      </c>
      <c r="E379" s="31">
        <v>35572</v>
      </c>
      <c r="F379" s="28">
        <v>1.0163079E-5</v>
      </c>
      <c r="H379" s="29"/>
    </row>
    <row r="380" spans="1:8" s="30" customFormat="1" ht="13" x14ac:dyDescent="0.3">
      <c r="A380" s="25" t="s">
        <v>1098</v>
      </c>
      <c r="B380" s="25" t="s">
        <v>1099</v>
      </c>
      <c r="C380" s="25" t="s">
        <v>1100</v>
      </c>
      <c r="D380" s="26" t="s">
        <v>1101</v>
      </c>
      <c r="E380" s="31">
        <v>2274322</v>
      </c>
      <c r="F380" s="28">
        <v>6.4978390999999996E-4</v>
      </c>
      <c r="H380" s="29"/>
    </row>
    <row r="381" spans="1:8" s="30" customFormat="1" ht="13" x14ac:dyDescent="0.3">
      <c r="A381" s="25" t="s">
        <v>1102</v>
      </c>
      <c r="B381" s="25" t="s">
        <v>1103</v>
      </c>
      <c r="C381" s="25" t="s">
        <v>24</v>
      </c>
      <c r="D381" s="26" t="s">
        <v>1104</v>
      </c>
      <c r="E381" s="31">
        <v>11128839</v>
      </c>
      <c r="F381" s="28">
        <v>3.1795587970000001E-3</v>
      </c>
      <c r="H381" s="29"/>
    </row>
    <row r="382" spans="1:8" s="30" customFormat="1" ht="13" x14ac:dyDescent="0.3">
      <c r="A382" s="25" t="s">
        <v>1105</v>
      </c>
      <c r="B382" s="25" t="s">
        <v>1106</v>
      </c>
      <c r="C382" s="25" t="s">
        <v>24</v>
      </c>
      <c r="D382" s="26" t="s">
        <v>1107</v>
      </c>
      <c r="E382" s="31">
        <v>27416</v>
      </c>
      <c r="F382" s="28">
        <v>7.8328730000000003E-6</v>
      </c>
      <c r="H382" s="29"/>
    </row>
    <row r="383" spans="1:8" s="30" customFormat="1" ht="13" x14ac:dyDescent="0.3">
      <c r="A383" s="25" t="s">
        <v>1108</v>
      </c>
      <c r="B383" s="25" t="s">
        <v>1109</v>
      </c>
      <c r="C383" s="25" t="s">
        <v>24</v>
      </c>
      <c r="D383" s="26" t="s">
        <v>1110</v>
      </c>
      <c r="E383" s="31">
        <v>26238</v>
      </c>
      <c r="F383" s="28">
        <v>7.4963130000000003E-6</v>
      </c>
      <c r="H383" s="29"/>
    </row>
    <row r="384" spans="1:8" s="30" customFormat="1" ht="13" x14ac:dyDescent="0.3">
      <c r="A384" s="25" t="s">
        <v>1111</v>
      </c>
      <c r="B384" s="25" t="s">
        <v>1112</v>
      </c>
      <c r="C384" s="25" t="s">
        <v>24</v>
      </c>
      <c r="D384" s="26" t="s">
        <v>1113</v>
      </c>
      <c r="E384" s="31">
        <v>91133</v>
      </c>
      <c r="F384" s="28">
        <v>2.6037103E-5</v>
      </c>
      <c r="H384" s="29"/>
    </row>
    <row r="385" spans="1:8" s="30" customFormat="1" ht="13" x14ac:dyDescent="0.3">
      <c r="A385" s="25" t="s">
        <v>1114</v>
      </c>
      <c r="B385" s="25" t="s">
        <v>1115</v>
      </c>
      <c r="C385" s="25" t="s">
        <v>24</v>
      </c>
      <c r="D385" s="26" t="s">
        <v>1116</v>
      </c>
      <c r="E385" s="31">
        <v>15110</v>
      </c>
      <c r="F385" s="28">
        <v>4.3169939999999998E-6</v>
      </c>
      <c r="H385" s="29"/>
    </row>
    <row r="386" spans="1:8" s="30" customFormat="1" ht="13" x14ac:dyDescent="0.3">
      <c r="A386" s="25" t="s">
        <v>1117</v>
      </c>
      <c r="B386" s="25" t="s">
        <v>1118</v>
      </c>
      <c r="C386" s="25" t="s">
        <v>24</v>
      </c>
      <c r="D386" s="26" t="s">
        <v>1119</v>
      </c>
      <c r="E386" s="31">
        <v>979268</v>
      </c>
      <c r="F386" s="28">
        <v>2.7978122299999997E-4</v>
      </c>
      <c r="H386" s="29"/>
    </row>
    <row r="387" spans="1:8" s="30" customFormat="1" ht="13" x14ac:dyDescent="0.3">
      <c r="A387" s="25" t="s">
        <v>1120</v>
      </c>
      <c r="B387" s="25" t="s">
        <v>1121</v>
      </c>
      <c r="C387" s="25" t="s">
        <v>24</v>
      </c>
      <c r="D387" s="26" t="s">
        <v>1122</v>
      </c>
      <c r="E387" s="31">
        <v>165748</v>
      </c>
      <c r="F387" s="28">
        <v>4.7354941000000002E-5</v>
      </c>
      <c r="H387" s="29"/>
    </row>
    <row r="388" spans="1:8" s="30" customFormat="1" ht="13" x14ac:dyDescent="0.3">
      <c r="A388" s="25" t="s">
        <v>1123</v>
      </c>
      <c r="B388" s="25" t="s">
        <v>1124</v>
      </c>
      <c r="C388" s="25" t="s">
        <v>24</v>
      </c>
      <c r="D388" s="26" t="s">
        <v>1125</v>
      </c>
      <c r="E388" s="31">
        <v>133082</v>
      </c>
      <c r="F388" s="28">
        <v>3.8022119000000002E-5</v>
      </c>
      <c r="H388" s="29"/>
    </row>
    <row r="389" spans="1:8" s="30" customFormat="1" ht="13" x14ac:dyDescent="0.3">
      <c r="A389" s="25" t="s">
        <v>1126</v>
      </c>
      <c r="B389" s="25" t="s">
        <v>1127</v>
      </c>
      <c r="C389" s="25" t="s">
        <v>24</v>
      </c>
      <c r="D389" s="26" t="s">
        <v>1128</v>
      </c>
      <c r="E389" s="31">
        <v>1004334</v>
      </c>
      <c r="F389" s="28">
        <v>2.8694269099999999E-4</v>
      </c>
      <c r="H389" s="29"/>
    </row>
    <row r="390" spans="1:8" s="30" customFormat="1" ht="13" x14ac:dyDescent="0.3">
      <c r="A390" s="25" t="s">
        <v>1129</v>
      </c>
      <c r="B390" s="25" t="s">
        <v>1130</v>
      </c>
      <c r="C390" s="25" t="s">
        <v>24</v>
      </c>
      <c r="D390" s="26" t="s">
        <v>1131</v>
      </c>
      <c r="E390" s="31">
        <v>79153</v>
      </c>
      <c r="F390" s="28">
        <v>2.2614364E-5</v>
      </c>
      <c r="H390" s="29"/>
    </row>
    <row r="391" spans="1:8" s="30" customFormat="1" ht="13" x14ac:dyDescent="0.3">
      <c r="A391" s="25" t="s">
        <v>1132</v>
      </c>
      <c r="B391" s="25" t="s">
        <v>1133</v>
      </c>
      <c r="C391" s="25" t="s">
        <v>24</v>
      </c>
      <c r="D391" s="26" t="s">
        <v>1134</v>
      </c>
      <c r="E391" s="31">
        <v>15334</v>
      </c>
      <c r="F391" s="28">
        <v>4.3809919999999998E-6</v>
      </c>
      <c r="H391" s="29"/>
    </row>
    <row r="392" spans="1:8" s="30" customFormat="1" ht="13" x14ac:dyDescent="0.3">
      <c r="A392" s="25" t="s">
        <v>1135</v>
      </c>
      <c r="B392" s="25" t="s">
        <v>1136</v>
      </c>
      <c r="C392" s="25" t="s">
        <v>24</v>
      </c>
      <c r="D392" s="26" t="s">
        <v>1137</v>
      </c>
      <c r="E392" s="31">
        <v>12371</v>
      </c>
      <c r="F392" s="28">
        <v>3.5344500000000001E-6</v>
      </c>
      <c r="H392" s="29"/>
    </row>
    <row r="393" spans="1:8" s="30" customFormat="1" ht="13" x14ac:dyDescent="0.3">
      <c r="A393" s="25" t="s">
        <v>1138</v>
      </c>
      <c r="B393" s="25" t="s">
        <v>1139</v>
      </c>
      <c r="C393" s="25" t="s">
        <v>24</v>
      </c>
      <c r="D393" s="26" t="s">
        <v>1140</v>
      </c>
      <c r="E393" s="31">
        <v>28726</v>
      </c>
      <c r="F393" s="28">
        <v>8.2071460000000006E-6</v>
      </c>
      <c r="H393" s="29"/>
    </row>
    <row r="394" spans="1:8" s="30" customFormat="1" ht="13" x14ac:dyDescent="0.3">
      <c r="A394" s="25" t="s">
        <v>1141</v>
      </c>
      <c r="B394" s="25" t="s">
        <v>1142</v>
      </c>
      <c r="C394" s="25" t="s">
        <v>24</v>
      </c>
      <c r="D394" s="26" t="s">
        <v>1143</v>
      </c>
      <c r="E394" s="31">
        <v>68301</v>
      </c>
      <c r="F394" s="28">
        <v>1.9513899E-5</v>
      </c>
      <c r="H394" s="29"/>
    </row>
    <row r="395" spans="1:8" s="30" customFormat="1" ht="13" x14ac:dyDescent="0.3">
      <c r="A395" s="25" t="s">
        <v>1144</v>
      </c>
      <c r="B395" s="25" t="s">
        <v>1145</v>
      </c>
      <c r="C395" s="25" t="s">
        <v>24</v>
      </c>
      <c r="D395" s="26" t="s">
        <v>1146</v>
      </c>
      <c r="E395" s="31">
        <v>331002</v>
      </c>
      <c r="F395" s="28">
        <v>9.4568744000000002E-5</v>
      </c>
      <c r="H395" s="29"/>
    </row>
    <row r="396" spans="1:8" s="30" customFormat="1" ht="13" x14ac:dyDescent="0.3">
      <c r="A396" s="25" t="s">
        <v>1147</v>
      </c>
      <c r="B396" s="25" t="s">
        <v>1148</v>
      </c>
      <c r="C396" s="25" t="s">
        <v>24</v>
      </c>
      <c r="D396" s="26" t="s">
        <v>1149</v>
      </c>
      <c r="E396" s="31">
        <v>89612</v>
      </c>
      <c r="F396" s="28">
        <v>2.5602546999999999E-5</v>
      </c>
      <c r="H396" s="29"/>
    </row>
    <row r="397" spans="1:8" s="30" customFormat="1" ht="13" x14ac:dyDescent="0.3">
      <c r="A397" s="25" t="s">
        <v>1150</v>
      </c>
      <c r="B397" s="25" t="s">
        <v>1151</v>
      </c>
      <c r="C397" s="25" t="s">
        <v>24</v>
      </c>
      <c r="D397" s="26" t="s">
        <v>1152</v>
      </c>
      <c r="E397" s="31">
        <v>46788</v>
      </c>
      <c r="F397" s="28">
        <v>1.336754E-5</v>
      </c>
      <c r="H397" s="29"/>
    </row>
    <row r="398" spans="1:8" s="30" customFormat="1" ht="13" x14ac:dyDescent="0.3">
      <c r="A398" s="25" t="s">
        <v>1153</v>
      </c>
      <c r="B398" s="25" t="s">
        <v>1154</v>
      </c>
      <c r="C398" s="25" t="s">
        <v>24</v>
      </c>
      <c r="D398" s="26" t="s">
        <v>1155</v>
      </c>
      <c r="E398" s="31">
        <v>1395946</v>
      </c>
      <c r="F398" s="28">
        <v>3.9882798100000002E-4</v>
      </c>
      <c r="H398" s="29"/>
    </row>
    <row r="399" spans="1:8" s="30" customFormat="1" ht="13" x14ac:dyDescent="0.3">
      <c r="A399" s="25" t="s">
        <v>1156</v>
      </c>
      <c r="B399" s="25" t="s">
        <v>1157</v>
      </c>
      <c r="C399" s="25" t="s">
        <v>24</v>
      </c>
      <c r="D399" s="26" t="s">
        <v>1158</v>
      </c>
      <c r="E399" s="31">
        <v>69648</v>
      </c>
      <c r="F399" s="28">
        <v>1.9898743000000001E-5</v>
      </c>
      <c r="H399" s="29"/>
    </row>
    <row r="400" spans="1:8" s="30" customFormat="1" ht="13" x14ac:dyDescent="0.3">
      <c r="A400" s="25" t="s">
        <v>1159</v>
      </c>
      <c r="B400" s="25" t="s">
        <v>1160</v>
      </c>
      <c r="C400" s="25" t="s">
        <v>24</v>
      </c>
      <c r="D400" s="26" t="s">
        <v>1161</v>
      </c>
      <c r="E400" s="31">
        <v>30335</v>
      </c>
      <c r="F400" s="28">
        <v>8.6668440000000001E-6</v>
      </c>
      <c r="H400" s="29"/>
    </row>
    <row r="401" spans="1:8" s="30" customFormat="1" ht="13" x14ac:dyDescent="0.3">
      <c r="A401" s="25" t="s">
        <v>1162</v>
      </c>
      <c r="B401" s="25" t="s">
        <v>1163</v>
      </c>
      <c r="C401" s="25" t="s">
        <v>24</v>
      </c>
      <c r="D401" s="26" t="s">
        <v>1164</v>
      </c>
      <c r="E401" s="31">
        <v>15417</v>
      </c>
      <c r="F401" s="28">
        <v>4.4047049999999999E-6</v>
      </c>
      <c r="H401" s="29"/>
    </row>
    <row r="402" spans="1:8" s="30" customFormat="1" ht="13" x14ac:dyDescent="0.3">
      <c r="A402" s="25" t="s">
        <v>1165</v>
      </c>
      <c r="B402" s="25" t="s">
        <v>1166</v>
      </c>
      <c r="C402" s="25" t="s">
        <v>24</v>
      </c>
      <c r="D402" s="26" t="s">
        <v>1167</v>
      </c>
      <c r="E402" s="31">
        <v>11811</v>
      </c>
      <c r="F402" s="28">
        <v>3.3744549999999999E-6</v>
      </c>
      <c r="H402" s="29"/>
    </row>
    <row r="403" spans="1:8" s="30" customFormat="1" ht="13" x14ac:dyDescent="0.3">
      <c r="A403" s="25" t="s">
        <v>1168</v>
      </c>
      <c r="B403" s="25" t="s">
        <v>1169</v>
      </c>
      <c r="C403" s="25" t="s">
        <v>24</v>
      </c>
      <c r="D403" s="26" t="s">
        <v>1170</v>
      </c>
      <c r="E403" s="31">
        <v>570811</v>
      </c>
      <c r="F403" s="28">
        <v>1.63083241E-4</v>
      </c>
      <c r="H403" s="29"/>
    </row>
    <row r="404" spans="1:8" s="30" customFormat="1" ht="13" x14ac:dyDescent="0.3">
      <c r="A404" s="25" t="s">
        <v>1171</v>
      </c>
      <c r="B404" s="25" t="s">
        <v>1172</v>
      </c>
      <c r="C404" s="25" t="s">
        <v>24</v>
      </c>
      <c r="D404" s="26" t="s">
        <v>1173</v>
      </c>
      <c r="E404" s="31">
        <v>372781</v>
      </c>
      <c r="F404" s="28">
        <v>1.0650519E-4</v>
      </c>
      <c r="H404" s="29"/>
    </row>
    <row r="405" spans="1:8" s="30" customFormat="1" ht="13" x14ac:dyDescent="0.3">
      <c r="A405" s="25" t="s">
        <v>1174</v>
      </c>
      <c r="B405" s="25" t="s">
        <v>1175</v>
      </c>
      <c r="C405" s="25" t="s">
        <v>24</v>
      </c>
      <c r="D405" s="26" t="s">
        <v>1176</v>
      </c>
      <c r="E405" s="31">
        <v>406030</v>
      </c>
      <c r="F405" s="28">
        <v>1.1600457699999999E-4</v>
      </c>
      <c r="H405" s="29"/>
    </row>
    <row r="406" spans="1:8" s="30" customFormat="1" ht="13" x14ac:dyDescent="0.3">
      <c r="A406" s="25" t="s">
        <v>1177</v>
      </c>
      <c r="B406" s="25" t="s">
        <v>1178</v>
      </c>
      <c r="C406" s="25" t="s">
        <v>24</v>
      </c>
      <c r="D406" s="26" t="s">
        <v>1179</v>
      </c>
      <c r="E406" s="31">
        <v>76674</v>
      </c>
      <c r="F406" s="28">
        <v>2.1906102999999998E-5</v>
      </c>
      <c r="H406" s="29"/>
    </row>
    <row r="407" spans="1:8" s="30" customFormat="1" ht="13" x14ac:dyDescent="0.3">
      <c r="A407" s="25" t="s">
        <v>1180</v>
      </c>
      <c r="B407" s="25" t="s">
        <v>1181</v>
      </c>
      <c r="C407" s="25" t="s">
        <v>24</v>
      </c>
      <c r="D407" s="26" t="s">
        <v>1182</v>
      </c>
      <c r="E407" s="31">
        <v>28485</v>
      </c>
      <c r="F407" s="28">
        <v>8.138291E-6</v>
      </c>
      <c r="H407" s="29"/>
    </row>
    <row r="408" spans="1:8" s="30" customFormat="1" ht="13" x14ac:dyDescent="0.3">
      <c r="A408" s="25" t="s">
        <v>1183</v>
      </c>
      <c r="B408" s="25" t="s">
        <v>1184</v>
      </c>
      <c r="C408" s="25" t="s">
        <v>24</v>
      </c>
      <c r="D408" s="26" t="s">
        <v>1185</v>
      </c>
      <c r="E408" s="31">
        <v>357791</v>
      </c>
      <c r="F408" s="28">
        <v>1.0222248E-4</v>
      </c>
      <c r="H408" s="29"/>
    </row>
    <row r="409" spans="1:8" s="30" customFormat="1" ht="13" x14ac:dyDescent="0.3">
      <c r="A409" s="25" t="s">
        <v>1186</v>
      </c>
      <c r="B409" s="25" t="s">
        <v>1187</v>
      </c>
      <c r="C409" s="25" t="s">
        <v>24</v>
      </c>
      <c r="D409" s="26" t="s">
        <v>1188</v>
      </c>
      <c r="E409" s="31">
        <v>91530</v>
      </c>
      <c r="F409" s="28">
        <v>2.6150528E-5</v>
      </c>
      <c r="H409" s="29"/>
    </row>
    <row r="410" spans="1:8" s="30" customFormat="1" ht="13" x14ac:dyDescent="0.3">
      <c r="A410" s="25" t="s">
        <v>1189</v>
      </c>
      <c r="B410" s="25" t="s">
        <v>1190</v>
      </c>
      <c r="C410" s="25" t="s">
        <v>24</v>
      </c>
      <c r="D410" s="26" t="s">
        <v>1191</v>
      </c>
      <c r="E410" s="31">
        <v>39300</v>
      </c>
      <c r="F410" s="28">
        <v>1.1228184999999999E-5</v>
      </c>
      <c r="H410" s="29"/>
    </row>
    <row r="411" spans="1:8" s="30" customFormat="1" ht="13" x14ac:dyDescent="0.3">
      <c r="A411" s="25" t="s">
        <v>1192</v>
      </c>
      <c r="B411" s="25" t="s">
        <v>1193</v>
      </c>
      <c r="C411" s="25" t="s">
        <v>24</v>
      </c>
      <c r="D411" s="26" t="s">
        <v>1194</v>
      </c>
      <c r="E411" s="31">
        <v>475974</v>
      </c>
      <c r="F411" s="28">
        <v>1.3598788900000001E-4</v>
      </c>
      <c r="H411" s="29"/>
    </row>
    <row r="412" spans="1:8" s="30" customFormat="1" ht="13" x14ac:dyDescent="0.3">
      <c r="A412" s="25" t="s">
        <v>1195</v>
      </c>
      <c r="B412" s="25" t="s">
        <v>1196</v>
      </c>
      <c r="C412" s="25" t="s">
        <v>24</v>
      </c>
      <c r="D412" s="26" t="s">
        <v>1197</v>
      </c>
      <c r="E412" s="31">
        <v>112705</v>
      </c>
      <c r="F412" s="28">
        <v>3.2200319999999999E-5</v>
      </c>
      <c r="H412" s="29"/>
    </row>
    <row r="413" spans="1:8" s="30" customFormat="1" ht="13" x14ac:dyDescent="0.3">
      <c r="A413" s="25" t="s">
        <v>1198</v>
      </c>
      <c r="B413" s="25" t="s">
        <v>1199</v>
      </c>
      <c r="C413" s="25" t="s">
        <v>24</v>
      </c>
      <c r="D413" s="26" t="s">
        <v>1200</v>
      </c>
      <c r="E413" s="31">
        <v>247409</v>
      </c>
      <c r="F413" s="28">
        <v>7.0685852000000002E-5</v>
      </c>
      <c r="H413" s="29"/>
    </row>
    <row r="414" spans="1:8" s="30" customFormat="1" ht="13" x14ac:dyDescent="0.3">
      <c r="A414" s="25" t="s">
        <v>1201</v>
      </c>
      <c r="B414" s="25" t="s">
        <v>1202</v>
      </c>
      <c r="C414" s="25" t="s">
        <v>24</v>
      </c>
      <c r="D414" s="26" t="s">
        <v>1203</v>
      </c>
      <c r="E414" s="31">
        <v>733944</v>
      </c>
      <c r="F414" s="28">
        <v>2.0969106500000001E-4</v>
      </c>
      <c r="H414" s="29"/>
    </row>
    <row r="415" spans="1:8" s="30" customFormat="1" ht="13" x14ac:dyDescent="0.3">
      <c r="A415" s="25" t="s">
        <v>1204</v>
      </c>
      <c r="B415" s="25" t="s">
        <v>1205</v>
      </c>
      <c r="C415" s="25" t="s">
        <v>24</v>
      </c>
      <c r="D415" s="26" t="s">
        <v>1206</v>
      </c>
      <c r="E415" s="31">
        <v>1006943</v>
      </c>
      <c r="F415" s="28">
        <v>2.8768809299999998E-4</v>
      </c>
      <c r="H415" s="29"/>
    </row>
    <row r="416" spans="1:8" s="30" customFormat="1" ht="13" x14ac:dyDescent="0.3">
      <c r="A416" s="25" t="s">
        <v>1207</v>
      </c>
      <c r="B416" s="25" t="s">
        <v>1208</v>
      </c>
      <c r="C416" s="25" t="s">
        <v>24</v>
      </c>
      <c r="D416" s="26" t="s">
        <v>1209</v>
      </c>
      <c r="E416" s="31">
        <v>185891</v>
      </c>
      <c r="F416" s="28">
        <v>5.3109884999999997E-5</v>
      </c>
      <c r="H416" s="29"/>
    </row>
    <row r="417" spans="1:8" s="30" customFormat="1" ht="13" x14ac:dyDescent="0.3">
      <c r="A417" s="25" t="s">
        <v>1210</v>
      </c>
      <c r="B417" s="25" t="s">
        <v>1211</v>
      </c>
      <c r="C417" s="25" t="s">
        <v>24</v>
      </c>
      <c r="D417" s="26" t="s">
        <v>1212</v>
      </c>
      <c r="E417" s="31">
        <v>35197</v>
      </c>
      <c r="F417" s="28">
        <v>1.0055939E-5</v>
      </c>
      <c r="H417" s="29"/>
    </row>
    <row r="418" spans="1:8" s="30" customFormat="1" ht="13" x14ac:dyDescent="0.3">
      <c r="A418" s="25" t="s">
        <v>1213</v>
      </c>
      <c r="B418" s="25" t="s">
        <v>1214</v>
      </c>
      <c r="C418" s="25" t="s">
        <v>24</v>
      </c>
      <c r="D418" s="26" t="s">
        <v>1215</v>
      </c>
      <c r="E418" s="31">
        <v>35428</v>
      </c>
      <c r="F418" s="28">
        <v>1.0121937E-5</v>
      </c>
      <c r="H418" s="29"/>
    </row>
    <row r="419" spans="1:8" s="30" customFormat="1" ht="13" x14ac:dyDescent="0.3">
      <c r="A419" s="25" t="s">
        <v>1216</v>
      </c>
      <c r="B419" s="25" t="s">
        <v>1217</v>
      </c>
      <c r="C419" s="25" t="s">
        <v>24</v>
      </c>
      <c r="D419" s="26" t="s">
        <v>1218</v>
      </c>
      <c r="E419" s="31">
        <v>1767371</v>
      </c>
      <c r="F419" s="28">
        <v>5.0494575500000004E-4</v>
      </c>
      <c r="H419" s="29"/>
    </row>
    <row r="420" spans="1:8" s="30" customFormat="1" ht="13" x14ac:dyDescent="0.3">
      <c r="A420" s="25" t="s">
        <v>1219</v>
      </c>
      <c r="B420" s="25" t="s">
        <v>1220</v>
      </c>
      <c r="C420" s="25" t="s">
        <v>24</v>
      </c>
      <c r="D420" s="26" t="s">
        <v>1221</v>
      </c>
      <c r="E420" s="31">
        <v>118744</v>
      </c>
      <c r="F420" s="28">
        <v>3.3925689000000003E-5</v>
      </c>
      <c r="H420" s="29"/>
    </row>
    <row r="421" spans="1:8" s="30" customFormat="1" ht="13" x14ac:dyDescent="0.3">
      <c r="A421" s="25" t="s">
        <v>1222</v>
      </c>
      <c r="B421" s="25" t="s">
        <v>1223</v>
      </c>
      <c r="C421" s="25" t="s">
        <v>24</v>
      </c>
      <c r="D421" s="26" t="s">
        <v>1224</v>
      </c>
      <c r="E421" s="31">
        <v>13919652</v>
      </c>
      <c r="F421" s="28">
        <v>3.9769064829999999E-3</v>
      </c>
      <c r="H421" s="29"/>
    </row>
    <row r="422" spans="1:8" s="30" customFormat="1" ht="13" x14ac:dyDescent="0.3">
      <c r="A422" s="25" t="s">
        <v>1225</v>
      </c>
      <c r="B422" s="25" t="s">
        <v>1226</v>
      </c>
      <c r="C422" s="25" t="s">
        <v>24</v>
      </c>
      <c r="D422" s="26" t="s">
        <v>1227</v>
      </c>
      <c r="E422" s="31">
        <v>27479</v>
      </c>
      <c r="F422" s="28">
        <v>7.8508730000000008E-6</v>
      </c>
      <c r="H422" s="29"/>
    </row>
    <row r="423" spans="1:8" s="30" customFormat="1" ht="13" x14ac:dyDescent="0.3">
      <c r="A423" s="25" t="s">
        <v>1228</v>
      </c>
      <c r="B423" s="25" t="s">
        <v>1229</v>
      </c>
      <c r="C423" s="25" t="s">
        <v>24</v>
      </c>
      <c r="D423" s="26" t="s">
        <v>1230</v>
      </c>
      <c r="E423" s="31">
        <v>45489</v>
      </c>
      <c r="F423" s="28">
        <v>1.299641E-5</v>
      </c>
      <c r="H423" s="29"/>
    </row>
    <row r="424" spans="1:8" s="30" customFormat="1" ht="13" x14ac:dyDescent="0.3">
      <c r="A424" s="25" t="s">
        <v>1231</v>
      </c>
      <c r="B424" s="25" t="s">
        <v>1232</v>
      </c>
      <c r="C424" s="25" t="s">
        <v>24</v>
      </c>
      <c r="D424" s="26" t="s">
        <v>1233</v>
      </c>
      <c r="E424" s="31">
        <v>120554</v>
      </c>
      <c r="F424" s="28">
        <v>3.4442814E-5</v>
      </c>
      <c r="H424" s="29"/>
    </row>
    <row r="425" spans="1:8" s="30" customFormat="1" ht="13" x14ac:dyDescent="0.3">
      <c r="A425" s="25" t="s">
        <v>1234</v>
      </c>
      <c r="B425" s="25" t="s">
        <v>1235</v>
      </c>
      <c r="C425" s="25" t="s">
        <v>24</v>
      </c>
      <c r="D425" s="26" t="s">
        <v>1236</v>
      </c>
      <c r="E425" s="31">
        <v>317526</v>
      </c>
      <c r="F425" s="28">
        <v>9.0718589999999995E-5</v>
      </c>
      <c r="H425" s="29"/>
    </row>
    <row r="426" spans="1:8" s="30" customFormat="1" ht="13" x14ac:dyDescent="0.3">
      <c r="A426" s="25" t="s">
        <v>1237</v>
      </c>
      <c r="B426" s="25" t="s">
        <v>1238</v>
      </c>
      <c r="C426" s="25" t="s">
        <v>24</v>
      </c>
      <c r="D426" s="26" t="s">
        <v>1239</v>
      </c>
      <c r="E426" s="31">
        <v>521417</v>
      </c>
      <c r="F426" s="28">
        <v>1.4897115599999999E-4</v>
      </c>
      <c r="H426" s="29"/>
    </row>
    <row r="427" spans="1:8" s="30" customFormat="1" ht="13" x14ac:dyDescent="0.3">
      <c r="A427" s="25" t="s">
        <v>1240</v>
      </c>
      <c r="B427" s="25" t="s">
        <v>1241</v>
      </c>
      <c r="C427" s="25" t="s">
        <v>24</v>
      </c>
      <c r="D427" s="26" t="s">
        <v>1242</v>
      </c>
      <c r="E427" s="31">
        <v>20546382</v>
      </c>
      <c r="F427" s="28">
        <v>5.8701927160000004E-3</v>
      </c>
      <c r="H427" s="29"/>
    </row>
    <row r="428" spans="1:8" s="30" customFormat="1" ht="13" x14ac:dyDescent="0.3">
      <c r="A428" s="25" t="s">
        <v>1243</v>
      </c>
      <c r="B428" s="25" t="s">
        <v>1244</v>
      </c>
      <c r="C428" s="25" t="s">
        <v>1245</v>
      </c>
      <c r="D428" s="26" t="s">
        <v>1246</v>
      </c>
      <c r="E428" s="31">
        <v>186531</v>
      </c>
      <c r="F428" s="28">
        <v>5.3292735999999997E-5</v>
      </c>
      <c r="H428" s="29"/>
    </row>
    <row r="429" spans="1:8" s="30" customFormat="1" ht="13" x14ac:dyDescent="0.3">
      <c r="A429" s="25" t="s">
        <v>1247</v>
      </c>
      <c r="B429" s="25" t="s">
        <v>1248</v>
      </c>
      <c r="C429" s="25" t="s">
        <v>24</v>
      </c>
      <c r="D429" s="26" t="s">
        <v>1249</v>
      </c>
      <c r="E429" s="31">
        <v>221298</v>
      </c>
      <c r="F429" s="28">
        <v>6.3225822999999997E-5</v>
      </c>
      <c r="H429" s="29"/>
    </row>
    <row r="430" spans="1:8" s="30" customFormat="1" ht="13" x14ac:dyDescent="0.3">
      <c r="A430" s="25" t="s">
        <v>1250</v>
      </c>
      <c r="B430" s="25" t="s">
        <v>1251</v>
      </c>
      <c r="C430" s="25" t="s">
        <v>24</v>
      </c>
      <c r="D430" s="26" t="s">
        <v>1252</v>
      </c>
      <c r="E430" s="31">
        <v>162202</v>
      </c>
      <c r="F430" s="28">
        <v>4.6341833000000001E-5</v>
      </c>
      <c r="H430" s="29"/>
    </row>
    <row r="431" spans="1:8" s="30" customFormat="1" ht="13" x14ac:dyDescent="0.3">
      <c r="A431" s="25" t="s">
        <v>1253</v>
      </c>
      <c r="B431" s="25" t="s">
        <v>1254</v>
      </c>
      <c r="C431" s="25" t="s">
        <v>24</v>
      </c>
      <c r="D431" s="26" t="s">
        <v>1255</v>
      </c>
      <c r="E431" s="31">
        <v>536934</v>
      </c>
      <c r="F431" s="28">
        <v>1.5340443200000001E-4</v>
      </c>
      <c r="H431" s="29"/>
    </row>
    <row r="432" spans="1:8" s="30" customFormat="1" ht="13" x14ac:dyDescent="0.3">
      <c r="A432" s="25" t="s">
        <v>1256</v>
      </c>
      <c r="B432" s="25" t="s">
        <v>1257</v>
      </c>
      <c r="C432" s="25" t="s">
        <v>24</v>
      </c>
      <c r="D432" s="26" t="s">
        <v>1258</v>
      </c>
      <c r="E432" s="31">
        <v>204991</v>
      </c>
      <c r="F432" s="28">
        <v>5.8566839999999999E-5</v>
      </c>
      <c r="H432" s="29"/>
    </row>
    <row r="433" spans="1:8" s="30" customFormat="1" ht="13" x14ac:dyDescent="0.3">
      <c r="A433" s="25" t="s">
        <v>1259</v>
      </c>
      <c r="B433" s="25" t="s">
        <v>1260</v>
      </c>
      <c r="C433" s="25" t="s">
        <v>24</v>
      </c>
      <c r="D433" s="26" t="s">
        <v>1261</v>
      </c>
      <c r="E433" s="31">
        <v>1221741</v>
      </c>
      <c r="F433" s="28">
        <v>3.49056837E-4</v>
      </c>
      <c r="H433" s="29"/>
    </row>
    <row r="434" spans="1:8" s="30" customFormat="1" ht="13" x14ac:dyDescent="0.3">
      <c r="A434" s="25" t="s">
        <v>1262</v>
      </c>
      <c r="B434" s="25" t="s">
        <v>1263</v>
      </c>
      <c r="C434" s="25" t="s">
        <v>24</v>
      </c>
      <c r="D434" s="26" t="s">
        <v>1264</v>
      </c>
      <c r="E434" s="31">
        <v>1115997</v>
      </c>
      <c r="F434" s="28">
        <v>3.1884530600000002E-4</v>
      </c>
      <c r="H434" s="29"/>
    </row>
    <row r="435" spans="1:8" s="30" customFormat="1" ht="13" x14ac:dyDescent="0.3">
      <c r="A435" s="25" t="s">
        <v>1265</v>
      </c>
      <c r="B435" s="25" t="s">
        <v>1266</v>
      </c>
      <c r="C435" s="25" t="s">
        <v>24</v>
      </c>
      <c r="D435" s="26" t="s">
        <v>1267</v>
      </c>
      <c r="E435" s="31">
        <v>256323</v>
      </c>
      <c r="F435" s="28">
        <v>7.3232621000000005E-5</v>
      </c>
      <c r="H435" s="29"/>
    </row>
    <row r="436" spans="1:8" s="30" customFormat="1" ht="13" x14ac:dyDescent="0.3">
      <c r="A436" s="25" t="s">
        <v>1268</v>
      </c>
      <c r="B436" s="25" t="s">
        <v>1269</v>
      </c>
      <c r="C436" s="25" t="s">
        <v>24</v>
      </c>
      <c r="D436" s="26" t="s">
        <v>1270</v>
      </c>
      <c r="E436" s="31">
        <v>12259654</v>
      </c>
      <c r="F436" s="28">
        <v>3.5026376720000002E-3</v>
      </c>
      <c r="H436" s="29"/>
    </row>
    <row r="437" spans="1:8" s="30" customFormat="1" ht="13" x14ac:dyDescent="0.3">
      <c r="A437" s="25" t="s">
        <v>1271</v>
      </c>
      <c r="B437" s="25" t="s">
        <v>1272</v>
      </c>
      <c r="C437" s="25" t="s">
        <v>24</v>
      </c>
      <c r="D437" s="26" t="s">
        <v>1273</v>
      </c>
      <c r="E437" s="31">
        <v>72520</v>
      </c>
      <c r="F437" s="28">
        <v>2.0719287000000001E-5</v>
      </c>
      <c r="H437" s="29"/>
    </row>
    <row r="438" spans="1:8" s="30" customFormat="1" ht="13" x14ac:dyDescent="0.3">
      <c r="A438" s="25" t="s">
        <v>1274</v>
      </c>
      <c r="B438" s="25" t="s">
        <v>1275</v>
      </c>
      <c r="C438" s="25" t="s">
        <v>24</v>
      </c>
      <c r="D438" s="26" t="s">
        <v>1276</v>
      </c>
      <c r="E438" s="31">
        <v>92325</v>
      </c>
      <c r="F438" s="28">
        <v>2.6377662999999999E-5</v>
      </c>
      <c r="H438" s="29"/>
    </row>
    <row r="439" spans="1:8" s="30" customFormat="1" ht="13" x14ac:dyDescent="0.3">
      <c r="A439" s="25" t="s">
        <v>1277</v>
      </c>
      <c r="B439" s="25" t="s">
        <v>1278</v>
      </c>
      <c r="C439" s="25" t="s">
        <v>24</v>
      </c>
      <c r="D439" s="26" t="s">
        <v>1279</v>
      </c>
      <c r="E439" s="31">
        <v>71670</v>
      </c>
      <c r="F439" s="28">
        <v>2.0476438E-5</v>
      </c>
      <c r="H439" s="29"/>
    </row>
    <row r="440" spans="1:8" s="30" customFormat="1" ht="13" x14ac:dyDescent="0.3">
      <c r="A440" s="25" t="s">
        <v>1280</v>
      </c>
      <c r="B440" s="25" t="s">
        <v>1281</v>
      </c>
      <c r="C440" s="25" t="s">
        <v>24</v>
      </c>
      <c r="D440" s="26" t="s">
        <v>1282</v>
      </c>
      <c r="E440" s="31">
        <v>617030</v>
      </c>
      <c r="F440" s="28">
        <v>1.7628821500000001E-4</v>
      </c>
      <c r="H440" s="29"/>
    </row>
    <row r="441" spans="1:8" s="30" customFormat="1" ht="13" x14ac:dyDescent="0.3">
      <c r="A441" s="25" t="s">
        <v>1283</v>
      </c>
      <c r="B441" s="25" t="s">
        <v>1284</v>
      </c>
      <c r="C441" s="25" t="s">
        <v>24</v>
      </c>
      <c r="D441" s="26" t="s">
        <v>1285</v>
      </c>
      <c r="E441" s="31">
        <v>5485670</v>
      </c>
      <c r="F441" s="28">
        <v>1.5672803159999999E-3</v>
      </c>
      <c r="H441" s="29"/>
    </row>
    <row r="442" spans="1:8" s="30" customFormat="1" ht="13" x14ac:dyDescent="0.3">
      <c r="A442" s="25" t="s">
        <v>1286</v>
      </c>
      <c r="B442" s="25" t="s">
        <v>1287</v>
      </c>
      <c r="C442" s="25" t="s">
        <v>1288</v>
      </c>
      <c r="D442" s="26" t="s">
        <v>1289</v>
      </c>
      <c r="E442" s="31">
        <v>373522</v>
      </c>
      <c r="F442" s="28">
        <v>1.0671689700000001E-4</v>
      </c>
      <c r="H442" s="29"/>
    </row>
    <row r="443" spans="1:8" s="30" customFormat="1" ht="13" x14ac:dyDescent="0.3">
      <c r="A443" s="25" t="s">
        <v>1290</v>
      </c>
      <c r="B443" s="25" t="s">
        <v>1291</v>
      </c>
      <c r="C443" s="25" t="s">
        <v>24</v>
      </c>
      <c r="D443" s="26" t="s">
        <v>1292</v>
      </c>
      <c r="E443" s="31">
        <v>1653953</v>
      </c>
      <c r="F443" s="28">
        <v>4.7254172800000001E-4</v>
      </c>
      <c r="H443" s="29"/>
    </row>
    <row r="444" spans="1:8" s="30" customFormat="1" ht="13" x14ac:dyDescent="0.3">
      <c r="A444" s="25" t="s">
        <v>1293</v>
      </c>
      <c r="B444" s="25" t="s">
        <v>1294</v>
      </c>
      <c r="C444" s="25" t="s">
        <v>24</v>
      </c>
      <c r="D444" s="26" t="s">
        <v>1295</v>
      </c>
      <c r="E444" s="31">
        <v>141975</v>
      </c>
      <c r="F444" s="28">
        <v>4.0562889000000001E-5</v>
      </c>
      <c r="H444" s="29"/>
    </row>
    <row r="445" spans="1:8" s="30" customFormat="1" ht="13" x14ac:dyDescent="0.3">
      <c r="A445" s="25" t="s">
        <v>1296</v>
      </c>
      <c r="B445" s="25" t="s">
        <v>1297</v>
      </c>
      <c r="C445" s="25" t="s">
        <v>24</v>
      </c>
      <c r="D445" s="26" t="s">
        <v>1298</v>
      </c>
      <c r="E445" s="31">
        <v>11884330</v>
      </c>
      <c r="F445" s="28">
        <v>3.3954059359999999E-3</v>
      </c>
      <c r="H445" s="29"/>
    </row>
    <row r="446" spans="1:8" s="30" customFormat="1" ht="13" x14ac:dyDescent="0.3">
      <c r="A446" s="25" t="s">
        <v>1299</v>
      </c>
      <c r="B446" s="25" t="s">
        <v>1300</v>
      </c>
      <c r="C446" s="25" t="s">
        <v>24</v>
      </c>
      <c r="D446" s="26" t="s">
        <v>1301</v>
      </c>
      <c r="E446" s="31">
        <v>29276</v>
      </c>
      <c r="F446" s="28">
        <v>8.3642830000000007E-6</v>
      </c>
      <c r="H446" s="29"/>
    </row>
    <row r="447" spans="1:8" s="30" customFormat="1" ht="13" x14ac:dyDescent="0.3">
      <c r="A447" s="25" t="s">
        <v>1302</v>
      </c>
      <c r="B447" s="25" t="s">
        <v>1303</v>
      </c>
      <c r="C447" s="25" t="s">
        <v>24</v>
      </c>
      <c r="D447" s="26" t="s">
        <v>1304</v>
      </c>
      <c r="E447" s="31">
        <v>204552</v>
      </c>
      <c r="F447" s="28">
        <v>5.8441416000000003E-5</v>
      </c>
      <c r="H447" s="29"/>
    </row>
    <row r="448" spans="1:8" s="30" customFormat="1" ht="13" x14ac:dyDescent="0.3">
      <c r="A448" s="25" t="s">
        <v>1305</v>
      </c>
      <c r="B448" s="25" t="s">
        <v>1306</v>
      </c>
      <c r="C448" s="25" t="s">
        <v>24</v>
      </c>
      <c r="D448" s="26" t="s">
        <v>1307</v>
      </c>
      <c r="E448" s="31">
        <v>89890</v>
      </c>
      <c r="F448" s="28">
        <v>2.5681972999999999E-5</v>
      </c>
      <c r="H448" s="29"/>
    </row>
    <row r="449" spans="1:8" s="30" customFormat="1" ht="13" x14ac:dyDescent="0.3">
      <c r="A449" s="25" t="s">
        <v>1308</v>
      </c>
      <c r="B449" s="25" t="s">
        <v>1309</v>
      </c>
      <c r="C449" s="25" t="s">
        <v>24</v>
      </c>
      <c r="D449" s="26" t="s">
        <v>1310</v>
      </c>
      <c r="E449" s="31">
        <v>455011</v>
      </c>
      <c r="F449" s="28">
        <v>1.2999866600000001E-4</v>
      </c>
      <c r="H449" s="29"/>
    </row>
    <row r="450" spans="1:8" s="30" customFormat="1" ht="13" x14ac:dyDescent="0.3">
      <c r="A450" s="25" t="s">
        <v>1311</v>
      </c>
      <c r="B450" s="25" t="s">
        <v>1312</v>
      </c>
      <c r="C450" s="25" t="s">
        <v>24</v>
      </c>
      <c r="D450" s="26" t="s">
        <v>1313</v>
      </c>
      <c r="E450" s="31">
        <v>55014</v>
      </c>
      <c r="F450" s="28">
        <v>1.5717744000000001E-5</v>
      </c>
      <c r="H450" s="29"/>
    </row>
    <row r="451" spans="1:8" s="30" customFormat="1" ht="13" x14ac:dyDescent="0.3">
      <c r="A451" s="25" t="s">
        <v>1314</v>
      </c>
      <c r="B451" s="25" t="s">
        <v>1315</v>
      </c>
      <c r="C451" s="25" t="s">
        <v>24</v>
      </c>
      <c r="D451" s="26" t="s">
        <v>1316</v>
      </c>
      <c r="E451" s="31">
        <v>83391</v>
      </c>
      <c r="F451" s="28">
        <v>2.3825179999999999E-5</v>
      </c>
      <c r="H451" s="29"/>
    </row>
    <row r="452" spans="1:8" s="30" customFormat="1" ht="13" x14ac:dyDescent="0.3">
      <c r="A452" s="25" t="s">
        <v>1317</v>
      </c>
      <c r="B452" s="25" t="s">
        <v>1318</v>
      </c>
      <c r="C452" s="25" t="s">
        <v>24</v>
      </c>
      <c r="D452" s="26" t="s">
        <v>1319</v>
      </c>
      <c r="E452" s="31">
        <v>23116</v>
      </c>
      <c r="F452" s="28">
        <v>6.604344E-6</v>
      </c>
      <c r="H452" s="29"/>
    </row>
    <row r="453" spans="1:8" s="30" customFormat="1" ht="13" x14ac:dyDescent="0.3">
      <c r="A453" s="25" t="s">
        <v>1320</v>
      </c>
      <c r="B453" s="25" t="s">
        <v>1321</v>
      </c>
      <c r="C453" s="25" t="s">
        <v>24</v>
      </c>
      <c r="D453" s="26" t="s">
        <v>1322</v>
      </c>
      <c r="E453" s="31">
        <v>115292</v>
      </c>
      <c r="F453" s="28">
        <v>3.2939437E-5</v>
      </c>
      <c r="H453" s="29"/>
    </row>
    <row r="454" spans="1:8" s="30" customFormat="1" ht="13" x14ac:dyDescent="0.3">
      <c r="A454" s="25" t="s">
        <v>1323</v>
      </c>
      <c r="B454" s="25" t="s">
        <v>1324</v>
      </c>
      <c r="C454" s="25" t="s">
        <v>24</v>
      </c>
      <c r="D454" s="26" t="s">
        <v>1325</v>
      </c>
      <c r="E454" s="31">
        <v>192140</v>
      </c>
      <c r="F454" s="28">
        <v>5.4895253000000001E-5</v>
      </c>
      <c r="H454" s="29"/>
    </row>
    <row r="455" spans="1:8" s="30" customFormat="1" ht="13" x14ac:dyDescent="0.3">
      <c r="A455" s="25" t="s">
        <v>1326</v>
      </c>
      <c r="B455" s="25" t="s">
        <v>1327</v>
      </c>
      <c r="C455" s="25" t="s">
        <v>24</v>
      </c>
      <c r="D455" s="26" t="s">
        <v>1328</v>
      </c>
      <c r="E455" s="31">
        <v>186273</v>
      </c>
      <c r="F455" s="28">
        <v>5.3219025000000002E-5</v>
      </c>
      <c r="H455" s="29"/>
    </row>
    <row r="456" spans="1:8" s="30" customFormat="1" ht="13" x14ac:dyDescent="0.3">
      <c r="A456" s="25" t="s">
        <v>1329</v>
      </c>
      <c r="B456" s="25" t="s">
        <v>1330</v>
      </c>
      <c r="C456" s="25" t="s">
        <v>24</v>
      </c>
      <c r="D456" s="26" t="s">
        <v>1331</v>
      </c>
      <c r="E456" s="31">
        <v>2211198</v>
      </c>
      <c r="F456" s="28">
        <v>6.3174910300000005E-4</v>
      </c>
      <c r="H456" s="29"/>
    </row>
    <row r="457" spans="1:8" s="30" customFormat="1" ht="13" x14ac:dyDescent="0.3">
      <c r="A457" s="25" t="s">
        <v>1332</v>
      </c>
      <c r="B457" s="25" t="s">
        <v>1333</v>
      </c>
      <c r="C457" s="25" t="s">
        <v>24</v>
      </c>
      <c r="D457" s="26" t="s">
        <v>1334</v>
      </c>
      <c r="E457" s="31">
        <v>44039</v>
      </c>
      <c r="F457" s="28">
        <v>1.2582138E-5</v>
      </c>
      <c r="H457" s="29"/>
    </row>
    <row r="458" spans="1:8" s="30" customFormat="1" ht="13" x14ac:dyDescent="0.3">
      <c r="A458" s="25" t="s">
        <v>1335</v>
      </c>
      <c r="B458" s="25" t="s">
        <v>1336</v>
      </c>
      <c r="C458" s="25" t="s">
        <v>24</v>
      </c>
      <c r="D458" s="26" t="s">
        <v>1337</v>
      </c>
      <c r="E458" s="31">
        <v>297796</v>
      </c>
      <c r="F458" s="28">
        <v>8.5081642000000004E-5</v>
      </c>
      <c r="H458" s="29"/>
    </row>
    <row r="459" spans="1:8" s="30" customFormat="1" ht="13" x14ac:dyDescent="0.3">
      <c r="A459" s="25" t="s">
        <v>1338</v>
      </c>
      <c r="B459" s="25" t="s">
        <v>1339</v>
      </c>
      <c r="C459" s="25" t="s">
        <v>24</v>
      </c>
      <c r="D459" s="26" t="s">
        <v>1340</v>
      </c>
      <c r="E459" s="31">
        <v>467748</v>
      </c>
      <c r="F459" s="28">
        <v>1.3363768400000001E-4</v>
      </c>
      <c r="H459" s="29"/>
    </row>
    <row r="460" spans="1:8" s="30" customFormat="1" ht="13" x14ac:dyDescent="0.3">
      <c r="A460" s="25" t="s">
        <v>1341</v>
      </c>
      <c r="B460" s="25" t="s">
        <v>1342</v>
      </c>
      <c r="C460" s="25" t="s">
        <v>24</v>
      </c>
      <c r="D460" s="26" t="s">
        <v>1343</v>
      </c>
      <c r="E460" s="31">
        <v>302951</v>
      </c>
      <c r="F460" s="28">
        <v>8.6554447999999997E-5</v>
      </c>
      <c r="H460" s="29"/>
    </row>
    <row r="461" spans="1:8" s="30" customFormat="1" ht="13" x14ac:dyDescent="0.3">
      <c r="A461" s="25" t="s">
        <v>1344</v>
      </c>
      <c r="B461" s="25" t="s">
        <v>1345</v>
      </c>
      <c r="C461" s="25" t="s">
        <v>24</v>
      </c>
      <c r="D461" s="26" t="s">
        <v>1346</v>
      </c>
      <c r="E461" s="31">
        <v>101423</v>
      </c>
      <c r="F461" s="28">
        <v>2.8977001999999999E-5</v>
      </c>
      <c r="H461" s="29"/>
    </row>
    <row r="462" spans="1:8" s="30" customFormat="1" ht="13" x14ac:dyDescent="0.3">
      <c r="A462" s="25" t="s">
        <v>1347</v>
      </c>
      <c r="B462" s="25" t="s">
        <v>1348</v>
      </c>
      <c r="C462" s="25" t="s">
        <v>24</v>
      </c>
      <c r="D462" s="26" t="s">
        <v>1349</v>
      </c>
      <c r="E462" s="31">
        <v>442834</v>
      </c>
      <c r="F462" s="28">
        <v>1.2651964299999999E-4</v>
      </c>
      <c r="H462" s="29"/>
    </row>
    <row r="463" spans="1:8" s="30" customFormat="1" ht="13" x14ac:dyDescent="0.3">
      <c r="A463" s="25" t="s">
        <v>1350</v>
      </c>
      <c r="B463" s="25" t="s">
        <v>1351</v>
      </c>
      <c r="C463" s="25" t="s">
        <v>24</v>
      </c>
      <c r="D463" s="26" t="s">
        <v>1352</v>
      </c>
      <c r="E463" s="31">
        <v>492644</v>
      </c>
      <c r="F463" s="28">
        <v>1.4075058200000001E-4</v>
      </c>
      <c r="H463" s="29"/>
    </row>
    <row r="464" spans="1:8" s="30" customFormat="1" ht="13" x14ac:dyDescent="0.3">
      <c r="A464" s="25" t="s">
        <v>1353</v>
      </c>
      <c r="B464" s="25" t="s">
        <v>1354</v>
      </c>
      <c r="C464" s="25" t="s">
        <v>24</v>
      </c>
      <c r="D464" s="26" t="s">
        <v>1355</v>
      </c>
      <c r="E464" s="31">
        <v>24059</v>
      </c>
      <c r="F464" s="28">
        <v>6.8737629999999998E-6</v>
      </c>
      <c r="H464" s="29"/>
    </row>
    <row r="465" spans="1:8" s="30" customFormat="1" ht="13" x14ac:dyDescent="0.3">
      <c r="A465" s="25" t="s">
        <v>1356</v>
      </c>
      <c r="B465" s="25" t="s">
        <v>1357</v>
      </c>
      <c r="C465" s="25" t="s">
        <v>24</v>
      </c>
      <c r="D465" s="26" t="s">
        <v>1358</v>
      </c>
      <c r="E465" s="31">
        <v>287142</v>
      </c>
      <c r="F465" s="28">
        <v>8.2037746000000001E-5</v>
      </c>
      <c r="H465" s="29"/>
    </row>
    <row r="466" spans="1:8" s="30" customFormat="1" ht="13" x14ac:dyDescent="0.3">
      <c r="A466" s="25" t="s">
        <v>1359</v>
      </c>
      <c r="B466" s="25" t="s">
        <v>1360</v>
      </c>
      <c r="C466" s="25" t="s">
        <v>24</v>
      </c>
      <c r="D466" s="26" t="s">
        <v>1361</v>
      </c>
      <c r="E466" s="31">
        <v>168924</v>
      </c>
      <c r="F466" s="28">
        <v>4.8262337999999998E-5</v>
      </c>
      <c r="H466" s="29"/>
    </row>
    <row r="467" spans="1:8" s="30" customFormat="1" ht="13" x14ac:dyDescent="0.3">
      <c r="A467" s="25" t="s">
        <v>1362</v>
      </c>
      <c r="B467" s="25" t="s">
        <v>1363</v>
      </c>
      <c r="C467" s="25" t="s">
        <v>24</v>
      </c>
      <c r="D467" s="26" t="s">
        <v>1364</v>
      </c>
      <c r="E467" s="31">
        <v>230039</v>
      </c>
      <c r="F467" s="28">
        <v>6.5723164999999999E-5</v>
      </c>
      <c r="H467" s="29"/>
    </row>
    <row r="468" spans="1:8" s="30" customFormat="1" ht="13" x14ac:dyDescent="0.3">
      <c r="A468" s="25" t="s">
        <v>1365</v>
      </c>
      <c r="B468" s="25" t="s">
        <v>1366</v>
      </c>
      <c r="C468" s="25" t="s">
        <v>24</v>
      </c>
      <c r="D468" s="26" t="s">
        <v>1367</v>
      </c>
      <c r="E468" s="31">
        <v>460639</v>
      </c>
      <c r="F468" s="28">
        <v>1.3160661100000001E-4</v>
      </c>
      <c r="H468" s="29"/>
    </row>
    <row r="469" spans="1:8" s="30" customFormat="1" ht="13" x14ac:dyDescent="0.3">
      <c r="A469" s="25" t="s">
        <v>1368</v>
      </c>
      <c r="B469" s="25" t="s">
        <v>1369</v>
      </c>
      <c r="C469" s="25" t="s">
        <v>24</v>
      </c>
      <c r="D469" s="26" t="s">
        <v>1370</v>
      </c>
      <c r="E469" s="31">
        <v>26958</v>
      </c>
      <c r="F469" s="28">
        <v>7.7020199999999998E-6</v>
      </c>
      <c r="H469" s="29"/>
    </row>
    <row r="470" spans="1:8" s="30" customFormat="1" ht="13" x14ac:dyDescent="0.3">
      <c r="A470" s="25" t="s">
        <v>1371</v>
      </c>
      <c r="B470" s="25" t="s">
        <v>1372</v>
      </c>
      <c r="C470" s="25" t="s">
        <v>24</v>
      </c>
      <c r="D470" s="26" t="s">
        <v>1373</v>
      </c>
      <c r="E470" s="31">
        <v>40004</v>
      </c>
      <c r="F470" s="28">
        <v>1.1429321E-5</v>
      </c>
      <c r="H470" s="29"/>
    </row>
    <row r="471" spans="1:8" s="30" customFormat="1" ht="13" x14ac:dyDescent="0.3">
      <c r="A471" s="25" t="s">
        <v>1374</v>
      </c>
      <c r="B471" s="25" t="s">
        <v>1375</v>
      </c>
      <c r="C471" s="25" t="s">
        <v>24</v>
      </c>
      <c r="D471" s="26" t="s">
        <v>1376</v>
      </c>
      <c r="E471" s="31">
        <v>5712541</v>
      </c>
      <c r="F471" s="28">
        <v>1.6320983700000001E-3</v>
      </c>
      <c r="H471" s="29"/>
    </row>
    <row r="472" spans="1:8" s="30" customFormat="1" ht="13" x14ac:dyDescent="0.3">
      <c r="A472" s="25" t="s">
        <v>1377</v>
      </c>
      <c r="B472" s="25" t="s">
        <v>1378</v>
      </c>
      <c r="C472" s="25" t="s">
        <v>24</v>
      </c>
      <c r="D472" s="26" t="s">
        <v>1379</v>
      </c>
      <c r="E472" s="31">
        <v>27777</v>
      </c>
      <c r="F472" s="28">
        <v>7.9360119999999994E-6</v>
      </c>
      <c r="H472" s="29"/>
    </row>
    <row r="473" spans="1:8" s="30" customFormat="1" ht="13" x14ac:dyDescent="0.3">
      <c r="A473" s="25" t="s">
        <v>1380</v>
      </c>
      <c r="B473" s="25" t="s">
        <v>1381</v>
      </c>
      <c r="C473" s="25" t="s">
        <v>24</v>
      </c>
      <c r="D473" s="26" t="s">
        <v>1382</v>
      </c>
      <c r="E473" s="31">
        <v>112013</v>
      </c>
      <c r="F473" s="28">
        <v>3.2002611999999997E-5</v>
      </c>
      <c r="H473" s="29"/>
    </row>
    <row r="474" spans="1:8" s="30" customFormat="1" ht="13" x14ac:dyDescent="0.3">
      <c r="A474" s="25" t="s">
        <v>1383</v>
      </c>
      <c r="B474" s="25" t="s">
        <v>1384</v>
      </c>
      <c r="C474" s="25" t="s">
        <v>24</v>
      </c>
      <c r="D474" s="26" t="s">
        <v>1385</v>
      </c>
      <c r="E474" s="31">
        <v>72747</v>
      </c>
      <c r="F474" s="28">
        <v>2.0784140999999999E-5</v>
      </c>
      <c r="H474" s="29"/>
    </row>
    <row r="475" spans="1:8" s="30" customFormat="1" ht="13" x14ac:dyDescent="0.3">
      <c r="A475" s="25" t="s">
        <v>1386</v>
      </c>
      <c r="B475" s="25" t="s">
        <v>1387</v>
      </c>
      <c r="C475" s="25" t="s">
        <v>24</v>
      </c>
      <c r="D475" s="26" t="s">
        <v>1388</v>
      </c>
      <c r="E475" s="31">
        <v>58853</v>
      </c>
      <c r="F475" s="28">
        <v>1.6814564000000001E-5</v>
      </c>
      <c r="H475" s="29"/>
    </row>
    <row r="476" spans="1:8" s="30" customFormat="1" ht="13" x14ac:dyDescent="0.3">
      <c r="A476" s="33" t="s">
        <v>1389</v>
      </c>
      <c r="B476" s="33" t="s">
        <v>1390</v>
      </c>
      <c r="C476" s="33" t="s">
        <v>24</v>
      </c>
      <c r="D476" s="34" t="s">
        <v>1391</v>
      </c>
      <c r="E476" s="35">
        <v>357665</v>
      </c>
      <c r="F476" s="36">
        <v>1.02186481E-4</v>
      </c>
      <c r="G476" s="37"/>
      <c r="H476" s="41"/>
    </row>
    <row r="477" spans="1:8" s="30" customFormat="1" ht="13" x14ac:dyDescent="0.3">
      <c r="A477" s="25" t="s">
        <v>1392</v>
      </c>
      <c r="B477" s="25" t="s">
        <v>1393</v>
      </c>
      <c r="C477" s="25" t="s">
        <v>24</v>
      </c>
      <c r="D477" s="26" t="s">
        <v>1394</v>
      </c>
      <c r="E477" s="31">
        <v>1328023</v>
      </c>
      <c r="F477" s="28">
        <v>3.7942207699999999E-4</v>
      </c>
      <c r="H477" s="29"/>
    </row>
    <row r="478" spans="1:8" s="30" customFormat="1" ht="13" x14ac:dyDescent="0.3">
      <c r="A478" s="25" t="s">
        <v>1395</v>
      </c>
      <c r="B478" s="25" t="s">
        <v>1396</v>
      </c>
      <c r="C478" s="25" t="s">
        <v>24</v>
      </c>
      <c r="D478" s="26" t="s">
        <v>1397</v>
      </c>
      <c r="E478" s="31">
        <v>6651635</v>
      </c>
      <c r="F478" s="28">
        <v>1.9004017019999999E-3</v>
      </c>
      <c r="H478" s="29"/>
    </row>
    <row r="479" spans="1:8" s="30" customFormat="1" ht="13" x14ac:dyDescent="0.3">
      <c r="A479" s="25" t="s">
        <v>1398</v>
      </c>
      <c r="B479" s="25" t="s">
        <v>1399</v>
      </c>
      <c r="C479" s="25" t="s">
        <v>24</v>
      </c>
      <c r="D479" s="26" t="s">
        <v>1400</v>
      </c>
      <c r="E479" s="31">
        <v>195234</v>
      </c>
      <c r="F479" s="28">
        <v>5.5779222000000003E-5</v>
      </c>
      <c r="H479" s="29"/>
    </row>
    <row r="480" spans="1:8" s="30" customFormat="1" ht="13" x14ac:dyDescent="0.3">
      <c r="A480" s="25" t="s">
        <v>1401</v>
      </c>
      <c r="B480" s="25" t="s">
        <v>1402</v>
      </c>
      <c r="C480" s="25" t="s">
        <v>24</v>
      </c>
      <c r="D480" s="26" t="s">
        <v>1403</v>
      </c>
      <c r="E480" s="31">
        <v>39273</v>
      </c>
      <c r="F480" s="28">
        <v>1.1220470999999999E-5</v>
      </c>
      <c r="H480" s="29"/>
    </row>
    <row r="481" spans="1:8" s="30" customFormat="1" ht="13" x14ac:dyDescent="0.3">
      <c r="A481" s="25" t="s">
        <v>1404</v>
      </c>
      <c r="B481" s="25" t="s">
        <v>1405</v>
      </c>
      <c r="C481" s="25" t="s">
        <v>24</v>
      </c>
      <c r="D481" s="26" t="s">
        <v>1406</v>
      </c>
      <c r="E481" s="31">
        <v>16216</v>
      </c>
      <c r="F481" s="28">
        <v>4.6329829999999997E-6</v>
      </c>
      <c r="H481" s="29"/>
    </row>
    <row r="482" spans="1:8" s="30" customFormat="1" ht="13" x14ac:dyDescent="0.3">
      <c r="A482" s="25" t="s">
        <v>1407</v>
      </c>
      <c r="B482" s="25" t="s">
        <v>1408</v>
      </c>
      <c r="C482" s="25" t="s">
        <v>24</v>
      </c>
      <c r="D482" s="26" t="s">
        <v>1409</v>
      </c>
      <c r="E482" s="31">
        <v>176310</v>
      </c>
      <c r="F482" s="28">
        <v>5.0372550999999999E-5</v>
      </c>
      <c r="H482" s="29"/>
    </row>
    <row r="483" spans="1:8" s="30" customFormat="1" ht="13" x14ac:dyDescent="0.3">
      <c r="A483" s="25" t="s">
        <v>1410</v>
      </c>
      <c r="B483" s="25" t="s">
        <v>1411</v>
      </c>
      <c r="C483" s="25" t="s">
        <v>24</v>
      </c>
      <c r="D483" s="26" t="s">
        <v>1412</v>
      </c>
      <c r="E483" s="31">
        <v>82237</v>
      </c>
      <c r="F483" s="28">
        <v>2.3495476999999999E-5</v>
      </c>
      <c r="H483" s="29"/>
    </row>
    <row r="484" spans="1:8" s="30" customFormat="1" ht="13" x14ac:dyDescent="0.3">
      <c r="A484" s="25" t="s">
        <v>1413</v>
      </c>
      <c r="B484" s="25" t="s">
        <v>1414</v>
      </c>
      <c r="C484" s="25" t="s">
        <v>24</v>
      </c>
      <c r="D484" s="26" t="s">
        <v>1415</v>
      </c>
      <c r="E484" s="31">
        <v>186061</v>
      </c>
      <c r="F484" s="28">
        <v>5.3158455E-5</v>
      </c>
      <c r="H484" s="29"/>
    </row>
    <row r="485" spans="1:8" s="30" customFormat="1" ht="13" x14ac:dyDescent="0.3">
      <c r="A485" s="25" t="s">
        <v>1416</v>
      </c>
      <c r="B485" s="25" t="s">
        <v>1417</v>
      </c>
      <c r="C485" s="25" t="s">
        <v>24</v>
      </c>
      <c r="D485" s="26" t="s">
        <v>1418</v>
      </c>
      <c r="E485" s="31">
        <v>95323</v>
      </c>
      <c r="F485" s="28">
        <v>2.7234205000000001E-5</v>
      </c>
      <c r="H485" s="29"/>
    </row>
    <row r="486" spans="1:8" s="30" customFormat="1" ht="13" x14ac:dyDescent="0.3">
      <c r="A486" s="25" t="s">
        <v>1419</v>
      </c>
      <c r="B486" s="25" t="s">
        <v>1420</v>
      </c>
      <c r="C486" s="25" t="s">
        <v>24</v>
      </c>
      <c r="D486" s="26" t="s">
        <v>1421</v>
      </c>
      <c r="E486" s="31">
        <v>2887805</v>
      </c>
      <c r="F486" s="28">
        <v>8.2505873200000004E-4</v>
      </c>
      <c r="H486" s="29"/>
    </row>
    <row r="487" spans="1:8" s="30" customFormat="1" ht="13" x14ac:dyDescent="0.3">
      <c r="A487" s="25" t="s">
        <v>1422</v>
      </c>
      <c r="B487" s="25" t="s">
        <v>1423</v>
      </c>
      <c r="C487" s="25" t="s">
        <v>1424</v>
      </c>
      <c r="D487" s="26" t="s">
        <v>1425</v>
      </c>
      <c r="E487" s="31">
        <v>463358</v>
      </c>
      <c r="F487" s="28">
        <v>1.32383441E-4</v>
      </c>
      <c r="H487" s="29"/>
    </row>
    <row r="488" spans="1:8" s="30" customFormat="1" ht="13" x14ac:dyDescent="0.3">
      <c r="A488" s="25" t="s">
        <v>1426</v>
      </c>
      <c r="B488" s="25" t="s">
        <v>1427</v>
      </c>
      <c r="C488" s="25" t="s">
        <v>24</v>
      </c>
      <c r="D488" s="26" t="s">
        <v>1428</v>
      </c>
      <c r="E488" s="31">
        <v>396044</v>
      </c>
      <c r="F488" s="28">
        <v>1.13151532E-4</v>
      </c>
      <c r="H488" s="29"/>
    </row>
    <row r="489" spans="1:8" s="30" customFormat="1" ht="13" x14ac:dyDescent="0.3">
      <c r="A489" s="25" t="s">
        <v>1429</v>
      </c>
      <c r="B489" s="25" t="s">
        <v>1430</v>
      </c>
      <c r="C489" s="25" t="s">
        <v>24</v>
      </c>
      <c r="D489" s="26" t="s">
        <v>1431</v>
      </c>
      <c r="E489" s="31">
        <v>983971</v>
      </c>
      <c r="F489" s="28">
        <v>2.8112489100000002E-4</v>
      </c>
      <c r="H489" s="29"/>
    </row>
    <row r="490" spans="1:8" s="30" customFormat="1" ht="13" x14ac:dyDescent="0.3">
      <c r="A490" s="25" t="s">
        <v>1432</v>
      </c>
      <c r="B490" s="25" t="s">
        <v>1433</v>
      </c>
      <c r="C490" s="25" t="s">
        <v>24</v>
      </c>
      <c r="D490" s="26" t="s">
        <v>1434</v>
      </c>
      <c r="E490" s="31">
        <v>402471</v>
      </c>
      <c r="F490" s="28">
        <v>1.1498775499999999E-4</v>
      </c>
      <c r="H490" s="29"/>
    </row>
    <row r="491" spans="1:8" s="30" customFormat="1" ht="13" x14ac:dyDescent="0.3">
      <c r="A491" s="25" t="s">
        <v>1435</v>
      </c>
      <c r="B491" s="25" t="s">
        <v>1436</v>
      </c>
      <c r="C491" s="25" t="s">
        <v>24</v>
      </c>
      <c r="D491" s="26" t="s">
        <v>1437</v>
      </c>
      <c r="E491" s="31">
        <v>974029</v>
      </c>
      <c r="F491" s="28">
        <v>2.7828441700000002E-4</v>
      </c>
      <c r="H491" s="29"/>
    </row>
    <row r="492" spans="1:8" s="30" customFormat="1" ht="13" x14ac:dyDescent="0.3">
      <c r="A492" s="25" t="s">
        <v>1438</v>
      </c>
      <c r="B492" s="25" t="s">
        <v>1439</v>
      </c>
      <c r="C492" s="25" t="s">
        <v>24</v>
      </c>
      <c r="D492" s="26" t="s">
        <v>1440</v>
      </c>
      <c r="E492" s="31">
        <v>324734</v>
      </c>
      <c r="F492" s="28">
        <v>9.2777948000000003E-5</v>
      </c>
      <c r="H492" s="29"/>
    </row>
    <row r="493" spans="1:8" s="30" customFormat="1" ht="13" x14ac:dyDescent="0.3">
      <c r="A493" s="25" t="s">
        <v>1441</v>
      </c>
      <c r="B493" s="25" t="s">
        <v>1442</v>
      </c>
      <c r="C493" s="25" t="s">
        <v>24</v>
      </c>
      <c r="D493" s="26" t="s">
        <v>1443</v>
      </c>
      <c r="E493" s="31">
        <v>27581</v>
      </c>
      <c r="F493" s="28">
        <v>7.8800140000000007E-6</v>
      </c>
      <c r="H493" s="29"/>
    </row>
    <row r="494" spans="1:8" s="30" customFormat="1" ht="13" x14ac:dyDescent="0.3">
      <c r="A494" s="25" t="s">
        <v>1444</v>
      </c>
      <c r="B494" s="25" t="s">
        <v>1445</v>
      </c>
      <c r="C494" s="25" t="s">
        <v>24</v>
      </c>
      <c r="D494" s="26" t="s">
        <v>1446</v>
      </c>
      <c r="E494" s="31">
        <v>228434</v>
      </c>
      <c r="F494" s="28">
        <v>6.5264610000000006E-5</v>
      </c>
      <c r="H494" s="29"/>
    </row>
    <row r="495" spans="1:8" s="30" customFormat="1" ht="13" x14ac:dyDescent="0.3">
      <c r="A495" s="25" t="s">
        <v>1447</v>
      </c>
      <c r="B495" s="25" t="s">
        <v>1448</v>
      </c>
      <c r="C495" s="25" t="s">
        <v>24</v>
      </c>
      <c r="D495" s="26" t="s">
        <v>1449</v>
      </c>
      <c r="E495" s="31">
        <v>86918</v>
      </c>
      <c r="F495" s="28">
        <v>2.4832858999999999E-5</v>
      </c>
      <c r="H495" s="29"/>
    </row>
    <row r="496" spans="1:8" s="30" customFormat="1" ht="13" x14ac:dyDescent="0.3">
      <c r="A496" s="25" t="s">
        <v>1450</v>
      </c>
      <c r="B496" s="25" t="s">
        <v>1451</v>
      </c>
      <c r="C496" s="25" t="s">
        <v>24</v>
      </c>
      <c r="D496" s="26" t="s">
        <v>1452</v>
      </c>
      <c r="E496" s="31">
        <v>157473</v>
      </c>
      <c r="F496" s="28">
        <v>4.4990736000000001E-5</v>
      </c>
      <c r="H496" s="29"/>
    </row>
    <row r="497" spans="1:8" s="30" customFormat="1" ht="13" x14ac:dyDescent="0.3">
      <c r="A497" s="25" t="s">
        <v>1453</v>
      </c>
      <c r="B497" s="25" t="s">
        <v>1454</v>
      </c>
      <c r="C497" s="25" t="s">
        <v>24</v>
      </c>
      <c r="D497" s="26" t="s">
        <v>1455</v>
      </c>
      <c r="E497" s="31">
        <v>375316</v>
      </c>
      <c r="F497" s="28">
        <v>1.0722945E-4</v>
      </c>
      <c r="H497" s="29"/>
    </row>
    <row r="498" spans="1:8" s="30" customFormat="1" ht="13" x14ac:dyDescent="0.3">
      <c r="A498" s="25" t="s">
        <v>1456</v>
      </c>
      <c r="B498" s="25" t="s">
        <v>1457</v>
      </c>
      <c r="C498" s="25" t="s">
        <v>24</v>
      </c>
      <c r="D498" s="26" t="s">
        <v>1458</v>
      </c>
      <c r="E498" s="31">
        <v>40487</v>
      </c>
      <c r="F498" s="28">
        <v>1.1567316000000001E-5</v>
      </c>
      <c r="H498" s="29"/>
    </row>
    <row r="499" spans="1:8" s="30" customFormat="1" x14ac:dyDescent="0.3">
      <c r="A499" s="25" t="s">
        <v>1459</v>
      </c>
      <c r="B499" s="25" t="s">
        <v>1460</v>
      </c>
      <c r="C499" s="25" t="s">
        <v>24</v>
      </c>
      <c r="D499" s="26" t="s">
        <v>1461</v>
      </c>
      <c r="E499" s="31">
        <v>44883</v>
      </c>
      <c r="F499" s="28">
        <v>1.2823272999999999E-5</v>
      </c>
      <c r="H499" s="2"/>
    </row>
    <row r="500" spans="1:8" s="30" customFormat="1" ht="13" x14ac:dyDescent="0.3">
      <c r="A500" s="25" t="s">
        <v>1462</v>
      </c>
      <c r="B500" s="25" t="s">
        <v>1463</v>
      </c>
      <c r="C500" s="25" t="s">
        <v>24</v>
      </c>
      <c r="D500" s="26" t="s">
        <v>1464</v>
      </c>
      <c r="E500" s="31">
        <v>117721</v>
      </c>
      <c r="F500" s="28">
        <v>3.3633412999999998E-5</v>
      </c>
      <c r="H500" s="29"/>
    </row>
    <row r="501" spans="1:8" s="30" customFormat="1" ht="13" x14ac:dyDescent="0.3">
      <c r="A501" s="25" t="s">
        <v>1465</v>
      </c>
      <c r="B501" s="25" t="s">
        <v>1466</v>
      </c>
      <c r="C501" s="25" t="s">
        <v>24</v>
      </c>
      <c r="D501" s="26" t="s">
        <v>1467</v>
      </c>
      <c r="E501" s="31">
        <v>167698</v>
      </c>
      <c r="F501" s="28">
        <v>4.7912064E-5</v>
      </c>
      <c r="H501" s="29"/>
    </row>
    <row r="502" spans="1:8" s="30" customFormat="1" ht="13" x14ac:dyDescent="0.3">
      <c r="A502" s="25" t="s">
        <v>1468</v>
      </c>
      <c r="B502" s="25" t="s">
        <v>1469</v>
      </c>
      <c r="C502" s="25" t="s">
        <v>24</v>
      </c>
      <c r="D502" s="26" t="s">
        <v>1470</v>
      </c>
      <c r="E502" s="31">
        <v>28894</v>
      </c>
      <c r="F502" s="28">
        <v>8.2551440000000003E-6</v>
      </c>
      <c r="H502" s="29"/>
    </row>
    <row r="503" spans="1:8" s="30" customFormat="1" ht="13" x14ac:dyDescent="0.3">
      <c r="A503" s="25" t="s">
        <v>1471</v>
      </c>
      <c r="B503" s="25" t="s">
        <v>1472</v>
      </c>
      <c r="C503" s="25" t="s">
        <v>24</v>
      </c>
      <c r="D503" s="26" t="s">
        <v>1473</v>
      </c>
      <c r="E503" s="31">
        <v>615963</v>
      </c>
      <c r="F503" s="28">
        <v>1.7598336899999999E-4</v>
      </c>
      <c r="H503" s="29"/>
    </row>
    <row r="504" spans="1:8" s="30" customFormat="1" ht="13" x14ac:dyDescent="0.3">
      <c r="A504" s="25" t="s">
        <v>1474</v>
      </c>
      <c r="B504" s="25" t="s">
        <v>1475</v>
      </c>
      <c r="C504" s="25" t="s">
        <v>24</v>
      </c>
      <c r="D504" s="26" t="s">
        <v>1476</v>
      </c>
      <c r="E504" s="31">
        <v>154209</v>
      </c>
      <c r="F504" s="28">
        <v>4.4058197000000003E-5</v>
      </c>
      <c r="H504" s="29"/>
    </row>
    <row r="505" spans="1:8" s="30" customFormat="1" ht="13" x14ac:dyDescent="0.3">
      <c r="A505" s="25" t="s">
        <v>1477</v>
      </c>
      <c r="B505" s="25" t="s">
        <v>1478</v>
      </c>
      <c r="C505" s="25" t="s">
        <v>24</v>
      </c>
      <c r="D505" s="26" t="s">
        <v>1479</v>
      </c>
      <c r="E505" s="31">
        <v>68908</v>
      </c>
      <c r="F505" s="28">
        <v>1.9687322000000001E-5</v>
      </c>
      <c r="H505" s="29"/>
    </row>
    <row r="506" spans="1:8" s="30" customFormat="1" ht="13" x14ac:dyDescent="0.3">
      <c r="A506" s="25" t="s">
        <v>1480</v>
      </c>
      <c r="B506" s="25" t="s">
        <v>1481</v>
      </c>
      <c r="C506" s="25" t="s">
        <v>24</v>
      </c>
      <c r="D506" s="26" t="s">
        <v>1482</v>
      </c>
      <c r="E506" s="31">
        <v>268213</v>
      </c>
      <c r="F506" s="28">
        <v>7.6629647000000004E-5</v>
      </c>
      <c r="H506" s="29"/>
    </row>
    <row r="507" spans="1:8" s="30" customFormat="1" ht="13" x14ac:dyDescent="0.3">
      <c r="A507" s="25" t="s">
        <v>1483</v>
      </c>
      <c r="B507" s="25" t="s">
        <v>1484</v>
      </c>
      <c r="C507" s="25" t="s">
        <v>24</v>
      </c>
      <c r="D507" s="26" t="s">
        <v>1485</v>
      </c>
      <c r="E507" s="31">
        <v>43463</v>
      </c>
      <c r="F507" s="28">
        <v>1.2417572E-5</v>
      </c>
      <c r="H507" s="29"/>
    </row>
    <row r="508" spans="1:8" s="30" customFormat="1" ht="13" x14ac:dyDescent="0.3">
      <c r="A508" s="25" t="s">
        <v>1486</v>
      </c>
      <c r="B508" s="25" t="s">
        <v>1487</v>
      </c>
      <c r="C508" s="25" t="s">
        <v>24</v>
      </c>
      <c r="D508" s="26" t="s">
        <v>1488</v>
      </c>
      <c r="E508" s="31">
        <v>226005</v>
      </c>
      <c r="F508" s="28">
        <v>6.4570634000000001E-5</v>
      </c>
      <c r="H508" s="29"/>
    </row>
    <row r="509" spans="1:8" s="30" customFormat="1" ht="13" x14ac:dyDescent="0.3">
      <c r="A509" s="25" t="s">
        <v>1489</v>
      </c>
      <c r="B509" s="25" t="s">
        <v>1490</v>
      </c>
      <c r="C509" s="25" t="s">
        <v>24</v>
      </c>
      <c r="D509" s="26" t="s">
        <v>1491</v>
      </c>
      <c r="E509" s="31">
        <v>348160</v>
      </c>
      <c r="F509" s="28">
        <v>9.9470860000000001E-5</v>
      </c>
      <c r="H509" s="29"/>
    </row>
    <row r="510" spans="1:8" s="30" customFormat="1" ht="13" x14ac:dyDescent="0.3">
      <c r="A510" s="25" t="s">
        <v>1492</v>
      </c>
      <c r="B510" s="25" t="s">
        <v>1493</v>
      </c>
      <c r="C510" s="25" t="s">
        <v>24</v>
      </c>
      <c r="D510" s="26" t="s">
        <v>1494</v>
      </c>
      <c r="E510" s="31">
        <v>3537611</v>
      </c>
      <c r="F510" s="28">
        <v>1.0107111959999999E-3</v>
      </c>
      <c r="H510" s="29"/>
    </row>
    <row r="511" spans="1:8" s="30" customFormat="1" ht="13" x14ac:dyDescent="0.3">
      <c r="A511" s="25" t="s">
        <v>1495</v>
      </c>
      <c r="B511" s="25" t="s">
        <v>1496</v>
      </c>
      <c r="C511" s="25" t="s">
        <v>24</v>
      </c>
      <c r="D511" s="26" t="s">
        <v>1497</v>
      </c>
      <c r="E511" s="31">
        <v>127867</v>
      </c>
      <c r="F511" s="28">
        <v>3.6532171000000003E-5</v>
      </c>
      <c r="H511" s="29"/>
    </row>
    <row r="512" spans="1:8" s="30" customFormat="1" ht="13" x14ac:dyDescent="0.3">
      <c r="A512" s="25" t="s">
        <v>1498</v>
      </c>
      <c r="B512" s="25" t="s">
        <v>1499</v>
      </c>
      <c r="C512" s="25" t="s">
        <v>24</v>
      </c>
      <c r="D512" s="26" t="s">
        <v>1500</v>
      </c>
      <c r="E512" s="31">
        <v>4191175</v>
      </c>
      <c r="F512" s="28">
        <v>1.1974373379999999E-3</v>
      </c>
      <c r="H512" s="29"/>
    </row>
    <row r="513" spans="1:8" s="30" customFormat="1" ht="13" x14ac:dyDescent="0.3">
      <c r="A513" s="25" t="s">
        <v>1501</v>
      </c>
      <c r="B513" s="25" t="s">
        <v>1502</v>
      </c>
      <c r="C513" s="25" t="s">
        <v>24</v>
      </c>
      <c r="D513" s="26" t="s">
        <v>1503</v>
      </c>
      <c r="E513" s="31">
        <v>152258</v>
      </c>
      <c r="F513" s="28">
        <v>4.3500788000000003E-5</v>
      </c>
      <c r="H513" s="29"/>
    </row>
    <row r="514" spans="1:8" s="30" customFormat="1" ht="13" x14ac:dyDescent="0.3">
      <c r="A514" s="25" t="s">
        <v>1504</v>
      </c>
      <c r="B514" s="25" t="s">
        <v>1505</v>
      </c>
      <c r="C514" s="25" t="s">
        <v>24</v>
      </c>
      <c r="D514" s="26" t="s">
        <v>1506</v>
      </c>
      <c r="E514" s="31">
        <v>583361</v>
      </c>
      <c r="F514" s="28">
        <v>1.6666883200000001E-4</v>
      </c>
      <c r="H514" s="29"/>
    </row>
    <row r="515" spans="1:8" s="30" customFormat="1" ht="13" x14ac:dyDescent="0.3">
      <c r="A515" s="25" t="s">
        <v>1507</v>
      </c>
      <c r="B515" s="25" t="s">
        <v>1508</v>
      </c>
      <c r="C515" s="25" t="s">
        <v>24</v>
      </c>
      <c r="D515" s="26" t="s">
        <v>1509</v>
      </c>
      <c r="E515" s="31">
        <v>433190</v>
      </c>
      <c r="F515" s="28">
        <v>1.2376431000000001E-4</v>
      </c>
      <c r="H515" s="29"/>
    </row>
    <row r="516" spans="1:8" s="30" customFormat="1" ht="13" x14ac:dyDescent="0.3">
      <c r="A516" s="25" t="s">
        <v>1510</v>
      </c>
      <c r="B516" s="25" t="s">
        <v>1511</v>
      </c>
      <c r="C516" s="25" t="s">
        <v>24</v>
      </c>
      <c r="D516" s="26" t="s">
        <v>1512</v>
      </c>
      <c r="E516" s="31">
        <v>471009</v>
      </c>
      <c r="F516" s="28">
        <v>1.3456936599999999E-4</v>
      </c>
      <c r="H516" s="29"/>
    </row>
    <row r="517" spans="1:8" s="30" customFormat="1" ht="13" x14ac:dyDescent="0.3">
      <c r="A517" s="25" t="s">
        <v>1513</v>
      </c>
      <c r="B517" s="25" t="s">
        <v>1514</v>
      </c>
      <c r="C517" s="25" t="s">
        <v>24</v>
      </c>
      <c r="D517" s="26" t="s">
        <v>1515</v>
      </c>
      <c r="E517" s="31">
        <v>450573</v>
      </c>
      <c r="F517" s="28">
        <v>1.2873071E-4</v>
      </c>
      <c r="H517" s="29"/>
    </row>
    <row r="518" spans="1:8" s="30" customFormat="1" ht="13" x14ac:dyDescent="0.3">
      <c r="A518" s="25" t="s">
        <v>1516</v>
      </c>
      <c r="B518" s="25" t="s">
        <v>1517</v>
      </c>
      <c r="C518" s="25" t="s">
        <v>24</v>
      </c>
      <c r="D518" s="26" t="s">
        <v>1518</v>
      </c>
      <c r="E518" s="31">
        <v>655580</v>
      </c>
      <c r="F518" s="28">
        <v>1.87302122E-4</v>
      </c>
      <c r="H518" s="29"/>
    </row>
    <row r="519" spans="1:8" s="30" customFormat="1" ht="13" x14ac:dyDescent="0.3">
      <c r="A519" s="25" t="s">
        <v>1519</v>
      </c>
      <c r="B519" s="25" t="s">
        <v>1520</v>
      </c>
      <c r="C519" s="25" t="s">
        <v>24</v>
      </c>
      <c r="D519" s="26" t="s">
        <v>1521</v>
      </c>
      <c r="E519" s="31">
        <v>576136</v>
      </c>
      <c r="F519" s="28">
        <v>1.64604618E-4</v>
      </c>
      <c r="H519" s="29"/>
    </row>
    <row r="520" spans="1:8" s="30" customFormat="1" ht="13" x14ac:dyDescent="0.3">
      <c r="A520" s="25" t="s">
        <v>1522</v>
      </c>
      <c r="B520" s="25" t="s">
        <v>1523</v>
      </c>
      <c r="C520" s="25" t="s">
        <v>24</v>
      </c>
      <c r="D520" s="26" t="s">
        <v>1524</v>
      </c>
      <c r="E520" s="31">
        <v>1106222</v>
      </c>
      <c r="F520" s="28">
        <v>3.1605254499999998E-4</v>
      </c>
      <c r="H520" s="29"/>
    </row>
    <row r="521" spans="1:8" s="30" customFormat="1" ht="13" x14ac:dyDescent="0.3">
      <c r="A521" s="25" t="s">
        <v>1525</v>
      </c>
      <c r="B521" s="25" t="s">
        <v>1526</v>
      </c>
      <c r="C521" s="25" t="s">
        <v>24</v>
      </c>
      <c r="D521" s="26" t="s">
        <v>1527</v>
      </c>
      <c r="E521" s="31">
        <v>118024</v>
      </c>
      <c r="F521" s="28">
        <v>3.3719982E-5</v>
      </c>
      <c r="H521" s="29"/>
    </row>
    <row r="522" spans="1:8" s="30" customFormat="1" x14ac:dyDescent="0.3">
      <c r="A522" s="25" t="s">
        <v>1528</v>
      </c>
      <c r="B522" s="25" t="s">
        <v>1529</v>
      </c>
      <c r="C522" s="25" t="s">
        <v>24</v>
      </c>
      <c r="D522" s="26" t="s">
        <v>1530</v>
      </c>
      <c r="E522" s="31">
        <v>869573</v>
      </c>
      <c r="F522" s="28">
        <v>2.4844087299999998E-4</v>
      </c>
      <c r="H522" s="2"/>
    </row>
    <row r="523" spans="1:8" s="30" customFormat="1" ht="13" x14ac:dyDescent="0.3">
      <c r="A523" s="25" t="s">
        <v>1531</v>
      </c>
      <c r="B523" s="25" t="s">
        <v>1532</v>
      </c>
      <c r="C523" s="25" t="s">
        <v>24</v>
      </c>
      <c r="D523" s="26" t="s">
        <v>1533</v>
      </c>
      <c r="E523" s="31">
        <v>27918</v>
      </c>
      <c r="F523" s="28">
        <v>7.9762970000000003E-6</v>
      </c>
      <c r="H523" s="29"/>
    </row>
    <row r="524" spans="1:8" s="30" customFormat="1" ht="13" x14ac:dyDescent="0.3">
      <c r="A524" s="25" t="s">
        <v>1534</v>
      </c>
      <c r="B524" s="25" t="s">
        <v>1535</v>
      </c>
      <c r="C524" s="25" t="s">
        <v>24</v>
      </c>
      <c r="D524" s="26" t="s">
        <v>1536</v>
      </c>
      <c r="E524" s="31">
        <v>54475</v>
      </c>
      <c r="F524" s="28">
        <v>1.5563750000000002E-5</v>
      </c>
      <c r="H524" s="29"/>
    </row>
    <row r="525" spans="1:8" s="30" customFormat="1" ht="13" x14ac:dyDescent="0.3">
      <c r="A525" s="25" t="s">
        <v>1537</v>
      </c>
      <c r="B525" s="25" t="s">
        <v>1538</v>
      </c>
      <c r="C525" s="25" t="s">
        <v>24</v>
      </c>
      <c r="D525" s="26" t="s">
        <v>1539</v>
      </c>
      <c r="E525" s="31">
        <v>44614</v>
      </c>
      <c r="F525" s="28">
        <v>1.2746418E-5</v>
      </c>
      <c r="H525" s="29"/>
    </row>
    <row r="526" spans="1:8" s="30" customFormat="1" ht="13" x14ac:dyDescent="0.3">
      <c r="A526" s="25" t="s">
        <v>1540</v>
      </c>
      <c r="B526" s="25" t="s">
        <v>1541</v>
      </c>
      <c r="C526" s="25" t="s">
        <v>24</v>
      </c>
      <c r="D526" s="26" t="s">
        <v>1542</v>
      </c>
      <c r="E526" s="31">
        <v>99671</v>
      </c>
      <c r="F526" s="28">
        <v>2.8476447999999999E-5</v>
      </c>
      <c r="H526" s="29"/>
    </row>
    <row r="527" spans="1:8" s="30" customFormat="1" ht="13" x14ac:dyDescent="0.3">
      <c r="A527" s="25" t="s">
        <v>1543</v>
      </c>
      <c r="B527" s="25" t="s">
        <v>1544</v>
      </c>
      <c r="C527" s="25" t="s">
        <v>24</v>
      </c>
      <c r="D527" s="26" t="s">
        <v>1545</v>
      </c>
      <c r="E527" s="31">
        <v>164179</v>
      </c>
      <c r="F527" s="28">
        <v>4.6906670000000001E-5</v>
      </c>
      <c r="H527" s="29"/>
    </row>
    <row r="528" spans="1:8" s="30" customFormat="1" ht="13" x14ac:dyDescent="0.3">
      <c r="A528" s="25" t="s">
        <v>1546</v>
      </c>
      <c r="B528" s="25" t="s">
        <v>1547</v>
      </c>
      <c r="C528" s="25" t="s">
        <v>24</v>
      </c>
      <c r="D528" s="26" t="s">
        <v>1548</v>
      </c>
      <c r="E528" s="31">
        <v>146284</v>
      </c>
      <c r="F528" s="28">
        <v>4.1793989000000003E-5</v>
      </c>
      <c r="H528" s="29"/>
    </row>
    <row r="529" spans="1:8" s="30" customFormat="1" ht="13" x14ac:dyDescent="0.3">
      <c r="A529" s="25" t="s">
        <v>1549</v>
      </c>
      <c r="B529" s="25" t="s">
        <v>1550</v>
      </c>
      <c r="C529" s="25" t="s">
        <v>24</v>
      </c>
      <c r="D529" s="26" t="s">
        <v>1551</v>
      </c>
      <c r="E529" s="31">
        <v>124425</v>
      </c>
      <c r="F529" s="28">
        <v>3.5548776000000002E-5</v>
      </c>
      <c r="H529" s="29"/>
    </row>
    <row r="530" spans="1:8" s="30" customFormat="1" ht="13" x14ac:dyDescent="0.3">
      <c r="A530" s="25" t="s">
        <v>1552</v>
      </c>
      <c r="B530" s="25" t="s">
        <v>1553</v>
      </c>
      <c r="C530" s="25" t="s">
        <v>24</v>
      </c>
      <c r="D530" s="26" t="s">
        <v>1554</v>
      </c>
      <c r="E530" s="31">
        <v>3851206</v>
      </c>
      <c r="F530" s="28">
        <v>1.100306682E-3</v>
      </c>
      <c r="H530" s="29"/>
    </row>
    <row r="531" spans="1:8" s="30" customFormat="1" ht="13" x14ac:dyDescent="0.3">
      <c r="A531" s="25" t="s">
        <v>1555</v>
      </c>
      <c r="B531" s="25" t="s">
        <v>1556</v>
      </c>
      <c r="C531" s="25" t="s">
        <v>24</v>
      </c>
      <c r="D531" s="26" t="s">
        <v>1557</v>
      </c>
      <c r="E531" s="31">
        <v>253537</v>
      </c>
      <c r="F531" s="28">
        <v>7.2436647999999995E-5</v>
      </c>
      <c r="H531" s="29"/>
    </row>
    <row r="532" spans="1:8" s="30" customFormat="1" ht="13" x14ac:dyDescent="0.3">
      <c r="A532" s="25" t="s">
        <v>1558</v>
      </c>
      <c r="B532" s="25" t="s">
        <v>1559</v>
      </c>
      <c r="C532" s="25" t="s">
        <v>24</v>
      </c>
      <c r="D532" s="26" t="s">
        <v>1560</v>
      </c>
      <c r="E532" s="31">
        <v>28072</v>
      </c>
      <c r="F532" s="28">
        <v>8.0202949999999998E-6</v>
      </c>
      <c r="H532" s="29"/>
    </row>
    <row r="533" spans="1:8" s="30" customFormat="1" ht="13" x14ac:dyDescent="0.3">
      <c r="A533" s="25" t="s">
        <v>1561</v>
      </c>
      <c r="B533" s="25" t="s">
        <v>1562</v>
      </c>
      <c r="C533" s="25" t="s">
        <v>24</v>
      </c>
      <c r="D533" s="26" t="s">
        <v>1563</v>
      </c>
      <c r="E533" s="31">
        <v>207809</v>
      </c>
      <c r="F533" s="28">
        <v>5.9371956E-5</v>
      </c>
      <c r="H533" s="29"/>
    </row>
    <row r="534" spans="1:8" s="30" customFormat="1" ht="13" x14ac:dyDescent="0.3">
      <c r="A534" s="25" t="s">
        <v>1564</v>
      </c>
      <c r="B534" s="25" t="s">
        <v>1565</v>
      </c>
      <c r="C534" s="25" t="s">
        <v>24</v>
      </c>
      <c r="D534" s="26" t="s">
        <v>1566</v>
      </c>
      <c r="E534" s="31">
        <v>368762</v>
      </c>
      <c r="F534" s="28">
        <v>1.05356943E-4</v>
      </c>
      <c r="H534" s="29"/>
    </row>
    <row r="535" spans="1:8" s="30" customFormat="1" ht="13" x14ac:dyDescent="0.3">
      <c r="A535" s="25" t="s">
        <v>1567</v>
      </c>
      <c r="B535" s="25" t="s">
        <v>1568</v>
      </c>
      <c r="C535" s="25" t="s">
        <v>24</v>
      </c>
      <c r="D535" s="26" t="s">
        <v>1569</v>
      </c>
      <c r="E535" s="31">
        <v>482882</v>
      </c>
      <c r="F535" s="28">
        <v>1.3796153500000001E-4</v>
      </c>
      <c r="H535" s="29"/>
    </row>
    <row r="536" spans="1:8" s="30" customFormat="1" ht="13" x14ac:dyDescent="0.3">
      <c r="A536" s="25" t="s">
        <v>1570</v>
      </c>
      <c r="B536" s="25" t="s">
        <v>1571</v>
      </c>
      <c r="C536" s="25" t="s">
        <v>24</v>
      </c>
      <c r="D536" s="26" t="s">
        <v>1572</v>
      </c>
      <c r="E536" s="31">
        <v>195753</v>
      </c>
      <c r="F536" s="28">
        <v>5.5927502999999998E-5</v>
      </c>
      <c r="H536" s="29"/>
    </row>
    <row r="537" spans="1:8" s="30" customFormat="1" ht="13" x14ac:dyDescent="0.3">
      <c r="A537" s="25" t="s">
        <v>1573</v>
      </c>
      <c r="B537" s="25" t="s">
        <v>1574</v>
      </c>
      <c r="C537" s="25" t="s">
        <v>24</v>
      </c>
      <c r="D537" s="26" t="s">
        <v>1575</v>
      </c>
      <c r="E537" s="31">
        <v>10408</v>
      </c>
      <c r="F537" s="28">
        <v>2.9736120000000001E-6</v>
      </c>
      <c r="H537" s="29"/>
    </row>
    <row r="538" spans="1:8" s="30" customFormat="1" ht="13" x14ac:dyDescent="0.3">
      <c r="A538" s="25" t="s">
        <v>1576</v>
      </c>
      <c r="B538" s="25" t="s">
        <v>1577</v>
      </c>
      <c r="C538" s="25" t="s">
        <v>24</v>
      </c>
      <c r="D538" s="26" t="s">
        <v>1578</v>
      </c>
      <c r="E538" s="31">
        <v>774597</v>
      </c>
      <c r="F538" s="28">
        <v>2.2130580800000001E-4</v>
      </c>
      <c r="H538" s="29"/>
    </row>
    <row r="539" spans="1:8" s="30" customFormat="1" ht="13" x14ac:dyDescent="0.3">
      <c r="A539" s="25" t="s">
        <v>1579</v>
      </c>
      <c r="B539" s="25" t="s">
        <v>1580</v>
      </c>
      <c r="C539" s="25" t="s">
        <v>24</v>
      </c>
      <c r="D539" s="26" t="s">
        <v>1581</v>
      </c>
      <c r="E539" s="31">
        <v>42735</v>
      </c>
      <c r="F539" s="28">
        <v>1.2209579999999999E-5</v>
      </c>
      <c r="H539" s="29"/>
    </row>
    <row r="540" spans="1:8" s="30" customFormat="1" ht="13" x14ac:dyDescent="0.3">
      <c r="A540" s="25" t="s">
        <v>1582</v>
      </c>
      <c r="B540" s="25" t="s">
        <v>1583</v>
      </c>
      <c r="C540" s="25" t="s">
        <v>24</v>
      </c>
      <c r="D540" s="26" t="s">
        <v>1584</v>
      </c>
      <c r="E540" s="31">
        <v>99266</v>
      </c>
      <c r="F540" s="28">
        <v>2.8360738000000002E-5</v>
      </c>
      <c r="H540" s="29"/>
    </row>
    <row r="541" spans="1:8" s="30" customFormat="1" ht="13" x14ac:dyDescent="0.3">
      <c r="A541" s="25" t="s">
        <v>1585</v>
      </c>
      <c r="B541" s="25" t="s">
        <v>1586</v>
      </c>
      <c r="C541" s="25" t="s">
        <v>24</v>
      </c>
      <c r="D541" s="26" t="s">
        <v>1587</v>
      </c>
      <c r="E541" s="31">
        <v>573958</v>
      </c>
      <c r="F541" s="28">
        <v>1.6398235299999999E-4</v>
      </c>
      <c r="H541" s="29"/>
    </row>
    <row r="542" spans="1:8" s="30" customFormat="1" ht="13" x14ac:dyDescent="0.3">
      <c r="A542" s="25" t="s">
        <v>1588</v>
      </c>
      <c r="B542" s="25" t="s">
        <v>1589</v>
      </c>
      <c r="C542" s="25" t="s">
        <v>24</v>
      </c>
      <c r="D542" s="26" t="s">
        <v>1590</v>
      </c>
      <c r="E542" s="31">
        <v>23369</v>
      </c>
      <c r="F542" s="28">
        <v>6.6766270000000003E-6</v>
      </c>
      <c r="H542" s="29"/>
    </row>
    <row r="543" spans="1:8" s="30" customFormat="1" ht="13" x14ac:dyDescent="0.3">
      <c r="A543" s="25" t="s">
        <v>1591</v>
      </c>
      <c r="B543" s="25" t="s">
        <v>1592</v>
      </c>
      <c r="C543" s="25" t="s">
        <v>24</v>
      </c>
      <c r="D543" s="26" t="s">
        <v>1593</v>
      </c>
      <c r="E543" s="31">
        <v>31172</v>
      </c>
      <c r="F543" s="28">
        <v>8.905979E-6</v>
      </c>
      <c r="H543" s="29"/>
    </row>
    <row r="544" spans="1:8" s="30" customFormat="1" ht="13" x14ac:dyDescent="0.3">
      <c r="A544" s="25" t="s">
        <v>1594</v>
      </c>
      <c r="B544" s="25" t="s">
        <v>1595</v>
      </c>
      <c r="C544" s="25" t="s">
        <v>24</v>
      </c>
      <c r="D544" s="26" t="s">
        <v>1596</v>
      </c>
      <c r="E544" s="31">
        <v>129002</v>
      </c>
      <c r="F544" s="28">
        <v>3.6856444999999998E-5</v>
      </c>
      <c r="H544" s="29"/>
    </row>
    <row r="545" spans="1:8" s="30" customFormat="1" ht="13" x14ac:dyDescent="0.3">
      <c r="A545" s="25" t="s">
        <v>1597</v>
      </c>
      <c r="B545" s="25" t="s">
        <v>1598</v>
      </c>
      <c r="C545" s="25" t="s">
        <v>24</v>
      </c>
      <c r="D545" s="26" t="s">
        <v>1599</v>
      </c>
      <c r="E545" s="31">
        <v>44715</v>
      </c>
      <c r="F545" s="28">
        <v>1.2775274E-5</v>
      </c>
      <c r="H545" s="29"/>
    </row>
    <row r="546" spans="1:8" s="30" customFormat="1" ht="13" x14ac:dyDescent="0.3">
      <c r="A546" s="25" t="s">
        <v>1600</v>
      </c>
      <c r="B546" s="25" t="s">
        <v>1601</v>
      </c>
      <c r="C546" s="25" t="s">
        <v>24</v>
      </c>
      <c r="D546" s="26" t="s">
        <v>1602</v>
      </c>
      <c r="E546" s="31">
        <v>1382743</v>
      </c>
      <c r="F546" s="28">
        <v>3.9505582500000001E-4</v>
      </c>
      <c r="H546" s="29"/>
    </row>
    <row r="547" spans="1:8" s="30" customFormat="1" ht="13" x14ac:dyDescent="0.3">
      <c r="A547" s="25" t="s">
        <v>1603</v>
      </c>
      <c r="B547" s="25" t="s">
        <v>1604</v>
      </c>
      <c r="C547" s="25" t="s">
        <v>24</v>
      </c>
      <c r="D547" s="26" t="s">
        <v>1602</v>
      </c>
      <c r="E547" s="31">
        <v>176497</v>
      </c>
      <c r="F547" s="28">
        <v>5.0425978000000001E-5</v>
      </c>
      <c r="H547" s="29"/>
    </row>
    <row r="548" spans="1:8" s="30" customFormat="1" ht="13" x14ac:dyDescent="0.3">
      <c r="A548" s="25" t="s">
        <v>1605</v>
      </c>
      <c r="B548" s="25" t="s">
        <v>1606</v>
      </c>
      <c r="C548" s="25" t="s">
        <v>1607</v>
      </c>
      <c r="D548" s="26" t="s">
        <v>1608</v>
      </c>
      <c r="E548" s="31">
        <v>288020</v>
      </c>
      <c r="F548" s="28">
        <v>8.2288595000000003E-5</v>
      </c>
      <c r="H548" s="29"/>
    </row>
    <row r="549" spans="1:8" s="30" customFormat="1" ht="13" x14ac:dyDescent="0.3">
      <c r="A549" s="25" t="s">
        <v>1609</v>
      </c>
      <c r="B549" s="25" t="s">
        <v>1610</v>
      </c>
      <c r="C549" s="25" t="s">
        <v>24</v>
      </c>
      <c r="D549" s="26" t="s">
        <v>1611</v>
      </c>
      <c r="E549" s="31">
        <v>431147</v>
      </c>
      <c r="F549" s="28">
        <v>1.2318061500000001E-4</v>
      </c>
      <c r="H549" s="29"/>
    </row>
    <row r="550" spans="1:8" s="30" customFormat="1" ht="13" x14ac:dyDescent="0.3">
      <c r="A550" s="25" t="s">
        <v>1612</v>
      </c>
      <c r="B550" s="25" t="s">
        <v>1613</v>
      </c>
      <c r="C550" s="25" t="s">
        <v>24</v>
      </c>
      <c r="D550" s="26" t="s">
        <v>1614</v>
      </c>
      <c r="E550" s="31">
        <v>470983</v>
      </c>
      <c r="F550" s="28">
        <v>1.3456193799999999E-4</v>
      </c>
      <c r="H550" s="29"/>
    </row>
    <row r="551" spans="1:8" s="30" customFormat="1" ht="13" x14ac:dyDescent="0.3">
      <c r="A551" s="25" t="s">
        <v>1615</v>
      </c>
      <c r="B551" s="25" t="s">
        <v>1616</v>
      </c>
      <c r="C551" s="25" t="s">
        <v>24</v>
      </c>
      <c r="D551" s="26" t="s">
        <v>1617</v>
      </c>
      <c r="E551" s="31">
        <v>133496</v>
      </c>
      <c r="F551" s="28">
        <v>3.8140401000000001E-5</v>
      </c>
      <c r="H551" s="29"/>
    </row>
    <row r="552" spans="1:8" s="30" customFormat="1" ht="13" x14ac:dyDescent="0.3">
      <c r="A552" s="25" t="s">
        <v>1618</v>
      </c>
      <c r="B552" s="25" t="s">
        <v>1619</v>
      </c>
      <c r="C552" s="25" t="s">
        <v>24</v>
      </c>
      <c r="D552" s="26" t="s">
        <v>1620</v>
      </c>
      <c r="E552" s="31">
        <v>130767</v>
      </c>
      <c r="F552" s="28">
        <v>3.7360712999999998E-5</v>
      </c>
      <c r="H552" s="29"/>
    </row>
    <row r="553" spans="1:8" s="30" customFormat="1" ht="13" x14ac:dyDescent="0.3">
      <c r="A553" s="25" t="s">
        <v>1621</v>
      </c>
      <c r="B553" s="25" t="s">
        <v>1622</v>
      </c>
      <c r="C553" s="25" t="s">
        <v>24</v>
      </c>
      <c r="D553" s="26" t="s">
        <v>1623</v>
      </c>
      <c r="E553" s="31">
        <v>391814</v>
      </c>
      <c r="F553" s="28">
        <v>1.11943002E-4</v>
      </c>
      <c r="H553" s="29"/>
    </row>
    <row r="554" spans="1:8" s="30" customFormat="1" ht="13" x14ac:dyDescent="0.3">
      <c r="A554" s="25" t="s">
        <v>1624</v>
      </c>
      <c r="B554" s="25" t="s">
        <v>1625</v>
      </c>
      <c r="C554" s="25" t="s">
        <v>24</v>
      </c>
      <c r="D554" s="26" t="s">
        <v>1626</v>
      </c>
      <c r="E554" s="31">
        <v>126667</v>
      </c>
      <c r="F554" s="28">
        <v>3.6189324999999998E-5</v>
      </c>
      <c r="H554" s="29"/>
    </row>
    <row r="555" spans="1:8" s="30" customFormat="1" ht="13" x14ac:dyDescent="0.3">
      <c r="A555" s="25" t="s">
        <v>1627</v>
      </c>
      <c r="B555" s="25" t="s">
        <v>1628</v>
      </c>
      <c r="C555" s="25" t="s">
        <v>24</v>
      </c>
      <c r="D555" s="26" t="s">
        <v>1629</v>
      </c>
      <c r="E555" s="31">
        <v>172844</v>
      </c>
      <c r="F555" s="28">
        <v>4.9382300000000003E-5</v>
      </c>
      <c r="H555" s="29"/>
    </row>
    <row r="556" spans="1:8" s="30" customFormat="1" ht="13" x14ac:dyDescent="0.3">
      <c r="A556" s="25" t="s">
        <v>1630</v>
      </c>
      <c r="B556" s="25" t="s">
        <v>1631</v>
      </c>
      <c r="C556" s="25" t="s">
        <v>1632</v>
      </c>
      <c r="D556" s="26" t="s">
        <v>1633</v>
      </c>
      <c r="E556" s="31">
        <v>6071572</v>
      </c>
      <c r="F556" s="28">
        <v>1.7346751229999999E-3</v>
      </c>
      <c r="H556" s="29"/>
    </row>
    <row r="557" spans="1:8" s="30" customFormat="1" ht="13" x14ac:dyDescent="0.3">
      <c r="A557" s="25" t="s">
        <v>1634</v>
      </c>
      <c r="B557" s="25" t="s">
        <v>1635</v>
      </c>
      <c r="C557" s="25" t="s">
        <v>24</v>
      </c>
      <c r="D557" s="26" t="s">
        <v>1636</v>
      </c>
      <c r="E557" s="31">
        <v>292301</v>
      </c>
      <c r="F557" s="28">
        <v>8.3511696000000005E-5</v>
      </c>
      <c r="H557" s="29"/>
    </row>
    <row r="558" spans="1:8" s="30" customFormat="1" ht="13" x14ac:dyDescent="0.3">
      <c r="A558" s="25" t="s">
        <v>1637</v>
      </c>
      <c r="B558" s="25" t="s">
        <v>1638</v>
      </c>
      <c r="C558" s="25" t="s">
        <v>24</v>
      </c>
      <c r="D558" s="26" t="s">
        <v>1639</v>
      </c>
      <c r="E558" s="31">
        <v>21326</v>
      </c>
      <c r="F558" s="28">
        <v>6.092933E-6</v>
      </c>
      <c r="H558" s="29"/>
    </row>
    <row r="559" spans="1:8" s="30" customFormat="1" ht="13" x14ac:dyDescent="0.3">
      <c r="A559" s="25" t="s">
        <v>1640</v>
      </c>
      <c r="B559" s="25" t="s">
        <v>1641</v>
      </c>
      <c r="C559" s="25" t="s">
        <v>24</v>
      </c>
      <c r="D559" s="26" t="s">
        <v>1642</v>
      </c>
      <c r="E559" s="31">
        <v>40013205</v>
      </c>
      <c r="F559" s="28">
        <v>1.1431950624999999E-2</v>
      </c>
      <c r="H559" s="29"/>
    </row>
    <row r="560" spans="1:8" s="30" customFormat="1" ht="13" x14ac:dyDescent="0.3">
      <c r="A560" s="25" t="s">
        <v>1643</v>
      </c>
      <c r="B560" s="25" t="s">
        <v>1644</v>
      </c>
      <c r="C560" s="25" t="s">
        <v>1645</v>
      </c>
      <c r="D560" s="26" t="s">
        <v>1646</v>
      </c>
      <c r="E560" s="31">
        <v>373615</v>
      </c>
      <c r="F560" s="28">
        <v>1.06743467E-4</v>
      </c>
      <c r="H560" s="29"/>
    </row>
    <row r="561" spans="1:8" s="30" customFormat="1" ht="13" x14ac:dyDescent="0.3">
      <c r="A561" s="25" t="s">
        <v>1647</v>
      </c>
      <c r="B561" s="25" t="s">
        <v>1648</v>
      </c>
      <c r="C561" s="25" t="s">
        <v>24</v>
      </c>
      <c r="D561" s="26" t="s">
        <v>1649</v>
      </c>
      <c r="E561" s="31">
        <v>204122</v>
      </c>
      <c r="F561" s="28">
        <v>5.8318563E-5</v>
      </c>
      <c r="H561" s="29"/>
    </row>
    <row r="562" spans="1:8" s="30" customFormat="1" ht="13" x14ac:dyDescent="0.3">
      <c r="A562" s="25" t="s">
        <v>1650</v>
      </c>
      <c r="B562" s="25" t="s">
        <v>1651</v>
      </c>
      <c r="C562" s="25" t="s">
        <v>24</v>
      </c>
      <c r="D562" s="26" t="s">
        <v>1652</v>
      </c>
      <c r="E562" s="31">
        <v>61814</v>
      </c>
      <c r="F562" s="28">
        <v>1.7660535E-5</v>
      </c>
      <c r="H562" s="29"/>
    </row>
    <row r="563" spans="1:8" s="30" customFormat="1" ht="13" x14ac:dyDescent="0.3">
      <c r="A563" s="25" t="s">
        <v>1653</v>
      </c>
      <c r="B563" s="25" t="s">
        <v>1654</v>
      </c>
      <c r="C563" s="25" t="s">
        <v>24</v>
      </c>
      <c r="D563" s="26" t="s">
        <v>1652</v>
      </c>
      <c r="E563" s="31">
        <v>15610</v>
      </c>
      <c r="F563" s="28">
        <v>4.4598460000000001E-6</v>
      </c>
      <c r="H563" s="29"/>
    </row>
    <row r="564" spans="1:8" s="30" customFormat="1" ht="13" x14ac:dyDescent="0.3">
      <c r="A564" s="25" t="s">
        <v>1655</v>
      </c>
      <c r="B564" s="25" t="s">
        <v>1656</v>
      </c>
      <c r="C564" s="25" t="s">
        <v>24</v>
      </c>
      <c r="D564" s="26" t="s">
        <v>1657</v>
      </c>
      <c r="E564" s="31">
        <v>30146</v>
      </c>
      <c r="F564" s="28">
        <v>8.6128460000000008E-6</v>
      </c>
      <c r="H564" s="29"/>
    </row>
    <row r="565" spans="1:8" s="30" customFormat="1" ht="13" x14ac:dyDescent="0.3">
      <c r="A565" s="25" t="s">
        <v>1658</v>
      </c>
      <c r="B565" s="25" t="s">
        <v>1659</v>
      </c>
      <c r="C565" s="25" t="s">
        <v>24</v>
      </c>
      <c r="D565" s="26" t="s">
        <v>1660</v>
      </c>
      <c r="E565" s="31">
        <v>437187</v>
      </c>
      <c r="F565" s="28">
        <v>1.2490626999999999E-4</v>
      </c>
      <c r="H565" s="29"/>
    </row>
    <row r="566" spans="1:8" s="30" customFormat="1" ht="13" x14ac:dyDescent="0.3">
      <c r="A566" s="25" t="s">
        <v>1661</v>
      </c>
      <c r="B566" s="25" t="s">
        <v>1662</v>
      </c>
      <c r="C566" s="25" t="s">
        <v>24</v>
      </c>
      <c r="D566" s="26" t="s">
        <v>1663</v>
      </c>
      <c r="E566" s="31">
        <v>655552</v>
      </c>
      <c r="F566" s="28">
        <v>1.8729412200000001E-4</v>
      </c>
      <c r="H566" s="29"/>
    </row>
    <row r="567" spans="1:8" s="30" customFormat="1" ht="13" x14ac:dyDescent="0.3">
      <c r="A567" s="25" t="s">
        <v>1664</v>
      </c>
      <c r="B567" s="25" t="s">
        <v>1665</v>
      </c>
      <c r="C567" s="25" t="s">
        <v>24</v>
      </c>
      <c r="D567" s="26" t="s">
        <v>1666</v>
      </c>
      <c r="E567" s="31">
        <v>199177</v>
      </c>
      <c r="F567" s="28">
        <v>5.6905754999999997E-5</v>
      </c>
      <c r="H567" s="29"/>
    </row>
    <row r="568" spans="1:8" s="30" customFormat="1" ht="13" x14ac:dyDescent="0.3">
      <c r="A568" s="25" t="s">
        <v>1667</v>
      </c>
      <c r="B568" s="25" t="s">
        <v>1668</v>
      </c>
      <c r="C568" s="25" t="s">
        <v>24</v>
      </c>
      <c r="D568" s="26" t="s">
        <v>1669</v>
      </c>
      <c r="E568" s="31">
        <v>101737</v>
      </c>
      <c r="F568" s="28">
        <v>2.9066713E-5</v>
      </c>
      <c r="H568" s="29"/>
    </row>
    <row r="569" spans="1:8" s="30" customFormat="1" ht="13" x14ac:dyDescent="0.3">
      <c r="A569" s="25" t="s">
        <v>1670</v>
      </c>
      <c r="B569" s="25" t="s">
        <v>1671</v>
      </c>
      <c r="C569" s="25" t="s">
        <v>24</v>
      </c>
      <c r="D569" s="26" t="s">
        <v>1672</v>
      </c>
      <c r="E569" s="31">
        <v>8208185</v>
      </c>
      <c r="F569" s="28">
        <v>2.3451149600000002E-3</v>
      </c>
      <c r="H569" s="29"/>
    </row>
    <row r="570" spans="1:8" s="30" customFormat="1" ht="13" x14ac:dyDescent="0.3">
      <c r="A570" s="25" t="s">
        <v>1673</v>
      </c>
      <c r="B570" s="25" t="s">
        <v>1674</v>
      </c>
      <c r="C570" s="25" t="s">
        <v>24</v>
      </c>
      <c r="D570" s="26" t="s">
        <v>1675</v>
      </c>
      <c r="E570" s="31">
        <v>36674</v>
      </c>
      <c r="F570" s="28">
        <v>1.0477925E-5</v>
      </c>
      <c r="H570" s="29"/>
    </row>
    <row r="571" spans="1:8" s="30" customFormat="1" ht="13" x14ac:dyDescent="0.3">
      <c r="A571" s="25" t="s">
        <v>1676</v>
      </c>
      <c r="B571" s="25" t="s">
        <v>1677</v>
      </c>
      <c r="C571" s="25" t="s">
        <v>24</v>
      </c>
      <c r="D571" s="26" t="s">
        <v>1678</v>
      </c>
      <c r="E571" s="31">
        <v>315670</v>
      </c>
      <c r="F571" s="28">
        <v>9.0188322999999995E-5</v>
      </c>
      <c r="H571" s="29"/>
    </row>
    <row r="572" spans="1:8" s="30" customFormat="1" ht="13" x14ac:dyDescent="0.3">
      <c r="A572" s="25" t="s">
        <v>1679</v>
      </c>
      <c r="B572" s="25" t="s">
        <v>1680</v>
      </c>
      <c r="C572" s="25" t="s">
        <v>24</v>
      </c>
      <c r="D572" s="26" t="s">
        <v>1681</v>
      </c>
      <c r="E572" s="31">
        <v>1228147</v>
      </c>
      <c r="F572" s="28">
        <v>3.5088706000000001E-4</v>
      </c>
      <c r="H572" s="29"/>
    </row>
    <row r="573" spans="1:8" s="30" customFormat="1" ht="13" x14ac:dyDescent="0.3">
      <c r="A573" s="25" t="s">
        <v>1682</v>
      </c>
      <c r="B573" s="25" t="s">
        <v>1683</v>
      </c>
      <c r="C573" s="25" t="s">
        <v>24</v>
      </c>
      <c r="D573" s="26" t="s">
        <v>1684</v>
      </c>
      <c r="E573" s="31">
        <v>4686953</v>
      </c>
      <c r="F573" s="28">
        <v>1.3390833170000001E-3</v>
      </c>
      <c r="H573" s="29"/>
    </row>
    <row r="574" spans="1:8" s="30" customFormat="1" ht="13" x14ac:dyDescent="0.3">
      <c r="A574" s="25" t="s">
        <v>1685</v>
      </c>
      <c r="B574" s="25" t="s">
        <v>1686</v>
      </c>
      <c r="C574" s="25" t="s">
        <v>24</v>
      </c>
      <c r="D574" s="26" t="s">
        <v>1687</v>
      </c>
      <c r="E574" s="31">
        <v>1371919</v>
      </c>
      <c r="F574" s="28">
        <v>3.9196336000000003E-4</v>
      </c>
      <c r="H574" s="29"/>
    </row>
    <row r="575" spans="1:8" s="30" customFormat="1" ht="13" x14ac:dyDescent="0.3">
      <c r="A575" s="25" t="s">
        <v>1688</v>
      </c>
      <c r="B575" s="25" t="s">
        <v>1689</v>
      </c>
      <c r="C575" s="25" t="s">
        <v>24</v>
      </c>
      <c r="D575" s="26" t="s">
        <v>1690</v>
      </c>
      <c r="E575" s="31">
        <v>144165</v>
      </c>
      <c r="F575" s="28">
        <v>4.1188581999999998E-5</v>
      </c>
      <c r="H575" s="29"/>
    </row>
    <row r="576" spans="1:8" s="30" customFormat="1" ht="13" x14ac:dyDescent="0.3">
      <c r="A576" s="25" t="s">
        <v>1691</v>
      </c>
      <c r="B576" s="25" t="s">
        <v>1692</v>
      </c>
      <c r="C576" s="25" t="s">
        <v>24</v>
      </c>
      <c r="D576" s="26" t="s">
        <v>1693</v>
      </c>
      <c r="E576" s="31">
        <v>7873320</v>
      </c>
      <c r="F576" s="28">
        <v>2.2494425399999999E-3</v>
      </c>
      <c r="H576" s="29"/>
    </row>
    <row r="577" spans="1:8" s="30" customFormat="1" ht="13" x14ac:dyDescent="0.3">
      <c r="A577" s="25" t="s">
        <v>1694</v>
      </c>
      <c r="B577" s="25" t="s">
        <v>1695</v>
      </c>
      <c r="C577" s="25" t="s">
        <v>24</v>
      </c>
      <c r="D577" s="26" t="s">
        <v>1696</v>
      </c>
      <c r="E577" s="31">
        <v>184130</v>
      </c>
      <c r="F577" s="28">
        <v>5.2606760000000003E-5</v>
      </c>
      <c r="H577" s="29"/>
    </row>
    <row r="578" spans="1:8" s="30" customFormat="1" ht="13" x14ac:dyDescent="0.3">
      <c r="A578" s="25" t="s">
        <v>1697</v>
      </c>
      <c r="B578" s="25" t="s">
        <v>1698</v>
      </c>
      <c r="C578" s="25" t="s">
        <v>24</v>
      </c>
      <c r="D578" s="26" t="s">
        <v>1699</v>
      </c>
      <c r="E578" s="31">
        <v>428212</v>
      </c>
      <c r="F578" s="28">
        <v>1.2234207300000001E-4</v>
      </c>
      <c r="H578" s="29"/>
    </row>
    <row r="579" spans="1:8" s="30" customFormat="1" ht="13" x14ac:dyDescent="0.3">
      <c r="A579" s="25" t="s">
        <v>1700</v>
      </c>
      <c r="B579" s="25" t="s">
        <v>1701</v>
      </c>
      <c r="C579" s="25" t="s">
        <v>24</v>
      </c>
      <c r="D579" s="26" t="s">
        <v>1702</v>
      </c>
      <c r="E579" s="31">
        <v>244165</v>
      </c>
      <c r="F579" s="28">
        <v>6.9759025999999999E-5</v>
      </c>
      <c r="H579" s="29"/>
    </row>
    <row r="580" spans="1:8" s="30" customFormat="1" ht="13" x14ac:dyDescent="0.3">
      <c r="A580" s="25" t="s">
        <v>1703</v>
      </c>
      <c r="B580" s="25" t="s">
        <v>1704</v>
      </c>
      <c r="C580" s="25" t="s">
        <v>24</v>
      </c>
      <c r="D580" s="26" t="s">
        <v>1705</v>
      </c>
      <c r="E580" s="31">
        <v>214629</v>
      </c>
      <c r="F580" s="28">
        <v>6.1320459999999994E-5</v>
      </c>
      <c r="H580" s="29"/>
    </row>
    <row r="581" spans="1:8" s="30" customFormat="1" ht="13" x14ac:dyDescent="0.3">
      <c r="A581" s="25" t="s">
        <v>1706</v>
      </c>
      <c r="B581" s="25" t="s">
        <v>1707</v>
      </c>
      <c r="C581" s="25" t="s">
        <v>24</v>
      </c>
      <c r="D581" s="26" t="s">
        <v>1708</v>
      </c>
      <c r="E581" s="31">
        <v>2101501</v>
      </c>
      <c r="F581" s="28">
        <v>6.0040818200000001E-4</v>
      </c>
      <c r="H581" s="29"/>
    </row>
    <row r="582" spans="1:8" s="30" customFormat="1" ht="13" x14ac:dyDescent="0.3">
      <c r="A582" s="25" t="s">
        <v>1709</v>
      </c>
      <c r="B582" s="25" t="s">
        <v>1710</v>
      </c>
      <c r="C582" s="25" t="s">
        <v>24</v>
      </c>
      <c r="D582" s="26" t="s">
        <v>1711</v>
      </c>
      <c r="E582" s="31">
        <v>74200</v>
      </c>
      <c r="F582" s="28">
        <v>2.119927E-5</v>
      </c>
      <c r="H582" s="29"/>
    </row>
    <row r="583" spans="1:8" s="30" customFormat="1" ht="13" x14ac:dyDescent="0.3">
      <c r="A583" s="25" t="s">
        <v>1712</v>
      </c>
      <c r="B583" s="25" t="s">
        <v>1713</v>
      </c>
      <c r="C583" s="25" t="s">
        <v>24</v>
      </c>
      <c r="D583" s="26" t="s">
        <v>1714</v>
      </c>
      <c r="E583" s="31">
        <v>255218</v>
      </c>
      <c r="F583" s="28">
        <v>7.2916917999999996E-5</v>
      </c>
      <c r="H583" s="29"/>
    </row>
    <row r="584" spans="1:8" s="30" customFormat="1" ht="13" x14ac:dyDescent="0.3">
      <c r="A584" s="25" t="s">
        <v>1715</v>
      </c>
      <c r="B584" s="25" t="s">
        <v>1716</v>
      </c>
      <c r="C584" s="25" t="s">
        <v>24</v>
      </c>
      <c r="D584" s="26" t="s">
        <v>1717</v>
      </c>
      <c r="E584" s="31">
        <v>35425</v>
      </c>
      <c r="F584" s="28">
        <v>1.0121080000000001E-5</v>
      </c>
      <c r="H584" s="29"/>
    </row>
    <row r="585" spans="1:8" s="30" customFormat="1" ht="13" x14ac:dyDescent="0.3">
      <c r="A585" s="25" t="s">
        <v>1718</v>
      </c>
      <c r="B585" s="25" t="s">
        <v>1719</v>
      </c>
      <c r="C585" s="25" t="s">
        <v>24</v>
      </c>
      <c r="D585" s="26" t="s">
        <v>1720</v>
      </c>
      <c r="E585" s="31">
        <v>66391</v>
      </c>
      <c r="F585" s="28">
        <v>1.8968204E-5</v>
      </c>
      <c r="H585" s="29"/>
    </row>
    <row r="586" spans="1:8" s="30" customFormat="1" ht="13" x14ac:dyDescent="0.3">
      <c r="A586" s="25" t="s">
        <v>1721</v>
      </c>
      <c r="B586" s="25" t="s">
        <v>1722</v>
      </c>
      <c r="C586" s="25" t="s">
        <v>24</v>
      </c>
      <c r="D586" s="26" t="s">
        <v>1723</v>
      </c>
      <c r="E586" s="31">
        <v>21902</v>
      </c>
      <c r="F586" s="28">
        <v>6.2574990000000004E-6</v>
      </c>
      <c r="H586" s="29"/>
    </row>
    <row r="587" spans="1:8" s="30" customFormat="1" ht="13" x14ac:dyDescent="0.3">
      <c r="A587" s="25" t="s">
        <v>1724</v>
      </c>
      <c r="B587" s="25" t="s">
        <v>1725</v>
      </c>
      <c r="C587" s="25" t="s">
        <v>24</v>
      </c>
      <c r="D587" s="26" t="s">
        <v>1726</v>
      </c>
      <c r="E587" s="31">
        <v>62295</v>
      </c>
      <c r="F587" s="28">
        <v>1.7797958999999999E-5</v>
      </c>
      <c r="H587" s="29"/>
    </row>
    <row r="588" spans="1:8" s="30" customFormat="1" ht="13" x14ac:dyDescent="0.3">
      <c r="A588" s="25" t="s">
        <v>1727</v>
      </c>
      <c r="B588" s="25" t="s">
        <v>1728</v>
      </c>
      <c r="C588" s="25" t="s">
        <v>24</v>
      </c>
      <c r="D588" s="26" t="s">
        <v>1729</v>
      </c>
      <c r="E588" s="31">
        <v>7754381</v>
      </c>
      <c r="F588" s="28">
        <v>2.215461139E-3</v>
      </c>
      <c r="H588" s="29"/>
    </row>
    <row r="589" spans="1:8" s="30" customFormat="1" ht="13" x14ac:dyDescent="0.3">
      <c r="A589" s="25" t="s">
        <v>1730</v>
      </c>
      <c r="B589" s="25" t="s">
        <v>1731</v>
      </c>
      <c r="C589" s="25" t="s">
        <v>24</v>
      </c>
      <c r="D589" s="26" t="s">
        <v>1732</v>
      </c>
      <c r="E589" s="31">
        <v>107400</v>
      </c>
      <c r="F589" s="28">
        <v>3.0684658E-5</v>
      </c>
      <c r="H589" s="29"/>
    </row>
    <row r="590" spans="1:8" s="30" customFormat="1" ht="13" x14ac:dyDescent="0.3">
      <c r="A590" s="25" t="s">
        <v>1733</v>
      </c>
      <c r="B590" s="25" t="s">
        <v>1734</v>
      </c>
      <c r="C590" s="25" t="s">
        <v>24</v>
      </c>
      <c r="D590" s="26" t="s">
        <v>1735</v>
      </c>
      <c r="E590" s="31">
        <v>134901</v>
      </c>
      <c r="F590" s="28">
        <v>3.8541816000000001E-5</v>
      </c>
      <c r="H590" s="29"/>
    </row>
    <row r="591" spans="1:8" s="30" customFormat="1" ht="13" x14ac:dyDescent="0.3">
      <c r="A591" s="25" t="s">
        <v>1736</v>
      </c>
      <c r="B591" s="25" t="s">
        <v>1737</v>
      </c>
      <c r="C591" s="25" t="s">
        <v>24</v>
      </c>
      <c r="D591" s="26" t="s">
        <v>1738</v>
      </c>
      <c r="E591" s="31">
        <v>183722</v>
      </c>
      <c r="F591" s="28">
        <v>5.2490191999999999E-5</v>
      </c>
      <c r="H591" s="29"/>
    </row>
    <row r="592" spans="1:8" s="30" customFormat="1" ht="13" x14ac:dyDescent="0.3">
      <c r="A592" s="25" t="s">
        <v>1739</v>
      </c>
      <c r="B592" s="25" t="s">
        <v>1740</v>
      </c>
      <c r="C592" s="25" t="s">
        <v>24</v>
      </c>
      <c r="D592" s="26" t="s">
        <v>1741</v>
      </c>
      <c r="E592" s="31">
        <v>904989</v>
      </c>
      <c r="F592" s="28">
        <v>2.5855938199999999E-4</v>
      </c>
      <c r="H592" s="29"/>
    </row>
    <row r="593" spans="1:8" s="30" customFormat="1" ht="13" x14ac:dyDescent="0.3">
      <c r="A593" s="25" t="s">
        <v>1742</v>
      </c>
      <c r="B593" s="25" t="s">
        <v>1743</v>
      </c>
      <c r="C593" s="25" t="s">
        <v>24</v>
      </c>
      <c r="D593" s="26" t="s">
        <v>1744</v>
      </c>
      <c r="E593" s="31">
        <v>328640</v>
      </c>
      <c r="F593" s="28">
        <v>9.389391E-5</v>
      </c>
      <c r="H593" s="29"/>
    </row>
    <row r="594" spans="1:8" s="30" customFormat="1" ht="13" x14ac:dyDescent="0.3">
      <c r="A594" s="25" t="s">
        <v>1745</v>
      </c>
      <c r="B594" s="25" t="s">
        <v>1746</v>
      </c>
      <c r="C594" s="25" t="s">
        <v>24</v>
      </c>
      <c r="D594" s="26" t="s">
        <v>1747</v>
      </c>
      <c r="E594" s="31">
        <v>475007</v>
      </c>
      <c r="F594" s="28">
        <v>1.35711612E-4</v>
      </c>
      <c r="H594" s="29"/>
    </row>
    <row r="595" spans="1:8" s="30" customFormat="1" ht="13" x14ac:dyDescent="0.3">
      <c r="A595" s="25" t="s">
        <v>1748</v>
      </c>
      <c r="B595" s="25" t="s">
        <v>1749</v>
      </c>
      <c r="C595" s="25" t="s">
        <v>24</v>
      </c>
      <c r="D595" s="26" t="s">
        <v>1750</v>
      </c>
      <c r="E595" s="31">
        <v>54491</v>
      </c>
      <c r="F595" s="28">
        <v>1.5568320999999999E-5</v>
      </c>
      <c r="H595" s="29"/>
    </row>
    <row r="596" spans="1:8" s="30" customFormat="1" ht="13" x14ac:dyDescent="0.3">
      <c r="A596" s="25" t="s">
        <v>1751</v>
      </c>
      <c r="B596" s="25" t="s">
        <v>1752</v>
      </c>
      <c r="C596" s="25" t="s">
        <v>24</v>
      </c>
      <c r="D596" s="26" t="s">
        <v>1753</v>
      </c>
      <c r="E596" s="31">
        <v>25794</v>
      </c>
      <c r="F596" s="28">
        <v>7.3694610000000003E-6</v>
      </c>
      <c r="H596" s="29"/>
    </row>
    <row r="597" spans="1:8" s="30" customFormat="1" ht="13" x14ac:dyDescent="0.3">
      <c r="A597" s="25" t="s">
        <v>1754</v>
      </c>
      <c r="B597" s="25" t="s">
        <v>1755</v>
      </c>
      <c r="C597" s="25" t="s">
        <v>24</v>
      </c>
      <c r="D597" s="26" t="s">
        <v>1756</v>
      </c>
      <c r="E597" s="31">
        <v>235479</v>
      </c>
      <c r="F597" s="28">
        <v>6.7277397999999995E-5</v>
      </c>
      <c r="H597" s="29"/>
    </row>
    <row r="598" spans="1:8" s="30" customFormat="1" ht="13" x14ac:dyDescent="0.3">
      <c r="A598" s="25" t="s">
        <v>1757</v>
      </c>
      <c r="B598" s="25" t="s">
        <v>1758</v>
      </c>
      <c r="C598" s="25" t="s">
        <v>24</v>
      </c>
      <c r="D598" s="26" t="s">
        <v>1759</v>
      </c>
      <c r="E598" s="31">
        <v>259310</v>
      </c>
      <c r="F598" s="28">
        <v>7.4086019999999996E-5</v>
      </c>
      <c r="H598" s="29"/>
    </row>
    <row r="599" spans="1:8" s="30" customFormat="1" ht="13" x14ac:dyDescent="0.3">
      <c r="A599" s="25" t="s">
        <v>1760</v>
      </c>
      <c r="B599" s="25" t="s">
        <v>1761</v>
      </c>
      <c r="C599" s="25" t="s">
        <v>24</v>
      </c>
      <c r="D599" s="26" t="s">
        <v>1762</v>
      </c>
      <c r="E599" s="31">
        <v>253888</v>
      </c>
      <c r="F599" s="28">
        <v>7.2536931000000005E-5</v>
      </c>
      <c r="H599" s="29"/>
    </row>
    <row r="600" spans="1:8" s="30" customFormat="1" ht="13" x14ac:dyDescent="0.3">
      <c r="A600" s="25" t="s">
        <v>1763</v>
      </c>
      <c r="B600" s="25" t="s">
        <v>1764</v>
      </c>
      <c r="C600" s="25" t="s">
        <v>24</v>
      </c>
      <c r="D600" s="26" t="s">
        <v>1765</v>
      </c>
      <c r="E600" s="31">
        <v>136684</v>
      </c>
      <c r="F600" s="28">
        <v>3.9051226999999997E-5</v>
      </c>
      <c r="H600" s="29"/>
    </row>
    <row r="601" spans="1:8" s="30" customFormat="1" ht="13" x14ac:dyDescent="0.3">
      <c r="A601" s="25" t="s">
        <v>1766</v>
      </c>
      <c r="B601" s="25" t="s">
        <v>1767</v>
      </c>
      <c r="C601" s="25" t="s">
        <v>24</v>
      </c>
      <c r="D601" s="26" t="s">
        <v>1768</v>
      </c>
      <c r="E601" s="31">
        <v>216263</v>
      </c>
      <c r="F601" s="28">
        <v>6.1787301E-5</v>
      </c>
      <c r="H601" s="29"/>
    </row>
    <row r="602" spans="1:8" s="30" customFormat="1" ht="13" x14ac:dyDescent="0.3">
      <c r="A602" s="25" t="s">
        <v>1769</v>
      </c>
      <c r="B602" s="25" t="s">
        <v>1770</v>
      </c>
      <c r="C602" s="25" t="s">
        <v>24</v>
      </c>
      <c r="D602" s="26" t="s">
        <v>1771</v>
      </c>
      <c r="E602" s="31">
        <v>135883</v>
      </c>
      <c r="F602" s="28">
        <v>3.8822377E-5</v>
      </c>
      <c r="H602" s="29"/>
    </row>
    <row r="603" spans="1:8" s="30" customFormat="1" ht="13" x14ac:dyDescent="0.3">
      <c r="A603" s="25" t="s">
        <v>1772</v>
      </c>
      <c r="B603" s="25" t="s">
        <v>1773</v>
      </c>
      <c r="C603" s="25" t="s">
        <v>24</v>
      </c>
      <c r="D603" s="26" t="s">
        <v>1774</v>
      </c>
      <c r="E603" s="31">
        <v>40293</v>
      </c>
      <c r="F603" s="28">
        <v>1.1511889000000001E-5</v>
      </c>
      <c r="H603" s="29"/>
    </row>
    <row r="604" spans="1:8" s="30" customFormat="1" ht="13" x14ac:dyDescent="0.3">
      <c r="A604" s="25" t="s">
        <v>1775</v>
      </c>
      <c r="B604" s="25" t="s">
        <v>1776</v>
      </c>
      <c r="C604" s="25" t="s">
        <v>24</v>
      </c>
      <c r="D604" s="26" t="s">
        <v>1777</v>
      </c>
      <c r="E604" s="31">
        <v>1131196</v>
      </c>
      <c r="F604" s="28">
        <v>3.2318772800000003E-4</v>
      </c>
      <c r="H604" s="29"/>
    </row>
    <row r="605" spans="1:8" s="30" customFormat="1" ht="13" x14ac:dyDescent="0.3">
      <c r="A605" s="25" t="s">
        <v>1778</v>
      </c>
      <c r="B605" s="25" t="s">
        <v>1779</v>
      </c>
      <c r="C605" s="25" t="s">
        <v>24</v>
      </c>
      <c r="D605" s="26" t="s">
        <v>1780</v>
      </c>
      <c r="E605" s="31">
        <v>290715</v>
      </c>
      <c r="F605" s="28">
        <v>8.3058567999999997E-5</v>
      </c>
      <c r="H605" s="29"/>
    </row>
    <row r="606" spans="1:8" s="30" customFormat="1" ht="13" x14ac:dyDescent="0.3">
      <c r="A606" s="25" t="s">
        <v>1781</v>
      </c>
      <c r="B606" s="25" t="s">
        <v>1782</v>
      </c>
      <c r="C606" s="25" t="s">
        <v>24</v>
      </c>
      <c r="D606" s="26" t="s">
        <v>1783</v>
      </c>
      <c r="E606" s="31">
        <v>600237</v>
      </c>
      <c r="F606" s="28">
        <v>1.7149038E-4</v>
      </c>
      <c r="H606" s="29"/>
    </row>
    <row r="607" spans="1:8" s="30" customFormat="1" ht="13" x14ac:dyDescent="0.3">
      <c r="A607" s="25" t="s">
        <v>1784</v>
      </c>
      <c r="B607" s="25" t="s">
        <v>1785</v>
      </c>
      <c r="C607" s="25" t="s">
        <v>24</v>
      </c>
      <c r="D607" s="26" t="s">
        <v>1786</v>
      </c>
      <c r="E607" s="31">
        <v>4813309</v>
      </c>
      <c r="F607" s="28">
        <v>1.375183788E-3</v>
      </c>
      <c r="H607" s="29"/>
    </row>
    <row r="608" spans="1:8" s="30" customFormat="1" ht="13" x14ac:dyDescent="0.3">
      <c r="A608" s="25" t="s">
        <v>1787</v>
      </c>
      <c r="B608" s="25" t="s">
        <v>1788</v>
      </c>
      <c r="C608" s="25" t="s">
        <v>24</v>
      </c>
      <c r="D608" s="26" t="s">
        <v>1789</v>
      </c>
      <c r="E608" s="31">
        <v>107607</v>
      </c>
      <c r="F608" s="28">
        <v>3.0743798000000003E-5</v>
      </c>
      <c r="H608" s="29"/>
    </row>
    <row r="609" spans="1:8" s="30" customFormat="1" ht="13" x14ac:dyDescent="0.3">
      <c r="A609" s="25" t="s">
        <v>1790</v>
      </c>
      <c r="B609" s="25" t="s">
        <v>1791</v>
      </c>
      <c r="C609" s="25" t="s">
        <v>24</v>
      </c>
      <c r="D609" s="26" t="s">
        <v>1792</v>
      </c>
      <c r="E609" s="31">
        <v>36472</v>
      </c>
      <c r="F609" s="28">
        <v>1.0420213E-5</v>
      </c>
      <c r="H609" s="29"/>
    </row>
    <row r="610" spans="1:8" s="30" customFormat="1" ht="13" x14ac:dyDescent="0.3">
      <c r="A610" s="25" t="s">
        <v>1793</v>
      </c>
      <c r="B610" s="25" t="s">
        <v>1794</v>
      </c>
      <c r="C610" s="25" t="s">
        <v>24</v>
      </c>
      <c r="D610" s="26" t="s">
        <v>1795</v>
      </c>
      <c r="E610" s="31">
        <v>334647</v>
      </c>
      <c r="F610" s="28">
        <v>9.5610136E-5</v>
      </c>
      <c r="H610" s="29"/>
    </row>
    <row r="611" spans="1:8" s="30" customFormat="1" ht="13" x14ac:dyDescent="0.3">
      <c r="A611" s="25" t="s">
        <v>1796</v>
      </c>
      <c r="B611" s="25" t="s">
        <v>1797</v>
      </c>
      <c r="C611" s="25" t="s">
        <v>24</v>
      </c>
      <c r="D611" s="26" t="s">
        <v>1798</v>
      </c>
      <c r="E611" s="31">
        <v>39067</v>
      </c>
      <c r="F611" s="28">
        <v>1.1161616E-5</v>
      </c>
      <c r="H611" s="29"/>
    </row>
    <row r="612" spans="1:8" s="30" customFormat="1" ht="13" x14ac:dyDescent="0.3">
      <c r="A612" s="25" t="s">
        <v>1799</v>
      </c>
      <c r="B612" s="25" t="s">
        <v>1800</v>
      </c>
      <c r="C612" s="25" t="s">
        <v>24</v>
      </c>
      <c r="D612" s="26" t="s">
        <v>1801</v>
      </c>
      <c r="E612" s="31">
        <v>15068641</v>
      </c>
      <c r="F612" s="28">
        <v>4.3051777510000003E-3</v>
      </c>
      <c r="H612" s="29"/>
    </row>
    <row r="613" spans="1:8" s="30" customFormat="1" ht="13" x14ac:dyDescent="0.3">
      <c r="A613" s="25" t="s">
        <v>1802</v>
      </c>
      <c r="B613" s="25" t="s">
        <v>1803</v>
      </c>
      <c r="C613" s="25" t="s">
        <v>24</v>
      </c>
      <c r="D613" s="26" t="s">
        <v>1804</v>
      </c>
      <c r="E613" s="31">
        <v>16729</v>
      </c>
      <c r="F613" s="28">
        <v>4.7795499999999998E-6</v>
      </c>
      <c r="H613" s="29"/>
    </row>
    <row r="614" spans="1:8" s="30" customFormat="1" ht="13" x14ac:dyDescent="0.3">
      <c r="A614" s="25" t="s">
        <v>1805</v>
      </c>
      <c r="B614" s="25" t="s">
        <v>1806</v>
      </c>
      <c r="C614" s="25" t="s">
        <v>24</v>
      </c>
      <c r="D614" s="26" t="s">
        <v>1807</v>
      </c>
      <c r="E614" s="31">
        <v>724096</v>
      </c>
      <c r="F614" s="28">
        <v>2.06877448E-4</v>
      </c>
      <c r="H614" s="29"/>
    </row>
    <row r="615" spans="1:8" s="30" customFormat="1" ht="13" x14ac:dyDescent="0.3">
      <c r="A615" s="25" t="s">
        <v>1808</v>
      </c>
      <c r="B615" s="25" t="s">
        <v>1809</v>
      </c>
      <c r="C615" s="25" t="s">
        <v>24</v>
      </c>
      <c r="D615" s="26" t="s">
        <v>1810</v>
      </c>
      <c r="E615" s="31">
        <v>183878</v>
      </c>
      <c r="F615" s="28">
        <v>5.2534762E-5</v>
      </c>
      <c r="H615" s="29"/>
    </row>
    <row r="616" spans="1:8" s="30" customFormat="1" ht="13" x14ac:dyDescent="0.3">
      <c r="A616" s="25" t="s">
        <v>1811</v>
      </c>
      <c r="B616" s="25" t="s">
        <v>1812</v>
      </c>
      <c r="C616" s="25" t="s">
        <v>24</v>
      </c>
      <c r="D616" s="26" t="s">
        <v>1813</v>
      </c>
      <c r="E616" s="31">
        <v>6505531</v>
      </c>
      <c r="F616" s="28">
        <v>1.85865914E-3</v>
      </c>
      <c r="H616" s="29"/>
    </row>
    <row r="617" spans="1:8" s="30" customFormat="1" ht="13" x14ac:dyDescent="0.3">
      <c r="A617" s="25" t="s">
        <v>1814</v>
      </c>
      <c r="B617" s="25" t="s">
        <v>1815</v>
      </c>
      <c r="C617" s="25" t="s">
        <v>24</v>
      </c>
      <c r="D617" s="26" t="s">
        <v>1816</v>
      </c>
      <c r="E617" s="31">
        <v>24387</v>
      </c>
      <c r="F617" s="28">
        <v>6.9674740000000003E-6</v>
      </c>
      <c r="H617" s="29"/>
    </row>
    <row r="618" spans="1:8" s="30" customFormat="1" ht="13" x14ac:dyDescent="0.3">
      <c r="A618" s="25" t="s">
        <v>1817</v>
      </c>
      <c r="B618" s="25" t="s">
        <v>1818</v>
      </c>
      <c r="C618" s="25" t="s">
        <v>24</v>
      </c>
      <c r="D618" s="26" t="s">
        <v>1819</v>
      </c>
      <c r="E618" s="31">
        <v>339625</v>
      </c>
      <c r="F618" s="28">
        <v>9.7032373000000002E-5</v>
      </c>
      <c r="H618" s="29"/>
    </row>
    <row r="619" spans="1:8" s="30" customFormat="1" x14ac:dyDescent="0.3">
      <c r="A619" s="25" t="s">
        <v>1820</v>
      </c>
      <c r="B619" s="25" t="s">
        <v>1821</v>
      </c>
      <c r="C619" s="25" t="s">
        <v>24</v>
      </c>
      <c r="D619" s="26" t="s">
        <v>1822</v>
      </c>
      <c r="E619" s="31">
        <v>31738</v>
      </c>
      <c r="F619" s="28">
        <v>9.0676880000000001E-6</v>
      </c>
      <c r="H619" s="2"/>
    </row>
    <row r="620" spans="1:8" s="30" customFormat="1" ht="13" x14ac:dyDescent="0.3">
      <c r="A620" s="25" t="s">
        <v>1823</v>
      </c>
      <c r="B620" s="25" t="s">
        <v>1824</v>
      </c>
      <c r="C620" s="25" t="s">
        <v>24</v>
      </c>
      <c r="D620" s="26" t="s">
        <v>1825</v>
      </c>
      <c r="E620" s="31">
        <v>196740</v>
      </c>
      <c r="F620" s="28">
        <v>5.6209492999999999E-5</v>
      </c>
      <c r="H620" s="29"/>
    </row>
    <row r="621" spans="1:8" s="30" customFormat="1" ht="13" x14ac:dyDescent="0.3">
      <c r="A621" s="25" t="s">
        <v>1826</v>
      </c>
      <c r="B621" s="25" t="s">
        <v>1827</v>
      </c>
      <c r="C621" s="25" t="s">
        <v>24</v>
      </c>
      <c r="D621" s="26" t="s">
        <v>1828</v>
      </c>
      <c r="E621" s="31">
        <v>53055</v>
      </c>
      <c r="F621" s="28">
        <v>1.5158049E-5</v>
      </c>
      <c r="H621" s="29"/>
    </row>
    <row r="622" spans="1:8" s="30" customFormat="1" ht="13" x14ac:dyDescent="0.3">
      <c r="A622" s="25" t="s">
        <v>1829</v>
      </c>
      <c r="B622" s="25" t="s">
        <v>1830</v>
      </c>
      <c r="C622" s="25" t="s">
        <v>24</v>
      </c>
      <c r="D622" s="26" t="s">
        <v>1831</v>
      </c>
      <c r="E622" s="31">
        <v>604336</v>
      </c>
      <c r="F622" s="28">
        <v>1.72661483E-4</v>
      </c>
      <c r="H622" s="29"/>
    </row>
    <row r="623" spans="1:8" s="30" customFormat="1" ht="13" x14ac:dyDescent="0.3">
      <c r="A623" s="25" t="s">
        <v>1832</v>
      </c>
      <c r="B623" s="25" t="s">
        <v>1833</v>
      </c>
      <c r="C623" s="25" t="s">
        <v>24</v>
      </c>
      <c r="D623" s="26" t="s">
        <v>1834</v>
      </c>
      <c r="E623" s="31">
        <v>95292</v>
      </c>
      <c r="F623" s="28">
        <v>2.7225348E-5</v>
      </c>
      <c r="H623" s="29"/>
    </row>
    <row r="624" spans="1:8" s="30" customFormat="1" ht="13" x14ac:dyDescent="0.3">
      <c r="A624" s="25" t="s">
        <v>1835</v>
      </c>
      <c r="B624" s="25" t="s">
        <v>1836</v>
      </c>
      <c r="C624" s="25" t="s">
        <v>24</v>
      </c>
      <c r="D624" s="26" t="s">
        <v>1837</v>
      </c>
      <c r="E624" s="31">
        <v>296694</v>
      </c>
      <c r="F624" s="28">
        <v>8.4766795000000003E-5</v>
      </c>
      <c r="H624" s="29"/>
    </row>
    <row r="625" spans="1:8" s="30" customFormat="1" ht="13" x14ac:dyDescent="0.3">
      <c r="A625" s="25" t="s">
        <v>1838</v>
      </c>
      <c r="B625" s="25" t="s">
        <v>1839</v>
      </c>
      <c r="C625" s="25" t="s">
        <v>24</v>
      </c>
      <c r="D625" s="26" t="s">
        <v>1840</v>
      </c>
      <c r="E625" s="31">
        <v>891729</v>
      </c>
      <c r="F625" s="28">
        <v>2.5477094100000001E-4</v>
      </c>
      <c r="H625" s="29"/>
    </row>
    <row r="626" spans="1:8" s="30" customFormat="1" ht="13" x14ac:dyDescent="0.3">
      <c r="A626" s="39" t="s">
        <v>1841</v>
      </c>
      <c r="B626" s="39" t="s">
        <v>1842</v>
      </c>
      <c r="C626" s="39" t="s">
        <v>24</v>
      </c>
      <c r="D626" s="38" t="s">
        <v>1843</v>
      </c>
      <c r="E626" s="31">
        <v>49000</v>
      </c>
      <c r="F626" s="40">
        <v>1.3999518E-5</v>
      </c>
      <c r="H626" s="29"/>
    </row>
    <row r="627" spans="1:8" s="30" customFormat="1" ht="13" x14ac:dyDescent="0.3">
      <c r="A627" s="25" t="s">
        <v>1844</v>
      </c>
      <c r="B627" s="25" t="s">
        <v>1845</v>
      </c>
      <c r="C627" s="25" t="s">
        <v>1846</v>
      </c>
      <c r="D627" s="26" t="s">
        <v>1847</v>
      </c>
      <c r="E627" s="31">
        <v>505923</v>
      </c>
      <c r="F627" s="28">
        <v>1.4454445099999999E-4</v>
      </c>
      <c r="H627" s="29"/>
    </row>
    <row r="628" spans="1:8" s="30" customFormat="1" ht="13" x14ac:dyDescent="0.3">
      <c r="A628" s="25" t="s">
        <v>1848</v>
      </c>
      <c r="B628" s="25" t="s">
        <v>1849</v>
      </c>
      <c r="C628" s="25" t="s">
        <v>24</v>
      </c>
      <c r="D628" s="26" t="s">
        <v>1850</v>
      </c>
      <c r="E628" s="31">
        <v>532782</v>
      </c>
      <c r="F628" s="28">
        <v>1.5221818700000001E-4</v>
      </c>
      <c r="H628" s="29"/>
    </row>
    <row r="629" spans="1:8" s="30" customFormat="1" ht="13" x14ac:dyDescent="0.3">
      <c r="A629" s="25" t="s">
        <v>1851</v>
      </c>
      <c r="B629" s="25" t="s">
        <v>1852</v>
      </c>
      <c r="C629" s="25" t="s">
        <v>24</v>
      </c>
      <c r="D629" s="26" t="s">
        <v>1853</v>
      </c>
      <c r="E629" s="31">
        <v>9004459</v>
      </c>
      <c r="F629" s="28">
        <v>2.572613983E-3</v>
      </c>
      <c r="H629" s="29"/>
    </row>
    <row r="630" spans="1:8" s="30" customFormat="1" ht="13" x14ac:dyDescent="0.3">
      <c r="A630" s="25" t="s">
        <v>1854</v>
      </c>
      <c r="B630" s="25" t="s">
        <v>1855</v>
      </c>
      <c r="C630" s="25" t="s">
        <v>24</v>
      </c>
      <c r="D630" s="26" t="s">
        <v>1856</v>
      </c>
      <c r="E630" s="31">
        <v>448768</v>
      </c>
      <c r="F630" s="28">
        <v>1.2821501299999999E-4</v>
      </c>
      <c r="H630" s="29"/>
    </row>
    <row r="631" spans="1:8" s="30" customFormat="1" ht="13" x14ac:dyDescent="0.3">
      <c r="A631" s="25" t="s">
        <v>1857</v>
      </c>
      <c r="B631" s="25" t="s">
        <v>1858</v>
      </c>
      <c r="C631" s="25" t="s">
        <v>24</v>
      </c>
      <c r="D631" s="26" t="s">
        <v>1859</v>
      </c>
      <c r="E631" s="31">
        <v>3867261</v>
      </c>
      <c r="F631" s="28">
        <v>1.104893667E-3</v>
      </c>
      <c r="H631" s="29"/>
    </row>
    <row r="632" spans="1:8" s="30" customFormat="1" ht="13" x14ac:dyDescent="0.3">
      <c r="A632" s="25" t="s">
        <v>1860</v>
      </c>
      <c r="B632" s="25" t="s">
        <v>1861</v>
      </c>
      <c r="C632" s="25" t="s">
        <v>24</v>
      </c>
      <c r="D632" s="26" t="s">
        <v>1862</v>
      </c>
      <c r="E632" s="31">
        <v>234727</v>
      </c>
      <c r="F632" s="28">
        <v>6.7062547999999995E-5</v>
      </c>
      <c r="H632" s="29"/>
    </row>
    <row r="633" spans="1:8" s="30" customFormat="1" ht="13" x14ac:dyDescent="0.3">
      <c r="A633" s="25" t="s">
        <v>1863</v>
      </c>
      <c r="B633" s="25" t="s">
        <v>1864</v>
      </c>
      <c r="C633" s="25" t="s">
        <v>24</v>
      </c>
      <c r="D633" s="26" t="s">
        <v>1865</v>
      </c>
      <c r="E633" s="31">
        <v>11549848</v>
      </c>
      <c r="F633" s="28">
        <v>3.299842941E-3</v>
      </c>
      <c r="H633" s="29"/>
    </row>
    <row r="634" spans="1:8" s="30" customFormat="1" ht="13" x14ac:dyDescent="0.3">
      <c r="A634" s="25" t="s">
        <v>1866</v>
      </c>
      <c r="B634" s="25" t="s">
        <v>1867</v>
      </c>
      <c r="C634" s="25" t="s">
        <v>24</v>
      </c>
      <c r="D634" s="26" t="s">
        <v>1868</v>
      </c>
      <c r="E634" s="31">
        <v>51408</v>
      </c>
      <c r="F634" s="28">
        <v>1.4687494E-5</v>
      </c>
      <c r="H634" s="29"/>
    </row>
    <row r="635" spans="1:8" s="30" customFormat="1" ht="13" x14ac:dyDescent="0.3">
      <c r="A635" s="25" t="s">
        <v>1869</v>
      </c>
      <c r="B635" s="25" t="s">
        <v>1870</v>
      </c>
      <c r="C635" s="25" t="s">
        <v>24</v>
      </c>
      <c r="D635" s="26" t="s">
        <v>1871</v>
      </c>
      <c r="E635" s="31">
        <v>63394</v>
      </c>
      <c r="F635" s="28">
        <v>1.8111948E-5</v>
      </c>
      <c r="H635" s="29"/>
    </row>
    <row r="636" spans="1:8" s="30" customFormat="1" ht="13" x14ac:dyDescent="0.3">
      <c r="A636" s="25" t="s">
        <v>1872</v>
      </c>
      <c r="B636" s="25" t="s">
        <v>1873</v>
      </c>
      <c r="C636" s="25" t="s">
        <v>24</v>
      </c>
      <c r="D636" s="26" t="s">
        <v>1874</v>
      </c>
      <c r="E636" s="31">
        <v>58944</v>
      </c>
      <c r="F636" s="28">
        <v>1.6840563000000001E-5</v>
      </c>
      <c r="H636" s="29"/>
    </row>
    <row r="637" spans="1:8" s="30" customFormat="1" ht="13" x14ac:dyDescent="0.3">
      <c r="A637" s="25" t="s">
        <v>1875</v>
      </c>
      <c r="B637" s="25" t="s">
        <v>1876</v>
      </c>
      <c r="C637" s="25" t="s">
        <v>24</v>
      </c>
      <c r="D637" s="26" t="s">
        <v>1877</v>
      </c>
      <c r="E637" s="31">
        <v>40989</v>
      </c>
      <c r="F637" s="28">
        <v>1.1710740000000001E-5</v>
      </c>
      <c r="H637" s="29"/>
    </row>
    <row r="638" spans="1:8" s="30" customFormat="1" ht="13" x14ac:dyDescent="0.3">
      <c r="A638" s="25" t="s">
        <v>1878</v>
      </c>
      <c r="B638" s="25" t="s">
        <v>1879</v>
      </c>
      <c r="C638" s="25" t="s">
        <v>24</v>
      </c>
      <c r="D638" s="26" t="s">
        <v>1880</v>
      </c>
      <c r="E638" s="31">
        <v>183174</v>
      </c>
      <c r="F638" s="28">
        <v>5.2333626000000001E-5</v>
      </c>
      <c r="H638" s="29"/>
    </row>
    <row r="639" spans="1:8" s="30" customFormat="1" ht="13" x14ac:dyDescent="0.3">
      <c r="A639" s="25" t="s">
        <v>1881</v>
      </c>
      <c r="B639" s="25" t="s">
        <v>1882</v>
      </c>
      <c r="C639" s="25" t="s">
        <v>24</v>
      </c>
      <c r="D639" s="26" t="s">
        <v>1883</v>
      </c>
      <c r="E639" s="31">
        <v>43707</v>
      </c>
      <c r="F639" s="28">
        <v>1.2487283999999999E-5</v>
      </c>
      <c r="H639" s="29"/>
    </row>
    <row r="640" spans="1:8" s="30" customFormat="1" ht="13" x14ac:dyDescent="0.3">
      <c r="A640" s="25" t="s">
        <v>1884</v>
      </c>
      <c r="B640" s="25" t="s">
        <v>1885</v>
      </c>
      <c r="C640" s="25" t="s">
        <v>24</v>
      </c>
      <c r="D640" s="26" t="s">
        <v>1886</v>
      </c>
      <c r="E640" s="31">
        <v>381148</v>
      </c>
      <c r="F640" s="28">
        <v>1.08895679E-4</v>
      </c>
      <c r="H640" s="29"/>
    </row>
    <row r="641" spans="1:8" s="30" customFormat="1" ht="13" x14ac:dyDescent="0.3">
      <c r="A641" s="25" t="s">
        <v>1887</v>
      </c>
      <c r="B641" s="25" t="s">
        <v>1888</v>
      </c>
      <c r="C641" s="25" t="s">
        <v>24</v>
      </c>
      <c r="D641" s="26" t="s">
        <v>1889</v>
      </c>
      <c r="E641" s="31">
        <v>145947</v>
      </c>
      <c r="F641" s="28">
        <v>4.1697706999999998E-5</v>
      </c>
      <c r="H641" s="29"/>
    </row>
    <row r="642" spans="1:8" s="30" customFormat="1" ht="13" x14ac:dyDescent="0.3">
      <c r="A642" s="25" t="s">
        <v>1890</v>
      </c>
      <c r="B642" s="25" t="s">
        <v>1891</v>
      </c>
      <c r="C642" s="25" t="s">
        <v>24</v>
      </c>
      <c r="D642" s="26" t="s">
        <v>1892</v>
      </c>
      <c r="E642" s="31">
        <v>32966</v>
      </c>
      <c r="F642" s="28">
        <v>9.418533E-6</v>
      </c>
      <c r="H642" s="29"/>
    </row>
    <row r="643" spans="1:8" s="30" customFormat="1" ht="13" x14ac:dyDescent="0.3">
      <c r="A643" s="25" t="s">
        <v>1893</v>
      </c>
      <c r="B643" s="25" t="s">
        <v>1894</v>
      </c>
      <c r="C643" s="25" t="s">
        <v>24</v>
      </c>
      <c r="D643" s="26" t="s">
        <v>1895</v>
      </c>
      <c r="E643" s="31">
        <v>607971</v>
      </c>
      <c r="F643" s="28">
        <v>1.73700019E-4</v>
      </c>
      <c r="H643" s="29"/>
    </row>
    <row r="644" spans="1:8" s="30" customFormat="1" ht="13" x14ac:dyDescent="0.3">
      <c r="A644" s="25" t="s">
        <v>1896</v>
      </c>
      <c r="B644" s="25" t="s">
        <v>1897</v>
      </c>
      <c r="C644" s="25" t="s">
        <v>24</v>
      </c>
      <c r="D644" s="26" t="s">
        <v>1898</v>
      </c>
      <c r="E644" s="31">
        <v>11704</v>
      </c>
      <c r="F644" s="28">
        <v>3.3438850000000001E-6</v>
      </c>
      <c r="H644" s="29"/>
    </row>
    <row r="645" spans="1:8" s="30" customFormat="1" ht="13" x14ac:dyDescent="0.3">
      <c r="A645" s="25" t="s">
        <v>1899</v>
      </c>
      <c r="B645" s="25" t="s">
        <v>1900</v>
      </c>
      <c r="C645" s="25" t="s">
        <v>24</v>
      </c>
      <c r="D645" s="26" t="s">
        <v>1901</v>
      </c>
      <c r="E645" s="31">
        <v>358751</v>
      </c>
      <c r="F645" s="28">
        <v>1.02496756E-4</v>
      </c>
      <c r="H645" s="29"/>
    </row>
    <row r="646" spans="1:8" s="30" customFormat="1" ht="13" x14ac:dyDescent="0.3">
      <c r="A646" s="25" t="s">
        <v>1902</v>
      </c>
      <c r="B646" s="25" t="s">
        <v>1903</v>
      </c>
      <c r="C646" s="25" t="s">
        <v>24</v>
      </c>
      <c r="D646" s="26" t="s">
        <v>1904</v>
      </c>
      <c r="E646" s="31">
        <v>6957687</v>
      </c>
      <c r="F646" s="28">
        <v>1.98784212E-3</v>
      </c>
      <c r="H646" s="29"/>
    </row>
    <row r="647" spans="1:8" s="30" customFormat="1" ht="13" x14ac:dyDescent="0.3">
      <c r="A647" s="25" t="s">
        <v>1905</v>
      </c>
      <c r="B647" s="25" t="s">
        <v>1906</v>
      </c>
      <c r="C647" s="25" t="s">
        <v>24</v>
      </c>
      <c r="D647" s="26" t="s">
        <v>1907</v>
      </c>
      <c r="E647" s="31">
        <v>1774686</v>
      </c>
      <c r="F647" s="28">
        <v>5.0703568299999995E-4</v>
      </c>
      <c r="H647" s="29"/>
    </row>
    <row r="648" spans="1:8" s="30" customFormat="1" ht="13" x14ac:dyDescent="0.3">
      <c r="A648" s="25" t="s">
        <v>1908</v>
      </c>
      <c r="B648" s="25" t="s">
        <v>1909</v>
      </c>
      <c r="C648" s="25" t="s">
        <v>24</v>
      </c>
      <c r="D648" s="26" t="s">
        <v>1910</v>
      </c>
      <c r="E648" s="31">
        <v>69674</v>
      </c>
      <c r="F648" s="28">
        <v>1.9906171999999999E-5</v>
      </c>
      <c r="H648" s="29"/>
    </row>
    <row r="649" spans="1:8" s="30" customFormat="1" ht="13" x14ac:dyDescent="0.3">
      <c r="A649" s="25" t="s">
        <v>1911</v>
      </c>
      <c r="B649" s="25" t="s">
        <v>1912</v>
      </c>
      <c r="C649" s="25" t="s">
        <v>24</v>
      </c>
      <c r="D649" s="26" t="s">
        <v>1913</v>
      </c>
      <c r="E649" s="31">
        <v>111617</v>
      </c>
      <c r="F649" s="28">
        <v>3.1889473E-5</v>
      </c>
      <c r="H649" s="29"/>
    </row>
    <row r="650" spans="1:8" s="30" customFormat="1" ht="13" x14ac:dyDescent="0.3">
      <c r="A650" s="25" t="s">
        <v>1914</v>
      </c>
      <c r="B650" s="25" t="s">
        <v>1915</v>
      </c>
      <c r="C650" s="25" t="s">
        <v>24</v>
      </c>
      <c r="D650" s="26" t="s">
        <v>1916</v>
      </c>
      <c r="E650" s="31">
        <v>630739</v>
      </c>
      <c r="F650" s="28">
        <v>1.8020493699999999E-4</v>
      </c>
      <c r="H650" s="29"/>
    </row>
    <row r="651" spans="1:8" s="30" customFormat="1" ht="13" x14ac:dyDescent="0.3">
      <c r="A651" s="25" t="s">
        <v>1917</v>
      </c>
      <c r="B651" s="25" t="s">
        <v>1918</v>
      </c>
      <c r="C651" s="25" t="s">
        <v>24</v>
      </c>
      <c r="D651" s="26" t="s">
        <v>1919</v>
      </c>
      <c r="E651" s="31">
        <v>579252</v>
      </c>
      <c r="F651" s="28">
        <v>1.6549487300000001E-4</v>
      </c>
      <c r="H651" s="29"/>
    </row>
    <row r="652" spans="1:8" s="30" customFormat="1" ht="13" x14ac:dyDescent="0.3">
      <c r="A652" s="25" t="s">
        <v>1920</v>
      </c>
      <c r="B652" s="25" t="s">
        <v>1921</v>
      </c>
      <c r="C652" s="25" t="s">
        <v>24</v>
      </c>
      <c r="D652" s="26" t="s">
        <v>1922</v>
      </c>
      <c r="E652" s="31">
        <v>153286</v>
      </c>
      <c r="F652" s="28">
        <v>4.3794492E-5</v>
      </c>
      <c r="H652" s="29"/>
    </row>
    <row r="653" spans="1:8" s="30" customFormat="1" ht="13" x14ac:dyDescent="0.3">
      <c r="A653" s="25" t="s">
        <v>1923</v>
      </c>
      <c r="B653" s="25" t="s">
        <v>1924</v>
      </c>
      <c r="C653" s="25" t="s">
        <v>24</v>
      </c>
      <c r="D653" s="26" t="s">
        <v>1925</v>
      </c>
      <c r="E653" s="31">
        <v>23493</v>
      </c>
      <c r="F653" s="28">
        <v>6.7120549999999999E-6</v>
      </c>
      <c r="H653" s="29"/>
    </row>
    <row r="654" spans="1:8" s="30" customFormat="1" ht="13" x14ac:dyDescent="0.3">
      <c r="A654" s="25" t="s">
        <v>1926</v>
      </c>
      <c r="B654" s="25" t="s">
        <v>1927</v>
      </c>
      <c r="C654" s="25" t="s">
        <v>24</v>
      </c>
      <c r="D654" s="26" t="s">
        <v>1928</v>
      </c>
      <c r="E654" s="31">
        <v>258553</v>
      </c>
      <c r="F654" s="28">
        <v>7.3869741999999997E-5</v>
      </c>
      <c r="H654" s="29"/>
    </row>
    <row r="655" spans="1:8" s="30" customFormat="1" ht="13" x14ac:dyDescent="0.3">
      <c r="A655" s="25" t="s">
        <v>1929</v>
      </c>
      <c r="B655" s="25" t="s">
        <v>1930</v>
      </c>
      <c r="C655" s="25" t="s">
        <v>24</v>
      </c>
      <c r="D655" s="26" t="s">
        <v>1931</v>
      </c>
      <c r="E655" s="31">
        <v>822623</v>
      </c>
      <c r="F655" s="28">
        <v>2.3502705E-4</v>
      </c>
      <c r="H655" s="29"/>
    </row>
    <row r="656" spans="1:8" s="30" customFormat="1" ht="13" x14ac:dyDescent="0.3">
      <c r="A656" s="25" t="s">
        <v>1932</v>
      </c>
      <c r="B656" s="25" t="s">
        <v>1933</v>
      </c>
      <c r="C656" s="25" t="s">
        <v>24</v>
      </c>
      <c r="D656" s="26" t="s">
        <v>1934</v>
      </c>
      <c r="E656" s="31">
        <v>1590937</v>
      </c>
      <c r="F656" s="28">
        <v>4.5453777600000002E-4</v>
      </c>
      <c r="H656" s="29"/>
    </row>
    <row r="657" spans="1:8" s="30" customFormat="1" ht="13" x14ac:dyDescent="0.3">
      <c r="A657" s="25" t="s">
        <v>1935</v>
      </c>
      <c r="B657" s="25" t="s">
        <v>1936</v>
      </c>
      <c r="C657" s="25" t="s">
        <v>24</v>
      </c>
      <c r="D657" s="26" t="s">
        <v>1937</v>
      </c>
      <c r="E657" s="31">
        <v>797623</v>
      </c>
      <c r="F657" s="28">
        <v>2.2788443799999999E-4</v>
      </c>
      <c r="H657" s="29"/>
    </row>
    <row r="658" spans="1:8" s="30" customFormat="1" ht="13" x14ac:dyDescent="0.3">
      <c r="A658" s="25" t="s">
        <v>1938</v>
      </c>
      <c r="B658" s="25" t="s">
        <v>1939</v>
      </c>
      <c r="C658" s="25" t="s">
        <v>24</v>
      </c>
      <c r="D658" s="26" t="s">
        <v>1940</v>
      </c>
      <c r="E658" s="31">
        <v>6481980</v>
      </c>
      <c r="F658" s="28">
        <v>1.851930514E-3</v>
      </c>
      <c r="H658" s="29"/>
    </row>
    <row r="659" spans="1:8" s="30" customFormat="1" ht="13" x14ac:dyDescent="0.3">
      <c r="A659" s="25" t="s">
        <v>1941</v>
      </c>
      <c r="B659" s="25" t="s">
        <v>1942</v>
      </c>
      <c r="C659" s="25" t="s">
        <v>1943</v>
      </c>
      <c r="D659" s="26" t="s">
        <v>1944</v>
      </c>
      <c r="E659" s="31">
        <v>211455</v>
      </c>
      <c r="F659" s="28">
        <v>6.0413634E-5</v>
      </c>
      <c r="H659" s="29"/>
    </row>
    <row r="660" spans="1:8" s="30" customFormat="1" ht="13" x14ac:dyDescent="0.3">
      <c r="A660" s="25" t="s">
        <v>1945</v>
      </c>
      <c r="B660" s="25" t="s">
        <v>1946</v>
      </c>
      <c r="C660" s="25" t="s">
        <v>1947</v>
      </c>
      <c r="D660" s="26" t="s">
        <v>1948</v>
      </c>
      <c r="E660" s="31">
        <v>32982</v>
      </c>
      <c r="F660" s="28">
        <v>9.4231040000000006E-6</v>
      </c>
      <c r="H660" s="29"/>
    </row>
    <row r="661" spans="1:8" s="30" customFormat="1" ht="13" x14ac:dyDescent="0.3">
      <c r="A661" s="25" t="s">
        <v>1949</v>
      </c>
      <c r="B661" s="25" t="s">
        <v>1950</v>
      </c>
      <c r="C661" s="25" t="s">
        <v>1951</v>
      </c>
      <c r="D661" s="26" t="s">
        <v>1952</v>
      </c>
      <c r="E661" s="31">
        <v>136209</v>
      </c>
      <c r="F661" s="28">
        <v>3.8915516999999997E-5</v>
      </c>
      <c r="H661" s="29"/>
    </row>
    <row r="662" spans="1:8" s="30" customFormat="1" ht="13" x14ac:dyDescent="0.3">
      <c r="A662" s="25" t="s">
        <v>1953</v>
      </c>
      <c r="B662" s="25" t="s">
        <v>1954</v>
      </c>
      <c r="C662" s="25" t="s">
        <v>1955</v>
      </c>
      <c r="D662" s="26" t="s">
        <v>1956</v>
      </c>
      <c r="E662" s="31">
        <v>4390352</v>
      </c>
      <c r="F662" s="28">
        <v>1.2543430920000001E-3</v>
      </c>
      <c r="H662" s="29"/>
    </row>
    <row r="663" spans="1:8" s="30" customFormat="1" ht="13" x14ac:dyDescent="0.3">
      <c r="A663" s="25" t="s">
        <v>1957</v>
      </c>
      <c r="B663" s="25" t="s">
        <v>1958</v>
      </c>
      <c r="C663" s="25" t="s">
        <v>24</v>
      </c>
      <c r="D663" s="26" t="s">
        <v>1959</v>
      </c>
      <c r="E663" s="31">
        <v>353017</v>
      </c>
      <c r="F663" s="28">
        <v>1.00858527E-4</v>
      </c>
      <c r="H663" s="29"/>
    </row>
    <row r="664" spans="1:8" s="30" customFormat="1" ht="13" x14ac:dyDescent="0.3">
      <c r="A664" s="25" t="s">
        <v>1960</v>
      </c>
      <c r="B664" s="25" t="s">
        <v>1961</v>
      </c>
      <c r="C664" s="25" t="s">
        <v>24</v>
      </c>
      <c r="D664" s="26" t="s">
        <v>1962</v>
      </c>
      <c r="E664" s="31">
        <v>588517</v>
      </c>
      <c r="F664" s="28">
        <v>1.6814192400000001E-4</v>
      </c>
      <c r="H664" s="29"/>
    </row>
    <row r="665" spans="1:8" s="30" customFormat="1" ht="13" x14ac:dyDescent="0.3">
      <c r="A665" s="25" t="s">
        <v>1963</v>
      </c>
      <c r="B665" s="25" t="s">
        <v>1964</v>
      </c>
      <c r="C665" s="25" t="s">
        <v>24</v>
      </c>
      <c r="D665" s="26" t="s">
        <v>1965</v>
      </c>
      <c r="E665" s="31">
        <v>1546407</v>
      </c>
      <c r="F665" s="28">
        <v>4.4181535700000001E-4</v>
      </c>
      <c r="H665" s="29"/>
    </row>
    <row r="666" spans="1:8" s="30" customFormat="1" ht="13" x14ac:dyDescent="0.3">
      <c r="A666" s="25" t="s">
        <v>1966</v>
      </c>
      <c r="B666" s="25" t="s">
        <v>1967</v>
      </c>
      <c r="C666" s="25" t="s">
        <v>24</v>
      </c>
      <c r="D666" s="26" t="s">
        <v>1968</v>
      </c>
      <c r="E666" s="31">
        <v>33125</v>
      </c>
      <c r="F666" s="28">
        <v>9.4639600000000001E-6</v>
      </c>
      <c r="H666" s="29"/>
    </row>
    <row r="667" spans="1:8" s="30" customFormat="1" ht="13" x14ac:dyDescent="0.3">
      <c r="A667" s="25" t="s">
        <v>1969</v>
      </c>
      <c r="B667" s="25" t="s">
        <v>1970</v>
      </c>
      <c r="C667" s="25" t="s">
        <v>1971</v>
      </c>
      <c r="D667" s="26" t="s">
        <v>1972</v>
      </c>
      <c r="E667" s="31">
        <v>1024034</v>
      </c>
      <c r="F667" s="28">
        <v>2.9257106799999999E-4</v>
      </c>
      <c r="H667" s="29"/>
    </row>
    <row r="668" spans="1:8" s="30" customFormat="1" ht="13" x14ac:dyDescent="0.3">
      <c r="A668" s="25" t="s">
        <v>1973</v>
      </c>
      <c r="B668" s="25" t="s">
        <v>1974</v>
      </c>
      <c r="C668" s="25" t="s">
        <v>24</v>
      </c>
      <c r="D668" s="26" t="s">
        <v>1975</v>
      </c>
      <c r="E668" s="31">
        <v>5540692</v>
      </c>
      <c r="F668" s="28">
        <v>1.5830003459999999E-3</v>
      </c>
      <c r="H668" s="29"/>
    </row>
    <row r="669" spans="1:8" s="30" customFormat="1" ht="13" x14ac:dyDescent="0.3">
      <c r="A669" s="25" t="s">
        <v>1976</v>
      </c>
      <c r="B669" s="25" t="s">
        <v>1977</v>
      </c>
      <c r="C669" s="25" t="s">
        <v>24</v>
      </c>
      <c r="D669" s="26" t="s">
        <v>1978</v>
      </c>
      <c r="E669" s="31">
        <v>122626</v>
      </c>
      <c r="F669" s="28">
        <v>3.5034794000000002E-5</v>
      </c>
      <c r="H669" s="29"/>
    </row>
    <row r="670" spans="1:8" s="30" customFormat="1" ht="13" x14ac:dyDescent="0.3">
      <c r="A670" s="25" t="s">
        <v>1979</v>
      </c>
      <c r="B670" s="25" t="s">
        <v>1980</v>
      </c>
      <c r="C670" s="25" t="s">
        <v>24</v>
      </c>
      <c r="D670" s="26" t="s">
        <v>1981</v>
      </c>
      <c r="E670" s="31">
        <v>81700</v>
      </c>
      <c r="F670" s="28">
        <v>2.3342052999999999E-5</v>
      </c>
      <c r="H670" s="29"/>
    </row>
    <row r="671" spans="1:8" s="30" customFormat="1" ht="13" x14ac:dyDescent="0.3">
      <c r="A671" s="25" t="s">
        <v>1982</v>
      </c>
      <c r="B671" s="25" t="s">
        <v>1983</v>
      </c>
      <c r="C671" s="25" t="s">
        <v>24</v>
      </c>
      <c r="D671" s="26" t="s">
        <v>1984</v>
      </c>
      <c r="E671" s="31">
        <v>36057</v>
      </c>
      <c r="F671" s="28">
        <v>1.0301645E-5</v>
      </c>
      <c r="H671" s="29"/>
    </row>
    <row r="672" spans="1:8" s="30" customFormat="1" ht="13" x14ac:dyDescent="0.3">
      <c r="A672" s="25" t="s">
        <v>1985</v>
      </c>
      <c r="B672" s="25" t="s">
        <v>1986</v>
      </c>
      <c r="C672" s="25" t="s">
        <v>24</v>
      </c>
      <c r="D672" s="26" t="s">
        <v>1987</v>
      </c>
      <c r="E672" s="31">
        <v>96397</v>
      </c>
      <c r="F672" s="28">
        <v>2.7541052000000002E-5</v>
      </c>
      <c r="H672" s="29"/>
    </row>
    <row r="673" spans="1:8" s="30" customFormat="1" ht="13" x14ac:dyDescent="0.3">
      <c r="A673" s="25" t="s">
        <v>1988</v>
      </c>
      <c r="B673" s="25" t="s">
        <v>1989</v>
      </c>
      <c r="C673" s="25" t="s">
        <v>24</v>
      </c>
      <c r="D673" s="26" t="s">
        <v>1990</v>
      </c>
      <c r="E673" s="31">
        <v>52566</v>
      </c>
      <c r="F673" s="28">
        <v>1.5018339999999999E-5</v>
      </c>
      <c r="H673" s="29"/>
    </row>
    <row r="674" spans="1:8" s="30" customFormat="1" ht="13" x14ac:dyDescent="0.3">
      <c r="A674" s="25" t="s">
        <v>1991</v>
      </c>
      <c r="B674" s="25" t="s">
        <v>1992</v>
      </c>
      <c r="C674" s="25" t="s">
        <v>24</v>
      </c>
      <c r="D674" s="26" t="s">
        <v>1993</v>
      </c>
      <c r="E674" s="31">
        <v>6690106</v>
      </c>
      <c r="F674" s="28">
        <v>1.911393038E-3</v>
      </c>
      <c r="H674" s="29"/>
    </row>
    <row r="675" spans="1:8" s="30" customFormat="1" ht="13" x14ac:dyDescent="0.3">
      <c r="A675" s="25" t="s">
        <v>1994</v>
      </c>
      <c r="B675" s="25" t="s">
        <v>1995</v>
      </c>
      <c r="C675" s="25" t="s">
        <v>24</v>
      </c>
      <c r="D675" s="26" t="s">
        <v>1996</v>
      </c>
      <c r="E675" s="31">
        <v>21065</v>
      </c>
      <c r="F675" s="28">
        <v>6.0183639999999997E-6</v>
      </c>
      <c r="H675" s="29"/>
    </row>
    <row r="676" spans="1:8" s="30" customFormat="1" ht="13" x14ac:dyDescent="0.3">
      <c r="A676" s="25" t="s">
        <v>1997</v>
      </c>
      <c r="B676" s="25" t="s">
        <v>1998</v>
      </c>
      <c r="C676" s="25" t="s">
        <v>1999</v>
      </c>
      <c r="D676" s="26" t="s">
        <v>2000</v>
      </c>
      <c r="E676" s="31">
        <v>746188</v>
      </c>
      <c r="F676" s="28">
        <v>2.1318923E-4</v>
      </c>
      <c r="H676" s="29"/>
    </row>
    <row r="677" spans="1:8" s="30" customFormat="1" ht="13" x14ac:dyDescent="0.3">
      <c r="A677" s="25" t="s">
        <v>2001</v>
      </c>
      <c r="B677" s="25" t="s">
        <v>2002</v>
      </c>
      <c r="C677" s="25" t="s">
        <v>24</v>
      </c>
      <c r="D677" s="26" t="s">
        <v>2003</v>
      </c>
      <c r="E677" s="31">
        <v>30452</v>
      </c>
      <c r="F677" s="28">
        <v>8.7002720000000004E-6</v>
      </c>
      <c r="H677" s="29"/>
    </row>
    <row r="678" spans="1:8" s="30" customFormat="1" ht="13" x14ac:dyDescent="0.3">
      <c r="A678" s="25" t="s">
        <v>2004</v>
      </c>
      <c r="B678" s="25" t="s">
        <v>2005</v>
      </c>
      <c r="C678" s="25" t="s">
        <v>24</v>
      </c>
      <c r="D678" s="26" t="s">
        <v>2006</v>
      </c>
      <c r="E678" s="31">
        <v>193118</v>
      </c>
      <c r="F678" s="28">
        <v>5.5174670999999999E-5</v>
      </c>
      <c r="H678" s="29"/>
    </row>
    <row r="679" spans="1:8" s="30" customFormat="1" ht="13" x14ac:dyDescent="0.3">
      <c r="A679" s="25" t="s">
        <v>2007</v>
      </c>
      <c r="B679" s="25" t="s">
        <v>2008</v>
      </c>
      <c r="C679" s="25" t="s">
        <v>24</v>
      </c>
      <c r="D679" s="26" t="s">
        <v>2009</v>
      </c>
      <c r="E679" s="31">
        <v>39579</v>
      </c>
      <c r="F679" s="28">
        <v>1.1307896E-5</v>
      </c>
      <c r="H679" s="29"/>
    </row>
    <row r="680" spans="1:8" s="30" customFormat="1" ht="13" x14ac:dyDescent="0.3">
      <c r="A680" s="25" t="s">
        <v>2010</v>
      </c>
      <c r="B680" s="25" t="s">
        <v>2011</v>
      </c>
      <c r="C680" s="25" t="s">
        <v>24</v>
      </c>
      <c r="D680" s="26" t="s">
        <v>2012</v>
      </c>
      <c r="E680" s="31">
        <v>29917</v>
      </c>
      <c r="F680" s="28">
        <v>8.5474200000000002E-6</v>
      </c>
      <c r="H680" s="29"/>
    </row>
    <row r="681" spans="1:8" s="30" customFormat="1" ht="13" x14ac:dyDescent="0.3">
      <c r="A681" s="25" t="s">
        <v>2013</v>
      </c>
      <c r="B681" s="25" t="s">
        <v>2014</v>
      </c>
      <c r="C681" s="25" t="s">
        <v>24</v>
      </c>
      <c r="D681" s="26" t="s">
        <v>2015</v>
      </c>
      <c r="E681" s="31">
        <v>139647</v>
      </c>
      <c r="F681" s="28">
        <v>3.9897768999999998E-5</v>
      </c>
      <c r="H681" s="29"/>
    </row>
    <row r="682" spans="1:8" s="30" customFormat="1" ht="13" x14ac:dyDescent="0.3">
      <c r="A682" s="25" t="s">
        <v>2016</v>
      </c>
      <c r="B682" s="25" t="s">
        <v>2017</v>
      </c>
      <c r="C682" s="25" t="s">
        <v>24</v>
      </c>
      <c r="D682" s="26" t="s">
        <v>2018</v>
      </c>
      <c r="E682" s="31">
        <v>156652</v>
      </c>
      <c r="F682" s="28">
        <v>4.4756173000000003E-5</v>
      </c>
      <c r="H682" s="29"/>
    </row>
    <row r="683" spans="1:8" s="30" customFormat="1" ht="13" x14ac:dyDescent="0.3">
      <c r="A683" s="25" t="s">
        <v>2019</v>
      </c>
      <c r="B683" s="25" t="s">
        <v>2020</v>
      </c>
      <c r="C683" s="25" t="s">
        <v>24</v>
      </c>
      <c r="D683" s="26" t="s">
        <v>2021</v>
      </c>
      <c r="E683" s="31">
        <v>595410</v>
      </c>
      <c r="F683" s="28">
        <v>1.70111285E-4</v>
      </c>
      <c r="H683" s="29"/>
    </row>
    <row r="684" spans="1:8" s="30" customFormat="1" ht="13" x14ac:dyDescent="0.3">
      <c r="A684" s="25" t="s">
        <v>2022</v>
      </c>
      <c r="B684" s="25" t="s">
        <v>2023</v>
      </c>
      <c r="C684" s="25" t="s">
        <v>24</v>
      </c>
      <c r="D684" s="26" t="s">
        <v>2024</v>
      </c>
      <c r="E684" s="31">
        <v>52570</v>
      </c>
      <c r="F684" s="28">
        <v>1.5019482999999999E-5</v>
      </c>
      <c r="H684" s="29"/>
    </row>
    <row r="685" spans="1:8" s="30" customFormat="1" ht="13" x14ac:dyDescent="0.3">
      <c r="A685" s="25" t="s">
        <v>2025</v>
      </c>
      <c r="B685" s="25" t="s">
        <v>2026</v>
      </c>
      <c r="C685" s="25" t="s">
        <v>24</v>
      </c>
      <c r="D685" s="26" t="s">
        <v>2027</v>
      </c>
      <c r="E685" s="31">
        <v>10737227</v>
      </c>
      <c r="F685" s="28">
        <v>3.0676735070000001E-3</v>
      </c>
      <c r="H685" s="29"/>
    </row>
    <row r="686" spans="1:8" s="30" customFormat="1" ht="13" x14ac:dyDescent="0.3">
      <c r="A686" s="25" t="s">
        <v>2028</v>
      </c>
      <c r="B686" s="25" t="s">
        <v>2029</v>
      </c>
      <c r="C686" s="25" t="s">
        <v>24</v>
      </c>
      <c r="D686" s="26" t="s">
        <v>2030</v>
      </c>
      <c r="E686" s="31">
        <v>190479</v>
      </c>
      <c r="F686" s="28">
        <v>5.4420696999999997E-5</v>
      </c>
      <c r="H686" s="29"/>
    </row>
    <row r="687" spans="1:8" s="30" customFormat="1" ht="13" x14ac:dyDescent="0.3">
      <c r="A687" s="25" t="s">
        <v>2031</v>
      </c>
      <c r="B687" s="25" t="s">
        <v>2032</v>
      </c>
      <c r="C687" s="25" t="s">
        <v>24</v>
      </c>
      <c r="D687" s="26" t="s">
        <v>2033</v>
      </c>
      <c r="E687" s="31">
        <v>527077</v>
      </c>
      <c r="F687" s="28">
        <v>1.5058824300000001E-4</v>
      </c>
      <c r="H687" s="29"/>
    </row>
    <row r="688" spans="1:8" s="30" customFormat="1" ht="13" x14ac:dyDescent="0.3">
      <c r="A688" s="25" t="s">
        <v>2034</v>
      </c>
      <c r="B688" s="25" t="s">
        <v>2035</v>
      </c>
      <c r="C688" s="25" t="s">
        <v>24</v>
      </c>
      <c r="D688" s="26" t="s">
        <v>2036</v>
      </c>
      <c r="E688" s="31">
        <v>713522</v>
      </c>
      <c r="F688" s="28">
        <v>2.03856409E-4</v>
      </c>
      <c r="H688" s="29"/>
    </row>
    <row r="689" spans="1:8" s="30" customFormat="1" ht="13" x14ac:dyDescent="0.3">
      <c r="A689" s="25" t="s">
        <v>2037</v>
      </c>
      <c r="B689" s="25" t="s">
        <v>2038</v>
      </c>
      <c r="C689" s="25" t="s">
        <v>24</v>
      </c>
      <c r="D689" s="26" t="s">
        <v>2039</v>
      </c>
      <c r="E689" s="31">
        <v>585079</v>
      </c>
      <c r="F689" s="28">
        <v>1.67159672E-4</v>
      </c>
      <c r="H689" s="29"/>
    </row>
    <row r="690" spans="1:8" s="30" customFormat="1" ht="13" x14ac:dyDescent="0.3">
      <c r="A690" s="25" t="s">
        <v>2040</v>
      </c>
      <c r="B690" s="25" t="s">
        <v>2041</v>
      </c>
      <c r="C690" s="25" t="s">
        <v>24</v>
      </c>
      <c r="D690" s="26" t="s">
        <v>2042</v>
      </c>
      <c r="E690" s="31">
        <v>623206</v>
      </c>
      <c r="F690" s="28">
        <v>1.7805272599999999E-4</v>
      </c>
      <c r="H690" s="29"/>
    </row>
    <row r="691" spans="1:8" s="30" customFormat="1" ht="13" x14ac:dyDescent="0.3">
      <c r="A691" s="25" t="s">
        <v>2043</v>
      </c>
      <c r="B691" s="25" t="s">
        <v>2044</v>
      </c>
      <c r="C691" s="25" t="s">
        <v>24</v>
      </c>
      <c r="D691" s="26" t="s">
        <v>2045</v>
      </c>
      <c r="E691" s="31">
        <v>39937</v>
      </c>
      <c r="F691" s="28">
        <v>1.1410179000000001E-5</v>
      </c>
      <c r="H691" s="29"/>
    </row>
    <row r="692" spans="1:8" s="30" customFormat="1" ht="13" x14ac:dyDescent="0.3">
      <c r="A692" s="25" t="s">
        <v>2046</v>
      </c>
      <c r="B692" s="25" t="s">
        <v>2047</v>
      </c>
      <c r="C692" s="25" t="s">
        <v>24</v>
      </c>
      <c r="D692" s="26" t="s">
        <v>2048</v>
      </c>
      <c r="E692" s="31">
        <v>640329</v>
      </c>
      <c r="F692" s="28">
        <v>1.8294484300000001E-4</v>
      </c>
      <c r="H692" s="29"/>
    </row>
    <row r="693" spans="1:8" s="30" customFormat="1" ht="13" x14ac:dyDescent="0.3">
      <c r="A693" s="25" t="s">
        <v>2049</v>
      </c>
      <c r="B693" s="25" t="s">
        <v>2050</v>
      </c>
      <c r="C693" s="25" t="s">
        <v>24</v>
      </c>
      <c r="D693" s="26" t="s">
        <v>2051</v>
      </c>
      <c r="E693" s="31">
        <v>116245</v>
      </c>
      <c r="F693" s="28">
        <v>3.3211713000000001E-5</v>
      </c>
      <c r="H693" s="29"/>
    </row>
    <row r="694" spans="1:8" s="30" customFormat="1" ht="13" x14ac:dyDescent="0.3">
      <c r="A694" s="25" t="s">
        <v>2052</v>
      </c>
      <c r="B694" s="25" t="s">
        <v>2053</v>
      </c>
      <c r="C694" s="25" t="s">
        <v>24</v>
      </c>
      <c r="D694" s="26" t="s">
        <v>2054</v>
      </c>
      <c r="E694" s="31">
        <v>85738</v>
      </c>
      <c r="F694" s="28">
        <v>2.4495728E-5</v>
      </c>
      <c r="H694" s="29"/>
    </row>
    <row r="695" spans="1:8" s="30" customFormat="1" ht="13" x14ac:dyDescent="0.3">
      <c r="A695" s="25" t="s">
        <v>2055</v>
      </c>
      <c r="B695" s="25" t="s">
        <v>2056</v>
      </c>
      <c r="C695" s="25" t="s">
        <v>24</v>
      </c>
      <c r="D695" s="26" t="s">
        <v>2057</v>
      </c>
      <c r="E695" s="31">
        <v>51732</v>
      </c>
      <c r="F695" s="28">
        <v>1.4780062E-5</v>
      </c>
      <c r="H695" s="29"/>
    </row>
    <row r="696" spans="1:8" s="30" customFormat="1" ht="13" x14ac:dyDescent="0.3">
      <c r="A696" s="25" t="s">
        <v>2058</v>
      </c>
      <c r="B696" s="25" t="s">
        <v>2059</v>
      </c>
      <c r="C696" s="25" t="s">
        <v>24</v>
      </c>
      <c r="D696" s="26" t="s">
        <v>2060</v>
      </c>
      <c r="E696" s="31">
        <v>68089</v>
      </c>
      <c r="F696" s="28">
        <v>1.9453330000000001E-5</v>
      </c>
      <c r="H696" s="29"/>
    </row>
    <row r="697" spans="1:8" s="30" customFormat="1" ht="13" x14ac:dyDescent="0.3">
      <c r="A697" s="25" t="s">
        <v>2061</v>
      </c>
      <c r="B697" s="25" t="s">
        <v>2062</v>
      </c>
      <c r="C697" s="25" t="s">
        <v>24</v>
      </c>
      <c r="D697" s="26" t="s">
        <v>2063</v>
      </c>
      <c r="E697" s="31">
        <v>527420</v>
      </c>
      <c r="F697" s="28">
        <v>1.5068623999999999E-4</v>
      </c>
      <c r="H697" s="29"/>
    </row>
    <row r="698" spans="1:8" s="30" customFormat="1" ht="13" x14ac:dyDescent="0.3">
      <c r="A698" s="25" t="s">
        <v>2064</v>
      </c>
      <c r="B698" s="25" t="s">
        <v>2065</v>
      </c>
      <c r="C698" s="25" t="s">
        <v>24</v>
      </c>
      <c r="D698" s="26" t="s">
        <v>2066</v>
      </c>
      <c r="E698" s="31">
        <v>1368821</v>
      </c>
      <c r="F698" s="28">
        <v>3.9107824699999999E-4</v>
      </c>
      <c r="H698" s="29"/>
    </row>
    <row r="699" spans="1:8" s="30" customFormat="1" ht="13" x14ac:dyDescent="0.3">
      <c r="A699" s="25" t="s">
        <v>2067</v>
      </c>
      <c r="B699" s="25" t="s">
        <v>2068</v>
      </c>
      <c r="C699" s="25" t="s">
        <v>24</v>
      </c>
      <c r="D699" s="26" t="s">
        <v>2069</v>
      </c>
      <c r="E699" s="31">
        <v>255902</v>
      </c>
      <c r="F699" s="28">
        <v>7.3112339999999997E-5</v>
      </c>
      <c r="H699" s="29"/>
    </row>
    <row r="700" spans="1:8" s="30" customFormat="1" ht="13" x14ac:dyDescent="0.3">
      <c r="A700" s="25" t="s">
        <v>2070</v>
      </c>
      <c r="B700" s="25" t="s">
        <v>2071</v>
      </c>
      <c r="C700" s="25" t="s">
        <v>24</v>
      </c>
      <c r="D700" s="26" t="s">
        <v>2072</v>
      </c>
      <c r="E700" s="31">
        <v>692755</v>
      </c>
      <c r="F700" s="28">
        <v>1.9792318399999999E-4</v>
      </c>
      <c r="H700" s="29"/>
    </row>
    <row r="701" spans="1:8" s="30" customFormat="1" ht="13" x14ac:dyDescent="0.3">
      <c r="A701" s="25" t="s">
        <v>2073</v>
      </c>
      <c r="B701" s="25" t="s">
        <v>2074</v>
      </c>
      <c r="C701" s="25" t="s">
        <v>24</v>
      </c>
      <c r="D701" s="26" t="s">
        <v>2075</v>
      </c>
      <c r="E701" s="31">
        <v>410368</v>
      </c>
      <c r="F701" s="28">
        <v>1.17243963E-4</v>
      </c>
      <c r="H701" s="29"/>
    </row>
    <row r="702" spans="1:8" s="30" customFormat="1" ht="13" x14ac:dyDescent="0.3">
      <c r="A702" s="25" t="s">
        <v>2076</v>
      </c>
      <c r="B702" s="25" t="s">
        <v>2077</v>
      </c>
      <c r="C702" s="25" t="s">
        <v>24</v>
      </c>
      <c r="D702" s="26" t="s">
        <v>2078</v>
      </c>
      <c r="E702" s="31">
        <v>1119391</v>
      </c>
      <c r="F702" s="28">
        <v>3.1981498699999998E-4</v>
      </c>
      <c r="H702" s="29"/>
    </row>
    <row r="703" spans="1:8" s="30" customFormat="1" ht="13" x14ac:dyDescent="0.3">
      <c r="A703" s="25" t="s">
        <v>2079</v>
      </c>
      <c r="B703" s="25" t="s">
        <v>2080</v>
      </c>
      <c r="C703" s="25" t="s">
        <v>24</v>
      </c>
      <c r="D703" s="26" t="s">
        <v>2081</v>
      </c>
      <c r="E703" s="31">
        <v>100539</v>
      </c>
      <c r="F703" s="28">
        <v>2.8724438999999999E-5</v>
      </c>
      <c r="H703" s="29"/>
    </row>
    <row r="704" spans="1:8" s="30" customFormat="1" ht="13" x14ac:dyDescent="0.3">
      <c r="A704" s="25" t="s">
        <v>2082</v>
      </c>
      <c r="B704" s="25" t="s">
        <v>2083</v>
      </c>
      <c r="C704" s="25" t="s">
        <v>24</v>
      </c>
      <c r="D704" s="26" t="s">
        <v>2084</v>
      </c>
      <c r="E704" s="31">
        <v>28143</v>
      </c>
      <c r="F704" s="28">
        <v>8.0405799999999992E-6</v>
      </c>
      <c r="H704" s="29"/>
    </row>
    <row r="705" spans="1:11" s="30" customFormat="1" ht="13" x14ac:dyDescent="0.3">
      <c r="A705" s="25" t="s">
        <v>2085</v>
      </c>
      <c r="B705" s="25" t="s">
        <v>2086</v>
      </c>
      <c r="C705" s="25" t="s">
        <v>24</v>
      </c>
      <c r="D705" s="26" t="s">
        <v>2087</v>
      </c>
      <c r="E705" s="31">
        <v>74853</v>
      </c>
      <c r="F705" s="28">
        <v>2.1385835E-5</v>
      </c>
      <c r="H705" s="29"/>
    </row>
    <row r="706" spans="1:11" s="30" customFormat="1" ht="13" x14ac:dyDescent="0.3">
      <c r="A706" s="25" t="s">
        <v>2088</v>
      </c>
      <c r="B706" s="25" t="s">
        <v>2089</v>
      </c>
      <c r="C706" s="25" t="s">
        <v>24</v>
      </c>
      <c r="D706" s="26" t="s">
        <v>2090</v>
      </c>
      <c r="E706" s="31">
        <v>166878</v>
      </c>
      <c r="F706" s="28">
        <v>4.7677786999999997E-5</v>
      </c>
      <c r="H706" s="29"/>
    </row>
    <row r="707" spans="1:11" s="30" customFormat="1" ht="13" x14ac:dyDescent="0.3">
      <c r="A707" s="25" t="s">
        <v>2091</v>
      </c>
      <c r="B707" s="25" t="s">
        <v>2092</v>
      </c>
      <c r="C707" s="25" t="s">
        <v>24</v>
      </c>
      <c r="D707" s="26" t="s">
        <v>2093</v>
      </c>
      <c r="E707" s="31">
        <v>162230</v>
      </c>
      <c r="F707" s="28">
        <v>4.6349832999999998E-5</v>
      </c>
      <c r="H707" s="29"/>
    </row>
    <row r="708" spans="1:11" s="30" customFormat="1" ht="13" x14ac:dyDescent="0.3">
      <c r="A708" s="25" t="s">
        <v>2094</v>
      </c>
      <c r="B708" s="25" t="s">
        <v>2095</v>
      </c>
      <c r="C708" s="25" t="s">
        <v>2096</v>
      </c>
      <c r="D708" s="26" t="s">
        <v>2097</v>
      </c>
      <c r="E708" s="31">
        <v>7244610</v>
      </c>
      <c r="F708" s="28">
        <v>2.069817297E-3</v>
      </c>
      <c r="H708" s="29"/>
    </row>
    <row r="709" spans="1:11" s="30" customFormat="1" ht="13" x14ac:dyDescent="0.3">
      <c r="A709" s="25" t="s">
        <v>2098</v>
      </c>
      <c r="B709" s="25" t="s">
        <v>2099</v>
      </c>
      <c r="C709" s="25" t="s">
        <v>24</v>
      </c>
      <c r="D709" s="26" t="s">
        <v>2100</v>
      </c>
      <c r="E709" s="31">
        <v>1655714</v>
      </c>
      <c r="F709" s="28">
        <v>4.73044853E-4</v>
      </c>
      <c r="H709" s="29"/>
    </row>
    <row r="710" spans="1:11" s="30" customFormat="1" ht="13" x14ac:dyDescent="0.3">
      <c r="A710" s="25" t="s">
        <v>2101</v>
      </c>
      <c r="B710" s="25" t="s">
        <v>2102</v>
      </c>
      <c r="C710" s="25" t="s">
        <v>24</v>
      </c>
      <c r="D710" s="26" t="s">
        <v>2103</v>
      </c>
      <c r="E710" s="31">
        <v>42009</v>
      </c>
      <c r="F710" s="28">
        <v>1.2002158E-5</v>
      </c>
      <c r="H710" s="29"/>
    </row>
    <row r="711" spans="1:11" s="30" customFormat="1" ht="13" x14ac:dyDescent="0.3">
      <c r="A711" s="25" t="s">
        <v>2104</v>
      </c>
      <c r="B711" s="25" t="s">
        <v>2105</v>
      </c>
      <c r="C711" s="25" t="s">
        <v>24</v>
      </c>
      <c r="D711" s="26" t="s">
        <v>2106</v>
      </c>
      <c r="E711" s="31">
        <v>35263</v>
      </c>
      <c r="F711" s="28">
        <v>1.0074796E-5</v>
      </c>
      <c r="H711" s="29"/>
    </row>
    <row r="712" spans="1:11" s="30" customFormat="1" ht="13" x14ac:dyDescent="0.3">
      <c r="A712" s="25" t="s">
        <v>2107</v>
      </c>
      <c r="B712" s="25" t="s">
        <v>2108</v>
      </c>
      <c r="C712" s="25" t="s">
        <v>24</v>
      </c>
      <c r="D712" s="26" t="s">
        <v>2109</v>
      </c>
      <c r="E712" s="31">
        <v>290231</v>
      </c>
      <c r="F712" s="28">
        <v>8.2920287000000004E-5</v>
      </c>
      <c r="H712" s="29"/>
    </row>
    <row r="713" spans="1:11" s="30" customFormat="1" ht="13" x14ac:dyDescent="0.3">
      <c r="A713" s="25" t="s">
        <v>2110</v>
      </c>
      <c r="B713" s="25" t="s">
        <v>2111</v>
      </c>
      <c r="C713" s="25" t="s">
        <v>24</v>
      </c>
      <c r="D713" s="26" t="s">
        <v>2112</v>
      </c>
      <c r="E713" s="31">
        <v>126144</v>
      </c>
      <c r="F713" s="28">
        <v>3.6039901999999999E-5</v>
      </c>
      <c r="H713" s="29"/>
    </row>
    <row r="714" spans="1:11" s="30" customFormat="1" ht="13" x14ac:dyDescent="0.3">
      <c r="A714" s="25" t="s">
        <v>2113</v>
      </c>
      <c r="B714" s="25" t="s">
        <v>2114</v>
      </c>
      <c r="C714" s="25" t="s">
        <v>24</v>
      </c>
      <c r="D714" s="26" t="s">
        <v>2115</v>
      </c>
      <c r="E714" s="31">
        <v>2055832</v>
      </c>
      <c r="F714" s="28">
        <v>5.8736034600000001E-4</v>
      </c>
      <c r="H714" s="29"/>
    </row>
    <row r="715" spans="1:11" s="30" customFormat="1" ht="13" x14ac:dyDescent="0.3">
      <c r="A715" s="25" t="s">
        <v>2116</v>
      </c>
      <c r="B715" s="25" t="s">
        <v>2117</v>
      </c>
      <c r="C715" s="25" t="s">
        <v>24</v>
      </c>
      <c r="D715" s="26" t="s">
        <v>2118</v>
      </c>
      <c r="E715" s="31">
        <v>69964</v>
      </c>
      <c r="F715" s="28">
        <v>1.9989025999999999E-5</v>
      </c>
      <c r="H715" s="29"/>
    </row>
    <row r="716" spans="1:11" s="30" customFormat="1" ht="13" x14ac:dyDescent="0.3">
      <c r="A716" s="25" t="s">
        <v>2119</v>
      </c>
      <c r="B716" s="25" t="s">
        <v>2120</v>
      </c>
      <c r="C716" s="25" t="s">
        <v>24</v>
      </c>
      <c r="D716" s="26" t="s">
        <v>2121</v>
      </c>
      <c r="E716" s="31">
        <v>1037522</v>
      </c>
      <c r="F716" s="28">
        <v>2.9642465E-4</v>
      </c>
      <c r="H716" s="29"/>
    </row>
    <row r="717" spans="1:11" s="30" customFormat="1" ht="13" x14ac:dyDescent="0.3">
      <c r="A717" s="25" t="s">
        <v>2122</v>
      </c>
      <c r="B717" s="25" t="s">
        <v>2123</v>
      </c>
      <c r="C717" s="25" t="s">
        <v>24</v>
      </c>
      <c r="D717" s="26" t="s">
        <v>2124</v>
      </c>
      <c r="E717" s="31">
        <v>87513</v>
      </c>
      <c r="F717" s="28">
        <v>2.5002852999999999E-5</v>
      </c>
      <c r="H717" s="29"/>
    </row>
    <row r="718" spans="1:11" s="30" customFormat="1" ht="13" x14ac:dyDescent="0.3">
      <c r="A718" s="25" t="s">
        <v>2125</v>
      </c>
      <c r="B718" s="25" t="s">
        <v>2126</v>
      </c>
      <c r="C718" s="25" t="s">
        <v>24</v>
      </c>
      <c r="D718" s="26" t="s">
        <v>2127</v>
      </c>
      <c r="E718" s="31">
        <v>909320</v>
      </c>
      <c r="F718" s="28">
        <v>2.5979676799999998E-4</v>
      </c>
      <c r="H718" s="29"/>
    </row>
    <row r="719" spans="1:11" s="30" customFormat="1" ht="13" x14ac:dyDescent="0.3">
      <c r="A719" s="25" t="s">
        <v>2128</v>
      </c>
      <c r="B719" s="25" t="s">
        <v>2129</v>
      </c>
      <c r="C719" s="25" t="s">
        <v>24</v>
      </c>
      <c r="D719" s="26" t="s">
        <v>2130</v>
      </c>
      <c r="E719" s="31">
        <v>4766383</v>
      </c>
      <c r="F719" s="28">
        <v>1.3617768210000001E-3</v>
      </c>
      <c r="H719" s="29"/>
    </row>
    <row r="720" spans="1:11" s="30" customFormat="1" x14ac:dyDescent="0.3">
      <c r="A720" s="25" t="s">
        <v>2131</v>
      </c>
      <c r="B720" s="25" t="s">
        <v>2129</v>
      </c>
      <c r="C720" s="25"/>
      <c r="D720" s="26" t="s">
        <v>2132</v>
      </c>
      <c r="E720" s="31">
        <v>1950</v>
      </c>
      <c r="F720" s="28">
        <v>5.5712399999999995E-7</v>
      </c>
      <c r="G720" s="2"/>
      <c r="H720" s="42"/>
      <c r="K720" s="2"/>
    </row>
    <row r="721" spans="1:8" s="30" customFormat="1" ht="13" x14ac:dyDescent="0.3">
      <c r="A721" s="25" t="s">
        <v>2133</v>
      </c>
      <c r="B721" s="25" t="s">
        <v>2134</v>
      </c>
      <c r="C721" s="25" t="s">
        <v>24</v>
      </c>
      <c r="D721" s="26" t="s">
        <v>2135</v>
      </c>
      <c r="E721" s="31">
        <v>27083</v>
      </c>
      <c r="F721" s="28">
        <v>7.7377340000000001E-6</v>
      </c>
      <c r="H721" s="29"/>
    </row>
    <row r="722" spans="1:8" s="30" customFormat="1" ht="13" x14ac:dyDescent="0.3">
      <c r="A722" s="25" t="s">
        <v>2136</v>
      </c>
      <c r="B722" s="25" t="s">
        <v>2137</v>
      </c>
      <c r="C722" s="25" t="s">
        <v>24</v>
      </c>
      <c r="D722" s="26" t="s">
        <v>2138</v>
      </c>
      <c r="E722" s="31">
        <v>1428195</v>
      </c>
      <c r="F722" s="28">
        <v>4.08041663E-4</v>
      </c>
      <c r="H722" s="29"/>
    </row>
    <row r="723" spans="1:8" s="30" customFormat="1" ht="13" x14ac:dyDescent="0.3">
      <c r="A723" s="25" t="s">
        <v>2139</v>
      </c>
      <c r="B723" s="25" t="s">
        <v>2140</v>
      </c>
      <c r="C723" s="25" t="s">
        <v>24</v>
      </c>
      <c r="D723" s="26" t="s">
        <v>2141</v>
      </c>
      <c r="E723" s="31">
        <v>252442</v>
      </c>
      <c r="F723" s="28">
        <v>7.2123801999999994E-5</v>
      </c>
      <c r="H723" s="29"/>
    </row>
    <row r="724" spans="1:8" s="30" customFormat="1" ht="13" x14ac:dyDescent="0.3">
      <c r="A724" s="25" t="s">
        <v>2142</v>
      </c>
      <c r="B724" s="25" t="s">
        <v>2143</v>
      </c>
      <c r="C724" s="25" t="s">
        <v>24</v>
      </c>
      <c r="D724" s="26" t="s">
        <v>2144</v>
      </c>
      <c r="E724" s="31">
        <v>534930</v>
      </c>
      <c r="F724" s="28">
        <v>1.5283188000000001E-4</v>
      </c>
      <c r="H724" s="29"/>
    </row>
    <row r="725" spans="1:8" s="30" customFormat="1" ht="13" x14ac:dyDescent="0.3">
      <c r="A725" s="25" t="s">
        <v>2145</v>
      </c>
      <c r="B725" s="25" t="s">
        <v>2146</v>
      </c>
      <c r="C725" s="25" t="s">
        <v>24</v>
      </c>
      <c r="D725" s="26" t="s">
        <v>2147</v>
      </c>
      <c r="E725" s="31">
        <v>329847</v>
      </c>
      <c r="F725" s="28">
        <v>9.4238755000000007E-5</v>
      </c>
      <c r="H725" s="29"/>
    </row>
    <row r="726" spans="1:8" s="30" customFormat="1" ht="13" x14ac:dyDescent="0.3">
      <c r="A726" s="25" t="s">
        <v>2148</v>
      </c>
      <c r="B726" s="25" t="s">
        <v>2149</v>
      </c>
      <c r="C726" s="25" t="s">
        <v>24</v>
      </c>
      <c r="D726" s="26" t="s">
        <v>2150</v>
      </c>
      <c r="E726" s="31">
        <v>380892</v>
      </c>
      <c r="F726" s="28">
        <v>1.08822538E-4</v>
      </c>
      <c r="H726" s="29"/>
    </row>
    <row r="727" spans="1:8" s="30" customFormat="1" ht="13" x14ac:dyDescent="0.3">
      <c r="A727" s="25" t="s">
        <v>2151</v>
      </c>
      <c r="B727" s="25" t="s">
        <v>2152</v>
      </c>
      <c r="C727" s="25" t="s">
        <v>24</v>
      </c>
      <c r="D727" s="26" t="s">
        <v>2153</v>
      </c>
      <c r="E727" s="31">
        <v>652727</v>
      </c>
      <c r="F727" s="28">
        <v>1.8648700699999999E-4</v>
      </c>
      <c r="H727" s="29"/>
    </row>
    <row r="728" spans="1:8" s="30" customFormat="1" ht="13" x14ac:dyDescent="0.3">
      <c r="A728" s="25" t="s">
        <v>2154</v>
      </c>
      <c r="B728" s="25" t="s">
        <v>2155</v>
      </c>
      <c r="C728" s="25" t="s">
        <v>24</v>
      </c>
      <c r="D728" s="26" t="s">
        <v>2156</v>
      </c>
      <c r="E728" s="31">
        <v>399693</v>
      </c>
      <c r="F728" s="28">
        <v>1.14194068E-4</v>
      </c>
      <c r="H728" s="29"/>
    </row>
    <row r="729" spans="1:8" s="30" customFormat="1" ht="13" x14ac:dyDescent="0.3">
      <c r="A729" s="25" t="s">
        <v>2157</v>
      </c>
      <c r="B729" s="25" t="s">
        <v>2158</v>
      </c>
      <c r="C729" s="25" t="s">
        <v>24</v>
      </c>
      <c r="D729" s="26" t="s">
        <v>2159</v>
      </c>
      <c r="E729" s="31">
        <v>2567814</v>
      </c>
      <c r="F729" s="28">
        <v>7.3363588000000001E-4</v>
      </c>
      <c r="H729" s="29"/>
    </row>
    <row r="730" spans="1:8" s="30" customFormat="1" ht="13" x14ac:dyDescent="0.3">
      <c r="A730" s="25" t="s">
        <v>2160</v>
      </c>
      <c r="B730" s="25" t="s">
        <v>2161</v>
      </c>
      <c r="C730" s="25" t="s">
        <v>24</v>
      </c>
      <c r="D730" s="26" t="s">
        <v>2162</v>
      </c>
      <c r="E730" s="31">
        <v>304280</v>
      </c>
      <c r="F730" s="28">
        <v>8.6934149000000006E-5</v>
      </c>
      <c r="H730" s="29"/>
    </row>
    <row r="731" spans="1:8" s="30" customFormat="1" ht="13" x14ac:dyDescent="0.3">
      <c r="A731" s="25" t="s">
        <v>2163</v>
      </c>
      <c r="B731" s="25" t="s">
        <v>2164</v>
      </c>
      <c r="C731" s="25" t="s">
        <v>24</v>
      </c>
      <c r="D731" s="26" t="s">
        <v>2165</v>
      </c>
      <c r="E731" s="31">
        <v>25328</v>
      </c>
      <c r="F731" s="28">
        <v>7.2363219999999998E-6</v>
      </c>
      <c r="H731" s="29"/>
    </row>
    <row r="732" spans="1:8" s="30" customFormat="1" ht="13" x14ac:dyDescent="0.3">
      <c r="A732" s="25" t="s">
        <v>2166</v>
      </c>
      <c r="B732" s="25" t="s">
        <v>2167</v>
      </c>
      <c r="C732" s="25" t="s">
        <v>24</v>
      </c>
      <c r="D732" s="26" t="s">
        <v>2168</v>
      </c>
      <c r="E732" s="31">
        <v>19846</v>
      </c>
      <c r="F732" s="28">
        <v>5.6700900000000003E-6</v>
      </c>
      <c r="H732" s="29"/>
    </row>
    <row r="733" spans="1:8" s="30" customFormat="1" ht="13" x14ac:dyDescent="0.3">
      <c r="A733" s="25" t="s">
        <v>2169</v>
      </c>
      <c r="B733" s="25" t="s">
        <v>2170</v>
      </c>
      <c r="C733" s="25" t="s">
        <v>24</v>
      </c>
      <c r="D733" s="26" t="s">
        <v>2171</v>
      </c>
      <c r="E733" s="31">
        <v>104030</v>
      </c>
      <c r="F733" s="28">
        <v>2.9721834E-5</v>
      </c>
      <c r="H733" s="29"/>
    </row>
    <row r="734" spans="1:8" s="30" customFormat="1" ht="13" x14ac:dyDescent="0.3">
      <c r="A734" s="25" t="s">
        <v>2172</v>
      </c>
      <c r="B734" s="25" t="s">
        <v>2173</v>
      </c>
      <c r="C734" s="25" t="s">
        <v>24</v>
      </c>
      <c r="D734" s="26" t="s">
        <v>2174</v>
      </c>
      <c r="E734" s="31">
        <v>2140684</v>
      </c>
      <c r="F734" s="28">
        <v>6.1160293899999998E-4</v>
      </c>
      <c r="H734" s="29"/>
    </row>
    <row r="735" spans="1:8" s="30" customFormat="1" ht="13" x14ac:dyDescent="0.3">
      <c r="A735" s="25" t="s">
        <v>2175</v>
      </c>
      <c r="B735" s="25" t="s">
        <v>2176</v>
      </c>
      <c r="C735" s="25" t="s">
        <v>24</v>
      </c>
      <c r="D735" s="26" t="s">
        <v>2177</v>
      </c>
      <c r="E735" s="31">
        <v>6892279</v>
      </c>
      <c r="F735" s="28">
        <v>1.9691547629999999E-3</v>
      </c>
      <c r="H735" s="29"/>
    </row>
    <row r="736" spans="1:8" s="30" customFormat="1" ht="13" x14ac:dyDescent="0.3">
      <c r="A736" s="25" t="s">
        <v>2178</v>
      </c>
      <c r="B736" s="25" t="s">
        <v>2179</v>
      </c>
      <c r="C736" s="25" t="s">
        <v>24</v>
      </c>
      <c r="D736" s="26" t="s">
        <v>2180</v>
      </c>
      <c r="E736" s="31">
        <v>20770</v>
      </c>
      <c r="F736" s="28">
        <v>5.9340810000000002E-6</v>
      </c>
      <c r="H736" s="29"/>
    </row>
    <row r="737" spans="1:8" s="30" customFormat="1" ht="13" x14ac:dyDescent="0.3">
      <c r="A737" s="25" t="s">
        <v>2181</v>
      </c>
      <c r="B737" s="25" t="s">
        <v>2182</v>
      </c>
      <c r="C737" s="25" t="s">
        <v>24</v>
      </c>
      <c r="D737" s="26" t="s">
        <v>2183</v>
      </c>
      <c r="E737" s="31">
        <v>851984</v>
      </c>
      <c r="F737" s="28">
        <v>2.43415618E-4</v>
      </c>
      <c r="H737" s="29"/>
    </row>
    <row r="738" spans="1:8" s="30" customFormat="1" ht="13" x14ac:dyDescent="0.3">
      <c r="A738" s="25" t="s">
        <v>2184</v>
      </c>
      <c r="B738" s="25" t="s">
        <v>2185</v>
      </c>
      <c r="C738" s="25" t="s">
        <v>24</v>
      </c>
      <c r="D738" s="26" t="s">
        <v>2186</v>
      </c>
      <c r="E738" s="31">
        <v>76536</v>
      </c>
      <c r="F738" s="28">
        <v>2.1866676E-5</v>
      </c>
      <c r="H738" s="29"/>
    </row>
    <row r="739" spans="1:8" s="30" customFormat="1" ht="13" x14ac:dyDescent="0.3">
      <c r="A739" s="25" t="s">
        <v>2187</v>
      </c>
      <c r="B739" s="25" t="s">
        <v>2188</v>
      </c>
      <c r="C739" s="25" t="s">
        <v>24</v>
      </c>
      <c r="D739" s="26" t="s">
        <v>2189</v>
      </c>
      <c r="E739" s="31">
        <v>227616</v>
      </c>
      <c r="F739" s="28">
        <v>6.5030903999999999E-5</v>
      </c>
      <c r="H739" s="29"/>
    </row>
    <row r="740" spans="1:8" s="30" customFormat="1" ht="13" x14ac:dyDescent="0.3">
      <c r="A740" s="25" t="s">
        <v>2190</v>
      </c>
      <c r="B740" s="25" t="s">
        <v>2191</v>
      </c>
      <c r="C740" s="25" t="s">
        <v>24</v>
      </c>
      <c r="D740" s="26" t="s">
        <v>2192</v>
      </c>
      <c r="E740" s="31">
        <v>372263</v>
      </c>
      <c r="F740" s="28">
        <v>1.0635719500000001E-4</v>
      </c>
      <c r="H740" s="29"/>
    </row>
    <row r="741" spans="1:8" s="30" customFormat="1" ht="13" x14ac:dyDescent="0.3">
      <c r="A741" s="25" t="s">
        <v>2193</v>
      </c>
      <c r="B741" s="25" t="s">
        <v>2194</v>
      </c>
      <c r="C741" s="25" t="s">
        <v>24</v>
      </c>
      <c r="D741" s="26" t="s">
        <v>2195</v>
      </c>
      <c r="E741" s="31">
        <v>964371</v>
      </c>
      <c r="F741" s="28">
        <v>2.7552508399999998E-4</v>
      </c>
      <c r="H741" s="29"/>
    </row>
    <row r="742" spans="1:8" s="30" customFormat="1" ht="13" x14ac:dyDescent="0.3">
      <c r="A742" s="25" t="s">
        <v>2196</v>
      </c>
      <c r="B742" s="25" t="s">
        <v>2197</v>
      </c>
      <c r="C742" s="25" t="s">
        <v>24</v>
      </c>
      <c r="D742" s="26" t="s">
        <v>2198</v>
      </c>
      <c r="E742" s="31">
        <v>109864</v>
      </c>
      <c r="F742" s="28">
        <v>3.1388633000000003E-5</v>
      </c>
      <c r="H742" s="29"/>
    </row>
    <row r="743" spans="1:8" s="30" customFormat="1" ht="13" x14ac:dyDescent="0.3">
      <c r="A743" s="25" t="s">
        <v>2199</v>
      </c>
      <c r="B743" s="25" t="s">
        <v>2200</v>
      </c>
      <c r="C743" s="25" t="s">
        <v>24</v>
      </c>
      <c r="D743" s="26" t="s">
        <v>2201</v>
      </c>
      <c r="E743" s="31">
        <v>89652</v>
      </c>
      <c r="F743" s="28">
        <v>2.5613975000000001E-5</v>
      </c>
      <c r="H743" s="29"/>
    </row>
    <row r="744" spans="1:8" s="30" customFormat="1" ht="13" x14ac:dyDescent="0.3">
      <c r="A744" s="25" t="s">
        <v>2202</v>
      </c>
      <c r="B744" s="25" t="s">
        <v>2203</v>
      </c>
      <c r="C744" s="25" t="s">
        <v>24</v>
      </c>
      <c r="D744" s="26" t="s">
        <v>2204</v>
      </c>
      <c r="E744" s="31">
        <v>53250</v>
      </c>
      <c r="F744" s="28">
        <v>1.5213761999999999E-5</v>
      </c>
      <c r="H744" s="29"/>
    </row>
    <row r="745" spans="1:8" s="30" customFormat="1" ht="13" x14ac:dyDescent="0.3">
      <c r="A745" s="25" t="s">
        <v>2205</v>
      </c>
      <c r="B745" s="25" t="s">
        <v>2206</v>
      </c>
      <c r="C745" s="25" t="s">
        <v>24</v>
      </c>
      <c r="D745" s="26" t="s">
        <v>2207</v>
      </c>
      <c r="E745" s="31">
        <v>121527</v>
      </c>
      <c r="F745" s="28">
        <v>3.4720803999999999E-5</v>
      </c>
      <c r="H745" s="29"/>
    </row>
    <row r="746" spans="1:8" s="30" customFormat="1" ht="13" x14ac:dyDescent="0.3">
      <c r="A746" s="25" t="s">
        <v>2208</v>
      </c>
      <c r="B746" s="25" t="s">
        <v>2209</v>
      </c>
      <c r="C746" s="25" t="s">
        <v>24</v>
      </c>
      <c r="D746" s="26" t="s">
        <v>2210</v>
      </c>
      <c r="E746" s="31">
        <v>26303</v>
      </c>
      <c r="F746" s="28">
        <v>7.5148840000000002E-6</v>
      </c>
      <c r="H746" s="29"/>
    </row>
    <row r="747" spans="1:8" s="30" customFormat="1" ht="13" x14ac:dyDescent="0.3">
      <c r="A747" s="25" t="s">
        <v>2211</v>
      </c>
      <c r="B747" s="25" t="s">
        <v>2212</v>
      </c>
      <c r="C747" s="25" t="s">
        <v>24</v>
      </c>
      <c r="D747" s="26" t="s">
        <v>2213</v>
      </c>
      <c r="E747" s="31">
        <v>376872</v>
      </c>
      <c r="F747" s="28">
        <v>1.07674007E-4</v>
      </c>
      <c r="H747" s="29"/>
    </row>
    <row r="748" spans="1:8" s="30" customFormat="1" ht="13" x14ac:dyDescent="0.3">
      <c r="A748" s="25" t="s">
        <v>2214</v>
      </c>
      <c r="B748" s="25" t="s">
        <v>2215</v>
      </c>
      <c r="C748" s="25" t="s">
        <v>24</v>
      </c>
      <c r="D748" s="26" t="s">
        <v>2216</v>
      </c>
      <c r="E748" s="31">
        <v>93713</v>
      </c>
      <c r="F748" s="28">
        <v>2.6774220999999999E-5</v>
      </c>
      <c r="H748" s="29"/>
    </row>
    <row r="749" spans="1:8" s="30" customFormat="1" ht="13" x14ac:dyDescent="0.3">
      <c r="A749" s="25" t="s">
        <v>2217</v>
      </c>
      <c r="B749" s="25" t="s">
        <v>2218</v>
      </c>
      <c r="C749" s="25" t="s">
        <v>24</v>
      </c>
      <c r="D749" s="26" t="s">
        <v>2219</v>
      </c>
      <c r="E749" s="31">
        <v>46737</v>
      </c>
      <c r="F749" s="28">
        <v>1.3352968999999999E-5</v>
      </c>
      <c r="H749" s="29"/>
    </row>
    <row r="750" spans="1:8" s="30" customFormat="1" ht="13" x14ac:dyDescent="0.3">
      <c r="A750" s="25" t="s">
        <v>2220</v>
      </c>
      <c r="B750" s="25" t="s">
        <v>2221</v>
      </c>
      <c r="C750" s="25" t="s">
        <v>24</v>
      </c>
      <c r="D750" s="26" t="s">
        <v>2222</v>
      </c>
      <c r="E750" s="31">
        <v>190740</v>
      </c>
      <c r="F750" s="28">
        <v>5.4495266E-5</v>
      </c>
      <c r="H750" s="29"/>
    </row>
    <row r="751" spans="1:8" s="30" customFormat="1" ht="13" x14ac:dyDescent="0.3">
      <c r="A751" s="25" t="s">
        <v>2223</v>
      </c>
      <c r="B751" s="25" t="s">
        <v>2224</v>
      </c>
      <c r="C751" s="25" t="s">
        <v>24</v>
      </c>
      <c r="D751" s="26" t="s">
        <v>2225</v>
      </c>
      <c r="E751" s="31">
        <v>4510450</v>
      </c>
      <c r="F751" s="28">
        <v>1.288655625E-3</v>
      </c>
      <c r="H751" s="29"/>
    </row>
    <row r="752" spans="1:8" s="30" customFormat="1" ht="13" x14ac:dyDescent="0.3">
      <c r="A752" s="25" t="s">
        <v>2226</v>
      </c>
      <c r="B752" s="25" t="s">
        <v>2227</v>
      </c>
      <c r="C752" s="25" t="s">
        <v>24</v>
      </c>
      <c r="D752" s="26" t="s">
        <v>2228</v>
      </c>
      <c r="E752" s="31">
        <v>132495</v>
      </c>
      <c r="F752" s="28">
        <v>3.7854410999999998E-5</v>
      </c>
      <c r="H752" s="29"/>
    </row>
    <row r="753" spans="1:8" s="30" customFormat="1" ht="13" x14ac:dyDescent="0.3">
      <c r="A753" s="25" t="s">
        <v>2229</v>
      </c>
      <c r="B753" s="25" t="s">
        <v>2230</v>
      </c>
      <c r="C753" s="25" t="s">
        <v>24</v>
      </c>
      <c r="D753" s="26" t="s">
        <v>2231</v>
      </c>
      <c r="E753" s="31">
        <v>71103</v>
      </c>
      <c r="F753" s="28">
        <v>2.0314443000000001E-5</v>
      </c>
      <c r="H753" s="29"/>
    </row>
    <row r="754" spans="1:8" s="30" customFormat="1" ht="13" x14ac:dyDescent="0.3">
      <c r="A754" s="25" t="s">
        <v>2232</v>
      </c>
      <c r="B754" s="25" t="s">
        <v>2233</v>
      </c>
      <c r="C754" s="25" t="s">
        <v>24</v>
      </c>
      <c r="D754" s="26" t="s">
        <v>2234</v>
      </c>
      <c r="E754" s="31">
        <v>322132</v>
      </c>
      <c r="F754" s="28">
        <v>9.2034544999999998E-5</v>
      </c>
      <c r="H754" s="29"/>
    </row>
    <row r="755" spans="1:8" s="30" customFormat="1" ht="13" x14ac:dyDescent="0.3">
      <c r="A755" s="25" t="s">
        <v>2235</v>
      </c>
      <c r="B755" s="25" t="s">
        <v>2236</v>
      </c>
      <c r="C755" s="25" t="s">
        <v>24</v>
      </c>
      <c r="D755" s="26" t="s">
        <v>2237</v>
      </c>
      <c r="E755" s="31">
        <v>4899514</v>
      </c>
      <c r="F755" s="28">
        <v>1.39981294E-3</v>
      </c>
      <c r="H755" s="29"/>
    </row>
    <row r="756" spans="1:8" s="30" customFormat="1" ht="13" x14ac:dyDescent="0.3">
      <c r="A756" s="25" t="s">
        <v>2238</v>
      </c>
      <c r="B756" s="25" t="s">
        <v>2239</v>
      </c>
      <c r="C756" s="25" t="s">
        <v>24</v>
      </c>
      <c r="D756" s="26" t="s">
        <v>2240</v>
      </c>
      <c r="E756" s="31">
        <v>33703</v>
      </c>
      <c r="F756" s="28">
        <v>9.6290970000000008E-6</v>
      </c>
      <c r="H756" s="29"/>
    </row>
    <row r="757" spans="1:8" s="30" customFormat="1" ht="13" x14ac:dyDescent="0.3">
      <c r="A757" s="25" t="s">
        <v>2241</v>
      </c>
      <c r="B757" s="25" t="s">
        <v>2242</v>
      </c>
      <c r="C757" s="25" t="s">
        <v>2243</v>
      </c>
      <c r="D757" s="26" t="s">
        <v>2244</v>
      </c>
      <c r="E757" s="31">
        <v>1080581</v>
      </c>
      <c r="F757" s="28">
        <v>3.0872679800000001E-4</v>
      </c>
      <c r="H757" s="29"/>
    </row>
    <row r="758" spans="1:8" s="30" customFormat="1" ht="13" x14ac:dyDescent="0.3">
      <c r="A758" s="25" t="s">
        <v>2245</v>
      </c>
      <c r="B758" s="25" t="s">
        <v>2246</v>
      </c>
      <c r="C758" s="25" t="s">
        <v>24</v>
      </c>
      <c r="D758" s="26" t="s">
        <v>2247</v>
      </c>
      <c r="E758" s="31">
        <v>48756</v>
      </c>
      <c r="F758" s="28">
        <v>1.3929806E-5</v>
      </c>
      <c r="H758" s="29"/>
    </row>
    <row r="759" spans="1:8" s="30" customFormat="1" ht="13" x14ac:dyDescent="0.3">
      <c r="A759" s="25" t="s">
        <v>2248</v>
      </c>
      <c r="B759" s="25" t="s">
        <v>2249</v>
      </c>
      <c r="C759" s="25" t="s">
        <v>24</v>
      </c>
      <c r="D759" s="26" t="s">
        <v>2250</v>
      </c>
      <c r="E759" s="31">
        <v>84543</v>
      </c>
      <c r="F759" s="28">
        <v>2.4154311E-5</v>
      </c>
      <c r="H759" s="29"/>
    </row>
    <row r="760" spans="1:8" s="30" customFormat="1" ht="13" x14ac:dyDescent="0.3">
      <c r="A760" s="25" t="s">
        <v>2251</v>
      </c>
      <c r="B760" s="25" t="s">
        <v>2252</v>
      </c>
      <c r="C760" s="25" t="s">
        <v>24</v>
      </c>
      <c r="D760" s="26" t="s">
        <v>2253</v>
      </c>
      <c r="E760" s="31">
        <v>52958</v>
      </c>
      <c r="F760" s="28">
        <v>1.5130336E-5</v>
      </c>
      <c r="H760" s="29"/>
    </row>
    <row r="761" spans="1:8" s="30" customFormat="1" ht="13" x14ac:dyDescent="0.3">
      <c r="A761" s="25" t="s">
        <v>2254</v>
      </c>
      <c r="B761" s="25" t="s">
        <v>2255</v>
      </c>
      <c r="C761" s="25" t="s">
        <v>24</v>
      </c>
      <c r="D761" s="26" t="s">
        <v>2256</v>
      </c>
      <c r="E761" s="31">
        <v>52565</v>
      </c>
      <c r="F761" s="28">
        <v>1.5018054E-5</v>
      </c>
      <c r="H761" s="29"/>
    </row>
    <row r="762" spans="1:8" s="30" customFormat="1" ht="13" x14ac:dyDescent="0.3">
      <c r="A762" s="25" t="s">
        <v>2257</v>
      </c>
      <c r="B762" s="25" t="s">
        <v>2258</v>
      </c>
      <c r="C762" s="25" t="s">
        <v>24</v>
      </c>
      <c r="D762" s="26" t="s">
        <v>2259</v>
      </c>
      <c r="E762" s="31">
        <v>75501</v>
      </c>
      <c r="F762" s="28">
        <v>2.1570971000000001E-5</v>
      </c>
      <c r="H762" s="29"/>
    </row>
    <row r="763" spans="1:8" s="30" customFormat="1" ht="13" x14ac:dyDescent="0.3">
      <c r="A763" s="25" t="s">
        <v>2260</v>
      </c>
      <c r="B763" s="25" t="s">
        <v>2261</v>
      </c>
      <c r="C763" s="25" t="s">
        <v>24</v>
      </c>
      <c r="D763" s="26" t="s">
        <v>2262</v>
      </c>
      <c r="E763" s="31">
        <v>1069445</v>
      </c>
      <c r="F763" s="28">
        <v>3.0554519299999999E-4</v>
      </c>
      <c r="H763" s="29"/>
    </row>
    <row r="764" spans="1:8" s="30" customFormat="1" ht="13" x14ac:dyDescent="0.3">
      <c r="A764" s="25" t="s">
        <v>2263</v>
      </c>
      <c r="B764" s="25" t="s">
        <v>2264</v>
      </c>
      <c r="C764" s="25" t="s">
        <v>24</v>
      </c>
      <c r="D764" s="26" t="s">
        <v>2265</v>
      </c>
      <c r="E764" s="31">
        <v>523712</v>
      </c>
      <c r="F764" s="28">
        <v>1.4962684800000001E-4</v>
      </c>
      <c r="H764" s="29"/>
    </row>
    <row r="765" spans="1:8" s="30" customFormat="1" ht="13" x14ac:dyDescent="0.3">
      <c r="A765" s="25" t="s">
        <v>2266</v>
      </c>
      <c r="B765" s="25" t="s">
        <v>2267</v>
      </c>
      <c r="C765" s="25" t="s">
        <v>24</v>
      </c>
      <c r="D765" s="26" t="s">
        <v>2268</v>
      </c>
      <c r="E765" s="31">
        <v>124787</v>
      </c>
      <c r="F765" s="28">
        <v>3.5652201E-5</v>
      </c>
      <c r="H765" s="29"/>
    </row>
    <row r="766" spans="1:8" s="30" customFormat="1" ht="13" x14ac:dyDescent="0.3">
      <c r="A766" s="25" t="s">
        <v>2269</v>
      </c>
      <c r="B766" s="25" t="s">
        <v>2270</v>
      </c>
      <c r="C766" s="25" t="s">
        <v>24</v>
      </c>
      <c r="D766" s="26" t="s">
        <v>2271</v>
      </c>
      <c r="E766" s="31">
        <v>97673</v>
      </c>
      <c r="F766" s="28">
        <v>2.790561E-5</v>
      </c>
      <c r="H766" s="29"/>
    </row>
    <row r="767" spans="1:8" s="30" customFormat="1" ht="13" x14ac:dyDescent="0.3">
      <c r="A767" s="25" t="s">
        <v>2272</v>
      </c>
      <c r="B767" s="25" t="s">
        <v>2273</v>
      </c>
      <c r="C767" s="25" t="s">
        <v>24</v>
      </c>
      <c r="D767" s="26" t="s">
        <v>2274</v>
      </c>
      <c r="E767" s="31">
        <v>1359100</v>
      </c>
      <c r="F767" s="28">
        <v>3.8830091499999998E-4</v>
      </c>
      <c r="H767" s="29"/>
    </row>
    <row r="768" spans="1:8" s="30" customFormat="1" ht="13" x14ac:dyDescent="0.3">
      <c r="A768" s="25" t="s">
        <v>2275</v>
      </c>
      <c r="B768" s="25" t="s">
        <v>2276</v>
      </c>
      <c r="C768" s="25" t="s">
        <v>24</v>
      </c>
      <c r="D768" s="26" t="s">
        <v>2277</v>
      </c>
      <c r="E768" s="31">
        <v>145548</v>
      </c>
      <c r="F768" s="28">
        <v>4.1583711000000003E-5</v>
      </c>
      <c r="H768" s="29"/>
    </row>
    <row r="769" spans="1:8" s="30" customFormat="1" ht="13" x14ac:dyDescent="0.3">
      <c r="A769" s="25" t="s">
        <v>2278</v>
      </c>
      <c r="B769" s="25" t="s">
        <v>2279</v>
      </c>
      <c r="C769" s="25" t="s">
        <v>24</v>
      </c>
      <c r="D769" s="26" t="s">
        <v>2280</v>
      </c>
      <c r="E769" s="31">
        <v>167926</v>
      </c>
      <c r="F769" s="28">
        <v>4.7977204999999999E-5</v>
      </c>
      <c r="H769" s="29"/>
    </row>
    <row r="770" spans="1:8" s="30" customFormat="1" ht="13" x14ac:dyDescent="0.3">
      <c r="A770" s="25" t="s">
        <v>2281</v>
      </c>
      <c r="B770" s="25" t="s">
        <v>2282</v>
      </c>
      <c r="C770" s="25" t="s">
        <v>24</v>
      </c>
      <c r="D770" s="26" t="s">
        <v>2283</v>
      </c>
      <c r="E770" s="31">
        <v>165436</v>
      </c>
      <c r="F770" s="28">
        <v>4.7265801E-5</v>
      </c>
      <c r="H770" s="29"/>
    </row>
    <row r="771" spans="1:8" s="30" customFormat="1" ht="13" x14ac:dyDescent="0.3">
      <c r="A771" s="25" t="s">
        <v>2284</v>
      </c>
      <c r="B771" s="25" t="s">
        <v>2285</v>
      </c>
      <c r="C771" s="25" t="s">
        <v>24</v>
      </c>
      <c r="D771" s="26" t="s">
        <v>2286</v>
      </c>
      <c r="E771" s="31">
        <v>8273696</v>
      </c>
      <c r="F771" s="28">
        <v>2.3638317439999999E-3</v>
      </c>
      <c r="H771" s="29"/>
    </row>
    <row r="772" spans="1:8" s="30" customFormat="1" ht="13" x14ac:dyDescent="0.3">
      <c r="A772" s="25" t="s">
        <v>2287</v>
      </c>
      <c r="B772" s="25" t="s">
        <v>2288</v>
      </c>
      <c r="C772" s="25" t="s">
        <v>24</v>
      </c>
      <c r="D772" s="26" t="s">
        <v>2289</v>
      </c>
      <c r="E772" s="31">
        <v>358050</v>
      </c>
      <c r="F772" s="28">
        <v>1.02296477E-4</v>
      </c>
      <c r="H772" s="29"/>
    </row>
    <row r="773" spans="1:8" s="30" customFormat="1" ht="13" x14ac:dyDescent="0.3">
      <c r="A773" s="25" t="s">
        <v>2290</v>
      </c>
      <c r="B773" s="25" t="s">
        <v>2291</v>
      </c>
      <c r="C773" s="25" t="s">
        <v>24</v>
      </c>
      <c r="D773" s="26" t="s">
        <v>2292</v>
      </c>
      <c r="E773" s="31">
        <v>35581</v>
      </c>
      <c r="F773" s="28">
        <v>1.016565E-5</v>
      </c>
      <c r="H773" s="29"/>
    </row>
    <row r="774" spans="1:8" s="30" customFormat="1" ht="13" x14ac:dyDescent="0.3">
      <c r="A774" s="25" t="s">
        <v>2293</v>
      </c>
      <c r="B774" s="25" t="s">
        <v>2294</v>
      </c>
      <c r="C774" s="25" t="s">
        <v>24</v>
      </c>
      <c r="D774" s="26" t="s">
        <v>2295</v>
      </c>
      <c r="E774" s="31">
        <v>23401</v>
      </c>
      <c r="F774" s="28">
        <v>6.68577E-6</v>
      </c>
      <c r="H774" s="29"/>
    </row>
    <row r="775" spans="1:8" s="30" customFormat="1" ht="13" x14ac:dyDescent="0.3">
      <c r="A775" s="25" t="s">
        <v>2296</v>
      </c>
      <c r="B775" s="25" t="s">
        <v>2297</v>
      </c>
      <c r="C775" s="25" t="s">
        <v>24</v>
      </c>
      <c r="D775" s="26" t="s">
        <v>2298</v>
      </c>
      <c r="E775" s="31">
        <v>48980</v>
      </c>
      <c r="F775" s="28">
        <v>1.3993804000000001E-5</v>
      </c>
      <c r="H775" s="29"/>
    </row>
    <row r="776" spans="1:8" s="30" customFormat="1" ht="13" x14ac:dyDescent="0.3">
      <c r="A776" s="25" t="s">
        <v>2299</v>
      </c>
      <c r="B776" s="25" t="s">
        <v>2300</v>
      </c>
      <c r="C776" s="25" t="s">
        <v>24</v>
      </c>
      <c r="D776" s="26" t="s">
        <v>2301</v>
      </c>
      <c r="E776" s="31">
        <v>43522</v>
      </c>
      <c r="F776" s="28">
        <v>1.2434429E-5</v>
      </c>
      <c r="H776" s="29"/>
    </row>
    <row r="777" spans="1:8" s="30" customFormat="1" ht="13" x14ac:dyDescent="0.3">
      <c r="A777" s="25" t="s">
        <v>2302</v>
      </c>
      <c r="B777" s="25" t="s">
        <v>2303</v>
      </c>
      <c r="C777" s="25" t="s">
        <v>2304</v>
      </c>
      <c r="D777" s="26" t="s">
        <v>2305</v>
      </c>
      <c r="E777" s="31">
        <v>723898</v>
      </c>
      <c r="F777" s="28">
        <v>2.0682087799999999E-4</v>
      </c>
      <c r="H777" s="29"/>
    </row>
    <row r="778" spans="1:8" s="30" customFormat="1" ht="13" x14ac:dyDescent="0.3">
      <c r="A778" s="25" t="s">
        <v>2306</v>
      </c>
      <c r="B778" s="25" t="s">
        <v>297</v>
      </c>
      <c r="C778" s="25" t="s">
        <v>24</v>
      </c>
      <c r="D778" s="26" t="s">
        <v>2307</v>
      </c>
      <c r="E778" s="31">
        <v>4307379</v>
      </c>
      <c r="F778" s="28">
        <v>1.2306373370000001E-3</v>
      </c>
      <c r="H778" s="29"/>
    </row>
    <row r="779" spans="1:8" s="30" customFormat="1" ht="13" x14ac:dyDescent="0.3">
      <c r="A779" s="25" t="s">
        <v>2308</v>
      </c>
      <c r="B779" s="25" t="s">
        <v>2309</v>
      </c>
      <c r="C779" s="25" t="s">
        <v>24</v>
      </c>
      <c r="D779" s="26" t="s">
        <v>2310</v>
      </c>
      <c r="E779" s="31">
        <v>1511684</v>
      </c>
      <c r="F779" s="28">
        <v>4.3189484199999999E-4</v>
      </c>
      <c r="H779" s="29"/>
    </row>
    <row r="780" spans="1:8" s="30" customFormat="1" ht="13" x14ac:dyDescent="0.3">
      <c r="A780" s="25" t="s">
        <v>2311</v>
      </c>
      <c r="B780" s="25" t="s">
        <v>2312</v>
      </c>
      <c r="C780" s="25" t="s">
        <v>24</v>
      </c>
      <c r="D780" s="26" t="s">
        <v>2313</v>
      </c>
      <c r="E780" s="31">
        <v>48402</v>
      </c>
      <c r="F780" s="28">
        <v>1.3828667E-5</v>
      </c>
      <c r="H780" s="29"/>
    </row>
    <row r="781" spans="1:8" s="30" customFormat="1" ht="13" x14ac:dyDescent="0.3">
      <c r="A781" s="25" t="s">
        <v>2314</v>
      </c>
      <c r="B781" s="25" t="s">
        <v>2315</v>
      </c>
      <c r="C781" s="25" t="s">
        <v>24</v>
      </c>
      <c r="D781" s="26" t="s">
        <v>2316</v>
      </c>
      <c r="E781" s="31">
        <v>1364764</v>
      </c>
      <c r="F781" s="28">
        <v>3.8991914499999998E-4</v>
      </c>
      <c r="H781" s="29"/>
    </row>
    <row r="782" spans="1:8" s="30" customFormat="1" ht="13" x14ac:dyDescent="0.3">
      <c r="A782" s="25" t="s">
        <v>2317</v>
      </c>
      <c r="B782" s="25" t="s">
        <v>2318</v>
      </c>
      <c r="C782" s="25" t="s">
        <v>24</v>
      </c>
      <c r="D782" s="26" t="s">
        <v>2316</v>
      </c>
      <c r="E782" s="31">
        <v>37122</v>
      </c>
      <c r="F782" s="28">
        <v>1.0605919999999999E-5</v>
      </c>
      <c r="H782" s="29"/>
    </row>
    <row r="783" spans="1:8" s="30" customFormat="1" ht="13" x14ac:dyDescent="0.3">
      <c r="A783" s="25" t="s">
        <v>2319</v>
      </c>
      <c r="B783" s="25" t="s">
        <v>2320</v>
      </c>
      <c r="C783" s="25" t="s">
        <v>2321</v>
      </c>
      <c r="D783" s="26" t="s">
        <v>2322</v>
      </c>
      <c r="E783" s="31">
        <v>1095087</v>
      </c>
      <c r="F783" s="28">
        <v>3.1287122600000001E-4</v>
      </c>
      <c r="H783" s="29"/>
    </row>
    <row r="784" spans="1:8" s="30" customFormat="1" ht="13" x14ac:dyDescent="0.3">
      <c r="A784" s="25" t="s">
        <v>2323</v>
      </c>
      <c r="B784" s="25" t="s">
        <v>2324</v>
      </c>
      <c r="C784" s="25" t="s">
        <v>24</v>
      </c>
      <c r="D784" s="26" t="s">
        <v>2325</v>
      </c>
      <c r="E784" s="31">
        <v>90465</v>
      </c>
      <c r="F784" s="28">
        <v>2.5846253000000002E-5</v>
      </c>
      <c r="H784" s="29"/>
    </row>
    <row r="785" spans="1:8" s="30" customFormat="1" ht="13" x14ac:dyDescent="0.3">
      <c r="A785" s="25" t="s">
        <v>2326</v>
      </c>
      <c r="B785" s="25" t="s">
        <v>2327</v>
      </c>
      <c r="C785" s="25" t="s">
        <v>24</v>
      </c>
      <c r="D785" s="26" t="s">
        <v>2328</v>
      </c>
      <c r="E785" s="31">
        <v>114912</v>
      </c>
      <c r="F785" s="28">
        <v>3.2830869E-5</v>
      </c>
      <c r="H785" s="29"/>
    </row>
    <row r="786" spans="1:8" s="30" customFormat="1" ht="13" x14ac:dyDescent="0.3">
      <c r="A786" s="25" t="s">
        <v>2329</v>
      </c>
      <c r="B786" s="25" t="s">
        <v>2330</v>
      </c>
      <c r="C786" s="25" t="s">
        <v>24</v>
      </c>
      <c r="D786" s="26" t="s">
        <v>2331</v>
      </c>
      <c r="E786" s="31">
        <v>68821</v>
      </c>
      <c r="F786" s="28">
        <v>1.9662466000000001E-5</v>
      </c>
      <c r="H786" s="29"/>
    </row>
    <row r="787" spans="1:8" s="30" customFormat="1" ht="13" x14ac:dyDescent="0.3">
      <c r="A787" s="25" t="s">
        <v>2332</v>
      </c>
      <c r="B787" s="25" t="s">
        <v>2333</v>
      </c>
      <c r="C787" s="25" t="s">
        <v>24</v>
      </c>
      <c r="D787" s="26" t="s">
        <v>2334</v>
      </c>
      <c r="E787" s="31">
        <v>49850</v>
      </c>
      <c r="F787" s="28">
        <v>1.4242367000000001E-5</v>
      </c>
      <c r="H787" s="29"/>
    </row>
    <row r="788" spans="1:8" s="30" customFormat="1" ht="13" x14ac:dyDescent="0.3">
      <c r="A788" s="25" t="s">
        <v>2335</v>
      </c>
      <c r="B788" s="25" t="s">
        <v>2336</v>
      </c>
      <c r="C788" s="25" t="s">
        <v>24</v>
      </c>
      <c r="D788" s="26" t="s">
        <v>2337</v>
      </c>
      <c r="E788" s="31">
        <v>40402</v>
      </c>
      <c r="F788" s="28">
        <v>1.1543030999999999E-5</v>
      </c>
      <c r="H788" s="29"/>
    </row>
    <row r="789" spans="1:8" s="30" customFormat="1" ht="13" x14ac:dyDescent="0.3">
      <c r="A789" s="25" t="s">
        <v>2338</v>
      </c>
      <c r="B789" s="25" t="s">
        <v>2339</v>
      </c>
      <c r="C789" s="25" t="s">
        <v>24</v>
      </c>
      <c r="D789" s="26" t="s">
        <v>2340</v>
      </c>
      <c r="E789" s="31">
        <v>146219</v>
      </c>
      <c r="F789" s="28">
        <v>4.1775418999999998E-5</v>
      </c>
      <c r="H789" s="29"/>
    </row>
    <row r="790" spans="1:8" s="30" customFormat="1" ht="13" x14ac:dyDescent="0.3">
      <c r="A790" s="25" t="s">
        <v>2341</v>
      </c>
      <c r="B790" s="25" t="s">
        <v>2342</v>
      </c>
      <c r="C790" s="25" t="s">
        <v>24</v>
      </c>
      <c r="D790" s="26" t="s">
        <v>2343</v>
      </c>
      <c r="E790" s="31">
        <v>353522</v>
      </c>
      <c r="F790" s="28">
        <v>1.01002808E-4</v>
      </c>
      <c r="H790" s="29"/>
    </row>
    <row r="791" spans="1:8" s="30" customFormat="1" ht="13" x14ac:dyDescent="0.3">
      <c r="A791" s="25" t="s">
        <v>2344</v>
      </c>
      <c r="B791" s="25" t="s">
        <v>2345</v>
      </c>
      <c r="C791" s="25" t="s">
        <v>24</v>
      </c>
      <c r="D791" s="26" t="s">
        <v>2346</v>
      </c>
      <c r="E791" s="31">
        <v>606504</v>
      </c>
      <c r="F791" s="28">
        <v>1.7328088999999999E-4</v>
      </c>
      <c r="H791" s="29"/>
    </row>
    <row r="792" spans="1:8" s="30" customFormat="1" ht="13" x14ac:dyDescent="0.3">
      <c r="A792" s="25" t="s">
        <v>2347</v>
      </c>
      <c r="B792" s="25" t="s">
        <v>2348</v>
      </c>
      <c r="C792" s="25" t="s">
        <v>24</v>
      </c>
      <c r="D792" s="26" t="s">
        <v>2349</v>
      </c>
      <c r="E792" s="31">
        <v>3169571</v>
      </c>
      <c r="F792" s="28">
        <v>9.0556053099999996E-4</v>
      </c>
      <c r="H792" s="29"/>
    </row>
    <row r="793" spans="1:8" s="30" customFormat="1" ht="13" x14ac:dyDescent="0.3">
      <c r="A793" s="25" t="s">
        <v>2350</v>
      </c>
      <c r="B793" s="25" t="s">
        <v>2351</v>
      </c>
      <c r="C793" s="25" t="s">
        <v>24</v>
      </c>
      <c r="D793" s="26" t="s">
        <v>2352</v>
      </c>
      <c r="E793" s="31">
        <v>365094</v>
      </c>
      <c r="F793" s="28">
        <v>1.0430898000000001E-4</v>
      </c>
      <c r="H793" s="29"/>
    </row>
    <row r="794" spans="1:8" s="30" customFormat="1" ht="13" x14ac:dyDescent="0.3">
      <c r="A794" s="25" t="s">
        <v>2353</v>
      </c>
      <c r="B794" s="25" t="s">
        <v>2354</v>
      </c>
      <c r="C794" s="25" t="s">
        <v>24</v>
      </c>
      <c r="D794" s="26" t="s">
        <v>2355</v>
      </c>
      <c r="E794" s="31">
        <v>16718</v>
      </c>
      <c r="F794" s="28">
        <v>4.7764069999999997E-6</v>
      </c>
      <c r="H794" s="29"/>
    </row>
    <row r="795" spans="1:8" s="30" customFormat="1" ht="13" x14ac:dyDescent="0.3">
      <c r="A795" s="25" t="s">
        <v>2356</v>
      </c>
      <c r="B795" s="25" t="s">
        <v>2357</v>
      </c>
      <c r="C795" s="25" t="s">
        <v>24</v>
      </c>
      <c r="D795" s="26" t="s">
        <v>2358</v>
      </c>
      <c r="E795" s="31">
        <v>175003</v>
      </c>
      <c r="F795" s="28">
        <v>4.9999135000000003E-5</v>
      </c>
      <c r="H795" s="29"/>
    </row>
    <row r="796" spans="1:8" s="30" customFormat="1" ht="13" x14ac:dyDescent="0.3">
      <c r="A796" s="25" t="s">
        <v>2359</v>
      </c>
      <c r="B796" s="25" t="s">
        <v>2360</v>
      </c>
      <c r="C796" s="25" t="s">
        <v>24</v>
      </c>
      <c r="D796" s="26" t="s">
        <v>2361</v>
      </c>
      <c r="E796" s="31">
        <v>57462</v>
      </c>
      <c r="F796" s="28">
        <v>1.6417149E-5</v>
      </c>
      <c r="H796" s="29"/>
    </row>
    <row r="797" spans="1:8" s="30" customFormat="1" ht="13" x14ac:dyDescent="0.3">
      <c r="A797" s="25" t="s">
        <v>2362</v>
      </c>
      <c r="B797" s="25" t="s">
        <v>2363</v>
      </c>
      <c r="C797" s="25" t="s">
        <v>24</v>
      </c>
      <c r="D797" s="26" t="s">
        <v>2364</v>
      </c>
      <c r="E797" s="31">
        <v>1540772</v>
      </c>
      <c r="F797" s="28">
        <v>4.4020541300000002E-4</v>
      </c>
      <c r="H797" s="29"/>
    </row>
    <row r="798" spans="1:8" s="30" customFormat="1" ht="13" x14ac:dyDescent="0.3">
      <c r="A798" s="25" t="s">
        <v>2365</v>
      </c>
      <c r="B798" s="25" t="s">
        <v>2366</v>
      </c>
      <c r="C798" s="25" t="s">
        <v>24</v>
      </c>
      <c r="D798" s="26" t="s">
        <v>2367</v>
      </c>
      <c r="E798" s="31">
        <v>192432</v>
      </c>
      <c r="F798" s="28">
        <v>5.4978678000000003E-5</v>
      </c>
      <c r="H798" s="29"/>
    </row>
    <row r="799" spans="1:8" s="30" customFormat="1" ht="13" x14ac:dyDescent="0.3">
      <c r="A799" s="25" t="s">
        <v>2368</v>
      </c>
      <c r="B799" s="25" t="s">
        <v>2369</v>
      </c>
      <c r="C799" s="25" t="s">
        <v>24</v>
      </c>
      <c r="D799" s="26" t="s">
        <v>2370</v>
      </c>
      <c r="E799" s="31">
        <v>133130</v>
      </c>
      <c r="F799" s="28">
        <v>3.8035833000000003E-5</v>
      </c>
      <c r="H799" s="29"/>
    </row>
    <row r="800" spans="1:8" s="30" customFormat="1" ht="13" x14ac:dyDescent="0.3">
      <c r="A800" s="25" t="s">
        <v>2371</v>
      </c>
      <c r="B800" s="25" t="s">
        <v>2372</v>
      </c>
      <c r="C800" s="25" t="s">
        <v>24</v>
      </c>
      <c r="D800" s="26" t="s">
        <v>2373</v>
      </c>
      <c r="E800" s="31">
        <v>22401</v>
      </c>
      <c r="F800" s="28">
        <v>6.400065E-6</v>
      </c>
      <c r="H800" s="29"/>
    </row>
    <row r="801" spans="1:8" s="30" customFormat="1" ht="13" x14ac:dyDescent="0.3">
      <c r="A801" s="25" t="s">
        <v>2374</v>
      </c>
      <c r="B801" s="25" t="s">
        <v>2375</v>
      </c>
      <c r="C801" s="25" t="s">
        <v>24</v>
      </c>
      <c r="D801" s="26" t="s">
        <v>2376</v>
      </c>
      <c r="E801" s="31">
        <v>20381</v>
      </c>
      <c r="F801" s="28">
        <v>5.8229419999999997E-6</v>
      </c>
      <c r="H801" s="29"/>
    </row>
    <row r="802" spans="1:8" s="30" customFormat="1" ht="13" x14ac:dyDescent="0.3">
      <c r="A802" s="25" t="s">
        <v>2377</v>
      </c>
      <c r="B802" s="25" t="s">
        <v>2378</v>
      </c>
      <c r="C802" s="25" t="s">
        <v>24</v>
      </c>
      <c r="D802" s="26" t="s">
        <v>2379</v>
      </c>
      <c r="E802" s="31">
        <v>18733</v>
      </c>
      <c r="F802" s="28">
        <v>5.3521010000000002E-6</v>
      </c>
      <c r="H802" s="29"/>
    </row>
    <row r="803" spans="1:8" s="30" customFormat="1" ht="13" x14ac:dyDescent="0.3">
      <c r="A803" s="25" t="s">
        <v>2380</v>
      </c>
      <c r="B803" s="25" t="s">
        <v>2381</v>
      </c>
      <c r="C803" s="25" t="s">
        <v>24</v>
      </c>
      <c r="D803" s="26" t="s">
        <v>2382</v>
      </c>
      <c r="E803" s="31">
        <v>96415</v>
      </c>
      <c r="F803" s="28">
        <v>2.7546194000000001E-5</v>
      </c>
      <c r="H803" s="29"/>
    </row>
    <row r="804" spans="1:8" s="30" customFormat="1" ht="13" x14ac:dyDescent="0.3">
      <c r="A804" s="25" t="s">
        <v>2383</v>
      </c>
      <c r="B804" s="25" t="s">
        <v>2384</v>
      </c>
      <c r="C804" s="25" t="s">
        <v>24</v>
      </c>
      <c r="D804" s="26" t="s">
        <v>2385</v>
      </c>
      <c r="E804" s="31">
        <v>47266</v>
      </c>
      <c r="F804" s="28">
        <v>1.3504106E-5</v>
      </c>
      <c r="H804" s="29"/>
    </row>
    <row r="805" spans="1:8" s="30" customFormat="1" ht="13" x14ac:dyDescent="0.3">
      <c r="A805" s="25" t="s">
        <v>2386</v>
      </c>
      <c r="B805" s="25" t="s">
        <v>2387</v>
      </c>
      <c r="C805" s="25" t="s">
        <v>24</v>
      </c>
      <c r="D805" s="26" t="s">
        <v>2388</v>
      </c>
      <c r="E805" s="31">
        <v>53793</v>
      </c>
      <c r="F805" s="28">
        <v>1.5368898999999998E-5</v>
      </c>
      <c r="H805" s="29"/>
    </row>
    <row r="806" spans="1:8" s="30" customFormat="1" ht="13" x14ac:dyDescent="0.3">
      <c r="A806" s="25" t="s">
        <v>2389</v>
      </c>
      <c r="B806" s="25" t="s">
        <v>2390</v>
      </c>
      <c r="C806" s="25" t="s">
        <v>24</v>
      </c>
      <c r="D806" s="26" t="s">
        <v>2391</v>
      </c>
      <c r="E806" s="31">
        <v>28449</v>
      </c>
      <c r="F806" s="28">
        <v>8.1280060000000005E-6</v>
      </c>
      <c r="H806" s="29"/>
    </row>
    <row r="807" spans="1:8" s="30" customFormat="1" ht="13" x14ac:dyDescent="0.3">
      <c r="A807" s="25" t="s">
        <v>2392</v>
      </c>
      <c r="B807" s="25" t="s">
        <v>2393</v>
      </c>
      <c r="C807" s="25" t="s">
        <v>24</v>
      </c>
      <c r="D807" s="26" t="s">
        <v>2394</v>
      </c>
      <c r="E807" s="31">
        <v>75262</v>
      </c>
      <c r="F807" s="28">
        <v>2.1502688E-5</v>
      </c>
      <c r="H807" s="29"/>
    </row>
    <row r="808" spans="1:8" s="30" customFormat="1" ht="13" x14ac:dyDescent="0.3">
      <c r="A808" s="25" t="s">
        <v>2395</v>
      </c>
      <c r="B808" s="25" t="s">
        <v>2396</v>
      </c>
      <c r="C808" s="25" t="s">
        <v>24</v>
      </c>
      <c r="D808" s="26" t="s">
        <v>2397</v>
      </c>
      <c r="E808" s="31">
        <v>1097111</v>
      </c>
      <c r="F808" s="28">
        <v>3.1344949200000003E-4</v>
      </c>
      <c r="H808" s="29"/>
    </row>
    <row r="809" spans="1:8" s="30" customFormat="1" ht="13" x14ac:dyDescent="0.3">
      <c r="A809" s="25" t="s">
        <v>2398</v>
      </c>
      <c r="B809" s="25" t="s">
        <v>2399</v>
      </c>
      <c r="C809" s="25" t="s">
        <v>24</v>
      </c>
      <c r="D809" s="26" t="s">
        <v>2400</v>
      </c>
      <c r="E809" s="31">
        <v>273669</v>
      </c>
      <c r="F809" s="28">
        <v>7.8188449999999995E-5</v>
      </c>
      <c r="H809" s="29"/>
    </row>
    <row r="810" spans="1:8" s="30" customFormat="1" ht="13" x14ac:dyDescent="0.3">
      <c r="A810" s="25" t="s">
        <v>2401</v>
      </c>
      <c r="B810" s="25" t="s">
        <v>2402</v>
      </c>
      <c r="C810" s="25" t="s">
        <v>24</v>
      </c>
      <c r="D810" s="26" t="s">
        <v>2403</v>
      </c>
      <c r="E810" s="31">
        <v>87273</v>
      </c>
      <c r="F810" s="28">
        <v>2.4934283999999999E-5</v>
      </c>
      <c r="H810" s="29"/>
    </row>
    <row r="811" spans="1:8" s="30" customFormat="1" ht="13" x14ac:dyDescent="0.3">
      <c r="A811" s="25" t="s">
        <v>2404</v>
      </c>
      <c r="B811" s="25" t="s">
        <v>2405</v>
      </c>
      <c r="C811" s="25" t="s">
        <v>24</v>
      </c>
      <c r="D811" s="26" t="s">
        <v>2406</v>
      </c>
      <c r="E811" s="31">
        <v>267651</v>
      </c>
      <c r="F811" s="28">
        <v>7.6469081000000004E-5</v>
      </c>
      <c r="H811" s="29"/>
    </row>
    <row r="812" spans="1:8" s="30" customFormat="1" ht="13" x14ac:dyDescent="0.3">
      <c r="A812" s="25" t="s">
        <v>2407</v>
      </c>
      <c r="B812" s="25" t="s">
        <v>2408</v>
      </c>
      <c r="C812" s="25" t="s">
        <v>24</v>
      </c>
      <c r="D812" s="26" t="s">
        <v>2409</v>
      </c>
      <c r="E812" s="31">
        <v>112969</v>
      </c>
      <c r="F812" s="28">
        <v>3.2275745999999999E-5</v>
      </c>
      <c r="H812" s="29"/>
    </row>
    <row r="813" spans="1:8" s="30" customFormat="1" ht="13" x14ac:dyDescent="0.3">
      <c r="A813" s="25" t="s">
        <v>2410</v>
      </c>
      <c r="B813" s="25" t="s">
        <v>2411</v>
      </c>
      <c r="C813" s="25" t="s">
        <v>24</v>
      </c>
      <c r="D813" s="26" t="s">
        <v>2412</v>
      </c>
      <c r="E813" s="31">
        <v>89708</v>
      </c>
      <c r="F813" s="28">
        <v>2.5629974999999998E-5</v>
      </c>
      <c r="H813" s="29"/>
    </row>
    <row r="814" spans="1:8" s="30" customFormat="1" ht="13" x14ac:dyDescent="0.3">
      <c r="A814" s="25" t="s">
        <v>2413</v>
      </c>
      <c r="B814" s="25" t="s">
        <v>2414</v>
      </c>
      <c r="C814" s="25" t="s">
        <v>24</v>
      </c>
      <c r="D814" s="26" t="s">
        <v>2415</v>
      </c>
      <c r="E814" s="31">
        <v>76693</v>
      </c>
      <c r="F814" s="28">
        <v>2.1911531E-5</v>
      </c>
      <c r="H814" s="29"/>
    </row>
    <row r="815" spans="1:8" s="30" customFormat="1" ht="13" x14ac:dyDescent="0.3">
      <c r="A815" s="25" t="s">
        <v>2416</v>
      </c>
      <c r="B815" s="25" t="s">
        <v>2417</v>
      </c>
      <c r="C815" s="25" t="s">
        <v>24</v>
      </c>
      <c r="D815" s="26" t="s">
        <v>2418</v>
      </c>
      <c r="E815" s="31">
        <v>22112</v>
      </c>
      <c r="F815" s="28">
        <v>6.3174970000000002E-6</v>
      </c>
      <c r="H815" s="29"/>
    </row>
    <row r="816" spans="1:8" s="30" customFormat="1" ht="13" x14ac:dyDescent="0.3">
      <c r="A816" s="25" t="s">
        <v>2419</v>
      </c>
      <c r="B816" s="25" t="s">
        <v>2420</v>
      </c>
      <c r="C816" s="25" t="s">
        <v>24</v>
      </c>
      <c r="D816" s="26" t="s">
        <v>2421</v>
      </c>
      <c r="E816" s="31">
        <v>1331297</v>
      </c>
      <c r="F816" s="28">
        <v>3.8035747400000001E-4</v>
      </c>
      <c r="H816" s="29"/>
    </row>
    <row r="817" spans="1:8" s="30" customFormat="1" ht="13" x14ac:dyDescent="0.3">
      <c r="A817" s="25" t="s">
        <v>2422</v>
      </c>
      <c r="B817" s="25" t="s">
        <v>2423</v>
      </c>
      <c r="C817" s="25" t="s">
        <v>24</v>
      </c>
      <c r="D817" s="26" t="s">
        <v>2424</v>
      </c>
      <c r="E817" s="31">
        <v>266026</v>
      </c>
      <c r="F817" s="28">
        <v>7.6004810999999998E-5</v>
      </c>
      <c r="H817" s="29"/>
    </row>
    <row r="818" spans="1:8" s="30" customFormat="1" ht="13" x14ac:dyDescent="0.3">
      <c r="A818" s="25" t="s">
        <v>2425</v>
      </c>
      <c r="B818" s="25" t="s">
        <v>2426</v>
      </c>
      <c r="C818" s="25" t="s">
        <v>2427</v>
      </c>
      <c r="D818" s="26" t="s">
        <v>2428</v>
      </c>
      <c r="E818" s="31">
        <v>699748</v>
      </c>
      <c r="F818" s="28">
        <v>1.9992111600000001E-4</v>
      </c>
      <c r="H818" s="29"/>
    </row>
    <row r="819" spans="1:8" s="30" customFormat="1" ht="13" x14ac:dyDescent="0.3">
      <c r="A819" s="25" t="s">
        <v>2429</v>
      </c>
      <c r="B819" s="25" t="s">
        <v>2430</v>
      </c>
      <c r="C819" s="25" t="s">
        <v>24</v>
      </c>
      <c r="D819" s="26" t="s">
        <v>2431</v>
      </c>
      <c r="E819" s="31">
        <v>289334</v>
      </c>
      <c r="F819" s="28">
        <v>8.2664011000000003E-5</v>
      </c>
      <c r="H819" s="29"/>
    </row>
    <row r="820" spans="1:8" s="30" customFormat="1" ht="13" x14ac:dyDescent="0.3">
      <c r="A820" s="25" t="s">
        <v>2432</v>
      </c>
      <c r="B820" s="25" t="s">
        <v>2433</v>
      </c>
      <c r="C820" s="25" t="s">
        <v>24</v>
      </c>
      <c r="D820" s="26" t="s">
        <v>2434</v>
      </c>
      <c r="E820" s="31">
        <v>524730</v>
      </c>
      <c r="F820" s="28">
        <v>1.49917695E-4</v>
      </c>
      <c r="H820" s="29"/>
    </row>
    <row r="821" spans="1:8" s="30" customFormat="1" ht="13" x14ac:dyDescent="0.3">
      <c r="A821" s="25" t="s">
        <v>2435</v>
      </c>
      <c r="B821" s="25" t="s">
        <v>2436</v>
      </c>
      <c r="C821" s="25" t="s">
        <v>24</v>
      </c>
      <c r="D821" s="26" t="s">
        <v>2437</v>
      </c>
      <c r="E821" s="31">
        <v>32263</v>
      </c>
      <c r="F821" s="28">
        <v>9.217683E-6</v>
      </c>
      <c r="H821" s="29"/>
    </row>
    <row r="822" spans="1:8" s="30" customFormat="1" ht="13" x14ac:dyDescent="0.3">
      <c r="A822" s="25" t="s">
        <v>2438</v>
      </c>
      <c r="B822" s="25" t="s">
        <v>2439</v>
      </c>
      <c r="C822" s="25" t="s">
        <v>24</v>
      </c>
      <c r="D822" s="26" t="s">
        <v>2440</v>
      </c>
      <c r="E822" s="31">
        <v>63067</v>
      </c>
      <c r="F822" s="28">
        <v>1.8018522000000001E-5</v>
      </c>
      <c r="H822" s="29"/>
    </row>
    <row r="823" spans="1:8" s="30" customFormat="1" ht="13" x14ac:dyDescent="0.3">
      <c r="A823" s="25" t="s">
        <v>2441</v>
      </c>
      <c r="B823" s="25" t="s">
        <v>2442</v>
      </c>
      <c r="C823" s="25" t="s">
        <v>24</v>
      </c>
      <c r="D823" s="26" t="s">
        <v>2443</v>
      </c>
      <c r="E823" s="31">
        <v>1021707</v>
      </c>
      <c r="F823" s="28">
        <v>2.9190623400000002E-4</v>
      </c>
      <c r="H823" s="29"/>
    </row>
    <row r="824" spans="1:8" s="30" customFormat="1" ht="13" x14ac:dyDescent="0.3">
      <c r="A824" s="25" t="s">
        <v>2444</v>
      </c>
      <c r="B824" s="25" t="s">
        <v>2445</v>
      </c>
      <c r="C824" s="25" t="s">
        <v>24</v>
      </c>
      <c r="D824" s="26" t="s">
        <v>2446</v>
      </c>
      <c r="E824" s="31">
        <v>593452</v>
      </c>
      <c r="F824" s="28">
        <v>1.6955187600000001E-4</v>
      </c>
      <c r="H824" s="29"/>
    </row>
    <row r="825" spans="1:8" s="30" customFormat="1" ht="13" x14ac:dyDescent="0.3">
      <c r="A825" s="25" t="s">
        <v>2447</v>
      </c>
      <c r="B825" s="25" t="s">
        <v>2448</v>
      </c>
      <c r="C825" s="25" t="s">
        <v>24</v>
      </c>
      <c r="D825" s="26" t="s">
        <v>2449</v>
      </c>
      <c r="E825" s="31">
        <v>291087</v>
      </c>
      <c r="F825" s="28">
        <v>8.3164849999999997E-5</v>
      </c>
      <c r="H825" s="29"/>
    </row>
    <row r="826" spans="1:8" s="30" customFormat="1" ht="13" x14ac:dyDescent="0.3">
      <c r="A826" s="25" t="s">
        <v>2450</v>
      </c>
      <c r="B826" s="25" t="s">
        <v>2451</v>
      </c>
      <c r="C826" s="25" t="s">
        <v>24</v>
      </c>
      <c r="D826" s="26" t="s">
        <v>2452</v>
      </c>
      <c r="E826" s="31">
        <v>1588012</v>
      </c>
      <c r="F826" s="28">
        <v>4.5370209100000002E-4</v>
      </c>
      <c r="H826" s="29"/>
    </row>
    <row r="827" spans="1:8" s="30" customFormat="1" ht="13" x14ac:dyDescent="0.3">
      <c r="A827" s="25" t="s">
        <v>2453</v>
      </c>
      <c r="B827" s="25" t="s">
        <v>2454</v>
      </c>
      <c r="C827" s="25" t="s">
        <v>24</v>
      </c>
      <c r="D827" s="26" t="s">
        <v>2455</v>
      </c>
      <c r="E827" s="31">
        <v>3647752</v>
      </c>
      <c r="F827" s="28">
        <v>1.04217897E-3</v>
      </c>
      <c r="H827" s="29"/>
    </row>
    <row r="828" spans="1:8" s="30" customFormat="1" ht="13" x14ac:dyDescent="0.3">
      <c r="A828" s="25" t="s">
        <v>2456</v>
      </c>
      <c r="B828" s="25" t="s">
        <v>2457</v>
      </c>
      <c r="C828" s="25" t="s">
        <v>24</v>
      </c>
      <c r="D828" s="26" t="s">
        <v>2458</v>
      </c>
      <c r="E828" s="31">
        <v>183531</v>
      </c>
      <c r="F828" s="28">
        <v>5.2435622999999999E-5</v>
      </c>
      <c r="H828" s="29"/>
    </row>
    <row r="829" spans="1:8" s="30" customFormat="1" ht="13" x14ac:dyDescent="0.3">
      <c r="A829" s="25" t="s">
        <v>2459</v>
      </c>
      <c r="B829" s="25" t="s">
        <v>2460</v>
      </c>
      <c r="C829" s="25" t="s">
        <v>24</v>
      </c>
      <c r="D829" s="26" t="s">
        <v>2461</v>
      </c>
      <c r="E829" s="31">
        <v>190284</v>
      </c>
      <c r="F829" s="28">
        <v>5.4364984999999998E-5</v>
      </c>
      <c r="H829" s="29"/>
    </row>
    <row r="830" spans="1:8" s="30" customFormat="1" ht="13" x14ac:dyDescent="0.3">
      <c r="A830" s="25" t="s">
        <v>2462</v>
      </c>
      <c r="B830" s="25" t="s">
        <v>2463</v>
      </c>
      <c r="C830" s="25" t="s">
        <v>24</v>
      </c>
      <c r="D830" s="26" t="s">
        <v>2464</v>
      </c>
      <c r="E830" s="31">
        <v>96311</v>
      </c>
      <c r="F830" s="28">
        <v>2.7516481000000001E-5</v>
      </c>
      <c r="H830" s="29"/>
    </row>
    <row r="831" spans="1:8" s="30" customFormat="1" ht="13" x14ac:dyDescent="0.3">
      <c r="A831" s="25" t="s">
        <v>2465</v>
      </c>
      <c r="B831" s="25" t="s">
        <v>2466</v>
      </c>
      <c r="C831" s="25" t="s">
        <v>24</v>
      </c>
      <c r="D831" s="26" t="s">
        <v>2467</v>
      </c>
      <c r="E831" s="31">
        <v>58379</v>
      </c>
      <c r="F831" s="28">
        <v>1.667914E-5</v>
      </c>
      <c r="H831" s="29"/>
    </row>
    <row r="832" spans="1:8" s="30" customFormat="1" ht="13" x14ac:dyDescent="0.3">
      <c r="A832" s="25" t="s">
        <v>2468</v>
      </c>
      <c r="B832" s="25" t="s">
        <v>2469</v>
      </c>
      <c r="C832" s="25" t="s">
        <v>24</v>
      </c>
      <c r="D832" s="26" t="s">
        <v>2470</v>
      </c>
      <c r="E832" s="31">
        <v>113580</v>
      </c>
      <c r="F832" s="28">
        <v>3.2450311E-5</v>
      </c>
      <c r="H832" s="29"/>
    </row>
    <row r="833" spans="1:8" s="30" customFormat="1" ht="13" x14ac:dyDescent="0.3">
      <c r="A833" s="25" t="s">
        <v>2471</v>
      </c>
      <c r="B833" s="25" t="s">
        <v>2472</v>
      </c>
      <c r="C833" s="25" t="s">
        <v>24</v>
      </c>
      <c r="D833" s="26" t="s">
        <v>2473</v>
      </c>
      <c r="E833" s="31">
        <v>193291</v>
      </c>
      <c r="F833" s="28">
        <v>5.5224098E-5</v>
      </c>
      <c r="H833" s="29"/>
    </row>
    <row r="834" spans="1:8" s="30" customFormat="1" ht="13" x14ac:dyDescent="0.3">
      <c r="A834" s="25" t="s">
        <v>2474</v>
      </c>
      <c r="B834" s="25" t="s">
        <v>2475</v>
      </c>
      <c r="C834" s="25" t="s">
        <v>24</v>
      </c>
      <c r="D834" s="26" t="s">
        <v>2476</v>
      </c>
      <c r="E834" s="31">
        <v>38172</v>
      </c>
      <c r="F834" s="28">
        <v>1.0905910000000001E-5</v>
      </c>
      <c r="H834" s="29"/>
    </row>
    <row r="835" spans="1:8" s="30" customFormat="1" ht="13" x14ac:dyDescent="0.3">
      <c r="A835" s="25" t="s">
        <v>2477</v>
      </c>
      <c r="B835" s="25" t="s">
        <v>2478</v>
      </c>
      <c r="C835" s="25" t="s">
        <v>24</v>
      </c>
      <c r="D835" s="26" t="s">
        <v>2479</v>
      </c>
      <c r="E835" s="31">
        <v>302058</v>
      </c>
      <c r="F835" s="28">
        <v>8.6299314000000001E-5</v>
      </c>
      <c r="H835" s="29"/>
    </row>
    <row r="836" spans="1:8" s="30" customFormat="1" ht="13" x14ac:dyDescent="0.3">
      <c r="A836" s="25" t="s">
        <v>2480</v>
      </c>
      <c r="B836" s="25" t="s">
        <v>2481</v>
      </c>
      <c r="C836" s="25" t="s">
        <v>24</v>
      </c>
      <c r="D836" s="26" t="s">
        <v>2482</v>
      </c>
      <c r="E836" s="31">
        <v>215444</v>
      </c>
      <c r="F836" s="28">
        <v>6.1553308999999997E-5</v>
      </c>
      <c r="H836" s="29"/>
    </row>
    <row r="837" spans="1:8" s="30" customFormat="1" ht="13" x14ac:dyDescent="0.3">
      <c r="A837" s="25" t="s">
        <v>2483</v>
      </c>
      <c r="B837" s="25" t="s">
        <v>2484</v>
      </c>
      <c r="C837" s="25" t="s">
        <v>24</v>
      </c>
      <c r="D837" s="26" t="s">
        <v>2485</v>
      </c>
      <c r="E837" s="31">
        <v>282878</v>
      </c>
      <c r="F837" s="28">
        <v>8.0819502999999996E-5</v>
      </c>
      <c r="H837" s="29"/>
    </row>
    <row r="838" spans="1:8" s="30" customFormat="1" ht="13" x14ac:dyDescent="0.3">
      <c r="A838" s="25" t="s">
        <v>2486</v>
      </c>
      <c r="B838" s="25" t="s">
        <v>2487</v>
      </c>
      <c r="C838" s="25" t="s">
        <v>24</v>
      </c>
      <c r="D838" s="26" t="s">
        <v>2488</v>
      </c>
      <c r="E838" s="31">
        <v>166162</v>
      </c>
      <c r="F838" s="28">
        <v>4.7473221999999998E-5</v>
      </c>
      <c r="H838" s="29"/>
    </row>
    <row r="839" spans="1:8" s="30" customFormat="1" ht="13" x14ac:dyDescent="0.3">
      <c r="A839" s="25" t="s">
        <v>2489</v>
      </c>
      <c r="B839" s="25" t="s">
        <v>2490</v>
      </c>
      <c r="C839" s="25" t="s">
        <v>24</v>
      </c>
      <c r="D839" s="26" t="s">
        <v>2491</v>
      </c>
      <c r="E839" s="31">
        <v>32464</v>
      </c>
      <c r="F839" s="28">
        <v>9.275109E-6</v>
      </c>
      <c r="H839" s="29"/>
    </row>
    <row r="840" spans="1:8" s="30" customFormat="1" ht="13" x14ac:dyDescent="0.3">
      <c r="A840" s="25" t="s">
        <v>2492</v>
      </c>
      <c r="B840" s="25" t="s">
        <v>2493</v>
      </c>
      <c r="C840" s="25" t="s">
        <v>24</v>
      </c>
      <c r="D840" s="26" t="s">
        <v>2494</v>
      </c>
      <c r="E840" s="31">
        <v>93630</v>
      </c>
      <c r="F840" s="28">
        <v>2.6750507E-5</v>
      </c>
      <c r="H840" s="29"/>
    </row>
    <row r="841" spans="1:8" s="30" customFormat="1" ht="13" x14ac:dyDescent="0.3">
      <c r="A841" s="25" t="s">
        <v>2495</v>
      </c>
      <c r="B841" s="25" t="s">
        <v>2496</v>
      </c>
      <c r="C841" s="25" t="s">
        <v>2497</v>
      </c>
      <c r="D841" s="26" t="s">
        <v>2498</v>
      </c>
      <c r="E841" s="31">
        <v>739511</v>
      </c>
      <c r="F841" s="28">
        <v>2.1128158199999999E-4</v>
      </c>
      <c r="H841" s="29"/>
    </row>
    <row r="842" spans="1:8" s="30" customFormat="1" ht="13" x14ac:dyDescent="0.3">
      <c r="A842" s="25" t="s">
        <v>2499</v>
      </c>
      <c r="B842" s="25" t="s">
        <v>2500</v>
      </c>
      <c r="C842" s="25" t="s">
        <v>24</v>
      </c>
      <c r="D842" s="26" t="s">
        <v>2501</v>
      </c>
      <c r="E842" s="31">
        <v>12430264</v>
      </c>
      <c r="F842" s="28">
        <v>3.5513817079999999E-3</v>
      </c>
      <c r="H842" s="29"/>
    </row>
    <row r="843" spans="1:8" s="30" customFormat="1" ht="13" x14ac:dyDescent="0.3">
      <c r="A843" s="25" t="s">
        <v>2502</v>
      </c>
      <c r="B843" s="25" t="s">
        <v>2503</v>
      </c>
      <c r="C843" s="25" t="s">
        <v>24</v>
      </c>
      <c r="D843" s="26" t="s">
        <v>2504</v>
      </c>
      <c r="E843" s="31">
        <v>86263</v>
      </c>
      <c r="F843" s="28">
        <v>2.4645723E-5</v>
      </c>
      <c r="H843" s="29"/>
    </row>
    <row r="844" spans="1:8" s="30" customFormat="1" ht="13" x14ac:dyDescent="0.3">
      <c r="A844" s="25" t="s">
        <v>2505</v>
      </c>
      <c r="B844" s="25" t="s">
        <v>2506</v>
      </c>
      <c r="C844" s="25" t="s">
        <v>24</v>
      </c>
      <c r="D844" s="26" t="s">
        <v>2507</v>
      </c>
      <c r="E844" s="31">
        <v>423650</v>
      </c>
      <c r="F844" s="28">
        <v>1.21038689E-4</v>
      </c>
      <c r="H844" s="29"/>
    </row>
    <row r="845" spans="1:8" s="30" customFormat="1" ht="13" x14ac:dyDescent="0.3">
      <c r="A845" s="25" t="s">
        <v>2508</v>
      </c>
      <c r="B845" s="25" t="s">
        <v>2509</v>
      </c>
      <c r="C845" s="25" t="s">
        <v>24</v>
      </c>
      <c r="D845" s="26" t="s">
        <v>2510</v>
      </c>
      <c r="E845" s="31">
        <v>26562</v>
      </c>
      <c r="F845" s="28">
        <v>7.5888820000000002E-6</v>
      </c>
      <c r="H845" s="29"/>
    </row>
    <row r="846" spans="1:8" s="30" customFormat="1" ht="13" x14ac:dyDescent="0.3">
      <c r="A846" s="25" t="s">
        <v>2511</v>
      </c>
      <c r="B846" s="25" t="s">
        <v>2512</v>
      </c>
      <c r="C846" s="25" t="s">
        <v>24</v>
      </c>
      <c r="D846" s="26" t="s">
        <v>2513</v>
      </c>
      <c r="E846" s="31">
        <v>77842</v>
      </c>
      <c r="F846" s="28">
        <v>2.2239806E-5</v>
      </c>
      <c r="H846" s="29"/>
    </row>
    <row r="847" spans="1:8" s="30" customFormat="1" ht="13" x14ac:dyDescent="0.3">
      <c r="A847" s="25" t="s">
        <v>2514</v>
      </c>
      <c r="B847" s="25" t="s">
        <v>2515</v>
      </c>
      <c r="C847" s="25" t="s">
        <v>2516</v>
      </c>
      <c r="D847" s="26" t="s">
        <v>2517</v>
      </c>
      <c r="E847" s="31">
        <v>359613</v>
      </c>
      <c r="F847" s="28">
        <v>1.0274303300000001E-4</v>
      </c>
      <c r="H847" s="29"/>
    </row>
    <row r="848" spans="1:8" s="30" customFormat="1" ht="13" x14ac:dyDescent="0.3">
      <c r="A848" s="25" t="s">
        <v>2518</v>
      </c>
      <c r="B848" s="25" t="s">
        <v>2519</v>
      </c>
      <c r="C848" s="25" t="s">
        <v>24</v>
      </c>
      <c r="D848" s="26" t="s">
        <v>2520</v>
      </c>
      <c r="E848" s="31">
        <v>22248038</v>
      </c>
      <c r="F848" s="28">
        <v>6.356363403E-3</v>
      </c>
      <c r="H848" s="29"/>
    </row>
    <row r="849" spans="1:8" s="30" customFormat="1" ht="13" x14ac:dyDescent="0.3">
      <c r="A849" s="25" t="s">
        <v>2521</v>
      </c>
      <c r="B849" s="25" t="s">
        <v>2522</v>
      </c>
      <c r="C849" s="25" t="s">
        <v>24</v>
      </c>
      <c r="D849" s="26" t="s">
        <v>2520</v>
      </c>
      <c r="E849" s="31">
        <v>34731</v>
      </c>
      <c r="F849" s="28">
        <v>9.9228010000000003E-6</v>
      </c>
      <c r="H849" s="29"/>
    </row>
    <row r="850" spans="1:8" s="30" customFormat="1" ht="13" x14ac:dyDescent="0.3">
      <c r="A850" s="25" t="s">
        <v>2523</v>
      </c>
      <c r="B850" s="25" t="s">
        <v>2524</v>
      </c>
      <c r="C850" s="25" t="s">
        <v>24</v>
      </c>
      <c r="D850" s="26" t="s">
        <v>2525</v>
      </c>
      <c r="E850" s="31">
        <v>4785224</v>
      </c>
      <c r="F850" s="28">
        <v>1.3671597790000001E-3</v>
      </c>
      <c r="H850" s="29"/>
    </row>
    <row r="851" spans="1:8" s="30" customFormat="1" ht="13" x14ac:dyDescent="0.3">
      <c r="A851" s="25" t="s">
        <v>2526</v>
      </c>
      <c r="B851" s="25" t="s">
        <v>2527</v>
      </c>
      <c r="C851" s="25" t="s">
        <v>24</v>
      </c>
      <c r="D851" s="26" t="s">
        <v>2528</v>
      </c>
      <c r="E851" s="31">
        <v>18068</v>
      </c>
      <c r="F851" s="28">
        <v>5.1621080000000003E-6</v>
      </c>
      <c r="H851" s="29"/>
    </row>
    <row r="852" spans="1:8" s="30" customFormat="1" ht="13" x14ac:dyDescent="0.3">
      <c r="A852" s="25" t="s">
        <v>2529</v>
      </c>
      <c r="B852" s="25" t="s">
        <v>2530</v>
      </c>
      <c r="C852" s="25" t="s">
        <v>24</v>
      </c>
      <c r="D852" s="26" t="s">
        <v>2531</v>
      </c>
      <c r="E852" s="31">
        <v>98159</v>
      </c>
      <c r="F852" s="28">
        <v>2.8044463000000001E-5</v>
      </c>
      <c r="H852" s="29"/>
    </row>
    <row r="853" spans="1:8" s="30" customFormat="1" ht="13" x14ac:dyDescent="0.3">
      <c r="A853" s="25" t="s">
        <v>2532</v>
      </c>
      <c r="B853" s="25" t="s">
        <v>2533</v>
      </c>
      <c r="C853" s="25" t="s">
        <v>24</v>
      </c>
      <c r="D853" s="26" t="s">
        <v>2534</v>
      </c>
      <c r="E853" s="31">
        <v>49717</v>
      </c>
      <c r="F853" s="28">
        <v>1.4204368E-5</v>
      </c>
      <c r="H853" s="29"/>
    </row>
    <row r="854" spans="1:8" s="30" customFormat="1" ht="13" x14ac:dyDescent="0.3">
      <c r="A854" s="25" t="s">
        <v>2535</v>
      </c>
      <c r="B854" s="25" t="s">
        <v>2536</v>
      </c>
      <c r="C854" s="25" t="s">
        <v>24</v>
      </c>
      <c r="D854" s="26" t="s">
        <v>2537</v>
      </c>
      <c r="E854" s="31">
        <v>16718</v>
      </c>
      <c r="F854" s="28">
        <v>4.7764069999999997E-6</v>
      </c>
      <c r="H854" s="29"/>
    </row>
    <row r="855" spans="1:8" s="30" customFormat="1" ht="13" x14ac:dyDescent="0.3">
      <c r="A855" s="25" t="s">
        <v>2538</v>
      </c>
      <c r="B855" s="25" t="s">
        <v>2539</v>
      </c>
      <c r="C855" s="25" t="s">
        <v>24</v>
      </c>
      <c r="D855" s="26" t="s">
        <v>2540</v>
      </c>
      <c r="E855" s="31">
        <v>114428</v>
      </c>
      <c r="F855" s="28">
        <v>3.2692589000000003E-5</v>
      </c>
      <c r="H855" s="29"/>
    </row>
    <row r="856" spans="1:8" s="30" customFormat="1" ht="13" x14ac:dyDescent="0.3">
      <c r="A856" s="25" t="s">
        <v>2541</v>
      </c>
      <c r="B856" s="25" t="s">
        <v>2542</v>
      </c>
      <c r="C856" s="25" t="s">
        <v>24</v>
      </c>
      <c r="D856" s="26" t="s">
        <v>2543</v>
      </c>
      <c r="E856" s="31">
        <v>81955</v>
      </c>
      <c r="F856" s="28">
        <v>2.3414908E-5</v>
      </c>
      <c r="H856" s="29"/>
    </row>
    <row r="857" spans="1:8" s="30" customFormat="1" ht="13" x14ac:dyDescent="0.3">
      <c r="A857" s="25" t="s">
        <v>2544</v>
      </c>
      <c r="B857" s="25" t="s">
        <v>2545</v>
      </c>
      <c r="C857" s="25" t="s">
        <v>24</v>
      </c>
      <c r="D857" s="26" t="s">
        <v>2546</v>
      </c>
      <c r="E857" s="31">
        <v>40521</v>
      </c>
      <c r="F857" s="28">
        <v>1.157703E-5</v>
      </c>
      <c r="H857" s="29"/>
    </row>
    <row r="858" spans="1:8" s="30" customFormat="1" ht="13" x14ac:dyDescent="0.3">
      <c r="A858" s="25" t="s">
        <v>2547</v>
      </c>
      <c r="B858" s="25" t="s">
        <v>2548</v>
      </c>
      <c r="C858" s="25" t="s">
        <v>24</v>
      </c>
      <c r="D858" s="26" t="s">
        <v>2549</v>
      </c>
      <c r="E858" s="31">
        <v>182585</v>
      </c>
      <c r="F858" s="28">
        <v>5.2165347000000002E-5</v>
      </c>
      <c r="H858" s="29"/>
    </row>
    <row r="859" spans="1:8" s="30" customFormat="1" ht="13" x14ac:dyDescent="0.3">
      <c r="A859" s="25" t="s">
        <v>2550</v>
      </c>
      <c r="B859" s="25" t="s">
        <v>2551</v>
      </c>
      <c r="C859" s="25" t="s">
        <v>2552</v>
      </c>
      <c r="D859" s="26" t="s">
        <v>2553</v>
      </c>
      <c r="E859" s="31">
        <v>665924</v>
      </c>
      <c r="F859" s="28">
        <v>1.9025744799999999E-4</v>
      </c>
      <c r="H859" s="29"/>
    </row>
    <row r="860" spans="1:8" s="30" customFormat="1" ht="13" x14ac:dyDescent="0.3">
      <c r="A860" s="25" t="s">
        <v>2554</v>
      </c>
      <c r="B860" s="25" t="s">
        <v>2555</v>
      </c>
      <c r="C860" s="25" t="s">
        <v>24</v>
      </c>
      <c r="D860" s="26" t="s">
        <v>2556</v>
      </c>
      <c r="E860" s="31">
        <v>166181</v>
      </c>
      <c r="F860" s="28">
        <v>4.7478651000000003E-5</v>
      </c>
      <c r="H860" s="29"/>
    </row>
    <row r="861" spans="1:8" s="30" customFormat="1" ht="13" x14ac:dyDescent="0.3">
      <c r="A861" s="25" t="s">
        <v>2557</v>
      </c>
      <c r="B861" s="25" t="s">
        <v>2558</v>
      </c>
      <c r="C861" s="25" t="s">
        <v>24</v>
      </c>
      <c r="D861" s="26" t="s">
        <v>2559</v>
      </c>
      <c r="E861" s="31">
        <v>32657</v>
      </c>
      <c r="F861" s="28">
        <v>9.3302499999999993E-6</v>
      </c>
      <c r="H861" s="29"/>
    </row>
    <row r="862" spans="1:8" s="30" customFormat="1" ht="13" x14ac:dyDescent="0.3">
      <c r="A862" s="25" t="s">
        <v>2560</v>
      </c>
      <c r="B862" s="25" t="s">
        <v>2561</v>
      </c>
      <c r="C862" s="25" t="s">
        <v>24</v>
      </c>
      <c r="D862" s="26" t="s">
        <v>2562</v>
      </c>
      <c r="E862" s="31">
        <v>22472</v>
      </c>
      <c r="F862" s="28">
        <v>6.4203500000000003E-6</v>
      </c>
      <c r="H862" s="29"/>
    </row>
    <row r="863" spans="1:8" s="30" customFormat="1" ht="13" x14ac:dyDescent="0.3">
      <c r="A863" s="25" t="s">
        <v>2563</v>
      </c>
      <c r="B863" s="25" t="s">
        <v>2564</v>
      </c>
      <c r="C863" s="25" t="s">
        <v>24</v>
      </c>
      <c r="D863" s="26" t="s">
        <v>2565</v>
      </c>
      <c r="E863" s="31">
        <v>169651</v>
      </c>
      <c r="F863" s="28">
        <v>4.8470044999999998E-5</v>
      </c>
      <c r="H863" s="29"/>
    </row>
    <row r="864" spans="1:8" s="30" customFormat="1" ht="13" x14ac:dyDescent="0.3">
      <c r="A864" s="25" t="s">
        <v>2566</v>
      </c>
      <c r="B864" s="25" t="s">
        <v>2567</v>
      </c>
      <c r="C864" s="25" t="s">
        <v>24</v>
      </c>
      <c r="D864" s="26" t="s">
        <v>2568</v>
      </c>
      <c r="E864" s="31">
        <v>126189</v>
      </c>
      <c r="F864" s="28">
        <v>3.6052759000000003E-5</v>
      </c>
      <c r="H864" s="29"/>
    </row>
    <row r="865" spans="1:8" s="30" customFormat="1" ht="13" x14ac:dyDescent="0.3">
      <c r="A865" s="25" t="s">
        <v>2569</v>
      </c>
      <c r="B865" s="25" t="s">
        <v>2570</v>
      </c>
      <c r="C865" s="25" t="s">
        <v>24</v>
      </c>
      <c r="D865" s="26" t="s">
        <v>2571</v>
      </c>
      <c r="E865" s="31">
        <v>234900</v>
      </c>
      <c r="F865" s="28">
        <v>6.7111974999999995E-5</v>
      </c>
      <c r="H865" s="29"/>
    </row>
    <row r="866" spans="1:8" s="30" customFormat="1" ht="13" x14ac:dyDescent="0.3">
      <c r="A866" s="25" t="s">
        <v>2572</v>
      </c>
      <c r="B866" s="25" t="s">
        <v>2573</v>
      </c>
      <c r="C866" s="25" t="s">
        <v>24</v>
      </c>
      <c r="D866" s="26" t="s">
        <v>2574</v>
      </c>
      <c r="E866" s="31">
        <v>325851</v>
      </c>
      <c r="F866" s="28">
        <v>9.3097079999999999E-5</v>
      </c>
      <c r="H866" s="29"/>
    </row>
    <row r="867" spans="1:8" s="30" customFormat="1" ht="13" x14ac:dyDescent="0.3">
      <c r="A867" s="25" t="s">
        <v>2575</v>
      </c>
      <c r="B867" s="25" t="s">
        <v>2576</v>
      </c>
      <c r="C867" s="25" t="s">
        <v>24</v>
      </c>
      <c r="D867" s="26" t="s">
        <v>2577</v>
      </c>
      <c r="E867" s="31">
        <v>283900</v>
      </c>
      <c r="F867" s="28">
        <v>8.1111492999999998E-5</v>
      </c>
      <c r="H867" s="29"/>
    </row>
    <row r="868" spans="1:8" s="30" customFormat="1" ht="13" x14ac:dyDescent="0.3">
      <c r="A868" s="25" t="s">
        <v>2578</v>
      </c>
      <c r="B868" s="25" t="s">
        <v>2579</v>
      </c>
      <c r="C868" s="25" t="s">
        <v>24</v>
      </c>
      <c r="D868" s="26" t="s">
        <v>2580</v>
      </c>
      <c r="E868" s="31">
        <v>173557</v>
      </c>
      <c r="F868" s="28">
        <v>4.9586007000000002E-5</v>
      </c>
      <c r="H868" s="29"/>
    </row>
    <row r="869" spans="1:8" s="30" customFormat="1" ht="13" x14ac:dyDescent="0.3">
      <c r="A869" s="25" t="s">
        <v>2581</v>
      </c>
      <c r="B869" s="25" t="s">
        <v>2582</v>
      </c>
      <c r="C869" s="25" t="s">
        <v>24</v>
      </c>
      <c r="D869" s="26" t="s">
        <v>2583</v>
      </c>
      <c r="E869" s="31">
        <v>140677</v>
      </c>
      <c r="F869" s="28">
        <v>4.0192045000000001E-5</v>
      </c>
      <c r="H869" s="29"/>
    </row>
    <row r="870" spans="1:8" s="30" customFormat="1" ht="13" x14ac:dyDescent="0.3">
      <c r="A870" s="25" t="s">
        <v>2584</v>
      </c>
      <c r="B870" s="25" t="s">
        <v>2585</v>
      </c>
      <c r="C870" s="25" t="s">
        <v>24</v>
      </c>
      <c r="D870" s="26" t="s">
        <v>2586</v>
      </c>
      <c r="E870" s="31">
        <v>94918</v>
      </c>
      <c r="F870" s="28">
        <v>2.7118495000000001E-5</v>
      </c>
      <c r="H870" s="29"/>
    </row>
    <row r="871" spans="1:8" s="30" customFormat="1" ht="13" x14ac:dyDescent="0.3">
      <c r="A871" s="25" t="s">
        <v>2587</v>
      </c>
      <c r="B871" s="25" t="s">
        <v>2588</v>
      </c>
      <c r="C871" s="25" t="s">
        <v>24</v>
      </c>
      <c r="D871" s="26" t="s">
        <v>2589</v>
      </c>
      <c r="E871" s="31">
        <v>37241</v>
      </c>
      <c r="F871" s="28">
        <v>1.0639919E-5</v>
      </c>
      <c r="H871" s="29"/>
    </row>
    <row r="872" spans="1:8" s="30" customFormat="1" ht="13" x14ac:dyDescent="0.3">
      <c r="A872" s="25" t="s">
        <v>2590</v>
      </c>
      <c r="B872" s="25" t="s">
        <v>2591</v>
      </c>
      <c r="C872" s="25" t="s">
        <v>24</v>
      </c>
      <c r="D872" s="26" t="s">
        <v>2592</v>
      </c>
      <c r="E872" s="31">
        <v>29885</v>
      </c>
      <c r="F872" s="28">
        <v>8.5382769999999996E-6</v>
      </c>
      <c r="H872" s="29"/>
    </row>
    <row r="873" spans="1:8" s="30" customFormat="1" ht="13" x14ac:dyDescent="0.3">
      <c r="A873" s="25" t="s">
        <v>2593</v>
      </c>
      <c r="B873" s="25" t="s">
        <v>2594</v>
      </c>
      <c r="C873" s="25" t="s">
        <v>24</v>
      </c>
      <c r="D873" s="26" t="s">
        <v>2595</v>
      </c>
      <c r="E873" s="31">
        <v>56202</v>
      </c>
      <c r="F873" s="28">
        <v>1.6057160999999999E-5</v>
      </c>
      <c r="H873" s="29"/>
    </row>
    <row r="874" spans="1:8" s="30" customFormat="1" ht="13" x14ac:dyDescent="0.3">
      <c r="A874" s="25" t="s">
        <v>2596</v>
      </c>
      <c r="B874" s="25" t="s">
        <v>2597</v>
      </c>
      <c r="C874" s="25" t="s">
        <v>24</v>
      </c>
      <c r="D874" s="26" t="s">
        <v>2598</v>
      </c>
      <c r="E874" s="31">
        <v>338322</v>
      </c>
      <c r="F874" s="28">
        <v>9.6660100000000006E-5</v>
      </c>
      <c r="H874" s="29"/>
    </row>
    <row r="875" spans="1:8" s="30" customFormat="1" ht="13" x14ac:dyDescent="0.3">
      <c r="A875" s="25" t="s">
        <v>2599</v>
      </c>
      <c r="B875" s="25" t="s">
        <v>2600</v>
      </c>
      <c r="C875" s="25" t="s">
        <v>24</v>
      </c>
      <c r="D875" s="26" t="s">
        <v>2601</v>
      </c>
      <c r="E875" s="31">
        <v>693052</v>
      </c>
      <c r="F875" s="28">
        <v>1.9800803900000001E-4</v>
      </c>
      <c r="H875" s="29"/>
    </row>
    <row r="876" spans="1:8" s="30" customFormat="1" ht="13" x14ac:dyDescent="0.3">
      <c r="A876" s="25" t="s">
        <v>2602</v>
      </c>
      <c r="B876" s="25" t="s">
        <v>2603</v>
      </c>
      <c r="C876" s="25" t="s">
        <v>24</v>
      </c>
      <c r="D876" s="26" t="s">
        <v>2604</v>
      </c>
      <c r="E876" s="31">
        <v>224146</v>
      </c>
      <c r="F876" s="28">
        <v>6.4039509E-5</v>
      </c>
      <c r="H876" s="29"/>
    </row>
    <row r="877" spans="1:8" s="30" customFormat="1" ht="13" x14ac:dyDescent="0.3">
      <c r="A877" s="25" t="s">
        <v>2605</v>
      </c>
      <c r="B877" s="25" t="s">
        <v>2606</v>
      </c>
      <c r="C877" s="25" t="s">
        <v>24</v>
      </c>
      <c r="D877" s="26" t="s">
        <v>2607</v>
      </c>
      <c r="E877" s="31">
        <v>21321</v>
      </c>
      <c r="F877" s="28">
        <v>6.0915050000000004E-6</v>
      </c>
      <c r="H877" s="29"/>
    </row>
    <row r="878" spans="1:8" s="30" customFormat="1" ht="13" x14ac:dyDescent="0.3">
      <c r="A878" s="25" t="s">
        <v>2608</v>
      </c>
      <c r="B878" s="25" t="s">
        <v>2609</v>
      </c>
      <c r="C878" s="25" t="s">
        <v>24</v>
      </c>
      <c r="D878" s="26" t="s">
        <v>2610</v>
      </c>
      <c r="E878" s="31">
        <v>666199</v>
      </c>
      <c r="F878" s="28">
        <v>1.90336017E-4</v>
      </c>
      <c r="H878" s="29"/>
    </row>
    <row r="879" spans="1:8" s="30" customFormat="1" ht="13" x14ac:dyDescent="0.3">
      <c r="A879" s="25" t="s">
        <v>2611</v>
      </c>
      <c r="B879" s="25" t="s">
        <v>2612</v>
      </c>
      <c r="C879" s="25" t="s">
        <v>24</v>
      </c>
      <c r="D879" s="26" t="s">
        <v>2613</v>
      </c>
      <c r="E879" s="31">
        <v>115459</v>
      </c>
      <c r="F879" s="28">
        <v>3.2987149999999998E-5</v>
      </c>
      <c r="H879" s="29"/>
    </row>
    <row r="880" spans="1:8" s="30" customFormat="1" ht="13" x14ac:dyDescent="0.3">
      <c r="A880" s="25" t="s">
        <v>2614</v>
      </c>
      <c r="B880" s="25" t="s">
        <v>2615</v>
      </c>
      <c r="C880" s="25" t="s">
        <v>24</v>
      </c>
      <c r="D880" s="26" t="s">
        <v>2616</v>
      </c>
      <c r="E880" s="31">
        <v>16939</v>
      </c>
      <c r="F880" s="28">
        <v>4.8395479999999996E-6</v>
      </c>
      <c r="H880" s="29"/>
    </row>
    <row r="881" spans="1:8" s="30" customFormat="1" ht="13" x14ac:dyDescent="0.3">
      <c r="A881" s="25" t="s">
        <v>2617</v>
      </c>
      <c r="B881" s="25" t="s">
        <v>2618</v>
      </c>
      <c r="C881" s="25" t="s">
        <v>2619</v>
      </c>
      <c r="D881" s="26" t="s">
        <v>2620</v>
      </c>
      <c r="E881" s="31">
        <v>291831</v>
      </c>
      <c r="F881" s="28">
        <v>8.3377414999999993E-5</v>
      </c>
      <c r="H881" s="29"/>
    </row>
    <row r="882" spans="1:8" s="30" customFormat="1" ht="13" x14ac:dyDescent="0.3">
      <c r="A882" s="25" t="s">
        <v>2621</v>
      </c>
      <c r="B882" s="25" t="s">
        <v>2622</v>
      </c>
      <c r="C882" s="25" t="s">
        <v>24</v>
      </c>
      <c r="D882" s="26" t="s">
        <v>2623</v>
      </c>
      <c r="E882" s="31">
        <v>38558</v>
      </c>
      <c r="F882" s="28">
        <v>1.1016191999999999E-5</v>
      </c>
      <c r="H882" s="29"/>
    </row>
    <row r="883" spans="1:8" s="30" customFormat="1" ht="13" x14ac:dyDescent="0.3">
      <c r="A883" s="25" t="s">
        <v>2624</v>
      </c>
      <c r="B883" s="25" t="s">
        <v>2625</v>
      </c>
      <c r="C883" s="25" t="s">
        <v>24</v>
      </c>
      <c r="D883" s="26" t="s">
        <v>2626</v>
      </c>
      <c r="E883" s="31">
        <v>217936</v>
      </c>
      <c r="F883" s="28">
        <v>6.2265284000000005E-5</v>
      </c>
      <c r="H883" s="29"/>
    </row>
    <row r="884" spans="1:8" s="30" customFormat="1" ht="13" x14ac:dyDescent="0.3">
      <c r="A884" s="25" t="s">
        <v>2627</v>
      </c>
      <c r="B884" s="25" t="s">
        <v>2628</v>
      </c>
      <c r="C884" s="25" t="s">
        <v>24</v>
      </c>
      <c r="D884" s="26" t="s">
        <v>2629</v>
      </c>
      <c r="E884" s="31">
        <v>688090</v>
      </c>
      <c r="F884" s="28">
        <v>1.9659037299999999E-4</v>
      </c>
      <c r="H884" s="29"/>
    </row>
    <row r="885" spans="1:8" s="30" customFormat="1" ht="13" x14ac:dyDescent="0.3">
      <c r="A885" s="25" t="s">
        <v>2630</v>
      </c>
      <c r="B885" s="25" t="s">
        <v>2631</v>
      </c>
      <c r="C885" s="25" t="s">
        <v>2632</v>
      </c>
      <c r="D885" s="26" t="s">
        <v>2633</v>
      </c>
      <c r="E885" s="31">
        <v>338682</v>
      </c>
      <c r="F885" s="28">
        <v>9.6762954000000003E-5</v>
      </c>
      <c r="H885" s="29"/>
    </row>
    <row r="886" spans="1:8" s="30" customFormat="1" ht="13" x14ac:dyDescent="0.3">
      <c r="A886" s="25" t="s">
        <v>2634</v>
      </c>
      <c r="B886" s="25" t="s">
        <v>2635</v>
      </c>
      <c r="C886" s="25" t="s">
        <v>24</v>
      </c>
      <c r="D886" s="26" t="s">
        <v>2636</v>
      </c>
      <c r="E886" s="31">
        <v>14083616</v>
      </c>
      <c r="F886" s="28">
        <v>4.023751727E-3</v>
      </c>
      <c r="H886" s="29"/>
    </row>
    <row r="887" spans="1:8" s="30" customFormat="1" ht="13" x14ac:dyDescent="0.3">
      <c r="A887" s="25" t="s">
        <v>2637</v>
      </c>
      <c r="B887" s="25" t="s">
        <v>2638</v>
      </c>
      <c r="C887" s="25" t="s">
        <v>24</v>
      </c>
      <c r="D887" s="26" t="s">
        <v>2639</v>
      </c>
      <c r="E887" s="31">
        <v>18853</v>
      </c>
      <c r="F887" s="28">
        <v>5.3863859999999998E-6</v>
      </c>
      <c r="H887" s="29"/>
    </row>
    <row r="888" spans="1:8" s="30" customFormat="1" ht="13" x14ac:dyDescent="0.3">
      <c r="A888" s="25" t="s">
        <v>2640</v>
      </c>
      <c r="B888" s="25" t="s">
        <v>2641</v>
      </c>
      <c r="C888" s="25" t="s">
        <v>24</v>
      </c>
      <c r="D888" s="26" t="s">
        <v>2642</v>
      </c>
      <c r="E888" s="31">
        <v>23511</v>
      </c>
      <c r="F888" s="28">
        <v>6.717197E-6</v>
      </c>
      <c r="H888" s="29"/>
    </row>
    <row r="889" spans="1:8" s="30" customFormat="1" ht="13" x14ac:dyDescent="0.3">
      <c r="A889" s="25" t="s">
        <v>2643</v>
      </c>
      <c r="B889" s="25" t="s">
        <v>2644</v>
      </c>
      <c r="C889" s="25" t="s">
        <v>24</v>
      </c>
      <c r="D889" s="26" t="s">
        <v>2645</v>
      </c>
      <c r="E889" s="31">
        <v>79425</v>
      </c>
      <c r="F889" s="28">
        <v>2.2692076E-5</v>
      </c>
      <c r="H889" s="29"/>
    </row>
    <row r="890" spans="1:8" s="30" customFormat="1" ht="13" x14ac:dyDescent="0.3">
      <c r="A890" s="25" t="s">
        <v>2646</v>
      </c>
      <c r="B890" s="25" t="s">
        <v>2647</v>
      </c>
      <c r="C890" s="25" t="s">
        <v>24</v>
      </c>
      <c r="D890" s="26" t="s">
        <v>2648</v>
      </c>
      <c r="E890" s="31">
        <v>3904771</v>
      </c>
      <c r="F890" s="28">
        <v>1.1156104409999999E-3</v>
      </c>
      <c r="H890" s="29"/>
    </row>
    <row r="891" spans="1:8" s="30" customFormat="1" ht="13" x14ac:dyDescent="0.3">
      <c r="A891" s="25" t="s">
        <v>2649</v>
      </c>
      <c r="B891" s="25" t="s">
        <v>2650</v>
      </c>
      <c r="C891" s="25" t="s">
        <v>24</v>
      </c>
      <c r="D891" s="26" t="s">
        <v>2651</v>
      </c>
      <c r="E891" s="31">
        <v>468170</v>
      </c>
      <c r="F891" s="28">
        <v>1.3375825099999999E-4</v>
      </c>
      <c r="H891" s="29"/>
    </row>
    <row r="892" spans="1:8" s="30" customFormat="1" ht="13" x14ac:dyDescent="0.3">
      <c r="A892" s="25" t="s">
        <v>2652</v>
      </c>
      <c r="B892" s="25" t="s">
        <v>2653</v>
      </c>
      <c r="C892" s="25" t="s">
        <v>24</v>
      </c>
      <c r="D892" s="26" t="s">
        <v>2654</v>
      </c>
      <c r="E892" s="31">
        <v>269338</v>
      </c>
      <c r="F892" s="28">
        <v>7.6951064000000004E-5</v>
      </c>
      <c r="H892" s="29"/>
    </row>
    <row r="893" spans="1:8" s="30" customFormat="1" ht="13" x14ac:dyDescent="0.3">
      <c r="A893" s="25" t="s">
        <v>2655</v>
      </c>
      <c r="B893" s="25" t="s">
        <v>2656</v>
      </c>
      <c r="C893" s="25" t="s">
        <v>24</v>
      </c>
      <c r="D893" s="26" t="s">
        <v>2657</v>
      </c>
      <c r="E893" s="31">
        <v>546217</v>
      </c>
      <c r="F893" s="28">
        <v>1.56056626E-4</v>
      </c>
      <c r="H893" s="29"/>
    </row>
    <row r="894" spans="1:8" s="30" customFormat="1" ht="13" x14ac:dyDescent="0.3">
      <c r="A894" s="25" t="s">
        <v>2658</v>
      </c>
      <c r="B894" s="25" t="s">
        <v>2659</v>
      </c>
      <c r="C894" s="25" t="s">
        <v>24</v>
      </c>
      <c r="D894" s="26" t="s">
        <v>2660</v>
      </c>
      <c r="E894" s="31">
        <v>95813</v>
      </c>
      <c r="F894" s="28">
        <v>2.73742E-5</v>
      </c>
      <c r="H894" s="29"/>
    </row>
    <row r="895" spans="1:8" s="30" customFormat="1" ht="13" x14ac:dyDescent="0.3">
      <c r="A895" s="25" t="s">
        <v>2661</v>
      </c>
      <c r="B895" s="25" t="s">
        <v>2662</v>
      </c>
      <c r="C895" s="25" t="s">
        <v>24</v>
      </c>
      <c r="D895" s="26" t="s">
        <v>2663</v>
      </c>
      <c r="E895" s="31">
        <v>41788</v>
      </c>
      <c r="F895" s="28">
        <v>1.1939017E-5</v>
      </c>
      <c r="H895" s="29"/>
    </row>
    <row r="896" spans="1:8" s="30" customFormat="1" ht="13" x14ac:dyDescent="0.3">
      <c r="A896" s="25" t="s">
        <v>2664</v>
      </c>
      <c r="B896" s="25" t="s">
        <v>2665</v>
      </c>
      <c r="C896" s="25" t="s">
        <v>24</v>
      </c>
      <c r="D896" s="26" t="s">
        <v>2666</v>
      </c>
      <c r="E896" s="31">
        <v>79477</v>
      </c>
      <c r="F896" s="28">
        <v>2.2706931999999999E-5</v>
      </c>
      <c r="H896" s="29"/>
    </row>
    <row r="897" spans="1:8" s="30" customFormat="1" ht="13" x14ac:dyDescent="0.3">
      <c r="A897" s="25" t="s">
        <v>2667</v>
      </c>
      <c r="B897" s="25" t="s">
        <v>2668</v>
      </c>
      <c r="C897" s="25" t="s">
        <v>24</v>
      </c>
      <c r="D897" s="26" t="s">
        <v>2669</v>
      </c>
      <c r="E897" s="31">
        <v>421090</v>
      </c>
      <c r="F897" s="28">
        <v>1.2030728599999999E-4</v>
      </c>
      <c r="H897" s="29"/>
    </row>
    <row r="898" spans="1:8" s="30" customFormat="1" ht="13" x14ac:dyDescent="0.3">
      <c r="A898" s="25" t="s">
        <v>2670</v>
      </c>
      <c r="B898" s="25" t="s">
        <v>2671</v>
      </c>
      <c r="C898" s="25" t="s">
        <v>24</v>
      </c>
      <c r="D898" s="26" t="s">
        <v>2672</v>
      </c>
      <c r="E898" s="31">
        <v>63214</v>
      </c>
      <c r="F898" s="28">
        <v>1.8060520999999998E-5</v>
      </c>
      <c r="H898" s="29"/>
    </row>
    <row r="899" spans="1:8" s="30" customFormat="1" ht="13" x14ac:dyDescent="0.3">
      <c r="A899" s="25" t="s">
        <v>2673</v>
      </c>
      <c r="B899" s="25" t="s">
        <v>2674</v>
      </c>
      <c r="C899" s="25" t="s">
        <v>24</v>
      </c>
      <c r="D899" s="26" t="s">
        <v>2675</v>
      </c>
      <c r="E899" s="31">
        <v>96936</v>
      </c>
      <c r="F899" s="28">
        <v>2.7695046000000001E-5</v>
      </c>
      <c r="H899" s="29"/>
    </row>
    <row r="900" spans="1:8" s="30" customFormat="1" ht="13" x14ac:dyDescent="0.3">
      <c r="A900" s="25" t="s">
        <v>2676</v>
      </c>
      <c r="B900" s="25" t="s">
        <v>2677</v>
      </c>
      <c r="C900" s="25" t="s">
        <v>24</v>
      </c>
      <c r="D900" s="26" t="s">
        <v>2678</v>
      </c>
      <c r="E900" s="31">
        <v>99978</v>
      </c>
      <c r="F900" s="28">
        <v>2.8564159000000001E-5</v>
      </c>
      <c r="H900" s="29"/>
    </row>
    <row r="901" spans="1:8" s="30" customFormat="1" ht="13" x14ac:dyDescent="0.3">
      <c r="A901" s="25" t="s">
        <v>2679</v>
      </c>
      <c r="B901" s="25" t="s">
        <v>2680</v>
      </c>
      <c r="C901" s="25" t="s">
        <v>24</v>
      </c>
      <c r="D901" s="26" t="s">
        <v>2681</v>
      </c>
      <c r="E901" s="31">
        <v>164480</v>
      </c>
      <c r="F901" s="28">
        <v>4.6992668000000001E-5</v>
      </c>
      <c r="H901" s="29"/>
    </row>
    <row r="902" spans="1:8" s="30" customFormat="1" ht="13" x14ac:dyDescent="0.3">
      <c r="A902" s="25" t="s">
        <v>2682</v>
      </c>
      <c r="B902" s="25" t="s">
        <v>2683</v>
      </c>
      <c r="C902" s="25" t="s">
        <v>24</v>
      </c>
      <c r="D902" s="26" t="s">
        <v>2684</v>
      </c>
      <c r="E902" s="31">
        <v>4506397</v>
      </c>
      <c r="F902" s="28">
        <v>1.287497665E-3</v>
      </c>
      <c r="H902" s="29"/>
    </row>
    <row r="903" spans="1:8" s="30" customFormat="1" ht="13" x14ac:dyDescent="0.3">
      <c r="A903" s="25" t="s">
        <v>2685</v>
      </c>
      <c r="B903" s="25" t="s">
        <v>2686</v>
      </c>
      <c r="C903" s="25" t="s">
        <v>24</v>
      </c>
      <c r="D903" s="26" t="s">
        <v>2687</v>
      </c>
      <c r="E903" s="31">
        <v>6854588</v>
      </c>
      <c r="F903" s="28">
        <v>1.9583862770000001E-3</v>
      </c>
      <c r="H903" s="29"/>
    </row>
    <row r="904" spans="1:8" s="30" customFormat="1" ht="13" x14ac:dyDescent="0.3">
      <c r="A904" s="25" t="s">
        <v>2688</v>
      </c>
      <c r="B904" s="25" t="s">
        <v>2689</v>
      </c>
      <c r="C904" s="25" t="s">
        <v>24</v>
      </c>
      <c r="D904" s="26" t="s">
        <v>2690</v>
      </c>
      <c r="E904" s="31">
        <v>242285</v>
      </c>
      <c r="F904" s="28">
        <v>6.9221901999999994E-5</v>
      </c>
      <c r="H904" s="29"/>
    </row>
    <row r="905" spans="1:8" s="30" customFormat="1" ht="13" x14ac:dyDescent="0.3">
      <c r="A905" s="25" t="s">
        <v>2691</v>
      </c>
      <c r="B905" s="25" t="s">
        <v>2692</v>
      </c>
      <c r="C905" s="25" t="s">
        <v>24</v>
      </c>
      <c r="D905" s="26" t="s">
        <v>2693</v>
      </c>
      <c r="E905" s="31">
        <v>849305</v>
      </c>
      <c r="F905" s="28">
        <v>2.4265021599999999E-4</v>
      </c>
      <c r="H905" s="29"/>
    </row>
    <row r="906" spans="1:8" s="30" customFormat="1" ht="13" x14ac:dyDescent="0.3">
      <c r="A906" s="25" t="s">
        <v>2694</v>
      </c>
      <c r="B906" s="25" t="s">
        <v>2695</v>
      </c>
      <c r="C906" s="25" t="s">
        <v>24</v>
      </c>
      <c r="D906" s="26" t="s">
        <v>2696</v>
      </c>
      <c r="E906" s="31">
        <v>113836</v>
      </c>
      <c r="F906" s="28">
        <v>3.2523451000000001E-5</v>
      </c>
      <c r="H906" s="29"/>
    </row>
    <row r="907" spans="1:8" s="30" customFormat="1" ht="13" x14ac:dyDescent="0.3">
      <c r="A907" s="25" t="s">
        <v>2697</v>
      </c>
      <c r="B907" s="25" t="s">
        <v>2698</v>
      </c>
      <c r="C907" s="25" t="s">
        <v>24</v>
      </c>
      <c r="D907" s="26" t="s">
        <v>2699</v>
      </c>
      <c r="E907" s="31">
        <v>68981</v>
      </c>
      <c r="F907" s="28">
        <v>1.9708177999999999E-5</v>
      </c>
      <c r="H907" s="29"/>
    </row>
    <row r="908" spans="1:8" s="30" customFormat="1" ht="13" x14ac:dyDescent="0.3">
      <c r="A908" s="25" t="s">
        <v>2700</v>
      </c>
      <c r="B908" s="25" t="s">
        <v>2701</v>
      </c>
      <c r="C908" s="25" t="s">
        <v>24</v>
      </c>
      <c r="D908" s="26" t="s">
        <v>2702</v>
      </c>
      <c r="E908" s="31">
        <v>440905</v>
      </c>
      <c r="F908" s="28">
        <v>1.25968519E-4</v>
      </c>
      <c r="H908" s="29"/>
    </row>
    <row r="909" spans="1:8" s="30" customFormat="1" ht="13" x14ac:dyDescent="0.3">
      <c r="A909" s="25" t="s">
        <v>2703</v>
      </c>
      <c r="B909" s="25" t="s">
        <v>2704</v>
      </c>
      <c r="C909" s="25" t="s">
        <v>24</v>
      </c>
      <c r="D909" s="26" t="s">
        <v>2705</v>
      </c>
      <c r="E909" s="31">
        <v>107527</v>
      </c>
      <c r="F909" s="28">
        <v>3.0720942000000001E-5</v>
      </c>
      <c r="H909" s="29"/>
    </row>
    <row r="910" spans="1:8" s="30" customFormat="1" ht="13" x14ac:dyDescent="0.3">
      <c r="A910" s="25" t="s">
        <v>2706</v>
      </c>
      <c r="B910" s="25" t="s">
        <v>2707</v>
      </c>
      <c r="C910" s="25" t="s">
        <v>24</v>
      </c>
      <c r="D910" s="26" t="s">
        <v>2708</v>
      </c>
      <c r="E910" s="31">
        <v>885969</v>
      </c>
      <c r="F910" s="28">
        <v>2.5312528399999999E-4</v>
      </c>
      <c r="H910" s="29"/>
    </row>
    <row r="911" spans="1:8" s="30" customFormat="1" ht="13" x14ac:dyDescent="0.3">
      <c r="A911" s="25" t="s">
        <v>2709</v>
      </c>
      <c r="B911" s="25" t="s">
        <v>2710</v>
      </c>
      <c r="C911" s="25" t="s">
        <v>24</v>
      </c>
      <c r="D911" s="26" t="s">
        <v>2711</v>
      </c>
      <c r="E911" s="31">
        <v>11733991</v>
      </c>
      <c r="F911" s="28">
        <v>3.3524534150000001E-3</v>
      </c>
      <c r="H911" s="29"/>
    </row>
    <row r="912" spans="1:8" s="30" customFormat="1" ht="13" x14ac:dyDescent="0.3">
      <c r="A912" s="25" t="s">
        <v>2712</v>
      </c>
      <c r="B912" s="25" t="s">
        <v>2713</v>
      </c>
      <c r="C912" s="25" t="s">
        <v>24</v>
      </c>
      <c r="D912" s="26" t="s">
        <v>2714</v>
      </c>
      <c r="E912" s="31">
        <v>318908</v>
      </c>
      <c r="F912" s="28">
        <v>9.1113433999999994E-5</v>
      </c>
      <c r="H912" s="29"/>
    </row>
    <row r="913" spans="1:10" s="30" customFormat="1" ht="13" x14ac:dyDescent="0.3">
      <c r="A913" s="25" t="s">
        <v>2715</v>
      </c>
      <c r="B913" s="25" t="s">
        <v>2716</v>
      </c>
      <c r="C913" s="25" t="s">
        <v>24</v>
      </c>
      <c r="D913" s="26" t="s">
        <v>2717</v>
      </c>
      <c r="E913" s="31">
        <v>772341</v>
      </c>
      <c r="F913" s="28">
        <v>2.20661259E-4</v>
      </c>
      <c r="H913" s="29"/>
    </row>
    <row r="914" spans="1:10" s="30" customFormat="1" ht="13" x14ac:dyDescent="0.3">
      <c r="A914" s="25" t="s">
        <v>2718</v>
      </c>
      <c r="B914" s="25" t="s">
        <v>2719</v>
      </c>
      <c r="C914" s="25" t="s">
        <v>24</v>
      </c>
      <c r="D914" s="26" t="s">
        <v>2720</v>
      </c>
      <c r="E914" s="31">
        <v>156235</v>
      </c>
      <c r="F914" s="28">
        <v>4.4637033999999999E-5</v>
      </c>
      <c r="H914" s="29"/>
    </row>
    <row r="915" spans="1:10" s="30" customFormat="1" ht="13" x14ac:dyDescent="0.3">
      <c r="A915" s="25" t="s">
        <v>2721</v>
      </c>
      <c r="B915" s="25" t="s">
        <v>2722</v>
      </c>
      <c r="C915" s="25" t="s">
        <v>24</v>
      </c>
      <c r="D915" s="26" t="s">
        <v>2723</v>
      </c>
      <c r="E915" s="31">
        <v>442796</v>
      </c>
      <c r="F915" s="28">
        <v>1.26508787E-4</v>
      </c>
      <c r="H915" s="29"/>
    </row>
    <row r="916" spans="1:10" s="30" customFormat="1" ht="13" x14ac:dyDescent="0.3">
      <c r="A916" s="25" t="s">
        <v>2724</v>
      </c>
      <c r="B916" s="25" t="s">
        <v>2725</v>
      </c>
      <c r="C916" s="25" t="s">
        <v>24</v>
      </c>
      <c r="D916" s="26" t="s">
        <v>2726</v>
      </c>
      <c r="E916" s="31">
        <v>197096</v>
      </c>
      <c r="F916" s="28">
        <v>5.6311204000000001E-5</v>
      </c>
      <c r="H916" s="29"/>
    </row>
    <row r="917" spans="1:10" s="30" customFormat="1" ht="13" x14ac:dyDescent="0.3">
      <c r="A917" s="25" t="s">
        <v>2727</v>
      </c>
      <c r="B917" s="25" t="s">
        <v>2728</v>
      </c>
      <c r="C917" s="25" t="s">
        <v>24</v>
      </c>
      <c r="D917" s="26" t="s">
        <v>2729</v>
      </c>
      <c r="E917" s="31">
        <v>98548</v>
      </c>
      <c r="F917" s="28">
        <v>2.8155602000000001E-5</v>
      </c>
      <c r="H917" s="29"/>
    </row>
    <row r="918" spans="1:10" s="30" customFormat="1" ht="13" x14ac:dyDescent="0.3">
      <c r="A918" s="25" t="s">
        <v>2730</v>
      </c>
      <c r="B918" s="25" t="s">
        <v>2731</v>
      </c>
      <c r="C918" s="25" t="s">
        <v>24</v>
      </c>
      <c r="D918" s="26" t="s">
        <v>2732</v>
      </c>
      <c r="E918" s="31">
        <v>87623</v>
      </c>
      <c r="F918" s="28">
        <v>2.5034281E-5</v>
      </c>
      <c r="H918" s="29"/>
    </row>
    <row r="919" spans="1:10" s="30" customFormat="1" ht="13" x14ac:dyDescent="0.3">
      <c r="A919" s="25" t="s">
        <v>2733</v>
      </c>
      <c r="B919" s="25" t="s">
        <v>2734</v>
      </c>
      <c r="C919" s="25" t="s">
        <v>24</v>
      </c>
      <c r="D919" s="26" t="s">
        <v>2735</v>
      </c>
      <c r="E919" s="31">
        <v>157782</v>
      </c>
      <c r="F919" s="28">
        <v>4.5079018999999998E-5</v>
      </c>
      <c r="H919" s="29"/>
    </row>
    <row r="920" spans="1:10" s="30" customFormat="1" ht="13" x14ac:dyDescent="0.3">
      <c r="A920" s="25" t="s">
        <v>2736</v>
      </c>
      <c r="B920" s="25" t="s">
        <v>2737</v>
      </c>
      <c r="C920" s="25" t="s">
        <v>24</v>
      </c>
      <c r="D920" s="26" t="s">
        <v>2738</v>
      </c>
      <c r="E920" s="31">
        <v>1094001</v>
      </c>
      <c r="F920" s="28">
        <v>3.1256095100000002E-4</v>
      </c>
      <c r="H920" s="29"/>
    </row>
    <row r="921" spans="1:10" s="30" customFormat="1" ht="13" x14ac:dyDescent="0.3">
      <c r="A921" s="25" t="s">
        <v>2739</v>
      </c>
      <c r="B921" s="25" t="s">
        <v>2740</v>
      </c>
      <c r="C921" s="25" t="s">
        <v>24</v>
      </c>
      <c r="D921" s="26" t="s">
        <v>2741</v>
      </c>
      <c r="E921" s="31">
        <v>877138</v>
      </c>
      <c r="F921" s="28">
        <v>2.5060222800000001E-4</v>
      </c>
      <c r="H921" s="29"/>
    </row>
    <row r="922" spans="1:10" s="30" customFormat="1" ht="13" x14ac:dyDescent="0.3">
      <c r="A922" s="25" t="s">
        <v>2742</v>
      </c>
      <c r="B922" s="25" t="s">
        <v>2743</v>
      </c>
      <c r="C922" s="25" t="s">
        <v>24</v>
      </c>
      <c r="D922" s="26" t="s">
        <v>2744</v>
      </c>
      <c r="E922" s="31">
        <v>198316</v>
      </c>
      <c r="F922" s="28">
        <v>5.6659763000000001E-5</v>
      </c>
      <c r="H922" s="29"/>
    </row>
    <row r="923" spans="1:10" s="30" customFormat="1" ht="13" x14ac:dyDescent="0.3">
      <c r="A923" s="25" t="s">
        <v>2745</v>
      </c>
      <c r="B923" s="25" t="s">
        <v>2746</v>
      </c>
      <c r="C923" s="25" t="s">
        <v>24</v>
      </c>
      <c r="D923" s="26" t="s">
        <v>2747</v>
      </c>
      <c r="E923" s="31">
        <v>301224</v>
      </c>
      <c r="F923" s="28">
        <v>8.6061036000000007E-5</v>
      </c>
      <c r="H923" s="29"/>
    </row>
    <row r="924" spans="1:10" s="30" customFormat="1" ht="13" x14ac:dyDescent="0.3">
      <c r="A924" s="25" t="s">
        <v>2748</v>
      </c>
      <c r="B924" s="25" t="s">
        <v>2749</v>
      </c>
      <c r="C924" s="25" t="s">
        <v>24</v>
      </c>
      <c r="D924" s="26" t="s">
        <v>2750</v>
      </c>
      <c r="E924" s="31">
        <v>141036</v>
      </c>
      <c r="F924" s="28">
        <v>4.0294611999999998E-5</v>
      </c>
      <c r="H924" s="29"/>
    </row>
    <row r="925" spans="1:10" s="30" customFormat="1" ht="13" x14ac:dyDescent="0.3">
      <c r="A925" s="25" t="s">
        <v>2751</v>
      </c>
      <c r="B925" s="25" t="s">
        <v>2752</v>
      </c>
      <c r="C925" s="25" t="s">
        <v>24</v>
      </c>
      <c r="D925" s="26" t="s">
        <v>2753</v>
      </c>
      <c r="E925" s="31">
        <v>229750</v>
      </c>
      <c r="F925" s="28">
        <v>6.5640597000000001E-5</v>
      </c>
      <c r="H925" s="29"/>
    </row>
    <row r="926" spans="1:10" s="30" customFormat="1" ht="13" x14ac:dyDescent="0.3">
      <c r="A926" s="25" t="s">
        <v>2754</v>
      </c>
      <c r="B926" s="25" t="s">
        <v>2755</v>
      </c>
      <c r="C926" s="25" t="s">
        <v>24</v>
      </c>
      <c r="D926" s="26" t="s">
        <v>2756</v>
      </c>
      <c r="E926" s="31">
        <v>43698</v>
      </c>
      <c r="F926" s="28">
        <v>1.2484713E-5</v>
      </c>
      <c r="H926" s="29"/>
    </row>
    <row r="927" spans="1:10" s="30" customFormat="1" ht="13" x14ac:dyDescent="0.3">
      <c r="A927" s="25" t="s">
        <v>2757</v>
      </c>
      <c r="B927" s="25" t="s">
        <v>2758</v>
      </c>
      <c r="C927" s="25" t="s">
        <v>24</v>
      </c>
      <c r="D927" s="26" t="s">
        <v>2759</v>
      </c>
      <c r="E927" s="31">
        <v>26487</v>
      </c>
      <c r="F927" s="28">
        <v>7.567454E-6</v>
      </c>
      <c r="H927" s="29"/>
    </row>
    <row r="928" spans="1:10" s="30" customFormat="1" x14ac:dyDescent="0.3">
      <c r="A928" s="25" t="s">
        <v>2760</v>
      </c>
      <c r="B928" s="25" t="s">
        <v>2761</v>
      </c>
      <c r="C928" s="25" t="s">
        <v>2762</v>
      </c>
      <c r="D928" s="26" t="s">
        <v>2763</v>
      </c>
      <c r="E928" s="31">
        <v>2360106</v>
      </c>
      <c r="F928" s="28">
        <v>6.7429278099999997E-4</v>
      </c>
      <c r="H928" s="4"/>
      <c r="I928" s="4"/>
      <c r="J928" s="4"/>
    </row>
    <row r="929" spans="1:11" s="30" customFormat="1" ht="13" x14ac:dyDescent="0.3">
      <c r="A929" s="25" t="s">
        <v>2764</v>
      </c>
      <c r="B929" s="25" t="s">
        <v>2765</v>
      </c>
      <c r="C929" s="25" t="s">
        <v>24</v>
      </c>
      <c r="D929" s="26" t="s">
        <v>2766</v>
      </c>
      <c r="E929" s="31">
        <v>134990</v>
      </c>
      <c r="F929" s="28">
        <v>3.8567243000000003E-5</v>
      </c>
      <c r="H929" s="29"/>
    </row>
    <row r="930" spans="1:11" s="30" customFormat="1" ht="13" x14ac:dyDescent="0.3">
      <c r="A930" s="25" t="s">
        <v>2767</v>
      </c>
      <c r="B930" s="25" t="s">
        <v>2768</v>
      </c>
      <c r="C930" s="25" t="s">
        <v>24</v>
      </c>
      <c r="D930" s="26" t="s">
        <v>2769</v>
      </c>
      <c r="E930" s="31">
        <v>445919</v>
      </c>
      <c r="F930" s="28">
        <v>1.2740104099999999E-4</v>
      </c>
      <c r="H930" s="29"/>
    </row>
    <row r="931" spans="1:11" s="30" customFormat="1" ht="13" x14ac:dyDescent="0.3">
      <c r="A931" s="25" t="s">
        <v>2770</v>
      </c>
      <c r="B931" s="25" t="s">
        <v>2771</v>
      </c>
      <c r="C931" s="25" t="s">
        <v>24</v>
      </c>
      <c r="D931" s="26" t="s">
        <v>2772</v>
      </c>
      <c r="E931" s="31">
        <v>140598</v>
      </c>
      <c r="F931" s="28">
        <v>4.0169473999999998E-5</v>
      </c>
      <c r="H931" s="29"/>
    </row>
    <row r="932" spans="1:11" s="30" customFormat="1" ht="13" x14ac:dyDescent="0.3">
      <c r="A932" s="25" t="s">
        <v>2773</v>
      </c>
      <c r="B932" s="25" t="s">
        <v>2774</v>
      </c>
      <c r="C932" s="25" t="s">
        <v>24</v>
      </c>
      <c r="D932" s="26" t="s">
        <v>2775</v>
      </c>
      <c r="E932" s="31">
        <v>254515</v>
      </c>
      <c r="F932" s="28">
        <v>7.2716067000000003E-5</v>
      </c>
      <c r="H932" s="29"/>
    </row>
    <row r="933" spans="1:11" s="30" customFormat="1" ht="13" x14ac:dyDescent="0.3">
      <c r="A933" s="25" t="s">
        <v>2776</v>
      </c>
      <c r="B933" s="25" t="s">
        <v>2777</v>
      </c>
      <c r="C933" s="25" t="s">
        <v>24</v>
      </c>
      <c r="D933" s="26" t="s">
        <v>2778</v>
      </c>
      <c r="E933" s="31">
        <v>38873</v>
      </c>
      <c r="F933" s="28">
        <v>1.1106189E-5</v>
      </c>
      <c r="H933" s="29"/>
    </row>
    <row r="934" spans="1:11" s="30" customFormat="1" ht="13" x14ac:dyDescent="0.3">
      <c r="A934" s="25" t="s">
        <v>2779</v>
      </c>
      <c r="B934" s="25" t="s">
        <v>2780</v>
      </c>
      <c r="C934" s="25" t="s">
        <v>24</v>
      </c>
      <c r="D934" s="26" t="s">
        <v>2781</v>
      </c>
      <c r="E934" s="31">
        <v>892064</v>
      </c>
      <c r="F934" s="28">
        <v>2.5486665200000002E-4</v>
      </c>
      <c r="H934" s="29"/>
    </row>
    <row r="935" spans="1:11" s="30" customFormat="1" ht="13" x14ac:dyDescent="0.3">
      <c r="A935" s="25" t="s">
        <v>2782</v>
      </c>
      <c r="B935" s="25" t="s">
        <v>2783</v>
      </c>
      <c r="C935" s="25" t="s">
        <v>24</v>
      </c>
      <c r="D935" s="26" t="s">
        <v>2784</v>
      </c>
      <c r="E935" s="31">
        <v>29892</v>
      </c>
      <c r="F935" s="28">
        <v>8.5402770000000006E-6</v>
      </c>
      <c r="H935" s="29"/>
    </row>
    <row r="936" spans="1:11" s="30" customFormat="1" ht="13" x14ac:dyDescent="0.3">
      <c r="A936" s="25" t="s">
        <v>2785</v>
      </c>
      <c r="B936" s="25" t="s">
        <v>2786</v>
      </c>
      <c r="C936" s="25" t="s">
        <v>24</v>
      </c>
      <c r="D936" s="26" t="s">
        <v>2787</v>
      </c>
      <c r="E936" s="31">
        <v>385206</v>
      </c>
      <c r="F936" s="28">
        <v>1.1005506700000001E-4</v>
      </c>
      <c r="H936" s="29"/>
    </row>
    <row r="937" spans="1:11" s="30" customFormat="1" x14ac:dyDescent="0.3">
      <c r="A937" s="25" t="s">
        <v>2788</v>
      </c>
      <c r="B937" s="25" t="s">
        <v>2789</v>
      </c>
      <c r="C937" s="25"/>
      <c r="D937" s="26" t="s">
        <v>2790</v>
      </c>
      <c r="E937" s="31">
        <v>14452</v>
      </c>
      <c r="F937" s="28">
        <v>4.129001E-6</v>
      </c>
      <c r="G937" s="2"/>
      <c r="H937" s="29"/>
      <c r="K937" s="2"/>
    </row>
    <row r="938" spans="1:11" s="30" customFormat="1" ht="13" x14ac:dyDescent="0.3">
      <c r="A938" s="25" t="s">
        <v>2791</v>
      </c>
      <c r="B938" s="25" t="s">
        <v>2792</v>
      </c>
      <c r="C938" s="25" t="s">
        <v>24</v>
      </c>
      <c r="D938" s="26" t="s">
        <v>2793</v>
      </c>
      <c r="E938" s="31">
        <v>1182250</v>
      </c>
      <c r="F938" s="28">
        <v>3.3777408299999999E-4</v>
      </c>
      <c r="H938" s="29"/>
    </row>
    <row r="939" spans="1:11" s="30" customFormat="1" ht="13" x14ac:dyDescent="0.3">
      <c r="A939" s="25" t="s">
        <v>2794</v>
      </c>
      <c r="B939" s="25" t="s">
        <v>2795</v>
      </c>
      <c r="C939" s="25" t="s">
        <v>24</v>
      </c>
      <c r="D939" s="26" t="s">
        <v>2796</v>
      </c>
      <c r="E939" s="31">
        <v>2629923</v>
      </c>
      <c r="F939" s="28">
        <v>7.5138069799999998E-4</v>
      </c>
      <c r="H939" s="29"/>
    </row>
    <row r="940" spans="1:11" s="30" customFormat="1" ht="13" x14ac:dyDescent="0.3">
      <c r="A940" s="25" t="s">
        <v>2797</v>
      </c>
      <c r="B940" s="25" t="s">
        <v>2798</v>
      </c>
      <c r="C940" s="25" t="s">
        <v>24</v>
      </c>
      <c r="D940" s="26" t="s">
        <v>2799</v>
      </c>
      <c r="E940" s="31">
        <v>142627</v>
      </c>
      <c r="F940" s="28">
        <v>4.0749167999999999E-5</v>
      </c>
      <c r="H940" s="29"/>
    </row>
    <row r="941" spans="1:11" s="30" customFormat="1" ht="13" x14ac:dyDescent="0.3">
      <c r="A941" s="25" t="s">
        <v>2800</v>
      </c>
      <c r="B941" s="25" t="s">
        <v>2801</v>
      </c>
      <c r="C941" s="25" t="s">
        <v>24</v>
      </c>
      <c r="D941" s="26" t="s">
        <v>2802</v>
      </c>
      <c r="E941" s="31">
        <v>188233</v>
      </c>
      <c r="F941" s="28">
        <v>5.3779005000000002E-5</v>
      </c>
      <c r="H941" s="29"/>
    </row>
    <row r="942" spans="1:11" s="30" customFormat="1" ht="13" x14ac:dyDescent="0.3">
      <c r="A942" s="25" t="s">
        <v>2803</v>
      </c>
      <c r="B942" s="25" t="s">
        <v>2804</v>
      </c>
      <c r="C942" s="25" t="s">
        <v>24</v>
      </c>
      <c r="D942" s="26" t="s">
        <v>2805</v>
      </c>
      <c r="E942" s="31">
        <v>525826</v>
      </c>
      <c r="F942" s="28">
        <v>1.5023082700000001E-4</v>
      </c>
      <c r="H942" s="29"/>
    </row>
    <row r="943" spans="1:11" s="30" customFormat="1" ht="13" x14ac:dyDescent="0.3">
      <c r="A943" s="25" t="s">
        <v>2806</v>
      </c>
      <c r="B943" s="25" t="s">
        <v>2807</v>
      </c>
      <c r="C943" s="25" t="s">
        <v>24</v>
      </c>
      <c r="D943" s="26" t="s">
        <v>2808</v>
      </c>
      <c r="E943" s="31">
        <v>190489</v>
      </c>
      <c r="F943" s="28">
        <v>5.4423553999999999E-5</v>
      </c>
      <c r="H943" s="29"/>
    </row>
    <row r="944" spans="1:11" s="30" customFormat="1" ht="13" x14ac:dyDescent="0.3">
      <c r="A944" s="25" t="s">
        <v>2809</v>
      </c>
      <c r="B944" s="25" t="s">
        <v>2810</v>
      </c>
      <c r="C944" s="25" t="s">
        <v>24</v>
      </c>
      <c r="D944" s="26" t="s">
        <v>2811</v>
      </c>
      <c r="E944" s="31">
        <v>89710</v>
      </c>
      <c r="F944" s="28">
        <v>2.5630546E-5</v>
      </c>
      <c r="H944" s="29"/>
    </row>
    <row r="945" spans="1:8" s="30" customFormat="1" ht="13" x14ac:dyDescent="0.3">
      <c r="A945" s="25" t="s">
        <v>2812</v>
      </c>
      <c r="B945" s="25" t="s">
        <v>2813</v>
      </c>
      <c r="C945" s="25" t="s">
        <v>24</v>
      </c>
      <c r="D945" s="26" t="s">
        <v>2814</v>
      </c>
      <c r="E945" s="31">
        <v>323571</v>
      </c>
      <c r="F945" s="28">
        <v>9.2445674000000004E-5</v>
      </c>
      <c r="H945" s="29"/>
    </row>
    <row r="946" spans="1:8" s="30" customFormat="1" ht="13" x14ac:dyDescent="0.3">
      <c r="A946" s="25" t="s">
        <v>2815</v>
      </c>
      <c r="B946" s="25" t="s">
        <v>2816</v>
      </c>
      <c r="C946" s="25" t="s">
        <v>24</v>
      </c>
      <c r="D946" s="26" t="s">
        <v>2817</v>
      </c>
      <c r="E946" s="31">
        <v>99302</v>
      </c>
      <c r="F946" s="28">
        <v>2.8371023E-5</v>
      </c>
      <c r="H946" s="29"/>
    </row>
    <row r="947" spans="1:8" s="30" customFormat="1" ht="13" x14ac:dyDescent="0.3">
      <c r="A947" s="25" t="s">
        <v>2818</v>
      </c>
      <c r="B947" s="25" t="s">
        <v>2819</v>
      </c>
      <c r="C947" s="25" t="s">
        <v>24</v>
      </c>
      <c r="D947" s="26" t="s">
        <v>2820</v>
      </c>
      <c r="E947" s="31">
        <v>9733</v>
      </c>
      <c r="F947" s="28">
        <v>2.7807610000000001E-6</v>
      </c>
      <c r="H947" s="29"/>
    </row>
    <row r="948" spans="1:8" s="30" customFormat="1" ht="13" x14ac:dyDescent="0.3">
      <c r="A948" s="25" t="s">
        <v>2821</v>
      </c>
      <c r="B948" s="25" t="s">
        <v>2822</v>
      </c>
      <c r="C948" s="25" t="s">
        <v>24</v>
      </c>
      <c r="D948" s="26" t="s">
        <v>2823</v>
      </c>
      <c r="E948" s="31">
        <v>19997</v>
      </c>
      <c r="F948" s="28">
        <v>5.7132319999999998E-6</v>
      </c>
      <c r="H948" s="29"/>
    </row>
    <row r="949" spans="1:8" s="30" customFormat="1" ht="13" x14ac:dyDescent="0.3">
      <c r="A949" s="25" t="s">
        <v>2824</v>
      </c>
      <c r="B949" s="25" t="s">
        <v>2825</v>
      </c>
      <c r="C949" s="25" t="s">
        <v>24</v>
      </c>
      <c r="D949" s="26" t="s">
        <v>2826</v>
      </c>
      <c r="E949" s="31">
        <v>24482</v>
      </c>
      <c r="F949" s="28">
        <v>6.9946160000000004E-6</v>
      </c>
      <c r="H949" s="29"/>
    </row>
    <row r="950" spans="1:8" s="30" customFormat="1" ht="13" x14ac:dyDescent="0.3">
      <c r="A950" s="25" t="s">
        <v>2827</v>
      </c>
      <c r="B950" s="25" t="s">
        <v>2828</v>
      </c>
      <c r="C950" s="25" t="s">
        <v>24</v>
      </c>
      <c r="D950" s="26" t="s">
        <v>2829</v>
      </c>
      <c r="E950" s="31">
        <v>75428</v>
      </c>
      <c r="F950" s="28">
        <v>2.1550115E-5</v>
      </c>
      <c r="H950" s="29"/>
    </row>
    <row r="951" spans="1:8" s="30" customFormat="1" ht="13" x14ac:dyDescent="0.3">
      <c r="A951" s="25" t="s">
        <v>2830</v>
      </c>
      <c r="B951" s="25" t="s">
        <v>2831</v>
      </c>
      <c r="C951" s="25" t="s">
        <v>2832</v>
      </c>
      <c r="D951" s="26" t="s">
        <v>2833</v>
      </c>
      <c r="E951" s="31">
        <v>174017</v>
      </c>
      <c r="F951" s="28">
        <v>4.9717430999999997E-5</v>
      </c>
      <c r="H951" s="29"/>
    </row>
    <row r="952" spans="1:8" s="30" customFormat="1" ht="13" x14ac:dyDescent="0.3">
      <c r="A952" s="25" t="s">
        <v>2834</v>
      </c>
      <c r="B952" s="25" t="s">
        <v>2835</v>
      </c>
      <c r="C952" s="25" t="s">
        <v>24</v>
      </c>
      <c r="D952" s="26" t="s">
        <v>2836</v>
      </c>
      <c r="E952" s="31">
        <v>76677</v>
      </c>
      <c r="F952" s="28">
        <v>2.1906959999999999E-5</v>
      </c>
      <c r="H952" s="29"/>
    </row>
    <row r="953" spans="1:8" s="30" customFormat="1" ht="13" x14ac:dyDescent="0.3">
      <c r="A953" s="25" t="s">
        <v>2837</v>
      </c>
      <c r="B953" s="25" t="s">
        <v>2838</v>
      </c>
      <c r="C953" s="25" t="s">
        <v>24</v>
      </c>
      <c r="D953" s="26" t="s">
        <v>2839</v>
      </c>
      <c r="E953" s="31">
        <v>135303</v>
      </c>
      <c r="F953" s="28">
        <v>3.8656669000000001E-5</v>
      </c>
      <c r="H953" s="29"/>
    </row>
    <row r="954" spans="1:8" s="30" customFormat="1" ht="13" x14ac:dyDescent="0.3">
      <c r="A954" s="25" t="s">
        <v>2840</v>
      </c>
      <c r="B954" s="25" t="s">
        <v>2841</v>
      </c>
      <c r="C954" s="25" t="s">
        <v>24</v>
      </c>
      <c r="D954" s="26" t="s">
        <v>2842</v>
      </c>
      <c r="E954" s="31">
        <v>220522</v>
      </c>
      <c r="F954" s="28">
        <v>6.3004116000000006E-5</v>
      </c>
      <c r="H954" s="29"/>
    </row>
    <row r="955" spans="1:8" s="30" customFormat="1" ht="13" x14ac:dyDescent="0.3">
      <c r="A955" s="25" t="s">
        <v>2843</v>
      </c>
      <c r="B955" s="25" t="s">
        <v>2844</v>
      </c>
      <c r="C955" s="25" t="s">
        <v>24</v>
      </c>
      <c r="D955" s="26" t="s">
        <v>2845</v>
      </c>
      <c r="E955" s="31">
        <v>528211</v>
      </c>
      <c r="F955" s="28">
        <v>1.50912232E-4</v>
      </c>
      <c r="H955" s="29"/>
    </row>
    <row r="956" spans="1:8" s="30" customFormat="1" ht="13" x14ac:dyDescent="0.3">
      <c r="A956" s="25" t="s">
        <v>2846</v>
      </c>
      <c r="B956" s="25" t="s">
        <v>2847</v>
      </c>
      <c r="C956" s="25"/>
      <c r="D956" s="26" t="s">
        <v>2848</v>
      </c>
      <c r="E956" s="31">
        <v>1795</v>
      </c>
      <c r="F956" s="28">
        <v>5.12839E-7</v>
      </c>
      <c r="H956" s="29"/>
    </row>
    <row r="957" spans="1:8" s="30" customFormat="1" ht="13" x14ac:dyDescent="0.3">
      <c r="A957" s="25" t="s">
        <v>2849</v>
      </c>
      <c r="B957" s="25" t="s">
        <v>2850</v>
      </c>
      <c r="C957" s="25" t="s">
        <v>24</v>
      </c>
      <c r="D957" s="26" t="s">
        <v>2851</v>
      </c>
      <c r="E957" s="31">
        <v>207027</v>
      </c>
      <c r="F957" s="28">
        <v>5.9148535E-5</v>
      </c>
      <c r="H957" s="29"/>
    </row>
    <row r="958" spans="1:8" s="30" customFormat="1" ht="13" x14ac:dyDescent="0.3">
      <c r="A958" s="25" t="s">
        <v>2852</v>
      </c>
      <c r="B958" s="25" t="s">
        <v>2853</v>
      </c>
      <c r="C958" s="25" t="s">
        <v>24</v>
      </c>
      <c r="D958" s="26" t="s">
        <v>2854</v>
      </c>
      <c r="E958" s="31">
        <v>64701</v>
      </c>
      <c r="F958" s="28">
        <v>1.8485363E-5</v>
      </c>
      <c r="H958" s="29"/>
    </row>
    <row r="959" spans="1:8" s="30" customFormat="1" ht="13" x14ac:dyDescent="0.3">
      <c r="A959" s="25" t="s">
        <v>2855</v>
      </c>
      <c r="B959" s="25" t="s">
        <v>2856</v>
      </c>
      <c r="C959" s="25" t="s">
        <v>24</v>
      </c>
      <c r="D959" s="26" t="s">
        <v>2857</v>
      </c>
      <c r="E959" s="31">
        <v>1132966</v>
      </c>
      <c r="F959" s="28">
        <v>3.2369342499999999E-4</v>
      </c>
      <c r="H959" s="29"/>
    </row>
    <row r="960" spans="1:8" s="30" customFormat="1" ht="13" x14ac:dyDescent="0.3">
      <c r="A960" s="25" t="s">
        <v>2858</v>
      </c>
      <c r="B960" s="25" t="s">
        <v>2859</v>
      </c>
      <c r="C960" s="25" t="s">
        <v>24</v>
      </c>
      <c r="D960" s="26" t="s">
        <v>2860</v>
      </c>
      <c r="E960" s="31">
        <v>175570</v>
      </c>
      <c r="F960" s="28">
        <v>5.0161129999999999E-5</v>
      </c>
      <c r="H960" s="29"/>
    </row>
    <row r="961" spans="1:8" s="30" customFormat="1" ht="13" x14ac:dyDescent="0.3">
      <c r="A961" s="25" t="s">
        <v>2861</v>
      </c>
      <c r="B961" s="25" t="s">
        <v>2862</v>
      </c>
      <c r="C961" s="25" t="s">
        <v>24</v>
      </c>
      <c r="D961" s="26" t="s">
        <v>2863</v>
      </c>
      <c r="E961" s="31">
        <v>214978</v>
      </c>
      <c r="F961" s="28">
        <v>6.1420170999999999E-5</v>
      </c>
      <c r="H961" s="29"/>
    </row>
    <row r="962" spans="1:8" s="30" customFormat="1" ht="13" x14ac:dyDescent="0.3">
      <c r="A962" s="25" t="s">
        <v>2864</v>
      </c>
      <c r="B962" s="25" t="s">
        <v>2865</v>
      </c>
      <c r="C962" s="25" t="s">
        <v>24</v>
      </c>
      <c r="D962" s="26" t="s">
        <v>2866</v>
      </c>
      <c r="E962" s="31">
        <v>948045</v>
      </c>
      <c r="F962" s="28">
        <v>2.7086067300000001E-4</v>
      </c>
      <c r="H962" s="29"/>
    </row>
    <row r="963" spans="1:8" s="30" customFormat="1" ht="13" x14ac:dyDescent="0.3">
      <c r="A963" s="25" t="s">
        <v>2867</v>
      </c>
      <c r="B963" s="25" t="s">
        <v>2868</v>
      </c>
      <c r="C963" s="25" t="s">
        <v>24</v>
      </c>
      <c r="D963" s="26" t="s">
        <v>2869</v>
      </c>
      <c r="E963" s="31">
        <v>154295</v>
      </c>
      <c r="F963" s="28">
        <v>4.4082768000000003E-5</v>
      </c>
      <c r="H963" s="29"/>
    </row>
    <row r="964" spans="1:8" s="30" customFormat="1" ht="13" x14ac:dyDescent="0.3">
      <c r="A964" s="25" t="s">
        <v>2870</v>
      </c>
      <c r="B964" s="25" t="s">
        <v>2871</v>
      </c>
      <c r="C964" s="25" t="s">
        <v>24</v>
      </c>
      <c r="D964" s="26" t="s">
        <v>2872</v>
      </c>
      <c r="E964" s="31">
        <v>142399</v>
      </c>
      <c r="F964" s="28">
        <v>4.0684028000000002E-5</v>
      </c>
      <c r="H964" s="29"/>
    </row>
    <row r="965" spans="1:8" s="30" customFormat="1" ht="13" x14ac:dyDescent="0.3">
      <c r="A965" s="25" t="s">
        <v>2873</v>
      </c>
      <c r="B965" s="25" t="s">
        <v>2874</v>
      </c>
      <c r="C965" s="25" t="s">
        <v>24</v>
      </c>
      <c r="D965" s="26" t="s">
        <v>2875</v>
      </c>
      <c r="E965" s="31">
        <v>651335</v>
      </c>
      <c r="F965" s="28">
        <v>1.8608930600000001E-4</v>
      </c>
      <c r="H965" s="29"/>
    </row>
    <row r="966" spans="1:8" s="30" customFormat="1" ht="13" x14ac:dyDescent="0.3">
      <c r="A966" s="25" t="s">
        <v>2876</v>
      </c>
      <c r="B966" s="25" t="s">
        <v>2877</v>
      </c>
      <c r="C966" s="25" t="s">
        <v>24</v>
      </c>
      <c r="D966" s="26" t="s">
        <v>2878</v>
      </c>
      <c r="E966" s="31">
        <v>247887</v>
      </c>
      <c r="F966" s="28">
        <v>7.0822418000000004E-5</v>
      </c>
      <c r="H966" s="29"/>
    </row>
    <row r="967" spans="1:8" s="30" customFormat="1" ht="13" x14ac:dyDescent="0.3">
      <c r="A967" s="25" t="s">
        <v>2879</v>
      </c>
      <c r="B967" s="25" t="s">
        <v>2880</v>
      </c>
      <c r="C967" s="25" t="s">
        <v>24</v>
      </c>
      <c r="D967" s="26" t="s">
        <v>2881</v>
      </c>
      <c r="E967" s="31">
        <v>322333</v>
      </c>
      <c r="F967" s="28">
        <v>9.2091972000000002E-5</v>
      </c>
      <c r="H967" s="29"/>
    </row>
    <row r="968" spans="1:8" s="30" customFormat="1" ht="13" x14ac:dyDescent="0.3">
      <c r="A968" s="25" t="s">
        <v>2882</v>
      </c>
      <c r="B968" s="25" t="s">
        <v>2883</v>
      </c>
      <c r="C968" s="25" t="s">
        <v>24</v>
      </c>
      <c r="D968" s="26" t="s">
        <v>2884</v>
      </c>
      <c r="E968" s="31">
        <v>805017</v>
      </c>
      <c r="F968" s="28">
        <v>2.2999693699999999E-4</v>
      </c>
      <c r="H968" s="29"/>
    </row>
    <row r="969" spans="1:8" s="30" customFormat="1" ht="13" x14ac:dyDescent="0.3">
      <c r="A969" s="25" t="s">
        <v>2885</v>
      </c>
      <c r="B969" s="25" t="s">
        <v>2886</v>
      </c>
      <c r="C969" s="25" t="s">
        <v>24</v>
      </c>
      <c r="D969" s="26" t="s">
        <v>2887</v>
      </c>
      <c r="E969" s="31">
        <v>190108</v>
      </c>
      <c r="F969" s="28">
        <v>5.4314701E-5</v>
      </c>
      <c r="H969" s="29"/>
    </row>
    <row r="970" spans="1:8" s="30" customFormat="1" ht="13" x14ac:dyDescent="0.3">
      <c r="A970" s="25" t="s">
        <v>2888</v>
      </c>
      <c r="B970" s="25" t="s">
        <v>2889</v>
      </c>
      <c r="C970" s="25" t="s">
        <v>24</v>
      </c>
      <c r="D970" s="26" t="s">
        <v>2890</v>
      </c>
      <c r="E970" s="31">
        <v>89443</v>
      </c>
      <c r="F970" s="28">
        <v>2.5554262999999999E-5</v>
      </c>
      <c r="H970" s="29"/>
    </row>
    <row r="971" spans="1:8" s="30" customFormat="1" ht="13" x14ac:dyDescent="0.3">
      <c r="A971" s="25" t="s">
        <v>2891</v>
      </c>
      <c r="B971" s="25" t="s">
        <v>2892</v>
      </c>
      <c r="C971" s="25" t="s">
        <v>24</v>
      </c>
      <c r="D971" s="26" t="s">
        <v>2893</v>
      </c>
      <c r="E971" s="31">
        <v>1144759</v>
      </c>
      <c r="F971" s="28">
        <v>3.2706273800000001E-4</v>
      </c>
      <c r="H971" s="29"/>
    </row>
    <row r="972" spans="1:8" s="30" customFormat="1" ht="13" x14ac:dyDescent="0.3">
      <c r="A972" s="25" t="s">
        <v>2894</v>
      </c>
      <c r="B972" s="25" t="s">
        <v>2895</v>
      </c>
      <c r="C972" s="25" t="s">
        <v>24</v>
      </c>
      <c r="D972" s="26" t="s">
        <v>2896</v>
      </c>
      <c r="E972" s="31">
        <v>554700</v>
      </c>
      <c r="F972" s="28">
        <v>1.5848025699999999E-4</v>
      </c>
      <c r="H972" s="29"/>
    </row>
    <row r="973" spans="1:8" s="30" customFormat="1" ht="13" x14ac:dyDescent="0.3">
      <c r="A973" s="25" t="s">
        <v>2897</v>
      </c>
      <c r="B973" s="25" t="s">
        <v>2898</v>
      </c>
      <c r="C973" s="25" t="s">
        <v>24</v>
      </c>
      <c r="D973" s="26" t="s">
        <v>2899</v>
      </c>
      <c r="E973" s="31">
        <v>33124</v>
      </c>
      <c r="F973" s="28">
        <v>9.4636739999999994E-6</v>
      </c>
      <c r="H973" s="29"/>
    </row>
    <row r="974" spans="1:8" s="30" customFormat="1" ht="13" x14ac:dyDescent="0.3">
      <c r="A974" s="25" t="s">
        <v>2900</v>
      </c>
      <c r="B974" s="25" t="s">
        <v>2901</v>
      </c>
      <c r="C974" s="25" t="s">
        <v>24</v>
      </c>
      <c r="D974" s="26" t="s">
        <v>2902</v>
      </c>
      <c r="E974" s="31">
        <v>329181</v>
      </c>
      <c r="F974" s="28">
        <v>9.4048476E-5</v>
      </c>
      <c r="H974" s="29"/>
    </row>
    <row r="975" spans="1:8" s="30" customFormat="1" ht="13" x14ac:dyDescent="0.3">
      <c r="A975" s="25" t="s">
        <v>2903</v>
      </c>
      <c r="B975" s="25" t="s">
        <v>2904</v>
      </c>
      <c r="C975" s="25" t="s">
        <v>24</v>
      </c>
      <c r="D975" s="26" t="s">
        <v>2905</v>
      </c>
      <c r="E975" s="31">
        <v>143991</v>
      </c>
      <c r="F975" s="28">
        <v>4.1138869000000002E-5</v>
      </c>
      <c r="H975" s="29"/>
    </row>
    <row r="976" spans="1:8" s="30" customFormat="1" ht="13" x14ac:dyDescent="0.3">
      <c r="A976" s="33" t="s">
        <v>2906</v>
      </c>
      <c r="B976" s="33" t="s">
        <v>2907</v>
      </c>
      <c r="C976" s="33" t="s">
        <v>24</v>
      </c>
      <c r="D976" s="34" t="s">
        <v>2908</v>
      </c>
      <c r="E976" s="35">
        <v>6939</v>
      </c>
      <c r="F976" s="36">
        <v>1.9825029999999999E-6</v>
      </c>
      <c r="G976" s="37"/>
      <c r="H976" s="29"/>
    </row>
    <row r="977" spans="1:11" s="30" customFormat="1" ht="13" x14ac:dyDescent="0.3">
      <c r="A977" s="25" t="s">
        <v>2909</v>
      </c>
      <c r="B977" s="25" t="s">
        <v>2910</v>
      </c>
      <c r="C977" s="25" t="s">
        <v>24</v>
      </c>
      <c r="D977" s="26" t="s">
        <v>2911</v>
      </c>
      <c r="E977" s="31">
        <v>727828</v>
      </c>
      <c r="F977" s="28">
        <v>2.0794369699999999E-4</v>
      </c>
      <c r="H977" s="29"/>
    </row>
    <row r="978" spans="1:11" s="30" customFormat="1" ht="13" x14ac:dyDescent="0.3">
      <c r="A978" s="25" t="s">
        <v>2912</v>
      </c>
      <c r="B978" s="25" t="s">
        <v>2913</v>
      </c>
      <c r="C978" s="25" t="s">
        <v>24</v>
      </c>
      <c r="D978" s="26" t="s">
        <v>2914</v>
      </c>
      <c r="E978" s="31">
        <v>11527</v>
      </c>
      <c r="F978" s="28">
        <v>3.2933150000000001E-6</v>
      </c>
      <c r="H978" s="29"/>
    </row>
    <row r="979" spans="1:11" s="30" customFormat="1" ht="13" x14ac:dyDescent="0.3">
      <c r="A979" s="25" t="s">
        <v>2915</v>
      </c>
      <c r="B979" s="25" t="s">
        <v>2916</v>
      </c>
      <c r="C979" s="25" t="s">
        <v>24</v>
      </c>
      <c r="D979" s="26" t="s">
        <v>2917</v>
      </c>
      <c r="E979" s="31">
        <v>174588</v>
      </c>
      <c r="F979" s="28">
        <v>4.9880567999999997E-5</v>
      </c>
      <c r="H979" s="29"/>
    </row>
    <row r="980" spans="1:11" s="30" customFormat="1" ht="13" x14ac:dyDescent="0.3">
      <c r="A980" s="25" t="s">
        <v>2918</v>
      </c>
      <c r="B980" s="25" t="s">
        <v>2919</v>
      </c>
      <c r="C980" s="25" t="s">
        <v>24</v>
      </c>
      <c r="D980" s="26" t="s">
        <v>2920</v>
      </c>
      <c r="E980" s="31">
        <v>2264745</v>
      </c>
      <c r="F980" s="28">
        <v>6.4704771900000004E-4</v>
      </c>
      <c r="H980" s="29"/>
    </row>
    <row r="981" spans="1:11" s="30" customFormat="1" ht="13" x14ac:dyDescent="0.3">
      <c r="A981" s="25" t="s">
        <v>2921</v>
      </c>
      <c r="B981" s="25" t="s">
        <v>2922</v>
      </c>
      <c r="C981" s="25" t="s">
        <v>24</v>
      </c>
      <c r="D981" s="26" t="s">
        <v>2923</v>
      </c>
      <c r="E981" s="31">
        <v>248037</v>
      </c>
      <c r="F981" s="28">
        <v>7.0865273999999996E-5</v>
      </c>
      <c r="H981" s="29"/>
    </row>
    <row r="982" spans="1:11" s="30" customFormat="1" x14ac:dyDescent="0.3">
      <c r="A982" s="25" t="s">
        <v>2924</v>
      </c>
      <c r="B982" s="25" t="s">
        <v>950</v>
      </c>
      <c r="C982" s="25"/>
      <c r="D982" s="26" t="s">
        <v>2925</v>
      </c>
      <c r="E982" s="31">
        <v>2394</v>
      </c>
      <c r="F982" s="28">
        <v>6.8397600000000001E-7</v>
      </c>
      <c r="G982" s="2"/>
      <c r="H982" s="29"/>
      <c r="K982" s="2"/>
    </row>
    <row r="983" spans="1:11" s="30" customFormat="1" ht="13" x14ac:dyDescent="0.3">
      <c r="A983" s="25" t="s">
        <v>2926</v>
      </c>
      <c r="B983" s="25" t="s">
        <v>2927</v>
      </c>
      <c r="C983" s="25" t="s">
        <v>24</v>
      </c>
      <c r="D983" s="26" t="s">
        <v>2928</v>
      </c>
      <c r="E983" s="31">
        <v>10278</v>
      </c>
      <c r="F983" s="28">
        <v>2.9364700000000002E-6</v>
      </c>
      <c r="H983" s="29"/>
    </row>
    <row r="984" spans="1:11" s="30" customFormat="1" ht="13" x14ac:dyDescent="0.3">
      <c r="A984" s="25" t="s">
        <v>2929</v>
      </c>
      <c r="B984" s="25" t="s">
        <v>2930</v>
      </c>
      <c r="C984" s="25" t="s">
        <v>24</v>
      </c>
      <c r="D984" s="26" t="s">
        <v>2931</v>
      </c>
      <c r="E984" s="31">
        <v>145204</v>
      </c>
      <c r="F984" s="28">
        <v>4.1485429E-5</v>
      </c>
      <c r="H984" s="29"/>
    </row>
    <row r="985" spans="1:11" s="30" customFormat="1" ht="13" x14ac:dyDescent="0.3">
      <c r="A985" s="25" t="s">
        <v>2932</v>
      </c>
      <c r="B985" s="25" t="s">
        <v>2933</v>
      </c>
      <c r="C985" s="25" t="s">
        <v>24</v>
      </c>
      <c r="D985" s="26" t="s">
        <v>2934</v>
      </c>
      <c r="E985" s="31">
        <v>277112</v>
      </c>
      <c r="F985" s="28">
        <v>7.9172130999999999E-5</v>
      </c>
      <c r="H985" s="29"/>
    </row>
    <row r="986" spans="1:11" s="30" customFormat="1" ht="13" x14ac:dyDescent="0.3">
      <c r="A986" s="25" t="s">
        <v>2935</v>
      </c>
      <c r="B986" s="25" t="s">
        <v>2936</v>
      </c>
      <c r="C986" s="25" t="s">
        <v>24</v>
      </c>
      <c r="D986" s="26" t="s">
        <v>2937</v>
      </c>
      <c r="E986" s="31">
        <v>176770</v>
      </c>
      <c r="F986" s="28">
        <v>5.0503975000000001E-5</v>
      </c>
      <c r="H986" s="29"/>
    </row>
    <row r="987" spans="1:11" s="30" customFormat="1" ht="13" x14ac:dyDescent="0.3">
      <c r="A987" s="25" t="s">
        <v>2938</v>
      </c>
      <c r="B987" s="25" t="s">
        <v>2939</v>
      </c>
      <c r="C987" s="25" t="s">
        <v>24</v>
      </c>
      <c r="D987" s="26" t="s">
        <v>2940</v>
      </c>
      <c r="E987" s="31">
        <v>78626</v>
      </c>
      <c r="F987" s="28">
        <v>2.2463798000000001E-5</v>
      </c>
      <c r="H987" s="29"/>
    </row>
    <row r="988" spans="1:11" s="30" customFormat="1" ht="13" x14ac:dyDescent="0.3">
      <c r="A988" s="25" t="s">
        <v>2941</v>
      </c>
      <c r="B988" s="25" t="s">
        <v>2942</v>
      </c>
      <c r="C988" s="25" t="s">
        <v>24</v>
      </c>
      <c r="D988" s="26" t="s">
        <v>2943</v>
      </c>
      <c r="E988" s="31">
        <v>25249</v>
      </c>
      <c r="F988" s="28">
        <v>7.2137519999999998E-6</v>
      </c>
      <c r="H988" s="29"/>
    </row>
    <row r="989" spans="1:11" s="30" customFormat="1" ht="13" x14ac:dyDescent="0.3">
      <c r="A989" s="25" t="s">
        <v>2944</v>
      </c>
      <c r="B989" s="25" t="s">
        <v>2945</v>
      </c>
      <c r="C989" s="25" t="s">
        <v>24</v>
      </c>
      <c r="D989" s="26" t="s">
        <v>2946</v>
      </c>
      <c r="E989" s="31">
        <v>8973663</v>
      </c>
      <c r="F989" s="28">
        <v>2.5638154290000001E-3</v>
      </c>
      <c r="H989" s="29"/>
    </row>
    <row r="990" spans="1:11" s="30" customFormat="1" ht="13" x14ac:dyDescent="0.3">
      <c r="A990" s="25" t="s">
        <v>2947</v>
      </c>
      <c r="B990" s="25" t="s">
        <v>2948</v>
      </c>
      <c r="C990" s="25" t="s">
        <v>24</v>
      </c>
      <c r="D990" s="26" t="s">
        <v>2949</v>
      </c>
      <c r="E990" s="31">
        <v>32419</v>
      </c>
      <c r="F990" s="28">
        <v>9.2622519999999998E-6</v>
      </c>
      <c r="H990" s="29"/>
    </row>
    <row r="991" spans="1:11" s="30" customFormat="1" ht="13" x14ac:dyDescent="0.3">
      <c r="A991" s="25" t="s">
        <v>2950</v>
      </c>
      <c r="B991" s="25" t="s">
        <v>2951</v>
      </c>
      <c r="C991" s="25" t="s">
        <v>24</v>
      </c>
      <c r="D991" s="26" t="s">
        <v>2952</v>
      </c>
      <c r="E991" s="31">
        <v>105096</v>
      </c>
      <c r="F991" s="28">
        <v>3.0026395000000001E-5</v>
      </c>
      <c r="H991" s="29"/>
    </row>
    <row r="992" spans="1:11" s="30" customFormat="1" ht="13" x14ac:dyDescent="0.3">
      <c r="A992" s="25" t="s">
        <v>2953</v>
      </c>
      <c r="B992" s="25" t="s">
        <v>2954</v>
      </c>
      <c r="C992" s="25" t="s">
        <v>24</v>
      </c>
      <c r="D992" s="26" t="s">
        <v>2955</v>
      </c>
      <c r="E992" s="31">
        <v>2451004</v>
      </c>
      <c r="F992" s="28">
        <v>7.0026274299999996E-4</v>
      </c>
      <c r="H992" s="29"/>
    </row>
    <row r="993" spans="1:8" s="30" customFormat="1" ht="13" x14ac:dyDescent="0.3">
      <c r="A993" s="25" t="s">
        <v>2956</v>
      </c>
      <c r="B993" s="25" t="s">
        <v>2957</v>
      </c>
      <c r="C993" s="25" t="s">
        <v>24</v>
      </c>
      <c r="D993" s="26" t="s">
        <v>2958</v>
      </c>
      <c r="E993" s="31">
        <v>410916</v>
      </c>
      <c r="F993" s="28">
        <v>1.1740052899999999E-4</v>
      </c>
      <c r="H993" s="29"/>
    </row>
    <row r="994" spans="1:8" s="30" customFormat="1" ht="13" x14ac:dyDescent="0.3">
      <c r="A994" s="25" t="s">
        <v>2959</v>
      </c>
      <c r="B994" s="25" t="s">
        <v>2960</v>
      </c>
      <c r="C994" s="25" t="s">
        <v>24</v>
      </c>
      <c r="D994" s="26" t="s">
        <v>2961</v>
      </c>
      <c r="E994" s="31">
        <v>163146</v>
      </c>
      <c r="F994" s="28">
        <v>4.6611538000000003E-5</v>
      </c>
      <c r="H994" s="29"/>
    </row>
    <row r="995" spans="1:8" s="30" customFormat="1" ht="13" x14ac:dyDescent="0.3">
      <c r="A995" s="25" t="s">
        <v>2962</v>
      </c>
      <c r="B995" s="25" t="s">
        <v>2963</v>
      </c>
      <c r="C995" s="25" t="s">
        <v>24</v>
      </c>
      <c r="D995" s="26" t="s">
        <v>2964</v>
      </c>
      <c r="E995" s="31">
        <v>30611</v>
      </c>
      <c r="F995" s="28">
        <v>8.7456990000000006E-6</v>
      </c>
      <c r="H995" s="29"/>
    </row>
    <row r="996" spans="1:8" s="30" customFormat="1" ht="13" x14ac:dyDescent="0.3">
      <c r="A996" s="25" t="s">
        <v>2965</v>
      </c>
      <c r="B996" s="25" t="s">
        <v>2966</v>
      </c>
      <c r="C996" s="25" t="s">
        <v>24</v>
      </c>
      <c r="D996" s="26" t="s">
        <v>2967</v>
      </c>
      <c r="E996" s="31">
        <v>26296</v>
      </c>
      <c r="F996" s="28">
        <v>7.5128840000000001E-6</v>
      </c>
      <c r="H996" s="29"/>
    </row>
    <row r="997" spans="1:8" s="30" customFormat="1" ht="13" x14ac:dyDescent="0.3">
      <c r="A997" s="25" t="s">
        <v>2968</v>
      </c>
      <c r="B997" s="25" t="s">
        <v>2969</v>
      </c>
      <c r="C997" s="25" t="s">
        <v>24</v>
      </c>
      <c r="D997" s="26" t="s">
        <v>2970</v>
      </c>
      <c r="E997" s="31">
        <v>275065</v>
      </c>
      <c r="F997" s="28">
        <v>7.8587294000000003E-5</v>
      </c>
      <c r="H997" s="29"/>
    </row>
    <row r="998" spans="1:8" s="30" customFormat="1" ht="13" x14ac:dyDescent="0.3">
      <c r="A998" s="25" t="s">
        <v>2971</v>
      </c>
      <c r="B998" s="25" t="s">
        <v>2972</v>
      </c>
      <c r="C998" s="25" t="s">
        <v>24</v>
      </c>
      <c r="D998" s="26" t="s">
        <v>2973</v>
      </c>
      <c r="E998" s="31">
        <v>106368</v>
      </c>
      <c r="F998" s="28">
        <v>3.0389810999999998E-5</v>
      </c>
      <c r="H998" s="29"/>
    </row>
    <row r="999" spans="1:8" s="30" customFormat="1" ht="13" x14ac:dyDescent="0.3">
      <c r="A999" s="25" t="s">
        <v>2974</v>
      </c>
      <c r="B999" s="25" t="s">
        <v>2975</v>
      </c>
      <c r="C999" s="25" t="s">
        <v>24</v>
      </c>
      <c r="D999" s="26" t="s">
        <v>2976</v>
      </c>
      <c r="E999" s="31">
        <v>104118</v>
      </c>
      <c r="F999" s="28">
        <v>2.9746975999999999E-5</v>
      </c>
      <c r="H999" s="29"/>
    </row>
    <row r="1000" spans="1:8" s="30" customFormat="1" ht="13" x14ac:dyDescent="0.3">
      <c r="A1000" s="25" t="s">
        <v>2977</v>
      </c>
      <c r="B1000" s="25" t="s">
        <v>2978</v>
      </c>
      <c r="C1000" s="25" t="s">
        <v>24</v>
      </c>
      <c r="D1000" s="26" t="s">
        <v>2979</v>
      </c>
      <c r="E1000" s="31">
        <v>63188</v>
      </c>
      <c r="F1000" s="28">
        <v>1.8053092999999999E-5</v>
      </c>
      <c r="H1000" s="29"/>
    </row>
    <row r="1001" spans="1:8" s="30" customFormat="1" ht="13" x14ac:dyDescent="0.3">
      <c r="A1001" s="25" t="s">
        <v>2980</v>
      </c>
      <c r="B1001" s="25" t="s">
        <v>2981</v>
      </c>
      <c r="C1001" s="25" t="s">
        <v>24</v>
      </c>
      <c r="D1001" s="26" t="s">
        <v>2982</v>
      </c>
      <c r="E1001" s="31">
        <v>403053</v>
      </c>
      <c r="F1001" s="28">
        <v>1.15154035E-4</v>
      </c>
      <c r="H1001" s="29"/>
    </row>
    <row r="1002" spans="1:8" s="30" customFormat="1" ht="13" x14ac:dyDescent="0.3">
      <c r="A1002" s="25" t="s">
        <v>2983</v>
      </c>
      <c r="B1002" s="25" t="s">
        <v>2984</v>
      </c>
      <c r="C1002" s="25" t="s">
        <v>24</v>
      </c>
      <c r="D1002" s="26" t="s">
        <v>2985</v>
      </c>
      <c r="E1002" s="31">
        <v>711205</v>
      </c>
      <c r="F1002" s="28">
        <v>2.03194432E-4</v>
      </c>
      <c r="H1002" s="29"/>
    </row>
    <row r="1003" spans="1:8" s="30" customFormat="1" ht="13" x14ac:dyDescent="0.3">
      <c r="A1003" s="25" t="s">
        <v>2986</v>
      </c>
      <c r="B1003" s="25" t="s">
        <v>2987</v>
      </c>
      <c r="C1003" s="25" t="s">
        <v>24</v>
      </c>
      <c r="D1003" s="26" t="s">
        <v>2988</v>
      </c>
      <c r="E1003" s="31">
        <v>56908</v>
      </c>
      <c r="F1003" s="28">
        <v>1.6258869E-5</v>
      </c>
      <c r="H1003" s="29"/>
    </row>
    <row r="1004" spans="1:8" s="30" customFormat="1" ht="13" x14ac:dyDescent="0.3">
      <c r="A1004" s="25" t="s">
        <v>2989</v>
      </c>
      <c r="B1004" s="25" t="s">
        <v>2990</v>
      </c>
      <c r="C1004" s="25" t="s">
        <v>24</v>
      </c>
      <c r="D1004" s="26" t="s">
        <v>2991</v>
      </c>
      <c r="E1004" s="31">
        <v>48958</v>
      </c>
      <c r="F1004" s="28">
        <v>1.3987518E-5</v>
      </c>
      <c r="H1004" s="29"/>
    </row>
    <row r="1005" spans="1:8" s="30" customFormat="1" ht="13" x14ac:dyDescent="0.3">
      <c r="A1005" s="25" t="s">
        <v>2992</v>
      </c>
      <c r="B1005" s="25" t="s">
        <v>2993</v>
      </c>
      <c r="C1005" s="25" t="s">
        <v>24</v>
      </c>
      <c r="D1005" s="26" t="s">
        <v>2994</v>
      </c>
      <c r="E1005" s="31">
        <v>379314</v>
      </c>
      <c r="F1005" s="28">
        <v>1.08371697E-4</v>
      </c>
      <c r="H1005" s="29"/>
    </row>
    <row r="1006" spans="1:8" s="30" customFormat="1" ht="13" x14ac:dyDescent="0.3">
      <c r="A1006" s="25" t="s">
        <v>2995</v>
      </c>
      <c r="B1006" s="25" t="s">
        <v>2996</v>
      </c>
      <c r="C1006" s="25" t="s">
        <v>24</v>
      </c>
      <c r="D1006" s="26" t="s">
        <v>2997</v>
      </c>
      <c r="E1006" s="31">
        <v>54198</v>
      </c>
      <c r="F1006" s="28">
        <v>1.5484610000000001E-5</v>
      </c>
      <c r="H1006" s="29"/>
    </row>
    <row r="1007" spans="1:8" s="30" customFormat="1" ht="13" x14ac:dyDescent="0.3">
      <c r="A1007" s="25" t="s">
        <v>2998</v>
      </c>
      <c r="B1007" s="25" t="s">
        <v>2999</v>
      </c>
      <c r="C1007" s="25" t="s">
        <v>24</v>
      </c>
      <c r="D1007" s="26" t="s">
        <v>3000</v>
      </c>
      <c r="E1007" s="31">
        <v>2680582</v>
      </c>
      <c r="F1007" s="28">
        <v>7.6585419900000002E-4</v>
      </c>
      <c r="H1007" s="29"/>
    </row>
    <row r="1008" spans="1:8" s="30" customFormat="1" ht="13" x14ac:dyDescent="0.3">
      <c r="A1008" s="25" t="s">
        <v>3001</v>
      </c>
      <c r="B1008" s="25" t="s">
        <v>3002</v>
      </c>
      <c r="C1008" s="25" t="s">
        <v>24</v>
      </c>
      <c r="D1008" s="26" t="s">
        <v>3003</v>
      </c>
      <c r="E1008" s="31">
        <v>136673</v>
      </c>
      <c r="F1008" s="28">
        <v>3.9048083999999999E-5</v>
      </c>
      <c r="H1008" s="29"/>
    </row>
    <row r="1009" spans="1:11" s="30" customFormat="1" ht="13" x14ac:dyDescent="0.3">
      <c r="A1009" s="25" t="s">
        <v>3004</v>
      </c>
      <c r="B1009" s="25" t="s">
        <v>3005</v>
      </c>
      <c r="C1009" s="25" t="s">
        <v>24</v>
      </c>
      <c r="D1009" s="26" t="s">
        <v>3006</v>
      </c>
      <c r="E1009" s="31">
        <v>1420857</v>
      </c>
      <c r="F1009" s="28">
        <v>4.05945164E-4</v>
      </c>
      <c r="H1009" s="29"/>
    </row>
    <row r="1010" spans="1:11" s="30" customFormat="1" ht="13" x14ac:dyDescent="0.3">
      <c r="A1010" s="25" t="s">
        <v>3007</v>
      </c>
      <c r="B1010" s="25" t="s">
        <v>3008</v>
      </c>
      <c r="C1010" s="25" t="s">
        <v>24</v>
      </c>
      <c r="D1010" s="26" t="s">
        <v>3009</v>
      </c>
      <c r="E1010" s="31">
        <v>180776</v>
      </c>
      <c r="F1010" s="28">
        <v>5.1648506999999998E-5</v>
      </c>
      <c r="H1010" s="29"/>
    </row>
    <row r="1011" spans="1:11" s="30" customFormat="1" ht="13" x14ac:dyDescent="0.3">
      <c r="A1011" s="25" t="s">
        <v>3010</v>
      </c>
      <c r="B1011" s="25" t="s">
        <v>3011</v>
      </c>
      <c r="C1011" s="25" t="s">
        <v>24</v>
      </c>
      <c r="D1011" s="26" t="s">
        <v>3012</v>
      </c>
      <c r="E1011" s="31">
        <v>73349</v>
      </c>
      <c r="F1011" s="28">
        <v>2.0956135999999999E-5</v>
      </c>
      <c r="H1011" s="29"/>
    </row>
    <row r="1012" spans="1:11" s="30" customFormat="1" ht="13" x14ac:dyDescent="0.3">
      <c r="A1012" s="25" t="s">
        <v>3013</v>
      </c>
      <c r="B1012" s="25" t="s">
        <v>3014</v>
      </c>
      <c r="C1012" s="25" t="s">
        <v>24</v>
      </c>
      <c r="D1012" s="26" t="s">
        <v>3015</v>
      </c>
      <c r="E1012" s="31">
        <v>127516</v>
      </c>
      <c r="F1012" s="28">
        <v>3.6431888E-5</v>
      </c>
      <c r="H1012" s="29"/>
    </row>
    <row r="1013" spans="1:11" s="30" customFormat="1" ht="13" x14ac:dyDescent="0.3">
      <c r="A1013" s="25" t="s">
        <v>3016</v>
      </c>
      <c r="B1013" s="25" t="s">
        <v>3017</v>
      </c>
      <c r="C1013" s="25" t="s">
        <v>24</v>
      </c>
      <c r="D1013" s="26" t="s">
        <v>3018</v>
      </c>
      <c r="E1013" s="31">
        <v>140084</v>
      </c>
      <c r="F1013" s="28">
        <v>4.0022621999999999E-5</v>
      </c>
      <c r="H1013" s="29"/>
    </row>
    <row r="1014" spans="1:11" s="30" customFormat="1" ht="13" x14ac:dyDescent="0.3">
      <c r="A1014" s="25" t="s">
        <v>3019</v>
      </c>
      <c r="B1014" s="25" t="s">
        <v>3020</v>
      </c>
      <c r="C1014" s="25" t="s">
        <v>24</v>
      </c>
      <c r="D1014" s="26" t="s">
        <v>3021</v>
      </c>
      <c r="E1014" s="31">
        <v>57291</v>
      </c>
      <c r="F1014" s="28">
        <v>1.6368293000000001E-5</v>
      </c>
      <c r="H1014" s="29"/>
    </row>
    <row r="1015" spans="1:11" s="30" customFormat="1" ht="13" x14ac:dyDescent="0.3">
      <c r="A1015" s="25" t="s">
        <v>3022</v>
      </c>
      <c r="B1015" s="25" t="s">
        <v>3023</v>
      </c>
      <c r="C1015" s="25" t="s">
        <v>24</v>
      </c>
      <c r="D1015" s="26" t="s">
        <v>3024</v>
      </c>
      <c r="E1015" s="31">
        <v>8375596</v>
      </c>
      <c r="F1015" s="28">
        <v>2.3929450269999999E-3</v>
      </c>
      <c r="H1015" s="29"/>
    </row>
    <row r="1016" spans="1:11" s="30" customFormat="1" ht="13" x14ac:dyDescent="0.3">
      <c r="A1016" s="25" t="s">
        <v>3025</v>
      </c>
      <c r="B1016" s="25" t="s">
        <v>3026</v>
      </c>
      <c r="C1016" s="25" t="s">
        <v>24</v>
      </c>
      <c r="D1016" s="26" t="s">
        <v>3027</v>
      </c>
      <c r="E1016" s="31">
        <v>58188</v>
      </c>
      <c r="F1016" s="28">
        <v>1.6624570000000001E-5</v>
      </c>
      <c r="H1016" s="29"/>
    </row>
    <row r="1017" spans="1:11" s="30" customFormat="1" ht="13" x14ac:dyDescent="0.3">
      <c r="A1017" s="25" t="s">
        <v>3028</v>
      </c>
      <c r="B1017" s="25" t="s">
        <v>3029</v>
      </c>
      <c r="C1017" s="25" t="s">
        <v>24</v>
      </c>
      <c r="D1017" s="26" t="s">
        <v>3030</v>
      </c>
      <c r="E1017" s="31">
        <v>461668</v>
      </c>
      <c r="F1017" s="28">
        <v>1.3190060099999999E-4</v>
      </c>
      <c r="H1017" s="29"/>
    </row>
    <row r="1018" spans="1:11" s="30" customFormat="1" ht="13" x14ac:dyDescent="0.3">
      <c r="A1018" s="25" t="s">
        <v>3031</v>
      </c>
      <c r="B1018" s="25" t="s">
        <v>3032</v>
      </c>
      <c r="C1018" s="25" t="s">
        <v>24</v>
      </c>
      <c r="D1018" s="26" t="s">
        <v>3033</v>
      </c>
      <c r="E1018" s="31">
        <v>1019796</v>
      </c>
      <c r="F1018" s="28">
        <v>2.9136025300000002E-4</v>
      </c>
      <c r="H1018" s="29"/>
    </row>
    <row r="1019" spans="1:11" s="30" customFormat="1" ht="13" x14ac:dyDescent="0.3">
      <c r="A1019" s="25" t="s">
        <v>3034</v>
      </c>
      <c r="B1019" s="25" t="s">
        <v>3035</v>
      </c>
      <c r="C1019" s="25" t="s">
        <v>24</v>
      </c>
      <c r="D1019" s="26" t="s">
        <v>3036</v>
      </c>
      <c r="E1019" s="31">
        <v>25488</v>
      </c>
      <c r="F1019" s="28">
        <v>7.2820349999999998E-6</v>
      </c>
      <c r="H1019" s="29"/>
    </row>
    <row r="1020" spans="1:11" s="30" customFormat="1" ht="13" x14ac:dyDescent="0.3">
      <c r="A1020" s="25" t="s">
        <v>3037</v>
      </c>
      <c r="B1020" s="25" t="s">
        <v>3038</v>
      </c>
      <c r="C1020" s="25" t="s">
        <v>24</v>
      </c>
      <c r="D1020" s="26" t="s">
        <v>3039</v>
      </c>
      <c r="E1020" s="31">
        <v>64188</v>
      </c>
      <c r="F1020" s="28">
        <v>1.8338797E-5</v>
      </c>
      <c r="H1020" s="29"/>
    </row>
    <row r="1021" spans="1:11" s="30" customFormat="1" x14ac:dyDescent="0.3">
      <c r="A1021" s="25" t="s">
        <v>3040</v>
      </c>
      <c r="B1021" s="25" t="s">
        <v>3041</v>
      </c>
      <c r="C1021" s="25"/>
      <c r="D1021" s="26" t="s">
        <v>3042</v>
      </c>
      <c r="E1021" s="31">
        <v>1425</v>
      </c>
      <c r="F1021" s="28">
        <v>4.0712899999999999E-7</v>
      </c>
      <c r="G1021" s="2"/>
      <c r="H1021" s="29"/>
      <c r="K1021" s="2"/>
    </row>
    <row r="1022" spans="1:11" s="30" customFormat="1" ht="13" x14ac:dyDescent="0.3">
      <c r="A1022" s="25" t="s">
        <v>3043</v>
      </c>
      <c r="B1022" s="25" t="s">
        <v>3044</v>
      </c>
      <c r="C1022" s="25" t="s">
        <v>24</v>
      </c>
      <c r="D1022" s="26" t="s">
        <v>3045</v>
      </c>
      <c r="E1022" s="31">
        <v>375000</v>
      </c>
      <c r="F1022" s="28">
        <v>1.07139168E-4</v>
      </c>
      <c r="H1022" s="29"/>
    </row>
    <row r="1023" spans="1:11" s="30" customFormat="1" ht="13" x14ac:dyDescent="0.3">
      <c r="A1023" s="25" t="s">
        <v>3046</v>
      </c>
      <c r="B1023" s="25" t="s">
        <v>3047</v>
      </c>
      <c r="C1023" s="25" t="s">
        <v>24</v>
      </c>
      <c r="D1023" s="26" t="s">
        <v>3048</v>
      </c>
      <c r="E1023" s="31">
        <v>165934</v>
      </c>
      <c r="F1023" s="28">
        <v>4.7408082000000002E-5</v>
      </c>
      <c r="H1023" s="29"/>
    </row>
    <row r="1024" spans="1:11" s="30" customFormat="1" ht="13" x14ac:dyDescent="0.3">
      <c r="A1024" s="25" t="s">
        <v>3049</v>
      </c>
      <c r="B1024" s="25" t="s">
        <v>3050</v>
      </c>
      <c r="C1024" s="25" t="s">
        <v>24</v>
      </c>
      <c r="D1024" s="26" t="s">
        <v>3051</v>
      </c>
      <c r="E1024" s="31">
        <v>141821</v>
      </c>
      <c r="F1024" s="28">
        <v>4.0518890000000002E-5</v>
      </c>
      <c r="H1024" s="29"/>
    </row>
    <row r="1025" spans="1:10" s="30" customFormat="1" ht="13" x14ac:dyDescent="0.3">
      <c r="A1025" s="25" t="s">
        <v>3052</v>
      </c>
      <c r="B1025" s="25" t="s">
        <v>3053</v>
      </c>
      <c r="C1025" s="25" t="s">
        <v>24</v>
      </c>
      <c r="D1025" s="26" t="s">
        <v>3054</v>
      </c>
      <c r="E1025" s="31">
        <v>242846</v>
      </c>
      <c r="F1025" s="28">
        <v>6.9382181999999999E-5</v>
      </c>
      <c r="H1025" s="29"/>
    </row>
    <row r="1026" spans="1:10" s="30" customFormat="1" ht="13" x14ac:dyDescent="0.3">
      <c r="A1026" s="25" t="s">
        <v>3055</v>
      </c>
      <c r="B1026" s="25" t="s">
        <v>3056</v>
      </c>
      <c r="C1026" s="25" t="s">
        <v>24</v>
      </c>
      <c r="D1026" s="26" t="s">
        <v>3057</v>
      </c>
      <c r="E1026" s="31">
        <v>81279</v>
      </c>
      <c r="F1026" s="28">
        <v>2.3221771999999999E-5</v>
      </c>
      <c r="H1026" s="29"/>
    </row>
    <row r="1027" spans="1:10" s="30" customFormat="1" ht="13" x14ac:dyDescent="0.3">
      <c r="A1027" s="25" t="s">
        <v>3058</v>
      </c>
      <c r="B1027" s="25" t="s">
        <v>3059</v>
      </c>
      <c r="C1027" s="25" t="s">
        <v>24</v>
      </c>
      <c r="D1027" s="26" t="s">
        <v>3060</v>
      </c>
      <c r="E1027" s="31">
        <v>59982</v>
      </c>
      <c r="F1027" s="28">
        <v>1.7137124000000001E-5</v>
      </c>
      <c r="H1027" s="29"/>
    </row>
    <row r="1028" spans="1:10" s="30" customFormat="1" ht="13" x14ac:dyDescent="0.3">
      <c r="A1028" s="25" t="s">
        <v>3061</v>
      </c>
      <c r="B1028" s="25" t="s">
        <v>3062</v>
      </c>
      <c r="C1028" s="25" t="s">
        <v>24</v>
      </c>
      <c r="D1028" s="26" t="s">
        <v>3063</v>
      </c>
      <c r="E1028" s="31">
        <v>293497</v>
      </c>
      <c r="F1028" s="28">
        <v>8.3853397999999994E-5</v>
      </c>
      <c r="H1028" s="29"/>
    </row>
    <row r="1029" spans="1:10" s="30" customFormat="1" ht="13" x14ac:dyDescent="0.3">
      <c r="A1029" s="25" t="s">
        <v>3064</v>
      </c>
      <c r="B1029" s="25" t="s">
        <v>3065</v>
      </c>
      <c r="C1029" s="25" t="s">
        <v>24</v>
      </c>
      <c r="D1029" s="26" t="s">
        <v>3066</v>
      </c>
      <c r="E1029" s="31">
        <v>67281</v>
      </c>
      <c r="F1029" s="28">
        <v>1.9222480999999999E-5</v>
      </c>
      <c r="H1029" s="29"/>
    </row>
    <row r="1030" spans="1:10" s="30" customFormat="1" x14ac:dyDescent="0.3">
      <c r="A1030" s="25" t="s">
        <v>3067</v>
      </c>
      <c r="B1030" s="25" t="s">
        <v>3068</v>
      </c>
      <c r="C1030" s="25" t="s">
        <v>3069</v>
      </c>
      <c r="D1030" s="26" t="s">
        <v>3070</v>
      </c>
      <c r="E1030" s="31">
        <v>4682568</v>
      </c>
      <c r="F1030" s="28">
        <v>1.3378305030000001E-3</v>
      </c>
      <c r="H1030" s="4"/>
      <c r="I1030" s="4"/>
      <c r="J1030" s="4"/>
    </row>
    <row r="1031" spans="1:10" s="30" customFormat="1" ht="13" x14ac:dyDescent="0.3">
      <c r="A1031" s="25" t="s">
        <v>3071</v>
      </c>
      <c r="B1031" s="25" t="s">
        <v>3072</v>
      </c>
      <c r="C1031" s="25" t="s">
        <v>24</v>
      </c>
      <c r="D1031" s="26" t="s">
        <v>3073</v>
      </c>
      <c r="E1031" s="31">
        <v>79612</v>
      </c>
      <c r="F1031" s="28">
        <v>2.2745502E-5</v>
      </c>
      <c r="H1031" s="29"/>
    </row>
    <row r="1032" spans="1:10" s="30" customFormat="1" ht="13" x14ac:dyDescent="0.3">
      <c r="A1032" s="25" t="s">
        <v>3074</v>
      </c>
      <c r="B1032" s="25" t="s">
        <v>3075</v>
      </c>
      <c r="C1032" s="25" t="s">
        <v>24</v>
      </c>
      <c r="D1032" s="26" t="s">
        <v>3076</v>
      </c>
      <c r="E1032" s="31">
        <v>2513474</v>
      </c>
      <c r="F1032" s="28">
        <v>7.1811070000000002E-4</v>
      </c>
      <c r="H1032" s="29"/>
    </row>
    <row r="1033" spans="1:10" s="30" customFormat="1" ht="13" x14ac:dyDescent="0.3">
      <c r="A1033" s="25" t="s">
        <v>3077</v>
      </c>
      <c r="B1033" s="25" t="s">
        <v>3078</v>
      </c>
      <c r="C1033" s="25" t="s">
        <v>24</v>
      </c>
      <c r="D1033" s="26" t="s">
        <v>3079</v>
      </c>
      <c r="E1033" s="31">
        <v>9376918</v>
      </c>
      <c r="F1033" s="28">
        <v>2.6790271759999998E-3</v>
      </c>
      <c r="H1033" s="29"/>
    </row>
    <row r="1034" spans="1:10" s="30" customFormat="1" ht="13" x14ac:dyDescent="0.3">
      <c r="A1034" s="25" t="s">
        <v>3080</v>
      </c>
      <c r="B1034" s="25" t="s">
        <v>3081</v>
      </c>
      <c r="C1034" s="25" t="s">
        <v>24</v>
      </c>
      <c r="D1034" s="26" t="s">
        <v>3082</v>
      </c>
      <c r="E1034" s="31">
        <v>157759</v>
      </c>
      <c r="F1034" s="28">
        <v>4.5072447999999997E-5</v>
      </c>
      <c r="H1034" s="29"/>
    </row>
    <row r="1035" spans="1:10" s="30" customFormat="1" ht="13" x14ac:dyDescent="0.3">
      <c r="A1035" s="25" t="s">
        <v>3083</v>
      </c>
      <c r="B1035" s="25" t="s">
        <v>3084</v>
      </c>
      <c r="C1035" s="25" t="s">
        <v>24</v>
      </c>
      <c r="D1035" s="26" t="s">
        <v>3085</v>
      </c>
      <c r="E1035" s="31">
        <v>2167747</v>
      </c>
      <c r="F1035" s="28">
        <v>6.1933495899999999E-4</v>
      </c>
      <c r="H1035" s="29"/>
    </row>
    <row r="1036" spans="1:10" s="30" customFormat="1" ht="13" x14ac:dyDescent="0.3">
      <c r="A1036" s="25" t="s">
        <v>3086</v>
      </c>
      <c r="B1036" s="25" t="s">
        <v>3087</v>
      </c>
      <c r="C1036" s="25" t="s">
        <v>24</v>
      </c>
      <c r="D1036" s="26" t="s">
        <v>3088</v>
      </c>
      <c r="E1036" s="31">
        <v>317291</v>
      </c>
      <c r="F1036" s="28">
        <v>9.0651450000000001E-5</v>
      </c>
      <c r="H1036" s="29"/>
    </row>
    <row r="1037" spans="1:10" s="30" customFormat="1" ht="13" x14ac:dyDescent="0.3">
      <c r="A1037" s="25" t="s">
        <v>3089</v>
      </c>
      <c r="B1037" s="25" t="s">
        <v>3090</v>
      </c>
      <c r="C1037" s="25" t="s">
        <v>24</v>
      </c>
      <c r="D1037" s="26" t="s">
        <v>3091</v>
      </c>
      <c r="E1037" s="31">
        <v>833961</v>
      </c>
      <c r="F1037" s="28">
        <v>2.38266367E-4</v>
      </c>
      <c r="H1037" s="29"/>
    </row>
    <row r="1038" spans="1:10" s="30" customFormat="1" ht="13" x14ac:dyDescent="0.3">
      <c r="A1038" s="25" t="s">
        <v>3092</v>
      </c>
      <c r="B1038" s="25" t="s">
        <v>3093</v>
      </c>
      <c r="C1038" s="25" t="s">
        <v>24</v>
      </c>
      <c r="D1038" s="26" t="s">
        <v>3094</v>
      </c>
      <c r="E1038" s="31">
        <v>2063302</v>
      </c>
      <c r="F1038" s="28">
        <v>5.8949455800000002E-4</v>
      </c>
      <c r="H1038" s="29"/>
    </row>
    <row r="1039" spans="1:10" s="30" customFormat="1" ht="13" x14ac:dyDescent="0.3">
      <c r="A1039" s="25" t="s">
        <v>3095</v>
      </c>
      <c r="B1039" s="25" t="s">
        <v>3096</v>
      </c>
      <c r="C1039" s="25" t="s">
        <v>24</v>
      </c>
      <c r="D1039" s="26" t="s">
        <v>3097</v>
      </c>
      <c r="E1039" s="31">
        <v>59386</v>
      </c>
      <c r="F1039" s="28">
        <v>1.6966843999999999E-5</v>
      </c>
      <c r="H1039" s="29"/>
    </row>
    <row r="1040" spans="1:10" s="30" customFormat="1" ht="13" x14ac:dyDescent="0.3">
      <c r="A1040" s="25" t="s">
        <v>3098</v>
      </c>
      <c r="B1040" s="25" t="s">
        <v>3099</v>
      </c>
      <c r="C1040" s="25" t="s">
        <v>3100</v>
      </c>
      <c r="D1040" s="26" t="s">
        <v>3101</v>
      </c>
      <c r="E1040" s="31">
        <v>3084692</v>
      </c>
      <c r="F1040" s="28">
        <v>8.8131022300000003E-4</v>
      </c>
      <c r="H1040" s="29"/>
    </row>
    <row r="1041" spans="1:8" s="30" customFormat="1" ht="13" x14ac:dyDescent="0.3">
      <c r="A1041" s="25" t="s">
        <v>3102</v>
      </c>
      <c r="B1041" s="25" t="s">
        <v>3103</v>
      </c>
      <c r="C1041" s="25" t="s">
        <v>24</v>
      </c>
      <c r="D1041" s="26" t="s">
        <v>3104</v>
      </c>
      <c r="E1041" s="31">
        <v>1861284</v>
      </c>
      <c r="F1041" s="28">
        <v>5.3177711699999995E-4</v>
      </c>
      <c r="H1041" s="29"/>
    </row>
    <row r="1042" spans="1:8" s="30" customFormat="1" ht="13" x14ac:dyDescent="0.3">
      <c r="A1042" s="25" t="s">
        <v>3105</v>
      </c>
      <c r="B1042" s="25" t="s">
        <v>3106</v>
      </c>
      <c r="C1042" s="25" t="s">
        <v>24</v>
      </c>
      <c r="D1042" s="26" t="s">
        <v>3107</v>
      </c>
      <c r="E1042" s="31">
        <v>72150</v>
      </c>
      <c r="F1042" s="28">
        <v>2.0613576E-5</v>
      </c>
      <c r="H1042" s="29"/>
    </row>
    <row r="1043" spans="1:8" s="30" customFormat="1" ht="13" x14ac:dyDescent="0.3">
      <c r="A1043" s="25" t="s">
        <v>3108</v>
      </c>
      <c r="B1043" s="25" t="s">
        <v>3109</v>
      </c>
      <c r="C1043" s="25" t="s">
        <v>24</v>
      </c>
      <c r="D1043" s="26" t="s">
        <v>3110</v>
      </c>
      <c r="E1043" s="31">
        <v>109485</v>
      </c>
      <c r="F1043" s="28">
        <v>3.1280350999999999E-5</v>
      </c>
      <c r="H1043" s="29"/>
    </row>
    <row r="1044" spans="1:8" s="30" customFormat="1" ht="13" x14ac:dyDescent="0.3">
      <c r="A1044" s="25" t="s">
        <v>3111</v>
      </c>
      <c r="B1044" s="25" t="s">
        <v>3112</v>
      </c>
      <c r="C1044" s="25" t="s">
        <v>24</v>
      </c>
      <c r="D1044" s="26" t="s">
        <v>3113</v>
      </c>
      <c r="E1044" s="31">
        <v>8690</v>
      </c>
      <c r="F1044" s="28">
        <v>2.4827719999999998E-6</v>
      </c>
      <c r="H1044" s="29"/>
    </row>
    <row r="1045" spans="1:8" s="30" customFormat="1" x14ac:dyDescent="0.3">
      <c r="A1045" s="25" t="s">
        <v>3114</v>
      </c>
      <c r="B1045" s="25" t="s">
        <v>3115</v>
      </c>
      <c r="C1045" s="25" t="s">
        <v>24</v>
      </c>
      <c r="D1045" s="26" t="s">
        <v>3116</v>
      </c>
      <c r="E1045" s="31">
        <v>47073</v>
      </c>
      <c r="F1045" s="28">
        <v>1.3448965E-5</v>
      </c>
      <c r="H1045" s="2"/>
    </row>
    <row r="1046" spans="1:8" s="30" customFormat="1" ht="13" x14ac:dyDescent="0.3">
      <c r="A1046" s="25" t="s">
        <v>3117</v>
      </c>
      <c r="B1046" s="25" t="s">
        <v>3118</v>
      </c>
      <c r="C1046" s="25" t="s">
        <v>24</v>
      </c>
      <c r="D1046" s="26" t="s">
        <v>3119</v>
      </c>
      <c r="E1046" s="31">
        <v>135147</v>
      </c>
      <c r="F1046" s="28">
        <v>3.8612099E-5</v>
      </c>
      <c r="H1046" s="29"/>
    </row>
    <row r="1047" spans="1:8" s="30" customFormat="1" ht="13" x14ac:dyDescent="0.3">
      <c r="A1047" s="25" t="s">
        <v>3120</v>
      </c>
      <c r="B1047" s="25" t="s">
        <v>3121</v>
      </c>
      <c r="C1047" s="25" t="s">
        <v>24</v>
      </c>
      <c r="D1047" s="26" t="s">
        <v>3122</v>
      </c>
      <c r="E1047" s="31">
        <v>727105</v>
      </c>
      <c r="F1047" s="28">
        <v>2.0773713200000001E-4</v>
      </c>
      <c r="H1047" s="29"/>
    </row>
    <row r="1048" spans="1:8" s="30" customFormat="1" ht="13" x14ac:dyDescent="0.3">
      <c r="A1048" s="25" t="s">
        <v>3123</v>
      </c>
      <c r="B1048" s="25" t="s">
        <v>3124</v>
      </c>
      <c r="C1048" s="25" t="s">
        <v>24</v>
      </c>
      <c r="D1048" s="26" t="s">
        <v>3125</v>
      </c>
      <c r="E1048" s="31">
        <v>59783</v>
      </c>
      <c r="F1048" s="28">
        <v>1.7080269000000002E-5</v>
      </c>
      <c r="H1048" s="29"/>
    </row>
    <row r="1049" spans="1:8" s="30" customFormat="1" ht="13" x14ac:dyDescent="0.3">
      <c r="A1049" s="25" t="s">
        <v>3126</v>
      </c>
      <c r="B1049" s="25" t="s">
        <v>3127</v>
      </c>
      <c r="C1049" s="25" t="s">
        <v>24</v>
      </c>
      <c r="D1049" s="26" t="s">
        <v>3128</v>
      </c>
      <c r="E1049" s="31">
        <v>1010627</v>
      </c>
      <c r="F1049" s="28">
        <v>2.8874062899999998E-4</v>
      </c>
      <c r="H1049" s="29"/>
    </row>
    <row r="1050" spans="1:8" s="30" customFormat="1" ht="13" x14ac:dyDescent="0.3">
      <c r="A1050" s="25" t="s">
        <v>3129</v>
      </c>
      <c r="B1050" s="25" t="s">
        <v>3130</v>
      </c>
      <c r="C1050" s="25" t="s">
        <v>24</v>
      </c>
      <c r="D1050" s="26" t="s">
        <v>3131</v>
      </c>
      <c r="E1050" s="31">
        <v>134773</v>
      </c>
      <c r="F1050" s="28">
        <v>3.8505245000000002E-5</v>
      </c>
      <c r="H1050" s="29"/>
    </row>
    <row r="1051" spans="1:8" s="30" customFormat="1" ht="13" x14ac:dyDescent="0.3">
      <c r="A1051" s="25" t="s">
        <v>3132</v>
      </c>
      <c r="B1051" s="25" t="s">
        <v>3133</v>
      </c>
      <c r="C1051" s="25" t="s">
        <v>24</v>
      </c>
      <c r="D1051" s="26" t="s">
        <v>3134</v>
      </c>
      <c r="E1051" s="31">
        <v>156619</v>
      </c>
      <c r="F1051" s="28">
        <v>4.4746744999999999E-5</v>
      </c>
      <c r="H1051" s="29"/>
    </row>
    <row r="1052" spans="1:8" s="30" customFormat="1" ht="13" x14ac:dyDescent="0.3">
      <c r="A1052" s="25" t="s">
        <v>3135</v>
      </c>
      <c r="B1052" s="25" t="s">
        <v>3136</v>
      </c>
      <c r="C1052" s="25" t="s">
        <v>24</v>
      </c>
      <c r="D1052" s="26" t="s">
        <v>3137</v>
      </c>
      <c r="E1052" s="31">
        <v>295434</v>
      </c>
      <c r="F1052" s="28">
        <v>8.4406808000000002E-5</v>
      </c>
      <c r="H1052" s="29"/>
    </row>
    <row r="1053" spans="1:8" s="30" customFormat="1" ht="13" x14ac:dyDescent="0.3">
      <c r="A1053" s="25" t="s">
        <v>3138</v>
      </c>
      <c r="B1053" s="25" t="s">
        <v>3139</v>
      </c>
      <c r="C1053" s="25" t="s">
        <v>24</v>
      </c>
      <c r="D1053" s="26" t="s">
        <v>3140</v>
      </c>
      <c r="E1053" s="31">
        <v>91312</v>
      </c>
      <c r="F1053" s="28">
        <v>2.6088244999999998E-5</v>
      </c>
      <c r="H1053" s="29"/>
    </row>
    <row r="1054" spans="1:8" s="30" customFormat="1" ht="13" x14ac:dyDescent="0.3">
      <c r="A1054" s="25" t="s">
        <v>3141</v>
      </c>
      <c r="B1054" s="25" t="s">
        <v>3142</v>
      </c>
      <c r="C1054" s="25" t="s">
        <v>24</v>
      </c>
      <c r="D1054" s="26" t="s">
        <v>3143</v>
      </c>
      <c r="E1054" s="31">
        <v>53021</v>
      </c>
      <c r="F1054" s="28">
        <v>1.5148336E-5</v>
      </c>
      <c r="H1054" s="29"/>
    </row>
    <row r="1055" spans="1:8" s="30" customFormat="1" ht="13" x14ac:dyDescent="0.3">
      <c r="A1055" s="25" t="s">
        <v>3144</v>
      </c>
      <c r="B1055" s="25" t="s">
        <v>3145</v>
      </c>
      <c r="C1055" s="25" t="s">
        <v>24</v>
      </c>
      <c r="D1055" s="26" t="s">
        <v>3146</v>
      </c>
      <c r="E1055" s="31">
        <v>2744503</v>
      </c>
      <c r="F1055" s="28">
        <v>7.8411671300000004E-4</v>
      </c>
      <c r="H1055" s="29"/>
    </row>
    <row r="1056" spans="1:8" s="30" customFormat="1" ht="13" x14ac:dyDescent="0.3">
      <c r="A1056" s="25" t="s">
        <v>3147</v>
      </c>
      <c r="B1056" s="25" t="s">
        <v>3148</v>
      </c>
      <c r="C1056" s="25" t="s">
        <v>24</v>
      </c>
      <c r="D1056" s="26" t="s">
        <v>3149</v>
      </c>
      <c r="E1056" s="31">
        <v>98988</v>
      </c>
      <c r="F1056" s="28">
        <v>2.8281311999999999E-5</v>
      </c>
      <c r="H1056" s="29"/>
    </row>
    <row r="1057" spans="1:8" s="30" customFormat="1" ht="13" x14ac:dyDescent="0.3">
      <c r="A1057" s="25" t="s">
        <v>3150</v>
      </c>
      <c r="B1057" s="25" t="s">
        <v>3151</v>
      </c>
      <c r="C1057" s="25" t="s">
        <v>24</v>
      </c>
      <c r="D1057" s="26" t="s">
        <v>3152</v>
      </c>
      <c r="E1057" s="31">
        <v>128435</v>
      </c>
      <c r="F1057" s="28">
        <v>3.6694450999999998E-5</v>
      </c>
      <c r="H1057" s="29"/>
    </row>
    <row r="1058" spans="1:8" s="30" customFormat="1" ht="13" x14ac:dyDescent="0.3">
      <c r="A1058" s="25" t="s">
        <v>3153</v>
      </c>
      <c r="B1058" s="25" t="s">
        <v>3154</v>
      </c>
      <c r="C1058" s="25" t="s">
        <v>24</v>
      </c>
      <c r="D1058" s="26" t="s">
        <v>3155</v>
      </c>
      <c r="E1058" s="31">
        <v>272952</v>
      </c>
      <c r="F1058" s="28">
        <v>7.7983600000000003E-5</v>
      </c>
      <c r="H1058" s="29"/>
    </row>
    <row r="1059" spans="1:8" s="30" customFormat="1" ht="13" x14ac:dyDescent="0.3">
      <c r="A1059" s="25" t="s">
        <v>3156</v>
      </c>
      <c r="B1059" s="25" t="s">
        <v>3157</v>
      </c>
      <c r="C1059" s="25" t="s">
        <v>24</v>
      </c>
      <c r="D1059" s="26" t="s">
        <v>3158</v>
      </c>
      <c r="E1059" s="31">
        <v>265300</v>
      </c>
      <c r="F1059" s="28">
        <v>7.5797390000000006E-5</v>
      </c>
      <c r="H1059" s="29"/>
    </row>
    <row r="1060" spans="1:8" s="30" customFormat="1" ht="13" x14ac:dyDescent="0.3">
      <c r="A1060" s="25" t="s">
        <v>3159</v>
      </c>
      <c r="B1060" s="25" t="s">
        <v>3160</v>
      </c>
      <c r="C1060" s="25" t="s">
        <v>24</v>
      </c>
      <c r="D1060" s="26" t="s">
        <v>3161</v>
      </c>
      <c r="E1060" s="31">
        <v>150518</v>
      </c>
      <c r="F1060" s="28">
        <v>4.3003661999999999E-5</v>
      </c>
      <c r="H1060" s="29"/>
    </row>
    <row r="1061" spans="1:8" s="30" customFormat="1" ht="13" x14ac:dyDescent="0.3">
      <c r="A1061" s="25" t="s">
        <v>3162</v>
      </c>
      <c r="B1061" s="25" t="s">
        <v>3163</v>
      </c>
      <c r="C1061" s="25" t="s">
        <v>24</v>
      </c>
      <c r="D1061" s="26" t="s">
        <v>3164</v>
      </c>
      <c r="E1061" s="31">
        <v>223217</v>
      </c>
      <c r="F1061" s="28">
        <v>6.3774089999999996E-5</v>
      </c>
      <c r="H1061" s="29"/>
    </row>
    <row r="1062" spans="1:8" s="30" customFormat="1" ht="13" x14ac:dyDescent="0.3">
      <c r="A1062" s="25" t="s">
        <v>3165</v>
      </c>
      <c r="B1062" s="25" t="s">
        <v>3166</v>
      </c>
      <c r="C1062" s="25" t="s">
        <v>24</v>
      </c>
      <c r="D1062" s="26" t="s">
        <v>3167</v>
      </c>
      <c r="E1062" s="31">
        <v>141889</v>
      </c>
      <c r="F1062" s="28">
        <v>4.0538318E-5</v>
      </c>
      <c r="H1062" s="29"/>
    </row>
    <row r="1063" spans="1:8" s="30" customFormat="1" ht="13" x14ac:dyDescent="0.3">
      <c r="A1063" s="25" t="s">
        <v>3168</v>
      </c>
      <c r="B1063" s="25" t="s">
        <v>3169</v>
      </c>
      <c r="C1063" s="25" t="s">
        <v>24</v>
      </c>
      <c r="D1063" s="26" t="s">
        <v>3170</v>
      </c>
      <c r="E1063" s="31">
        <v>542182</v>
      </c>
      <c r="F1063" s="28">
        <v>1.5490380900000001E-4</v>
      </c>
      <c r="H1063" s="29"/>
    </row>
    <row r="1064" spans="1:8" s="30" customFormat="1" ht="13" x14ac:dyDescent="0.3">
      <c r="A1064" s="25" t="s">
        <v>3171</v>
      </c>
      <c r="B1064" s="25" t="s">
        <v>3172</v>
      </c>
      <c r="C1064" s="25" t="s">
        <v>24</v>
      </c>
      <c r="D1064" s="26" t="s">
        <v>3173</v>
      </c>
      <c r="E1064" s="31">
        <v>42319</v>
      </c>
      <c r="F1064" s="28">
        <v>1.2090727E-5</v>
      </c>
      <c r="H1064" s="29"/>
    </row>
    <row r="1065" spans="1:8" s="30" customFormat="1" ht="13" x14ac:dyDescent="0.3">
      <c r="A1065" s="25" t="s">
        <v>3174</v>
      </c>
      <c r="B1065" s="25" t="s">
        <v>3175</v>
      </c>
      <c r="C1065" s="25" t="s">
        <v>24</v>
      </c>
      <c r="D1065" s="26" t="s">
        <v>3176</v>
      </c>
      <c r="E1065" s="31">
        <v>1565549</v>
      </c>
      <c r="F1065" s="28">
        <v>4.47284312E-4</v>
      </c>
      <c r="H1065" s="29"/>
    </row>
    <row r="1066" spans="1:8" s="30" customFormat="1" ht="13" x14ac:dyDescent="0.3">
      <c r="A1066" s="25" t="s">
        <v>3177</v>
      </c>
      <c r="B1066" s="25" t="s">
        <v>3178</v>
      </c>
      <c r="C1066" s="25" t="s">
        <v>24</v>
      </c>
      <c r="D1066" s="26" t="s">
        <v>3179</v>
      </c>
      <c r="E1066" s="31">
        <v>753655</v>
      </c>
      <c r="F1066" s="28">
        <v>2.1532258499999999E-4</v>
      </c>
      <c r="H1066" s="29"/>
    </row>
    <row r="1067" spans="1:8" s="30" customFormat="1" ht="13" x14ac:dyDescent="0.3">
      <c r="A1067" s="25" t="s">
        <v>3180</v>
      </c>
      <c r="B1067" s="25" t="s">
        <v>3181</v>
      </c>
      <c r="C1067" s="25" t="s">
        <v>24</v>
      </c>
      <c r="D1067" s="26" t="s">
        <v>3182</v>
      </c>
      <c r="E1067" s="31">
        <v>143924</v>
      </c>
      <c r="F1067" s="28">
        <v>4.1119726999999999E-5</v>
      </c>
      <c r="H1067" s="29"/>
    </row>
    <row r="1068" spans="1:8" s="30" customFormat="1" ht="13" x14ac:dyDescent="0.3">
      <c r="A1068" s="25" t="s">
        <v>3183</v>
      </c>
      <c r="B1068" s="25" t="s">
        <v>3184</v>
      </c>
      <c r="C1068" s="25" t="s">
        <v>24</v>
      </c>
      <c r="D1068" s="26" t="s">
        <v>3185</v>
      </c>
      <c r="E1068" s="31">
        <v>99902</v>
      </c>
      <c r="F1068" s="28">
        <v>2.8542445999999999E-5</v>
      </c>
      <c r="H1068" s="29"/>
    </row>
    <row r="1069" spans="1:8" s="30" customFormat="1" ht="13" x14ac:dyDescent="0.3">
      <c r="A1069" s="25" t="s">
        <v>3186</v>
      </c>
      <c r="B1069" s="25" t="s">
        <v>3187</v>
      </c>
      <c r="C1069" s="25" t="s">
        <v>24</v>
      </c>
      <c r="D1069" s="26" t="s">
        <v>3188</v>
      </c>
      <c r="E1069" s="31">
        <v>334493</v>
      </c>
      <c r="F1069" s="28">
        <v>9.5566138000000004E-5</v>
      </c>
      <c r="H1069" s="29"/>
    </row>
    <row r="1070" spans="1:8" s="30" customFormat="1" ht="13" x14ac:dyDescent="0.3">
      <c r="A1070" s="25" t="s">
        <v>3189</v>
      </c>
      <c r="B1070" s="25" t="s">
        <v>3190</v>
      </c>
      <c r="C1070" s="25" t="s">
        <v>24</v>
      </c>
      <c r="D1070" s="26" t="s">
        <v>3191</v>
      </c>
      <c r="E1070" s="31">
        <v>135851</v>
      </c>
      <c r="F1070" s="28">
        <v>3.8813234999999999E-5</v>
      </c>
      <c r="H1070" s="29"/>
    </row>
    <row r="1071" spans="1:8" s="30" customFormat="1" ht="13" x14ac:dyDescent="0.3">
      <c r="A1071" s="25" t="s">
        <v>3192</v>
      </c>
      <c r="B1071" s="25" t="s">
        <v>3193</v>
      </c>
      <c r="C1071" s="25" t="s">
        <v>24</v>
      </c>
      <c r="D1071" s="26" t="s">
        <v>3194</v>
      </c>
      <c r="E1071" s="31">
        <v>1877767</v>
      </c>
      <c r="F1071" s="28">
        <v>5.3648638299999996E-4</v>
      </c>
      <c r="H1071" s="29"/>
    </row>
    <row r="1072" spans="1:8" s="30" customFormat="1" ht="13" x14ac:dyDescent="0.3">
      <c r="A1072" s="25" t="s">
        <v>3195</v>
      </c>
      <c r="B1072" s="25" t="s">
        <v>3196</v>
      </c>
      <c r="C1072" s="25" t="s">
        <v>24</v>
      </c>
      <c r="D1072" s="26" t="s">
        <v>3197</v>
      </c>
      <c r="E1072" s="31">
        <v>153455</v>
      </c>
      <c r="F1072" s="28">
        <v>4.3842776000000001E-5</v>
      </c>
      <c r="H1072" s="29"/>
    </row>
    <row r="1073" spans="1:8" s="30" customFormat="1" ht="13" x14ac:dyDescent="0.3">
      <c r="A1073" s="25" t="s">
        <v>3198</v>
      </c>
      <c r="B1073" s="25" t="s">
        <v>3199</v>
      </c>
      <c r="C1073" s="25" t="s">
        <v>24</v>
      </c>
      <c r="D1073" s="26" t="s">
        <v>3200</v>
      </c>
      <c r="E1073" s="31">
        <v>2002909</v>
      </c>
      <c r="F1073" s="28">
        <v>5.7224000899999997E-4</v>
      </c>
      <c r="H1073" s="29"/>
    </row>
    <row r="1074" spans="1:8" s="30" customFormat="1" ht="13" x14ac:dyDescent="0.3">
      <c r="A1074" s="25" t="s">
        <v>3201</v>
      </c>
      <c r="B1074" s="25" t="s">
        <v>3202</v>
      </c>
      <c r="C1074" s="25" t="s">
        <v>24</v>
      </c>
      <c r="D1074" s="26" t="s">
        <v>3203</v>
      </c>
      <c r="E1074" s="31">
        <v>470876</v>
      </c>
      <c r="F1074" s="28">
        <v>1.3453136699999999E-4</v>
      </c>
      <c r="H1074" s="29"/>
    </row>
    <row r="1075" spans="1:8" s="30" customFormat="1" ht="13" x14ac:dyDescent="0.3">
      <c r="A1075" s="25" t="s">
        <v>3204</v>
      </c>
      <c r="B1075" s="25" t="s">
        <v>3205</v>
      </c>
      <c r="C1075" s="25" t="s">
        <v>24</v>
      </c>
      <c r="D1075" s="26" t="s">
        <v>3206</v>
      </c>
      <c r="E1075" s="31">
        <v>1693615</v>
      </c>
      <c r="F1075" s="28">
        <v>4.8387333800000001E-4</v>
      </c>
      <c r="H1075" s="29"/>
    </row>
    <row r="1076" spans="1:8" s="30" customFormat="1" ht="13" x14ac:dyDescent="0.3">
      <c r="A1076" s="25" t="s">
        <v>3207</v>
      </c>
      <c r="B1076" s="25" t="s">
        <v>3208</v>
      </c>
      <c r="C1076" s="25" t="s">
        <v>24</v>
      </c>
      <c r="D1076" s="26" t="s">
        <v>3209</v>
      </c>
      <c r="E1076" s="31">
        <v>98863</v>
      </c>
      <c r="F1076" s="28">
        <v>2.8245599E-5</v>
      </c>
      <c r="H1076" s="29"/>
    </row>
    <row r="1077" spans="1:8" s="30" customFormat="1" ht="13" x14ac:dyDescent="0.3">
      <c r="A1077" s="25" t="s">
        <v>3210</v>
      </c>
      <c r="B1077" s="25" t="s">
        <v>3211</v>
      </c>
      <c r="C1077" s="25" t="s">
        <v>24</v>
      </c>
      <c r="D1077" s="26" t="s">
        <v>3212</v>
      </c>
      <c r="E1077" s="31">
        <v>19013</v>
      </c>
      <c r="F1077" s="28">
        <v>5.4320989999999998E-6</v>
      </c>
      <c r="H1077" s="29"/>
    </row>
    <row r="1078" spans="1:8" s="30" customFormat="1" ht="13" x14ac:dyDescent="0.3">
      <c r="A1078" s="25" t="s">
        <v>3213</v>
      </c>
      <c r="B1078" s="25" t="s">
        <v>3214</v>
      </c>
      <c r="C1078" s="25" t="s">
        <v>24</v>
      </c>
      <c r="D1078" s="26" t="s">
        <v>3215</v>
      </c>
      <c r="E1078" s="31">
        <v>57025</v>
      </c>
      <c r="F1078" s="28">
        <v>1.6292295999999999E-5</v>
      </c>
      <c r="H1078" s="29"/>
    </row>
    <row r="1079" spans="1:8" s="30" customFormat="1" ht="13" x14ac:dyDescent="0.3">
      <c r="A1079" s="25" t="s">
        <v>3216</v>
      </c>
      <c r="B1079" s="25" t="s">
        <v>3217</v>
      </c>
      <c r="C1079" s="25" t="s">
        <v>24</v>
      </c>
      <c r="D1079" s="26" t="s">
        <v>3218</v>
      </c>
      <c r="E1079" s="31">
        <v>467857</v>
      </c>
      <c r="F1079" s="28">
        <v>1.3366882599999999E-4</v>
      </c>
      <c r="H1079" s="29"/>
    </row>
    <row r="1080" spans="1:8" s="30" customFormat="1" ht="13" x14ac:dyDescent="0.3">
      <c r="A1080" s="25" t="s">
        <v>3219</v>
      </c>
      <c r="B1080" s="25" t="s">
        <v>3220</v>
      </c>
      <c r="C1080" s="25" t="s">
        <v>24</v>
      </c>
      <c r="D1080" s="26" t="s">
        <v>3221</v>
      </c>
      <c r="E1080" s="31">
        <v>35204</v>
      </c>
      <c r="F1080" s="28">
        <v>1.0057939000000001E-5</v>
      </c>
      <c r="H1080" s="29"/>
    </row>
    <row r="1081" spans="1:8" s="30" customFormat="1" ht="13" x14ac:dyDescent="0.3">
      <c r="A1081" s="25" t="s">
        <v>3222</v>
      </c>
      <c r="B1081" s="25" t="s">
        <v>3223</v>
      </c>
      <c r="C1081" s="25" t="s">
        <v>24</v>
      </c>
      <c r="D1081" s="26" t="s">
        <v>3224</v>
      </c>
      <c r="E1081" s="31">
        <v>95542</v>
      </c>
      <c r="F1081" s="28">
        <v>2.7296774000000002E-5</v>
      </c>
      <c r="H1081" s="29"/>
    </row>
    <row r="1082" spans="1:8" s="30" customFormat="1" ht="13" x14ac:dyDescent="0.3">
      <c r="A1082" s="25" t="s">
        <v>3225</v>
      </c>
      <c r="B1082" s="25" t="s">
        <v>3226</v>
      </c>
      <c r="C1082" s="25" t="s">
        <v>24</v>
      </c>
      <c r="D1082" s="26" t="s">
        <v>3227</v>
      </c>
      <c r="E1082" s="31">
        <v>390900</v>
      </c>
      <c r="F1082" s="28">
        <v>1.11681869E-4</v>
      </c>
      <c r="H1082" s="29"/>
    </row>
    <row r="1083" spans="1:8" s="30" customFormat="1" ht="13" x14ac:dyDescent="0.3">
      <c r="A1083" s="25" t="s">
        <v>3228</v>
      </c>
      <c r="B1083" s="25" t="s">
        <v>3229</v>
      </c>
      <c r="C1083" s="25" t="s">
        <v>24</v>
      </c>
      <c r="D1083" s="26" t="s">
        <v>3230</v>
      </c>
      <c r="E1083" s="31">
        <v>14615</v>
      </c>
      <c r="F1083" s="28">
        <v>4.1755699999999999E-6</v>
      </c>
      <c r="H1083" s="29"/>
    </row>
    <row r="1084" spans="1:8" s="30" customFormat="1" ht="13" x14ac:dyDescent="0.3">
      <c r="A1084" s="25" t="s">
        <v>3231</v>
      </c>
      <c r="B1084" s="25" t="s">
        <v>3232</v>
      </c>
      <c r="C1084" s="25" t="s">
        <v>24</v>
      </c>
      <c r="D1084" s="26" t="s">
        <v>3233</v>
      </c>
      <c r="E1084" s="31">
        <v>146211</v>
      </c>
      <c r="F1084" s="28">
        <v>4.1773132999999998E-5</v>
      </c>
      <c r="H1084" s="29"/>
    </row>
    <row r="1085" spans="1:8" s="30" customFormat="1" ht="13" x14ac:dyDescent="0.3">
      <c r="A1085" s="25" t="s">
        <v>3234</v>
      </c>
      <c r="B1085" s="25" t="s">
        <v>3235</v>
      </c>
      <c r="C1085" s="25" t="s">
        <v>24</v>
      </c>
      <c r="D1085" s="26" t="s">
        <v>3236</v>
      </c>
      <c r="E1085" s="31">
        <v>334500</v>
      </c>
      <c r="F1085" s="28">
        <v>9.5568137999999995E-5</v>
      </c>
      <c r="H1085" s="29"/>
    </row>
    <row r="1086" spans="1:8" s="30" customFormat="1" ht="13" x14ac:dyDescent="0.3">
      <c r="A1086" s="25" t="s">
        <v>3237</v>
      </c>
      <c r="B1086" s="25" t="s">
        <v>3238</v>
      </c>
      <c r="C1086" s="25" t="s">
        <v>24</v>
      </c>
      <c r="D1086" s="26" t="s">
        <v>3239</v>
      </c>
      <c r="E1086" s="31">
        <v>39864</v>
      </c>
      <c r="F1086" s="28">
        <v>1.1389322E-5</v>
      </c>
      <c r="H1086" s="29"/>
    </row>
    <row r="1087" spans="1:8" s="30" customFormat="1" ht="13" x14ac:dyDescent="0.3">
      <c r="A1087" s="25" t="s">
        <v>3240</v>
      </c>
      <c r="B1087" s="25" t="s">
        <v>3241</v>
      </c>
      <c r="C1087" s="25" t="s">
        <v>24</v>
      </c>
      <c r="D1087" s="26" t="s">
        <v>3242</v>
      </c>
      <c r="E1087" s="31">
        <v>65293</v>
      </c>
      <c r="F1087" s="28">
        <v>1.8654499999999999E-5</v>
      </c>
      <c r="H1087" s="29"/>
    </row>
    <row r="1088" spans="1:8" s="30" customFormat="1" ht="13" x14ac:dyDescent="0.3">
      <c r="A1088" s="25" t="s">
        <v>3243</v>
      </c>
      <c r="B1088" s="25" t="s">
        <v>3244</v>
      </c>
      <c r="C1088" s="25" t="s">
        <v>24</v>
      </c>
      <c r="D1088" s="26" t="s">
        <v>3245</v>
      </c>
      <c r="E1088" s="31">
        <v>327292</v>
      </c>
      <c r="F1088" s="28">
        <v>9.350878E-5</v>
      </c>
      <c r="H1088" s="29"/>
    </row>
    <row r="1089" spans="1:8" s="30" customFormat="1" ht="13" x14ac:dyDescent="0.3">
      <c r="A1089" s="25" t="s">
        <v>3246</v>
      </c>
      <c r="B1089" s="25" t="s">
        <v>3247</v>
      </c>
      <c r="C1089" s="25" t="s">
        <v>24</v>
      </c>
      <c r="D1089" s="26" t="s">
        <v>3248</v>
      </c>
      <c r="E1089" s="31">
        <v>74024</v>
      </c>
      <c r="F1089" s="28">
        <v>2.1148985999999999E-5</v>
      </c>
      <c r="H1089" s="29"/>
    </row>
    <row r="1090" spans="1:8" s="30" customFormat="1" ht="13" x14ac:dyDescent="0.3">
      <c r="A1090" s="25" t="s">
        <v>3249</v>
      </c>
      <c r="B1090" s="25" t="s">
        <v>3250</v>
      </c>
      <c r="C1090" s="25" t="s">
        <v>24</v>
      </c>
      <c r="D1090" s="26" t="s">
        <v>3251</v>
      </c>
      <c r="E1090" s="31">
        <v>106224</v>
      </c>
      <c r="F1090" s="28">
        <v>3.0348669000000002E-5</v>
      </c>
      <c r="H1090" s="29"/>
    </row>
    <row r="1091" spans="1:8" s="30" customFormat="1" ht="13" x14ac:dyDescent="0.3">
      <c r="A1091" s="25" t="s">
        <v>3252</v>
      </c>
      <c r="B1091" s="25" t="s">
        <v>3253</v>
      </c>
      <c r="C1091" s="25" t="s">
        <v>24</v>
      </c>
      <c r="D1091" s="26" t="s">
        <v>3254</v>
      </c>
      <c r="E1091" s="31">
        <v>548842</v>
      </c>
      <c r="F1091" s="28">
        <v>1.5680659999999999E-4</v>
      </c>
      <c r="H1091" s="29"/>
    </row>
    <row r="1092" spans="1:8" s="30" customFormat="1" ht="13" x14ac:dyDescent="0.3">
      <c r="A1092" s="25" t="s">
        <v>3255</v>
      </c>
      <c r="B1092" s="25" t="s">
        <v>3256</v>
      </c>
      <c r="C1092" s="25" t="s">
        <v>24</v>
      </c>
      <c r="D1092" s="26" t="s">
        <v>3257</v>
      </c>
      <c r="E1092" s="31">
        <v>7959352</v>
      </c>
      <c r="F1092" s="28">
        <v>2.2740222649999999E-3</v>
      </c>
      <c r="H1092" s="29"/>
    </row>
    <row r="1093" spans="1:8" s="30" customFormat="1" ht="13" x14ac:dyDescent="0.3">
      <c r="A1093" s="25" t="s">
        <v>3258</v>
      </c>
      <c r="B1093" s="25" t="s">
        <v>3259</v>
      </c>
      <c r="C1093" s="25" t="s">
        <v>24</v>
      </c>
      <c r="D1093" s="26" t="s">
        <v>3260</v>
      </c>
      <c r="E1093" s="31">
        <v>935701</v>
      </c>
      <c r="F1093" s="28">
        <v>2.6733393700000002E-4</v>
      </c>
      <c r="H1093" s="29"/>
    </row>
    <row r="1094" spans="1:8" s="30" customFormat="1" ht="13" x14ac:dyDescent="0.3">
      <c r="A1094" s="25" t="s">
        <v>3261</v>
      </c>
      <c r="B1094" s="25" t="s">
        <v>3262</v>
      </c>
      <c r="C1094" s="25" t="s">
        <v>24</v>
      </c>
      <c r="D1094" s="26" t="s">
        <v>3263</v>
      </c>
      <c r="E1094" s="31">
        <v>84908</v>
      </c>
      <c r="F1094" s="28">
        <v>2.4258592999999999E-5</v>
      </c>
      <c r="H1094" s="29"/>
    </row>
    <row r="1095" spans="1:8" s="30" customFormat="1" ht="13" x14ac:dyDescent="0.3">
      <c r="A1095" s="25" t="s">
        <v>3264</v>
      </c>
      <c r="B1095" s="25" t="s">
        <v>3265</v>
      </c>
      <c r="C1095" s="25" t="s">
        <v>24</v>
      </c>
      <c r="D1095" s="26" t="s">
        <v>3266</v>
      </c>
      <c r="E1095" s="31">
        <v>156503</v>
      </c>
      <c r="F1095" s="28">
        <v>4.4713603E-5</v>
      </c>
      <c r="H1095" s="29"/>
    </row>
    <row r="1096" spans="1:8" s="30" customFormat="1" ht="13" x14ac:dyDescent="0.3">
      <c r="A1096" s="25" t="s">
        <v>3267</v>
      </c>
      <c r="B1096" s="25" t="s">
        <v>3268</v>
      </c>
      <c r="C1096" s="25" t="s">
        <v>24</v>
      </c>
      <c r="D1096" s="26" t="s">
        <v>3269</v>
      </c>
      <c r="E1096" s="31">
        <v>16843</v>
      </c>
      <c r="F1096" s="28">
        <v>4.8121199999999998E-6</v>
      </c>
      <c r="H1096" s="29"/>
    </row>
    <row r="1097" spans="1:8" s="30" customFormat="1" ht="13" x14ac:dyDescent="0.3">
      <c r="A1097" s="25" t="s">
        <v>3270</v>
      </c>
      <c r="B1097" s="25" t="s">
        <v>3271</v>
      </c>
      <c r="C1097" s="25" t="s">
        <v>3272</v>
      </c>
      <c r="D1097" s="26" t="s">
        <v>3273</v>
      </c>
      <c r="E1097" s="31">
        <v>771206</v>
      </c>
      <c r="F1097" s="28">
        <v>2.2033698400000001E-4</v>
      </c>
      <c r="H1097" s="29"/>
    </row>
    <row r="1098" spans="1:8" s="30" customFormat="1" ht="13" x14ac:dyDescent="0.3">
      <c r="A1098" s="25" t="s">
        <v>3274</v>
      </c>
      <c r="B1098" s="25" t="s">
        <v>3275</v>
      </c>
      <c r="C1098" s="25" t="s">
        <v>24</v>
      </c>
      <c r="D1098" s="26" t="s">
        <v>3276</v>
      </c>
      <c r="E1098" s="31">
        <v>2039143</v>
      </c>
      <c r="F1098" s="28">
        <v>5.8259222400000002E-4</v>
      </c>
      <c r="H1098" s="29"/>
    </row>
    <row r="1099" spans="1:8" s="30" customFormat="1" ht="13" x14ac:dyDescent="0.3">
      <c r="A1099" s="25" t="s">
        <v>3277</v>
      </c>
      <c r="B1099" s="25" t="s">
        <v>3278</v>
      </c>
      <c r="C1099" s="25" t="s">
        <v>3279</v>
      </c>
      <c r="D1099" s="26" t="s">
        <v>3280</v>
      </c>
      <c r="E1099" s="31">
        <v>3517792</v>
      </c>
      <c r="F1099" s="28">
        <v>1.0050488199999999E-3</v>
      </c>
      <c r="H1099" s="29"/>
    </row>
    <row r="1100" spans="1:8" s="30" customFormat="1" ht="13" x14ac:dyDescent="0.3">
      <c r="A1100" s="25" t="s">
        <v>3281</v>
      </c>
      <c r="B1100" s="25" t="s">
        <v>3282</v>
      </c>
      <c r="C1100" s="25" t="s">
        <v>24</v>
      </c>
      <c r="D1100" s="26" t="s">
        <v>3283</v>
      </c>
      <c r="E1100" s="31">
        <v>187506</v>
      </c>
      <c r="F1100" s="28">
        <v>5.3571298000000001E-5</v>
      </c>
      <c r="H1100" s="29"/>
    </row>
    <row r="1101" spans="1:8" s="30" customFormat="1" ht="13" x14ac:dyDescent="0.3">
      <c r="A1101" s="25" t="s">
        <v>3284</v>
      </c>
      <c r="B1101" s="25" t="s">
        <v>3285</v>
      </c>
      <c r="C1101" s="25" t="s">
        <v>24</v>
      </c>
      <c r="D1101" s="26" t="s">
        <v>3286</v>
      </c>
      <c r="E1101" s="31">
        <v>606323</v>
      </c>
      <c r="F1101" s="28">
        <v>1.73229178E-4</v>
      </c>
      <c r="H1101" s="29"/>
    </row>
    <row r="1102" spans="1:8" s="30" customFormat="1" ht="13" x14ac:dyDescent="0.3">
      <c r="A1102" s="25" t="s">
        <v>3287</v>
      </c>
      <c r="B1102" s="25" t="s">
        <v>3288</v>
      </c>
      <c r="C1102" s="25" t="s">
        <v>24</v>
      </c>
      <c r="D1102" s="26" t="s">
        <v>3289</v>
      </c>
      <c r="E1102" s="31">
        <v>24880</v>
      </c>
      <c r="F1102" s="28">
        <v>7.1083269999999999E-6</v>
      </c>
      <c r="H1102" s="29"/>
    </row>
    <row r="1103" spans="1:8" s="30" customFormat="1" ht="13" x14ac:dyDescent="0.3">
      <c r="A1103" s="25" t="s">
        <v>3290</v>
      </c>
      <c r="B1103" s="25" t="s">
        <v>3291</v>
      </c>
      <c r="C1103" s="25" t="s">
        <v>24</v>
      </c>
      <c r="D1103" s="26" t="s">
        <v>3292</v>
      </c>
      <c r="E1103" s="31">
        <v>936708</v>
      </c>
      <c r="F1103" s="28">
        <v>2.6762164199999999E-4</v>
      </c>
      <c r="H1103" s="29"/>
    </row>
    <row r="1104" spans="1:8" s="30" customFormat="1" ht="13" x14ac:dyDescent="0.3">
      <c r="A1104" s="25" t="s">
        <v>3293</v>
      </c>
      <c r="B1104" s="25" t="s">
        <v>3294</v>
      </c>
      <c r="C1104" s="25" t="s">
        <v>24</v>
      </c>
      <c r="D1104" s="26" t="s">
        <v>3295</v>
      </c>
      <c r="E1104" s="31">
        <v>225662</v>
      </c>
      <c r="F1104" s="28">
        <v>6.4472637000000005E-5</v>
      </c>
      <c r="H1104" s="29"/>
    </row>
    <row r="1105" spans="1:8" s="30" customFormat="1" ht="13" x14ac:dyDescent="0.3">
      <c r="A1105" s="25" t="s">
        <v>3296</v>
      </c>
      <c r="B1105" s="25" t="s">
        <v>3297</v>
      </c>
      <c r="C1105" s="25" t="s">
        <v>24</v>
      </c>
      <c r="D1105" s="26" t="s">
        <v>3298</v>
      </c>
      <c r="E1105" s="31">
        <v>3016105</v>
      </c>
      <c r="F1105" s="28">
        <v>8.6171461200000002E-4</v>
      </c>
      <c r="H1105" s="29"/>
    </row>
    <row r="1106" spans="1:8" s="30" customFormat="1" ht="13" x14ac:dyDescent="0.3">
      <c r="A1106" s="25" t="s">
        <v>3299</v>
      </c>
      <c r="B1106" s="25" t="s">
        <v>3300</v>
      </c>
      <c r="C1106" s="25" t="s">
        <v>24</v>
      </c>
      <c r="D1106" s="26" t="s">
        <v>3301</v>
      </c>
      <c r="E1106" s="31">
        <v>303603</v>
      </c>
      <c r="F1106" s="28">
        <v>8.6740726999999995E-5</v>
      </c>
      <c r="H1106" s="29"/>
    </row>
    <row r="1107" spans="1:8" s="30" customFormat="1" ht="13" x14ac:dyDescent="0.3">
      <c r="A1107" s="25" t="s">
        <v>3302</v>
      </c>
      <c r="B1107" s="25" t="s">
        <v>3303</v>
      </c>
      <c r="C1107" s="25" t="s">
        <v>3304</v>
      </c>
      <c r="D1107" s="26" t="s">
        <v>3305</v>
      </c>
      <c r="E1107" s="31">
        <v>604644</v>
      </c>
      <c r="F1107" s="28">
        <v>1.7274947999999999E-4</v>
      </c>
      <c r="H1107" s="29"/>
    </row>
    <row r="1108" spans="1:8" s="30" customFormat="1" ht="13" x14ac:dyDescent="0.3">
      <c r="A1108" s="25" t="s">
        <v>3306</v>
      </c>
      <c r="B1108" s="25" t="s">
        <v>3307</v>
      </c>
      <c r="C1108" s="25" t="s">
        <v>24</v>
      </c>
      <c r="D1108" s="26" t="s">
        <v>3308</v>
      </c>
      <c r="E1108" s="31">
        <v>191824</v>
      </c>
      <c r="F1108" s="28">
        <v>5.4804969999999999E-5</v>
      </c>
      <c r="H1108" s="29"/>
    </row>
    <row r="1109" spans="1:8" s="30" customFormat="1" ht="13" x14ac:dyDescent="0.3">
      <c r="A1109" s="25" t="s">
        <v>3309</v>
      </c>
      <c r="B1109" s="25" t="s">
        <v>3310</v>
      </c>
      <c r="C1109" s="25" t="s">
        <v>24</v>
      </c>
      <c r="D1109" s="26" t="s">
        <v>3311</v>
      </c>
      <c r="E1109" s="31">
        <v>890924</v>
      </c>
      <c r="F1109" s="28">
        <v>2.5454094899999999E-4</v>
      </c>
      <c r="H1109" s="29"/>
    </row>
    <row r="1110" spans="1:8" s="30" customFormat="1" ht="13" x14ac:dyDescent="0.3">
      <c r="A1110" s="25" t="s">
        <v>3312</v>
      </c>
      <c r="B1110" s="25" t="s">
        <v>3313</v>
      </c>
      <c r="C1110" s="25" t="s">
        <v>24</v>
      </c>
      <c r="D1110" s="26" t="s">
        <v>3314</v>
      </c>
      <c r="E1110" s="31">
        <v>7534292</v>
      </c>
      <c r="F1110" s="28">
        <v>2.152580733E-3</v>
      </c>
      <c r="H1110" s="29"/>
    </row>
    <row r="1111" spans="1:8" s="30" customFormat="1" ht="13" x14ac:dyDescent="0.3">
      <c r="A1111" s="25" t="s">
        <v>3315</v>
      </c>
      <c r="B1111" s="25" t="s">
        <v>3316</v>
      </c>
      <c r="C1111" s="25" t="s">
        <v>24</v>
      </c>
      <c r="D1111" s="26" t="s">
        <v>3317</v>
      </c>
      <c r="E1111" s="31">
        <v>20839</v>
      </c>
      <c r="F1111" s="28">
        <v>5.9537950000000001E-6</v>
      </c>
      <c r="H1111" s="29"/>
    </row>
    <row r="1112" spans="1:8" s="30" customFormat="1" ht="13" x14ac:dyDescent="0.3">
      <c r="A1112" s="25" t="s">
        <v>3318</v>
      </c>
      <c r="B1112" s="25" t="s">
        <v>3319</v>
      </c>
      <c r="C1112" s="25" t="s">
        <v>24</v>
      </c>
      <c r="D1112" s="26" t="s">
        <v>3320</v>
      </c>
      <c r="E1112" s="31">
        <v>267078</v>
      </c>
      <c r="F1112" s="28">
        <v>7.6305372E-5</v>
      </c>
      <c r="H1112" s="29"/>
    </row>
    <row r="1113" spans="1:8" s="30" customFormat="1" ht="13" x14ac:dyDescent="0.3">
      <c r="A1113" s="25" t="s">
        <v>3321</v>
      </c>
      <c r="B1113" s="25" t="s">
        <v>3322</v>
      </c>
      <c r="C1113" s="25" t="s">
        <v>24</v>
      </c>
      <c r="D1113" s="26" t="s">
        <v>3323</v>
      </c>
      <c r="E1113" s="31">
        <v>7721471</v>
      </c>
      <c r="F1113" s="28">
        <v>2.2060586050000001E-3</v>
      </c>
      <c r="H1113" s="29"/>
    </row>
    <row r="1114" spans="1:8" s="30" customFormat="1" ht="13" x14ac:dyDescent="0.3">
      <c r="A1114" s="25" t="s">
        <v>3324</v>
      </c>
      <c r="B1114" s="25" t="s">
        <v>3325</v>
      </c>
      <c r="C1114" s="25" t="s">
        <v>24</v>
      </c>
      <c r="D1114" s="26" t="s">
        <v>3326</v>
      </c>
      <c r="E1114" s="31">
        <v>64116</v>
      </c>
      <c r="F1114" s="28">
        <v>1.8318226000000001E-5</v>
      </c>
      <c r="H1114" s="29"/>
    </row>
    <row r="1115" spans="1:8" s="30" customFormat="1" ht="13" x14ac:dyDescent="0.3">
      <c r="A1115" s="25" t="s">
        <v>3327</v>
      </c>
      <c r="B1115" s="25" t="s">
        <v>3328</v>
      </c>
      <c r="C1115" s="25" t="s">
        <v>24</v>
      </c>
      <c r="D1115" s="26" t="s">
        <v>3329</v>
      </c>
      <c r="E1115" s="31">
        <v>606251</v>
      </c>
      <c r="F1115" s="28">
        <v>1.7320860700000001E-4</v>
      </c>
      <c r="H1115" s="29"/>
    </row>
    <row r="1116" spans="1:8" s="30" customFormat="1" ht="13" x14ac:dyDescent="0.3">
      <c r="A1116" s="25" t="s">
        <v>3330</v>
      </c>
      <c r="B1116" s="25" t="s">
        <v>3331</v>
      </c>
      <c r="C1116" s="25" t="s">
        <v>24</v>
      </c>
      <c r="D1116" s="26" t="s">
        <v>3332</v>
      </c>
      <c r="E1116" s="31">
        <v>49784</v>
      </c>
      <c r="F1116" s="28">
        <v>1.4223509999999999E-5</v>
      </c>
      <c r="H1116" s="29"/>
    </row>
    <row r="1117" spans="1:8" s="30" customFormat="1" ht="13" x14ac:dyDescent="0.3">
      <c r="A1117" s="25" t="s">
        <v>3333</v>
      </c>
      <c r="B1117" s="25" t="s">
        <v>3334</v>
      </c>
      <c r="C1117" s="25" t="s">
        <v>24</v>
      </c>
      <c r="D1117" s="26" t="s">
        <v>3335</v>
      </c>
      <c r="E1117" s="31">
        <v>65085</v>
      </c>
      <c r="F1117" s="28">
        <v>1.8595074E-5</v>
      </c>
      <c r="H1117" s="29"/>
    </row>
    <row r="1118" spans="1:8" s="30" customFormat="1" ht="13" x14ac:dyDescent="0.3">
      <c r="A1118" s="25" t="s">
        <v>3336</v>
      </c>
      <c r="B1118" s="25" t="s">
        <v>3337</v>
      </c>
      <c r="C1118" s="25" t="s">
        <v>24</v>
      </c>
      <c r="D1118" s="26" t="s">
        <v>3338</v>
      </c>
      <c r="E1118" s="31">
        <v>40518</v>
      </c>
      <c r="F1118" s="28">
        <v>1.1576173000000001E-5</v>
      </c>
      <c r="H1118" s="29"/>
    </row>
    <row r="1119" spans="1:8" s="30" customFormat="1" ht="13" x14ac:dyDescent="0.3">
      <c r="A1119" s="25" t="s">
        <v>3339</v>
      </c>
      <c r="B1119" s="25" t="s">
        <v>3340</v>
      </c>
      <c r="C1119" s="25" t="s">
        <v>24</v>
      </c>
      <c r="D1119" s="26" t="s">
        <v>3341</v>
      </c>
      <c r="E1119" s="31">
        <v>36238</v>
      </c>
      <c r="F1119" s="28">
        <v>1.0353358E-5</v>
      </c>
      <c r="H1119" s="29"/>
    </row>
    <row r="1120" spans="1:8" s="30" customFormat="1" ht="13" x14ac:dyDescent="0.3">
      <c r="A1120" s="25" t="s">
        <v>3342</v>
      </c>
      <c r="B1120" s="25" t="s">
        <v>3343</v>
      </c>
      <c r="C1120" s="25" t="s">
        <v>24</v>
      </c>
      <c r="D1120" s="26" t="s">
        <v>3344</v>
      </c>
      <c r="E1120" s="31">
        <v>655086</v>
      </c>
      <c r="F1120" s="28">
        <v>1.8716098399999999E-4</v>
      </c>
      <c r="H1120" s="29"/>
    </row>
    <row r="1121" spans="1:10" s="30" customFormat="1" ht="13" x14ac:dyDescent="0.3">
      <c r="A1121" s="25" t="s">
        <v>3345</v>
      </c>
      <c r="B1121" s="25" t="s">
        <v>3346</v>
      </c>
      <c r="C1121" s="25" t="s">
        <v>24</v>
      </c>
      <c r="D1121" s="26" t="s">
        <v>3347</v>
      </c>
      <c r="E1121" s="31">
        <v>193408</v>
      </c>
      <c r="F1121" s="28">
        <v>5.5257526000000002E-5</v>
      </c>
      <c r="H1121" s="29"/>
    </row>
    <row r="1122" spans="1:10" s="30" customFormat="1" ht="13" x14ac:dyDescent="0.3">
      <c r="A1122" s="25" t="s">
        <v>3348</v>
      </c>
      <c r="B1122" s="25" t="s">
        <v>3349</v>
      </c>
      <c r="C1122" s="25" t="s">
        <v>24</v>
      </c>
      <c r="D1122" s="26" t="s">
        <v>3350</v>
      </c>
      <c r="E1122" s="31">
        <v>206933</v>
      </c>
      <c r="F1122" s="28">
        <v>5.9121678E-5</v>
      </c>
      <c r="H1122" s="29"/>
    </row>
    <row r="1123" spans="1:10" s="30" customFormat="1" x14ac:dyDescent="0.3">
      <c r="A1123" s="25" t="s">
        <v>3351</v>
      </c>
      <c r="B1123" s="25" t="s">
        <v>3352</v>
      </c>
      <c r="C1123" s="25" t="s">
        <v>3353</v>
      </c>
      <c r="D1123" s="26" t="s">
        <v>3354</v>
      </c>
      <c r="E1123" s="31">
        <v>3208184</v>
      </c>
      <c r="F1123" s="28">
        <v>9.1659243700000002E-4</v>
      </c>
      <c r="H1123" s="4"/>
      <c r="I1123" s="4"/>
      <c r="J1123" s="4"/>
    </row>
    <row r="1124" spans="1:10" s="30" customFormat="1" ht="13" x14ac:dyDescent="0.3">
      <c r="A1124" s="25" t="s">
        <v>3355</v>
      </c>
      <c r="B1124" s="25" t="s">
        <v>3356</v>
      </c>
      <c r="C1124" s="25" t="s">
        <v>24</v>
      </c>
      <c r="D1124" s="26" t="s">
        <v>3357</v>
      </c>
      <c r="E1124" s="31">
        <v>547674</v>
      </c>
      <c r="F1124" s="28">
        <v>1.5647289799999999E-4</v>
      </c>
      <c r="H1124" s="29"/>
    </row>
    <row r="1125" spans="1:10" s="30" customFormat="1" ht="13" x14ac:dyDescent="0.3">
      <c r="A1125" s="25" t="s">
        <v>3358</v>
      </c>
      <c r="B1125" s="25" t="s">
        <v>3359</v>
      </c>
      <c r="C1125" s="25" t="s">
        <v>24</v>
      </c>
      <c r="D1125" s="26" t="s">
        <v>3360</v>
      </c>
      <c r="E1125" s="31">
        <v>68762</v>
      </c>
      <c r="F1125" s="28">
        <v>1.9645608999999998E-5</v>
      </c>
      <c r="H1125" s="29"/>
    </row>
    <row r="1126" spans="1:10" s="30" customFormat="1" ht="13" x14ac:dyDescent="0.3">
      <c r="A1126" s="25" t="s">
        <v>3361</v>
      </c>
      <c r="B1126" s="25" t="s">
        <v>3362</v>
      </c>
      <c r="C1126" s="25" t="s">
        <v>24</v>
      </c>
      <c r="D1126" s="26" t="s">
        <v>3363</v>
      </c>
      <c r="E1126" s="31">
        <v>54319</v>
      </c>
      <c r="F1126" s="28">
        <v>1.5519180000000001E-5</v>
      </c>
      <c r="H1126" s="29"/>
    </row>
    <row r="1127" spans="1:10" s="30" customFormat="1" ht="13" x14ac:dyDescent="0.3">
      <c r="A1127" s="25" t="s">
        <v>3364</v>
      </c>
      <c r="B1127" s="25" t="s">
        <v>3365</v>
      </c>
      <c r="C1127" s="25" t="s">
        <v>24</v>
      </c>
      <c r="D1127" s="26" t="s">
        <v>3366</v>
      </c>
      <c r="E1127" s="31">
        <v>140811</v>
      </c>
      <c r="F1127" s="28">
        <v>4.0230328999999999E-5</v>
      </c>
      <c r="H1127" s="29"/>
    </row>
    <row r="1128" spans="1:10" s="30" customFormat="1" ht="13" x14ac:dyDescent="0.3">
      <c r="A1128" s="25" t="s">
        <v>3367</v>
      </c>
      <c r="B1128" s="25" t="s">
        <v>3368</v>
      </c>
      <c r="C1128" s="25" t="s">
        <v>24</v>
      </c>
      <c r="D1128" s="26" t="s">
        <v>3369</v>
      </c>
      <c r="E1128" s="31">
        <v>128241</v>
      </c>
      <c r="F1128" s="28">
        <v>3.6639023999999998E-5</v>
      </c>
      <c r="H1128" s="29"/>
    </row>
    <row r="1129" spans="1:10" s="30" customFormat="1" ht="13" x14ac:dyDescent="0.3">
      <c r="A1129" s="25" t="s">
        <v>3370</v>
      </c>
      <c r="B1129" s="25" t="s">
        <v>3371</v>
      </c>
      <c r="C1129" s="25" t="s">
        <v>24</v>
      </c>
      <c r="D1129" s="26" t="s">
        <v>3372</v>
      </c>
      <c r="E1129" s="31">
        <v>28964</v>
      </c>
      <c r="F1129" s="28">
        <v>8.2751440000000001E-6</v>
      </c>
      <c r="H1129" s="29"/>
    </row>
    <row r="1130" spans="1:10" s="30" customFormat="1" ht="13" x14ac:dyDescent="0.3">
      <c r="A1130" s="25" t="s">
        <v>3373</v>
      </c>
      <c r="B1130" s="25" t="s">
        <v>3374</v>
      </c>
      <c r="C1130" s="25" t="s">
        <v>24</v>
      </c>
      <c r="D1130" s="26" t="s">
        <v>3375</v>
      </c>
      <c r="E1130" s="31">
        <v>96414</v>
      </c>
      <c r="F1130" s="28">
        <v>2.7545909000000001E-5</v>
      </c>
      <c r="H1130" s="29"/>
    </row>
    <row r="1131" spans="1:10" s="30" customFormat="1" x14ac:dyDescent="0.3">
      <c r="A1131" s="25" t="s">
        <v>3376</v>
      </c>
      <c r="B1131" s="25" t="s">
        <v>3377</v>
      </c>
      <c r="C1131" s="25" t="s">
        <v>3378</v>
      </c>
      <c r="D1131" s="26" t="s">
        <v>3379</v>
      </c>
      <c r="E1131" s="31">
        <v>430107</v>
      </c>
      <c r="F1131" s="28">
        <v>1.22883483E-4</v>
      </c>
      <c r="H1131" s="4"/>
      <c r="I1131" s="4"/>
      <c r="J1131" s="4"/>
    </row>
    <row r="1132" spans="1:10" s="30" customFormat="1" ht="13" x14ac:dyDescent="0.3">
      <c r="A1132" s="25" t="s">
        <v>3380</v>
      </c>
      <c r="B1132" s="25" t="s">
        <v>3381</v>
      </c>
      <c r="C1132" s="25" t="s">
        <v>24</v>
      </c>
      <c r="D1132" s="26" t="s">
        <v>3382</v>
      </c>
      <c r="E1132" s="31">
        <v>36725</v>
      </c>
      <c r="F1132" s="28">
        <v>1.0492496000000001E-5</v>
      </c>
      <c r="H1132" s="29"/>
    </row>
    <row r="1133" spans="1:10" s="30" customFormat="1" ht="13" x14ac:dyDescent="0.3">
      <c r="A1133" s="25" t="s">
        <v>3383</v>
      </c>
      <c r="B1133" s="25" t="s">
        <v>3384</v>
      </c>
      <c r="C1133" s="25" t="s">
        <v>24</v>
      </c>
      <c r="D1133" s="26" t="s">
        <v>3385</v>
      </c>
      <c r="E1133" s="31">
        <v>884274</v>
      </c>
      <c r="F1133" s="28">
        <v>2.52641015E-4</v>
      </c>
      <c r="H1133" s="29"/>
    </row>
    <row r="1134" spans="1:10" s="30" customFormat="1" ht="13" x14ac:dyDescent="0.3">
      <c r="A1134" s="25" t="s">
        <v>3386</v>
      </c>
      <c r="B1134" s="25" t="s">
        <v>3387</v>
      </c>
      <c r="C1134" s="25" t="s">
        <v>24</v>
      </c>
      <c r="D1134" s="26" t="s">
        <v>3388</v>
      </c>
      <c r="E1134" s="31">
        <v>160695</v>
      </c>
      <c r="F1134" s="28">
        <v>4.5911276000000003E-5</v>
      </c>
      <c r="H1134" s="29"/>
    </row>
    <row r="1135" spans="1:10" s="30" customFormat="1" ht="13" x14ac:dyDescent="0.3">
      <c r="A1135" s="25" t="s">
        <v>3389</v>
      </c>
      <c r="B1135" s="25" t="s">
        <v>3390</v>
      </c>
      <c r="C1135" s="25" t="s">
        <v>24</v>
      </c>
      <c r="D1135" s="26" t="s">
        <v>3391</v>
      </c>
      <c r="E1135" s="31">
        <v>329504</v>
      </c>
      <c r="F1135" s="28">
        <v>9.4140757999999997E-5</v>
      </c>
      <c r="H1135" s="29"/>
    </row>
    <row r="1136" spans="1:10" s="30" customFormat="1" ht="13" x14ac:dyDescent="0.3">
      <c r="A1136" s="25" t="s">
        <v>3392</v>
      </c>
      <c r="B1136" s="25" t="s">
        <v>3393</v>
      </c>
      <c r="C1136" s="25" t="s">
        <v>24</v>
      </c>
      <c r="D1136" s="26" t="s">
        <v>3394</v>
      </c>
      <c r="E1136" s="31">
        <v>160119</v>
      </c>
      <c r="F1136" s="28">
        <v>4.5746710000000001E-5</v>
      </c>
      <c r="H1136" s="29"/>
    </row>
    <row r="1137" spans="1:10" s="30" customFormat="1" ht="13" x14ac:dyDescent="0.3">
      <c r="A1137" s="25" t="s">
        <v>3395</v>
      </c>
      <c r="B1137" s="25" t="s">
        <v>3396</v>
      </c>
      <c r="C1137" s="25" t="s">
        <v>24</v>
      </c>
      <c r="D1137" s="26" t="s">
        <v>3397</v>
      </c>
      <c r="E1137" s="31">
        <v>282214</v>
      </c>
      <c r="F1137" s="28">
        <v>8.0629794999999998E-5</v>
      </c>
      <c r="H1137" s="29"/>
    </row>
    <row r="1138" spans="1:10" s="30" customFormat="1" ht="13" x14ac:dyDescent="0.3">
      <c r="A1138" s="25" t="s">
        <v>3398</v>
      </c>
      <c r="B1138" s="25" t="s">
        <v>3399</v>
      </c>
      <c r="C1138" s="25" t="s">
        <v>24</v>
      </c>
      <c r="D1138" s="26" t="s">
        <v>3400</v>
      </c>
      <c r="E1138" s="31">
        <v>17250</v>
      </c>
      <c r="F1138" s="28">
        <v>4.9284019999999997E-6</v>
      </c>
      <c r="H1138" s="29"/>
    </row>
    <row r="1139" spans="1:10" s="30" customFormat="1" ht="13" x14ac:dyDescent="0.3">
      <c r="A1139" s="25" t="s">
        <v>3401</v>
      </c>
      <c r="B1139" s="25" t="s">
        <v>3402</v>
      </c>
      <c r="C1139" s="25" t="s">
        <v>24</v>
      </c>
      <c r="D1139" s="26" t="s">
        <v>3403</v>
      </c>
      <c r="E1139" s="31">
        <v>508613</v>
      </c>
      <c r="F1139" s="28">
        <v>1.4531299600000001E-4</v>
      </c>
      <c r="H1139" s="29"/>
    </row>
    <row r="1140" spans="1:10" s="30" customFormat="1" ht="13" x14ac:dyDescent="0.3">
      <c r="A1140" s="25" t="s">
        <v>3404</v>
      </c>
      <c r="B1140" s="25" t="s">
        <v>3405</v>
      </c>
      <c r="C1140" s="25" t="s">
        <v>24</v>
      </c>
      <c r="D1140" s="26" t="s">
        <v>3406</v>
      </c>
      <c r="E1140" s="31">
        <v>200681</v>
      </c>
      <c r="F1140" s="28">
        <v>5.7335454000000001E-5</v>
      </c>
      <c r="H1140" s="29"/>
    </row>
    <row r="1141" spans="1:10" s="30" customFormat="1" ht="13" x14ac:dyDescent="0.3">
      <c r="A1141" s="25" t="s">
        <v>3407</v>
      </c>
      <c r="B1141" s="25" t="s">
        <v>3408</v>
      </c>
      <c r="C1141" s="25" t="s">
        <v>24</v>
      </c>
      <c r="D1141" s="26" t="s">
        <v>3409</v>
      </c>
      <c r="E1141" s="31">
        <v>174721</v>
      </c>
      <c r="F1141" s="28">
        <v>4.9918567000000003E-5</v>
      </c>
      <c r="H1141" s="29"/>
    </row>
    <row r="1142" spans="1:10" s="30" customFormat="1" ht="13" x14ac:dyDescent="0.3">
      <c r="A1142" s="25" t="s">
        <v>3410</v>
      </c>
      <c r="B1142" s="25" t="s">
        <v>3411</v>
      </c>
      <c r="C1142" s="25" t="s">
        <v>24</v>
      </c>
      <c r="D1142" s="26" t="s">
        <v>3412</v>
      </c>
      <c r="E1142" s="31">
        <v>290104</v>
      </c>
      <c r="F1142" s="28">
        <v>8.2884003000000003E-5</v>
      </c>
      <c r="H1142" s="29"/>
    </row>
    <row r="1143" spans="1:10" s="30" customFormat="1" x14ac:dyDescent="0.3">
      <c r="A1143" s="25" t="s">
        <v>3413</v>
      </c>
      <c r="B1143" s="25" t="s">
        <v>3414</v>
      </c>
      <c r="C1143" s="25" t="s">
        <v>3415</v>
      </c>
      <c r="D1143" s="26" t="s">
        <v>3416</v>
      </c>
      <c r="E1143" s="31">
        <v>1930604</v>
      </c>
      <c r="F1143" s="28">
        <v>5.5158214899999995E-4</v>
      </c>
      <c r="H1143" s="4"/>
      <c r="I1143" s="4"/>
      <c r="J1143" s="4"/>
    </row>
    <row r="1144" spans="1:10" s="30" customFormat="1" ht="13" x14ac:dyDescent="0.3">
      <c r="A1144" s="25" t="s">
        <v>3417</v>
      </c>
      <c r="B1144" s="25" t="s">
        <v>3418</v>
      </c>
      <c r="C1144" s="25" t="s">
        <v>3419</v>
      </c>
      <c r="D1144" s="26" t="s">
        <v>3420</v>
      </c>
      <c r="E1144" s="31">
        <v>4948142</v>
      </c>
      <c r="F1144" s="28">
        <v>1.413706176E-3</v>
      </c>
      <c r="H1144" s="29"/>
    </row>
    <row r="1145" spans="1:10" s="30" customFormat="1" ht="13" x14ac:dyDescent="0.3">
      <c r="A1145" s="25" t="s">
        <v>3421</v>
      </c>
      <c r="B1145" s="25" t="s">
        <v>3422</v>
      </c>
      <c r="C1145" s="25" t="s">
        <v>24</v>
      </c>
      <c r="D1145" s="26" t="s">
        <v>3423</v>
      </c>
      <c r="E1145" s="31">
        <v>312879</v>
      </c>
      <c r="F1145" s="28">
        <v>8.9390921999999998E-5</v>
      </c>
      <c r="H1145" s="29"/>
    </row>
    <row r="1146" spans="1:10" s="30" customFormat="1" ht="13" x14ac:dyDescent="0.3">
      <c r="A1146" s="25" t="s">
        <v>3424</v>
      </c>
      <c r="B1146" s="25" t="s">
        <v>3425</v>
      </c>
      <c r="C1146" s="25" t="s">
        <v>24</v>
      </c>
      <c r="D1146" s="26" t="s">
        <v>3426</v>
      </c>
      <c r="E1146" s="31">
        <v>631857</v>
      </c>
      <c r="F1146" s="28">
        <v>1.8052435500000001E-4</v>
      </c>
      <c r="H1146" s="29"/>
    </row>
    <row r="1147" spans="1:10" s="30" customFormat="1" ht="13" x14ac:dyDescent="0.3">
      <c r="A1147" s="25" t="s">
        <v>3427</v>
      </c>
      <c r="B1147" s="25" t="s">
        <v>3428</v>
      </c>
      <c r="C1147" s="25" t="s">
        <v>24</v>
      </c>
      <c r="D1147" s="26" t="s">
        <v>3429</v>
      </c>
      <c r="E1147" s="31">
        <v>247171</v>
      </c>
      <c r="F1147" s="28">
        <v>7.0617853999999994E-5</v>
      </c>
      <c r="H1147" s="29"/>
    </row>
    <row r="1148" spans="1:10" s="30" customFormat="1" ht="13" x14ac:dyDescent="0.3">
      <c r="A1148" s="25" t="s">
        <v>3430</v>
      </c>
      <c r="B1148" s="25" t="s">
        <v>3431</v>
      </c>
      <c r="C1148" s="25" t="s">
        <v>24</v>
      </c>
      <c r="D1148" s="26" t="s">
        <v>3432</v>
      </c>
      <c r="E1148" s="31">
        <v>56635</v>
      </c>
      <c r="F1148" s="28">
        <v>1.6180871E-5</v>
      </c>
      <c r="H1148" s="29"/>
    </row>
    <row r="1149" spans="1:10" s="30" customFormat="1" ht="13" x14ac:dyDescent="0.3">
      <c r="A1149" s="25" t="s">
        <v>3433</v>
      </c>
      <c r="B1149" s="25" t="s">
        <v>3434</v>
      </c>
      <c r="C1149" s="25" t="s">
        <v>3435</v>
      </c>
      <c r="D1149" s="26" t="s">
        <v>3436</v>
      </c>
      <c r="E1149" s="31">
        <v>464943</v>
      </c>
      <c r="F1149" s="28">
        <v>1.3283628300000001E-4</v>
      </c>
      <c r="H1149" s="29"/>
    </row>
    <row r="1150" spans="1:10" s="30" customFormat="1" ht="13" x14ac:dyDescent="0.3">
      <c r="A1150" s="25" t="s">
        <v>3437</v>
      </c>
      <c r="B1150" s="25" t="s">
        <v>3438</v>
      </c>
      <c r="C1150" s="25" t="s">
        <v>24</v>
      </c>
      <c r="D1150" s="26" t="s">
        <v>3439</v>
      </c>
      <c r="E1150" s="31">
        <v>129466</v>
      </c>
      <c r="F1150" s="28">
        <v>3.6989012000000001E-5</v>
      </c>
      <c r="H1150" s="29"/>
    </row>
    <row r="1151" spans="1:10" s="30" customFormat="1" ht="13" x14ac:dyDescent="0.3">
      <c r="A1151" s="25" t="s">
        <v>3440</v>
      </c>
      <c r="B1151" s="25" t="s">
        <v>3441</v>
      </c>
      <c r="C1151" s="25" t="s">
        <v>24</v>
      </c>
      <c r="D1151" s="26" t="s">
        <v>3442</v>
      </c>
      <c r="E1151" s="31">
        <v>1164668</v>
      </c>
      <c r="F1151" s="28">
        <v>3.3275082699999999E-4</v>
      </c>
      <c r="H1151" s="29"/>
    </row>
    <row r="1152" spans="1:10" s="30" customFormat="1" ht="13" x14ac:dyDescent="0.3">
      <c r="A1152" s="25" t="s">
        <v>3443</v>
      </c>
      <c r="B1152" s="25" t="s">
        <v>3444</v>
      </c>
      <c r="C1152" s="25" t="s">
        <v>24</v>
      </c>
      <c r="D1152" s="26" t="s">
        <v>3445</v>
      </c>
      <c r="E1152" s="31">
        <v>136867</v>
      </c>
      <c r="F1152" s="28">
        <v>3.9103510999999999E-5</v>
      </c>
      <c r="H1152" s="29"/>
    </row>
    <row r="1153" spans="1:10" s="30" customFormat="1" ht="13" x14ac:dyDescent="0.3">
      <c r="A1153" s="25" t="s">
        <v>3446</v>
      </c>
      <c r="B1153" s="25" t="s">
        <v>3447</v>
      </c>
      <c r="C1153" s="25" t="s">
        <v>24</v>
      </c>
      <c r="D1153" s="26" t="s">
        <v>3448</v>
      </c>
      <c r="E1153" s="31">
        <v>19617</v>
      </c>
      <c r="F1153" s="28">
        <v>5.6046639999999997E-6</v>
      </c>
      <c r="H1153" s="29"/>
    </row>
    <row r="1154" spans="1:10" s="30" customFormat="1" ht="13" x14ac:dyDescent="0.3">
      <c r="A1154" s="25" t="s">
        <v>3449</v>
      </c>
      <c r="B1154" s="25" t="s">
        <v>3450</v>
      </c>
      <c r="C1154" s="25" t="s">
        <v>24</v>
      </c>
      <c r="D1154" s="26" t="s">
        <v>3451</v>
      </c>
      <c r="E1154" s="31">
        <v>36587</v>
      </c>
      <c r="F1154" s="28">
        <v>1.0453069E-5</v>
      </c>
      <c r="H1154" s="29"/>
    </row>
    <row r="1155" spans="1:10" s="30" customFormat="1" ht="13" x14ac:dyDescent="0.3">
      <c r="A1155" s="25" t="s">
        <v>3452</v>
      </c>
      <c r="B1155" s="25" t="s">
        <v>3453</v>
      </c>
      <c r="C1155" s="25" t="s">
        <v>24</v>
      </c>
      <c r="D1155" s="26" t="s">
        <v>3454</v>
      </c>
      <c r="E1155" s="31">
        <v>1005228</v>
      </c>
      <c r="F1155" s="28">
        <v>2.8719811E-4</v>
      </c>
      <c r="H1155" s="29"/>
    </row>
    <row r="1156" spans="1:10" s="30" customFormat="1" ht="13" x14ac:dyDescent="0.3">
      <c r="A1156" s="25" t="s">
        <v>3455</v>
      </c>
      <c r="B1156" s="25" t="s">
        <v>3456</v>
      </c>
      <c r="C1156" s="25" t="s">
        <v>24</v>
      </c>
      <c r="D1156" s="26" t="s">
        <v>3457</v>
      </c>
      <c r="E1156" s="31">
        <v>1000206</v>
      </c>
      <c r="F1156" s="28">
        <v>2.85763303E-4</v>
      </c>
      <c r="H1156" s="29"/>
    </row>
    <row r="1157" spans="1:10" s="30" customFormat="1" ht="13" x14ac:dyDescent="0.3">
      <c r="A1157" s="25" t="s">
        <v>3458</v>
      </c>
      <c r="B1157" s="25" t="s">
        <v>3459</v>
      </c>
      <c r="C1157" s="25" t="s">
        <v>3460</v>
      </c>
      <c r="D1157" s="26" t="s">
        <v>3461</v>
      </c>
      <c r="E1157" s="31">
        <v>375383</v>
      </c>
      <c r="F1157" s="28">
        <v>1.07248593E-4</v>
      </c>
      <c r="H1157" s="29"/>
    </row>
    <row r="1158" spans="1:10" s="30" customFormat="1" ht="13" x14ac:dyDescent="0.3">
      <c r="A1158" s="25" t="s">
        <v>3462</v>
      </c>
      <c r="B1158" s="25" t="s">
        <v>3463</v>
      </c>
      <c r="C1158" s="25" t="s">
        <v>24</v>
      </c>
      <c r="D1158" s="26" t="s">
        <v>3464</v>
      </c>
      <c r="E1158" s="31">
        <v>1608050</v>
      </c>
      <c r="F1158" s="28">
        <v>4.5942703700000001E-4</v>
      </c>
      <c r="H1158" s="29"/>
    </row>
    <row r="1159" spans="1:10" s="30" customFormat="1" x14ac:dyDescent="0.3">
      <c r="A1159" s="25" t="s">
        <v>3465</v>
      </c>
      <c r="B1159" s="25" t="s">
        <v>3466</v>
      </c>
      <c r="C1159" s="25" t="s">
        <v>3467</v>
      </c>
      <c r="D1159" s="26" t="s">
        <v>3468</v>
      </c>
      <c r="E1159" s="31">
        <v>1448757</v>
      </c>
      <c r="F1159" s="28">
        <v>4.1391631799999999E-4</v>
      </c>
      <c r="H1159" s="2"/>
    </row>
    <row r="1160" spans="1:10" s="30" customFormat="1" x14ac:dyDescent="0.3">
      <c r="A1160" s="25" t="s">
        <v>3469</v>
      </c>
      <c r="B1160" s="25" t="s">
        <v>3470</v>
      </c>
      <c r="C1160" s="25" t="s">
        <v>3471</v>
      </c>
      <c r="D1160" s="26" t="s">
        <v>3472</v>
      </c>
      <c r="E1160" s="31">
        <v>2082518</v>
      </c>
      <c r="F1160" s="28">
        <v>5.94984654E-4</v>
      </c>
      <c r="H1160" s="2"/>
    </row>
    <row r="1161" spans="1:10" s="30" customFormat="1" x14ac:dyDescent="0.3">
      <c r="A1161" s="25" t="s">
        <v>3473</v>
      </c>
      <c r="B1161" s="25" t="s">
        <v>3474</v>
      </c>
      <c r="C1161" s="25" t="s">
        <v>3475</v>
      </c>
      <c r="D1161" s="26" t="s">
        <v>3476</v>
      </c>
      <c r="E1161" s="31">
        <v>2836542</v>
      </c>
      <c r="F1161" s="28">
        <v>8.1041266499999999E-4</v>
      </c>
      <c r="H1161" s="2"/>
    </row>
    <row r="1162" spans="1:10" s="30" customFormat="1" x14ac:dyDescent="0.3">
      <c r="A1162" s="25" t="s">
        <v>3477</v>
      </c>
      <c r="B1162" s="25" t="s">
        <v>3478</v>
      </c>
      <c r="C1162" s="25" t="s">
        <v>3479</v>
      </c>
      <c r="D1162" s="26" t="s">
        <v>3480</v>
      </c>
      <c r="E1162" s="31">
        <v>1880729</v>
      </c>
      <c r="F1162" s="28">
        <v>5.3733264E-4</v>
      </c>
      <c r="H1162" s="2"/>
    </row>
    <row r="1163" spans="1:10" s="30" customFormat="1" x14ac:dyDescent="0.3">
      <c r="A1163" s="25" t="s">
        <v>3481</v>
      </c>
      <c r="B1163" s="25" t="s">
        <v>3482</v>
      </c>
      <c r="C1163" s="25" t="s">
        <v>3483</v>
      </c>
      <c r="D1163" s="26" t="s">
        <v>3484</v>
      </c>
      <c r="E1163" s="31">
        <v>1240803</v>
      </c>
      <c r="F1163" s="28">
        <v>3.5450293499999998E-4</v>
      </c>
      <c r="H1163" s="2"/>
    </row>
    <row r="1164" spans="1:10" s="30" customFormat="1" ht="13" x14ac:dyDescent="0.3">
      <c r="A1164" s="25" t="s">
        <v>3485</v>
      </c>
      <c r="B1164" s="25" t="s">
        <v>3486</v>
      </c>
      <c r="C1164" s="25" t="s">
        <v>3487</v>
      </c>
      <c r="D1164" s="26" t="s">
        <v>3488</v>
      </c>
      <c r="E1164" s="31">
        <v>1227901</v>
      </c>
      <c r="F1164" s="28">
        <v>3.5081677699999998E-4</v>
      </c>
      <c r="H1164" s="29"/>
    </row>
    <row r="1165" spans="1:10" s="30" customFormat="1" x14ac:dyDescent="0.3">
      <c r="A1165" s="25" t="s">
        <v>3489</v>
      </c>
      <c r="B1165" s="25" t="s">
        <v>3490</v>
      </c>
      <c r="C1165" s="25" t="s">
        <v>3491</v>
      </c>
      <c r="D1165" s="26" t="s">
        <v>3492</v>
      </c>
      <c r="E1165" s="31">
        <v>1199578</v>
      </c>
      <c r="F1165" s="28">
        <v>3.4272476999999999E-4</v>
      </c>
      <c r="H1165" s="2"/>
    </row>
    <row r="1166" spans="1:10" s="30" customFormat="1" x14ac:dyDescent="0.3">
      <c r="A1166" s="25" t="s">
        <v>3493</v>
      </c>
      <c r="B1166" s="25" t="s">
        <v>3494</v>
      </c>
      <c r="C1166" s="25" t="s">
        <v>3495</v>
      </c>
      <c r="D1166" s="26" t="s">
        <v>3496</v>
      </c>
      <c r="E1166" s="31">
        <v>16745700</v>
      </c>
      <c r="F1166" s="28">
        <v>4.7843209660000004E-3</v>
      </c>
      <c r="H1166" s="4"/>
      <c r="I1166" s="4"/>
      <c r="J1166" s="4"/>
    </row>
    <row r="1167" spans="1:10" s="30" customFormat="1" ht="13" x14ac:dyDescent="0.3">
      <c r="A1167" s="25" t="s">
        <v>3497</v>
      </c>
      <c r="B1167" s="25" t="s">
        <v>3498</v>
      </c>
      <c r="C1167" s="25" t="s">
        <v>3499</v>
      </c>
      <c r="D1167" s="26" t="s">
        <v>3500</v>
      </c>
      <c r="E1167" s="31">
        <v>466105</v>
      </c>
      <c r="F1167" s="28">
        <v>1.33168271E-4</v>
      </c>
      <c r="H1167" s="29"/>
    </row>
    <row r="1168" spans="1:10" s="30" customFormat="1" x14ac:dyDescent="0.3">
      <c r="A1168" s="25" t="s">
        <v>3501</v>
      </c>
      <c r="B1168" s="25" t="s">
        <v>3502</v>
      </c>
      <c r="C1168" s="25" t="s">
        <v>3503</v>
      </c>
      <c r="D1168" s="26" t="s">
        <v>3504</v>
      </c>
      <c r="E1168" s="31">
        <v>1880172</v>
      </c>
      <c r="F1168" s="28">
        <v>5.37173502E-4</v>
      </c>
      <c r="H1168" s="4"/>
      <c r="I1168" s="4"/>
      <c r="J1168" s="4"/>
    </row>
    <row r="1169" spans="1:10" s="30" customFormat="1" ht="13" x14ac:dyDescent="0.3">
      <c r="A1169" s="25" t="s">
        <v>3505</v>
      </c>
      <c r="B1169" s="25" t="s">
        <v>3506</v>
      </c>
      <c r="C1169" s="25" t="s">
        <v>3507</v>
      </c>
      <c r="D1169" s="26" t="s">
        <v>3508</v>
      </c>
      <c r="E1169" s="31">
        <v>2385036</v>
      </c>
      <c r="F1169" s="28">
        <v>6.8141539300000005E-4</v>
      </c>
      <c r="H1169" s="29"/>
    </row>
    <row r="1170" spans="1:10" s="30" customFormat="1" x14ac:dyDescent="0.3">
      <c r="A1170" s="25" t="s">
        <v>3509</v>
      </c>
      <c r="B1170" s="25" t="s">
        <v>3510</v>
      </c>
      <c r="C1170" s="25" t="s">
        <v>3511</v>
      </c>
      <c r="D1170" s="26" t="s">
        <v>3512</v>
      </c>
      <c r="E1170" s="31">
        <v>435341</v>
      </c>
      <c r="F1170" s="28">
        <v>1.2437886E-4</v>
      </c>
      <c r="H1170" s="2"/>
    </row>
    <row r="1171" spans="1:10" s="30" customFormat="1" x14ac:dyDescent="0.3">
      <c r="A1171" s="25" t="s">
        <v>3513</v>
      </c>
      <c r="B1171" s="25" t="s">
        <v>3514</v>
      </c>
      <c r="C1171" s="25" t="s">
        <v>3515</v>
      </c>
      <c r="D1171" s="26" t="s">
        <v>3516</v>
      </c>
      <c r="E1171" s="31">
        <v>1478883</v>
      </c>
      <c r="F1171" s="28">
        <v>4.2252345E-4</v>
      </c>
      <c r="H1171" s="4"/>
      <c r="I1171" s="4"/>
      <c r="J1171" s="4"/>
    </row>
    <row r="1172" spans="1:10" s="30" customFormat="1" ht="13" x14ac:dyDescent="0.3">
      <c r="A1172" s="25" t="s">
        <v>3517</v>
      </c>
      <c r="B1172" s="25" t="s">
        <v>3518</v>
      </c>
      <c r="C1172" s="25" t="s">
        <v>3519</v>
      </c>
      <c r="D1172" s="26" t="s">
        <v>3520</v>
      </c>
      <c r="E1172" s="31">
        <v>943778</v>
      </c>
      <c r="F1172" s="28">
        <v>2.6964157199999998E-4</v>
      </c>
      <c r="H1172" s="29"/>
    </row>
    <row r="1173" spans="1:10" s="30" customFormat="1" ht="13" x14ac:dyDescent="0.3">
      <c r="A1173" s="25" t="s">
        <v>3521</v>
      </c>
      <c r="B1173" s="25" t="s">
        <v>3522</v>
      </c>
      <c r="C1173" s="25" t="s">
        <v>3523</v>
      </c>
      <c r="D1173" s="26" t="s">
        <v>3524</v>
      </c>
      <c r="E1173" s="31">
        <v>1960683</v>
      </c>
      <c r="F1173" s="28">
        <v>5.6017585299999995E-4</v>
      </c>
      <c r="H1173" s="29"/>
    </row>
    <row r="1174" spans="1:10" s="30" customFormat="1" ht="13" x14ac:dyDescent="0.3">
      <c r="A1174" s="25" t="s">
        <v>3525</v>
      </c>
      <c r="B1174" s="25" t="s">
        <v>3526</v>
      </c>
      <c r="C1174" s="25" t="s">
        <v>3527</v>
      </c>
      <c r="D1174" s="26" t="s">
        <v>3528</v>
      </c>
      <c r="E1174" s="31">
        <v>1959967</v>
      </c>
      <c r="F1174" s="28">
        <v>5.5997128899999997E-4</v>
      </c>
      <c r="H1174" s="29"/>
    </row>
    <row r="1175" spans="1:10" s="30" customFormat="1" ht="13" x14ac:dyDescent="0.3">
      <c r="A1175" s="25" t="s">
        <v>3529</v>
      </c>
      <c r="B1175" s="25" t="s">
        <v>3530</v>
      </c>
      <c r="C1175" s="25" t="s">
        <v>3531</v>
      </c>
      <c r="D1175" s="26" t="s">
        <v>3532</v>
      </c>
      <c r="E1175" s="31">
        <v>246429</v>
      </c>
      <c r="F1175" s="28">
        <v>7.0405861000000003E-5</v>
      </c>
      <c r="H1175" s="29"/>
    </row>
    <row r="1176" spans="1:10" s="30" customFormat="1" ht="13" x14ac:dyDescent="0.3">
      <c r="A1176" s="25" t="s">
        <v>3533</v>
      </c>
      <c r="B1176" s="25" t="s">
        <v>3534</v>
      </c>
      <c r="C1176" s="25" t="s">
        <v>3535</v>
      </c>
      <c r="D1176" s="26" t="s">
        <v>3536</v>
      </c>
      <c r="E1176" s="31">
        <v>310070</v>
      </c>
      <c r="F1176" s="28">
        <v>8.8588377999999993E-5</v>
      </c>
      <c r="H1176" s="29"/>
    </row>
    <row r="1177" spans="1:10" s="30" customFormat="1" ht="13" x14ac:dyDescent="0.3">
      <c r="A1177" s="25" t="s">
        <v>3537</v>
      </c>
      <c r="B1177" s="25" t="s">
        <v>3538</v>
      </c>
      <c r="C1177" s="25" t="s">
        <v>24</v>
      </c>
      <c r="D1177" s="26" t="s">
        <v>3539</v>
      </c>
      <c r="E1177" s="31">
        <v>2149622</v>
      </c>
      <c r="F1177" s="28">
        <v>6.1415656600000005E-4</v>
      </c>
      <c r="H1177" s="29"/>
    </row>
    <row r="1178" spans="1:10" s="30" customFormat="1" ht="13" x14ac:dyDescent="0.3">
      <c r="A1178" s="25" t="s">
        <v>3540</v>
      </c>
      <c r="B1178" s="25" t="s">
        <v>3541</v>
      </c>
      <c r="C1178" s="25" t="s">
        <v>24</v>
      </c>
      <c r="D1178" s="26" t="s">
        <v>3542</v>
      </c>
      <c r="E1178" s="31">
        <v>1632857</v>
      </c>
      <c r="F1178" s="28">
        <v>4.6651450699999999E-4</v>
      </c>
      <c r="H1178" s="29"/>
    </row>
    <row r="1179" spans="1:10" s="30" customFormat="1" ht="13" x14ac:dyDescent="0.3">
      <c r="A1179" s="25" t="s">
        <v>3543</v>
      </c>
      <c r="B1179" s="25" t="s">
        <v>3544</v>
      </c>
      <c r="C1179" s="25" t="s">
        <v>24</v>
      </c>
      <c r="D1179" s="26" t="s">
        <v>3545</v>
      </c>
      <c r="E1179" s="31">
        <v>55856</v>
      </c>
      <c r="F1179" s="28">
        <v>1.5958308000000001E-5</v>
      </c>
      <c r="H1179" s="29"/>
    </row>
    <row r="1180" spans="1:10" s="30" customFormat="1" ht="13" x14ac:dyDescent="0.3">
      <c r="A1180" s="25" t="s">
        <v>3546</v>
      </c>
      <c r="B1180" s="25" t="s">
        <v>3547</v>
      </c>
      <c r="C1180" s="25" t="s">
        <v>24</v>
      </c>
      <c r="D1180" s="26" t="s">
        <v>3548</v>
      </c>
      <c r="E1180" s="31">
        <v>78270</v>
      </c>
      <c r="F1180" s="28">
        <v>2.2362086999999998E-5</v>
      </c>
      <c r="H1180" s="29"/>
    </row>
    <row r="1181" spans="1:10" s="30" customFormat="1" ht="13" x14ac:dyDescent="0.3">
      <c r="A1181" s="25" t="s">
        <v>3549</v>
      </c>
      <c r="B1181" s="25" t="s">
        <v>3550</v>
      </c>
      <c r="C1181" s="25" t="s">
        <v>24</v>
      </c>
      <c r="D1181" s="26" t="s">
        <v>3551</v>
      </c>
      <c r="E1181" s="31">
        <v>35211</v>
      </c>
      <c r="F1181" s="28">
        <v>1.0059939E-5</v>
      </c>
      <c r="H1181" s="29"/>
    </row>
    <row r="1182" spans="1:10" s="30" customFormat="1" ht="13" x14ac:dyDescent="0.3">
      <c r="A1182" s="25" t="s">
        <v>3552</v>
      </c>
      <c r="B1182" s="25" t="s">
        <v>3553</v>
      </c>
      <c r="C1182" s="25" t="s">
        <v>24</v>
      </c>
      <c r="D1182" s="26" t="s">
        <v>3554</v>
      </c>
      <c r="E1182" s="31">
        <v>133961</v>
      </c>
      <c r="F1182" s="28">
        <v>3.8273253000000003E-5</v>
      </c>
      <c r="H1182" s="29"/>
    </row>
    <row r="1183" spans="1:10" s="30" customFormat="1" ht="13" x14ac:dyDescent="0.3">
      <c r="A1183" s="25" t="s">
        <v>3555</v>
      </c>
      <c r="B1183" s="25" t="s">
        <v>3556</v>
      </c>
      <c r="C1183" s="25" t="s">
        <v>3557</v>
      </c>
      <c r="D1183" s="26" t="s">
        <v>3558</v>
      </c>
      <c r="E1183" s="31">
        <v>2500240</v>
      </c>
      <c r="F1183" s="28">
        <v>7.1432968800000005E-4</v>
      </c>
      <c r="H1183" s="29"/>
    </row>
    <row r="1184" spans="1:10" s="30" customFormat="1" ht="13" x14ac:dyDescent="0.3">
      <c r="A1184" s="25" t="s">
        <v>3559</v>
      </c>
      <c r="B1184" s="25" t="s">
        <v>3560</v>
      </c>
      <c r="C1184" s="25" t="s">
        <v>3561</v>
      </c>
      <c r="D1184" s="26" t="s">
        <v>3562</v>
      </c>
      <c r="E1184" s="31">
        <v>879324</v>
      </c>
      <c r="F1184" s="28">
        <v>2.5122677799999999E-4</v>
      </c>
      <c r="H1184" s="29"/>
    </row>
    <row r="1185" spans="1:10" s="30" customFormat="1" ht="13" x14ac:dyDescent="0.3">
      <c r="A1185" s="25" t="s">
        <v>3563</v>
      </c>
      <c r="B1185" s="25" t="s">
        <v>3564</v>
      </c>
      <c r="C1185" s="25" t="s">
        <v>3565</v>
      </c>
      <c r="D1185" s="26" t="s">
        <v>3566</v>
      </c>
      <c r="E1185" s="31">
        <v>845602</v>
      </c>
      <c r="F1185" s="28">
        <v>2.41592252E-4</v>
      </c>
      <c r="H1185" s="29"/>
    </row>
    <row r="1186" spans="1:10" s="30" customFormat="1" x14ac:dyDescent="0.3">
      <c r="A1186" s="25" t="s">
        <v>3567</v>
      </c>
      <c r="B1186" s="25" t="s">
        <v>3568</v>
      </c>
      <c r="C1186" s="25" t="s">
        <v>3569</v>
      </c>
      <c r="D1186" s="26" t="s">
        <v>3570</v>
      </c>
      <c r="E1186" s="31">
        <v>8467550</v>
      </c>
      <c r="F1186" s="28">
        <v>2.4192166939999999E-3</v>
      </c>
      <c r="H1186" s="4"/>
      <c r="I1186" s="4"/>
      <c r="J1186" s="4"/>
    </row>
    <row r="1187" spans="1:10" s="30" customFormat="1" ht="13" x14ac:dyDescent="0.3">
      <c r="A1187" s="25" t="s">
        <v>3571</v>
      </c>
      <c r="B1187" s="25" t="s">
        <v>3572</v>
      </c>
      <c r="C1187" s="25" t="s">
        <v>3573</v>
      </c>
      <c r="D1187" s="26" t="s">
        <v>3574</v>
      </c>
      <c r="E1187" s="31">
        <v>271753</v>
      </c>
      <c r="F1187" s="28">
        <v>7.7641040999999996E-5</v>
      </c>
      <c r="H1187" s="29"/>
    </row>
    <row r="1188" spans="1:10" s="30" customFormat="1" x14ac:dyDescent="0.3">
      <c r="A1188" s="25" t="s">
        <v>3575</v>
      </c>
      <c r="B1188" s="25" t="s">
        <v>3576</v>
      </c>
      <c r="C1188" s="25" t="s">
        <v>3577</v>
      </c>
      <c r="D1188" s="26" t="s">
        <v>3578</v>
      </c>
      <c r="E1188" s="31">
        <v>19964740</v>
      </c>
      <c r="F1188" s="28">
        <v>5.7040150099999997E-3</v>
      </c>
      <c r="H1188" s="2"/>
    </row>
    <row r="1189" spans="1:10" s="30" customFormat="1" x14ac:dyDescent="0.3">
      <c r="A1189" s="25" t="s">
        <v>3579</v>
      </c>
      <c r="B1189" s="25" t="s">
        <v>3580</v>
      </c>
      <c r="C1189" s="25" t="s">
        <v>3581</v>
      </c>
      <c r="D1189" s="26" t="s">
        <v>3582</v>
      </c>
      <c r="E1189" s="31">
        <v>2767216</v>
      </c>
      <c r="F1189" s="28">
        <v>7.9060591800000002E-4</v>
      </c>
      <c r="H1189" s="2"/>
    </row>
    <row r="1190" spans="1:10" s="30" customFormat="1" ht="13" x14ac:dyDescent="0.3">
      <c r="A1190" s="25" t="s">
        <v>3583</v>
      </c>
      <c r="B1190" s="25" t="s">
        <v>3584</v>
      </c>
      <c r="C1190" s="25" t="s">
        <v>24</v>
      </c>
      <c r="D1190" s="26" t="s">
        <v>3585</v>
      </c>
      <c r="E1190" s="31">
        <v>19498</v>
      </c>
      <c r="F1190" s="28">
        <v>5.570665E-6</v>
      </c>
      <c r="H1190" s="29"/>
    </row>
    <row r="1191" spans="1:10" s="30" customFormat="1" ht="13" x14ac:dyDescent="0.3">
      <c r="A1191" s="25" t="s">
        <v>3586</v>
      </c>
      <c r="B1191" s="25" t="s">
        <v>3587</v>
      </c>
      <c r="C1191" s="25" t="s">
        <v>24</v>
      </c>
      <c r="D1191" s="26" t="s">
        <v>3588</v>
      </c>
      <c r="E1191" s="31">
        <v>24691</v>
      </c>
      <c r="F1191" s="28">
        <v>7.0543289999999997E-6</v>
      </c>
      <c r="H1191" s="29"/>
    </row>
    <row r="1192" spans="1:10" s="30" customFormat="1" ht="13" x14ac:dyDescent="0.3">
      <c r="A1192" s="25" t="s">
        <v>3589</v>
      </c>
      <c r="B1192" s="25" t="s">
        <v>3590</v>
      </c>
      <c r="C1192" s="25" t="s">
        <v>24</v>
      </c>
      <c r="D1192" s="26" t="s">
        <v>3591</v>
      </c>
      <c r="E1192" s="31">
        <v>216855</v>
      </c>
      <c r="F1192" s="28">
        <v>6.1956437999999999E-5</v>
      </c>
      <c r="H1192" s="29"/>
    </row>
    <row r="1193" spans="1:10" s="30" customFormat="1" ht="13" x14ac:dyDescent="0.3">
      <c r="A1193" s="25" t="s">
        <v>3592</v>
      </c>
      <c r="B1193" s="25" t="s">
        <v>3593</v>
      </c>
      <c r="C1193" s="25" t="s">
        <v>24</v>
      </c>
      <c r="D1193" s="26" t="s">
        <v>3594</v>
      </c>
      <c r="E1193" s="31">
        <v>45182</v>
      </c>
      <c r="F1193" s="28">
        <v>1.2908698E-5</v>
      </c>
      <c r="H1193" s="29"/>
    </row>
    <row r="1194" spans="1:10" s="30" customFormat="1" ht="13" x14ac:dyDescent="0.3">
      <c r="A1194" s="25" t="s">
        <v>3595</v>
      </c>
      <c r="B1194" s="25" t="s">
        <v>3596</v>
      </c>
      <c r="C1194" s="25" t="s">
        <v>24</v>
      </c>
      <c r="D1194" s="26" t="s">
        <v>3597</v>
      </c>
      <c r="E1194" s="31">
        <v>69240</v>
      </c>
      <c r="F1194" s="28">
        <v>1.9782175999999999E-5</v>
      </c>
      <c r="H1194" s="29"/>
    </row>
    <row r="1195" spans="1:10" s="30" customFormat="1" ht="13" x14ac:dyDescent="0.3">
      <c r="A1195" s="25" t="s">
        <v>3598</v>
      </c>
      <c r="B1195" s="25" t="s">
        <v>3599</v>
      </c>
      <c r="C1195" s="25" t="s">
        <v>24</v>
      </c>
      <c r="D1195" s="26" t="s">
        <v>3600</v>
      </c>
      <c r="E1195" s="31">
        <v>30257</v>
      </c>
      <c r="F1195" s="28">
        <v>8.6445589999999997E-6</v>
      </c>
      <c r="H1195" s="29"/>
    </row>
    <row r="1196" spans="1:10" s="30" customFormat="1" ht="13" x14ac:dyDescent="0.3">
      <c r="A1196" s="25" t="s">
        <v>3601</v>
      </c>
      <c r="B1196" s="25" t="s">
        <v>3602</v>
      </c>
      <c r="C1196" s="25" t="s">
        <v>24</v>
      </c>
      <c r="D1196" s="26" t="s">
        <v>3603</v>
      </c>
      <c r="E1196" s="31">
        <v>2616334</v>
      </c>
      <c r="F1196" s="28">
        <v>7.4749826000000002E-4</v>
      </c>
      <c r="H1196" s="29"/>
    </row>
    <row r="1197" spans="1:10" s="30" customFormat="1" ht="13" x14ac:dyDescent="0.3">
      <c r="A1197" s="25" t="s">
        <v>3604</v>
      </c>
      <c r="B1197" s="25" t="s">
        <v>3605</v>
      </c>
      <c r="C1197" s="25" t="s">
        <v>24</v>
      </c>
      <c r="D1197" s="26" t="s">
        <v>3606</v>
      </c>
      <c r="E1197" s="31">
        <v>70271</v>
      </c>
      <c r="F1197" s="28">
        <v>2.0076737000000002E-5</v>
      </c>
      <c r="H1197" s="29"/>
    </row>
    <row r="1198" spans="1:10" s="30" customFormat="1" ht="13" x14ac:dyDescent="0.3">
      <c r="A1198" s="25" t="s">
        <v>3607</v>
      </c>
      <c r="B1198" s="25" t="s">
        <v>3608</v>
      </c>
      <c r="C1198" s="25" t="s">
        <v>24</v>
      </c>
      <c r="D1198" s="26" t="s">
        <v>3609</v>
      </c>
      <c r="E1198" s="31">
        <v>171170</v>
      </c>
      <c r="F1198" s="28">
        <v>4.890403E-5</v>
      </c>
      <c r="H1198" s="29"/>
    </row>
    <row r="1199" spans="1:10" s="30" customFormat="1" ht="13" x14ac:dyDescent="0.3">
      <c r="A1199" s="25" t="s">
        <v>3610</v>
      </c>
      <c r="B1199" s="25" t="s">
        <v>3611</v>
      </c>
      <c r="C1199" s="25" t="s">
        <v>24</v>
      </c>
      <c r="D1199" s="26" t="s">
        <v>3612</v>
      </c>
      <c r="E1199" s="31">
        <v>105851</v>
      </c>
      <c r="F1199" s="28">
        <v>3.0242100999999999E-5</v>
      </c>
      <c r="H1199" s="29"/>
    </row>
    <row r="1200" spans="1:10" s="30" customFormat="1" ht="13" x14ac:dyDescent="0.3">
      <c r="A1200" s="25" t="s">
        <v>3613</v>
      </c>
      <c r="B1200" s="25" t="s">
        <v>3614</v>
      </c>
      <c r="C1200" s="25" t="s">
        <v>24</v>
      </c>
      <c r="D1200" s="26" t="s">
        <v>3615</v>
      </c>
      <c r="E1200" s="31">
        <v>126568</v>
      </c>
      <c r="F1200" s="28">
        <v>3.6161041E-5</v>
      </c>
      <c r="H1200" s="29"/>
    </row>
    <row r="1201" spans="1:8" s="30" customFormat="1" ht="13" x14ac:dyDescent="0.3">
      <c r="A1201" s="25" t="s">
        <v>3616</v>
      </c>
      <c r="B1201" s="25" t="s">
        <v>3617</v>
      </c>
      <c r="C1201" s="25" t="s">
        <v>24</v>
      </c>
      <c r="D1201" s="26" t="s">
        <v>3618</v>
      </c>
      <c r="E1201" s="31">
        <v>137039</v>
      </c>
      <c r="F1201" s="28">
        <v>3.9152651999999997E-5</v>
      </c>
      <c r="H1201" s="29"/>
    </row>
    <row r="1202" spans="1:8" s="30" customFormat="1" ht="13" x14ac:dyDescent="0.3">
      <c r="A1202" s="25" t="s">
        <v>3619</v>
      </c>
      <c r="B1202" s="25" t="s">
        <v>3620</v>
      </c>
      <c r="C1202" s="25" t="s">
        <v>24</v>
      </c>
      <c r="D1202" s="26" t="s">
        <v>3621</v>
      </c>
      <c r="E1202" s="31">
        <v>24454</v>
      </c>
      <c r="F1202" s="28">
        <v>6.986617E-6</v>
      </c>
      <c r="H1202" s="29"/>
    </row>
    <row r="1203" spans="1:8" s="30" customFormat="1" ht="13" x14ac:dyDescent="0.3">
      <c r="A1203" s="25" t="s">
        <v>3622</v>
      </c>
      <c r="B1203" s="25" t="s">
        <v>3623</v>
      </c>
      <c r="C1203" s="25" t="s">
        <v>24</v>
      </c>
      <c r="D1203" s="26" t="s">
        <v>3624</v>
      </c>
      <c r="E1203" s="31">
        <v>27374</v>
      </c>
      <c r="F1203" s="28">
        <v>7.8208740000000005E-6</v>
      </c>
      <c r="H1203" s="29"/>
    </row>
    <row r="1204" spans="1:8" s="30" customFormat="1" ht="13" x14ac:dyDescent="0.3">
      <c r="A1204" s="25" t="s">
        <v>3625</v>
      </c>
      <c r="B1204" s="25" t="s">
        <v>3626</v>
      </c>
      <c r="C1204" s="25" t="s">
        <v>24</v>
      </c>
      <c r="D1204" s="26" t="s">
        <v>3627</v>
      </c>
      <c r="E1204" s="31">
        <v>165368</v>
      </c>
      <c r="F1204" s="28">
        <v>4.7246373000000002E-5</v>
      </c>
      <c r="H1204" s="29"/>
    </row>
    <row r="1205" spans="1:8" s="30" customFormat="1" ht="13" x14ac:dyDescent="0.3">
      <c r="A1205" s="25" t="s">
        <v>3628</v>
      </c>
      <c r="B1205" s="25" t="s">
        <v>3629</v>
      </c>
      <c r="C1205" s="25" t="s">
        <v>24</v>
      </c>
      <c r="D1205" s="26" t="s">
        <v>3630</v>
      </c>
      <c r="E1205" s="31">
        <v>139378</v>
      </c>
      <c r="F1205" s="28">
        <v>3.9820914000000002E-5</v>
      </c>
      <c r="H1205" s="29"/>
    </row>
    <row r="1206" spans="1:8" s="30" customFormat="1" ht="13" x14ac:dyDescent="0.3">
      <c r="A1206" s="25" t="s">
        <v>3631</v>
      </c>
      <c r="B1206" s="25" t="s">
        <v>3632</v>
      </c>
      <c r="C1206" s="25" t="s">
        <v>24</v>
      </c>
      <c r="D1206" s="26" t="s">
        <v>3633</v>
      </c>
      <c r="E1206" s="31">
        <v>101489</v>
      </c>
      <c r="F1206" s="28">
        <v>2.8995858999999999E-5</v>
      </c>
      <c r="H1206" s="29"/>
    </row>
    <row r="1207" spans="1:8" s="30" customFormat="1" ht="13" x14ac:dyDescent="0.3">
      <c r="A1207" s="25" t="s">
        <v>3634</v>
      </c>
      <c r="B1207" s="25" t="s">
        <v>3635</v>
      </c>
      <c r="C1207" s="25" t="s">
        <v>24</v>
      </c>
      <c r="D1207" s="26" t="s">
        <v>3636</v>
      </c>
      <c r="E1207" s="31">
        <v>346034</v>
      </c>
      <c r="F1207" s="28">
        <v>9.8863452999999998E-5</v>
      </c>
      <c r="H1207" s="29"/>
    </row>
    <row r="1208" spans="1:8" s="30" customFormat="1" ht="13" x14ac:dyDescent="0.3">
      <c r="A1208" s="25" t="s">
        <v>3637</v>
      </c>
      <c r="B1208" s="25" t="s">
        <v>3638</v>
      </c>
      <c r="C1208" s="25" t="s">
        <v>24</v>
      </c>
      <c r="D1208" s="26" t="s">
        <v>3639</v>
      </c>
      <c r="E1208" s="31">
        <v>129225</v>
      </c>
      <c r="F1208" s="28">
        <v>3.6920157000000002E-5</v>
      </c>
      <c r="H1208" s="29"/>
    </row>
    <row r="1209" spans="1:8" s="30" customFormat="1" ht="13" x14ac:dyDescent="0.3">
      <c r="A1209" s="25" t="s">
        <v>3640</v>
      </c>
      <c r="B1209" s="25" t="s">
        <v>3641</v>
      </c>
      <c r="C1209" s="25" t="s">
        <v>24</v>
      </c>
      <c r="D1209" s="26" t="s">
        <v>3642</v>
      </c>
      <c r="E1209" s="31">
        <v>96073</v>
      </c>
      <c r="F1209" s="28">
        <v>2.7448483E-5</v>
      </c>
      <c r="H1209" s="29"/>
    </row>
    <row r="1210" spans="1:8" s="30" customFormat="1" ht="13" x14ac:dyDescent="0.3">
      <c r="A1210" s="25" t="s">
        <v>3643</v>
      </c>
      <c r="B1210" s="25" t="s">
        <v>3644</v>
      </c>
      <c r="C1210" s="25" t="s">
        <v>24</v>
      </c>
      <c r="D1210" s="26" t="s">
        <v>3645</v>
      </c>
      <c r="E1210" s="31">
        <v>3194889</v>
      </c>
      <c r="F1210" s="28">
        <v>9.1279399599999999E-4</v>
      </c>
      <c r="H1210" s="29"/>
    </row>
    <row r="1211" spans="1:8" s="30" customFormat="1" ht="13" x14ac:dyDescent="0.3">
      <c r="A1211" s="25" t="s">
        <v>3646</v>
      </c>
      <c r="B1211" s="25" t="s">
        <v>3647</v>
      </c>
      <c r="C1211" s="25" t="s">
        <v>24</v>
      </c>
      <c r="D1211" s="26" t="s">
        <v>3648</v>
      </c>
      <c r="E1211" s="31">
        <v>261186</v>
      </c>
      <c r="F1211" s="28">
        <v>7.4622001999999997E-5</v>
      </c>
      <c r="H1211" s="29"/>
    </row>
    <row r="1212" spans="1:8" s="30" customFormat="1" ht="13" x14ac:dyDescent="0.3">
      <c r="A1212" s="25" t="s">
        <v>3649</v>
      </c>
      <c r="B1212" s="25" t="s">
        <v>3650</v>
      </c>
      <c r="C1212" s="25" t="s">
        <v>24</v>
      </c>
      <c r="D1212" s="26" t="s">
        <v>3651</v>
      </c>
      <c r="E1212" s="31">
        <v>6048</v>
      </c>
      <c r="F1212" s="28">
        <v>1.7279400000000001E-6</v>
      </c>
      <c r="H1212" s="29"/>
    </row>
    <row r="1213" spans="1:8" s="30" customFormat="1" ht="13" x14ac:dyDescent="0.3">
      <c r="A1213" s="25" t="s">
        <v>3652</v>
      </c>
      <c r="B1213" s="25" t="s">
        <v>3653</v>
      </c>
      <c r="C1213" s="25" t="s">
        <v>24</v>
      </c>
      <c r="D1213" s="26" t="s">
        <v>3654</v>
      </c>
      <c r="E1213" s="31">
        <v>36818</v>
      </c>
      <c r="F1213" s="28">
        <v>1.0519065999999999E-5</v>
      </c>
      <c r="H1213" s="29"/>
    </row>
    <row r="1214" spans="1:8" s="30" customFormat="1" ht="13" x14ac:dyDescent="0.3">
      <c r="A1214" s="25" t="s">
        <v>3655</v>
      </c>
      <c r="B1214" s="25" t="s">
        <v>3656</v>
      </c>
      <c r="C1214" s="25" t="s">
        <v>24</v>
      </c>
      <c r="D1214" s="26" t="s">
        <v>3657</v>
      </c>
      <c r="E1214" s="31">
        <v>83627</v>
      </c>
      <c r="F1214" s="28">
        <v>2.3892605999999999E-5</v>
      </c>
      <c r="H1214" s="29"/>
    </row>
    <row r="1215" spans="1:8" s="30" customFormat="1" ht="13" x14ac:dyDescent="0.3">
      <c r="A1215" s="25" t="s">
        <v>3658</v>
      </c>
      <c r="B1215" s="25" t="s">
        <v>3659</v>
      </c>
      <c r="C1215" s="25" t="s">
        <v>24</v>
      </c>
      <c r="D1215" s="26" t="s">
        <v>3660</v>
      </c>
      <c r="E1215" s="31">
        <v>31605</v>
      </c>
      <c r="F1215" s="28">
        <v>9.0296889999999992E-6</v>
      </c>
      <c r="H1215" s="29"/>
    </row>
    <row r="1216" spans="1:8" s="30" customFormat="1" ht="13" x14ac:dyDescent="0.3">
      <c r="A1216" s="25" t="s">
        <v>3661</v>
      </c>
      <c r="B1216" s="25" t="s">
        <v>3662</v>
      </c>
      <c r="C1216" s="25" t="s">
        <v>24</v>
      </c>
      <c r="D1216" s="26" t="s">
        <v>3663</v>
      </c>
      <c r="E1216" s="31">
        <v>459861</v>
      </c>
      <c r="F1216" s="28">
        <v>1.3138433300000001E-4</v>
      </c>
      <c r="H1216" s="29"/>
    </row>
    <row r="1217" spans="1:8" s="30" customFormat="1" ht="13" x14ac:dyDescent="0.3">
      <c r="A1217" s="25" t="s">
        <v>3664</v>
      </c>
      <c r="B1217" s="25" t="s">
        <v>3665</v>
      </c>
      <c r="C1217" s="25" t="s">
        <v>24</v>
      </c>
      <c r="D1217" s="26" t="s">
        <v>3666</v>
      </c>
      <c r="E1217" s="31">
        <v>142608</v>
      </c>
      <c r="F1217" s="28">
        <v>4.0743739999999997E-5</v>
      </c>
      <c r="H1217" s="29"/>
    </row>
    <row r="1218" spans="1:8" s="30" customFormat="1" ht="13" x14ac:dyDescent="0.3">
      <c r="A1218" s="25" t="s">
        <v>3667</v>
      </c>
      <c r="B1218" s="25" t="s">
        <v>3668</v>
      </c>
      <c r="C1218" s="25" t="s">
        <v>24</v>
      </c>
      <c r="D1218" s="26" t="s">
        <v>3669</v>
      </c>
      <c r="E1218" s="31">
        <v>234513</v>
      </c>
      <c r="F1218" s="28">
        <v>6.7001407000000004E-5</v>
      </c>
      <c r="H1218" s="29"/>
    </row>
    <row r="1219" spans="1:8" s="30" customFormat="1" ht="13" x14ac:dyDescent="0.3">
      <c r="A1219" s="25" t="s">
        <v>3670</v>
      </c>
      <c r="B1219" s="25" t="s">
        <v>3671</v>
      </c>
      <c r="C1219" s="25" t="s">
        <v>3672</v>
      </c>
      <c r="D1219" s="26" t="s">
        <v>3673</v>
      </c>
      <c r="E1219" s="31">
        <v>651832</v>
      </c>
      <c r="F1219" s="28">
        <v>1.8623130099999999E-4</v>
      </c>
      <c r="H1219" s="29"/>
    </row>
    <row r="1220" spans="1:8" s="30" customFormat="1" ht="13" x14ac:dyDescent="0.3">
      <c r="A1220" s="25" t="s">
        <v>3674</v>
      </c>
      <c r="B1220" s="25" t="s">
        <v>3675</v>
      </c>
      <c r="C1220" s="25" t="s">
        <v>24</v>
      </c>
      <c r="D1220" s="26" t="s">
        <v>3676</v>
      </c>
      <c r="E1220" s="31">
        <v>46332</v>
      </c>
      <c r="F1220" s="28">
        <v>1.3237258E-5</v>
      </c>
      <c r="H1220" s="29"/>
    </row>
    <row r="1221" spans="1:8" s="30" customFormat="1" ht="13" x14ac:dyDescent="0.3">
      <c r="A1221" s="25" t="s">
        <v>3677</v>
      </c>
      <c r="B1221" s="25" t="s">
        <v>3678</v>
      </c>
      <c r="C1221" s="25" t="s">
        <v>24</v>
      </c>
      <c r="D1221" s="26" t="s">
        <v>3679</v>
      </c>
      <c r="E1221" s="31">
        <v>197189</v>
      </c>
      <c r="F1221" s="28">
        <v>5.6337773999999997E-5</v>
      </c>
      <c r="H1221" s="29"/>
    </row>
    <row r="1222" spans="1:8" s="30" customFormat="1" ht="13" x14ac:dyDescent="0.3">
      <c r="A1222" s="25" t="s">
        <v>3680</v>
      </c>
      <c r="B1222" s="25" t="s">
        <v>3681</v>
      </c>
      <c r="C1222" s="25" t="s">
        <v>24</v>
      </c>
      <c r="D1222" s="26" t="s">
        <v>3682</v>
      </c>
      <c r="E1222" s="31">
        <v>238314</v>
      </c>
      <c r="F1222" s="28">
        <v>6.8087369999999999E-5</v>
      </c>
      <c r="H1222" s="29"/>
    </row>
    <row r="1223" spans="1:8" s="30" customFormat="1" ht="13" x14ac:dyDescent="0.3">
      <c r="A1223" s="25" t="s">
        <v>3683</v>
      </c>
      <c r="B1223" s="25" t="s">
        <v>3684</v>
      </c>
      <c r="C1223" s="25" t="s">
        <v>24</v>
      </c>
      <c r="D1223" s="26" t="s">
        <v>3685</v>
      </c>
      <c r="E1223" s="31">
        <v>254882</v>
      </c>
      <c r="F1223" s="28">
        <v>7.2820921000000004E-5</v>
      </c>
      <c r="H1223" s="29"/>
    </row>
    <row r="1224" spans="1:8" s="30" customFormat="1" ht="13" x14ac:dyDescent="0.3">
      <c r="A1224" s="25" t="s">
        <v>3686</v>
      </c>
      <c r="B1224" s="25" t="s">
        <v>3687</v>
      </c>
      <c r="C1224" s="25" t="s">
        <v>24</v>
      </c>
      <c r="D1224" s="26" t="s">
        <v>3688</v>
      </c>
      <c r="E1224" s="31">
        <v>619867</v>
      </c>
      <c r="F1224" s="28">
        <v>1.7709875899999999E-4</v>
      </c>
      <c r="H1224" s="29"/>
    </row>
    <row r="1225" spans="1:8" s="30" customFormat="1" ht="13" x14ac:dyDescent="0.3">
      <c r="A1225" s="25" t="s">
        <v>3689</v>
      </c>
      <c r="B1225" s="25" t="s">
        <v>3690</v>
      </c>
      <c r="C1225" s="25" t="s">
        <v>24</v>
      </c>
      <c r="D1225" s="26" t="s">
        <v>3691</v>
      </c>
      <c r="E1225" s="31">
        <v>35261</v>
      </c>
      <c r="F1225" s="28">
        <v>1.0074224999999999E-5</v>
      </c>
      <c r="H1225" s="29"/>
    </row>
    <row r="1226" spans="1:8" s="30" customFormat="1" ht="13" x14ac:dyDescent="0.3">
      <c r="A1226" s="25" t="s">
        <v>3692</v>
      </c>
      <c r="B1226" s="25" t="s">
        <v>3693</v>
      </c>
      <c r="C1226" s="25" t="s">
        <v>24</v>
      </c>
      <c r="D1226" s="26" t="s">
        <v>3694</v>
      </c>
      <c r="E1226" s="31">
        <v>66891</v>
      </c>
      <c r="F1226" s="28">
        <v>1.9111056E-5</v>
      </c>
      <c r="H1226" s="29"/>
    </row>
    <row r="1227" spans="1:8" s="30" customFormat="1" ht="13" x14ac:dyDescent="0.3">
      <c r="A1227" s="25" t="s">
        <v>3695</v>
      </c>
      <c r="B1227" s="25" t="s">
        <v>3696</v>
      </c>
      <c r="C1227" s="25" t="s">
        <v>24</v>
      </c>
      <c r="D1227" s="26" t="s">
        <v>3697</v>
      </c>
      <c r="E1227" s="31">
        <v>3570391</v>
      </c>
      <c r="F1227" s="28">
        <v>1.020076588E-3</v>
      </c>
      <c r="H1227" s="29"/>
    </row>
    <row r="1228" spans="1:8" s="30" customFormat="1" ht="13" x14ac:dyDescent="0.3">
      <c r="A1228" s="25" t="s">
        <v>3698</v>
      </c>
      <c r="B1228" s="25" t="s">
        <v>3699</v>
      </c>
      <c r="C1228" s="25" t="s">
        <v>3700</v>
      </c>
      <c r="D1228" s="26" t="s">
        <v>3701</v>
      </c>
      <c r="E1228" s="31">
        <v>1033949</v>
      </c>
      <c r="F1228" s="28">
        <v>2.9540382800000002E-4</v>
      </c>
      <c r="H1228" s="29"/>
    </row>
    <row r="1229" spans="1:8" s="30" customFormat="1" ht="13" x14ac:dyDescent="0.3">
      <c r="A1229" s="25" t="s">
        <v>3702</v>
      </c>
      <c r="B1229" s="25" t="s">
        <v>3703</v>
      </c>
      <c r="C1229" s="25" t="s">
        <v>24</v>
      </c>
      <c r="D1229" s="26" t="s">
        <v>3704</v>
      </c>
      <c r="E1229" s="31">
        <v>61299</v>
      </c>
      <c r="F1229" s="28">
        <v>1.7513396999999999E-5</v>
      </c>
      <c r="H1229" s="29"/>
    </row>
    <row r="1230" spans="1:8" s="30" customFormat="1" ht="13" x14ac:dyDescent="0.3">
      <c r="A1230" s="25" t="s">
        <v>3705</v>
      </c>
      <c r="B1230" s="25" t="s">
        <v>3706</v>
      </c>
      <c r="C1230" s="25" t="s">
        <v>24</v>
      </c>
      <c r="D1230" s="26" t="s">
        <v>3707</v>
      </c>
      <c r="E1230" s="31">
        <v>122291</v>
      </c>
      <c r="F1230" s="28">
        <v>3.4939082999999999E-5</v>
      </c>
      <c r="H1230" s="29"/>
    </row>
    <row r="1231" spans="1:8" s="30" customFormat="1" ht="13" x14ac:dyDescent="0.3">
      <c r="A1231" s="25" t="s">
        <v>3708</v>
      </c>
      <c r="B1231" s="25" t="s">
        <v>3709</v>
      </c>
      <c r="C1231" s="25" t="s">
        <v>24</v>
      </c>
      <c r="D1231" s="26" t="s">
        <v>3710</v>
      </c>
      <c r="E1231" s="31">
        <v>72954</v>
      </c>
      <c r="F1231" s="28">
        <v>2.0843282000000002E-5</v>
      </c>
      <c r="H1231" s="29"/>
    </row>
    <row r="1232" spans="1:8" s="30" customFormat="1" ht="13" x14ac:dyDescent="0.3">
      <c r="A1232" s="25" t="s">
        <v>3711</v>
      </c>
      <c r="B1232" s="25" t="s">
        <v>3712</v>
      </c>
      <c r="C1232" s="25" t="s">
        <v>24</v>
      </c>
      <c r="D1232" s="26" t="s">
        <v>3713</v>
      </c>
      <c r="E1232" s="31">
        <v>9574012</v>
      </c>
      <c r="F1232" s="28">
        <v>2.7353378079999998E-3</v>
      </c>
      <c r="H1232" s="29"/>
    </row>
    <row r="1233" spans="1:10" s="30" customFormat="1" ht="13" x14ac:dyDescent="0.3">
      <c r="A1233" s="25" t="s">
        <v>3714</v>
      </c>
      <c r="B1233" s="25" t="s">
        <v>3715</v>
      </c>
      <c r="C1233" s="25" t="s">
        <v>24</v>
      </c>
      <c r="D1233" s="26" t="s">
        <v>3716</v>
      </c>
      <c r="E1233" s="31">
        <v>242074</v>
      </c>
      <c r="F1233" s="28">
        <v>6.9161617999999994E-5</v>
      </c>
      <c r="H1233" s="29"/>
    </row>
    <row r="1234" spans="1:10" s="30" customFormat="1" ht="13" x14ac:dyDescent="0.3">
      <c r="A1234" s="25" t="s">
        <v>3717</v>
      </c>
      <c r="B1234" s="25" t="s">
        <v>3718</v>
      </c>
      <c r="C1234" s="25" t="s">
        <v>3719</v>
      </c>
      <c r="D1234" s="26" t="s">
        <v>3720</v>
      </c>
      <c r="E1234" s="31">
        <v>22078579</v>
      </c>
      <c r="F1234" s="28">
        <v>6.3079482130000003E-3</v>
      </c>
      <c r="H1234" s="29"/>
    </row>
    <row r="1235" spans="1:10" s="30" customFormat="1" x14ac:dyDescent="0.3">
      <c r="A1235" s="25" t="s">
        <v>3721</v>
      </c>
      <c r="B1235" s="25" t="s">
        <v>3722</v>
      </c>
      <c r="C1235" s="25" t="s">
        <v>3723</v>
      </c>
      <c r="D1235" s="26" t="s">
        <v>3724</v>
      </c>
      <c r="E1235" s="31">
        <v>8234657</v>
      </c>
      <c r="F1235" s="28">
        <v>2.3526781279999999E-3</v>
      </c>
      <c r="H1235" s="4"/>
      <c r="I1235" s="4"/>
      <c r="J1235" s="4"/>
    </row>
    <row r="1236" spans="1:10" s="30" customFormat="1" ht="13" x14ac:dyDescent="0.3">
      <c r="A1236" s="25" t="s">
        <v>3725</v>
      </c>
      <c r="B1236" s="25" t="s">
        <v>3726</v>
      </c>
      <c r="C1236" s="25" t="s">
        <v>3727</v>
      </c>
      <c r="D1236" s="26" t="s">
        <v>3728</v>
      </c>
      <c r="E1236" s="31">
        <v>633278</v>
      </c>
      <c r="F1236" s="28">
        <v>1.8093034100000001E-4</v>
      </c>
      <c r="H1236" s="29"/>
    </row>
    <row r="1237" spans="1:10" s="30" customFormat="1" ht="13" x14ac:dyDescent="0.3">
      <c r="A1237" s="25" t="s">
        <v>3729</v>
      </c>
      <c r="B1237" s="25" t="s">
        <v>3730</v>
      </c>
      <c r="C1237" s="25" t="s">
        <v>3731</v>
      </c>
      <c r="D1237" s="26" t="s">
        <v>3732</v>
      </c>
      <c r="E1237" s="31">
        <v>1769205</v>
      </c>
      <c r="F1237" s="28">
        <v>5.0546973700000002E-4</v>
      </c>
      <c r="H1237" s="29"/>
    </row>
    <row r="1238" spans="1:10" s="30" customFormat="1" ht="13" x14ac:dyDescent="0.3">
      <c r="A1238" s="25" t="s">
        <v>3733</v>
      </c>
      <c r="B1238" s="25" t="s">
        <v>3734</v>
      </c>
      <c r="C1238" s="25" t="s">
        <v>3735</v>
      </c>
      <c r="D1238" s="26" t="s">
        <v>3736</v>
      </c>
      <c r="E1238" s="31">
        <v>1514782</v>
      </c>
      <c r="F1238" s="28">
        <v>4.3277995399999998E-4</v>
      </c>
      <c r="H1238" s="29"/>
    </row>
    <row r="1239" spans="1:10" s="30" customFormat="1" x14ac:dyDescent="0.3">
      <c r="A1239" s="25" t="s">
        <v>3737</v>
      </c>
      <c r="B1239" s="25" t="s">
        <v>3738</v>
      </c>
      <c r="C1239" s="25" t="s">
        <v>3739</v>
      </c>
      <c r="D1239" s="26" t="s">
        <v>3740</v>
      </c>
      <c r="E1239" s="31">
        <v>7898516</v>
      </c>
      <c r="F1239" s="28">
        <v>2.256641149E-3</v>
      </c>
      <c r="H1239" s="4"/>
      <c r="I1239" s="4"/>
      <c r="J1239" s="4"/>
    </row>
    <row r="1240" spans="1:10" s="30" customFormat="1" x14ac:dyDescent="0.3">
      <c r="A1240" s="25" t="s">
        <v>3741</v>
      </c>
      <c r="B1240" s="25" t="s">
        <v>3742</v>
      </c>
      <c r="C1240" s="25" t="s">
        <v>3743</v>
      </c>
      <c r="D1240" s="26" t="s">
        <v>3744</v>
      </c>
      <c r="E1240" s="31">
        <v>44897448</v>
      </c>
      <c r="F1240" s="28">
        <v>1.2827400572E-2</v>
      </c>
      <c r="H1240" s="2"/>
    </row>
    <row r="1241" spans="1:10" s="30" customFormat="1" ht="13" x14ac:dyDescent="0.3">
      <c r="A1241" s="25" t="s">
        <v>3745</v>
      </c>
      <c r="B1241" s="25" t="s">
        <v>3746</v>
      </c>
      <c r="C1241" s="25" t="s">
        <v>3747</v>
      </c>
      <c r="D1241" s="26" t="s">
        <v>3748</v>
      </c>
      <c r="E1241" s="31">
        <v>8626530</v>
      </c>
      <c r="F1241" s="28">
        <v>2.464637987E-3</v>
      </c>
      <c r="H1241" s="29"/>
    </row>
    <row r="1242" spans="1:10" s="30" customFormat="1" x14ac:dyDescent="0.3">
      <c r="A1242" s="25" t="s">
        <v>3749</v>
      </c>
      <c r="B1242" s="25" t="s">
        <v>3750</v>
      </c>
      <c r="C1242" s="25" t="s">
        <v>3751</v>
      </c>
      <c r="D1242" s="26" t="s">
        <v>3752</v>
      </c>
      <c r="E1242" s="31">
        <v>3594599</v>
      </c>
      <c r="F1242" s="28">
        <v>1.026992921E-3</v>
      </c>
      <c r="H1242" s="4"/>
      <c r="I1242" s="4"/>
      <c r="J1242" s="4"/>
    </row>
    <row r="1243" spans="1:10" s="30" customFormat="1" ht="13" x14ac:dyDescent="0.3">
      <c r="A1243" s="25" t="s">
        <v>3753</v>
      </c>
      <c r="B1243" s="25" t="s">
        <v>3754</v>
      </c>
      <c r="C1243" s="25" t="s">
        <v>3755</v>
      </c>
      <c r="D1243" s="26" t="s">
        <v>3756</v>
      </c>
      <c r="E1243" s="31">
        <v>5698592</v>
      </c>
      <c r="F1243" s="28">
        <v>1.6281130789999999E-3</v>
      </c>
      <c r="H1243" s="29"/>
    </row>
    <row r="1244" spans="1:10" s="30" customFormat="1" ht="13" x14ac:dyDescent="0.3">
      <c r="A1244" s="25" t="s">
        <v>3757</v>
      </c>
      <c r="B1244" s="25" t="s">
        <v>3758</v>
      </c>
      <c r="C1244" s="25" t="s">
        <v>3759</v>
      </c>
      <c r="D1244" s="26" t="s">
        <v>3760</v>
      </c>
      <c r="E1244" s="31">
        <v>1761492</v>
      </c>
      <c r="F1244" s="28">
        <v>5.0326609899999997E-4</v>
      </c>
      <c r="H1244" s="29"/>
    </row>
    <row r="1245" spans="1:10" s="30" customFormat="1" ht="13" x14ac:dyDescent="0.3">
      <c r="A1245" s="25" t="s">
        <v>3761</v>
      </c>
      <c r="B1245" s="25" t="s">
        <v>3762</v>
      </c>
      <c r="C1245" s="25" t="s">
        <v>3763</v>
      </c>
      <c r="D1245" s="26" t="s">
        <v>3764</v>
      </c>
      <c r="E1245" s="31">
        <v>4036146</v>
      </c>
      <c r="F1245" s="28">
        <v>1.1531448630000001E-3</v>
      </c>
      <c r="H1245" s="29"/>
    </row>
    <row r="1246" spans="1:10" s="30" customFormat="1" ht="13" x14ac:dyDescent="0.3">
      <c r="A1246" s="25" t="s">
        <v>3765</v>
      </c>
      <c r="B1246" s="25" t="s">
        <v>3766</v>
      </c>
      <c r="C1246" s="25" t="s">
        <v>3767</v>
      </c>
      <c r="D1246" s="26" t="s">
        <v>3768</v>
      </c>
      <c r="E1246" s="31">
        <v>21022381</v>
      </c>
      <c r="F1246" s="28">
        <v>6.0061877469999997E-3</v>
      </c>
      <c r="H1246" s="29"/>
    </row>
    <row r="1247" spans="1:10" s="30" customFormat="1" ht="13" x14ac:dyDescent="0.3">
      <c r="A1247" s="25" t="s">
        <v>3769</v>
      </c>
      <c r="B1247" s="25" t="s">
        <v>3770</v>
      </c>
      <c r="C1247" s="25" t="s">
        <v>3771</v>
      </c>
      <c r="D1247" s="26" t="s">
        <v>3772</v>
      </c>
      <c r="E1247" s="31">
        <v>12234710</v>
      </c>
      <c r="F1247" s="28">
        <v>3.49551106E-3</v>
      </c>
      <c r="H1247" s="29"/>
    </row>
    <row r="1248" spans="1:10" s="30" customFormat="1" ht="13" x14ac:dyDescent="0.3">
      <c r="A1248" s="25" t="s">
        <v>3773</v>
      </c>
      <c r="B1248" s="25" t="s">
        <v>3774</v>
      </c>
      <c r="C1248" s="25" t="s">
        <v>3775</v>
      </c>
      <c r="D1248" s="26" t="s">
        <v>3776</v>
      </c>
      <c r="E1248" s="31">
        <v>95831599</v>
      </c>
      <c r="F1248" s="28">
        <v>2.737951404E-2</v>
      </c>
      <c r="H1248" s="29"/>
    </row>
    <row r="1249" spans="1:8" s="30" customFormat="1" x14ac:dyDescent="0.3">
      <c r="A1249" s="25" t="s">
        <v>3777</v>
      </c>
      <c r="B1249" s="25" t="s">
        <v>3778</v>
      </c>
      <c r="C1249" s="25" t="s">
        <v>3779</v>
      </c>
      <c r="D1249" s="26" t="s">
        <v>3780</v>
      </c>
      <c r="E1249" s="31">
        <v>29964724</v>
      </c>
      <c r="F1249" s="28">
        <v>8.5610549130000005E-3</v>
      </c>
      <c r="H1249" s="2"/>
    </row>
    <row r="1250" spans="1:8" s="30" customFormat="1" ht="13" x14ac:dyDescent="0.3">
      <c r="A1250" s="25" t="s">
        <v>3781</v>
      </c>
      <c r="B1250" s="25" t="s">
        <v>3782</v>
      </c>
      <c r="C1250" s="25" t="s">
        <v>3783</v>
      </c>
      <c r="D1250" s="26" t="s">
        <v>3784</v>
      </c>
      <c r="E1250" s="31">
        <v>1041114</v>
      </c>
      <c r="F1250" s="28">
        <v>2.9745089999999997E-4</v>
      </c>
      <c r="H1250" s="29"/>
    </row>
    <row r="1251" spans="1:8" s="30" customFormat="1" ht="13" x14ac:dyDescent="0.3">
      <c r="A1251" s="25" t="s">
        <v>3785</v>
      </c>
      <c r="B1251" s="25" t="s">
        <v>3786</v>
      </c>
      <c r="C1251" s="25" t="s">
        <v>3787</v>
      </c>
      <c r="D1251" s="26" t="s">
        <v>3788</v>
      </c>
      <c r="E1251" s="31">
        <v>58375375</v>
      </c>
      <c r="F1251" s="28">
        <v>1.6678104259000001E-2</v>
      </c>
      <c r="H1251" s="29"/>
    </row>
    <row r="1252" spans="1:8" s="30" customFormat="1" ht="13" x14ac:dyDescent="0.3">
      <c r="A1252" s="25" t="s">
        <v>3789</v>
      </c>
      <c r="B1252" s="25" t="s">
        <v>3790</v>
      </c>
      <c r="C1252" s="25" t="s">
        <v>3791</v>
      </c>
      <c r="D1252" s="26" t="s">
        <v>3792</v>
      </c>
      <c r="E1252" s="31">
        <v>3538679</v>
      </c>
      <c r="F1252" s="28">
        <v>1.011016328E-3</v>
      </c>
      <c r="H1252" s="29"/>
    </row>
    <row r="1253" spans="1:8" s="30" customFormat="1" ht="13" x14ac:dyDescent="0.3">
      <c r="A1253" s="25" t="s">
        <v>3793</v>
      </c>
      <c r="B1253" s="25" t="s">
        <v>3794</v>
      </c>
      <c r="C1253" s="25" t="s">
        <v>3795</v>
      </c>
      <c r="D1253" s="26" t="s">
        <v>3796</v>
      </c>
      <c r="E1253" s="31">
        <v>5647769</v>
      </c>
      <c r="F1253" s="28">
        <v>1.613592721E-3</v>
      </c>
      <c r="H1253" s="29"/>
    </row>
    <row r="1254" spans="1:8" s="30" customFormat="1" ht="13" x14ac:dyDescent="0.3">
      <c r="A1254" s="25" t="s">
        <v>3797</v>
      </c>
      <c r="B1254" s="25" t="s">
        <v>3798</v>
      </c>
      <c r="C1254" s="25" t="s">
        <v>24</v>
      </c>
      <c r="D1254" s="26" t="s">
        <v>3799</v>
      </c>
      <c r="E1254" s="31">
        <v>40112</v>
      </c>
      <c r="F1254" s="28">
        <v>1.1460177E-5</v>
      </c>
      <c r="H1254" s="29"/>
    </row>
    <row r="1255" spans="1:8" s="30" customFormat="1" ht="13" x14ac:dyDescent="0.3">
      <c r="A1255" s="25" t="s">
        <v>3800</v>
      </c>
      <c r="B1255" s="25" t="s">
        <v>3801</v>
      </c>
      <c r="C1255" s="25" t="s">
        <v>24</v>
      </c>
      <c r="D1255" s="26" t="s">
        <v>3802</v>
      </c>
      <c r="E1255" s="31">
        <v>1019732</v>
      </c>
      <c r="F1255" s="28">
        <v>2.9134196800000001E-4</v>
      </c>
      <c r="H1255" s="29"/>
    </row>
    <row r="1256" spans="1:8" s="30" customFormat="1" ht="13" x14ac:dyDescent="0.3">
      <c r="A1256" s="25" t="s">
        <v>3803</v>
      </c>
      <c r="B1256" s="25" t="s">
        <v>3804</v>
      </c>
      <c r="C1256" s="25" t="s">
        <v>24</v>
      </c>
      <c r="D1256" s="26" t="s">
        <v>3805</v>
      </c>
      <c r="E1256" s="31">
        <v>19878</v>
      </c>
      <c r="F1256" s="28">
        <v>5.679233E-6</v>
      </c>
      <c r="H1256" s="29"/>
    </row>
    <row r="1257" spans="1:8" s="30" customFormat="1" ht="13" x14ac:dyDescent="0.3">
      <c r="A1257" s="25" t="s">
        <v>3806</v>
      </c>
      <c r="B1257" s="25" t="s">
        <v>3807</v>
      </c>
      <c r="C1257" s="25" t="s">
        <v>24</v>
      </c>
      <c r="D1257" s="26" t="s">
        <v>3808</v>
      </c>
      <c r="E1257" s="31">
        <v>86151</v>
      </c>
      <c r="F1257" s="28">
        <v>2.4613724E-5</v>
      </c>
      <c r="H1257" s="29"/>
    </row>
    <row r="1258" spans="1:8" s="30" customFormat="1" ht="13" x14ac:dyDescent="0.3">
      <c r="A1258" s="25" t="s">
        <v>3809</v>
      </c>
      <c r="B1258" s="25" t="s">
        <v>3810</v>
      </c>
      <c r="C1258" s="25" t="s">
        <v>24</v>
      </c>
      <c r="D1258" s="26" t="s">
        <v>3811</v>
      </c>
      <c r="E1258" s="31">
        <v>127513</v>
      </c>
      <c r="F1258" s="28">
        <v>3.6431031000000002E-5</v>
      </c>
      <c r="H1258" s="29"/>
    </row>
    <row r="1259" spans="1:8" s="30" customFormat="1" ht="13" x14ac:dyDescent="0.3">
      <c r="A1259" s="25" t="s">
        <v>3812</v>
      </c>
      <c r="B1259" s="25" t="s">
        <v>3813</v>
      </c>
      <c r="C1259" s="25" t="s">
        <v>24</v>
      </c>
      <c r="D1259" s="26" t="s">
        <v>3811</v>
      </c>
      <c r="E1259" s="31">
        <v>1224298</v>
      </c>
      <c r="F1259" s="28">
        <v>3.4978738399999999E-4</v>
      </c>
      <c r="H1259" s="29"/>
    </row>
    <row r="1260" spans="1:8" s="30" customFormat="1" ht="13" x14ac:dyDescent="0.3">
      <c r="A1260" s="25" t="s">
        <v>3814</v>
      </c>
      <c r="B1260" s="25" t="s">
        <v>3815</v>
      </c>
      <c r="C1260" s="25" t="s">
        <v>24</v>
      </c>
      <c r="D1260" s="26" t="s">
        <v>3816</v>
      </c>
      <c r="E1260" s="31">
        <v>53839</v>
      </c>
      <c r="F1260" s="28">
        <v>1.5382042000000001E-5</v>
      </c>
      <c r="H1260" s="29"/>
    </row>
    <row r="1261" spans="1:8" s="30" customFormat="1" ht="13" x14ac:dyDescent="0.3">
      <c r="A1261" s="25" t="s">
        <v>3817</v>
      </c>
      <c r="B1261" s="25" t="s">
        <v>3818</v>
      </c>
      <c r="C1261" s="25" t="s">
        <v>24</v>
      </c>
      <c r="D1261" s="26" t="s">
        <v>3819</v>
      </c>
      <c r="E1261" s="31">
        <v>240729</v>
      </c>
      <c r="F1261" s="28">
        <v>6.8777345999999995E-5</v>
      </c>
      <c r="H1261" s="29"/>
    </row>
    <row r="1262" spans="1:8" s="30" customFormat="1" ht="13" x14ac:dyDescent="0.3">
      <c r="A1262" s="25" t="s">
        <v>3820</v>
      </c>
      <c r="B1262" s="25" t="s">
        <v>3821</v>
      </c>
      <c r="C1262" s="25" t="s">
        <v>24</v>
      </c>
      <c r="D1262" s="26" t="s">
        <v>3822</v>
      </c>
      <c r="E1262" s="31">
        <v>390123</v>
      </c>
      <c r="F1262" s="28">
        <v>1.11459876E-4</v>
      </c>
      <c r="H1262" s="29"/>
    </row>
    <row r="1263" spans="1:8" s="30" customFormat="1" ht="13" x14ac:dyDescent="0.3">
      <c r="A1263" s="25" t="s">
        <v>3823</v>
      </c>
      <c r="B1263" s="25" t="s">
        <v>3824</v>
      </c>
      <c r="C1263" s="25" t="s">
        <v>24</v>
      </c>
      <c r="D1263" s="26" t="s">
        <v>3825</v>
      </c>
      <c r="E1263" s="31">
        <v>235278</v>
      </c>
      <c r="F1263" s="28">
        <v>6.7219971000000004E-5</v>
      </c>
      <c r="H1263" s="29"/>
    </row>
    <row r="1264" spans="1:8" s="30" customFormat="1" ht="13" x14ac:dyDescent="0.3">
      <c r="A1264" s="25" t="s">
        <v>3826</v>
      </c>
      <c r="B1264" s="25" t="s">
        <v>3827</v>
      </c>
      <c r="C1264" s="25" t="s">
        <v>24</v>
      </c>
      <c r="D1264" s="26" t="s">
        <v>3828</v>
      </c>
      <c r="E1264" s="31">
        <v>510508</v>
      </c>
      <c r="F1264" s="28">
        <v>1.4585440600000001E-4</v>
      </c>
      <c r="H1264" s="29"/>
    </row>
    <row r="1265" spans="1:8" s="30" customFormat="1" ht="13" x14ac:dyDescent="0.3">
      <c r="A1265" s="25" t="s">
        <v>3829</v>
      </c>
      <c r="B1265" s="25" t="s">
        <v>3830</v>
      </c>
      <c r="C1265" s="25" t="s">
        <v>24</v>
      </c>
      <c r="D1265" s="26" t="s">
        <v>3831</v>
      </c>
      <c r="E1265" s="31">
        <v>202430</v>
      </c>
      <c r="F1265" s="28">
        <v>5.7835150999999997E-5</v>
      </c>
      <c r="H1265" s="29"/>
    </row>
    <row r="1266" spans="1:8" s="30" customFormat="1" ht="13" x14ac:dyDescent="0.3">
      <c r="A1266" s="25" t="s">
        <v>3832</v>
      </c>
      <c r="B1266" s="25" t="s">
        <v>3833</v>
      </c>
      <c r="C1266" s="25" t="s">
        <v>24</v>
      </c>
      <c r="D1266" s="26" t="s">
        <v>3834</v>
      </c>
      <c r="E1266" s="31">
        <v>64451</v>
      </c>
      <c r="F1266" s="28">
        <v>1.8413937000000001E-5</v>
      </c>
      <c r="H1266" s="29"/>
    </row>
    <row r="1267" spans="1:8" s="30" customFormat="1" ht="13" x14ac:dyDescent="0.3">
      <c r="A1267" s="25" t="s">
        <v>3835</v>
      </c>
      <c r="B1267" s="25" t="s">
        <v>3836</v>
      </c>
      <c r="C1267" s="25" t="s">
        <v>24</v>
      </c>
      <c r="D1267" s="26" t="s">
        <v>3837</v>
      </c>
      <c r="E1267" s="31">
        <v>381853</v>
      </c>
      <c r="F1267" s="28">
        <v>1.090971E-4</v>
      </c>
      <c r="H1267" s="29"/>
    </row>
    <row r="1268" spans="1:8" s="30" customFormat="1" ht="13" x14ac:dyDescent="0.3">
      <c r="A1268" s="25" t="s">
        <v>3838</v>
      </c>
      <c r="B1268" s="25" t="s">
        <v>3839</v>
      </c>
      <c r="C1268" s="25" t="s">
        <v>24</v>
      </c>
      <c r="D1268" s="26" t="s">
        <v>3840</v>
      </c>
      <c r="E1268" s="31">
        <v>56716</v>
      </c>
      <c r="F1268" s="28">
        <v>1.6204013000000002E-5</v>
      </c>
      <c r="H1268" s="29"/>
    </row>
    <row r="1269" spans="1:8" s="30" customFormat="1" ht="13" x14ac:dyDescent="0.3">
      <c r="A1269" s="25" t="s">
        <v>3841</v>
      </c>
      <c r="B1269" s="25" t="s">
        <v>3842</v>
      </c>
      <c r="C1269" s="25" t="s">
        <v>3843</v>
      </c>
      <c r="D1269" s="26" t="s">
        <v>3844</v>
      </c>
      <c r="E1269" s="31">
        <v>375790</v>
      </c>
      <c r="F1269" s="28">
        <v>1.07364874E-4</v>
      </c>
      <c r="H1269" s="29"/>
    </row>
    <row r="1270" spans="1:8" s="30" customFormat="1" ht="13" x14ac:dyDescent="0.3">
      <c r="A1270" s="25" t="s">
        <v>3845</v>
      </c>
      <c r="B1270" s="25" t="s">
        <v>3846</v>
      </c>
      <c r="C1270" s="25" t="s">
        <v>24</v>
      </c>
      <c r="D1270" s="26" t="s">
        <v>3847</v>
      </c>
      <c r="E1270" s="31">
        <v>321234</v>
      </c>
      <c r="F1270" s="28">
        <v>9.1777982000000005E-5</v>
      </c>
      <c r="H1270" s="29"/>
    </row>
    <row r="1271" spans="1:8" s="30" customFormat="1" ht="13" x14ac:dyDescent="0.3">
      <c r="A1271" s="25" t="s">
        <v>3848</v>
      </c>
      <c r="B1271" s="25" t="s">
        <v>3849</v>
      </c>
      <c r="C1271" s="25" t="s">
        <v>3850</v>
      </c>
      <c r="D1271" s="26" t="s">
        <v>3851</v>
      </c>
      <c r="E1271" s="31">
        <v>539961</v>
      </c>
      <c r="F1271" s="28">
        <v>1.54269259E-4</v>
      </c>
      <c r="H1271" s="29"/>
    </row>
    <row r="1272" spans="1:8" s="30" customFormat="1" ht="13" x14ac:dyDescent="0.3">
      <c r="A1272" s="25" t="s">
        <v>3852</v>
      </c>
      <c r="B1272" s="25" t="s">
        <v>3853</v>
      </c>
      <c r="C1272" s="25" t="s">
        <v>24</v>
      </c>
      <c r="D1272" s="26" t="s">
        <v>3854</v>
      </c>
      <c r="E1272" s="31">
        <v>2574811</v>
      </c>
      <c r="F1272" s="28">
        <v>7.3563495399999997E-4</v>
      </c>
      <c r="H1272" s="29"/>
    </row>
    <row r="1273" spans="1:8" s="30" customFormat="1" ht="13" x14ac:dyDescent="0.3">
      <c r="A1273" s="25" t="s">
        <v>3855</v>
      </c>
      <c r="B1273" s="25" t="s">
        <v>3856</v>
      </c>
      <c r="C1273" s="25" t="s">
        <v>24</v>
      </c>
      <c r="D1273" s="26" t="s">
        <v>3857</v>
      </c>
      <c r="E1273" s="31">
        <v>789784</v>
      </c>
      <c r="F1273" s="28">
        <v>2.2564480099999999E-4</v>
      </c>
      <c r="H1273" s="29"/>
    </row>
    <row r="1274" spans="1:8" s="30" customFormat="1" ht="13" x14ac:dyDescent="0.3">
      <c r="A1274" s="25" t="s">
        <v>3858</v>
      </c>
      <c r="B1274" s="25" t="s">
        <v>3859</v>
      </c>
      <c r="C1274" s="25" t="s">
        <v>24</v>
      </c>
      <c r="D1274" s="26" t="s">
        <v>3860</v>
      </c>
      <c r="E1274" s="31">
        <v>103522</v>
      </c>
      <c r="F1274" s="28">
        <v>2.9576696E-5</v>
      </c>
      <c r="H1274" s="29"/>
    </row>
    <row r="1275" spans="1:8" s="30" customFormat="1" ht="13" x14ac:dyDescent="0.3">
      <c r="A1275" s="25" t="s">
        <v>3861</v>
      </c>
      <c r="B1275" s="25" t="s">
        <v>3862</v>
      </c>
      <c r="C1275" s="25" t="s">
        <v>24</v>
      </c>
      <c r="D1275" s="26" t="s">
        <v>3863</v>
      </c>
      <c r="E1275" s="31">
        <v>42580</v>
      </c>
      <c r="F1275" s="28">
        <v>1.2165295E-5</v>
      </c>
      <c r="H1275" s="29"/>
    </row>
    <row r="1276" spans="1:8" s="30" customFormat="1" ht="13" x14ac:dyDescent="0.3">
      <c r="A1276" s="25" t="s">
        <v>3864</v>
      </c>
      <c r="B1276" s="25" t="s">
        <v>3865</v>
      </c>
      <c r="C1276" s="25" t="s">
        <v>24</v>
      </c>
      <c r="D1276" s="26" t="s">
        <v>3866</v>
      </c>
      <c r="E1276" s="31">
        <v>15492</v>
      </c>
      <c r="F1276" s="28">
        <v>4.4261330000000001E-6</v>
      </c>
      <c r="H1276" s="29"/>
    </row>
    <row r="1277" spans="1:8" s="30" customFormat="1" ht="13" x14ac:dyDescent="0.3">
      <c r="A1277" s="25" t="s">
        <v>3867</v>
      </c>
      <c r="B1277" s="25" t="s">
        <v>3868</v>
      </c>
      <c r="C1277" s="25" t="s">
        <v>24</v>
      </c>
      <c r="D1277" s="26" t="s">
        <v>3869</v>
      </c>
      <c r="E1277" s="31">
        <v>41628</v>
      </c>
      <c r="F1277" s="28">
        <v>1.1893305E-5</v>
      </c>
      <c r="H1277" s="29"/>
    </row>
    <row r="1278" spans="1:8" s="30" customFormat="1" ht="13" x14ac:dyDescent="0.3">
      <c r="A1278" s="25" t="s">
        <v>3870</v>
      </c>
      <c r="B1278" s="25" t="s">
        <v>3871</v>
      </c>
      <c r="C1278" s="25" t="s">
        <v>24</v>
      </c>
      <c r="D1278" s="26" t="s">
        <v>3872</v>
      </c>
      <c r="E1278" s="31">
        <v>3274794</v>
      </c>
      <c r="F1278" s="28">
        <v>9.3562321000000004E-4</v>
      </c>
      <c r="H1278" s="29"/>
    </row>
    <row r="1279" spans="1:8" s="30" customFormat="1" ht="13" x14ac:dyDescent="0.3">
      <c r="A1279" s="25" t="s">
        <v>3873</v>
      </c>
      <c r="B1279" s="25" t="s">
        <v>3874</v>
      </c>
      <c r="C1279" s="25" t="s">
        <v>24</v>
      </c>
      <c r="D1279" s="26" t="s">
        <v>3875</v>
      </c>
      <c r="E1279" s="31">
        <v>70815</v>
      </c>
      <c r="F1279" s="28">
        <v>2.023216E-5</v>
      </c>
      <c r="H1279" s="29"/>
    </row>
    <row r="1280" spans="1:8" s="30" customFormat="1" ht="13" x14ac:dyDescent="0.3">
      <c r="A1280" s="25" t="s">
        <v>3876</v>
      </c>
      <c r="B1280" s="25" t="s">
        <v>3877</v>
      </c>
      <c r="C1280" s="25" t="s">
        <v>24</v>
      </c>
      <c r="D1280" s="26" t="s">
        <v>3878</v>
      </c>
      <c r="E1280" s="31">
        <v>18967</v>
      </c>
      <c r="F1280" s="28">
        <v>5.4189559999999998E-6</v>
      </c>
      <c r="H1280" s="29"/>
    </row>
    <row r="1281" spans="1:8" s="30" customFormat="1" ht="13" x14ac:dyDescent="0.3">
      <c r="A1281" s="25" t="s">
        <v>3879</v>
      </c>
      <c r="B1281" s="25" t="s">
        <v>3880</v>
      </c>
      <c r="C1281" s="25" t="s">
        <v>24</v>
      </c>
      <c r="D1281" s="26" t="s">
        <v>3881</v>
      </c>
      <c r="E1281" s="31">
        <v>50690</v>
      </c>
      <c r="F1281" s="28">
        <v>1.4482358000000001E-5</v>
      </c>
      <c r="H1281" s="29"/>
    </row>
    <row r="1282" spans="1:8" s="30" customFormat="1" ht="13" x14ac:dyDescent="0.3">
      <c r="A1282" s="25" t="s">
        <v>3882</v>
      </c>
      <c r="B1282" s="25" t="s">
        <v>3883</v>
      </c>
      <c r="C1282" s="25" t="s">
        <v>24</v>
      </c>
      <c r="D1282" s="26" t="s">
        <v>3884</v>
      </c>
      <c r="E1282" s="31">
        <v>217059</v>
      </c>
      <c r="F1282" s="28">
        <v>6.2014721999999994E-5</v>
      </c>
      <c r="H1282" s="29"/>
    </row>
    <row r="1283" spans="1:8" s="30" customFormat="1" ht="13" x14ac:dyDescent="0.3">
      <c r="A1283" s="25" t="s">
        <v>3885</v>
      </c>
      <c r="B1283" s="25" t="s">
        <v>3886</v>
      </c>
      <c r="C1283" s="25" t="s">
        <v>24</v>
      </c>
      <c r="D1283" s="26" t="s">
        <v>3887</v>
      </c>
      <c r="E1283" s="31">
        <v>1567931</v>
      </c>
      <c r="F1283" s="28">
        <v>4.4796486E-4</v>
      </c>
      <c r="H1283" s="29"/>
    </row>
    <row r="1284" spans="1:8" s="30" customFormat="1" ht="13" x14ac:dyDescent="0.3">
      <c r="A1284" s="25" t="s">
        <v>3888</v>
      </c>
      <c r="B1284" s="25" t="s">
        <v>3889</v>
      </c>
      <c r="C1284" s="25" t="s">
        <v>24</v>
      </c>
      <c r="D1284" s="26" t="s">
        <v>3890</v>
      </c>
      <c r="E1284" s="31">
        <v>11018</v>
      </c>
      <c r="F1284" s="28">
        <v>3.1478920000000002E-6</v>
      </c>
      <c r="H1284" s="29"/>
    </row>
    <row r="1285" spans="1:8" s="30" customFormat="1" ht="13" x14ac:dyDescent="0.3">
      <c r="A1285" s="25" t="s">
        <v>3891</v>
      </c>
      <c r="B1285" s="25" t="s">
        <v>3892</v>
      </c>
      <c r="C1285" s="25" t="s">
        <v>24</v>
      </c>
      <c r="D1285" s="26" t="s">
        <v>3893</v>
      </c>
      <c r="E1285" s="31">
        <v>47044</v>
      </c>
      <c r="F1285" s="28">
        <v>1.344068E-5</v>
      </c>
      <c r="H1285" s="29"/>
    </row>
    <row r="1286" spans="1:8" s="30" customFormat="1" ht="13" x14ac:dyDescent="0.3">
      <c r="A1286" s="25" t="s">
        <v>3894</v>
      </c>
      <c r="B1286" s="25" t="s">
        <v>3895</v>
      </c>
      <c r="C1286" s="25" t="s">
        <v>24</v>
      </c>
      <c r="D1286" s="26" t="s">
        <v>3896</v>
      </c>
      <c r="E1286" s="31">
        <v>229438</v>
      </c>
      <c r="F1286" s="28">
        <v>6.5551457E-5</v>
      </c>
      <c r="H1286" s="29"/>
    </row>
    <row r="1287" spans="1:8" s="30" customFormat="1" ht="13" x14ac:dyDescent="0.3">
      <c r="A1287" s="25" t="s">
        <v>3897</v>
      </c>
      <c r="B1287" s="25" t="s">
        <v>3898</v>
      </c>
      <c r="C1287" s="25" t="s">
        <v>24</v>
      </c>
      <c r="D1287" s="26" t="s">
        <v>3899</v>
      </c>
      <c r="E1287" s="31">
        <v>149375</v>
      </c>
      <c r="F1287" s="28">
        <v>4.2677101999999997E-5</v>
      </c>
      <c r="H1287" s="29"/>
    </row>
    <row r="1288" spans="1:8" s="30" customFormat="1" ht="13" x14ac:dyDescent="0.3">
      <c r="A1288" s="25" t="s">
        <v>3900</v>
      </c>
      <c r="B1288" s="25" t="s">
        <v>3901</v>
      </c>
      <c r="C1288" s="25" t="s">
        <v>24</v>
      </c>
      <c r="D1288" s="26" t="s">
        <v>3902</v>
      </c>
      <c r="E1288" s="31">
        <v>56320</v>
      </c>
      <c r="F1288" s="28">
        <v>1.6090874000000001E-5</v>
      </c>
      <c r="H1288" s="29"/>
    </row>
    <row r="1289" spans="1:8" s="30" customFormat="1" ht="13" x14ac:dyDescent="0.3">
      <c r="A1289" s="25" t="s">
        <v>3903</v>
      </c>
      <c r="B1289" s="25" t="s">
        <v>3904</v>
      </c>
      <c r="C1289" s="25" t="s">
        <v>24</v>
      </c>
      <c r="D1289" s="26" t="s">
        <v>3905</v>
      </c>
      <c r="E1289" s="31">
        <v>1831068</v>
      </c>
      <c r="F1289" s="28">
        <v>5.2314427100000002E-4</v>
      </c>
      <c r="H1289" s="29"/>
    </row>
    <row r="1290" spans="1:8" s="30" customFormat="1" ht="13" x14ac:dyDescent="0.3">
      <c r="A1290" s="25" t="s">
        <v>3906</v>
      </c>
      <c r="B1290" s="25" t="s">
        <v>3907</v>
      </c>
      <c r="C1290" s="25" t="s">
        <v>3908</v>
      </c>
      <c r="D1290" s="26" t="s">
        <v>3909</v>
      </c>
      <c r="E1290" s="31">
        <v>517724</v>
      </c>
      <c r="F1290" s="28">
        <v>1.4791604899999999E-4</v>
      </c>
      <c r="H1290" s="29"/>
    </row>
    <row r="1291" spans="1:8" s="30" customFormat="1" ht="13" x14ac:dyDescent="0.3">
      <c r="A1291" s="25" t="s">
        <v>3910</v>
      </c>
      <c r="B1291" s="25" t="s">
        <v>3911</v>
      </c>
      <c r="C1291" s="25" t="s">
        <v>24</v>
      </c>
      <c r="D1291" s="26" t="s">
        <v>3912</v>
      </c>
      <c r="E1291" s="31">
        <v>1621331</v>
      </c>
      <c r="F1291" s="28">
        <v>4.6322147699999998E-4</v>
      </c>
      <c r="H1291" s="29"/>
    </row>
    <row r="1292" spans="1:8" s="30" customFormat="1" ht="13" x14ac:dyDescent="0.3">
      <c r="A1292" s="25" t="s">
        <v>3913</v>
      </c>
      <c r="B1292" s="25" t="s">
        <v>3914</v>
      </c>
      <c r="C1292" s="25" t="s">
        <v>24</v>
      </c>
      <c r="D1292" s="26" t="s">
        <v>3915</v>
      </c>
      <c r="E1292" s="31">
        <v>91424</v>
      </c>
      <c r="F1292" s="28">
        <v>2.6120242999999999E-5</v>
      </c>
      <c r="H1292" s="29"/>
    </row>
    <row r="1293" spans="1:8" s="30" customFormat="1" ht="13" x14ac:dyDescent="0.3">
      <c r="A1293" s="25" t="s">
        <v>3916</v>
      </c>
      <c r="B1293" s="25" t="s">
        <v>3917</v>
      </c>
      <c r="C1293" s="25" t="s">
        <v>24</v>
      </c>
      <c r="D1293" s="26" t="s">
        <v>3918</v>
      </c>
      <c r="E1293" s="31">
        <v>117319</v>
      </c>
      <c r="F1293" s="28">
        <v>3.3518559999999998E-5</v>
      </c>
      <c r="H1293" s="29"/>
    </row>
    <row r="1294" spans="1:8" s="30" customFormat="1" ht="13" x14ac:dyDescent="0.3">
      <c r="A1294" s="25" t="s">
        <v>3919</v>
      </c>
      <c r="B1294" s="25" t="s">
        <v>3920</v>
      </c>
      <c r="C1294" s="25" t="s">
        <v>24</v>
      </c>
      <c r="D1294" s="26" t="s">
        <v>3921</v>
      </c>
      <c r="E1294" s="31">
        <v>115080</v>
      </c>
      <c r="F1294" s="28">
        <v>3.2878868E-5</v>
      </c>
      <c r="H1294" s="29"/>
    </row>
    <row r="1295" spans="1:8" s="30" customFormat="1" ht="13" x14ac:dyDescent="0.3">
      <c r="A1295" s="25" t="s">
        <v>3922</v>
      </c>
      <c r="B1295" s="25" t="s">
        <v>3923</v>
      </c>
      <c r="C1295" s="25" t="s">
        <v>24</v>
      </c>
      <c r="D1295" s="26" t="s">
        <v>3924</v>
      </c>
      <c r="E1295" s="31">
        <v>51552</v>
      </c>
      <c r="F1295" s="28">
        <v>1.4728636E-5</v>
      </c>
      <c r="H1295" s="29"/>
    </row>
    <row r="1296" spans="1:8" s="30" customFormat="1" ht="13" x14ac:dyDescent="0.3">
      <c r="A1296" s="25" t="s">
        <v>3925</v>
      </c>
      <c r="B1296" s="25" t="s">
        <v>3926</v>
      </c>
      <c r="C1296" s="25" t="s">
        <v>24</v>
      </c>
      <c r="D1296" s="26" t="s">
        <v>3927</v>
      </c>
      <c r="E1296" s="31">
        <v>56622</v>
      </c>
      <c r="F1296" s="28">
        <v>1.6177157000000001E-5</v>
      </c>
      <c r="H1296" s="29"/>
    </row>
    <row r="1297" spans="1:8" s="30" customFormat="1" ht="13" x14ac:dyDescent="0.3">
      <c r="A1297" s="25" t="s">
        <v>3928</v>
      </c>
      <c r="B1297" s="25" t="s">
        <v>3929</v>
      </c>
      <c r="C1297" s="25" t="s">
        <v>24</v>
      </c>
      <c r="D1297" s="26" t="s">
        <v>3930</v>
      </c>
      <c r="E1297" s="31">
        <v>3804603</v>
      </c>
      <c r="F1297" s="28">
        <v>1.086991998E-3</v>
      </c>
      <c r="H1297" s="29"/>
    </row>
    <row r="1298" spans="1:8" s="30" customFormat="1" ht="13" x14ac:dyDescent="0.3">
      <c r="A1298" s="25" t="s">
        <v>3931</v>
      </c>
      <c r="B1298" s="25" t="s">
        <v>3932</v>
      </c>
      <c r="C1298" s="25" t="s">
        <v>24</v>
      </c>
      <c r="D1298" s="26" t="s">
        <v>3933</v>
      </c>
      <c r="E1298" s="31">
        <v>103517</v>
      </c>
      <c r="F1298" s="28">
        <v>2.9575267000000001E-5</v>
      </c>
      <c r="H1298" s="29"/>
    </row>
    <row r="1299" spans="1:8" s="30" customFormat="1" ht="13" x14ac:dyDescent="0.3">
      <c r="A1299" s="25" t="s">
        <v>3934</v>
      </c>
      <c r="B1299" s="25" t="s">
        <v>3935</v>
      </c>
      <c r="C1299" s="25" t="s">
        <v>24</v>
      </c>
      <c r="D1299" s="26" t="s">
        <v>3936</v>
      </c>
      <c r="E1299" s="31">
        <v>193432</v>
      </c>
      <c r="F1299" s="28">
        <v>5.5264382999999999E-5</v>
      </c>
      <c r="H1299" s="29"/>
    </row>
    <row r="1300" spans="1:8" s="30" customFormat="1" ht="13" x14ac:dyDescent="0.3">
      <c r="A1300" s="25" t="s">
        <v>3937</v>
      </c>
      <c r="B1300" s="25" t="s">
        <v>3938</v>
      </c>
      <c r="C1300" s="25" t="s">
        <v>24</v>
      </c>
      <c r="D1300" s="26" t="s">
        <v>3939</v>
      </c>
      <c r="E1300" s="31">
        <v>587690</v>
      </c>
      <c r="F1300" s="28">
        <v>1.67905647E-4</v>
      </c>
      <c r="H1300" s="29"/>
    </row>
    <row r="1301" spans="1:8" s="30" customFormat="1" ht="13" x14ac:dyDescent="0.3">
      <c r="A1301" s="25" t="s">
        <v>3940</v>
      </c>
      <c r="B1301" s="25" t="s">
        <v>3941</v>
      </c>
      <c r="C1301" s="25" t="s">
        <v>24</v>
      </c>
      <c r="D1301" s="26" t="s">
        <v>3942</v>
      </c>
      <c r="E1301" s="31">
        <v>412621</v>
      </c>
      <c r="F1301" s="28">
        <v>1.17887655E-4</v>
      </c>
      <c r="H1301" s="29"/>
    </row>
    <row r="1302" spans="1:8" s="30" customFormat="1" ht="13" x14ac:dyDescent="0.3">
      <c r="A1302" s="25" t="s">
        <v>3943</v>
      </c>
      <c r="B1302" s="25" t="s">
        <v>3944</v>
      </c>
      <c r="C1302" s="25" t="s">
        <v>24</v>
      </c>
      <c r="D1302" s="26" t="s">
        <v>3945</v>
      </c>
      <c r="E1302" s="31">
        <v>36545</v>
      </c>
      <c r="F1302" s="28">
        <v>1.0441068999999999E-5</v>
      </c>
      <c r="H1302" s="29"/>
    </row>
    <row r="1303" spans="1:8" s="30" customFormat="1" ht="13" x14ac:dyDescent="0.3">
      <c r="A1303" s="25" t="s">
        <v>3946</v>
      </c>
      <c r="B1303" s="25" t="s">
        <v>3947</v>
      </c>
      <c r="C1303" s="25" t="s">
        <v>24</v>
      </c>
      <c r="D1303" s="26" t="s">
        <v>3948</v>
      </c>
      <c r="E1303" s="31">
        <v>109810</v>
      </c>
      <c r="F1303" s="28">
        <v>3.1373205E-5</v>
      </c>
      <c r="H1303" s="29"/>
    </row>
    <row r="1304" spans="1:8" s="30" customFormat="1" x14ac:dyDescent="0.3">
      <c r="A1304" s="25" t="s">
        <v>3949</v>
      </c>
      <c r="B1304" s="25" t="s">
        <v>3950</v>
      </c>
      <c r="C1304" s="25" t="s">
        <v>3951</v>
      </c>
      <c r="D1304" s="26" t="s">
        <v>3952</v>
      </c>
      <c r="E1304" s="31">
        <v>1158793</v>
      </c>
      <c r="F1304" s="28">
        <v>3.3107231400000001E-4</v>
      </c>
      <c r="H1304" s="2"/>
    </row>
    <row r="1305" spans="1:8" s="30" customFormat="1" ht="13" x14ac:dyDescent="0.3">
      <c r="A1305" s="25" t="s">
        <v>3953</v>
      </c>
      <c r="B1305" s="25" t="s">
        <v>3954</v>
      </c>
      <c r="C1305" s="25" t="s">
        <v>24</v>
      </c>
      <c r="D1305" s="26" t="s">
        <v>3955</v>
      </c>
      <c r="E1305" s="31">
        <v>57692</v>
      </c>
      <c r="F1305" s="28">
        <v>1.6482861000000001E-5</v>
      </c>
      <c r="H1305" s="29"/>
    </row>
    <row r="1306" spans="1:8" s="30" customFormat="1" ht="13" x14ac:dyDescent="0.3">
      <c r="A1306" s="25" t="s">
        <v>3956</v>
      </c>
      <c r="B1306" s="25" t="s">
        <v>3957</v>
      </c>
      <c r="C1306" s="25" t="s">
        <v>3958</v>
      </c>
      <c r="D1306" s="26" t="s">
        <v>3959</v>
      </c>
      <c r="E1306" s="31">
        <v>190849</v>
      </c>
      <c r="F1306" s="28">
        <v>5.4526408000000002E-5</v>
      </c>
      <c r="H1306" s="29"/>
    </row>
    <row r="1307" spans="1:8" s="30" customFormat="1" ht="13" x14ac:dyDescent="0.3">
      <c r="A1307" s="25" t="s">
        <v>3960</v>
      </c>
      <c r="B1307" s="25" t="s">
        <v>3961</v>
      </c>
      <c r="C1307" s="25" t="s">
        <v>24</v>
      </c>
      <c r="D1307" s="26" t="s">
        <v>3962</v>
      </c>
      <c r="E1307" s="31">
        <v>22675</v>
      </c>
      <c r="F1307" s="28">
        <v>6.4783479999999999E-6</v>
      </c>
      <c r="H1307" s="29"/>
    </row>
    <row r="1308" spans="1:8" s="30" customFormat="1" ht="13" x14ac:dyDescent="0.3">
      <c r="A1308" s="25" t="s">
        <v>3963</v>
      </c>
      <c r="B1308" s="25" t="s">
        <v>3964</v>
      </c>
      <c r="C1308" s="25" t="s">
        <v>24</v>
      </c>
      <c r="D1308" s="26" t="s">
        <v>3965</v>
      </c>
      <c r="E1308" s="31">
        <v>101194</v>
      </c>
      <c r="F1308" s="28">
        <v>2.8911576E-5</v>
      </c>
      <c r="H1308" s="29"/>
    </row>
    <row r="1309" spans="1:8" s="30" customFormat="1" ht="13" x14ac:dyDescent="0.3">
      <c r="A1309" s="25" t="s">
        <v>3966</v>
      </c>
      <c r="B1309" s="25" t="s">
        <v>3967</v>
      </c>
      <c r="C1309" s="25" t="s">
        <v>24</v>
      </c>
      <c r="D1309" s="26" t="s">
        <v>3968</v>
      </c>
      <c r="E1309" s="31">
        <v>23711</v>
      </c>
      <c r="F1309" s="28">
        <v>6.7743380000000003E-6</v>
      </c>
      <c r="H1309" s="29"/>
    </row>
    <row r="1310" spans="1:8" s="30" customFormat="1" ht="13" x14ac:dyDescent="0.3">
      <c r="A1310" s="25" t="s">
        <v>3969</v>
      </c>
      <c r="B1310" s="25" t="s">
        <v>3970</v>
      </c>
      <c r="C1310" s="25" t="s">
        <v>24</v>
      </c>
      <c r="D1310" s="26" t="s">
        <v>3971</v>
      </c>
      <c r="E1310" s="31">
        <v>254010</v>
      </c>
      <c r="F1310" s="28">
        <v>7.2571787000000007E-5</v>
      </c>
      <c r="H1310" s="29"/>
    </row>
    <row r="1311" spans="1:8" s="30" customFormat="1" ht="13" x14ac:dyDescent="0.3">
      <c r="A1311" s="25" t="s">
        <v>3972</v>
      </c>
      <c r="B1311" s="25" t="s">
        <v>3973</v>
      </c>
      <c r="C1311" s="25" t="s">
        <v>3974</v>
      </c>
      <c r="D1311" s="26" t="s">
        <v>3975</v>
      </c>
      <c r="E1311" s="31">
        <v>596615</v>
      </c>
      <c r="F1311" s="28">
        <v>1.7045555900000001E-4</v>
      </c>
      <c r="H1311" s="29"/>
    </row>
    <row r="1312" spans="1:8" s="30" customFormat="1" ht="13" x14ac:dyDescent="0.3">
      <c r="A1312" s="25" t="s">
        <v>3976</v>
      </c>
      <c r="B1312" s="25" t="s">
        <v>3977</v>
      </c>
      <c r="C1312" s="25" t="s">
        <v>24</v>
      </c>
      <c r="D1312" s="26" t="s">
        <v>3978</v>
      </c>
      <c r="E1312" s="31">
        <v>436472</v>
      </c>
      <c r="F1312" s="28">
        <v>1.24701992E-4</v>
      </c>
      <c r="H1312" s="29"/>
    </row>
    <row r="1313" spans="1:8" s="30" customFormat="1" ht="13" x14ac:dyDescent="0.3">
      <c r="A1313" s="25" t="s">
        <v>3979</v>
      </c>
      <c r="B1313" s="25" t="s">
        <v>3980</v>
      </c>
      <c r="C1313" s="25" t="s">
        <v>24</v>
      </c>
      <c r="D1313" s="26" t="s">
        <v>3981</v>
      </c>
      <c r="E1313" s="31">
        <v>67404</v>
      </c>
      <c r="F1313" s="28">
        <v>1.9257623E-5</v>
      </c>
      <c r="H1313" s="29"/>
    </row>
    <row r="1314" spans="1:8" s="30" customFormat="1" ht="13" x14ac:dyDescent="0.3">
      <c r="A1314" s="25" t="s">
        <v>3982</v>
      </c>
      <c r="B1314" s="25" t="s">
        <v>3983</v>
      </c>
      <c r="C1314" s="25" t="s">
        <v>24</v>
      </c>
      <c r="D1314" s="26" t="s">
        <v>3984</v>
      </c>
      <c r="E1314" s="31">
        <v>70620</v>
      </c>
      <c r="F1314" s="28">
        <v>2.0176448E-5</v>
      </c>
      <c r="H1314" s="29"/>
    </row>
    <row r="1315" spans="1:8" s="30" customFormat="1" ht="13" x14ac:dyDescent="0.3">
      <c r="A1315" s="25" t="s">
        <v>3985</v>
      </c>
      <c r="B1315" s="25" t="s">
        <v>3986</v>
      </c>
      <c r="C1315" s="25" t="s">
        <v>24</v>
      </c>
      <c r="D1315" s="26" t="s">
        <v>3987</v>
      </c>
      <c r="E1315" s="31">
        <v>217358</v>
      </c>
      <c r="F1315" s="28">
        <v>6.2100147000000001E-5</v>
      </c>
      <c r="H1315" s="29"/>
    </row>
    <row r="1316" spans="1:8" s="30" customFormat="1" ht="13" x14ac:dyDescent="0.3">
      <c r="A1316" s="25" t="s">
        <v>3988</v>
      </c>
      <c r="B1316" s="25" t="s">
        <v>3989</v>
      </c>
      <c r="C1316" s="25" t="s">
        <v>24</v>
      </c>
      <c r="D1316" s="26" t="s">
        <v>3990</v>
      </c>
      <c r="E1316" s="31">
        <v>1187670</v>
      </c>
      <c r="F1316" s="28">
        <v>3.3932260100000001E-4</v>
      </c>
      <c r="H1316" s="29"/>
    </row>
    <row r="1317" spans="1:8" s="30" customFormat="1" ht="13" x14ac:dyDescent="0.3">
      <c r="A1317" s="25" t="s">
        <v>3991</v>
      </c>
      <c r="B1317" s="25" t="s">
        <v>3992</v>
      </c>
      <c r="C1317" s="25" t="s">
        <v>24</v>
      </c>
      <c r="D1317" s="26" t="s">
        <v>3993</v>
      </c>
      <c r="E1317" s="31">
        <v>69497</v>
      </c>
      <c r="F1317" s="28">
        <v>1.9855601999999999E-5</v>
      </c>
      <c r="H1317" s="29"/>
    </row>
    <row r="1318" spans="1:8" s="30" customFormat="1" ht="13" x14ac:dyDescent="0.3">
      <c r="A1318" s="25" t="s">
        <v>3994</v>
      </c>
      <c r="B1318" s="25" t="s">
        <v>3995</v>
      </c>
      <c r="C1318" s="25" t="s">
        <v>24</v>
      </c>
      <c r="D1318" s="26" t="s">
        <v>3996</v>
      </c>
      <c r="E1318" s="31">
        <v>796325</v>
      </c>
      <c r="F1318" s="28">
        <v>2.27513594E-4</v>
      </c>
      <c r="H1318" s="29"/>
    </row>
    <row r="1319" spans="1:8" s="30" customFormat="1" ht="13" x14ac:dyDescent="0.3">
      <c r="A1319" s="25" t="s">
        <v>3997</v>
      </c>
      <c r="B1319" s="25" t="s">
        <v>3998</v>
      </c>
      <c r="C1319" s="25" t="s">
        <v>24</v>
      </c>
      <c r="D1319" s="26" t="s">
        <v>3999</v>
      </c>
      <c r="E1319" s="31">
        <v>256894</v>
      </c>
      <c r="F1319" s="28">
        <v>7.3395758000000005E-5</v>
      </c>
      <c r="H1319" s="29"/>
    </row>
    <row r="1320" spans="1:8" s="30" customFormat="1" ht="13" x14ac:dyDescent="0.3">
      <c r="A1320" s="25" t="s">
        <v>4000</v>
      </c>
      <c r="B1320" s="25" t="s">
        <v>4001</v>
      </c>
      <c r="C1320" s="25" t="s">
        <v>24</v>
      </c>
      <c r="D1320" s="26" t="s">
        <v>4002</v>
      </c>
      <c r="E1320" s="31">
        <v>147109</v>
      </c>
      <c r="F1320" s="28">
        <v>4.2029695999999997E-5</v>
      </c>
      <c r="H1320" s="29"/>
    </row>
    <row r="1321" spans="1:8" s="30" customFormat="1" ht="13" x14ac:dyDescent="0.3">
      <c r="A1321" s="25" t="s">
        <v>4003</v>
      </c>
      <c r="B1321" s="25" t="s">
        <v>4004</v>
      </c>
      <c r="C1321" s="25" t="s">
        <v>24</v>
      </c>
      <c r="D1321" s="26" t="s">
        <v>4005</v>
      </c>
      <c r="E1321" s="31">
        <v>30877</v>
      </c>
      <c r="F1321" s="28">
        <v>8.8216959999999996E-6</v>
      </c>
      <c r="H1321" s="29"/>
    </row>
    <row r="1322" spans="1:8" s="30" customFormat="1" ht="13" x14ac:dyDescent="0.3">
      <c r="A1322" s="25" t="s">
        <v>4006</v>
      </c>
      <c r="B1322" s="25" t="s">
        <v>4007</v>
      </c>
      <c r="C1322" s="25" t="s">
        <v>24</v>
      </c>
      <c r="D1322" s="26" t="s">
        <v>4008</v>
      </c>
      <c r="E1322" s="31">
        <v>266534</v>
      </c>
      <c r="F1322" s="28">
        <v>7.6149948999999995E-5</v>
      </c>
      <c r="H1322" s="29"/>
    </row>
    <row r="1323" spans="1:8" s="30" customFormat="1" ht="13" x14ac:dyDescent="0.3">
      <c r="A1323" s="25" t="s">
        <v>4009</v>
      </c>
      <c r="B1323" s="25" t="s">
        <v>4010</v>
      </c>
      <c r="C1323" s="25" t="s">
        <v>24</v>
      </c>
      <c r="D1323" s="26" t="s">
        <v>4011</v>
      </c>
      <c r="E1323" s="31">
        <v>2262178</v>
      </c>
      <c r="F1323" s="28">
        <v>6.4631431599999998E-4</v>
      </c>
      <c r="H1323" s="29"/>
    </row>
    <row r="1324" spans="1:8" s="30" customFormat="1" ht="13" x14ac:dyDescent="0.3">
      <c r="A1324" s="25" t="s">
        <v>4012</v>
      </c>
      <c r="B1324" s="25" t="s">
        <v>4013</v>
      </c>
      <c r="C1324" s="25" t="s">
        <v>24</v>
      </c>
      <c r="D1324" s="26" t="s">
        <v>4014</v>
      </c>
      <c r="E1324" s="31">
        <v>30401</v>
      </c>
      <c r="F1324" s="28">
        <v>8.6857009999999999E-6</v>
      </c>
      <c r="H1324" s="29"/>
    </row>
    <row r="1325" spans="1:8" s="30" customFormat="1" ht="13" x14ac:dyDescent="0.3">
      <c r="A1325" s="25" t="s">
        <v>4015</v>
      </c>
      <c r="B1325" s="25" t="s">
        <v>4016</v>
      </c>
      <c r="C1325" s="25" t="s">
        <v>24</v>
      </c>
      <c r="D1325" s="26" t="s">
        <v>4017</v>
      </c>
      <c r="E1325" s="31">
        <v>1409669</v>
      </c>
      <c r="F1325" s="28">
        <v>4.0274870299999998E-4</v>
      </c>
      <c r="H1325" s="29"/>
    </row>
    <row r="1326" spans="1:8" s="30" customFormat="1" ht="13" x14ac:dyDescent="0.3">
      <c r="A1326" s="25" t="s">
        <v>4018</v>
      </c>
      <c r="B1326" s="25" t="s">
        <v>4019</v>
      </c>
      <c r="C1326" s="25" t="s">
        <v>24</v>
      </c>
      <c r="D1326" s="26" t="s">
        <v>4020</v>
      </c>
      <c r="E1326" s="31">
        <v>435469</v>
      </c>
      <c r="F1326" s="28">
        <v>1.2441543E-4</v>
      </c>
      <c r="H1326" s="29"/>
    </row>
    <row r="1327" spans="1:8" s="30" customFormat="1" ht="13" x14ac:dyDescent="0.3">
      <c r="A1327" s="25" t="s">
        <v>4021</v>
      </c>
      <c r="B1327" s="25" t="s">
        <v>4022</v>
      </c>
      <c r="C1327" s="25" t="s">
        <v>24</v>
      </c>
      <c r="D1327" s="26" t="s">
        <v>4023</v>
      </c>
      <c r="E1327" s="31">
        <v>64788</v>
      </c>
      <c r="F1327" s="28">
        <v>1.8510219999999999E-5</v>
      </c>
      <c r="H1327" s="29"/>
    </row>
    <row r="1328" spans="1:8" s="30" customFormat="1" ht="13" x14ac:dyDescent="0.3">
      <c r="A1328" s="25" t="s">
        <v>4024</v>
      </c>
      <c r="B1328" s="25" t="s">
        <v>4025</v>
      </c>
      <c r="C1328" s="25" t="s">
        <v>24</v>
      </c>
      <c r="D1328" s="26" t="s">
        <v>4026</v>
      </c>
      <c r="E1328" s="31">
        <v>467146</v>
      </c>
      <c r="F1328" s="28">
        <v>1.3346568999999999E-4</v>
      </c>
      <c r="H1328" s="29"/>
    </row>
    <row r="1329" spans="1:8" s="30" customFormat="1" ht="13" x14ac:dyDescent="0.3">
      <c r="A1329" s="25" t="s">
        <v>4027</v>
      </c>
      <c r="B1329" s="25" t="s">
        <v>4028</v>
      </c>
      <c r="C1329" s="25" t="s">
        <v>24</v>
      </c>
      <c r="D1329" s="26" t="s">
        <v>4029</v>
      </c>
      <c r="E1329" s="31">
        <v>829127</v>
      </c>
      <c r="F1329" s="28">
        <v>2.3688527099999999E-4</v>
      </c>
      <c r="H1329" s="29"/>
    </row>
    <row r="1330" spans="1:8" s="30" customFormat="1" ht="13" x14ac:dyDescent="0.3">
      <c r="A1330" s="25" t="s">
        <v>4030</v>
      </c>
      <c r="B1330" s="25" t="s">
        <v>4031</v>
      </c>
      <c r="C1330" s="25" t="s">
        <v>24</v>
      </c>
      <c r="D1330" s="26" t="s">
        <v>4032</v>
      </c>
      <c r="E1330" s="31">
        <v>62067</v>
      </c>
      <c r="F1330" s="28">
        <v>1.7732818E-5</v>
      </c>
      <c r="H1330" s="29"/>
    </row>
    <row r="1331" spans="1:8" s="30" customFormat="1" ht="13" x14ac:dyDescent="0.3">
      <c r="A1331" s="25" t="s">
        <v>4033</v>
      </c>
      <c r="B1331" s="25" t="s">
        <v>4034</v>
      </c>
      <c r="C1331" s="25" t="s">
        <v>24</v>
      </c>
      <c r="D1331" s="26" t="s">
        <v>4035</v>
      </c>
      <c r="E1331" s="31">
        <v>145937</v>
      </c>
      <c r="F1331" s="28">
        <v>4.1694850000000003E-5</v>
      </c>
      <c r="H1331" s="29"/>
    </row>
    <row r="1332" spans="1:8" s="30" customFormat="1" ht="13" x14ac:dyDescent="0.3">
      <c r="A1332" s="25" t="s">
        <v>4036</v>
      </c>
      <c r="B1332" s="25" t="s">
        <v>4037</v>
      </c>
      <c r="C1332" s="25" t="s">
        <v>24</v>
      </c>
      <c r="D1332" s="26" t="s">
        <v>4038</v>
      </c>
      <c r="E1332" s="31">
        <v>107121</v>
      </c>
      <c r="F1332" s="28">
        <v>3.0604946000000002E-5</v>
      </c>
      <c r="H1332" s="29"/>
    </row>
    <row r="1333" spans="1:8" s="30" customFormat="1" ht="13" x14ac:dyDescent="0.3">
      <c r="A1333" s="25" t="s">
        <v>4039</v>
      </c>
      <c r="B1333" s="25" t="s">
        <v>4040</v>
      </c>
      <c r="C1333" s="25" t="s">
        <v>24</v>
      </c>
      <c r="D1333" s="26" t="s">
        <v>4041</v>
      </c>
      <c r="E1333" s="31">
        <v>236623</v>
      </c>
      <c r="F1333" s="28">
        <v>6.7604243000000003E-5</v>
      </c>
      <c r="H1333" s="29"/>
    </row>
    <row r="1334" spans="1:8" s="30" customFormat="1" ht="13" x14ac:dyDescent="0.3">
      <c r="A1334" s="25" t="s">
        <v>4042</v>
      </c>
      <c r="B1334" s="25" t="s">
        <v>4043</v>
      </c>
      <c r="C1334" s="25" t="s">
        <v>24</v>
      </c>
      <c r="D1334" s="26" t="s">
        <v>4044</v>
      </c>
      <c r="E1334" s="31">
        <v>207771</v>
      </c>
      <c r="F1334" s="28">
        <v>5.9361099000000001E-5</v>
      </c>
      <c r="H1334" s="29"/>
    </row>
    <row r="1335" spans="1:8" s="30" customFormat="1" ht="13" x14ac:dyDescent="0.3">
      <c r="A1335" s="25" t="s">
        <v>4045</v>
      </c>
      <c r="B1335" s="25" t="s">
        <v>4046</v>
      </c>
      <c r="C1335" s="25" t="s">
        <v>24</v>
      </c>
      <c r="D1335" s="26" t="s">
        <v>4047</v>
      </c>
      <c r="E1335" s="31">
        <v>126413</v>
      </c>
      <c r="F1335" s="28">
        <v>3.6116755999999999E-5</v>
      </c>
      <c r="H1335" s="29"/>
    </row>
    <row r="1336" spans="1:8" s="30" customFormat="1" ht="13" x14ac:dyDescent="0.3">
      <c r="A1336" s="25" t="s">
        <v>4048</v>
      </c>
      <c r="B1336" s="25" t="s">
        <v>4049</v>
      </c>
      <c r="C1336" s="25" t="s">
        <v>24</v>
      </c>
      <c r="D1336" s="26" t="s">
        <v>4050</v>
      </c>
      <c r="E1336" s="31">
        <v>144282</v>
      </c>
      <c r="F1336" s="28">
        <v>4.1222008999999997E-5</v>
      </c>
      <c r="H1336" s="29"/>
    </row>
    <row r="1337" spans="1:8" s="30" customFormat="1" ht="13" x14ac:dyDescent="0.3">
      <c r="A1337" s="25" t="s">
        <v>4051</v>
      </c>
      <c r="B1337" s="25" t="s">
        <v>4052</v>
      </c>
      <c r="C1337" s="25" t="s">
        <v>24</v>
      </c>
      <c r="D1337" s="26" t="s">
        <v>4053</v>
      </c>
      <c r="E1337" s="31">
        <v>132568</v>
      </c>
      <c r="F1337" s="28">
        <v>3.7875267000000003E-5</v>
      </c>
      <c r="H1337" s="29"/>
    </row>
    <row r="1338" spans="1:8" s="30" customFormat="1" ht="13" x14ac:dyDescent="0.3">
      <c r="A1338" s="25" t="s">
        <v>4054</v>
      </c>
      <c r="B1338" s="25" t="s">
        <v>4055</v>
      </c>
      <c r="C1338" s="25" t="s">
        <v>24</v>
      </c>
      <c r="D1338" s="26" t="s">
        <v>4056</v>
      </c>
      <c r="E1338" s="31">
        <v>73522</v>
      </c>
      <c r="F1338" s="28">
        <v>2.1005562E-5</v>
      </c>
      <c r="H1338" s="29"/>
    </row>
    <row r="1339" spans="1:8" s="30" customFormat="1" ht="13" x14ac:dyDescent="0.3">
      <c r="A1339" s="25" t="s">
        <v>4057</v>
      </c>
      <c r="B1339" s="25" t="s">
        <v>4058</v>
      </c>
      <c r="C1339" s="25" t="s">
        <v>24</v>
      </c>
      <c r="D1339" s="26" t="s">
        <v>4059</v>
      </c>
      <c r="E1339" s="31">
        <v>39142</v>
      </c>
      <c r="F1339" s="28">
        <v>1.1183043E-5</v>
      </c>
      <c r="H1339" s="29"/>
    </row>
    <row r="1340" spans="1:8" s="30" customFormat="1" ht="13" x14ac:dyDescent="0.3">
      <c r="A1340" s="25" t="s">
        <v>4060</v>
      </c>
      <c r="B1340" s="25" t="s">
        <v>4061</v>
      </c>
      <c r="C1340" s="25" t="s">
        <v>24</v>
      </c>
      <c r="D1340" s="26" t="s">
        <v>4062</v>
      </c>
      <c r="E1340" s="31">
        <v>316752</v>
      </c>
      <c r="F1340" s="28">
        <v>9.0497454999999996E-5</v>
      </c>
      <c r="H1340" s="29"/>
    </row>
    <row r="1341" spans="1:8" s="30" customFormat="1" ht="13" x14ac:dyDescent="0.3">
      <c r="A1341" s="25" t="s">
        <v>4063</v>
      </c>
      <c r="B1341" s="25" t="s">
        <v>4064</v>
      </c>
      <c r="C1341" s="25" t="s">
        <v>24</v>
      </c>
      <c r="D1341" s="26" t="s">
        <v>4065</v>
      </c>
      <c r="E1341" s="31">
        <v>71231</v>
      </c>
      <c r="F1341" s="28">
        <v>2.0351013000000001E-5</v>
      </c>
      <c r="H1341" s="29"/>
    </row>
    <row r="1342" spans="1:8" s="30" customFormat="1" ht="13" x14ac:dyDescent="0.3">
      <c r="A1342" s="25" t="s">
        <v>4066</v>
      </c>
      <c r="B1342" s="25" t="s">
        <v>4067</v>
      </c>
      <c r="C1342" s="25" t="s">
        <v>24</v>
      </c>
      <c r="D1342" s="26" t="s">
        <v>4068</v>
      </c>
      <c r="E1342" s="31">
        <v>3059849</v>
      </c>
      <c r="F1342" s="28">
        <v>8.7421246800000005E-4</v>
      </c>
      <c r="H1342" s="29"/>
    </row>
    <row r="1343" spans="1:8" s="30" customFormat="1" ht="13" x14ac:dyDescent="0.3">
      <c r="A1343" s="25" t="s">
        <v>4069</v>
      </c>
      <c r="B1343" s="25" t="s">
        <v>4070</v>
      </c>
      <c r="C1343" s="25" t="s">
        <v>24</v>
      </c>
      <c r="D1343" s="26" t="s">
        <v>4068</v>
      </c>
      <c r="E1343" s="31">
        <v>599024</v>
      </c>
      <c r="F1343" s="28">
        <v>1.7114382100000001E-4</v>
      </c>
      <c r="H1343" s="29"/>
    </row>
    <row r="1344" spans="1:8" s="30" customFormat="1" ht="13" x14ac:dyDescent="0.3">
      <c r="A1344" s="25" t="s">
        <v>4071</v>
      </c>
      <c r="B1344" s="25" t="s">
        <v>4072</v>
      </c>
      <c r="C1344" s="25" t="s">
        <v>24</v>
      </c>
      <c r="D1344" s="26" t="s">
        <v>4073</v>
      </c>
      <c r="E1344" s="31">
        <v>57261</v>
      </c>
      <c r="F1344" s="28">
        <v>1.6359721999999999E-5</v>
      </c>
      <c r="H1344" s="29"/>
    </row>
    <row r="1345" spans="1:11" s="30" customFormat="1" ht="13" x14ac:dyDescent="0.3">
      <c r="A1345" s="25" t="s">
        <v>4074</v>
      </c>
      <c r="B1345" s="25" t="s">
        <v>4075</v>
      </c>
      <c r="C1345" s="25" t="s">
        <v>24</v>
      </c>
      <c r="D1345" s="26" t="s">
        <v>4076</v>
      </c>
      <c r="E1345" s="31">
        <v>47043</v>
      </c>
      <c r="F1345" s="28">
        <v>1.3440394E-5</v>
      </c>
      <c r="H1345" s="29"/>
    </row>
    <row r="1346" spans="1:11" s="30" customFormat="1" ht="13" x14ac:dyDescent="0.3">
      <c r="A1346" s="25" t="s">
        <v>4077</v>
      </c>
      <c r="B1346" s="25" t="s">
        <v>4078</v>
      </c>
      <c r="C1346" s="25" t="s">
        <v>24</v>
      </c>
      <c r="D1346" s="26" t="s">
        <v>4079</v>
      </c>
      <c r="E1346" s="31">
        <v>1527572</v>
      </c>
      <c r="F1346" s="28">
        <v>4.3643411400000001E-4</v>
      </c>
      <c r="H1346" s="29"/>
    </row>
    <row r="1347" spans="1:11" x14ac:dyDescent="0.3">
      <c r="A1347" s="25" t="s">
        <v>4080</v>
      </c>
      <c r="B1347" s="25" t="s">
        <v>4081</v>
      </c>
      <c r="C1347" s="25" t="s">
        <v>24</v>
      </c>
      <c r="D1347" s="26" t="s">
        <v>4082</v>
      </c>
      <c r="E1347" s="31">
        <v>352500</v>
      </c>
      <c r="F1347" s="28">
        <v>1.00710818E-4</v>
      </c>
      <c r="G1347" s="30"/>
      <c r="H1347" s="29"/>
      <c r="I1347" s="30"/>
      <c r="J1347" s="30"/>
      <c r="K1347" s="30"/>
    </row>
    <row r="1348" spans="1:11" x14ac:dyDescent="0.3">
      <c r="A1348" s="25" t="s">
        <v>4083</v>
      </c>
      <c r="B1348" s="25" t="s">
        <v>4084</v>
      </c>
      <c r="C1348" s="25" t="s">
        <v>24</v>
      </c>
      <c r="D1348" s="26" t="s">
        <v>4085</v>
      </c>
      <c r="E1348" s="31">
        <v>86465</v>
      </c>
      <c r="F1348" s="28">
        <v>2.4703435E-5</v>
      </c>
      <c r="G1348" s="30"/>
      <c r="H1348" s="29"/>
      <c r="I1348" s="30"/>
      <c r="J1348" s="30"/>
      <c r="K1348" s="30"/>
    </row>
    <row r="1349" spans="1:11" x14ac:dyDescent="0.3">
      <c r="A1349" s="25" t="s">
        <v>4086</v>
      </c>
      <c r="B1349" s="25" t="s">
        <v>4087</v>
      </c>
      <c r="C1349" s="25" t="s">
        <v>24</v>
      </c>
      <c r="D1349" s="26" t="s">
        <v>4088</v>
      </c>
      <c r="E1349" s="31">
        <v>8373165</v>
      </c>
      <c r="F1349" s="28">
        <v>2.3922504800000001E-3</v>
      </c>
      <c r="G1349" s="30"/>
      <c r="H1349" s="29"/>
      <c r="I1349" s="30"/>
      <c r="J1349" s="30"/>
      <c r="K1349" s="30"/>
    </row>
    <row r="1350" spans="1:11" x14ac:dyDescent="0.3">
      <c r="A1350" s="25" t="s">
        <v>4089</v>
      </c>
      <c r="B1350" s="25" t="s">
        <v>4090</v>
      </c>
      <c r="C1350" s="25" t="s">
        <v>24</v>
      </c>
      <c r="D1350" s="26" t="s">
        <v>4091</v>
      </c>
      <c r="E1350" s="31">
        <v>732867</v>
      </c>
      <c r="F1350" s="28">
        <v>2.0938336099999999E-4</v>
      </c>
      <c r="G1350" s="30"/>
      <c r="H1350" s="29"/>
      <c r="I1350" s="30"/>
      <c r="J1350" s="30"/>
      <c r="K1350" s="30"/>
    </row>
    <row r="1351" spans="1:11" x14ac:dyDescent="0.3">
      <c r="A1351" s="25" t="s">
        <v>4092</v>
      </c>
      <c r="B1351" s="25" t="s">
        <v>4093</v>
      </c>
      <c r="C1351" s="25" t="s">
        <v>24</v>
      </c>
      <c r="D1351" s="26" t="s">
        <v>4094</v>
      </c>
      <c r="E1351" s="31">
        <v>93549</v>
      </c>
      <c r="F1351" s="28">
        <v>2.6727364999999999E-5</v>
      </c>
      <c r="G1351" s="30"/>
      <c r="H1351" s="29"/>
      <c r="I1351" s="30"/>
      <c r="J1351" s="30"/>
      <c r="K1351" s="30"/>
    </row>
    <row r="1352" spans="1:11" x14ac:dyDescent="0.3">
      <c r="A1352" s="25" t="s">
        <v>4095</v>
      </c>
      <c r="B1352" s="25" t="s">
        <v>4096</v>
      </c>
      <c r="C1352" s="25" t="s">
        <v>24</v>
      </c>
      <c r="D1352" s="26" t="s">
        <v>4097</v>
      </c>
      <c r="E1352" s="31">
        <v>35224</v>
      </c>
      <c r="F1352" s="28">
        <v>1.0063653E-5</v>
      </c>
      <c r="G1352" s="30"/>
      <c r="H1352" s="29"/>
      <c r="I1352" s="30"/>
      <c r="J1352" s="30"/>
      <c r="K1352" s="30"/>
    </row>
    <row r="1353" spans="1:11" x14ac:dyDescent="0.3">
      <c r="A1353" s="25"/>
      <c r="B1353" s="25"/>
      <c r="C1353" s="25"/>
      <c r="D1353" s="26"/>
      <c r="E1353" s="31"/>
      <c r="F1353" s="32"/>
      <c r="H1353" s="29"/>
      <c r="I1353" s="30"/>
      <c r="J1353" s="30"/>
    </row>
    <row r="1354" spans="1:11" x14ac:dyDescent="0.3">
      <c r="A1354" s="25"/>
      <c r="B1354" s="25"/>
      <c r="C1354" s="25"/>
      <c r="D1354" s="26"/>
      <c r="E1354" s="31"/>
      <c r="F1354" s="32"/>
      <c r="H1354" s="29"/>
      <c r="I1354" s="30"/>
      <c r="J1354" s="30"/>
    </row>
    <row r="1355" spans="1:11" x14ac:dyDescent="0.3">
      <c r="A1355" s="25"/>
      <c r="B1355" s="25"/>
      <c r="C1355" s="25"/>
      <c r="D1355" s="26"/>
      <c r="E1355" s="31"/>
      <c r="F1355" s="32"/>
    </row>
    <row r="1356" spans="1:11" x14ac:dyDescent="0.3">
      <c r="A1356" s="25"/>
      <c r="B1356" s="25"/>
      <c r="C1356" s="25"/>
      <c r="D1356" s="26"/>
      <c r="E1356" s="31"/>
      <c r="F1356" s="32"/>
    </row>
    <row r="1357" spans="1:11" x14ac:dyDescent="0.3">
      <c r="A1357" s="25"/>
      <c r="B1357" s="25"/>
      <c r="C1357" s="25"/>
      <c r="D1357" s="43"/>
      <c r="E1357" s="44"/>
      <c r="F1357" s="45"/>
    </row>
    <row r="1358" spans="1:11" x14ac:dyDescent="0.3">
      <c r="A1358" s="25"/>
      <c r="B1358" s="25"/>
      <c r="C1358" s="25"/>
      <c r="D1358" s="43"/>
      <c r="E1358" s="44"/>
      <c r="F1358" s="45"/>
    </row>
    <row r="1359" spans="1:11" x14ac:dyDescent="0.3">
      <c r="A1359" s="25"/>
      <c r="B1359" s="25"/>
      <c r="C1359" s="25"/>
      <c r="D1359" s="43"/>
      <c r="E1359" s="44"/>
      <c r="F1359" s="45"/>
    </row>
    <row r="1360" spans="1:11" x14ac:dyDescent="0.3">
      <c r="A1360" s="25"/>
      <c r="B1360" s="25"/>
      <c r="C1360" s="25"/>
      <c r="D1360" s="43"/>
      <c r="E1360" s="44"/>
      <c r="F1360" s="45"/>
    </row>
    <row r="1361" spans="1:6" x14ac:dyDescent="0.3">
      <c r="A1361" s="25"/>
      <c r="B1361" s="25"/>
      <c r="C1361" s="25"/>
      <c r="D1361" s="43"/>
      <c r="E1361" s="44"/>
      <c r="F1361" s="45"/>
    </row>
    <row r="1362" spans="1:6" x14ac:dyDescent="0.3">
      <c r="A1362" s="25"/>
      <c r="B1362" s="25"/>
      <c r="C1362" s="25"/>
      <c r="D1362" s="43"/>
      <c r="E1362" s="44"/>
      <c r="F1362" s="45"/>
    </row>
    <row r="1363" spans="1:6" x14ac:dyDescent="0.3">
      <c r="A1363" s="25"/>
      <c r="B1363" s="25"/>
      <c r="C1363" s="25"/>
      <c r="D1363" s="43"/>
      <c r="E1363" s="44"/>
      <c r="F1363" s="45"/>
    </row>
    <row r="1364" spans="1:6" x14ac:dyDescent="0.3">
      <c r="A1364" s="25"/>
      <c r="B1364" s="25"/>
      <c r="C1364" s="25"/>
      <c r="D1364" s="43"/>
      <c r="E1364" s="44"/>
      <c r="F1364" s="45"/>
    </row>
    <row r="1365" spans="1:6" x14ac:dyDescent="0.3">
      <c r="A1365" s="25"/>
      <c r="B1365" s="25"/>
      <c r="C1365" s="25"/>
      <c r="D1365" s="43"/>
      <c r="E1365" s="44"/>
      <c r="F1365" s="45"/>
    </row>
    <row r="1366" spans="1:6" x14ac:dyDescent="0.3">
      <c r="A1366" s="25"/>
      <c r="B1366" s="25"/>
      <c r="C1366" s="25"/>
      <c r="D1366" s="43"/>
      <c r="E1366" s="44"/>
      <c r="F1366" s="45"/>
    </row>
    <row r="1367" spans="1:6" x14ac:dyDescent="0.3">
      <c r="A1367" s="25"/>
      <c r="B1367" s="25"/>
      <c r="C1367" s="25"/>
      <c r="D1367" s="43"/>
      <c r="E1367" s="44"/>
      <c r="F1367" s="45"/>
    </row>
    <row r="1368" spans="1:6" x14ac:dyDescent="0.3">
      <c r="A1368" s="25"/>
      <c r="B1368" s="25"/>
      <c r="C1368" s="25"/>
      <c r="D1368" s="43"/>
      <c r="E1368" s="44"/>
      <c r="F1368" s="45"/>
    </row>
    <row r="1369" spans="1:6" x14ac:dyDescent="0.3">
      <c r="A1369" s="25"/>
      <c r="B1369" s="25"/>
      <c r="C1369" s="25"/>
      <c r="D1369" s="43"/>
      <c r="E1369" s="44"/>
      <c r="F1369" s="45"/>
    </row>
    <row r="1370" spans="1:6" x14ac:dyDescent="0.3">
      <c r="A1370" s="25"/>
      <c r="B1370" s="25"/>
      <c r="C1370" s="25"/>
      <c r="D1370" s="43"/>
      <c r="E1370" s="44"/>
      <c r="F1370" s="45"/>
    </row>
    <row r="1371" spans="1:6" x14ac:dyDescent="0.3">
      <c r="A1371" s="25"/>
      <c r="B1371" s="25"/>
      <c r="C1371" s="25"/>
      <c r="D1371" s="43"/>
      <c r="E1371" s="44"/>
      <c r="F1371" s="45"/>
    </row>
    <row r="1372" spans="1:6" x14ac:dyDescent="0.3">
      <c r="A1372" s="25"/>
      <c r="B1372" s="25"/>
      <c r="C1372" s="25"/>
      <c r="D1372" s="43"/>
      <c r="E1372" s="44"/>
      <c r="F1372" s="45"/>
    </row>
    <row r="1373" spans="1:6" x14ac:dyDescent="0.3">
      <c r="A1373" s="25"/>
      <c r="B1373" s="25"/>
      <c r="C1373" s="25"/>
      <c r="D1373" s="43"/>
      <c r="E1373" s="44"/>
      <c r="F1373" s="45"/>
    </row>
    <row r="1374" spans="1:6" x14ac:dyDescent="0.3">
      <c r="A1374" s="25"/>
      <c r="B1374" s="25"/>
      <c r="C1374" s="25"/>
      <c r="D1374" s="43"/>
      <c r="E1374" s="44"/>
      <c r="F1374" s="45"/>
    </row>
    <row r="1375" spans="1:6" x14ac:dyDescent="0.3">
      <c r="A1375" s="25"/>
      <c r="B1375" s="25"/>
      <c r="C1375" s="25"/>
      <c r="D1375" s="43"/>
      <c r="E1375" s="44"/>
      <c r="F1375" s="45"/>
    </row>
    <row r="1376" spans="1:6" x14ac:dyDescent="0.3">
      <c r="A1376" s="25"/>
      <c r="B1376" s="25"/>
      <c r="C1376" s="25"/>
      <c r="D1376" s="43"/>
      <c r="E1376" s="44"/>
      <c r="F1376" s="45"/>
    </row>
    <row r="1377" spans="1:6" x14ac:dyDescent="0.3">
      <c r="A1377" s="25"/>
      <c r="B1377" s="25"/>
      <c r="C1377" s="25"/>
      <c r="D1377" s="43"/>
      <c r="E1377" s="44"/>
      <c r="F1377" s="45"/>
    </row>
    <row r="1378" spans="1:6" x14ac:dyDescent="0.3">
      <c r="A1378" s="25"/>
      <c r="B1378" s="25"/>
      <c r="C1378" s="25"/>
      <c r="D1378" s="43"/>
      <c r="E1378" s="44"/>
      <c r="F1378" s="45"/>
    </row>
    <row r="1379" spans="1:6" x14ac:dyDescent="0.3">
      <c r="A1379" s="25"/>
      <c r="B1379" s="25"/>
      <c r="C1379" s="25"/>
      <c r="D1379" s="43"/>
      <c r="E1379" s="44"/>
      <c r="F1379" s="45"/>
    </row>
    <row r="1380" spans="1:6" x14ac:dyDescent="0.3">
      <c r="A1380" s="25"/>
      <c r="B1380" s="25"/>
      <c r="C1380" s="25"/>
      <c r="D1380" s="43"/>
      <c r="E1380" s="44"/>
      <c r="F1380" s="45"/>
    </row>
    <row r="1381" spans="1:6" x14ac:dyDescent="0.3">
      <c r="A1381" s="25"/>
      <c r="B1381" s="25"/>
      <c r="C1381" s="25"/>
      <c r="D1381" s="43"/>
      <c r="E1381" s="44"/>
      <c r="F1381" s="45"/>
    </row>
    <row r="1382" spans="1:6" x14ac:dyDescent="0.3">
      <c r="A1382" s="25"/>
      <c r="B1382" s="25"/>
      <c r="C1382" s="25"/>
      <c r="D1382" s="43"/>
      <c r="E1382" s="44"/>
      <c r="F1382" s="45"/>
    </row>
    <row r="1383" spans="1:6" x14ac:dyDescent="0.3">
      <c r="A1383" s="25"/>
      <c r="B1383" s="25"/>
      <c r="C1383" s="25"/>
      <c r="D1383" s="43"/>
      <c r="E1383" s="44"/>
      <c r="F1383" s="45"/>
    </row>
    <row r="1384" spans="1:6" x14ac:dyDescent="0.3">
      <c r="A1384" s="25"/>
      <c r="B1384" s="25"/>
      <c r="C1384" s="25"/>
      <c r="D1384" s="43"/>
      <c r="E1384" s="44"/>
      <c r="F1384" s="45"/>
    </row>
    <row r="1385" spans="1:6" x14ac:dyDescent="0.3">
      <c r="A1385" s="25"/>
      <c r="B1385" s="25"/>
      <c r="C1385" s="25"/>
      <c r="D1385" s="43"/>
      <c r="E1385" s="44"/>
      <c r="F1385" s="45"/>
    </row>
    <row r="1386" spans="1:6" x14ac:dyDescent="0.3">
      <c r="A1386" s="25"/>
      <c r="B1386" s="25"/>
      <c r="C1386" s="25"/>
      <c r="D1386" s="43"/>
      <c r="E1386" s="44"/>
      <c r="F1386" s="45"/>
    </row>
    <row r="1387" spans="1:6" x14ac:dyDescent="0.3">
      <c r="A1387" s="25"/>
      <c r="B1387" s="25"/>
      <c r="C1387" s="25"/>
      <c r="D1387" s="43"/>
      <c r="E1387" s="44"/>
      <c r="F1387" s="45"/>
    </row>
    <row r="1388" spans="1:6" x14ac:dyDescent="0.3">
      <c r="A1388" s="25"/>
      <c r="B1388" s="25"/>
      <c r="C1388" s="25"/>
      <c r="D1388" s="43"/>
      <c r="E1388" s="44"/>
      <c r="F1388" s="45"/>
    </row>
    <row r="1389" spans="1:6" x14ac:dyDescent="0.3">
      <c r="A1389" s="25"/>
      <c r="B1389" s="25"/>
      <c r="C1389" s="25"/>
      <c r="D1389" s="43"/>
      <c r="E1389" s="44"/>
      <c r="F1389" s="45"/>
    </row>
    <row r="1390" spans="1:6" x14ac:dyDescent="0.3">
      <c r="A1390" s="25"/>
      <c r="B1390" s="25"/>
      <c r="C1390" s="25"/>
      <c r="D1390" s="43"/>
      <c r="E1390" s="44"/>
      <c r="F1390" s="45"/>
    </row>
    <row r="1391" spans="1:6" x14ac:dyDescent="0.3">
      <c r="A1391" s="25"/>
      <c r="B1391" s="25"/>
      <c r="C1391" s="25"/>
      <c r="D1391" s="43"/>
      <c r="E1391" s="44"/>
      <c r="F1391" s="45"/>
    </row>
    <row r="1392" spans="1:6" x14ac:dyDescent="0.3">
      <c r="A1392" s="25"/>
      <c r="B1392" s="25"/>
      <c r="C1392" s="25"/>
      <c r="D1392" s="43"/>
      <c r="E1392" s="44"/>
      <c r="F1392" s="45"/>
    </row>
    <row r="1393" spans="1:6" x14ac:dyDescent="0.3">
      <c r="A1393" s="25"/>
      <c r="B1393" s="25"/>
      <c r="C1393" s="25"/>
      <c r="D1393" s="43"/>
      <c r="E1393" s="44"/>
      <c r="F1393" s="45"/>
    </row>
    <row r="1394" spans="1:6" x14ac:dyDescent="0.3">
      <c r="A1394" s="25"/>
      <c r="B1394" s="25"/>
      <c r="C1394" s="25"/>
      <c r="D1394" s="43"/>
      <c r="E1394" s="44"/>
      <c r="F1394" s="45"/>
    </row>
    <row r="1395" spans="1:6" x14ac:dyDescent="0.3">
      <c r="A1395" s="25"/>
      <c r="B1395" s="25"/>
      <c r="C1395" s="25"/>
      <c r="D1395" s="43"/>
      <c r="E1395" s="44"/>
      <c r="F1395" s="45"/>
    </row>
    <row r="1396" spans="1:6" x14ac:dyDescent="0.3">
      <c r="A1396" s="25"/>
      <c r="B1396" s="25"/>
      <c r="C1396" s="25"/>
      <c r="D1396" s="43"/>
      <c r="E1396" s="44"/>
      <c r="F1396" s="45"/>
    </row>
    <row r="1397" spans="1:6" x14ac:dyDescent="0.3">
      <c r="A1397" s="25"/>
      <c r="B1397" s="25"/>
      <c r="C1397" s="25"/>
      <c r="D1397" s="43"/>
      <c r="E1397" s="44"/>
      <c r="F1397" s="45"/>
    </row>
    <row r="1398" spans="1:6" x14ac:dyDescent="0.3">
      <c r="A1398" s="25"/>
      <c r="B1398" s="25"/>
      <c r="C1398" s="25"/>
      <c r="D1398" s="43"/>
      <c r="E1398" s="44"/>
      <c r="F1398" s="45"/>
    </row>
    <row r="1399" spans="1:6" x14ac:dyDescent="0.3">
      <c r="A1399" s="25"/>
      <c r="B1399" s="25"/>
      <c r="C1399" s="25"/>
      <c r="D1399" s="43"/>
      <c r="E1399" s="44"/>
      <c r="F1399" s="45"/>
    </row>
    <row r="1400" spans="1:6" x14ac:dyDescent="0.3">
      <c r="A1400" s="25"/>
      <c r="B1400" s="25"/>
      <c r="C1400" s="25"/>
      <c r="D1400" s="43"/>
      <c r="E1400" s="44"/>
      <c r="F1400" s="45"/>
    </row>
    <row r="1401" spans="1:6" x14ac:dyDescent="0.3">
      <c r="A1401" s="25"/>
      <c r="B1401" s="25"/>
      <c r="C1401" s="25"/>
      <c r="D1401" s="43"/>
      <c r="E1401" s="44"/>
      <c r="F1401" s="45"/>
    </row>
    <row r="1402" spans="1:6" x14ac:dyDescent="0.3">
      <c r="A1402" s="25"/>
      <c r="B1402" s="25"/>
      <c r="C1402" s="25"/>
      <c r="D1402" s="43"/>
      <c r="E1402" s="44"/>
      <c r="F1402" s="45"/>
    </row>
    <row r="1403" spans="1:6" x14ac:dyDescent="0.3">
      <c r="A1403" s="25"/>
      <c r="B1403" s="25"/>
      <c r="C1403" s="25"/>
      <c r="D1403" s="43"/>
      <c r="E1403" s="44"/>
      <c r="F1403" s="45"/>
    </row>
    <row r="1404" spans="1:6" x14ac:dyDescent="0.3">
      <c r="A1404" s="25"/>
      <c r="B1404" s="25"/>
      <c r="C1404" s="25"/>
      <c r="D1404" s="43"/>
      <c r="E1404" s="44"/>
      <c r="F1404" s="45"/>
    </row>
    <row r="1405" spans="1:6" x14ac:dyDescent="0.3">
      <c r="A1405" s="25"/>
      <c r="B1405" s="25"/>
      <c r="C1405" s="25"/>
      <c r="D1405" s="43"/>
      <c r="E1405" s="44"/>
      <c r="F1405" s="45"/>
    </row>
    <row r="1406" spans="1:6" x14ac:dyDescent="0.3">
      <c r="A1406" s="25"/>
      <c r="B1406" s="25"/>
      <c r="C1406" s="25"/>
      <c r="D1406" s="43"/>
      <c r="E1406" s="44"/>
      <c r="F1406" s="45"/>
    </row>
    <row r="1407" spans="1:6" x14ac:dyDescent="0.3">
      <c r="A1407" s="25"/>
      <c r="B1407" s="25"/>
      <c r="C1407" s="25"/>
      <c r="D1407" s="43"/>
      <c r="E1407" s="44"/>
      <c r="F1407" s="45"/>
    </row>
    <row r="1408" spans="1:6" x14ac:dyDescent="0.3">
      <c r="A1408" s="25"/>
      <c r="B1408" s="25"/>
      <c r="C1408" s="25"/>
      <c r="D1408" s="43"/>
      <c r="E1408" s="44"/>
      <c r="F1408" s="45"/>
    </row>
    <row r="1409" spans="1:6" x14ac:dyDescent="0.3">
      <c r="A1409" s="25"/>
      <c r="B1409" s="25"/>
      <c r="C1409" s="25"/>
      <c r="D1409" s="43"/>
      <c r="E1409" s="44"/>
      <c r="F1409" s="45"/>
    </row>
    <row r="1410" spans="1:6" x14ac:dyDescent="0.3">
      <c r="A1410" s="25"/>
      <c r="B1410" s="25"/>
      <c r="C1410" s="25"/>
      <c r="D1410" s="43"/>
      <c r="E1410" s="44"/>
      <c r="F1410" s="45"/>
    </row>
    <row r="1411" spans="1:6" x14ac:dyDescent="0.3">
      <c r="A1411" s="25"/>
      <c r="B1411" s="25"/>
      <c r="C1411" s="25"/>
      <c r="D1411" s="43"/>
      <c r="E1411" s="44"/>
      <c r="F1411" s="45"/>
    </row>
    <row r="1412" spans="1:6" x14ac:dyDescent="0.3">
      <c r="A1412" s="25"/>
      <c r="B1412" s="25"/>
      <c r="C1412" s="25"/>
      <c r="D1412" s="43"/>
      <c r="E1412" s="44"/>
      <c r="F1412" s="45"/>
    </row>
    <row r="1413" spans="1:6" x14ac:dyDescent="0.3">
      <c r="A1413" s="25"/>
      <c r="B1413" s="25"/>
      <c r="C1413" s="25"/>
      <c r="D1413" s="43"/>
      <c r="E1413" s="44"/>
      <c r="F1413" s="45"/>
    </row>
    <row r="1414" spans="1:6" x14ac:dyDescent="0.3">
      <c r="A1414" s="25"/>
      <c r="B1414" s="25"/>
      <c r="C1414" s="25"/>
      <c r="D1414" s="43"/>
      <c r="E1414" s="44"/>
      <c r="F1414" s="45"/>
    </row>
    <row r="1415" spans="1:6" x14ac:dyDescent="0.3">
      <c r="A1415" s="25"/>
      <c r="B1415" s="25"/>
      <c r="C1415" s="25"/>
      <c r="D1415" s="43"/>
      <c r="E1415" s="44"/>
      <c r="F1415" s="45"/>
    </row>
    <row r="1416" spans="1:6" x14ac:dyDescent="0.3">
      <c r="A1416" s="25"/>
      <c r="B1416" s="25"/>
      <c r="C1416" s="25"/>
      <c r="D1416" s="43"/>
      <c r="E1416" s="44"/>
      <c r="F1416" s="45"/>
    </row>
    <row r="1417" spans="1:6" x14ac:dyDescent="0.3">
      <c r="A1417" s="25"/>
      <c r="B1417" s="25"/>
      <c r="C1417" s="25"/>
      <c r="D1417" s="43"/>
      <c r="E1417" s="44"/>
      <c r="F1417" s="45"/>
    </row>
    <row r="1418" spans="1:6" x14ac:dyDescent="0.3">
      <c r="A1418" s="25"/>
      <c r="B1418" s="25"/>
      <c r="C1418" s="25"/>
      <c r="D1418" s="43"/>
      <c r="E1418" s="44"/>
      <c r="F1418" s="45"/>
    </row>
    <row r="1419" spans="1:6" x14ac:dyDescent="0.3">
      <c r="A1419" s="25"/>
      <c r="B1419" s="25"/>
      <c r="C1419" s="25"/>
      <c r="D1419" s="43"/>
      <c r="E1419" s="44"/>
      <c r="F1419" s="45"/>
    </row>
    <row r="1420" spans="1:6" x14ac:dyDescent="0.3">
      <c r="A1420" s="25"/>
      <c r="B1420" s="25"/>
      <c r="C1420" s="25"/>
      <c r="D1420" s="43"/>
      <c r="E1420" s="44"/>
      <c r="F1420" s="45"/>
    </row>
    <row r="1421" spans="1:6" x14ac:dyDescent="0.3">
      <c r="A1421" s="25"/>
      <c r="B1421" s="25"/>
      <c r="C1421" s="25"/>
      <c r="D1421" s="43"/>
      <c r="E1421" s="44"/>
      <c r="F1421" s="45"/>
    </row>
    <row r="1422" spans="1:6" x14ac:dyDescent="0.3">
      <c r="A1422" s="25"/>
      <c r="B1422" s="25"/>
      <c r="C1422" s="25"/>
      <c r="D1422" s="43"/>
      <c r="E1422" s="44"/>
      <c r="F1422" s="45"/>
    </row>
    <row r="1423" spans="1:6" x14ac:dyDescent="0.3">
      <c r="A1423" s="25"/>
      <c r="B1423" s="25"/>
      <c r="C1423" s="25"/>
      <c r="D1423" s="43"/>
      <c r="E1423" s="44"/>
      <c r="F1423" s="45"/>
    </row>
    <row r="1424" spans="1:6" x14ac:dyDescent="0.3">
      <c r="A1424" s="25"/>
      <c r="B1424" s="25"/>
      <c r="C1424" s="25"/>
      <c r="D1424" s="43"/>
      <c r="E1424" s="44"/>
      <c r="F1424" s="45"/>
    </row>
    <row r="1425" spans="1:6" x14ac:dyDescent="0.3">
      <c r="A1425" s="25"/>
      <c r="B1425" s="25"/>
      <c r="C1425" s="25"/>
      <c r="D1425" s="43"/>
      <c r="E1425" s="44"/>
      <c r="F1425" s="45"/>
    </row>
    <row r="1426" spans="1:6" x14ac:dyDescent="0.3">
      <c r="A1426" s="25"/>
      <c r="B1426" s="25"/>
      <c r="C1426" s="25"/>
      <c r="D1426" s="43"/>
      <c r="E1426" s="44"/>
      <c r="F1426" s="45"/>
    </row>
    <row r="1427" spans="1:6" x14ac:dyDescent="0.3">
      <c r="A1427" s="25"/>
      <c r="B1427" s="25"/>
      <c r="C1427" s="25"/>
      <c r="D1427" s="43"/>
      <c r="E1427" s="44"/>
      <c r="F1427" s="45"/>
    </row>
    <row r="1428" spans="1:6" x14ac:dyDescent="0.3">
      <c r="A1428" s="25"/>
      <c r="B1428" s="25"/>
      <c r="C1428" s="25"/>
      <c r="D1428" s="43"/>
      <c r="E1428" s="44"/>
      <c r="F1428" s="45"/>
    </row>
    <row r="1429" spans="1:6" x14ac:dyDescent="0.3">
      <c r="A1429" s="25"/>
      <c r="B1429" s="25"/>
      <c r="C1429" s="25"/>
      <c r="D1429" s="43"/>
      <c r="E1429" s="44"/>
      <c r="F1429" s="45"/>
    </row>
    <row r="1430" spans="1:6" x14ac:dyDescent="0.3">
      <c r="A1430" s="25"/>
      <c r="B1430" s="25"/>
      <c r="C1430" s="25"/>
      <c r="D1430" s="43"/>
      <c r="E1430" s="44"/>
      <c r="F1430" s="45"/>
    </row>
    <row r="1431" spans="1:6" x14ac:dyDescent="0.3">
      <c r="A1431" s="25"/>
      <c r="B1431" s="25"/>
      <c r="C1431" s="25"/>
      <c r="D1431" s="43"/>
      <c r="E1431" s="44"/>
      <c r="F1431" s="45"/>
    </row>
    <row r="1432" spans="1:6" x14ac:dyDescent="0.3">
      <c r="A1432" s="25"/>
      <c r="B1432" s="25"/>
      <c r="C1432" s="25"/>
      <c r="D1432" s="43"/>
      <c r="E1432" s="44"/>
      <c r="F1432" s="45"/>
    </row>
    <row r="1433" spans="1:6" x14ac:dyDescent="0.3">
      <c r="A1433" s="25"/>
      <c r="B1433" s="25"/>
      <c r="C1433" s="25"/>
      <c r="D1433" s="43"/>
      <c r="E1433" s="44"/>
      <c r="F1433" s="45"/>
    </row>
    <row r="1434" spans="1:6" x14ac:dyDescent="0.3">
      <c r="A1434" s="25"/>
      <c r="B1434" s="25"/>
      <c r="C1434" s="25"/>
      <c r="D1434" s="43"/>
      <c r="E1434" s="44"/>
      <c r="F1434" s="45"/>
    </row>
    <row r="1435" spans="1:6" x14ac:dyDescent="0.3">
      <c r="A1435" s="25"/>
      <c r="B1435" s="25"/>
      <c r="C1435" s="25"/>
      <c r="D1435" s="43"/>
      <c r="E1435" s="44"/>
      <c r="F1435" s="45"/>
    </row>
    <row r="1436" spans="1:6" x14ac:dyDescent="0.3">
      <c r="A1436" s="25"/>
      <c r="B1436" s="25"/>
      <c r="C1436" s="25"/>
      <c r="D1436" s="43"/>
      <c r="E1436" s="44"/>
      <c r="F1436" s="45"/>
    </row>
    <row r="1437" spans="1:6" x14ac:dyDescent="0.3">
      <c r="A1437" s="25"/>
      <c r="B1437" s="25"/>
      <c r="C1437" s="25"/>
      <c r="D1437" s="43"/>
      <c r="E1437" s="44"/>
      <c r="F1437" s="45"/>
    </row>
    <row r="1438" spans="1:6" x14ac:dyDescent="0.3">
      <c r="A1438" s="25"/>
      <c r="B1438" s="25"/>
      <c r="C1438" s="25"/>
      <c r="D1438" s="43"/>
      <c r="E1438" s="44"/>
      <c r="F1438" s="45"/>
    </row>
    <row r="1439" spans="1:6" x14ac:dyDescent="0.3">
      <c r="A1439" s="25"/>
      <c r="B1439" s="25"/>
      <c r="C1439" s="25"/>
      <c r="D1439" s="43"/>
      <c r="E1439" s="44"/>
      <c r="F1439" s="45"/>
    </row>
    <row r="1440" spans="1:6" x14ac:dyDescent="0.3">
      <c r="A1440" s="25"/>
      <c r="B1440" s="25"/>
      <c r="C1440" s="25"/>
      <c r="D1440" s="43"/>
      <c r="E1440" s="44"/>
      <c r="F1440" s="45"/>
    </row>
    <row r="1441" spans="1:6" x14ac:dyDescent="0.3">
      <c r="A1441" s="25"/>
      <c r="B1441" s="25"/>
      <c r="C1441" s="25"/>
      <c r="D1441" s="43"/>
      <c r="E1441" s="44"/>
      <c r="F1441" s="45"/>
    </row>
    <row r="1442" spans="1:6" x14ac:dyDescent="0.3">
      <c r="A1442" s="25"/>
      <c r="B1442" s="25"/>
      <c r="C1442" s="25"/>
      <c r="D1442" s="43"/>
      <c r="E1442" s="44"/>
      <c r="F1442" s="45"/>
    </row>
    <row r="1443" spans="1:6" x14ac:dyDescent="0.3">
      <c r="A1443" s="25"/>
      <c r="B1443" s="25"/>
      <c r="C1443" s="25"/>
      <c r="D1443" s="43"/>
      <c r="E1443" s="44"/>
      <c r="F1443" s="45"/>
    </row>
    <row r="1444" spans="1:6" x14ac:dyDescent="0.3">
      <c r="A1444" s="25"/>
      <c r="B1444" s="25"/>
      <c r="C1444" s="25"/>
      <c r="D1444" s="43"/>
      <c r="E1444" s="44"/>
      <c r="F1444" s="45"/>
    </row>
    <row r="1445" spans="1:6" x14ac:dyDescent="0.3">
      <c r="A1445" s="25"/>
      <c r="B1445" s="25"/>
      <c r="C1445" s="25"/>
      <c r="D1445" s="43"/>
      <c r="E1445" s="44"/>
      <c r="F1445" s="45"/>
    </row>
    <row r="1446" spans="1:6" x14ac:dyDescent="0.3">
      <c r="A1446" s="25"/>
      <c r="B1446" s="25"/>
      <c r="C1446" s="25"/>
      <c r="D1446" s="43"/>
      <c r="E1446" s="44"/>
      <c r="F1446" s="45"/>
    </row>
    <row r="1447" spans="1:6" x14ac:dyDescent="0.3">
      <c r="A1447" s="25"/>
      <c r="B1447" s="25"/>
      <c r="C1447" s="25"/>
      <c r="D1447" s="43"/>
      <c r="E1447" s="44"/>
      <c r="F1447" s="45"/>
    </row>
    <row r="1448" spans="1:6" x14ac:dyDescent="0.3">
      <c r="A1448" s="25"/>
      <c r="B1448" s="25"/>
      <c r="C1448" s="25"/>
      <c r="D1448" s="43"/>
      <c r="E1448" s="44"/>
      <c r="F1448" s="45"/>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89255-083D-45CC-A29D-6AB02BAAF391}">
  <dimension ref="A1:AD1564"/>
  <sheetViews>
    <sheetView workbookViewId="0">
      <selection activeCell="C23" sqref="C23"/>
    </sheetView>
  </sheetViews>
  <sheetFormatPr defaultColWidth="8.81640625" defaultRowHeight="14" x14ac:dyDescent="0.3"/>
  <cols>
    <col min="1" max="1" width="2.26953125" style="2" customWidth="1"/>
    <col min="2" max="2" width="6" style="1" customWidth="1"/>
    <col min="3" max="3" width="35.54296875" style="1" bestFit="1" customWidth="1"/>
    <col min="4" max="4" width="9" style="2" bestFit="1" customWidth="1"/>
    <col min="5" max="5" width="8.81640625" style="2"/>
    <col min="6" max="6" width="15.26953125" style="2" customWidth="1"/>
    <col min="7" max="7" width="56.453125" style="2" customWidth="1"/>
    <col min="8" max="8" width="18.7265625" style="2" bestFit="1" customWidth="1"/>
    <col min="9" max="9" width="19.453125" style="2" bestFit="1" customWidth="1"/>
    <col min="10" max="10" width="18.54296875" style="2" bestFit="1" customWidth="1"/>
    <col min="11" max="11" width="14.81640625" style="2" customWidth="1"/>
    <col min="12" max="12" width="24.26953125" style="2" customWidth="1"/>
    <col min="13" max="27" width="20.7265625" style="2" customWidth="1"/>
    <col min="28" max="30" width="18.26953125" style="2" customWidth="1"/>
    <col min="31" max="16384" width="8.81640625" style="101"/>
  </cols>
  <sheetData>
    <row r="1" spans="1:30" ht="15" customHeight="1" x14ac:dyDescent="0.3">
      <c r="D1" s="7" t="s">
        <v>0</v>
      </c>
      <c r="L1" s="116" t="s">
        <v>4132</v>
      </c>
      <c r="M1" s="117"/>
      <c r="N1" s="117"/>
      <c r="O1" s="48"/>
      <c r="P1" s="48"/>
      <c r="Q1" s="49"/>
      <c r="R1" s="49"/>
      <c r="S1" s="49"/>
      <c r="T1" s="49"/>
      <c r="U1" s="49"/>
      <c r="V1" s="49"/>
      <c r="W1" s="49"/>
      <c r="X1" s="49"/>
      <c r="Y1" s="49"/>
      <c r="Z1" s="49"/>
      <c r="AA1" s="49"/>
      <c r="AB1" s="49"/>
      <c r="AC1" s="49"/>
      <c r="AD1" s="49"/>
    </row>
    <row r="2" spans="1:30" ht="18" thickBot="1" x14ac:dyDescent="0.4">
      <c r="A2" s="3"/>
      <c r="B2" s="103"/>
      <c r="C2" s="103"/>
      <c r="D2" s="50" t="s">
        <v>4099</v>
      </c>
      <c r="E2" s="51"/>
      <c r="F2" s="51"/>
      <c r="G2" s="51"/>
      <c r="H2" s="52"/>
      <c r="I2" s="52"/>
      <c r="J2" s="53"/>
      <c r="K2" s="53"/>
      <c r="L2" s="116"/>
      <c r="M2" s="117"/>
      <c r="N2" s="117"/>
      <c r="O2" s="54"/>
      <c r="P2" s="54"/>
      <c r="Q2" s="55"/>
      <c r="R2" s="55"/>
      <c r="S2" s="3"/>
      <c r="T2" s="3"/>
      <c r="U2" s="3"/>
      <c r="V2" s="3"/>
      <c r="W2" s="3"/>
      <c r="X2" s="3"/>
      <c r="Y2" s="3"/>
      <c r="Z2" s="3"/>
      <c r="AA2" s="3"/>
      <c r="AB2" s="3"/>
      <c r="AC2" s="3"/>
      <c r="AD2" s="3"/>
    </row>
    <row r="3" spans="1:30" x14ac:dyDescent="0.3">
      <c r="D3" s="7" t="s">
        <v>2</v>
      </c>
      <c r="J3" s="4"/>
      <c r="K3" s="4"/>
      <c r="L3" s="116"/>
      <c r="M3" s="117"/>
      <c r="N3" s="117"/>
      <c r="O3" s="56"/>
      <c r="P3" s="56"/>
      <c r="Q3" s="55"/>
      <c r="R3" s="55"/>
    </row>
    <row r="4" spans="1:30" ht="15" customHeight="1" x14ac:dyDescent="0.3">
      <c r="D4" s="7" t="s">
        <v>3</v>
      </c>
      <c r="J4" s="57"/>
      <c r="K4" s="57"/>
      <c r="L4" s="118" t="s">
        <v>4100</v>
      </c>
      <c r="M4" s="119"/>
      <c r="N4" s="119"/>
      <c r="O4" s="58"/>
      <c r="P4" s="58"/>
      <c r="Q4" s="55"/>
      <c r="R4" s="55"/>
    </row>
    <row r="5" spans="1:30" x14ac:dyDescent="0.3">
      <c r="G5" s="57"/>
      <c r="H5" s="57"/>
      <c r="I5" s="57"/>
      <c r="J5" s="57"/>
      <c r="K5" s="57"/>
      <c r="L5" s="118"/>
      <c r="M5" s="119"/>
      <c r="N5" s="119"/>
      <c r="O5" s="58"/>
      <c r="P5" s="58"/>
      <c r="Q5" s="55"/>
      <c r="R5" s="55"/>
    </row>
    <row r="6" spans="1:30" x14ac:dyDescent="0.3">
      <c r="G6" s="57"/>
      <c r="H6" s="57"/>
      <c r="I6" s="57"/>
      <c r="J6" s="57"/>
      <c r="K6" s="57"/>
      <c r="L6" s="118"/>
      <c r="M6" s="119"/>
      <c r="N6" s="119"/>
      <c r="O6" s="57"/>
      <c r="P6" s="57"/>
      <c r="Q6" s="57"/>
    </row>
    <row r="7" spans="1:30" x14ac:dyDescent="0.3">
      <c r="F7" s="2" t="s">
        <v>4</v>
      </c>
      <c r="G7" s="57"/>
      <c r="H7" s="57"/>
      <c r="I7" s="57"/>
      <c r="J7" s="57"/>
      <c r="K7" s="57"/>
      <c r="L7" s="118"/>
      <c r="M7" s="119"/>
      <c r="N7" s="119"/>
      <c r="O7" s="57"/>
      <c r="P7" s="57"/>
      <c r="Q7" s="57"/>
    </row>
    <row r="8" spans="1:30" x14ac:dyDescent="0.3">
      <c r="G8" s="57" t="s">
        <v>5</v>
      </c>
      <c r="H8" s="7"/>
      <c r="I8" s="57"/>
      <c r="J8" s="59"/>
      <c r="K8" s="59"/>
      <c r="L8" s="59"/>
      <c r="M8" s="59"/>
      <c r="N8" s="59"/>
      <c r="O8" s="59"/>
      <c r="P8" s="59"/>
      <c r="Q8" s="59"/>
      <c r="R8" s="59"/>
      <c r="S8" s="59"/>
      <c r="T8" s="59"/>
      <c r="U8" s="59"/>
      <c r="V8" s="59"/>
      <c r="W8" s="59"/>
      <c r="X8" s="59"/>
      <c r="Y8" s="59"/>
      <c r="Z8" s="59"/>
      <c r="AA8" s="59"/>
      <c r="AB8" s="59"/>
      <c r="AC8" s="59"/>
      <c r="AD8" s="59"/>
    </row>
    <row r="9" spans="1:30" ht="14.5" thickBot="1" x14ac:dyDescent="0.35">
      <c r="G9" s="60" t="s">
        <v>6</v>
      </c>
      <c r="H9" s="61">
        <f t="shared" ref="H9:AD9" si="0">SUMIF($C$23:$C$1406,"TXNECE                                            ",H$23:H$1406)</f>
        <v>0.49653317867799984</v>
      </c>
      <c r="I9" s="22">
        <f t="shared" si="0"/>
        <v>28051905368</v>
      </c>
      <c r="J9" s="22">
        <f t="shared" si="0"/>
        <v>-1737852502</v>
      </c>
      <c r="K9" s="22">
        <f t="shared" si="0"/>
        <v>0</v>
      </c>
      <c r="L9" s="22">
        <f t="shared" si="0"/>
        <v>2280193871</v>
      </c>
      <c r="M9" s="22">
        <f t="shared" si="0"/>
        <v>-411247601</v>
      </c>
      <c r="N9" s="22">
        <f t="shared" si="0"/>
        <v>-3107405941</v>
      </c>
      <c r="O9" s="22">
        <f t="shared" si="0"/>
        <v>1343738457</v>
      </c>
      <c r="P9" s="22">
        <f t="shared" si="0"/>
        <v>-607984761</v>
      </c>
      <c r="Q9" s="22">
        <f t="shared" si="0"/>
        <v>25811346891</v>
      </c>
      <c r="R9" s="22">
        <f t="shared" si="0"/>
        <v>108430753</v>
      </c>
      <c r="S9" s="22">
        <f t="shared" si="0"/>
        <v>8007947446</v>
      </c>
      <c r="T9" s="22">
        <f t="shared" si="0"/>
        <v>1551786083</v>
      </c>
      <c r="U9" s="22">
        <f t="shared" si="0"/>
        <v>0</v>
      </c>
      <c r="V9" s="22">
        <f t="shared" si="0"/>
        <v>9668164282</v>
      </c>
      <c r="W9" s="22">
        <f t="shared" si="0"/>
        <v>896210904</v>
      </c>
      <c r="X9" s="22">
        <f t="shared" si="0"/>
        <v>3309262782</v>
      </c>
      <c r="Y9" s="22">
        <f t="shared" si="0"/>
        <v>1292610384</v>
      </c>
      <c r="Z9" s="22">
        <f t="shared" si="0"/>
        <v>1558330796</v>
      </c>
      <c r="AA9" s="22">
        <f t="shared" si="0"/>
        <v>7056414866</v>
      </c>
      <c r="AB9" s="22">
        <f t="shared" si="0"/>
        <v>2280193871</v>
      </c>
      <c r="AC9" s="22">
        <f t="shared" si="0"/>
        <v>1774405072</v>
      </c>
      <c r="AD9" s="22">
        <f t="shared" si="0"/>
        <v>4054598943</v>
      </c>
    </row>
    <row r="10" spans="1:30" x14ac:dyDescent="0.3">
      <c r="G10" s="60" t="s">
        <v>7</v>
      </c>
      <c r="H10" s="62">
        <f t="shared" ref="H10:AD10" si="1">SUMIF($C$23:$C$1406,"TXHE                                              ",H$23:H$1406)</f>
        <v>5.2244798943E-2</v>
      </c>
      <c r="I10" s="17">
        <f t="shared" si="1"/>
        <v>1951952641</v>
      </c>
      <c r="J10" s="17">
        <f t="shared" si="1"/>
        <v>-182863093</v>
      </c>
      <c r="K10" s="17">
        <f t="shared" si="1"/>
        <v>0</v>
      </c>
      <c r="L10" s="17">
        <f t="shared" si="1"/>
        <v>397041340</v>
      </c>
      <c r="M10" s="17">
        <f t="shared" si="1"/>
        <v>-43271120</v>
      </c>
      <c r="N10" s="17">
        <f t="shared" si="1"/>
        <v>-326958611</v>
      </c>
      <c r="O10" s="17">
        <f t="shared" si="1"/>
        <v>141387016</v>
      </c>
      <c r="P10" s="17">
        <f t="shared" si="1"/>
        <v>778559804</v>
      </c>
      <c r="Q10" s="17">
        <f t="shared" si="1"/>
        <v>2715847977</v>
      </c>
      <c r="R10" s="17">
        <f t="shared" si="1"/>
        <v>11408991</v>
      </c>
      <c r="S10" s="17">
        <f t="shared" si="1"/>
        <v>842589421</v>
      </c>
      <c r="T10" s="17">
        <f t="shared" si="1"/>
        <v>163277610</v>
      </c>
      <c r="U10" s="17">
        <f t="shared" si="1"/>
        <v>658185105</v>
      </c>
      <c r="V10" s="17">
        <f t="shared" si="1"/>
        <v>1675461127</v>
      </c>
      <c r="W10" s="17">
        <f t="shared" si="1"/>
        <v>94298551</v>
      </c>
      <c r="X10" s="17">
        <f t="shared" si="1"/>
        <v>348197813</v>
      </c>
      <c r="Y10" s="17">
        <f t="shared" si="1"/>
        <v>136007365</v>
      </c>
      <c r="Z10" s="17">
        <f t="shared" si="1"/>
        <v>218448238</v>
      </c>
      <c r="AA10" s="17">
        <f t="shared" si="1"/>
        <v>796951967</v>
      </c>
      <c r="AB10" s="17">
        <f t="shared" si="1"/>
        <v>397041340</v>
      </c>
      <c r="AC10" s="17">
        <f t="shared" si="1"/>
        <v>132431534</v>
      </c>
      <c r="AD10" s="17">
        <f t="shared" si="1"/>
        <v>529472874</v>
      </c>
    </row>
    <row r="11" spans="1:30" x14ac:dyDescent="0.3">
      <c r="G11" s="57" t="s">
        <v>4101</v>
      </c>
      <c r="H11" s="63">
        <f t="shared" ref="H11:AD11" si="2">SUMIF($C$23:$C$1406,"Higher Education                                  ",H$23:H$1406)</f>
        <v>0.12428859953199999</v>
      </c>
      <c r="I11" s="64">
        <f t="shared" si="2"/>
        <v>7083877837</v>
      </c>
      <c r="J11" s="64">
        <f t="shared" si="2"/>
        <v>-434697709</v>
      </c>
      <c r="K11" s="64">
        <f t="shared" si="2"/>
        <v>-327369</v>
      </c>
      <c r="L11" s="64">
        <f t="shared" si="2"/>
        <v>560999626</v>
      </c>
      <c r="M11" s="64">
        <f t="shared" si="2"/>
        <v>-102940520</v>
      </c>
      <c r="N11" s="64">
        <f t="shared" si="2"/>
        <v>-777823422</v>
      </c>
      <c r="O11" s="64">
        <f t="shared" si="2"/>
        <v>336354900</v>
      </c>
      <c r="P11" s="64">
        <f t="shared" si="2"/>
        <v>-204533385</v>
      </c>
      <c r="Q11" s="64">
        <f t="shared" si="2"/>
        <v>6460909958</v>
      </c>
      <c r="R11" s="64">
        <f t="shared" si="2"/>
        <v>27141602</v>
      </c>
      <c r="S11" s="64">
        <f t="shared" si="2"/>
        <v>2004491572</v>
      </c>
      <c r="T11" s="64">
        <f t="shared" si="2"/>
        <v>388431880</v>
      </c>
      <c r="U11" s="64">
        <f t="shared" si="2"/>
        <v>633178793</v>
      </c>
      <c r="V11" s="64">
        <f t="shared" si="2"/>
        <v>3053243847</v>
      </c>
      <c r="W11" s="64">
        <f t="shared" si="2"/>
        <v>224333045</v>
      </c>
      <c r="X11" s="64">
        <f t="shared" si="2"/>
        <v>828350752</v>
      </c>
      <c r="Y11" s="64">
        <f t="shared" si="2"/>
        <v>323556894</v>
      </c>
      <c r="Z11" s="64">
        <f t="shared" si="2"/>
        <v>497833779</v>
      </c>
      <c r="AA11" s="64">
        <f t="shared" si="2"/>
        <v>1874074470</v>
      </c>
      <c r="AB11" s="64">
        <f t="shared" si="2"/>
        <v>560999626</v>
      </c>
      <c r="AC11" s="64">
        <f t="shared" si="2"/>
        <v>597591366</v>
      </c>
      <c r="AD11" s="64">
        <f t="shared" si="2"/>
        <v>1158590992</v>
      </c>
    </row>
    <row r="12" spans="1:30" ht="14.5" thickBot="1" x14ac:dyDescent="0.35">
      <c r="F12" s="2" t="s">
        <v>9</v>
      </c>
      <c r="G12" s="57"/>
      <c r="H12" s="61">
        <f t="shared" ref="H12:AD12" si="3">SUM(H9:H11)</f>
        <v>0.67306657715299989</v>
      </c>
      <c r="I12" s="22">
        <f t="shared" si="3"/>
        <v>37087735846</v>
      </c>
      <c r="J12" s="22">
        <f t="shared" si="3"/>
        <v>-2355413304</v>
      </c>
      <c r="K12" s="22">
        <f t="shared" si="3"/>
        <v>-327369</v>
      </c>
      <c r="L12" s="22">
        <f t="shared" si="3"/>
        <v>3238234837</v>
      </c>
      <c r="M12" s="22">
        <f t="shared" si="3"/>
        <v>-557459241</v>
      </c>
      <c r="N12" s="22">
        <f t="shared" si="3"/>
        <v>-4212187974</v>
      </c>
      <c r="O12" s="22">
        <f t="shared" si="3"/>
        <v>1821480373</v>
      </c>
      <c r="P12" s="22">
        <f t="shared" si="3"/>
        <v>-33958342</v>
      </c>
      <c r="Q12" s="22">
        <f t="shared" si="3"/>
        <v>34988104826</v>
      </c>
      <c r="R12" s="22">
        <f t="shared" si="3"/>
        <v>146981346</v>
      </c>
      <c r="S12" s="22">
        <f t="shared" si="3"/>
        <v>10855028439</v>
      </c>
      <c r="T12" s="22">
        <f t="shared" si="3"/>
        <v>2103495573</v>
      </c>
      <c r="U12" s="22">
        <f t="shared" si="3"/>
        <v>1291363898</v>
      </c>
      <c r="V12" s="22">
        <f t="shared" si="3"/>
        <v>14396869256</v>
      </c>
      <c r="W12" s="22">
        <f t="shared" si="3"/>
        <v>1214842500</v>
      </c>
      <c r="X12" s="22">
        <f t="shared" si="3"/>
        <v>4485811347</v>
      </c>
      <c r="Y12" s="22">
        <f t="shared" si="3"/>
        <v>1752174643</v>
      </c>
      <c r="Z12" s="22">
        <f t="shared" si="3"/>
        <v>2274612813</v>
      </c>
      <c r="AA12" s="22">
        <f t="shared" si="3"/>
        <v>9727441303</v>
      </c>
      <c r="AB12" s="22">
        <f t="shared" si="3"/>
        <v>3238234837</v>
      </c>
      <c r="AC12" s="22">
        <f t="shared" si="3"/>
        <v>2504427972</v>
      </c>
      <c r="AD12" s="22">
        <f t="shared" si="3"/>
        <v>5742662809</v>
      </c>
    </row>
    <row r="13" spans="1:30" x14ac:dyDescent="0.3">
      <c r="G13" s="57"/>
      <c r="H13" s="62"/>
      <c r="I13" s="5"/>
      <c r="J13" s="5"/>
      <c r="K13" s="5"/>
      <c r="L13" s="5"/>
      <c r="M13" s="5"/>
      <c r="N13" s="5"/>
      <c r="O13" s="5"/>
      <c r="P13" s="5"/>
      <c r="Q13" s="5"/>
      <c r="R13" s="5"/>
      <c r="S13" s="5"/>
      <c r="T13" s="5"/>
      <c r="U13" s="5"/>
      <c r="V13" s="5"/>
      <c r="W13" s="5"/>
      <c r="X13" s="5"/>
      <c r="Y13" s="5"/>
      <c r="Z13" s="5"/>
      <c r="AA13" s="5"/>
      <c r="AB13" s="5"/>
      <c r="AC13" s="5"/>
      <c r="AD13" s="5"/>
    </row>
    <row r="14" spans="1:30" x14ac:dyDescent="0.3">
      <c r="F14" s="2" t="s">
        <v>10</v>
      </c>
      <c r="G14" s="57"/>
      <c r="H14" s="62">
        <f t="shared" ref="H14:AD14" si="4">+H16-H12</f>
        <v>0.32693342284699933</v>
      </c>
      <c r="I14" s="18">
        <f t="shared" si="4"/>
        <v>17954691114</v>
      </c>
      <c r="J14" s="18">
        <f t="shared" si="4"/>
        <v>-1144261101</v>
      </c>
      <c r="K14" s="18">
        <f t="shared" si="4"/>
        <v>-118749</v>
      </c>
      <c r="L14" s="18">
        <f t="shared" si="4"/>
        <v>1582409843</v>
      </c>
      <c r="M14" s="18">
        <f t="shared" si="4"/>
        <v>-270778624</v>
      </c>
      <c r="N14" s="18">
        <f t="shared" si="4"/>
        <v>-2046016052</v>
      </c>
      <c r="O14" s="18">
        <f t="shared" si="4"/>
        <v>884760617</v>
      </c>
      <c r="P14" s="18">
        <f t="shared" si="4"/>
        <v>34334339</v>
      </c>
      <c r="Q14" s="18">
        <f t="shared" si="4"/>
        <v>16995021387</v>
      </c>
      <c r="R14" s="18">
        <f t="shared" si="4"/>
        <v>71394292</v>
      </c>
      <c r="S14" s="18">
        <f t="shared" si="4"/>
        <v>5272690271</v>
      </c>
      <c r="T14" s="18">
        <f t="shared" si="4"/>
        <v>1021745863</v>
      </c>
      <c r="U14" s="18">
        <f t="shared" si="4"/>
        <v>1696812167</v>
      </c>
      <c r="V14" s="18">
        <f t="shared" si="4"/>
        <v>8062642593</v>
      </c>
      <c r="W14" s="18">
        <f t="shared" si="4"/>
        <v>590094119</v>
      </c>
      <c r="X14" s="18">
        <f t="shared" si="4"/>
        <v>2178925048</v>
      </c>
      <c r="Y14" s="18">
        <f t="shared" si="4"/>
        <v>851096258</v>
      </c>
      <c r="Z14" s="18">
        <f t="shared" si="4"/>
        <v>726467810</v>
      </c>
      <c r="AA14" s="18">
        <f t="shared" si="4"/>
        <v>4346583235</v>
      </c>
      <c r="AB14" s="18">
        <f t="shared" si="4"/>
        <v>1582409843</v>
      </c>
      <c r="AC14" s="18">
        <f t="shared" si="4"/>
        <v>1887262999</v>
      </c>
      <c r="AD14" s="18">
        <f t="shared" si="4"/>
        <v>3469672842</v>
      </c>
    </row>
    <row r="15" spans="1:30" x14ac:dyDescent="0.3">
      <c r="G15" s="57"/>
      <c r="H15" s="65"/>
      <c r="I15" s="3"/>
      <c r="J15" s="3"/>
      <c r="K15" s="3"/>
      <c r="L15" s="3"/>
      <c r="M15" s="3"/>
      <c r="N15" s="3"/>
      <c r="O15" s="3"/>
      <c r="P15" s="3"/>
      <c r="Q15" s="3"/>
      <c r="R15" s="3"/>
      <c r="S15" s="3"/>
      <c r="T15" s="3"/>
      <c r="U15" s="3"/>
      <c r="V15" s="3"/>
      <c r="W15" s="3"/>
      <c r="X15" s="3"/>
      <c r="Y15" s="3"/>
      <c r="Z15" s="3"/>
      <c r="AA15" s="3"/>
      <c r="AB15" s="3"/>
      <c r="AC15" s="3"/>
      <c r="AD15" s="3"/>
    </row>
    <row r="16" spans="1:30" ht="14.5" thickBot="1" x14ac:dyDescent="0.35">
      <c r="F16" s="66" t="s">
        <v>11</v>
      </c>
      <c r="G16" s="67"/>
      <c r="H16" s="61">
        <f t="shared" ref="H16:AD16" si="5">SUM(H23:H1406)</f>
        <v>0.99999999999999922</v>
      </c>
      <c r="I16" s="22">
        <f t="shared" si="5"/>
        <v>55042426960</v>
      </c>
      <c r="J16" s="22">
        <f t="shared" si="5"/>
        <v>-3499674405</v>
      </c>
      <c r="K16" s="22">
        <f t="shared" si="5"/>
        <v>-446118</v>
      </c>
      <c r="L16" s="22">
        <f t="shared" si="5"/>
        <v>4820644680</v>
      </c>
      <c r="M16" s="22">
        <f t="shared" si="5"/>
        <v>-828237865</v>
      </c>
      <c r="N16" s="22">
        <f t="shared" si="5"/>
        <v>-6258204026</v>
      </c>
      <c r="O16" s="22">
        <f t="shared" si="5"/>
        <v>2706240990</v>
      </c>
      <c r="P16" s="22">
        <f t="shared" si="5"/>
        <v>375997</v>
      </c>
      <c r="Q16" s="22">
        <f t="shared" si="5"/>
        <v>51983126213</v>
      </c>
      <c r="R16" s="22">
        <f t="shared" si="5"/>
        <v>218375638</v>
      </c>
      <c r="S16" s="22">
        <f t="shared" si="5"/>
        <v>16127718710</v>
      </c>
      <c r="T16" s="22">
        <f t="shared" si="5"/>
        <v>3125241436</v>
      </c>
      <c r="U16" s="22">
        <f t="shared" si="5"/>
        <v>2988176065</v>
      </c>
      <c r="V16" s="22">
        <f t="shared" si="5"/>
        <v>22459511849</v>
      </c>
      <c r="W16" s="22">
        <f t="shared" si="5"/>
        <v>1804936619</v>
      </c>
      <c r="X16" s="22">
        <f t="shared" si="5"/>
        <v>6664736395</v>
      </c>
      <c r="Y16" s="22">
        <f t="shared" si="5"/>
        <v>2603270901</v>
      </c>
      <c r="Z16" s="22">
        <f t="shared" si="5"/>
        <v>3001080623</v>
      </c>
      <c r="AA16" s="22">
        <f t="shared" si="5"/>
        <v>14074024538</v>
      </c>
      <c r="AB16" s="22">
        <f t="shared" si="5"/>
        <v>4820644680</v>
      </c>
      <c r="AC16" s="22">
        <f t="shared" si="5"/>
        <v>4391690971</v>
      </c>
      <c r="AD16" s="22">
        <f t="shared" si="5"/>
        <v>9212335651</v>
      </c>
    </row>
    <row r="17" spans="1:30" x14ac:dyDescent="0.3">
      <c r="F17" s="69"/>
      <c r="G17" s="70"/>
      <c r="H17" s="71"/>
      <c r="I17" s="59"/>
      <c r="J17" s="59"/>
      <c r="K17" s="59"/>
      <c r="L17" s="59"/>
      <c r="M17" s="59"/>
      <c r="N17" s="59"/>
      <c r="O17" s="59"/>
      <c r="P17" s="59"/>
      <c r="Q17" s="59"/>
      <c r="R17" s="59"/>
      <c r="S17" s="59"/>
      <c r="T17" s="59"/>
      <c r="U17" s="59"/>
      <c r="V17" s="59"/>
      <c r="W17" s="59"/>
      <c r="X17" s="59"/>
      <c r="Y17" s="59"/>
      <c r="Z17" s="59"/>
      <c r="AA17" s="59"/>
      <c r="AB17" s="59"/>
      <c r="AC17" s="59"/>
      <c r="AD17" s="59"/>
    </row>
    <row r="18" spans="1:30" x14ac:dyDescent="0.3">
      <c r="F18" s="69"/>
      <c r="G18" s="70"/>
      <c r="H18" s="71"/>
      <c r="I18" s="1" t="s">
        <v>4102</v>
      </c>
      <c r="J18" s="1" t="s">
        <v>4102</v>
      </c>
      <c r="K18" s="1" t="s">
        <v>4102</v>
      </c>
      <c r="L18" s="1" t="s">
        <v>4102</v>
      </c>
      <c r="M18" s="1" t="s">
        <v>4102</v>
      </c>
      <c r="N18" s="1" t="s">
        <v>4102</v>
      </c>
      <c r="O18" s="1" t="s">
        <v>4102</v>
      </c>
      <c r="P18" s="1" t="s">
        <v>4102</v>
      </c>
      <c r="Q18" s="1" t="s">
        <v>4103</v>
      </c>
      <c r="R18" s="68"/>
      <c r="U18" s="68"/>
      <c r="Z18" s="68"/>
      <c r="AB18" s="68"/>
      <c r="AC18" s="68"/>
      <c r="AD18" s="72"/>
    </row>
    <row r="19" spans="1:30" x14ac:dyDescent="0.3">
      <c r="F19" s="69"/>
      <c r="G19" s="70"/>
      <c r="H19" s="71"/>
      <c r="I19" s="73"/>
      <c r="J19" s="73"/>
      <c r="K19" s="73"/>
      <c r="L19" s="73"/>
      <c r="M19" s="73"/>
      <c r="N19" s="73"/>
      <c r="O19" s="73"/>
      <c r="P19" s="73"/>
      <c r="Q19" s="73"/>
      <c r="R19" s="73"/>
      <c r="S19" s="73"/>
      <c r="T19" s="73"/>
      <c r="U19" s="73"/>
      <c r="V19" s="73"/>
      <c r="W19" s="73"/>
      <c r="X19" s="73"/>
      <c r="Y19" s="73"/>
      <c r="Z19" s="73"/>
      <c r="AA19" s="73"/>
      <c r="AB19" s="73"/>
      <c r="AC19" s="73"/>
      <c r="AD19" s="73"/>
    </row>
    <row r="20" spans="1:30" ht="14.5" thickBot="1" x14ac:dyDescent="0.35">
      <c r="A20" s="52"/>
      <c r="B20" s="74"/>
      <c r="C20" s="74"/>
      <c r="D20" s="74"/>
      <c r="E20" s="74"/>
      <c r="F20" s="74"/>
      <c r="G20" s="52"/>
      <c r="H20" s="52"/>
      <c r="I20" s="75"/>
      <c r="J20" s="75"/>
      <c r="K20" s="75"/>
      <c r="L20" s="75"/>
      <c r="M20" s="75"/>
      <c r="N20" s="75"/>
      <c r="O20" s="75"/>
      <c r="P20" s="75"/>
      <c r="Q20" s="75"/>
      <c r="R20" s="75"/>
      <c r="S20" s="75"/>
      <c r="T20" s="75"/>
      <c r="U20" s="75"/>
      <c r="V20" s="75"/>
      <c r="W20" s="75"/>
      <c r="X20" s="75"/>
      <c r="Y20" s="75"/>
      <c r="Z20" s="75"/>
      <c r="AA20" s="75"/>
      <c r="AB20" s="75"/>
      <c r="AC20" s="75"/>
      <c r="AD20" s="75"/>
    </row>
    <row r="21" spans="1:30" ht="15.75" customHeight="1" thickBot="1" x14ac:dyDescent="0.35">
      <c r="A21" s="52"/>
      <c r="B21" s="74"/>
      <c r="C21" s="74"/>
      <c r="D21" s="74"/>
      <c r="E21" s="74"/>
      <c r="F21" s="74"/>
      <c r="G21" s="52"/>
      <c r="H21" s="52"/>
      <c r="I21" s="52"/>
      <c r="J21" s="52"/>
      <c r="K21" s="52"/>
      <c r="L21" s="52"/>
      <c r="M21" s="120" t="s">
        <v>4104</v>
      </c>
      <c r="N21" s="121"/>
      <c r="O21" s="121"/>
      <c r="P21" s="122"/>
      <c r="Q21" s="52"/>
      <c r="R21" s="123" t="s">
        <v>4105</v>
      </c>
      <c r="S21" s="124"/>
      <c r="T21" s="124"/>
      <c r="U21" s="124"/>
      <c r="V21" s="125"/>
      <c r="W21" s="110" t="s">
        <v>4106</v>
      </c>
      <c r="X21" s="111"/>
      <c r="Y21" s="111"/>
      <c r="Z21" s="111"/>
      <c r="AA21" s="112"/>
      <c r="AB21" s="113" t="s">
        <v>4107</v>
      </c>
      <c r="AC21" s="114"/>
      <c r="AD21" s="115"/>
    </row>
    <row r="22" spans="1:30" ht="112.5" thickBot="1" x14ac:dyDescent="0.35">
      <c r="B22" s="102"/>
      <c r="C22" s="76" t="s">
        <v>4146</v>
      </c>
      <c r="D22" s="76" t="s">
        <v>12</v>
      </c>
      <c r="E22" s="76" t="s">
        <v>13</v>
      </c>
      <c r="F22" s="77" t="s">
        <v>4108</v>
      </c>
      <c r="G22" s="76" t="s">
        <v>15</v>
      </c>
      <c r="H22" s="76" t="s">
        <v>4109</v>
      </c>
      <c r="I22" s="78" t="s">
        <v>4110</v>
      </c>
      <c r="J22" s="79" t="s">
        <v>4133</v>
      </c>
      <c r="K22" s="79" t="s">
        <v>4111</v>
      </c>
      <c r="L22" s="80" t="s">
        <v>4112</v>
      </c>
      <c r="M22" s="81" t="s">
        <v>4113</v>
      </c>
      <c r="N22" s="82" t="s">
        <v>4114</v>
      </c>
      <c r="O22" s="82" t="s">
        <v>4115</v>
      </c>
      <c r="P22" s="83" t="s">
        <v>4116</v>
      </c>
      <c r="Q22" s="78" t="s">
        <v>4117</v>
      </c>
      <c r="R22" s="84" t="s">
        <v>4118</v>
      </c>
      <c r="S22" s="85" t="s">
        <v>4119</v>
      </c>
      <c r="T22" s="85" t="s">
        <v>4120</v>
      </c>
      <c r="U22" s="85" t="s">
        <v>4121</v>
      </c>
      <c r="V22" s="86" t="s">
        <v>4122</v>
      </c>
      <c r="W22" s="87" t="s">
        <v>4123</v>
      </c>
      <c r="X22" s="88" t="s">
        <v>4124</v>
      </c>
      <c r="Y22" s="88" t="s">
        <v>4125</v>
      </c>
      <c r="Z22" s="88" t="s">
        <v>4126</v>
      </c>
      <c r="AA22" s="89" t="s">
        <v>4127</v>
      </c>
      <c r="AB22" s="90" t="s">
        <v>4128</v>
      </c>
      <c r="AC22" s="91" t="s">
        <v>4129</v>
      </c>
      <c r="AD22" s="92" t="s">
        <v>4130</v>
      </c>
    </row>
    <row r="23" spans="1:30" x14ac:dyDescent="0.3">
      <c r="A23" s="104"/>
      <c r="B23" s="33"/>
      <c r="C23" s="33" t="str">
        <f>VLOOKUP(D23,'[1]Employer information'!$I$3:$J$1391,2,FALSE)</f>
        <v xml:space="preserve">TXHE                                              </v>
      </c>
      <c r="D23" s="33" t="str">
        <f>'[1]Schedule of Pension Amounts LW'!B15</f>
        <v>A001</v>
      </c>
      <c r="E23" s="33" t="str">
        <f>IF(ISNA(VLOOKUP(D23,'[1]Proportionate Shares'!$D$23:$G$1400,2,FALSE)),"",VLOOKUP(D23,'[1]Proportionate Shares'!$D$23:$G$1400,2,FALSE))</f>
        <v>000902</v>
      </c>
      <c r="F23" s="33" t="s">
        <v>4131</v>
      </c>
      <c r="G23" s="34" t="str">
        <f>VLOOKUP(D23,'[1]Employer information'!$A$3:$B$1390,2,FALSE)</f>
        <v>STATE OF TX AS EMPLOYER FOR HIGHER ED - STATE MATCH</v>
      </c>
      <c r="H23" s="36">
        <f>IF(ISNA(VLOOKUP(D23,'[1]Proportionate Shares'!$D$23:$I$1377,6,FALSE)),0,VLOOKUP(D23,'[1]Proportionate Shares'!$D$23:$I$1377,6,FALSE))</f>
        <v>5.2244798943E-2</v>
      </c>
      <c r="I23" s="108">
        <f>VLOOKUP(D23,'[1]Schedule of Pension Amounts LW'!$B$15:$E$1399,3,FALSE)</f>
        <v>1951952641</v>
      </c>
      <c r="J23" s="108">
        <f>-IF(ISNA(VLOOKUP(D23,'[1]Combined Contribution Amounts'!$A$2:$K$1335,5,FALSE)),0,VLOOKUP(D23,'[1]Combined Contribution Amounts'!$A$2:$K$1335,5,FALSE))</f>
        <v>-182863093</v>
      </c>
      <c r="K23" s="108">
        <f>-IF(ISNA(VLOOKUP(D23,'[1]Combined Contribution Amounts'!$A$2:$K$1335,7,FALSE)),0,VLOOKUP(D23,'[1]Combined Contribution Amounts'!$A$2:$K$1335,7,FALSE))+-IF(ISNA(VLOOKUP(D23,'[1]Combined Contribution Amounts'!$A$2:$K$1335,8,FALSE)),0,VLOOKUP(D23,'[1]Combined Contribution Amounts'!$A$2:$K$1335,8,FALSE))+-IF(ISNA(VLOOKUP(D23,'[1]Combined Contribution Amounts'!$A$2:$K$1335,9,FALSE)),0,VLOOKUP(D23,'[1]Combined Contribution Amounts'!$A$2:$K$1335,9,FALSE))</f>
        <v>0</v>
      </c>
      <c r="L23" s="108">
        <f>VLOOKUP(D23,'[1]Pension Expense Details'!$D$23:$S$1407,16,FALSE)</f>
        <v>397041340</v>
      </c>
      <c r="M23" s="108">
        <f>ROUND(('[1]68_InOutFlowsCurPrdAndPriorHist'!$F$28-'[1]68_InOutFlowsCurPrdAndPriorHist'!$F$31)*$H23,0)-VLOOKUP(D23,'[1]Pension Expense Details'!$D$23:$S$1407,12,FALSE)</f>
        <v>-43271120</v>
      </c>
      <c r="N23" s="108">
        <f>ROUND(('[1]68_InOutFlowsCurPrdAndPriorHist'!$F$29-'[1]68_InOutFlowsCurPrdAndPriorHist'!$F$32)*$H23,0)-VLOOKUP(D23,'[1]Pension Expense Details'!$D$23:$S$1407,13,FALSE)</f>
        <v>-326958611</v>
      </c>
      <c r="O23" s="108">
        <f>ROUND(('[1]68_InOutFlowsCurPrdAndPriorHist'!$F$30-'[1]68_InOutFlowsCurPrdAndPriorHist'!$F$33)*$H23,0)-VLOOKUP(D23,'[1]Pension Expense Details'!$D$23:$S$1407,14,FALSE)</f>
        <v>141387016</v>
      </c>
      <c r="P23" s="108">
        <f>ROUND((VLOOKUP(D23,'[1]Schedule of Pension Amounts LW'!$B$15:$AC$1399,28,FALSE)-VLOOKUP(D23,'[1]Schedule of Pension Amounts LW'!$B$15:$AC$1399,27,FALSE))*'[1]Schedule of Pension Amounts LW'!AD$4,0)+VLOOKUP(D23,'[1]Schedule of Pension Amounts LW'!$B$15:$AH$1399,33,FALSE)-VLOOKUP(D23,'[1]Pension Expense Details'!$D$23:$S$1407,15,FALSE)</f>
        <v>778559804</v>
      </c>
      <c r="Q23" s="94">
        <f t="shared" ref="Q23:Q85" si="6">SUM(I23:K23,L23:P23)</f>
        <v>2715847977</v>
      </c>
      <c r="R23" s="94">
        <f>ROUND('[1]68_InOutFlowsCurPrdAndPrior'!$D$32*IF(ISNA(VLOOKUP(D23,'[1]Proportionate Shares'!$D$23:$I$1359,6,FALSE)),0,VLOOKUP(D23,'[1]Proportionate Shares'!$D$23:$I$1359,6,FALSE)),0)</f>
        <v>11408991</v>
      </c>
      <c r="S23" s="94">
        <f>ROUND('[1]68_InOutFlowsCurPrdAndPrior'!$D$33*IF(ISNA(VLOOKUP(D23,'[1]Proportionate Shares'!$D$23:$I$1359,6,FALSE)),0,VLOOKUP(D23,'[1]Proportionate Shares'!$D$23:$I$1359,6,FALSE)),0)</f>
        <v>842589421</v>
      </c>
      <c r="T23" s="94">
        <f>ROUND('[1]68_InOutFlowsCurPrdAndPrior'!$D$35*IF(ISNA(VLOOKUP(D23,'[1]Proportionate Shares'!$D$23:$I$1359,6,FALSE)),0,VLOOKUP(D23,'[1]Proportionate Shares'!$D$23:$I$1359,6,FALSE)),0)</f>
        <v>163277610</v>
      </c>
      <c r="U23" s="94">
        <f>VLOOKUP(D23,'[1]Schedule of Pension Amounts LW'!$B$15:$AS$1399,36,FALSE)</f>
        <v>658185105</v>
      </c>
      <c r="V23" s="95">
        <f>SUM(R23:U23)</f>
        <v>1675461127</v>
      </c>
      <c r="W23" s="94">
        <f>ROUND('[1]68_InOutFlowsCurPrdAndPrior'!$F$32*IF(ISNA(VLOOKUP(D23,'[1]Proportionate Shares'!$D$23:$I$1359,6,FALSE)),0,VLOOKUP(D23,'[1]Proportionate Shares'!$D$23:$I$1359,6,FALSE)),0)</f>
        <v>94298551</v>
      </c>
      <c r="X23" s="94">
        <f>ROUND('[1]68_InOutFlowsCurPrdAndPrior'!$F$33*IF(ISNA(VLOOKUP(D23,'[1]Proportionate Shares'!$D$23:$I$1359,6,FALSE)),0,VLOOKUP(D23,'[1]Proportionate Shares'!$D$23:$I$1359,6,FALSE)),0)</f>
        <v>348197813</v>
      </c>
      <c r="Y23" s="94">
        <f>ROUND('[1]68_InOutFlowsCurPrdAndPrior'!$F$35*IF(ISNA(VLOOKUP(D23,'[1]Proportionate Shares'!$D$23:$I$1359,6,FALSE)),0,VLOOKUP(D23,'[1]Proportionate Shares'!$D$23:$I$1359,6,FALSE)),0)</f>
        <v>136007365</v>
      </c>
      <c r="Z23" s="94">
        <f>-VLOOKUP(D23,'[1]Schedule of Pension Amounts LW'!$B$15:$AS$1399,37,FALSE)</f>
        <v>218448238</v>
      </c>
      <c r="AA23" s="95">
        <f>SUM(W23:Z23)</f>
        <v>796951967</v>
      </c>
      <c r="AB23" s="93">
        <f>VLOOKUP(D23,'[1]Pension Expense Details'!$D$22:$S$1407,16,FALSE)</f>
        <v>397041340</v>
      </c>
      <c r="AC23" s="93">
        <f>AD23-AB23</f>
        <v>132431534</v>
      </c>
      <c r="AD23" s="93">
        <f>VLOOKUP(D23,'[1]Schedule of Pension Amounts LW'!$B$15:$W$1399,22,FALSE)</f>
        <v>529472874</v>
      </c>
    </row>
    <row r="24" spans="1:30" x14ac:dyDescent="0.3">
      <c r="A24" s="104"/>
      <c r="B24" s="33"/>
      <c r="C24" s="33" t="str">
        <f>VLOOKUP(D24,'[1]Employer information'!$I$3:$J$1391,2,FALSE)</f>
        <v xml:space="preserve">TXNECE                                            </v>
      </c>
      <c r="D24" s="33" t="str">
        <f>'[1]Schedule of Pension Amounts LW'!B16</f>
        <v>A002</v>
      </c>
      <c r="E24" s="33" t="str">
        <f>IF(ISNA(VLOOKUP(D24,'[1]Proportionate Shares'!$D$23:$G$1400,2,FALSE)),"",VLOOKUP(D24,'[1]Proportionate Shares'!$D$23:$G$1400,2,FALSE))</f>
        <v>000902</v>
      </c>
      <c r="F24" s="33" t="s">
        <v>4131</v>
      </c>
      <c r="G24" s="34" t="str">
        <f>VLOOKUP(D24,'[1]Employer information'!$A$3:$B$1390,2,FALSE)</f>
        <v>STATE OF TX AS NON EMPLOYER CONTRIBUTING ENTITY (NECE)</v>
      </c>
      <c r="H24" s="36">
        <f>IF(ISNA(VLOOKUP(D24,'[1]Proportionate Shares'!$D$23:$I$1377,6,FALSE)),0,VLOOKUP(D24,'[1]Proportionate Shares'!$D$23:$I$1377,6,FALSE))</f>
        <v>0.49653317867799984</v>
      </c>
      <c r="I24" s="105">
        <f>VLOOKUP(D24,'[1]Schedule of Pension Amounts LW'!$B$15:$E$1399,3,FALSE)</f>
        <v>28051905368</v>
      </c>
      <c r="J24" s="105">
        <f>-IF(ISNA(VLOOKUP(D24,'[1]Combined Contribution Amounts'!$A$2:$K$1335,5,FALSE)),0,VLOOKUP(D24,'[1]Combined Contribution Amounts'!$A$2:$K$1335,5,FALSE))</f>
        <v>-1737852502</v>
      </c>
      <c r="K24" s="105">
        <f>-IF(ISNA(VLOOKUP(D24,'[1]Combined Contribution Amounts'!$A$2:$K$1335,7,FALSE)),0,VLOOKUP(D24,'[1]Combined Contribution Amounts'!$A$2:$K$1335,7,FALSE))+-IF(ISNA(VLOOKUP(D24,'[1]Combined Contribution Amounts'!$A$2:$K$1335,8,FALSE)),0,VLOOKUP(D24,'[1]Combined Contribution Amounts'!$A$2:$K$1335,8,FALSE))+-IF(ISNA(VLOOKUP(D24,'[1]Combined Contribution Amounts'!$A$2:$K$1335,9,FALSE)),0,VLOOKUP(D24,'[1]Combined Contribution Amounts'!$A$2:$K$1335,9,FALSE))</f>
        <v>0</v>
      </c>
      <c r="L24" s="105">
        <f>VLOOKUP(D24,'[1]Pension Expense Details'!$D$23:$S$1407,16,FALSE)</f>
        <v>2280193871</v>
      </c>
      <c r="M24" s="105">
        <f>ROUND(('[1]68_InOutFlowsCurPrdAndPriorHist'!$O$28-'[1]68_InOutFlowsCurPrdAndPriorHist'!$O$31),0)-M23-SUM(M25:M1397)</f>
        <v>-411247601</v>
      </c>
      <c r="N24" s="105">
        <f>ROUND(('[1]68_InOutFlowsCurPrdAndPriorHist'!$O$29-'[1]68_InOutFlowsCurPrdAndPriorHist'!$O$32),0)-N23-SUM(N25:N1397)</f>
        <v>-3107405941</v>
      </c>
      <c r="O24" s="105">
        <f>ROUND(('[1]68_InOutFlowsCurPrdAndPriorHist'!$O$30-'[1]68_InOutFlowsCurPrdAndPriorHist'!$O$33),0)-O23-SUM(O25:O1397)</f>
        <v>1343738457</v>
      </c>
      <c r="P24" s="105">
        <f>ROUND((VLOOKUP(D24,'[1]Schedule of Pension Amounts LW'!$B$15:$AC$1399,28,FALSE)-VLOOKUP(D24,'[1]Schedule of Pension Amounts LW'!$B$15:$AC$1399,27,FALSE))*'[1]Schedule of Pension Amounts LW'!AD$4,0)+VLOOKUP(D24,'[1]Schedule of Pension Amounts LW'!$B$15:$AH$1399,33,FALSE)-VLOOKUP(D24,'[1]Pension Expense Details'!$D$23:$S$1407,15,FALSE)+3</f>
        <v>-607984761</v>
      </c>
      <c r="Q24" s="98">
        <f t="shared" si="6"/>
        <v>25811346891</v>
      </c>
      <c r="R24" s="98">
        <f>'[1]68_InOutFlowsCurPrdAndPrior'!D32-R23-SUM(R25:R1382)</f>
        <v>108430753</v>
      </c>
      <c r="S24" s="98">
        <f>'[1]68_InOutFlowsCurPrdAndPrior'!D33-S23-SUM(S25:S1382)</f>
        <v>8007947446</v>
      </c>
      <c r="T24" s="98">
        <f>'[1]68_InOutFlowsCurPrdAndPrior'!D35-T23-SUM(T25:T1382)</f>
        <v>1551786083</v>
      </c>
      <c r="U24" s="98">
        <f>VLOOKUP(D24,'[1]Schedule of Pension Amounts LW'!$B$15:$AS$1399,36,FALSE)</f>
        <v>0</v>
      </c>
      <c r="V24" s="99">
        <f t="shared" ref="V24:V86" si="7">SUM(R24:U24)</f>
        <v>9668164282</v>
      </c>
      <c r="W24" s="98">
        <f>'[1]68_InOutFlowsCurPrdAndPrior'!$F$32-W23-SUM(W25:W1382)</f>
        <v>896210904</v>
      </c>
      <c r="X24" s="98">
        <f>'[1]68_InOutFlowsCurPrdAndPrior'!$F$33-X23-SUM(X25:X1382)</f>
        <v>3309262782</v>
      </c>
      <c r="Y24" s="100">
        <f>'[1]68_InOutFlowsCurPrdAndPrior'!$F$35-Y23-SUM(Y25:Y1382)</f>
        <v>1292610384</v>
      </c>
      <c r="Z24" s="98">
        <f>-VLOOKUP(D24,'[1]Schedule of Pension Amounts LW'!$B$15:$AS$1399,37,FALSE)</f>
        <v>1558330796</v>
      </c>
      <c r="AA24" s="99">
        <f t="shared" ref="AA24:AA86" si="8">SUM(W24:Z24)</f>
        <v>7056414866</v>
      </c>
      <c r="AB24" s="72">
        <f>VLOOKUP(D24,'[1]Pension Expense Details'!$D$22:$S$1407,16,FALSE)</f>
        <v>2280193871</v>
      </c>
      <c r="AC24" s="72">
        <f>AD24-AB24</f>
        <v>1774405072</v>
      </c>
      <c r="AD24" s="72">
        <f>VLOOKUP(D24,'[1]Schedule of Pension Amounts LW'!$B$15:$W$1399,22,FALSE)</f>
        <v>4054598943</v>
      </c>
    </row>
    <row r="25" spans="1:30" x14ac:dyDescent="0.3">
      <c r="A25" s="104"/>
      <c r="B25" s="33"/>
      <c r="C25" s="33" t="str">
        <f>VLOOKUP(D25,'[1]Employer information'!$I$3:$J$1391,2,FALSE)</f>
        <v xml:space="preserve">Charter School                                    </v>
      </c>
      <c r="D25" s="33" t="str">
        <f>'[1]Schedule of Pension Amounts LW'!B17</f>
        <v>2191</v>
      </c>
      <c r="E25" s="33" t="str">
        <f>IF(ISNA(VLOOKUP(D25,'[1]Proportionate Shares'!$D$23:$G$1400,2,FALSE)),"",VLOOKUP(D25,'[1]Proportionate Shares'!$D$23:$G$1400,2,FALSE))</f>
        <v>057829</v>
      </c>
      <c r="F25" s="33" t="str">
        <f>IF(ISNA(VLOOKUP(D25,'[1]Proportionate Shares'!$D$23:$G$1400,3,FALSE)),"",VLOOKUP(D25,'[1]Proportionate Shares'!$D$23:$G$1400,3,FALSE))</f>
        <v/>
      </c>
      <c r="G25" s="34" t="str">
        <f>VLOOKUP(D25,'[1]Employer information'!$A$3:$B$1390,2,FALSE)</f>
        <v>A PLUS ACADEMY</v>
      </c>
      <c r="H25" s="36">
        <f>IF(ISNA(VLOOKUP(D25,'[1]Proportionate Shares'!$D$23:$I$1377,6,FALSE)),0,VLOOKUP(D25,'[1]Proportionate Shares'!$D$23:$I$1377,6,FALSE))</f>
        <v>6.4708056999999994E-5</v>
      </c>
      <c r="I25" s="105">
        <f>VLOOKUP(D25,'[1]Schedule of Pension Amounts LW'!$B$15:$E$1399,3,FALSE)</f>
        <v>3153519</v>
      </c>
      <c r="J25" s="105">
        <f>-IF(ISNA(VLOOKUP(D25,'[1]Combined Contribution Amounts'!$A$2:$K$1335,5,FALSE)),0,VLOOKUP(D25,'[1]Combined Contribution Amounts'!$A$2:$K$1335,5,FALSE))</f>
        <v>-226486</v>
      </c>
      <c r="K25" s="105">
        <f>-IF(ISNA(VLOOKUP(D25,'[1]Combined Contribution Amounts'!$A$2:$K$1335,7,FALSE)),0,VLOOKUP(D25,'[1]Combined Contribution Amounts'!$A$2:$K$1335,7,FALSE))+-IF(ISNA(VLOOKUP(D25,'[1]Combined Contribution Amounts'!$A$2:$K$1335,8,FALSE)),0,VLOOKUP(D25,'[1]Combined Contribution Amounts'!$A$2:$K$1335,8,FALSE))+-IF(ISNA(VLOOKUP(D25,'[1]Combined Contribution Amounts'!$A$2:$K$1335,9,FALSE)),0,VLOOKUP(D25,'[1]Combined Contribution Amounts'!$A$2:$K$1335,9,FALSE))</f>
        <v>0</v>
      </c>
      <c r="L25" s="105">
        <f>VLOOKUP(D25,'[1]Pension Expense Details'!$D$23:$S$1407,16,FALSE)</f>
        <v>376089</v>
      </c>
      <c r="M25" s="105">
        <f>ROUND(('[1]68_InOutFlowsCurPrdAndPriorHist'!$F$28-'[1]68_InOutFlowsCurPrdAndPriorHist'!$F$31)*$H25,0)-VLOOKUP(D25,'[1]Pension Expense Details'!$D$23:$S$1407,12,FALSE)</f>
        <v>-53593</v>
      </c>
      <c r="N25" s="105">
        <f>ROUND(('[1]68_InOutFlowsCurPrdAndPriorHist'!$F$29-'[1]68_InOutFlowsCurPrdAndPriorHist'!$F$32)*$H25,0)-VLOOKUP(D25,'[1]Pension Expense Details'!$D$23:$S$1407,13,FALSE)</f>
        <v>-404956</v>
      </c>
      <c r="O25" s="105">
        <f>ROUND(('[1]68_InOutFlowsCurPrdAndPriorHist'!$F$30-'[1]68_InOutFlowsCurPrdAndPriorHist'!$F$33)*$H25,0)-VLOOKUP(D25,'[1]Pension Expense Details'!$D$23:$S$1407,14,FALSE)</f>
        <v>175115</v>
      </c>
      <c r="P25" s="105">
        <f>ROUND((VLOOKUP(D25,'[1]Schedule of Pension Amounts LW'!$B$15:$AC$1399,28,FALSE)-VLOOKUP(D25,'[1]Schedule of Pension Amounts LW'!$B$15:$AC$1399,27,FALSE))*'[1]Schedule of Pension Amounts LW'!AD$4,0)+VLOOKUP(D25,'[1]Schedule of Pension Amounts LW'!$B$15:$AH$1399,33,FALSE)-VLOOKUP(D25,'[1]Pension Expense Details'!$D$23:$S$1407,15,FALSE)</f>
        <v>344039</v>
      </c>
      <c r="Q25" s="98">
        <f t="shared" si="6"/>
        <v>3363727</v>
      </c>
      <c r="R25" s="98">
        <f>ROUND('[1]68_InOutFlowsCurPrdAndPrior'!$D$32*IF(ISNA(VLOOKUP(D25,'[1]Proportionate Shares'!$D$23:$I$1359,6,FALSE)),0,VLOOKUP(D25,'[1]Proportionate Shares'!$D$23:$I$1359,6,FALSE)),0)</f>
        <v>14131</v>
      </c>
      <c r="S25" s="98">
        <f>ROUND('[1]68_InOutFlowsCurPrdAndPrior'!$D$33*IF(ISNA(VLOOKUP(D25,'[1]Proportionate Shares'!$D$23:$I$1359,6,FALSE)),0,VLOOKUP(D25,'[1]Proportionate Shares'!$D$23:$I$1359,6,FALSE)),0)</f>
        <v>1043593</v>
      </c>
      <c r="T25" s="98">
        <f>ROUND('[1]68_InOutFlowsCurPrdAndPrior'!$D$35*IF(ISNA(VLOOKUP(D25,'[1]Proportionate Shares'!$D$23:$I$1359,6,FALSE)),0,VLOOKUP(D25,'[1]Proportionate Shares'!$D$23:$I$1359,6,FALSE)),0)</f>
        <v>202228</v>
      </c>
      <c r="U25" s="98">
        <f>VLOOKUP(D25,'[1]Schedule of Pension Amounts LW'!$B$15:$AS$1399,36,FALSE)</f>
        <v>694901</v>
      </c>
      <c r="V25" s="99">
        <f t="shared" si="7"/>
        <v>1954853</v>
      </c>
      <c r="W25" s="98">
        <f>ROUND('[1]68_InOutFlowsCurPrdAndPrior'!$F$32*IF(ISNA(VLOOKUP(D25,'[1]Proportionate Shares'!$D$23:$I$1359,6,FALSE)),0,VLOOKUP(D25,'[1]Proportionate Shares'!$D$23:$I$1359,6,FALSE)),0)</f>
        <v>116794</v>
      </c>
      <c r="X25" s="98">
        <f>ROUND('[1]68_InOutFlowsCurPrdAndPrior'!$F$33*IF(ISNA(VLOOKUP(D25,'[1]Proportionate Shares'!$D$23:$I$1359,6,FALSE)),0,VLOOKUP(D25,'[1]Proportionate Shares'!$D$23:$I$1359,6,FALSE)),0)</f>
        <v>431262</v>
      </c>
      <c r="Y25" s="100">
        <f>ROUND('[1]68_InOutFlowsCurPrdAndPrior'!$F$35*IF(ISNA(VLOOKUP(D25,'[1]Proportionate Shares'!$D$23:$I$1359,6,FALSE)),0,VLOOKUP(D25,'[1]Proportionate Shares'!$D$23:$I$1359,6,FALSE)),0)</f>
        <v>168453</v>
      </c>
      <c r="Z25" s="98">
        <f>-VLOOKUP(D25,'[1]Schedule of Pension Amounts LW'!$B$15:$AS$1399,37,FALSE)</f>
        <v>21</v>
      </c>
      <c r="AA25" s="99">
        <f t="shared" si="8"/>
        <v>716530</v>
      </c>
      <c r="AB25" s="72">
        <f>VLOOKUP(D25,'[1]Pension Expense Details'!$D$22:$S$1407,16,FALSE)</f>
        <v>376089</v>
      </c>
      <c r="AC25" s="72">
        <f t="shared" ref="AC25:AC87" si="9">AD25-AB25</f>
        <v>434527</v>
      </c>
      <c r="AD25" s="72">
        <f>VLOOKUP(D25,'[1]Schedule of Pension Amounts LW'!$B$15:$W$1399,22,FALSE)</f>
        <v>810616</v>
      </c>
    </row>
    <row r="26" spans="1:30" x14ac:dyDescent="0.3">
      <c r="A26" s="104"/>
      <c r="B26" s="33"/>
      <c r="C26" s="33" t="str">
        <f>VLOOKUP(D26,'[1]Employer information'!$I$3:$J$1391,2,FALSE)</f>
        <v xml:space="preserve">Charter School                                    </v>
      </c>
      <c r="D26" s="33" t="str">
        <f>'[1]Schedule of Pension Amounts LW'!B18</f>
        <v>2161</v>
      </c>
      <c r="E26" s="33" t="str">
        <f>IF(ISNA(VLOOKUP(D26,'[1]Proportionate Shares'!$D$23:$G$1400,2,FALSE)),"",VLOOKUP(D26,'[1]Proportionate Shares'!$D$23:$G$1400,2,FALSE))</f>
        <v>057816</v>
      </c>
      <c r="F26" s="33" t="str">
        <f>IF(ISNA(VLOOKUP(D26,'[1]Proportionate Shares'!$D$23:$G$1400,3,FALSE)),"",VLOOKUP(D26,'[1]Proportionate Shares'!$D$23:$G$1400,3,FALSE))</f>
        <v/>
      </c>
      <c r="G26" s="34" t="str">
        <f>VLOOKUP(D26,'[1]Employer information'!$A$3:$B$1390,2,FALSE)</f>
        <v>A W BROWN FELLOWSHIP CHARTER SCHOOL</v>
      </c>
      <c r="H26" s="36">
        <f>IF(ISNA(VLOOKUP(D26,'[1]Proportionate Shares'!$D$23:$I$1377,6,FALSE)),0,VLOOKUP(D26,'[1]Proportionate Shares'!$D$23:$I$1377,6,FALSE))</f>
        <v>7.6789070000000004E-5</v>
      </c>
      <c r="I26" s="105">
        <f>VLOOKUP(D26,'[1]Schedule of Pension Amounts LW'!$B$15:$E$1399,3,FALSE)</f>
        <v>4348335</v>
      </c>
      <c r="J26" s="105">
        <f>-IF(ISNA(VLOOKUP(D26,'[1]Combined Contribution Amounts'!$A$2:$K$1335,5,FALSE)),0,VLOOKUP(D26,'[1]Combined Contribution Amounts'!$A$2:$K$1335,5,FALSE))</f>
        <v>-268771</v>
      </c>
      <c r="K26" s="105">
        <f>-IF(ISNA(VLOOKUP(D26,'[1]Combined Contribution Amounts'!$A$2:$K$1335,7,FALSE)),0,VLOOKUP(D26,'[1]Combined Contribution Amounts'!$A$2:$K$1335,7,FALSE))+-IF(ISNA(VLOOKUP(D26,'[1]Combined Contribution Amounts'!$A$2:$K$1335,8,FALSE)),0,VLOOKUP(D26,'[1]Combined Contribution Amounts'!$A$2:$K$1335,8,FALSE))+-IF(ISNA(VLOOKUP(D26,'[1]Combined Contribution Amounts'!$A$2:$K$1335,9,FALSE)),0,VLOOKUP(D26,'[1]Combined Contribution Amounts'!$A$2:$K$1335,9,FALSE))</f>
        <v>0</v>
      </c>
      <c r="L26" s="105">
        <f>VLOOKUP(D26,'[1]Pension Expense Details'!$D$23:$S$1407,16,FALSE)</f>
        <v>351046</v>
      </c>
      <c r="M26" s="105">
        <f>ROUND(('[1]68_InOutFlowsCurPrdAndPriorHist'!$F$28-'[1]68_InOutFlowsCurPrdAndPriorHist'!$F$31)*$H26,0)-VLOOKUP(D26,'[1]Pension Expense Details'!$D$23:$S$1407,12,FALSE)</f>
        <v>-63599</v>
      </c>
      <c r="N26" s="105">
        <f>ROUND(('[1]68_InOutFlowsCurPrdAndPriorHist'!$F$29-'[1]68_InOutFlowsCurPrdAndPriorHist'!$F$32)*$H26,0)-VLOOKUP(D26,'[1]Pension Expense Details'!$D$23:$S$1407,13,FALSE)</f>
        <v>-480561</v>
      </c>
      <c r="O26" s="105">
        <f>ROUND(('[1]68_InOutFlowsCurPrdAndPriorHist'!$F$30-'[1]68_InOutFlowsCurPrdAndPriorHist'!$F$33)*$H26,0)-VLOOKUP(D26,'[1]Pension Expense Details'!$D$23:$S$1407,14,FALSE)</f>
        <v>207810</v>
      </c>
      <c r="P26" s="105">
        <f>ROUND((VLOOKUP(D26,'[1]Schedule of Pension Amounts LW'!$B$15:$AC$1399,28,FALSE)-VLOOKUP(D26,'[1]Schedule of Pension Amounts LW'!$B$15:$AC$1399,27,FALSE))*'[1]Schedule of Pension Amounts LW'!AD$4,0)+VLOOKUP(D26,'[1]Schedule of Pension Amounts LW'!$B$15:$AH$1399,33,FALSE)-VLOOKUP(D26,'[1]Pension Expense Details'!$D$23:$S$1407,15,FALSE)</f>
        <v>-102524</v>
      </c>
      <c r="Q26" s="98">
        <f t="shared" si="6"/>
        <v>3991736</v>
      </c>
      <c r="R26" s="98">
        <f>ROUND('[1]68_InOutFlowsCurPrdAndPrior'!$D$32*IF(ISNA(VLOOKUP(D26,'[1]Proportionate Shares'!$D$23:$I$1359,6,FALSE)),0,VLOOKUP(D26,'[1]Proportionate Shares'!$D$23:$I$1359,6,FALSE)),0)</f>
        <v>16769</v>
      </c>
      <c r="S26" s="98">
        <f>ROUND('[1]68_InOutFlowsCurPrdAndPrior'!$D$33*IF(ISNA(VLOOKUP(D26,'[1]Proportionate Shares'!$D$23:$I$1359,6,FALSE)),0,VLOOKUP(D26,'[1]Proportionate Shares'!$D$23:$I$1359,6,FALSE)),0)</f>
        <v>1238433</v>
      </c>
      <c r="T26" s="98">
        <f>ROUND('[1]68_InOutFlowsCurPrdAndPrior'!$D$35*IF(ISNA(VLOOKUP(D26,'[1]Proportionate Shares'!$D$23:$I$1359,6,FALSE)),0,VLOOKUP(D26,'[1]Proportionate Shares'!$D$23:$I$1359,6,FALSE)),0)</f>
        <v>239984</v>
      </c>
      <c r="U26" s="98">
        <f>VLOOKUP(D26,'[1]Schedule of Pension Amounts LW'!$B$15:$AS$1399,36,FALSE)</f>
        <v>834766</v>
      </c>
      <c r="V26" s="99">
        <f t="shared" si="7"/>
        <v>2329952</v>
      </c>
      <c r="W26" s="98">
        <f>ROUND('[1]68_InOutFlowsCurPrdAndPrior'!$F$32*IF(ISNA(VLOOKUP(D26,'[1]Proportionate Shares'!$D$23:$I$1359,6,FALSE)),0,VLOOKUP(D26,'[1]Proportionate Shares'!$D$23:$I$1359,6,FALSE)),0)</f>
        <v>138599</v>
      </c>
      <c r="X26" s="98">
        <f>ROUND('[1]68_InOutFlowsCurPrdAndPrior'!$F$33*IF(ISNA(VLOOKUP(D26,'[1]Proportionate Shares'!$D$23:$I$1359,6,FALSE)),0,VLOOKUP(D26,'[1]Proportionate Shares'!$D$23:$I$1359,6,FALSE)),0)</f>
        <v>511779</v>
      </c>
      <c r="Y26" s="100">
        <f>ROUND('[1]68_InOutFlowsCurPrdAndPrior'!$F$35*IF(ISNA(VLOOKUP(D26,'[1]Proportionate Shares'!$D$23:$I$1359,6,FALSE)),0,VLOOKUP(D26,'[1]Proportionate Shares'!$D$23:$I$1359,6,FALSE)),0)</f>
        <v>199903</v>
      </c>
      <c r="Z26" s="98">
        <f>-VLOOKUP(D26,'[1]Schedule of Pension Amounts LW'!$B$15:$AS$1399,37,FALSE)</f>
        <v>248632</v>
      </c>
      <c r="AA26" s="99">
        <f t="shared" si="8"/>
        <v>1098913</v>
      </c>
      <c r="AB26" s="72">
        <f>VLOOKUP(D26,'[1]Pension Expense Details'!$D$22:$S$1407,16,FALSE)</f>
        <v>351046</v>
      </c>
      <c r="AC26" s="72">
        <f t="shared" si="9"/>
        <v>636013</v>
      </c>
      <c r="AD26" s="72">
        <f>VLOOKUP(D26,'[1]Schedule of Pension Amounts LW'!$B$15:$W$1399,22,FALSE)</f>
        <v>987059</v>
      </c>
    </row>
    <row r="27" spans="1:30" x14ac:dyDescent="0.3">
      <c r="A27" s="104"/>
      <c r="B27" s="33"/>
      <c r="C27" s="33" t="str">
        <f>VLOOKUP(D27,'[1]Employer information'!$I$3:$J$1391,2,FALSE)</f>
        <v xml:space="preserve">Charter School                                    </v>
      </c>
      <c r="D27" s="33" t="str">
        <f>'[1]Schedule of Pension Amounts LW'!B19</f>
        <v>2344</v>
      </c>
      <c r="E27" s="33" t="str">
        <f>IF(ISNA(VLOOKUP(D27,'[1]Proportionate Shares'!$D$23:$G$1400,2,FALSE)),"",VLOOKUP(D27,'[1]Proportionate Shares'!$D$23:$G$1400,2,FALSE))</f>
        <v>101871</v>
      </c>
      <c r="F27" s="33" t="str">
        <f>IF(ISNA(VLOOKUP(D27,'[1]Proportionate Shares'!$D$23:$G$1400,3,FALSE)),"",VLOOKUP(D27,'[1]Proportionate Shares'!$D$23:$G$1400,3,FALSE))</f>
        <v/>
      </c>
      <c r="G27" s="34" t="str">
        <f>VLOOKUP(D27,'[1]Employer information'!$A$3:$B$1390,2,FALSE)</f>
        <v>A+ UNLIMITED POTENTIAL</v>
      </c>
      <c r="H27" s="36">
        <f>IF(ISNA(VLOOKUP(D27,'[1]Proportionate Shares'!$D$23:$I$1377,6,FALSE)),0,VLOOKUP(D27,'[1]Proportionate Shares'!$D$23:$I$1377,6,FALSE))</f>
        <v>8.4065679999999992E-6</v>
      </c>
      <c r="I27" s="105">
        <f>VLOOKUP(D27,'[1]Schedule of Pension Amounts LW'!$B$15:$E$1399,3,FALSE)</f>
        <v>203406</v>
      </c>
      <c r="J27" s="105">
        <f>-IF(ISNA(VLOOKUP(D27,'[1]Combined Contribution Amounts'!$A$2:$K$1335,5,FALSE)),0,VLOOKUP(D27,'[1]Combined Contribution Amounts'!$A$2:$K$1335,5,FALSE))</f>
        <v>-29424</v>
      </c>
      <c r="K27" s="105">
        <f>-IF(ISNA(VLOOKUP(D27,'[1]Combined Contribution Amounts'!$A$2:$K$1335,7,FALSE)),0,VLOOKUP(D27,'[1]Combined Contribution Amounts'!$A$2:$K$1335,7,FALSE))+-IF(ISNA(VLOOKUP(D27,'[1]Combined Contribution Amounts'!$A$2:$K$1335,8,FALSE)),0,VLOOKUP(D27,'[1]Combined Contribution Amounts'!$A$2:$K$1335,8,FALSE))+-IF(ISNA(VLOOKUP(D27,'[1]Combined Contribution Amounts'!$A$2:$K$1335,9,FALSE)),0,VLOOKUP(D27,'[1]Combined Contribution Amounts'!$A$2:$K$1335,9,FALSE))</f>
        <v>0</v>
      </c>
      <c r="L27" s="105">
        <f>VLOOKUP(D27,'[1]Pension Expense Details'!$D$23:$S$1407,16,FALSE)</f>
        <v>81283</v>
      </c>
      <c r="M27" s="105">
        <f>ROUND(('[1]68_InOutFlowsCurPrdAndPriorHist'!$F$28-'[1]68_InOutFlowsCurPrdAndPriorHist'!$F$31)*$H27,0)-VLOOKUP(D27,'[1]Pension Expense Details'!$D$23:$S$1407,12,FALSE)</f>
        <v>-6963</v>
      </c>
      <c r="N27" s="105">
        <f>ROUND(('[1]68_InOutFlowsCurPrdAndPriorHist'!$F$29-'[1]68_InOutFlowsCurPrdAndPriorHist'!$F$32)*$H27,0)-VLOOKUP(D27,'[1]Pension Expense Details'!$D$23:$S$1407,13,FALSE)</f>
        <v>-52610</v>
      </c>
      <c r="O27" s="105">
        <f>ROUND(('[1]68_InOutFlowsCurPrdAndPriorHist'!$F$30-'[1]68_InOutFlowsCurPrdAndPriorHist'!$F$33)*$H27,0)-VLOOKUP(D27,'[1]Pension Expense Details'!$D$23:$S$1407,14,FALSE)</f>
        <v>22750</v>
      </c>
      <c r="P27" s="105">
        <f>ROUND((VLOOKUP(D27,'[1]Schedule of Pension Amounts LW'!$B$15:$AC$1399,28,FALSE)-VLOOKUP(D27,'[1]Schedule of Pension Amounts LW'!$B$15:$AC$1399,27,FALSE))*'[1]Schedule of Pension Amounts LW'!AD$4,0)+VLOOKUP(D27,'[1]Schedule of Pension Amounts LW'!$B$15:$AH$1399,33,FALSE)-VLOOKUP(D27,'[1]Pension Expense Details'!$D$23:$S$1407,15,FALSE)</f>
        <v>218558</v>
      </c>
      <c r="Q27" s="98">
        <f t="shared" si="6"/>
        <v>437000</v>
      </c>
      <c r="R27" s="98">
        <f>ROUND('[1]68_InOutFlowsCurPrdAndPrior'!$D$32*IF(ISNA(VLOOKUP(D27,'[1]Proportionate Shares'!$D$23:$I$1359,6,FALSE)),0,VLOOKUP(D27,'[1]Proportionate Shares'!$D$23:$I$1359,6,FALSE)),0)</f>
        <v>1836</v>
      </c>
      <c r="S27" s="98">
        <f>ROUND('[1]68_InOutFlowsCurPrdAndPrior'!$D$33*IF(ISNA(VLOOKUP(D27,'[1]Proportionate Shares'!$D$23:$I$1359,6,FALSE)),0,VLOOKUP(D27,'[1]Proportionate Shares'!$D$23:$I$1359,6,FALSE)),0)</f>
        <v>135579</v>
      </c>
      <c r="T27" s="98">
        <f>ROUND('[1]68_InOutFlowsCurPrdAndPrior'!$D$35*IF(ISNA(VLOOKUP(D27,'[1]Proportionate Shares'!$D$23:$I$1359,6,FALSE)),0,VLOOKUP(D27,'[1]Proportionate Shares'!$D$23:$I$1359,6,FALSE)),0)</f>
        <v>26273</v>
      </c>
      <c r="U27" s="98">
        <f>VLOOKUP(D27,'[1]Schedule of Pension Amounts LW'!$B$15:$AS$1399,36,FALSE)</f>
        <v>218122</v>
      </c>
      <c r="V27" s="99">
        <f t="shared" si="7"/>
        <v>381810</v>
      </c>
      <c r="W27" s="98">
        <f>ROUND('[1]68_InOutFlowsCurPrdAndPrior'!$F$32*IF(ISNA(VLOOKUP(D27,'[1]Proportionate Shares'!$D$23:$I$1359,6,FALSE)),0,VLOOKUP(D27,'[1]Proportionate Shares'!$D$23:$I$1359,6,FALSE)),0)</f>
        <v>15173</v>
      </c>
      <c r="X27" s="98">
        <f>ROUND('[1]68_InOutFlowsCurPrdAndPrior'!$F$33*IF(ISNA(VLOOKUP(D27,'[1]Proportionate Shares'!$D$23:$I$1359,6,FALSE)),0,VLOOKUP(D27,'[1]Proportionate Shares'!$D$23:$I$1359,6,FALSE)),0)</f>
        <v>56028</v>
      </c>
      <c r="Y27" s="100">
        <f>ROUND('[1]68_InOutFlowsCurPrdAndPrior'!$F$35*IF(ISNA(VLOOKUP(D27,'[1]Proportionate Shares'!$D$23:$I$1359,6,FALSE)),0,VLOOKUP(D27,'[1]Proportionate Shares'!$D$23:$I$1359,6,FALSE)),0)</f>
        <v>21885</v>
      </c>
      <c r="Z27" s="98">
        <f>-VLOOKUP(D27,'[1]Schedule of Pension Amounts LW'!$B$15:$AS$1399,37,FALSE)</f>
        <v>0</v>
      </c>
      <c r="AA27" s="99">
        <f t="shared" si="8"/>
        <v>93086</v>
      </c>
      <c r="AB27" s="72">
        <f>VLOOKUP(D27,'[1]Pension Expense Details'!$D$22:$S$1407,16,FALSE)</f>
        <v>81283</v>
      </c>
      <c r="AC27" s="72">
        <f t="shared" si="9"/>
        <v>43172</v>
      </c>
      <c r="AD27" s="72">
        <f>VLOOKUP(D27,'[1]Schedule of Pension Amounts LW'!$B$15:$W$1399,22,FALSE)</f>
        <v>124455</v>
      </c>
    </row>
    <row r="28" spans="1:30" x14ac:dyDescent="0.3">
      <c r="A28" s="104"/>
      <c r="B28" s="33"/>
      <c r="C28" s="33" t="str">
        <f>VLOOKUP(D28,'[1]Employer information'!$I$3:$J$1391,2,FALSE)</f>
        <v xml:space="preserve">Charter School                                    </v>
      </c>
      <c r="D28" s="33" t="str">
        <f>'[1]Schedule of Pension Amounts LW'!B20</f>
        <v>2058</v>
      </c>
      <c r="E28" s="33" t="str">
        <f>IF(ISNA(VLOOKUP(D28,'[1]Proportionate Shares'!$D$23:$G$1400,2,FALSE)),"",VLOOKUP(D28,'[1]Proportionate Shares'!$D$23:$G$1400,2,FALSE))</f>
        <v>101810</v>
      </c>
      <c r="F28" s="33" t="str">
        <f>IF(ISNA(VLOOKUP(D28,'[1]Proportionate Shares'!$D$23:$G$1400,3,FALSE)),"",VLOOKUP(D28,'[1]Proportionate Shares'!$D$23:$G$1400,3,FALSE))</f>
        <v/>
      </c>
      <c r="G28" s="34" t="str">
        <f>VLOOKUP(D28,'[1]Employer information'!$A$3:$B$1390,2,FALSE)</f>
        <v>ACADEMY OF ACCELERATED</v>
      </c>
      <c r="H28" s="36">
        <f>IF(ISNA(VLOOKUP(D28,'[1]Proportionate Shares'!$D$23:$I$1377,6,FALSE)),0,VLOOKUP(D28,'[1]Proportionate Shares'!$D$23:$I$1377,6,FALSE))</f>
        <v>2.0237302999999998E-5</v>
      </c>
      <c r="I28" s="105">
        <f>VLOOKUP(D28,'[1]Schedule of Pension Amounts LW'!$B$15:$E$1399,3,FALSE)</f>
        <v>1282116</v>
      </c>
      <c r="J28" s="105">
        <f>-IF(ISNA(VLOOKUP(D28,'[1]Combined Contribution Amounts'!$A$2:$K$1335,5,FALSE)),0,VLOOKUP(D28,'[1]Combined Contribution Amounts'!$A$2:$K$1335,5,FALSE))</f>
        <v>-70833</v>
      </c>
      <c r="K28" s="105">
        <f>-IF(ISNA(VLOOKUP(D28,'[1]Combined Contribution Amounts'!$A$2:$K$1335,7,FALSE)),0,VLOOKUP(D28,'[1]Combined Contribution Amounts'!$A$2:$K$1335,7,FALSE))+-IF(ISNA(VLOOKUP(D28,'[1]Combined Contribution Amounts'!$A$2:$K$1335,8,FALSE)),0,VLOOKUP(D28,'[1]Combined Contribution Amounts'!$A$2:$K$1335,8,FALSE))+-IF(ISNA(VLOOKUP(D28,'[1]Combined Contribution Amounts'!$A$2:$K$1335,9,FALSE)),0,VLOOKUP(D28,'[1]Combined Contribution Amounts'!$A$2:$K$1335,9,FALSE))</f>
        <v>0</v>
      </c>
      <c r="L28" s="105">
        <f>VLOOKUP(D28,'[1]Pension Expense Details'!$D$23:$S$1407,16,FALSE)</f>
        <v>71120</v>
      </c>
      <c r="M28" s="105">
        <f>ROUND(('[1]68_InOutFlowsCurPrdAndPriorHist'!$F$28-'[1]68_InOutFlowsCurPrdAndPriorHist'!$F$31)*$H28,0)-VLOOKUP(D28,'[1]Pension Expense Details'!$D$23:$S$1407,12,FALSE)</f>
        <v>-16761</v>
      </c>
      <c r="N28" s="105">
        <f>ROUND(('[1]68_InOutFlowsCurPrdAndPriorHist'!$F$29-'[1]68_InOutFlowsCurPrdAndPriorHist'!$F$32)*$H28,0)-VLOOKUP(D28,'[1]Pension Expense Details'!$D$23:$S$1407,13,FALSE)</f>
        <v>-126650</v>
      </c>
      <c r="O28" s="105">
        <f>ROUND(('[1]68_InOutFlowsCurPrdAndPriorHist'!$F$30-'[1]68_InOutFlowsCurPrdAndPriorHist'!$F$33)*$H28,0)-VLOOKUP(D28,'[1]Pension Expense Details'!$D$23:$S$1407,14,FALSE)</f>
        <v>54767</v>
      </c>
      <c r="P28" s="105">
        <f>ROUND((VLOOKUP(D28,'[1]Schedule of Pension Amounts LW'!$B$15:$AC$1399,28,FALSE)-VLOOKUP(D28,'[1]Schedule of Pension Amounts LW'!$B$15:$AC$1399,27,FALSE))*'[1]Schedule of Pension Amounts LW'!AD$4,0)+VLOOKUP(D28,'[1]Schedule of Pension Amounts LW'!$B$15:$AH$1399,33,FALSE)-VLOOKUP(D28,'[1]Pension Expense Details'!$D$23:$S$1407,15,FALSE)</f>
        <v>-141761</v>
      </c>
      <c r="Q28" s="98">
        <f t="shared" si="6"/>
        <v>1051998</v>
      </c>
      <c r="R28" s="98">
        <f>ROUND('[1]68_InOutFlowsCurPrdAndPrior'!$D$32*IF(ISNA(VLOOKUP(D28,'[1]Proportionate Shares'!$D$23:$I$1359,6,FALSE)),0,VLOOKUP(D28,'[1]Proportionate Shares'!$D$23:$I$1359,6,FALSE)),0)</f>
        <v>4419</v>
      </c>
      <c r="S28" s="98">
        <f>ROUND('[1]68_InOutFlowsCurPrdAndPrior'!$D$33*IF(ISNA(VLOOKUP(D28,'[1]Proportionate Shares'!$D$23:$I$1359,6,FALSE)),0,VLOOKUP(D28,'[1]Proportionate Shares'!$D$23:$I$1359,6,FALSE)),0)</f>
        <v>326382</v>
      </c>
      <c r="T28" s="98">
        <f>ROUND('[1]68_InOutFlowsCurPrdAndPrior'!$D$35*IF(ISNA(VLOOKUP(D28,'[1]Proportionate Shares'!$D$23:$I$1359,6,FALSE)),0,VLOOKUP(D28,'[1]Proportionate Shares'!$D$23:$I$1359,6,FALSE)),0)</f>
        <v>63246</v>
      </c>
      <c r="U28" s="98">
        <f>VLOOKUP(D28,'[1]Schedule of Pension Amounts LW'!$B$15:$AS$1399,36,FALSE)</f>
        <v>172244</v>
      </c>
      <c r="V28" s="99">
        <f t="shared" si="7"/>
        <v>566291</v>
      </c>
      <c r="W28" s="98">
        <f>ROUND('[1]68_InOutFlowsCurPrdAndPrior'!$F$32*IF(ISNA(VLOOKUP(D28,'[1]Proportionate Shares'!$D$23:$I$1359,6,FALSE)),0,VLOOKUP(D28,'[1]Proportionate Shares'!$D$23:$I$1359,6,FALSE)),0)</f>
        <v>36527</v>
      </c>
      <c r="X28" s="98">
        <f>ROUND('[1]68_InOutFlowsCurPrdAndPrior'!$F$33*IF(ISNA(VLOOKUP(D28,'[1]Proportionate Shares'!$D$23:$I$1359,6,FALSE)),0,VLOOKUP(D28,'[1]Proportionate Shares'!$D$23:$I$1359,6,FALSE)),0)</f>
        <v>134876</v>
      </c>
      <c r="Y28" s="100">
        <f>ROUND('[1]68_InOutFlowsCurPrdAndPrior'!$F$35*IF(ISNA(VLOOKUP(D28,'[1]Proportionate Shares'!$D$23:$I$1359,6,FALSE)),0,VLOOKUP(D28,'[1]Proportionate Shares'!$D$23:$I$1359,6,FALSE)),0)</f>
        <v>52683</v>
      </c>
      <c r="Z28" s="98">
        <f>-VLOOKUP(D28,'[1]Schedule of Pension Amounts LW'!$B$15:$AS$1399,37,FALSE)</f>
        <v>98097</v>
      </c>
      <c r="AA28" s="99">
        <f t="shared" si="8"/>
        <v>322183</v>
      </c>
      <c r="AB28" s="72">
        <f>VLOOKUP(D28,'[1]Pension Expense Details'!$D$22:$S$1407,16,FALSE)</f>
        <v>71120</v>
      </c>
      <c r="AC28" s="72">
        <f t="shared" si="9"/>
        <v>158446</v>
      </c>
      <c r="AD28" s="72">
        <f>VLOOKUP(D28,'[1]Schedule of Pension Amounts LW'!$B$15:$W$1399,22,FALSE)</f>
        <v>229566</v>
      </c>
    </row>
    <row r="29" spans="1:30" x14ac:dyDescent="0.3">
      <c r="A29" s="104"/>
      <c r="B29" s="33"/>
      <c r="C29" s="33" t="str">
        <f>VLOOKUP(D29,'[1]Employer information'!$I$3:$J$1391,2,FALSE)</f>
        <v xml:space="preserve">Charter School                                    </v>
      </c>
      <c r="D29" s="33" t="str">
        <f>'[1]Schedule of Pension Amounts LW'!B21</f>
        <v>2174</v>
      </c>
      <c r="E29" s="33" t="str">
        <f>IF(ISNA(VLOOKUP(D29,'[1]Proportionate Shares'!$D$23:$G$1400,2,FALSE)),"",VLOOKUP(D29,'[1]Proportionate Shares'!$D$23:$G$1400,2,FALSE))</f>
        <v>057810</v>
      </c>
      <c r="F29" s="33" t="str">
        <f>IF(ISNA(VLOOKUP(D29,'[1]Proportionate Shares'!$D$23:$G$1400,3,FALSE)),"",VLOOKUP(D29,'[1]Proportionate Shares'!$D$23:$G$1400,3,FALSE))</f>
        <v/>
      </c>
      <c r="G29" s="34" t="str">
        <f>VLOOKUP(D29,'[1]Employer information'!$A$3:$B$1390,2,FALSE)</f>
        <v>ACADEMY OF DALLAS</v>
      </c>
      <c r="H29" s="36">
        <f>IF(ISNA(VLOOKUP(D29,'[1]Proportionate Shares'!$D$23:$I$1377,6,FALSE)),0,VLOOKUP(D29,'[1]Proportionate Shares'!$D$23:$I$1377,6,FALSE))</f>
        <v>1.4766634E-5</v>
      </c>
      <c r="I29" s="105">
        <f>VLOOKUP(D29,'[1]Schedule of Pension Amounts LW'!$B$15:$E$1399,3,FALSE)</f>
        <v>665869</v>
      </c>
      <c r="J29" s="105">
        <f>-IF(ISNA(VLOOKUP(D29,'[1]Combined Contribution Amounts'!$A$2:$K$1335,5,FALSE)),0,VLOOKUP(D29,'[1]Combined Contribution Amounts'!$A$2:$K$1335,5,FALSE))</f>
        <v>-51685</v>
      </c>
      <c r="K29" s="105">
        <f>-IF(ISNA(VLOOKUP(D29,'[1]Combined Contribution Amounts'!$A$2:$K$1335,7,FALSE)),0,VLOOKUP(D29,'[1]Combined Contribution Amounts'!$A$2:$K$1335,7,FALSE))+-IF(ISNA(VLOOKUP(D29,'[1]Combined Contribution Amounts'!$A$2:$K$1335,8,FALSE)),0,VLOOKUP(D29,'[1]Combined Contribution Amounts'!$A$2:$K$1335,8,FALSE))+-IF(ISNA(VLOOKUP(D29,'[1]Combined Contribution Amounts'!$A$2:$K$1335,9,FALSE)),0,VLOOKUP(D29,'[1]Combined Contribution Amounts'!$A$2:$K$1335,9,FALSE))</f>
        <v>0</v>
      </c>
      <c r="L29" s="105">
        <f>VLOOKUP(D29,'[1]Pension Expense Details'!$D$23:$S$1407,16,FALSE)</f>
        <v>94277</v>
      </c>
      <c r="M29" s="105">
        <f>ROUND(('[1]68_InOutFlowsCurPrdAndPriorHist'!$F$28-'[1]68_InOutFlowsCurPrdAndPriorHist'!$F$31)*$H29,0)-VLOOKUP(D29,'[1]Pension Expense Details'!$D$23:$S$1407,12,FALSE)</f>
        <v>-12230</v>
      </c>
      <c r="N29" s="105">
        <f>ROUND(('[1]68_InOutFlowsCurPrdAndPriorHist'!$F$29-'[1]68_InOutFlowsCurPrdAndPriorHist'!$F$32)*$H29,0)-VLOOKUP(D29,'[1]Pension Expense Details'!$D$23:$S$1407,13,FALSE)</f>
        <v>-92412</v>
      </c>
      <c r="O29" s="105">
        <f>ROUND(('[1]68_InOutFlowsCurPrdAndPriorHist'!$F$30-'[1]68_InOutFlowsCurPrdAndPriorHist'!$F$33)*$H29,0)-VLOOKUP(D29,'[1]Pension Expense Details'!$D$23:$S$1407,14,FALSE)</f>
        <v>39962</v>
      </c>
      <c r="P29" s="105">
        <f>ROUND((VLOOKUP(D29,'[1]Schedule of Pension Amounts LW'!$B$15:$AC$1399,28,FALSE)-VLOOKUP(D29,'[1]Schedule of Pension Amounts LW'!$B$15:$AC$1399,27,FALSE))*'[1]Schedule of Pension Amounts LW'!AD$4,0)+VLOOKUP(D29,'[1]Schedule of Pension Amounts LW'!$B$15:$AH$1399,33,FALSE)-VLOOKUP(D29,'[1]Pension Expense Details'!$D$23:$S$1407,15,FALSE)</f>
        <v>123835</v>
      </c>
      <c r="Q29" s="98">
        <f t="shared" si="6"/>
        <v>767616</v>
      </c>
      <c r="R29" s="98">
        <f>ROUND('[1]68_InOutFlowsCurPrdAndPrior'!$D$32*IF(ISNA(VLOOKUP(D29,'[1]Proportionate Shares'!$D$23:$I$1359,6,FALSE)),0,VLOOKUP(D29,'[1]Proportionate Shares'!$D$23:$I$1359,6,FALSE)),0)</f>
        <v>3225</v>
      </c>
      <c r="S29" s="98">
        <f>ROUND('[1]68_InOutFlowsCurPrdAndPrior'!$D$33*IF(ISNA(VLOOKUP(D29,'[1]Proportionate Shares'!$D$23:$I$1359,6,FALSE)),0,VLOOKUP(D29,'[1]Proportionate Shares'!$D$23:$I$1359,6,FALSE)),0)</f>
        <v>238152</v>
      </c>
      <c r="T29" s="98">
        <f>ROUND('[1]68_InOutFlowsCurPrdAndPrior'!$D$35*IF(ISNA(VLOOKUP(D29,'[1]Proportionate Shares'!$D$23:$I$1359,6,FALSE)),0,VLOOKUP(D29,'[1]Proportionate Shares'!$D$23:$I$1359,6,FALSE)),0)</f>
        <v>46149</v>
      </c>
      <c r="U29" s="98">
        <f>VLOOKUP(D29,'[1]Schedule of Pension Amounts LW'!$B$15:$AS$1399,36,FALSE)</f>
        <v>132421</v>
      </c>
      <c r="V29" s="99">
        <f t="shared" si="7"/>
        <v>419947</v>
      </c>
      <c r="W29" s="98">
        <f>ROUND('[1]68_InOutFlowsCurPrdAndPrior'!$F$32*IF(ISNA(VLOOKUP(D29,'[1]Proportionate Shares'!$D$23:$I$1359,6,FALSE)),0,VLOOKUP(D29,'[1]Proportionate Shares'!$D$23:$I$1359,6,FALSE)),0)</f>
        <v>26653</v>
      </c>
      <c r="X29" s="98">
        <f>ROUND('[1]68_InOutFlowsCurPrdAndPrior'!$F$33*IF(ISNA(VLOOKUP(D29,'[1]Proportionate Shares'!$D$23:$I$1359,6,FALSE)),0,VLOOKUP(D29,'[1]Proportionate Shares'!$D$23:$I$1359,6,FALSE)),0)</f>
        <v>98416</v>
      </c>
      <c r="Y29" s="100">
        <f>ROUND('[1]68_InOutFlowsCurPrdAndPrior'!$F$35*IF(ISNA(VLOOKUP(D29,'[1]Proportionate Shares'!$D$23:$I$1359,6,FALSE)),0,VLOOKUP(D29,'[1]Proportionate Shares'!$D$23:$I$1359,6,FALSE)),0)</f>
        <v>38442</v>
      </c>
      <c r="Z29" s="98">
        <f>-VLOOKUP(D29,'[1]Schedule of Pension Amounts LW'!$B$15:$AS$1399,37,FALSE)</f>
        <v>52798</v>
      </c>
      <c r="AA29" s="99">
        <f t="shared" si="8"/>
        <v>216309</v>
      </c>
      <c r="AB29" s="72">
        <f>VLOOKUP(D29,'[1]Pension Expense Details'!$D$22:$S$1407,16,FALSE)</f>
        <v>94277</v>
      </c>
      <c r="AC29" s="72">
        <f t="shared" si="9"/>
        <v>66466</v>
      </c>
      <c r="AD29" s="72">
        <f>VLOOKUP(D29,'[1]Schedule of Pension Amounts LW'!$B$15:$W$1399,22,FALSE)</f>
        <v>160743</v>
      </c>
    </row>
    <row r="30" spans="1:30" x14ac:dyDescent="0.3">
      <c r="A30" s="104"/>
      <c r="B30" s="33"/>
      <c r="C30" s="33" t="str">
        <f>VLOOKUP(D30,'[1]Employer information'!$I$3:$J$1391,2,FALSE)</f>
        <v xml:space="preserve">Charter School                                    </v>
      </c>
      <c r="D30" s="33" t="str">
        <f>'[1]Schedule of Pension Amounts LW'!B22</f>
        <v>2202</v>
      </c>
      <c r="E30" s="33" t="str">
        <f>IF(ISNA(VLOOKUP(D30,'[1]Proportionate Shares'!$D$23:$G$1400,2,FALSE)),"",VLOOKUP(D30,'[1]Proportionate Shares'!$D$23:$G$1400,2,FALSE))</f>
        <v>101849</v>
      </c>
      <c r="F30" s="33" t="str">
        <f>IF(ISNA(VLOOKUP(D30,'[1]Proportionate Shares'!$D$23:$G$1400,3,FALSE)),"",VLOOKUP(D30,'[1]Proportionate Shares'!$D$23:$G$1400,3,FALSE))</f>
        <v/>
      </c>
      <c r="G30" s="34" t="str">
        <f>VLOOKUP(D30,'[1]Employer information'!$A$3:$B$1390,2,FALSE)</f>
        <v>ACCELERATED INTERMEDIATE ACADEMY</v>
      </c>
      <c r="H30" s="36">
        <f>IF(ISNA(VLOOKUP(D30,'[1]Proportionate Shares'!$D$23:$I$1377,6,FALSE)),0,VLOOKUP(D30,'[1]Proportionate Shares'!$D$23:$I$1377,6,FALSE))</f>
        <v>1.1578744E-5</v>
      </c>
      <c r="I30" s="105">
        <f>VLOOKUP(D30,'[1]Schedule of Pension Amounts LW'!$B$15:$E$1399,3,FALSE)</f>
        <v>716357</v>
      </c>
      <c r="J30" s="105">
        <f>-IF(ISNA(VLOOKUP(D30,'[1]Combined Contribution Amounts'!$A$2:$K$1335,5,FALSE)),0,VLOOKUP(D30,'[1]Combined Contribution Amounts'!$A$2:$K$1335,5,FALSE))</f>
        <v>-40527</v>
      </c>
      <c r="K30" s="105">
        <f>-IF(ISNA(VLOOKUP(D30,'[1]Combined Contribution Amounts'!$A$2:$K$1335,7,FALSE)),0,VLOOKUP(D30,'[1]Combined Contribution Amounts'!$A$2:$K$1335,7,FALSE))+-IF(ISNA(VLOOKUP(D30,'[1]Combined Contribution Amounts'!$A$2:$K$1335,8,FALSE)),0,VLOOKUP(D30,'[1]Combined Contribution Amounts'!$A$2:$K$1335,8,FALSE))+-IF(ISNA(VLOOKUP(D30,'[1]Combined Contribution Amounts'!$A$2:$K$1335,9,FALSE)),0,VLOOKUP(D30,'[1]Combined Contribution Amounts'!$A$2:$K$1335,9,FALSE))</f>
        <v>0</v>
      </c>
      <c r="L30" s="105">
        <f>VLOOKUP(D30,'[1]Pension Expense Details'!$D$23:$S$1407,16,FALSE)</f>
        <v>43394</v>
      </c>
      <c r="M30" s="105">
        <f>ROUND(('[1]68_InOutFlowsCurPrdAndPriorHist'!$F$28-'[1]68_InOutFlowsCurPrdAndPriorHist'!$F$31)*$H30,0)-VLOOKUP(D30,'[1]Pension Expense Details'!$D$23:$S$1407,12,FALSE)</f>
        <v>-9590</v>
      </c>
      <c r="N30" s="105">
        <f>ROUND(('[1]68_InOutFlowsCurPrdAndPriorHist'!$F$29-'[1]68_InOutFlowsCurPrdAndPriorHist'!$F$32)*$H30,0)-VLOOKUP(D30,'[1]Pension Expense Details'!$D$23:$S$1407,13,FALSE)</f>
        <v>-72462</v>
      </c>
      <c r="O30" s="105">
        <f>ROUND(('[1]68_InOutFlowsCurPrdAndPriorHist'!$F$30-'[1]68_InOutFlowsCurPrdAndPriorHist'!$F$33)*$H30,0)-VLOOKUP(D30,'[1]Pension Expense Details'!$D$23:$S$1407,14,FALSE)</f>
        <v>31335</v>
      </c>
      <c r="P30" s="105">
        <f>ROUND((VLOOKUP(D30,'[1]Schedule of Pension Amounts LW'!$B$15:$AC$1399,28,FALSE)-VLOOKUP(D30,'[1]Schedule of Pension Amounts LW'!$B$15:$AC$1399,27,FALSE))*'[1]Schedule of Pension Amounts LW'!AD$4,0)+VLOOKUP(D30,'[1]Schedule of Pension Amounts LW'!$B$15:$AH$1399,33,FALSE)-VLOOKUP(D30,'[1]Pension Expense Details'!$D$23:$S$1407,15,FALSE)</f>
        <v>-66608</v>
      </c>
      <c r="Q30" s="98">
        <f t="shared" si="6"/>
        <v>601899</v>
      </c>
      <c r="R30" s="98">
        <f>ROUND('[1]68_InOutFlowsCurPrdAndPrior'!$D$32*IF(ISNA(VLOOKUP(D30,'[1]Proportionate Shares'!$D$23:$I$1359,6,FALSE)),0,VLOOKUP(D30,'[1]Proportionate Shares'!$D$23:$I$1359,6,FALSE)),0)</f>
        <v>2529</v>
      </c>
      <c r="S30" s="98">
        <f>ROUND('[1]68_InOutFlowsCurPrdAndPrior'!$D$33*IF(ISNA(VLOOKUP(D30,'[1]Proportionate Shares'!$D$23:$I$1359,6,FALSE)),0,VLOOKUP(D30,'[1]Proportionate Shares'!$D$23:$I$1359,6,FALSE)),0)</f>
        <v>186739</v>
      </c>
      <c r="T30" s="98">
        <f>ROUND('[1]68_InOutFlowsCurPrdAndPrior'!$D$35*IF(ISNA(VLOOKUP(D30,'[1]Proportionate Shares'!$D$23:$I$1359,6,FALSE)),0,VLOOKUP(D30,'[1]Proportionate Shares'!$D$23:$I$1359,6,FALSE)),0)</f>
        <v>36186</v>
      </c>
      <c r="U30" s="98">
        <f>VLOOKUP(D30,'[1]Schedule of Pension Amounts LW'!$B$15:$AS$1399,36,FALSE)</f>
        <v>60444</v>
      </c>
      <c r="V30" s="99">
        <f t="shared" si="7"/>
        <v>285898</v>
      </c>
      <c r="W30" s="98">
        <f>ROUND('[1]68_InOutFlowsCurPrdAndPrior'!$F$32*IF(ISNA(VLOOKUP(D30,'[1]Proportionate Shares'!$D$23:$I$1359,6,FALSE)),0,VLOOKUP(D30,'[1]Proportionate Shares'!$D$23:$I$1359,6,FALSE)),0)</f>
        <v>20899</v>
      </c>
      <c r="X30" s="98">
        <f>ROUND('[1]68_InOutFlowsCurPrdAndPrior'!$F$33*IF(ISNA(VLOOKUP(D30,'[1]Proportionate Shares'!$D$23:$I$1359,6,FALSE)),0,VLOOKUP(D30,'[1]Proportionate Shares'!$D$23:$I$1359,6,FALSE)),0)</f>
        <v>77169</v>
      </c>
      <c r="Y30" s="100">
        <f>ROUND('[1]68_InOutFlowsCurPrdAndPrior'!$F$35*IF(ISNA(VLOOKUP(D30,'[1]Proportionate Shares'!$D$23:$I$1359,6,FALSE)),0,VLOOKUP(D30,'[1]Proportionate Shares'!$D$23:$I$1359,6,FALSE)),0)</f>
        <v>30143</v>
      </c>
      <c r="Z30" s="98">
        <f>-VLOOKUP(D30,'[1]Schedule of Pension Amounts LW'!$B$15:$AS$1399,37,FALSE)</f>
        <v>99635</v>
      </c>
      <c r="AA30" s="99">
        <f t="shared" si="8"/>
        <v>227846</v>
      </c>
      <c r="AB30" s="72">
        <f>VLOOKUP(D30,'[1]Pension Expense Details'!$D$22:$S$1407,16,FALSE)</f>
        <v>43394</v>
      </c>
      <c r="AC30" s="72">
        <f t="shared" si="9"/>
        <v>71011</v>
      </c>
      <c r="AD30" s="72">
        <f>VLOOKUP(D30,'[1]Schedule of Pension Amounts LW'!$B$15:$W$1399,22,FALSE)</f>
        <v>114405</v>
      </c>
    </row>
    <row r="31" spans="1:30" x14ac:dyDescent="0.3">
      <c r="A31" s="104"/>
      <c r="B31" s="33"/>
      <c r="C31" s="33" t="str">
        <f>VLOOKUP(D31,'[1]Employer information'!$I$3:$J$1391,2,FALSE)</f>
        <v xml:space="preserve">Charter School                                    </v>
      </c>
      <c r="D31" s="33" t="str">
        <f>'[1]Schedule of Pension Amounts LW'!B23</f>
        <v>2049</v>
      </c>
      <c r="E31" s="33" t="str">
        <f>IF(ISNA(VLOOKUP(D31,'[1]Proportionate Shares'!$D$23:$G$1400,2,FALSE)),"",VLOOKUP(D31,'[1]Proportionate Shares'!$D$23:$G$1400,2,FALSE))</f>
        <v>101815</v>
      </c>
      <c r="F31" s="33" t="str">
        <f>IF(ISNA(VLOOKUP(D31,'[1]Proportionate Shares'!$D$23:$G$1400,3,FALSE)),"",VLOOKUP(D31,'[1]Proportionate Shares'!$D$23:$G$1400,3,FALSE))</f>
        <v/>
      </c>
      <c r="G31" s="34" t="str">
        <f>VLOOKUP(D31,'[1]Employer information'!$A$3:$B$1390,2,FALSE)</f>
        <v>ALIEF MONTESSORI SCHOOL</v>
      </c>
      <c r="H31" s="36">
        <f>IF(ISNA(VLOOKUP(D31,'[1]Proportionate Shares'!$D$23:$I$1377,6,FALSE)),0,VLOOKUP(D31,'[1]Proportionate Shares'!$D$23:$I$1377,6,FALSE))</f>
        <v>7.5108839999999999E-6</v>
      </c>
      <c r="I31" s="105">
        <f>VLOOKUP(D31,'[1]Schedule of Pension Amounts LW'!$B$15:$E$1399,3,FALSE)</f>
        <v>460208</v>
      </c>
      <c r="J31" s="105">
        <f>-IF(ISNA(VLOOKUP(D31,'[1]Combined Contribution Amounts'!$A$2:$K$1335,5,FALSE)),0,VLOOKUP(D31,'[1]Combined Contribution Amounts'!$A$2:$K$1335,5,FALSE))</f>
        <v>-26289</v>
      </c>
      <c r="K31" s="105">
        <f>-IF(ISNA(VLOOKUP(D31,'[1]Combined Contribution Amounts'!$A$2:$K$1335,7,FALSE)),0,VLOOKUP(D31,'[1]Combined Contribution Amounts'!$A$2:$K$1335,7,FALSE))+-IF(ISNA(VLOOKUP(D31,'[1]Combined Contribution Amounts'!$A$2:$K$1335,8,FALSE)),0,VLOOKUP(D31,'[1]Combined Contribution Amounts'!$A$2:$K$1335,8,FALSE))+-IF(ISNA(VLOOKUP(D31,'[1]Combined Contribution Amounts'!$A$2:$K$1335,9,FALSE)),0,VLOOKUP(D31,'[1]Combined Contribution Amounts'!$A$2:$K$1335,9,FALSE))</f>
        <v>0</v>
      </c>
      <c r="L31" s="105">
        <f>VLOOKUP(D31,'[1]Pension Expense Details'!$D$23:$S$1407,16,FALSE)</f>
        <v>28853</v>
      </c>
      <c r="M31" s="105">
        <f>ROUND(('[1]68_InOutFlowsCurPrdAndPriorHist'!$F$28-'[1]68_InOutFlowsCurPrdAndPriorHist'!$F$31)*$H31,0)-VLOOKUP(D31,'[1]Pension Expense Details'!$D$23:$S$1407,12,FALSE)</f>
        <v>-6221</v>
      </c>
      <c r="N31" s="105">
        <f>ROUND(('[1]68_InOutFlowsCurPrdAndPriorHist'!$F$29-'[1]68_InOutFlowsCurPrdAndPriorHist'!$F$32)*$H31,0)-VLOOKUP(D31,'[1]Pension Expense Details'!$D$23:$S$1407,13,FALSE)</f>
        <v>-47004</v>
      </c>
      <c r="O31" s="105">
        <f>ROUND(('[1]68_InOutFlowsCurPrdAndPriorHist'!$F$30-'[1]68_InOutFlowsCurPrdAndPriorHist'!$F$33)*$H31,0)-VLOOKUP(D31,'[1]Pension Expense Details'!$D$23:$S$1407,14,FALSE)</f>
        <v>20326</v>
      </c>
      <c r="P31" s="105">
        <f>ROUND((VLOOKUP(D31,'[1]Schedule of Pension Amounts LW'!$B$15:$AC$1399,28,FALSE)-VLOOKUP(D31,'[1]Schedule of Pension Amounts LW'!$B$15:$AC$1399,27,FALSE))*'[1]Schedule of Pension Amounts LW'!AD$4,0)+VLOOKUP(D31,'[1]Schedule of Pension Amounts LW'!$B$15:$AH$1399,33,FALSE)-VLOOKUP(D31,'[1]Pension Expense Details'!$D$23:$S$1407,15,FALSE)</f>
        <v>-39434</v>
      </c>
      <c r="Q31" s="98">
        <f t="shared" si="6"/>
        <v>390439</v>
      </c>
      <c r="R31" s="98">
        <f>ROUND('[1]68_InOutFlowsCurPrdAndPrior'!$D$32*IF(ISNA(VLOOKUP(D31,'[1]Proportionate Shares'!$D$23:$I$1359,6,FALSE)),0,VLOOKUP(D31,'[1]Proportionate Shares'!$D$23:$I$1359,6,FALSE)),0)</f>
        <v>1640</v>
      </c>
      <c r="S31" s="98">
        <f>ROUND('[1]68_InOutFlowsCurPrdAndPrior'!$D$33*IF(ISNA(VLOOKUP(D31,'[1]Proportionate Shares'!$D$23:$I$1359,6,FALSE)),0,VLOOKUP(D31,'[1]Proportionate Shares'!$D$23:$I$1359,6,FALSE)),0)</f>
        <v>121133</v>
      </c>
      <c r="T31" s="98">
        <f>ROUND('[1]68_InOutFlowsCurPrdAndPrior'!$D$35*IF(ISNA(VLOOKUP(D31,'[1]Proportionate Shares'!$D$23:$I$1359,6,FALSE)),0,VLOOKUP(D31,'[1]Proportionate Shares'!$D$23:$I$1359,6,FALSE)),0)</f>
        <v>23473</v>
      </c>
      <c r="U31" s="98">
        <f>VLOOKUP(D31,'[1]Schedule of Pension Amounts LW'!$B$15:$AS$1399,36,FALSE)</f>
        <v>57330</v>
      </c>
      <c r="V31" s="99">
        <f t="shared" si="7"/>
        <v>203576</v>
      </c>
      <c r="W31" s="98">
        <f>ROUND('[1]68_InOutFlowsCurPrdAndPrior'!$F$32*IF(ISNA(VLOOKUP(D31,'[1]Proportionate Shares'!$D$23:$I$1359,6,FALSE)),0,VLOOKUP(D31,'[1]Proportionate Shares'!$D$23:$I$1359,6,FALSE)),0)</f>
        <v>13557</v>
      </c>
      <c r="X31" s="98">
        <f>ROUND('[1]68_InOutFlowsCurPrdAndPrior'!$F$33*IF(ISNA(VLOOKUP(D31,'[1]Proportionate Shares'!$D$23:$I$1359,6,FALSE)),0,VLOOKUP(D31,'[1]Proportionate Shares'!$D$23:$I$1359,6,FALSE)),0)</f>
        <v>50058</v>
      </c>
      <c r="Y31" s="100">
        <f>ROUND('[1]68_InOutFlowsCurPrdAndPrior'!$F$35*IF(ISNA(VLOOKUP(D31,'[1]Proportionate Shares'!$D$23:$I$1359,6,FALSE)),0,VLOOKUP(D31,'[1]Proportionate Shares'!$D$23:$I$1359,6,FALSE)),0)</f>
        <v>19553</v>
      </c>
      <c r="Z31" s="98">
        <f>-VLOOKUP(D31,'[1]Schedule of Pension Amounts LW'!$B$15:$AS$1399,37,FALSE)</f>
        <v>59487</v>
      </c>
      <c r="AA31" s="99">
        <f t="shared" si="8"/>
        <v>142655</v>
      </c>
      <c r="AB31" s="72">
        <f>VLOOKUP(D31,'[1]Pension Expense Details'!$D$22:$S$1407,16,FALSE)</f>
        <v>28853</v>
      </c>
      <c r="AC31" s="72">
        <f t="shared" si="9"/>
        <v>50770</v>
      </c>
      <c r="AD31" s="72">
        <f>VLOOKUP(D31,'[1]Schedule of Pension Amounts LW'!$B$15:$W$1399,22,FALSE)</f>
        <v>79623</v>
      </c>
    </row>
    <row r="32" spans="1:30" x14ac:dyDescent="0.3">
      <c r="A32" s="104"/>
      <c r="B32" s="33"/>
      <c r="C32" s="33" t="str">
        <f>VLOOKUP(D32,'[1]Employer information'!$I$3:$J$1391,2,FALSE)</f>
        <v xml:space="preserve">Charter School                                    </v>
      </c>
      <c r="D32" s="33" t="str">
        <f>'[1]Schedule of Pension Amounts LW'!B24</f>
        <v>2275</v>
      </c>
      <c r="E32" s="33" t="str">
        <f>IF(ISNA(VLOOKUP(D32,'[1]Proportionate Shares'!$D$23:$G$1400,2,FALSE)),"",VLOOKUP(D32,'[1]Proportionate Shares'!$D$23:$G$1400,2,FALSE))</f>
        <v>084804</v>
      </c>
      <c r="F32" s="33" t="str">
        <f>IF(ISNA(VLOOKUP(D32,'[1]Proportionate Shares'!$D$23:$G$1400,3,FALSE)),"",VLOOKUP(D32,'[1]Proportionate Shares'!$D$23:$G$1400,3,FALSE))</f>
        <v/>
      </c>
      <c r="G32" s="34" t="str">
        <f>VLOOKUP(D32,'[1]Employer information'!$A$3:$B$1390,2,FALSE)</f>
        <v>AMBASSADORS PREPARATORY ACADEMY</v>
      </c>
      <c r="H32" s="36">
        <f>IF(ISNA(VLOOKUP(D32,'[1]Proportionate Shares'!$D$23:$I$1377,6,FALSE)),0,VLOOKUP(D32,'[1]Proportionate Shares'!$D$23:$I$1377,6,FALSE))</f>
        <v>8.2594299999999996E-6</v>
      </c>
      <c r="I32" s="105">
        <f>VLOOKUP(D32,'[1]Schedule of Pension Amounts LW'!$B$15:$E$1399,3,FALSE)</f>
        <v>544273</v>
      </c>
      <c r="J32" s="105">
        <f>-IF(ISNA(VLOOKUP(D32,'[1]Combined Contribution Amounts'!$A$2:$K$1335,5,FALSE)),0,VLOOKUP(D32,'[1]Combined Contribution Amounts'!$A$2:$K$1335,5,FALSE))</f>
        <v>-28909</v>
      </c>
      <c r="K32" s="105">
        <f>-IF(ISNA(VLOOKUP(D32,'[1]Combined Contribution Amounts'!$A$2:$K$1335,7,FALSE)),0,VLOOKUP(D32,'[1]Combined Contribution Amounts'!$A$2:$K$1335,7,FALSE))+-IF(ISNA(VLOOKUP(D32,'[1]Combined Contribution Amounts'!$A$2:$K$1335,8,FALSE)),0,VLOOKUP(D32,'[1]Combined Contribution Amounts'!$A$2:$K$1335,8,FALSE))+-IF(ISNA(VLOOKUP(D32,'[1]Combined Contribution Amounts'!$A$2:$K$1335,9,FALSE)),0,VLOOKUP(D32,'[1]Combined Contribution Amounts'!$A$2:$K$1335,9,FALSE))</f>
        <v>0</v>
      </c>
      <c r="L32" s="105">
        <f>VLOOKUP(D32,'[1]Pension Expense Details'!$D$23:$S$1407,16,FALSE)</f>
        <v>25724</v>
      </c>
      <c r="M32" s="105">
        <f>ROUND(('[1]68_InOutFlowsCurPrdAndPriorHist'!$F$28-'[1]68_InOutFlowsCurPrdAndPriorHist'!$F$31)*$H32,0)-VLOOKUP(D32,'[1]Pension Expense Details'!$D$23:$S$1407,12,FALSE)</f>
        <v>-6840</v>
      </c>
      <c r="N32" s="105">
        <f>ROUND(('[1]68_InOutFlowsCurPrdAndPriorHist'!$F$29-'[1]68_InOutFlowsCurPrdAndPriorHist'!$F$32)*$H32,0)-VLOOKUP(D32,'[1]Pension Expense Details'!$D$23:$S$1407,13,FALSE)</f>
        <v>-51690</v>
      </c>
      <c r="O32" s="105">
        <f>ROUND(('[1]68_InOutFlowsCurPrdAndPriorHist'!$F$30-'[1]68_InOutFlowsCurPrdAndPriorHist'!$F$33)*$H32,0)-VLOOKUP(D32,'[1]Pension Expense Details'!$D$23:$S$1407,14,FALSE)</f>
        <v>22352</v>
      </c>
      <c r="P32" s="105">
        <f>ROUND((VLOOKUP(D32,'[1]Schedule of Pension Amounts LW'!$B$15:$AC$1399,28,FALSE)-VLOOKUP(D32,'[1]Schedule of Pension Amounts LW'!$B$15:$AC$1399,27,FALSE))*'[1]Schedule of Pension Amounts LW'!AD$4,0)+VLOOKUP(D32,'[1]Schedule of Pension Amounts LW'!$B$15:$AH$1399,33,FALSE)-VLOOKUP(D32,'[1]Pension Expense Details'!$D$23:$S$1407,15,FALSE)</f>
        <v>-75559</v>
      </c>
      <c r="Q32" s="98">
        <f t="shared" si="6"/>
        <v>429351</v>
      </c>
      <c r="R32" s="98">
        <f>ROUND('[1]68_InOutFlowsCurPrdAndPrior'!$D$32*IF(ISNA(VLOOKUP(D32,'[1]Proportionate Shares'!$D$23:$I$1359,6,FALSE)),0,VLOOKUP(D32,'[1]Proportionate Shares'!$D$23:$I$1359,6,FALSE)),0)</f>
        <v>1804</v>
      </c>
      <c r="S32" s="98">
        <f>ROUND('[1]68_InOutFlowsCurPrdAndPrior'!$D$33*IF(ISNA(VLOOKUP(D32,'[1]Proportionate Shares'!$D$23:$I$1359,6,FALSE)),0,VLOOKUP(D32,'[1]Proportionate Shares'!$D$23:$I$1359,6,FALSE)),0)</f>
        <v>133206</v>
      </c>
      <c r="T32" s="98">
        <f>ROUND('[1]68_InOutFlowsCurPrdAndPrior'!$D$35*IF(ISNA(VLOOKUP(D32,'[1]Proportionate Shares'!$D$23:$I$1359,6,FALSE)),0,VLOOKUP(D32,'[1]Proportionate Shares'!$D$23:$I$1359,6,FALSE)),0)</f>
        <v>25813</v>
      </c>
      <c r="U32" s="98">
        <f>VLOOKUP(D32,'[1]Schedule of Pension Amounts LW'!$B$15:$AS$1399,36,FALSE)</f>
        <v>99193</v>
      </c>
      <c r="V32" s="99">
        <f t="shared" si="7"/>
        <v>260016</v>
      </c>
      <c r="W32" s="98">
        <f>ROUND('[1]68_InOutFlowsCurPrdAndPrior'!$F$32*IF(ISNA(VLOOKUP(D32,'[1]Proportionate Shares'!$D$23:$I$1359,6,FALSE)),0,VLOOKUP(D32,'[1]Proportionate Shares'!$D$23:$I$1359,6,FALSE)),0)</f>
        <v>14908</v>
      </c>
      <c r="X32" s="98">
        <f>ROUND('[1]68_InOutFlowsCurPrdAndPrior'!$F$33*IF(ISNA(VLOOKUP(D32,'[1]Proportionate Shares'!$D$23:$I$1359,6,FALSE)),0,VLOOKUP(D32,'[1]Proportionate Shares'!$D$23:$I$1359,6,FALSE)),0)</f>
        <v>55047</v>
      </c>
      <c r="Y32" s="100">
        <f>ROUND('[1]68_InOutFlowsCurPrdAndPrior'!$F$35*IF(ISNA(VLOOKUP(D32,'[1]Proportionate Shares'!$D$23:$I$1359,6,FALSE)),0,VLOOKUP(D32,'[1]Proportionate Shares'!$D$23:$I$1359,6,FALSE)),0)</f>
        <v>21502</v>
      </c>
      <c r="Z32" s="98">
        <f>-VLOOKUP(D32,'[1]Schedule of Pension Amounts LW'!$B$15:$AS$1399,37,FALSE)</f>
        <v>81824</v>
      </c>
      <c r="AA32" s="99">
        <f t="shared" si="8"/>
        <v>173281</v>
      </c>
      <c r="AB32" s="72">
        <f>VLOOKUP(D32,'[1]Pension Expense Details'!$D$22:$S$1407,16,FALSE)</f>
        <v>25724</v>
      </c>
      <c r="AC32" s="72">
        <f t="shared" si="9"/>
        <v>76225</v>
      </c>
      <c r="AD32" s="72">
        <f>VLOOKUP(D32,'[1]Schedule of Pension Amounts LW'!$B$15:$W$1399,22,FALSE)</f>
        <v>101949</v>
      </c>
    </row>
    <row r="33" spans="1:30" x14ac:dyDescent="0.3">
      <c r="A33" s="104"/>
      <c r="B33" s="33"/>
      <c r="C33" s="33" t="str">
        <f>VLOOKUP(D33,'[1]Employer information'!$I$3:$J$1391,2,FALSE)</f>
        <v xml:space="preserve">Charter School                                    </v>
      </c>
      <c r="D33" s="33" t="str">
        <f>'[1]Schedule of Pension Amounts LW'!B25</f>
        <v>2154</v>
      </c>
      <c r="E33" s="33" t="str">
        <f>IF(ISNA(VLOOKUP(D33,'[1]Proportionate Shares'!$D$23:$G$1400,2,FALSE)),"",VLOOKUP(D33,'[1]Proportionate Shares'!$D$23:$G$1400,2,FALSE))</f>
        <v>101819</v>
      </c>
      <c r="F33" s="33" t="str">
        <f>IF(ISNA(VLOOKUP(D33,'[1]Proportionate Shares'!$D$23:$G$1400,3,FALSE)),"",VLOOKUP(D33,'[1]Proportionate Shares'!$D$23:$G$1400,3,FALSE))</f>
        <v/>
      </c>
      <c r="G33" s="34" t="str">
        <f>VLOOKUP(D33,'[1]Employer information'!$A$3:$B$1390,2,FALSE)</f>
        <v>AMIGOS POR VIDA-FRIENDS FOR LIFE CHARTER SCHOOL</v>
      </c>
      <c r="H33" s="36">
        <f>IF(ISNA(VLOOKUP(D33,'[1]Proportionate Shares'!$D$23:$I$1377,6,FALSE)),0,VLOOKUP(D33,'[1]Proportionate Shares'!$D$23:$I$1377,6,FALSE))</f>
        <v>1.6863990999999999E-5</v>
      </c>
      <c r="I33" s="105">
        <f>VLOOKUP(D33,'[1]Schedule of Pension Amounts LW'!$B$15:$E$1399,3,FALSE)</f>
        <v>1060198</v>
      </c>
      <c r="J33" s="105">
        <f>-IF(ISNA(VLOOKUP(D33,'[1]Combined Contribution Amounts'!$A$2:$K$1335,5,FALSE)),0,VLOOKUP(D33,'[1]Combined Contribution Amounts'!$A$2:$K$1335,5,FALSE))</f>
        <v>-59026</v>
      </c>
      <c r="K33" s="105">
        <f>-IF(ISNA(VLOOKUP(D33,'[1]Combined Contribution Amounts'!$A$2:$K$1335,7,FALSE)),0,VLOOKUP(D33,'[1]Combined Contribution Amounts'!$A$2:$K$1335,7,FALSE))+-IF(ISNA(VLOOKUP(D33,'[1]Combined Contribution Amounts'!$A$2:$K$1335,8,FALSE)),0,VLOOKUP(D33,'[1]Combined Contribution Amounts'!$A$2:$K$1335,8,FALSE))+-IF(ISNA(VLOOKUP(D33,'[1]Combined Contribution Amounts'!$A$2:$K$1335,9,FALSE)),0,VLOOKUP(D33,'[1]Combined Contribution Amounts'!$A$2:$K$1335,9,FALSE))</f>
        <v>0</v>
      </c>
      <c r="L33" s="105">
        <f>VLOOKUP(D33,'[1]Pension Expense Details'!$D$23:$S$1407,16,FALSE)</f>
        <v>60553</v>
      </c>
      <c r="M33" s="105">
        <f>ROUND(('[1]68_InOutFlowsCurPrdAndPriorHist'!$F$28-'[1]68_InOutFlowsCurPrdAndPriorHist'!$F$31)*$H33,0)-VLOOKUP(D33,'[1]Pension Expense Details'!$D$23:$S$1407,12,FALSE)</f>
        <v>-13967</v>
      </c>
      <c r="N33" s="105">
        <f>ROUND(('[1]68_InOutFlowsCurPrdAndPriorHist'!$F$29-'[1]68_InOutFlowsCurPrdAndPriorHist'!$F$32)*$H33,0)-VLOOKUP(D33,'[1]Pension Expense Details'!$D$23:$S$1407,13,FALSE)</f>
        <v>-105538</v>
      </c>
      <c r="O33" s="105">
        <f>ROUND(('[1]68_InOutFlowsCurPrdAndPriorHist'!$F$30-'[1]68_InOutFlowsCurPrdAndPriorHist'!$F$33)*$H33,0)-VLOOKUP(D33,'[1]Pension Expense Details'!$D$23:$S$1407,14,FALSE)</f>
        <v>45638</v>
      </c>
      <c r="P33" s="105">
        <f>ROUND((VLOOKUP(D33,'[1]Schedule of Pension Amounts LW'!$B$15:$AC$1399,28,FALSE)-VLOOKUP(D33,'[1]Schedule of Pension Amounts LW'!$B$15:$AC$1399,27,FALSE))*'[1]Schedule of Pension Amounts LW'!AD$4,0)+VLOOKUP(D33,'[1]Schedule of Pension Amounts LW'!$B$15:$AH$1399,33,FALSE)-VLOOKUP(D33,'[1]Pension Expense Details'!$D$23:$S$1407,15,FALSE)</f>
        <v>-111215</v>
      </c>
      <c r="Q33" s="98">
        <f t="shared" si="6"/>
        <v>876643</v>
      </c>
      <c r="R33" s="98">
        <f>ROUND('[1]68_InOutFlowsCurPrdAndPrior'!$D$32*IF(ISNA(VLOOKUP(D33,'[1]Proportionate Shares'!$D$23:$I$1359,6,FALSE)),0,VLOOKUP(D33,'[1]Proportionate Shares'!$D$23:$I$1359,6,FALSE)),0)</f>
        <v>3683</v>
      </c>
      <c r="S33" s="98">
        <f>ROUND('[1]68_InOutFlowsCurPrdAndPrior'!$D$33*IF(ISNA(VLOOKUP(D33,'[1]Proportionate Shares'!$D$23:$I$1359,6,FALSE)),0,VLOOKUP(D33,'[1]Proportionate Shares'!$D$23:$I$1359,6,FALSE)),0)</f>
        <v>271978</v>
      </c>
      <c r="T33" s="98">
        <f>ROUND('[1]68_InOutFlowsCurPrdAndPrior'!$D$35*IF(ISNA(VLOOKUP(D33,'[1]Proportionate Shares'!$D$23:$I$1359,6,FALSE)),0,VLOOKUP(D33,'[1]Proportionate Shares'!$D$23:$I$1359,6,FALSE)),0)</f>
        <v>52704</v>
      </c>
      <c r="U33" s="98">
        <f>VLOOKUP(D33,'[1]Schedule of Pension Amounts LW'!$B$15:$AS$1399,36,FALSE)</f>
        <v>116388</v>
      </c>
      <c r="V33" s="99">
        <f t="shared" si="7"/>
        <v>444753</v>
      </c>
      <c r="W33" s="98">
        <f>ROUND('[1]68_InOutFlowsCurPrdAndPrior'!$F$32*IF(ISNA(VLOOKUP(D33,'[1]Proportionate Shares'!$D$23:$I$1359,6,FALSE)),0,VLOOKUP(D33,'[1]Proportionate Shares'!$D$23:$I$1359,6,FALSE)),0)</f>
        <v>30438</v>
      </c>
      <c r="X33" s="98">
        <f>ROUND('[1]68_InOutFlowsCurPrdAndPrior'!$F$33*IF(ISNA(VLOOKUP(D33,'[1]Proportionate Shares'!$D$23:$I$1359,6,FALSE)),0,VLOOKUP(D33,'[1]Proportionate Shares'!$D$23:$I$1359,6,FALSE)),0)</f>
        <v>112394</v>
      </c>
      <c r="Y33" s="100">
        <f>ROUND('[1]68_InOutFlowsCurPrdAndPrior'!$F$35*IF(ISNA(VLOOKUP(D33,'[1]Proportionate Shares'!$D$23:$I$1359,6,FALSE)),0,VLOOKUP(D33,'[1]Proportionate Shares'!$D$23:$I$1359,6,FALSE)),0)</f>
        <v>43902</v>
      </c>
      <c r="Z33" s="98">
        <f>-VLOOKUP(D33,'[1]Schedule of Pension Amounts LW'!$B$15:$AS$1399,37,FALSE)</f>
        <v>115655</v>
      </c>
      <c r="AA33" s="99">
        <f t="shared" si="8"/>
        <v>302389</v>
      </c>
      <c r="AB33" s="72">
        <f>VLOOKUP(D33,'[1]Pension Expense Details'!$D$22:$S$1407,16,FALSE)</f>
        <v>60553</v>
      </c>
      <c r="AC33" s="72">
        <f t="shared" si="9"/>
        <v>109121</v>
      </c>
      <c r="AD33" s="72">
        <f>VLOOKUP(D33,'[1]Schedule of Pension Amounts LW'!$B$15:$W$1399,22,FALSE)</f>
        <v>169674</v>
      </c>
    </row>
    <row r="34" spans="1:30" x14ac:dyDescent="0.3">
      <c r="A34" s="104"/>
      <c r="B34" s="33"/>
      <c r="C34" s="33" t="str">
        <f>VLOOKUP(D34,'[1]Employer information'!$I$3:$J$1391,2,FALSE)</f>
        <v xml:space="preserve">Charter School                                    </v>
      </c>
      <c r="D34" s="33" t="str">
        <f>'[1]Schedule of Pension Amounts LW'!B26</f>
        <v>2026</v>
      </c>
      <c r="E34" s="33" t="str">
        <f>IF(ISNA(VLOOKUP(D34,'[1]Proportionate Shares'!$D$23:$G$1400,2,FALSE)),"",VLOOKUP(D34,'[1]Proportionate Shares'!$D$23:$G$1400,2,FALSE))</f>
        <v>101803</v>
      </c>
      <c r="F34" s="33" t="str">
        <f>IF(ISNA(VLOOKUP(D34,'[1]Proportionate Shares'!$D$23:$G$1400,3,FALSE)),"",VLOOKUP(D34,'[1]Proportionate Shares'!$D$23:$G$1400,3,FALSE))</f>
        <v/>
      </c>
      <c r="G34" s="34" t="str">
        <f>VLOOKUP(D34,'[1]Employer information'!$A$3:$B$1390,2,FALSE)</f>
        <v>ARISTOI CLASSICAL ACADEMY</v>
      </c>
      <c r="H34" s="36">
        <f>IF(ISNA(VLOOKUP(D34,'[1]Proportionate Shares'!$D$23:$I$1377,6,FALSE)),0,VLOOKUP(D34,'[1]Proportionate Shares'!$D$23:$I$1377,6,FALSE))</f>
        <v>2.5281701000000002E-5</v>
      </c>
      <c r="I34" s="105">
        <f>VLOOKUP(D34,'[1]Schedule of Pension Amounts LW'!$B$15:$E$1399,3,FALSE)</f>
        <v>1100065</v>
      </c>
      <c r="J34" s="105">
        <f>-IF(ISNA(VLOOKUP(D34,'[1]Combined Contribution Amounts'!$A$2:$K$1335,5,FALSE)),0,VLOOKUP(D34,'[1]Combined Contribution Amounts'!$A$2:$K$1335,5,FALSE))</f>
        <v>-88489</v>
      </c>
      <c r="K34" s="105">
        <f>-IF(ISNA(VLOOKUP(D34,'[1]Combined Contribution Amounts'!$A$2:$K$1335,7,FALSE)),0,VLOOKUP(D34,'[1]Combined Contribution Amounts'!$A$2:$K$1335,7,FALSE))+-IF(ISNA(VLOOKUP(D34,'[1]Combined Contribution Amounts'!$A$2:$K$1335,8,FALSE)),0,VLOOKUP(D34,'[1]Combined Contribution Amounts'!$A$2:$K$1335,8,FALSE))+-IF(ISNA(VLOOKUP(D34,'[1]Combined Contribution Amounts'!$A$2:$K$1335,9,FALSE)),0,VLOOKUP(D34,'[1]Combined Contribution Amounts'!$A$2:$K$1335,9,FALSE))</f>
        <v>0</v>
      </c>
      <c r="L34" s="105">
        <f>VLOOKUP(D34,'[1]Pension Expense Details'!$D$23:$S$1407,16,FALSE)</f>
        <v>167692</v>
      </c>
      <c r="M34" s="105">
        <f>ROUND(('[1]68_InOutFlowsCurPrdAndPriorHist'!$F$28-'[1]68_InOutFlowsCurPrdAndPriorHist'!$F$31)*$H34,0)-VLOOKUP(D34,'[1]Pension Expense Details'!$D$23:$S$1407,12,FALSE)</f>
        <v>-20939</v>
      </c>
      <c r="N34" s="105">
        <f>ROUND(('[1]68_InOutFlowsCurPrdAndPriorHist'!$F$29-'[1]68_InOutFlowsCurPrdAndPriorHist'!$F$32)*$H34,0)-VLOOKUP(D34,'[1]Pension Expense Details'!$D$23:$S$1407,13,FALSE)</f>
        <v>-158218</v>
      </c>
      <c r="O34" s="105">
        <f>ROUND(('[1]68_InOutFlowsCurPrdAndPriorHist'!$F$30-'[1]68_InOutFlowsCurPrdAndPriorHist'!$F$33)*$H34,0)-VLOOKUP(D34,'[1]Pension Expense Details'!$D$23:$S$1407,14,FALSE)</f>
        <v>68418</v>
      </c>
      <c r="P34" s="105">
        <f>ROUND((VLOOKUP(D34,'[1]Schedule of Pension Amounts LW'!$B$15:$AC$1399,28,FALSE)-VLOOKUP(D34,'[1]Schedule of Pension Amounts LW'!$B$15:$AC$1399,27,FALSE))*'[1]Schedule of Pension Amounts LW'!AD$4,0)+VLOOKUP(D34,'[1]Schedule of Pension Amounts LW'!$B$15:$AH$1399,33,FALSE)-VLOOKUP(D34,'[1]Pension Expense Details'!$D$23:$S$1407,15,FALSE)</f>
        <v>245693</v>
      </c>
      <c r="Q34" s="98">
        <f t="shared" si="6"/>
        <v>1314222</v>
      </c>
      <c r="R34" s="98">
        <f>ROUND('[1]68_InOutFlowsCurPrdAndPrior'!$D$32*IF(ISNA(VLOOKUP(D34,'[1]Proportionate Shares'!$D$23:$I$1359,6,FALSE)),0,VLOOKUP(D34,'[1]Proportionate Shares'!$D$23:$I$1359,6,FALSE)),0)</f>
        <v>5521</v>
      </c>
      <c r="S34" s="98">
        <f>ROUND('[1]68_InOutFlowsCurPrdAndPrior'!$D$33*IF(ISNA(VLOOKUP(D34,'[1]Proportionate Shares'!$D$23:$I$1359,6,FALSE)),0,VLOOKUP(D34,'[1]Proportionate Shares'!$D$23:$I$1359,6,FALSE)),0)</f>
        <v>407736</v>
      </c>
      <c r="T34" s="98">
        <f>ROUND('[1]68_InOutFlowsCurPrdAndPrior'!$D$35*IF(ISNA(VLOOKUP(D34,'[1]Proportionate Shares'!$D$23:$I$1359,6,FALSE)),0,VLOOKUP(D34,'[1]Proportionate Shares'!$D$23:$I$1359,6,FALSE)),0)</f>
        <v>79011</v>
      </c>
      <c r="U34" s="98">
        <f>VLOOKUP(D34,'[1]Schedule of Pension Amounts LW'!$B$15:$AS$1399,36,FALSE)</f>
        <v>361183</v>
      </c>
      <c r="V34" s="99">
        <f t="shared" si="7"/>
        <v>853451</v>
      </c>
      <c r="W34" s="98">
        <f>ROUND('[1]68_InOutFlowsCurPrdAndPrior'!$F$32*IF(ISNA(VLOOKUP(D34,'[1]Proportionate Shares'!$D$23:$I$1359,6,FALSE)),0,VLOOKUP(D34,'[1]Proportionate Shares'!$D$23:$I$1359,6,FALSE)),0)</f>
        <v>45632</v>
      </c>
      <c r="X34" s="98">
        <f>ROUND('[1]68_InOutFlowsCurPrdAndPrior'!$F$33*IF(ISNA(VLOOKUP(D34,'[1]Proportionate Shares'!$D$23:$I$1359,6,FALSE)),0,VLOOKUP(D34,'[1]Proportionate Shares'!$D$23:$I$1359,6,FALSE)),0)</f>
        <v>168496</v>
      </c>
      <c r="Y34" s="100">
        <f>ROUND('[1]68_InOutFlowsCurPrdAndPrior'!$F$35*IF(ISNA(VLOOKUP(D34,'[1]Proportionate Shares'!$D$23:$I$1359,6,FALSE)),0,VLOOKUP(D34,'[1]Proportionate Shares'!$D$23:$I$1359,6,FALSE)),0)</f>
        <v>65815</v>
      </c>
      <c r="Z34" s="98">
        <f>-VLOOKUP(D34,'[1]Schedule of Pension Amounts LW'!$B$15:$AS$1399,37,FALSE)</f>
        <v>4</v>
      </c>
      <c r="AA34" s="99">
        <f t="shared" si="8"/>
        <v>279947</v>
      </c>
      <c r="AB34" s="72">
        <f>VLOOKUP(D34,'[1]Pension Expense Details'!$D$22:$S$1407,16,FALSE)</f>
        <v>167692</v>
      </c>
      <c r="AC34" s="72">
        <f t="shared" si="9"/>
        <v>168901</v>
      </c>
      <c r="AD34" s="72">
        <f>VLOOKUP(D34,'[1]Schedule of Pension Amounts LW'!$B$15:$W$1399,22,FALSE)</f>
        <v>336593</v>
      </c>
    </row>
    <row r="35" spans="1:30" x14ac:dyDescent="0.3">
      <c r="A35" s="104"/>
      <c r="B35" s="33"/>
      <c r="C35" s="33" t="str">
        <f>VLOOKUP(D35,'[1]Employer information'!$I$3:$J$1391,2,FALSE)</f>
        <v xml:space="preserve">Charter School                                    </v>
      </c>
      <c r="D35" s="33" t="str">
        <f>'[1]Schedule of Pension Amounts LW'!B27</f>
        <v>2168</v>
      </c>
      <c r="E35" s="33" t="str">
        <f>IF(ISNA(VLOOKUP(D35,'[1]Proportionate Shares'!$D$23:$G$1400,2,FALSE)),"",VLOOKUP(D35,'[1]Proportionate Shares'!$D$23:$G$1400,2,FALSE))</f>
        <v>220802</v>
      </c>
      <c r="F35" s="33" t="str">
        <f>IF(ISNA(VLOOKUP(D35,'[1]Proportionate Shares'!$D$23:$G$1400,3,FALSE)),"",VLOOKUP(D35,'[1]Proportionate Shares'!$D$23:$G$1400,3,FALSE))</f>
        <v/>
      </c>
      <c r="G35" s="34" t="str">
        <f>VLOOKUP(D35,'[1]Employer information'!$A$3:$B$1390,2,FALSE)</f>
        <v>ARLINGTON CLASSICS ACADEMY</v>
      </c>
      <c r="H35" s="36">
        <f>IF(ISNA(VLOOKUP(D35,'[1]Proportionate Shares'!$D$23:$I$1377,6,FALSE)),0,VLOOKUP(D35,'[1]Proportionate Shares'!$D$23:$I$1377,6,FALSE))</f>
        <v>4.2389397000000003E-5</v>
      </c>
      <c r="I35" s="105">
        <f>VLOOKUP(D35,'[1]Schedule of Pension Amounts LW'!$B$15:$E$1399,3,FALSE)</f>
        <v>2349470</v>
      </c>
      <c r="J35" s="105">
        <f>-IF(ISNA(VLOOKUP(D35,'[1]Combined Contribution Amounts'!$A$2:$K$1335,5,FALSE)),0,VLOOKUP(D35,'[1]Combined Contribution Amounts'!$A$2:$K$1335,5,FALSE))</f>
        <v>-148368</v>
      </c>
      <c r="K35" s="105">
        <f>-IF(ISNA(VLOOKUP(D35,'[1]Combined Contribution Amounts'!$A$2:$K$1335,7,FALSE)),0,VLOOKUP(D35,'[1]Combined Contribution Amounts'!$A$2:$K$1335,7,FALSE))+-IF(ISNA(VLOOKUP(D35,'[1]Combined Contribution Amounts'!$A$2:$K$1335,8,FALSE)),0,VLOOKUP(D35,'[1]Combined Contribution Amounts'!$A$2:$K$1335,8,FALSE))+-IF(ISNA(VLOOKUP(D35,'[1]Combined Contribution Amounts'!$A$2:$K$1335,9,FALSE)),0,VLOOKUP(D35,'[1]Combined Contribution Amounts'!$A$2:$K$1335,9,FALSE))</f>
        <v>0</v>
      </c>
      <c r="L35" s="105">
        <f>VLOOKUP(D35,'[1]Pension Expense Details'!$D$23:$S$1407,16,FALSE)</f>
        <v>201789</v>
      </c>
      <c r="M35" s="105">
        <f>ROUND(('[1]68_InOutFlowsCurPrdAndPriorHist'!$F$28-'[1]68_InOutFlowsCurPrdAndPriorHist'!$F$31)*$H35,0)-VLOOKUP(D35,'[1]Pension Expense Details'!$D$23:$S$1407,12,FALSE)</f>
        <v>-35109</v>
      </c>
      <c r="N35" s="105">
        <f>ROUND(('[1]68_InOutFlowsCurPrdAndPriorHist'!$F$29-'[1]68_InOutFlowsCurPrdAndPriorHist'!$F$32)*$H35,0)-VLOOKUP(D35,'[1]Pension Expense Details'!$D$23:$S$1407,13,FALSE)</f>
        <v>-265281</v>
      </c>
      <c r="O35" s="105">
        <f>ROUND(('[1]68_InOutFlowsCurPrdAndPriorHist'!$F$30-'[1]68_InOutFlowsCurPrdAndPriorHist'!$F$33)*$H35,0)-VLOOKUP(D35,'[1]Pension Expense Details'!$D$23:$S$1407,14,FALSE)</f>
        <v>114716</v>
      </c>
      <c r="P35" s="105">
        <f>ROUND((VLOOKUP(D35,'[1]Schedule of Pension Amounts LW'!$B$15:$AC$1399,28,FALSE)-VLOOKUP(D35,'[1]Schedule of Pension Amounts LW'!$B$15:$AC$1399,27,FALSE))*'[1]Schedule of Pension Amounts LW'!AD$4,0)+VLOOKUP(D35,'[1]Schedule of Pension Amounts LW'!$B$15:$AH$1399,33,FALSE)-VLOOKUP(D35,'[1]Pension Expense Details'!$D$23:$S$1407,15,FALSE)</f>
        <v>-13684</v>
      </c>
      <c r="Q35" s="98">
        <f t="shared" si="6"/>
        <v>2203533</v>
      </c>
      <c r="R35" s="98">
        <f>ROUND('[1]68_InOutFlowsCurPrdAndPrior'!$D$32*IF(ISNA(VLOOKUP(D35,'[1]Proportionate Shares'!$D$23:$I$1359,6,FALSE)),0,VLOOKUP(D35,'[1]Proportionate Shares'!$D$23:$I$1359,6,FALSE)),0)</f>
        <v>9257</v>
      </c>
      <c r="S35" s="98">
        <f>ROUND('[1]68_InOutFlowsCurPrdAndPrior'!$D$33*IF(ISNA(VLOOKUP(D35,'[1]Proportionate Shares'!$D$23:$I$1359,6,FALSE)),0,VLOOKUP(D35,'[1]Proportionate Shares'!$D$23:$I$1359,6,FALSE)),0)</f>
        <v>683644</v>
      </c>
      <c r="T35" s="98">
        <f>ROUND('[1]68_InOutFlowsCurPrdAndPrior'!$D$35*IF(ISNA(VLOOKUP(D35,'[1]Proportionate Shares'!$D$23:$I$1359,6,FALSE)),0,VLOOKUP(D35,'[1]Proportionate Shares'!$D$23:$I$1359,6,FALSE)),0)</f>
        <v>132477</v>
      </c>
      <c r="U35" s="98">
        <f>VLOOKUP(D35,'[1]Schedule of Pension Amounts LW'!$B$15:$AS$1399,36,FALSE)</f>
        <v>413968</v>
      </c>
      <c r="V35" s="99">
        <f t="shared" si="7"/>
        <v>1239346</v>
      </c>
      <c r="W35" s="98">
        <f>ROUND('[1]68_InOutFlowsCurPrdAndPrior'!$F$32*IF(ISNA(VLOOKUP(D35,'[1]Proportionate Shares'!$D$23:$I$1359,6,FALSE)),0,VLOOKUP(D35,'[1]Proportionate Shares'!$D$23:$I$1359,6,FALSE)),0)</f>
        <v>76510</v>
      </c>
      <c r="X35" s="98">
        <f>ROUND('[1]68_InOutFlowsCurPrdAndPrior'!$F$33*IF(ISNA(VLOOKUP(D35,'[1]Proportionate Shares'!$D$23:$I$1359,6,FALSE)),0,VLOOKUP(D35,'[1]Proportionate Shares'!$D$23:$I$1359,6,FALSE)),0)</f>
        <v>282514</v>
      </c>
      <c r="Y35" s="100">
        <f>ROUND('[1]68_InOutFlowsCurPrdAndPrior'!$F$35*IF(ISNA(VLOOKUP(D35,'[1]Proportionate Shares'!$D$23:$I$1359,6,FALSE)),0,VLOOKUP(D35,'[1]Proportionate Shares'!$D$23:$I$1359,6,FALSE)),0)</f>
        <v>110351</v>
      </c>
      <c r="Z35" s="98">
        <f>-VLOOKUP(D35,'[1]Schedule of Pension Amounts LW'!$B$15:$AS$1399,37,FALSE)</f>
        <v>9416</v>
      </c>
      <c r="AA35" s="99">
        <f t="shared" si="8"/>
        <v>478791</v>
      </c>
      <c r="AB35" s="72">
        <f>VLOOKUP(D35,'[1]Pension Expense Details'!$D$22:$S$1407,16,FALSE)</f>
        <v>201789</v>
      </c>
      <c r="AC35" s="72">
        <f t="shared" si="9"/>
        <v>361414</v>
      </c>
      <c r="AD35" s="72">
        <f>VLOOKUP(D35,'[1]Schedule of Pension Amounts LW'!$B$15:$W$1399,22,FALSE)</f>
        <v>563203</v>
      </c>
    </row>
    <row r="36" spans="1:30" x14ac:dyDescent="0.3">
      <c r="A36" s="104"/>
      <c r="B36" s="33"/>
      <c r="C36" s="33" t="str">
        <f>VLOOKUP(D36,'[1]Employer information'!$I$3:$J$1391,2,FALSE)</f>
        <v xml:space="preserve">Charter School                                    </v>
      </c>
      <c r="D36" s="33" t="str">
        <f>'[1]Schedule of Pension Amounts LW'!B28</f>
        <v>2313</v>
      </c>
      <c r="E36" s="33" t="str">
        <f>IF(ISNA(VLOOKUP(D36,'[1]Proportionate Shares'!$D$23:$G$1400,2,FALSE)),"",VLOOKUP(D36,'[1]Proportionate Shares'!$D$23:$G$1400,2,FALSE))</f>
        <v>021805</v>
      </c>
      <c r="F36" s="33" t="str">
        <f>IF(ISNA(VLOOKUP(D36,'[1]Proportionate Shares'!$D$23:$G$1400,3,FALSE)),"",VLOOKUP(D36,'[1]Proportionate Shares'!$D$23:$G$1400,3,FALSE))</f>
        <v/>
      </c>
      <c r="G36" s="34" t="str">
        <f>VLOOKUP(D36,'[1]Employer information'!$A$3:$B$1390,2,FALSE)</f>
        <v>ARROW ACADEMY</v>
      </c>
      <c r="H36" s="36">
        <f>IF(ISNA(VLOOKUP(D36,'[1]Proportionate Shares'!$D$23:$I$1377,6,FALSE)),0,VLOOKUP(D36,'[1]Proportionate Shares'!$D$23:$I$1377,6,FALSE))</f>
        <v>2.9451842999999999E-5</v>
      </c>
      <c r="I36" s="105">
        <f>VLOOKUP(D36,'[1]Schedule of Pension Amounts LW'!$B$15:$E$1399,3,FALSE)</f>
        <v>1587690</v>
      </c>
      <c r="J36" s="105">
        <f>-IF(ISNA(VLOOKUP(D36,'[1]Combined Contribution Amounts'!$A$2:$K$1335,5,FALSE)),0,VLOOKUP(D36,'[1]Combined Contribution Amounts'!$A$2:$K$1335,5,FALSE))</f>
        <v>-103085</v>
      </c>
      <c r="K36" s="105">
        <f>-IF(ISNA(VLOOKUP(D36,'[1]Combined Contribution Amounts'!$A$2:$K$1335,7,FALSE)),0,VLOOKUP(D36,'[1]Combined Contribution Amounts'!$A$2:$K$1335,7,FALSE))+-IF(ISNA(VLOOKUP(D36,'[1]Combined Contribution Amounts'!$A$2:$K$1335,8,FALSE)),0,VLOOKUP(D36,'[1]Combined Contribution Amounts'!$A$2:$K$1335,8,FALSE))+-IF(ISNA(VLOOKUP(D36,'[1]Combined Contribution Amounts'!$A$2:$K$1335,9,FALSE)),0,VLOOKUP(D36,'[1]Combined Contribution Amounts'!$A$2:$K$1335,9,FALSE))</f>
        <v>0</v>
      </c>
      <c r="L36" s="105">
        <f>VLOOKUP(D36,'[1]Pension Expense Details'!$D$23:$S$1407,16,FALSE)</f>
        <v>147229</v>
      </c>
      <c r="M36" s="105">
        <f>ROUND(('[1]68_InOutFlowsCurPrdAndPriorHist'!$F$28-'[1]68_InOutFlowsCurPrdAndPriorHist'!$F$31)*$H36,0)-VLOOKUP(D36,'[1]Pension Expense Details'!$D$23:$S$1407,12,FALSE)</f>
        <v>-24393</v>
      </c>
      <c r="N36" s="105">
        <f>ROUND(('[1]68_InOutFlowsCurPrdAndPriorHist'!$F$29-'[1]68_InOutFlowsCurPrdAndPriorHist'!$F$32)*$H36,0)-VLOOKUP(D36,'[1]Pension Expense Details'!$D$23:$S$1407,13,FALSE)</f>
        <v>-184316</v>
      </c>
      <c r="O36" s="105">
        <f>ROUND(('[1]68_InOutFlowsCurPrdAndPriorHist'!$F$30-'[1]68_InOutFlowsCurPrdAndPriorHist'!$F$33)*$H36,0)-VLOOKUP(D36,'[1]Pension Expense Details'!$D$23:$S$1407,14,FALSE)</f>
        <v>79704</v>
      </c>
      <c r="P36" s="105">
        <f>ROUND((VLOOKUP(D36,'[1]Schedule of Pension Amounts LW'!$B$15:$AC$1399,28,FALSE)-VLOOKUP(D36,'[1]Schedule of Pension Amounts LW'!$B$15:$AC$1399,27,FALSE))*'[1]Schedule of Pension Amounts LW'!AD$4,0)+VLOOKUP(D36,'[1]Schedule of Pension Amounts LW'!$B$15:$AH$1399,33,FALSE)-VLOOKUP(D36,'[1]Pension Expense Details'!$D$23:$S$1407,15,FALSE)</f>
        <v>28170</v>
      </c>
      <c r="Q36" s="98">
        <f t="shared" si="6"/>
        <v>1530999</v>
      </c>
      <c r="R36" s="98">
        <f>ROUND('[1]68_InOutFlowsCurPrdAndPrior'!$D$32*IF(ISNA(VLOOKUP(D36,'[1]Proportionate Shares'!$D$23:$I$1359,6,FALSE)),0,VLOOKUP(D36,'[1]Proportionate Shares'!$D$23:$I$1359,6,FALSE)),0)</f>
        <v>6432</v>
      </c>
      <c r="S36" s="98">
        <f>ROUND('[1]68_InOutFlowsCurPrdAndPrior'!$D$33*IF(ISNA(VLOOKUP(D36,'[1]Proportionate Shares'!$D$23:$I$1359,6,FALSE)),0,VLOOKUP(D36,'[1]Proportionate Shares'!$D$23:$I$1359,6,FALSE)),0)</f>
        <v>474991</v>
      </c>
      <c r="T36" s="98">
        <f>ROUND('[1]68_InOutFlowsCurPrdAndPrior'!$D$35*IF(ISNA(VLOOKUP(D36,'[1]Proportionate Shares'!$D$23:$I$1359,6,FALSE)),0,VLOOKUP(D36,'[1]Proportionate Shares'!$D$23:$I$1359,6,FALSE)),0)</f>
        <v>92044</v>
      </c>
      <c r="U36" s="98">
        <f>VLOOKUP(D36,'[1]Schedule of Pension Amounts LW'!$B$15:$AS$1399,36,FALSE)</f>
        <v>205229</v>
      </c>
      <c r="V36" s="99">
        <f t="shared" si="7"/>
        <v>778696</v>
      </c>
      <c r="W36" s="98">
        <f>ROUND('[1]68_InOutFlowsCurPrdAndPrior'!$F$32*IF(ISNA(VLOOKUP(D36,'[1]Proportionate Shares'!$D$23:$I$1359,6,FALSE)),0,VLOOKUP(D36,'[1]Proportionate Shares'!$D$23:$I$1359,6,FALSE)),0)</f>
        <v>53159</v>
      </c>
      <c r="X36" s="98">
        <f>ROUND('[1]68_InOutFlowsCurPrdAndPrior'!$F$33*IF(ISNA(VLOOKUP(D36,'[1]Proportionate Shares'!$D$23:$I$1359,6,FALSE)),0,VLOOKUP(D36,'[1]Proportionate Shares'!$D$23:$I$1359,6,FALSE)),0)</f>
        <v>196289</v>
      </c>
      <c r="Y36" s="100">
        <f>ROUND('[1]68_InOutFlowsCurPrdAndPrior'!$F$35*IF(ISNA(VLOOKUP(D36,'[1]Proportionate Shares'!$D$23:$I$1359,6,FALSE)),0,VLOOKUP(D36,'[1]Proportionate Shares'!$D$23:$I$1359,6,FALSE)),0)</f>
        <v>76671</v>
      </c>
      <c r="Z36" s="98">
        <f>-VLOOKUP(D36,'[1]Schedule of Pension Amounts LW'!$B$15:$AS$1399,37,FALSE)</f>
        <v>268954</v>
      </c>
      <c r="AA36" s="99">
        <f t="shared" si="8"/>
        <v>595073</v>
      </c>
      <c r="AB36" s="72">
        <f>VLOOKUP(D36,'[1]Pension Expense Details'!$D$22:$S$1407,16,FALSE)</f>
        <v>147229</v>
      </c>
      <c r="AC36" s="72">
        <f t="shared" si="9"/>
        <v>130516</v>
      </c>
      <c r="AD36" s="72">
        <f>VLOOKUP(D36,'[1]Schedule of Pension Amounts LW'!$B$15:$W$1399,22,FALSE)</f>
        <v>277745</v>
      </c>
    </row>
    <row r="37" spans="1:30" x14ac:dyDescent="0.3">
      <c r="A37" s="104"/>
      <c r="B37" s="33"/>
      <c r="C37" s="33" t="str">
        <f>VLOOKUP(D37,'[1]Employer information'!$I$3:$J$1391,2,FALSE)</f>
        <v xml:space="preserve">Charter School                                    </v>
      </c>
      <c r="D37" s="33" t="str">
        <f>'[1]Schedule of Pension Amounts LW'!B29</f>
        <v>2319</v>
      </c>
      <c r="E37" s="33" t="str">
        <f>IF(ISNA(VLOOKUP(D37,'[1]Proportionate Shares'!$D$23:$G$1400,2,FALSE)),"",VLOOKUP(D37,'[1]Proportionate Shares'!$D$23:$G$1400,2,FALSE))</f>
        <v>227825</v>
      </c>
      <c r="F37" s="33" t="str">
        <f>IF(ISNA(VLOOKUP(D37,'[1]Proportionate Shares'!$D$23:$G$1400,3,FALSE)),"",VLOOKUP(D37,'[1]Proportionate Shares'!$D$23:$G$1400,3,FALSE))</f>
        <v/>
      </c>
      <c r="G37" s="34" t="str">
        <f>VLOOKUP(D37,'[1]Employer information'!$A$3:$B$1390,2,FALSE)</f>
        <v>AUSTIN ACHIEVE PUBLIC SCHOOL</v>
      </c>
      <c r="H37" s="36">
        <f>IF(ISNA(VLOOKUP(D37,'[1]Proportionate Shares'!$D$23:$I$1377,6,FALSE)),0,VLOOKUP(D37,'[1]Proportionate Shares'!$D$23:$I$1377,6,FALSE))</f>
        <v>8.4492232999999994E-5</v>
      </c>
      <c r="I37" s="105">
        <f>VLOOKUP(D37,'[1]Schedule of Pension Amounts LW'!$B$15:$E$1399,3,FALSE)</f>
        <v>3085434</v>
      </c>
      <c r="J37" s="105">
        <f>-IF(ISNA(VLOOKUP(D37,'[1]Combined Contribution Amounts'!$A$2:$K$1335,5,FALSE)),0,VLOOKUP(D37,'[1]Combined Contribution Amounts'!$A$2:$K$1335,5,FALSE))</f>
        <v>-295733</v>
      </c>
      <c r="K37" s="105">
        <f>-IF(ISNA(VLOOKUP(D37,'[1]Combined Contribution Amounts'!$A$2:$K$1335,7,FALSE)),0,VLOOKUP(D37,'[1]Combined Contribution Amounts'!$A$2:$K$1335,7,FALSE))+-IF(ISNA(VLOOKUP(D37,'[1]Combined Contribution Amounts'!$A$2:$K$1335,8,FALSE)),0,VLOOKUP(D37,'[1]Combined Contribution Amounts'!$A$2:$K$1335,8,FALSE))+-IF(ISNA(VLOOKUP(D37,'[1]Combined Contribution Amounts'!$A$2:$K$1335,9,FALSE)),0,VLOOKUP(D37,'[1]Combined Contribution Amounts'!$A$2:$K$1335,9,FALSE))</f>
        <v>0</v>
      </c>
      <c r="L37" s="105">
        <f>VLOOKUP(D37,'[1]Pension Expense Details'!$D$23:$S$1407,16,FALSE)</f>
        <v>653322</v>
      </c>
      <c r="M37" s="105">
        <f>ROUND(('[1]68_InOutFlowsCurPrdAndPriorHist'!$F$28-'[1]68_InOutFlowsCurPrdAndPriorHist'!$F$31)*$H37,0)-VLOOKUP(D37,'[1]Pension Expense Details'!$D$23:$S$1407,12,FALSE)</f>
        <v>-69980</v>
      </c>
      <c r="N37" s="105">
        <f>ROUND(('[1]68_InOutFlowsCurPrdAndPriorHist'!$F$29-'[1]68_InOutFlowsCurPrdAndPriorHist'!$F$32)*$H37,0)-VLOOKUP(D37,'[1]Pension Expense Details'!$D$23:$S$1407,13,FALSE)</f>
        <v>-528769</v>
      </c>
      <c r="O37" s="105">
        <f>ROUND(('[1]68_InOutFlowsCurPrdAndPriorHist'!$F$30-'[1]68_InOutFlowsCurPrdAndPriorHist'!$F$33)*$H37,0)-VLOOKUP(D37,'[1]Pension Expense Details'!$D$23:$S$1407,14,FALSE)</f>
        <v>228656</v>
      </c>
      <c r="P37" s="105">
        <f>ROUND((VLOOKUP(D37,'[1]Schedule of Pension Amounts LW'!$B$15:$AC$1399,28,FALSE)-VLOOKUP(D37,'[1]Schedule of Pension Amounts LW'!$B$15:$AC$1399,27,FALSE))*'[1]Schedule of Pension Amounts LW'!AD$4,0)+VLOOKUP(D37,'[1]Schedule of Pension Amounts LW'!$B$15:$AH$1399,33,FALSE)-VLOOKUP(D37,'[1]Pension Expense Details'!$D$23:$S$1407,15,FALSE)</f>
        <v>1319240</v>
      </c>
      <c r="Q37" s="98">
        <f t="shared" si="6"/>
        <v>4392170</v>
      </c>
      <c r="R37" s="98">
        <f>ROUND('[1]68_InOutFlowsCurPrdAndPrior'!$D$32*IF(ISNA(VLOOKUP(D37,'[1]Proportionate Shares'!$D$23:$I$1359,6,FALSE)),0,VLOOKUP(D37,'[1]Proportionate Shares'!$D$23:$I$1359,6,FALSE)),0)</f>
        <v>18451</v>
      </c>
      <c r="S37" s="98">
        <f>ROUND('[1]68_InOutFlowsCurPrdAndPrior'!$D$33*IF(ISNA(VLOOKUP(D37,'[1]Proportionate Shares'!$D$23:$I$1359,6,FALSE)),0,VLOOKUP(D37,'[1]Proportionate Shares'!$D$23:$I$1359,6,FALSE)),0)</f>
        <v>1362667</v>
      </c>
      <c r="T37" s="98">
        <f>ROUND('[1]68_InOutFlowsCurPrdAndPrior'!$D$35*IF(ISNA(VLOOKUP(D37,'[1]Proportionate Shares'!$D$23:$I$1359,6,FALSE)),0,VLOOKUP(D37,'[1]Proportionate Shares'!$D$23:$I$1359,6,FALSE)),0)</f>
        <v>264059</v>
      </c>
      <c r="U37" s="98">
        <f>VLOOKUP(D37,'[1]Schedule of Pension Amounts LW'!$B$15:$AS$1399,36,FALSE)</f>
        <v>1790946</v>
      </c>
      <c r="V37" s="99">
        <f t="shared" si="7"/>
        <v>3436123</v>
      </c>
      <c r="W37" s="98">
        <f>ROUND('[1]68_InOutFlowsCurPrdAndPrior'!$F$32*IF(ISNA(VLOOKUP(D37,'[1]Proportionate Shares'!$D$23:$I$1359,6,FALSE)),0,VLOOKUP(D37,'[1]Proportionate Shares'!$D$23:$I$1359,6,FALSE)),0)</f>
        <v>152503</v>
      </c>
      <c r="X37" s="98">
        <f>ROUND('[1]68_InOutFlowsCurPrdAndPrior'!$F$33*IF(ISNA(VLOOKUP(D37,'[1]Proportionate Shares'!$D$23:$I$1359,6,FALSE)),0,VLOOKUP(D37,'[1]Proportionate Shares'!$D$23:$I$1359,6,FALSE)),0)</f>
        <v>563118</v>
      </c>
      <c r="Y37" s="100">
        <f>ROUND('[1]68_InOutFlowsCurPrdAndPrior'!$F$35*IF(ISNA(VLOOKUP(D37,'[1]Proportionate Shares'!$D$23:$I$1359,6,FALSE)),0,VLOOKUP(D37,'[1]Proportionate Shares'!$D$23:$I$1359,6,FALSE)),0)</f>
        <v>219956</v>
      </c>
      <c r="Z37" s="98">
        <f>-VLOOKUP(D37,'[1]Schedule of Pension Amounts LW'!$B$15:$AS$1399,37,FALSE)</f>
        <v>8</v>
      </c>
      <c r="AA37" s="99">
        <f t="shared" si="8"/>
        <v>935585</v>
      </c>
      <c r="AB37" s="72">
        <f>VLOOKUP(D37,'[1]Pension Expense Details'!$D$22:$S$1407,16,FALSE)</f>
        <v>653322</v>
      </c>
      <c r="AC37" s="72">
        <f t="shared" si="9"/>
        <v>546980</v>
      </c>
      <c r="AD37" s="72">
        <f>VLOOKUP(D37,'[1]Schedule of Pension Amounts LW'!$B$15:$W$1399,22,FALSE)</f>
        <v>1200302</v>
      </c>
    </row>
    <row r="38" spans="1:30" x14ac:dyDescent="0.3">
      <c r="A38" s="104"/>
      <c r="B38" s="33"/>
      <c r="C38" s="33" t="str">
        <f>VLOOKUP(D38,'[1]Employer information'!$I$3:$J$1391,2,FALSE)</f>
        <v xml:space="preserve">Charter School                                    </v>
      </c>
      <c r="D38" s="33" t="str">
        <f>'[1]Schedule of Pension Amounts LW'!B30</f>
        <v>2258</v>
      </c>
      <c r="E38" s="33" t="str">
        <f>IF(ISNA(VLOOKUP(D38,'[1]Proportionate Shares'!$D$23:$G$1400,2,FALSE)),"",VLOOKUP(D38,'[1]Proportionate Shares'!$D$23:$G$1400,2,FALSE))</f>
        <v>227821</v>
      </c>
      <c r="F38" s="33" t="str">
        <f>IF(ISNA(VLOOKUP(D38,'[1]Proportionate Shares'!$D$23:$G$1400,3,FALSE)),"",VLOOKUP(D38,'[1]Proportionate Shares'!$D$23:$G$1400,3,FALSE))</f>
        <v/>
      </c>
      <c r="G38" s="34" t="str">
        <f>VLOOKUP(D38,'[1]Employer information'!$A$3:$B$1390,2,FALSE)</f>
        <v>AUSTIN DISCOVERY SCHOOL</v>
      </c>
      <c r="H38" s="36">
        <f>IF(ISNA(VLOOKUP(D38,'[1]Proportionate Shares'!$D$23:$I$1377,6,FALSE)),0,VLOOKUP(D38,'[1]Proportionate Shares'!$D$23:$I$1377,6,FALSE))</f>
        <v>1.6481718000000001E-5</v>
      </c>
      <c r="I38" s="105">
        <f>VLOOKUP(D38,'[1]Schedule of Pension Amounts LW'!$B$15:$E$1399,3,FALSE)</f>
        <v>985234</v>
      </c>
      <c r="J38" s="105">
        <f>-IF(ISNA(VLOOKUP(D38,'[1]Combined Contribution Amounts'!$A$2:$K$1335,5,FALSE)),0,VLOOKUP(D38,'[1]Combined Contribution Amounts'!$A$2:$K$1335,5,FALSE))</f>
        <v>-57688</v>
      </c>
      <c r="K38" s="105">
        <f>-IF(ISNA(VLOOKUP(D38,'[1]Combined Contribution Amounts'!$A$2:$K$1335,7,FALSE)),0,VLOOKUP(D38,'[1]Combined Contribution Amounts'!$A$2:$K$1335,7,FALSE))+-IF(ISNA(VLOOKUP(D38,'[1]Combined Contribution Amounts'!$A$2:$K$1335,8,FALSE)),0,VLOOKUP(D38,'[1]Combined Contribution Amounts'!$A$2:$K$1335,8,FALSE))+-IF(ISNA(VLOOKUP(D38,'[1]Combined Contribution Amounts'!$A$2:$K$1335,9,FALSE)),0,VLOOKUP(D38,'[1]Combined Contribution Amounts'!$A$2:$K$1335,9,FALSE))</f>
        <v>0</v>
      </c>
      <c r="L38" s="105">
        <f>VLOOKUP(D38,'[1]Pension Expense Details'!$D$23:$S$1407,16,FALSE)</f>
        <v>67186</v>
      </c>
      <c r="M38" s="105">
        <f>ROUND(('[1]68_InOutFlowsCurPrdAndPriorHist'!$F$28-'[1]68_InOutFlowsCurPrdAndPriorHist'!$F$31)*$H38,0)-VLOOKUP(D38,'[1]Pension Expense Details'!$D$23:$S$1407,12,FALSE)</f>
        <v>-13650</v>
      </c>
      <c r="N38" s="105">
        <f>ROUND(('[1]68_InOutFlowsCurPrdAndPriorHist'!$F$29-'[1]68_InOutFlowsCurPrdAndPriorHist'!$F$32)*$H38,0)-VLOOKUP(D38,'[1]Pension Expense Details'!$D$23:$S$1407,13,FALSE)</f>
        <v>-103146</v>
      </c>
      <c r="O38" s="105">
        <f>ROUND(('[1]68_InOutFlowsCurPrdAndPriorHist'!$F$30-'[1]68_InOutFlowsCurPrdAndPriorHist'!$F$33)*$H38,0)-VLOOKUP(D38,'[1]Pension Expense Details'!$D$23:$S$1407,14,FALSE)</f>
        <v>44603</v>
      </c>
      <c r="P38" s="105">
        <f>ROUND((VLOOKUP(D38,'[1]Schedule of Pension Amounts LW'!$B$15:$AC$1399,28,FALSE)-VLOOKUP(D38,'[1]Schedule of Pension Amounts LW'!$B$15:$AC$1399,27,FALSE))*'[1]Schedule of Pension Amounts LW'!AD$4,0)+VLOOKUP(D38,'[1]Schedule of Pension Amounts LW'!$B$15:$AH$1399,33,FALSE)-VLOOKUP(D38,'[1]Pension Expense Details'!$D$23:$S$1407,15,FALSE)</f>
        <v>-65768</v>
      </c>
      <c r="Q38" s="98">
        <f t="shared" si="6"/>
        <v>856771</v>
      </c>
      <c r="R38" s="98">
        <f>ROUND('[1]68_InOutFlowsCurPrdAndPrior'!$D$32*IF(ISNA(VLOOKUP(D38,'[1]Proportionate Shares'!$D$23:$I$1359,6,FALSE)),0,VLOOKUP(D38,'[1]Proportionate Shares'!$D$23:$I$1359,6,FALSE)),0)</f>
        <v>3599</v>
      </c>
      <c r="S38" s="98">
        <f>ROUND('[1]68_InOutFlowsCurPrdAndPrior'!$D$33*IF(ISNA(VLOOKUP(D38,'[1]Proportionate Shares'!$D$23:$I$1359,6,FALSE)),0,VLOOKUP(D38,'[1]Proportionate Shares'!$D$23:$I$1359,6,FALSE)),0)</f>
        <v>265813</v>
      </c>
      <c r="T38" s="98">
        <f>ROUND('[1]68_InOutFlowsCurPrdAndPrior'!$D$35*IF(ISNA(VLOOKUP(D38,'[1]Proportionate Shares'!$D$23:$I$1359,6,FALSE)),0,VLOOKUP(D38,'[1]Proportionate Shares'!$D$23:$I$1359,6,FALSE)),0)</f>
        <v>51509</v>
      </c>
      <c r="U38" s="98">
        <f>VLOOKUP(D38,'[1]Schedule of Pension Amounts LW'!$B$15:$AS$1399,36,FALSE)</f>
        <v>133743</v>
      </c>
      <c r="V38" s="99">
        <f t="shared" si="7"/>
        <v>454664</v>
      </c>
      <c r="W38" s="98">
        <f>ROUND('[1]68_InOutFlowsCurPrdAndPrior'!$F$32*IF(ISNA(VLOOKUP(D38,'[1]Proportionate Shares'!$D$23:$I$1359,6,FALSE)),0,VLOOKUP(D38,'[1]Proportionate Shares'!$D$23:$I$1359,6,FALSE)),0)</f>
        <v>29748</v>
      </c>
      <c r="X38" s="98">
        <f>ROUND('[1]68_InOutFlowsCurPrdAndPrior'!$F$33*IF(ISNA(VLOOKUP(D38,'[1]Proportionate Shares'!$D$23:$I$1359,6,FALSE)),0,VLOOKUP(D38,'[1]Proportionate Shares'!$D$23:$I$1359,6,FALSE)),0)</f>
        <v>109846</v>
      </c>
      <c r="Y38" s="100">
        <f>ROUND('[1]68_InOutFlowsCurPrdAndPrior'!$F$35*IF(ISNA(VLOOKUP(D38,'[1]Proportionate Shares'!$D$23:$I$1359,6,FALSE)),0,VLOOKUP(D38,'[1]Proportionate Shares'!$D$23:$I$1359,6,FALSE)),0)</f>
        <v>42906</v>
      </c>
      <c r="Z38" s="98">
        <f>-VLOOKUP(D38,'[1]Schedule of Pension Amounts LW'!$B$15:$AS$1399,37,FALSE)</f>
        <v>45254</v>
      </c>
      <c r="AA38" s="99">
        <f t="shared" si="8"/>
        <v>227754</v>
      </c>
      <c r="AB38" s="72">
        <f>VLOOKUP(D38,'[1]Pension Expense Details'!$D$22:$S$1407,16,FALSE)</f>
        <v>67186</v>
      </c>
      <c r="AC38" s="72">
        <f t="shared" si="9"/>
        <v>137657</v>
      </c>
      <c r="AD38" s="72">
        <f>VLOOKUP(D38,'[1]Schedule of Pension Amounts LW'!$B$15:$W$1399,22,FALSE)</f>
        <v>204843</v>
      </c>
    </row>
    <row r="39" spans="1:30" x14ac:dyDescent="0.3">
      <c r="A39" s="104"/>
      <c r="B39" s="33"/>
      <c r="C39" s="33" t="str">
        <f>VLOOKUP(D39,'[1]Employer information'!$I$3:$J$1391,2,FALSE)</f>
        <v xml:space="preserve">Charter School                                    </v>
      </c>
      <c r="D39" s="33" t="str">
        <f>'[1]Schedule of Pension Amounts LW'!B31</f>
        <v>2334</v>
      </c>
      <c r="E39" s="33" t="str">
        <f>IF(ISNA(VLOOKUP(D39,'[1]Proportionate Shares'!$D$23:$G$1400,2,FALSE)),"",VLOOKUP(D39,'[1]Proportionate Shares'!$D$23:$G$1400,2,FALSE))</f>
        <v>015834</v>
      </c>
      <c r="F39" s="33" t="str">
        <f>IF(ISNA(VLOOKUP(D39,'[1]Proportionate Shares'!$D$23:$G$1400,3,FALSE)),"",VLOOKUP(D39,'[1]Proportionate Shares'!$D$23:$G$1400,3,FALSE))</f>
        <v/>
      </c>
      <c r="G39" s="34" t="str">
        <f>VLOOKUP(D39,'[1]Employer information'!$A$3:$B$1390,2,FALSE)</f>
        <v>BASIS SAN ANTONIO</v>
      </c>
      <c r="H39" s="36">
        <f>IF(ISNA(VLOOKUP(D39,'[1]Proportionate Shares'!$D$23:$I$1377,6,FALSE)),0,VLOOKUP(D39,'[1]Proportionate Shares'!$D$23:$I$1377,6,FALSE))</f>
        <v>1.65137E-7</v>
      </c>
      <c r="I39" s="105">
        <f>VLOOKUP(D39,'[1]Schedule of Pension Amounts LW'!$B$15:$E$1399,3,FALSE)</f>
        <v>0</v>
      </c>
      <c r="J39" s="105">
        <f>-IF(ISNA(VLOOKUP(D39,'[1]Combined Contribution Amounts'!$A$2:$K$1335,5,FALSE)),0,VLOOKUP(D39,'[1]Combined Contribution Amounts'!$A$2:$K$1335,5,FALSE))</f>
        <v>-578</v>
      </c>
      <c r="K39" s="105">
        <f>-IF(ISNA(VLOOKUP(D39,'[1]Combined Contribution Amounts'!$A$2:$K$1335,7,FALSE)),0,VLOOKUP(D39,'[1]Combined Contribution Amounts'!$A$2:$K$1335,7,FALSE))+-IF(ISNA(VLOOKUP(D39,'[1]Combined Contribution Amounts'!$A$2:$K$1335,8,FALSE)),0,VLOOKUP(D39,'[1]Combined Contribution Amounts'!$A$2:$K$1335,8,FALSE))+-IF(ISNA(VLOOKUP(D39,'[1]Combined Contribution Amounts'!$A$2:$K$1335,9,FALSE)),0,VLOOKUP(D39,'[1]Combined Contribution Amounts'!$A$2:$K$1335,9,FALSE))</f>
        <v>0</v>
      </c>
      <c r="L39" s="105">
        <f>VLOOKUP(D39,'[1]Pension Expense Details'!$D$23:$S$1407,16,FALSE)</f>
        <v>2223</v>
      </c>
      <c r="M39" s="105">
        <f>ROUND(('[1]68_InOutFlowsCurPrdAndPriorHist'!$F$28-'[1]68_InOutFlowsCurPrdAndPriorHist'!$F$31)*$H39,0)-VLOOKUP(D39,'[1]Pension Expense Details'!$D$23:$S$1407,12,FALSE)</f>
        <v>-136</v>
      </c>
      <c r="N39" s="105">
        <f>ROUND(('[1]68_InOutFlowsCurPrdAndPriorHist'!$F$29-'[1]68_InOutFlowsCurPrdAndPriorHist'!$F$32)*$H39,0)-VLOOKUP(D39,'[1]Pension Expense Details'!$D$23:$S$1407,13,FALSE)</f>
        <v>-1033</v>
      </c>
      <c r="O39" s="105">
        <f>ROUND(('[1]68_InOutFlowsCurPrdAndPriorHist'!$F$30-'[1]68_InOutFlowsCurPrdAndPriorHist'!$F$33)*$H39,0)-VLOOKUP(D39,'[1]Pension Expense Details'!$D$23:$S$1407,14,FALSE)</f>
        <v>447</v>
      </c>
      <c r="P39" s="105">
        <f>ROUND((VLOOKUP(D39,'[1]Schedule of Pension Amounts LW'!$B$15:$AC$1399,28,FALSE)-VLOOKUP(D39,'[1]Schedule of Pension Amounts LW'!$B$15:$AC$1399,27,FALSE))*'[1]Schedule of Pension Amounts LW'!AD$4,0)+VLOOKUP(D39,'[1]Schedule of Pension Amounts LW'!$B$15:$AH$1399,33,FALSE)-VLOOKUP(D39,'[1]Pension Expense Details'!$D$23:$S$1407,15,FALSE)</f>
        <v>7661</v>
      </c>
      <c r="Q39" s="98">
        <f t="shared" si="6"/>
        <v>8584</v>
      </c>
      <c r="R39" s="98">
        <f>ROUND('[1]68_InOutFlowsCurPrdAndPrior'!$D$32*IF(ISNA(VLOOKUP(D39,'[1]Proportionate Shares'!$D$23:$I$1359,6,FALSE)),0,VLOOKUP(D39,'[1]Proportionate Shares'!$D$23:$I$1359,6,FALSE)),0)</f>
        <v>36</v>
      </c>
      <c r="S39" s="98">
        <f>ROUND('[1]68_InOutFlowsCurPrdAndPrior'!$D$33*IF(ISNA(VLOOKUP(D39,'[1]Proportionate Shares'!$D$23:$I$1359,6,FALSE)),0,VLOOKUP(D39,'[1]Proportionate Shares'!$D$23:$I$1359,6,FALSE)),0)</f>
        <v>2663</v>
      </c>
      <c r="T39" s="98">
        <f>ROUND('[1]68_InOutFlowsCurPrdAndPrior'!$D$35*IF(ISNA(VLOOKUP(D39,'[1]Proportionate Shares'!$D$23:$I$1359,6,FALSE)),0,VLOOKUP(D39,'[1]Proportionate Shares'!$D$23:$I$1359,6,FALSE)),0)</f>
        <v>516</v>
      </c>
      <c r="U39" s="98">
        <f>VLOOKUP(D39,'[1]Schedule of Pension Amounts LW'!$B$15:$AS$1399,36,FALSE)</f>
        <v>13709</v>
      </c>
      <c r="V39" s="99">
        <f t="shared" si="7"/>
        <v>16924</v>
      </c>
      <c r="W39" s="98">
        <f>ROUND('[1]68_InOutFlowsCurPrdAndPrior'!$F$32*IF(ISNA(VLOOKUP(D39,'[1]Proportionate Shares'!$D$23:$I$1359,6,FALSE)),0,VLOOKUP(D39,'[1]Proportionate Shares'!$D$23:$I$1359,6,FALSE)),0)</f>
        <v>298</v>
      </c>
      <c r="X39" s="98">
        <f>ROUND('[1]68_InOutFlowsCurPrdAndPrior'!$F$33*IF(ISNA(VLOOKUP(D39,'[1]Proportionate Shares'!$D$23:$I$1359,6,FALSE)),0,VLOOKUP(D39,'[1]Proportionate Shares'!$D$23:$I$1359,6,FALSE)),0)</f>
        <v>1101</v>
      </c>
      <c r="Y39" s="100">
        <f>ROUND('[1]68_InOutFlowsCurPrdAndPrior'!$F$35*IF(ISNA(VLOOKUP(D39,'[1]Proportionate Shares'!$D$23:$I$1359,6,FALSE)),0,VLOOKUP(D39,'[1]Proportionate Shares'!$D$23:$I$1359,6,FALSE)),0)</f>
        <v>430</v>
      </c>
      <c r="Z39" s="98">
        <f>-VLOOKUP(D39,'[1]Schedule of Pension Amounts LW'!$B$15:$AS$1399,37,FALSE)</f>
        <v>14240</v>
      </c>
      <c r="AA39" s="99">
        <f t="shared" si="8"/>
        <v>16069</v>
      </c>
      <c r="AB39" s="72">
        <f>VLOOKUP(D39,'[1]Pension Expense Details'!$D$22:$S$1407,16,FALSE)</f>
        <v>2223</v>
      </c>
      <c r="AC39" s="72">
        <f t="shared" si="9"/>
        <v>-866</v>
      </c>
      <c r="AD39" s="72">
        <f>VLOOKUP(D39,'[1]Schedule of Pension Amounts LW'!$B$15:$W$1399,22,FALSE)</f>
        <v>1357</v>
      </c>
    </row>
    <row r="40" spans="1:30" x14ac:dyDescent="0.3">
      <c r="A40" s="104"/>
      <c r="B40" s="33"/>
      <c r="C40" s="33" t="str">
        <f>VLOOKUP(D40,'[1]Employer information'!$I$3:$J$1391,2,FALSE)</f>
        <v xml:space="preserve">Charter School                                    </v>
      </c>
      <c r="D40" s="33" t="str">
        <f>'[1]Schedule of Pension Amounts LW'!B32</f>
        <v>2200</v>
      </c>
      <c r="E40" s="33" t="str">
        <f>IF(ISNA(VLOOKUP(D40,'[1]Proportionate Shares'!$D$23:$G$1400,2,FALSE)),"",VLOOKUP(D40,'[1]Proportionate Shares'!$D$23:$G$1400,2,FALSE))</f>
        <v>101847</v>
      </c>
      <c r="F40" s="33" t="str">
        <f>IF(ISNA(VLOOKUP(D40,'[1]Proportionate Shares'!$D$23:$G$1400,3,FALSE)),"",VLOOKUP(D40,'[1]Proportionate Shares'!$D$23:$G$1400,3,FALSE))</f>
        <v/>
      </c>
      <c r="G40" s="34" t="str">
        <f>VLOOKUP(D40,'[1]Employer information'!$A$3:$B$1390,2,FALSE)</f>
        <v>BEATRICE MAYES INSTITUTE</v>
      </c>
      <c r="H40" s="36">
        <f>IF(ISNA(VLOOKUP(D40,'[1]Proportionate Shares'!$D$23:$I$1377,6,FALSE)),0,VLOOKUP(D40,'[1]Proportionate Shares'!$D$23:$I$1377,6,FALSE))</f>
        <v>1.9452187000000001E-5</v>
      </c>
      <c r="I40" s="105">
        <f>VLOOKUP(D40,'[1]Schedule of Pension Amounts LW'!$B$15:$E$1399,3,FALSE)</f>
        <v>940612</v>
      </c>
      <c r="J40" s="105">
        <f>-IF(ISNA(VLOOKUP(D40,'[1]Combined Contribution Amounts'!$A$2:$K$1335,5,FALSE)),0,VLOOKUP(D40,'[1]Combined Contribution Amounts'!$A$2:$K$1335,5,FALSE))</f>
        <v>-68085</v>
      </c>
      <c r="K40" s="105">
        <f>-IF(ISNA(VLOOKUP(D40,'[1]Combined Contribution Amounts'!$A$2:$K$1335,7,FALSE)),0,VLOOKUP(D40,'[1]Combined Contribution Amounts'!$A$2:$K$1335,7,FALSE))+-IF(ISNA(VLOOKUP(D40,'[1]Combined Contribution Amounts'!$A$2:$K$1335,8,FALSE)),0,VLOOKUP(D40,'[1]Combined Contribution Amounts'!$A$2:$K$1335,8,FALSE))+-IF(ISNA(VLOOKUP(D40,'[1]Combined Contribution Amounts'!$A$2:$K$1335,9,FALSE)),0,VLOOKUP(D40,'[1]Combined Contribution Amounts'!$A$2:$K$1335,9,FALSE))</f>
        <v>0</v>
      </c>
      <c r="L40" s="105">
        <f>VLOOKUP(D40,'[1]Pension Expense Details'!$D$23:$S$1407,16,FALSE)</f>
        <v>114217</v>
      </c>
      <c r="M40" s="105">
        <f>ROUND(('[1]68_InOutFlowsCurPrdAndPriorHist'!$F$28-'[1]68_InOutFlowsCurPrdAndPriorHist'!$F$31)*$H40,0)-VLOOKUP(D40,'[1]Pension Expense Details'!$D$23:$S$1407,12,FALSE)</f>
        <v>-16111</v>
      </c>
      <c r="N40" s="105">
        <f>ROUND(('[1]68_InOutFlowsCurPrdAndPriorHist'!$F$29-'[1]68_InOutFlowsCurPrdAndPriorHist'!$F$32)*$H40,0)-VLOOKUP(D40,'[1]Pension Expense Details'!$D$23:$S$1407,13,FALSE)</f>
        <v>-121736</v>
      </c>
      <c r="O40" s="105">
        <f>ROUND(('[1]68_InOutFlowsCurPrdAndPriorHist'!$F$30-'[1]68_InOutFlowsCurPrdAndPriorHist'!$F$33)*$H40,0)-VLOOKUP(D40,'[1]Pension Expense Details'!$D$23:$S$1407,14,FALSE)</f>
        <v>52642</v>
      </c>
      <c r="P40" s="105">
        <f>ROUND((VLOOKUP(D40,'[1]Schedule of Pension Amounts LW'!$B$15:$AC$1399,28,FALSE)-VLOOKUP(D40,'[1]Schedule of Pension Amounts LW'!$B$15:$AC$1399,27,FALSE))*'[1]Schedule of Pension Amounts LW'!AD$4,0)+VLOOKUP(D40,'[1]Schedule of Pension Amounts LW'!$B$15:$AH$1399,33,FALSE)-VLOOKUP(D40,'[1]Pension Expense Details'!$D$23:$S$1407,15,FALSE)</f>
        <v>109646</v>
      </c>
      <c r="Q40" s="98">
        <f t="shared" si="6"/>
        <v>1011185</v>
      </c>
      <c r="R40" s="98">
        <f>ROUND('[1]68_InOutFlowsCurPrdAndPrior'!$D$32*IF(ISNA(VLOOKUP(D40,'[1]Proportionate Shares'!$D$23:$I$1359,6,FALSE)),0,VLOOKUP(D40,'[1]Proportionate Shares'!$D$23:$I$1359,6,FALSE)),0)</f>
        <v>4248</v>
      </c>
      <c r="S40" s="98">
        <f>ROUND('[1]68_InOutFlowsCurPrdAndPrior'!$D$33*IF(ISNA(VLOOKUP(D40,'[1]Proportionate Shares'!$D$23:$I$1359,6,FALSE)),0,VLOOKUP(D40,'[1]Proportionate Shares'!$D$23:$I$1359,6,FALSE)),0)</f>
        <v>313719</v>
      </c>
      <c r="T40" s="98">
        <f>ROUND('[1]68_InOutFlowsCurPrdAndPrior'!$D$35*IF(ISNA(VLOOKUP(D40,'[1]Proportionate Shares'!$D$23:$I$1359,6,FALSE)),0,VLOOKUP(D40,'[1]Proportionate Shares'!$D$23:$I$1359,6,FALSE)),0)</f>
        <v>60793</v>
      </c>
      <c r="U40" s="98">
        <f>VLOOKUP(D40,'[1]Schedule of Pension Amounts LW'!$B$15:$AS$1399,36,FALSE)</f>
        <v>206777</v>
      </c>
      <c r="V40" s="99">
        <f t="shared" si="7"/>
        <v>585537</v>
      </c>
      <c r="W40" s="98">
        <f>ROUND('[1]68_InOutFlowsCurPrdAndPrior'!$F$32*IF(ISNA(VLOOKUP(D40,'[1]Proportionate Shares'!$D$23:$I$1359,6,FALSE)),0,VLOOKUP(D40,'[1]Proportionate Shares'!$D$23:$I$1359,6,FALSE)),0)</f>
        <v>35110</v>
      </c>
      <c r="X40" s="98">
        <f>ROUND('[1]68_InOutFlowsCurPrdAndPrior'!$F$33*IF(ISNA(VLOOKUP(D40,'[1]Proportionate Shares'!$D$23:$I$1359,6,FALSE)),0,VLOOKUP(D40,'[1]Proportionate Shares'!$D$23:$I$1359,6,FALSE)),0)</f>
        <v>129644</v>
      </c>
      <c r="Y40" s="100">
        <f>ROUND('[1]68_InOutFlowsCurPrdAndPrior'!$F$35*IF(ISNA(VLOOKUP(D40,'[1]Proportionate Shares'!$D$23:$I$1359,6,FALSE)),0,VLOOKUP(D40,'[1]Proportionate Shares'!$D$23:$I$1359,6,FALSE)),0)</f>
        <v>50639</v>
      </c>
      <c r="Z40" s="98">
        <f>-VLOOKUP(D40,'[1]Schedule of Pension Amounts LW'!$B$15:$AS$1399,37,FALSE)</f>
        <v>51038</v>
      </c>
      <c r="AA40" s="99">
        <f t="shared" si="8"/>
        <v>266431</v>
      </c>
      <c r="AB40" s="72">
        <f>VLOOKUP(D40,'[1]Pension Expense Details'!$D$22:$S$1407,16,FALSE)</f>
        <v>114217</v>
      </c>
      <c r="AC40" s="72">
        <f t="shared" si="9"/>
        <v>113869</v>
      </c>
      <c r="AD40" s="72">
        <f>VLOOKUP(D40,'[1]Schedule of Pension Amounts LW'!$B$15:$W$1399,22,FALSE)</f>
        <v>228086</v>
      </c>
    </row>
    <row r="41" spans="1:30" x14ac:dyDescent="0.3">
      <c r="A41" s="104"/>
      <c r="B41" s="33"/>
      <c r="C41" s="33" t="str">
        <f>VLOOKUP(D41,'[1]Employer information'!$I$3:$J$1391,2,FALSE)</f>
        <v xml:space="preserve">Charter School                                    </v>
      </c>
      <c r="D41" s="33" t="str">
        <f>'[1]Schedule of Pension Amounts LW'!B33</f>
        <v>2364</v>
      </c>
      <c r="E41" s="33" t="str">
        <f>IF(ISNA(VLOOKUP(D41,'[1]Proportionate Shares'!$D$23:$G$1400,2,FALSE)),"",VLOOKUP(D41,'[1]Proportionate Shares'!$D$23:$G$1400,2,FALSE))</f>
        <v>165901</v>
      </c>
      <c r="F41" s="33" t="s">
        <v>4131</v>
      </c>
      <c r="G41" s="34" t="str">
        <f>VLOOKUP(D41,'[1]Employer information'!$A$3:$B$1390,2,FALSE)</f>
        <v>BEN MILAM INTERNATIONAL ACADEMY</v>
      </c>
      <c r="H41" s="36">
        <f>IF(ISNA(VLOOKUP(D41,'[1]Proportionate Shares'!$D$23:$I$1377,6,FALSE)),0,VLOOKUP(D41,'[1]Proportionate Shares'!$D$23:$I$1377,6,FALSE))</f>
        <v>4.5712699999999999E-7</v>
      </c>
      <c r="I41" s="105">
        <f>VLOOKUP(D41,'[1]Schedule of Pension Amounts LW'!$B$15:$E$1399,3,FALSE)</f>
        <v>0</v>
      </c>
      <c r="J41" s="105">
        <f>-IF(ISNA(VLOOKUP(D41,'[1]Combined Contribution Amounts'!$A$2:$K$1335,5,FALSE)),0,VLOOKUP(D41,'[1]Combined Contribution Amounts'!$A$2:$K$1335,5,FALSE))</f>
        <v>-133</v>
      </c>
      <c r="K41" s="105">
        <f>-IF(ISNA(VLOOKUP(D41,'[1]Combined Contribution Amounts'!$A$2:$K$1335,7,FALSE)),0,VLOOKUP(D41,'[1]Combined Contribution Amounts'!$A$2:$K$1335,7,FALSE))+-IF(ISNA(VLOOKUP(D41,'[1]Combined Contribution Amounts'!$A$2:$K$1335,8,FALSE)),0,VLOOKUP(D41,'[1]Combined Contribution Amounts'!$A$2:$K$1335,8,FALSE))+-IF(ISNA(VLOOKUP(D41,'[1]Combined Contribution Amounts'!$A$2:$K$1335,9,FALSE)),0,VLOOKUP(D41,'[1]Combined Contribution Amounts'!$A$2:$K$1335,9,FALSE))</f>
        <v>-1467</v>
      </c>
      <c r="L41" s="105">
        <f>VLOOKUP(D41,'[1]Pension Expense Details'!$D$23:$S$1407,16,FALSE)</f>
        <v>6158</v>
      </c>
      <c r="M41" s="105">
        <f>ROUND(('[1]68_InOutFlowsCurPrdAndPriorHist'!$F$28-'[1]68_InOutFlowsCurPrdAndPriorHist'!$F$31)*$H41,0)-VLOOKUP(D41,'[1]Pension Expense Details'!$D$23:$S$1407,12,FALSE)</f>
        <v>-378</v>
      </c>
      <c r="N41" s="105">
        <f>ROUND(('[1]68_InOutFlowsCurPrdAndPriorHist'!$F$29-'[1]68_InOutFlowsCurPrdAndPriorHist'!$F$32)*$H41,0)-VLOOKUP(D41,'[1]Pension Expense Details'!$D$23:$S$1407,13,FALSE)</f>
        <v>-2860</v>
      </c>
      <c r="O41" s="105">
        <f>ROUND(('[1]68_InOutFlowsCurPrdAndPriorHist'!$F$30-'[1]68_InOutFlowsCurPrdAndPriorHist'!$F$33)*$H41,0)-VLOOKUP(D41,'[1]Pension Expense Details'!$D$23:$S$1407,14,FALSE)</f>
        <v>1237</v>
      </c>
      <c r="P41" s="105">
        <f>ROUND((VLOOKUP(D41,'[1]Schedule of Pension Amounts LW'!$B$15:$AC$1399,28,FALSE)-VLOOKUP(D41,'[1]Schedule of Pension Amounts LW'!$B$15:$AC$1399,27,FALSE))*'[1]Schedule of Pension Amounts LW'!AD$4,0)+VLOOKUP(D41,'[1]Schedule of Pension Amounts LW'!$B$15:$AH$1399,33,FALSE)-VLOOKUP(D41,'[1]Pension Expense Details'!$D$23:$S$1407,15,FALSE)</f>
        <v>21206</v>
      </c>
      <c r="Q41" s="98">
        <f t="shared" si="6"/>
        <v>23763</v>
      </c>
      <c r="R41" s="98">
        <f>ROUND('[1]68_InOutFlowsCurPrdAndPrior'!$D$32*IF(ISNA(VLOOKUP(D41,'[1]Proportionate Shares'!$D$23:$I$1359,6,FALSE)),0,VLOOKUP(D41,'[1]Proportionate Shares'!$D$23:$I$1359,6,FALSE)),0)</f>
        <v>100</v>
      </c>
      <c r="S41" s="98">
        <f>ROUND('[1]68_InOutFlowsCurPrdAndPrior'!$D$33*IF(ISNA(VLOOKUP(D41,'[1]Proportionate Shares'!$D$23:$I$1359,6,FALSE)),0,VLOOKUP(D41,'[1]Proportionate Shares'!$D$23:$I$1359,6,FALSE)),0)</f>
        <v>7372</v>
      </c>
      <c r="T41" s="98">
        <f>ROUND('[1]68_InOutFlowsCurPrdAndPrior'!$D$35*IF(ISNA(VLOOKUP(D41,'[1]Proportionate Shares'!$D$23:$I$1359,6,FALSE)),0,VLOOKUP(D41,'[1]Proportionate Shares'!$D$23:$I$1359,6,FALSE)),0)</f>
        <v>1429</v>
      </c>
      <c r="U41" s="98">
        <f>VLOOKUP(D41,'[1]Schedule of Pension Amounts LW'!$B$15:$AS$1399,36,FALSE)</f>
        <v>14590</v>
      </c>
      <c r="V41" s="99">
        <f t="shared" si="7"/>
        <v>23491</v>
      </c>
      <c r="W41" s="98">
        <f>ROUND('[1]68_InOutFlowsCurPrdAndPrior'!$F$32*IF(ISNA(VLOOKUP(D41,'[1]Proportionate Shares'!$D$23:$I$1359,6,FALSE)),0,VLOOKUP(D41,'[1]Proportionate Shares'!$D$23:$I$1359,6,FALSE)),0)</f>
        <v>825</v>
      </c>
      <c r="X41" s="98">
        <f>ROUND('[1]68_InOutFlowsCurPrdAndPrior'!$F$33*IF(ISNA(VLOOKUP(D41,'[1]Proportionate Shares'!$D$23:$I$1359,6,FALSE)),0,VLOOKUP(D41,'[1]Proportionate Shares'!$D$23:$I$1359,6,FALSE)),0)</f>
        <v>3047</v>
      </c>
      <c r="Y41" s="100">
        <f>ROUND('[1]68_InOutFlowsCurPrdAndPrior'!$F$35*IF(ISNA(VLOOKUP(D41,'[1]Proportionate Shares'!$D$23:$I$1359,6,FALSE)),0,VLOOKUP(D41,'[1]Proportionate Shares'!$D$23:$I$1359,6,FALSE)),0)</f>
        <v>1190</v>
      </c>
      <c r="Z41" s="98">
        <f>-VLOOKUP(D41,'[1]Schedule of Pension Amounts LW'!$B$15:$AS$1399,37,FALSE)</f>
        <v>0</v>
      </c>
      <c r="AA41" s="99">
        <f t="shared" si="8"/>
        <v>5062</v>
      </c>
      <c r="AB41" s="72">
        <f>VLOOKUP(D41,'[1]Pension Expense Details'!$D$22:$S$1407,16,FALSE)</f>
        <v>6158</v>
      </c>
      <c r="AC41" s="72">
        <f t="shared" si="9"/>
        <v>776</v>
      </c>
      <c r="AD41" s="72">
        <f>VLOOKUP(D41,'[1]Schedule of Pension Amounts LW'!$B$15:$W$1399,22,FALSE)</f>
        <v>6934</v>
      </c>
    </row>
    <row r="42" spans="1:30" x14ac:dyDescent="0.3">
      <c r="A42" s="104"/>
      <c r="B42" s="33"/>
      <c r="C42" s="33" t="str">
        <f>VLOOKUP(D42,'[1]Employer information'!$I$3:$J$1391,2,FALSE)</f>
        <v xml:space="preserve">Charter School                                    </v>
      </c>
      <c r="D42" s="33" t="str">
        <f>'[1]Schedule of Pension Amounts LW'!B34</f>
        <v>2340</v>
      </c>
      <c r="E42" s="33" t="str">
        <f>IF(ISNA(VLOOKUP(D42,'[1]Proportionate Shares'!$D$23:$G$1400,2,FALSE)),"",VLOOKUP(D42,'[1]Proportionate Shares'!$D$23:$G$1400,2,FALSE))</f>
        <v>101870</v>
      </c>
      <c r="F42" s="33" t="str">
        <f>IF(ISNA(VLOOKUP(D42,'[1]Proportionate Shares'!$D$23:$G$1400,3,FALSE)),"",VLOOKUP(D42,'[1]Proportionate Shares'!$D$23:$G$1400,3,FALSE))</f>
        <v/>
      </c>
      <c r="G42" s="34" t="str">
        <f>VLOOKUP(D42,'[1]Employer information'!$A$3:$B$1390,2,FALSE)</f>
        <v>BETA ACADEMY</v>
      </c>
      <c r="H42" s="36">
        <f>IF(ISNA(VLOOKUP(D42,'[1]Proportionate Shares'!$D$23:$I$1377,6,FALSE)),0,VLOOKUP(D42,'[1]Proportionate Shares'!$D$23:$I$1377,6,FALSE))</f>
        <v>1.5820312000000001E-5</v>
      </c>
      <c r="I42" s="105">
        <f>VLOOKUP(D42,'[1]Schedule of Pension Amounts LW'!$B$15:$E$1399,3,FALSE)</f>
        <v>1245794</v>
      </c>
      <c r="J42" s="105">
        <f>-IF(ISNA(VLOOKUP(D42,'[1]Combined Contribution Amounts'!$A$2:$K$1335,5,FALSE)),0,VLOOKUP(D42,'[1]Combined Contribution Amounts'!$A$2:$K$1335,5,FALSE))</f>
        <v>-55373</v>
      </c>
      <c r="K42" s="105">
        <f>-IF(ISNA(VLOOKUP(D42,'[1]Combined Contribution Amounts'!$A$2:$K$1335,7,FALSE)),0,VLOOKUP(D42,'[1]Combined Contribution Amounts'!$A$2:$K$1335,7,FALSE))+-IF(ISNA(VLOOKUP(D42,'[1]Combined Contribution Amounts'!$A$2:$K$1335,8,FALSE)),0,VLOOKUP(D42,'[1]Combined Contribution Amounts'!$A$2:$K$1335,8,FALSE))+-IF(ISNA(VLOOKUP(D42,'[1]Combined Contribution Amounts'!$A$2:$K$1335,9,FALSE)),0,VLOOKUP(D42,'[1]Combined Contribution Amounts'!$A$2:$K$1335,9,FALSE))</f>
        <v>0</v>
      </c>
      <c r="L42" s="105">
        <f>VLOOKUP(D42,'[1]Pension Expense Details'!$D$23:$S$1407,16,FALSE)</f>
        <v>17322</v>
      </c>
      <c r="M42" s="105">
        <f>ROUND(('[1]68_InOutFlowsCurPrdAndPriorHist'!$F$28-'[1]68_InOutFlowsCurPrdAndPriorHist'!$F$31)*$H42,0)-VLOOKUP(D42,'[1]Pension Expense Details'!$D$23:$S$1407,12,FALSE)</f>
        <v>-13103</v>
      </c>
      <c r="N42" s="105">
        <f>ROUND(('[1]68_InOutFlowsCurPrdAndPriorHist'!$F$29-'[1]68_InOutFlowsCurPrdAndPriorHist'!$F$32)*$H42,0)-VLOOKUP(D42,'[1]Pension Expense Details'!$D$23:$S$1407,13,FALSE)</f>
        <v>-99007</v>
      </c>
      <c r="O42" s="105">
        <f>ROUND(('[1]68_InOutFlowsCurPrdAndPriorHist'!$F$30-'[1]68_InOutFlowsCurPrdAndPriorHist'!$F$33)*$H42,0)-VLOOKUP(D42,'[1]Pension Expense Details'!$D$23:$S$1407,14,FALSE)</f>
        <v>42814</v>
      </c>
      <c r="P42" s="105">
        <f>ROUND((VLOOKUP(D42,'[1]Schedule of Pension Amounts LW'!$B$15:$AC$1399,28,FALSE)-VLOOKUP(D42,'[1]Schedule of Pension Amounts LW'!$B$15:$AC$1399,27,FALSE))*'[1]Schedule of Pension Amounts LW'!AD$4,0)+VLOOKUP(D42,'[1]Schedule of Pension Amounts LW'!$B$15:$AH$1399,33,FALSE)-VLOOKUP(D42,'[1]Pension Expense Details'!$D$23:$S$1407,15,FALSE)</f>
        <v>-316058</v>
      </c>
      <c r="Q42" s="98">
        <f t="shared" si="6"/>
        <v>822389</v>
      </c>
      <c r="R42" s="98">
        <f>ROUND('[1]68_InOutFlowsCurPrdAndPrior'!$D$32*IF(ISNA(VLOOKUP(D42,'[1]Proportionate Shares'!$D$23:$I$1359,6,FALSE)),0,VLOOKUP(D42,'[1]Proportionate Shares'!$D$23:$I$1359,6,FALSE)),0)</f>
        <v>3455</v>
      </c>
      <c r="S42" s="98">
        <f>ROUND('[1]68_InOutFlowsCurPrdAndPrior'!$D$33*IF(ISNA(VLOOKUP(D42,'[1]Proportionate Shares'!$D$23:$I$1359,6,FALSE)),0,VLOOKUP(D42,'[1]Proportionate Shares'!$D$23:$I$1359,6,FALSE)),0)</f>
        <v>255146</v>
      </c>
      <c r="T42" s="98">
        <f>ROUND('[1]68_InOutFlowsCurPrdAndPrior'!$D$35*IF(ISNA(VLOOKUP(D42,'[1]Proportionate Shares'!$D$23:$I$1359,6,FALSE)),0,VLOOKUP(D42,'[1]Proportionate Shares'!$D$23:$I$1359,6,FALSE)),0)</f>
        <v>49442</v>
      </c>
      <c r="U42" s="98">
        <f>VLOOKUP(D42,'[1]Schedule of Pension Amounts LW'!$B$15:$AS$1399,36,FALSE)</f>
        <v>349385</v>
      </c>
      <c r="V42" s="99">
        <f t="shared" si="7"/>
        <v>657428</v>
      </c>
      <c r="W42" s="98">
        <f>ROUND('[1]68_InOutFlowsCurPrdAndPrior'!$F$32*IF(ISNA(VLOOKUP(D42,'[1]Proportionate Shares'!$D$23:$I$1359,6,FALSE)),0,VLOOKUP(D42,'[1]Proportionate Shares'!$D$23:$I$1359,6,FALSE)),0)</f>
        <v>28555</v>
      </c>
      <c r="X42" s="98">
        <f>ROUND('[1]68_InOutFlowsCurPrdAndPrior'!$F$33*IF(ISNA(VLOOKUP(D42,'[1]Proportionate Shares'!$D$23:$I$1359,6,FALSE)),0,VLOOKUP(D42,'[1]Proportionate Shares'!$D$23:$I$1359,6,FALSE)),0)</f>
        <v>105438</v>
      </c>
      <c r="Y42" s="100">
        <f>ROUND('[1]68_InOutFlowsCurPrdAndPrior'!$F$35*IF(ISNA(VLOOKUP(D42,'[1]Proportionate Shares'!$D$23:$I$1359,6,FALSE)),0,VLOOKUP(D42,'[1]Proportionate Shares'!$D$23:$I$1359,6,FALSE)),0)</f>
        <v>41185</v>
      </c>
      <c r="Z42" s="98">
        <f>-VLOOKUP(D42,'[1]Schedule of Pension Amounts LW'!$B$15:$AS$1399,37,FALSE)</f>
        <v>217445</v>
      </c>
      <c r="AA42" s="99">
        <f t="shared" si="8"/>
        <v>392623</v>
      </c>
      <c r="AB42" s="72">
        <f>VLOOKUP(D42,'[1]Pension Expense Details'!$D$22:$S$1407,16,FALSE)</f>
        <v>17322</v>
      </c>
      <c r="AC42" s="72">
        <f t="shared" si="9"/>
        <v>198737</v>
      </c>
      <c r="AD42" s="72">
        <f>VLOOKUP(D42,'[1]Schedule of Pension Amounts LW'!$B$15:$W$1399,22,FALSE)</f>
        <v>216059</v>
      </c>
    </row>
    <row r="43" spans="1:30" x14ac:dyDescent="0.3">
      <c r="A43" s="104"/>
      <c r="B43" s="33"/>
      <c r="C43" s="33" t="str">
        <f>VLOOKUP(D43,'[1]Employer information'!$I$3:$J$1391,2,FALSE)</f>
        <v xml:space="preserve">Charter School                                    </v>
      </c>
      <c r="D43" s="33" t="str">
        <f>'[1]Schedule of Pension Amounts LW'!B35</f>
        <v>2175</v>
      </c>
      <c r="E43" s="33" t="str">
        <f>IF(ISNA(VLOOKUP(D43,'[1]Proportionate Shares'!$D$23:$G$1400,2,FALSE)),"",VLOOKUP(D43,'[1]Proportionate Shares'!$D$23:$G$1400,2,FALSE))</f>
        <v>015809</v>
      </c>
      <c r="F43" s="33" t="str">
        <f>IF(ISNA(VLOOKUP(D43,'[1]Proportionate Shares'!$D$23:$G$1400,3,FALSE)),"",VLOOKUP(D43,'[1]Proportionate Shares'!$D$23:$G$1400,3,FALSE))</f>
        <v/>
      </c>
      <c r="G43" s="34" t="str">
        <f>VLOOKUP(D43,'[1]Employer information'!$A$3:$B$1390,2,FALSE)</f>
        <v>BEXAR COUNTY ACADEMY</v>
      </c>
      <c r="H43" s="36">
        <f>IF(ISNA(VLOOKUP(D43,'[1]Proportionate Shares'!$D$23:$I$1377,6,FALSE)),0,VLOOKUP(D43,'[1]Proportionate Shares'!$D$23:$I$1377,6,FALSE))</f>
        <v>1.0807342000000001E-5</v>
      </c>
      <c r="I43" s="105">
        <f>VLOOKUP(D43,'[1]Schedule of Pension Amounts LW'!$B$15:$E$1399,3,FALSE)</f>
        <v>475779</v>
      </c>
      <c r="J43" s="105">
        <f>-IF(ISNA(VLOOKUP(D43,'[1]Combined Contribution Amounts'!$A$2:$K$1335,5,FALSE)),0,VLOOKUP(D43,'[1]Combined Contribution Amounts'!$A$2:$K$1335,5,FALSE))</f>
        <v>-37827</v>
      </c>
      <c r="K43" s="105">
        <f>-IF(ISNA(VLOOKUP(D43,'[1]Combined Contribution Amounts'!$A$2:$K$1335,7,FALSE)),0,VLOOKUP(D43,'[1]Combined Contribution Amounts'!$A$2:$K$1335,7,FALSE))+-IF(ISNA(VLOOKUP(D43,'[1]Combined Contribution Amounts'!$A$2:$K$1335,8,FALSE)),0,VLOOKUP(D43,'[1]Combined Contribution Amounts'!$A$2:$K$1335,8,FALSE))+-IF(ISNA(VLOOKUP(D43,'[1]Combined Contribution Amounts'!$A$2:$K$1335,9,FALSE)),0,VLOOKUP(D43,'[1]Combined Contribution Amounts'!$A$2:$K$1335,9,FALSE))</f>
        <v>0</v>
      </c>
      <c r="L43" s="105">
        <f>VLOOKUP(D43,'[1]Pension Expense Details'!$D$23:$S$1407,16,FALSE)</f>
        <v>70816</v>
      </c>
      <c r="M43" s="105">
        <f>ROUND(('[1]68_InOutFlowsCurPrdAndPriorHist'!$F$28-'[1]68_InOutFlowsCurPrdAndPriorHist'!$F$31)*$H43,0)-VLOOKUP(D43,'[1]Pension Expense Details'!$D$23:$S$1407,12,FALSE)</f>
        <v>-8951</v>
      </c>
      <c r="N43" s="105">
        <f>ROUND(('[1]68_InOutFlowsCurPrdAndPriorHist'!$F$29-'[1]68_InOutFlowsCurPrdAndPriorHist'!$F$32)*$H43,0)-VLOOKUP(D43,'[1]Pension Expense Details'!$D$23:$S$1407,13,FALSE)</f>
        <v>-67635</v>
      </c>
      <c r="O43" s="105">
        <f>ROUND(('[1]68_InOutFlowsCurPrdAndPriorHist'!$F$30-'[1]68_InOutFlowsCurPrdAndPriorHist'!$F$33)*$H43,0)-VLOOKUP(D43,'[1]Pension Expense Details'!$D$23:$S$1407,14,FALSE)</f>
        <v>29247</v>
      </c>
      <c r="P43" s="105">
        <f>ROUND((VLOOKUP(D43,'[1]Schedule of Pension Amounts LW'!$B$15:$AC$1399,28,FALSE)-VLOOKUP(D43,'[1]Schedule of Pension Amounts LW'!$B$15:$AC$1399,27,FALSE))*'[1]Schedule of Pension Amounts LW'!AD$4,0)+VLOOKUP(D43,'[1]Schedule of Pension Amounts LW'!$B$15:$AH$1399,33,FALSE)-VLOOKUP(D43,'[1]Pension Expense Details'!$D$23:$S$1407,15,FALSE)</f>
        <v>100370</v>
      </c>
      <c r="Q43" s="98">
        <f t="shared" si="6"/>
        <v>561799</v>
      </c>
      <c r="R43" s="98">
        <f>ROUND('[1]68_InOutFlowsCurPrdAndPrior'!$D$32*IF(ISNA(VLOOKUP(D43,'[1]Proportionate Shares'!$D$23:$I$1359,6,FALSE)),0,VLOOKUP(D43,'[1]Proportionate Shares'!$D$23:$I$1359,6,FALSE)),0)</f>
        <v>2360</v>
      </c>
      <c r="S43" s="98">
        <f>ROUND('[1]68_InOutFlowsCurPrdAndPrior'!$D$33*IF(ISNA(VLOOKUP(D43,'[1]Proportionate Shares'!$D$23:$I$1359,6,FALSE)),0,VLOOKUP(D43,'[1]Proportionate Shares'!$D$23:$I$1359,6,FALSE)),0)</f>
        <v>174298</v>
      </c>
      <c r="T43" s="98">
        <f>ROUND('[1]68_InOutFlowsCurPrdAndPrior'!$D$35*IF(ISNA(VLOOKUP(D43,'[1]Proportionate Shares'!$D$23:$I$1359,6,FALSE)),0,VLOOKUP(D43,'[1]Proportionate Shares'!$D$23:$I$1359,6,FALSE)),0)</f>
        <v>33776</v>
      </c>
      <c r="U43" s="98">
        <f>VLOOKUP(D43,'[1]Schedule of Pension Amounts LW'!$B$15:$AS$1399,36,FALSE)</f>
        <v>138437</v>
      </c>
      <c r="V43" s="99">
        <f t="shared" si="7"/>
        <v>348871</v>
      </c>
      <c r="W43" s="98">
        <f>ROUND('[1]68_InOutFlowsCurPrdAndPrior'!$F$32*IF(ISNA(VLOOKUP(D43,'[1]Proportionate Shares'!$D$23:$I$1359,6,FALSE)),0,VLOOKUP(D43,'[1]Proportionate Shares'!$D$23:$I$1359,6,FALSE)),0)</f>
        <v>19507</v>
      </c>
      <c r="X43" s="98">
        <f>ROUND('[1]68_InOutFlowsCurPrdAndPrior'!$F$33*IF(ISNA(VLOOKUP(D43,'[1]Proportionate Shares'!$D$23:$I$1359,6,FALSE)),0,VLOOKUP(D43,'[1]Proportionate Shares'!$D$23:$I$1359,6,FALSE)),0)</f>
        <v>72028</v>
      </c>
      <c r="Y43" s="100">
        <f>ROUND('[1]68_InOutFlowsCurPrdAndPrior'!$F$35*IF(ISNA(VLOOKUP(D43,'[1]Proportionate Shares'!$D$23:$I$1359,6,FALSE)),0,VLOOKUP(D43,'[1]Proportionate Shares'!$D$23:$I$1359,6,FALSE)),0)</f>
        <v>28134</v>
      </c>
      <c r="Z43" s="98">
        <f>-VLOOKUP(D43,'[1]Schedule of Pension Amounts LW'!$B$15:$AS$1399,37,FALSE)</f>
        <v>107551</v>
      </c>
      <c r="AA43" s="99">
        <f t="shared" si="8"/>
        <v>227220</v>
      </c>
      <c r="AB43" s="72">
        <f>VLOOKUP(D43,'[1]Pension Expense Details'!$D$22:$S$1407,16,FALSE)</f>
        <v>70816</v>
      </c>
      <c r="AC43" s="72">
        <f t="shared" si="9"/>
        <v>47345</v>
      </c>
      <c r="AD43" s="72">
        <f>VLOOKUP(D43,'[1]Schedule of Pension Amounts LW'!$B$15:$W$1399,22,FALSE)</f>
        <v>118161</v>
      </c>
    </row>
    <row r="44" spans="1:30" x14ac:dyDescent="0.3">
      <c r="A44" s="104"/>
      <c r="B44" s="33"/>
      <c r="C44" s="33" t="str">
        <f>VLOOKUP(D44,'[1]Employer information'!$I$3:$J$1391,2,FALSE)</f>
        <v xml:space="preserve">Charter School                                    </v>
      </c>
      <c r="D44" s="33" t="str">
        <f>'[1]Schedule of Pension Amounts LW'!B36</f>
        <v>2201</v>
      </c>
      <c r="E44" s="33" t="str">
        <f>IF(ISNA(VLOOKUP(D44,'[1]Proportionate Shares'!$D$23:$G$1400,2,FALSE)),"",VLOOKUP(D44,'[1]Proportionate Shares'!$D$23:$G$1400,2,FALSE))</f>
        <v>193801</v>
      </c>
      <c r="F44" s="33" t="str">
        <f>IF(ISNA(VLOOKUP(D44,'[1]Proportionate Shares'!$D$23:$G$1400,3,FALSE)),"",VLOOKUP(D44,'[1]Proportionate Shares'!$D$23:$G$1400,3,FALSE))</f>
        <v/>
      </c>
      <c r="G44" s="34" t="str">
        <f>VLOOKUP(D44,'[1]Employer information'!$A$3:$B$1390,2,FALSE)</f>
        <v>BIG SPRINGS CHARTER SCHOOL</v>
      </c>
      <c r="H44" s="36">
        <f>IF(ISNA(VLOOKUP(D44,'[1]Proportionate Shares'!$D$23:$I$1377,6,FALSE)),0,VLOOKUP(D44,'[1]Proportionate Shares'!$D$23:$I$1377,6,FALSE))</f>
        <v>1.5163764E-5</v>
      </c>
      <c r="I44" s="105">
        <f>VLOOKUP(D44,'[1]Schedule of Pension Amounts LW'!$B$15:$E$1399,3,FALSE)</f>
        <v>885042</v>
      </c>
      <c r="J44" s="105">
        <f>-IF(ISNA(VLOOKUP(D44,'[1]Combined Contribution Amounts'!$A$2:$K$1335,5,FALSE)),0,VLOOKUP(D44,'[1]Combined Contribution Amounts'!$A$2:$K$1335,5,FALSE))</f>
        <v>-53075</v>
      </c>
      <c r="K44" s="105">
        <f>-IF(ISNA(VLOOKUP(D44,'[1]Combined Contribution Amounts'!$A$2:$K$1335,7,FALSE)),0,VLOOKUP(D44,'[1]Combined Contribution Amounts'!$A$2:$K$1335,7,FALSE))+-IF(ISNA(VLOOKUP(D44,'[1]Combined Contribution Amounts'!$A$2:$K$1335,8,FALSE)),0,VLOOKUP(D44,'[1]Combined Contribution Amounts'!$A$2:$K$1335,8,FALSE))+-IF(ISNA(VLOOKUP(D44,'[1]Combined Contribution Amounts'!$A$2:$K$1335,9,FALSE)),0,VLOOKUP(D44,'[1]Combined Contribution Amounts'!$A$2:$K$1335,9,FALSE))</f>
        <v>0</v>
      </c>
      <c r="L44" s="105">
        <f>VLOOKUP(D44,'[1]Pension Expense Details'!$D$23:$S$1407,16,FALSE)</f>
        <v>65179</v>
      </c>
      <c r="M44" s="105">
        <f>ROUND(('[1]68_InOutFlowsCurPrdAndPriorHist'!$F$28-'[1]68_InOutFlowsCurPrdAndPriorHist'!$F$31)*$H44,0)-VLOOKUP(D44,'[1]Pension Expense Details'!$D$23:$S$1407,12,FALSE)</f>
        <v>-12559</v>
      </c>
      <c r="N44" s="105">
        <f>ROUND(('[1]68_InOutFlowsCurPrdAndPriorHist'!$F$29-'[1]68_InOutFlowsCurPrdAndPriorHist'!$F$32)*$H44,0)-VLOOKUP(D44,'[1]Pension Expense Details'!$D$23:$S$1407,13,FALSE)</f>
        <v>-94898</v>
      </c>
      <c r="O44" s="105">
        <f>ROUND(('[1]68_InOutFlowsCurPrdAndPriorHist'!$F$30-'[1]68_InOutFlowsCurPrdAndPriorHist'!$F$33)*$H44,0)-VLOOKUP(D44,'[1]Pension Expense Details'!$D$23:$S$1407,14,FALSE)</f>
        <v>41037</v>
      </c>
      <c r="P44" s="105">
        <f>ROUND((VLOOKUP(D44,'[1]Schedule of Pension Amounts LW'!$B$15:$AC$1399,28,FALSE)-VLOOKUP(D44,'[1]Schedule of Pension Amounts LW'!$B$15:$AC$1399,27,FALSE))*'[1]Schedule of Pension Amounts LW'!AD$4,0)+VLOOKUP(D44,'[1]Schedule of Pension Amounts LW'!$B$15:$AH$1399,33,FALSE)-VLOOKUP(D44,'[1]Pension Expense Details'!$D$23:$S$1407,15,FALSE)</f>
        <v>-42466</v>
      </c>
      <c r="Q44" s="98">
        <f t="shared" si="6"/>
        <v>788260</v>
      </c>
      <c r="R44" s="98">
        <f>ROUND('[1]68_InOutFlowsCurPrdAndPrior'!$D$32*IF(ISNA(VLOOKUP(D44,'[1]Proportionate Shares'!$D$23:$I$1359,6,FALSE)),0,VLOOKUP(D44,'[1]Proportionate Shares'!$D$23:$I$1359,6,FALSE)),0)</f>
        <v>3311</v>
      </c>
      <c r="S44" s="98">
        <f>ROUND('[1]68_InOutFlowsCurPrdAndPrior'!$D$33*IF(ISNA(VLOOKUP(D44,'[1]Proportionate Shares'!$D$23:$I$1359,6,FALSE)),0,VLOOKUP(D44,'[1]Proportionate Shares'!$D$23:$I$1359,6,FALSE)),0)</f>
        <v>244557</v>
      </c>
      <c r="T44" s="98">
        <f>ROUND('[1]68_InOutFlowsCurPrdAndPrior'!$D$35*IF(ISNA(VLOOKUP(D44,'[1]Proportionate Shares'!$D$23:$I$1359,6,FALSE)),0,VLOOKUP(D44,'[1]Proportionate Shares'!$D$23:$I$1359,6,FALSE)),0)</f>
        <v>47390</v>
      </c>
      <c r="U44" s="98">
        <f>VLOOKUP(D44,'[1]Schedule of Pension Amounts LW'!$B$15:$AS$1399,36,FALSE)</f>
        <v>88319</v>
      </c>
      <c r="V44" s="99">
        <f t="shared" si="7"/>
        <v>383577</v>
      </c>
      <c r="W44" s="98">
        <f>ROUND('[1]68_InOutFlowsCurPrdAndPrior'!$F$32*IF(ISNA(VLOOKUP(D44,'[1]Proportionate Shares'!$D$23:$I$1359,6,FALSE)),0,VLOOKUP(D44,'[1]Proportionate Shares'!$D$23:$I$1359,6,FALSE)),0)</f>
        <v>27370</v>
      </c>
      <c r="X44" s="98">
        <f>ROUND('[1]68_InOutFlowsCurPrdAndPrior'!$F$33*IF(ISNA(VLOOKUP(D44,'[1]Proportionate Shares'!$D$23:$I$1359,6,FALSE)),0,VLOOKUP(D44,'[1]Proportionate Shares'!$D$23:$I$1359,6,FALSE)),0)</f>
        <v>101062</v>
      </c>
      <c r="Y44" s="100">
        <f>ROUND('[1]68_InOutFlowsCurPrdAndPrior'!$F$35*IF(ISNA(VLOOKUP(D44,'[1]Proportionate Shares'!$D$23:$I$1359,6,FALSE)),0,VLOOKUP(D44,'[1]Proportionate Shares'!$D$23:$I$1359,6,FALSE)),0)</f>
        <v>39475</v>
      </c>
      <c r="Z44" s="98">
        <f>-VLOOKUP(D44,'[1]Schedule of Pension Amounts LW'!$B$15:$AS$1399,37,FALSE)</f>
        <v>29224</v>
      </c>
      <c r="AA44" s="99">
        <f t="shared" si="8"/>
        <v>197131</v>
      </c>
      <c r="AB44" s="72">
        <f>VLOOKUP(D44,'[1]Pension Expense Details'!$D$22:$S$1407,16,FALSE)</f>
        <v>65179</v>
      </c>
      <c r="AC44" s="72">
        <f t="shared" si="9"/>
        <v>109686</v>
      </c>
      <c r="AD44" s="72">
        <f>VLOOKUP(D44,'[1]Schedule of Pension Amounts LW'!$B$15:$W$1399,22,FALSE)</f>
        <v>174865</v>
      </c>
    </row>
    <row r="45" spans="1:30" x14ac:dyDescent="0.3">
      <c r="A45" s="104"/>
      <c r="B45" s="33"/>
      <c r="C45" s="33" t="str">
        <f>VLOOKUP(D45,'[1]Employer information'!$I$3:$J$1391,2,FALSE)</f>
        <v xml:space="preserve">Charter School                                    </v>
      </c>
      <c r="D45" s="33" t="str">
        <f>'[1]Schedule of Pension Amounts LW'!B37</f>
        <v>2360</v>
      </c>
      <c r="E45" s="33" t="str">
        <f>IF(ISNA(VLOOKUP(D45,'[1]Proportionate Shares'!$D$23:$G$1400,2,FALSE)),"",VLOOKUP(D45,'[1]Proportionate Shares'!$D$23:$G$1400,2,FALSE))</f>
        <v>101875</v>
      </c>
      <c r="F45" s="33" t="s">
        <v>4131</v>
      </c>
      <c r="G45" s="34" t="str">
        <f>VLOOKUP(D45,'[1]Employer information'!$A$3:$B$1390,2,FALSE)</f>
        <v>BLOOM ACADEMY CHARTER SCHOOL</v>
      </c>
      <c r="H45" s="36">
        <f>IF(ISNA(VLOOKUP(D45,'[1]Proportionate Shares'!$D$23:$I$1377,6,FALSE)),0,VLOOKUP(D45,'[1]Proportionate Shares'!$D$23:$I$1377,6,FALSE))</f>
        <v>2.7904750000000002E-6</v>
      </c>
      <c r="I45" s="105">
        <f>VLOOKUP(D45,'[1]Schedule of Pension Amounts LW'!$B$15:$E$1399,3,FALSE)</f>
        <v>0</v>
      </c>
      <c r="J45" s="105">
        <f>-IF(ISNA(VLOOKUP(D45,'[1]Combined Contribution Amounts'!$A$2:$K$1335,5,FALSE)),0,VLOOKUP(D45,'[1]Combined Contribution Amounts'!$A$2:$K$1335,5,FALSE))</f>
        <v>-9223</v>
      </c>
      <c r="K45" s="105">
        <f>-IF(ISNA(VLOOKUP(D45,'[1]Combined Contribution Amounts'!$A$2:$K$1335,7,FALSE)),0,VLOOKUP(D45,'[1]Combined Contribution Amounts'!$A$2:$K$1335,7,FALSE))+-IF(ISNA(VLOOKUP(D45,'[1]Combined Contribution Amounts'!$A$2:$K$1335,8,FALSE)),0,VLOOKUP(D45,'[1]Combined Contribution Amounts'!$A$2:$K$1335,8,FALSE))+-IF(ISNA(VLOOKUP(D45,'[1]Combined Contribution Amounts'!$A$2:$K$1335,9,FALSE)),0,VLOOKUP(D45,'[1]Combined Contribution Amounts'!$A$2:$K$1335,9,FALSE))</f>
        <v>-544</v>
      </c>
      <c r="L45" s="105">
        <f>VLOOKUP(D45,'[1]Pension Expense Details'!$D$23:$S$1407,16,FALSE)</f>
        <v>37593</v>
      </c>
      <c r="M45" s="105">
        <f>ROUND(('[1]68_InOutFlowsCurPrdAndPriorHist'!$F$28-'[1]68_InOutFlowsCurPrdAndPriorHist'!$F$31)*$H45,0)-VLOOKUP(D45,'[1]Pension Expense Details'!$D$23:$S$1407,12,FALSE)</f>
        <v>-2311</v>
      </c>
      <c r="N45" s="105">
        <f>ROUND(('[1]68_InOutFlowsCurPrdAndPriorHist'!$F$29-'[1]68_InOutFlowsCurPrdAndPriorHist'!$F$32)*$H45,0)-VLOOKUP(D45,'[1]Pension Expense Details'!$D$23:$S$1407,13,FALSE)</f>
        <v>-17463</v>
      </c>
      <c r="O45" s="105">
        <f>ROUND(('[1]68_InOutFlowsCurPrdAndPriorHist'!$F$30-'[1]68_InOutFlowsCurPrdAndPriorHist'!$F$33)*$H45,0)-VLOOKUP(D45,'[1]Pension Expense Details'!$D$23:$S$1407,14,FALSE)</f>
        <v>7552</v>
      </c>
      <c r="P45" s="105">
        <f>ROUND((VLOOKUP(D45,'[1]Schedule of Pension Amounts LW'!$B$15:$AC$1399,28,FALSE)-VLOOKUP(D45,'[1]Schedule of Pension Amounts LW'!$B$15:$AC$1399,27,FALSE))*'[1]Schedule of Pension Amounts LW'!AD$4,0)+VLOOKUP(D45,'[1]Schedule of Pension Amounts LW'!$B$15:$AH$1399,33,FALSE)-VLOOKUP(D45,'[1]Pension Expense Details'!$D$23:$S$1407,15,FALSE)</f>
        <v>129454</v>
      </c>
      <c r="Q45" s="98">
        <f t="shared" si="6"/>
        <v>145058</v>
      </c>
      <c r="R45" s="98">
        <f>ROUND('[1]68_InOutFlowsCurPrdAndPrior'!$D$32*IF(ISNA(VLOOKUP(D45,'[1]Proportionate Shares'!$D$23:$I$1359,6,FALSE)),0,VLOOKUP(D45,'[1]Proportionate Shares'!$D$23:$I$1359,6,FALSE)),0)</f>
        <v>609</v>
      </c>
      <c r="S45" s="98">
        <f>ROUND('[1]68_InOutFlowsCurPrdAndPrior'!$D$33*IF(ISNA(VLOOKUP(D45,'[1]Proportionate Shares'!$D$23:$I$1359,6,FALSE)),0,VLOOKUP(D45,'[1]Proportionate Shares'!$D$23:$I$1359,6,FALSE)),0)</f>
        <v>45004</v>
      </c>
      <c r="T45" s="98">
        <f>ROUND('[1]68_InOutFlowsCurPrdAndPrior'!$D$35*IF(ISNA(VLOOKUP(D45,'[1]Proportionate Shares'!$D$23:$I$1359,6,FALSE)),0,VLOOKUP(D45,'[1]Proportionate Shares'!$D$23:$I$1359,6,FALSE)),0)</f>
        <v>8721</v>
      </c>
      <c r="U45" s="98">
        <f>VLOOKUP(D45,'[1]Schedule of Pension Amounts LW'!$B$15:$AS$1399,36,FALSE)</f>
        <v>89065</v>
      </c>
      <c r="V45" s="99">
        <f t="shared" si="7"/>
        <v>143399</v>
      </c>
      <c r="W45" s="98">
        <f>ROUND('[1]68_InOutFlowsCurPrdAndPrior'!$F$32*IF(ISNA(VLOOKUP(D45,'[1]Proportionate Shares'!$D$23:$I$1359,6,FALSE)),0,VLOOKUP(D45,'[1]Proportionate Shares'!$D$23:$I$1359,6,FALSE)),0)</f>
        <v>5037</v>
      </c>
      <c r="X45" s="98">
        <f>ROUND('[1]68_InOutFlowsCurPrdAndPrior'!$F$33*IF(ISNA(VLOOKUP(D45,'[1]Proportionate Shares'!$D$23:$I$1359,6,FALSE)),0,VLOOKUP(D45,'[1]Proportionate Shares'!$D$23:$I$1359,6,FALSE)),0)</f>
        <v>18598</v>
      </c>
      <c r="Y45" s="100">
        <f>ROUND('[1]68_InOutFlowsCurPrdAndPrior'!$F$35*IF(ISNA(VLOOKUP(D45,'[1]Proportionate Shares'!$D$23:$I$1359,6,FALSE)),0,VLOOKUP(D45,'[1]Proportionate Shares'!$D$23:$I$1359,6,FALSE)),0)</f>
        <v>7264</v>
      </c>
      <c r="Z45" s="98">
        <f>-VLOOKUP(D45,'[1]Schedule of Pension Amounts LW'!$B$15:$AS$1399,37,FALSE)</f>
        <v>0</v>
      </c>
      <c r="AA45" s="99">
        <f t="shared" si="8"/>
        <v>30899</v>
      </c>
      <c r="AB45" s="72">
        <f>VLOOKUP(D45,'[1]Pension Expense Details'!$D$22:$S$1407,16,FALSE)</f>
        <v>37593</v>
      </c>
      <c r="AC45" s="72">
        <f t="shared" si="9"/>
        <v>4732</v>
      </c>
      <c r="AD45" s="72">
        <f>VLOOKUP(D45,'[1]Schedule of Pension Amounts LW'!$B$15:$W$1399,22,FALSE)</f>
        <v>42325</v>
      </c>
    </row>
    <row r="46" spans="1:30" x14ac:dyDescent="0.3">
      <c r="A46" s="104"/>
      <c r="B46" s="33"/>
      <c r="C46" s="33" t="str">
        <f>VLOOKUP(D46,'[1]Employer information'!$I$3:$J$1391,2,FALSE)</f>
        <v xml:space="preserve">Charter School                                    </v>
      </c>
      <c r="D46" s="33" t="str">
        <f>'[1]Schedule of Pension Amounts LW'!B38</f>
        <v>2305</v>
      </c>
      <c r="E46" s="33" t="str">
        <f>IF(ISNA(VLOOKUP(D46,'[1]Proportionate Shares'!$D$23:$G$1400,2,FALSE)),"",VLOOKUP(D46,'[1]Proportionate Shares'!$D$23:$G$1400,2,FALSE))</f>
        <v>123807</v>
      </c>
      <c r="F46" s="33" t="str">
        <f>IF(ISNA(VLOOKUP(D46,'[1]Proportionate Shares'!$D$23:$G$1400,3,FALSE)),"",VLOOKUP(D46,'[1]Proportionate Shares'!$D$23:$G$1400,3,FALSE))</f>
        <v/>
      </c>
      <c r="G46" s="34" t="str">
        <f>VLOOKUP(D46,'[1]Employer information'!$A$3:$B$1390,2,FALSE)</f>
        <v>BOB HOPE SCHOOL</v>
      </c>
      <c r="H46" s="36">
        <f>IF(ISNA(VLOOKUP(D46,'[1]Proportionate Shares'!$D$23:$I$1377,6,FALSE)),0,VLOOKUP(D46,'[1]Proportionate Shares'!$D$23:$I$1377,6,FALSE))</f>
        <v>5.7057749000000002E-5</v>
      </c>
      <c r="I46" s="105">
        <f>VLOOKUP(D46,'[1]Schedule of Pension Amounts LW'!$B$15:$E$1399,3,FALSE)</f>
        <v>2214917</v>
      </c>
      <c r="J46" s="105">
        <f>-IF(ISNA(VLOOKUP(D46,'[1]Combined Contribution Amounts'!$A$2:$K$1335,5,FALSE)),0,VLOOKUP(D46,'[1]Combined Contribution Amounts'!$A$2:$K$1335,5,FALSE))</f>
        <v>-199709</v>
      </c>
      <c r="K46" s="105">
        <f>-IF(ISNA(VLOOKUP(D46,'[1]Combined Contribution Amounts'!$A$2:$K$1335,7,FALSE)),0,VLOOKUP(D46,'[1]Combined Contribution Amounts'!$A$2:$K$1335,7,FALSE))+-IF(ISNA(VLOOKUP(D46,'[1]Combined Contribution Amounts'!$A$2:$K$1335,8,FALSE)),0,VLOOKUP(D46,'[1]Combined Contribution Amounts'!$A$2:$K$1335,8,FALSE))+-IF(ISNA(VLOOKUP(D46,'[1]Combined Contribution Amounts'!$A$2:$K$1335,9,FALSE)),0,VLOOKUP(D46,'[1]Combined Contribution Amounts'!$A$2:$K$1335,9,FALSE))</f>
        <v>0</v>
      </c>
      <c r="L46" s="105">
        <f>VLOOKUP(D46,'[1]Pension Expense Details'!$D$23:$S$1407,16,FALSE)</f>
        <v>420549</v>
      </c>
      <c r="M46" s="105">
        <f>ROUND(('[1]68_InOutFlowsCurPrdAndPriorHist'!$F$28-'[1]68_InOutFlowsCurPrdAndPriorHist'!$F$31)*$H46,0)-VLOOKUP(D46,'[1]Pension Expense Details'!$D$23:$S$1407,12,FALSE)</f>
        <v>-47257</v>
      </c>
      <c r="N46" s="105">
        <f>ROUND(('[1]68_InOutFlowsCurPrdAndPriorHist'!$F$29-'[1]68_InOutFlowsCurPrdAndPriorHist'!$F$32)*$H46,0)-VLOOKUP(D46,'[1]Pension Expense Details'!$D$23:$S$1407,13,FALSE)</f>
        <v>-357079</v>
      </c>
      <c r="O46" s="105">
        <f>ROUND(('[1]68_InOutFlowsCurPrdAndPriorHist'!$F$30-'[1]68_InOutFlowsCurPrdAndPriorHist'!$F$33)*$H46,0)-VLOOKUP(D46,'[1]Pension Expense Details'!$D$23:$S$1407,14,FALSE)</f>
        <v>154412</v>
      </c>
      <c r="P46" s="105">
        <f>ROUND((VLOOKUP(D46,'[1]Schedule of Pension Amounts LW'!$B$15:$AC$1399,28,FALSE)-VLOOKUP(D46,'[1]Schedule of Pension Amounts LW'!$B$15:$AC$1399,27,FALSE))*'[1]Schedule of Pension Amounts LW'!AD$4,0)+VLOOKUP(D46,'[1]Schedule of Pension Amounts LW'!$B$15:$AH$1399,33,FALSE)-VLOOKUP(D46,'[1]Pension Expense Details'!$D$23:$S$1407,15,FALSE)</f>
        <v>780207</v>
      </c>
      <c r="Q46" s="98">
        <f t="shared" si="6"/>
        <v>2966040</v>
      </c>
      <c r="R46" s="98">
        <f>ROUND('[1]68_InOutFlowsCurPrdAndPrior'!$D$32*IF(ISNA(VLOOKUP(D46,'[1]Proportionate Shares'!$D$23:$I$1359,6,FALSE)),0,VLOOKUP(D46,'[1]Proportionate Shares'!$D$23:$I$1359,6,FALSE)),0)</f>
        <v>12460</v>
      </c>
      <c r="S46" s="98">
        <f>ROUND('[1]68_InOutFlowsCurPrdAndPrior'!$D$33*IF(ISNA(VLOOKUP(D46,'[1]Proportionate Shares'!$D$23:$I$1359,6,FALSE)),0,VLOOKUP(D46,'[1]Proportionate Shares'!$D$23:$I$1359,6,FALSE)),0)</f>
        <v>920211</v>
      </c>
      <c r="T46" s="98">
        <f>ROUND('[1]68_InOutFlowsCurPrdAndPrior'!$D$35*IF(ISNA(VLOOKUP(D46,'[1]Proportionate Shares'!$D$23:$I$1359,6,FALSE)),0,VLOOKUP(D46,'[1]Proportionate Shares'!$D$23:$I$1359,6,FALSE)),0)</f>
        <v>178319</v>
      </c>
      <c r="U46" s="98">
        <f>VLOOKUP(D46,'[1]Schedule of Pension Amounts LW'!$B$15:$AS$1399,36,FALSE)</f>
        <v>1068869</v>
      </c>
      <c r="V46" s="99">
        <f t="shared" si="7"/>
        <v>2179859</v>
      </c>
      <c r="W46" s="98">
        <f>ROUND('[1]68_InOutFlowsCurPrdAndPrior'!$F$32*IF(ISNA(VLOOKUP(D46,'[1]Proportionate Shares'!$D$23:$I$1359,6,FALSE)),0,VLOOKUP(D46,'[1]Proportionate Shares'!$D$23:$I$1359,6,FALSE)),0)</f>
        <v>102986</v>
      </c>
      <c r="X46" s="98">
        <f>ROUND('[1]68_InOutFlowsCurPrdAndPrior'!$F$33*IF(ISNA(VLOOKUP(D46,'[1]Proportionate Shares'!$D$23:$I$1359,6,FALSE)),0,VLOOKUP(D46,'[1]Proportionate Shares'!$D$23:$I$1359,6,FALSE)),0)</f>
        <v>380275</v>
      </c>
      <c r="Y46" s="100">
        <f>ROUND('[1]68_InOutFlowsCurPrdAndPrior'!$F$35*IF(ISNA(VLOOKUP(D46,'[1]Proportionate Shares'!$D$23:$I$1359,6,FALSE)),0,VLOOKUP(D46,'[1]Proportionate Shares'!$D$23:$I$1359,6,FALSE)),0)</f>
        <v>148537</v>
      </c>
      <c r="Z46" s="98">
        <f>-VLOOKUP(D46,'[1]Schedule of Pension Amounts LW'!$B$15:$AS$1399,37,FALSE)</f>
        <v>8</v>
      </c>
      <c r="AA46" s="99">
        <f t="shared" si="8"/>
        <v>631806</v>
      </c>
      <c r="AB46" s="72">
        <f>VLOOKUP(D46,'[1]Pension Expense Details'!$D$22:$S$1407,16,FALSE)</f>
        <v>420549</v>
      </c>
      <c r="AC46" s="72">
        <f t="shared" si="9"/>
        <v>373188</v>
      </c>
      <c r="AD46" s="72">
        <f>VLOOKUP(D46,'[1]Schedule of Pension Amounts LW'!$B$15:$W$1399,22,FALSE)</f>
        <v>793737</v>
      </c>
    </row>
    <row r="47" spans="1:30" x14ac:dyDescent="0.3">
      <c r="A47" s="104"/>
      <c r="B47" s="33"/>
      <c r="C47" s="33" t="str">
        <f>VLOOKUP(D47,'[1]Employer information'!$I$3:$J$1391,2,FALSE)</f>
        <v xml:space="preserve">Charter School                                    </v>
      </c>
      <c r="D47" s="33" t="str">
        <f>'[1]Schedule of Pension Amounts LW'!B39</f>
        <v>2188</v>
      </c>
      <c r="E47" s="33" t="str">
        <f>IF(ISNA(VLOOKUP(D47,'[1]Proportionate Shares'!$D$23:$G$1400,2,FALSE)),"",VLOOKUP(D47,'[1]Proportionate Shares'!$D$23:$G$1400,2,FALSE))</f>
        <v>213801</v>
      </c>
      <c r="F47" s="33" t="str">
        <f>IF(ISNA(VLOOKUP(D47,'[1]Proportionate Shares'!$D$23:$G$1400,3,FALSE)),"",VLOOKUP(D47,'[1]Proportionate Shares'!$D$23:$G$1400,3,FALSE))</f>
        <v/>
      </c>
      <c r="G47" s="34" t="str">
        <f>VLOOKUP(D47,'[1]Employer information'!$A$3:$B$1390,2,FALSE)</f>
        <v>BRAZOS RIVER CHARTER SCHOOL</v>
      </c>
      <c r="H47" s="36">
        <f>IF(ISNA(VLOOKUP(D47,'[1]Proportionate Shares'!$D$23:$I$1377,6,FALSE)),0,VLOOKUP(D47,'[1]Proportionate Shares'!$D$23:$I$1377,6,FALSE))</f>
        <v>8.1957179999999994E-6</v>
      </c>
      <c r="I47" s="105">
        <f>VLOOKUP(D47,'[1]Schedule of Pension Amounts LW'!$B$15:$E$1399,3,FALSE)</f>
        <v>381225</v>
      </c>
      <c r="J47" s="105">
        <f>-IF(ISNA(VLOOKUP(D47,'[1]Combined Contribution Amounts'!$A$2:$K$1335,5,FALSE)),0,VLOOKUP(D47,'[1]Combined Contribution Amounts'!$A$2:$K$1335,5,FALSE))</f>
        <v>-28686</v>
      </c>
      <c r="K47" s="105">
        <f>-IF(ISNA(VLOOKUP(D47,'[1]Combined Contribution Amounts'!$A$2:$K$1335,7,FALSE)),0,VLOOKUP(D47,'[1]Combined Contribution Amounts'!$A$2:$K$1335,7,FALSE))+-IF(ISNA(VLOOKUP(D47,'[1]Combined Contribution Amounts'!$A$2:$K$1335,8,FALSE)),0,VLOOKUP(D47,'[1]Combined Contribution Amounts'!$A$2:$K$1335,8,FALSE))+-IF(ISNA(VLOOKUP(D47,'[1]Combined Contribution Amounts'!$A$2:$K$1335,9,FALSE)),0,VLOOKUP(D47,'[1]Combined Contribution Amounts'!$A$2:$K$1335,9,FALSE))</f>
        <v>0</v>
      </c>
      <c r="L47" s="105">
        <f>VLOOKUP(D47,'[1]Pension Expense Details'!$D$23:$S$1407,16,FALSE)</f>
        <v>50493</v>
      </c>
      <c r="M47" s="105">
        <f>ROUND(('[1]68_InOutFlowsCurPrdAndPriorHist'!$F$28-'[1]68_InOutFlowsCurPrdAndPriorHist'!$F$31)*$H47,0)-VLOOKUP(D47,'[1]Pension Expense Details'!$D$23:$S$1407,12,FALSE)</f>
        <v>-6788</v>
      </c>
      <c r="N47" s="105">
        <f>ROUND(('[1]68_InOutFlowsCurPrdAndPriorHist'!$F$29-'[1]68_InOutFlowsCurPrdAndPriorHist'!$F$32)*$H47,0)-VLOOKUP(D47,'[1]Pension Expense Details'!$D$23:$S$1407,13,FALSE)</f>
        <v>-51290</v>
      </c>
      <c r="O47" s="105">
        <f>ROUND(('[1]68_InOutFlowsCurPrdAndPriorHist'!$F$30-'[1]68_InOutFlowsCurPrdAndPriorHist'!$F$33)*$H47,0)-VLOOKUP(D47,'[1]Pension Expense Details'!$D$23:$S$1407,14,FALSE)</f>
        <v>22179</v>
      </c>
      <c r="P47" s="105">
        <f>ROUND((VLOOKUP(D47,'[1]Schedule of Pension Amounts LW'!$B$15:$AC$1399,28,FALSE)-VLOOKUP(D47,'[1]Schedule of Pension Amounts LW'!$B$15:$AC$1399,27,FALSE))*'[1]Schedule of Pension Amounts LW'!AD$4,0)+VLOOKUP(D47,'[1]Schedule of Pension Amounts LW'!$B$15:$AH$1399,33,FALSE)-VLOOKUP(D47,'[1]Pension Expense Details'!$D$23:$S$1407,15,FALSE)</f>
        <v>58906</v>
      </c>
      <c r="Q47" s="98">
        <f t="shared" si="6"/>
        <v>426039</v>
      </c>
      <c r="R47" s="98">
        <f>ROUND('[1]68_InOutFlowsCurPrdAndPrior'!$D$32*IF(ISNA(VLOOKUP(D47,'[1]Proportionate Shares'!$D$23:$I$1359,6,FALSE)),0,VLOOKUP(D47,'[1]Proportionate Shares'!$D$23:$I$1359,6,FALSE)),0)</f>
        <v>1790</v>
      </c>
      <c r="S47" s="98">
        <f>ROUND('[1]68_InOutFlowsCurPrdAndPrior'!$D$33*IF(ISNA(VLOOKUP(D47,'[1]Proportionate Shares'!$D$23:$I$1359,6,FALSE)),0,VLOOKUP(D47,'[1]Proportionate Shares'!$D$23:$I$1359,6,FALSE)),0)</f>
        <v>132178</v>
      </c>
      <c r="T47" s="98">
        <f>ROUND('[1]68_InOutFlowsCurPrdAndPrior'!$D$35*IF(ISNA(VLOOKUP(D47,'[1]Proportionate Shares'!$D$23:$I$1359,6,FALSE)),0,VLOOKUP(D47,'[1]Proportionate Shares'!$D$23:$I$1359,6,FALSE)),0)</f>
        <v>25614</v>
      </c>
      <c r="U47" s="98">
        <f>VLOOKUP(D47,'[1]Schedule of Pension Amounts LW'!$B$15:$AS$1399,36,FALSE)</f>
        <v>117119</v>
      </c>
      <c r="V47" s="99">
        <f t="shared" si="7"/>
        <v>276701</v>
      </c>
      <c r="W47" s="98">
        <f>ROUND('[1]68_InOutFlowsCurPrdAndPrior'!$F$32*IF(ISNA(VLOOKUP(D47,'[1]Proportionate Shares'!$D$23:$I$1359,6,FALSE)),0,VLOOKUP(D47,'[1]Proportionate Shares'!$D$23:$I$1359,6,FALSE)),0)</f>
        <v>14793</v>
      </c>
      <c r="X47" s="98">
        <f>ROUND('[1]68_InOutFlowsCurPrdAndPrior'!$F$33*IF(ISNA(VLOOKUP(D47,'[1]Proportionate Shares'!$D$23:$I$1359,6,FALSE)),0,VLOOKUP(D47,'[1]Proportionate Shares'!$D$23:$I$1359,6,FALSE)),0)</f>
        <v>54622</v>
      </c>
      <c r="Y47" s="100">
        <f>ROUND('[1]68_InOutFlowsCurPrdAndPrior'!$F$35*IF(ISNA(VLOOKUP(D47,'[1]Proportionate Shares'!$D$23:$I$1359,6,FALSE)),0,VLOOKUP(D47,'[1]Proportionate Shares'!$D$23:$I$1359,6,FALSE)),0)</f>
        <v>21336</v>
      </c>
      <c r="Z47" s="98">
        <f>-VLOOKUP(D47,'[1]Schedule of Pension Amounts LW'!$B$15:$AS$1399,37,FALSE)</f>
        <v>29509</v>
      </c>
      <c r="AA47" s="99">
        <f t="shared" si="8"/>
        <v>120260</v>
      </c>
      <c r="AB47" s="72">
        <f>VLOOKUP(D47,'[1]Pension Expense Details'!$D$22:$S$1407,16,FALSE)</f>
        <v>50493</v>
      </c>
      <c r="AC47" s="72">
        <f t="shared" si="9"/>
        <v>60620</v>
      </c>
      <c r="AD47" s="72">
        <f>VLOOKUP(D47,'[1]Schedule of Pension Amounts LW'!$B$15:$W$1399,22,FALSE)</f>
        <v>111113</v>
      </c>
    </row>
    <row r="48" spans="1:30" x14ac:dyDescent="0.3">
      <c r="A48" s="104"/>
      <c r="B48" s="33"/>
      <c r="C48" s="33" t="str">
        <f>VLOOKUP(D48,'[1]Employer information'!$I$3:$J$1391,2,FALSE)</f>
        <v xml:space="preserve">Charter School                                    </v>
      </c>
      <c r="D48" s="33" t="str">
        <f>'[1]Schedule of Pension Amounts LW'!B40</f>
        <v>2167</v>
      </c>
      <c r="E48" s="33" t="str">
        <f>IF(ISNA(VLOOKUP(D48,'[1]Proportionate Shares'!$D$23:$G$1400,2,FALSE)),"",VLOOKUP(D48,'[1]Proportionate Shares'!$D$23:$G$1400,2,FALSE))</f>
        <v>021803</v>
      </c>
      <c r="F48" s="33" t="str">
        <f>IF(ISNA(VLOOKUP(D48,'[1]Proportionate Shares'!$D$23:$G$1400,3,FALSE)),"",VLOOKUP(D48,'[1]Proportionate Shares'!$D$23:$G$1400,3,FALSE))</f>
        <v/>
      </c>
      <c r="G48" s="34" t="str">
        <f>VLOOKUP(D48,'[1]Employer information'!$A$3:$B$1390,2,FALSE)</f>
        <v>BRAZOS SCHOOL FOR INQUIRY</v>
      </c>
      <c r="H48" s="36">
        <f>IF(ISNA(VLOOKUP(D48,'[1]Proportionate Shares'!$D$23:$I$1377,6,FALSE)),0,VLOOKUP(D48,'[1]Proportionate Shares'!$D$23:$I$1377,6,FALSE))</f>
        <v>1.5366614000000001E-5</v>
      </c>
      <c r="I48" s="105">
        <f>VLOOKUP(D48,'[1]Schedule of Pension Amounts LW'!$B$15:$E$1399,3,FALSE)</f>
        <v>897836</v>
      </c>
      <c r="J48" s="105">
        <f>-IF(ISNA(VLOOKUP(D48,'[1]Combined Contribution Amounts'!$A$2:$K$1335,5,FALSE)),0,VLOOKUP(D48,'[1]Combined Contribution Amounts'!$A$2:$K$1335,5,FALSE))</f>
        <v>-53785</v>
      </c>
      <c r="K48" s="105">
        <f>-IF(ISNA(VLOOKUP(D48,'[1]Combined Contribution Amounts'!$A$2:$K$1335,7,FALSE)),0,VLOOKUP(D48,'[1]Combined Contribution Amounts'!$A$2:$K$1335,7,FALSE))+-IF(ISNA(VLOOKUP(D48,'[1]Combined Contribution Amounts'!$A$2:$K$1335,8,FALSE)),0,VLOOKUP(D48,'[1]Combined Contribution Amounts'!$A$2:$K$1335,8,FALSE))+-IF(ISNA(VLOOKUP(D48,'[1]Combined Contribution Amounts'!$A$2:$K$1335,9,FALSE)),0,VLOOKUP(D48,'[1]Combined Contribution Amounts'!$A$2:$K$1335,9,FALSE))</f>
        <v>0</v>
      </c>
      <c r="L48" s="105">
        <f>VLOOKUP(D48,'[1]Pension Expense Details'!$D$23:$S$1407,16,FALSE)</f>
        <v>65901</v>
      </c>
      <c r="M48" s="105">
        <f>ROUND(('[1]68_InOutFlowsCurPrdAndPriorHist'!$F$28-'[1]68_InOutFlowsCurPrdAndPriorHist'!$F$31)*$H48,0)-VLOOKUP(D48,'[1]Pension Expense Details'!$D$23:$S$1407,12,FALSE)</f>
        <v>-12728</v>
      </c>
      <c r="N48" s="105">
        <f>ROUND(('[1]68_InOutFlowsCurPrdAndPriorHist'!$F$29-'[1]68_InOutFlowsCurPrdAndPriorHist'!$F$32)*$H48,0)-VLOOKUP(D48,'[1]Pension Expense Details'!$D$23:$S$1407,13,FALSE)</f>
        <v>-96167</v>
      </c>
      <c r="O48" s="105">
        <f>ROUND(('[1]68_InOutFlowsCurPrdAndPriorHist'!$F$30-'[1]68_InOutFlowsCurPrdAndPriorHist'!$F$33)*$H48,0)-VLOOKUP(D48,'[1]Pension Expense Details'!$D$23:$S$1407,14,FALSE)</f>
        <v>41586</v>
      </c>
      <c r="P48" s="105">
        <f>ROUND((VLOOKUP(D48,'[1]Schedule of Pension Amounts LW'!$B$15:$AC$1399,28,FALSE)-VLOOKUP(D48,'[1]Schedule of Pension Amounts LW'!$B$15:$AC$1399,27,FALSE))*'[1]Schedule of Pension Amounts LW'!AD$4,0)+VLOOKUP(D48,'[1]Schedule of Pension Amounts LW'!$B$15:$AH$1399,33,FALSE)-VLOOKUP(D48,'[1]Pension Expense Details'!$D$23:$S$1407,15,FALSE)</f>
        <v>-43838</v>
      </c>
      <c r="Q48" s="98">
        <f t="shared" si="6"/>
        <v>798805</v>
      </c>
      <c r="R48" s="98">
        <f>ROUND('[1]68_InOutFlowsCurPrdAndPrior'!$D$32*IF(ISNA(VLOOKUP(D48,'[1]Proportionate Shares'!$D$23:$I$1359,6,FALSE)),0,VLOOKUP(D48,'[1]Proportionate Shares'!$D$23:$I$1359,6,FALSE)),0)</f>
        <v>3356</v>
      </c>
      <c r="S48" s="98">
        <f>ROUND('[1]68_InOutFlowsCurPrdAndPrior'!$D$33*IF(ISNA(VLOOKUP(D48,'[1]Proportionate Shares'!$D$23:$I$1359,6,FALSE)),0,VLOOKUP(D48,'[1]Proportionate Shares'!$D$23:$I$1359,6,FALSE)),0)</f>
        <v>247828</v>
      </c>
      <c r="T48" s="98">
        <f>ROUND('[1]68_InOutFlowsCurPrdAndPrior'!$D$35*IF(ISNA(VLOOKUP(D48,'[1]Proportionate Shares'!$D$23:$I$1359,6,FALSE)),0,VLOOKUP(D48,'[1]Proportionate Shares'!$D$23:$I$1359,6,FALSE)),0)</f>
        <v>48024</v>
      </c>
      <c r="U48" s="98">
        <f>VLOOKUP(D48,'[1]Schedule of Pension Amounts LW'!$B$15:$AS$1399,36,FALSE)</f>
        <v>91668</v>
      </c>
      <c r="V48" s="99">
        <f t="shared" si="7"/>
        <v>390876</v>
      </c>
      <c r="W48" s="98">
        <f>ROUND('[1]68_InOutFlowsCurPrdAndPrior'!$F$32*IF(ISNA(VLOOKUP(D48,'[1]Proportionate Shares'!$D$23:$I$1359,6,FALSE)),0,VLOOKUP(D48,'[1]Proportionate Shares'!$D$23:$I$1359,6,FALSE)),0)</f>
        <v>27736</v>
      </c>
      <c r="X48" s="98">
        <f>ROUND('[1]68_InOutFlowsCurPrdAndPrior'!$F$33*IF(ISNA(VLOOKUP(D48,'[1]Proportionate Shares'!$D$23:$I$1359,6,FALSE)),0,VLOOKUP(D48,'[1]Proportionate Shares'!$D$23:$I$1359,6,FALSE)),0)</f>
        <v>102414</v>
      </c>
      <c r="Y48" s="100">
        <f>ROUND('[1]68_InOutFlowsCurPrdAndPrior'!$F$35*IF(ISNA(VLOOKUP(D48,'[1]Proportionate Shares'!$D$23:$I$1359,6,FALSE)),0,VLOOKUP(D48,'[1]Proportionate Shares'!$D$23:$I$1359,6,FALSE)),0)</f>
        <v>40003</v>
      </c>
      <c r="Z48" s="98">
        <f>-VLOOKUP(D48,'[1]Schedule of Pension Amounts LW'!$B$15:$AS$1399,37,FALSE)</f>
        <v>58765</v>
      </c>
      <c r="AA48" s="99">
        <f t="shared" si="8"/>
        <v>228918</v>
      </c>
      <c r="AB48" s="72">
        <f>VLOOKUP(D48,'[1]Pension Expense Details'!$D$22:$S$1407,16,FALSE)</f>
        <v>65901</v>
      </c>
      <c r="AC48" s="72">
        <f t="shared" si="9"/>
        <v>102459</v>
      </c>
      <c r="AD48" s="72">
        <f>VLOOKUP(D48,'[1]Schedule of Pension Amounts LW'!$B$15:$W$1399,22,FALSE)</f>
        <v>168360</v>
      </c>
    </row>
    <row r="49" spans="1:30" x14ac:dyDescent="0.3">
      <c r="A49" s="104"/>
      <c r="B49" s="33"/>
      <c r="C49" s="33" t="str">
        <f>VLOOKUP(D49,'[1]Employer information'!$I$3:$J$1391,2,FALSE)</f>
        <v xml:space="preserve">Charter School                                    </v>
      </c>
      <c r="D49" s="33" t="str">
        <f>'[1]Schedule of Pension Amounts LW'!B41</f>
        <v>2354</v>
      </c>
      <c r="E49" s="33" t="str">
        <f>IF(ISNA(VLOOKUP(D49,'[1]Proportionate Shares'!$D$23:$G$1400,2,FALSE)),"",VLOOKUP(D49,'[1]Proportionate Shares'!$D$23:$G$1400,2,FALSE))</f>
        <v>57851</v>
      </c>
      <c r="F49" s="33" t="str">
        <f>IF(ISNA(VLOOKUP(D49,'[1]Proportionate Shares'!$D$23:$G$1400,3,FALSE)),"",VLOOKUP(D49,'[1]Proportionate Shares'!$D$23:$G$1400,3,FALSE))</f>
        <v/>
      </c>
      <c r="G49" s="34" t="str">
        <f>VLOOKUP(D49,'[1]Employer information'!$A$3:$B$1390,2,FALSE)</f>
        <v>BRIDGEWAY PREPARATORY ACADEMY</v>
      </c>
      <c r="H49" s="36">
        <f>IF(ISNA(VLOOKUP(D49,'[1]Proportionate Shares'!$D$23:$I$1377,6,FALSE)),0,VLOOKUP(D49,'[1]Proportionate Shares'!$D$23:$I$1377,6,FALSE))</f>
        <v>1.6633710000000001E-6</v>
      </c>
      <c r="I49" s="105">
        <f>VLOOKUP(D49,'[1]Schedule of Pension Amounts LW'!$B$15:$E$1399,3,FALSE)</f>
        <v>263893</v>
      </c>
      <c r="J49" s="105">
        <f>-IF(ISNA(VLOOKUP(D49,'[1]Combined Contribution Amounts'!$A$2:$K$1335,5,FALSE)),0,VLOOKUP(D49,'[1]Combined Contribution Amounts'!$A$2:$K$1335,5,FALSE))</f>
        <v>-5822</v>
      </c>
      <c r="K49" s="105">
        <f>-IF(ISNA(VLOOKUP(D49,'[1]Combined Contribution Amounts'!$A$2:$K$1335,7,FALSE)),0,VLOOKUP(D49,'[1]Combined Contribution Amounts'!$A$2:$K$1335,7,FALSE))+-IF(ISNA(VLOOKUP(D49,'[1]Combined Contribution Amounts'!$A$2:$K$1335,8,FALSE)),0,VLOOKUP(D49,'[1]Combined Contribution Amounts'!$A$2:$K$1335,8,FALSE))+-IF(ISNA(VLOOKUP(D49,'[1]Combined Contribution Amounts'!$A$2:$K$1335,9,FALSE)),0,VLOOKUP(D49,'[1]Combined Contribution Amounts'!$A$2:$K$1335,9,FALSE))</f>
        <v>0</v>
      </c>
      <c r="L49" s="105">
        <f>VLOOKUP(D49,'[1]Pension Expense Details'!$D$23:$S$1407,16,FALSE)</f>
        <v>-19069</v>
      </c>
      <c r="M49" s="105">
        <f>ROUND(('[1]68_InOutFlowsCurPrdAndPriorHist'!$F$28-'[1]68_InOutFlowsCurPrdAndPriorHist'!$F$31)*$H49,0)-VLOOKUP(D49,'[1]Pension Expense Details'!$D$23:$S$1407,12,FALSE)</f>
        <v>-1378</v>
      </c>
      <c r="N49" s="105">
        <f>ROUND(('[1]68_InOutFlowsCurPrdAndPriorHist'!$F$29-'[1]68_InOutFlowsCurPrdAndPriorHist'!$F$32)*$H49,0)-VLOOKUP(D49,'[1]Pension Expense Details'!$D$23:$S$1407,13,FALSE)</f>
        <v>-10410</v>
      </c>
      <c r="O49" s="105">
        <f>ROUND(('[1]68_InOutFlowsCurPrdAndPriorHist'!$F$30-'[1]68_InOutFlowsCurPrdAndPriorHist'!$F$33)*$H49,0)-VLOOKUP(D49,'[1]Pension Expense Details'!$D$23:$S$1407,14,FALSE)</f>
        <v>4502</v>
      </c>
      <c r="P49" s="105">
        <f>ROUND((VLOOKUP(D49,'[1]Schedule of Pension Amounts LW'!$B$15:$AC$1399,28,FALSE)-VLOOKUP(D49,'[1]Schedule of Pension Amounts LW'!$B$15:$AC$1399,27,FALSE))*'[1]Schedule of Pension Amounts LW'!AD$4,0)+VLOOKUP(D49,'[1]Schedule of Pension Amounts LW'!$B$15:$AH$1399,33,FALSE)-VLOOKUP(D49,'[1]Pension Expense Details'!$D$23:$S$1407,15,FALSE)</f>
        <v>-145249</v>
      </c>
      <c r="Q49" s="98">
        <f t="shared" si="6"/>
        <v>86467</v>
      </c>
      <c r="R49" s="98">
        <f>ROUND('[1]68_InOutFlowsCurPrdAndPrior'!$D$32*IF(ISNA(VLOOKUP(D49,'[1]Proportionate Shares'!$D$23:$I$1359,6,FALSE)),0,VLOOKUP(D49,'[1]Proportionate Shares'!$D$23:$I$1359,6,FALSE)),0)</f>
        <v>363</v>
      </c>
      <c r="S49" s="98">
        <f>ROUND('[1]68_InOutFlowsCurPrdAndPrior'!$D$33*IF(ISNA(VLOOKUP(D49,'[1]Proportionate Shares'!$D$23:$I$1359,6,FALSE)),0,VLOOKUP(D49,'[1]Proportionate Shares'!$D$23:$I$1359,6,FALSE)),0)</f>
        <v>26826</v>
      </c>
      <c r="T49" s="98">
        <f>ROUND('[1]68_InOutFlowsCurPrdAndPrior'!$D$35*IF(ISNA(VLOOKUP(D49,'[1]Proportionate Shares'!$D$23:$I$1359,6,FALSE)),0,VLOOKUP(D49,'[1]Proportionate Shares'!$D$23:$I$1359,6,FALSE)),0)</f>
        <v>5198</v>
      </c>
      <c r="U49" s="98">
        <f>VLOOKUP(D49,'[1]Schedule of Pension Amounts LW'!$B$15:$AS$1399,36,FALSE)</f>
        <v>113302</v>
      </c>
      <c r="V49" s="99">
        <f t="shared" si="7"/>
        <v>145689</v>
      </c>
      <c r="W49" s="98">
        <f>ROUND('[1]68_InOutFlowsCurPrdAndPrior'!$F$32*IF(ISNA(VLOOKUP(D49,'[1]Proportionate Shares'!$D$23:$I$1359,6,FALSE)),0,VLOOKUP(D49,'[1]Proportionate Shares'!$D$23:$I$1359,6,FALSE)),0)</f>
        <v>3002</v>
      </c>
      <c r="X49" s="98">
        <f>ROUND('[1]68_InOutFlowsCurPrdAndPrior'!$F$33*IF(ISNA(VLOOKUP(D49,'[1]Proportionate Shares'!$D$23:$I$1359,6,FALSE)),0,VLOOKUP(D49,'[1]Proportionate Shares'!$D$23:$I$1359,6,FALSE)),0)</f>
        <v>11086</v>
      </c>
      <c r="Y49" s="100">
        <f>ROUND('[1]68_InOutFlowsCurPrdAndPrior'!$F$35*IF(ISNA(VLOOKUP(D49,'[1]Proportionate Shares'!$D$23:$I$1359,6,FALSE)),0,VLOOKUP(D49,'[1]Proportionate Shares'!$D$23:$I$1359,6,FALSE)),0)</f>
        <v>4330</v>
      </c>
      <c r="Z49" s="98">
        <f>-VLOOKUP(D49,'[1]Schedule of Pension Amounts LW'!$B$15:$AS$1399,37,FALSE)</f>
        <v>99931</v>
      </c>
      <c r="AA49" s="99">
        <f t="shared" si="8"/>
        <v>118349</v>
      </c>
      <c r="AB49" s="72">
        <f>VLOOKUP(D49,'[1]Pension Expense Details'!$D$22:$S$1407,16,FALSE)</f>
        <v>-19069</v>
      </c>
      <c r="AC49" s="72">
        <f t="shared" si="9"/>
        <v>40100</v>
      </c>
      <c r="AD49" s="72">
        <f>VLOOKUP(D49,'[1]Schedule of Pension Amounts LW'!$B$15:$W$1399,22,FALSE)</f>
        <v>21031</v>
      </c>
    </row>
    <row r="50" spans="1:30" x14ac:dyDescent="0.3">
      <c r="A50" s="104"/>
      <c r="B50" s="33"/>
      <c r="C50" s="33" t="str">
        <f>VLOOKUP(D50,'[1]Employer information'!$I$3:$J$1391,2,FALSE)</f>
        <v xml:space="preserve">Charter School                                    </v>
      </c>
      <c r="D50" s="33" t="str">
        <f>'[1]Schedule of Pension Amounts LW'!B42</f>
        <v>2274</v>
      </c>
      <c r="E50" s="33" t="str">
        <f>IF(ISNA(VLOOKUP(D50,'[1]Proportionate Shares'!$D$23:$G$1400,2,FALSE)),"",VLOOKUP(D50,'[1]Proportionate Shares'!$D$23:$G$1400,2,FALSE))</f>
        <v>015830</v>
      </c>
      <c r="F50" s="33" t="str">
        <f>IF(ISNA(VLOOKUP(D50,'[1]Proportionate Shares'!$D$23:$G$1400,3,FALSE)),"",VLOOKUP(D50,'[1]Proportionate Shares'!$D$23:$G$1400,3,FALSE))</f>
        <v/>
      </c>
      <c r="G50" s="34" t="str">
        <f>VLOOKUP(D50,'[1]Employer information'!$A$3:$B$1390,2,FALSE)</f>
        <v>BROOKS ACADEMY OF SCIENCE</v>
      </c>
      <c r="H50" s="36">
        <f>IF(ISNA(VLOOKUP(D50,'[1]Proportionate Shares'!$D$23:$I$1377,6,FALSE)),0,VLOOKUP(D50,'[1]Proportionate Shares'!$D$23:$I$1377,6,FALSE))</f>
        <v>1.12575552E-4</v>
      </c>
      <c r="I50" s="105">
        <f>VLOOKUP(D50,'[1]Schedule of Pension Amounts LW'!$B$15:$E$1399,3,FALSE)</f>
        <v>5035151</v>
      </c>
      <c r="J50" s="105">
        <f>-IF(ISNA(VLOOKUP(D50,'[1]Combined Contribution Amounts'!$A$2:$K$1335,5,FALSE)),0,VLOOKUP(D50,'[1]Combined Contribution Amounts'!$A$2:$K$1335,5,FALSE))</f>
        <v>-394028</v>
      </c>
      <c r="K50" s="105">
        <f>-IF(ISNA(VLOOKUP(D50,'[1]Combined Contribution Amounts'!$A$2:$K$1335,7,FALSE)),0,VLOOKUP(D50,'[1]Combined Contribution Amounts'!$A$2:$K$1335,7,FALSE))+-IF(ISNA(VLOOKUP(D50,'[1]Combined Contribution Amounts'!$A$2:$K$1335,8,FALSE)),0,VLOOKUP(D50,'[1]Combined Contribution Amounts'!$A$2:$K$1335,8,FALSE))+-IF(ISNA(VLOOKUP(D50,'[1]Combined Contribution Amounts'!$A$2:$K$1335,9,FALSE)),0,VLOOKUP(D50,'[1]Combined Contribution Amounts'!$A$2:$K$1335,9,FALSE))</f>
        <v>0</v>
      </c>
      <c r="L50" s="105">
        <f>VLOOKUP(D50,'[1]Pension Expense Details'!$D$23:$S$1407,16,FALSE)</f>
        <v>725211</v>
      </c>
      <c r="M50" s="105">
        <f>ROUND(('[1]68_InOutFlowsCurPrdAndPriorHist'!$F$28-'[1]68_InOutFlowsCurPrdAndPriorHist'!$F$31)*$H50,0)-VLOOKUP(D50,'[1]Pension Expense Details'!$D$23:$S$1407,12,FALSE)</f>
        <v>-93239</v>
      </c>
      <c r="N50" s="105">
        <f>ROUND(('[1]68_InOutFlowsCurPrdAndPriorHist'!$F$29-'[1]68_InOutFlowsCurPrdAndPriorHist'!$F$32)*$H50,0)-VLOOKUP(D50,'[1]Pension Expense Details'!$D$23:$S$1407,13,FALSE)</f>
        <v>-704521</v>
      </c>
      <c r="O50" s="105">
        <f>ROUND(('[1]68_InOutFlowsCurPrdAndPriorHist'!$F$30-'[1]68_InOutFlowsCurPrdAndPriorHist'!$F$33)*$H50,0)-VLOOKUP(D50,'[1]Pension Expense Details'!$D$23:$S$1407,14,FALSE)</f>
        <v>304657</v>
      </c>
      <c r="P50" s="105">
        <f>ROUND((VLOOKUP(D50,'[1]Schedule of Pension Amounts LW'!$B$15:$AC$1399,28,FALSE)-VLOOKUP(D50,'[1]Schedule of Pension Amounts LW'!$B$15:$AC$1399,27,FALSE))*'[1]Schedule of Pension Amounts LW'!AD$4,0)+VLOOKUP(D50,'[1]Schedule of Pension Amounts LW'!$B$15:$AH$1399,33,FALSE)-VLOOKUP(D50,'[1]Pension Expense Details'!$D$23:$S$1407,15,FALSE)</f>
        <v>978798</v>
      </c>
      <c r="Q50" s="98">
        <f t="shared" si="6"/>
        <v>5852029</v>
      </c>
      <c r="R50" s="98">
        <f>ROUND('[1]68_InOutFlowsCurPrdAndPrior'!$D$32*IF(ISNA(VLOOKUP(D50,'[1]Proportionate Shares'!$D$23:$I$1359,6,FALSE)),0,VLOOKUP(D50,'[1]Proportionate Shares'!$D$23:$I$1359,6,FALSE)),0)</f>
        <v>24584</v>
      </c>
      <c r="S50" s="98">
        <f>ROUND('[1]68_InOutFlowsCurPrdAndPrior'!$D$33*IF(ISNA(VLOOKUP(D50,'[1]Proportionate Shares'!$D$23:$I$1359,6,FALSE)),0,VLOOKUP(D50,'[1]Proportionate Shares'!$D$23:$I$1359,6,FALSE)),0)</f>
        <v>1815587</v>
      </c>
      <c r="T50" s="98">
        <f>ROUND('[1]68_InOutFlowsCurPrdAndPrior'!$D$35*IF(ISNA(VLOOKUP(D50,'[1]Proportionate Shares'!$D$23:$I$1359,6,FALSE)),0,VLOOKUP(D50,'[1]Proportionate Shares'!$D$23:$I$1359,6,FALSE)),0)</f>
        <v>351826</v>
      </c>
      <c r="U50" s="98">
        <f>VLOOKUP(D50,'[1]Schedule of Pension Amounts LW'!$B$15:$AS$1399,36,FALSE)</f>
        <v>1984891</v>
      </c>
      <c r="V50" s="99">
        <f t="shared" si="7"/>
        <v>4176888</v>
      </c>
      <c r="W50" s="98">
        <f>ROUND('[1]68_InOutFlowsCurPrdAndPrior'!$F$32*IF(ISNA(VLOOKUP(D50,'[1]Proportionate Shares'!$D$23:$I$1359,6,FALSE)),0,VLOOKUP(D50,'[1]Proportionate Shares'!$D$23:$I$1359,6,FALSE)),0)</f>
        <v>203192</v>
      </c>
      <c r="X50" s="98">
        <f>ROUND('[1]68_InOutFlowsCurPrdAndPrior'!$F$33*IF(ISNA(VLOOKUP(D50,'[1]Proportionate Shares'!$D$23:$I$1359,6,FALSE)),0,VLOOKUP(D50,'[1]Proportionate Shares'!$D$23:$I$1359,6,FALSE)),0)</f>
        <v>750286</v>
      </c>
      <c r="Y50" s="100">
        <f>ROUND('[1]68_InOutFlowsCurPrdAndPrior'!$F$35*IF(ISNA(VLOOKUP(D50,'[1]Proportionate Shares'!$D$23:$I$1359,6,FALSE)),0,VLOOKUP(D50,'[1]Proportionate Shares'!$D$23:$I$1359,6,FALSE)),0)</f>
        <v>293065</v>
      </c>
      <c r="Z50" s="98">
        <f>-VLOOKUP(D50,'[1]Schedule of Pension Amounts LW'!$B$15:$AS$1399,37,FALSE)</f>
        <v>62646</v>
      </c>
      <c r="AA50" s="99">
        <f t="shared" si="8"/>
        <v>1309189</v>
      </c>
      <c r="AB50" s="72">
        <f>VLOOKUP(D50,'[1]Pension Expense Details'!$D$22:$S$1407,16,FALSE)</f>
        <v>725211</v>
      </c>
      <c r="AC50" s="72">
        <f t="shared" si="9"/>
        <v>790544</v>
      </c>
      <c r="AD50" s="72">
        <f>VLOOKUP(D50,'[1]Schedule of Pension Amounts LW'!$B$15:$W$1399,22,FALSE)</f>
        <v>1515755</v>
      </c>
    </row>
    <row r="51" spans="1:30" x14ac:dyDescent="0.3">
      <c r="A51" s="104"/>
      <c r="B51" s="33"/>
      <c r="C51" s="33" t="str">
        <f>VLOOKUP(D51,'[1]Employer information'!$I$3:$J$1391,2,FALSE)</f>
        <v xml:space="preserve">Charter School                                    </v>
      </c>
      <c r="D51" s="33" t="str">
        <f>'[1]Schedule of Pension Amounts LW'!B43</f>
        <v>2050</v>
      </c>
      <c r="E51" s="33" t="str">
        <f>IF(ISNA(VLOOKUP(D51,'[1]Proportionate Shares'!$D$23:$G$1400,2,FALSE)),"",VLOOKUP(D51,'[1]Proportionate Shares'!$D$23:$G$1400,2,FALSE))</f>
        <v>071801</v>
      </c>
      <c r="F51" s="33" t="str">
        <f>IF(ISNA(VLOOKUP(D51,'[1]Proportionate Shares'!$D$23:$G$1400,3,FALSE)),"",VLOOKUP(D51,'[1]Proportionate Shares'!$D$23:$G$1400,3,FALSE))</f>
        <v/>
      </c>
      <c r="G51" s="34" t="str">
        <f>VLOOKUP(D51,'[1]Employer information'!$A$3:$B$1390,2,FALSE)</f>
        <v>BURNHAM WOOD CHARTER SCHOOL</v>
      </c>
      <c r="H51" s="36">
        <f>IF(ISNA(VLOOKUP(D51,'[1]Proportionate Shares'!$D$23:$I$1377,6,FALSE)),0,VLOOKUP(D51,'[1]Proportionate Shares'!$D$23:$I$1377,6,FALSE))</f>
        <v>4.0603745000000002E-5</v>
      </c>
      <c r="I51" s="105">
        <f>VLOOKUP(D51,'[1]Schedule of Pension Amounts LW'!$B$15:$E$1399,3,FALSE)</f>
        <v>1845440</v>
      </c>
      <c r="J51" s="105">
        <f>-IF(ISNA(VLOOKUP(D51,'[1]Combined Contribution Amounts'!$A$2:$K$1335,5,FALSE)),0,VLOOKUP(D51,'[1]Combined Contribution Amounts'!$A$2:$K$1335,5,FALSE))</f>
        <v>-142118</v>
      </c>
      <c r="K51" s="105">
        <f>-IF(ISNA(VLOOKUP(D51,'[1]Combined Contribution Amounts'!$A$2:$K$1335,7,FALSE)),0,VLOOKUP(D51,'[1]Combined Contribution Amounts'!$A$2:$K$1335,7,FALSE))+-IF(ISNA(VLOOKUP(D51,'[1]Combined Contribution Amounts'!$A$2:$K$1335,8,FALSE)),0,VLOOKUP(D51,'[1]Combined Contribution Amounts'!$A$2:$K$1335,8,FALSE))+-IF(ISNA(VLOOKUP(D51,'[1]Combined Contribution Amounts'!$A$2:$K$1335,9,FALSE)),0,VLOOKUP(D51,'[1]Combined Contribution Amounts'!$A$2:$K$1335,9,FALSE))</f>
        <v>0</v>
      </c>
      <c r="L51" s="105">
        <f>VLOOKUP(D51,'[1]Pension Expense Details'!$D$23:$S$1407,16,FALSE)</f>
        <v>256956</v>
      </c>
      <c r="M51" s="105">
        <f>ROUND(('[1]68_InOutFlowsCurPrdAndPriorHist'!$F$28-'[1]68_InOutFlowsCurPrdAndPriorHist'!$F$31)*$H51,0)-VLOOKUP(D51,'[1]Pension Expense Details'!$D$23:$S$1407,12,FALSE)</f>
        <v>-33630</v>
      </c>
      <c r="N51" s="105">
        <f>ROUND(('[1]68_InOutFlowsCurPrdAndPriorHist'!$F$29-'[1]68_InOutFlowsCurPrdAndPriorHist'!$F$32)*$H51,0)-VLOOKUP(D51,'[1]Pension Expense Details'!$D$23:$S$1407,13,FALSE)</f>
        <v>-254106</v>
      </c>
      <c r="O51" s="105">
        <f>ROUND(('[1]68_InOutFlowsCurPrdAndPriorHist'!$F$30-'[1]68_InOutFlowsCurPrdAndPriorHist'!$F$33)*$H51,0)-VLOOKUP(D51,'[1]Pension Expense Details'!$D$23:$S$1407,14,FALSE)</f>
        <v>109883</v>
      </c>
      <c r="P51" s="105">
        <f>ROUND((VLOOKUP(D51,'[1]Schedule of Pension Amounts LW'!$B$15:$AC$1399,28,FALSE)-VLOOKUP(D51,'[1]Schedule of Pension Amounts LW'!$B$15:$AC$1399,27,FALSE))*'[1]Schedule of Pension Amounts LW'!AD$4,0)+VLOOKUP(D51,'[1]Schedule of Pension Amounts LW'!$B$15:$AH$1399,33,FALSE)-VLOOKUP(D51,'[1]Pension Expense Details'!$D$23:$S$1407,15,FALSE)</f>
        <v>328285</v>
      </c>
      <c r="Q51" s="98">
        <f t="shared" si="6"/>
        <v>2110710</v>
      </c>
      <c r="R51" s="98">
        <f>ROUND('[1]68_InOutFlowsCurPrdAndPrior'!$D$32*IF(ISNA(VLOOKUP(D51,'[1]Proportionate Shares'!$D$23:$I$1359,6,FALSE)),0,VLOOKUP(D51,'[1]Proportionate Shares'!$D$23:$I$1359,6,FALSE)),0)</f>
        <v>8867</v>
      </c>
      <c r="S51" s="98">
        <f>ROUND('[1]68_InOutFlowsCurPrdAndPrior'!$D$33*IF(ISNA(VLOOKUP(D51,'[1]Proportionate Shares'!$D$23:$I$1359,6,FALSE)),0,VLOOKUP(D51,'[1]Proportionate Shares'!$D$23:$I$1359,6,FALSE)),0)</f>
        <v>654846</v>
      </c>
      <c r="T51" s="98">
        <f>ROUND('[1]68_InOutFlowsCurPrdAndPrior'!$D$35*IF(ISNA(VLOOKUP(D51,'[1]Proportionate Shares'!$D$23:$I$1359,6,FALSE)),0,VLOOKUP(D51,'[1]Proportionate Shares'!$D$23:$I$1359,6,FALSE)),0)</f>
        <v>126897</v>
      </c>
      <c r="U51" s="98">
        <f>VLOOKUP(D51,'[1]Schedule of Pension Amounts LW'!$B$15:$AS$1399,36,FALSE)</f>
        <v>395013</v>
      </c>
      <c r="V51" s="99">
        <f t="shared" si="7"/>
        <v>1185623</v>
      </c>
      <c r="W51" s="98">
        <f>ROUND('[1]68_InOutFlowsCurPrdAndPrior'!$F$32*IF(ISNA(VLOOKUP(D51,'[1]Proportionate Shares'!$D$23:$I$1359,6,FALSE)),0,VLOOKUP(D51,'[1]Proportionate Shares'!$D$23:$I$1359,6,FALSE)),0)</f>
        <v>73287</v>
      </c>
      <c r="X51" s="98">
        <f>ROUND('[1]68_InOutFlowsCurPrdAndPrior'!$F$33*IF(ISNA(VLOOKUP(D51,'[1]Proportionate Shares'!$D$23:$I$1359,6,FALSE)),0,VLOOKUP(D51,'[1]Proportionate Shares'!$D$23:$I$1359,6,FALSE)),0)</f>
        <v>270613</v>
      </c>
      <c r="Y51" s="100">
        <f>ROUND('[1]68_InOutFlowsCurPrdAndPrior'!$F$35*IF(ISNA(VLOOKUP(D51,'[1]Proportionate Shares'!$D$23:$I$1359,6,FALSE)),0,VLOOKUP(D51,'[1]Proportionate Shares'!$D$23:$I$1359,6,FALSE)),0)</f>
        <v>105703</v>
      </c>
      <c r="Z51" s="98">
        <f>-VLOOKUP(D51,'[1]Schedule of Pension Amounts LW'!$B$15:$AS$1399,37,FALSE)</f>
        <v>75764</v>
      </c>
      <c r="AA51" s="99">
        <f t="shared" si="8"/>
        <v>525367</v>
      </c>
      <c r="AB51" s="72">
        <f>VLOOKUP(D51,'[1]Pension Expense Details'!$D$22:$S$1407,16,FALSE)</f>
        <v>256956</v>
      </c>
      <c r="AC51" s="72">
        <f t="shared" si="9"/>
        <v>228604</v>
      </c>
      <c r="AD51" s="72">
        <f>VLOOKUP(D51,'[1]Schedule of Pension Amounts LW'!$B$15:$W$1399,22,FALSE)</f>
        <v>485560</v>
      </c>
    </row>
    <row r="52" spans="1:30" x14ac:dyDescent="0.3">
      <c r="A52" s="104"/>
      <c r="B52" s="33"/>
      <c r="C52" s="33" t="str">
        <f>VLOOKUP(D52,'[1]Employer information'!$I$3:$J$1391,2,FALSE)</f>
        <v xml:space="preserve">Charter School                                    </v>
      </c>
      <c r="D52" s="33" t="str">
        <f>'[1]Schedule of Pension Amounts LW'!B44</f>
        <v>2120</v>
      </c>
      <c r="E52" s="33" t="str">
        <f>IF(ISNA(VLOOKUP(D52,'[1]Proportionate Shares'!$D$23:$G$1400,2,FALSE)),"",VLOOKUP(D52,'[1]Proportionate Shares'!$D$23:$G$1400,2,FALSE))</f>
        <v>101837</v>
      </c>
      <c r="F52" s="33" t="str">
        <f>IF(ISNA(VLOOKUP(D52,'[1]Proportionate Shares'!$D$23:$G$1400,3,FALSE)),"",VLOOKUP(D52,'[1]Proportionate Shares'!$D$23:$G$1400,3,FALSE))</f>
        <v/>
      </c>
      <c r="G52" s="34" t="str">
        <f>VLOOKUP(D52,'[1]Employer information'!$A$3:$B$1390,2,FALSE)</f>
        <v>CALVIN NELMS CHARTER</v>
      </c>
      <c r="H52" s="36">
        <f>IF(ISNA(VLOOKUP(D52,'[1]Proportionate Shares'!$D$23:$I$1377,6,FALSE)),0,VLOOKUP(D52,'[1]Proportionate Shares'!$D$23:$I$1377,6,FALSE))</f>
        <v>7.5345980000000002E-6</v>
      </c>
      <c r="I52" s="105">
        <f>VLOOKUP(D52,'[1]Schedule of Pension Amounts LW'!$B$15:$E$1399,3,FALSE)</f>
        <v>404671</v>
      </c>
      <c r="J52" s="105">
        <f>-IF(ISNA(VLOOKUP(D52,'[1]Combined Contribution Amounts'!$A$2:$K$1335,5,FALSE)),0,VLOOKUP(D52,'[1]Combined Contribution Amounts'!$A$2:$K$1335,5,FALSE))</f>
        <v>-26372</v>
      </c>
      <c r="K52" s="105">
        <f>-IF(ISNA(VLOOKUP(D52,'[1]Combined Contribution Amounts'!$A$2:$K$1335,7,FALSE)),0,VLOOKUP(D52,'[1]Combined Contribution Amounts'!$A$2:$K$1335,7,FALSE))+-IF(ISNA(VLOOKUP(D52,'[1]Combined Contribution Amounts'!$A$2:$K$1335,8,FALSE)),0,VLOOKUP(D52,'[1]Combined Contribution Amounts'!$A$2:$K$1335,8,FALSE))+-IF(ISNA(VLOOKUP(D52,'[1]Combined Contribution Amounts'!$A$2:$K$1335,9,FALSE)),0,VLOOKUP(D52,'[1]Combined Contribution Amounts'!$A$2:$K$1335,9,FALSE))</f>
        <v>0</v>
      </c>
      <c r="L52" s="105">
        <f>VLOOKUP(D52,'[1]Pension Expense Details'!$D$23:$S$1407,16,FALSE)</f>
        <v>37902</v>
      </c>
      <c r="M52" s="105">
        <f>ROUND(('[1]68_InOutFlowsCurPrdAndPriorHist'!$F$28-'[1]68_InOutFlowsCurPrdAndPriorHist'!$F$31)*$H52,0)-VLOOKUP(D52,'[1]Pension Expense Details'!$D$23:$S$1407,12,FALSE)</f>
        <v>-6240</v>
      </c>
      <c r="N52" s="105">
        <f>ROUND(('[1]68_InOutFlowsCurPrdAndPriorHist'!$F$29-'[1]68_InOutFlowsCurPrdAndPriorHist'!$F$32)*$H52,0)-VLOOKUP(D52,'[1]Pension Expense Details'!$D$23:$S$1407,13,FALSE)</f>
        <v>-47153</v>
      </c>
      <c r="O52" s="105">
        <f>ROUND(('[1]68_InOutFlowsCurPrdAndPriorHist'!$F$30-'[1]68_InOutFlowsCurPrdAndPriorHist'!$F$33)*$H52,0)-VLOOKUP(D52,'[1]Pension Expense Details'!$D$23:$S$1407,14,FALSE)</f>
        <v>20390</v>
      </c>
      <c r="P52" s="105">
        <f>ROUND((VLOOKUP(D52,'[1]Schedule of Pension Amounts LW'!$B$15:$AC$1399,28,FALSE)-VLOOKUP(D52,'[1]Schedule of Pension Amounts LW'!$B$15:$AC$1399,27,FALSE))*'[1]Schedule of Pension Amounts LW'!AD$4,0)+VLOOKUP(D52,'[1]Schedule of Pension Amounts LW'!$B$15:$AH$1399,33,FALSE)-VLOOKUP(D52,'[1]Pension Expense Details'!$D$23:$S$1407,15,FALSE)</f>
        <v>8474</v>
      </c>
      <c r="Q52" s="98">
        <f t="shared" si="6"/>
        <v>391672</v>
      </c>
      <c r="R52" s="98">
        <f>ROUND('[1]68_InOutFlowsCurPrdAndPrior'!$D$32*IF(ISNA(VLOOKUP(D52,'[1]Proportionate Shares'!$D$23:$I$1359,6,FALSE)),0,VLOOKUP(D52,'[1]Proportionate Shares'!$D$23:$I$1359,6,FALSE)),0)</f>
        <v>1645</v>
      </c>
      <c r="S52" s="98">
        <f>ROUND('[1]68_InOutFlowsCurPrdAndPrior'!$D$33*IF(ISNA(VLOOKUP(D52,'[1]Proportionate Shares'!$D$23:$I$1359,6,FALSE)),0,VLOOKUP(D52,'[1]Proportionate Shares'!$D$23:$I$1359,6,FALSE)),0)</f>
        <v>121516</v>
      </c>
      <c r="T52" s="98">
        <f>ROUND('[1]68_InOutFlowsCurPrdAndPrior'!$D$35*IF(ISNA(VLOOKUP(D52,'[1]Proportionate Shares'!$D$23:$I$1359,6,FALSE)),0,VLOOKUP(D52,'[1]Proportionate Shares'!$D$23:$I$1359,6,FALSE)),0)</f>
        <v>23547</v>
      </c>
      <c r="U52" s="98">
        <f>VLOOKUP(D52,'[1]Schedule of Pension Amounts LW'!$B$15:$AS$1399,36,FALSE)</f>
        <v>83501</v>
      </c>
      <c r="V52" s="99">
        <f t="shared" si="7"/>
        <v>230209</v>
      </c>
      <c r="W52" s="98">
        <f>ROUND('[1]68_InOutFlowsCurPrdAndPrior'!$F$32*IF(ISNA(VLOOKUP(D52,'[1]Proportionate Shares'!$D$23:$I$1359,6,FALSE)),0,VLOOKUP(D52,'[1]Proportionate Shares'!$D$23:$I$1359,6,FALSE)),0)</f>
        <v>13599</v>
      </c>
      <c r="X52" s="98">
        <f>ROUND('[1]68_InOutFlowsCurPrdAndPrior'!$F$33*IF(ISNA(VLOOKUP(D52,'[1]Proportionate Shares'!$D$23:$I$1359,6,FALSE)),0,VLOOKUP(D52,'[1]Proportionate Shares'!$D$23:$I$1359,6,FALSE)),0)</f>
        <v>50216</v>
      </c>
      <c r="Y52" s="100">
        <f>ROUND('[1]68_InOutFlowsCurPrdAndPrior'!$F$35*IF(ISNA(VLOOKUP(D52,'[1]Proportionate Shares'!$D$23:$I$1359,6,FALSE)),0,VLOOKUP(D52,'[1]Proportionate Shares'!$D$23:$I$1359,6,FALSE)),0)</f>
        <v>19615</v>
      </c>
      <c r="Z52" s="98">
        <f>-VLOOKUP(D52,'[1]Schedule of Pension Amounts LW'!$B$15:$AS$1399,37,FALSE)</f>
        <v>40179</v>
      </c>
      <c r="AA52" s="99">
        <f t="shared" si="8"/>
        <v>123609</v>
      </c>
      <c r="AB52" s="72">
        <f>VLOOKUP(D52,'[1]Pension Expense Details'!$D$22:$S$1407,16,FALSE)</f>
        <v>37902</v>
      </c>
      <c r="AC52" s="72">
        <f t="shared" si="9"/>
        <v>57267</v>
      </c>
      <c r="AD52" s="72">
        <f>VLOOKUP(D52,'[1]Schedule of Pension Amounts LW'!$B$15:$W$1399,22,FALSE)</f>
        <v>95169</v>
      </c>
    </row>
    <row r="53" spans="1:30" x14ac:dyDescent="0.3">
      <c r="A53" s="104"/>
      <c r="B53" s="33"/>
      <c r="C53" s="33" t="str">
        <f>VLOOKUP(D53,'[1]Employer information'!$I$3:$J$1391,2,FALSE)</f>
        <v xml:space="preserve">Charter School                                    </v>
      </c>
      <c r="D53" s="33" t="str">
        <f>'[1]Schedule of Pension Amounts LW'!B45</f>
        <v>2362</v>
      </c>
      <c r="E53" s="33" t="str">
        <f>IF(ISNA(VLOOKUP(D53,'[1]Proportionate Shares'!$D$23:$G$1400,2,FALSE)),"",VLOOKUP(D53,'[1]Proportionate Shares'!$D$23:$G$1400,2,FALSE))</f>
        <v>165901</v>
      </c>
      <c r="F53" s="33" t="s">
        <v>4131</v>
      </c>
      <c r="G53" s="34" t="str">
        <f>VLOOKUP(D53,'[1]Employer information'!$A$3:$B$1390,2,FALSE)</f>
        <v>CARVER CENTER</v>
      </c>
      <c r="H53" s="36">
        <f>IF(ISNA(VLOOKUP(D53,'[1]Proportionate Shares'!$D$23:$I$1377,6,FALSE)),0,VLOOKUP(D53,'[1]Proportionate Shares'!$D$23:$I$1377,6,FALSE))</f>
        <v>4.3884199999999998E-7</v>
      </c>
      <c r="I53" s="105">
        <f>VLOOKUP(D53,'[1]Schedule of Pension Amounts LW'!$B$15:$E$1399,3,FALSE)</f>
        <v>0</v>
      </c>
      <c r="J53" s="105">
        <f>-IF(ISNA(VLOOKUP(D53,'[1]Combined Contribution Amounts'!$A$2:$K$1335,5,FALSE)),0,VLOOKUP(D53,'[1]Combined Contribution Amounts'!$A$2:$K$1335,5,FALSE))</f>
        <v>-256</v>
      </c>
      <c r="K53" s="105">
        <f>-IF(ISNA(VLOOKUP(D53,'[1]Combined Contribution Amounts'!$A$2:$K$1335,7,FALSE)),0,VLOOKUP(D53,'[1]Combined Contribution Amounts'!$A$2:$K$1335,7,FALSE))+-IF(ISNA(VLOOKUP(D53,'[1]Combined Contribution Amounts'!$A$2:$K$1335,8,FALSE)),0,VLOOKUP(D53,'[1]Combined Contribution Amounts'!$A$2:$K$1335,8,FALSE))+-IF(ISNA(VLOOKUP(D53,'[1]Combined Contribution Amounts'!$A$2:$K$1335,9,FALSE)),0,VLOOKUP(D53,'[1]Combined Contribution Amounts'!$A$2:$K$1335,9,FALSE))</f>
        <v>-1280</v>
      </c>
      <c r="L53" s="105">
        <f>VLOOKUP(D53,'[1]Pension Expense Details'!$D$23:$S$1407,16,FALSE)</f>
        <v>5912</v>
      </c>
      <c r="M53" s="105">
        <f>ROUND(('[1]68_InOutFlowsCurPrdAndPriorHist'!$F$28-'[1]68_InOutFlowsCurPrdAndPriorHist'!$F$31)*$H53,0)-VLOOKUP(D53,'[1]Pension Expense Details'!$D$23:$S$1407,12,FALSE)</f>
        <v>-363</v>
      </c>
      <c r="N53" s="105">
        <f>ROUND(('[1]68_InOutFlowsCurPrdAndPriorHist'!$F$29-'[1]68_InOutFlowsCurPrdAndPriorHist'!$F$32)*$H53,0)-VLOOKUP(D53,'[1]Pension Expense Details'!$D$23:$S$1407,13,FALSE)</f>
        <v>-2747</v>
      </c>
      <c r="O53" s="105">
        <f>ROUND(('[1]68_InOutFlowsCurPrdAndPriorHist'!$F$30-'[1]68_InOutFlowsCurPrdAndPriorHist'!$F$33)*$H53,0)-VLOOKUP(D53,'[1]Pension Expense Details'!$D$23:$S$1407,14,FALSE)</f>
        <v>1188</v>
      </c>
      <c r="P53" s="105">
        <f>ROUND((VLOOKUP(D53,'[1]Schedule of Pension Amounts LW'!$B$15:$AC$1399,28,FALSE)-VLOOKUP(D53,'[1]Schedule of Pension Amounts LW'!$B$15:$AC$1399,27,FALSE))*'[1]Schedule of Pension Amounts LW'!AD$4,0)+VLOOKUP(D53,'[1]Schedule of Pension Amounts LW'!$B$15:$AH$1399,33,FALSE)-VLOOKUP(D53,'[1]Pension Expense Details'!$D$23:$S$1407,15,FALSE)</f>
        <v>20358</v>
      </c>
      <c r="Q53" s="98">
        <f t="shared" si="6"/>
        <v>22812</v>
      </c>
      <c r="R53" s="98">
        <f>ROUND('[1]68_InOutFlowsCurPrdAndPrior'!$D$32*IF(ISNA(VLOOKUP(D53,'[1]Proportionate Shares'!$D$23:$I$1359,6,FALSE)),0,VLOOKUP(D53,'[1]Proportionate Shares'!$D$23:$I$1359,6,FALSE)),0)</f>
        <v>96</v>
      </c>
      <c r="S53" s="98">
        <f>ROUND('[1]68_InOutFlowsCurPrdAndPrior'!$D$33*IF(ISNA(VLOOKUP(D53,'[1]Proportionate Shares'!$D$23:$I$1359,6,FALSE)),0,VLOOKUP(D53,'[1]Proportionate Shares'!$D$23:$I$1359,6,FALSE)),0)</f>
        <v>7078</v>
      </c>
      <c r="T53" s="98">
        <f>ROUND('[1]68_InOutFlowsCurPrdAndPrior'!$D$35*IF(ISNA(VLOOKUP(D53,'[1]Proportionate Shares'!$D$23:$I$1359,6,FALSE)),0,VLOOKUP(D53,'[1]Proportionate Shares'!$D$23:$I$1359,6,FALSE)),0)</f>
        <v>1371</v>
      </c>
      <c r="U53" s="98">
        <f>VLOOKUP(D53,'[1]Schedule of Pension Amounts LW'!$B$15:$AS$1399,36,FALSE)</f>
        <v>14006</v>
      </c>
      <c r="V53" s="99">
        <f t="shared" si="7"/>
        <v>22551</v>
      </c>
      <c r="W53" s="98">
        <f>ROUND('[1]68_InOutFlowsCurPrdAndPrior'!$F$32*IF(ISNA(VLOOKUP(D53,'[1]Proportionate Shares'!$D$23:$I$1359,6,FALSE)),0,VLOOKUP(D53,'[1]Proportionate Shares'!$D$23:$I$1359,6,FALSE)),0)</f>
        <v>792</v>
      </c>
      <c r="X53" s="98">
        <f>ROUND('[1]68_InOutFlowsCurPrdAndPrior'!$F$33*IF(ISNA(VLOOKUP(D53,'[1]Proportionate Shares'!$D$23:$I$1359,6,FALSE)),0,VLOOKUP(D53,'[1]Proportionate Shares'!$D$23:$I$1359,6,FALSE)),0)</f>
        <v>2925</v>
      </c>
      <c r="Y53" s="100">
        <f>ROUND('[1]68_InOutFlowsCurPrdAndPrior'!$F$35*IF(ISNA(VLOOKUP(D53,'[1]Proportionate Shares'!$D$23:$I$1359,6,FALSE)),0,VLOOKUP(D53,'[1]Proportionate Shares'!$D$23:$I$1359,6,FALSE)),0)</f>
        <v>1142</v>
      </c>
      <c r="Z53" s="98">
        <f>-VLOOKUP(D53,'[1]Schedule of Pension Amounts LW'!$B$15:$AS$1399,37,FALSE)</f>
        <v>0</v>
      </c>
      <c r="AA53" s="99">
        <f t="shared" si="8"/>
        <v>4859</v>
      </c>
      <c r="AB53" s="72">
        <f>VLOOKUP(D53,'[1]Pension Expense Details'!$D$22:$S$1407,16,FALSE)</f>
        <v>5912</v>
      </c>
      <c r="AC53" s="72">
        <f t="shared" si="9"/>
        <v>744</v>
      </c>
      <c r="AD53" s="72">
        <f>VLOOKUP(D53,'[1]Schedule of Pension Amounts LW'!$B$15:$W$1399,22,FALSE)</f>
        <v>6656</v>
      </c>
    </row>
    <row r="54" spans="1:30" x14ac:dyDescent="0.3">
      <c r="A54" s="104"/>
      <c r="B54" s="33"/>
      <c r="C54" s="33" t="str">
        <f>VLOOKUP(D54,'[1]Employer information'!$I$3:$J$1391,2,FALSE)</f>
        <v xml:space="preserve">Charter School                                    </v>
      </c>
      <c r="D54" s="33" t="str">
        <f>'[1]Schedule of Pension Amounts LW'!B46</f>
        <v>2206</v>
      </c>
      <c r="E54" s="33" t="str">
        <f>IF(ISNA(VLOOKUP(D54,'[1]Proportionate Shares'!$D$23:$G$1400,2,FALSE)),"",VLOOKUP(D54,'[1]Proportionate Shares'!$D$23:$G$1400,2,FALSE))</f>
        <v>227817</v>
      </c>
      <c r="F54" s="33" t="str">
        <f>IF(ISNA(VLOOKUP(D54,'[1]Proportionate Shares'!$D$23:$G$1400,3,FALSE)),"",VLOOKUP(D54,'[1]Proportionate Shares'!$D$23:$G$1400,3,FALSE))</f>
        <v/>
      </c>
      <c r="G54" s="34" t="str">
        <f>VLOOKUP(D54,'[1]Employer information'!$A$3:$B$1390,2,FALSE)</f>
        <v>CEDARS INTERNATIONAL ACADEMY</v>
      </c>
      <c r="H54" s="36">
        <f>IF(ISNA(VLOOKUP(D54,'[1]Proportionate Shares'!$D$23:$I$1377,6,FALSE)),0,VLOOKUP(D54,'[1]Proportionate Shares'!$D$23:$I$1377,6,FALSE))</f>
        <v>2.2888069E-5</v>
      </c>
      <c r="I54" s="105">
        <f>VLOOKUP(D54,'[1]Schedule of Pension Amounts LW'!$B$15:$E$1399,3,FALSE)</f>
        <v>1438220</v>
      </c>
      <c r="J54" s="105">
        <f>-IF(ISNA(VLOOKUP(D54,'[1]Combined Contribution Amounts'!$A$2:$K$1335,5,FALSE)),0,VLOOKUP(D54,'[1]Combined Contribution Amounts'!$A$2:$K$1335,5,FALSE))</f>
        <v>-80111</v>
      </c>
      <c r="K54" s="105">
        <f>-IF(ISNA(VLOOKUP(D54,'[1]Combined Contribution Amounts'!$A$2:$K$1335,7,FALSE)),0,VLOOKUP(D54,'[1]Combined Contribution Amounts'!$A$2:$K$1335,7,FALSE))+-IF(ISNA(VLOOKUP(D54,'[1]Combined Contribution Amounts'!$A$2:$K$1335,8,FALSE)),0,VLOOKUP(D54,'[1]Combined Contribution Amounts'!$A$2:$K$1335,8,FALSE))+-IF(ISNA(VLOOKUP(D54,'[1]Combined Contribution Amounts'!$A$2:$K$1335,9,FALSE)),0,VLOOKUP(D54,'[1]Combined Contribution Amounts'!$A$2:$K$1335,9,FALSE))</f>
        <v>0</v>
      </c>
      <c r="L54" s="105">
        <f>VLOOKUP(D54,'[1]Pension Expense Details'!$D$23:$S$1407,16,FALSE)</f>
        <v>82294</v>
      </c>
      <c r="M54" s="105">
        <f>ROUND(('[1]68_InOutFlowsCurPrdAndPriorHist'!$F$28-'[1]68_InOutFlowsCurPrdAndPriorHist'!$F$31)*$H54,0)-VLOOKUP(D54,'[1]Pension Expense Details'!$D$23:$S$1407,12,FALSE)</f>
        <v>-18957</v>
      </c>
      <c r="N54" s="105">
        <f>ROUND(('[1]68_InOutFlowsCurPrdAndPriorHist'!$F$29-'[1]68_InOutFlowsCurPrdAndPriorHist'!$F$32)*$H54,0)-VLOOKUP(D54,'[1]Pension Expense Details'!$D$23:$S$1407,13,FALSE)</f>
        <v>-143238</v>
      </c>
      <c r="O54" s="105">
        <f>ROUND(('[1]68_InOutFlowsCurPrdAndPriorHist'!$F$30-'[1]68_InOutFlowsCurPrdAndPriorHist'!$F$33)*$H54,0)-VLOOKUP(D54,'[1]Pension Expense Details'!$D$23:$S$1407,14,FALSE)</f>
        <v>61941</v>
      </c>
      <c r="P54" s="105">
        <f>ROUND((VLOOKUP(D54,'[1]Schedule of Pension Amounts LW'!$B$15:$AC$1399,28,FALSE)-VLOOKUP(D54,'[1]Schedule of Pension Amounts LW'!$B$15:$AC$1399,27,FALSE))*'[1]Schedule of Pension Amounts LW'!AD$4,0)+VLOOKUP(D54,'[1]Schedule of Pension Amounts LW'!$B$15:$AH$1399,33,FALSE)-VLOOKUP(D54,'[1]Pension Expense Details'!$D$23:$S$1407,15,FALSE)</f>
        <v>-150356</v>
      </c>
      <c r="Q54" s="98">
        <f t="shared" si="6"/>
        <v>1189793</v>
      </c>
      <c r="R54" s="98">
        <f>ROUND('[1]68_InOutFlowsCurPrdAndPrior'!$D$32*IF(ISNA(VLOOKUP(D54,'[1]Proportionate Shares'!$D$23:$I$1359,6,FALSE)),0,VLOOKUP(D54,'[1]Proportionate Shares'!$D$23:$I$1359,6,FALSE)),0)</f>
        <v>4998</v>
      </c>
      <c r="S54" s="98">
        <f>ROUND('[1]68_InOutFlowsCurPrdAndPrior'!$D$33*IF(ISNA(VLOOKUP(D54,'[1]Proportionate Shares'!$D$23:$I$1359,6,FALSE)),0,VLOOKUP(D54,'[1]Proportionate Shares'!$D$23:$I$1359,6,FALSE)),0)</f>
        <v>369132</v>
      </c>
      <c r="T54" s="98">
        <f>ROUND('[1]68_InOutFlowsCurPrdAndPrior'!$D$35*IF(ISNA(VLOOKUP(D54,'[1]Proportionate Shares'!$D$23:$I$1359,6,FALSE)),0,VLOOKUP(D54,'[1]Proportionate Shares'!$D$23:$I$1359,6,FALSE)),0)</f>
        <v>71531</v>
      </c>
      <c r="U54" s="98">
        <f>VLOOKUP(D54,'[1]Schedule of Pension Amounts LW'!$B$15:$AS$1399,36,FALSE)</f>
        <v>136580</v>
      </c>
      <c r="V54" s="99">
        <f t="shared" si="7"/>
        <v>582241</v>
      </c>
      <c r="W54" s="98">
        <f>ROUND('[1]68_InOutFlowsCurPrdAndPrior'!$F$32*IF(ISNA(VLOOKUP(D54,'[1]Proportionate Shares'!$D$23:$I$1359,6,FALSE)),0,VLOOKUP(D54,'[1]Proportionate Shares'!$D$23:$I$1359,6,FALSE)),0)</f>
        <v>41312</v>
      </c>
      <c r="X54" s="98">
        <f>ROUND('[1]68_InOutFlowsCurPrdAndPrior'!$F$33*IF(ISNA(VLOOKUP(D54,'[1]Proportionate Shares'!$D$23:$I$1359,6,FALSE)),0,VLOOKUP(D54,'[1]Proportionate Shares'!$D$23:$I$1359,6,FALSE)),0)</f>
        <v>152543</v>
      </c>
      <c r="Y54" s="100">
        <f>ROUND('[1]68_InOutFlowsCurPrdAndPrior'!$F$35*IF(ISNA(VLOOKUP(D54,'[1]Proportionate Shares'!$D$23:$I$1359,6,FALSE)),0,VLOOKUP(D54,'[1]Proportionate Shares'!$D$23:$I$1359,6,FALSE)),0)</f>
        <v>59584</v>
      </c>
      <c r="Z54" s="98">
        <f>-VLOOKUP(D54,'[1]Schedule of Pension Amounts LW'!$B$15:$AS$1399,37,FALSE)</f>
        <v>103460</v>
      </c>
      <c r="AA54" s="99">
        <f t="shared" si="8"/>
        <v>356899</v>
      </c>
      <c r="AB54" s="72">
        <f>VLOOKUP(D54,'[1]Pension Expense Details'!$D$22:$S$1407,16,FALSE)</f>
        <v>82294</v>
      </c>
      <c r="AC54" s="72">
        <f t="shared" si="9"/>
        <v>155833</v>
      </c>
      <c r="AD54" s="72">
        <f>VLOOKUP(D54,'[1]Schedule of Pension Amounts LW'!$B$15:$W$1399,22,FALSE)</f>
        <v>238127</v>
      </c>
    </row>
    <row r="55" spans="1:30" x14ac:dyDescent="0.3">
      <c r="A55" s="104"/>
      <c r="B55" s="33"/>
      <c r="C55" s="33" t="str">
        <f>VLOOKUP(D55,'[1]Employer information'!$I$3:$J$1391,2,FALSE)</f>
        <v xml:space="preserve">Charter School                                    </v>
      </c>
      <c r="D55" s="33" t="str">
        <f>'[1]Schedule of Pension Amounts LW'!B47</f>
        <v>2094</v>
      </c>
      <c r="E55" s="33" t="str">
        <f>IF(ISNA(VLOOKUP(D55,'[1]Proportionate Shares'!$D$23:$G$1400,2,FALSE)),"",VLOOKUP(D55,'[1]Proportionate Shares'!$D$23:$G$1400,2,FALSE))</f>
        <v>227814</v>
      </c>
      <c r="F55" s="33" t="str">
        <f>IF(ISNA(VLOOKUP(D55,'[1]Proportionate Shares'!$D$23:$G$1400,3,FALSE)),"",VLOOKUP(D55,'[1]Proportionate Shares'!$D$23:$G$1400,3,FALSE))</f>
        <v/>
      </c>
      <c r="G55" s="34" t="str">
        <f>VLOOKUP(D55,'[1]Employer information'!$A$3:$B$1390,2,FALSE)</f>
        <v>CHAPARRAL STAR ACADEMY</v>
      </c>
      <c r="H55" s="36">
        <f>IF(ISNA(VLOOKUP(D55,'[1]Proportionate Shares'!$D$23:$I$1377,6,FALSE)),0,VLOOKUP(D55,'[1]Proportionate Shares'!$D$23:$I$1377,6,FALSE))</f>
        <v>6.8083370000000001E-6</v>
      </c>
      <c r="I55" s="105">
        <f>VLOOKUP(D55,'[1]Schedule of Pension Amounts LW'!$B$15:$E$1399,3,FALSE)</f>
        <v>481972</v>
      </c>
      <c r="J55" s="105">
        <f>-IF(ISNA(VLOOKUP(D55,'[1]Combined Contribution Amounts'!$A$2:$K$1335,5,FALSE)),0,VLOOKUP(D55,'[1]Combined Contribution Amounts'!$A$2:$K$1335,5,FALSE))</f>
        <v>-23830</v>
      </c>
      <c r="K55" s="105">
        <f>-IF(ISNA(VLOOKUP(D55,'[1]Combined Contribution Amounts'!$A$2:$K$1335,7,FALSE)),0,VLOOKUP(D55,'[1]Combined Contribution Amounts'!$A$2:$K$1335,7,FALSE))+-IF(ISNA(VLOOKUP(D55,'[1]Combined Contribution Amounts'!$A$2:$K$1335,8,FALSE)),0,VLOOKUP(D55,'[1]Combined Contribution Amounts'!$A$2:$K$1335,8,FALSE))+-IF(ISNA(VLOOKUP(D55,'[1]Combined Contribution Amounts'!$A$2:$K$1335,9,FALSE)),0,VLOOKUP(D55,'[1]Combined Contribution Amounts'!$A$2:$K$1335,9,FALSE))</f>
        <v>0</v>
      </c>
      <c r="L55" s="105">
        <f>VLOOKUP(D55,'[1]Pension Expense Details'!$D$23:$S$1407,16,FALSE)</f>
        <v>15968</v>
      </c>
      <c r="M55" s="105">
        <f>ROUND(('[1]68_InOutFlowsCurPrdAndPriorHist'!$F$28-'[1]68_InOutFlowsCurPrdAndPriorHist'!$F$31)*$H55,0)-VLOOKUP(D55,'[1]Pension Expense Details'!$D$23:$S$1407,12,FALSE)</f>
        <v>-5639</v>
      </c>
      <c r="N55" s="105">
        <f>ROUND(('[1]68_InOutFlowsCurPrdAndPriorHist'!$F$29-'[1]68_InOutFlowsCurPrdAndPriorHist'!$F$32)*$H55,0)-VLOOKUP(D55,'[1]Pension Expense Details'!$D$23:$S$1407,13,FALSE)</f>
        <v>-42608</v>
      </c>
      <c r="O55" s="105">
        <f>ROUND(('[1]68_InOutFlowsCurPrdAndPriorHist'!$F$30-'[1]68_InOutFlowsCurPrdAndPriorHist'!$F$33)*$H55,0)-VLOOKUP(D55,'[1]Pension Expense Details'!$D$23:$S$1407,14,FALSE)</f>
        <v>18425</v>
      </c>
      <c r="P55" s="105">
        <f>ROUND((VLOOKUP(D55,'[1]Schedule of Pension Amounts LW'!$B$15:$AC$1399,28,FALSE)-VLOOKUP(D55,'[1]Schedule of Pension Amounts LW'!$B$15:$AC$1399,27,FALSE))*'[1]Schedule of Pension Amounts LW'!AD$4,0)+VLOOKUP(D55,'[1]Schedule of Pension Amounts LW'!$B$15:$AH$1399,33,FALSE)-VLOOKUP(D55,'[1]Pension Expense Details'!$D$23:$S$1407,15,FALSE)</f>
        <v>-90369</v>
      </c>
      <c r="Q55" s="98">
        <f t="shared" si="6"/>
        <v>353919</v>
      </c>
      <c r="R55" s="98">
        <f>ROUND('[1]68_InOutFlowsCurPrdAndPrior'!$D$32*IF(ISNA(VLOOKUP(D55,'[1]Proportionate Shares'!$D$23:$I$1359,6,FALSE)),0,VLOOKUP(D55,'[1]Proportionate Shares'!$D$23:$I$1359,6,FALSE)),0)</f>
        <v>1487</v>
      </c>
      <c r="S55" s="98">
        <f>ROUND('[1]68_InOutFlowsCurPrdAndPrior'!$D$33*IF(ISNA(VLOOKUP(D55,'[1]Proportionate Shares'!$D$23:$I$1359,6,FALSE)),0,VLOOKUP(D55,'[1]Proportionate Shares'!$D$23:$I$1359,6,FALSE)),0)</f>
        <v>109803</v>
      </c>
      <c r="T55" s="98">
        <f>ROUND('[1]68_InOutFlowsCurPrdAndPrior'!$D$35*IF(ISNA(VLOOKUP(D55,'[1]Proportionate Shares'!$D$23:$I$1359,6,FALSE)),0,VLOOKUP(D55,'[1]Proportionate Shares'!$D$23:$I$1359,6,FALSE)),0)</f>
        <v>21278</v>
      </c>
      <c r="U55" s="98">
        <f>VLOOKUP(D55,'[1]Schedule of Pension Amounts LW'!$B$15:$AS$1399,36,FALSE)</f>
        <v>54425</v>
      </c>
      <c r="V55" s="99">
        <f t="shared" si="7"/>
        <v>186993</v>
      </c>
      <c r="W55" s="98">
        <f>ROUND('[1]68_InOutFlowsCurPrdAndPrior'!$F$32*IF(ISNA(VLOOKUP(D55,'[1]Proportionate Shares'!$D$23:$I$1359,6,FALSE)),0,VLOOKUP(D55,'[1]Proportionate Shares'!$D$23:$I$1359,6,FALSE)),0)</f>
        <v>12289</v>
      </c>
      <c r="X55" s="98">
        <f>ROUND('[1]68_InOutFlowsCurPrdAndPrior'!$F$33*IF(ISNA(VLOOKUP(D55,'[1]Proportionate Shares'!$D$23:$I$1359,6,FALSE)),0,VLOOKUP(D55,'[1]Proportionate Shares'!$D$23:$I$1359,6,FALSE)),0)</f>
        <v>45376</v>
      </c>
      <c r="Y55" s="100">
        <f>ROUND('[1]68_InOutFlowsCurPrdAndPrior'!$F$35*IF(ISNA(VLOOKUP(D55,'[1]Proportionate Shares'!$D$23:$I$1359,6,FALSE)),0,VLOOKUP(D55,'[1]Proportionate Shares'!$D$23:$I$1359,6,FALSE)),0)</f>
        <v>17724</v>
      </c>
      <c r="Z55" s="98">
        <f>-VLOOKUP(D55,'[1]Schedule of Pension Amounts LW'!$B$15:$AS$1399,37,FALSE)</f>
        <v>89115</v>
      </c>
      <c r="AA55" s="99">
        <f t="shared" si="8"/>
        <v>164504</v>
      </c>
      <c r="AB55" s="72">
        <f>VLOOKUP(D55,'[1]Pension Expense Details'!$D$22:$S$1407,16,FALSE)</f>
        <v>15968</v>
      </c>
      <c r="AC55" s="72">
        <f t="shared" si="9"/>
        <v>53215</v>
      </c>
      <c r="AD55" s="72">
        <f>VLOOKUP(D55,'[1]Schedule of Pension Amounts LW'!$B$15:$W$1399,22,FALSE)</f>
        <v>69183</v>
      </c>
    </row>
    <row r="56" spans="1:30" x14ac:dyDescent="0.3">
      <c r="A56" s="104"/>
      <c r="B56" s="33"/>
      <c r="C56" s="33" t="str">
        <f>VLOOKUP(D56,'[1]Employer information'!$I$3:$J$1391,2,FALSE)</f>
        <v xml:space="preserve">Charter School                                    </v>
      </c>
      <c r="D56" s="33" t="str">
        <f>'[1]Schedule of Pension Amounts LW'!B48</f>
        <v>2287</v>
      </c>
      <c r="E56" s="33" t="str">
        <f>IF(ISNA(VLOOKUP(D56,'[1]Proportionate Shares'!$D$23:$G$1400,2,FALSE)),"",VLOOKUP(D56,'[1]Proportionate Shares'!$D$23:$G$1400,2,FALSE))</f>
        <v>220815</v>
      </c>
      <c r="F56" s="33" t="str">
        <f>IF(ISNA(VLOOKUP(D56,'[1]Proportionate Shares'!$D$23:$G$1400,3,FALSE)),"",VLOOKUP(D56,'[1]Proportionate Shares'!$D$23:$G$1400,3,FALSE))</f>
        <v/>
      </c>
      <c r="G56" s="34" t="str">
        <f>VLOOKUP(D56,'[1]Employer information'!$A$3:$B$1390,2,FALSE)</f>
        <v>CHAPEL HILL ACADEMY</v>
      </c>
      <c r="H56" s="36">
        <f>IF(ISNA(VLOOKUP(D56,'[1]Proportionate Shares'!$D$23:$I$1377,6,FALSE)),0,VLOOKUP(D56,'[1]Proportionate Shares'!$D$23:$I$1377,6,FALSE))</f>
        <v>2.0813283E-5</v>
      </c>
      <c r="I56" s="105">
        <f>VLOOKUP(D56,'[1]Schedule of Pension Amounts LW'!$B$15:$E$1399,3,FALSE)</f>
        <v>950121</v>
      </c>
      <c r="J56" s="105">
        <f>-IF(ISNA(VLOOKUP(D56,'[1]Combined Contribution Amounts'!$A$2:$K$1335,5,FALSE)),0,VLOOKUP(D56,'[1]Combined Contribution Amounts'!$A$2:$K$1335,5,FALSE))</f>
        <v>-72849</v>
      </c>
      <c r="K56" s="105">
        <f>-IF(ISNA(VLOOKUP(D56,'[1]Combined Contribution Amounts'!$A$2:$K$1335,7,FALSE)),0,VLOOKUP(D56,'[1]Combined Contribution Amounts'!$A$2:$K$1335,7,FALSE))+-IF(ISNA(VLOOKUP(D56,'[1]Combined Contribution Amounts'!$A$2:$K$1335,8,FALSE)),0,VLOOKUP(D56,'[1]Combined Contribution Amounts'!$A$2:$K$1335,8,FALSE))+-IF(ISNA(VLOOKUP(D56,'[1]Combined Contribution Amounts'!$A$2:$K$1335,9,FALSE)),0,VLOOKUP(D56,'[1]Combined Contribution Amounts'!$A$2:$K$1335,9,FALSE))</f>
        <v>0</v>
      </c>
      <c r="L56" s="105">
        <f>VLOOKUP(D56,'[1]Pension Expense Details'!$D$23:$S$1407,16,FALSE)</f>
        <v>131059</v>
      </c>
      <c r="M56" s="105">
        <f>ROUND(('[1]68_InOutFlowsCurPrdAndPriorHist'!$F$28-'[1]68_InOutFlowsCurPrdAndPriorHist'!$F$31)*$H56,0)-VLOOKUP(D56,'[1]Pension Expense Details'!$D$23:$S$1407,12,FALSE)</f>
        <v>-17238</v>
      </c>
      <c r="N56" s="105">
        <f>ROUND(('[1]68_InOutFlowsCurPrdAndPriorHist'!$F$29-'[1]68_InOutFlowsCurPrdAndPriorHist'!$F$32)*$H56,0)-VLOOKUP(D56,'[1]Pension Expense Details'!$D$23:$S$1407,13,FALSE)</f>
        <v>-130253</v>
      </c>
      <c r="O56" s="105">
        <f>ROUND(('[1]68_InOutFlowsCurPrdAndPriorHist'!$F$30-'[1]68_InOutFlowsCurPrdAndPriorHist'!$F$33)*$H56,0)-VLOOKUP(D56,'[1]Pension Expense Details'!$D$23:$S$1407,14,FALSE)</f>
        <v>56326</v>
      </c>
      <c r="P56" s="105">
        <f>ROUND((VLOOKUP(D56,'[1]Schedule of Pension Amounts LW'!$B$15:$AC$1399,28,FALSE)-VLOOKUP(D56,'[1]Schedule of Pension Amounts LW'!$B$15:$AC$1399,27,FALSE))*'[1]Schedule of Pension Amounts LW'!AD$4,0)+VLOOKUP(D56,'[1]Schedule of Pension Amounts LW'!$B$15:$AH$1399,33,FALSE)-VLOOKUP(D56,'[1]Pension Expense Details'!$D$23:$S$1407,15,FALSE)</f>
        <v>164774</v>
      </c>
      <c r="Q56" s="98">
        <f t="shared" si="6"/>
        <v>1081940</v>
      </c>
      <c r="R56" s="98">
        <f>ROUND('[1]68_InOutFlowsCurPrdAndPrior'!$D$32*IF(ISNA(VLOOKUP(D56,'[1]Proportionate Shares'!$D$23:$I$1359,6,FALSE)),0,VLOOKUP(D56,'[1]Proportionate Shares'!$D$23:$I$1359,6,FALSE)),0)</f>
        <v>4545</v>
      </c>
      <c r="S56" s="98">
        <f>ROUND('[1]68_InOutFlowsCurPrdAndPrior'!$D$33*IF(ISNA(VLOOKUP(D56,'[1]Proportionate Shares'!$D$23:$I$1359,6,FALSE)),0,VLOOKUP(D56,'[1]Proportionate Shares'!$D$23:$I$1359,6,FALSE)),0)</f>
        <v>335671</v>
      </c>
      <c r="T56" s="98">
        <f>ROUND('[1]68_InOutFlowsCurPrdAndPrior'!$D$35*IF(ISNA(VLOOKUP(D56,'[1]Proportionate Shares'!$D$23:$I$1359,6,FALSE)),0,VLOOKUP(D56,'[1]Proportionate Shares'!$D$23:$I$1359,6,FALSE)),0)</f>
        <v>65047</v>
      </c>
      <c r="U56" s="98">
        <f>VLOOKUP(D56,'[1]Schedule of Pension Amounts LW'!$B$15:$AS$1399,36,FALSE)</f>
        <v>246154</v>
      </c>
      <c r="V56" s="99">
        <f t="shared" si="7"/>
        <v>651417</v>
      </c>
      <c r="W56" s="98">
        <f>ROUND('[1]68_InOutFlowsCurPrdAndPrior'!$F$32*IF(ISNA(VLOOKUP(D56,'[1]Proportionate Shares'!$D$23:$I$1359,6,FALSE)),0,VLOOKUP(D56,'[1]Proportionate Shares'!$D$23:$I$1359,6,FALSE)),0)</f>
        <v>37567</v>
      </c>
      <c r="X56" s="98">
        <f>ROUND('[1]68_InOutFlowsCurPrdAndPrior'!$F$33*IF(ISNA(VLOOKUP(D56,'[1]Proportionate Shares'!$D$23:$I$1359,6,FALSE)),0,VLOOKUP(D56,'[1]Proportionate Shares'!$D$23:$I$1359,6,FALSE)),0)</f>
        <v>138715</v>
      </c>
      <c r="Y56" s="100">
        <f>ROUND('[1]68_InOutFlowsCurPrdAndPrior'!$F$35*IF(ISNA(VLOOKUP(D56,'[1]Proportionate Shares'!$D$23:$I$1359,6,FALSE)),0,VLOOKUP(D56,'[1]Proportionate Shares'!$D$23:$I$1359,6,FALSE)),0)</f>
        <v>54183</v>
      </c>
      <c r="Z56" s="98">
        <f>-VLOOKUP(D56,'[1]Schedule of Pension Amounts LW'!$B$15:$AS$1399,37,FALSE)</f>
        <v>8</v>
      </c>
      <c r="AA56" s="99">
        <f t="shared" si="8"/>
        <v>230473</v>
      </c>
      <c r="AB56" s="72">
        <f>VLOOKUP(D56,'[1]Pension Expense Details'!$D$22:$S$1407,16,FALSE)</f>
        <v>131059</v>
      </c>
      <c r="AC56" s="72">
        <f t="shared" si="9"/>
        <v>136768</v>
      </c>
      <c r="AD56" s="72">
        <f>VLOOKUP(D56,'[1]Schedule of Pension Amounts LW'!$B$15:$W$1399,22,FALSE)</f>
        <v>267827</v>
      </c>
    </row>
    <row r="57" spans="1:30" x14ac:dyDescent="0.3">
      <c r="A57" s="104"/>
      <c r="B57" s="33"/>
      <c r="C57" s="33" t="str">
        <f>VLOOKUP(D57,'[1]Employer information'!$I$3:$J$1391,2,FALSE)</f>
        <v xml:space="preserve">Charter School                                    </v>
      </c>
      <c r="D57" s="33" t="str">
        <f>'[1]Schedule of Pension Amounts LW'!B49</f>
        <v>2276</v>
      </c>
      <c r="E57" s="33" t="str">
        <f>IF(ISNA(VLOOKUP(D57,'[1]Proportionate Shares'!$D$23:$G$1400,2,FALSE)),"",VLOOKUP(D57,'[1]Proportionate Shares'!$D$23:$G$1400,2,FALSE))</f>
        <v>057841</v>
      </c>
      <c r="F57" s="33" t="str">
        <f>IF(ISNA(VLOOKUP(D57,'[1]Proportionate Shares'!$D$23:$G$1400,3,FALSE)),"",VLOOKUP(D57,'[1]Proportionate Shares'!$D$23:$G$1400,3,FALSE))</f>
        <v/>
      </c>
      <c r="G57" s="34" t="str">
        <f>VLOOKUP(D57,'[1]Employer information'!$A$3:$B$1390,2,FALSE)</f>
        <v>CITYSCAPE SCHOOLS INC.</v>
      </c>
      <c r="H57" s="36">
        <f>IF(ISNA(VLOOKUP(D57,'[1]Proportionate Shares'!$D$23:$I$1377,6,FALSE)),0,VLOOKUP(D57,'[1]Proportionate Shares'!$D$23:$I$1377,6,FALSE))</f>
        <v>2.8913004E-5</v>
      </c>
      <c r="I57" s="105">
        <f>VLOOKUP(D57,'[1]Schedule of Pension Amounts LW'!$B$15:$E$1399,3,FALSE)</f>
        <v>1473447</v>
      </c>
      <c r="J57" s="105">
        <f>-IF(ISNA(VLOOKUP(D57,'[1]Combined Contribution Amounts'!$A$2:$K$1335,5,FALSE)),0,VLOOKUP(D57,'[1]Combined Contribution Amounts'!$A$2:$K$1335,5,FALSE))</f>
        <v>-101199</v>
      </c>
      <c r="K57" s="105">
        <f>-IF(ISNA(VLOOKUP(D57,'[1]Combined Contribution Amounts'!$A$2:$K$1335,7,FALSE)),0,VLOOKUP(D57,'[1]Combined Contribution Amounts'!$A$2:$K$1335,7,FALSE))+-IF(ISNA(VLOOKUP(D57,'[1]Combined Contribution Amounts'!$A$2:$K$1335,8,FALSE)),0,VLOOKUP(D57,'[1]Combined Contribution Amounts'!$A$2:$K$1335,8,FALSE))+-IF(ISNA(VLOOKUP(D57,'[1]Combined Contribution Amounts'!$A$2:$K$1335,9,FALSE)),0,VLOOKUP(D57,'[1]Combined Contribution Amounts'!$A$2:$K$1335,9,FALSE))</f>
        <v>0</v>
      </c>
      <c r="L57" s="105">
        <f>VLOOKUP(D57,'[1]Pension Expense Details'!$D$23:$S$1407,16,FALSE)</f>
        <v>157924</v>
      </c>
      <c r="M57" s="105">
        <f>ROUND(('[1]68_InOutFlowsCurPrdAndPriorHist'!$F$28-'[1]68_InOutFlowsCurPrdAndPriorHist'!$F$31)*$H57,0)-VLOOKUP(D57,'[1]Pension Expense Details'!$D$23:$S$1407,12,FALSE)</f>
        <v>-23947</v>
      </c>
      <c r="N57" s="105">
        <f>ROUND(('[1]68_InOutFlowsCurPrdAndPriorHist'!$F$29-'[1]68_InOutFlowsCurPrdAndPriorHist'!$F$32)*$H57,0)-VLOOKUP(D57,'[1]Pension Expense Details'!$D$23:$S$1407,13,FALSE)</f>
        <v>-180943</v>
      </c>
      <c r="O57" s="105">
        <f>ROUND(('[1]68_InOutFlowsCurPrdAndPriorHist'!$F$30-'[1]68_InOutFlowsCurPrdAndPriorHist'!$F$33)*$H57,0)-VLOOKUP(D57,'[1]Pension Expense Details'!$D$23:$S$1407,14,FALSE)</f>
        <v>78246</v>
      </c>
      <c r="P57" s="105">
        <f>ROUND((VLOOKUP(D57,'[1]Schedule of Pension Amounts LW'!$B$15:$AC$1399,28,FALSE)-VLOOKUP(D57,'[1]Schedule of Pension Amounts LW'!$B$15:$AC$1399,27,FALSE))*'[1]Schedule of Pension Amounts LW'!AD$4,0)+VLOOKUP(D57,'[1]Schedule of Pension Amounts LW'!$B$15:$AH$1399,33,FALSE)-VLOOKUP(D57,'[1]Pension Expense Details'!$D$23:$S$1407,15,FALSE)</f>
        <v>99460</v>
      </c>
      <c r="Q57" s="98">
        <f t="shared" si="6"/>
        <v>1502988</v>
      </c>
      <c r="R57" s="98">
        <f>ROUND('[1]68_InOutFlowsCurPrdAndPrior'!$D$32*IF(ISNA(VLOOKUP(D57,'[1]Proportionate Shares'!$D$23:$I$1359,6,FALSE)),0,VLOOKUP(D57,'[1]Proportionate Shares'!$D$23:$I$1359,6,FALSE)),0)</f>
        <v>6314</v>
      </c>
      <c r="S57" s="98">
        <f>ROUND('[1]68_InOutFlowsCurPrdAndPrior'!$D$33*IF(ISNA(VLOOKUP(D57,'[1]Proportionate Shares'!$D$23:$I$1359,6,FALSE)),0,VLOOKUP(D57,'[1]Proportionate Shares'!$D$23:$I$1359,6,FALSE)),0)</f>
        <v>466301</v>
      </c>
      <c r="T57" s="98">
        <f>ROUND('[1]68_InOutFlowsCurPrdAndPrior'!$D$35*IF(ISNA(VLOOKUP(D57,'[1]Proportionate Shares'!$D$23:$I$1359,6,FALSE)),0,VLOOKUP(D57,'[1]Proportionate Shares'!$D$23:$I$1359,6,FALSE)),0)</f>
        <v>90360</v>
      </c>
      <c r="U57" s="98">
        <f>VLOOKUP(D57,'[1]Schedule of Pension Amounts LW'!$B$15:$AS$1399,36,FALSE)</f>
        <v>464303</v>
      </c>
      <c r="V57" s="99">
        <f t="shared" si="7"/>
        <v>1027278</v>
      </c>
      <c r="W57" s="98">
        <f>ROUND('[1]68_InOutFlowsCurPrdAndPrior'!$F$32*IF(ISNA(VLOOKUP(D57,'[1]Proportionate Shares'!$D$23:$I$1359,6,FALSE)),0,VLOOKUP(D57,'[1]Proportionate Shares'!$D$23:$I$1359,6,FALSE)),0)</f>
        <v>52186</v>
      </c>
      <c r="X57" s="98">
        <f>ROUND('[1]68_InOutFlowsCurPrdAndPrior'!$F$33*IF(ISNA(VLOOKUP(D57,'[1]Proportionate Shares'!$D$23:$I$1359,6,FALSE)),0,VLOOKUP(D57,'[1]Proportionate Shares'!$D$23:$I$1359,6,FALSE)),0)</f>
        <v>192698</v>
      </c>
      <c r="Y57" s="100">
        <f>ROUND('[1]68_InOutFlowsCurPrdAndPrior'!$F$35*IF(ISNA(VLOOKUP(D57,'[1]Proportionate Shares'!$D$23:$I$1359,6,FALSE)),0,VLOOKUP(D57,'[1]Proportionate Shares'!$D$23:$I$1359,6,FALSE)),0)</f>
        <v>75268</v>
      </c>
      <c r="Z57" s="98">
        <f>-VLOOKUP(D57,'[1]Schedule of Pension Amounts LW'!$B$15:$AS$1399,37,FALSE)</f>
        <v>4</v>
      </c>
      <c r="AA57" s="99">
        <f t="shared" si="8"/>
        <v>320156</v>
      </c>
      <c r="AB57" s="72">
        <f>VLOOKUP(D57,'[1]Pension Expense Details'!$D$22:$S$1407,16,FALSE)</f>
        <v>157924</v>
      </c>
      <c r="AC57" s="72">
        <f t="shared" si="9"/>
        <v>240381</v>
      </c>
      <c r="AD57" s="72">
        <f>VLOOKUP(D57,'[1]Schedule of Pension Amounts LW'!$B$15:$W$1399,22,FALSE)</f>
        <v>398305</v>
      </c>
    </row>
    <row r="58" spans="1:30" x14ac:dyDescent="0.3">
      <c r="A58" s="104"/>
      <c r="B58" s="33"/>
      <c r="C58" s="33" t="str">
        <f>VLOOKUP(D58,'[1]Employer information'!$I$3:$J$1391,2,FALSE)</f>
        <v xml:space="preserve">Charter School                                    </v>
      </c>
      <c r="D58" s="33" t="str">
        <f>'[1]Schedule of Pension Amounts LW'!B50</f>
        <v>2310</v>
      </c>
      <c r="E58" s="33" t="str">
        <f>IF(ISNA(VLOOKUP(D58,'[1]Proportionate Shares'!$D$23:$G$1400,2,FALSE)),"",VLOOKUP(D58,'[1]Proportionate Shares'!$D$23:$G$1400,2,FALSE))</f>
        <v>068802</v>
      </c>
      <c r="F58" s="33" t="str">
        <f>IF(ISNA(VLOOKUP(D58,'[1]Proportionate Shares'!$D$23:$G$1400,3,FALSE)),"",VLOOKUP(D58,'[1]Proportionate Shares'!$D$23:$G$1400,3,FALSE))</f>
        <v/>
      </c>
      <c r="G58" s="34" t="str">
        <f>VLOOKUP(D58,'[1]Employer information'!$A$3:$B$1390,2,FALSE)</f>
        <v>COMPASS ACADEMY</v>
      </c>
      <c r="H58" s="36">
        <f>IF(ISNA(VLOOKUP(D58,'[1]Proportionate Shares'!$D$23:$I$1377,6,FALSE)),0,VLOOKUP(D58,'[1]Proportionate Shares'!$D$23:$I$1377,6,FALSE))</f>
        <v>3.0104392000000001E-5</v>
      </c>
      <c r="I58" s="105">
        <f>VLOOKUP(D58,'[1]Schedule of Pension Amounts LW'!$B$15:$E$1399,3,FALSE)</f>
        <v>1636005</v>
      </c>
      <c r="J58" s="105">
        <f>-IF(ISNA(VLOOKUP(D58,'[1]Combined Contribution Amounts'!$A$2:$K$1335,5,FALSE)),0,VLOOKUP(D58,'[1]Combined Contribution Amounts'!$A$2:$K$1335,5,FALSE))</f>
        <v>-105369</v>
      </c>
      <c r="K58" s="105">
        <f>-IF(ISNA(VLOOKUP(D58,'[1]Combined Contribution Amounts'!$A$2:$K$1335,7,FALSE)),0,VLOOKUP(D58,'[1]Combined Contribution Amounts'!$A$2:$K$1335,7,FALSE))+-IF(ISNA(VLOOKUP(D58,'[1]Combined Contribution Amounts'!$A$2:$K$1335,8,FALSE)),0,VLOOKUP(D58,'[1]Combined Contribution Amounts'!$A$2:$K$1335,8,FALSE))+-IF(ISNA(VLOOKUP(D58,'[1]Combined Contribution Amounts'!$A$2:$K$1335,9,FALSE)),0,VLOOKUP(D58,'[1]Combined Contribution Amounts'!$A$2:$K$1335,9,FALSE))</f>
        <v>0</v>
      </c>
      <c r="L58" s="105">
        <f>VLOOKUP(D58,'[1]Pension Expense Details'!$D$23:$S$1407,16,FALSE)</f>
        <v>148425</v>
      </c>
      <c r="M58" s="105">
        <f>ROUND(('[1]68_InOutFlowsCurPrdAndPriorHist'!$F$28-'[1]68_InOutFlowsCurPrdAndPriorHist'!$F$31)*$H58,0)-VLOOKUP(D58,'[1]Pension Expense Details'!$D$23:$S$1407,12,FALSE)</f>
        <v>-24933</v>
      </c>
      <c r="N58" s="105">
        <f>ROUND(('[1]68_InOutFlowsCurPrdAndPriorHist'!$F$29-'[1]68_InOutFlowsCurPrdAndPriorHist'!$F$32)*$H58,0)-VLOOKUP(D58,'[1]Pension Expense Details'!$D$23:$S$1407,13,FALSE)</f>
        <v>-188399</v>
      </c>
      <c r="O58" s="105">
        <f>ROUND(('[1]68_InOutFlowsCurPrdAndPriorHist'!$F$30-'[1]68_InOutFlowsCurPrdAndPriorHist'!$F$33)*$H58,0)-VLOOKUP(D58,'[1]Pension Expense Details'!$D$23:$S$1407,14,FALSE)</f>
        <v>81470</v>
      </c>
      <c r="P58" s="105">
        <f>ROUND((VLOOKUP(D58,'[1]Schedule of Pension Amounts LW'!$B$15:$AC$1399,28,FALSE)-VLOOKUP(D58,'[1]Schedule of Pension Amounts LW'!$B$15:$AC$1399,27,FALSE))*'[1]Schedule of Pension Amounts LW'!AD$4,0)+VLOOKUP(D58,'[1]Schedule of Pension Amounts LW'!$B$15:$AH$1399,33,FALSE)-VLOOKUP(D58,'[1]Pension Expense Details'!$D$23:$S$1407,15,FALSE)</f>
        <v>17721</v>
      </c>
      <c r="Q58" s="98">
        <f t="shared" si="6"/>
        <v>1564920</v>
      </c>
      <c r="R58" s="98">
        <f>ROUND('[1]68_InOutFlowsCurPrdAndPrior'!$D$32*IF(ISNA(VLOOKUP(D58,'[1]Proportionate Shares'!$D$23:$I$1359,6,FALSE)),0,VLOOKUP(D58,'[1]Proportionate Shares'!$D$23:$I$1359,6,FALSE)),0)</f>
        <v>6574</v>
      </c>
      <c r="S58" s="98">
        <f>ROUND('[1]68_InOutFlowsCurPrdAndPrior'!$D$33*IF(ISNA(VLOOKUP(D58,'[1]Proportionate Shares'!$D$23:$I$1359,6,FALSE)),0,VLOOKUP(D58,'[1]Proportionate Shares'!$D$23:$I$1359,6,FALSE)),0)</f>
        <v>485515</v>
      </c>
      <c r="T58" s="98">
        <f>ROUND('[1]68_InOutFlowsCurPrdAndPrior'!$D$35*IF(ISNA(VLOOKUP(D58,'[1]Proportionate Shares'!$D$23:$I$1359,6,FALSE)),0,VLOOKUP(D58,'[1]Proportionate Shares'!$D$23:$I$1359,6,FALSE)),0)</f>
        <v>94083</v>
      </c>
      <c r="U58" s="98">
        <f>VLOOKUP(D58,'[1]Schedule of Pension Amounts LW'!$B$15:$AS$1399,36,FALSE)</f>
        <v>401566</v>
      </c>
      <c r="V58" s="99">
        <f t="shared" si="7"/>
        <v>987738</v>
      </c>
      <c r="W58" s="98">
        <f>ROUND('[1]68_InOutFlowsCurPrdAndPrior'!$F$32*IF(ISNA(VLOOKUP(D58,'[1]Proportionate Shares'!$D$23:$I$1359,6,FALSE)),0,VLOOKUP(D58,'[1]Proportionate Shares'!$D$23:$I$1359,6,FALSE)),0)</f>
        <v>54337</v>
      </c>
      <c r="X58" s="98">
        <f>ROUND('[1]68_InOutFlowsCurPrdAndPrior'!$F$33*IF(ISNA(VLOOKUP(D58,'[1]Proportionate Shares'!$D$23:$I$1359,6,FALSE)),0,VLOOKUP(D58,'[1]Proportionate Shares'!$D$23:$I$1359,6,FALSE)),0)</f>
        <v>200638</v>
      </c>
      <c r="Y58" s="100">
        <f>ROUND('[1]68_InOutFlowsCurPrdAndPrior'!$F$35*IF(ISNA(VLOOKUP(D58,'[1]Proportionate Shares'!$D$23:$I$1359,6,FALSE)),0,VLOOKUP(D58,'[1]Proportionate Shares'!$D$23:$I$1359,6,FALSE)),0)</f>
        <v>78370</v>
      </c>
      <c r="Z58" s="98">
        <f>-VLOOKUP(D58,'[1]Schedule of Pension Amounts LW'!$B$15:$AS$1399,37,FALSE)</f>
        <v>0</v>
      </c>
      <c r="AA58" s="99">
        <f t="shared" si="8"/>
        <v>333345</v>
      </c>
      <c r="AB58" s="72">
        <f>VLOOKUP(D58,'[1]Pension Expense Details'!$D$22:$S$1407,16,FALSE)</f>
        <v>148425</v>
      </c>
      <c r="AC58" s="72">
        <f t="shared" si="9"/>
        <v>267499</v>
      </c>
      <c r="AD58" s="72">
        <f>VLOOKUP(D58,'[1]Schedule of Pension Amounts LW'!$B$15:$W$1399,22,FALSE)</f>
        <v>415924</v>
      </c>
    </row>
    <row r="59" spans="1:30" x14ac:dyDescent="0.3">
      <c r="A59" s="104"/>
      <c r="B59" s="33"/>
      <c r="C59" s="33" t="str">
        <f>VLOOKUP(D59,'[1]Employer information'!$I$3:$J$1391,2,FALSE)</f>
        <v xml:space="preserve">Charter School                                    </v>
      </c>
      <c r="D59" s="33" t="str">
        <f>'[1]Schedule of Pension Amounts LW'!B51</f>
        <v>2350</v>
      </c>
      <c r="E59" s="33" t="str">
        <f>IF(ISNA(VLOOKUP(D59,'[1]Proportionate Shares'!$D$23:$G$1400,2,FALSE)),"",VLOOKUP(D59,'[1]Proportionate Shares'!$D$23:$G$1400,2,FALSE))</f>
        <v>015838</v>
      </c>
      <c r="F59" s="33" t="str">
        <f>IF(ISNA(VLOOKUP(D59,'[1]Proportionate Shares'!$D$23:$G$1400,3,FALSE)),"",VLOOKUP(D59,'[1]Proportionate Shares'!$D$23:$G$1400,3,FALSE))</f>
        <v/>
      </c>
      <c r="G59" s="34" t="str">
        <f>VLOOKUP(D59,'[1]Employer information'!$A$3:$B$1390,2,FALSE)</f>
        <v>COMPASS ROSE EDUCATION, INC.</v>
      </c>
      <c r="H59" s="36">
        <f>IF(ISNA(VLOOKUP(D59,'[1]Proportionate Shares'!$D$23:$I$1377,6,FALSE)),0,VLOOKUP(D59,'[1]Proportionate Shares'!$D$23:$I$1377,6,FALSE))</f>
        <v>1.1063619000000001E-5</v>
      </c>
      <c r="I59" s="105">
        <f>VLOOKUP(D59,'[1]Schedule of Pension Amounts LW'!$B$15:$E$1399,3,FALSE)</f>
        <v>225202</v>
      </c>
      <c r="J59" s="105">
        <f>-IF(ISNA(VLOOKUP(D59,'[1]Combined Contribution Amounts'!$A$2:$K$1335,5,FALSE)),0,VLOOKUP(D59,'[1]Combined Contribution Amounts'!$A$2:$K$1335,5,FALSE))</f>
        <v>-38724</v>
      </c>
      <c r="K59" s="105">
        <f>-IF(ISNA(VLOOKUP(D59,'[1]Combined Contribution Amounts'!$A$2:$K$1335,7,FALSE)),0,VLOOKUP(D59,'[1]Combined Contribution Amounts'!$A$2:$K$1335,7,FALSE))+-IF(ISNA(VLOOKUP(D59,'[1]Combined Contribution Amounts'!$A$2:$K$1335,8,FALSE)),0,VLOOKUP(D59,'[1]Combined Contribution Amounts'!$A$2:$K$1335,8,FALSE))+-IF(ISNA(VLOOKUP(D59,'[1]Combined Contribution Amounts'!$A$2:$K$1335,9,FALSE)),0,VLOOKUP(D59,'[1]Combined Contribution Amounts'!$A$2:$K$1335,9,FALSE))</f>
        <v>0</v>
      </c>
      <c r="L59" s="105">
        <f>VLOOKUP(D59,'[1]Pension Expense Details'!$D$23:$S$1407,16,FALSE)</f>
        <v>113653</v>
      </c>
      <c r="M59" s="105">
        <f>ROUND(('[1]68_InOutFlowsCurPrdAndPriorHist'!$F$28-'[1]68_InOutFlowsCurPrdAndPriorHist'!$F$31)*$H59,0)-VLOOKUP(D59,'[1]Pension Expense Details'!$D$23:$S$1407,12,FALSE)</f>
        <v>-9163</v>
      </c>
      <c r="N59" s="105">
        <f>ROUND(('[1]68_InOutFlowsCurPrdAndPriorHist'!$F$29-'[1]68_InOutFlowsCurPrdAndPriorHist'!$F$32)*$H59,0)-VLOOKUP(D59,'[1]Pension Expense Details'!$D$23:$S$1407,13,FALSE)</f>
        <v>-69238</v>
      </c>
      <c r="O59" s="105">
        <f>ROUND(('[1]68_InOutFlowsCurPrdAndPriorHist'!$F$30-'[1]68_InOutFlowsCurPrdAndPriorHist'!$F$33)*$H59,0)-VLOOKUP(D59,'[1]Pension Expense Details'!$D$23:$S$1407,14,FALSE)</f>
        <v>29941</v>
      </c>
      <c r="P59" s="105">
        <f>ROUND((VLOOKUP(D59,'[1]Schedule of Pension Amounts LW'!$B$15:$AC$1399,28,FALSE)-VLOOKUP(D59,'[1]Schedule of Pension Amounts LW'!$B$15:$AC$1399,27,FALSE))*'[1]Schedule of Pension Amounts LW'!AD$4,0)+VLOOKUP(D59,'[1]Schedule of Pension Amounts LW'!$B$15:$AH$1399,33,FALSE)-VLOOKUP(D59,'[1]Pension Expense Details'!$D$23:$S$1407,15,FALSE)</f>
        <v>323451</v>
      </c>
      <c r="Q59" s="98">
        <f t="shared" si="6"/>
        <v>575122</v>
      </c>
      <c r="R59" s="98">
        <f>ROUND('[1]68_InOutFlowsCurPrdAndPrior'!$D$32*IF(ISNA(VLOOKUP(D59,'[1]Proportionate Shares'!$D$23:$I$1359,6,FALSE)),0,VLOOKUP(D59,'[1]Proportionate Shares'!$D$23:$I$1359,6,FALSE)),0)</f>
        <v>2416</v>
      </c>
      <c r="S59" s="98">
        <f>ROUND('[1]68_InOutFlowsCurPrdAndPrior'!$D$33*IF(ISNA(VLOOKUP(D59,'[1]Proportionate Shares'!$D$23:$I$1359,6,FALSE)),0,VLOOKUP(D59,'[1]Proportionate Shares'!$D$23:$I$1359,6,FALSE)),0)</f>
        <v>178431</v>
      </c>
      <c r="T59" s="98">
        <f>ROUND('[1]68_InOutFlowsCurPrdAndPrior'!$D$35*IF(ISNA(VLOOKUP(D59,'[1]Proportionate Shares'!$D$23:$I$1359,6,FALSE)),0,VLOOKUP(D59,'[1]Proportionate Shares'!$D$23:$I$1359,6,FALSE)),0)</f>
        <v>34576</v>
      </c>
      <c r="U59" s="98">
        <f>VLOOKUP(D59,'[1]Schedule of Pension Amounts LW'!$B$15:$AS$1399,36,FALSE)</f>
        <v>315781</v>
      </c>
      <c r="V59" s="99">
        <f t="shared" si="7"/>
        <v>531204</v>
      </c>
      <c r="W59" s="98">
        <f>ROUND('[1]68_InOutFlowsCurPrdAndPrior'!$F$32*IF(ISNA(VLOOKUP(D59,'[1]Proportionate Shares'!$D$23:$I$1359,6,FALSE)),0,VLOOKUP(D59,'[1]Proportionate Shares'!$D$23:$I$1359,6,FALSE)),0)</f>
        <v>19969</v>
      </c>
      <c r="X59" s="98">
        <f>ROUND('[1]68_InOutFlowsCurPrdAndPrior'!$F$33*IF(ISNA(VLOOKUP(D59,'[1]Proportionate Shares'!$D$23:$I$1359,6,FALSE)),0,VLOOKUP(D59,'[1]Proportionate Shares'!$D$23:$I$1359,6,FALSE)),0)</f>
        <v>73736</v>
      </c>
      <c r="Y59" s="100">
        <f>ROUND('[1]68_InOutFlowsCurPrdAndPrior'!$F$35*IF(ISNA(VLOOKUP(D59,'[1]Proportionate Shares'!$D$23:$I$1359,6,FALSE)),0,VLOOKUP(D59,'[1]Proportionate Shares'!$D$23:$I$1359,6,FALSE)),0)</f>
        <v>28802</v>
      </c>
      <c r="Z59" s="98">
        <f>-VLOOKUP(D59,'[1]Schedule of Pension Amounts LW'!$B$15:$AS$1399,37,FALSE)</f>
        <v>0</v>
      </c>
      <c r="AA59" s="99">
        <f t="shared" si="8"/>
        <v>122507</v>
      </c>
      <c r="AB59" s="72">
        <f>VLOOKUP(D59,'[1]Pension Expense Details'!$D$22:$S$1407,16,FALSE)</f>
        <v>113653</v>
      </c>
      <c r="AC59" s="72">
        <f t="shared" si="9"/>
        <v>51054</v>
      </c>
      <c r="AD59" s="72">
        <f>VLOOKUP(D59,'[1]Schedule of Pension Amounts LW'!$B$15:$W$1399,22,FALSE)</f>
        <v>164707</v>
      </c>
    </row>
    <row r="60" spans="1:30" x14ac:dyDescent="0.3">
      <c r="A60" s="104"/>
      <c r="B60" s="33"/>
      <c r="C60" s="33" t="str">
        <f>VLOOKUP(D60,'[1]Employer information'!$I$3:$J$1391,2,FALSE)</f>
        <v xml:space="preserve">Charter School                                    </v>
      </c>
      <c r="D60" s="33" t="str">
        <f>'[1]Schedule of Pension Amounts LW'!B52</f>
        <v>2129</v>
      </c>
      <c r="E60" s="33" t="str">
        <f>IF(ISNA(VLOOKUP(D60,'[1]Proportionate Shares'!$D$23:$G$1400,2,FALSE)),"",VLOOKUP(D60,'[1]Proportionate Shares'!$D$23:$G$1400,2,FALSE))</f>
        <v>101842</v>
      </c>
      <c r="F60" s="33" t="str">
        <f>IF(ISNA(VLOOKUP(D60,'[1]Proportionate Shares'!$D$23:$G$1400,3,FALSE)),"",VLOOKUP(D60,'[1]Proportionate Shares'!$D$23:$G$1400,3,FALSE))</f>
        <v/>
      </c>
      <c r="G60" s="34" t="str">
        <f>VLOOKUP(D60,'[1]Employer information'!$A$3:$B$1390,2,FALSE)</f>
        <v>COMQUEST ACADEMY</v>
      </c>
      <c r="H60" s="36">
        <f>IF(ISNA(VLOOKUP(D60,'[1]Proportionate Shares'!$D$23:$I$1377,6,FALSE)),0,VLOOKUP(D60,'[1]Proportionate Shares'!$D$23:$I$1377,6,FALSE))</f>
        <v>3.4307390000000001E-6</v>
      </c>
      <c r="I60" s="105">
        <f>VLOOKUP(D60,'[1]Schedule of Pension Amounts LW'!$B$15:$E$1399,3,FALSE)</f>
        <v>129161</v>
      </c>
      <c r="J60" s="105">
        <f>-IF(ISNA(VLOOKUP(D60,'[1]Combined Contribution Amounts'!$A$2:$K$1335,5,FALSE)),0,VLOOKUP(D60,'[1]Combined Contribution Amounts'!$A$2:$K$1335,5,FALSE))</f>
        <v>-12008</v>
      </c>
      <c r="K60" s="105">
        <f>-IF(ISNA(VLOOKUP(D60,'[1]Combined Contribution Amounts'!$A$2:$K$1335,7,FALSE)),0,VLOOKUP(D60,'[1]Combined Contribution Amounts'!$A$2:$K$1335,7,FALSE))+-IF(ISNA(VLOOKUP(D60,'[1]Combined Contribution Amounts'!$A$2:$K$1335,8,FALSE)),0,VLOOKUP(D60,'[1]Combined Contribution Amounts'!$A$2:$K$1335,8,FALSE))+-IF(ISNA(VLOOKUP(D60,'[1]Combined Contribution Amounts'!$A$2:$K$1335,9,FALSE)),0,VLOOKUP(D60,'[1]Combined Contribution Amounts'!$A$2:$K$1335,9,FALSE))</f>
        <v>0</v>
      </c>
      <c r="L60" s="105">
        <f>VLOOKUP(D60,'[1]Pension Expense Details'!$D$23:$S$1407,16,FALSE)</f>
        <v>25917</v>
      </c>
      <c r="M60" s="105">
        <f>ROUND(('[1]68_InOutFlowsCurPrdAndPriorHist'!$F$28-'[1]68_InOutFlowsCurPrdAndPriorHist'!$F$31)*$H60,0)-VLOOKUP(D60,'[1]Pension Expense Details'!$D$23:$S$1407,12,FALSE)</f>
        <v>-2841</v>
      </c>
      <c r="N60" s="105">
        <f>ROUND(('[1]68_InOutFlowsCurPrdAndPriorHist'!$F$29-'[1]68_InOutFlowsCurPrdAndPriorHist'!$F$32)*$H60,0)-VLOOKUP(D60,'[1]Pension Expense Details'!$D$23:$S$1407,13,FALSE)</f>
        <v>-21470</v>
      </c>
      <c r="O60" s="105">
        <f>ROUND(('[1]68_InOutFlowsCurPrdAndPriorHist'!$F$30-'[1]68_InOutFlowsCurPrdAndPriorHist'!$F$33)*$H60,0)-VLOOKUP(D60,'[1]Pension Expense Details'!$D$23:$S$1407,14,FALSE)</f>
        <v>9285</v>
      </c>
      <c r="P60" s="105">
        <f>ROUND((VLOOKUP(D60,'[1]Schedule of Pension Amounts LW'!$B$15:$AC$1399,28,FALSE)-VLOOKUP(D60,'[1]Schedule of Pension Amounts LW'!$B$15:$AC$1399,27,FALSE))*'[1]Schedule of Pension Amounts LW'!AD$4,0)+VLOOKUP(D60,'[1]Schedule of Pension Amounts LW'!$B$15:$AH$1399,33,FALSE)-VLOOKUP(D60,'[1]Pension Expense Details'!$D$23:$S$1407,15,FALSE)</f>
        <v>50297</v>
      </c>
      <c r="Q60" s="98">
        <f t="shared" si="6"/>
        <v>178341</v>
      </c>
      <c r="R60" s="98">
        <f>ROUND('[1]68_InOutFlowsCurPrdAndPrior'!$D$32*IF(ISNA(VLOOKUP(D60,'[1]Proportionate Shares'!$D$23:$I$1359,6,FALSE)),0,VLOOKUP(D60,'[1]Proportionate Shares'!$D$23:$I$1359,6,FALSE)),0)</f>
        <v>749</v>
      </c>
      <c r="S60" s="98">
        <f>ROUND('[1]68_InOutFlowsCurPrdAndPrior'!$D$33*IF(ISNA(VLOOKUP(D60,'[1]Proportionate Shares'!$D$23:$I$1359,6,FALSE)),0,VLOOKUP(D60,'[1]Proportionate Shares'!$D$23:$I$1359,6,FALSE)),0)</f>
        <v>55330</v>
      </c>
      <c r="T60" s="98">
        <f>ROUND('[1]68_InOutFlowsCurPrdAndPrior'!$D$35*IF(ISNA(VLOOKUP(D60,'[1]Proportionate Shares'!$D$23:$I$1359,6,FALSE)),0,VLOOKUP(D60,'[1]Proportionate Shares'!$D$23:$I$1359,6,FALSE)),0)</f>
        <v>10722</v>
      </c>
      <c r="U60" s="98">
        <f>VLOOKUP(D60,'[1]Schedule of Pension Amounts LW'!$B$15:$AS$1399,36,FALSE)</f>
        <v>64584</v>
      </c>
      <c r="V60" s="99">
        <f t="shared" si="7"/>
        <v>131385</v>
      </c>
      <c r="W60" s="98">
        <f>ROUND('[1]68_InOutFlowsCurPrdAndPrior'!$F$32*IF(ISNA(VLOOKUP(D60,'[1]Proportionate Shares'!$D$23:$I$1359,6,FALSE)),0,VLOOKUP(D60,'[1]Proportionate Shares'!$D$23:$I$1359,6,FALSE)),0)</f>
        <v>6192</v>
      </c>
      <c r="X60" s="98">
        <f>ROUND('[1]68_InOutFlowsCurPrdAndPrior'!$F$33*IF(ISNA(VLOOKUP(D60,'[1]Proportionate Shares'!$D$23:$I$1359,6,FALSE)),0,VLOOKUP(D60,'[1]Proportionate Shares'!$D$23:$I$1359,6,FALSE)),0)</f>
        <v>22865</v>
      </c>
      <c r="Y60" s="100">
        <f>ROUND('[1]68_InOutFlowsCurPrdAndPrior'!$F$35*IF(ISNA(VLOOKUP(D60,'[1]Proportionate Shares'!$D$23:$I$1359,6,FALSE)),0,VLOOKUP(D60,'[1]Proportionate Shares'!$D$23:$I$1359,6,FALSE)),0)</f>
        <v>8931</v>
      </c>
      <c r="Z60" s="98">
        <f>-VLOOKUP(D60,'[1]Schedule of Pension Amounts LW'!$B$15:$AS$1399,37,FALSE)</f>
        <v>5984</v>
      </c>
      <c r="AA60" s="99">
        <f t="shared" si="8"/>
        <v>43972</v>
      </c>
      <c r="AB60" s="72">
        <f>VLOOKUP(D60,'[1]Pension Expense Details'!$D$22:$S$1407,16,FALSE)</f>
        <v>25917</v>
      </c>
      <c r="AC60" s="72">
        <f t="shared" si="9"/>
        <v>21635</v>
      </c>
      <c r="AD60" s="72">
        <f>VLOOKUP(D60,'[1]Schedule of Pension Amounts LW'!$B$15:$W$1399,22,FALSE)</f>
        <v>47552</v>
      </c>
    </row>
    <row r="61" spans="1:30" x14ac:dyDescent="0.3">
      <c r="A61" s="104"/>
      <c r="B61" s="33"/>
      <c r="C61" s="33" t="str">
        <f>VLOOKUP(D61,'[1]Employer information'!$I$3:$J$1391,2,FALSE)</f>
        <v xml:space="preserve">Charter School                                    </v>
      </c>
      <c r="D61" s="33" t="str">
        <f>'[1]Schedule of Pension Amounts LW'!B53</f>
        <v>2259</v>
      </c>
      <c r="E61" s="33" t="str">
        <f>IF(ISNA(VLOOKUP(D61,'[1]Proportionate Shares'!$D$23:$G$1400,2,FALSE)),"",VLOOKUP(D61,'[1]Proportionate Shares'!$D$23:$G$1400,2,FALSE))</f>
        <v>178807</v>
      </c>
      <c r="F61" s="33" t="str">
        <f>IF(ISNA(VLOOKUP(D61,'[1]Proportionate Shares'!$D$23:$G$1400,3,FALSE)),"",VLOOKUP(D61,'[1]Proportionate Shares'!$D$23:$G$1400,3,FALSE))</f>
        <v/>
      </c>
      <c r="G61" s="34" t="str">
        <f>VLOOKUP(D61,'[1]Employer information'!$A$3:$B$1390,2,FALSE)</f>
        <v>CORPUS CHRISTI MONTESSORI</v>
      </c>
      <c r="H61" s="36">
        <f>IF(ISNA(VLOOKUP(D61,'[1]Proportionate Shares'!$D$23:$I$1377,6,FALSE)),0,VLOOKUP(D61,'[1]Proportionate Shares'!$D$23:$I$1377,6,FALSE))</f>
        <v>3.0853220000000001E-6</v>
      </c>
      <c r="I61" s="105">
        <f>VLOOKUP(D61,'[1]Schedule of Pension Amounts LW'!$B$15:$E$1399,3,FALSE)</f>
        <v>184600</v>
      </c>
      <c r="J61" s="105">
        <f>-IF(ISNA(VLOOKUP(D61,'[1]Combined Contribution Amounts'!$A$2:$K$1335,5,FALSE)),0,VLOOKUP(D61,'[1]Combined Contribution Amounts'!$A$2:$K$1335,5,FALSE))</f>
        <v>-10799</v>
      </c>
      <c r="K61" s="105">
        <f>-IF(ISNA(VLOOKUP(D61,'[1]Combined Contribution Amounts'!$A$2:$K$1335,7,FALSE)),0,VLOOKUP(D61,'[1]Combined Contribution Amounts'!$A$2:$K$1335,7,FALSE))+-IF(ISNA(VLOOKUP(D61,'[1]Combined Contribution Amounts'!$A$2:$K$1335,8,FALSE)),0,VLOOKUP(D61,'[1]Combined Contribution Amounts'!$A$2:$K$1335,8,FALSE))+-IF(ISNA(VLOOKUP(D61,'[1]Combined Contribution Amounts'!$A$2:$K$1335,9,FALSE)),0,VLOOKUP(D61,'[1]Combined Contribution Amounts'!$A$2:$K$1335,9,FALSE))</f>
        <v>0</v>
      </c>
      <c r="L61" s="105">
        <f>VLOOKUP(D61,'[1]Pension Expense Details'!$D$23:$S$1407,16,FALSE)</f>
        <v>12550</v>
      </c>
      <c r="M61" s="105">
        <f>ROUND(('[1]68_InOutFlowsCurPrdAndPriorHist'!$F$28-'[1]68_InOutFlowsCurPrdAndPriorHist'!$F$31)*$H61,0)-VLOOKUP(D61,'[1]Pension Expense Details'!$D$23:$S$1407,12,FALSE)</f>
        <v>-2555</v>
      </c>
      <c r="N61" s="105">
        <f>ROUND(('[1]68_InOutFlowsCurPrdAndPriorHist'!$F$29-'[1]68_InOutFlowsCurPrdAndPriorHist'!$F$32)*$H61,0)-VLOOKUP(D61,'[1]Pension Expense Details'!$D$23:$S$1407,13,FALSE)</f>
        <v>-19308</v>
      </c>
      <c r="O61" s="105">
        <f>ROUND(('[1]68_InOutFlowsCurPrdAndPriorHist'!$F$30-'[1]68_InOutFlowsCurPrdAndPriorHist'!$F$33)*$H61,0)-VLOOKUP(D61,'[1]Pension Expense Details'!$D$23:$S$1407,14,FALSE)</f>
        <v>8350</v>
      </c>
      <c r="P61" s="105">
        <f>ROUND((VLOOKUP(D61,'[1]Schedule of Pension Amounts LW'!$B$15:$AC$1399,28,FALSE)-VLOOKUP(D61,'[1]Schedule of Pension Amounts LW'!$B$15:$AC$1399,27,FALSE))*'[1]Schedule of Pension Amounts LW'!AD$4,0)+VLOOKUP(D61,'[1]Schedule of Pension Amounts LW'!$B$15:$AH$1399,33,FALSE)-VLOOKUP(D61,'[1]Pension Expense Details'!$D$23:$S$1407,15,FALSE)</f>
        <v>-12453</v>
      </c>
      <c r="Q61" s="98">
        <f t="shared" si="6"/>
        <v>160385</v>
      </c>
      <c r="R61" s="98">
        <f>ROUND('[1]68_InOutFlowsCurPrdAndPrior'!$D$32*IF(ISNA(VLOOKUP(D61,'[1]Proportionate Shares'!$D$23:$I$1359,6,FALSE)),0,VLOOKUP(D61,'[1]Proportionate Shares'!$D$23:$I$1359,6,FALSE)),0)</f>
        <v>674</v>
      </c>
      <c r="S61" s="98">
        <f>ROUND('[1]68_InOutFlowsCurPrdAndPrior'!$D$33*IF(ISNA(VLOOKUP(D61,'[1]Proportionate Shares'!$D$23:$I$1359,6,FALSE)),0,VLOOKUP(D61,'[1]Proportionate Shares'!$D$23:$I$1359,6,FALSE)),0)</f>
        <v>49759</v>
      </c>
      <c r="T61" s="98">
        <f>ROUND('[1]68_InOutFlowsCurPrdAndPrior'!$D$35*IF(ISNA(VLOOKUP(D61,'[1]Proportionate Shares'!$D$23:$I$1359,6,FALSE)),0,VLOOKUP(D61,'[1]Proportionate Shares'!$D$23:$I$1359,6,FALSE)),0)</f>
        <v>9642</v>
      </c>
      <c r="U61" s="98">
        <f>VLOOKUP(D61,'[1]Schedule of Pension Amounts LW'!$B$15:$AS$1399,36,FALSE)</f>
        <v>30703</v>
      </c>
      <c r="V61" s="99">
        <f t="shared" si="7"/>
        <v>90778</v>
      </c>
      <c r="W61" s="98">
        <f>ROUND('[1]68_InOutFlowsCurPrdAndPrior'!$F$32*IF(ISNA(VLOOKUP(D61,'[1]Proportionate Shares'!$D$23:$I$1359,6,FALSE)),0,VLOOKUP(D61,'[1]Proportionate Shares'!$D$23:$I$1359,6,FALSE)),0)</f>
        <v>5569</v>
      </c>
      <c r="X61" s="98">
        <f>ROUND('[1]68_InOutFlowsCurPrdAndPrior'!$F$33*IF(ISNA(VLOOKUP(D61,'[1]Proportionate Shares'!$D$23:$I$1359,6,FALSE)),0,VLOOKUP(D61,'[1]Proportionate Shares'!$D$23:$I$1359,6,FALSE)),0)</f>
        <v>20563</v>
      </c>
      <c r="Y61" s="100">
        <f>ROUND('[1]68_InOutFlowsCurPrdAndPrior'!$F$35*IF(ISNA(VLOOKUP(D61,'[1]Proportionate Shares'!$D$23:$I$1359,6,FALSE)),0,VLOOKUP(D61,'[1]Proportionate Shares'!$D$23:$I$1359,6,FALSE)),0)</f>
        <v>8032</v>
      </c>
      <c r="Z61" s="98">
        <f>-VLOOKUP(D61,'[1]Schedule of Pension Amounts LW'!$B$15:$AS$1399,37,FALSE)</f>
        <v>28523</v>
      </c>
      <c r="AA61" s="99">
        <f t="shared" si="8"/>
        <v>62687</v>
      </c>
      <c r="AB61" s="72">
        <f>VLOOKUP(D61,'[1]Pension Expense Details'!$D$22:$S$1407,16,FALSE)</f>
        <v>12550</v>
      </c>
      <c r="AC61" s="72">
        <f t="shared" si="9"/>
        <v>24774</v>
      </c>
      <c r="AD61" s="72">
        <f>VLOOKUP(D61,'[1]Schedule of Pension Amounts LW'!$B$15:$W$1399,22,FALSE)</f>
        <v>37324</v>
      </c>
    </row>
    <row r="62" spans="1:30" x14ac:dyDescent="0.3">
      <c r="A62" s="104"/>
      <c r="B62" s="33"/>
      <c r="C62" s="33" t="str">
        <f>VLOOKUP(D62,'[1]Employer information'!$I$3:$J$1391,2,FALSE)</f>
        <v xml:space="preserve">Charter School                                    </v>
      </c>
      <c r="D62" s="33" t="str">
        <f>'[1]Schedule of Pension Amounts LW'!B54</f>
        <v>2265</v>
      </c>
      <c r="E62" s="33" t="str">
        <f>IF(ISNA(VLOOKUP(D62,'[1]Proportionate Shares'!$D$23:$G$1400,2,FALSE)),"",VLOOKUP(D62,'[1]Proportionate Shares'!$D$23:$G$1400,2,FALSE))</f>
        <v>184801</v>
      </c>
      <c r="F62" s="33" t="str">
        <f>IF(ISNA(VLOOKUP(D62,'[1]Proportionate Shares'!$D$23:$G$1400,3,FALSE)),"",VLOOKUP(D62,'[1]Proportionate Shares'!$D$23:$G$1400,3,FALSE))</f>
        <v/>
      </c>
      <c r="G62" s="34" t="str">
        <f>VLOOKUP(D62,'[1]Employer information'!$A$3:$B$1390,2,FALSE)</f>
        <v>CROSSTIMBERS ACADEMY</v>
      </c>
      <c r="H62" s="36">
        <f>IF(ISNA(VLOOKUP(D62,'[1]Proportionate Shares'!$D$23:$I$1377,6,FALSE)),0,VLOOKUP(D62,'[1]Proportionate Shares'!$D$23:$I$1377,6,FALSE))</f>
        <v>3.2807440000000001E-6</v>
      </c>
      <c r="I62" s="105">
        <f>VLOOKUP(D62,'[1]Schedule of Pension Amounts LW'!$B$15:$E$1399,3,FALSE)</f>
        <v>164045</v>
      </c>
      <c r="J62" s="105">
        <f>-IF(ISNA(VLOOKUP(D62,'[1]Combined Contribution Amounts'!$A$2:$K$1335,5,FALSE)),0,VLOOKUP(D62,'[1]Combined Contribution Amounts'!$A$2:$K$1335,5,FALSE))</f>
        <v>-11483</v>
      </c>
      <c r="K62" s="105">
        <f>-IF(ISNA(VLOOKUP(D62,'[1]Combined Contribution Amounts'!$A$2:$K$1335,7,FALSE)),0,VLOOKUP(D62,'[1]Combined Contribution Amounts'!$A$2:$K$1335,7,FALSE))+-IF(ISNA(VLOOKUP(D62,'[1]Combined Contribution Amounts'!$A$2:$K$1335,8,FALSE)),0,VLOOKUP(D62,'[1]Combined Contribution Amounts'!$A$2:$K$1335,8,FALSE))+-IF(ISNA(VLOOKUP(D62,'[1]Combined Contribution Amounts'!$A$2:$K$1335,9,FALSE)),0,VLOOKUP(D62,'[1]Combined Contribution Amounts'!$A$2:$K$1335,9,FALSE))</f>
        <v>0</v>
      </c>
      <c r="L62" s="105">
        <f>VLOOKUP(D62,'[1]Pension Expense Details'!$D$23:$S$1407,16,FALSE)</f>
        <v>18414</v>
      </c>
      <c r="M62" s="105">
        <f>ROUND(('[1]68_InOutFlowsCurPrdAndPriorHist'!$F$28-'[1]68_InOutFlowsCurPrdAndPriorHist'!$F$31)*$H62,0)-VLOOKUP(D62,'[1]Pension Expense Details'!$D$23:$S$1407,12,FALSE)</f>
        <v>-2717</v>
      </c>
      <c r="N62" s="105">
        <f>ROUND(('[1]68_InOutFlowsCurPrdAndPriorHist'!$F$29-'[1]68_InOutFlowsCurPrdAndPriorHist'!$F$32)*$H62,0)-VLOOKUP(D62,'[1]Pension Expense Details'!$D$23:$S$1407,13,FALSE)</f>
        <v>-20531</v>
      </c>
      <c r="O62" s="105">
        <f>ROUND(('[1]68_InOutFlowsCurPrdAndPriorHist'!$F$30-'[1]68_InOutFlowsCurPrdAndPriorHist'!$F$33)*$H62,0)-VLOOKUP(D62,'[1]Pension Expense Details'!$D$23:$S$1407,14,FALSE)</f>
        <v>8878</v>
      </c>
      <c r="P62" s="105">
        <f>ROUND((VLOOKUP(D62,'[1]Schedule of Pension Amounts LW'!$B$15:$AC$1399,28,FALSE)-VLOOKUP(D62,'[1]Schedule of Pension Amounts LW'!$B$15:$AC$1399,27,FALSE))*'[1]Schedule of Pension Amounts LW'!AD$4,0)+VLOOKUP(D62,'[1]Schedule of Pension Amounts LW'!$B$15:$AH$1399,33,FALSE)-VLOOKUP(D62,'[1]Pension Expense Details'!$D$23:$S$1407,15,FALSE)</f>
        <v>13937</v>
      </c>
      <c r="Q62" s="98">
        <f t="shared" si="6"/>
        <v>170543</v>
      </c>
      <c r="R62" s="98">
        <f>ROUND('[1]68_InOutFlowsCurPrdAndPrior'!$D$32*IF(ISNA(VLOOKUP(D62,'[1]Proportionate Shares'!$D$23:$I$1359,6,FALSE)),0,VLOOKUP(D62,'[1]Proportionate Shares'!$D$23:$I$1359,6,FALSE)),0)</f>
        <v>716</v>
      </c>
      <c r="S62" s="98">
        <f>ROUND('[1]68_InOutFlowsCurPrdAndPrior'!$D$33*IF(ISNA(VLOOKUP(D62,'[1]Proportionate Shares'!$D$23:$I$1359,6,FALSE)),0,VLOOKUP(D62,'[1]Proportionate Shares'!$D$23:$I$1359,6,FALSE)),0)</f>
        <v>52911</v>
      </c>
      <c r="T62" s="98">
        <f>ROUND('[1]68_InOutFlowsCurPrdAndPrior'!$D$35*IF(ISNA(VLOOKUP(D62,'[1]Proportionate Shares'!$D$23:$I$1359,6,FALSE)),0,VLOOKUP(D62,'[1]Proportionate Shares'!$D$23:$I$1359,6,FALSE)),0)</f>
        <v>10253</v>
      </c>
      <c r="U62" s="98">
        <f>VLOOKUP(D62,'[1]Schedule of Pension Amounts LW'!$B$15:$AS$1399,36,FALSE)</f>
        <v>39160</v>
      </c>
      <c r="V62" s="99">
        <f t="shared" si="7"/>
        <v>103040</v>
      </c>
      <c r="W62" s="98">
        <f>ROUND('[1]68_InOutFlowsCurPrdAndPrior'!$F$32*IF(ISNA(VLOOKUP(D62,'[1]Proportionate Shares'!$D$23:$I$1359,6,FALSE)),0,VLOOKUP(D62,'[1]Proportionate Shares'!$D$23:$I$1359,6,FALSE)),0)</f>
        <v>5922</v>
      </c>
      <c r="X62" s="98">
        <f>ROUND('[1]68_InOutFlowsCurPrdAndPrior'!$F$33*IF(ISNA(VLOOKUP(D62,'[1]Proportionate Shares'!$D$23:$I$1359,6,FALSE)),0,VLOOKUP(D62,'[1]Proportionate Shares'!$D$23:$I$1359,6,FALSE)),0)</f>
        <v>21865</v>
      </c>
      <c r="Y62" s="100">
        <f>ROUND('[1]68_InOutFlowsCurPrdAndPrior'!$F$35*IF(ISNA(VLOOKUP(D62,'[1]Proportionate Shares'!$D$23:$I$1359,6,FALSE)),0,VLOOKUP(D62,'[1]Proportionate Shares'!$D$23:$I$1359,6,FALSE)),0)</f>
        <v>8541</v>
      </c>
      <c r="Z62" s="98">
        <f>-VLOOKUP(D62,'[1]Schedule of Pension Amounts LW'!$B$15:$AS$1399,37,FALSE)</f>
        <v>8896</v>
      </c>
      <c r="AA62" s="99">
        <f t="shared" si="8"/>
        <v>45224</v>
      </c>
      <c r="AB62" s="72">
        <f>VLOOKUP(D62,'[1]Pension Expense Details'!$D$22:$S$1407,16,FALSE)</f>
        <v>18414</v>
      </c>
      <c r="AC62" s="72">
        <f t="shared" si="9"/>
        <v>26586</v>
      </c>
      <c r="AD62" s="72">
        <f>VLOOKUP(D62,'[1]Schedule of Pension Amounts LW'!$B$15:$W$1399,22,FALSE)</f>
        <v>45000</v>
      </c>
    </row>
    <row r="63" spans="1:30" x14ac:dyDescent="0.3">
      <c r="A63" s="104"/>
      <c r="B63" s="33"/>
      <c r="C63" s="33" t="str">
        <f>VLOOKUP(D63,'[1]Employer information'!$I$3:$J$1391,2,FALSE)</f>
        <v xml:space="preserve">Charter School                                    </v>
      </c>
      <c r="D63" s="33" t="str">
        <f>'[1]Schedule of Pension Amounts LW'!B55</f>
        <v>2237</v>
      </c>
      <c r="E63" s="33" t="str">
        <f>IF(ISNA(VLOOKUP(D63,'[1]Proportionate Shares'!$D$23:$G$1400,2,FALSE)),"",VLOOKUP(D63,'[1]Proportionate Shares'!$D$23:$G$1400,2,FALSE))</f>
        <v>212801</v>
      </c>
      <c r="F63" s="33" t="str">
        <f>IF(ISNA(VLOOKUP(D63,'[1]Proportionate Shares'!$D$23:$G$1400,3,FALSE)),"",VLOOKUP(D63,'[1]Proportionate Shares'!$D$23:$G$1400,3,FALSE))</f>
        <v/>
      </c>
      <c r="G63" s="34" t="str">
        <f>VLOOKUP(D63,'[1]Employer information'!$A$3:$B$1390,2,FALSE)</f>
        <v>CUMBERLAND ACADEMY</v>
      </c>
      <c r="H63" s="36">
        <f>IF(ISNA(VLOOKUP(D63,'[1]Proportionate Shares'!$D$23:$I$1377,6,FALSE)),0,VLOOKUP(D63,'[1]Proportionate Shares'!$D$23:$I$1377,6,FALSE))</f>
        <v>5.9539949999999999E-5</v>
      </c>
      <c r="I63" s="105">
        <f>VLOOKUP(D63,'[1]Schedule of Pension Amounts LW'!$B$15:$E$1399,3,FALSE)</f>
        <v>3098587</v>
      </c>
      <c r="J63" s="105">
        <f>-IF(ISNA(VLOOKUP(D63,'[1]Combined Contribution Amounts'!$A$2:$K$1335,5,FALSE)),0,VLOOKUP(D63,'[1]Combined Contribution Amounts'!$A$2:$K$1335,5,FALSE))</f>
        <v>-208397</v>
      </c>
      <c r="K63" s="105">
        <f>-IF(ISNA(VLOOKUP(D63,'[1]Combined Contribution Amounts'!$A$2:$K$1335,7,FALSE)),0,VLOOKUP(D63,'[1]Combined Contribution Amounts'!$A$2:$K$1335,7,FALSE))+-IF(ISNA(VLOOKUP(D63,'[1]Combined Contribution Amounts'!$A$2:$K$1335,8,FALSE)),0,VLOOKUP(D63,'[1]Combined Contribution Amounts'!$A$2:$K$1335,8,FALSE))+-IF(ISNA(VLOOKUP(D63,'[1]Combined Contribution Amounts'!$A$2:$K$1335,9,FALSE)),0,VLOOKUP(D63,'[1]Combined Contribution Amounts'!$A$2:$K$1335,9,FALSE))</f>
        <v>0</v>
      </c>
      <c r="L63" s="105">
        <f>VLOOKUP(D63,'[1]Pension Expense Details'!$D$23:$S$1407,16,FALSE)</f>
        <v>315099</v>
      </c>
      <c r="M63" s="105">
        <f>ROUND(('[1]68_InOutFlowsCurPrdAndPriorHist'!$F$28-'[1]68_InOutFlowsCurPrdAndPriorHist'!$F$31)*$H63,0)-VLOOKUP(D63,'[1]Pension Expense Details'!$D$23:$S$1407,12,FALSE)</f>
        <v>-49314</v>
      </c>
      <c r="N63" s="105">
        <f>ROUND(('[1]68_InOutFlowsCurPrdAndPriorHist'!$F$29-'[1]68_InOutFlowsCurPrdAndPriorHist'!$F$32)*$H63,0)-VLOOKUP(D63,'[1]Pension Expense Details'!$D$23:$S$1407,13,FALSE)</f>
        <v>-372613</v>
      </c>
      <c r="O63" s="105">
        <f>ROUND(('[1]68_InOutFlowsCurPrdAndPriorHist'!$F$30-'[1]68_InOutFlowsCurPrdAndPriorHist'!$F$33)*$H63,0)-VLOOKUP(D63,'[1]Pension Expense Details'!$D$23:$S$1407,14,FALSE)</f>
        <v>161130</v>
      </c>
      <c r="P63" s="105">
        <f>ROUND((VLOOKUP(D63,'[1]Schedule of Pension Amounts LW'!$B$15:$AC$1399,28,FALSE)-VLOOKUP(D63,'[1]Schedule of Pension Amounts LW'!$B$15:$AC$1399,27,FALSE))*'[1]Schedule of Pension Amounts LW'!AD$4,0)+VLOOKUP(D63,'[1]Schedule of Pension Amounts LW'!$B$15:$AH$1399,33,FALSE)-VLOOKUP(D63,'[1]Pension Expense Details'!$D$23:$S$1407,15,FALSE)</f>
        <v>150581</v>
      </c>
      <c r="Q63" s="98">
        <f t="shared" si="6"/>
        <v>3095073</v>
      </c>
      <c r="R63" s="98">
        <f>ROUND('[1]68_InOutFlowsCurPrdAndPrior'!$D$32*IF(ISNA(VLOOKUP(D63,'[1]Proportionate Shares'!$D$23:$I$1359,6,FALSE)),0,VLOOKUP(D63,'[1]Proportionate Shares'!$D$23:$I$1359,6,FALSE)),0)</f>
        <v>13002</v>
      </c>
      <c r="S63" s="98">
        <f>ROUND('[1]68_InOutFlowsCurPrdAndPrior'!$D$33*IF(ISNA(VLOOKUP(D63,'[1]Proportionate Shares'!$D$23:$I$1359,6,FALSE)),0,VLOOKUP(D63,'[1]Proportionate Shares'!$D$23:$I$1359,6,FALSE)),0)</f>
        <v>960244</v>
      </c>
      <c r="T63" s="98">
        <f>ROUND('[1]68_InOutFlowsCurPrdAndPrior'!$D$35*IF(ISNA(VLOOKUP(D63,'[1]Proportionate Shares'!$D$23:$I$1359,6,FALSE)),0,VLOOKUP(D63,'[1]Proportionate Shares'!$D$23:$I$1359,6,FALSE)),0)</f>
        <v>186077</v>
      </c>
      <c r="U63" s="98">
        <f>VLOOKUP(D63,'[1]Schedule of Pension Amounts LW'!$B$15:$AS$1399,36,FALSE)</f>
        <v>735604</v>
      </c>
      <c r="V63" s="99">
        <f t="shared" si="7"/>
        <v>1894927</v>
      </c>
      <c r="W63" s="98">
        <f>ROUND('[1]68_InOutFlowsCurPrdAndPrior'!$F$32*IF(ISNA(VLOOKUP(D63,'[1]Proportionate Shares'!$D$23:$I$1359,6,FALSE)),0,VLOOKUP(D63,'[1]Proportionate Shares'!$D$23:$I$1359,6,FALSE)),0)</f>
        <v>107466</v>
      </c>
      <c r="X63" s="98">
        <f>ROUND('[1]68_InOutFlowsCurPrdAndPrior'!$F$33*IF(ISNA(VLOOKUP(D63,'[1]Proportionate Shares'!$D$23:$I$1359,6,FALSE)),0,VLOOKUP(D63,'[1]Proportionate Shares'!$D$23:$I$1359,6,FALSE)),0)</f>
        <v>396818</v>
      </c>
      <c r="Y63" s="100">
        <f>ROUND('[1]68_InOutFlowsCurPrdAndPrior'!$F$35*IF(ISNA(VLOOKUP(D63,'[1]Proportionate Shares'!$D$23:$I$1359,6,FALSE)),0,VLOOKUP(D63,'[1]Proportionate Shares'!$D$23:$I$1359,6,FALSE)),0)</f>
        <v>154999</v>
      </c>
      <c r="Z63" s="98">
        <f>-VLOOKUP(D63,'[1]Schedule of Pension Amounts LW'!$B$15:$AS$1399,37,FALSE)</f>
        <v>10</v>
      </c>
      <c r="AA63" s="99">
        <f t="shared" si="8"/>
        <v>659293</v>
      </c>
      <c r="AB63" s="72">
        <f>VLOOKUP(D63,'[1]Pension Expense Details'!$D$22:$S$1407,16,FALSE)</f>
        <v>315099</v>
      </c>
      <c r="AC63" s="72">
        <f t="shared" si="9"/>
        <v>468070</v>
      </c>
      <c r="AD63" s="72">
        <f>VLOOKUP(D63,'[1]Schedule of Pension Amounts LW'!$B$15:$W$1399,22,FALSE)</f>
        <v>783169</v>
      </c>
    </row>
    <row r="64" spans="1:30" x14ac:dyDescent="0.3">
      <c r="A64" s="104"/>
      <c r="B64" s="33"/>
      <c r="C64" s="33" t="str">
        <f>VLOOKUP(D64,'[1]Employer information'!$I$3:$J$1391,2,FALSE)</f>
        <v xml:space="preserve">Charter School                                    </v>
      </c>
      <c r="D64" s="33" t="str">
        <f>'[1]Schedule of Pension Amounts LW'!B56</f>
        <v>2053</v>
      </c>
      <c r="E64" s="33" t="str">
        <f>IF(ISNA(VLOOKUP(D64,'[1]Proportionate Shares'!$D$23:$G$1400,2,FALSE)),"",VLOOKUP(D64,'[1]Proportionate Shares'!$D$23:$G$1400,2,FALSE))</f>
        <v>057805</v>
      </c>
      <c r="F64" s="33" t="str">
        <f>IF(ISNA(VLOOKUP(D64,'[1]Proportionate Shares'!$D$23:$G$1400,3,FALSE)),"",VLOOKUP(D64,'[1]Proportionate Shares'!$D$23:$G$1400,3,FALSE))</f>
        <v/>
      </c>
      <c r="G64" s="34" t="str">
        <f>VLOOKUP(D64,'[1]Employer information'!$A$3:$B$1390,2,FALSE)</f>
        <v>DALLAS COMM CHARTER SCHOOL</v>
      </c>
      <c r="H64" s="36">
        <f>IF(ISNA(VLOOKUP(D64,'[1]Proportionate Shares'!$D$23:$I$1377,6,FALSE)),0,VLOOKUP(D64,'[1]Proportionate Shares'!$D$23:$I$1377,6,FALSE))</f>
        <v>1.1633028E-5</v>
      </c>
      <c r="I64" s="105">
        <f>VLOOKUP(D64,'[1]Schedule of Pension Amounts LW'!$B$15:$E$1399,3,FALSE)</f>
        <v>606868</v>
      </c>
      <c r="J64" s="105">
        <f>-IF(ISNA(VLOOKUP(D64,'[1]Combined Contribution Amounts'!$A$2:$K$1335,5,FALSE)),0,VLOOKUP(D64,'[1]Combined Contribution Amounts'!$A$2:$K$1335,5,FALSE))</f>
        <v>-40717</v>
      </c>
      <c r="K64" s="105">
        <f>-IF(ISNA(VLOOKUP(D64,'[1]Combined Contribution Amounts'!$A$2:$K$1335,7,FALSE)),0,VLOOKUP(D64,'[1]Combined Contribution Amounts'!$A$2:$K$1335,7,FALSE))+-IF(ISNA(VLOOKUP(D64,'[1]Combined Contribution Amounts'!$A$2:$K$1335,8,FALSE)),0,VLOOKUP(D64,'[1]Combined Contribution Amounts'!$A$2:$K$1335,8,FALSE))+-IF(ISNA(VLOOKUP(D64,'[1]Combined Contribution Amounts'!$A$2:$K$1335,9,FALSE)),0,VLOOKUP(D64,'[1]Combined Contribution Amounts'!$A$2:$K$1335,9,FALSE))</f>
        <v>0</v>
      </c>
      <c r="L64" s="105">
        <f>VLOOKUP(D64,'[1]Pension Expense Details'!$D$23:$S$1407,16,FALSE)</f>
        <v>61334</v>
      </c>
      <c r="M64" s="105">
        <f>ROUND(('[1]68_InOutFlowsCurPrdAndPriorHist'!$F$28-'[1]68_InOutFlowsCurPrdAndPriorHist'!$F$31)*$H64,0)-VLOOKUP(D64,'[1]Pension Expense Details'!$D$23:$S$1407,12,FALSE)</f>
        <v>-9635</v>
      </c>
      <c r="N64" s="105">
        <f>ROUND(('[1]68_InOutFlowsCurPrdAndPriorHist'!$F$29-'[1]68_InOutFlowsCurPrdAndPriorHist'!$F$32)*$H64,0)-VLOOKUP(D64,'[1]Pension Expense Details'!$D$23:$S$1407,13,FALSE)</f>
        <v>-72801</v>
      </c>
      <c r="O64" s="105">
        <f>ROUND(('[1]68_InOutFlowsCurPrdAndPriorHist'!$F$30-'[1]68_InOutFlowsCurPrdAndPriorHist'!$F$33)*$H64,0)-VLOOKUP(D64,'[1]Pension Expense Details'!$D$23:$S$1407,14,FALSE)</f>
        <v>31482</v>
      </c>
      <c r="P64" s="105">
        <f>ROUND((VLOOKUP(D64,'[1]Schedule of Pension Amounts LW'!$B$15:$AC$1399,28,FALSE)-VLOOKUP(D64,'[1]Schedule of Pension Amounts LW'!$B$15:$AC$1399,27,FALSE))*'[1]Schedule of Pension Amounts LW'!AD$4,0)+VLOOKUP(D64,'[1]Schedule of Pension Amounts LW'!$B$15:$AH$1399,33,FALSE)-VLOOKUP(D64,'[1]Pension Expense Details'!$D$23:$S$1407,15,FALSE)</f>
        <v>28190</v>
      </c>
      <c r="Q64" s="98">
        <f t="shared" si="6"/>
        <v>604721</v>
      </c>
      <c r="R64" s="98">
        <f>ROUND('[1]68_InOutFlowsCurPrdAndPrior'!$D$32*IF(ISNA(VLOOKUP(D64,'[1]Proportionate Shares'!$D$23:$I$1359,6,FALSE)),0,VLOOKUP(D64,'[1]Proportionate Shares'!$D$23:$I$1359,6,FALSE)),0)</f>
        <v>2540</v>
      </c>
      <c r="S64" s="98">
        <f>ROUND('[1]68_InOutFlowsCurPrdAndPrior'!$D$33*IF(ISNA(VLOOKUP(D64,'[1]Proportionate Shares'!$D$23:$I$1359,6,FALSE)),0,VLOOKUP(D64,'[1]Proportionate Shares'!$D$23:$I$1359,6,FALSE)),0)</f>
        <v>187614</v>
      </c>
      <c r="T64" s="98">
        <f>ROUND('[1]68_InOutFlowsCurPrdAndPrior'!$D$35*IF(ISNA(VLOOKUP(D64,'[1]Proportionate Shares'!$D$23:$I$1359,6,FALSE)),0,VLOOKUP(D64,'[1]Proportionate Shares'!$D$23:$I$1359,6,FALSE)),0)</f>
        <v>36356</v>
      </c>
      <c r="U64" s="98">
        <f>VLOOKUP(D64,'[1]Schedule of Pension Amounts LW'!$B$15:$AS$1399,36,FALSE)</f>
        <v>133551</v>
      </c>
      <c r="V64" s="99">
        <f t="shared" si="7"/>
        <v>360061</v>
      </c>
      <c r="W64" s="98">
        <f>ROUND('[1]68_InOutFlowsCurPrdAndPrior'!$F$32*IF(ISNA(VLOOKUP(D64,'[1]Proportionate Shares'!$D$23:$I$1359,6,FALSE)),0,VLOOKUP(D64,'[1]Proportionate Shares'!$D$23:$I$1359,6,FALSE)),0)</f>
        <v>20997</v>
      </c>
      <c r="X64" s="98">
        <f>ROUND('[1]68_InOutFlowsCurPrdAndPrior'!$F$33*IF(ISNA(VLOOKUP(D64,'[1]Proportionate Shares'!$D$23:$I$1359,6,FALSE)),0,VLOOKUP(D64,'[1]Proportionate Shares'!$D$23:$I$1359,6,FALSE)),0)</f>
        <v>77531</v>
      </c>
      <c r="Y64" s="100">
        <f>ROUND('[1]68_InOutFlowsCurPrdAndPrior'!$F$35*IF(ISNA(VLOOKUP(D64,'[1]Proportionate Shares'!$D$23:$I$1359,6,FALSE)),0,VLOOKUP(D64,'[1]Proportionate Shares'!$D$23:$I$1359,6,FALSE)),0)</f>
        <v>30284</v>
      </c>
      <c r="Z64" s="98">
        <f>-VLOOKUP(D64,'[1]Schedule of Pension Amounts LW'!$B$15:$AS$1399,37,FALSE)</f>
        <v>1</v>
      </c>
      <c r="AA64" s="99">
        <f t="shared" si="8"/>
        <v>128813</v>
      </c>
      <c r="AB64" s="72">
        <f>VLOOKUP(D64,'[1]Pension Expense Details'!$D$22:$S$1407,16,FALSE)</f>
        <v>61334</v>
      </c>
      <c r="AC64" s="72">
        <f t="shared" si="9"/>
        <v>93312</v>
      </c>
      <c r="AD64" s="72">
        <f>VLOOKUP(D64,'[1]Schedule of Pension Amounts LW'!$B$15:$W$1399,22,FALSE)</f>
        <v>154646</v>
      </c>
    </row>
    <row r="65" spans="1:30" x14ac:dyDescent="0.3">
      <c r="A65" s="104"/>
      <c r="B65" s="33"/>
      <c r="C65" s="33" t="str">
        <f>VLOOKUP(D65,'[1]Employer information'!$I$3:$J$1391,2,FALSE)</f>
        <v xml:space="preserve">Charter School                                    </v>
      </c>
      <c r="D65" s="33" t="str">
        <f>'[1]Schedule of Pension Amounts LW'!B57</f>
        <v>2356</v>
      </c>
      <c r="E65" s="33" t="str">
        <f>IF(ISNA(VLOOKUP(D65,'[1]Proportionate Shares'!$D$23:$G$1400,2,FALSE)),"",VLOOKUP(D65,'[1]Proportionate Shares'!$D$23:$G$1400,2,FALSE))</f>
        <v>15907</v>
      </c>
      <c r="F65" s="33" t="str">
        <f>IF(ISNA(VLOOKUP(D65,'[1]Proportionate Shares'!$D$23:$G$1400,3,FALSE)),"",VLOOKUP(D65,'[1]Proportionate Shares'!$D$23:$G$1400,3,FALSE))</f>
        <v/>
      </c>
      <c r="G65" s="34" t="str">
        <f>VLOOKUP(D65,'[1]Employer information'!$A$3:$B$1390,2,FALSE)</f>
        <v>DEMOCRACY PREP PUBLIC SCHOOLS</v>
      </c>
      <c r="H65" s="36">
        <f>IF(ISNA(VLOOKUP(D65,'[1]Proportionate Shares'!$D$23:$I$1377,6,FALSE)),0,VLOOKUP(D65,'[1]Proportionate Shares'!$D$23:$I$1377,6,FALSE))</f>
        <v>2.478029E-5</v>
      </c>
      <c r="I65" s="105">
        <f>VLOOKUP(D65,'[1]Schedule of Pension Amounts LW'!$B$15:$E$1399,3,FALSE)</f>
        <v>0</v>
      </c>
      <c r="J65" s="105">
        <f>-IF(ISNA(VLOOKUP(D65,'[1]Combined Contribution Amounts'!$A$2:$K$1335,5,FALSE)),0,VLOOKUP(D65,'[1]Combined Contribution Amounts'!$A$2:$K$1335,5,FALSE))</f>
        <v>-86734</v>
      </c>
      <c r="K65" s="105">
        <f>-IF(ISNA(VLOOKUP(D65,'[1]Combined Contribution Amounts'!$A$2:$K$1335,7,FALSE)),0,VLOOKUP(D65,'[1]Combined Contribution Amounts'!$A$2:$K$1335,7,FALSE))+-IF(ISNA(VLOOKUP(D65,'[1]Combined Contribution Amounts'!$A$2:$K$1335,8,FALSE)),0,VLOOKUP(D65,'[1]Combined Contribution Amounts'!$A$2:$K$1335,8,FALSE))+-IF(ISNA(VLOOKUP(D65,'[1]Combined Contribution Amounts'!$A$2:$K$1335,9,FALSE)),0,VLOOKUP(D65,'[1]Combined Contribution Amounts'!$A$2:$K$1335,9,FALSE))</f>
        <v>0</v>
      </c>
      <c r="L65" s="105">
        <f>VLOOKUP(D65,'[1]Pension Expense Details'!$D$23:$S$1407,16,FALSE)</f>
        <v>333840</v>
      </c>
      <c r="M65" s="105">
        <f>ROUND(('[1]68_InOutFlowsCurPrdAndPriorHist'!$F$28-'[1]68_InOutFlowsCurPrdAndPriorHist'!$F$31)*$H65,0)-VLOOKUP(D65,'[1]Pension Expense Details'!$D$23:$S$1407,12,FALSE)</f>
        <v>-20524</v>
      </c>
      <c r="N65" s="105">
        <f>ROUND(('[1]68_InOutFlowsCurPrdAndPriorHist'!$F$29-'[1]68_InOutFlowsCurPrdAndPriorHist'!$F$32)*$H65,0)-VLOOKUP(D65,'[1]Pension Expense Details'!$D$23:$S$1407,13,FALSE)</f>
        <v>-155081</v>
      </c>
      <c r="O65" s="105">
        <f>ROUND(('[1]68_InOutFlowsCurPrdAndPriorHist'!$F$30-'[1]68_InOutFlowsCurPrdAndPriorHist'!$F$33)*$H65,0)-VLOOKUP(D65,'[1]Pension Expense Details'!$D$23:$S$1407,14,FALSE)</f>
        <v>67062</v>
      </c>
      <c r="P65" s="105">
        <f>ROUND((VLOOKUP(D65,'[1]Schedule of Pension Amounts LW'!$B$15:$AC$1399,28,FALSE)-VLOOKUP(D65,'[1]Schedule of Pension Amounts LW'!$B$15:$AC$1399,27,FALSE))*'[1]Schedule of Pension Amounts LW'!AD$4,0)+VLOOKUP(D65,'[1]Schedule of Pension Amounts LW'!$B$15:$AH$1399,33,FALSE)-VLOOKUP(D65,'[1]Pension Expense Details'!$D$23:$S$1407,15,FALSE)</f>
        <v>1149594</v>
      </c>
      <c r="Q65" s="98">
        <f t="shared" si="6"/>
        <v>1288157</v>
      </c>
      <c r="R65" s="98">
        <f>ROUND('[1]68_InOutFlowsCurPrdAndPrior'!$D$32*IF(ISNA(VLOOKUP(D65,'[1]Proportionate Shares'!$D$23:$I$1359,6,FALSE)),0,VLOOKUP(D65,'[1]Proportionate Shares'!$D$23:$I$1359,6,FALSE)),0)</f>
        <v>5411</v>
      </c>
      <c r="S65" s="98">
        <f>ROUND('[1]68_InOutFlowsCurPrdAndPrior'!$D$33*IF(ISNA(VLOOKUP(D65,'[1]Proportionate Shares'!$D$23:$I$1359,6,FALSE)),0,VLOOKUP(D65,'[1]Proportionate Shares'!$D$23:$I$1359,6,FALSE)),0)</f>
        <v>399650</v>
      </c>
      <c r="T65" s="98">
        <f>ROUND('[1]68_InOutFlowsCurPrdAndPrior'!$D$35*IF(ISNA(VLOOKUP(D65,'[1]Proportionate Shares'!$D$23:$I$1359,6,FALSE)),0,VLOOKUP(D65,'[1]Proportionate Shares'!$D$23:$I$1359,6,FALSE)),0)</f>
        <v>77444</v>
      </c>
      <c r="U65" s="98">
        <f>VLOOKUP(D65,'[1]Schedule of Pension Amounts LW'!$B$15:$AS$1399,36,FALSE)</f>
        <v>790920</v>
      </c>
      <c r="V65" s="99">
        <f t="shared" si="7"/>
        <v>1273425</v>
      </c>
      <c r="W65" s="98">
        <f>ROUND('[1]68_InOutFlowsCurPrdAndPrior'!$F$32*IF(ISNA(VLOOKUP(D65,'[1]Proportionate Shares'!$D$23:$I$1359,6,FALSE)),0,VLOOKUP(D65,'[1]Proportionate Shares'!$D$23:$I$1359,6,FALSE)),0)</f>
        <v>44727</v>
      </c>
      <c r="X65" s="98">
        <f>ROUND('[1]68_InOutFlowsCurPrdAndPrior'!$F$33*IF(ISNA(VLOOKUP(D65,'[1]Proportionate Shares'!$D$23:$I$1359,6,FALSE)),0,VLOOKUP(D65,'[1]Proportionate Shares'!$D$23:$I$1359,6,FALSE)),0)</f>
        <v>165154</v>
      </c>
      <c r="Y65" s="100">
        <f>ROUND('[1]68_InOutFlowsCurPrdAndPrior'!$F$35*IF(ISNA(VLOOKUP(D65,'[1]Proportionate Shares'!$D$23:$I$1359,6,FALSE)),0,VLOOKUP(D65,'[1]Proportionate Shares'!$D$23:$I$1359,6,FALSE)),0)</f>
        <v>64510</v>
      </c>
      <c r="Z65" s="98">
        <f>-VLOOKUP(D65,'[1]Schedule of Pension Amounts LW'!$B$15:$AS$1399,37,FALSE)</f>
        <v>0</v>
      </c>
      <c r="AA65" s="99">
        <f t="shared" si="8"/>
        <v>274391</v>
      </c>
      <c r="AB65" s="72">
        <f>VLOOKUP(D65,'[1]Pension Expense Details'!$D$22:$S$1407,16,FALSE)</f>
        <v>333840</v>
      </c>
      <c r="AC65" s="72">
        <f t="shared" si="9"/>
        <v>42017</v>
      </c>
      <c r="AD65" s="72">
        <f>VLOOKUP(D65,'[1]Schedule of Pension Amounts LW'!$B$15:$W$1399,22,FALSE)</f>
        <v>375857</v>
      </c>
    </row>
    <row r="66" spans="1:30" x14ac:dyDescent="0.3">
      <c r="A66" s="104"/>
      <c r="B66" s="33"/>
      <c r="C66" s="33" t="str">
        <f>VLOOKUP(D66,'[1]Employer information'!$I$3:$J$1391,2,FALSE)</f>
        <v xml:space="preserve">Charter School                                    </v>
      </c>
      <c r="D66" s="33" t="str">
        <f>'[1]Schedule of Pension Amounts LW'!B58</f>
        <v>2036</v>
      </c>
      <c r="E66" s="33" t="str">
        <f>IF(ISNA(VLOOKUP(D66,'[1]Proportionate Shares'!$D$23:$G$1400,2,FALSE)),"",VLOOKUP(D66,'[1]Proportionate Shares'!$D$23:$G$1400,2,FALSE))</f>
        <v>178801</v>
      </c>
      <c r="F66" s="33" t="str">
        <f>IF(ISNA(VLOOKUP(D66,'[1]Proportionate Shares'!$D$23:$G$1400,3,FALSE)),"",VLOOKUP(D66,'[1]Proportionate Shares'!$D$23:$G$1400,3,FALSE))</f>
        <v/>
      </c>
      <c r="G66" s="34" t="str">
        <f>VLOOKUP(D66,'[1]Employer information'!$A$3:$B$1390,2,FALSE)</f>
        <v>DR M L GARZA-GONZALEZ CHARTER SCHOOL</v>
      </c>
      <c r="H66" s="36">
        <f>IF(ISNA(VLOOKUP(D66,'[1]Proportionate Shares'!$D$23:$I$1377,6,FALSE)),0,VLOOKUP(D66,'[1]Proportionate Shares'!$D$23:$I$1377,6,FALSE))</f>
        <v>1.3532677E-5</v>
      </c>
      <c r="I66" s="105">
        <f>VLOOKUP(D66,'[1]Schedule of Pension Amounts LW'!$B$15:$E$1399,3,FALSE)</f>
        <v>734559</v>
      </c>
      <c r="J66" s="105">
        <f>-IF(ISNA(VLOOKUP(D66,'[1]Combined Contribution Amounts'!$A$2:$K$1335,5,FALSE)),0,VLOOKUP(D66,'[1]Combined Contribution Amounts'!$A$2:$K$1335,5,FALSE))</f>
        <v>-47366</v>
      </c>
      <c r="K66" s="105">
        <f>-IF(ISNA(VLOOKUP(D66,'[1]Combined Contribution Amounts'!$A$2:$K$1335,7,FALSE)),0,VLOOKUP(D66,'[1]Combined Contribution Amounts'!$A$2:$K$1335,7,FALSE))+-IF(ISNA(VLOOKUP(D66,'[1]Combined Contribution Amounts'!$A$2:$K$1335,8,FALSE)),0,VLOOKUP(D66,'[1]Combined Contribution Amounts'!$A$2:$K$1335,8,FALSE))+-IF(ISNA(VLOOKUP(D66,'[1]Combined Contribution Amounts'!$A$2:$K$1335,9,FALSE)),0,VLOOKUP(D66,'[1]Combined Contribution Amounts'!$A$2:$K$1335,9,FALSE))</f>
        <v>0</v>
      </c>
      <c r="L66" s="105">
        <f>VLOOKUP(D66,'[1]Pension Expense Details'!$D$23:$S$1407,16,FALSE)</f>
        <v>66857</v>
      </c>
      <c r="M66" s="105">
        <f>ROUND(('[1]68_InOutFlowsCurPrdAndPriorHist'!$F$28-'[1]68_InOutFlowsCurPrdAndPriorHist'!$F$31)*$H66,0)-VLOOKUP(D66,'[1]Pension Expense Details'!$D$23:$S$1407,12,FALSE)</f>
        <v>-11208</v>
      </c>
      <c r="N66" s="105">
        <f>ROUND(('[1]68_InOutFlowsCurPrdAndPriorHist'!$F$29-'[1]68_InOutFlowsCurPrdAndPriorHist'!$F$32)*$H66,0)-VLOOKUP(D66,'[1]Pension Expense Details'!$D$23:$S$1407,13,FALSE)</f>
        <v>-84690</v>
      </c>
      <c r="O66" s="105">
        <f>ROUND(('[1]68_InOutFlowsCurPrdAndPriorHist'!$F$30-'[1]68_InOutFlowsCurPrdAndPriorHist'!$F$33)*$H66,0)-VLOOKUP(D66,'[1]Pension Expense Details'!$D$23:$S$1407,14,FALSE)</f>
        <v>36622</v>
      </c>
      <c r="P66" s="105">
        <f>ROUND((VLOOKUP(D66,'[1]Schedule of Pension Amounts LW'!$B$15:$AC$1399,28,FALSE)-VLOOKUP(D66,'[1]Schedule of Pension Amounts LW'!$B$15:$AC$1399,27,FALSE))*'[1]Schedule of Pension Amounts LW'!AD$4,0)+VLOOKUP(D66,'[1]Schedule of Pension Amounts LW'!$B$15:$AH$1399,33,FALSE)-VLOOKUP(D66,'[1]Pension Expense Details'!$D$23:$S$1407,15,FALSE)</f>
        <v>8697</v>
      </c>
      <c r="Q66" s="98">
        <f t="shared" si="6"/>
        <v>703471</v>
      </c>
      <c r="R66" s="98">
        <f>ROUND('[1]68_InOutFlowsCurPrdAndPrior'!$D$32*IF(ISNA(VLOOKUP(D66,'[1]Proportionate Shares'!$D$23:$I$1359,6,FALSE)),0,VLOOKUP(D66,'[1]Proportionate Shares'!$D$23:$I$1359,6,FALSE)),0)</f>
        <v>2955</v>
      </c>
      <c r="S66" s="98">
        <f>ROUND('[1]68_InOutFlowsCurPrdAndPrior'!$D$33*IF(ISNA(VLOOKUP(D66,'[1]Proportionate Shares'!$D$23:$I$1359,6,FALSE)),0,VLOOKUP(D66,'[1]Proportionate Shares'!$D$23:$I$1359,6,FALSE)),0)</f>
        <v>218251</v>
      </c>
      <c r="T66" s="98">
        <f>ROUND('[1]68_InOutFlowsCurPrdAndPrior'!$D$35*IF(ISNA(VLOOKUP(D66,'[1]Proportionate Shares'!$D$23:$I$1359,6,FALSE)),0,VLOOKUP(D66,'[1]Proportionate Shares'!$D$23:$I$1359,6,FALSE)),0)</f>
        <v>42293</v>
      </c>
      <c r="U66" s="98">
        <f>VLOOKUP(D66,'[1]Schedule of Pension Amounts LW'!$B$15:$AS$1399,36,FALSE)</f>
        <v>79540</v>
      </c>
      <c r="V66" s="99">
        <f t="shared" si="7"/>
        <v>343039</v>
      </c>
      <c r="W66" s="98">
        <f>ROUND('[1]68_InOutFlowsCurPrdAndPrior'!$F$32*IF(ISNA(VLOOKUP(D66,'[1]Proportionate Shares'!$D$23:$I$1359,6,FALSE)),0,VLOOKUP(D66,'[1]Proportionate Shares'!$D$23:$I$1359,6,FALSE)),0)</f>
        <v>24426</v>
      </c>
      <c r="X66" s="98">
        <f>ROUND('[1]68_InOutFlowsCurPrdAndPrior'!$F$33*IF(ISNA(VLOOKUP(D66,'[1]Proportionate Shares'!$D$23:$I$1359,6,FALSE)),0,VLOOKUP(D66,'[1]Proportionate Shares'!$D$23:$I$1359,6,FALSE)),0)</f>
        <v>90192</v>
      </c>
      <c r="Y66" s="100">
        <f>ROUND('[1]68_InOutFlowsCurPrdAndPrior'!$F$35*IF(ISNA(VLOOKUP(D66,'[1]Proportionate Shares'!$D$23:$I$1359,6,FALSE)),0,VLOOKUP(D66,'[1]Proportionate Shares'!$D$23:$I$1359,6,FALSE)),0)</f>
        <v>35229</v>
      </c>
      <c r="Z66" s="98">
        <f>-VLOOKUP(D66,'[1]Schedule of Pension Amounts LW'!$B$15:$AS$1399,37,FALSE)</f>
        <v>10</v>
      </c>
      <c r="AA66" s="99">
        <f t="shared" si="8"/>
        <v>149857</v>
      </c>
      <c r="AB66" s="72">
        <f>VLOOKUP(D66,'[1]Pension Expense Details'!$D$22:$S$1407,16,FALSE)</f>
        <v>66857</v>
      </c>
      <c r="AC66" s="72">
        <f t="shared" si="9"/>
        <v>88117</v>
      </c>
      <c r="AD66" s="72">
        <f>VLOOKUP(D66,'[1]Schedule of Pension Amounts LW'!$B$15:$W$1399,22,FALSE)</f>
        <v>154974</v>
      </c>
    </row>
    <row r="67" spans="1:30" x14ac:dyDescent="0.3">
      <c r="A67" s="104"/>
      <c r="B67" s="33"/>
      <c r="C67" s="33" t="str">
        <f>VLOOKUP(D67,'[1]Employer information'!$I$3:$J$1391,2,FALSE)</f>
        <v xml:space="preserve">Charter School                                    </v>
      </c>
      <c r="D67" s="33" t="str">
        <f>'[1]Schedule of Pension Amounts LW'!B59</f>
        <v>2250</v>
      </c>
      <c r="E67" s="33" t="str">
        <f>IF(ISNA(VLOOKUP(D67,'[1]Proportionate Shares'!$D$23:$G$1400,2,FALSE)),"",VLOOKUP(D67,'[1]Proportionate Shares'!$D$23:$G$1400,2,FALSE))</f>
        <v>101856</v>
      </c>
      <c r="F67" s="33" t="str">
        <f>IF(ISNA(VLOOKUP(D67,'[1]Proportionate Shares'!$D$23:$G$1400,3,FALSE)),"",VLOOKUP(D67,'[1]Proportionate Shares'!$D$23:$G$1400,3,FALSE))</f>
        <v/>
      </c>
      <c r="G67" s="34" t="str">
        <f>VLOOKUP(D67,'[1]Employer information'!$A$3:$B$1390,2,FALSE)</f>
        <v>DRAW ACADEMY</v>
      </c>
      <c r="H67" s="36">
        <f>IF(ISNA(VLOOKUP(D67,'[1]Proportionate Shares'!$D$23:$I$1377,6,FALSE)),0,VLOOKUP(D67,'[1]Proportionate Shares'!$D$23:$I$1377,6,FALSE))</f>
        <v>2.5297415E-5</v>
      </c>
      <c r="I67" s="105">
        <f>VLOOKUP(D67,'[1]Schedule of Pension Amounts LW'!$B$15:$E$1399,3,FALSE)</f>
        <v>1420410</v>
      </c>
      <c r="J67" s="105">
        <f>-IF(ISNA(VLOOKUP(D67,'[1]Combined Contribution Amounts'!$A$2:$K$1335,5,FALSE)),0,VLOOKUP(D67,'[1]Combined Contribution Amounts'!$A$2:$K$1335,5,FALSE))</f>
        <v>-88544</v>
      </c>
      <c r="K67" s="105">
        <f>-IF(ISNA(VLOOKUP(D67,'[1]Combined Contribution Amounts'!$A$2:$K$1335,7,FALSE)),0,VLOOKUP(D67,'[1]Combined Contribution Amounts'!$A$2:$K$1335,7,FALSE))+-IF(ISNA(VLOOKUP(D67,'[1]Combined Contribution Amounts'!$A$2:$K$1335,8,FALSE)),0,VLOOKUP(D67,'[1]Combined Contribution Amounts'!$A$2:$K$1335,8,FALSE))+-IF(ISNA(VLOOKUP(D67,'[1]Combined Contribution Amounts'!$A$2:$K$1335,9,FALSE)),0,VLOOKUP(D67,'[1]Combined Contribution Amounts'!$A$2:$K$1335,9,FALSE))</f>
        <v>0</v>
      </c>
      <c r="L67" s="105">
        <f>VLOOKUP(D67,'[1]Pension Expense Details'!$D$23:$S$1407,16,FALSE)</f>
        <v>117553</v>
      </c>
      <c r="M67" s="105">
        <f>ROUND(('[1]68_InOutFlowsCurPrdAndPriorHist'!$F$28-'[1]68_InOutFlowsCurPrdAndPriorHist'!$F$31)*$H67,0)-VLOOKUP(D67,'[1]Pension Expense Details'!$D$23:$S$1407,12,FALSE)</f>
        <v>-20953</v>
      </c>
      <c r="N67" s="105">
        <f>ROUND(('[1]68_InOutFlowsCurPrdAndPriorHist'!$F$29-'[1]68_InOutFlowsCurPrdAndPriorHist'!$F$32)*$H67,0)-VLOOKUP(D67,'[1]Pension Expense Details'!$D$23:$S$1407,13,FALSE)</f>
        <v>-158316</v>
      </c>
      <c r="O67" s="105">
        <f>ROUND(('[1]68_InOutFlowsCurPrdAndPriorHist'!$F$30-'[1]68_InOutFlowsCurPrdAndPriorHist'!$F$33)*$H67,0)-VLOOKUP(D67,'[1]Pension Expense Details'!$D$23:$S$1407,14,FALSE)</f>
        <v>68461</v>
      </c>
      <c r="P67" s="105">
        <f>ROUND((VLOOKUP(D67,'[1]Schedule of Pension Amounts LW'!$B$15:$AC$1399,28,FALSE)-VLOOKUP(D67,'[1]Schedule of Pension Amounts LW'!$B$15:$AC$1399,27,FALSE))*'[1]Schedule of Pension Amounts LW'!AD$4,0)+VLOOKUP(D67,'[1]Schedule of Pension Amounts LW'!$B$15:$AH$1399,33,FALSE)-VLOOKUP(D67,'[1]Pension Expense Details'!$D$23:$S$1407,15,FALSE)</f>
        <v>-23572</v>
      </c>
      <c r="Q67" s="98">
        <f t="shared" si="6"/>
        <v>1315039</v>
      </c>
      <c r="R67" s="98">
        <f>ROUND('[1]68_InOutFlowsCurPrdAndPrior'!$D$32*IF(ISNA(VLOOKUP(D67,'[1]Proportionate Shares'!$D$23:$I$1359,6,FALSE)),0,VLOOKUP(D67,'[1]Proportionate Shares'!$D$23:$I$1359,6,FALSE)),0)</f>
        <v>5524</v>
      </c>
      <c r="S67" s="98">
        <f>ROUND('[1]68_InOutFlowsCurPrdAndPrior'!$D$33*IF(ISNA(VLOOKUP(D67,'[1]Proportionate Shares'!$D$23:$I$1359,6,FALSE)),0,VLOOKUP(D67,'[1]Proportionate Shares'!$D$23:$I$1359,6,FALSE)),0)</f>
        <v>407990</v>
      </c>
      <c r="T67" s="98">
        <f>ROUND('[1]68_InOutFlowsCurPrdAndPrior'!$D$35*IF(ISNA(VLOOKUP(D67,'[1]Proportionate Shares'!$D$23:$I$1359,6,FALSE)),0,VLOOKUP(D67,'[1]Proportionate Shares'!$D$23:$I$1359,6,FALSE)),0)</f>
        <v>79061</v>
      </c>
      <c r="U67" s="98">
        <f>VLOOKUP(D67,'[1]Schedule of Pension Amounts LW'!$B$15:$AS$1399,36,FALSE)</f>
        <v>219380</v>
      </c>
      <c r="V67" s="99">
        <f t="shared" si="7"/>
        <v>711955</v>
      </c>
      <c r="W67" s="98">
        <f>ROUND('[1]68_InOutFlowsCurPrdAndPrior'!$F$32*IF(ISNA(VLOOKUP(D67,'[1]Proportionate Shares'!$D$23:$I$1359,6,FALSE)),0,VLOOKUP(D67,'[1]Proportionate Shares'!$D$23:$I$1359,6,FALSE)),0)</f>
        <v>45660</v>
      </c>
      <c r="X67" s="98">
        <f>ROUND('[1]68_InOutFlowsCurPrdAndPrior'!$F$33*IF(ISNA(VLOOKUP(D67,'[1]Proportionate Shares'!$D$23:$I$1359,6,FALSE)),0,VLOOKUP(D67,'[1]Proportionate Shares'!$D$23:$I$1359,6,FALSE)),0)</f>
        <v>168601</v>
      </c>
      <c r="Y67" s="100">
        <f>ROUND('[1]68_InOutFlowsCurPrdAndPrior'!$F$35*IF(ISNA(VLOOKUP(D67,'[1]Proportionate Shares'!$D$23:$I$1359,6,FALSE)),0,VLOOKUP(D67,'[1]Proportionate Shares'!$D$23:$I$1359,6,FALSE)),0)</f>
        <v>65856</v>
      </c>
      <c r="Z67" s="98">
        <f>-VLOOKUP(D67,'[1]Schedule of Pension Amounts LW'!$B$15:$AS$1399,37,FALSE)</f>
        <v>16223</v>
      </c>
      <c r="AA67" s="99">
        <f t="shared" si="8"/>
        <v>296340</v>
      </c>
      <c r="AB67" s="72">
        <f>VLOOKUP(D67,'[1]Pension Expense Details'!$D$22:$S$1407,16,FALSE)</f>
        <v>117553</v>
      </c>
      <c r="AC67" s="72">
        <f t="shared" si="9"/>
        <v>197737</v>
      </c>
      <c r="AD67" s="72">
        <f>VLOOKUP(D67,'[1]Schedule of Pension Amounts LW'!$B$15:$W$1399,22,FALSE)</f>
        <v>315290</v>
      </c>
    </row>
    <row r="68" spans="1:30" x14ac:dyDescent="0.3">
      <c r="A68" s="104"/>
      <c r="B68" s="33"/>
      <c r="C68" s="33" t="str">
        <f>VLOOKUP(D68,'[1]Employer information'!$I$3:$J$1391,2,FALSE)</f>
        <v xml:space="preserve">Charter School                                    </v>
      </c>
      <c r="D68" s="33" t="str">
        <f>'[1]Schedule of Pension Amounts LW'!B60</f>
        <v>2054</v>
      </c>
      <c r="E68" s="33" t="str">
        <f>IF(ISNA(VLOOKUP(D68,'[1]Proportionate Shares'!$D$23:$G$1400,2,FALSE)),"",VLOOKUP(D68,'[1]Proportionate Shares'!$D$23:$G$1400,2,FALSE))</f>
        <v>057806</v>
      </c>
      <c r="F68" s="33" t="str">
        <f>IF(ISNA(VLOOKUP(D68,'[1]Proportionate Shares'!$D$23:$G$1400,3,FALSE)),"",VLOOKUP(D68,'[1]Proportionate Shares'!$D$23:$G$1400,3,FALSE))</f>
        <v/>
      </c>
      <c r="G68" s="34" t="str">
        <f>VLOOKUP(D68,'[1]Employer information'!$A$3:$B$1390,2,FALSE)</f>
        <v>EAGLE ADVANTAGE SCHOOL</v>
      </c>
      <c r="H68" s="36">
        <f>IF(ISNA(VLOOKUP(D68,'[1]Proportionate Shares'!$D$23:$I$1377,6,FALSE)),0,VLOOKUP(D68,'[1]Proportionate Shares'!$D$23:$I$1377,6,FALSE))</f>
        <v>5.7965433000000003E-5</v>
      </c>
      <c r="I68" s="105">
        <f>VLOOKUP(D68,'[1]Schedule of Pension Amounts LW'!$B$15:$E$1399,3,FALSE)</f>
        <v>3282729</v>
      </c>
      <c r="J68" s="105">
        <f>-IF(ISNA(VLOOKUP(D68,'[1]Combined Contribution Amounts'!$A$2:$K$1335,5,FALSE)),0,VLOOKUP(D68,'[1]Combined Contribution Amounts'!$A$2:$K$1335,5,FALSE))</f>
        <v>-202886</v>
      </c>
      <c r="K68" s="105">
        <f>-IF(ISNA(VLOOKUP(D68,'[1]Combined Contribution Amounts'!$A$2:$K$1335,7,FALSE)),0,VLOOKUP(D68,'[1]Combined Contribution Amounts'!$A$2:$K$1335,7,FALSE))+-IF(ISNA(VLOOKUP(D68,'[1]Combined Contribution Amounts'!$A$2:$K$1335,8,FALSE)),0,VLOOKUP(D68,'[1]Combined Contribution Amounts'!$A$2:$K$1335,8,FALSE))+-IF(ISNA(VLOOKUP(D68,'[1]Combined Contribution Amounts'!$A$2:$K$1335,9,FALSE)),0,VLOOKUP(D68,'[1]Combined Contribution Amounts'!$A$2:$K$1335,9,FALSE))</f>
        <v>0</v>
      </c>
      <c r="L68" s="105">
        <f>VLOOKUP(D68,'[1]Pension Expense Details'!$D$23:$S$1407,16,FALSE)</f>
        <v>264942</v>
      </c>
      <c r="M68" s="105">
        <f>ROUND(('[1]68_InOutFlowsCurPrdAndPriorHist'!$F$28-'[1]68_InOutFlowsCurPrdAndPriorHist'!$F$31)*$H68,0)-VLOOKUP(D68,'[1]Pension Expense Details'!$D$23:$S$1407,12,FALSE)</f>
        <v>-48009</v>
      </c>
      <c r="N68" s="105">
        <f>ROUND(('[1]68_InOutFlowsCurPrdAndPriorHist'!$F$29-'[1]68_InOutFlowsCurPrdAndPriorHist'!$F$32)*$H68,0)-VLOOKUP(D68,'[1]Pension Expense Details'!$D$23:$S$1407,13,FALSE)</f>
        <v>-362759</v>
      </c>
      <c r="O68" s="105">
        <f>ROUND(('[1]68_InOutFlowsCurPrdAndPriorHist'!$F$30-'[1]68_InOutFlowsCurPrdAndPriorHist'!$F$33)*$H68,0)-VLOOKUP(D68,'[1]Pension Expense Details'!$D$23:$S$1407,14,FALSE)</f>
        <v>156869</v>
      </c>
      <c r="P68" s="105">
        <f>ROUND((VLOOKUP(D68,'[1]Schedule of Pension Amounts LW'!$B$15:$AC$1399,28,FALSE)-VLOOKUP(D68,'[1]Schedule of Pension Amounts LW'!$B$15:$AC$1399,27,FALSE))*'[1]Schedule of Pension Amounts LW'!AD$4,0)+VLOOKUP(D68,'[1]Schedule of Pension Amounts LW'!$B$15:$AH$1399,33,FALSE)-VLOOKUP(D68,'[1]Pension Expense Details'!$D$23:$S$1407,15,FALSE)</f>
        <v>-77662</v>
      </c>
      <c r="Q68" s="98">
        <f t="shared" si="6"/>
        <v>3013224</v>
      </c>
      <c r="R68" s="98">
        <f>ROUND('[1]68_InOutFlowsCurPrdAndPrior'!$D$32*IF(ISNA(VLOOKUP(D68,'[1]Proportionate Shares'!$D$23:$I$1359,6,FALSE)),0,VLOOKUP(D68,'[1]Proportionate Shares'!$D$23:$I$1359,6,FALSE)),0)</f>
        <v>12658</v>
      </c>
      <c r="S68" s="98">
        <f>ROUND('[1]68_InOutFlowsCurPrdAndPrior'!$D$33*IF(ISNA(VLOOKUP(D68,'[1]Proportionate Shares'!$D$23:$I$1359,6,FALSE)),0,VLOOKUP(D68,'[1]Proportionate Shares'!$D$23:$I$1359,6,FALSE)),0)</f>
        <v>934850</v>
      </c>
      <c r="T68" s="98">
        <f>ROUND('[1]68_InOutFlowsCurPrdAndPrior'!$D$35*IF(ISNA(VLOOKUP(D68,'[1]Proportionate Shares'!$D$23:$I$1359,6,FALSE)),0,VLOOKUP(D68,'[1]Proportionate Shares'!$D$23:$I$1359,6,FALSE)),0)</f>
        <v>181156</v>
      </c>
      <c r="U68" s="98">
        <f>VLOOKUP(D68,'[1]Schedule of Pension Amounts LW'!$B$15:$AS$1399,36,FALSE)</f>
        <v>1124522</v>
      </c>
      <c r="V68" s="99">
        <f t="shared" si="7"/>
        <v>2253186</v>
      </c>
      <c r="W68" s="98">
        <f>ROUND('[1]68_InOutFlowsCurPrdAndPrior'!$F$32*IF(ISNA(VLOOKUP(D68,'[1]Proportionate Shares'!$D$23:$I$1359,6,FALSE)),0,VLOOKUP(D68,'[1]Proportionate Shares'!$D$23:$I$1359,6,FALSE)),0)</f>
        <v>104624</v>
      </c>
      <c r="X68" s="98">
        <f>ROUND('[1]68_InOutFlowsCurPrdAndPrior'!$F$33*IF(ISNA(VLOOKUP(D68,'[1]Proportionate Shares'!$D$23:$I$1359,6,FALSE)),0,VLOOKUP(D68,'[1]Proportionate Shares'!$D$23:$I$1359,6,FALSE)),0)</f>
        <v>386324</v>
      </c>
      <c r="Y68" s="100">
        <f>ROUND('[1]68_InOutFlowsCurPrdAndPrior'!$F$35*IF(ISNA(VLOOKUP(D68,'[1]Proportionate Shares'!$D$23:$I$1359,6,FALSE)),0,VLOOKUP(D68,'[1]Proportionate Shares'!$D$23:$I$1359,6,FALSE)),0)</f>
        <v>150900</v>
      </c>
      <c r="Z68" s="98">
        <f>-VLOOKUP(D68,'[1]Schedule of Pension Amounts LW'!$B$15:$AS$1399,37,FALSE)</f>
        <v>1067040</v>
      </c>
      <c r="AA68" s="99">
        <f t="shared" si="8"/>
        <v>1708888</v>
      </c>
      <c r="AB68" s="72">
        <f>VLOOKUP(D68,'[1]Pension Expense Details'!$D$22:$S$1407,16,FALSE)</f>
        <v>264942</v>
      </c>
      <c r="AC68" s="72">
        <f t="shared" si="9"/>
        <v>490078</v>
      </c>
      <c r="AD68" s="72">
        <f>VLOOKUP(D68,'[1]Schedule of Pension Amounts LW'!$B$15:$W$1399,22,FALSE)</f>
        <v>755020</v>
      </c>
    </row>
    <row r="69" spans="1:30" x14ac:dyDescent="0.3">
      <c r="A69" s="104"/>
      <c r="B69" s="33"/>
      <c r="C69" s="33" t="str">
        <f>VLOOKUP(D69,'[1]Employer information'!$I$3:$J$1391,2,FALSE)</f>
        <v xml:space="preserve">Charter School                                    </v>
      </c>
      <c r="D69" s="33" t="str">
        <f>'[1]Schedule of Pension Amounts LW'!B61</f>
        <v>2240</v>
      </c>
      <c r="E69" s="33" t="str">
        <f>IF(ISNA(VLOOKUP(D69,'[1]Proportionate Shares'!$D$23:$G$1400,2,FALSE)),"",VLOOKUP(D69,'[1]Proportionate Shares'!$D$23:$G$1400,2,FALSE))</f>
        <v>220811</v>
      </c>
      <c r="F69" s="33" t="str">
        <f>IF(ISNA(VLOOKUP(D69,'[1]Proportionate Shares'!$D$23:$G$1400,3,FALSE)),"",VLOOKUP(D69,'[1]Proportionate Shares'!$D$23:$G$1400,3,FALSE))</f>
        <v/>
      </c>
      <c r="G69" s="34" t="str">
        <f>VLOOKUP(D69,'[1]Employer information'!$A$3:$B$1390,2,FALSE)</f>
        <v>EAST FORT WORTH MONTESSORI</v>
      </c>
      <c r="H69" s="36">
        <f>IF(ISNA(VLOOKUP(D69,'[1]Proportionate Shares'!$D$23:$I$1377,6,FALSE)),0,VLOOKUP(D69,'[1]Proportionate Shares'!$D$23:$I$1377,6,FALSE))</f>
        <v>1.1505032E-5</v>
      </c>
      <c r="I69" s="105">
        <f>VLOOKUP(D69,'[1]Schedule of Pension Amounts LW'!$B$15:$E$1399,3,FALSE)</f>
        <v>738562</v>
      </c>
      <c r="J69" s="105">
        <f>-IF(ISNA(VLOOKUP(D69,'[1]Combined Contribution Amounts'!$A$2:$K$1335,5,FALSE)),0,VLOOKUP(D69,'[1]Combined Contribution Amounts'!$A$2:$K$1335,5,FALSE))</f>
        <v>-40269</v>
      </c>
      <c r="K69" s="105">
        <f>-IF(ISNA(VLOOKUP(D69,'[1]Combined Contribution Amounts'!$A$2:$K$1335,7,FALSE)),0,VLOOKUP(D69,'[1]Combined Contribution Amounts'!$A$2:$K$1335,7,FALSE))+-IF(ISNA(VLOOKUP(D69,'[1]Combined Contribution Amounts'!$A$2:$K$1335,8,FALSE)),0,VLOOKUP(D69,'[1]Combined Contribution Amounts'!$A$2:$K$1335,8,FALSE))+-IF(ISNA(VLOOKUP(D69,'[1]Combined Contribution Amounts'!$A$2:$K$1335,9,FALSE)),0,VLOOKUP(D69,'[1]Combined Contribution Amounts'!$A$2:$K$1335,9,FALSE))</f>
        <v>0</v>
      </c>
      <c r="L69" s="105">
        <f>VLOOKUP(D69,'[1]Pension Expense Details'!$D$23:$S$1407,16,FALSE)</f>
        <v>38913</v>
      </c>
      <c r="M69" s="105">
        <f>ROUND(('[1]68_InOutFlowsCurPrdAndPriorHist'!$F$28-'[1]68_InOutFlowsCurPrdAndPriorHist'!$F$31)*$H69,0)-VLOOKUP(D69,'[1]Pension Expense Details'!$D$23:$S$1407,12,FALSE)</f>
        <v>-9529</v>
      </c>
      <c r="N69" s="105">
        <f>ROUND(('[1]68_InOutFlowsCurPrdAndPriorHist'!$F$29-'[1]68_InOutFlowsCurPrdAndPriorHist'!$F$32)*$H69,0)-VLOOKUP(D69,'[1]Pension Expense Details'!$D$23:$S$1407,13,FALSE)</f>
        <v>-72001</v>
      </c>
      <c r="O69" s="105">
        <f>ROUND(('[1]68_InOutFlowsCurPrdAndPriorHist'!$F$30-'[1]68_InOutFlowsCurPrdAndPriorHist'!$F$33)*$H69,0)-VLOOKUP(D69,'[1]Pension Expense Details'!$D$23:$S$1407,14,FALSE)</f>
        <v>31135</v>
      </c>
      <c r="P69" s="105">
        <f>ROUND((VLOOKUP(D69,'[1]Schedule of Pension Amounts LW'!$B$15:$AC$1399,28,FALSE)-VLOOKUP(D69,'[1]Schedule of Pension Amounts LW'!$B$15:$AC$1399,27,FALSE))*'[1]Schedule of Pension Amounts LW'!AD$4,0)+VLOOKUP(D69,'[1]Schedule of Pension Amounts LW'!$B$15:$AH$1399,33,FALSE)-VLOOKUP(D69,'[1]Pension Expense Details'!$D$23:$S$1407,15,FALSE)</f>
        <v>-88743</v>
      </c>
      <c r="Q69" s="98">
        <f t="shared" si="6"/>
        <v>598068</v>
      </c>
      <c r="R69" s="98">
        <f>ROUND('[1]68_InOutFlowsCurPrdAndPrior'!$D$32*IF(ISNA(VLOOKUP(D69,'[1]Proportionate Shares'!$D$23:$I$1359,6,FALSE)),0,VLOOKUP(D69,'[1]Proportionate Shares'!$D$23:$I$1359,6,FALSE)),0)</f>
        <v>2512</v>
      </c>
      <c r="S69" s="98">
        <f>ROUND('[1]68_InOutFlowsCurPrdAndPrior'!$D$33*IF(ISNA(VLOOKUP(D69,'[1]Proportionate Shares'!$D$23:$I$1359,6,FALSE)),0,VLOOKUP(D69,'[1]Proportionate Shares'!$D$23:$I$1359,6,FALSE)),0)</f>
        <v>185550</v>
      </c>
      <c r="T69" s="98">
        <f>ROUND('[1]68_InOutFlowsCurPrdAndPrior'!$D$35*IF(ISNA(VLOOKUP(D69,'[1]Proportionate Shares'!$D$23:$I$1359,6,FALSE)),0,VLOOKUP(D69,'[1]Proportionate Shares'!$D$23:$I$1359,6,FALSE)),0)</f>
        <v>35956</v>
      </c>
      <c r="U69" s="98">
        <f>VLOOKUP(D69,'[1]Schedule of Pension Amounts LW'!$B$15:$AS$1399,36,FALSE)</f>
        <v>104488</v>
      </c>
      <c r="V69" s="99">
        <f t="shared" si="7"/>
        <v>328506</v>
      </c>
      <c r="W69" s="98">
        <f>ROUND('[1]68_InOutFlowsCurPrdAndPrior'!$F$32*IF(ISNA(VLOOKUP(D69,'[1]Proportionate Shares'!$D$23:$I$1359,6,FALSE)),0,VLOOKUP(D69,'[1]Proportionate Shares'!$D$23:$I$1359,6,FALSE)),0)</f>
        <v>20766</v>
      </c>
      <c r="X69" s="98">
        <f>ROUND('[1]68_InOutFlowsCurPrdAndPrior'!$F$33*IF(ISNA(VLOOKUP(D69,'[1]Proportionate Shares'!$D$23:$I$1359,6,FALSE)),0,VLOOKUP(D69,'[1]Proportionate Shares'!$D$23:$I$1359,6,FALSE)),0)</f>
        <v>76678</v>
      </c>
      <c r="Y69" s="100">
        <f>ROUND('[1]68_InOutFlowsCurPrdAndPrior'!$F$35*IF(ISNA(VLOOKUP(D69,'[1]Proportionate Shares'!$D$23:$I$1359,6,FALSE)),0,VLOOKUP(D69,'[1]Proportionate Shares'!$D$23:$I$1359,6,FALSE)),0)</f>
        <v>29951</v>
      </c>
      <c r="Z69" s="98">
        <f>-VLOOKUP(D69,'[1]Schedule of Pension Amounts LW'!$B$15:$AS$1399,37,FALSE)</f>
        <v>160252</v>
      </c>
      <c r="AA69" s="99">
        <f t="shared" si="8"/>
        <v>287647</v>
      </c>
      <c r="AB69" s="72">
        <f>VLOOKUP(D69,'[1]Pension Expense Details'!$D$22:$S$1407,16,FALSE)</f>
        <v>38913</v>
      </c>
      <c r="AC69" s="72">
        <f t="shared" si="9"/>
        <v>88162</v>
      </c>
      <c r="AD69" s="72">
        <f>VLOOKUP(D69,'[1]Schedule of Pension Amounts LW'!$B$15:$W$1399,22,FALSE)</f>
        <v>127075</v>
      </c>
    </row>
    <row r="70" spans="1:30" x14ac:dyDescent="0.3">
      <c r="A70" s="104"/>
      <c r="B70" s="33"/>
      <c r="C70" s="33" t="str">
        <f>VLOOKUP(D70,'[1]Employer information'!$I$3:$J$1391,2,FALSE)</f>
        <v xml:space="preserve">Charter School                                    </v>
      </c>
      <c r="D70" s="33" t="str">
        <f>'[1]Schedule of Pension Amounts LW'!B62</f>
        <v>2363</v>
      </c>
      <c r="E70" s="33" t="str">
        <f>IF(ISNA(VLOOKUP(D70,'[1]Proportionate Shares'!$D$23:$G$1400,2,FALSE)),"",VLOOKUP(D70,'[1]Proportionate Shares'!$D$23:$G$1400,2,FALSE))</f>
        <v>92903</v>
      </c>
      <c r="F70" s="33" t="s">
        <v>4131</v>
      </c>
      <c r="G70" s="34" t="str">
        <f>VLOOKUP(D70,'[1]Employer information'!$A$3:$B$1390,2,FALSE)</f>
        <v>EAST TEXAS ADVANCED ACADEMIES</v>
      </c>
      <c r="H70" s="36">
        <f>IF(ISNA(VLOOKUP(D70,'[1]Proportionate Shares'!$D$23:$I$1377,6,FALSE)),0,VLOOKUP(D70,'[1]Proportionate Shares'!$D$23:$I$1377,6,FALSE))</f>
        <v>2.2650649999999998E-6</v>
      </c>
      <c r="I70" s="105">
        <f>VLOOKUP(D70,'[1]Schedule of Pension Amounts LW'!$B$15:$E$1399,3,FALSE)</f>
        <v>0</v>
      </c>
      <c r="J70" s="105">
        <f>-IF(ISNA(VLOOKUP(D70,'[1]Combined Contribution Amounts'!$A$2:$K$1335,5,FALSE)),0,VLOOKUP(D70,'[1]Combined Contribution Amounts'!$A$2:$K$1335,5,FALSE))</f>
        <v>-661</v>
      </c>
      <c r="K70" s="105">
        <f>-IF(ISNA(VLOOKUP(D70,'[1]Combined Contribution Amounts'!$A$2:$K$1335,7,FALSE)),0,VLOOKUP(D70,'[1]Combined Contribution Amounts'!$A$2:$K$1335,7,FALSE))+-IF(ISNA(VLOOKUP(D70,'[1]Combined Contribution Amounts'!$A$2:$K$1335,8,FALSE)),0,VLOOKUP(D70,'[1]Combined Contribution Amounts'!$A$2:$K$1335,8,FALSE))+-IF(ISNA(VLOOKUP(D70,'[1]Combined Contribution Amounts'!$A$2:$K$1335,9,FALSE)),0,VLOOKUP(D70,'[1]Combined Contribution Amounts'!$A$2:$K$1335,9,FALSE))</f>
        <v>-7267</v>
      </c>
      <c r="L70" s="105">
        <f>VLOOKUP(D70,'[1]Pension Expense Details'!$D$23:$S$1407,16,FALSE)</f>
        <v>30515</v>
      </c>
      <c r="M70" s="105">
        <f>ROUND(('[1]68_InOutFlowsCurPrdAndPriorHist'!$F$28-'[1]68_InOutFlowsCurPrdAndPriorHist'!$F$31)*$H70,0)-VLOOKUP(D70,'[1]Pension Expense Details'!$D$23:$S$1407,12,FALSE)</f>
        <v>-1876</v>
      </c>
      <c r="N70" s="105">
        <f>ROUND(('[1]68_InOutFlowsCurPrdAndPriorHist'!$F$29-'[1]68_InOutFlowsCurPrdAndPriorHist'!$F$32)*$H70,0)-VLOOKUP(D70,'[1]Pension Expense Details'!$D$23:$S$1407,13,FALSE)</f>
        <v>-14176</v>
      </c>
      <c r="O70" s="105">
        <f>ROUND(('[1]68_InOutFlowsCurPrdAndPriorHist'!$F$30-'[1]68_InOutFlowsCurPrdAndPriorHist'!$F$33)*$H70,0)-VLOOKUP(D70,'[1]Pension Expense Details'!$D$23:$S$1407,14,FALSE)</f>
        <v>6130</v>
      </c>
      <c r="P70" s="105">
        <f>ROUND((VLOOKUP(D70,'[1]Schedule of Pension Amounts LW'!$B$15:$AC$1399,28,FALSE)-VLOOKUP(D70,'[1]Schedule of Pension Amounts LW'!$B$15:$AC$1399,27,FALSE))*'[1]Schedule of Pension Amounts LW'!AD$4,0)+VLOOKUP(D70,'[1]Schedule of Pension Amounts LW'!$B$15:$AH$1399,33,FALSE)-VLOOKUP(D70,'[1]Pension Expense Details'!$D$23:$S$1407,15,FALSE)</f>
        <v>105080</v>
      </c>
      <c r="Q70" s="98">
        <f t="shared" si="6"/>
        <v>117745</v>
      </c>
      <c r="R70" s="98">
        <f>ROUND('[1]68_InOutFlowsCurPrdAndPrior'!$D$32*IF(ISNA(VLOOKUP(D70,'[1]Proportionate Shares'!$D$23:$I$1359,6,FALSE)),0,VLOOKUP(D70,'[1]Proportionate Shares'!$D$23:$I$1359,6,FALSE)),0)</f>
        <v>495</v>
      </c>
      <c r="S70" s="98">
        <f>ROUND('[1]68_InOutFlowsCurPrdAndPrior'!$D$33*IF(ISNA(VLOOKUP(D70,'[1]Proportionate Shares'!$D$23:$I$1359,6,FALSE)),0,VLOOKUP(D70,'[1]Proportionate Shares'!$D$23:$I$1359,6,FALSE)),0)</f>
        <v>36530</v>
      </c>
      <c r="T70" s="98">
        <f>ROUND('[1]68_InOutFlowsCurPrdAndPrior'!$D$35*IF(ISNA(VLOOKUP(D70,'[1]Proportionate Shares'!$D$23:$I$1359,6,FALSE)),0,VLOOKUP(D70,'[1]Proportionate Shares'!$D$23:$I$1359,6,FALSE)),0)</f>
        <v>7079</v>
      </c>
      <c r="U70" s="98">
        <f>VLOOKUP(D70,'[1]Schedule of Pension Amounts LW'!$B$15:$AS$1399,36,FALSE)</f>
        <v>72294</v>
      </c>
      <c r="V70" s="99">
        <f t="shared" si="7"/>
        <v>116398</v>
      </c>
      <c r="W70" s="98">
        <f>ROUND('[1]68_InOutFlowsCurPrdAndPrior'!$F$32*IF(ISNA(VLOOKUP(D70,'[1]Proportionate Shares'!$D$23:$I$1359,6,FALSE)),0,VLOOKUP(D70,'[1]Proportionate Shares'!$D$23:$I$1359,6,FALSE)),0)</f>
        <v>4088</v>
      </c>
      <c r="X70" s="98">
        <f>ROUND('[1]68_InOutFlowsCurPrdAndPrior'!$F$33*IF(ISNA(VLOOKUP(D70,'[1]Proportionate Shares'!$D$23:$I$1359,6,FALSE)),0,VLOOKUP(D70,'[1]Proportionate Shares'!$D$23:$I$1359,6,FALSE)),0)</f>
        <v>15096</v>
      </c>
      <c r="Y70" s="100">
        <f>ROUND('[1]68_InOutFlowsCurPrdAndPrior'!$F$35*IF(ISNA(VLOOKUP(D70,'[1]Proportionate Shares'!$D$23:$I$1359,6,FALSE)),0,VLOOKUP(D70,'[1]Proportionate Shares'!$D$23:$I$1359,6,FALSE)),0)</f>
        <v>5897</v>
      </c>
      <c r="Z70" s="98">
        <f>-VLOOKUP(D70,'[1]Schedule of Pension Amounts LW'!$B$15:$AS$1399,37,FALSE)</f>
        <v>0</v>
      </c>
      <c r="AA70" s="99">
        <f t="shared" si="8"/>
        <v>25081</v>
      </c>
      <c r="AB70" s="72">
        <f>VLOOKUP(D70,'[1]Pension Expense Details'!$D$22:$S$1407,16,FALSE)</f>
        <v>30515</v>
      </c>
      <c r="AC70" s="72">
        <f t="shared" si="9"/>
        <v>3841</v>
      </c>
      <c r="AD70" s="72">
        <f>VLOOKUP(D70,'[1]Schedule of Pension Amounts LW'!$B$15:$W$1399,22,FALSE)</f>
        <v>34356</v>
      </c>
    </row>
    <row r="71" spans="1:30" x14ac:dyDescent="0.3">
      <c r="A71" s="104"/>
      <c r="B71" s="33"/>
      <c r="C71" s="33" t="str">
        <f>VLOOKUP(D71,'[1]Employer information'!$I$3:$J$1391,2,FALSE)</f>
        <v xml:space="preserve">Charter School                                    </v>
      </c>
      <c r="D71" s="33" t="str">
        <f>'[1]Schedule of Pension Amounts LW'!B63</f>
        <v>2119</v>
      </c>
      <c r="E71" s="33" t="str">
        <f>IF(ISNA(VLOOKUP(D71,'[1]Proportionate Shares'!$D$23:$G$1400,2,FALSE)),"",VLOOKUP(D71,'[1]Proportionate Shares'!$D$23:$G$1400,2,FALSE))</f>
        <v>092801</v>
      </c>
      <c r="F71" s="33" t="str">
        <f>IF(ISNA(VLOOKUP(D71,'[1]Proportionate Shares'!$D$23:$G$1400,3,FALSE)),"",VLOOKUP(D71,'[1]Proportionate Shares'!$D$23:$G$1400,3,FALSE))</f>
        <v/>
      </c>
      <c r="G71" s="34" t="str">
        <f>VLOOKUP(D71,'[1]Employer information'!$A$3:$B$1390,2,FALSE)</f>
        <v>EAST TEXAS CHARTER SCHOOL</v>
      </c>
      <c r="H71" s="36">
        <f>IF(ISNA(VLOOKUP(D71,'[1]Proportionate Shares'!$D$23:$I$1377,6,FALSE)),0,VLOOKUP(D71,'[1]Proportionate Shares'!$D$23:$I$1377,6,FALSE))</f>
        <v>4.337279E-6</v>
      </c>
      <c r="I71" s="105">
        <f>VLOOKUP(D71,'[1]Schedule of Pension Amounts LW'!$B$15:$E$1399,3,FALSE)</f>
        <v>234532</v>
      </c>
      <c r="J71" s="105">
        <f>-IF(ISNA(VLOOKUP(D71,'[1]Combined Contribution Amounts'!$A$2:$K$1335,5,FALSE)),0,VLOOKUP(D71,'[1]Combined Contribution Amounts'!$A$2:$K$1335,5,FALSE))</f>
        <v>-15181</v>
      </c>
      <c r="K71" s="105">
        <f>-IF(ISNA(VLOOKUP(D71,'[1]Combined Contribution Amounts'!$A$2:$K$1335,7,FALSE)),0,VLOOKUP(D71,'[1]Combined Contribution Amounts'!$A$2:$K$1335,7,FALSE))+-IF(ISNA(VLOOKUP(D71,'[1]Combined Contribution Amounts'!$A$2:$K$1335,8,FALSE)),0,VLOOKUP(D71,'[1]Combined Contribution Amounts'!$A$2:$K$1335,8,FALSE))+-IF(ISNA(VLOOKUP(D71,'[1]Combined Contribution Amounts'!$A$2:$K$1335,9,FALSE)),0,VLOOKUP(D71,'[1]Combined Contribution Amounts'!$A$2:$K$1335,9,FALSE))</f>
        <v>0</v>
      </c>
      <c r="L71" s="105">
        <f>VLOOKUP(D71,'[1]Pension Expense Details'!$D$23:$S$1407,16,FALSE)</f>
        <v>21569</v>
      </c>
      <c r="M71" s="105">
        <f>ROUND(('[1]68_InOutFlowsCurPrdAndPriorHist'!$F$28-'[1]68_InOutFlowsCurPrdAndPriorHist'!$F$31)*$H71,0)-VLOOKUP(D71,'[1]Pension Expense Details'!$D$23:$S$1407,12,FALSE)</f>
        <v>-3592</v>
      </c>
      <c r="N71" s="105">
        <f>ROUND(('[1]68_InOutFlowsCurPrdAndPriorHist'!$F$29-'[1]68_InOutFlowsCurPrdAndPriorHist'!$F$32)*$H71,0)-VLOOKUP(D71,'[1]Pension Expense Details'!$D$23:$S$1407,13,FALSE)</f>
        <v>-27144</v>
      </c>
      <c r="O71" s="105">
        <f>ROUND(('[1]68_InOutFlowsCurPrdAndPriorHist'!$F$30-'[1]68_InOutFlowsCurPrdAndPriorHist'!$F$33)*$H71,0)-VLOOKUP(D71,'[1]Pension Expense Details'!$D$23:$S$1407,14,FALSE)</f>
        <v>11738</v>
      </c>
      <c r="P71" s="105">
        <f>ROUND((VLOOKUP(D71,'[1]Schedule of Pension Amounts LW'!$B$15:$AC$1399,28,FALSE)-VLOOKUP(D71,'[1]Schedule of Pension Amounts LW'!$B$15:$AC$1399,27,FALSE))*'[1]Schedule of Pension Amounts LW'!AD$4,0)+VLOOKUP(D71,'[1]Schedule of Pension Amounts LW'!$B$15:$AH$1399,33,FALSE)-VLOOKUP(D71,'[1]Pension Expense Details'!$D$23:$S$1407,15,FALSE)</f>
        <v>3543</v>
      </c>
      <c r="Q71" s="98">
        <f t="shared" si="6"/>
        <v>225465</v>
      </c>
      <c r="R71" s="98">
        <f>ROUND('[1]68_InOutFlowsCurPrdAndPrior'!$D$32*IF(ISNA(VLOOKUP(D71,'[1]Proportionate Shares'!$D$23:$I$1359,6,FALSE)),0,VLOOKUP(D71,'[1]Proportionate Shares'!$D$23:$I$1359,6,FALSE)),0)</f>
        <v>947</v>
      </c>
      <c r="S71" s="98">
        <f>ROUND('[1]68_InOutFlowsCurPrdAndPrior'!$D$33*IF(ISNA(VLOOKUP(D71,'[1]Proportionate Shares'!$D$23:$I$1359,6,FALSE)),0,VLOOKUP(D71,'[1]Proportionate Shares'!$D$23:$I$1359,6,FALSE)),0)</f>
        <v>69950</v>
      </c>
      <c r="T71" s="98">
        <f>ROUND('[1]68_InOutFlowsCurPrdAndPrior'!$D$35*IF(ISNA(VLOOKUP(D71,'[1]Proportionate Shares'!$D$23:$I$1359,6,FALSE)),0,VLOOKUP(D71,'[1]Proportionate Shares'!$D$23:$I$1359,6,FALSE)),0)</f>
        <v>13555</v>
      </c>
      <c r="U71" s="98">
        <f>VLOOKUP(D71,'[1]Schedule of Pension Amounts LW'!$B$15:$AS$1399,36,FALSE)</f>
        <v>41187</v>
      </c>
      <c r="V71" s="99">
        <f t="shared" si="7"/>
        <v>125639</v>
      </c>
      <c r="W71" s="98">
        <f>ROUND('[1]68_InOutFlowsCurPrdAndPrior'!$F$32*IF(ISNA(VLOOKUP(D71,'[1]Proportionate Shares'!$D$23:$I$1359,6,FALSE)),0,VLOOKUP(D71,'[1]Proportionate Shares'!$D$23:$I$1359,6,FALSE)),0)</f>
        <v>7829</v>
      </c>
      <c r="X71" s="98">
        <f>ROUND('[1]68_InOutFlowsCurPrdAndPrior'!$F$33*IF(ISNA(VLOOKUP(D71,'[1]Proportionate Shares'!$D$23:$I$1359,6,FALSE)),0,VLOOKUP(D71,'[1]Proportionate Shares'!$D$23:$I$1359,6,FALSE)),0)</f>
        <v>28907</v>
      </c>
      <c r="Y71" s="100">
        <f>ROUND('[1]68_InOutFlowsCurPrdAndPrior'!$F$35*IF(ISNA(VLOOKUP(D71,'[1]Proportionate Shares'!$D$23:$I$1359,6,FALSE)),0,VLOOKUP(D71,'[1]Proportionate Shares'!$D$23:$I$1359,6,FALSE)),0)</f>
        <v>11291</v>
      </c>
      <c r="Z71" s="98">
        <f>-VLOOKUP(D71,'[1]Schedule of Pension Amounts LW'!$B$15:$AS$1399,37,FALSE)</f>
        <v>7170</v>
      </c>
      <c r="AA71" s="99">
        <f t="shared" si="8"/>
        <v>55197</v>
      </c>
      <c r="AB71" s="72">
        <f>VLOOKUP(D71,'[1]Pension Expense Details'!$D$22:$S$1407,16,FALSE)</f>
        <v>21569</v>
      </c>
      <c r="AC71" s="72">
        <f t="shared" si="9"/>
        <v>35291</v>
      </c>
      <c r="AD71" s="72">
        <f>VLOOKUP(D71,'[1]Schedule of Pension Amounts LW'!$B$15:$W$1399,22,FALSE)</f>
        <v>56860</v>
      </c>
    </row>
    <row r="72" spans="1:30" x14ac:dyDescent="0.3">
      <c r="A72" s="104"/>
      <c r="B72" s="33"/>
      <c r="C72" s="33" t="str">
        <f>VLOOKUP(D72,'[1]Employer information'!$I$3:$J$1391,2,FALSE)</f>
        <v xml:space="preserve">Charter School                                    </v>
      </c>
      <c r="D72" s="33" t="str">
        <f>'[1]Schedule of Pension Amounts LW'!B65</f>
        <v>2057</v>
      </c>
      <c r="E72" s="33" t="str">
        <f>IF(ISNA(VLOOKUP(D72,'[1]Proportionate Shares'!$D$23:$G$1400,2,FALSE)),"",VLOOKUP(D72,'[1]Proportionate Shares'!$D$23:$G$1400,2,FALSE))</f>
        <v>227803</v>
      </c>
      <c r="F72" s="33" t="str">
        <f>IF(ISNA(VLOOKUP(D72,'[1]Proportionate Shares'!$D$23:$G$1400,3,FALSE)),"",VLOOKUP(D72,'[1]Proportionate Shares'!$D$23:$G$1400,3,FALSE))</f>
        <v/>
      </c>
      <c r="G72" s="34" t="str">
        <f>VLOOKUP(D72,'[1]Employer information'!$A$3:$B$1390,2,FALSE)</f>
        <v>EDEN PARK ACADEMY</v>
      </c>
      <c r="H72" s="36">
        <f>IF(ISNA(VLOOKUP(D72,'[1]Proportionate Shares'!$D$23:$I$1377,6,FALSE)),0,VLOOKUP(D72,'[1]Proportionate Shares'!$D$23:$I$1377,6,FALSE))</f>
        <v>7.5538541999999997E-5</v>
      </c>
      <c r="I72" s="105">
        <f>VLOOKUP(D72,'[1]Schedule of Pension Amounts LW'!$B$15:$E$1399,3,FALSE)</f>
        <v>3935167</v>
      </c>
      <c r="J72" s="105">
        <f>-IF(ISNA(VLOOKUP(D72,'[1]Combined Contribution Amounts'!$A$2:$K$1335,5,FALSE)),0,VLOOKUP(D72,'[1]Combined Contribution Amounts'!$A$2:$K$1335,5,FALSE))</f>
        <v>-264293</v>
      </c>
      <c r="K72" s="105">
        <f>-IF(ISNA(VLOOKUP(D72,'[1]Combined Contribution Amounts'!$A$2:$K$1335,7,FALSE)),0,VLOOKUP(D72,'[1]Combined Contribution Amounts'!$A$2:$K$1335,7,FALSE))+-IF(ISNA(VLOOKUP(D72,'[1]Combined Contribution Amounts'!$A$2:$K$1335,8,FALSE)),0,VLOOKUP(D72,'[1]Combined Contribution Amounts'!$A$2:$K$1335,8,FALSE))+-IF(ISNA(VLOOKUP(D72,'[1]Combined Contribution Amounts'!$A$2:$K$1335,9,FALSE)),0,VLOOKUP(D72,'[1]Combined Contribution Amounts'!$A$2:$K$1335,9,FALSE))</f>
        <v>-101</v>
      </c>
      <c r="L72" s="105">
        <f>VLOOKUP(D72,'[1]Pension Expense Details'!$D$23:$S$1407,16,FALSE)</f>
        <v>399142</v>
      </c>
      <c r="M72" s="105">
        <f>ROUND(('[1]68_InOutFlowsCurPrdAndPriorHist'!$F$28-'[1]68_InOutFlowsCurPrdAndPriorHist'!$F$31)*$H72,0)-VLOOKUP(D72,'[1]Pension Expense Details'!$D$23:$S$1407,12,FALSE)</f>
        <v>-62564</v>
      </c>
      <c r="N72" s="105">
        <f>ROUND(('[1]68_InOutFlowsCurPrdAndPriorHist'!$F$29-'[1]68_InOutFlowsCurPrdAndPriorHist'!$F$32)*$H72,0)-VLOOKUP(D72,'[1]Pension Expense Details'!$D$23:$S$1407,13,FALSE)</f>
        <v>-472736</v>
      </c>
      <c r="O72" s="105">
        <f>ROUND(('[1]68_InOutFlowsCurPrdAndPriorHist'!$F$30-'[1]68_InOutFlowsCurPrdAndPriorHist'!$F$33)*$H72,0)-VLOOKUP(D72,'[1]Pension Expense Details'!$D$23:$S$1407,14,FALSE)</f>
        <v>204426</v>
      </c>
      <c r="P72" s="105">
        <f>ROUND((VLOOKUP(D72,'[1]Schedule of Pension Amounts LW'!$B$15:$AC$1399,28,FALSE)-VLOOKUP(D72,'[1]Schedule of Pension Amounts LW'!$B$15:$AC$1399,27,FALSE))*'[1]Schedule of Pension Amounts LW'!AD$4,0)+VLOOKUP(D72,'[1]Schedule of Pension Amounts LW'!$B$15:$AH$1399,33,FALSE)-VLOOKUP(D72,'[1]Pension Expense Details'!$D$23:$S$1407,15,FALSE)</f>
        <v>187689</v>
      </c>
      <c r="Q72" s="98">
        <f t="shared" si="6"/>
        <v>3926730</v>
      </c>
      <c r="R72" s="98">
        <f>ROUND('[1]68_InOutFlowsCurPrdAndPrior'!$D$32*IF(ISNA(VLOOKUP(D72,'[1]Proportionate Shares'!$D$23:$I$1359,6,FALSE)),0,VLOOKUP(D72,'[1]Proportionate Shares'!$D$23:$I$1359,6,FALSE)),0)</f>
        <v>16496</v>
      </c>
      <c r="S72" s="98">
        <f>ROUND('[1]68_InOutFlowsCurPrdAndPrior'!$D$33*IF(ISNA(VLOOKUP(D72,'[1]Proportionate Shares'!$D$23:$I$1359,6,FALSE)),0,VLOOKUP(D72,'[1]Proportionate Shares'!$D$23:$I$1359,6,FALSE)),0)</f>
        <v>1218264</v>
      </c>
      <c r="T72" s="98">
        <f>ROUND('[1]68_InOutFlowsCurPrdAndPrior'!$D$35*IF(ISNA(VLOOKUP(D72,'[1]Proportionate Shares'!$D$23:$I$1359,6,FALSE)),0,VLOOKUP(D72,'[1]Proportionate Shares'!$D$23:$I$1359,6,FALSE)),0)</f>
        <v>236076</v>
      </c>
      <c r="U72" s="98">
        <f>VLOOKUP(D72,'[1]Schedule of Pension Amounts LW'!$B$15:$AS$1399,36,FALSE)</f>
        <v>808812</v>
      </c>
      <c r="V72" s="99">
        <f t="shared" si="7"/>
        <v>2279648</v>
      </c>
      <c r="W72" s="98">
        <f>ROUND('[1]68_InOutFlowsCurPrdAndPrior'!$F$32*IF(ISNA(VLOOKUP(D72,'[1]Proportionate Shares'!$D$23:$I$1359,6,FALSE)),0,VLOOKUP(D72,'[1]Proportionate Shares'!$D$23:$I$1359,6,FALSE)),0)</f>
        <v>136342</v>
      </c>
      <c r="X72" s="98">
        <f>ROUND('[1]68_InOutFlowsCurPrdAndPrior'!$F$33*IF(ISNA(VLOOKUP(D72,'[1]Proportionate Shares'!$D$23:$I$1359,6,FALSE)),0,VLOOKUP(D72,'[1]Proportionate Shares'!$D$23:$I$1359,6,FALSE)),0)</f>
        <v>503444</v>
      </c>
      <c r="Y72" s="100">
        <f>ROUND('[1]68_InOutFlowsCurPrdAndPrior'!$F$35*IF(ISNA(VLOOKUP(D72,'[1]Proportionate Shares'!$D$23:$I$1359,6,FALSE)),0,VLOOKUP(D72,'[1]Proportionate Shares'!$D$23:$I$1359,6,FALSE)),0)</f>
        <v>196647</v>
      </c>
      <c r="Z72" s="98">
        <f>-VLOOKUP(D72,'[1]Schedule of Pension Amounts LW'!$B$15:$AS$1399,37,FALSE)</f>
        <v>13</v>
      </c>
      <c r="AA72" s="99">
        <f t="shared" si="8"/>
        <v>836446</v>
      </c>
      <c r="AB72" s="72">
        <f>VLOOKUP(D72,'[1]Pension Expense Details'!$D$22:$S$1407,16,FALSE)</f>
        <v>399142</v>
      </c>
      <c r="AC72" s="72">
        <f t="shared" si="9"/>
        <v>600851</v>
      </c>
      <c r="AD72" s="72">
        <f>VLOOKUP(D72,'[1]Schedule of Pension Amounts LW'!$B$15:$W$1399,22,FALSE)</f>
        <v>999993</v>
      </c>
    </row>
    <row r="73" spans="1:30" x14ac:dyDescent="0.3">
      <c r="A73" s="104"/>
      <c r="B73" s="33"/>
      <c r="C73" s="33" t="str">
        <f>VLOOKUP(D73,'[1]Employer information'!$I$3:$J$1391,2,FALSE)</f>
        <v xml:space="preserve">Charter School                                    </v>
      </c>
      <c r="D73" s="33" t="str">
        <f>'[1]Schedule of Pension Amounts LW'!B66</f>
        <v>2215</v>
      </c>
      <c r="E73" s="33" t="str">
        <f>IF(ISNA(VLOOKUP(D73,'[1]Proportionate Shares'!$D$23:$G$1400,2,FALSE)),"",VLOOKUP(D73,'[1]Proportionate Shares'!$D$23:$G$1400,2,FALSE))</f>
        <v>057833</v>
      </c>
      <c r="F73" s="33" t="str">
        <f>IF(ISNA(VLOOKUP(D73,'[1]Proportionate Shares'!$D$23:$G$1400,3,FALSE)),"",VLOOKUP(D73,'[1]Proportionate Shares'!$D$23:$G$1400,3,FALSE))</f>
        <v/>
      </c>
      <c r="G73" s="34" t="str">
        <f>VLOOKUP(D73,'[1]Employer information'!$A$3:$B$1390,2,FALSE)</f>
        <v>EDUCATION CENTER INT ACADEMY</v>
      </c>
      <c r="H73" s="36">
        <f>IF(ISNA(VLOOKUP(D73,'[1]Proportionate Shares'!$D$23:$I$1377,6,FALSE)),0,VLOOKUP(D73,'[1]Proportionate Shares'!$D$23:$I$1377,6,FALSE))</f>
        <v>2.4935998000000001E-5</v>
      </c>
      <c r="I73" s="105">
        <f>VLOOKUP(D73,'[1]Schedule of Pension Amounts LW'!$B$15:$E$1399,3,FALSE)</f>
        <v>1199587</v>
      </c>
      <c r="J73" s="105">
        <f>-IF(ISNA(VLOOKUP(D73,'[1]Combined Contribution Amounts'!$A$2:$K$1335,5,FALSE)),0,VLOOKUP(D73,'[1]Combined Contribution Amounts'!$A$2:$K$1335,5,FALSE))</f>
        <v>-87279</v>
      </c>
      <c r="K73" s="105">
        <f>-IF(ISNA(VLOOKUP(D73,'[1]Combined Contribution Amounts'!$A$2:$K$1335,7,FALSE)),0,VLOOKUP(D73,'[1]Combined Contribution Amounts'!$A$2:$K$1335,7,FALSE))+-IF(ISNA(VLOOKUP(D73,'[1]Combined Contribution Amounts'!$A$2:$K$1335,8,FALSE)),0,VLOOKUP(D73,'[1]Combined Contribution Amounts'!$A$2:$K$1335,8,FALSE))+-IF(ISNA(VLOOKUP(D73,'[1]Combined Contribution Amounts'!$A$2:$K$1335,9,FALSE)),0,VLOOKUP(D73,'[1]Combined Contribution Amounts'!$A$2:$K$1335,9,FALSE))</f>
        <v>0</v>
      </c>
      <c r="L73" s="105">
        <f>VLOOKUP(D73,'[1]Pension Expense Details'!$D$23:$S$1407,16,FALSE)</f>
        <v>147390</v>
      </c>
      <c r="M73" s="105">
        <f>ROUND(('[1]68_InOutFlowsCurPrdAndPriorHist'!$F$28-'[1]68_InOutFlowsCurPrdAndPriorHist'!$F$31)*$H73,0)-VLOOKUP(D73,'[1]Pension Expense Details'!$D$23:$S$1407,12,FALSE)</f>
        <v>-20652</v>
      </c>
      <c r="N73" s="105">
        <f>ROUND(('[1]68_InOutFlowsCurPrdAndPriorHist'!$F$29-'[1]68_InOutFlowsCurPrdAndPriorHist'!$F$32)*$H73,0)-VLOOKUP(D73,'[1]Pension Expense Details'!$D$23:$S$1407,13,FALSE)</f>
        <v>-156055</v>
      </c>
      <c r="O73" s="105">
        <f>ROUND(('[1]68_InOutFlowsCurPrdAndPriorHist'!$F$30-'[1]68_InOutFlowsCurPrdAndPriorHist'!$F$33)*$H73,0)-VLOOKUP(D73,'[1]Pension Expense Details'!$D$23:$S$1407,14,FALSE)</f>
        <v>67483</v>
      </c>
      <c r="P73" s="105">
        <f>ROUND((VLOOKUP(D73,'[1]Schedule of Pension Amounts LW'!$B$15:$AC$1399,28,FALSE)-VLOOKUP(D73,'[1]Schedule of Pension Amounts LW'!$B$15:$AC$1399,27,FALSE))*'[1]Schedule of Pension Amounts LW'!AD$4,0)+VLOOKUP(D73,'[1]Schedule of Pension Amounts LW'!$B$15:$AH$1399,33,FALSE)-VLOOKUP(D73,'[1]Pension Expense Details'!$D$23:$S$1407,15,FALSE)</f>
        <v>145777</v>
      </c>
      <c r="Q73" s="98">
        <f t="shared" si="6"/>
        <v>1296251</v>
      </c>
      <c r="R73" s="98">
        <f>ROUND('[1]68_InOutFlowsCurPrdAndPrior'!$D$32*IF(ISNA(VLOOKUP(D73,'[1]Proportionate Shares'!$D$23:$I$1359,6,FALSE)),0,VLOOKUP(D73,'[1]Proportionate Shares'!$D$23:$I$1359,6,FALSE)),0)</f>
        <v>5445</v>
      </c>
      <c r="S73" s="98">
        <f>ROUND('[1]68_InOutFlowsCurPrdAndPrior'!$D$33*IF(ISNA(VLOOKUP(D73,'[1]Proportionate Shares'!$D$23:$I$1359,6,FALSE)),0,VLOOKUP(D73,'[1]Proportionate Shares'!$D$23:$I$1359,6,FALSE)),0)</f>
        <v>402161</v>
      </c>
      <c r="T73" s="98">
        <f>ROUND('[1]68_InOutFlowsCurPrdAndPrior'!$D$35*IF(ISNA(VLOOKUP(D73,'[1]Proportionate Shares'!$D$23:$I$1359,6,FALSE)),0,VLOOKUP(D73,'[1]Proportionate Shares'!$D$23:$I$1359,6,FALSE)),0)</f>
        <v>77931</v>
      </c>
      <c r="U73" s="98">
        <f>VLOOKUP(D73,'[1]Schedule of Pension Amounts LW'!$B$15:$AS$1399,36,FALSE)</f>
        <v>287331</v>
      </c>
      <c r="V73" s="99">
        <f t="shared" si="7"/>
        <v>772868</v>
      </c>
      <c r="W73" s="98">
        <f>ROUND('[1]68_InOutFlowsCurPrdAndPrior'!$F$32*IF(ISNA(VLOOKUP(D73,'[1]Proportionate Shares'!$D$23:$I$1359,6,FALSE)),0,VLOOKUP(D73,'[1]Proportionate Shares'!$D$23:$I$1359,6,FALSE)),0)</f>
        <v>45008</v>
      </c>
      <c r="X73" s="98">
        <f>ROUND('[1]68_InOutFlowsCurPrdAndPrior'!$F$33*IF(ISNA(VLOOKUP(D73,'[1]Proportionate Shares'!$D$23:$I$1359,6,FALSE)),0,VLOOKUP(D73,'[1]Proportionate Shares'!$D$23:$I$1359,6,FALSE)),0)</f>
        <v>166192</v>
      </c>
      <c r="Y73" s="100">
        <f>ROUND('[1]68_InOutFlowsCurPrdAndPrior'!$F$35*IF(ISNA(VLOOKUP(D73,'[1]Proportionate Shares'!$D$23:$I$1359,6,FALSE)),0,VLOOKUP(D73,'[1]Proportionate Shares'!$D$23:$I$1359,6,FALSE)),0)</f>
        <v>64915</v>
      </c>
      <c r="Z73" s="98">
        <f>-VLOOKUP(D73,'[1]Schedule of Pension Amounts LW'!$B$15:$AS$1399,37,FALSE)</f>
        <v>12</v>
      </c>
      <c r="AA73" s="99">
        <f t="shared" si="8"/>
        <v>276127</v>
      </c>
      <c r="AB73" s="72">
        <f>VLOOKUP(D73,'[1]Pension Expense Details'!$D$22:$S$1407,16,FALSE)</f>
        <v>147390</v>
      </c>
      <c r="AC73" s="72">
        <f t="shared" si="9"/>
        <v>163865</v>
      </c>
      <c r="AD73" s="72">
        <f>VLOOKUP(D73,'[1]Schedule of Pension Amounts LW'!$B$15:$W$1399,22,FALSE)</f>
        <v>311255</v>
      </c>
    </row>
    <row r="74" spans="1:30" x14ac:dyDescent="0.3">
      <c r="A74" s="104"/>
      <c r="B74" s="33"/>
      <c r="C74" s="33" t="str">
        <f>VLOOKUP(D74,'[1]Employer information'!$I$3:$J$1391,2,FALSE)</f>
        <v xml:space="preserve">Charter School                                    </v>
      </c>
      <c r="D74" s="33" t="str">
        <f>'[1]Schedule of Pension Amounts LW'!B67</f>
        <v>2179</v>
      </c>
      <c r="E74" s="33" t="str">
        <f>IF(ISNA(VLOOKUP(D74,'[1]Proportionate Shares'!$D$23:$G$1400,2,FALSE)),"",VLOOKUP(D74,'[1]Proportionate Shares'!$D$23:$G$1400,2,FALSE))</f>
        <v>071804</v>
      </c>
      <c r="F74" s="33" t="str">
        <f>IF(ISNA(VLOOKUP(D74,'[1]Proportionate Shares'!$D$23:$G$1400,3,FALSE)),"",VLOOKUP(D74,'[1]Proportionate Shares'!$D$23:$G$1400,3,FALSE))</f>
        <v/>
      </c>
      <c r="G74" s="34" t="str">
        <f>VLOOKUP(D74,'[1]Employer information'!$A$3:$B$1390,2,FALSE)</f>
        <v>EL PASO ACADEMY EAST</v>
      </c>
      <c r="H74" s="36">
        <f>IF(ISNA(VLOOKUP(D74,'[1]Proportionate Shares'!$D$23:$I$1377,6,FALSE)),0,VLOOKUP(D74,'[1]Proportionate Shares'!$D$23:$I$1377,6,FALSE))</f>
        <v>1.0163079E-5</v>
      </c>
      <c r="I74" s="105">
        <f>VLOOKUP(D74,'[1]Schedule of Pension Amounts LW'!$B$15:$E$1399,3,FALSE)</f>
        <v>576281</v>
      </c>
      <c r="J74" s="105">
        <f>-IF(ISNA(VLOOKUP(D74,'[1]Combined Contribution Amounts'!$A$2:$K$1335,5,FALSE)),0,VLOOKUP(D74,'[1]Combined Contribution Amounts'!$A$2:$K$1335,5,FALSE))</f>
        <v>-35572</v>
      </c>
      <c r="K74" s="105">
        <f>-IF(ISNA(VLOOKUP(D74,'[1]Combined Contribution Amounts'!$A$2:$K$1335,7,FALSE)),0,VLOOKUP(D74,'[1]Combined Contribution Amounts'!$A$2:$K$1335,7,FALSE))+-IF(ISNA(VLOOKUP(D74,'[1]Combined Contribution Amounts'!$A$2:$K$1335,8,FALSE)),0,VLOOKUP(D74,'[1]Combined Contribution Amounts'!$A$2:$K$1335,8,FALSE))+-IF(ISNA(VLOOKUP(D74,'[1]Combined Contribution Amounts'!$A$2:$K$1335,9,FALSE)),0,VLOOKUP(D74,'[1]Combined Contribution Amounts'!$A$2:$K$1335,9,FALSE))</f>
        <v>0</v>
      </c>
      <c r="L74" s="105">
        <f>VLOOKUP(D74,'[1]Pension Expense Details'!$D$23:$S$1407,16,FALSE)</f>
        <v>46340</v>
      </c>
      <c r="M74" s="105">
        <f>ROUND(('[1]68_InOutFlowsCurPrdAndPriorHist'!$F$28-'[1]68_InOutFlowsCurPrdAndPriorHist'!$F$31)*$H74,0)-VLOOKUP(D74,'[1]Pension Expense Details'!$D$23:$S$1407,12,FALSE)</f>
        <v>-8417</v>
      </c>
      <c r="N74" s="105">
        <f>ROUND(('[1]68_InOutFlowsCurPrdAndPriorHist'!$F$29-'[1]68_InOutFlowsCurPrdAndPriorHist'!$F$32)*$H74,0)-VLOOKUP(D74,'[1]Pension Expense Details'!$D$23:$S$1407,13,FALSE)</f>
        <v>-63603</v>
      </c>
      <c r="O74" s="105">
        <f>ROUND(('[1]68_InOutFlowsCurPrdAndPriorHist'!$F$30-'[1]68_InOutFlowsCurPrdAndPriorHist'!$F$33)*$H74,0)-VLOOKUP(D74,'[1]Pension Expense Details'!$D$23:$S$1407,14,FALSE)</f>
        <v>27504</v>
      </c>
      <c r="P74" s="105">
        <f>ROUND((VLOOKUP(D74,'[1]Schedule of Pension Amounts LW'!$B$15:$AC$1399,28,FALSE)-VLOOKUP(D74,'[1]Schedule of Pension Amounts LW'!$B$15:$AC$1399,27,FALSE))*'[1]Schedule of Pension Amounts LW'!AD$4,0)+VLOOKUP(D74,'[1]Schedule of Pension Amounts LW'!$B$15:$AH$1399,33,FALSE)-VLOOKUP(D74,'[1]Pension Expense Details'!$D$23:$S$1407,15,FALSE)</f>
        <v>-14224</v>
      </c>
      <c r="Q74" s="98">
        <f t="shared" si="6"/>
        <v>528309</v>
      </c>
      <c r="R74" s="98">
        <f>ROUND('[1]68_InOutFlowsCurPrdAndPrior'!$D$32*IF(ISNA(VLOOKUP(D74,'[1]Proportionate Shares'!$D$23:$I$1359,6,FALSE)),0,VLOOKUP(D74,'[1]Proportionate Shares'!$D$23:$I$1359,6,FALSE)),0)</f>
        <v>2219</v>
      </c>
      <c r="S74" s="98">
        <f>ROUND('[1]68_InOutFlowsCurPrdAndPrior'!$D$33*IF(ISNA(VLOOKUP(D74,'[1]Proportionate Shares'!$D$23:$I$1359,6,FALSE)),0,VLOOKUP(D74,'[1]Proportionate Shares'!$D$23:$I$1359,6,FALSE)),0)</f>
        <v>163907</v>
      </c>
      <c r="T74" s="98">
        <f>ROUND('[1]68_InOutFlowsCurPrdAndPrior'!$D$35*IF(ISNA(VLOOKUP(D74,'[1]Proportionate Shares'!$D$23:$I$1359,6,FALSE)),0,VLOOKUP(D74,'[1]Proportionate Shares'!$D$23:$I$1359,6,FALSE)),0)</f>
        <v>31762</v>
      </c>
      <c r="U74" s="98">
        <f>VLOOKUP(D74,'[1]Schedule of Pension Amounts LW'!$B$15:$AS$1399,36,FALSE)</f>
        <v>85125</v>
      </c>
      <c r="V74" s="99">
        <f t="shared" si="7"/>
        <v>283013</v>
      </c>
      <c r="W74" s="98">
        <f>ROUND('[1]68_InOutFlowsCurPrdAndPrior'!$F$32*IF(ISNA(VLOOKUP(D74,'[1]Proportionate Shares'!$D$23:$I$1359,6,FALSE)),0,VLOOKUP(D74,'[1]Proportionate Shares'!$D$23:$I$1359,6,FALSE)),0)</f>
        <v>18344</v>
      </c>
      <c r="X74" s="98">
        <f>ROUND('[1]68_InOutFlowsCurPrdAndPrior'!$F$33*IF(ISNA(VLOOKUP(D74,'[1]Proportionate Shares'!$D$23:$I$1359,6,FALSE)),0,VLOOKUP(D74,'[1]Proportionate Shares'!$D$23:$I$1359,6,FALSE)),0)</f>
        <v>67734</v>
      </c>
      <c r="Y74" s="100">
        <f>ROUND('[1]68_InOutFlowsCurPrdAndPrior'!$F$35*IF(ISNA(VLOOKUP(D74,'[1]Proportionate Shares'!$D$23:$I$1359,6,FALSE)),0,VLOOKUP(D74,'[1]Proportionate Shares'!$D$23:$I$1359,6,FALSE)),0)</f>
        <v>26457</v>
      </c>
      <c r="Z74" s="98">
        <f>-VLOOKUP(D74,'[1]Schedule of Pension Amounts LW'!$B$15:$AS$1399,37,FALSE)</f>
        <v>80854</v>
      </c>
      <c r="AA74" s="99">
        <f t="shared" si="8"/>
        <v>193389</v>
      </c>
      <c r="AB74" s="72">
        <f>VLOOKUP(D74,'[1]Pension Expense Details'!$D$22:$S$1407,16,FALSE)</f>
        <v>46340</v>
      </c>
      <c r="AC74" s="72">
        <f t="shared" si="9"/>
        <v>68576</v>
      </c>
      <c r="AD74" s="72">
        <f>VLOOKUP(D74,'[1]Schedule of Pension Amounts LW'!$B$15:$W$1399,22,FALSE)</f>
        <v>114916</v>
      </c>
    </row>
    <row r="75" spans="1:30" x14ac:dyDescent="0.3">
      <c r="A75" s="104"/>
      <c r="B75" s="33"/>
      <c r="C75" s="33" t="str">
        <f>VLOOKUP(D75,'[1]Employer information'!$I$3:$J$1391,2,FALSE)</f>
        <v xml:space="preserve">Charter School                                    </v>
      </c>
      <c r="D75" s="33" t="str">
        <f>'[1]Schedule of Pension Amounts LW'!B68</f>
        <v>2336</v>
      </c>
      <c r="E75" s="33" t="str">
        <f>IF(ISNA(VLOOKUP(D75,'[1]Proportionate Shares'!$D$23:$G$1400,2,FALSE)),"",VLOOKUP(D75,'[1]Proportionate Shares'!$D$23:$G$1400,2,FALSE))</f>
        <v>071810</v>
      </c>
      <c r="F75" s="33" t="str">
        <f>IF(ISNA(VLOOKUP(D75,'[1]Proportionate Shares'!$D$23:$G$1400,3,FALSE)),"",VLOOKUP(D75,'[1]Proportionate Shares'!$D$23:$G$1400,3,FALSE))</f>
        <v/>
      </c>
      <c r="G75" s="34" t="str">
        <f>VLOOKUP(D75,'[1]Employer information'!$A$3:$B$1390,2,FALSE)</f>
        <v>EL PASO LEADERSHIP ACADEMY</v>
      </c>
      <c r="H75" s="36">
        <f>IF(ISNA(VLOOKUP(D75,'[1]Proportionate Shares'!$D$23:$I$1377,6,FALSE)),0,VLOOKUP(D75,'[1]Proportionate Shares'!$D$23:$I$1377,6,FALSE))</f>
        <v>7.8328730000000003E-6</v>
      </c>
      <c r="I75" s="105">
        <f>VLOOKUP(D75,'[1]Schedule of Pension Amounts LW'!$B$15:$E$1399,3,FALSE)</f>
        <v>515255</v>
      </c>
      <c r="J75" s="105">
        <f>-IF(ISNA(VLOOKUP(D75,'[1]Combined Contribution Amounts'!$A$2:$K$1335,5,FALSE)),0,VLOOKUP(D75,'[1]Combined Contribution Amounts'!$A$2:$K$1335,5,FALSE))</f>
        <v>-27416</v>
      </c>
      <c r="K75" s="105">
        <f>-IF(ISNA(VLOOKUP(D75,'[1]Combined Contribution Amounts'!$A$2:$K$1335,7,FALSE)),0,VLOOKUP(D75,'[1]Combined Contribution Amounts'!$A$2:$K$1335,7,FALSE))+-IF(ISNA(VLOOKUP(D75,'[1]Combined Contribution Amounts'!$A$2:$K$1335,8,FALSE)),0,VLOOKUP(D75,'[1]Combined Contribution Amounts'!$A$2:$K$1335,8,FALSE))+-IF(ISNA(VLOOKUP(D75,'[1]Combined Contribution Amounts'!$A$2:$K$1335,9,FALSE)),0,VLOOKUP(D75,'[1]Combined Contribution Amounts'!$A$2:$K$1335,9,FALSE))</f>
        <v>0</v>
      </c>
      <c r="L75" s="105">
        <f>VLOOKUP(D75,'[1]Pension Expense Details'!$D$23:$S$1407,16,FALSE)</f>
        <v>24537</v>
      </c>
      <c r="M75" s="105">
        <f>ROUND(('[1]68_InOutFlowsCurPrdAndPriorHist'!$F$28-'[1]68_InOutFlowsCurPrdAndPriorHist'!$F$31)*$H75,0)-VLOOKUP(D75,'[1]Pension Expense Details'!$D$23:$S$1407,12,FALSE)</f>
        <v>-6487</v>
      </c>
      <c r="N75" s="105">
        <f>ROUND(('[1]68_InOutFlowsCurPrdAndPriorHist'!$F$29-'[1]68_InOutFlowsCurPrdAndPriorHist'!$F$32)*$H75,0)-VLOOKUP(D75,'[1]Pension Expense Details'!$D$23:$S$1407,13,FALSE)</f>
        <v>-49019</v>
      </c>
      <c r="O75" s="105">
        <f>ROUND(('[1]68_InOutFlowsCurPrdAndPriorHist'!$F$30-'[1]68_InOutFlowsCurPrdAndPriorHist'!$F$33)*$H75,0)-VLOOKUP(D75,'[1]Pension Expense Details'!$D$23:$S$1407,14,FALSE)</f>
        <v>21198</v>
      </c>
      <c r="P75" s="105">
        <f>ROUND((VLOOKUP(D75,'[1]Schedule of Pension Amounts LW'!$B$15:$AC$1399,28,FALSE)-VLOOKUP(D75,'[1]Schedule of Pension Amounts LW'!$B$15:$AC$1399,27,FALSE))*'[1]Schedule of Pension Amounts LW'!AD$4,0)+VLOOKUP(D75,'[1]Schedule of Pension Amounts LW'!$B$15:$AH$1399,33,FALSE)-VLOOKUP(D75,'[1]Pension Expense Details'!$D$23:$S$1407,15,FALSE)</f>
        <v>-70891</v>
      </c>
      <c r="Q75" s="98">
        <f t="shared" si="6"/>
        <v>407177</v>
      </c>
      <c r="R75" s="98">
        <f>ROUND('[1]68_InOutFlowsCurPrdAndPrior'!$D$32*IF(ISNA(VLOOKUP(D75,'[1]Proportionate Shares'!$D$23:$I$1359,6,FALSE)),0,VLOOKUP(D75,'[1]Proportionate Shares'!$D$23:$I$1359,6,FALSE)),0)</f>
        <v>1711</v>
      </c>
      <c r="S75" s="98">
        <f>ROUND('[1]68_InOutFlowsCurPrdAndPrior'!$D$33*IF(ISNA(VLOOKUP(D75,'[1]Proportionate Shares'!$D$23:$I$1359,6,FALSE)),0,VLOOKUP(D75,'[1]Proportionate Shares'!$D$23:$I$1359,6,FALSE)),0)</f>
        <v>126326</v>
      </c>
      <c r="T75" s="98">
        <f>ROUND('[1]68_InOutFlowsCurPrdAndPrior'!$D$35*IF(ISNA(VLOOKUP(D75,'[1]Proportionate Shares'!$D$23:$I$1359,6,FALSE)),0,VLOOKUP(D75,'[1]Proportionate Shares'!$D$23:$I$1359,6,FALSE)),0)</f>
        <v>24480</v>
      </c>
      <c r="U75" s="98">
        <f>VLOOKUP(D75,'[1]Schedule of Pension Amounts LW'!$B$15:$AS$1399,36,FALSE)</f>
        <v>93482</v>
      </c>
      <c r="V75" s="99">
        <f t="shared" si="7"/>
        <v>245999</v>
      </c>
      <c r="W75" s="98">
        <f>ROUND('[1]68_InOutFlowsCurPrdAndPrior'!$F$32*IF(ISNA(VLOOKUP(D75,'[1]Proportionate Shares'!$D$23:$I$1359,6,FALSE)),0,VLOOKUP(D75,'[1]Proportionate Shares'!$D$23:$I$1359,6,FALSE)),0)</f>
        <v>14138</v>
      </c>
      <c r="X75" s="98">
        <f>ROUND('[1]68_InOutFlowsCurPrdAndPrior'!$F$33*IF(ISNA(VLOOKUP(D75,'[1]Proportionate Shares'!$D$23:$I$1359,6,FALSE)),0,VLOOKUP(D75,'[1]Proportionate Shares'!$D$23:$I$1359,6,FALSE)),0)</f>
        <v>52204</v>
      </c>
      <c r="Y75" s="100">
        <f>ROUND('[1]68_InOutFlowsCurPrdAndPrior'!$F$35*IF(ISNA(VLOOKUP(D75,'[1]Proportionate Shares'!$D$23:$I$1359,6,FALSE)),0,VLOOKUP(D75,'[1]Proportionate Shares'!$D$23:$I$1359,6,FALSE)),0)</f>
        <v>20391</v>
      </c>
      <c r="Z75" s="98">
        <f>-VLOOKUP(D75,'[1]Schedule of Pension Amounts LW'!$B$15:$AS$1399,37,FALSE)</f>
        <v>52351</v>
      </c>
      <c r="AA75" s="99">
        <f t="shared" si="8"/>
        <v>139084</v>
      </c>
      <c r="AB75" s="72">
        <f>VLOOKUP(D75,'[1]Pension Expense Details'!$D$22:$S$1407,16,FALSE)</f>
        <v>24537</v>
      </c>
      <c r="AC75" s="72">
        <f t="shared" si="9"/>
        <v>72236</v>
      </c>
      <c r="AD75" s="72">
        <f>VLOOKUP(D75,'[1]Schedule of Pension Amounts LW'!$B$15:$W$1399,22,FALSE)</f>
        <v>96773</v>
      </c>
    </row>
    <row r="76" spans="1:30" x14ac:dyDescent="0.3">
      <c r="A76" s="104"/>
      <c r="B76" s="33"/>
      <c r="C76" s="33" t="str">
        <f>VLOOKUP(D76,'[1]Employer information'!$I$3:$J$1391,2,FALSE)</f>
        <v xml:space="preserve">Charter School                                    </v>
      </c>
      <c r="D76" s="33" t="str">
        <f>'[1]Schedule of Pension Amounts LW'!B69</f>
        <v>2328</v>
      </c>
      <c r="E76" s="33" t="str">
        <f>IF(ISNA(VLOOKUP(D76,'[1]Proportionate Shares'!$D$23:$G$1400,2,FALSE)),"",VLOOKUP(D76,'[1]Proportionate Shares'!$D$23:$G$1400,2,FALSE))</f>
        <v>015836</v>
      </c>
      <c r="F76" s="33" t="str">
        <f>IF(ISNA(VLOOKUP(D76,'[1]Proportionate Shares'!$D$23:$G$1400,3,FALSE)),"",VLOOKUP(D76,'[1]Proportionate Shares'!$D$23:$G$1400,3,FALSE))</f>
        <v/>
      </c>
      <c r="G76" s="34" t="str">
        <f>VLOOKUP(D76,'[1]Employer information'!$A$3:$B$1390,2,FALSE)</f>
        <v>ELEANOR KOLITZ HEBREW LANGUAGE ACADEMY</v>
      </c>
      <c r="H76" s="36">
        <f>IF(ISNA(VLOOKUP(D76,'[1]Proportionate Shares'!$D$23:$I$1377,6,FALSE)),0,VLOOKUP(D76,'[1]Proportionate Shares'!$D$23:$I$1377,6,FALSE))</f>
        <v>7.4963130000000003E-6</v>
      </c>
      <c r="I76" s="105">
        <f>VLOOKUP(D76,'[1]Schedule of Pension Amounts LW'!$B$15:$E$1399,3,FALSE)</f>
        <v>432824</v>
      </c>
      <c r="J76" s="105">
        <f>-IF(ISNA(VLOOKUP(D76,'[1]Combined Contribution Amounts'!$A$2:$K$1335,5,FALSE)),0,VLOOKUP(D76,'[1]Combined Contribution Amounts'!$A$2:$K$1335,5,FALSE))</f>
        <v>-26238</v>
      </c>
      <c r="K76" s="105">
        <f>-IF(ISNA(VLOOKUP(D76,'[1]Combined Contribution Amounts'!$A$2:$K$1335,7,FALSE)),0,VLOOKUP(D76,'[1]Combined Contribution Amounts'!$A$2:$K$1335,7,FALSE))+-IF(ISNA(VLOOKUP(D76,'[1]Combined Contribution Amounts'!$A$2:$K$1335,8,FALSE)),0,VLOOKUP(D76,'[1]Combined Contribution Amounts'!$A$2:$K$1335,8,FALSE))+-IF(ISNA(VLOOKUP(D76,'[1]Combined Contribution Amounts'!$A$2:$K$1335,9,FALSE)),0,VLOOKUP(D76,'[1]Combined Contribution Amounts'!$A$2:$K$1335,9,FALSE))</f>
        <v>0</v>
      </c>
      <c r="L76" s="105">
        <f>VLOOKUP(D76,'[1]Pension Expense Details'!$D$23:$S$1407,16,FALSE)</f>
        <v>32961</v>
      </c>
      <c r="M76" s="105">
        <f>ROUND(('[1]68_InOutFlowsCurPrdAndPriorHist'!$F$28-'[1]68_InOutFlowsCurPrdAndPriorHist'!$F$31)*$H76,0)-VLOOKUP(D76,'[1]Pension Expense Details'!$D$23:$S$1407,12,FALSE)</f>
        <v>-6209</v>
      </c>
      <c r="N76" s="105">
        <f>ROUND(('[1]68_InOutFlowsCurPrdAndPriorHist'!$F$29-'[1]68_InOutFlowsCurPrdAndPriorHist'!$F$32)*$H76,0)-VLOOKUP(D76,'[1]Pension Expense Details'!$D$23:$S$1407,13,FALSE)</f>
        <v>-46913</v>
      </c>
      <c r="O76" s="105">
        <f>ROUND(('[1]68_InOutFlowsCurPrdAndPriorHist'!$F$30-'[1]68_InOutFlowsCurPrdAndPriorHist'!$F$33)*$H76,0)-VLOOKUP(D76,'[1]Pension Expense Details'!$D$23:$S$1407,14,FALSE)</f>
        <v>20287</v>
      </c>
      <c r="P76" s="105">
        <f>ROUND((VLOOKUP(D76,'[1]Schedule of Pension Amounts LW'!$B$15:$AC$1399,28,FALSE)-VLOOKUP(D76,'[1]Schedule of Pension Amounts LW'!$B$15:$AC$1399,27,FALSE))*'[1]Schedule of Pension Amounts LW'!AD$4,0)+VLOOKUP(D76,'[1]Schedule of Pension Amounts LW'!$B$15:$AH$1399,33,FALSE)-VLOOKUP(D76,'[1]Pension Expense Details'!$D$23:$S$1407,15,FALSE)</f>
        <v>-17030</v>
      </c>
      <c r="Q76" s="98">
        <f t="shared" si="6"/>
        <v>389682</v>
      </c>
      <c r="R76" s="98">
        <f>ROUND('[1]68_InOutFlowsCurPrdAndPrior'!$D$32*IF(ISNA(VLOOKUP(D76,'[1]Proportionate Shares'!$D$23:$I$1359,6,FALSE)),0,VLOOKUP(D76,'[1]Proportionate Shares'!$D$23:$I$1359,6,FALSE)),0)</f>
        <v>1637</v>
      </c>
      <c r="S76" s="98">
        <f>ROUND('[1]68_InOutFlowsCurPrdAndPrior'!$D$33*IF(ISNA(VLOOKUP(D76,'[1]Proportionate Shares'!$D$23:$I$1359,6,FALSE)),0,VLOOKUP(D76,'[1]Proportionate Shares'!$D$23:$I$1359,6,FALSE)),0)</f>
        <v>120898</v>
      </c>
      <c r="T76" s="98">
        <f>ROUND('[1]68_InOutFlowsCurPrdAndPrior'!$D$35*IF(ISNA(VLOOKUP(D76,'[1]Proportionate Shares'!$D$23:$I$1359,6,FALSE)),0,VLOOKUP(D76,'[1]Proportionate Shares'!$D$23:$I$1359,6,FALSE)),0)</f>
        <v>23428</v>
      </c>
      <c r="U76" s="98">
        <f>VLOOKUP(D76,'[1]Schedule of Pension Amounts LW'!$B$15:$AS$1399,36,FALSE)</f>
        <v>63337</v>
      </c>
      <c r="V76" s="99">
        <f t="shared" si="7"/>
        <v>209300</v>
      </c>
      <c r="W76" s="98">
        <f>ROUND('[1]68_InOutFlowsCurPrdAndPrior'!$F$32*IF(ISNA(VLOOKUP(D76,'[1]Proportionate Shares'!$D$23:$I$1359,6,FALSE)),0,VLOOKUP(D76,'[1]Proportionate Shares'!$D$23:$I$1359,6,FALSE)),0)</f>
        <v>13530</v>
      </c>
      <c r="X76" s="98">
        <f>ROUND('[1]68_InOutFlowsCurPrdAndPrior'!$F$33*IF(ISNA(VLOOKUP(D76,'[1]Proportionate Shares'!$D$23:$I$1359,6,FALSE)),0,VLOOKUP(D76,'[1]Proportionate Shares'!$D$23:$I$1359,6,FALSE)),0)</f>
        <v>49961</v>
      </c>
      <c r="Y76" s="100">
        <f>ROUND('[1]68_InOutFlowsCurPrdAndPrior'!$F$35*IF(ISNA(VLOOKUP(D76,'[1]Proportionate Shares'!$D$23:$I$1359,6,FALSE)),0,VLOOKUP(D76,'[1]Proportionate Shares'!$D$23:$I$1359,6,FALSE)),0)</f>
        <v>19515</v>
      </c>
      <c r="Z76" s="98">
        <f>-VLOOKUP(D76,'[1]Schedule of Pension Amounts LW'!$B$15:$AS$1399,37,FALSE)</f>
        <v>18118</v>
      </c>
      <c r="AA76" s="99">
        <f t="shared" si="8"/>
        <v>101124</v>
      </c>
      <c r="AB76" s="72">
        <f>VLOOKUP(D76,'[1]Pension Expense Details'!$D$22:$S$1407,16,FALSE)</f>
        <v>32961</v>
      </c>
      <c r="AC76" s="72">
        <f t="shared" si="9"/>
        <v>59595</v>
      </c>
      <c r="AD76" s="72">
        <f>VLOOKUP(D76,'[1]Schedule of Pension Amounts LW'!$B$15:$W$1399,22,FALSE)</f>
        <v>92556</v>
      </c>
    </row>
    <row r="77" spans="1:30" x14ac:dyDescent="0.3">
      <c r="A77" s="104"/>
      <c r="B77" s="33"/>
      <c r="C77" s="33" t="str">
        <f>VLOOKUP(D77,'[1]Employer information'!$I$3:$J$1391,2,FALSE)</f>
        <v xml:space="preserve">Charter School                                    </v>
      </c>
      <c r="D77" s="33" t="str">
        <f>'[1]Schedule of Pension Amounts LW'!B70</f>
        <v>2359</v>
      </c>
      <c r="E77" s="33" t="str">
        <f>IF(ISNA(VLOOKUP(D77,'[1]Proportionate Shares'!$D$23:$G$1400,2,FALSE)),"",VLOOKUP(D77,'[1]Proportionate Shares'!$D$23:$G$1400,2,FALSE))</f>
        <v>152806</v>
      </c>
      <c r="F77" s="33" t="str">
        <f>IF(ISNA(VLOOKUP(D77,'[1]Proportionate Shares'!$D$23:$G$1400,3,FALSE)),"",VLOOKUP(D77,'[1]Proportionate Shares'!$D$23:$G$1400,3,FALSE))</f>
        <v/>
      </c>
      <c r="G77" s="34" t="str">
        <f>VLOOKUP(D77,'[1]Employer information'!$A$3:$B$1390,2,FALSE)</f>
        <v>ELEMENTARY SCHOOL FOR EDUCATION INNOVATION</v>
      </c>
      <c r="H77" s="36">
        <f>IF(ISNA(VLOOKUP(D77,'[1]Proportionate Shares'!$D$23:$I$1377,6,FALSE)),0,VLOOKUP(D77,'[1]Proportionate Shares'!$D$23:$I$1377,6,FALSE))</f>
        <v>4.3169939999999998E-6</v>
      </c>
      <c r="I77" s="105">
        <f>VLOOKUP(D77,'[1]Schedule of Pension Amounts LW'!$B$15:$E$1399,3,FALSE)</f>
        <v>0</v>
      </c>
      <c r="J77" s="105">
        <f>-IF(ISNA(VLOOKUP(D77,'[1]Combined Contribution Amounts'!$A$2:$K$1335,5,FALSE)),0,VLOOKUP(D77,'[1]Combined Contribution Amounts'!$A$2:$K$1335,5,FALSE))</f>
        <v>-8197</v>
      </c>
      <c r="K77" s="105">
        <f>-IF(ISNA(VLOOKUP(D77,'[1]Combined Contribution Amounts'!$A$2:$K$1335,7,FALSE)),0,VLOOKUP(D77,'[1]Combined Contribution Amounts'!$A$2:$K$1335,7,FALSE))+-IF(ISNA(VLOOKUP(D77,'[1]Combined Contribution Amounts'!$A$2:$K$1335,8,FALSE)),0,VLOOKUP(D77,'[1]Combined Contribution Amounts'!$A$2:$K$1335,8,FALSE))+-IF(ISNA(VLOOKUP(D77,'[1]Combined Contribution Amounts'!$A$2:$K$1335,9,FALSE)),0,VLOOKUP(D77,'[1]Combined Contribution Amounts'!$A$2:$K$1335,9,FALSE))</f>
        <v>-6913</v>
      </c>
      <c r="L77" s="105">
        <f>VLOOKUP(D77,'[1]Pension Expense Details'!$D$23:$S$1407,16,FALSE)</f>
        <v>58158</v>
      </c>
      <c r="M77" s="105">
        <f>ROUND(('[1]68_InOutFlowsCurPrdAndPriorHist'!$F$28-'[1]68_InOutFlowsCurPrdAndPriorHist'!$F$31)*$H77,0)-VLOOKUP(D77,'[1]Pension Expense Details'!$D$23:$S$1407,12,FALSE)</f>
        <v>-3575</v>
      </c>
      <c r="N77" s="105">
        <f>ROUND(('[1]68_InOutFlowsCurPrdAndPriorHist'!$F$29-'[1]68_InOutFlowsCurPrdAndPriorHist'!$F$32)*$H77,0)-VLOOKUP(D77,'[1]Pension Expense Details'!$D$23:$S$1407,13,FALSE)</f>
        <v>-27017</v>
      </c>
      <c r="O77" s="105">
        <f>ROUND(('[1]68_InOutFlowsCurPrdAndPriorHist'!$F$30-'[1]68_InOutFlowsCurPrdAndPriorHist'!$F$33)*$H77,0)-VLOOKUP(D77,'[1]Pension Expense Details'!$D$23:$S$1407,14,FALSE)</f>
        <v>11683</v>
      </c>
      <c r="P77" s="105">
        <f>ROUND((VLOOKUP(D77,'[1]Schedule of Pension Amounts LW'!$B$15:$AC$1399,28,FALSE)-VLOOKUP(D77,'[1]Schedule of Pension Amounts LW'!$B$15:$AC$1399,27,FALSE))*'[1]Schedule of Pension Amounts LW'!AD$4,0)+VLOOKUP(D77,'[1]Schedule of Pension Amounts LW'!$B$15:$AH$1399,33,FALSE)-VLOOKUP(D77,'[1]Pension Expense Details'!$D$23:$S$1407,15,FALSE)</f>
        <v>200272</v>
      </c>
      <c r="Q77" s="98">
        <f t="shared" si="6"/>
        <v>224411</v>
      </c>
      <c r="R77" s="98">
        <f>ROUND('[1]68_InOutFlowsCurPrdAndPrior'!$D$32*IF(ISNA(VLOOKUP(D77,'[1]Proportionate Shares'!$D$23:$I$1359,6,FALSE)),0,VLOOKUP(D77,'[1]Proportionate Shares'!$D$23:$I$1359,6,FALSE)),0)</f>
        <v>943</v>
      </c>
      <c r="S77" s="98">
        <f>ROUND('[1]68_InOutFlowsCurPrdAndPrior'!$D$33*IF(ISNA(VLOOKUP(D77,'[1]Proportionate Shares'!$D$23:$I$1359,6,FALSE)),0,VLOOKUP(D77,'[1]Proportionate Shares'!$D$23:$I$1359,6,FALSE)),0)</f>
        <v>69623</v>
      </c>
      <c r="T77" s="98">
        <f>ROUND('[1]68_InOutFlowsCurPrdAndPrior'!$D$35*IF(ISNA(VLOOKUP(D77,'[1]Proportionate Shares'!$D$23:$I$1359,6,FALSE)),0,VLOOKUP(D77,'[1]Proportionate Shares'!$D$23:$I$1359,6,FALSE)),0)</f>
        <v>13492</v>
      </c>
      <c r="U77" s="98">
        <f>VLOOKUP(D77,'[1]Schedule of Pension Amounts LW'!$B$15:$AS$1399,36,FALSE)</f>
        <v>137787</v>
      </c>
      <c r="V77" s="99">
        <f t="shared" si="7"/>
        <v>221845</v>
      </c>
      <c r="W77" s="98">
        <f>ROUND('[1]68_InOutFlowsCurPrdAndPrior'!$F$32*IF(ISNA(VLOOKUP(D77,'[1]Proportionate Shares'!$D$23:$I$1359,6,FALSE)),0,VLOOKUP(D77,'[1]Proportionate Shares'!$D$23:$I$1359,6,FALSE)),0)</f>
        <v>7792</v>
      </c>
      <c r="X77" s="98">
        <f>ROUND('[1]68_InOutFlowsCurPrdAndPrior'!$F$33*IF(ISNA(VLOOKUP(D77,'[1]Proportionate Shares'!$D$23:$I$1359,6,FALSE)),0,VLOOKUP(D77,'[1]Proportionate Shares'!$D$23:$I$1359,6,FALSE)),0)</f>
        <v>28772</v>
      </c>
      <c r="Y77" s="100">
        <f>ROUND('[1]68_InOutFlowsCurPrdAndPrior'!$F$35*IF(ISNA(VLOOKUP(D77,'[1]Proportionate Shares'!$D$23:$I$1359,6,FALSE)),0,VLOOKUP(D77,'[1]Proportionate Shares'!$D$23:$I$1359,6,FALSE)),0)</f>
        <v>11238</v>
      </c>
      <c r="Z77" s="98">
        <f>-VLOOKUP(D77,'[1]Schedule of Pension Amounts LW'!$B$15:$AS$1399,37,FALSE)</f>
        <v>0</v>
      </c>
      <c r="AA77" s="99">
        <f t="shared" si="8"/>
        <v>47802</v>
      </c>
      <c r="AB77" s="72">
        <f>VLOOKUP(D77,'[1]Pension Expense Details'!$D$22:$S$1407,16,FALSE)</f>
        <v>58158</v>
      </c>
      <c r="AC77" s="72">
        <f t="shared" si="9"/>
        <v>7320</v>
      </c>
      <c r="AD77" s="72">
        <f>VLOOKUP(D77,'[1]Schedule of Pension Amounts LW'!$B$15:$W$1399,22,FALSE)</f>
        <v>65478</v>
      </c>
    </row>
    <row r="78" spans="1:30" x14ac:dyDescent="0.3">
      <c r="A78" s="104"/>
      <c r="B78" s="33"/>
      <c r="C78" s="33" t="str">
        <f>VLOOKUP(D78,'[1]Employer information'!$I$3:$J$1391,2,FALSE)</f>
        <v xml:space="preserve">Charter School                                    </v>
      </c>
      <c r="D78" s="33" t="str">
        <f>'[1]Schedule of Pension Amounts LW'!B71</f>
        <v>2126</v>
      </c>
      <c r="E78" s="33" t="str">
        <f>IF(ISNA(VLOOKUP(D78,'[1]Proportionate Shares'!$D$23:$G$1400,2,FALSE)),"",VLOOKUP(D78,'[1]Proportionate Shares'!$D$23:$G$1400,2,FALSE))</f>
        <v>072802</v>
      </c>
      <c r="F78" s="33" t="str">
        <f>IF(ISNA(VLOOKUP(D78,'[1]Proportionate Shares'!$D$23:$G$1400,3,FALSE)),"",VLOOKUP(D78,'[1]Proportionate Shares'!$D$23:$G$1400,3,FALSE))</f>
        <v/>
      </c>
      <c r="G78" s="34" t="str">
        <f>VLOOKUP(D78,'[1]Employer information'!$A$3:$B$1390,2,FALSE)</f>
        <v>ERATH EXCELS! ACADEMY</v>
      </c>
      <c r="H78" s="36">
        <f>IF(ISNA(VLOOKUP(D78,'[1]Proportionate Shares'!$D$23:$I$1377,6,FALSE)),0,VLOOKUP(D78,'[1]Proportionate Shares'!$D$23:$I$1377,6,FALSE))</f>
        <v>4.3809919999999998E-6</v>
      </c>
      <c r="I78" s="105">
        <f>VLOOKUP(D78,'[1]Schedule of Pension Amounts LW'!$B$15:$E$1399,3,FALSE)</f>
        <v>292895</v>
      </c>
      <c r="J78" s="105">
        <f>-IF(ISNA(VLOOKUP(D78,'[1]Combined Contribution Amounts'!$A$2:$K$1335,5,FALSE)),0,VLOOKUP(D78,'[1]Combined Contribution Amounts'!$A$2:$K$1335,5,FALSE))</f>
        <v>-15334</v>
      </c>
      <c r="K78" s="105">
        <f>-IF(ISNA(VLOOKUP(D78,'[1]Combined Contribution Amounts'!$A$2:$K$1335,7,FALSE)),0,VLOOKUP(D78,'[1]Combined Contribution Amounts'!$A$2:$K$1335,7,FALSE))+-IF(ISNA(VLOOKUP(D78,'[1]Combined Contribution Amounts'!$A$2:$K$1335,8,FALSE)),0,VLOOKUP(D78,'[1]Combined Contribution Amounts'!$A$2:$K$1335,8,FALSE))+-IF(ISNA(VLOOKUP(D78,'[1]Combined Contribution Amounts'!$A$2:$K$1335,9,FALSE)),0,VLOOKUP(D78,'[1]Combined Contribution Amounts'!$A$2:$K$1335,9,FALSE))</f>
        <v>0</v>
      </c>
      <c r="L78" s="105">
        <f>VLOOKUP(D78,'[1]Pension Expense Details'!$D$23:$S$1407,16,FALSE)</f>
        <v>12985</v>
      </c>
      <c r="M78" s="105">
        <f>ROUND(('[1]68_InOutFlowsCurPrdAndPriorHist'!$F$28-'[1]68_InOutFlowsCurPrdAndPriorHist'!$F$31)*$H78,0)-VLOOKUP(D78,'[1]Pension Expense Details'!$D$23:$S$1407,12,FALSE)</f>
        <v>-3628</v>
      </c>
      <c r="N78" s="105">
        <f>ROUND(('[1]68_InOutFlowsCurPrdAndPriorHist'!$F$29-'[1]68_InOutFlowsCurPrdAndPriorHist'!$F$32)*$H78,0)-VLOOKUP(D78,'[1]Pension Expense Details'!$D$23:$S$1407,13,FALSE)</f>
        <v>-27417</v>
      </c>
      <c r="O78" s="105">
        <f>ROUND(('[1]68_InOutFlowsCurPrdAndPriorHist'!$F$30-'[1]68_InOutFlowsCurPrdAndPriorHist'!$F$33)*$H78,0)-VLOOKUP(D78,'[1]Pension Expense Details'!$D$23:$S$1407,14,FALSE)</f>
        <v>11856</v>
      </c>
      <c r="P78" s="105">
        <f>ROUND((VLOOKUP(D78,'[1]Schedule of Pension Amounts LW'!$B$15:$AC$1399,28,FALSE)-VLOOKUP(D78,'[1]Schedule of Pension Amounts LW'!$B$15:$AC$1399,27,FALSE))*'[1]Schedule of Pension Amounts LW'!AD$4,0)+VLOOKUP(D78,'[1]Schedule of Pension Amounts LW'!$B$15:$AH$1399,33,FALSE)-VLOOKUP(D78,'[1]Pension Expense Details'!$D$23:$S$1407,15,FALSE)</f>
        <v>-43619</v>
      </c>
      <c r="Q78" s="98">
        <f t="shared" si="6"/>
        <v>227738</v>
      </c>
      <c r="R78" s="98">
        <f>ROUND('[1]68_InOutFlowsCurPrdAndPrior'!$D$32*IF(ISNA(VLOOKUP(D78,'[1]Proportionate Shares'!$D$23:$I$1359,6,FALSE)),0,VLOOKUP(D78,'[1]Proportionate Shares'!$D$23:$I$1359,6,FALSE)),0)</f>
        <v>957</v>
      </c>
      <c r="S78" s="98">
        <f>ROUND('[1]68_InOutFlowsCurPrdAndPrior'!$D$33*IF(ISNA(VLOOKUP(D78,'[1]Proportionate Shares'!$D$23:$I$1359,6,FALSE)),0,VLOOKUP(D78,'[1]Proportionate Shares'!$D$23:$I$1359,6,FALSE)),0)</f>
        <v>70655</v>
      </c>
      <c r="T78" s="98">
        <f>ROUND('[1]68_InOutFlowsCurPrdAndPrior'!$D$35*IF(ISNA(VLOOKUP(D78,'[1]Proportionate Shares'!$D$23:$I$1359,6,FALSE)),0,VLOOKUP(D78,'[1]Proportionate Shares'!$D$23:$I$1359,6,FALSE)),0)</f>
        <v>13692</v>
      </c>
      <c r="U78" s="98">
        <f>VLOOKUP(D78,'[1]Schedule of Pension Amounts LW'!$B$15:$AS$1399,36,FALSE)</f>
        <v>44142</v>
      </c>
      <c r="V78" s="99">
        <f t="shared" si="7"/>
        <v>129446</v>
      </c>
      <c r="W78" s="98">
        <f>ROUND('[1]68_InOutFlowsCurPrdAndPrior'!$F$32*IF(ISNA(VLOOKUP(D78,'[1]Proportionate Shares'!$D$23:$I$1359,6,FALSE)),0,VLOOKUP(D78,'[1]Proportionate Shares'!$D$23:$I$1359,6,FALSE)),0)</f>
        <v>7907</v>
      </c>
      <c r="X78" s="98">
        <f>ROUND('[1]68_InOutFlowsCurPrdAndPrior'!$F$33*IF(ISNA(VLOOKUP(D78,'[1]Proportionate Shares'!$D$23:$I$1359,6,FALSE)),0,VLOOKUP(D78,'[1]Proportionate Shares'!$D$23:$I$1359,6,FALSE)),0)</f>
        <v>29198</v>
      </c>
      <c r="Y78" s="100">
        <f>ROUND('[1]68_InOutFlowsCurPrdAndPrior'!$F$35*IF(ISNA(VLOOKUP(D78,'[1]Proportionate Shares'!$D$23:$I$1359,6,FALSE)),0,VLOOKUP(D78,'[1]Proportionate Shares'!$D$23:$I$1359,6,FALSE)),0)</f>
        <v>11405</v>
      </c>
      <c r="Z78" s="98">
        <f>-VLOOKUP(D78,'[1]Schedule of Pension Amounts LW'!$B$15:$AS$1399,37,FALSE)</f>
        <v>84337</v>
      </c>
      <c r="AA78" s="99">
        <f t="shared" si="8"/>
        <v>132847</v>
      </c>
      <c r="AB78" s="72">
        <f>VLOOKUP(D78,'[1]Pension Expense Details'!$D$22:$S$1407,16,FALSE)</f>
        <v>12985</v>
      </c>
      <c r="AC78" s="72">
        <f t="shared" si="9"/>
        <v>32269</v>
      </c>
      <c r="AD78" s="72">
        <f>VLOOKUP(D78,'[1]Schedule of Pension Amounts LW'!$B$15:$W$1399,22,FALSE)</f>
        <v>45254</v>
      </c>
    </row>
    <row r="79" spans="1:30" x14ac:dyDescent="0.3">
      <c r="A79" s="104"/>
      <c r="B79" s="33"/>
      <c r="C79" s="33" t="str">
        <f>VLOOKUP(D79,'[1]Employer information'!$I$3:$J$1391,2,FALSE)</f>
        <v xml:space="preserve">Charter School                                    </v>
      </c>
      <c r="D79" s="33" t="str">
        <f>'[1]Schedule of Pension Amounts LW'!B72</f>
        <v>2352</v>
      </c>
      <c r="E79" s="33" t="str">
        <f>IF(ISNA(VLOOKUP(D79,'[1]Proportionate Shares'!$D$23:$G$1400,2,FALSE)),"",VLOOKUP(D79,'[1]Proportionate Shares'!$D$23:$G$1400,2,FALSE))</f>
        <v>101872</v>
      </c>
      <c r="F79" s="33" t="str">
        <f>IF(ISNA(VLOOKUP(D79,'[1]Proportionate Shares'!$D$23:$G$1400,3,FALSE)),"",VLOOKUP(D79,'[1]Proportionate Shares'!$D$23:$G$1400,3,FALSE))</f>
        <v/>
      </c>
      <c r="G79" s="34" t="str">
        <f>VLOOKUP(D79,'[1]Employer information'!$A$3:$B$1390,2,FALSE)</f>
        <v>ETOILE ACADEMY CHARTER SCHOOL</v>
      </c>
      <c r="H79" s="36">
        <f>IF(ISNA(VLOOKUP(D79,'[1]Proportionate Shares'!$D$23:$I$1377,6,FALSE)),0,VLOOKUP(D79,'[1]Proportionate Shares'!$D$23:$I$1377,6,FALSE))</f>
        <v>3.5344500000000001E-6</v>
      </c>
      <c r="I79" s="105">
        <f>VLOOKUP(D79,'[1]Schedule of Pension Amounts LW'!$B$15:$E$1399,3,FALSE)</f>
        <v>145255</v>
      </c>
      <c r="J79" s="105">
        <f>-IF(ISNA(VLOOKUP(D79,'[1]Combined Contribution Amounts'!$A$2:$K$1335,5,FALSE)),0,VLOOKUP(D79,'[1]Combined Contribution Amounts'!$A$2:$K$1335,5,FALSE))</f>
        <v>-12371</v>
      </c>
      <c r="K79" s="105">
        <f>-IF(ISNA(VLOOKUP(D79,'[1]Combined Contribution Amounts'!$A$2:$K$1335,7,FALSE)),0,VLOOKUP(D79,'[1]Combined Contribution Amounts'!$A$2:$K$1335,7,FALSE))+-IF(ISNA(VLOOKUP(D79,'[1]Combined Contribution Amounts'!$A$2:$K$1335,8,FALSE)),0,VLOOKUP(D79,'[1]Combined Contribution Amounts'!$A$2:$K$1335,8,FALSE))+-IF(ISNA(VLOOKUP(D79,'[1]Combined Contribution Amounts'!$A$2:$K$1335,9,FALSE)),0,VLOOKUP(D79,'[1]Combined Contribution Amounts'!$A$2:$K$1335,9,FALSE))</f>
        <v>0</v>
      </c>
      <c r="L79" s="105">
        <f>VLOOKUP(D79,'[1]Pension Expense Details'!$D$23:$S$1407,16,FALSE)</f>
        <v>24784</v>
      </c>
      <c r="M79" s="105">
        <f>ROUND(('[1]68_InOutFlowsCurPrdAndPriorHist'!$F$28-'[1]68_InOutFlowsCurPrdAndPriorHist'!$F$31)*$H79,0)-VLOOKUP(D79,'[1]Pension Expense Details'!$D$23:$S$1407,12,FALSE)</f>
        <v>-2927</v>
      </c>
      <c r="N79" s="105">
        <f>ROUND(('[1]68_InOutFlowsCurPrdAndPriorHist'!$F$29-'[1]68_InOutFlowsCurPrdAndPriorHist'!$F$32)*$H79,0)-VLOOKUP(D79,'[1]Pension Expense Details'!$D$23:$S$1407,13,FALSE)</f>
        <v>-22119</v>
      </c>
      <c r="O79" s="105">
        <f>ROUND(('[1]68_InOutFlowsCurPrdAndPriorHist'!$F$30-'[1]68_InOutFlowsCurPrdAndPriorHist'!$F$33)*$H79,0)-VLOOKUP(D79,'[1]Pension Expense Details'!$D$23:$S$1407,14,FALSE)</f>
        <v>9565</v>
      </c>
      <c r="P79" s="105">
        <f>ROUND((VLOOKUP(D79,'[1]Schedule of Pension Amounts LW'!$B$15:$AC$1399,28,FALSE)-VLOOKUP(D79,'[1]Schedule of Pension Amounts LW'!$B$15:$AC$1399,27,FALSE))*'[1]Schedule of Pension Amounts LW'!AD$4,0)+VLOOKUP(D79,'[1]Schedule of Pension Amounts LW'!$B$15:$AH$1399,33,FALSE)-VLOOKUP(D79,'[1]Pension Expense Details'!$D$23:$S$1407,15,FALSE)</f>
        <v>41545</v>
      </c>
      <c r="Q79" s="98">
        <f t="shared" si="6"/>
        <v>183732</v>
      </c>
      <c r="R79" s="98">
        <f>ROUND('[1]68_InOutFlowsCurPrdAndPrior'!$D$32*IF(ISNA(VLOOKUP(D79,'[1]Proportionate Shares'!$D$23:$I$1359,6,FALSE)),0,VLOOKUP(D79,'[1]Proportionate Shares'!$D$23:$I$1359,6,FALSE)),0)</f>
        <v>772</v>
      </c>
      <c r="S79" s="98">
        <f>ROUND('[1]68_InOutFlowsCurPrdAndPrior'!$D$33*IF(ISNA(VLOOKUP(D79,'[1]Proportionate Shares'!$D$23:$I$1359,6,FALSE)),0,VLOOKUP(D79,'[1]Proportionate Shares'!$D$23:$I$1359,6,FALSE)),0)</f>
        <v>57003</v>
      </c>
      <c r="T79" s="98">
        <f>ROUND('[1]68_InOutFlowsCurPrdAndPrior'!$D$35*IF(ISNA(VLOOKUP(D79,'[1]Proportionate Shares'!$D$23:$I$1359,6,FALSE)),0,VLOOKUP(D79,'[1]Proportionate Shares'!$D$23:$I$1359,6,FALSE)),0)</f>
        <v>11046</v>
      </c>
      <c r="U79" s="98">
        <f>VLOOKUP(D79,'[1]Schedule of Pension Amounts LW'!$B$15:$AS$1399,36,FALSE)</f>
        <v>92029</v>
      </c>
      <c r="V79" s="99">
        <f t="shared" si="7"/>
        <v>160850</v>
      </c>
      <c r="W79" s="98">
        <f>ROUND('[1]68_InOutFlowsCurPrdAndPrior'!$F$32*IF(ISNA(VLOOKUP(D79,'[1]Proportionate Shares'!$D$23:$I$1359,6,FALSE)),0,VLOOKUP(D79,'[1]Proportionate Shares'!$D$23:$I$1359,6,FALSE)),0)</f>
        <v>6379</v>
      </c>
      <c r="X79" s="98">
        <f>ROUND('[1]68_InOutFlowsCurPrdAndPrior'!$F$33*IF(ISNA(VLOOKUP(D79,'[1]Proportionate Shares'!$D$23:$I$1359,6,FALSE)),0,VLOOKUP(D79,'[1]Proportionate Shares'!$D$23:$I$1359,6,FALSE)),0)</f>
        <v>23556</v>
      </c>
      <c r="Y79" s="100">
        <f>ROUND('[1]68_InOutFlowsCurPrdAndPrior'!$F$35*IF(ISNA(VLOOKUP(D79,'[1]Proportionate Shares'!$D$23:$I$1359,6,FALSE)),0,VLOOKUP(D79,'[1]Proportionate Shares'!$D$23:$I$1359,6,FALSE)),0)</f>
        <v>9201</v>
      </c>
      <c r="Z79" s="98">
        <f>-VLOOKUP(D79,'[1]Schedule of Pension Amounts LW'!$B$15:$AS$1399,37,FALSE)</f>
        <v>0</v>
      </c>
      <c r="AA79" s="99">
        <f t="shared" si="8"/>
        <v>39136</v>
      </c>
      <c r="AB79" s="72">
        <f>VLOOKUP(D79,'[1]Pension Expense Details'!$D$22:$S$1407,16,FALSE)</f>
        <v>24784</v>
      </c>
      <c r="AC79" s="72">
        <f t="shared" si="9"/>
        <v>26747</v>
      </c>
      <c r="AD79" s="72">
        <f>VLOOKUP(D79,'[1]Schedule of Pension Amounts LW'!$B$15:$W$1399,22,FALSE)</f>
        <v>51531</v>
      </c>
    </row>
    <row r="80" spans="1:30" x14ac:dyDescent="0.3">
      <c r="A80" s="104"/>
      <c r="B80" s="33"/>
      <c r="C80" s="33" t="str">
        <f>VLOOKUP(D80,'[1]Employer information'!$I$3:$J$1391,2,FALSE)</f>
        <v xml:space="preserve">Charter School                                    </v>
      </c>
      <c r="D80" s="33" t="str">
        <f>'[1]Schedule of Pension Amounts LW'!B73</f>
        <v>2225</v>
      </c>
      <c r="E80" s="33" t="str">
        <f>IF(ISNA(VLOOKUP(D80,'[1]Proportionate Shares'!$D$23:$G$1400,2,FALSE)),"",VLOOKUP(D80,'[1]Proportionate Shares'!$D$23:$G$1400,2,FALSE))</f>
        <v>057834</v>
      </c>
      <c r="F80" s="33" t="str">
        <f>IF(ISNA(VLOOKUP(D80,'[1]Proportionate Shares'!$D$23:$G$1400,3,FALSE)),"",VLOOKUP(D80,'[1]Proportionate Shares'!$D$23:$G$1400,3,FALSE))</f>
        <v/>
      </c>
      <c r="G80" s="34" t="str">
        <f>VLOOKUP(D80,'[1]Employer information'!$A$3:$B$1390,2,FALSE)</f>
        <v>EVOLUTION ACADEMY CHARTER SCHOOL</v>
      </c>
      <c r="H80" s="36">
        <f>IF(ISNA(VLOOKUP(D80,'[1]Proportionate Shares'!$D$23:$I$1377,6,FALSE)),0,VLOOKUP(D80,'[1]Proportionate Shares'!$D$23:$I$1377,6,FALSE))</f>
        <v>1.9898743000000001E-5</v>
      </c>
      <c r="I80" s="105">
        <f>VLOOKUP(D80,'[1]Schedule of Pension Amounts LW'!$B$15:$E$1399,3,FALSE)</f>
        <v>1013157</v>
      </c>
      <c r="J80" s="105">
        <f>-IF(ISNA(VLOOKUP(D80,'[1]Combined Contribution Amounts'!$A$2:$K$1335,5,FALSE)),0,VLOOKUP(D80,'[1]Combined Contribution Amounts'!$A$2:$K$1335,5,FALSE))</f>
        <v>-69648</v>
      </c>
      <c r="K80" s="105">
        <f>-IF(ISNA(VLOOKUP(D80,'[1]Combined Contribution Amounts'!$A$2:$K$1335,7,FALSE)),0,VLOOKUP(D80,'[1]Combined Contribution Amounts'!$A$2:$K$1335,7,FALSE))+-IF(ISNA(VLOOKUP(D80,'[1]Combined Contribution Amounts'!$A$2:$K$1335,8,FALSE)),0,VLOOKUP(D80,'[1]Combined Contribution Amounts'!$A$2:$K$1335,8,FALSE))+-IF(ISNA(VLOOKUP(D80,'[1]Combined Contribution Amounts'!$A$2:$K$1335,9,FALSE)),0,VLOOKUP(D80,'[1]Combined Contribution Amounts'!$A$2:$K$1335,9,FALSE))</f>
        <v>0</v>
      </c>
      <c r="L80" s="105">
        <f>VLOOKUP(D80,'[1]Pension Expense Details'!$D$23:$S$1407,16,FALSE)</f>
        <v>108833</v>
      </c>
      <c r="M80" s="105">
        <f>ROUND(('[1]68_InOutFlowsCurPrdAndPriorHist'!$F$28-'[1]68_InOutFlowsCurPrdAndPriorHist'!$F$31)*$H80,0)-VLOOKUP(D80,'[1]Pension Expense Details'!$D$23:$S$1407,12,FALSE)</f>
        <v>-16481</v>
      </c>
      <c r="N80" s="105">
        <f>ROUND(('[1]68_InOutFlowsCurPrdAndPriorHist'!$F$29-'[1]68_InOutFlowsCurPrdAndPriorHist'!$F$32)*$H80,0)-VLOOKUP(D80,'[1]Pension Expense Details'!$D$23:$S$1407,13,FALSE)</f>
        <v>-124531</v>
      </c>
      <c r="O80" s="105">
        <f>ROUND(('[1]68_InOutFlowsCurPrdAndPriorHist'!$F$30-'[1]68_InOutFlowsCurPrdAndPriorHist'!$F$33)*$H80,0)-VLOOKUP(D80,'[1]Pension Expense Details'!$D$23:$S$1407,14,FALSE)</f>
        <v>53850</v>
      </c>
      <c r="P80" s="105">
        <f>ROUND((VLOOKUP(D80,'[1]Schedule of Pension Amounts LW'!$B$15:$AC$1399,28,FALSE)-VLOOKUP(D80,'[1]Schedule of Pension Amounts LW'!$B$15:$AC$1399,27,FALSE))*'[1]Schedule of Pension Amounts LW'!AD$4,0)+VLOOKUP(D80,'[1]Schedule of Pension Amounts LW'!$B$15:$AH$1399,33,FALSE)-VLOOKUP(D80,'[1]Pension Expense Details'!$D$23:$S$1407,15,FALSE)</f>
        <v>69219</v>
      </c>
      <c r="Q80" s="98">
        <f t="shared" si="6"/>
        <v>1034399</v>
      </c>
      <c r="R80" s="98">
        <f>ROUND('[1]68_InOutFlowsCurPrdAndPrior'!$D$32*IF(ISNA(VLOOKUP(D80,'[1]Proportionate Shares'!$D$23:$I$1359,6,FALSE)),0,VLOOKUP(D80,'[1]Proportionate Shares'!$D$23:$I$1359,6,FALSE)),0)</f>
        <v>4345</v>
      </c>
      <c r="S80" s="98">
        <f>ROUND('[1]68_InOutFlowsCurPrdAndPrior'!$D$33*IF(ISNA(VLOOKUP(D80,'[1]Proportionate Shares'!$D$23:$I$1359,6,FALSE)),0,VLOOKUP(D80,'[1]Proportionate Shares'!$D$23:$I$1359,6,FALSE)),0)</f>
        <v>320921</v>
      </c>
      <c r="T80" s="98">
        <f>ROUND('[1]68_InOutFlowsCurPrdAndPrior'!$D$35*IF(ISNA(VLOOKUP(D80,'[1]Proportionate Shares'!$D$23:$I$1359,6,FALSE)),0,VLOOKUP(D80,'[1]Proportionate Shares'!$D$23:$I$1359,6,FALSE)),0)</f>
        <v>62188</v>
      </c>
      <c r="U80" s="98">
        <f>VLOOKUP(D80,'[1]Schedule of Pension Amounts LW'!$B$15:$AS$1399,36,FALSE)</f>
        <v>152652</v>
      </c>
      <c r="V80" s="99">
        <f t="shared" si="7"/>
        <v>540106</v>
      </c>
      <c r="W80" s="98">
        <f>ROUND('[1]68_InOutFlowsCurPrdAndPrior'!$F$32*IF(ISNA(VLOOKUP(D80,'[1]Proportionate Shares'!$D$23:$I$1359,6,FALSE)),0,VLOOKUP(D80,'[1]Proportionate Shares'!$D$23:$I$1359,6,FALSE)),0)</f>
        <v>35916</v>
      </c>
      <c r="X80" s="98">
        <f>ROUND('[1]68_InOutFlowsCurPrdAndPrior'!$F$33*IF(ISNA(VLOOKUP(D80,'[1]Proportionate Shares'!$D$23:$I$1359,6,FALSE)),0,VLOOKUP(D80,'[1]Proportionate Shares'!$D$23:$I$1359,6,FALSE)),0)</f>
        <v>132620</v>
      </c>
      <c r="Y80" s="100">
        <f>ROUND('[1]68_InOutFlowsCurPrdAndPrior'!$F$35*IF(ISNA(VLOOKUP(D80,'[1]Proportionate Shares'!$D$23:$I$1359,6,FALSE)),0,VLOOKUP(D80,'[1]Proportionate Shares'!$D$23:$I$1359,6,FALSE)),0)</f>
        <v>51802</v>
      </c>
      <c r="Z80" s="98">
        <f>-VLOOKUP(D80,'[1]Schedule of Pension Amounts LW'!$B$15:$AS$1399,37,FALSE)</f>
        <v>93355</v>
      </c>
      <c r="AA80" s="99">
        <f t="shared" si="8"/>
        <v>313693</v>
      </c>
      <c r="AB80" s="72">
        <f>VLOOKUP(D80,'[1]Pension Expense Details'!$D$22:$S$1407,16,FALSE)</f>
        <v>108833</v>
      </c>
      <c r="AC80" s="72">
        <f t="shared" si="9"/>
        <v>114343</v>
      </c>
      <c r="AD80" s="72">
        <f>VLOOKUP(D80,'[1]Schedule of Pension Amounts LW'!$B$15:$W$1399,22,FALSE)</f>
        <v>223176</v>
      </c>
    </row>
    <row r="81" spans="1:30" x14ac:dyDescent="0.3">
      <c r="A81" s="104"/>
      <c r="B81" s="33"/>
      <c r="C81" s="33" t="str">
        <f>VLOOKUP(D81,'[1]Employer information'!$I$3:$J$1391,2,FALSE)</f>
        <v xml:space="preserve">Charter School                                    </v>
      </c>
      <c r="D81" s="33" t="str">
        <f>'[1]Schedule of Pension Amounts LW'!B74</f>
        <v>2321</v>
      </c>
      <c r="E81" s="33" t="str">
        <f>IF(ISNA(VLOOKUP(D81,'[1]Proportionate Shares'!$D$23:$G$1400,2,FALSE)),"",VLOOKUP(D81,'[1]Proportionate Shares'!$D$23:$G$1400,2,FALSE))</f>
        <v>108809</v>
      </c>
      <c r="F81" s="33" t="str">
        <f>IF(ISNA(VLOOKUP(D81,'[1]Proportionate Shares'!$D$23:$G$1400,3,FALSE)),"",VLOOKUP(D81,'[1]Proportionate Shares'!$D$23:$G$1400,3,FALSE))</f>
        <v/>
      </c>
      <c r="G81" s="34" t="str">
        <f>VLOOKUP(D81,'[1]Employer information'!$A$3:$B$1390,2,FALSE)</f>
        <v>EXCELLENCE IN LEADERSHIP ACADEMY</v>
      </c>
      <c r="H81" s="36">
        <f>IF(ISNA(VLOOKUP(D81,'[1]Proportionate Shares'!$D$23:$I$1377,6,FALSE)),0,VLOOKUP(D81,'[1]Proportionate Shares'!$D$23:$I$1377,6,FALSE))</f>
        <v>8.6668440000000001E-6</v>
      </c>
      <c r="I81" s="105">
        <f>VLOOKUP(D81,'[1]Schedule of Pension Amounts LW'!$B$15:$E$1399,3,FALSE)</f>
        <v>511660</v>
      </c>
      <c r="J81" s="105">
        <f>-IF(ISNA(VLOOKUP(D81,'[1]Combined Contribution Amounts'!$A$2:$K$1335,5,FALSE)),0,VLOOKUP(D81,'[1]Combined Contribution Amounts'!$A$2:$K$1335,5,FALSE))</f>
        <v>-30335</v>
      </c>
      <c r="K81" s="105">
        <f>-IF(ISNA(VLOOKUP(D81,'[1]Combined Contribution Amounts'!$A$2:$K$1335,7,FALSE)),0,VLOOKUP(D81,'[1]Combined Contribution Amounts'!$A$2:$K$1335,7,FALSE))+-IF(ISNA(VLOOKUP(D81,'[1]Combined Contribution Amounts'!$A$2:$K$1335,8,FALSE)),0,VLOOKUP(D81,'[1]Combined Contribution Amounts'!$A$2:$K$1335,8,FALSE))+-IF(ISNA(VLOOKUP(D81,'[1]Combined Contribution Amounts'!$A$2:$K$1335,9,FALSE)),0,VLOOKUP(D81,'[1]Combined Contribution Amounts'!$A$2:$K$1335,9,FALSE))</f>
        <v>0</v>
      </c>
      <c r="L81" s="105">
        <f>VLOOKUP(D81,'[1]Pension Expense Details'!$D$23:$S$1407,16,FALSE)</f>
        <v>36340</v>
      </c>
      <c r="M81" s="105">
        <f>ROUND(('[1]68_InOutFlowsCurPrdAndPriorHist'!$F$28-'[1]68_InOutFlowsCurPrdAndPriorHist'!$F$31)*$H81,0)-VLOOKUP(D81,'[1]Pension Expense Details'!$D$23:$S$1407,12,FALSE)</f>
        <v>-7178</v>
      </c>
      <c r="N81" s="105">
        <f>ROUND(('[1]68_InOutFlowsCurPrdAndPriorHist'!$F$29-'[1]68_InOutFlowsCurPrdAndPriorHist'!$F$32)*$H81,0)-VLOOKUP(D81,'[1]Pension Expense Details'!$D$23:$S$1407,13,FALSE)</f>
        <v>-54239</v>
      </c>
      <c r="O81" s="105">
        <f>ROUND(('[1]68_InOutFlowsCurPrdAndPriorHist'!$F$30-'[1]68_InOutFlowsCurPrdAndPriorHist'!$F$33)*$H81,0)-VLOOKUP(D81,'[1]Pension Expense Details'!$D$23:$S$1407,14,FALSE)</f>
        <v>23454</v>
      </c>
      <c r="P81" s="105">
        <f>ROUND((VLOOKUP(D81,'[1]Schedule of Pension Amounts LW'!$B$15:$AC$1399,28,FALSE)-VLOOKUP(D81,'[1]Schedule of Pension Amounts LW'!$B$15:$AC$1399,27,FALSE))*'[1]Schedule of Pension Amounts LW'!AD$4,0)+VLOOKUP(D81,'[1]Schedule of Pension Amounts LW'!$B$15:$AH$1399,33,FALSE)-VLOOKUP(D81,'[1]Pension Expense Details'!$D$23:$S$1407,15,FALSE)</f>
        <v>-29172</v>
      </c>
      <c r="Q81" s="98">
        <f t="shared" si="6"/>
        <v>450530</v>
      </c>
      <c r="R81" s="98">
        <f>ROUND('[1]68_InOutFlowsCurPrdAndPrior'!$D$32*IF(ISNA(VLOOKUP(D81,'[1]Proportionate Shares'!$D$23:$I$1359,6,FALSE)),0,VLOOKUP(D81,'[1]Proportionate Shares'!$D$23:$I$1359,6,FALSE)),0)</f>
        <v>1893</v>
      </c>
      <c r="S81" s="98">
        <f>ROUND('[1]68_InOutFlowsCurPrdAndPrior'!$D$33*IF(ISNA(VLOOKUP(D81,'[1]Proportionate Shares'!$D$23:$I$1359,6,FALSE)),0,VLOOKUP(D81,'[1]Proportionate Shares'!$D$23:$I$1359,6,FALSE)),0)</f>
        <v>139776</v>
      </c>
      <c r="T81" s="98">
        <f>ROUND('[1]68_InOutFlowsCurPrdAndPrior'!$D$35*IF(ISNA(VLOOKUP(D81,'[1]Proportionate Shares'!$D$23:$I$1359,6,FALSE)),0,VLOOKUP(D81,'[1]Proportionate Shares'!$D$23:$I$1359,6,FALSE)),0)</f>
        <v>27086</v>
      </c>
      <c r="U81" s="98">
        <f>VLOOKUP(D81,'[1]Schedule of Pension Amounts LW'!$B$15:$AS$1399,36,FALSE)</f>
        <v>74989</v>
      </c>
      <c r="V81" s="99">
        <f t="shared" si="7"/>
        <v>243744</v>
      </c>
      <c r="W81" s="98">
        <f>ROUND('[1]68_InOutFlowsCurPrdAndPrior'!$F$32*IF(ISNA(VLOOKUP(D81,'[1]Proportionate Shares'!$D$23:$I$1359,6,FALSE)),0,VLOOKUP(D81,'[1]Proportionate Shares'!$D$23:$I$1359,6,FALSE)),0)</f>
        <v>15643</v>
      </c>
      <c r="X81" s="98">
        <f>ROUND('[1]68_InOutFlowsCurPrdAndPrior'!$F$33*IF(ISNA(VLOOKUP(D81,'[1]Proportionate Shares'!$D$23:$I$1359,6,FALSE)),0,VLOOKUP(D81,'[1]Proportionate Shares'!$D$23:$I$1359,6,FALSE)),0)</f>
        <v>57762</v>
      </c>
      <c r="Y81" s="100">
        <f>ROUND('[1]68_InOutFlowsCurPrdAndPrior'!$F$35*IF(ISNA(VLOOKUP(D81,'[1]Proportionate Shares'!$D$23:$I$1359,6,FALSE)),0,VLOOKUP(D81,'[1]Proportionate Shares'!$D$23:$I$1359,6,FALSE)),0)</f>
        <v>22562</v>
      </c>
      <c r="Z81" s="98">
        <f>-VLOOKUP(D81,'[1]Schedule of Pension Amounts LW'!$B$15:$AS$1399,37,FALSE)</f>
        <v>68054</v>
      </c>
      <c r="AA81" s="99">
        <f t="shared" si="8"/>
        <v>164021</v>
      </c>
      <c r="AB81" s="72">
        <f>VLOOKUP(D81,'[1]Pension Expense Details'!$D$22:$S$1407,16,FALSE)</f>
        <v>36340</v>
      </c>
      <c r="AC81" s="72">
        <f t="shared" si="9"/>
        <v>58100</v>
      </c>
      <c r="AD81" s="72">
        <f>VLOOKUP(D81,'[1]Schedule of Pension Amounts LW'!$B$15:$W$1399,22,FALSE)</f>
        <v>94440</v>
      </c>
    </row>
    <row r="82" spans="1:30" x14ac:dyDescent="0.3">
      <c r="A82" s="104"/>
      <c r="B82" s="33"/>
      <c r="C82" s="33" t="str">
        <f>VLOOKUP(D82,'[1]Employer information'!$I$3:$J$1391,2,FALSE)</f>
        <v xml:space="preserve">Charter School                                    </v>
      </c>
      <c r="D82" s="33" t="str">
        <f>'[1]Schedule of Pension Amounts LW'!B75</f>
        <v>2107</v>
      </c>
      <c r="E82" s="33" t="str">
        <f>IF(ISNA(VLOOKUP(D82,'[1]Proportionate Shares'!$D$23:$G$1400,2,FALSE)),"",VLOOKUP(D82,'[1]Proportionate Shares'!$D$23:$G$1400,2,FALSE))</f>
        <v>070801</v>
      </c>
      <c r="F82" s="33" t="str">
        <f>IF(ISNA(VLOOKUP(D82,'[1]Proportionate Shares'!$D$23:$G$1400,3,FALSE)),"",VLOOKUP(D82,'[1]Proportionate Shares'!$D$23:$G$1400,3,FALSE))</f>
        <v/>
      </c>
      <c r="G82" s="34" t="str">
        <f>VLOOKUP(D82,'[1]Employer information'!$A$3:$B$1390,2,FALSE)</f>
        <v>FAITH FAMILY ACADEMY WAXAHACHIE</v>
      </c>
      <c r="H82" s="36">
        <f>IF(ISNA(VLOOKUP(D82,'[1]Proportionate Shares'!$D$23:$I$1377,6,FALSE)),0,VLOOKUP(D82,'[1]Proportionate Shares'!$D$23:$I$1377,6,FALSE))</f>
        <v>1.1600457699999999E-4</v>
      </c>
      <c r="I82" s="105">
        <f>VLOOKUP(D82,'[1]Schedule of Pension Amounts LW'!$B$15:$E$1399,3,FALSE)</f>
        <v>6544381</v>
      </c>
      <c r="J82" s="105">
        <f>-IF(ISNA(VLOOKUP(D82,'[1]Combined Contribution Amounts'!$A$2:$K$1335,5,FALSE)),0,VLOOKUP(D82,'[1]Combined Contribution Amounts'!$A$2:$K$1335,5,FALSE))</f>
        <v>-406030</v>
      </c>
      <c r="K82" s="105">
        <f>-IF(ISNA(VLOOKUP(D82,'[1]Combined Contribution Amounts'!$A$2:$K$1335,7,FALSE)),0,VLOOKUP(D82,'[1]Combined Contribution Amounts'!$A$2:$K$1335,7,FALSE))+-IF(ISNA(VLOOKUP(D82,'[1]Combined Contribution Amounts'!$A$2:$K$1335,8,FALSE)),0,VLOOKUP(D82,'[1]Combined Contribution Amounts'!$A$2:$K$1335,8,FALSE))+-IF(ISNA(VLOOKUP(D82,'[1]Combined Contribution Amounts'!$A$2:$K$1335,9,FALSE)),0,VLOOKUP(D82,'[1]Combined Contribution Amounts'!$A$2:$K$1335,9,FALSE))</f>
        <v>0</v>
      </c>
      <c r="L82" s="105">
        <f>VLOOKUP(D82,'[1]Pension Expense Details'!$D$23:$S$1407,16,FALSE)</f>
        <v>534193</v>
      </c>
      <c r="M82" s="105">
        <f>ROUND(('[1]68_InOutFlowsCurPrdAndPriorHist'!$F$28-'[1]68_InOutFlowsCurPrdAndPriorHist'!$F$31)*$H82,0)-VLOOKUP(D82,'[1]Pension Expense Details'!$D$23:$S$1407,12,FALSE)</f>
        <v>-96079</v>
      </c>
      <c r="N82" s="105">
        <f>ROUND(('[1]68_InOutFlowsCurPrdAndPriorHist'!$F$29-'[1]68_InOutFlowsCurPrdAndPriorHist'!$F$32)*$H82,0)-VLOOKUP(D82,'[1]Pension Expense Details'!$D$23:$S$1407,13,FALSE)</f>
        <v>-725980</v>
      </c>
      <c r="O82" s="105">
        <f>ROUND(('[1]68_InOutFlowsCurPrdAndPriorHist'!$F$30-'[1]68_InOutFlowsCurPrdAndPriorHist'!$F$33)*$H82,0)-VLOOKUP(D82,'[1]Pension Expense Details'!$D$23:$S$1407,14,FALSE)</f>
        <v>313936</v>
      </c>
      <c r="P82" s="105">
        <f>ROUND((VLOOKUP(D82,'[1]Schedule of Pension Amounts LW'!$B$15:$AC$1399,28,FALSE)-VLOOKUP(D82,'[1]Schedule of Pension Amounts LW'!$B$15:$AC$1399,27,FALSE))*'[1]Schedule of Pension Amounts LW'!AD$4,0)+VLOOKUP(D82,'[1]Schedule of Pension Amounts LW'!$B$15:$AH$1399,33,FALSE)-VLOOKUP(D82,'[1]Pension Expense Details'!$D$23:$S$1407,15,FALSE)</f>
        <v>-134140</v>
      </c>
      <c r="Q82" s="98">
        <f t="shared" si="6"/>
        <v>6030281</v>
      </c>
      <c r="R82" s="98">
        <f>ROUND('[1]68_InOutFlowsCurPrdAndPrior'!$D$32*IF(ISNA(VLOOKUP(D82,'[1]Proportionate Shares'!$D$23:$I$1359,6,FALSE)),0,VLOOKUP(D82,'[1]Proportionate Shares'!$D$23:$I$1359,6,FALSE)),0)</f>
        <v>25333</v>
      </c>
      <c r="S82" s="98">
        <f>ROUND('[1]68_InOutFlowsCurPrdAndPrior'!$D$33*IF(ISNA(VLOOKUP(D82,'[1]Proportionate Shares'!$D$23:$I$1359,6,FALSE)),0,VLOOKUP(D82,'[1]Proportionate Shares'!$D$23:$I$1359,6,FALSE)),0)</f>
        <v>1870889</v>
      </c>
      <c r="T82" s="98">
        <f>ROUND('[1]68_InOutFlowsCurPrdAndPrior'!$D$35*IF(ISNA(VLOOKUP(D82,'[1]Proportionate Shares'!$D$23:$I$1359,6,FALSE)),0,VLOOKUP(D82,'[1]Proportionate Shares'!$D$23:$I$1359,6,FALSE)),0)</f>
        <v>362542</v>
      </c>
      <c r="U82" s="98">
        <f>VLOOKUP(D82,'[1]Schedule of Pension Amounts LW'!$B$15:$AS$1399,36,FALSE)</f>
        <v>1563249</v>
      </c>
      <c r="V82" s="99">
        <f t="shared" si="7"/>
        <v>3822013</v>
      </c>
      <c r="W82" s="98">
        <f>ROUND('[1]68_InOutFlowsCurPrdAndPrior'!$F$32*IF(ISNA(VLOOKUP(D82,'[1]Proportionate Shares'!$D$23:$I$1359,6,FALSE)),0,VLOOKUP(D82,'[1]Proportionate Shares'!$D$23:$I$1359,6,FALSE)),0)</f>
        <v>209381</v>
      </c>
      <c r="X82" s="98">
        <f>ROUND('[1]68_InOutFlowsCurPrdAndPrior'!$F$33*IF(ISNA(VLOOKUP(D82,'[1]Proportionate Shares'!$D$23:$I$1359,6,FALSE)),0,VLOOKUP(D82,'[1]Proportionate Shares'!$D$23:$I$1359,6,FALSE)),0)</f>
        <v>773140</v>
      </c>
      <c r="Y82" s="100">
        <f>ROUND('[1]68_InOutFlowsCurPrdAndPrior'!$F$35*IF(ISNA(VLOOKUP(D82,'[1]Proportionate Shares'!$D$23:$I$1359,6,FALSE)),0,VLOOKUP(D82,'[1]Proportionate Shares'!$D$23:$I$1359,6,FALSE)),0)</f>
        <v>301991</v>
      </c>
      <c r="Z82" s="98">
        <f>-VLOOKUP(D82,'[1]Schedule of Pension Amounts LW'!$B$15:$AS$1399,37,FALSE)</f>
        <v>128378</v>
      </c>
      <c r="AA82" s="99">
        <f t="shared" si="8"/>
        <v>1412890</v>
      </c>
      <c r="AB82" s="72">
        <f>VLOOKUP(D82,'[1]Pension Expense Details'!$D$22:$S$1407,16,FALSE)</f>
        <v>534193</v>
      </c>
      <c r="AC82" s="72">
        <f t="shared" si="9"/>
        <v>1070234</v>
      </c>
      <c r="AD82" s="72">
        <f>VLOOKUP(D82,'[1]Schedule of Pension Amounts LW'!$B$15:$W$1399,22,FALSE)</f>
        <v>1604427</v>
      </c>
    </row>
    <row r="83" spans="1:30" x14ac:dyDescent="0.3">
      <c r="A83" s="104"/>
      <c r="B83" s="33"/>
      <c r="C83" s="33" t="str">
        <f>VLOOKUP(D83,'[1]Employer information'!$I$3:$J$1391,2,FALSE)</f>
        <v xml:space="preserve">Charter School                                    </v>
      </c>
      <c r="D83" s="33" t="str">
        <f>'[1]Schedule of Pension Amounts LW'!B76</f>
        <v>2198</v>
      </c>
      <c r="E83" s="33" t="str">
        <f>IF(ISNA(VLOOKUP(D83,'[1]Proportionate Shares'!$D$23:$G$1400,2,FALSE)),"",VLOOKUP(D83,'[1]Proportionate Shares'!$D$23:$G$1400,2,FALSE))</f>
        <v>220809</v>
      </c>
      <c r="F83" s="33" t="str">
        <f>IF(ISNA(VLOOKUP(D83,'[1]Proportionate Shares'!$D$23:$G$1400,3,FALSE)),"",VLOOKUP(D83,'[1]Proportionate Shares'!$D$23:$G$1400,3,FALSE))</f>
        <v/>
      </c>
      <c r="G83" s="34" t="str">
        <f>VLOOKUP(D83,'[1]Employer information'!$A$3:$B$1390,2,FALSE)</f>
        <v>FT WORTH ACADEMY FINE ARTS</v>
      </c>
      <c r="H83" s="36">
        <f>IF(ISNA(VLOOKUP(D83,'[1]Proportionate Shares'!$D$23:$I$1377,6,FALSE)),0,VLOOKUP(D83,'[1]Proportionate Shares'!$D$23:$I$1377,6,FALSE))</f>
        <v>2.0476438E-5</v>
      </c>
      <c r="I83" s="105">
        <f>VLOOKUP(D83,'[1]Schedule of Pension Amounts LW'!$B$15:$E$1399,3,FALSE)</f>
        <v>1107336</v>
      </c>
      <c r="J83" s="105">
        <f>-IF(ISNA(VLOOKUP(D83,'[1]Combined Contribution Amounts'!$A$2:$K$1335,5,FALSE)),0,VLOOKUP(D83,'[1]Combined Contribution Amounts'!$A$2:$K$1335,5,FALSE))</f>
        <v>-71670</v>
      </c>
      <c r="K83" s="105">
        <f>-IF(ISNA(VLOOKUP(D83,'[1]Combined Contribution Amounts'!$A$2:$K$1335,7,FALSE)),0,VLOOKUP(D83,'[1]Combined Contribution Amounts'!$A$2:$K$1335,7,FALSE))+-IF(ISNA(VLOOKUP(D83,'[1]Combined Contribution Amounts'!$A$2:$K$1335,8,FALSE)),0,VLOOKUP(D83,'[1]Combined Contribution Amounts'!$A$2:$K$1335,8,FALSE))+-IF(ISNA(VLOOKUP(D83,'[1]Combined Contribution Amounts'!$A$2:$K$1335,9,FALSE)),0,VLOOKUP(D83,'[1]Combined Contribution Amounts'!$A$2:$K$1335,9,FALSE))</f>
        <v>0</v>
      </c>
      <c r="L83" s="105">
        <f>VLOOKUP(D83,'[1]Pension Expense Details'!$D$23:$S$1407,16,FALSE)</f>
        <v>101811</v>
      </c>
      <c r="M83" s="105">
        <f>ROUND(('[1]68_InOutFlowsCurPrdAndPriorHist'!$F$28-'[1]68_InOutFlowsCurPrdAndPriorHist'!$F$31)*$H83,0)-VLOOKUP(D83,'[1]Pension Expense Details'!$D$23:$S$1407,12,FALSE)</f>
        <v>-16959</v>
      </c>
      <c r="N83" s="105">
        <f>ROUND(('[1]68_InOutFlowsCurPrdAndPriorHist'!$F$29-'[1]68_InOutFlowsCurPrdAndPriorHist'!$F$32)*$H83,0)-VLOOKUP(D83,'[1]Pension Expense Details'!$D$23:$S$1407,13,FALSE)</f>
        <v>-128145</v>
      </c>
      <c r="O83" s="105">
        <f>ROUND(('[1]68_InOutFlowsCurPrdAndPriorHist'!$F$30-'[1]68_InOutFlowsCurPrdAndPriorHist'!$F$33)*$H83,0)-VLOOKUP(D83,'[1]Pension Expense Details'!$D$23:$S$1407,14,FALSE)</f>
        <v>55414</v>
      </c>
      <c r="P83" s="105">
        <f>ROUND((VLOOKUP(D83,'[1]Schedule of Pension Amounts LW'!$B$15:$AC$1399,28,FALSE)-VLOOKUP(D83,'[1]Schedule of Pension Amounts LW'!$B$15:$AC$1399,27,FALSE))*'[1]Schedule of Pension Amounts LW'!AD$4,0)+VLOOKUP(D83,'[1]Schedule of Pension Amounts LW'!$B$15:$AH$1399,33,FALSE)-VLOOKUP(D83,'[1]Pension Expense Details'!$D$23:$S$1407,15,FALSE)</f>
        <v>16642</v>
      </c>
      <c r="Q83" s="98">
        <f t="shared" si="6"/>
        <v>1064429</v>
      </c>
      <c r="R83" s="98">
        <f>ROUND('[1]68_InOutFlowsCurPrdAndPrior'!$D$32*IF(ISNA(VLOOKUP(D83,'[1]Proportionate Shares'!$D$23:$I$1359,6,FALSE)),0,VLOOKUP(D83,'[1]Proportionate Shares'!$D$23:$I$1359,6,FALSE)),0)</f>
        <v>4472</v>
      </c>
      <c r="S83" s="98">
        <f>ROUND('[1]68_InOutFlowsCurPrdAndPrior'!$D$33*IF(ISNA(VLOOKUP(D83,'[1]Proportionate Shares'!$D$23:$I$1359,6,FALSE)),0,VLOOKUP(D83,'[1]Proportionate Shares'!$D$23:$I$1359,6,FALSE)),0)</f>
        <v>330238</v>
      </c>
      <c r="T83" s="98">
        <f>ROUND('[1]68_InOutFlowsCurPrdAndPrior'!$D$35*IF(ISNA(VLOOKUP(D83,'[1]Proportionate Shares'!$D$23:$I$1359,6,FALSE)),0,VLOOKUP(D83,'[1]Proportionate Shares'!$D$23:$I$1359,6,FALSE)),0)</f>
        <v>63994</v>
      </c>
      <c r="U83" s="98">
        <f>VLOOKUP(D83,'[1]Schedule of Pension Amounts LW'!$B$15:$AS$1399,36,FALSE)</f>
        <v>179323</v>
      </c>
      <c r="V83" s="99">
        <f t="shared" si="7"/>
        <v>578027</v>
      </c>
      <c r="W83" s="98">
        <f>ROUND('[1]68_InOutFlowsCurPrdAndPrior'!$F$32*IF(ISNA(VLOOKUP(D83,'[1]Proportionate Shares'!$D$23:$I$1359,6,FALSE)),0,VLOOKUP(D83,'[1]Proportionate Shares'!$D$23:$I$1359,6,FALSE)),0)</f>
        <v>36959</v>
      </c>
      <c r="X83" s="98">
        <f>ROUND('[1]68_InOutFlowsCurPrdAndPrior'!$F$33*IF(ISNA(VLOOKUP(D83,'[1]Proportionate Shares'!$D$23:$I$1359,6,FALSE)),0,VLOOKUP(D83,'[1]Proportionate Shares'!$D$23:$I$1359,6,FALSE)),0)</f>
        <v>136470</v>
      </c>
      <c r="Y83" s="100">
        <f>ROUND('[1]68_InOutFlowsCurPrdAndPrior'!$F$35*IF(ISNA(VLOOKUP(D83,'[1]Proportionate Shares'!$D$23:$I$1359,6,FALSE)),0,VLOOKUP(D83,'[1]Proportionate Shares'!$D$23:$I$1359,6,FALSE)),0)</f>
        <v>53306</v>
      </c>
      <c r="Z83" s="98">
        <f>-VLOOKUP(D83,'[1]Schedule of Pension Amounts LW'!$B$15:$AS$1399,37,FALSE)</f>
        <v>15341</v>
      </c>
      <c r="AA83" s="99">
        <f t="shared" si="8"/>
        <v>242076</v>
      </c>
      <c r="AB83" s="72">
        <f>VLOOKUP(D83,'[1]Pension Expense Details'!$D$22:$S$1407,16,FALSE)</f>
        <v>101811</v>
      </c>
      <c r="AC83" s="72">
        <f t="shared" si="9"/>
        <v>147740</v>
      </c>
      <c r="AD83" s="72">
        <f>VLOOKUP(D83,'[1]Schedule of Pension Amounts LW'!$B$15:$W$1399,22,FALSE)</f>
        <v>249551</v>
      </c>
    </row>
    <row r="84" spans="1:30" x14ac:dyDescent="0.3">
      <c r="A84" s="104"/>
      <c r="B84" s="33"/>
      <c r="C84" s="33" t="str">
        <f>VLOOKUP(D84,'[1]Employer information'!$I$3:$J$1391,2,FALSE)</f>
        <v xml:space="preserve">Charter School                                    </v>
      </c>
      <c r="D84" s="33" t="str">
        <f>'[1]Schedule of Pension Amounts LW'!B77</f>
        <v>2112</v>
      </c>
      <c r="E84" s="33" t="str">
        <f>IF(ISNA(VLOOKUP(D84,'[1]Proportionate Shares'!$D$23:$G$1400,2,FALSE)),"",VLOOKUP(D84,'[1]Proportionate Shares'!$D$23:$G$1400,2,FALSE))</f>
        <v>240801</v>
      </c>
      <c r="F84" s="33" t="str">
        <f>IF(ISNA(VLOOKUP(D84,'[1]Proportionate Shares'!$D$23:$G$1400,3,FALSE)),"",VLOOKUP(D84,'[1]Proportionate Shares'!$D$23:$G$1400,3,FALSE))</f>
        <v/>
      </c>
      <c r="G84" s="34" t="str">
        <f>VLOOKUP(D84,'[1]Employer information'!$A$3:$B$1390,2,FALSE)</f>
        <v>GATEWAY ACADEMY</v>
      </c>
      <c r="H84" s="36">
        <f>IF(ISNA(VLOOKUP(D84,'[1]Proportionate Shares'!$D$23:$I$1377,6,FALSE)),0,VLOOKUP(D84,'[1]Proportionate Shares'!$D$23:$I$1377,6,FALSE))</f>
        <v>1.5717744000000001E-5</v>
      </c>
      <c r="I84" s="105">
        <f>VLOOKUP(D84,'[1]Schedule of Pension Amounts LW'!$B$15:$E$1399,3,FALSE)</f>
        <v>812170</v>
      </c>
      <c r="J84" s="105">
        <f>-IF(ISNA(VLOOKUP(D84,'[1]Combined Contribution Amounts'!$A$2:$K$1335,5,FALSE)),0,VLOOKUP(D84,'[1]Combined Contribution Amounts'!$A$2:$K$1335,5,FALSE))</f>
        <v>-55014</v>
      </c>
      <c r="K84" s="105">
        <f>-IF(ISNA(VLOOKUP(D84,'[1]Combined Contribution Amounts'!$A$2:$K$1335,7,FALSE)),0,VLOOKUP(D84,'[1]Combined Contribution Amounts'!$A$2:$K$1335,7,FALSE))+-IF(ISNA(VLOOKUP(D84,'[1]Combined Contribution Amounts'!$A$2:$K$1335,8,FALSE)),0,VLOOKUP(D84,'[1]Combined Contribution Amounts'!$A$2:$K$1335,8,FALSE))+-IF(ISNA(VLOOKUP(D84,'[1]Combined Contribution Amounts'!$A$2:$K$1335,9,FALSE)),0,VLOOKUP(D84,'[1]Combined Contribution Amounts'!$A$2:$K$1335,9,FALSE))</f>
        <v>0</v>
      </c>
      <c r="L84" s="105">
        <f>VLOOKUP(D84,'[1]Pension Expense Details'!$D$23:$S$1407,16,FALSE)</f>
        <v>84095</v>
      </c>
      <c r="M84" s="105">
        <f>ROUND(('[1]68_InOutFlowsCurPrdAndPriorHist'!$F$28-'[1]68_InOutFlowsCurPrdAndPriorHist'!$F$31)*$H84,0)-VLOOKUP(D84,'[1]Pension Expense Details'!$D$23:$S$1407,12,FALSE)</f>
        <v>-13018</v>
      </c>
      <c r="N84" s="105">
        <f>ROUND(('[1]68_InOutFlowsCurPrdAndPriorHist'!$F$29-'[1]68_InOutFlowsCurPrdAndPriorHist'!$F$32)*$H84,0)-VLOOKUP(D84,'[1]Pension Expense Details'!$D$23:$S$1407,13,FALSE)</f>
        <v>-98365</v>
      </c>
      <c r="O84" s="105">
        <f>ROUND(('[1]68_InOutFlowsCurPrdAndPriorHist'!$F$30-'[1]68_InOutFlowsCurPrdAndPriorHist'!$F$33)*$H84,0)-VLOOKUP(D84,'[1]Pension Expense Details'!$D$23:$S$1407,14,FALSE)</f>
        <v>42536</v>
      </c>
      <c r="P84" s="105">
        <f>ROUND((VLOOKUP(D84,'[1]Schedule of Pension Amounts LW'!$B$15:$AC$1399,28,FALSE)-VLOOKUP(D84,'[1]Schedule of Pension Amounts LW'!$B$15:$AC$1399,27,FALSE))*'[1]Schedule of Pension Amounts LW'!AD$4,0)+VLOOKUP(D84,'[1]Schedule of Pension Amounts LW'!$B$15:$AH$1399,33,FALSE)-VLOOKUP(D84,'[1]Pension Expense Details'!$D$23:$S$1407,15,FALSE)</f>
        <v>44653</v>
      </c>
      <c r="Q84" s="98">
        <f t="shared" si="6"/>
        <v>817057</v>
      </c>
      <c r="R84" s="98">
        <f>ROUND('[1]68_InOutFlowsCurPrdAndPrior'!$D$32*IF(ISNA(VLOOKUP(D84,'[1]Proportionate Shares'!$D$23:$I$1359,6,FALSE)),0,VLOOKUP(D84,'[1]Proportionate Shares'!$D$23:$I$1359,6,FALSE)),0)</f>
        <v>3432</v>
      </c>
      <c r="S84" s="98">
        <f>ROUND('[1]68_InOutFlowsCurPrdAndPrior'!$D$33*IF(ISNA(VLOOKUP(D84,'[1]Proportionate Shares'!$D$23:$I$1359,6,FALSE)),0,VLOOKUP(D84,'[1]Proportionate Shares'!$D$23:$I$1359,6,FALSE)),0)</f>
        <v>253491</v>
      </c>
      <c r="T84" s="98">
        <f>ROUND('[1]68_InOutFlowsCurPrdAndPrior'!$D$35*IF(ISNA(VLOOKUP(D84,'[1]Proportionate Shares'!$D$23:$I$1359,6,FALSE)),0,VLOOKUP(D84,'[1]Proportionate Shares'!$D$23:$I$1359,6,FALSE)),0)</f>
        <v>49122</v>
      </c>
      <c r="U84" s="98">
        <f>VLOOKUP(D84,'[1]Schedule of Pension Amounts LW'!$B$15:$AS$1399,36,FALSE)</f>
        <v>87648</v>
      </c>
      <c r="V84" s="99">
        <f t="shared" si="7"/>
        <v>393693</v>
      </c>
      <c r="W84" s="98">
        <f>ROUND('[1]68_InOutFlowsCurPrdAndPrior'!$F$32*IF(ISNA(VLOOKUP(D84,'[1]Proportionate Shares'!$D$23:$I$1359,6,FALSE)),0,VLOOKUP(D84,'[1]Proportionate Shares'!$D$23:$I$1359,6,FALSE)),0)</f>
        <v>28370</v>
      </c>
      <c r="X84" s="98">
        <f>ROUND('[1]68_InOutFlowsCurPrdAndPrior'!$F$33*IF(ISNA(VLOOKUP(D84,'[1]Proportionate Shares'!$D$23:$I$1359,6,FALSE)),0,VLOOKUP(D84,'[1]Proportionate Shares'!$D$23:$I$1359,6,FALSE)),0)</f>
        <v>104755</v>
      </c>
      <c r="Y84" s="100">
        <f>ROUND('[1]68_InOutFlowsCurPrdAndPrior'!$F$35*IF(ISNA(VLOOKUP(D84,'[1]Proportionate Shares'!$D$23:$I$1359,6,FALSE)),0,VLOOKUP(D84,'[1]Proportionate Shares'!$D$23:$I$1359,6,FALSE)),0)</f>
        <v>40918</v>
      </c>
      <c r="Z84" s="98">
        <f>-VLOOKUP(D84,'[1]Schedule of Pension Amounts LW'!$B$15:$AS$1399,37,FALSE)</f>
        <v>89199</v>
      </c>
      <c r="AA84" s="99">
        <f t="shared" si="8"/>
        <v>263242</v>
      </c>
      <c r="AB84" s="72">
        <f>VLOOKUP(D84,'[1]Pension Expense Details'!$D$22:$S$1407,16,FALSE)</f>
        <v>84095</v>
      </c>
      <c r="AC84" s="72">
        <f t="shared" si="9"/>
        <v>68726</v>
      </c>
      <c r="AD84" s="72">
        <f>VLOOKUP(D84,'[1]Schedule of Pension Amounts LW'!$B$15:$W$1399,22,FALSE)</f>
        <v>152821</v>
      </c>
    </row>
    <row r="85" spans="1:30" x14ac:dyDescent="0.3">
      <c r="A85" s="104"/>
      <c r="B85" s="33"/>
      <c r="C85" s="33" t="str">
        <f>VLOOKUP(D85,'[1]Employer information'!$I$3:$J$1391,2,FALSE)</f>
        <v xml:space="preserve">Charter School                                    </v>
      </c>
      <c r="D85" s="33" t="str">
        <f>'[1]Schedule of Pension Amounts LW'!B78</f>
        <v>2208</v>
      </c>
      <c r="E85" s="33" t="str">
        <f>IF(ISNA(VLOOKUP(D85,'[1]Proportionate Shares'!$D$23:$G$1400,2,FALSE)),"",VLOOKUP(D85,'[1]Proportionate Shares'!$D$23:$G$1400,2,FALSE))</f>
        <v>057831</v>
      </c>
      <c r="F85" s="33" t="str">
        <f>IF(ISNA(VLOOKUP(D85,'[1]Proportionate Shares'!$D$23:$G$1400,3,FALSE)),"",VLOOKUP(D85,'[1]Proportionate Shares'!$D$23:$G$1400,3,FALSE))</f>
        <v/>
      </c>
      <c r="G85" s="34" t="str">
        <f>VLOOKUP(D85,'[1]Employer information'!$A$3:$B$1390,2,FALSE)</f>
        <v>GATEWAY CHARTER ACADEMY</v>
      </c>
      <c r="H85" s="36">
        <f>IF(ISNA(VLOOKUP(D85,'[1]Proportionate Shares'!$D$23:$I$1377,6,FALSE)),0,VLOOKUP(D85,'[1]Proportionate Shares'!$D$23:$I$1377,6,FALSE))</f>
        <v>2.3825179999999999E-5</v>
      </c>
      <c r="I85" s="105">
        <f>VLOOKUP(D85,'[1]Schedule of Pension Amounts LW'!$B$15:$E$1399,3,FALSE)</f>
        <v>1615532</v>
      </c>
      <c r="J85" s="105">
        <f>-IF(ISNA(VLOOKUP(D85,'[1]Combined Contribution Amounts'!$A$2:$K$1335,5,FALSE)),0,VLOOKUP(D85,'[1]Combined Contribution Amounts'!$A$2:$K$1335,5,FALSE))</f>
        <v>-83391</v>
      </c>
      <c r="K85" s="105">
        <f>-IF(ISNA(VLOOKUP(D85,'[1]Combined Contribution Amounts'!$A$2:$K$1335,7,FALSE)),0,VLOOKUP(D85,'[1]Combined Contribution Amounts'!$A$2:$K$1335,7,FALSE))+-IF(ISNA(VLOOKUP(D85,'[1]Combined Contribution Amounts'!$A$2:$K$1335,8,FALSE)),0,VLOOKUP(D85,'[1]Combined Contribution Amounts'!$A$2:$K$1335,8,FALSE))+-IF(ISNA(VLOOKUP(D85,'[1]Combined Contribution Amounts'!$A$2:$K$1335,9,FALSE)),0,VLOOKUP(D85,'[1]Combined Contribution Amounts'!$A$2:$K$1335,9,FALSE))</f>
        <v>0</v>
      </c>
      <c r="L85" s="105">
        <f>VLOOKUP(D85,'[1]Pension Expense Details'!$D$23:$S$1407,16,FALSE)</f>
        <v>67050</v>
      </c>
      <c r="M85" s="105">
        <f>ROUND(('[1]68_InOutFlowsCurPrdAndPriorHist'!$F$28-'[1]68_InOutFlowsCurPrdAndPriorHist'!$F$31)*$H85,0)-VLOOKUP(D85,'[1]Pension Expense Details'!$D$23:$S$1407,12,FALSE)</f>
        <v>-19733</v>
      </c>
      <c r="N85" s="105">
        <f>ROUND(('[1]68_InOutFlowsCurPrdAndPriorHist'!$F$29-'[1]68_InOutFlowsCurPrdAndPriorHist'!$F$32)*$H85,0)-VLOOKUP(D85,'[1]Pension Expense Details'!$D$23:$S$1407,13,FALSE)</f>
        <v>-149103</v>
      </c>
      <c r="O85" s="105">
        <f>ROUND(('[1]68_InOutFlowsCurPrdAndPriorHist'!$F$30-'[1]68_InOutFlowsCurPrdAndPriorHist'!$F$33)*$H85,0)-VLOOKUP(D85,'[1]Pension Expense Details'!$D$23:$S$1407,14,FALSE)</f>
        <v>64477</v>
      </c>
      <c r="P85" s="105">
        <f>ROUND((VLOOKUP(D85,'[1]Schedule of Pension Amounts LW'!$B$15:$AC$1399,28,FALSE)-VLOOKUP(D85,'[1]Schedule of Pension Amounts LW'!$B$15:$AC$1399,27,FALSE))*'[1]Schedule of Pension Amounts LW'!AD$4,0)+VLOOKUP(D85,'[1]Schedule of Pension Amounts LW'!$B$15:$AH$1399,33,FALSE)-VLOOKUP(D85,'[1]Pension Expense Details'!$D$23:$S$1407,15,FALSE)</f>
        <v>-256325</v>
      </c>
      <c r="Q85" s="98">
        <f t="shared" si="6"/>
        <v>1238507</v>
      </c>
      <c r="R85" s="98">
        <f>ROUND('[1]68_InOutFlowsCurPrdAndPrior'!$D$32*IF(ISNA(VLOOKUP(D85,'[1]Proportionate Shares'!$D$23:$I$1359,6,FALSE)),0,VLOOKUP(D85,'[1]Proportionate Shares'!$D$23:$I$1359,6,FALSE)),0)</f>
        <v>5203</v>
      </c>
      <c r="S85" s="98">
        <f>ROUND('[1]68_InOutFlowsCurPrdAndPrior'!$D$33*IF(ISNA(VLOOKUP(D85,'[1]Proportionate Shares'!$D$23:$I$1359,6,FALSE)),0,VLOOKUP(D85,'[1]Proportionate Shares'!$D$23:$I$1359,6,FALSE)),0)</f>
        <v>384246</v>
      </c>
      <c r="T85" s="98">
        <f>ROUND('[1]68_InOutFlowsCurPrdAndPrior'!$D$35*IF(ISNA(VLOOKUP(D85,'[1]Proportionate Shares'!$D$23:$I$1359,6,FALSE)),0,VLOOKUP(D85,'[1]Proportionate Shares'!$D$23:$I$1359,6,FALSE)),0)</f>
        <v>74459</v>
      </c>
      <c r="U85" s="98">
        <f>VLOOKUP(D85,'[1]Schedule of Pension Amounts LW'!$B$15:$AS$1399,36,FALSE)</f>
        <v>234047</v>
      </c>
      <c r="V85" s="99">
        <f t="shared" si="7"/>
        <v>697955</v>
      </c>
      <c r="W85" s="98">
        <f>ROUND('[1]68_InOutFlowsCurPrdAndPrior'!$F$32*IF(ISNA(VLOOKUP(D85,'[1]Proportionate Shares'!$D$23:$I$1359,6,FALSE)),0,VLOOKUP(D85,'[1]Proportionate Shares'!$D$23:$I$1359,6,FALSE)),0)</f>
        <v>43003</v>
      </c>
      <c r="X85" s="98">
        <f>ROUND('[1]68_InOutFlowsCurPrdAndPrior'!$F$33*IF(ISNA(VLOOKUP(D85,'[1]Proportionate Shares'!$D$23:$I$1359,6,FALSE)),0,VLOOKUP(D85,'[1]Proportionate Shares'!$D$23:$I$1359,6,FALSE)),0)</f>
        <v>158789</v>
      </c>
      <c r="Y85" s="100">
        <f>ROUND('[1]68_InOutFlowsCurPrdAndPrior'!$F$35*IF(ISNA(VLOOKUP(D85,'[1]Proportionate Shares'!$D$23:$I$1359,6,FALSE)),0,VLOOKUP(D85,'[1]Proportionate Shares'!$D$23:$I$1359,6,FALSE)),0)</f>
        <v>62023</v>
      </c>
      <c r="Z85" s="98">
        <f>-VLOOKUP(D85,'[1]Schedule of Pension Amounts LW'!$B$15:$AS$1399,37,FALSE)</f>
        <v>183919</v>
      </c>
      <c r="AA85" s="99">
        <f t="shared" si="8"/>
        <v>447734</v>
      </c>
      <c r="AB85" s="72">
        <f>VLOOKUP(D85,'[1]Pension Expense Details'!$D$22:$S$1407,16,FALSE)</f>
        <v>67050</v>
      </c>
      <c r="AC85" s="72">
        <f t="shared" si="9"/>
        <v>202493</v>
      </c>
      <c r="AD85" s="72">
        <f>VLOOKUP(D85,'[1]Schedule of Pension Amounts LW'!$B$15:$W$1399,22,FALSE)</f>
        <v>269543</v>
      </c>
    </row>
    <row r="86" spans="1:30" x14ac:dyDescent="0.3">
      <c r="A86" s="104"/>
      <c r="B86" s="33"/>
      <c r="C86" s="33" t="str">
        <f>VLOOKUP(D86,'[1]Employer information'!$I$3:$J$1391,2,FALSE)</f>
        <v xml:space="preserve">Charter School                                    </v>
      </c>
      <c r="D86" s="33" t="str">
        <f>'[1]Schedule of Pension Amounts LW'!B79</f>
        <v>2042</v>
      </c>
      <c r="E86" s="33" t="str">
        <f>IF(ISNA(VLOOKUP(D86,'[1]Proportionate Shares'!$D$23:$G$1400,2,FALSE)),"",VLOOKUP(D86,'[1]Proportionate Shares'!$D$23:$G$1400,2,FALSE))</f>
        <v>015802</v>
      </c>
      <c r="F86" s="33" t="str">
        <f>IF(ISNA(VLOOKUP(D86,'[1]Proportionate Shares'!$D$23:$G$1400,3,FALSE)),"",VLOOKUP(D86,'[1]Proportionate Shares'!$D$23:$G$1400,3,FALSE))</f>
        <v/>
      </c>
      <c r="G86" s="34" t="str">
        <f>VLOOKUP(D86,'[1]Employer information'!$A$3:$B$1390,2,FALSE)</f>
        <v>GEORGE GERVIN ACADEMY</v>
      </c>
      <c r="H86" s="36">
        <f>IF(ISNA(VLOOKUP(D86,'[1]Proportionate Shares'!$D$23:$I$1377,6,FALSE)),0,VLOOKUP(D86,'[1]Proportionate Shares'!$D$23:$I$1377,6,FALSE))</f>
        <v>3.2939437E-5</v>
      </c>
      <c r="I86" s="105">
        <f>VLOOKUP(D86,'[1]Schedule of Pension Amounts LW'!$B$15:$E$1399,3,FALSE)</f>
        <v>1979356</v>
      </c>
      <c r="J86" s="105">
        <f>-IF(ISNA(VLOOKUP(D86,'[1]Combined Contribution Amounts'!$A$2:$K$1335,5,FALSE)),0,VLOOKUP(D86,'[1]Combined Contribution Amounts'!$A$2:$K$1335,5,FALSE))</f>
        <v>-115292</v>
      </c>
      <c r="K86" s="105">
        <f>-IF(ISNA(VLOOKUP(D86,'[1]Combined Contribution Amounts'!$A$2:$K$1335,7,FALSE)),0,VLOOKUP(D86,'[1]Combined Contribution Amounts'!$A$2:$K$1335,7,FALSE))+-IF(ISNA(VLOOKUP(D86,'[1]Combined Contribution Amounts'!$A$2:$K$1335,8,FALSE)),0,VLOOKUP(D86,'[1]Combined Contribution Amounts'!$A$2:$K$1335,8,FALSE))+-IF(ISNA(VLOOKUP(D86,'[1]Combined Contribution Amounts'!$A$2:$K$1335,9,FALSE)),0,VLOOKUP(D86,'[1]Combined Contribution Amounts'!$A$2:$K$1335,9,FALSE))</f>
        <v>0</v>
      </c>
      <c r="L86" s="105">
        <f>VLOOKUP(D86,'[1]Pension Expense Details'!$D$23:$S$1407,16,FALSE)</f>
        <v>132651</v>
      </c>
      <c r="M86" s="105">
        <f>ROUND(('[1]68_InOutFlowsCurPrdAndPriorHist'!$F$28-'[1]68_InOutFlowsCurPrdAndPriorHist'!$F$31)*$H86,0)-VLOOKUP(D86,'[1]Pension Expense Details'!$D$23:$S$1407,12,FALSE)</f>
        <v>-27281</v>
      </c>
      <c r="N86" s="105">
        <f>ROUND(('[1]68_InOutFlowsCurPrdAndPriorHist'!$F$29-'[1]68_InOutFlowsCurPrdAndPriorHist'!$F$32)*$H86,0)-VLOOKUP(D86,'[1]Pension Expense Details'!$D$23:$S$1407,13,FALSE)</f>
        <v>-206141</v>
      </c>
      <c r="O86" s="105">
        <f>ROUND(('[1]68_InOutFlowsCurPrdAndPriorHist'!$F$30-'[1]68_InOutFlowsCurPrdAndPriorHist'!$F$33)*$H86,0)-VLOOKUP(D86,'[1]Pension Expense Details'!$D$23:$S$1407,14,FALSE)</f>
        <v>89142</v>
      </c>
      <c r="P86" s="105">
        <f>ROUND((VLOOKUP(D86,'[1]Schedule of Pension Amounts LW'!$B$15:$AC$1399,28,FALSE)-VLOOKUP(D86,'[1]Schedule of Pension Amounts LW'!$B$15:$AC$1399,27,FALSE))*'[1]Schedule of Pension Amounts LW'!AD$4,0)+VLOOKUP(D86,'[1]Schedule of Pension Amounts LW'!$B$15:$AH$1399,33,FALSE)-VLOOKUP(D86,'[1]Pension Expense Details'!$D$23:$S$1407,15,FALSE)</f>
        <v>-140140</v>
      </c>
      <c r="Q86" s="98">
        <f t="shared" ref="Q86:Q149" si="10">SUM(I86:K86,L86:P86)</f>
        <v>1712295</v>
      </c>
      <c r="R86" s="98">
        <f>ROUND('[1]68_InOutFlowsCurPrdAndPrior'!$D$32*IF(ISNA(VLOOKUP(D86,'[1]Proportionate Shares'!$D$23:$I$1359,6,FALSE)),0,VLOOKUP(D86,'[1]Proportionate Shares'!$D$23:$I$1359,6,FALSE)),0)</f>
        <v>7193</v>
      </c>
      <c r="S86" s="98">
        <f>ROUND('[1]68_InOutFlowsCurPrdAndPrior'!$D$33*IF(ISNA(VLOOKUP(D86,'[1]Proportionate Shares'!$D$23:$I$1359,6,FALSE)),0,VLOOKUP(D86,'[1]Proportionate Shares'!$D$23:$I$1359,6,FALSE)),0)</f>
        <v>531238</v>
      </c>
      <c r="T86" s="98">
        <f>ROUND('[1]68_InOutFlowsCurPrdAndPrior'!$D$35*IF(ISNA(VLOOKUP(D86,'[1]Proportionate Shares'!$D$23:$I$1359,6,FALSE)),0,VLOOKUP(D86,'[1]Proportionate Shares'!$D$23:$I$1359,6,FALSE)),0)</f>
        <v>102944</v>
      </c>
      <c r="U86" s="98">
        <f>VLOOKUP(D86,'[1]Schedule of Pension Amounts LW'!$B$15:$AS$1399,36,FALSE)</f>
        <v>331625</v>
      </c>
      <c r="V86" s="99">
        <f t="shared" si="7"/>
        <v>973000</v>
      </c>
      <c r="W86" s="98">
        <f>ROUND('[1]68_InOutFlowsCurPrdAndPrior'!$F$32*IF(ISNA(VLOOKUP(D86,'[1]Proportionate Shares'!$D$23:$I$1359,6,FALSE)),0,VLOOKUP(D86,'[1]Proportionate Shares'!$D$23:$I$1359,6,FALSE)),0)</f>
        <v>59454</v>
      </c>
      <c r="X86" s="98">
        <f>ROUND('[1]68_InOutFlowsCurPrdAndPrior'!$F$33*IF(ISNA(VLOOKUP(D86,'[1]Proportionate Shares'!$D$23:$I$1359,6,FALSE)),0,VLOOKUP(D86,'[1]Proportionate Shares'!$D$23:$I$1359,6,FALSE)),0)</f>
        <v>219533</v>
      </c>
      <c r="Y86" s="100">
        <f>ROUND('[1]68_InOutFlowsCurPrdAndPrior'!$F$35*IF(ISNA(VLOOKUP(D86,'[1]Proportionate Shares'!$D$23:$I$1359,6,FALSE)),0,VLOOKUP(D86,'[1]Proportionate Shares'!$D$23:$I$1359,6,FALSE)),0)</f>
        <v>85750</v>
      </c>
      <c r="Z86" s="98">
        <f>-VLOOKUP(D86,'[1]Schedule of Pension Amounts LW'!$B$15:$AS$1399,37,FALSE)</f>
        <v>117158</v>
      </c>
      <c r="AA86" s="99">
        <f t="shared" si="8"/>
        <v>481895</v>
      </c>
      <c r="AB86" s="72">
        <f>VLOOKUP(D86,'[1]Pension Expense Details'!$D$22:$S$1407,16,FALSE)</f>
        <v>132651</v>
      </c>
      <c r="AC86" s="72">
        <f t="shared" si="9"/>
        <v>280514</v>
      </c>
      <c r="AD86" s="72">
        <f>VLOOKUP(D86,'[1]Schedule of Pension Amounts LW'!$B$15:$W$1399,22,FALSE)</f>
        <v>413165</v>
      </c>
    </row>
    <row r="87" spans="1:30" x14ac:dyDescent="0.3">
      <c r="A87" s="104"/>
      <c r="B87" s="33"/>
      <c r="C87" s="33" t="str">
        <f>VLOOKUP(D87,'[1]Employer information'!$I$3:$J$1391,2,FALSE)</f>
        <v xml:space="preserve">Charter School                                    </v>
      </c>
      <c r="D87" s="33" t="str">
        <f>'[1]Schedule of Pension Amounts LW'!B80</f>
        <v>2032</v>
      </c>
      <c r="E87" s="33" t="str">
        <f>IF(ISNA(VLOOKUP(D87,'[1]Proportionate Shares'!$D$23:$G$1400,2,FALSE)),"",VLOOKUP(D87,'[1]Proportionate Shares'!$D$23:$G$1400,2,FALSE))</f>
        <v>101804</v>
      </c>
      <c r="F87" s="33" t="str">
        <f>IF(ISNA(VLOOKUP(D87,'[1]Proportionate Shares'!$D$23:$G$1400,3,FALSE)),"",VLOOKUP(D87,'[1]Proportionate Shares'!$D$23:$G$1400,3,FALSE))</f>
        <v/>
      </c>
      <c r="G87" s="34" t="str">
        <f>VLOOKUP(D87,'[1]Employer information'!$A$3:$B$1390,2,FALSE)</f>
        <v>GEORGE I SANCHEZ CHARTER</v>
      </c>
      <c r="H87" s="36">
        <f>IF(ISNA(VLOOKUP(D87,'[1]Proportionate Shares'!$D$23:$I$1377,6,FALSE)),0,VLOOKUP(D87,'[1]Proportionate Shares'!$D$23:$I$1377,6,FALSE))</f>
        <v>5.4895253000000001E-5</v>
      </c>
      <c r="I87" s="105">
        <f>VLOOKUP(D87,'[1]Schedule of Pension Amounts LW'!$B$15:$E$1399,3,FALSE)</f>
        <v>2842455</v>
      </c>
      <c r="J87" s="105">
        <f>-IF(ISNA(VLOOKUP(D87,'[1]Combined Contribution Amounts'!$A$2:$K$1335,5,FALSE)),0,VLOOKUP(D87,'[1]Combined Contribution Amounts'!$A$2:$K$1335,5,FALSE))</f>
        <v>-192140</v>
      </c>
      <c r="K87" s="105">
        <f>-IF(ISNA(VLOOKUP(D87,'[1]Combined Contribution Amounts'!$A$2:$K$1335,7,FALSE)),0,VLOOKUP(D87,'[1]Combined Contribution Amounts'!$A$2:$K$1335,7,FALSE))+-IF(ISNA(VLOOKUP(D87,'[1]Combined Contribution Amounts'!$A$2:$K$1335,8,FALSE)),0,VLOOKUP(D87,'[1]Combined Contribution Amounts'!$A$2:$K$1335,8,FALSE))+-IF(ISNA(VLOOKUP(D87,'[1]Combined Contribution Amounts'!$A$2:$K$1335,9,FALSE)),0,VLOOKUP(D87,'[1]Combined Contribution Amounts'!$A$2:$K$1335,9,FALSE))</f>
        <v>0</v>
      </c>
      <c r="L87" s="105">
        <f>VLOOKUP(D87,'[1]Pension Expense Details'!$D$23:$S$1407,16,FALSE)</f>
        <v>292783</v>
      </c>
      <c r="M87" s="105">
        <f>ROUND(('[1]68_InOutFlowsCurPrdAndPriorHist'!$F$28-'[1]68_InOutFlowsCurPrdAndPriorHist'!$F$31)*$H87,0)-VLOOKUP(D87,'[1]Pension Expense Details'!$D$23:$S$1407,12,FALSE)</f>
        <v>-45466</v>
      </c>
      <c r="N87" s="105">
        <f>ROUND(('[1]68_InOutFlowsCurPrdAndPriorHist'!$F$29-'[1]68_InOutFlowsCurPrdAndPriorHist'!$F$32)*$H87,0)-VLOOKUP(D87,'[1]Pension Expense Details'!$D$23:$S$1407,13,FALSE)</f>
        <v>-343546</v>
      </c>
      <c r="O87" s="105">
        <f>ROUND(('[1]68_InOutFlowsCurPrdAndPriorHist'!$F$30-'[1]68_InOutFlowsCurPrdAndPriorHist'!$F$33)*$H87,0)-VLOOKUP(D87,'[1]Pension Expense Details'!$D$23:$S$1407,14,FALSE)</f>
        <v>148560</v>
      </c>
      <c r="P87" s="105">
        <f>ROUND((VLOOKUP(D87,'[1]Schedule of Pension Amounts LW'!$B$15:$AC$1399,28,FALSE)-VLOOKUP(D87,'[1]Schedule of Pension Amounts LW'!$B$15:$AC$1399,27,FALSE))*'[1]Schedule of Pension Amounts LW'!AD$4,0)+VLOOKUP(D87,'[1]Schedule of Pension Amounts LW'!$B$15:$AH$1399,33,FALSE)-VLOOKUP(D87,'[1]Pension Expense Details'!$D$23:$S$1407,15,FALSE)</f>
        <v>150981</v>
      </c>
      <c r="Q87" s="98">
        <f t="shared" si="10"/>
        <v>2853627</v>
      </c>
      <c r="R87" s="98">
        <f>ROUND('[1]68_InOutFlowsCurPrdAndPrior'!$D$32*IF(ISNA(VLOOKUP(D87,'[1]Proportionate Shares'!$D$23:$I$1359,6,FALSE)),0,VLOOKUP(D87,'[1]Proportionate Shares'!$D$23:$I$1359,6,FALSE)),0)</f>
        <v>11988</v>
      </c>
      <c r="S87" s="98">
        <f>ROUND('[1]68_InOutFlowsCurPrdAndPrior'!$D$33*IF(ISNA(VLOOKUP(D87,'[1]Proportionate Shares'!$D$23:$I$1359,6,FALSE)),0,VLOOKUP(D87,'[1]Proportionate Shares'!$D$23:$I$1359,6,FALSE)),0)</f>
        <v>885335</v>
      </c>
      <c r="T87" s="98">
        <f>ROUND('[1]68_InOutFlowsCurPrdAndPrior'!$D$35*IF(ISNA(VLOOKUP(D87,'[1]Proportionate Shares'!$D$23:$I$1359,6,FALSE)),0,VLOOKUP(D87,'[1]Proportionate Shares'!$D$23:$I$1359,6,FALSE)),0)</f>
        <v>171561</v>
      </c>
      <c r="U87" s="98">
        <f>VLOOKUP(D87,'[1]Schedule of Pension Amounts LW'!$B$15:$AS$1399,36,FALSE)</f>
        <v>518871</v>
      </c>
      <c r="V87" s="99">
        <f t="shared" ref="V87:V150" si="11">SUM(R87:U87)</f>
        <v>1587755</v>
      </c>
      <c r="W87" s="98">
        <f>ROUND('[1]68_InOutFlowsCurPrdAndPrior'!$F$32*IF(ISNA(VLOOKUP(D87,'[1]Proportionate Shares'!$D$23:$I$1359,6,FALSE)),0,VLOOKUP(D87,'[1]Proportionate Shares'!$D$23:$I$1359,6,FALSE)),0)</f>
        <v>99082</v>
      </c>
      <c r="X87" s="98">
        <f>ROUND('[1]68_InOutFlowsCurPrdAndPrior'!$F$33*IF(ISNA(VLOOKUP(D87,'[1]Proportionate Shares'!$D$23:$I$1359,6,FALSE)),0,VLOOKUP(D87,'[1]Proportionate Shares'!$D$23:$I$1359,6,FALSE)),0)</f>
        <v>365862</v>
      </c>
      <c r="Y87" s="100">
        <f>ROUND('[1]68_InOutFlowsCurPrdAndPrior'!$F$35*IF(ISNA(VLOOKUP(D87,'[1]Proportionate Shares'!$D$23:$I$1359,6,FALSE)),0,VLOOKUP(D87,'[1]Proportionate Shares'!$D$23:$I$1359,6,FALSE)),0)</f>
        <v>142907</v>
      </c>
      <c r="Z87" s="98">
        <f>-VLOOKUP(D87,'[1]Schedule of Pension Amounts LW'!$B$15:$AS$1399,37,FALSE)</f>
        <v>23</v>
      </c>
      <c r="AA87" s="99">
        <f t="shared" ref="AA87:AA150" si="12">SUM(W87:Z87)</f>
        <v>607874</v>
      </c>
      <c r="AB87" s="72">
        <f>VLOOKUP(D87,'[1]Pension Expense Details'!$D$22:$S$1407,16,FALSE)</f>
        <v>292783</v>
      </c>
      <c r="AC87" s="72">
        <f t="shared" si="9"/>
        <v>371165</v>
      </c>
      <c r="AD87" s="72">
        <f>VLOOKUP(D87,'[1]Schedule of Pension Amounts LW'!$B$15:$W$1399,22,FALSE)</f>
        <v>663948</v>
      </c>
    </row>
    <row r="88" spans="1:30" x14ac:dyDescent="0.3">
      <c r="A88" s="104"/>
      <c r="B88" s="33"/>
      <c r="C88" s="33" t="str">
        <f>VLOOKUP(D88,'[1]Employer information'!$I$3:$J$1391,2,FALSE)</f>
        <v xml:space="preserve">Charter School                                    </v>
      </c>
      <c r="D88" s="33" t="str">
        <f>'[1]Schedule of Pension Amounts LW'!B81</f>
        <v>2234</v>
      </c>
      <c r="E88" s="33" t="str">
        <f>IF(ISNA(VLOOKUP(D88,'[1]Proportionate Shares'!$D$23:$G$1400,2,FALSE)),"",VLOOKUP(D88,'[1]Proportionate Shares'!$D$23:$G$1400,2,FALSE))</f>
        <v>057835</v>
      </c>
      <c r="F88" s="33" t="str">
        <f>IF(ISNA(VLOOKUP(D88,'[1]Proportionate Shares'!$D$23:$G$1400,3,FALSE)),"",VLOOKUP(D88,'[1]Proportionate Shares'!$D$23:$G$1400,3,FALSE))</f>
        <v/>
      </c>
      <c r="G88" s="34" t="str">
        <f>VLOOKUP(D88,'[1]Employer information'!$A$3:$B$1390,2,FALSE)</f>
        <v>GOLDEN RULE CHARTER SCHOOL</v>
      </c>
      <c r="H88" s="36">
        <f>IF(ISNA(VLOOKUP(D88,'[1]Proportionate Shares'!$D$23:$I$1377,6,FALSE)),0,VLOOKUP(D88,'[1]Proportionate Shares'!$D$23:$I$1377,6,FALSE))</f>
        <v>8.2037746000000001E-5</v>
      </c>
      <c r="I88" s="105">
        <f>VLOOKUP(D88,'[1]Schedule of Pension Amounts LW'!$B$15:$E$1399,3,FALSE)</f>
        <v>3968009</v>
      </c>
      <c r="J88" s="105">
        <f>-IF(ISNA(VLOOKUP(D88,'[1]Combined Contribution Amounts'!$A$2:$K$1335,5,FALSE)),0,VLOOKUP(D88,'[1]Combined Contribution Amounts'!$A$2:$K$1335,5,FALSE))</f>
        <v>-287142</v>
      </c>
      <c r="K88" s="105">
        <f>-IF(ISNA(VLOOKUP(D88,'[1]Combined Contribution Amounts'!$A$2:$K$1335,7,FALSE)),0,VLOOKUP(D88,'[1]Combined Contribution Amounts'!$A$2:$K$1335,7,FALSE))+-IF(ISNA(VLOOKUP(D88,'[1]Combined Contribution Amounts'!$A$2:$K$1335,8,FALSE)),0,VLOOKUP(D88,'[1]Combined Contribution Amounts'!$A$2:$K$1335,8,FALSE))+-IF(ISNA(VLOOKUP(D88,'[1]Combined Contribution Amounts'!$A$2:$K$1335,9,FALSE)),0,VLOOKUP(D88,'[1]Combined Contribution Amounts'!$A$2:$K$1335,9,FALSE))</f>
        <v>0</v>
      </c>
      <c r="L88" s="105">
        <f>VLOOKUP(D88,'[1]Pension Expense Details'!$D$23:$S$1407,16,FALSE)</f>
        <v>481536</v>
      </c>
      <c r="M88" s="105">
        <f>ROUND(('[1]68_InOutFlowsCurPrdAndPriorHist'!$F$28-'[1]68_InOutFlowsCurPrdAndPriorHist'!$F$31)*$H88,0)-VLOOKUP(D88,'[1]Pension Expense Details'!$D$23:$S$1407,12,FALSE)</f>
        <v>-67947</v>
      </c>
      <c r="N88" s="105">
        <f>ROUND(('[1]68_InOutFlowsCurPrdAndPriorHist'!$F$29-'[1]68_InOutFlowsCurPrdAndPriorHist'!$F$32)*$H88,0)-VLOOKUP(D88,'[1]Pension Expense Details'!$D$23:$S$1407,13,FALSE)</f>
        <v>-513409</v>
      </c>
      <c r="O88" s="105">
        <f>ROUND(('[1]68_InOutFlowsCurPrdAndPriorHist'!$F$30-'[1]68_InOutFlowsCurPrdAndPriorHist'!$F$33)*$H88,0)-VLOOKUP(D88,'[1]Pension Expense Details'!$D$23:$S$1407,14,FALSE)</f>
        <v>222014</v>
      </c>
      <c r="P88" s="105">
        <f>ROUND((VLOOKUP(D88,'[1]Schedule of Pension Amounts LW'!$B$15:$AC$1399,28,FALSE)-VLOOKUP(D88,'[1]Schedule of Pension Amounts LW'!$B$15:$AC$1399,27,FALSE))*'[1]Schedule of Pension Amounts LW'!AD$4,0)+VLOOKUP(D88,'[1]Schedule of Pension Amounts LW'!$B$15:$AH$1399,33,FALSE)-VLOOKUP(D88,'[1]Pension Expense Details'!$D$23:$S$1407,15,FALSE)</f>
        <v>461518</v>
      </c>
      <c r="Q88" s="98">
        <f t="shared" si="10"/>
        <v>4264579</v>
      </c>
      <c r="R88" s="98">
        <f>ROUND('[1]68_InOutFlowsCurPrdAndPrior'!$D$32*IF(ISNA(VLOOKUP(D88,'[1]Proportionate Shares'!$D$23:$I$1359,6,FALSE)),0,VLOOKUP(D88,'[1]Proportionate Shares'!$D$23:$I$1359,6,FALSE)),0)</f>
        <v>17915</v>
      </c>
      <c r="S88" s="98">
        <f>ROUND('[1]68_InOutFlowsCurPrdAndPrior'!$D$33*IF(ISNA(VLOOKUP(D88,'[1]Proportionate Shares'!$D$23:$I$1359,6,FALSE)),0,VLOOKUP(D88,'[1]Proportionate Shares'!$D$23:$I$1359,6,FALSE)),0)</f>
        <v>1323082</v>
      </c>
      <c r="T88" s="98">
        <f>ROUND('[1]68_InOutFlowsCurPrdAndPrior'!$D$35*IF(ISNA(VLOOKUP(D88,'[1]Proportionate Shares'!$D$23:$I$1359,6,FALSE)),0,VLOOKUP(D88,'[1]Proportionate Shares'!$D$23:$I$1359,6,FALSE)),0)</f>
        <v>256388</v>
      </c>
      <c r="U88" s="98">
        <f>VLOOKUP(D88,'[1]Schedule of Pension Amounts LW'!$B$15:$AS$1399,36,FALSE)</f>
        <v>886140</v>
      </c>
      <c r="V88" s="99">
        <f t="shared" si="11"/>
        <v>2483525</v>
      </c>
      <c r="W88" s="98">
        <f>ROUND('[1]68_InOutFlowsCurPrdAndPrior'!$F$32*IF(ISNA(VLOOKUP(D88,'[1]Proportionate Shares'!$D$23:$I$1359,6,FALSE)),0,VLOOKUP(D88,'[1]Proportionate Shares'!$D$23:$I$1359,6,FALSE)),0)</f>
        <v>148073</v>
      </c>
      <c r="X88" s="98">
        <f>ROUND('[1]68_InOutFlowsCurPrdAndPrior'!$F$33*IF(ISNA(VLOOKUP(D88,'[1]Proportionate Shares'!$D$23:$I$1359,6,FALSE)),0,VLOOKUP(D88,'[1]Proportionate Shares'!$D$23:$I$1359,6,FALSE)),0)</f>
        <v>546760</v>
      </c>
      <c r="Y88" s="100">
        <f>ROUND('[1]68_InOutFlowsCurPrdAndPrior'!$F$35*IF(ISNA(VLOOKUP(D88,'[1]Proportionate Shares'!$D$23:$I$1359,6,FALSE)),0,VLOOKUP(D88,'[1]Proportionate Shares'!$D$23:$I$1359,6,FALSE)),0)</f>
        <v>213566</v>
      </c>
      <c r="Z88" s="98">
        <f>-VLOOKUP(D88,'[1]Schedule of Pension Amounts LW'!$B$15:$AS$1399,37,FALSE)</f>
        <v>30</v>
      </c>
      <c r="AA88" s="99">
        <f t="shared" si="12"/>
        <v>908429</v>
      </c>
      <c r="AB88" s="72">
        <f>VLOOKUP(D88,'[1]Pension Expense Details'!$D$22:$S$1407,16,FALSE)</f>
        <v>481536</v>
      </c>
      <c r="AC88" s="72">
        <f t="shared" ref="AC88:AC151" si="13">AD88-AB88</f>
        <v>545047</v>
      </c>
      <c r="AD88" s="72">
        <f>VLOOKUP(D88,'[1]Schedule of Pension Amounts LW'!$B$15:$W$1399,22,FALSE)</f>
        <v>1026583</v>
      </c>
    </row>
    <row r="89" spans="1:30" x14ac:dyDescent="0.3">
      <c r="A89" s="104"/>
      <c r="B89" s="33"/>
      <c r="C89" s="33" t="str">
        <f>VLOOKUP(D89,'[1]Employer information'!$I$3:$J$1391,2,FALSE)</f>
        <v xml:space="preserve">Charter School                                    </v>
      </c>
      <c r="D89" s="33" t="str">
        <f>'[1]Schedule of Pension Amounts LW'!B82</f>
        <v>2349</v>
      </c>
      <c r="E89" s="33" t="str">
        <f>IF(ISNA(VLOOKUP(D89,'[1]Proportionate Shares'!$D$23:$G$1400,2,FALSE)),"",VLOOKUP(D89,'[1]Proportionate Shares'!$D$23:$G$1400,2,FALSE))</f>
        <v>246802</v>
      </c>
      <c r="F89" s="33" t="str">
        <f>IF(ISNA(VLOOKUP(D89,'[1]Proportionate Shares'!$D$23:$G$1400,3,FALSE)),"",VLOOKUP(D89,'[1]Proportionate Shares'!$D$23:$G$1400,3,FALSE))</f>
        <v/>
      </c>
      <c r="G89" s="34" t="str">
        <f>VLOOKUP(D89,'[1]Employer information'!$A$3:$B$1390,2,FALSE)</f>
        <v>GOODWATER MONTESSORI SCHOOL</v>
      </c>
      <c r="H89" s="36">
        <f>IF(ISNA(VLOOKUP(D89,'[1]Proportionate Shares'!$D$23:$I$1377,6,FALSE)),0,VLOOKUP(D89,'[1]Proportionate Shares'!$D$23:$I$1377,6,FALSE))</f>
        <v>1.1429321E-5</v>
      </c>
      <c r="I89" s="105">
        <f>VLOOKUP(D89,'[1]Schedule of Pension Amounts LW'!$B$15:$E$1399,3,FALSE)</f>
        <v>536136</v>
      </c>
      <c r="J89" s="105">
        <f>-IF(ISNA(VLOOKUP(D89,'[1]Combined Contribution Amounts'!$A$2:$K$1335,5,FALSE)),0,VLOOKUP(D89,'[1]Combined Contribution Amounts'!$A$2:$K$1335,5,FALSE))</f>
        <v>-40004</v>
      </c>
      <c r="K89" s="105">
        <f>-IF(ISNA(VLOOKUP(D89,'[1]Combined Contribution Amounts'!$A$2:$K$1335,7,FALSE)),0,VLOOKUP(D89,'[1]Combined Contribution Amounts'!$A$2:$K$1335,7,FALSE))+-IF(ISNA(VLOOKUP(D89,'[1]Combined Contribution Amounts'!$A$2:$K$1335,8,FALSE)),0,VLOOKUP(D89,'[1]Combined Contribution Amounts'!$A$2:$K$1335,8,FALSE))+-IF(ISNA(VLOOKUP(D89,'[1]Combined Contribution Amounts'!$A$2:$K$1335,9,FALSE)),0,VLOOKUP(D89,'[1]Combined Contribution Amounts'!$A$2:$K$1335,9,FALSE))</f>
        <v>0</v>
      </c>
      <c r="L89" s="105">
        <f>VLOOKUP(D89,'[1]Pension Expense Details'!$D$23:$S$1407,16,FALSE)</f>
        <v>69710</v>
      </c>
      <c r="M89" s="105">
        <f>ROUND(('[1]68_InOutFlowsCurPrdAndPriorHist'!$F$28-'[1]68_InOutFlowsCurPrdAndPriorHist'!$F$31)*$H89,0)-VLOOKUP(D89,'[1]Pension Expense Details'!$D$23:$S$1407,12,FALSE)</f>
        <v>-9467</v>
      </c>
      <c r="N89" s="105">
        <f>ROUND(('[1]68_InOutFlowsCurPrdAndPriorHist'!$F$29-'[1]68_InOutFlowsCurPrdAndPriorHist'!$F$32)*$H89,0)-VLOOKUP(D89,'[1]Pension Expense Details'!$D$23:$S$1407,13,FALSE)</f>
        <v>-71527</v>
      </c>
      <c r="O89" s="105">
        <f>ROUND(('[1]68_InOutFlowsCurPrdAndPriorHist'!$F$30-'[1]68_InOutFlowsCurPrdAndPriorHist'!$F$33)*$H89,0)-VLOOKUP(D89,'[1]Pension Expense Details'!$D$23:$S$1407,14,FALSE)</f>
        <v>30930</v>
      </c>
      <c r="P89" s="105">
        <f>ROUND((VLOOKUP(D89,'[1]Schedule of Pension Amounts LW'!$B$15:$AC$1399,28,FALSE)-VLOOKUP(D89,'[1]Schedule of Pension Amounts LW'!$B$15:$AC$1399,27,FALSE))*'[1]Schedule of Pension Amounts LW'!AD$4,0)+VLOOKUP(D89,'[1]Schedule of Pension Amounts LW'!$B$15:$AH$1399,33,FALSE)-VLOOKUP(D89,'[1]Pension Expense Details'!$D$23:$S$1407,15,FALSE)</f>
        <v>78354</v>
      </c>
      <c r="Q89" s="98">
        <f t="shared" si="10"/>
        <v>594132</v>
      </c>
      <c r="R89" s="98">
        <f>ROUND('[1]68_InOutFlowsCurPrdAndPrior'!$D$32*IF(ISNA(VLOOKUP(D89,'[1]Proportionate Shares'!$D$23:$I$1359,6,FALSE)),0,VLOOKUP(D89,'[1]Proportionate Shares'!$D$23:$I$1359,6,FALSE)),0)</f>
        <v>2496</v>
      </c>
      <c r="S89" s="98">
        <f>ROUND('[1]68_InOutFlowsCurPrdAndPrior'!$D$33*IF(ISNA(VLOOKUP(D89,'[1]Proportionate Shares'!$D$23:$I$1359,6,FALSE)),0,VLOOKUP(D89,'[1]Proportionate Shares'!$D$23:$I$1359,6,FALSE)),0)</f>
        <v>184329</v>
      </c>
      <c r="T89" s="98">
        <f>ROUND('[1]68_InOutFlowsCurPrdAndPrior'!$D$35*IF(ISNA(VLOOKUP(D89,'[1]Proportionate Shares'!$D$23:$I$1359,6,FALSE)),0,VLOOKUP(D89,'[1]Proportionate Shares'!$D$23:$I$1359,6,FALSE)),0)</f>
        <v>35719</v>
      </c>
      <c r="U89" s="98">
        <f>VLOOKUP(D89,'[1]Schedule of Pension Amounts LW'!$B$15:$AS$1399,36,FALSE)</f>
        <v>271070</v>
      </c>
      <c r="V89" s="99">
        <f t="shared" si="11"/>
        <v>493614</v>
      </c>
      <c r="W89" s="98">
        <f>ROUND('[1]68_InOutFlowsCurPrdAndPrior'!$F$32*IF(ISNA(VLOOKUP(D89,'[1]Proportionate Shares'!$D$23:$I$1359,6,FALSE)),0,VLOOKUP(D89,'[1]Proportionate Shares'!$D$23:$I$1359,6,FALSE)),0)</f>
        <v>20629</v>
      </c>
      <c r="X89" s="98">
        <f>ROUND('[1]68_InOutFlowsCurPrdAndPrior'!$F$33*IF(ISNA(VLOOKUP(D89,'[1]Proportionate Shares'!$D$23:$I$1359,6,FALSE)),0,VLOOKUP(D89,'[1]Proportionate Shares'!$D$23:$I$1359,6,FALSE)),0)</f>
        <v>76173</v>
      </c>
      <c r="Y89" s="100">
        <f>ROUND('[1]68_InOutFlowsCurPrdAndPrior'!$F$35*IF(ISNA(VLOOKUP(D89,'[1]Proportionate Shares'!$D$23:$I$1359,6,FALSE)),0,VLOOKUP(D89,'[1]Proportionate Shares'!$D$23:$I$1359,6,FALSE)),0)</f>
        <v>29754</v>
      </c>
      <c r="Z89" s="98">
        <f>-VLOOKUP(D89,'[1]Schedule of Pension Amounts LW'!$B$15:$AS$1399,37,FALSE)</f>
        <v>0</v>
      </c>
      <c r="AA89" s="99">
        <f t="shared" si="12"/>
        <v>126556</v>
      </c>
      <c r="AB89" s="72">
        <f>VLOOKUP(D89,'[1]Pension Expense Details'!$D$22:$S$1407,16,FALSE)</f>
        <v>69710</v>
      </c>
      <c r="AC89" s="72">
        <f t="shared" si="13"/>
        <v>95615</v>
      </c>
      <c r="AD89" s="72">
        <f>VLOOKUP(D89,'[1]Schedule of Pension Amounts LW'!$B$15:$W$1399,22,FALSE)</f>
        <v>165325</v>
      </c>
    </row>
    <row r="90" spans="1:30" x14ac:dyDescent="0.3">
      <c r="A90" s="104"/>
      <c r="B90" s="33"/>
      <c r="C90" s="33" t="str">
        <f>VLOOKUP(D90,'[1]Employer information'!$I$3:$J$1391,2,FALSE)</f>
        <v xml:space="preserve">Charter School                                    </v>
      </c>
      <c r="D90" s="33" t="str">
        <f>'[1]Schedule of Pension Amounts LW'!B83</f>
        <v>2333</v>
      </c>
      <c r="E90" s="33" t="str">
        <f>IF(ISNA(VLOOKUP(D90,'[1]Proportionate Shares'!$D$23:$G$1400,2,FALSE)),"",VLOOKUP(D90,'[1]Proportionate Shares'!$D$23:$G$1400,2,FALSE))</f>
        <v>015835</v>
      </c>
      <c r="F90" s="33" t="str">
        <f>IF(ISNA(VLOOKUP(D90,'[1]Proportionate Shares'!$D$23:$G$1400,3,FALSE)),"",VLOOKUP(D90,'[1]Proportionate Shares'!$D$23:$G$1400,3,FALSE))</f>
        <v/>
      </c>
      <c r="G90" s="34" t="str">
        <f>VLOOKUP(D90,'[1]Employer information'!$A$3:$B$1390,2,FALSE)</f>
        <v>GREAT HEARTS ACADEMY - SAN ANTONIO</v>
      </c>
      <c r="H90" s="36">
        <f>IF(ISNA(VLOOKUP(D90,'[1]Proportionate Shares'!$D$23:$I$1377,6,FALSE)),0,VLOOKUP(D90,'[1]Proportionate Shares'!$D$23:$I$1377,6,FALSE))</f>
        <v>1.13151532E-4</v>
      </c>
      <c r="I90" s="105">
        <f>VLOOKUP(D90,'[1]Schedule of Pension Amounts LW'!$B$15:$E$1399,3,FALSE)</f>
        <v>4151007</v>
      </c>
      <c r="J90" s="105">
        <f>-IF(ISNA(VLOOKUP(D90,'[1]Combined Contribution Amounts'!$A$2:$K$1335,5,FALSE)),0,VLOOKUP(D90,'[1]Combined Contribution Amounts'!$A$2:$K$1335,5,FALSE))</f>
        <v>-396044</v>
      </c>
      <c r="K90" s="105">
        <f>-IF(ISNA(VLOOKUP(D90,'[1]Combined Contribution Amounts'!$A$2:$K$1335,7,FALSE)),0,VLOOKUP(D90,'[1]Combined Contribution Amounts'!$A$2:$K$1335,7,FALSE))+-IF(ISNA(VLOOKUP(D90,'[1]Combined Contribution Amounts'!$A$2:$K$1335,8,FALSE)),0,VLOOKUP(D90,'[1]Combined Contribution Amounts'!$A$2:$K$1335,8,FALSE))+-IF(ISNA(VLOOKUP(D90,'[1]Combined Contribution Amounts'!$A$2:$K$1335,9,FALSE)),0,VLOOKUP(D90,'[1]Combined Contribution Amounts'!$A$2:$K$1335,9,FALSE))</f>
        <v>0</v>
      </c>
      <c r="L90" s="105">
        <f>VLOOKUP(D90,'[1]Pension Expense Details'!$D$23:$S$1407,16,FALSE)</f>
        <v>871938</v>
      </c>
      <c r="M90" s="105">
        <f>ROUND(('[1]68_InOutFlowsCurPrdAndPriorHist'!$F$28-'[1]68_InOutFlowsCurPrdAndPriorHist'!$F$31)*$H90,0)-VLOOKUP(D90,'[1]Pension Expense Details'!$D$23:$S$1407,12,FALSE)</f>
        <v>-93716</v>
      </c>
      <c r="N90" s="105">
        <f>ROUND(('[1]68_InOutFlowsCurPrdAndPriorHist'!$F$29-'[1]68_InOutFlowsCurPrdAndPriorHist'!$F$32)*$H90,0)-VLOOKUP(D90,'[1]Pension Expense Details'!$D$23:$S$1407,13,FALSE)</f>
        <v>-708126</v>
      </c>
      <c r="O90" s="105">
        <f>ROUND(('[1]68_InOutFlowsCurPrdAndPriorHist'!$F$30-'[1]68_InOutFlowsCurPrdAndPriorHist'!$F$33)*$H90,0)-VLOOKUP(D90,'[1]Pension Expense Details'!$D$23:$S$1407,14,FALSE)</f>
        <v>306215</v>
      </c>
      <c r="P90" s="105">
        <f>ROUND((VLOOKUP(D90,'[1]Schedule of Pension Amounts LW'!$B$15:$AC$1399,28,FALSE)-VLOOKUP(D90,'[1]Schedule of Pension Amounts LW'!$B$15:$AC$1399,27,FALSE))*'[1]Schedule of Pension Amounts LW'!AD$4,0)+VLOOKUP(D90,'[1]Schedule of Pension Amounts LW'!$B$15:$AH$1399,33,FALSE)-VLOOKUP(D90,'[1]Pension Expense Details'!$D$23:$S$1407,15,FALSE)</f>
        <v>1750696</v>
      </c>
      <c r="Q90" s="98">
        <f t="shared" si="10"/>
        <v>5881970</v>
      </c>
      <c r="R90" s="98">
        <f>ROUND('[1]68_InOutFlowsCurPrdAndPrior'!$D$32*IF(ISNA(VLOOKUP(D90,'[1]Proportionate Shares'!$D$23:$I$1359,6,FALSE)),0,VLOOKUP(D90,'[1]Proportionate Shares'!$D$23:$I$1359,6,FALSE)),0)</f>
        <v>24710</v>
      </c>
      <c r="S90" s="98">
        <f>ROUND('[1]68_InOutFlowsCurPrdAndPrior'!$D$33*IF(ISNA(VLOOKUP(D90,'[1]Proportionate Shares'!$D$23:$I$1359,6,FALSE)),0,VLOOKUP(D90,'[1]Proportionate Shares'!$D$23:$I$1359,6,FALSE)),0)</f>
        <v>1824876</v>
      </c>
      <c r="T90" s="98">
        <f>ROUND('[1]68_InOutFlowsCurPrdAndPrior'!$D$35*IF(ISNA(VLOOKUP(D90,'[1]Proportionate Shares'!$D$23:$I$1359,6,FALSE)),0,VLOOKUP(D90,'[1]Proportionate Shares'!$D$23:$I$1359,6,FALSE)),0)</f>
        <v>353626</v>
      </c>
      <c r="U90" s="98">
        <f>VLOOKUP(D90,'[1]Schedule of Pension Amounts LW'!$B$15:$AS$1399,36,FALSE)</f>
        <v>2029192</v>
      </c>
      <c r="V90" s="99">
        <f t="shared" si="11"/>
        <v>4232404</v>
      </c>
      <c r="W90" s="98">
        <f>ROUND('[1]68_InOutFlowsCurPrdAndPrior'!$F$32*IF(ISNA(VLOOKUP(D90,'[1]Proportionate Shares'!$D$23:$I$1359,6,FALSE)),0,VLOOKUP(D90,'[1]Proportionate Shares'!$D$23:$I$1359,6,FALSE)),0)</f>
        <v>204231</v>
      </c>
      <c r="X90" s="98">
        <f>ROUND('[1]68_InOutFlowsCurPrdAndPrior'!$F$33*IF(ISNA(VLOOKUP(D90,'[1]Proportionate Shares'!$D$23:$I$1359,6,FALSE)),0,VLOOKUP(D90,'[1]Proportionate Shares'!$D$23:$I$1359,6,FALSE)),0)</f>
        <v>754125</v>
      </c>
      <c r="Y90" s="100">
        <f>ROUND('[1]68_InOutFlowsCurPrdAndPrior'!$F$35*IF(ISNA(VLOOKUP(D90,'[1]Proportionate Shares'!$D$23:$I$1359,6,FALSE)),0,VLOOKUP(D90,'[1]Proportionate Shares'!$D$23:$I$1359,6,FALSE)),0)</f>
        <v>294564</v>
      </c>
      <c r="Z90" s="98">
        <f>-VLOOKUP(D90,'[1]Schedule of Pension Amounts LW'!$B$15:$AS$1399,37,FALSE)</f>
        <v>11</v>
      </c>
      <c r="AA90" s="99">
        <f t="shared" si="12"/>
        <v>1252931</v>
      </c>
      <c r="AB90" s="72">
        <f>VLOOKUP(D90,'[1]Pension Expense Details'!$D$22:$S$1407,16,FALSE)</f>
        <v>871938</v>
      </c>
      <c r="AC90" s="72">
        <f t="shared" si="13"/>
        <v>709990</v>
      </c>
      <c r="AD90" s="72">
        <f>VLOOKUP(D90,'[1]Schedule of Pension Amounts LW'!$B$15:$W$1399,22,FALSE)</f>
        <v>1581928</v>
      </c>
    </row>
    <row r="91" spans="1:30" x14ac:dyDescent="0.3">
      <c r="A91" s="104"/>
      <c r="B91" s="33"/>
      <c r="C91" s="33" t="str">
        <f>VLOOKUP(D91,'[1]Employer information'!$I$3:$J$1391,2,FALSE)</f>
        <v xml:space="preserve">Charter School                                    </v>
      </c>
      <c r="D91" s="33" t="str">
        <f>'[1]Schedule of Pension Amounts LW'!B84</f>
        <v>2059</v>
      </c>
      <c r="E91" s="33" t="str">
        <f>IF(ISNA(VLOOKUP(D91,'[1]Proportionate Shares'!$D$23:$G$1400,2,FALSE)),"",VLOOKUP(D91,'[1]Proportionate Shares'!$D$23:$G$1400,2,FALSE))</f>
        <v>236801</v>
      </c>
      <c r="F91" s="33" t="str">
        <f>IF(ISNA(VLOOKUP(D91,'[1]Proportionate Shares'!$D$23:$G$1400,3,FALSE)),"",VLOOKUP(D91,'[1]Proportionate Shares'!$D$23:$G$1400,3,FALSE))</f>
        <v/>
      </c>
      <c r="G91" s="34" t="str">
        <f>VLOOKUP(D91,'[1]Employer information'!$A$3:$B$1390,2,FALSE)</f>
        <v>GULF COAST TRADES CENTER</v>
      </c>
      <c r="H91" s="36">
        <f>IF(ISNA(VLOOKUP(D91,'[1]Proportionate Shares'!$D$23:$I$1377,6,FALSE)),0,VLOOKUP(D91,'[1]Proportionate Shares'!$D$23:$I$1377,6,FALSE))</f>
        <v>4.4990736000000001E-5</v>
      </c>
      <c r="I91" s="105">
        <f>VLOOKUP(D91,'[1]Schedule of Pension Amounts LW'!$B$15:$E$1399,3,FALSE)</f>
        <v>2118745</v>
      </c>
      <c r="J91" s="105">
        <f>-IF(ISNA(VLOOKUP(D91,'[1]Combined Contribution Amounts'!$A$2:$K$1335,5,FALSE)),0,VLOOKUP(D91,'[1]Combined Contribution Amounts'!$A$2:$K$1335,5,FALSE))</f>
        <v>-157473</v>
      </c>
      <c r="K91" s="105">
        <f>-IF(ISNA(VLOOKUP(D91,'[1]Combined Contribution Amounts'!$A$2:$K$1335,7,FALSE)),0,VLOOKUP(D91,'[1]Combined Contribution Amounts'!$A$2:$K$1335,7,FALSE))+-IF(ISNA(VLOOKUP(D91,'[1]Combined Contribution Amounts'!$A$2:$K$1335,8,FALSE)),0,VLOOKUP(D91,'[1]Combined Contribution Amounts'!$A$2:$K$1335,8,FALSE))+-IF(ISNA(VLOOKUP(D91,'[1]Combined Contribution Amounts'!$A$2:$K$1335,9,FALSE)),0,VLOOKUP(D91,'[1]Combined Contribution Amounts'!$A$2:$K$1335,9,FALSE))</f>
        <v>0</v>
      </c>
      <c r="L91" s="105">
        <f>VLOOKUP(D91,'[1]Pension Expense Details'!$D$23:$S$1407,16,FALSE)</f>
        <v>273099</v>
      </c>
      <c r="M91" s="105">
        <f>ROUND(('[1]68_InOutFlowsCurPrdAndPriorHist'!$F$28-'[1]68_InOutFlowsCurPrdAndPriorHist'!$F$31)*$H91,0)-VLOOKUP(D91,'[1]Pension Expense Details'!$D$23:$S$1407,12,FALSE)</f>
        <v>-37263</v>
      </c>
      <c r="N91" s="105">
        <f>ROUND(('[1]68_InOutFlowsCurPrdAndPriorHist'!$F$29-'[1]68_InOutFlowsCurPrdAndPriorHist'!$F$32)*$H91,0)-VLOOKUP(D91,'[1]Pension Expense Details'!$D$23:$S$1407,13,FALSE)</f>
        <v>-281561</v>
      </c>
      <c r="O91" s="105">
        <f>ROUND(('[1]68_InOutFlowsCurPrdAndPriorHist'!$F$30-'[1]68_InOutFlowsCurPrdAndPriorHist'!$F$33)*$H91,0)-VLOOKUP(D91,'[1]Pension Expense Details'!$D$23:$S$1407,14,FALSE)</f>
        <v>121756</v>
      </c>
      <c r="P91" s="105">
        <f>ROUND((VLOOKUP(D91,'[1]Schedule of Pension Amounts LW'!$B$15:$AC$1399,28,FALSE)-VLOOKUP(D91,'[1]Schedule of Pension Amounts LW'!$B$15:$AC$1399,27,FALSE))*'[1]Schedule of Pension Amounts LW'!AD$4,0)+VLOOKUP(D91,'[1]Schedule of Pension Amounts LW'!$B$15:$AH$1399,33,FALSE)-VLOOKUP(D91,'[1]Pension Expense Details'!$D$23:$S$1407,15,FALSE)</f>
        <v>301456</v>
      </c>
      <c r="Q91" s="98">
        <f t="shared" si="10"/>
        <v>2338759</v>
      </c>
      <c r="R91" s="98">
        <f>ROUND('[1]68_InOutFlowsCurPrdAndPrior'!$D$32*IF(ISNA(VLOOKUP(D91,'[1]Proportionate Shares'!$D$23:$I$1359,6,FALSE)),0,VLOOKUP(D91,'[1]Proportionate Shares'!$D$23:$I$1359,6,FALSE)),0)</f>
        <v>9825</v>
      </c>
      <c r="S91" s="98">
        <f>ROUND('[1]68_InOutFlowsCurPrdAndPrior'!$D$33*IF(ISNA(VLOOKUP(D91,'[1]Proportionate Shares'!$D$23:$I$1359,6,FALSE)),0,VLOOKUP(D91,'[1]Proportionate Shares'!$D$23:$I$1359,6,FALSE)),0)</f>
        <v>725598</v>
      </c>
      <c r="T91" s="98">
        <f>ROUND('[1]68_InOutFlowsCurPrdAndPrior'!$D$35*IF(ISNA(VLOOKUP(D91,'[1]Proportionate Shares'!$D$23:$I$1359,6,FALSE)),0,VLOOKUP(D91,'[1]Proportionate Shares'!$D$23:$I$1359,6,FALSE)),0)</f>
        <v>140607</v>
      </c>
      <c r="U91" s="98">
        <f>VLOOKUP(D91,'[1]Schedule of Pension Amounts LW'!$B$15:$AS$1399,36,FALSE)</f>
        <v>612960</v>
      </c>
      <c r="V91" s="99">
        <f t="shared" si="11"/>
        <v>1488990</v>
      </c>
      <c r="W91" s="98">
        <f>ROUND('[1]68_InOutFlowsCurPrdAndPrior'!$F$32*IF(ISNA(VLOOKUP(D91,'[1]Proportionate Shares'!$D$23:$I$1359,6,FALSE)),0,VLOOKUP(D91,'[1]Proportionate Shares'!$D$23:$I$1359,6,FALSE)),0)</f>
        <v>81205</v>
      </c>
      <c r="X91" s="98">
        <f>ROUND('[1]68_InOutFlowsCurPrdAndPrior'!$F$33*IF(ISNA(VLOOKUP(D91,'[1]Proportionate Shares'!$D$23:$I$1359,6,FALSE)),0,VLOOKUP(D91,'[1]Proportionate Shares'!$D$23:$I$1359,6,FALSE)),0)</f>
        <v>299851</v>
      </c>
      <c r="Y91" s="100">
        <f>ROUND('[1]68_InOutFlowsCurPrdAndPrior'!$F$35*IF(ISNA(VLOOKUP(D91,'[1]Proportionate Shares'!$D$23:$I$1359,6,FALSE)),0,VLOOKUP(D91,'[1]Proportionate Shares'!$D$23:$I$1359,6,FALSE)),0)</f>
        <v>117123</v>
      </c>
      <c r="Z91" s="98">
        <f>-VLOOKUP(D91,'[1]Schedule of Pension Amounts LW'!$B$15:$AS$1399,37,FALSE)</f>
        <v>131479</v>
      </c>
      <c r="AA91" s="99">
        <f t="shared" si="12"/>
        <v>629658</v>
      </c>
      <c r="AB91" s="72">
        <f>VLOOKUP(D91,'[1]Pension Expense Details'!$D$22:$S$1407,16,FALSE)</f>
        <v>273099</v>
      </c>
      <c r="AC91" s="72">
        <f t="shared" si="13"/>
        <v>266954</v>
      </c>
      <c r="AD91" s="72">
        <f>VLOOKUP(D91,'[1]Schedule of Pension Amounts LW'!$B$15:$W$1399,22,FALSE)</f>
        <v>540053</v>
      </c>
    </row>
    <row r="92" spans="1:30" x14ac:dyDescent="0.3">
      <c r="A92" s="104"/>
      <c r="B92" s="33"/>
      <c r="C92" s="33" t="str">
        <f>VLOOKUP(D92,'[1]Employer information'!$I$3:$J$1391,2,FALSE)</f>
        <v xml:space="preserve">Charter School                                    </v>
      </c>
      <c r="D92" s="33" t="str">
        <f>'[1]Schedule of Pension Amounts LW'!B85</f>
        <v>2272</v>
      </c>
      <c r="E92" s="33" t="str">
        <f>IF(ISNA(VLOOKUP(D92,'[1]Proportionate Shares'!$D$23:$G$1400,2,FALSE)),"",VLOOKUP(D92,'[1]Proportionate Shares'!$D$23:$G$1400,2,FALSE))</f>
        <v>101858</v>
      </c>
      <c r="F92" s="33" t="str">
        <f>IF(ISNA(VLOOKUP(D92,'[1]Proportionate Shares'!$D$23:$G$1400,3,FALSE)),"",VLOOKUP(D92,'[1]Proportionate Shares'!$D$23:$G$1400,3,FALSE))</f>
        <v/>
      </c>
      <c r="G92" s="34" t="str">
        <f>VLOOKUP(D92,'[1]Employer information'!$A$3:$B$1390,2,FALSE)</f>
        <v>HARMONY SCHOOL OF EXCELLENCE HOUSTON</v>
      </c>
      <c r="H92" s="36">
        <f>IF(ISNA(VLOOKUP(D92,'[1]Proportionate Shares'!$D$23:$I$1377,6,FALSE)),0,VLOOKUP(D92,'[1]Proportionate Shares'!$D$23:$I$1377,6,FALSE))</f>
        <v>1.6666883200000001E-4</v>
      </c>
      <c r="I92" s="105">
        <f>VLOOKUP(D92,'[1]Schedule of Pension Amounts LW'!$B$15:$E$1399,3,FALSE)</f>
        <v>8900910</v>
      </c>
      <c r="J92" s="105">
        <f>-IF(ISNA(VLOOKUP(D92,'[1]Combined Contribution Amounts'!$A$2:$K$1335,5,FALSE)),0,VLOOKUP(D92,'[1]Combined Contribution Amounts'!$A$2:$K$1335,5,FALSE))</f>
        <v>-583361</v>
      </c>
      <c r="K92" s="105">
        <f>-IF(ISNA(VLOOKUP(D92,'[1]Combined Contribution Amounts'!$A$2:$K$1335,7,FALSE)),0,VLOOKUP(D92,'[1]Combined Contribution Amounts'!$A$2:$K$1335,7,FALSE))+-IF(ISNA(VLOOKUP(D92,'[1]Combined Contribution Amounts'!$A$2:$K$1335,8,FALSE)),0,VLOOKUP(D92,'[1]Combined Contribution Amounts'!$A$2:$K$1335,8,FALSE))+-IF(ISNA(VLOOKUP(D92,'[1]Combined Contribution Amounts'!$A$2:$K$1335,9,FALSE)),0,VLOOKUP(D92,'[1]Combined Contribution Amounts'!$A$2:$K$1335,9,FALSE))</f>
        <v>0</v>
      </c>
      <c r="L92" s="105">
        <f>VLOOKUP(D92,'[1]Pension Expense Details'!$D$23:$S$1407,16,FALSE)</f>
        <v>846352</v>
      </c>
      <c r="M92" s="105">
        <f>ROUND(('[1]68_InOutFlowsCurPrdAndPriorHist'!$F$28-'[1]68_InOutFlowsCurPrdAndPriorHist'!$F$31)*$H92,0)-VLOOKUP(D92,'[1]Pension Expense Details'!$D$23:$S$1407,12,FALSE)</f>
        <v>-138041</v>
      </c>
      <c r="N92" s="105">
        <f>ROUND(('[1]68_InOutFlowsCurPrdAndPriorHist'!$F$29-'[1]68_InOutFlowsCurPrdAndPriorHist'!$F$32)*$H92,0)-VLOOKUP(D92,'[1]Pension Expense Details'!$D$23:$S$1407,13,FALSE)</f>
        <v>-1043048</v>
      </c>
      <c r="O92" s="105">
        <f>ROUND(('[1]68_InOutFlowsCurPrdAndPriorHist'!$F$30-'[1]68_InOutFlowsCurPrdAndPriorHist'!$F$33)*$H92,0)-VLOOKUP(D92,'[1]Pension Expense Details'!$D$23:$S$1407,14,FALSE)</f>
        <v>451046</v>
      </c>
      <c r="P92" s="105">
        <f>ROUND((VLOOKUP(D92,'[1]Schedule of Pension Amounts LW'!$B$15:$AC$1399,28,FALSE)-VLOOKUP(D92,'[1]Schedule of Pension Amounts LW'!$B$15:$AC$1399,27,FALSE))*'[1]Schedule of Pension Amounts LW'!AD$4,0)+VLOOKUP(D92,'[1]Schedule of Pension Amounts LW'!$B$15:$AH$1399,33,FALSE)-VLOOKUP(D92,'[1]Pension Expense Details'!$D$23:$S$1407,15,FALSE)</f>
        <v>230109</v>
      </c>
      <c r="Q92" s="98">
        <f t="shared" si="10"/>
        <v>8663967</v>
      </c>
      <c r="R92" s="98">
        <f>ROUND('[1]68_InOutFlowsCurPrdAndPrior'!$D$32*IF(ISNA(VLOOKUP(D92,'[1]Proportionate Shares'!$D$23:$I$1359,6,FALSE)),0,VLOOKUP(D92,'[1]Proportionate Shares'!$D$23:$I$1359,6,FALSE)),0)</f>
        <v>36396</v>
      </c>
      <c r="S92" s="98">
        <f>ROUND('[1]68_InOutFlowsCurPrdAndPrior'!$D$33*IF(ISNA(VLOOKUP(D92,'[1]Proportionate Shares'!$D$23:$I$1359,6,FALSE)),0,VLOOKUP(D92,'[1]Proportionate Shares'!$D$23:$I$1359,6,FALSE)),0)</f>
        <v>2687988</v>
      </c>
      <c r="T92" s="98">
        <f>ROUND('[1]68_InOutFlowsCurPrdAndPrior'!$D$35*IF(ISNA(VLOOKUP(D92,'[1]Proportionate Shares'!$D$23:$I$1359,6,FALSE)),0,VLOOKUP(D92,'[1]Proportionate Shares'!$D$23:$I$1359,6,FALSE)),0)</f>
        <v>520880</v>
      </c>
      <c r="U92" s="98">
        <f>VLOOKUP(D92,'[1]Schedule of Pension Amounts LW'!$B$15:$AS$1399,36,FALSE)</f>
        <v>1592473</v>
      </c>
      <c r="V92" s="99">
        <f t="shared" si="11"/>
        <v>4837737</v>
      </c>
      <c r="W92" s="98">
        <f>ROUND('[1]68_InOutFlowsCurPrdAndPrior'!$F$32*IF(ISNA(VLOOKUP(D92,'[1]Proportionate Shares'!$D$23:$I$1359,6,FALSE)),0,VLOOKUP(D92,'[1]Proportionate Shares'!$D$23:$I$1359,6,FALSE)),0)</f>
        <v>300827</v>
      </c>
      <c r="X92" s="98">
        <f>ROUND('[1]68_InOutFlowsCurPrdAndPrior'!$F$33*IF(ISNA(VLOOKUP(D92,'[1]Proportionate Shares'!$D$23:$I$1359,6,FALSE)),0,VLOOKUP(D92,'[1]Proportionate Shares'!$D$23:$I$1359,6,FALSE)),0)</f>
        <v>1110804</v>
      </c>
      <c r="Y92" s="100">
        <f>ROUND('[1]68_InOutFlowsCurPrdAndPrior'!$F$35*IF(ISNA(VLOOKUP(D92,'[1]Proportionate Shares'!$D$23:$I$1359,6,FALSE)),0,VLOOKUP(D92,'[1]Proportionate Shares'!$D$23:$I$1359,6,FALSE)),0)</f>
        <v>433884</v>
      </c>
      <c r="Z92" s="98">
        <f>-VLOOKUP(D92,'[1]Schedule of Pension Amounts LW'!$B$15:$AS$1399,37,FALSE)</f>
        <v>41</v>
      </c>
      <c r="AA92" s="99">
        <f t="shared" si="12"/>
        <v>1845556</v>
      </c>
      <c r="AB92" s="72">
        <f>VLOOKUP(D92,'[1]Pension Expense Details'!$D$22:$S$1407,16,FALSE)</f>
        <v>846352</v>
      </c>
      <c r="AC92" s="72">
        <f t="shared" si="13"/>
        <v>1302122</v>
      </c>
      <c r="AD92" s="72">
        <f>VLOOKUP(D92,'[1]Schedule of Pension Amounts LW'!$B$15:$W$1399,22,FALSE)</f>
        <v>2148474</v>
      </c>
    </row>
    <row r="93" spans="1:30" x14ac:dyDescent="0.3">
      <c r="A93" s="104"/>
      <c r="B93" s="33"/>
      <c r="C93" s="33" t="str">
        <f>VLOOKUP(D93,'[1]Employer information'!$I$3:$J$1391,2,FALSE)</f>
        <v xml:space="preserve">Charter School                                    </v>
      </c>
      <c r="D93" s="33" t="str">
        <f>'[1]Schedule of Pension Amounts LW'!B86</f>
        <v>2293</v>
      </c>
      <c r="E93" s="33" t="str">
        <f>IF(ISNA(VLOOKUP(D93,'[1]Proportionate Shares'!$D$23:$G$1400,2,FALSE)),"",VLOOKUP(D93,'[1]Proportionate Shares'!$D$23:$G$1400,2,FALSE))</f>
        <v>101862</v>
      </c>
      <c r="F93" s="33" t="str">
        <f>IF(ISNA(VLOOKUP(D93,'[1]Proportionate Shares'!$D$23:$G$1400,3,FALSE)),"",VLOOKUP(D93,'[1]Proportionate Shares'!$D$23:$G$1400,3,FALSE))</f>
        <v/>
      </c>
      <c r="G93" s="34" t="str">
        <f>VLOOKUP(D93,'[1]Employer information'!$A$3:$B$1390,2,FALSE)</f>
        <v>HARMONY SCHOOL OF SCIENCE HOUSTON</v>
      </c>
      <c r="H93" s="36">
        <f>IF(ISNA(VLOOKUP(D93,'[1]Proportionate Shares'!$D$23:$I$1377,6,FALSE)),0,VLOOKUP(D93,'[1]Proportionate Shares'!$D$23:$I$1377,6,FALSE))</f>
        <v>1.2376431000000001E-4</v>
      </c>
      <c r="I93" s="105">
        <f>VLOOKUP(D93,'[1]Schedule of Pension Amounts LW'!$B$15:$E$1399,3,FALSE)</f>
        <v>6268674</v>
      </c>
      <c r="J93" s="105">
        <f>-IF(ISNA(VLOOKUP(D93,'[1]Combined Contribution Amounts'!$A$2:$K$1335,5,FALSE)),0,VLOOKUP(D93,'[1]Combined Contribution Amounts'!$A$2:$K$1335,5,FALSE))</f>
        <v>-433190</v>
      </c>
      <c r="K93" s="105">
        <f>-IF(ISNA(VLOOKUP(D93,'[1]Combined Contribution Amounts'!$A$2:$K$1335,7,FALSE)),0,VLOOKUP(D93,'[1]Combined Contribution Amounts'!$A$2:$K$1335,7,FALSE))+-IF(ISNA(VLOOKUP(D93,'[1]Combined Contribution Amounts'!$A$2:$K$1335,8,FALSE)),0,VLOOKUP(D93,'[1]Combined Contribution Amounts'!$A$2:$K$1335,8,FALSE))+-IF(ISNA(VLOOKUP(D93,'[1]Combined Contribution Amounts'!$A$2:$K$1335,9,FALSE)),0,VLOOKUP(D93,'[1]Combined Contribution Amounts'!$A$2:$K$1335,9,FALSE))</f>
        <v>0</v>
      </c>
      <c r="L93" s="105">
        <f>VLOOKUP(D93,'[1]Pension Expense Details'!$D$23:$S$1407,16,FALSE)</f>
        <v>682067</v>
      </c>
      <c r="M93" s="105">
        <f>ROUND(('[1]68_InOutFlowsCurPrdAndPriorHist'!$F$28-'[1]68_InOutFlowsCurPrdAndPriorHist'!$F$31)*$H93,0)-VLOOKUP(D93,'[1]Pension Expense Details'!$D$23:$S$1407,12,FALSE)</f>
        <v>-102506</v>
      </c>
      <c r="N93" s="105">
        <f>ROUND(('[1]68_InOutFlowsCurPrdAndPriorHist'!$F$29-'[1]68_InOutFlowsCurPrdAndPriorHist'!$F$32)*$H93,0)-VLOOKUP(D93,'[1]Pension Expense Details'!$D$23:$S$1407,13,FALSE)</f>
        <v>-774542</v>
      </c>
      <c r="O93" s="105">
        <f>ROUND(('[1]68_InOutFlowsCurPrdAndPriorHist'!$F$30-'[1]68_InOutFlowsCurPrdAndPriorHist'!$F$33)*$H93,0)-VLOOKUP(D93,'[1]Pension Expense Details'!$D$23:$S$1407,14,FALSE)</f>
        <v>334936</v>
      </c>
      <c r="P93" s="105">
        <f>ROUND((VLOOKUP(D93,'[1]Schedule of Pension Amounts LW'!$B$15:$AC$1399,28,FALSE)-VLOOKUP(D93,'[1]Schedule of Pension Amounts LW'!$B$15:$AC$1399,27,FALSE))*'[1]Schedule of Pension Amounts LW'!AD$4,0)+VLOOKUP(D93,'[1]Schedule of Pension Amounts LW'!$B$15:$AH$1399,33,FALSE)-VLOOKUP(D93,'[1]Pension Expense Details'!$D$23:$S$1407,15,FALSE)</f>
        <v>458217</v>
      </c>
      <c r="Q93" s="98">
        <f t="shared" si="10"/>
        <v>6433656</v>
      </c>
      <c r="R93" s="98">
        <f>ROUND('[1]68_InOutFlowsCurPrdAndPrior'!$D$32*IF(ISNA(VLOOKUP(D93,'[1]Proportionate Shares'!$D$23:$I$1359,6,FALSE)),0,VLOOKUP(D93,'[1]Proportionate Shares'!$D$23:$I$1359,6,FALSE)),0)</f>
        <v>27027</v>
      </c>
      <c r="S93" s="98">
        <f>ROUND('[1]68_InOutFlowsCurPrdAndPrior'!$D$33*IF(ISNA(VLOOKUP(D93,'[1]Proportionate Shares'!$D$23:$I$1359,6,FALSE)),0,VLOOKUP(D93,'[1]Proportionate Shares'!$D$23:$I$1359,6,FALSE)),0)</f>
        <v>1996036</v>
      </c>
      <c r="T93" s="98">
        <f>ROUND('[1]68_InOutFlowsCurPrdAndPrior'!$D$35*IF(ISNA(VLOOKUP(D93,'[1]Proportionate Shares'!$D$23:$I$1359,6,FALSE)),0,VLOOKUP(D93,'[1]Proportionate Shares'!$D$23:$I$1359,6,FALSE)),0)</f>
        <v>386793</v>
      </c>
      <c r="U93" s="98">
        <f>VLOOKUP(D93,'[1]Schedule of Pension Amounts LW'!$B$15:$AS$1399,36,FALSE)</f>
        <v>1415532</v>
      </c>
      <c r="V93" s="99">
        <f t="shared" si="11"/>
        <v>3825388</v>
      </c>
      <c r="W93" s="98">
        <f>ROUND('[1]68_InOutFlowsCurPrdAndPrior'!$F$32*IF(ISNA(VLOOKUP(D93,'[1]Proportionate Shares'!$D$23:$I$1359,6,FALSE)),0,VLOOKUP(D93,'[1]Proportionate Shares'!$D$23:$I$1359,6,FALSE)),0)</f>
        <v>223387</v>
      </c>
      <c r="X93" s="98">
        <f>ROUND('[1]68_InOutFlowsCurPrdAndPrior'!$F$33*IF(ISNA(VLOOKUP(D93,'[1]Proportionate Shares'!$D$23:$I$1359,6,FALSE)),0,VLOOKUP(D93,'[1]Proportionate Shares'!$D$23:$I$1359,6,FALSE)),0)</f>
        <v>824857</v>
      </c>
      <c r="Y93" s="100">
        <f>ROUND('[1]68_InOutFlowsCurPrdAndPrior'!$F$35*IF(ISNA(VLOOKUP(D93,'[1]Proportionate Shares'!$D$23:$I$1359,6,FALSE)),0,VLOOKUP(D93,'[1]Proportionate Shares'!$D$23:$I$1359,6,FALSE)),0)</f>
        <v>322192</v>
      </c>
      <c r="Z93" s="98">
        <f>-VLOOKUP(D93,'[1]Schedule of Pension Amounts LW'!$B$15:$AS$1399,37,FALSE)</f>
        <v>160785</v>
      </c>
      <c r="AA93" s="99">
        <f t="shared" si="12"/>
        <v>1531221</v>
      </c>
      <c r="AB93" s="72">
        <f>VLOOKUP(D93,'[1]Pension Expense Details'!$D$22:$S$1407,16,FALSE)</f>
        <v>682067</v>
      </c>
      <c r="AC93" s="72">
        <f t="shared" si="13"/>
        <v>927901</v>
      </c>
      <c r="AD93" s="72">
        <f>VLOOKUP(D93,'[1]Schedule of Pension Amounts LW'!$B$15:$W$1399,22,FALSE)</f>
        <v>1609968</v>
      </c>
    </row>
    <row r="94" spans="1:30" x14ac:dyDescent="0.3">
      <c r="A94" s="104"/>
      <c r="B94" s="33"/>
      <c r="C94" s="33" t="str">
        <f>VLOOKUP(D94,'[1]Employer information'!$I$3:$J$1391,2,FALSE)</f>
        <v xml:space="preserve">Charter School                                    </v>
      </c>
      <c r="D94" s="33" t="str">
        <f>'[1]Schedule of Pension Amounts LW'!B87</f>
        <v>2228</v>
      </c>
      <c r="E94" s="33" t="str">
        <f>IF(ISNA(VLOOKUP(D94,'[1]Proportionate Shares'!$D$23:$G$1400,2,FALSE)),"",VLOOKUP(D94,'[1]Proportionate Shares'!$D$23:$G$1400,2,FALSE))</f>
        <v>227816</v>
      </c>
      <c r="F94" s="33" t="str">
        <f>IF(ISNA(VLOOKUP(D94,'[1]Proportionate Shares'!$D$23:$G$1400,3,FALSE)),"",VLOOKUP(D94,'[1]Proportionate Shares'!$D$23:$G$1400,3,FALSE))</f>
        <v/>
      </c>
      <c r="G94" s="34" t="str">
        <f>VLOOKUP(D94,'[1]Employer information'!$A$3:$B$1390,2,FALSE)</f>
        <v>HARMONY SCIENCE ACADEMY AUSTIN</v>
      </c>
      <c r="H94" s="36">
        <f>IF(ISNA(VLOOKUP(D94,'[1]Proportionate Shares'!$D$23:$I$1377,6,FALSE)),0,VLOOKUP(D94,'[1]Proportionate Shares'!$D$23:$I$1377,6,FALSE))</f>
        <v>1.3456936599999999E-4</v>
      </c>
      <c r="I94" s="105">
        <f>VLOOKUP(D94,'[1]Schedule of Pension Amounts LW'!$B$15:$E$1399,3,FALSE)</f>
        <v>7459928</v>
      </c>
      <c r="J94" s="105">
        <f>-IF(ISNA(VLOOKUP(D94,'[1]Combined Contribution Amounts'!$A$2:$K$1335,5,FALSE)),0,VLOOKUP(D94,'[1]Combined Contribution Amounts'!$A$2:$K$1335,5,FALSE))</f>
        <v>-471009</v>
      </c>
      <c r="K94" s="105">
        <f>-IF(ISNA(VLOOKUP(D94,'[1]Combined Contribution Amounts'!$A$2:$K$1335,7,FALSE)),0,VLOOKUP(D94,'[1]Combined Contribution Amounts'!$A$2:$K$1335,7,FALSE))+-IF(ISNA(VLOOKUP(D94,'[1]Combined Contribution Amounts'!$A$2:$K$1335,8,FALSE)),0,VLOOKUP(D94,'[1]Combined Contribution Amounts'!$A$2:$K$1335,8,FALSE))+-IF(ISNA(VLOOKUP(D94,'[1]Combined Contribution Amounts'!$A$2:$K$1335,9,FALSE)),0,VLOOKUP(D94,'[1]Combined Contribution Amounts'!$A$2:$K$1335,9,FALSE))</f>
        <v>0</v>
      </c>
      <c r="L94" s="105">
        <f>VLOOKUP(D94,'[1]Pension Expense Details'!$D$23:$S$1407,16,FALSE)</f>
        <v>640396</v>
      </c>
      <c r="M94" s="105">
        <f>ROUND(('[1]68_InOutFlowsCurPrdAndPriorHist'!$F$28-'[1]68_InOutFlowsCurPrdAndPriorHist'!$F$31)*$H94,0)-VLOOKUP(D94,'[1]Pension Expense Details'!$D$23:$S$1407,12,FALSE)</f>
        <v>-111455</v>
      </c>
      <c r="N94" s="105">
        <f>ROUND(('[1]68_InOutFlowsCurPrdAndPriorHist'!$F$29-'[1]68_InOutFlowsCurPrdAndPriorHist'!$F$32)*$H94,0)-VLOOKUP(D94,'[1]Pension Expense Details'!$D$23:$S$1407,13,FALSE)</f>
        <v>-842163</v>
      </c>
      <c r="O94" s="105">
        <f>ROUND(('[1]68_InOutFlowsCurPrdAndPriorHist'!$F$30-'[1]68_InOutFlowsCurPrdAndPriorHist'!$F$33)*$H94,0)-VLOOKUP(D94,'[1]Pension Expense Details'!$D$23:$S$1407,14,FALSE)</f>
        <v>364177</v>
      </c>
      <c r="P94" s="105">
        <f>ROUND((VLOOKUP(D94,'[1]Schedule of Pension Amounts LW'!$B$15:$AC$1399,28,FALSE)-VLOOKUP(D94,'[1]Schedule of Pension Amounts LW'!$B$15:$AC$1399,27,FALSE))*'[1]Schedule of Pension Amounts LW'!AD$4,0)+VLOOKUP(D94,'[1]Schedule of Pension Amounts LW'!$B$15:$AH$1399,33,FALSE)-VLOOKUP(D94,'[1]Pension Expense Details'!$D$23:$S$1407,15,FALSE)</f>
        <v>-44538</v>
      </c>
      <c r="Q94" s="98">
        <f t="shared" si="10"/>
        <v>6995336</v>
      </c>
      <c r="R94" s="98">
        <f>ROUND('[1]68_InOutFlowsCurPrdAndPrior'!$D$32*IF(ISNA(VLOOKUP(D94,'[1]Proportionate Shares'!$D$23:$I$1359,6,FALSE)),0,VLOOKUP(D94,'[1]Proportionate Shares'!$D$23:$I$1359,6,FALSE)),0)</f>
        <v>29387</v>
      </c>
      <c r="S94" s="98">
        <f>ROUND('[1]68_InOutFlowsCurPrdAndPrior'!$D$33*IF(ISNA(VLOOKUP(D94,'[1]Proportionate Shares'!$D$23:$I$1359,6,FALSE)),0,VLOOKUP(D94,'[1]Proportionate Shares'!$D$23:$I$1359,6,FALSE)),0)</f>
        <v>2170297</v>
      </c>
      <c r="T94" s="98">
        <f>ROUND('[1]68_InOutFlowsCurPrdAndPrior'!$D$35*IF(ISNA(VLOOKUP(D94,'[1]Proportionate Shares'!$D$23:$I$1359,6,FALSE)),0,VLOOKUP(D94,'[1]Proportionate Shares'!$D$23:$I$1359,6,FALSE)),0)</f>
        <v>420562</v>
      </c>
      <c r="U94" s="98">
        <f>VLOOKUP(D94,'[1]Schedule of Pension Amounts LW'!$B$15:$AS$1399,36,FALSE)</f>
        <v>1241837</v>
      </c>
      <c r="V94" s="99">
        <f t="shared" si="11"/>
        <v>3862083</v>
      </c>
      <c r="W94" s="98">
        <f>ROUND('[1]68_InOutFlowsCurPrdAndPrior'!$F$32*IF(ISNA(VLOOKUP(D94,'[1]Proportionate Shares'!$D$23:$I$1359,6,FALSE)),0,VLOOKUP(D94,'[1]Proportionate Shares'!$D$23:$I$1359,6,FALSE)),0)</f>
        <v>242889</v>
      </c>
      <c r="X94" s="98">
        <f>ROUND('[1]68_InOutFlowsCurPrdAndPrior'!$F$33*IF(ISNA(VLOOKUP(D94,'[1]Proportionate Shares'!$D$23:$I$1359,6,FALSE)),0,VLOOKUP(D94,'[1]Proportionate Shares'!$D$23:$I$1359,6,FALSE)),0)</f>
        <v>896869</v>
      </c>
      <c r="Y94" s="100">
        <f>ROUND('[1]68_InOutFlowsCurPrdAndPrior'!$F$35*IF(ISNA(VLOOKUP(D94,'[1]Proportionate Shares'!$D$23:$I$1359,6,FALSE)),0,VLOOKUP(D94,'[1]Proportionate Shares'!$D$23:$I$1359,6,FALSE)),0)</f>
        <v>350321</v>
      </c>
      <c r="Z94" s="98">
        <f>-VLOOKUP(D94,'[1]Schedule of Pension Amounts LW'!$B$15:$AS$1399,37,FALSE)</f>
        <v>306074</v>
      </c>
      <c r="AA94" s="99">
        <f t="shared" si="12"/>
        <v>1796153</v>
      </c>
      <c r="AB94" s="72">
        <f>VLOOKUP(D94,'[1]Pension Expense Details'!$D$22:$S$1407,16,FALSE)</f>
        <v>640396</v>
      </c>
      <c r="AC94" s="72">
        <f t="shared" si="13"/>
        <v>1064488</v>
      </c>
      <c r="AD94" s="72">
        <f>VLOOKUP(D94,'[1]Schedule of Pension Amounts LW'!$B$15:$W$1399,22,FALSE)</f>
        <v>1704884</v>
      </c>
    </row>
    <row r="95" spans="1:30" x14ac:dyDescent="0.3">
      <c r="A95" s="104"/>
      <c r="B95" s="33"/>
      <c r="C95" s="33" t="str">
        <f>VLOOKUP(D95,'[1]Employer information'!$I$3:$J$1391,2,FALSE)</f>
        <v xml:space="preserve">Charter School                                    </v>
      </c>
      <c r="D95" s="33" t="str">
        <f>'[1]Schedule of Pension Amounts LW'!B88</f>
        <v>2270</v>
      </c>
      <c r="E95" s="33" t="str">
        <f>IF(ISNA(VLOOKUP(D95,'[1]Proportionate Shares'!$D$23:$G$1400,2,FALSE)),"",VLOOKUP(D95,'[1]Proportionate Shares'!$D$23:$G$1400,2,FALSE))</f>
        <v>071806</v>
      </c>
      <c r="F95" s="33" t="str">
        <f>IF(ISNA(VLOOKUP(D95,'[1]Proportionate Shares'!$D$23:$G$1400,3,FALSE)),"",VLOOKUP(D95,'[1]Proportionate Shares'!$D$23:$G$1400,3,FALSE))</f>
        <v/>
      </c>
      <c r="G95" s="34" t="str">
        <f>VLOOKUP(D95,'[1]Employer information'!$A$3:$B$1390,2,FALSE)</f>
        <v>HARMONY SCIENCE ACADEMY EL PASO</v>
      </c>
      <c r="H95" s="36">
        <f>IF(ISNA(VLOOKUP(D95,'[1]Proportionate Shares'!$D$23:$I$1377,6,FALSE)),0,VLOOKUP(D95,'[1]Proportionate Shares'!$D$23:$I$1377,6,FALSE))</f>
        <v>1.2873071E-4</v>
      </c>
      <c r="I95" s="105">
        <f>VLOOKUP(D95,'[1]Schedule of Pension Amounts LW'!$B$15:$E$1399,3,FALSE)</f>
        <v>6876915</v>
      </c>
      <c r="J95" s="105">
        <f>-IF(ISNA(VLOOKUP(D95,'[1]Combined Contribution Amounts'!$A$2:$K$1335,5,FALSE)),0,VLOOKUP(D95,'[1]Combined Contribution Amounts'!$A$2:$K$1335,5,FALSE))</f>
        <v>-450573</v>
      </c>
      <c r="K95" s="105">
        <f>-IF(ISNA(VLOOKUP(D95,'[1]Combined Contribution Amounts'!$A$2:$K$1335,7,FALSE)),0,VLOOKUP(D95,'[1]Combined Contribution Amounts'!$A$2:$K$1335,7,FALSE))+-IF(ISNA(VLOOKUP(D95,'[1]Combined Contribution Amounts'!$A$2:$K$1335,8,FALSE)),0,VLOOKUP(D95,'[1]Combined Contribution Amounts'!$A$2:$K$1335,8,FALSE))+-IF(ISNA(VLOOKUP(D95,'[1]Combined Contribution Amounts'!$A$2:$K$1335,9,FALSE)),0,VLOOKUP(D95,'[1]Combined Contribution Amounts'!$A$2:$K$1335,9,FALSE))</f>
        <v>0</v>
      </c>
      <c r="L95" s="105">
        <f>VLOOKUP(D95,'[1]Pension Expense Details'!$D$23:$S$1407,16,FALSE)</f>
        <v>653374</v>
      </c>
      <c r="M95" s="105">
        <f>ROUND(('[1]68_InOutFlowsCurPrdAndPriorHist'!$F$28-'[1]68_InOutFlowsCurPrdAndPriorHist'!$F$31)*$H95,0)-VLOOKUP(D95,'[1]Pension Expense Details'!$D$23:$S$1407,12,FALSE)</f>
        <v>-106620</v>
      </c>
      <c r="N95" s="105">
        <f>ROUND(('[1]68_InOutFlowsCurPrdAndPriorHist'!$F$29-'[1]68_InOutFlowsCurPrdAndPriorHist'!$F$32)*$H95,0)-VLOOKUP(D95,'[1]Pension Expense Details'!$D$23:$S$1407,13,FALSE)</f>
        <v>-805623</v>
      </c>
      <c r="O95" s="105">
        <f>ROUND(('[1]68_InOutFlowsCurPrdAndPriorHist'!$F$30-'[1]68_InOutFlowsCurPrdAndPriorHist'!$F$33)*$H95,0)-VLOOKUP(D95,'[1]Pension Expense Details'!$D$23:$S$1407,14,FALSE)</f>
        <v>348376</v>
      </c>
      <c r="P95" s="105">
        <f>ROUND((VLOOKUP(D95,'[1]Schedule of Pension Amounts LW'!$B$15:$AC$1399,28,FALSE)-VLOOKUP(D95,'[1]Schedule of Pension Amounts LW'!$B$15:$AC$1399,27,FALSE))*'[1]Schedule of Pension Amounts LW'!AD$4,0)+VLOOKUP(D95,'[1]Schedule of Pension Amounts LW'!$B$15:$AH$1399,33,FALSE)-VLOOKUP(D95,'[1]Pension Expense Details'!$D$23:$S$1407,15,FALSE)</f>
        <v>175976</v>
      </c>
      <c r="Q95" s="98">
        <f t="shared" si="10"/>
        <v>6691825</v>
      </c>
      <c r="R95" s="98">
        <f>ROUND('[1]68_InOutFlowsCurPrdAndPrior'!$D$32*IF(ISNA(VLOOKUP(D95,'[1]Proportionate Shares'!$D$23:$I$1359,6,FALSE)),0,VLOOKUP(D95,'[1]Proportionate Shares'!$D$23:$I$1359,6,FALSE)),0)</f>
        <v>28112</v>
      </c>
      <c r="S95" s="98">
        <f>ROUND('[1]68_InOutFlowsCurPrdAndPrior'!$D$33*IF(ISNA(VLOOKUP(D95,'[1]Proportionate Shares'!$D$23:$I$1359,6,FALSE)),0,VLOOKUP(D95,'[1]Proportionate Shares'!$D$23:$I$1359,6,FALSE)),0)</f>
        <v>2076133</v>
      </c>
      <c r="T95" s="98">
        <f>ROUND('[1]68_InOutFlowsCurPrdAndPrior'!$D$35*IF(ISNA(VLOOKUP(D95,'[1]Proportionate Shares'!$D$23:$I$1359,6,FALSE)),0,VLOOKUP(D95,'[1]Proportionate Shares'!$D$23:$I$1359,6,FALSE)),0)</f>
        <v>402315</v>
      </c>
      <c r="U95" s="98">
        <f>VLOOKUP(D95,'[1]Schedule of Pension Amounts LW'!$B$15:$AS$1399,36,FALSE)</f>
        <v>1323023</v>
      </c>
      <c r="V95" s="99">
        <f t="shared" si="11"/>
        <v>3829583</v>
      </c>
      <c r="W95" s="98">
        <f>ROUND('[1]68_InOutFlowsCurPrdAndPrior'!$F$32*IF(ISNA(VLOOKUP(D95,'[1]Proportionate Shares'!$D$23:$I$1359,6,FALSE)),0,VLOOKUP(D95,'[1]Proportionate Shares'!$D$23:$I$1359,6,FALSE)),0)</f>
        <v>232351</v>
      </c>
      <c r="X95" s="98">
        <f>ROUND('[1]68_InOutFlowsCurPrdAndPrior'!$F$33*IF(ISNA(VLOOKUP(D95,'[1]Proportionate Shares'!$D$23:$I$1359,6,FALSE)),0,VLOOKUP(D95,'[1]Proportionate Shares'!$D$23:$I$1359,6,FALSE)),0)</f>
        <v>857956</v>
      </c>
      <c r="Y95" s="100">
        <f>ROUND('[1]68_InOutFlowsCurPrdAndPrior'!$F$35*IF(ISNA(VLOOKUP(D95,'[1]Proportionate Shares'!$D$23:$I$1359,6,FALSE)),0,VLOOKUP(D95,'[1]Proportionate Shares'!$D$23:$I$1359,6,FALSE)),0)</f>
        <v>335121</v>
      </c>
      <c r="Z95" s="98">
        <f>-VLOOKUP(D95,'[1]Schedule of Pension Amounts LW'!$B$15:$AS$1399,37,FALSE)</f>
        <v>11744</v>
      </c>
      <c r="AA95" s="99">
        <f t="shared" si="12"/>
        <v>1437172</v>
      </c>
      <c r="AB95" s="72">
        <f>VLOOKUP(D95,'[1]Pension Expense Details'!$D$22:$S$1407,16,FALSE)</f>
        <v>653374</v>
      </c>
      <c r="AC95" s="72">
        <f t="shared" si="13"/>
        <v>1051078</v>
      </c>
      <c r="AD95" s="72">
        <f>VLOOKUP(D95,'[1]Schedule of Pension Amounts LW'!$B$15:$W$1399,22,FALSE)</f>
        <v>1704452</v>
      </c>
    </row>
    <row r="96" spans="1:30" x14ac:dyDescent="0.3">
      <c r="A96" s="104"/>
      <c r="B96" s="33"/>
      <c r="C96" s="33" t="str">
        <f>VLOOKUP(D96,'[1]Employer information'!$I$3:$J$1391,2,FALSE)</f>
        <v xml:space="preserve">Charter School                                    </v>
      </c>
      <c r="D96" s="33" t="str">
        <f>'[1]Schedule of Pension Amounts LW'!B89</f>
        <v>2181</v>
      </c>
      <c r="E96" s="33" t="str">
        <f>IF(ISNA(VLOOKUP(D96,'[1]Proportionate Shares'!$D$23:$G$1400,2,FALSE)),"",VLOOKUP(D96,'[1]Proportionate Shares'!$D$23:$G$1400,2,FALSE))</f>
        <v>101846</v>
      </c>
      <c r="F96" s="33" t="str">
        <f>IF(ISNA(VLOOKUP(D96,'[1]Proportionate Shares'!$D$23:$G$1400,3,FALSE)),"",VLOOKUP(D96,'[1]Proportionate Shares'!$D$23:$G$1400,3,FALSE))</f>
        <v/>
      </c>
      <c r="G96" s="34" t="str">
        <f>VLOOKUP(D96,'[1]Employer information'!$A$3:$B$1390,2,FALSE)</f>
        <v>HARMONY SCIENCE ACADEMY HOUSTON</v>
      </c>
      <c r="H96" s="36">
        <f>IF(ISNA(VLOOKUP(D96,'[1]Proportionate Shares'!$D$23:$I$1377,6,FALSE)),0,VLOOKUP(D96,'[1]Proportionate Shares'!$D$23:$I$1377,6,FALSE))</f>
        <v>1.87302122E-4</v>
      </c>
      <c r="I96" s="105">
        <f>VLOOKUP(D96,'[1]Schedule of Pension Amounts LW'!$B$15:$E$1399,3,FALSE)</f>
        <v>10169644</v>
      </c>
      <c r="J96" s="105">
        <f>-IF(ISNA(VLOOKUP(D96,'[1]Combined Contribution Amounts'!$A$2:$K$1335,5,FALSE)),0,VLOOKUP(D96,'[1]Combined Contribution Amounts'!$A$2:$K$1335,5,FALSE))</f>
        <v>-655580</v>
      </c>
      <c r="K96" s="105">
        <f>-IF(ISNA(VLOOKUP(D96,'[1]Combined Contribution Amounts'!$A$2:$K$1335,7,FALSE)),0,VLOOKUP(D96,'[1]Combined Contribution Amounts'!$A$2:$K$1335,7,FALSE))+-IF(ISNA(VLOOKUP(D96,'[1]Combined Contribution Amounts'!$A$2:$K$1335,8,FALSE)),0,VLOOKUP(D96,'[1]Combined Contribution Amounts'!$A$2:$K$1335,8,FALSE))+-IF(ISNA(VLOOKUP(D96,'[1]Combined Contribution Amounts'!$A$2:$K$1335,9,FALSE)),0,VLOOKUP(D96,'[1]Combined Contribution Amounts'!$A$2:$K$1335,9,FALSE))</f>
        <v>0</v>
      </c>
      <c r="L96" s="105">
        <f>VLOOKUP(D96,'[1]Pension Expense Details'!$D$23:$S$1407,16,FALSE)</f>
        <v>924907</v>
      </c>
      <c r="M96" s="105">
        <f>ROUND(('[1]68_InOutFlowsCurPrdAndPriorHist'!$F$28-'[1]68_InOutFlowsCurPrdAndPriorHist'!$F$31)*$H96,0)-VLOOKUP(D96,'[1]Pension Expense Details'!$D$23:$S$1407,12,FALSE)</f>
        <v>-155131</v>
      </c>
      <c r="N96" s="105">
        <f>ROUND(('[1]68_InOutFlowsCurPrdAndPriorHist'!$F$29-'[1]68_InOutFlowsCurPrdAndPriorHist'!$F$32)*$H96,0)-VLOOKUP(D96,'[1]Pension Expense Details'!$D$23:$S$1407,13,FALSE)</f>
        <v>-1172174</v>
      </c>
      <c r="O96" s="105">
        <f>ROUND(('[1]68_InOutFlowsCurPrdAndPriorHist'!$F$30-'[1]68_InOutFlowsCurPrdAndPriorHist'!$F$33)*$H96,0)-VLOOKUP(D96,'[1]Pension Expense Details'!$D$23:$S$1407,14,FALSE)</f>
        <v>506885</v>
      </c>
      <c r="P96" s="105">
        <f>ROUND((VLOOKUP(D96,'[1]Schedule of Pension Amounts LW'!$B$15:$AC$1399,28,FALSE)-VLOOKUP(D96,'[1]Schedule of Pension Amounts LW'!$B$15:$AC$1399,27,FALSE))*'[1]Schedule of Pension Amounts LW'!AD$4,0)+VLOOKUP(D96,'[1]Schedule of Pension Amounts LW'!$B$15:$AH$1399,33,FALSE)-VLOOKUP(D96,'[1]Pension Expense Details'!$D$23:$S$1407,15,FALSE)</f>
        <v>117999</v>
      </c>
      <c r="Q96" s="98">
        <f t="shared" si="10"/>
        <v>9736550</v>
      </c>
      <c r="R96" s="98">
        <f>ROUND('[1]68_InOutFlowsCurPrdAndPrior'!$D$32*IF(ISNA(VLOOKUP(D96,'[1]Proportionate Shares'!$D$23:$I$1359,6,FALSE)),0,VLOOKUP(D96,'[1]Proportionate Shares'!$D$23:$I$1359,6,FALSE)),0)</f>
        <v>40902</v>
      </c>
      <c r="S96" s="98">
        <f>ROUND('[1]68_InOutFlowsCurPrdAndPrior'!$D$33*IF(ISNA(VLOOKUP(D96,'[1]Proportionate Shares'!$D$23:$I$1359,6,FALSE)),0,VLOOKUP(D96,'[1]Proportionate Shares'!$D$23:$I$1359,6,FALSE)),0)</f>
        <v>3020756</v>
      </c>
      <c r="T96" s="98">
        <f>ROUND('[1]68_InOutFlowsCurPrdAndPrior'!$D$35*IF(ISNA(VLOOKUP(D96,'[1]Proportionate Shares'!$D$23:$I$1359,6,FALSE)),0,VLOOKUP(D96,'[1]Proportionate Shares'!$D$23:$I$1359,6,FALSE)),0)</f>
        <v>585364</v>
      </c>
      <c r="U96" s="98">
        <f>VLOOKUP(D96,'[1]Schedule of Pension Amounts LW'!$B$15:$AS$1399,36,FALSE)</f>
        <v>1544992</v>
      </c>
      <c r="V96" s="99">
        <f t="shared" si="11"/>
        <v>5192014</v>
      </c>
      <c r="W96" s="98">
        <f>ROUND('[1]68_InOutFlowsCurPrdAndPrior'!$F$32*IF(ISNA(VLOOKUP(D96,'[1]Proportionate Shares'!$D$23:$I$1359,6,FALSE)),0,VLOOKUP(D96,'[1]Proportionate Shares'!$D$23:$I$1359,6,FALSE)),0)</f>
        <v>338068</v>
      </c>
      <c r="X96" s="98">
        <f>ROUND('[1]68_InOutFlowsCurPrdAndPrior'!$F$33*IF(ISNA(VLOOKUP(D96,'[1]Proportionate Shares'!$D$23:$I$1359,6,FALSE)),0,VLOOKUP(D96,'[1]Proportionate Shares'!$D$23:$I$1359,6,FALSE)),0)</f>
        <v>1248319</v>
      </c>
      <c r="Y96" s="100">
        <f>ROUND('[1]68_InOutFlowsCurPrdAndPrior'!$F$35*IF(ISNA(VLOOKUP(D96,'[1]Proportionate Shares'!$D$23:$I$1359,6,FALSE)),0,VLOOKUP(D96,'[1]Proportionate Shares'!$D$23:$I$1359,6,FALSE)),0)</f>
        <v>487598</v>
      </c>
      <c r="Z96" s="98">
        <f>-VLOOKUP(D96,'[1]Schedule of Pension Amounts LW'!$B$15:$AS$1399,37,FALSE)</f>
        <v>381180</v>
      </c>
      <c r="AA96" s="99">
        <f t="shared" si="12"/>
        <v>2455165</v>
      </c>
      <c r="AB96" s="72">
        <f>VLOOKUP(D96,'[1]Pension Expense Details'!$D$22:$S$1407,16,FALSE)</f>
        <v>924907</v>
      </c>
      <c r="AC96" s="72">
        <f t="shared" si="13"/>
        <v>1389690</v>
      </c>
      <c r="AD96" s="72">
        <f>VLOOKUP(D96,'[1]Schedule of Pension Amounts LW'!$B$15:$W$1399,22,FALSE)</f>
        <v>2314597</v>
      </c>
    </row>
    <row r="97" spans="1:30" x14ac:dyDescent="0.3">
      <c r="A97" s="104"/>
      <c r="B97" s="33"/>
      <c r="C97" s="33" t="str">
        <f>VLOOKUP(D97,'[1]Employer information'!$I$3:$J$1391,2,FALSE)</f>
        <v xml:space="preserve">Charter School                                    </v>
      </c>
      <c r="D97" s="33" t="str">
        <f>'[1]Schedule of Pension Amounts LW'!B90</f>
        <v>2268</v>
      </c>
      <c r="E97" s="33" t="str">
        <f>IF(ISNA(VLOOKUP(D97,'[1]Proportionate Shares'!$D$23:$G$1400,2,FALSE)),"",VLOOKUP(D97,'[1]Proportionate Shares'!$D$23:$G$1400,2,FALSE))</f>
        <v>015828</v>
      </c>
      <c r="F97" s="33" t="str">
        <f>IF(ISNA(VLOOKUP(D97,'[1]Proportionate Shares'!$D$23:$G$1400,3,FALSE)),"",VLOOKUP(D97,'[1]Proportionate Shares'!$D$23:$G$1400,3,FALSE))</f>
        <v/>
      </c>
      <c r="G97" s="34" t="str">
        <f>VLOOKUP(D97,'[1]Employer information'!$A$3:$B$1390,2,FALSE)</f>
        <v>HARMONY SCIENCE ACADEMY SAN ANTONIO</v>
      </c>
      <c r="H97" s="36">
        <f>IF(ISNA(VLOOKUP(D97,'[1]Proportionate Shares'!$D$23:$I$1377,6,FALSE)),0,VLOOKUP(D97,'[1]Proportionate Shares'!$D$23:$I$1377,6,FALSE))</f>
        <v>1.64604618E-4</v>
      </c>
      <c r="I97" s="105">
        <f>VLOOKUP(D97,'[1]Schedule of Pension Amounts LW'!$B$15:$E$1399,3,FALSE)</f>
        <v>8775866</v>
      </c>
      <c r="J97" s="105">
        <f>-IF(ISNA(VLOOKUP(D97,'[1]Combined Contribution Amounts'!$A$2:$K$1335,5,FALSE)),0,VLOOKUP(D97,'[1]Combined Contribution Amounts'!$A$2:$K$1335,5,FALSE))</f>
        <v>-576136</v>
      </c>
      <c r="K97" s="105">
        <f>-IF(ISNA(VLOOKUP(D97,'[1]Combined Contribution Amounts'!$A$2:$K$1335,7,FALSE)),0,VLOOKUP(D97,'[1]Combined Contribution Amounts'!$A$2:$K$1335,7,FALSE))+-IF(ISNA(VLOOKUP(D97,'[1]Combined Contribution Amounts'!$A$2:$K$1335,8,FALSE)),0,VLOOKUP(D97,'[1]Combined Contribution Amounts'!$A$2:$K$1335,8,FALSE))+-IF(ISNA(VLOOKUP(D97,'[1]Combined Contribution Amounts'!$A$2:$K$1335,9,FALSE)),0,VLOOKUP(D97,'[1]Combined Contribution Amounts'!$A$2:$K$1335,9,FALSE))</f>
        <v>0</v>
      </c>
      <c r="L97" s="105">
        <f>VLOOKUP(D97,'[1]Pension Expense Details'!$D$23:$S$1407,16,FALSE)</f>
        <v>838197</v>
      </c>
      <c r="M97" s="105">
        <f>ROUND(('[1]68_InOutFlowsCurPrdAndPriorHist'!$F$28-'[1]68_InOutFlowsCurPrdAndPriorHist'!$F$31)*$H97,0)-VLOOKUP(D97,'[1]Pension Expense Details'!$D$23:$S$1407,12,FALSE)</f>
        <v>-136332</v>
      </c>
      <c r="N97" s="105">
        <f>ROUND(('[1]68_InOutFlowsCurPrdAndPriorHist'!$F$29-'[1]68_InOutFlowsCurPrdAndPriorHist'!$F$32)*$H97,0)-VLOOKUP(D97,'[1]Pension Expense Details'!$D$23:$S$1407,13,FALSE)</f>
        <v>-1030129</v>
      </c>
      <c r="O97" s="105">
        <f>ROUND(('[1]68_InOutFlowsCurPrdAndPriorHist'!$F$30-'[1]68_InOutFlowsCurPrdAndPriorHist'!$F$33)*$H97,0)-VLOOKUP(D97,'[1]Pension Expense Details'!$D$23:$S$1407,14,FALSE)</f>
        <v>445460</v>
      </c>
      <c r="P97" s="105">
        <f>ROUND((VLOOKUP(D97,'[1]Schedule of Pension Amounts LW'!$B$15:$AC$1399,28,FALSE)-VLOOKUP(D97,'[1]Schedule of Pension Amounts LW'!$B$15:$AC$1399,27,FALSE))*'[1]Schedule of Pension Amounts LW'!AD$4,0)+VLOOKUP(D97,'[1]Schedule of Pension Amounts LW'!$B$15:$AH$1399,33,FALSE)-VLOOKUP(D97,'[1]Pension Expense Details'!$D$23:$S$1407,15,FALSE)</f>
        <v>239737</v>
      </c>
      <c r="Q97" s="98">
        <f t="shared" si="10"/>
        <v>8556663</v>
      </c>
      <c r="R97" s="98">
        <f>ROUND('[1]68_InOutFlowsCurPrdAndPrior'!$D$32*IF(ISNA(VLOOKUP(D97,'[1]Proportionate Shares'!$D$23:$I$1359,6,FALSE)),0,VLOOKUP(D97,'[1]Proportionate Shares'!$D$23:$I$1359,6,FALSE)),0)</f>
        <v>35946</v>
      </c>
      <c r="S97" s="98">
        <f>ROUND('[1]68_InOutFlowsCurPrdAndPrior'!$D$33*IF(ISNA(VLOOKUP(D97,'[1]Proportionate Shares'!$D$23:$I$1359,6,FALSE)),0,VLOOKUP(D97,'[1]Proportionate Shares'!$D$23:$I$1359,6,FALSE)),0)</f>
        <v>2654697</v>
      </c>
      <c r="T97" s="98">
        <f>ROUND('[1]68_InOutFlowsCurPrdAndPrior'!$D$35*IF(ISNA(VLOOKUP(D97,'[1]Proportionate Shares'!$D$23:$I$1359,6,FALSE)),0,VLOOKUP(D97,'[1]Proportionate Shares'!$D$23:$I$1359,6,FALSE)),0)</f>
        <v>514429</v>
      </c>
      <c r="U97" s="98">
        <f>VLOOKUP(D97,'[1]Schedule of Pension Amounts LW'!$B$15:$AS$1399,36,FALSE)</f>
        <v>1778662</v>
      </c>
      <c r="V97" s="99">
        <f t="shared" si="11"/>
        <v>4983734</v>
      </c>
      <c r="W97" s="98">
        <f>ROUND('[1]68_InOutFlowsCurPrdAndPrior'!$F$32*IF(ISNA(VLOOKUP(D97,'[1]Proportionate Shares'!$D$23:$I$1359,6,FALSE)),0,VLOOKUP(D97,'[1]Proportionate Shares'!$D$23:$I$1359,6,FALSE)),0)</f>
        <v>297101</v>
      </c>
      <c r="X97" s="98">
        <f>ROUND('[1]68_InOutFlowsCurPrdAndPrior'!$F$33*IF(ISNA(VLOOKUP(D97,'[1]Proportionate Shares'!$D$23:$I$1359,6,FALSE)),0,VLOOKUP(D97,'[1]Proportionate Shares'!$D$23:$I$1359,6,FALSE)),0)</f>
        <v>1097046</v>
      </c>
      <c r="Y97" s="100">
        <f>ROUND('[1]68_InOutFlowsCurPrdAndPrior'!$F$35*IF(ISNA(VLOOKUP(D97,'[1]Proportionate Shares'!$D$23:$I$1359,6,FALSE)),0,VLOOKUP(D97,'[1]Proportionate Shares'!$D$23:$I$1359,6,FALSE)),0)</f>
        <v>428510</v>
      </c>
      <c r="Z97" s="98">
        <f>-VLOOKUP(D97,'[1]Schedule of Pension Amounts LW'!$B$15:$AS$1399,37,FALSE)</f>
        <v>33</v>
      </c>
      <c r="AA97" s="99">
        <f t="shared" si="12"/>
        <v>1822690</v>
      </c>
      <c r="AB97" s="72">
        <f>VLOOKUP(D97,'[1]Pension Expense Details'!$D$22:$S$1407,16,FALSE)</f>
        <v>838197</v>
      </c>
      <c r="AC97" s="72">
        <f t="shared" si="13"/>
        <v>1329873</v>
      </c>
      <c r="AD97" s="72">
        <f>VLOOKUP(D97,'[1]Schedule of Pension Amounts LW'!$B$15:$W$1399,22,FALSE)</f>
        <v>2168070</v>
      </c>
    </row>
    <row r="98" spans="1:30" x14ac:dyDescent="0.3">
      <c r="A98" s="104"/>
      <c r="B98" s="33"/>
      <c r="C98" s="33" t="str">
        <f>VLOOKUP(D98,'[1]Employer information'!$I$3:$J$1391,2,FALSE)</f>
        <v xml:space="preserve">Charter School                                    </v>
      </c>
      <c r="D98" s="33" t="str">
        <f>'[1]Schedule of Pension Amounts LW'!B91</f>
        <v>2283</v>
      </c>
      <c r="E98" s="33" t="str">
        <f>IF(ISNA(VLOOKUP(D98,'[1]Proportionate Shares'!$D$23:$G$1400,2,FALSE)),"",VLOOKUP(D98,'[1]Proportionate Shares'!$D$23:$G$1400,2,FALSE))</f>
        <v>161807</v>
      </c>
      <c r="F98" s="33" t="str">
        <f>IF(ISNA(VLOOKUP(D98,'[1]Proportionate Shares'!$D$23:$G$1400,3,FALSE)),"",VLOOKUP(D98,'[1]Proportionate Shares'!$D$23:$G$1400,3,FALSE))</f>
        <v/>
      </c>
      <c r="G98" s="34" t="str">
        <f>VLOOKUP(D98,'[1]Employer information'!$A$3:$B$1390,2,FALSE)</f>
        <v>HARMONY SCIENCE ACADEMY WACO</v>
      </c>
      <c r="H98" s="36">
        <f>IF(ISNA(VLOOKUP(D98,'[1]Proportionate Shares'!$D$23:$I$1377,6,FALSE)),0,VLOOKUP(D98,'[1]Proportionate Shares'!$D$23:$I$1377,6,FALSE))</f>
        <v>3.1605254499999998E-4</v>
      </c>
      <c r="I98" s="105">
        <f>VLOOKUP(D98,'[1]Schedule of Pension Amounts LW'!$B$15:$E$1399,3,FALSE)</f>
        <v>17707526</v>
      </c>
      <c r="J98" s="105">
        <f>-IF(ISNA(VLOOKUP(D98,'[1]Combined Contribution Amounts'!$A$2:$K$1335,5,FALSE)),0,VLOOKUP(D98,'[1]Combined Contribution Amounts'!$A$2:$K$1335,5,FALSE))</f>
        <v>-1106222</v>
      </c>
      <c r="K98" s="105">
        <f>-IF(ISNA(VLOOKUP(D98,'[1]Combined Contribution Amounts'!$A$2:$K$1335,7,FALSE)),0,VLOOKUP(D98,'[1]Combined Contribution Amounts'!$A$2:$K$1335,7,FALSE))+-IF(ISNA(VLOOKUP(D98,'[1]Combined Contribution Amounts'!$A$2:$K$1335,8,FALSE)),0,VLOOKUP(D98,'[1]Combined Contribution Amounts'!$A$2:$K$1335,8,FALSE))+-IF(ISNA(VLOOKUP(D98,'[1]Combined Contribution Amounts'!$A$2:$K$1335,9,FALSE)),0,VLOOKUP(D98,'[1]Combined Contribution Amounts'!$A$2:$K$1335,9,FALSE))</f>
        <v>0</v>
      </c>
      <c r="L98" s="105">
        <f>VLOOKUP(D98,'[1]Pension Expense Details'!$D$23:$S$1407,16,FALSE)</f>
        <v>1474660</v>
      </c>
      <c r="M98" s="105">
        <f>ROUND(('[1]68_InOutFlowsCurPrdAndPriorHist'!$F$28-'[1]68_InOutFlowsCurPrdAndPriorHist'!$F$31)*$H98,0)-VLOOKUP(D98,'[1]Pension Expense Details'!$D$23:$S$1407,12,FALSE)</f>
        <v>-261767</v>
      </c>
      <c r="N98" s="105">
        <f>ROUND(('[1]68_InOutFlowsCurPrdAndPriorHist'!$F$29-'[1]68_InOutFlowsCurPrdAndPriorHist'!$F$32)*$H98,0)-VLOOKUP(D98,'[1]Pension Expense Details'!$D$23:$S$1407,13,FALSE)</f>
        <v>-1977921</v>
      </c>
      <c r="O98" s="105">
        <f>ROUND(('[1]68_InOutFlowsCurPrdAndPriorHist'!$F$30-'[1]68_InOutFlowsCurPrdAndPriorHist'!$F$33)*$H98,0)-VLOOKUP(D98,'[1]Pension Expense Details'!$D$23:$S$1407,14,FALSE)</f>
        <v>855314</v>
      </c>
      <c r="P98" s="105">
        <f>ROUND((VLOOKUP(D98,'[1]Schedule of Pension Amounts LW'!$B$15:$AC$1399,28,FALSE)-VLOOKUP(D98,'[1]Schedule of Pension Amounts LW'!$B$15:$AC$1399,27,FALSE))*'[1]Schedule of Pension Amounts LW'!AD$4,0)+VLOOKUP(D98,'[1]Schedule of Pension Amounts LW'!$B$15:$AH$1399,33,FALSE)-VLOOKUP(D98,'[1]Pension Expense Details'!$D$23:$S$1407,15,FALSE)</f>
        <v>-262191</v>
      </c>
      <c r="Q98" s="98">
        <f t="shared" si="10"/>
        <v>16429399</v>
      </c>
      <c r="R98" s="98">
        <f>ROUND('[1]68_InOutFlowsCurPrdAndPrior'!$D$32*IF(ISNA(VLOOKUP(D98,'[1]Proportionate Shares'!$D$23:$I$1359,6,FALSE)),0,VLOOKUP(D98,'[1]Proportionate Shares'!$D$23:$I$1359,6,FALSE)),0)</f>
        <v>69018</v>
      </c>
      <c r="S98" s="98">
        <f>ROUND('[1]68_InOutFlowsCurPrdAndPrior'!$D$33*IF(ISNA(VLOOKUP(D98,'[1]Proportionate Shares'!$D$23:$I$1359,6,FALSE)),0,VLOOKUP(D98,'[1]Proportionate Shares'!$D$23:$I$1359,6,FALSE)),0)</f>
        <v>5097207</v>
      </c>
      <c r="T98" s="98">
        <f>ROUND('[1]68_InOutFlowsCurPrdAndPrior'!$D$35*IF(ISNA(VLOOKUP(D98,'[1]Proportionate Shares'!$D$23:$I$1359,6,FALSE)),0,VLOOKUP(D98,'[1]Proportionate Shares'!$D$23:$I$1359,6,FALSE)),0)</f>
        <v>987741</v>
      </c>
      <c r="U98" s="98">
        <f>VLOOKUP(D98,'[1]Schedule of Pension Amounts LW'!$B$15:$AS$1399,36,FALSE)</f>
        <v>3275728</v>
      </c>
      <c r="V98" s="99">
        <f t="shared" si="11"/>
        <v>9429694</v>
      </c>
      <c r="W98" s="98">
        <f>ROUND('[1]68_InOutFlowsCurPrdAndPrior'!$F$32*IF(ISNA(VLOOKUP(D98,'[1]Proportionate Shares'!$D$23:$I$1359,6,FALSE)),0,VLOOKUP(D98,'[1]Proportionate Shares'!$D$23:$I$1359,6,FALSE)),0)</f>
        <v>570455</v>
      </c>
      <c r="X98" s="98">
        <f>ROUND('[1]68_InOutFlowsCurPrdAndPrior'!$F$33*IF(ISNA(VLOOKUP(D98,'[1]Proportionate Shares'!$D$23:$I$1359,6,FALSE)),0,VLOOKUP(D98,'[1]Proportionate Shares'!$D$23:$I$1359,6,FALSE)),0)</f>
        <v>2106407</v>
      </c>
      <c r="Y98" s="100">
        <f>ROUND('[1]68_InOutFlowsCurPrdAndPrior'!$F$35*IF(ISNA(VLOOKUP(D98,'[1]Proportionate Shares'!$D$23:$I$1359,6,FALSE)),0,VLOOKUP(D98,'[1]Proportionate Shares'!$D$23:$I$1359,6,FALSE)),0)</f>
        <v>822770</v>
      </c>
      <c r="Z98" s="98">
        <f>-VLOOKUP(D98,'[1]Schedule of Pension Amounts LW'!$B$15:$AS$1399,37,FALSE)</f>
        <v>779307</v>
      </c>
      <c r="AA98" s="99">
        <f t="shared" si="12"/>
        <v>4278939</v>
      </c>
      <c r="AB98" s="72">
        <f>VLOOKUP(D98,'[1]Pension Expense Details'!$D$22:$S$1407,16,FALSE)</f>
        <v>1474660</v>
      </c>
      <c r="AC98" s="72">
        <f t="shared" si="13"/>
        <v>2690533</v>
      </c>
      <c r="AD98" s="72">
        <f>VLOOKUP(D98,'[1]Schedule of Pension Amounts LW'!$B$15:$W$1399,22,FALSE)</f>
        <v>4165193</v>
      </c>
    </row>
    <row r="99" spans="1:30" x14ac:dyDescent="0.3">
      <c r="A99" s="104"/>
      <c r="B99" s="33"/>
      <c r="C99" s="33" t="str">
        <f>VLOOKUP(D99,'[1]Employer information'!$I$3:$J$1391,2,FALSE)</f>
        <v xml:space="preserve">Charter School                                    </v>
      </c>
      <c r="D99" s="33" t="str">
        <f>'[1]Schedule of Pension Amounts LW'!B92</f>
        <v>2303</v>
      </c>
      <c r="E99" s="33" t="str">
        <f>IF(ISNA(VLOOKUP(D99,'[1]Proportionate Shares'!$D$23:$G$1400,2,FALSE)),"",VLOOKUP(D99,'[1]Proportionate Shares'!$D$23:$G$1400,2,FALSE))</f>
        <v>015833</v>
      </c>
      <c r="F99" s="33" t="str">
        <f>IF(ISNA(VLOOKUP(D99,'[1]Proportionate Shares'!$D$23:$G$1400,3,FALSE)),"",VLOOKUP(D99,'[1]Proportionate Shares'!$D$23:$G$1400,3,FALSE))</f>
        <v/>
      </c>
      <c r="G99" s="34" t="str">
        <f>VLOOKUP(D99,'[1]Employer information'!$A$3:$B$1390,2,FALSE)</f>
        <v>HENRY FORD ACADEMY - SAN ANTONIO</v>
      </c>
      <c r="H99" s="36">
        <f>IF(ISNA(VLOOKUP(D99,'[1]Proportionate Shares'!$D$23:$I$1377,6,FALSE)),0,VLOOKUP(D99,'[1]Proportionate Shares'!$D$23:$I$1377,6,FALSE))</f>
        <v>2.9736120000000001E-6</v>
      </c>
      <c r="I99" s="105">
        <f>VLOOKUP(D99,'[1]Schedule of Pension Amounts LW'!$B$15:$E$1399,3,FALSE)</f>
        <v>205171</v>
      </c>
      <c r="J99" s="105">
        <f>-IF(ISNA(VLOOKUP(D99,'[1]Combined Contribution Amounts'!$A$2:$K$1335,5,FALSE)),0,VLOOKUP(D99,'[1]Combined Contribution Amounts'!$A$2:$K$1335,5,FALSE))</f>
        <v>-10408</v>
      </c>
      <c r="K99" s="105">
        <f>-IF(ISNA(VLOOKUP(D99,'[1]Combined Contribution Amounts'!$A$2:$K$1335,7,FALSE)),0,VLOOKUP(D99,'[1]Combined Contribution Amounts'!$A$2:$K$1335,7,FALSE))+-IF(ISNA(VLOOKUP(D99,'[1]Combined Contribution Amounts'!$A$2:$K$1335,8,FALSE)),0,VLOOKUP(D99,'[1]Combined Contribution Amounts'!$A$2:$K$1335,8,FALSE))+-IF(ISNA(VLOOKUP(D99,'[1]Combined Contribution Amounts'!$A$2:$K$1335,9,FALSE)),0,VLOOKUP(D99,'[1]Combined Contribution Amounts'!$A$2:$K$1335,9,FALSE))</f>
        <v>0</v>
      </c>
      <c r="L99" s="105">
        <f>VLOOKUP(D99,'[1]Pension Expense Details'!$D$23:$S$1407,16,FALSE)</f>
        <v>7814</v>
      </c>
      <c r="M99" s="105">
        <f>ROUND(('[1]68_InOutFlowsCurPrdAndPriorHist'!$F$28-'[1]68_InOutFlowsCurPrdAndPriorHist'!$F$31)*$H99,0)-VLOOKUP(D99,'[1]Pension Expense Details'!$D$23:$S$1407,12,FALSE)</f>
        <v>-2463</v>
      </c>
      <c r="N99" s="105">
        <f>ROUND(('[1]68_InOutFlowsCurPrdAndPriorHist'!$F$29-'[1]68_InOutFlowsCurPrdAndPriorHist'!$F$32)*$H99,0)-VLOOKUP(D99,'[1]Pension Expense Details'!$D$23:$S$1407,13,FALSE)</f>
        <v>-18610</v>
      </c>
      <c r="O99" s="105">
        <f>ROUND(('[1]68_InOutFlowsCurPrdAndPriorHist'!$F$30-'[1]68_InOutFlowsCurPrdAndPriorHist'!$F$33)*$H99,0)-VLOOKUP(D99,'[1]Pension Expense Details'!$D$23:$S$1407,14,FALSE)</f>
        <v>8047</v>
      </c>
      <c r="P99" s="105">
        <f>ROUND((VLOOKUP(D99,'[1]Schedule of Pension Amounts LW'!$B$15:$AC$1399,28,FALSE)-VLOOKUP(D99,'[1]Schedule of Pension Amounts LW'!$B$15:$AC$1399,27,FALSE))*'[1]Schedule of Pension Amounts LW'!AD$4,0)+VLOOKUP(D99,'[1]Schedule of Pension Amounts LW'!$B$15:$AH$1399,33,FALSE)-VLOOKUP(D99,'[1]Pension Expense Details'!$D$23:$S$1407,15,FALSE)</f>
        <v>-34973</v>
      </c>
      <c r="Q99" s="98">
        <f t="shared" si="10"/>
        <v>154578</v>
      </c>
      <c r="R99" s="98">
        <f>ROUND('[1]68_InOutFlowsCurPrdAndPrior'!$D$32*IF(ISNA(VLOOKUP(D99,'[1]Proportionate Shares'!$D$23:$I$1359,6,FALSE)),0,VLOOKUP(D99,'[1]Proportionate Shares'!$D$23:$I$1359,6,FALSE)),0)</f>
        <v>649</v>
      </c>
      <c r="S99" s="98">
        <f>ROUND('[1]68_InOutFlowsCurPrdAndPrior'!$D$33*IF(ISNA(VLOOKUP(D99,'[1]Proportionate Shares'!$D$23:$I$1359,6,FALSE)),0,VLOOKUP(D99,'[1]Proportionate Shares'!$D$23:$I$1359,6,FALSE)),0)</f>
        <v>47958</v>
      </c>
      <c r="T99" s="98">
        <f>ROUND('[1]68_InOutFlowsCurPrdAndPrior'!$D$35*IF(ISNA(VLOOKUP(D99,'[1]Proportionate Shares'!$D$23:$I$1359,6,FALSE)),0,VLOOKUP(D99,'[1]Proportionate Shares'!$D$23:$I$1359,6,FALSE)),0)</f>
        <v>9293</v>
      </c>
      <c r="U99" s="98">
        <f>VLOOKUP(D99,'[1]Schedule of Pension Amounts LW'!$B$15:$AS$1399,36,FALSE)</f>
        <v>34591</v>
      </c>
      <c r="V99" s="99">
        <f t="shared" si="11"/>
        <v>92491</v>
      </c>
      <c r="W99" s="98">
        <f>ROUND('[1]68_InOutFlowsCurPrdAndPrior'!$F$32*IF(ISNA(VLOOKUP(D99,'[1]Proportionate Shares'!$D$23:$I$1359,6,FALSE)),0,VLOOKUP(D99,'[1]Proportionate Shares'!$D$23:$I$1359,6,FALSE)),0)</f>
        <v>5367</v>
      </c>
      <c r="X99" s="98">
        <f>ROUND('[1]68_InOutFlowsCurPrdAndPrior'!$F$33*IF(ISNA(VLOOKUP(D99,'[1]Proportionate Shares'!$D$23:$I$1359,6,FALSE)),0,VLOOKUP(D99,'[1]Proportionate Shares'!$D$23:$I$1359,6,FALSE)),0)</f>
        <v>19818</v>
      </c>
      <c r="Y99" s="100">
        <f>ROUND('[1]68_InOutFlowsCurPrdAndPrior'!$F$35*IF(ISNA(VLOOKUP(D99,'[1]Proportionate Shares'!$D$23:$I$1359,6,FALSE)),0,VLOOKUP(D99,'[1]Proportionate Shares'!$D$23:$I$1359,6,FALSE)),0)</f>
        <v>7741</v>
      </c>
      <c r="Z99" s="98">
        <f>-VLOOKUP(D99,'[1]Schedule of Pension Amounts LW'!$B$15:$AS$1399,37,FALSE)</f>
        <v>39321</v>
      </c>
      <c r="AA99" s="99">
        <f t="shared" si="12"/>
        <v>72247</v>
      </c>
      <c r="AB99" s="72">
        <f>VLOOKUP(D99,'[1]Pension Expense Details'!$D$22:$S$1407,16,FALSE)</f>
        <v>7814</v>
      </c>
      <c r="AC99" s="72">
        <f t="shared" si="13"/>
        <v>23187</v>
      </c>
      <c r="AD99" s="72">
        <f>VLOOKUP(D99,'[1]Schedule of Pension Amounts LW'!$B$15:$W$1399,22,FALSE)</f>
        <v>31001</v>
      </c>
    </row>
    <row r="100" spans="1:30" x14ac:dyDescent="0.3">
      <c r="A100" s="104"/>
      <c r="B100" s="33"/>
      <c r="C100" s="33" t="str">
        <f>VLOOKUP(D100,'[1]Employer information'!$I$3:$J$1391,2,FALSE)</f>
        <v xml:space="preserve">Charter School                                    </v>
      </c>
      <c r="D100" s="33" t="str">
        <f>'[1]Schedule of Pension Amounts LW'!B93</f>
        <v>2342</v>
      </c>
      <c r="E100" s="33" t="str">
        <f>IF(ISNA(VLOOKUP(D100,'[1]Proportionate Shares'!$D$23:$G$1400,2,FALSE)),"",VLOOKUP(D100,'[1]Proportionate Shares'!$D$23:$G$1400,2,FALSE))</f>
        <v>220819</v>
      </c>
      <c r="F100" s="33" t="str">
        <f>IF(ISNA(VLOOKUP(D100,'[1]Proportionate Shares'!$D$23:$G$1400,3,FALSE)),"",VLOOKUP(D100,'[1]Proportionate Shares'!$D$23:$G$1400,3,FALSE))</f>
        <v/>
      </c>
      <c r="G100" s="34" t="str">
        <f>VLOOKUP(D100,'[1]Employer information'!$A$3:$B$1390,2,FALSE)</f>
        <v>HIGH POINT ACADEMY</v>
      </c>
      <c r="H100" s="36">
        <f>IF(ISNA(VLOOKUP(D100,'[1]Proportionate Shares'!$D$23:$I$1377,6,FALSE)),0,VLOOKUP(D100,'[1]Proportionate Shares'!$D$23:$I$1377,6,FALSE))</f>
        <v>3.6856444999999998E-5</v>
      </c>
      <c r="I100" s="105">
        <f>VLOOKUP(D100,'[1]Schedule of Pension Amounts LW'!$B$15:$E$1399,3,FALSE)</f>
        <v>1422044</v>
      </c>
      <c r="J100" s="105">
        <f>-IF(ISNA(VLOOKUP(D100,'[1]Combined Contribution Amounts'!$A$2:$K$1335,5,FALSE)),0,VLOOKUP(D100,'[1]Combined Contribution Amounts'!$A$2:$K$1335,5,FALSE))</f>
        <v>-129002</v>
      </c>
      <c r="K100" s="105">
        <f>-IF(ISNA(VLOOKUP(D100,'[1]Combined Contribution Amounts'!$A$2:$K$1335,7,FALSE)),0,VLOOKUP(D100,'[1]Combined Contribution Amounts'!$A$2:$K$1335,7,FALSE))+-IF(ISNA(VLOOKUP(D100,'[1]Combined Contribution Amounts'!$A$2:$K$1335,8,FALSE)),0,VLOOKUP(D100,'[1]Combined Contribution Amounts'!$A$2:$K$1335,8,FALSE))+-IF(ISNA(VLOOKUP(D100,'[1]Combined Contribution Amounts'!$A$2:$K$1335,9,FALSE)),0,VLOOKUP(D100,'[1]Combined Contribution Amounts'!$A$2:$K$1335,9,FALSE))</f>
        <v>0</v>
      </c>
      <c r="L100" s="105">
        <f>VLOOKUP(D100,'[1]Pension Expense Details'!$D$23:$S$1407,16,FALSE)</f>
        <v>273019</v>
      </c>
      <c r="M100" s="105">
        <f>ROUND(('[1]68_InOutFlowsCurPrdAndPriorHist'!$F$28-'[1]68_InOutFlowsCurPrdAndPriorHist'!$F$31)*$H100,0)-VLOOKUP(D100,'[1]Pension Expense Details'!$D$23:$S$1407,12,FALSE)</f>
        <v>-30526</v>
      </c>
      <c r="N100" s="105">
        <f>ROUND(('[1]68_InOutFlowsCurPrdAndPriorHist'!$F$29-'[1]68_InOutFlowsCurPrdAndPriorHist'!$F$32)*$H100,0)-VLOOKUP(D100,'[1]Pension Expense Details'!$D$23:$S$1407,13,FALSE)</f>
        <v>-230655</v>
      </c>
      <c r="O100" s="105">
        <f>ROUND(('[1]68_InOutFlowsCurPrdAndPriorHist'!$F$30-'[1]68_InOutFlowsCurPrdAndPriorHist'!$F$33)*$H100,0)-VLOOKUP(D100,'[1]Pension Expense Details'!$D$23:$S$1407,14,FALSE)</f>
        <v>99742</v>
      </c>
      <c r="P100" s="105">
        <f>ROUND((VLOOKUP(D100,'[1]Schedule of Pension Amounts LW'!$B$15:$AC$1399,28,FALSE)-VLOOKUP(D100,'[1]Schedule of Pension Amounts LW'!$B$15:$AC$1399,27,FALSE))*'[1]Schedule of Pension Amounts LW'!AD$4,0)+VLOOKUP(D100,'[1]Schedule of Pension Amounts LW'!$B$15:$AH$1399,33,FALSE)-VLOOKUP(D100,'[1]Pension Expense Details'!$D$23:$S$1407,15,FALSE)</f>
        <v>511291</v>
      </c>
      <c r="Q100" s="98">
        <f t="shared" si="10"/>
        <v>1915913</v>
      </c>
      <c r="R100" s="98">
        <f>ROUND('[1]68_InOutFlowsCurPrdAndPrior'!$D$32*IF(ISNA(VLOOKUP(D100,'[1]Proportionate Shares'!$D$23:$I$1359,6,FALSE)),0,VLOOKUP(D100,'[1]Proportionate Shares'!$D$23:$I$1359,6,FALSE)),0)</f>
        <v>8049</v>
      </c>
      <c r="S100" s="98">
        <f>ROUND('[1]68_InOutFlowsCurPrdAndPrior'!$D$33*IF(ISNA(VLOOKUP(D100,'[1]Proportionate Shares'!$D$23:$I$1359,6,FALSE)),0,VLOOKUP(D100,'[1]Proportionate Shares'!$D$23:$I$1359,6,FALSE)),0)</f>
        <v>594410</v>
      </c>
      <c r="T100" s="98">
        <f>ROUND('[1]68_InOutFlowsCurPrdAndPrior'!$D$35*IF(ISNA(VLOOKUP(D100,'[1]Proportionate Shares'!$D$23:$I$1359,6,FALSE)),0,VLOOKUP(D100,'[1]Proportionate Shares'!$D$23:$I$1359,6,FALSE)),0)</f>
        <v>115185</v>
      </c>
      <c r="U100" s="98">
        <f>VLOOKUP(D100,'[1]Schedule of Pension Amounts LW'!$B$15:$AS$1399,36,FALSE)</f>
        <v>796279</v>
      </c>
      <c r="V100" s="99">
        <f t="shared" si="11"/>
        <v>1513923</v>
      </c>
      <c r="W100" s="98">
        <f>ROUND('[1]68_InOutFlowsCurPrdAndPrior'!$F$32*IF(ISNA(VLOOKUP(D100,'[1]Proportionate Shares'!$D$23:$I$1359,6,FALSE)),0,VLOOKUP(D100,'[1]Proportionate Shares'!$D$23:$I$1359,6,FALSE)),0)</f>
        <v>66524</v>
      </c>
      <c r="X100" s="98">
        <f>ROUND('[1]68_InOutFlowsCurPrdAndPrior'!$F$33*IF(ISNA(VLOOKUP(D100,'[1]Proportionate Shares'!$D$23:$I$1359,6,FALSE)),0,VLOOKUP(D100,'[1]Proportionate Shares'!$D$23:$I$1359,6,FALSE)),0)</f>
        <v>245638</v>
      </c>
      <c r="Y100" s="100">
        <f>ROUND('[1]68_InOutFlowsCurPrdAndPrior'!$F$35*IF(ISNA(VLOOKUP(D100,'[1]Proportionate Shares'!$D$23:$I$1359,6,FALSE)),0,VLOOKUP(D100,'[1]Proportionate Shares'!$D$23:$I$1359,6,FALSE)),0)</f>
        <v>95947</v>
      </c>
      <c r="Z100" s="98">
        <f>-VLOOKUP(D100,'[1]Schedule of Pension Amounts LW'!$B$15:$AS$1399,37,FALSE)</f>
        <v>155988</v>
      </c>
      <c r="AA100" s="99">
        <f t="shared" si="12"/>
        <v>564097</v>
      </c>
      <c r="AB100" s="72">
        <f>VLOOKUP(D100,'[1]Pension Expense Details'!$D$22:$S$1407,16,FALSE)</f>
        <v>273019</v>
      </c>
      <c r="AC100" s="72">
        <f t="shared" si="13"/>
        <v>239029</v>
      </c>
      <c r="AD100" s="72">
        <f>VLOOKUP(D100,'[1]Schedule of Pension Amounts LW'!$B$15:$W$1399,22,FALSE)</f>
        <v>512048</v>
      </c>
    </row>
    <row r="101" spans="1:30" x14ac:dyDescent="0.3">
      <c r="A101" s="104"/>
      <c r="B101" s="33"/>
      <c r="C101" s="33" t="str">
        <f>VLOOKUP(D101,'[1]Employer information'!$I$3:$J$1391,2,FALSE)</f>
        <v xml:space="preserve">Charter School                                    </v>
      </c>
      <c r="D101" s="33" t="str">
        <f>'[1]Schedule of Pension Amounts LW'!B94</f>
        <v>2226</v>
      </c>
      <c r="E101" s="33" t="str">
        <f>IF(ISNA(VLOOKUP(D101,'[1]Proportionate Shares'!$D$23:$G$1400,2,FALSE)),"",VLOOKUP(D101,'[1]Proportionate Shares'!$D$23:$G$1400,2,FALSE))</f>
        <v>101828</v>
      </c>
      <c r="F101" s="33" t="str">
        <f>IF(ISNA(VLOOKUP(D101,'[1]Proportionate Shares'!$D$23:$G$1400,3,FALSE)),"",VLOOKUP(D101,'[1]Proportionate Shares'!$D$23:$G$1400,3,FALSE))</f>
        <v/>
      </c>
      <c r="G101" s="34" t="str">
        <f>VLOOKUP(D101,'[1]Employer information'!$A$3:$B$1390,2,FALSE)</f>
        <v>HOUSTON GATEWAY CHARTER SCHOOL</v>
      </c>
      <c r="H101" s="36">
        <f>IF(ISNA(VLOOKUP(D101,'[1]Proportionate Shares'!$D$23:$I$1377,6,FALSE)),0,VLOOKUP(D101,'[1]Proportionate Shares'!$D$23:$I$1377,6,FALSE))</f>
        <v>8.3511696000000005E-5</v>
      </c>
      <c r="I101" s="105">
        <f>VLOOKUP(D101,'[1]Schedule of Pension Amounts LW'!$B$15:$E$1399,3,FALSE)</f>
        <v>4877168</v>
      </c>
      <c r="J101" s="105">
        <f>-IF(ISNA(VLOOKUP(D101,'[1]Combined Contribution Amounts'!$A$2:$K$1335,5,FALSE)),0,VLOOKUP(D101,'[1]Combined Contribution Amounts'!$A$2:$K$1335,5,FALSE))</f>
        <v>-292301</v>
      </c>
      <c r="K101" s="105">
        <f>-IF(ISNA(VLOOKUP(D101,'[1]Combined Contribution Amounts'!$A$2:$K$1335,7,FALSE)),0,VLOOKUP(D101,'[1]Combined Contribution Amounts'!$A$2:$K$1335,7,FALSE))+-IF(ISNA(VLOOKUP(D101,'[1]Combined Contribution Amounts'!$A$2:$K$1335,8,FALSE)),0,VLOOKUP(D101,'[1]Combined Contribution Amounts'!$A$2:$K$1335,8,FALSE))+-IF(ISNA(VLOOKUP(D101,'[1]Combined Contribution Amounts'!$A$2:$K$1335,9,FALSE)),0,VLOOKUP(D101,'[1]Combined Contribution Amounts'!$A$2:$K$1335,9,FALSE))</f>
        <v>0</v>
      </c>
      <c r="L101" s="105">
        <f>VLOOKUP(D101,'[1]Pension Expense Details'!$D$23:$S$1407,16,FALSE)</f>
        <v>358496</v>
      </c>
      <c r="M101" s="105">
        <f>ROUND(('[1]68_InOutFlowsCurPrdAndPriorHist'!$F$28-'[1]68_InOutFlowsCurPrdAndPriorHist'!$F$31)*$H101,0)-VLOOKUP(D101,'[1]Pension Expense Details'!$D$23:$S$1407,12,FALSE)</f>
        <v>-69167</v>
      </c>
      <c r="N101" s="105">
        <f>ROUND(('[1]68_InOutFlowsCurPrdAndPriorHist'!$F$29-'[1]68_InOutFlowsCurPrdAndPriorHist'!$F$32)*$H101,0)-VLOOKUP(D101,'[1]Pension Expense Details'!$D$23:$S$1407,13,FALSE)</f>
        <v>-522634</v>
      </c>
      <c r="O101" s="105">
        <f>ROUND(('[1]68_InOutFlowsCurPrdAndPriorHist'!$F$30-'[1]68_InOutFlowsCurPrdAndPriorHist'!$F$33)*$H101,0)-VLOOKUP(D101,'[1]Pension Expense Details'!$D$23:$S$1407,14,FALSE)</f>
        <v>226002</v>
      </c>
      <c r="P101" s="105">
        <f>ROUND((VLOOKUP(D101,'[1]Schedule of Pension Amounts LW'!$B$15:$AC$1399,28,FALSE)-VLOOKUP(D101,'[1]Schedule of Pension Amounts LW'!$B$15:$AC$1399,27,FALSE))*'[1]Schedule of Pension Amounts LW'!AD$4,0)+VLOOKUP(D101,'[1]Schedule of Pension Amounts LW'!$B$15:$AH$1399,33,FALSE)-VLOOKUP(D101,'[1]Pension Expense Details'!$D$23:$S$1407,15,FALSE)</f>
        <v>-236365</v>
      </c>
      <c r="Q101" s="98">
        <f t="shared" si="10"/>
        <v>4341199</v>
      </c>
      <c r="R101" s="98">
        <f>ROUND('[1]68_InOutFlowsCurPrdAndPrior'!$D$32*IF(ISNA(VLOOKUP(D101,'[1]Proportionate Shares'!$D$23:$I$1359,6,FALSE)),0,VLOOKUP(D101,'[1]Proportionate Shares'!$D$23:$I$1359,6,FALSE)),0)</f>
        <v>18237</v>
      </c>
      <c r="S101" s="98">
        <f>ROUND('[1]68_InOutFlowsCurPrdAndPrior'!$D$33*IF(ISNA(VLOOKUP(D101,'[1]Proportionate Shares'!$D$23:$I$1359,6,FALSE)),0,VLOOKUP(D101,'[1]Proportionate Shares'!$D$23:$I$1359,6,FALSE)),0)</f>
        <v>1346853</v>
      </c>
      <c r="T101" s="98">
        <f>ROUND('[1]68_InOutFlowsCurPrdAndPrior'!$D$35*IF(ISNA(VLOOKUP(D101,'[1]Proportionate Shares'!$D$23:$I$1359,6,FALSE)),0,VLOOKUP(D101,'[1]Proportionate Shares'!$D$23:$I$1359,6,FALSE)),0)</f>
        <v>260994</v>
      </c>
      <c r="U101" s="98">
        <f>VLOOKUP(D101,'[1]Schedule of Pension Amounts LW'!$B$15:$AS$1399,36,FALSE)</f>
        <v>846393</v>
      </c>
      <c r="V101" s="99">
        <f t="shared" si="11"/>
        <v>2472477</v>
      </c>
      <c r="W101" s="98">
        <f>ROUND('[1]68_InOutFlowsCurPrdAndPrior'!$F$32*IF(ISNA(VLOOKUP(D101,'[1]Proportionate Shares'!$D$23:$I$1359,6,FALSE)),0,VLOOKUP(D101,'[1]Proportionate Shares'!$D$23:$I$1359,6,FALSE)),0)</f>
        <v>150733</v>
      </c>
      <c r="X101" s="98">
        <f>ROUND('[1]68_InOutFlowsCurPrdAndPrior'!$F$33*IF(ISNA(VLOOKUP(D101,'[1]Proportionate Shares'!$D$23:$I$1359,6,FALSE)),0,VLOOKUP(D101,'[1]Proportionate Shares'!$D$23:$I$1359,6,FALSE)),0)</f>
        <v>556583</v>
      </c>
      <c r="Y101" s="100">
        <f>ROUND('[1]68_InOutFlowsCurPrdAndPrior'!$F$35*IF(ISNA(VLOOKUP(D101,'[1]Proportionate Shares'!$D$23:$I$1359,6,FALSE)),0,VLOOKUP(D101,'[1]Proportionate Shares'!$D$23:$I$1359,6,FALSE)),0)</f>
        <v>217404</v>
      </c>
      <c r="Z101" s="98">
        <f>-VLOOKUP(D101,'[1]Schedule of Pension Amounts LW'!$B$15:$AS$1399,37,FALSE)</f>
        <v>162647</v>
      </c>
      <c r="AA101" s="99">
        <f t="shared" si="12"/>
        <v>1087367</v>
      </c>
      <c r="AB101" s="72">
        <f>VLOOKUP(D101,'[1]Pension Expense Details'!$D$22:$S$1407,16,FALSE)</f>
        <v>358496</v>
      </c>
      <c r="AC101" s="72">
        <f t="shared" si="13"/>
        <v>633583</v>
      </c>
      <c r="AD101" s="72">
        <f>VLOOKUP(D101,'[1]Schedule of Pension Amounts LW'!$B$15:$W$1399,22,FALSE)</f>
        <v>992079</v>
      </c>
    </row>
    <row r="102" spans="1:30" x14ac:dyDescent="0.3">
      <c r="A102" s="104"/>
      <c r="B102" s="33"/>
      <c r="C102" s="33" t="str">
        <f>VLOOKUP(D102,'[1]Employer information'!$I$3:$J$1391,2,FALSE)</f>
        <v xml:space="preserve">Charter School                                    </v>
      </c>
      <c r="D102" s="33" t="str">
        <f>'[1]Schedule of Pension Amounts LW'!B95</f>
        <v>2101</v>
      </c>
      <c r="E102" s="33" t="str">
        <f>IF(ISNA(VLOOKUP(D102,'[1]Proportionate Shares'!$D$23:$G$1400,2,FALSE)),"",VLOOKUP(D102,'[1]Proportionate Shares'!$D$23:$G$1400,2,FALSE))</f>
        <v>101821</v>
      </c>
      <c r="F102" s="33" t="str">
        <f>IF(ISNA(VLOOKUP(D102,'[1]Proportionate Shares'!$D$23:$G$1400,3,FALSE)),"",VLOOKUP(D102,'[1]Proportionate Shares'!$D$23:$G$1400,3,FALSE))</f>
        <v/>
      </c>
      <c r="G102" s="34" t="str">
        <f>VLOOKUP(D102,'[1]Employer information'!$A$3:$B$1390,2,FALSE)</f>
        <v>HOUSTON HEIGHTS HIGH SCHOOL</v>
      </c>
      <c r="H102" s="36">
        <f>IF(ISNA(VLOOKUP(D102,'[1]Proportionate Shares'!$D$23:$I$1377,6,FALSE)),0,VLOOKUP(D102,'[1]Proportionate Shares'!$D$23:$I$1377,6,FALSE))</f>
        <v>6.092933E-6</v>
      </c>
      <c r="I102" s="105">
        <f>VLOOKUP(D102,'[1]Schedule of Pension Amounts LW'!$B$15:$E$1399,3,FALSE)</f>
        <v>347403</v>
      </c>
      <c r="J102" s="105">
        <f>-IF(ISNA(VLOOKUP(D102,'[1]Combined Contribution Amounts'!$A$2:$K$1335,5,FALSE)),0,VLOOKUP(D102,'[1]Combined Contribution Amounts'!$A$2:$K$1335,5,FALSE))</f>
        <v>-21326</v>
      </c>
      <c r="K102" s="105">
        <f>-IF(ISNA(VLOOKUP(D102,'[1]Combined Contribution Amounts'!$A$2:$K$1335,7,FALSE)),0,VLOOKUP(D102,'[1]Combined Contribution Amounts'!$A$2:$K$1335,7,FALSE))+-IF(ISNA(VLOOKUP(D102,'[1]Combined Contribution Amounts'!$A$2:$K$1335,8,FALSE)),0,VLOOKUP(D102,'[1]Combined Contribution Amounts'!$A$2:$K$1335,8,FALSE))+-IF(ISNA(VLOOKUP(D102,'[1]Combined Contribution Amounts'!$A$2:$K$1335,9,FALSE)),0,VLOOKUP(D102,'[1]Combined Contribution Amounts'!$A$2:$K$1335,9,FALSE))</f>
        <v>0</v>
      </c>
      <c r="L102" s="105">
        <f>VLOOKUP(D102,'[1]Pension Expense Details'!$D$23:$S$1407,16,FALSE)</f>
        <v>27480</v>
      </c>
      <c r="M102" s="105">
        <f>ROUND(('[1]68_InOutFlowsCurPrdAndPriorHist'!$F$28-'[1]68_InOutFlowsCurPrdAndPriorHist'!$F$31)*$H102,0)-VLOOKUP(D102,'[1]Pension Expense Details'!$D$23:$S$1407,12,FALSE)</f>
        <v>-5046</v>
      </c>
      <c r="N102" s="105">
        <f>ROUND(('[1]68_InOutFlowsCurPrdAndPriorHist'!$F$29-'[1]68_InOutFlowsCurPrdAndPriorHist'!$F$32)*$H102,0)-VLOOKUP(D102,'[1]Pension Expense Details'!$D$23:$S$1407,13,FALSE)</f>
        <v>-38131</v>
      </c>
      <c r="O102" s="105">
        <f>ROUND(('[1]68_InOutFlowsCurPrdAndPriorHist'!$F$30-'[1]68_InOutFlowsCurPrdAndPriorHist'!$F$33)*$H102,0)-VLOOKUP(D102,'[1]Pension Expense Details'!$D$23:$S$1407,14,FALSE)</f>
        <v>16489</v>
      </c>
      <c r="P102" s="105">
        <f>ROUND((VLOOKUP(D102,'[1]Schedule of Pension Amounts LW'!$B$15:$AC$1399,28,FALSE)-VLOOKUP(D102,'[1]Schedule of Pension Amounts LW'!$B$15:$AC$1399,27,FALSE))*'[1]Schedule of Pension Amounts LW'!AD$4,0)+VLOOKUP(D102,'[1]Schedule of Pension Amounts LW'!$B$15:$AH$1399,33,FALSE)-VLOOKUP(D102,'[1]Pension Expense Details'!$D$23:$S$1407,15,FALSE)</f>
        <v>-10139</v>
      </c>
      <c r="Q102" s="98">
        <f t="shared" si="10"/>
        <v>316730</v>
      </c>
      <c r="R102" s="98">
        <f>ROUND('[1]68_InOutFlowsCurPrdAndPrior'!$D$32*IF(ISNA(VLOOKUP(D102,'[1]Proportionate Shares'!$D$23:$I$1359,6,FALSE)),0,VLOOKUP(D102,'[1]Proportionate Shares'!$D$23:$I$1359,6,FALSE)),0)</f>
        <v>1331</v>
      </c>
      <c r="S102" s="98">
        <f>ROUND('[1]68_InOutFlowsCurPrdAndPrior'!$D$33*IF(ISNA(VLOOKUP(D102,'[1]Proportionate Shares'!$D$23:$I$1359,6,FALSE)),0,VLOOKUP(D102,'[1]Proportionate Shares'!$D$23:$I$1359,6,FALSE)),0)</f>
        <v>98265</v>
      </c>
      <c r="T102" s="98">
        <f>ROUND('[1]68_InOutFlowsCurPrdAndPrior'!$D$35*IF(ISNA(VLOOKUP(D102,'[1]Proportionate Shares'!$D$23:$I$1359,6,FALSE)),0,VLOOKUP(D102,'[1]Proportionate Shares'!$D$23:$I$1359,6,FALSE)),0)</f>
        <v>19042</v>
      </c>
      <c r="U102" s="98">
        <f>VLOOKUP(D102,'[1]Schedule of Pension Amounts LW'!$B$15:$AS$1399,36,FALSE)</f>
        <v>41706</v>
      </c>
      <c r="V102" s="99">
        <f t="shared" si="11"/>
        <v>160344</v>
      </c>
      <c r="W102" s="98">
        <f>ROUND('[1]68_InOutFlowsCurPrdAndPrior'!$F$32*IF(ISNA(VLOOKUP(D102,'[1]Proportionate Shares'!$D$23:$I$1359,6,FALSE)),0,VLOOKUP(D102,'[1]Proportionate Shares'!$D$23:$I$1359,6,FALSE)),0)</f>
        <v>10997</v>
      </c>
      <c r="X102" s="98">
        <f>ROUND('[1]68_InOutFlowsCurPrdAndPrior'!$F$33*IF(ISNA(VLOOKUP(D102,'[1]Proportionate Shares'!$D$23:$I$1359,6,FALSE)),0,VLOOKUP(D102,'[1]Proportionate Shares'!$D$23:$I$1359,6,FALSE)),0)</f>
        <v>40608</v>
      </c>
      <c r="Y102" s="100">
        <f>ROUND('[1]68_InOutFlowsCurPrdAndPrior'!$F$35*IF(ISNA(VLOOKUP(D102,'[1]Proportionate Shares'!$D$23:$I$1359,6,FALSE)),0,VLOOKUP(D102,'[1]Proportionate Shares'!$D$23:$I$1359,6,FALSE)),0)</f>
        <v>15862</v>
      </c>
      <c r="Z102" s="98">
        <f>-VLOOKUP(D102,'[1]Schedule of Pension Amounts LW'!$B$15:$AS$1399,37,FALSE)</f>
        <v>6979</v>
      </c>
      <c r="AA102" s="99">
        <f t="shared" si="12"/>
        <v>74446</v>
      </c>
      <c r="AB102" s="72">
        <f>VLOOKUP(D102,'[1]Pension Expense Details'!$D$22:$S$1407,16,FALSE)</f>
        <v>27480</v>
      </c>
      <c r="AC102" s="72">
        <f t="shared" si="13"/>
        <v>47337</v>
      </c>
      <c r="AD102" s="72">
        <f>VLOOKUP(D102,'[1]Schedule of Pension Amounts LW'!$B$15:$W$1399,22,FALSE)</f>
        <v>74817</v>
      </c>
    </row>
    <row r="103" spans="1:30" x14ac:dyDescent="0.3">
      <c r="A103" s="104"/>
      <c r="B103" s="33"/>
      <c r="C103" s="33" t="str">
        <f>VLOOKUP(D103,'[1]Employer information'!$I$3:$J$1391,2,FALSE)</f>
        <v xml:space="preserve">Charter School                                    </v>
      </c>
      <c r="D103" s="33" t="str">
        <f>'[1]Schedule of Pension Amounts LW'!B96</f>
        <v>2184</v>
      </c>
      <c r="E103" s="33" t="str">
        <f>IF(ISNA(VLOOKUP(D103,'[1]Proportionate Shares'!$D$23:$G$1400,2,FALSE)),"",VLOOKUP(D103,'[1]Proportionate Shares'!$D$23:$G$1400,2,FALSE))</f>
        <v>108807</v>
      </c>
      <c r="F103" s="33" t="str">
        <f>IF(ISNA(VLOOKUP(D103,'[1]Proportionate Shares'!$D$23:$G$1400,3,FALSE)),"",VLOOKUP(D103,'[1]Proportionate Shares'!$D$23:$G$1400,3,FALSE))</f>
        <v/>
      </c>
      <c r="G103" s="34" t="str">
        <f>VLOOKUP(D103,'[1]Employer information'!$A$3:$B$1390,2,FALSE)</f>
        <v>IDEA PUBLIC SCHOOLS</v>
      </c>
      <c r="H103" s="36">
        <f>IF(ISNA(VLOOKUP(D103,'[1]Proportionate Shares'!$D$23:$I$1377,6,FALSE)),0,VLOOKUP(D103,'[1]Proportionate Shares'!$D$23:$I$1377,6,FALSE))</f>
        <v>2.2494425399999999E-3</v>
      </c>
      <c r="I103" s="105">
        <f>VLOOKUP(D103,'[1]Schedule of Pension Amounts LW'!$B$15:$E$1399,3,FALSE)</f>
        <v>84438630</v>
      </c>
      <c r="J103" s="105">
        <f>-IF(ISNA(VLOOKUP(D103,'[1]Combined Contribution Amounts'!$A$2:$K$1335,5,FALSE)),0,VLOOKUP(D103,'[1]Combined Contribution Amounts'!$A$2:$K$1335,5,FALSE))</f>
        <v>-7873320</v>
      </c>
      <c r="K103" s="105">
        <f>-IF(ISNA(VLOOKUP(D103,'[1]Combined Contribution Amounts'!$A$2:$K$1335,7,FALSE)),0,VLOOKUP(D103,'[1]Combined Contribution Amounts'!$A$2:$K$1335,7,FALSE))+-IF(ISNA(VLOOKUP(D103,'[1]Combined Contribution Amounts'!$A$2:$K$1335,8,FALSE)),0,VLOOKUP(D103,'[1]Combined Contribution Amounts'!$A$2:$K$1335,8,FALSE))+-IF(ISNA(VLOOKUP(D103,'[1]Combined Contribution Amounts'!$A$2:$K$1335,9,FALSE)),0,VLOOKUP(D103,'[1]Combined Contribution Amounts'!$A$2:$K$1335,9,FALSE))</f>
        <v>0</v>
      </c>
      <c r="L103" s="105">
        <f>VLOOKUP(D103,'[1]Pension Expense Details'!$D$23:$S$1407,16,FALSE)</f>
        <v>17032743</v>
      </c>
      <c r="M103" s="105">
        <f>ROUND(('[1]68_InOutFlowsCurPrdAndPriorHist'!$F$28-'[1]68_InOutFlowsCurPrdAndPriorHist'!$F$31)*$H103,0)-VLOOKUP(D103,'[1]Pension Expense Details'!$D$23:$S$1407,12,FALSE)</f>
        <v>-1863074</v>
      </c>
      <c r="N103" s="105">
        <f>ROUND(('[1]68_InOutFlowsCurPrdAndPriorHist'!$F$29-'[1]68_InOutFlowsCurPrdAndPriorHist'!$F$32)*$H103,0)-VLOOKUP(D103,'[1]Pension Expense Details'!$D$23:$S$1407,13,FALSE)</f>
        <v>-14077471</v>
      </c>
      <c r="O103" s="105">
        <f>ROUND(('[1]68_InOutFlowsCurPrdAndPriorHist'!$F$30-'[1]68_InOutFlowsCurPrdAndPriorHist'!$F$33)*$H103,0)-VLOOKUP(D103,'[1]Pension Expense Details'!$D$23:$S$1407,14,FALSE)</f>
        <v>6087534</v>
      </c>
      <c r="P103" s="105">
        <f>ROUND((VLOOKUP(D103,'[1]Schedule of Pension Amounts LW'!$B$15:$AC$1399,28,FALSE)-VLOOKUP(D103,'[1]Schedule of Pension Amounts LW'!$B$15:$AC$1399,27,FALSE))*'[1]Schedule of Pension Amounts LW'!AD$4,0)+VLOOKUP(D103,'[1]Schedule of Pension Amounts LW'!$B$15:$AH$1399,33,FALSE)-VLOOKUP(D103,'[1]Pension Expense Details'!$D$23:$S$1407,15,FALSE)</f>
        <v>33188013</v>
      </c>
      <c r="Q103" s="98">
        <f t="shared" si="10"/>
        <v>116933055</v>
      </c>
      <c r="R103" s="98">
        <f>ROUND('[1]68_InOutFlowsCurPrdAndPrior'!$D$32*IF(ISNA(VLOOKUP(D103,'[1]Proportionate Shares'!$D$23:$I$1359,6,FALSE)),0,VLOOKUP(D103,'[1]Proportionate Shares'!$D$23:$I$1359,6,FALSE)),0)</f>
        <v>491223</v>
      </c>
      <c r="S103" s="98">
        <f>ROUND('[1]68_InOutFlowsCurPrdAndPrior'!$D$33*IF(ISNA(VLOOKUP(D103,'[1]Proportionate Shares'!$D$23:$I$1359,6,FALSE)),0,VLOOKUP(D103,'[1]Proportionate Shares'!$D$23:$I$1359,6,FALSE)),0)</f>
        <v>36278377</v>
      </c>
      <c r="T103" s="98">
        <f>ROUND('[1]68_InOutFlowsCurPrdAndPrior'!$D$35*IF(ISNA(VLOOKUP(D103,'[1]Proportionate Shares'!$D$23:$I$1359,6,FALSE)),0,VLOOKUP(D103,'[1]Proportionate Shares'!$D$23:$I$1359,6,FALSE)),0)</f>
        <v>7030051</v>
      </c>
      <c r="U103" s="98">
        <f>VLOOKUP(D103,'[1]Schedule of Pension Amounts LW'!$B$15:$AS$1399,36,FALSE)</f>
        <v>40000021</v>
      </c>
      <c r="V103" s="99">
        <f t="shared" si="11"/>
        <v>83799672</v>
      </c>
      <c r="W103" s="98">
        <f>ROUND('[1]68_InOutFlowsCurPrdAndPrior'!$F$32*IF(ISNA(VLOOKUP(D103,'[1]Proportionate Shares'!$D$23:$I$1359,6,FALSE)),0,VLOOKUP(D103,'[1]Proportionate Shares'!$D$23:$I$1359,6,FALSE)),0)</f>
        <v>4060101</v>
      </c>
      <c r="X103" s="98">
        <f>ROUND('[1]68_InOutFlowsCurPrdAndPrior'!$F$33*IF(ISNA(VLOOKUP(D103,'[1]Proportionate Shares'!$D$23:$I$1359,6,FALSE)),0,VLOOKUP(D103,'[1]Proportionate Shares'!$D$23:$I$1359,6,FALSE)),0)</f>
        <v>14991942</v>
      </c>
      <c r="Y103" s="100">
        <f>ROUND('[1]68_InOutFlowsCurPrdAndPrior'!$F$35*IF(ISNA(VLOOKUP(D103,'[1]Proportionate Shares'!$D$23:$I$1359,6,FALSE)),0,VLOOKUP(D103,'[1]Proportionate Shares'!$D$23:$I$1359,6,FALSE)),0)</f>
        <v>5855908</v>
      </c>
      <c r="Z103" s="98">
        <f>-VLOOKUP(D103,'[1]Schedule of Pension Amounts LW'!$B$15:$AS$1399,37,FALSE)</f>
        <v>489</v>
      </c>
      <c r="AA103" s="99">
        <f t="shared" si="12"/>
        <v>24908440</v>
      </c>
      <c r="AB103" s="72">
        <f>VLOOKUP(D103,'[1]Pension Expense Details'!$D$22:$S$1407,16,FALSE)</f>
        <v>17032743</v>
      </c>
      <c r="AC103" s="72">
        <f t="shared" si="13"/>
        <v>13308032</v>
      </c>
      <c r="AD103" s="72">
        <f>VLOOKUP(D103,'[1]Schedule of Pension Amounts LW'!$B$15:$W$1399,22,FALSE)</f>
        <v>30340775</v>
      </c>
    </row>
    <row r="104" spans="1:30" x14ac:dyDescent="0.3">
      <c r="A104" s="104"/>
      <c r="B104" s="33"/>
      <c r="C104" s="33" t="str">
        <f>VLOOKUP(D104,'[1]Employer information'!$I$3:$J$1391,2,FALSE)</f>
        <v xml:space="preserve">Charter School                                    </v>
      </c>
      <c r="D104" s="33" t="str">
        <f>'[1]Schedule of Pension Amounts LW'!B97</f>
        <v>2190</v>
      </c>
      <c r="E104" s="33" t="str">
        <f>IF(ISNA(VLOOKUP(D104,'[1]Proportionate Shares'!$D$23:$G$1400,2,FALSE)),"",VLOOKUP(D104,'[1]Proportionate Shares'!$D$23:$G$1400,2,FALSE))</f>
        <v>057830</v>
      </c>
      <c r="F104" s="33" t="str">
        <f>IF(ISNA(VLOOKUP(D104,'[1]Proportionate Shares'!$D$23:$G$1400,3,FALSE)),"",VLOOKUP(D104,'[1]Proportionate Shares'!$D$23:$G$1400,3,FALSE))</f>
        <v/>
      </c>
      <c r="G104" s="34" t="str">
        <f>VLOOKUP(D104,'[1]Employer information'!$A$3:$B$1390,2,FALSE)</f>
        <v>INSPIRED VISION ACADEMY</v>
      </c>
      <c r="H104" s="36">
        <f>IF(ISNA(VLOOKUP(D104,'[1]Proportionate Shares'!$D$23:$I$1377,6,FALSE)),0,VLOOKUP(D104,'[1]Proportionate Shares'!$D$23:$I$1377,6,FALSE))</f>
        <v>6.1320459999999994E-5</v>
      </c>
      <c r="I104" s="105">
        <f>VLOOKUP(D104,'[1]Schedule of Pension Amounts LW'!$B$15:$E$1399,3,FALSE)</f>
        <v>2975325</v>
      </c>
      <c r="J104" s="105">
        <f>-IF(ISNA(VLOOKUP(D104,'[1]Combined Contribution Amounts'!$A$2:$K$1335,5,FALSE)),0,VLOOKUP(D104,'[1]Combined Contribution Amounts'!$A$2:$K$1335,5,FALSE))</f>
        <v>-214629</v>
      </c>
      <c r="K104" s="105">
        <f>-IF(ISNA(VLOOKUP(D104,'[1]Combined Contribution Amounts'!$A$2:$K$1335,7,FALSE)),0,VLOOKUP(D104,'[1]Combined Contribution Amounts'!$A$2:$K$1335,7,FALSE))+-IF(ISNA(VLOOKUP(D104,'[1]Combined Contribution Amounts'!$A$2:$K$1335,8,FALSE)),0,VLOOKUP(D104,'[1]Combined Contribution Amounts'!$A$2:$K$1335,8,FALSE))+-IF(ISNA(VLOOKUP(D104,'[1]Combined Contribution Amounts'!$A$2:$K$1335,9,FALSE)),0,VLOOKUP(D104,'[1]Combined Contribution Amounts'!$A$2:$K$1335,9,FALSE))</f>
        <v>0</v>
      </c>
      <c r="L104" s="105">
        <f>VLOOKUP(D104,'[1]Pension Expense Details'!$D$23:$S$1407,16,FALSE)</f>
        <v>358458</v>
      </c>
      <c r="M104" s="105">
        <f>ROUND(('[1]68_InOutFlowsCurPrdAndPriorHist'!$F$28-'[1]68_InOutFlowsCurPrdAndPriorHist'!$F$31)*$H104,0)-VLOOKUP(D104,'[1]Pension Expense Details'!$D$23:$S$1407,12,FALSE)</f>
        <v>-50788</v>
      </c>
      <c r="N104" s="105">
        <f>ROUND(('[1]68_InOutFlowsCurPrdAndPriorHist'!$F$29-'[1]68_InOutFlowsCurPrdAndPriorHist'!$F$32)*$H104,0)-VLOOKUP(D104,'[1]Pension Expense Details'!$D$23:$S$1407,13,FALSE)</f>
        <v>-383755</v>
      </c>
      <c r="O104" s="105">
        <f>ROUND(('[1]68_InOutFlowsCurPrdAndPriorHist'!$F$30-'[1]68_InOutFlowsCurPrdAndPriorHist'!$F$33)*$H104,0)-VLOOKUP(D104,'[1]Pension Expense Details'!$D$23:$S$1407,14,FALSE)</f>
        <v>165948</v>
      </c>
      <c r="P104" s="105">
        <f>ROUND((VLOOKUP(D104,'[1]Schedule of Pension Amounts LW'!$B$15:$AC$1399,28,FALSE)-VLOOKUP(D104,'[1]Schedule of Pension Amounts LW'!$B$15:$AC$1399,27,FALSE))*'[1]Schedule of Pension Amounts LW'!AD$4,0)+VLOOKUP(D104,'[1]Schedule of Pension Amounts LW'!$B$15:$AH$1399,33,FALSE)-VLOOKUP(D104,'[1]Pension Expense Details'!$D$23:$S$1407,15,FALSE)</f>
        <v>337070</v>
      </c>
      <c r="Q104" s="98">
        <f t="shared" si="10"/>
        <v>3187629</v>
      </c>
      <c r="R104" s="98">
        <f>ROUND('[1]68_InOutFlowsCurPrdAndPrior'!$D$32*IF(ISNA(VLOOKUP(D104,'[1]Proportionate Shares'!$D$23:$I$1359,6,FALSE)),0,VLOOKUP(D104,'[1]Proportionate Shares'!$D$23:$I$1359,6,FALSE)),0)</f>
        <v>13391</v>
      </c>
      <c r="S104" s="98">
        <f>ROUND('[1]68_InOutFlowsCurPrdAndPrior'!$D$33*IF(ISNA(VLOOKUP(D104,'[1]Proportionate Shares'!$D$23:$I$1359,6,FALSE)),0,VLOOKUP(D104,'[1]Proportionate Shares'!$D$23:$I$1359,6,FALSE)),0)</f>
        <v>988959</v>
      </c>
      <c r="T104" s="98">
        <f>ROUND('[1]68_InOutFlowsCurPrdAndPrior'!$D$35*IF(ISNA(VLOOKUP(D104,'[1]Proportionate Shares'!$D$23:$I$1359,6,FALSE)),0,VLOOKUP(D104,'[1]Proportionate Shares'!$D$23:$I$1359,6,FALSE)),0)</f>
        <v>191641</v>
      </c>
      <c r="U104" s="98">
        <f>VLOOKUP(D104,'[1]Schedule of Pension Amounts LW'!$B$15:$AS$1399,36,FALSE)</f>
        <v>612669</v>
      </c>
      <c r="V104" s="99">
        <f t="shared" si="11"/>
        <v>1806660</v>
      </c>
      <c r="W104" s="98">
        <f>ROUND('[1]68_InOutFlowsCurPrdAndPrior'!$F$32*IF(ISNA(VLOOKUP(D104,'[1]Proportionate Shares'!$D$23:$I$1359,6,FALSE)),0,VLOOKUP(D104,'[1]Proportionate Shares'!$D$23:$I$1359,6,FALSE)),0)</f>
        <v>110680</v>
      </c>
      <c r="X104" s="98">
        <f>ROUND('[1]68_InOutFlowsCurPrdAndPrior'!$F$33*IF(ISNA(VLOOKUP(D104,'[1]Proportionate Shares'!$D$23:$I$1359,6,FALSE)),0,VLOOKUP(D104,'[1]Proportionate Shares'!$D$23:$I$1359,6,FALSE)),0)</f>
        <v>408685</v>
      </c>
      <c r="Y104" s="100">
        <f>ROUND('[1]68_InOutFlowsCurPrdAndPrior'!$F$35*IF(ISNA(VLOOKUP(D104,'[1]Proportionate Shares'!$D$23:$I$1359,6,FALSE)),0,VLOOKUP(D104,'[1]Proportionate Shares'!$D$23:$I$1359,6,FALSE)),0)</f>
        <v>159634</v>
      </c>
      <c r="Z104" s="98">
        <f>-VLOOKUP(D104,'[1]Schedule of Pension Amounts LW'!$B$15:$AS$1399,37,FALSE)</f>
        <v>33426</v>
      </c>
      <c r="AA104" s="99">
        <f t="shared" si="12"/>
        <v>712425</v>
      </c>
      <c r="AB104" s="72">
        <f>VLOOKUP(D104,'[1]Pension Expense Details'!$D$22:$S$1407,16,FALSE)</f>
        <v>358458</v>
      </c>
      <c r="AC104" s="72">
        <f t="shared" si="13"/>
        <v>413602</v>
      </c>
      <c r="AD104" s="72">
        <f>VLOOKUP(D104,'[1]Schedule of Pension Amounts LW'!$B$15:$W$1399,22,FALSE)</f>
        <v>772060</v>
      </c>
    </row>
    <row r="105" spans="1:30" x14ac:dyDescent="0.3">
      <c r="A105" s="104"/>
      <c r="B105" s="33"/>
      <c r="C105" s="33" t="str">
        <f>VLOOKUP(D105,'[1]Employer information'!$I$3:$J$1391,2,FALSE)</f>
        <v xml:space="preserve">Charter School                                    </v>
      </c>
      <c r="D105" s="33" t="str">
        <f>'[1]Schedule of Pension Amounts LW'!B98</f>
        <v>2325</v>
      </c>
      <c r="E105" s="33" t="str">
        <f>IF(ISNA(VLOOKUP(D105,'[1]Proportionate Shares'!$D$23:$G$1400,2,FALSE)),"",VLOOKUP(D105,'[1]Proportionate Shares'!$D$23:$G$1400,2,FALSE))</f>
        <v>057848</v>
      </c>
      <c r="F105" s="33" t="str">
        <f>IF(ISNA(VLOOKUP(D105,'[1]Proportionate Shares'!$D$23:$G$1400,3,FALSE)),"",VLOOKUP(D105,'[1]Proportionate Shares'!$D$23:$G$1400,3,FALSE))</f>
        <v/>
      </c>
      <c r="G105" s="34" t="str">
        <f>VLOOKUP(D105,'[1]Employer information'!$A$3:$B$1390,2,FALSE)</f>
        <v>INTERNATIONAL LEADERSHIP OF TEXAS</v>
      </c>
      <c r="H105" s="36">
        <f>IF(ISNA(VLOOKUP(D105,'[1]Proportionate Shares'!$D$23:$I$1377,6,FALSE)),0,VLOOKUP(D105,'[1]Proportionate Shares'!$D$23:$I$1377,6,FALSE))</f>
        <v>6.0040818200000001E-4</v>
      </c>
      <c r="I105" s="105">
        <f>VLOOKUP(D105,'[1]Schedule of Pension Amounts LW'!$B$15:$E$1399,3,FALSE)</f>
        <v>29649117</v>
      </c>
      <c r="J105" s="105">
        <f>-IF(ISNA(VLOOKUP(D105,'[1]Combined Contribution Amounts'!$A$2:$K$1335,5,FALSE)),0,VLOOKUP(D105,'[1]Combined Contribution Amounts'!$A$2:$K$1335,5,FALSE))</f>
        <v>-2101501</v>
      </c>
      <c r="K105" s="105">
        <f>-IF(ISNA(VLOOKUP(D105,'[1]Combined Contribution Amounts'!$A$2:$K$1335,7,FALSE)),0,VLOOKUP(D105,'[1]Combined Contribution Amounts'!$A$2:$K$1335,7,FALSE))+-IF(ISNA(VLOOKUP(D105,'[1]Combined Contribution Amounts'!$A$2:$K$1335,8,FALSE)),0,VLOOKUP(D105,'[1]Combined Contribution Amounts'!$A$2:$K$1335,8,FALSE))+-IF(ISNA(VLOOKUP(D105,'[1]Combined Contribution Amounts'!$A$2:$K$1335,9,FALSE)),0,VLOOKUP(D105,'[1]Combined Contribution Amounts'!$A$2:$K$1335,9,FALSE))</f>
        <v>0</v>
      </c>
      <c r="L105" s="105">
        <f>VLOOKUP(D105,'[1]Pension Expense Details'!$D$23:$S$1407,16,FALSE)</f>
        <v>3428564</v>
      </c>
      <c r="M105" s="105">
        <f>ROUND(('[1]68_InOutFlowsCurPrdAndPriorHist'!$F$28-'[1]68_InOutFlowsCurPrdAndPriorHist'!$F$31)*$H105,0)-VLOOKUP(D105,'[1]Pension Expense Details'!$D$23:$S$1407,12,FALSE)</f>
        <v>-497281</v>
      </c>
      <c r="N105" s="105">
        <f>ROUND(('[1]68_InOutFlowsCurPrdAndPriorHist'!$F$29-'[1]68_InOutFlowsCurPrdAndPriorHist'!$F$32)*$H105,0)-VLOOKUP(D105,'[1]Pension Expense Details'!$D$23:$S$1407,13,FALSE)</f>
        <v>-3757477</v>
      </c>
      <c r="O105" s="105">
        <f>ROUND(('[1]68_InOutFlowsCurPrdAndPriorHist'!$F$30-'[1]68_InOutFlowsCurPrdAndPriorHist'!$F$33)*$H105,0)-VLOOKUP(D105,'[1]Pension Expense Details'!$D$23:$S$1407,14,FALSE)</f>
        <v>1624850</v>
      </c>
      <c r="P105" s="105">
        <f>ROUND((VLOOKUP(D105,'[1]Schedule of Pension Amounts LW'!$B$15:$AC$1399,28,FALSE)-VLOOKUP(D105,'[1]Schedule of Pension Amounts LW'!$B$15:$AC$1399,27,FALSE))*'[1]Schedule of Pension Amounts LW'!AD$4,0)+VLOOKUP(D105,'[1]Schedule of Pension Amounts LW'!$B$15:$AH$1399,33,FALSE)-VLOOKUP(D105,'[1]Pension Expense Details'!$D$23:$S$1407,15,FALSE)</f>
        <v>2864822</v>
      </c>
      <c r="Q105" s="98">
        <f t="shared" si="10"/>
        <v>31211094</v>
      </c>
      <c r="R105" s="98">
        <f>ROUND('[1]68_InOutFlowsCurPrdAndPrior'!$D$32*IF(ISNA(VLOOKUP(D105,'[1]Proportionate Shares'!$D$23:$I$1359,6,FALSE)),0,VLOOKUP(D105,'[1]Proportionate Shares'!$D$23:$I$1359,6,FALSE)),0)</f>
        <v>131115</v>
      </c>
      <c r="S105" s="98">
        <f>ROUND('[1]68_InOutFlowsCurPrdAndPrior'!$D$33*IF(ISNA(VLOOKUP(D105,'[1]Proportionate Shares'!$D$23:$I$1359,6,FALSE)),0,VLOOKUP(D105,'[1]Proportionate Shares'!$D$23:$I$1359,6,FALSE)),0)</f>
        <v>9683214</v>
      </c>
      <c r="T105" s="98">
        <f>ROUND('[1]68_InOutFlowsCurPrdAndPrior'!$D$35*IF(ISNA(VLOOKUP(D105,'[1]Proportionate Shares'!$D$23:$I$1359,6,FALSE)),0,VLOOKUP(D105,'[1]Proportionate Shares'!$D$23:$I$1359,6,FALSE)),0)</f>
        <v>1876421</v>
      </c>
      <c r="U105" s="98">
        <f>VLOOKUP(D105,'[1]Schedule of Pension Amounts LW'!$B$15:$AS$1399,36,FALSE)</f>
        <v>11356428</v>
      </c>
      <c r="V105" s="99">
        <f t="shared" si="11"/>
        <v>23047178</v>
      </c>
      <c r="W105" s="98">
        <f>ROUND('[1]68_InOutFlowsCurPrdAndPrior'!$F$32*IF(ISNA(VLOOKUP(D105,'[1]Proportionate Shares'!$D$23:$I$1359,6,FALSE)),0,VLOOKUP(D105,'[1]Proportionate Shares'!$D$23:$I$1359,6,FALSE)),0)</f>
        <v>1083699</v>
      </c>
      <c r="X105" s="98">
        <f>ROUND('[1]68_InOutFlowsCurPrdAndPrior'!$F$33*IF(ISNA(VLOOKUP(D105,'[1]Proportionate Shares'!$D$23:$I$1359,6,FALSE)),0,VLOOKUP(D105,'[1]Proportionate Shares'!$D$23:$I$1359,6,FALSE)),0)</f>
        <v>4001562</v>
      </c>
      <c r="Y105" s="100">
        <f>ROUND('[1]68_InOutFlowsCurPrdAndPrior'!$F$35*IF(ISNA(VLOOKUP(D105,'[1]Proportionate Shares'!$D$23:$I$1359,6,FALSE)),0,VLOOKUP(D105,'[1]Proportionate Shares'!$D$23:$I$1359,6,FALSE)),0)</f>
        <v>1563025</v>
      </c>
      <c r="Z105" s="98">
        <f>-VLOOKUP(D105,'[1]Schedule of Pension Amounts LW'!$B$15:$AS$1399,37,FALSE)</f>
        <v>44</v>
      </c>
      <c r="AA105" s="99">
        <f t="shared" si="12"/>
        <v>6648330</v>
      </c>
      <c r="AB105" s="72">
        <f>VLOOKUP(D105,'[1]Pension Expense Details'!$D$22:$S$1407,16,FALSE)</f>
        <v>3428564</v>
      </c>
      <c r="AC105" s="72">
        <f t="shared" si="13"/>
        <v>4981755</v>
      </c>
      <c r="AD105" s="72">
        <f>VLOOKUP(D105,'[1]Schedule of Pension Amounts LW'!$B$15:$W$1399,22,FALSE)</f>
        <v>8410319</v>
      </c>
    </row>
    <row r="106" spans="1:30" x14ac:dyDescent="0.3">
      <c r="A106" s="104"/>
      <c r="B106" s="33"/>
      <c r="C106" s="33" t="str">
        <f>VLOOKUP(D106,'[1]Employer information'!$I$3:$J$1391,2,FALSE)</f>
        <v xml:space="preserve">Charter School                                    </v>
      </c>
      <c r="D106" s="33" t="str">
        <f>'[1]Schedule of Pension Amounts LW'!B99</f>
        <v>2132</v>
      </c>
      <c r="E106" s="33" t="str">
        <f>IF(ISNA(VLOOKUP(D106,'[1]Proportionate Shares'!$D$23:$G$1400,2,FALSE)),"",VLOOKUP(D106,'[1]Proportionate Shares'!$D$23:$G$1400,2,FALSE))</f>
        <v>057819</v>
      </c>
      <c r="F106" s="33" t="str">
        <f>IF(ISNA(VLOOKUP(D106,'[1]Proportionate Shares'!$D$23:$G$1400,3,FALSE)),"",VLOOKUP(D106,'[1]Proportionate Shares'!$D$23:$G$1400,3,FALSE))</f>
        <v/>
      </c>
      <c r="G106" s="34" t="str">
        <f>VLOOKUP(D106,'[1]Employer information'!$A$3:$B$1390,2,FALSE)</f>
        <v>JEAN MASSIEU ACADEMY</v>
      </c>
      <c r="H106" s="36">
        <f>IF(ISNA(VLOOKUP(D106,'[1]Proportionate Shares'!$D$23:$I$1377,6,FALSE)),0,VLOOKUP(D106,'[1]Proportionate Shares'!$D$23:$I$1377,6,FALSE))</f>
        <v>7.3694610000000003E-6</v>
      </c>
      <c r="I106" s="105">
        <f>VLOOKUP(D106,'[1]Schedule of Pension Amounts LW'!$B$15:$E$1399,3,FALSE)</f>
        <v>437578</v>
      </c>
      <c r="J106" s="105">
        <f>-IF(ISNA(VLOOKUP(D106,'[1]Combined Contribution Amounts'!$A$2:$K$1335,5,FALSE)),0,VLOOKUP(D106,'[1]Combined Contribution Amounts'!$A$2:$K$1335,5,FALSE))</f>
        <v>-25794</v>
      </c>
      <c r="K106" s="105">
        <f>-IF(ISNA(VLOOKUP(D106,'[1]Combined Contribution Amounts'!$A$2:$K$1335,7,FALSE)),0,VLOOKUP(D106,'[1]Combined Contribution Amounts'!$A$2:$K$1335,7,FALSE))+-IF(ISNA(VLOOKUP(D106,'[1]Combined Contribution Amounts'!$A$2:$K$1335,8,FALSE)),0,VLOOKUP(D106,'[1]Combined Contribution Amounts'!$A$2:$K$1335,8,FALSE))+-IF(ISNA(VLOOKUP(D106,'[1]Combined Contribution Amounts'!$A$2:$K$1335,9,FALSE)),0,VLOOKUP(D106,'[1]Combined Contribution Amounts'!$A$2:$K$1335,9,FALSE))</f>
        <v>0</v>
      </c>
      <c r="L106" s="105">
        <f>VLOOKUP(D106,'[1]Pension Expense Details'!$D$23:$S$1407,16,FALSE)</f>
        <v>30505</v>
      </c>
      <c r="M106" s="105">
        <f>ROUND(('[1]68_InOutFlowsCurPrdAndPriorHist'!$F$28-'[1]68_InOutFlowsCurPrdAndPriorHist'!$F$31)*$H106,0)-VLOOKUP(D106,'[1]Pension Expense Details'!$D$23:$S$1407,12,FALSE)</f>
        <v>-6104</v>
      </c>
      <c r="N106" s="105">
        <f>ROUND(('[1]68_InOutFlowsCurPrdAndPriorHist'!$F$29-'[1]68_InOutFlowsCurPrdAndPriorHist'!$F$32)*$H106,0)-VLOOKUP(D106,'[1]Pension Expense Details'!$D$23:$S$1407,13,FALSE)</f>
        <v>-46119</v>
      </c>
      <c r="O106" s="105">
        <f>ROUND(('[1]68_InOutFlowsCurPrdAndPriorHist'!$F$30-'[1]68_InOutFlowsCurPrdAndPriorHist'!$F$33)*$H106,0)-VLOOKUP(D106,'[1]Pension Expense Details'!$D$23:$S$1407,14,FALSE)</f>
        <v>19943</v>
      </c>
      <c r="P106" s="105">
        <f>ROUND((VLOOKUP(D106,'[1]Schedule of Pension Amounts LW'!$B$15:$AC$1399,28,FALSE)-VLOOKUP(D106,'[1]Schedule of Pension Amounts LW'!$B$15:$AC$1399,27,FALSE))*'[1]Schedule of Pension Amounts LW'!AD$4,0)+VLOOKUP(D106,'[1]Schedule of Pension Amounts LW'!$B$15:$AH$1399,33,FALSE)-VLOOKUP(D106,'[1]Pension Expense Details'!$D$23:$S$1407,15,FALSE)</f>
        <v>-26921</v>
      </c>
      <c r="Q106" s="98">
        <f t="shared" si="10"/>
        <v>383088</v>
      </c>
      <c r="R106" s="98">
        <f>ROUND('[1]68_InOutFlowsCurPrdAndPrior'!$D$32*IF(ISNA(VLOOKUP(D106,'[1]Proportionate Shares'!$D$23:$I$1359,6,FALSE)),0,VLOOKUP(D106,'[1]Proportionate Shares'!$D$23:$I$1359,6,FALSE)),0)</f>
        <v>1609</v>
      </c>
      <c r="S106" s="98">
        <f>ROUND('[1]68_InOutFlowsCurPrdAndPrior'!$D$33*IF(ISNA(VLOOKUP(D106,'[1]Proportionate Shares'!$D$23:$I$1359,6,FALSE)),0,VLOOKUP(D106,'[1]Proportionate Shares'!$D$23:$I$1359,6,FALSE)),0)</f>
        <v>118853</v>
      </c>
      <c r="T106" s="98">
        <f>ROUND('[1]68_InOutFlowsCurPrdAndPrior'!$D$35*IF(ISNA(VLOOKUP(D106,'[1]Proportionate Shares'!$D$23:$I$1359,6,FALSE)),0,VLOOKUP(D106,'[1]Proportionate Shares'!$D$23:$I$1359,6,FALSE)),0)</f>
        <v>23031</v>
      </c>
      <c r="U106" s="98">
        <f>VLOOKUP(D106,'[1]Schedule of Pension Amounts LW'!$B$15:$AS$1399,36,FALSE)</f>
        <v>61905</v>
      </c>
      <c r="V106" s="99">
        <f t="shared" si="11"/>
        <v>205398</v>
      </c>
      <c r="W106" s="98">
        <f>ROUND('[1]68_InOutFlowsCurPrdAndPrior'!$F$32*IF(ISNA(VLOOKUP(D106,'[1]Proportionate Shares'!$D$23:$I$1359,6,FALSE)),0,VLOOKUP(D106,'[1]Proportionate Shares'!$D$23:$I$1359,6,FALSE)),0)</f>
        <v>13301</v>
      </c>
      <c r="X106" s="98">
        <f>ROUND('[1]68_InOutFlowsCurPrdAndPrior'!$F$33*IF(ISNA(VLOOKUP(D106,'[1]Proportionate Shares'!$D$23:$I$1359,6,FALSE)),0,VLOOKUP(D106,'[1]Proportionate Shares'!$D$23:$I$1359,6,FALSE)),0)</f>
        <v>49116</v>
      </c>
      <c r="Y106" s="100">
        <f>ROUND('[1]68_InOutFlowsCurPrdAndPrior'!$F$35*IF(ISNA(VLOOKUP(D106,'[1]Proportionate Shares'!$D$23:$I$1359,6,FALSE)),0,VLOOKUP(D106,'[1]Proportionate Shares'!$D$23:$I$1359,6,FALSE)),0)</f>
        <v>19185</v>
      </c>
      <c r="Z106" s="98">
        <f>-VLOOKUP(D106,'[1]Schedule of Pension Amounts LW'!$B$15:$AS$1399,37,FALSE)</f>
        <v>114605</v>
      </c>
      <c r="AA106" s="99">
        <f t="shared" si="12"/>
        <v>196207</v>
      </c>
      <c r="AB106" s="72">
        <f>VLOOKUP(D106,'[1]Pension Expense Details'!$D$22:$S$1407,16,FALSE)</f>
        <v>30505</v>
      </c>
      <c r="AC106" s="72">
        <f t="shared" si="13"/>
        <v>39669</v>
      </c>
      <c r="AD106" s="72">
        <f>VLOOKUP(D106,'[1]Schedule of Pension Amounts LW'!$B$15:$W$1399,22,FALSE)</f>
        <v>70174</v>
      </c>
    </row>
    <row r="107" spans="1:30" x14ac:dyDescent="0.3">
      <c r="A107" s="104"/>
      <c r="B107" s="33"/>
      <c r="C107" s="33" t="str">
        <f>VLOOKUP(D107,'[1]Employer information'!$I$3:$J$1391,2,FALSE)</f>
        <v xml:space="preserve">Charter School                                    </v>
      </c>
      <c r="D107" s="33" t="str">
        <f>'[1]Schedule of Pension Amounts LW'!B100</f>
        <v>2079</v>
      </c>
      <c r="E107" s="33" t="str">
        <f>IF(ISNA(VLOOKUP(D107,'[1]Proportionate Shares'!$D$23:$G$1400,2,FALSE)),"",VLOOKUP(D107,'[1]Proportionate Shares'!$D$23:$G$1400,2,FALSE))</f>
        <v>015808</v>
      </c>
      <c r="F107" s="33" t="str">
        <f>IF(ISNA(VLOOKUP(D107,'[1]Proportionate Shares'!$D$23:$G$1400,3,FALSE)),"",VLOOKUP(D107,'[1]Proportionate Shares'!$D$23:$G$1400,3,FALSE))</f>
        <v/>
      </c>
      <c r="G107" s="34" t="str">
        <f>VLOOKUP(D107,'[1]Employer information'!$A$3:$B$1390,2,FALSE)</f>
        <v>JOHN H WOOD CHARTER SCHOOL</v>
      </c>
      <c r="H107" s="36">
        <f>IF(ISNA(VLOOKUP(D107,'[1]Proportionate Shares'!$D$23:$I$1377,6,FALSE)),0,VLOOKUP(D107,'[1]Proportionate Shares'!$D$23:$I$1377,6,FALSE))</f>
        <v>6.1787301E-5</v>
      </c>
      <c r="I107" s="105">
        <f>VLOOKUP(D107,'[1]Schedule of Pension Amounts LW'!$B$15:$E$1399,3,FALSE)</f>
        <v>3124877</v>
      </c>
      <c r="J107" s="105">
        <f>-IF(ISNA(VLOOKUP(D107,'[1]Combined Contribution Amounts'!$A$2:$K$1335,5,FALSE)),0,VLOOKUP(D107,'[1]Combined Contribution Amounts'!$A$2:$K$1335,5,FALSE))</f>
        <v>-216263</v>
      </c>
      <c r="K107" s="105">
        <f>-IF(ISNA(VLOOKUP(D107,'[1]Combined Contribution Amounts'!$A$2:$K$1335,7,FALSE)),0,VLOOKUP(D107,'[1]Combined Contribution Amounts'!$A$2:$K$1335,7,FALSE))+-IF(ISNA(VLOOKUP(D107,'[1]Combined Contribution Amounts'!$A$2:$K$1335,8,FALSE)),0,VLOOKUP(D107,'[1]Combined Contribution Amounts'!$A$2:$K$1335,8,FALSE))+-IF(ISNA(VLOOKUP(D107,'[1]Combined Contribution Amounts'!$A$2:$K$1335,9,FALSE)),0,VLOOKUP(D107,'[1]Combined Contribution Amounts'!$A$2:$K$1335,9,FALSE))</f>
        <v>0</v>
      </c>
      <c r="L107" s="105">
        <f>VLOOKUP(D107,'[1]Pension Expense Details'!$D$23:$S$1407,16,FALSE)</f>
        <v>341243</v>
      </c>
      <c r="M107" s="105">
        <f>ROUND(('[1]68_InOutFlowsCurPrdAndPriorHist'!$F$28-'[1]68_InOutFlowsCurPrdAndPriorHist'!$F$31)*$H107,0)-VLOOKUP(D107,'[1]Pension Expense Details'!$D$23:$S$1407,12,FALSE)</f>
        <v>-51175</v>
      </c>
      <c r="N107" s="105">
        <f>ROUND(('[1]68_InOutFlowsCurPrdAndPriorHist'!$F$29-'[1]68_InOutFlowsCurPrdAndPriorHist'!$F$32)*$H107,0)-VLOOKUP(D107,'[1]Pension Expense Details'!$D$23:$S$1407,13,FALSE)</f>
        <v>-386678</v>
      </c>
      <c r="O107" s="105">
        <f>ROUND(('[1]68_InOutFlowsCurPrdAndPriorHist'!$F$30-'[1]68_InOutFlowsCurPrdAndPriorHist'!$F$33)*$H107,0)-VLOOKUP(D107,'[1]Pension Expense Details'!$D$23:$S$1407,14,FALSE)</f>
        <v>167211</v>
      </c>
      <c r="P107" s="105">
        <f>ROUND((VLOOKUP(D107,'[1]Schedule of Pension Amounts LW'!$B$15:$AC$1399,28,FALSE)-VLOOKUP(D107,'[1]Schedule of Pension Amounts LW'!$B$15:$AC$1399,27,FALSE))*'[1]Schedule of Pension Amounts LW'!AD$4,0)+VLOOKUP(D107,'[1]Schedule of Pension Amounts LW'!$B$15:$AH$1399,33,FALSE)-VLOOKUP(D107,'[1]Pension Expense Details'!$D$23:$S$1407,15,FALSE)</f>
        <v>232682</v>
      </c>
      <c r="Q107" s="98">
        <f t="shared" si="10"/>
        <v>3211897</v>
      </c>
      <c r="R107" s="98">
        <f>ROUND('[1]68_InOutFlowsCurPrdAndPrior'!$D$32*IF(ISNA(VLOOKUP(D107,'[1]Proportionate Shares'!$D$23:$I$1359,6,FALSE)),0,VLOOKUP(D107,'[1]Proportionate Shares'!$D$23:$I$1359,6,FALSE)),0)</f>
        <v>13493</v>
      </c>
      <c r="S107" s="98">
        <f>ROUND('[1]68_InOutFlowsCurPrdAndPrior'!$D$33*IF(ISNA(VLOOKUP(D107,'[1]Proportionate Shares'!$D$23:$I$1359,6,FALSE)),0,VLOOKUP(D107,'[1]Proportionate Shares'!$D$23:$I$1359,6,FALSE)),0)</f>
        <v>996488</v>
      </c>
      <c r="T107" s="98">
        <f>ROUND('[1]68_InOutFlowsCurPrdAndPrior'!$D$35*IF(ISNA(VLOOKUP(D107,'[1]Proportionate Shares'!$D$23:$I$1359,6,FALSE)),0,VLOOKUP(D107,'[1]Proportionate Shares'!$D$23:$I$1359,6,FALSE)),0)</f>
        <v>193100</v>
      </c>
      <c r="U107" s="98">
        <f>VLOOKUP(D107,'[1]Schedule of Pension Amounts LW'!$B$15:$AS$1399,36,FALSE)</f>
        <v>809910</v>
      </c>
      <c r="V107" s="99">
        <f t="shared" si="11"/>
        <v>2012991</v>
      </c>
      <c r="W107" s="98">
        <f>ROUND('[1]68_InOutFlowsCurPrdAndPrior'!$F$32*IF(ISNA(VLOOKUP(D107,'[1]Proportionate Shares'!$D$23:$I$1359,6,FALSE)),0,VLOOKUP(D107,'[1]Proportionate Shares'!$D$23:$I$1359,6,FALSE)),0)</f>
        <v>111522</v>
      </c>
      <c r="X107" s="98">
        <f>ROUND('[1]68_InOutFlowsCurPrdAndPrior'!$F$33*IF(ISNA(VLOOKUP(D107,'[1]Proportionate Shares'!$D$23:$I$1359,6,FALSE)),0,VLOOKUP(D107,'[1]Proportionate Shares'!$D$23:$I$1359,6,FALSE)),0)</f>
        <v>411796</v>
      </c>
      <c r="Y107" s="100">
        <f>ROUND('[1]68_InOutFlowsCurPrdAndPrior'!$F$35*IF(ISNA(VLOOKUP(D107,'[1]Proportionate Shares'!$D$23:$I$1359,6,FALSE)),0,VLOOKUP(D107,'[1]Proportionate Shares'!$D$23:$I$1359,6,FALSE)),0)</f>
        <v>160849</v>
      </c>
      <c r="Z107" s="98">
        <f>-VLOOKUP(D107,'[1]Schedule of Pension Amounts LW'!$B$15:$AS$1399,37,FALSE)</f>
        <v>87132</v>
      </c>
      <c r="AA107" s="99">
        <f t="shared" si="12"/>
        <v>771299</v>
      </c>
      <c r="AB107" s="72">
        <f>VLOOKUP(D107,'[1]Pension Expense Details'!$D$22:$S$1407,16,FALSE)</f>
        <v>341243</v>
      </c>
      <c r="AC107" s="72">
        <f t="shared" si="13"/>
        <v>366652</v>
      </c>
      <c r="AD107" s="72">
        <f>VLOOKUP(D107,'[1]Schedule of Pension Amounts LW'!$B$15:$W$1399,22,FALSE)</f>
        <v>707895</v>
      </c>
    </row>
    <row r="108" spans="1:30" x14ac:dyDescent="0.3">
      <c r="A108" s="104"/>
      <c r="B108" s="33"/>
      <c r="C108" s="33" t="str">
        <f>VLOOKUP(D108,'[1]Employer information'!$I$3:$J$1391,2,FALSE)</f>
        <v xml:space="preserve">Charter School                                    </v>
      </c>
      <c r="D108" s="33" t="str">
        <f>'[1]Schedule of Pension Amounts LW'!B101</f>
        <v>2194</v>
      </c>
      <c r="E108" s="33" t="str">
        <f>IF(ISNA(VLOOKUP(D108,'[1]Proportionate Shares'!$D$23:$G$1400,2,FALSE)),"",VLOOKUP(D108,'[1]Proportionate Shares'!$D$23:$G$1400,2,FALSE))</f>
        <v>015822</v>
      </c>
      <c r="F108" s="33" t="str">
        <f>IF(ISNA(VLOOKUP(D108,'[1]Proportionate Shares'!$D$23:$G$1400,3,FALSE)),"",VLOOKUP(D108,'[1]Proportionate Shares'!$D$23:$G$1400,3,FALSE))</f>
        <v/>
      </c>
      <c r="G108" s="34" t="str">
        <f>VLOOKUP(D108,'[1]Employer information'!$A$3:$B$1390,2,FALSE)</f>
        <v>JUBILEE ACADEMIC CENTER</v>
      </c>
      <c r="H108" s="36">
        <f>IF(ISNA(VLOOKUP(D108,'[1]Proportionate Shares'!$D$23:$I$1377,6,FALSE)),0,VLOOKUP(D108,'[1]Proportionate Shares'!$D$23:$I$1377,6,FALSE))</f>
        <v>1.7149038E-4</v>
      </c>
      <c r="I108" s="105">
        <f>VLOOKUP(D108,'[1]Schedule of Pension Amounts LW'!$B$15:$E$1399,3,FALSE)</f>
        <v>10234788</v>
      </c>
      <c r="J108" s="105">
        <f>-IF(ISNA(VLOOKUP(D108,'[1]Combined Contribution Amounts'!$A$2:$K$1335,5,FALSE)),0,VLOOKUP(D108,'[1]Combined Contribution Amounts'!$A$2:$K$1335,5,FALSE))</f>
        <v>-600237</v>
      </c>
      <c r="K108" s="105">
        <f>-IF(ISNA(VLOOKUP(D108,'[1]Combined Contribution Amounts'!$A$2:$K$1335,7,FALSE)),0,VLOOKUP(D108,'[1]Combined Contribution Amounts'!$A$2:$K$1335,7,FALSE))+-IF(ISNA(VLOOKUP(D108,'[1]Combined Contribution Amounts'!$A$2:$K$1335,8,FALSE)),0,VLOOKUP(D108,'[1]Combined Contribution Amounts'!$A$2:$K$1335,8,FALSE))+-IF(ISNA(VLOOKUP(D108,'[1]Combined Contribution Amounts'!$A$2:$K$1335,9,FALSE)),0,VLOOKUP(D108,'[1]Combined Contribution Amounts'!$A$2:$K$1335,9,FALSE))</f>
        <v>0</v>
      </c>
      <c r="L108" s="105">
        <f>VLOOKUP(D108,'[1]Pension Expense Details'!$D$23:$S$1407,16,FALSE)</f>
        <v>701653</v>
      </c>
      <c r="M108" s="105">
        <f>ROUND(('[1]68_InOutFlowsCurPrdAndPriorHist'!$F$28-'[1]68_InOutFlowsCurPrdAndPriorHist'!$F$31)*$H108,0)-VLOOKUP(D108,'[1]Pension Expense Details'!$D$23:$S$1407,12,FALSE)</f>
        <v>-142034</v>
      </c>
      <c r="N108" s="105">
        <f>ROUND(('[1]68_InOutFlowsCurPrdAndPriorHist'!$F$29-'[1]68_InOutFlowsCurPrdAndPriorHist'!$F$32)*$H108,0)-VLOOKUP(D108,'[1]Pension Expense Details'!$D$23:$S$1407,13,FALSE)</f>
        <v>-1073222</v>
      </c>
      <c r="O108" s="105">
        <f>ROUND(('[1]68_InOutFlowsCurPrdAndPriorHist'!$F$30-'[1]68_InOutFlowsCurPrdAndPriorHist'!$F$33)*$H108,0)-VLOOKUP(D108,'[1]Pension Expense Details'!$D$23:$S$1407,14,FALSE)</f>
        <v>464094</v>
      </c>
      <c r="P108" s="105">
        <f>ROUND((VLOOKUP(D108,'[1]Schedule of Pension Amounts LW'!$B$15:$AC$1399,28,FALSE)-VLOOKUP(D108,'[1]Schedule of Pension Amounts LW'!$B$15:$AC$1399,27,FALSE))*'[1]Schedule of Pension Amounts LW'!AD$4,0)+VLOOKUP(D108,'[1]Schedule of Pension Amounts LW'!$B$15:$AH$1399,33,FALSE)-VLOOKUP(D108,'[1]Pension Expense Details'!$D$23:$S$1407,15,FALSE)</f>
        <v>-670436</v>
      </c>
      <c r="Q108" s="98">
        <f t="shared" si="10"/>
        <v>8914606</v>
      </c>
      <c r="R108" s="98">
        <f>ROUND('[1]68_InOutFlowsCurPrdAndPrior'!$D$32*IF(ISNA(VLOOKUP(D108,'[1]Proportionate Shares'!$D$23:$I$1359,6,FALSE)),0,VLOOKUP(D108,'[1]Proportionate Shares'!$D$23:$I$1359,6,FALSE)),0)</f>
        <v>37449</v>
      </c>
      <c r="S108" s="98">
        <f>ROUND('[1]68_InOutFlowsCurPrdAndPrior'!$D$33*IF(ISNA(VLOOKUP(D108,'[1]Proportionate Shares'!$D$23:$I$1359,6,FALSE)),0,VLOOKUP(D108,'[1]Proportionate Shares'!$D$23:$I$1359,6,FALSE)),0)</f>
        <v>2765749</v>
      </c>
      <c r="T108" s="98">
        <f>ROUND('[1]68_InOutFlowsCurPrdAndPrior'!$D$35*IF(ISNA(VLOOKUP(D108,'[1]Proportionate Shares'!$D$23:$I$1359,6,FALSE)),0,VLOOKUP(D108,'[1]Proportionate Shares'!$D$23:$I$1359,6,FALSE)),0)</f>
        <v>535949</v>
      </c>
      <c r="U108" s="98">
        <f>VLOOKUP(D108,'[1]Schedule of Pension Amounts LW'!$B$15:$AS$1399,36,FALSE)</f>
        <v>1600260</v>
      </c>
      <c r="V108" s="99">
        <f t="shared" si="11"/>
        <v>4939407</v>
      </c>
      <c r="W108" s="98">
        <f>ROUND('[1]68_InOutFlowsCurPrdAndPrior'!$F$32*IF(ISNA(VLOOKUP(D108,'[1]Proportionate Shares'!$D$23:$I$1359,6,FALSE)),0,VLOOKUP(D108,'[1]Proportionate Shares'!$D$23:$I$1359,6,FALSE)),0)</f>
        <v>309529</v>
      </c>
      <c r="X108" s="98">
        <f>ROUND('[1]68_InOutFlowsCurPrdAndPrior'!$F$33*IF(ISNA(VLOOKUP(D108,'[1]Proportionate Shares'!$D$23:$I$1359,6,FALSE)),0,VLOOKUP(D108,'[1]Proportionate Shares'!$D$23:$I$1359,6,FALSE)),0)</f>
        <v>1142938</v>
      </c>
      <c r="Y108" s="100">
        <f>ROUND('[1]68_InOutFlowsCurPrdAndPrior'!$F$35*IF(ISNA(VLOOKUP(D108,'[1]Proportionate Shares'!$D$23:$I$1359,6,FALSE)),0,VLOOKUP(D108,'[1]Proportionate Shares'!$D$23:$I$1359,6,FALSE)),0)</f>
        <v>446436</v>
      </c>
      <c r="Z108" s="98">
        <f>-VLOOKUP(D108,'[1]Schedule of Pension Amounts LW'!$B$15:$AS$1399,37,FALSE)</f>
        <v>461308</v>
      </c>
      <c r="AA108" s="99">
        <f t="shared" si="12"/>
        <v>2360211</v>
      </c>
      <c r="AB108" s="72">
        <f>VLOOKUP(D108,'[1]Pension Expense Details'!$D$22:$S$1407,16,FALSE)</f>
        <v>701653</v>
      </c>
      <c r="AC108" s="72">
        <f t="shared" si="13"/>
        <v>1374701</v>
      </c>
      <c r="AD108" s="72">
        <f>VLOOKUP(D108,'[1]Schedule of Pension Amounts LW'!$B$15:$W$1399,22,FALSE)</f>
        <v>2076354</v>
      </c>
    </row>
    <row r="109" spans="1:30" x14ac:dyDescent="0.3">
      <c r="A109" s="104"/>
      <c r="B109" s="33"/>
      <c r="C109" s="33" t="str">
        <f>VLOOKUP(D109,'[1]Employer information'!$I$3:$J$1391,2,FALSE)</f>
        <v xml:space="preserve">Charter School                                    </v>
      </c>
      <c r="D109" s="33" t="str">
        <f>'[1]Schedule of Pension Amounts LW'!B102</f>
        <v>2169</v>
      </c>
      <c r="E109" s="33" t="str">
        <f>IF(ISNA(VLOOKUP(D109,'[1]Proportionate Shares'!$D$23:$G$1400,2,FALSE)),"",VLOOKUP(D109,'[1]Proportionate Shares'!$D$23:$G$1400,2,FALSE))</f>
        <v>105801</v>
      </c>
      <c r="F109" s="33" t="str">
        <f>IF(ISNA(VLOOKUP(D109,'[1]Proportionate Shares'!$D$23:$G$1400,3,FALSE)),"",VLOOKUP(D109,'[1]Proportionate Shares'!$D$23:$G$1400,3,FALSE))</f>
        <v/>
      </c>
      <c r="G109" s="34" t="str">
        <f>VLOOKUP(D109,'[1]Employer information'!$A$3:$B$1390,2,FALSE)</f>
        <v>KATHERINE ANNE PORTER SCHOOL</v>
      </c>
      <c r="H109" s="36">
        <f>IF(ISNA(VLOOKUP(D109,'[1]Proportionate Shares'!$D$23:$I$1377,6,FALSE)),0,VLOOKUP(D109,'[1]Proportionate Shares'!$D$23:$I$1377,6,FALSE))</f>
        <v>1.1161616E-5</v>
      </c>
      <c r="I109" s="105">
        <f>VLOOKUP(D109,'[1]Schedule of Pension Amounts LW'!$B$15:$E$1399,3,FALSE)</f>
        <v>529470</v>
      </c>
      <c r="J109" s="105">
        <f>-IF(ISNA(VLOOKUP(D109,'[1]Combined Contribution Amounts'!$A$2:$K$1335,5,FALSE)),0,VLOOKUP(D109,'[1]Combined Contribution Amounts'!$A$2:$K$1335,5,FALSE))</f>
        <v>-39067</v>
      </c>
      <c r="K109" s="105">
        <f>-IF(ISNA(VLOOKUP(D109,'[1]Combined Contribution Amounts'!$A$2:$K$1335,7,FALSE)),0,VLOOKUP(D109,'[1]Combined Contribution Amounts'!$A$2:$K$1335,7,FALSE))+-IF(ISNA(VLOOKUP(D109,'[1]Combined Contribution Amounts'!$A$2:$K$1335,8,FALSE)),0,VLOOKUP(D109,'[1]Combined Contribution Amounts'!$A$2:$K$1335,8,FALSE))+-IF(ISNA(VLOOKUP(D109,'[1]Combined Contribution Amounts'!$A$2:$K$1335,9,FALSE)),0,VLOOKUP(D109,'[1]Combined Contribution Amounts'!$A$2:$K$1335,9,FALSE))</f>
        <v>0</v>
      </c>
      <c r="L109" s="105">
        <f>VLOOKUP(D109,'[1]Pension Expense Details'!$D$23:$S$1407,16,FALSE)</f>
        <v>67149</v>
      </c>
      <c r="M109" s="105">
        <f>ROUND(('[1]68_InOutFlowsCurPrdAndPriorHist'!$F$28-'[1]68_InOutFlowsCurPrdAndPriorHist'!$F$31)*$H109,0)-VLOOKUP(D109,'[1]Pension Expense Details'!$D$23:$S$1407,12,FALSE)</f>
        <v>-9244</v>
      </c>
      <c r="N109" s="105">
        <f>ROUND(('[1]68_InOutFlowsCurPrdAndPriorHist'!$F$29-'[1]68_InOutFlowsCurPrdAndPriorHist'!$F$32)*$H109,0)-VLOOKUP(D109,'[1]Pension Expense Details'!$D$23:$S$1407,13,FALSE)</f>
        <v>-69852</v>
      </c>
      <c r="O109" s="105">
        <f>ROUND(('[1]68_InOutFlowsCurPrdAndPriorHist'!$F$30-'[1]68_InOutFlowsCurPrdAndPriorHist'!$F$33)*$H109,0)-VLOOKUP(D109,'[1]Pension Expense Details'!$D$23:$S$1407,14,FALSE)</f>
        <v>30206</v>
      </c>
      <c r="P109" s="105">
        <f>ROUND((VLOOKUP(D109,'[1]Schedule of Pension Amounts LW'!$B$15:$AC$1399,28,FALSE)-VLOOKUP(D109,'[1]Schedule of Pension Amounts LW'!$B$15:$AC$1399,27,FALSE))*'[1]Schedule of Pension Amounts LW'!AD$4,0)+VLOOKUP(D109,'[1]Schedule of Pension Amounts LW'!$B$15:$AH$1399,33,FALSE)-VLOOKUP(D109,'[1]Pension Expense Details'!$D$23:$S$1407,15,FALSE)</f>
        <v>71554</v>
      </c>
      <c r="Q109" s="98">
        <f t="shared" si="10"/>
        <v>580216</v>
      </c>
      <c r="R109" s="98">
        <f>ROUND('[1]68_InOutFlowsCurPrdAndPrior'!$D$32*IF(ISNA(VLOOKUP(D109,'[1]Proportionate Shares'!$D$23:$I$1359,6,FALSE)),0,VLOOKUP(D109,'[1]Proportionate Shares'!$D$23:$I$1359,6,FALSE)),0)</f>
        <v>2437</v>
      </c>
      <c r="S109" s="98">
        <f>ROUND('[1]68_InOutFlowsCurPrdAndPrior'!$D$33*IF(ISNA(VLOOKUP(D109,'[1]Proportionate Shares'!$D$23:$I$1359,6,FALSE)),0,VLOOKUP(D109,'[1]Proportionate Shares'!$D$23:$I$1359,6,FALSE)),0)</f>
        <v>180011</v>
      </c>
      <c r="T109" s="98">
        <f>ROUND('[1]68_InOutFlowsCurPrdAndPrior'!$D$35*IF(ISNA(VLOOKUP(D109,'[1]Proportionate Shares'!$D$23:$I$1359,6,FALSE)),0,VLOOKUP(D109,'[1]Proportionate Shares'!$D$23:$I$1359,6,FALSE)),0)</f>
        <v>34883</v>
      </c>
      <c r="U109" s="98">
        <f>VLOOKUP(D109,'[1]Schedule of Pension Amounts LW'!$B$15:$AS$1399,36,FALSE)</f>
        <v>122352</v>
      </c>
      <c r="V109" s="99">
        <f t="shared" si="11"/>
        <v>339683</v>
      </c>
      <c r="W109" s="98">
        <f>ROUND('[1]68_InOutFlowsCurPrdAndPrior'!$F$32*IF(ISNA(VLOOKUP(D109,'[1]Proportionate Shares'!$D$23:$I$1359,6,FALSE)),0,VLOOKUP(D109,'[1]Proportionate Shares'!$D$23:$I$1359,6,FALSE)),0)</f>
        <v>20146</v>
      </c>
      <c r="X109" s="98">
        <f>ROUND('[1]68_InOutFlowsCurPrdAndPrior'!$F$33*IF(ISNA(VLOOKUP(D109,'[1]Proportionate Shares'!$D$23:$I$1359,6,FALSE)),0,VLOOKUP(D109,'[1]Proportionate Shares'!$D$23:$I$1359,6,FALSE)),0)</f>
        <v>74389</v>
      </c>
      <c r="Y109" s="100">
        <f>ROUND('[1]68_InOutFlowsCurPrdAndPrior'!$F$35*IF(ISNA(VLOOKUP(D109,'[1]Proportionate Shares'!$D$23:$I$1359,6,FALSE)),0,VLOOKUP(D109,'[1]Proportionate Shares'!$D$23:$I$1359,6,FALSE)),0)</f>
        <v>29057</v>
      </c>
      <c r="Z109" s="98">
        <f>-VLOOKUP(D109,'[1]Schedule of Pension Amounts LW'!$B$15:$AS$1399,37,FALSE)</f>
        <v>31791</v>
      </c>
      <c r="AA109" s="99">
        <f t="shared" si="12"/>
        <v>155383</v>
      </c>
      <c r="AB109" s="72">
        <f>VLOOKUP(D109,'[1]Pension Expense Details'!$D$22:$S$1407,16,FALSE)</f>
        <v>67149</v>
      </c>
      <c r="AC109" s="72">
        <f t="shared" si="13"/>
        <v>61917</v>
      </c>
      <c r="AD109" s="72">
        <f>VLOOKUP(D109,'[1]Schedule of Pension Amounts LW'!$B$15:$W$1399,22,FALSE)</f>
        <v>129066</v>
      </c>
    </row>
    <row r="110" spans="1:30" x14ac:dyDescent="0.3">
      <c r="A110" s="104"/>
      <c r="B110" s="33"/>
      <c r="C110" s="33" t="str">
        <f>VLOOKUP(D110,'[1]Employer information'!$I$3:$J$1391,2,FALSE)</f>
        <v xml:space="preserve">Charter School                                    </v>
      </c>
      <c r="D110" s="33" t="str">
        <f>'[1]Schedule of Pension Amounts LW'!B103</f>
        <v>2347</v>
      </c>
      <c r="E110" s="33" t="str">
        <f>IF(ISNA(VLOOKUP(D110,'[1]Proportionate Shares'!$D$23:$G$1400,2,FALSE)),"",VLOOKUP(D110,'[1]Proportionate Shares'!$D$23:$G$1400,2,FALSE))</f>
        <v>126801</v>
      </c>
      <c r="F110" s="33" t="str">
        <f>IF(ISNA(VLOOKUP(D110,'[1]Proportionate Shares'!$D$23:$G$1400,3,FALSE)),"",VLOOKUP(D110,'[1]Proportionate Shares'!$D$23:$G$1400,3,FALSE))</f>
        <v/>
      </c>
      <c r="G110" s="34" t="str">
        <f>VLOOKUP(D110,'[1]Employer information'!$A$3:$B$1390,2,FALSE)</f>
        <v>KAUFFMAN LEADERSHIP ACADEMY</v>
      </c>
      <c r="H110" s="36">
        <f>IF(ISNA(VLOOKUP(D110,'[1]Proportionate Shares'!$D$23:$I$1377,6,FALSE)),0,VLOOKUP(D110,'[1]Proportionate Shares'!$D$23:$I$1377,6,FALSE))</f>
        <v>4.7795499999999998E-6</v>
      </c>
      <c r="I110" s="105">
        <f>VLOOKUP(D110,'[1]Schedule of Pension Amounts LW'!$B$15:$E$1399,3,FALSE)</f>
        <v>147624</v>
      </c>
      <c r="J110" s="105">
        <f>-IF(ISNA(VLOOKUP(D110,'[1]Combined Contribution Amounts'!$A$2:$K$1335,5,FALSE)),0,VLOOKUP(D110,'[1]Combined Contribution Amounts'!$A$2:$K$1335,5,FALSE))</f>
        <v>-16729</v>
      </c>
      <c r="K110" s="105">
        <f>-IF(ISNA(VLOOKUP(D110,'[1]Combined Contribution Amounts'!$A$2:$K$1335,7,FALSE)),0,VLOOKUP(D110,'[1]Combined Contribution Amounts'!$A$2:$K$1335,7,FALSE))+-IF(ISNA(VLOOKUP(D110,'[1]Combined Contribution Amounts'!$A$2:$K$1335,8,FALSE)),0,VLOOKUP(D110,'[1]Combined Contribution Amounts'!$A$2:$K$1335,8,FALSE))+-IF(ISNA(VLOOKUP(D110,'[1]Combined Contribution Amounts'!$A$2:$K$1335,9,FALSE)),0,VLOOKUP(D110,'[1]Combined Contribution Amounts'!$A$2:$K$1335,9,FALSE))</f>
        <v>0</v>
      </c>
      <c r="L110" s="105">
        <f>VLOOKUP(D110,'[1]Pension Expense Details'!$D$23:$S$1407,16,FALSE)</f>
        <v>41188</v>
      </c>
      <c r="M110" s="105">
        <f>ROUND(('[1]68_InOutFlowsCurPrdAndPriorHist'!$F$28-'[1]68_InOutFlowsCurPrdAndPriorHist'!$F$31)*$H110,0)-VLOOKUP(D110,'[1]Pension Expense Details'!$D$23:$S$1407,12,FALSE)</f>
        <v>-3959</v>
      </c>
      <c r="N110" s="105">
        <f>ROUND(('[1]68_InOutFlowsCurPrdAndPriorHist'!$F$29-'[1]68_InOutFlowsCurPrdAndPriorHist'!$F$32)*$H110,0)-VLOOKUP(D110,'[1]Pension Expense Details'!$D$23:$S$1407,13,FALSE)</f>
        <v>-29911</v>
      </c>
      <c r="O110" s="105">
        <f>ROUND(('[1]68_InOutFlowsCurPrdAndPriorHist'!$F$30-'[1]68_InOutFlowsCurPrdAndPriorHist'!$F$33)*$H110,0)-VLOOKUP(D110,'[1]Pension Expense Details'!$D$23:$S$1407,14,FALSE)</f>
        <v>12934</v>
      </c>
      <c r="P110" s="105">
        <f>ROUND((VLOOKUP(D110,'[1]Schedule of Pension Amounts LW'!$B$15:$AC$1399,28,FALSE)-VLOOKUP(D110,'[1]Schedule of Pension Amounts LW'!$B$15:$AC$1399,27,FALSE))*'[1]Schedule of Pension Amounts LW'!AD$4,0)+VLOOKUP(D110,'[1]Schedule of Pension Amounts LW'!$B$15:$AH$1399,33,FALSE)-VLOOKUP(D110,'[1]Pension Expense Details'!$D$23:$S$1407,15,FALSE)</f>
        <v>97309</v>
      </c>
      <c r="Q110" s="98">
        <f t="shared" si="10"/>
        <v>248456</v>
      </c>
      <c r="R110" s="98">
        <f>ROUND('[1]68_InOutFlowsCurPrdAndPrior'!$D$32*IF(ISNA(VLOOKUP(D110,'[1]Proportionate Shares'!$D$23:$I$1359,6,FALSE)),0,VLOOKUP(D110,'[1]Proportionate Shares'!$D$23:$I$1359,6,FALSE)),0)</f>
        <v>1044</v>
      </c>
      <c r="S110" s="98">
        <f>ROUND('[1]68_InOutFlowsCurPrdAndPrior'!$D$33*IF(ISNA(VLOOKUP(D110,'[1]Proportionate Shares'!$D$23:$I$1359,6,FALSE)),0,VLOOKUP(D110,'[1]Proportionate Shares'!$D$23:$I$1359,6,FALSE)),0)</f>
        <v>77083</v>
      </c>
      <c r="T110" s="98">
        <f>ROUND('[1]68_InOutFlowsCurPrdAndPrior'!$D$35*IF(ISNA(VLOOKUP(D110,'[1]Proportionate Shares'!$D$23:$I$1359,6,FALSE)),0,VLOOKUP(D110,'[1]Proportionate Shares'!$D$23:$I$1359,6,FALSE)),0)</f>
        <v>14937</v>
      </c>
      <c r="U110" s="98">
        <f>VLOOKUP(D110,'[1]Schedule of Pension Amounts LW'!$B$15:$AS$1399,36,FALSE)</f>
        <v>165021</v>
      </c>
      <c r="V110" s="99">
        <f t="shared" si="11"/>
        <v>258085</v>
      </c>
      <c r="W110" s="98">
        <f>ROUND('[1]68_InOutFlowsCurPrdAndPrior'!$F$32*IF(ISNA(VLOOKUP(D110,'[1]Proportionate Shares'!$D$23:$I$1359,6,FALSE)),0,VLOOKUP(D110,'[1]Proportionate Shares'!$D$23:$I$1359,6,FALSE)),0)</f>
        <v>8627</v>
      </c>
      <c r="X110" s="98">
        <f>ROUND('[1]68_InOutFlowsCurPrdAndPrior'!$F$33*IF(ISNA(VLOOKUP(D110,'[1]Proportionate Shares'!$D$23:$I$1359,6,FALSE)),0,VLOOKUP(D110,'[1]Proportionate Shares'!$D$23:$I$1359,6,FALSE)),0)</f>
        <v>31854</v>
      </c>
      <c r="Y110" s="100">
        <f>ROUND('[1]68_InOutFlowsCurPrdAndPrior'!$F$35*IF(ISNA(VLOOKUP(D110,'[1]Proportionate Shares'!$D$23:$I$1359,6,FALSE)),0,VLOOKUP(D110,'[1]Proportionate Shares'!$D$23:$I$1359,6,FALSE)),0)</f>
        <v>12442</v>
      </c>
      <c r="Z110" s="98">
        <f>-VLOOKUP(D110,'[1]Schedule of Pension Amounts LW'!$B$15:$AS$1399,37,FALSE)</f>
        <v>57742</v>
      </c>
      <c r="AA110" s="99">
        <f t="shared" si="12"/>
        <v>110665</v>
      </c>
      <c r="AB110" s="72">
        <f>VLOOKUP(D110,'[1]Pension Expense Details'!$D$22:$S$1407,16,FALSE)</f>
        <v>41188</v>
      </c>
      <c r="AC110" s="72">
        <f t="shared" si="13"/>
        <v>29095</v>
      </c>
      <c r="AD110" s="72">
        <f>VLOOKUP(D110,'[1]Schedule of Pension Amounts LW'!$B$15:$W$1399,22,FALSE)</f>
        <v>70283</v>
      </c>
    </row>
    <row r="111" spans="1:30" x14ac:dyDescent="0.3">
      <c r="A111" s="104"/>
      <c r="B111" s="33"/>
      <c r="C111" s="33" t="str">
        <f>VLOOKUP(D111,'[1]Employer information'!$I$3:$J$1391,2,FALSE)</f>
        <v xml:space="preserve">Charter School                                    </v>
      </c>
      <c r="D111" s="33" t="str">
        <f>'[1]Schedule of Pension Amounts LW'!B104</f>
        <v>2339</v>
      </c>
      <c r="E111" s="33" t="str">
        <f>IF(ISNA(VLOOKUP(D111,'[1]Proportionate Shares'!$D$23:$G$1400,2,FALSE)),"",VLOOKUP(D111,'[1]Proportionate Shares'!$D$23:$G$1400,2,FALSE))</f>
        <v>105803</v>
      </c>
      <c r="F111" s="33" t="str">
        <f>IF(ISNA(VLOOKUP(D111,'[1]Proportionate Shares'!$D$23:$G$1400,3,FALSE)),"",VLOOKUP(D111,'[1]Proportionate Shares'!$D$23:$G$1400,3,FALSE))</f>
        <v/>
      </c>
      <c r="G111" s="34" t="str">
        <f>VLOOKUP(D111,'[1]Employer information'!$A$3:$B$1390,2,FALSE)</f>
        <v>KI CHARTER ACADEMY</v>
      </c>
      <c r="H111" s="36">
        <f>IF(ISNA(VLOOKUP(D111,'[1]Proportionate Shares'!$D$23:$I$1377,6,FALSE)),0,VLOOKUP(D111,'[1]Proportionate Shares'!$D$23:$I$1377,6,FALSE))</f>
        <v>1.3999518E-5</v>
      </c>
      <c r="I111" s="105">
        <f>VLOOKUP(D111,'[1]Schedule of Pension Amounts LW'!$B$15:$E$1399,3,FALSE)</f>
        <v>709168</v>
      </c>
      <c r="J111" s="105">
        <f>-IF(ISNA(VLOOKUP(D111,'[1]Combined Contribution Amounts'!$A$2:$K$1335,5,FALSE)),0,VLOOKUP(D111,'[1]Combined Contribution Amounts'!$A$2:$K$1335,5,FALSE))</f>
        <v>-49000</v>
      </c>
      <c r="K111" s="105">
        <f>-IF(ISNA(VLOOKUP(D111,'[1]Combined Contribution Amounts'!$A$2:$K$1335,7,FALSE)),0,VLOOKUP(D111,'[1]Combined Contribution Amounts'!$A$2:$K$1335,7,FALSE))+-IF(ISNA(VLOOKUP(D111,'[1]Combined Contribution Amounts'!$A$2:$K$1335,8,FALSE)),0,VLOOKUP(D111,'[1]Combined Contribution Amounts'!$A$2:$K$1335,8,FALSE))+-IF(ISNA(VLOOKUP(D111,'[1]Combined Contribution Amounts'!$A$2:$K$1335,9,FALSE)),0,VLOOKUP(D111,'[1]Combined Contribution Amounts'!$A$2:$K$1335,9,FALSE))</f>
        <v>0</v>
      </c>
      <c r="L111" s="105">
        <f>VLOOKUP(D111,'[1]Pension Expense Details'!$D$23:$S$1407,16,FALSE)</f>
        <v>77138</v>
      </c>
      <c r="M111" s="105">
        <f>ROUND(('[1]68_InOutFlowsCurPrdAndPriorHist'!$F$28-'[1]68_InOutFlowsCurPrdAndPriorHist'!$F$31)*$H111,0)-VLOOKUP(D111,'[1]Pension Expense Details'!$D$23:$S$1407,12,FALSE)</f>
        <v>-11595</v>
      </c>
      <c r="N111" s="105">
        <f>ROUND(('[1]68_InOutFlowsCurPrdAndPriorHist'!$F$29-'[1]68_InOutFlowsCurPrdAndPriorHist'!$F$32)*$H111,0)-VLOOKUP(D111,'[1]Pension Expense Details'!$D$23:$S$1407,13,FALSE)</f>
        <v>-87612</v>
      </c>
      <c r="O111" s="105">
        <f>ROUND(('[1]68_InOutFlowsCurPrdAndPriorHist'!$F$30-'[1]68_InOutFlowsCurPrdAndPriorHist'!$F$33)*$H111,0)-VLOOKUP(D111,'[1]Pension Expense Details'!$D$23:$S$1407,14,FALSE)</f>
        <v>37886</v>
      </c>
      <c r="P111" s="105">
        <f>ROUND((VLOOKUP(D111,'[1]Schedule of Pension Amounts LW'!$B$15:$AC$1399,28,FALSE)-VLOOKUP(D111,'[1]Schedule of Pension Amounts LW'!$B$15:$AC$1399,27,FALSE))*'[1]Schedule of Pension Amounts LW'!AD$4,0)+VLOOKUP(D111,'[1]Schedule of Pension Amounts LW'!$B$15:$AH$1399,33,FALSE)-VLOOKUP(D111,'[1]Pension Expense Details'!$D$23:$S$1407,15,FALSE)</f>
        <v>51754</v>
      </c>
      <c r="Q111" s="98">
        <f t="shared" si="10"/>
        <v>727739</v>
      </c>
      <c r="R111" s="98">
        <f>ROUND('[1]68_InOutFlowsCurPrdAndPrior'!$D$32*IF(ISNA(VLOOKUP(D111,'[1]Proportionate Shares'!$D$23:$I$1359,6,FALSE)),0,VLOOKUP(D111,'[1]Proportionate Shares'!$D$23:$I$1359,6,FALSE)),0)</f>
        <v>3057</v>
      </c>
      <c r="S111" s="98">
        <f>ROUND('[1]68_InOutFlowsCurPrdAndPrior'!$D$33*IF(ISNA(VLOOKUP(D111,'[1]Proportionate Shares'!$D$23:$I$1359,6,FALSE)),0,VLOOKUP(D111,'[1]Proportionate Shares'!$D$23:$I$1359,6,FALSE)),0)</f>
        <v>225780</v>
      </c>
      <c r="T111" s="98">
        <f>ROUND('[1]68_InOutFlowsCurPrdAndPrior'!$D$35*IF(ISNA(VLOOKUP(D111,'[1]Proportionate Shares'!$D$23:$I$1359,6,FALSE)),0,VLOOKUP(D111,'[1]Proportionate Shares'!$D$23:$I$1359,6,FALSE)),0)</f>
        <v>43752</v>
      </c>
      <c r="U111" s="98">
        <f>VLOOKUP(D111,'[1]Schedule of Pension Amounts LW'!$B$15:$AS$1399,36,FALSE)</f>
        <v>163318</v>
      </c>
      <c r="V111" s="99">
        <f t="shared" si="11"/>
        <v>435907</v>
      </c>
      <c r="W111" s="98">
        <f>ROUND('[1]68_InOutFlowsCurPrdAndPrior'!$F$32*IF(ISNA(VLOOKUP(D111,'[1]Proportionate Shares'!$D$23:$I$1359,6,FALSE)),0,VLOOKUP(D111,'[1]Proportionate Shares'!$D$23:$I$1359,6,FALSE)),0)</f>
        <v>25268</v>
      </c>
      <c r="X111" s="98">
        <f>ROUND('[1]68_InOutFlowsCurPrdAndPrior'!$F$33*IF(ISNA(VLOOKUP(D111,'[1]Proportionate Shares'!$D$23:$I$1359,6,FALSE)),0,VLOOKUP(D111,'[1]Proportionate Shares'!$D$23:$I$1359,6,FALSE)),0)</f>
        <v>93303</v>
      </c>
      <c r="Y111" s="100">
        <f>ROUND('[1]68_InOutFlowsCurPrdAndPrior'!$F$35*IF(ISNA(VLOOKUP(D111,'[1]Proportionate Shares'!$D$23:$I$1359,6,FALSE)),0,VLOOKUP(D111,'[1]Proportionate Shares'!$D$23:$I$1359,6,FALSE)),0)</f>
        <v>36445</v>
      </c>
      <c r="Z111" s="98">
        <f>-VLOOKUP(D111,'[1]Schedule of Pension Amounts LW'!$B$15:$AS$1399,37,FALSE)</f>
        <v>29996</v>
      </c>
      <c r="AA111" s="99">
        <f t="shared" si="12"/>
        <v>185012</v>
      </c>
      <c r="AB111" s="72">
        <f>VLOOKUP(D111,'[1]Pension Expense Details'!$D$22:$S$1407,16,FALSE)</f>
        <v>77138</v>
      </c>
      <c r="AC111" s="72">
        <f t="shared" si="13"/>
        <v>111742</v>
      </c>
      <c r="AD111" s="72">
        <f>VLOOKUP(D111,'[1]Schedule of Pension Amounts LW'!$B$15:$W$1399,22,FALSE)</f>
        <v>188880</v>
      </c>
    </row>
    <row r="112" spans="1:30" x14ac:dyDescent="0.3">
      <c r="A112" s="104"/>
      <c r="B112" s="33"/>
      <c r="C112" s="33" t="str">
        <f>VLOOKUP(D112,'[1]Employer information'!$I$3:$J$1391,2,FALSE)</f>
        <v xml:space="preserve">Charter School                                    </v>
      </c>
      <c r="D112" s="33" t="str">
        <f>'[1]Schedule of Pension Amounts LW'!B105</f>
        <v>2253</v>
      </c>
      <c r="E112" s="33" t="str">
        <f>IF(ISNA(VLOOKUP(D112,'[1]Proportionate Shares'!$D$23:$G$1400,2,FALSE)),"",VLOOKUP(D112,'[1]Proportionate Shares'!$D$23:$G$1400,2,FALSE))</f>
        <v>227820</v>
      </c>
      <c r="F112" s="33" t="str">
        <f>IF(ISNA(VLOOKUP(D112,'[1]Proportionate Shares'!$D$23:$G$1400,3,FALSE)),"",VLOOKUP(D112,'[1]Proportionate Shares'!$D$23:$G$1400,3,FALSE))</f>
        <v/>
      </c>
      <c r="G112" s="34" t="str">
        <f>VLOOKUP(D112,'[1]Employer information'!$A$3:$B$1390,2,FALSE)</f>
        <v>KIPP AUSTIN COLLEGE PREP</v>
      </c>
      <c r="H112" s="36">
        <f>IF(ISNA(VLOOKUP(D112,'[1]Proportionate Shares'!$D$23:$I$1377,6,FALSE)),0,VLOOKUP(D112,'[1]Proportionate Shares'!$D$23:$I$1377,6,FALSE))</f>
        <v>1.104893667E-3</v>
      </c>
      <c r="I112" s="105">
        <f>VLOOKUP(D112,'[1]Schedule of Pension Amounts LW'!$B$15:$E$1399,3,FALSE)</f>
        <v>61499247</v>
      </c>
      <c r="J112" s="105">
        <f>-IF(ISNA(VLOOKUP(D112,'[1]Combined Contribution Amounts'!$A$2:$K$1335,5,FALSE)),0,VLOOKUP(D112,'[1]Combined Contribution Amounts'!$A$2:$K$1335,5,FALSE))</f>
        <v>-3867261</v>
      </c>
      <c r="K112" s="105">
        <f>-IF(ISNA(VLOOKUP(D112,'[1]Combined Contribution Amounts'!$A$2:$K$1335,7,FALSE)),0,VLOOKUP(D112,'[1]Combined Contribution Amounts'!$A$2:$K$1335,7,FALSE))+-IF(ISNA(VLOOKUP(D112,'[1]Combined Contribution Amounts'!$A$2:$K$1335,8,FALSE)),0,VLOOKUP(D112,'[1]Combined Contribution Amounts'!$A$2:$K$1335,8,FALSE))+-IF(ISNA(VLOOKUP(D112,'[1]Combined Contribution Amounts'!$A$2:$K$1335,9,FALSE)),0,VLOOKUP(D112,'[1]Combined Contribution Amounts'!$A$2:$K$1335,9,FALSE))</f>
        <v>0</v>
      </c>
      <c r="L112" s="105">
        <f>VLOOKUP(D112,'[1]Pension Expense Details'!$D$23:$S$1407,16,FALSE)</f>
        <v>5218913</v>
      </c>
      <c r="M112" s="105">
        <f>ROUND(('[1]68_InOutFlowsCurPrdAndPriorHist'!$F$28-'[1]68_InOutFlowsCurPrdAndPriorHist'!$F$31)*$H112,0)-VLOOKUP(D112,'[1]Pension Expense Details'!$D$23:$S$1407,12,FALSE)</f>
        <v>-915115</v>
      </c>
      <c r="N112" s="105">
        <f>ROUND(('[1]68_InOutFlowsCurPrdAndPriorHist'!$F$29-'[1]68_InOutFlowsCurPrdAndPriorHist'!$F$32)*$H112,0)-VLOOKUP(D112,'[1]Pension Expense Details'!$D$23:$S$1407,13,FALSE)</f>
        <v>-6914650</v>
      </c>
      <c r="O112" s="105">
        <f>ROUND(('[1]68_InOutFlowsCurPrdAndPriorHist'!$F$30-'[1]68_InOutFlowsCurPrdAndPriorHist'!$F$33)*$H112,0)-VLOOKUP(D112,'[1]Pension Expense Details'!$D$23:$S$1407,14,FALSE)</f>
        <v>2990109</v>
      </c>
      <c r="P112" s="105">
        <f>ROUND((VLOOKUP(D112,'[1]Schedule of Pension Amounts LW'!$B$15:$AC$1399,28,FALSE)-VLOOKUP(D112,'[1]Schedule of Pension Amounts LW'!$B$15:$AC$1399,27,FALSE))*'[1]Schedule of Pension Amounts LW'!AD$4,0)+VLOOKUP(D112,'[1]Schedule of Pension Amounts LW'!$B$15:$AH$1399,33,FALSE)-VLOOKUP(D112,'[1]Pension Expense Details'!$D$23:$S$1407,15,FALSE)</f>
        <v>-575416</v>
      </c>
      <c r="Q112" s="98">
        <f t="shared" si="10"/>
        <v>57435827</v>
      </c>
      <c r="R112" s="98">
        <f>ROUND('[1]68_InOutFlowsCurPrdAndPrior'!$D$32*IF(ISNA(VLOOKUP(D112,'[1]Proportionate Shares'!$D$23:$I$1359,6,FALSE)),0,VLOOKUP(D112,'[1]Proportionate Shares'!$D$23:$I$1359,6,FALSE)),0)</f>
        <v>241282</v>
      </c>
      <c r="S112" s="98">
        <f>ROUND('[1]68_InOutFlowsCurPrdAndPrior'!$D$33*IF(ISNA(VLOOKUP(D112,'[1]Proportionate Shares'!$D$23:$I$1359,6,FALSE)),0,VLOOKUP(D112,'[1]Proportionate Shares'!$D$23:$I$1359,6,FALSE)),0)</f>
        <v>17819414</v>
      </c>
      <c r="T112" s="98">
        <f>ROUND('[1]68_InOutFlowsCurPrdAndPrior'!$D$35*IF(ISNA(VLOOKUP(D112,'[1]Proportionate Shares'!$D$23:$I$1359,6,FALSE)),0,VLOOKUP(D112,'[1]Proportionate Shares'!$D$23:$I$1359,6,FALSE)),0)</f>
        <v>3453059</v>
      </c>
      <c r="U112" s="98">
        <f>VLOOKUP(D112,'[1]Schedule of Pension Amounts LW'!$B$15:$AS$1399,36,FALSE)</f>
        <v>9460471</v>
      </c>
      <c r="V112" s="99">
        <f t="shared" si="11"/>
        <v>30974226</v>
      </c>
      <c r="W112" s="98">
        <f>ROUND('[1]68_InOutFlowsCurPrdAndPrior'!$F$32*IF(ISNA(VLOOKUP(D112,'[1]Proportionate Shares'!$D$23:$I$1359,6,FALSE)),0,VLOOKUP(D112,'[1]Proportionate Shares'!$D$23:$I$1359,6,FALSE)),0)</f>
        <v>1994263</v>
      </c>
      <c r="X112" s="98">
        <f>ROUND('[1]68_InOutFlowsCurPrdAndPrior'!$F$33*IF(ISNA(VLOOKUP(D112,'[1]Proportionate Shares'!$D$23:$I$1359,6,FALSE)),0,VLOOKUP(D112,'[1]Proportionate Shares'!$D$23:$I$1359,6,FALSE)),0)</f>
        <v>7363825</v>
      </c>
      <c r="Y112" s="100">
        <f>ROUND('[1]68_InOutFlowsCurPrdAndPrior'!$F$35*IF(ISNA(VLOOKUP(D112,'[1]Proportionate Shares'!$D$23:$I$1359,6,FALSE)),0,VLOOKUP(D112,'[1]Proportionate Shares'!$D$23:$I$1359,6,FALSE)),0)</f>
        <v>2876338</v>
      </c>
      <c r="Z112" s="98">
        <f>-VLOOKUP(D112,'[1]Schedule of Pension Amounts LW'!$B$15:$AS$1399,37,FALSE)</f>
        <v>396195</v>
      </c>
      <c r="AA112" s="99">
        <f t="shared" si="12"/>
        <v>12630621</v>
      </c>
      <c r="AB112" s="72">
        <f>VLOOKUP(D112,'[1]Pension Expense Details'!$D$22:$S$1407,16,FALSE)</f>
        <v>5218913</v>
      </c>
      <c r="AC112" s="72">
        <f t="shared" si="13"/>
        <v>8331152</v>
      </c>
      <c r="AD112" s="72">
        <f>VLOOKUP(D112,'[1]Schedule of Pension Amounts LW'!$B$15:$W$1399,22,FALSE)</f>
        <v>13550065</v>
      </c>
    </row>
    <row r="113" spans="1:30" x14ac:dyDescent="0.3">
      <c r="A113" s="104"/>
      <c r="B113" s="33"/>
      <c r="C113" s="33" t="str">
        <f>VLOOKUP(D113,'[1]Employer information'!$I$3:$J$1391,2,FALSE)</f>
        <v xml:space="preserve">Charter School                                    </v>
      </c>
      <c r="D113" s="33" t="str">
        <f>'[1]Schedule of Pension Amounts LW'!B106</f>
        <v>2263</v>
      </c>
      <c r="E113" s="33" t="str">
        <f>IF(ISNA(VLOOKUP(D113,'[1]Proportionate Shares'!$D$23:$G$1400,2,FALSE)),"",VLOOKUP(D113,'[1]Proportionate Shares'!$D$23:$G$1400,2,FALSE))</f>
        <v>057839</v>
      </c>
      <c r="F113" s="33" t="str">
        <f>IF(ISNA(VLOOKUP(D113,'[1]Proportionate Shares'!$D$23:$G$1400,3,FALSE)),"",VLOOKUP(D113,'[1]Proportionate Shares'!$D$23:$G$1400,3,FALSE))</f>
        <v/>
      </c>
      <c r="G113" s="34" t="str">
        <f>VLOOKUP(D113,'[1]Employer information'!$A$3:$B$1390,2,FALSE)</f>
        <v>LA ACADEMIA DE ESTRELLAS</v>
      </c>
      <c r="H113" s="36">
        <f>IF(ISNA(VLOOKUP(D113,'[1]Proportionate Shares'!$D$23:$I$1377,6,FALSE)),0,VLOOKUP(D113,'[1]Proportionate Shares'!$D$23:$I$1377,6,FALSE))</f>
        <v>4.1697706999999998E-5</v>
      </c>
      <c r="I113" s="105">
        <f>VLOOKUP(D113,'[1]Schedule of Pension Amounts LW'!$B$15:$E$1399,3,FALSE)</f>
        <v>2373897</v>
      </c>
      <c r="J113" s="105">
        <f>-IF(ISNA(VLOOKUP(D113,'[1]Combined Contribution Amounts'!$A$2:$K$1335,5,FALSE)),0,VLOOKUP(D113,'[1]Combined Contribution Amounts'!$A$2:$K$1335,5,FALSE))</f>
        <v>-145947</v>
      </c>
      <c r="K113" s="105">
        <f>-IF(ISNA(VLOOKUP(D113,'[1]Combined Contribution Amounts'!$A$2:$K$1335,7,FALSE)),0,VLOOKUP(D113,'[1]Combined Contribution Amounts'!$A$2:$K$1335,7,FALSE))+-IF(ISNA(VLOOKUP(D113,'[1]Combined Contribution Amounts'!$A$2:$K$1335,8,FALSE)),0,VLOOKUP(D113,'[1]Combined Contribution Amounts'!$A$2:$K$1335,8,FALSE))+-IF(ISNA(VLOOKUP(D113,'[1]Combined Contribution Amounts'!$A$2:$K$1335,9,FALSE)),0,VLOOKUP(D113,'[1]Combined Contribution Amounts'!$A$2:$K$1335,9,FALSE))</f>
        <v>0</v>
      </c>
      <c r="L113" s="105">
        <f>VLOOKUP(D113,'[1]Pension Expense Details'!$D$23:$S$1407,16,FALSE)</f>
        <v>188632</v>
      </c>
      <c r="M113" s="105">
        <f>ROUND(('[1]68_InOutFlowsCurPrdAndPriorHist'!$F$28-'[1]68_InOutFlowsCurPrdAndPriorHist'!$F$31)*$H113,0)-VLOOKUP(D113,'[1]Pension Expense Details'!$D$23:$S$1407,12,FALSE)</f>
        <v>-34536</v>
      </c>
      <c r="N113" s="105">
        <f>ROUND(('[1]68_InOutFlowsCurPrdAndPriorHist'!$F$29-'[1]68_InOutFlowsCurPrdAndPriorHist'!$F$32)*$H113,0)-VLOOKUP(D113,'[1]Pension Expense Details'!$D$23:$S$1407,13,FALSE)</f>
        <v>-260953</v>
      </c>
      <c r="O113" s="105">
        <f>ROUND(('[1]68_InOutFlowsCurPrdAndPriorHist'!$F$30-'[1]68_InOutFlowsCurPrdAndPriorHist'!$F$33)*$H113,0)-VLOOKUP(D113,'[1]Pension Expense Details'!$D$23:$S$1407,14,FALSE)</f>
        <v>112844</v>
      </c>
      <c r="P113" s="105">
        <f>ROUND((VLOOKUP(D113,'[1]Schedule of Pension Amounts LW'!$B$15:$AC$1399,28,FALSE)-VLOOKUP(D113,'[1]Schedule of Pension Amounts LW'!$B$15:$AC$1399,27,FALSE))*'[1]Schedule of Pension Amounts LW'!AD$4,0)+VLOOKUP(D113,'[1]Schedule of Pension Amounts LW'!$B$15:$AH$1399,33,FALSE)-VLOOKUP(D113,'[1]Pension Expense Details'!$D$23:$S$1407,15,FALSE)</f>
        <v>-66360</v>
      </c>
      <c r="Q113" s="98">
        <f t="shared" si="10"/>
        <v>2167577</v>
      </c>
      <c r="R113" s="98">
        <f>ROUND('[1]68_InOutFlowsCurPrdAndPrior'!$D$32*IF(ISNA(VLOOKUP(D113,'[1]Proportionate Shares'!$D$23:$I$1359,6,FALSE)),0,VLOOKUP(D113,'[1]Proportionate Shares'!$D$23:$I$1359,6,FALSE)),0)</f>
        <v>9106</v>
      </c>
      <c r="S113" s="98">
        <f>ROUND('[1]68_InOutFlowsCurPrdAndPrior'!$D$33*IF(ISNA(VLOOKUP(D113,'[1]Proportionate Shares'!$D$23:$I$1359,6,FALSE)),0,VLOOKUP(D113,'[1]Proportionate Shares'!$D$23:$I$1359,6,FALSE)),0)</f>
        <v>672489</v>
      </c>
      <c r="T113" s="98">
        <f>ROUND('[1]68_InOutFlowsCurPrdAndPrior'!$D$35*IF(ISNA(VLOOKUP(D113,'[1]Proportionate Shares'!$D$23:$I$1359,6,FALSE)),0,VLOOKUP(D113,'[1]Proportionate Shares'!$D$23:$I$1359,6,FALSE)),0)</f>
        <v>130315</v>
      </c>
      <c r="U113" s="98">
        <f>VLOOKUP(D113,'[1]Schedule of Pension Amounts LW'!$B$15:$AS$1399,36,FALSE)</f>
        <v>301674</v>
      </c>
      <c r="V113" s="99">
        <f t="shared" si="11"/>
        <v>1113584</v>
      </c>
      <c r="W113" s="98">
        <f>ROUND('[1]68_InOutFlowsCurPrdAndPrior'!$F$32*IF(ISNA(VLOOKUP(D113,'[1]Proportionate Shares'!$D$23:$I$1359,6,FALSE)),0,VLOOKUP(D113,'[1]Proportionate Shares'!$D$23:$I$1359,6,FALSE)),0)</f>
        <v>75262</v>
      </c>
      <c r="X113" s="98">
        <f>ROUND('[1]68_InOutFlowsCurPrdAndPrior'!$F$33*IF(ISNA(VLOOKUP(D113,'[1]Proportionate Shares'!$D$23:$I$1359,6,FALSE)),0,VLOOKUP(D113,'[1]Proportionate Shares'!$D$23:$I$1359,6,FALSE)),0)</f>
        <v>277904</v>
      </c>
      <c r="Y113" s="100">
        <f>ROUND('[1]68_InOutFlowsCurPrdAndPrior'!$F$35*IF(ISNA(VLOOKUP(D113,'[1]Proportionate Shares'!$D$23:$I$1359,6,FALSE)),0,VLOOKUP(D113,'[1]Proportionate Shares'!$D$23:$I$1359,6,FALSE)),0)</f>
        <v>108550</v>
      </c>
      <c r="Z113" s="98">
        <f>-VLOOKUP(D113,'[1]Schedule of Pension Amounts LW'!$B$15:$AS$1399,37,FALSE)</f>
        <v>45669</v>
      </c>
      <c r="AA113" s="99">
        <f t="shared" si="12"/>
        <v>507385</v>
      </c>
      <c r="AB113" s="72">
        <f>VLOOKUP(D113,'[1]Pension Expense Details'!$D$22:$S$1407,16,FALSE)</f>
        <v>188632</v>
      </c>
      <c r="AC113" s="72">
        <f t="shared" si="13"/>
        <v>311405</v>
      </c>
      <c r="AD113" s="72">
        <f>VLOOKUP(D113,'[1]Schedule of Pension Amounts LW'!$B$15:$W$1399,22,FALSE)</f>
        <v>500037</v>
      </c>
    </row>
    <row r="114" spans="1:30" x14ac:dyDescent="0.3">
      <c r="A114" s="104"/>
      <c r="B114" s="33"/>
      <c r="C114" s="33" t="str">
        <f>VLOOKUP(D114,'[1]Employer information'!$I$3:$J$1391,2,FALSE)</f>
        <v xml:space="preserve">Charter School                                    </v>
      </c>
      <c r="D114" s="33" t="str">
        <f>'[1]Schedule of Pension Amounts LW'!B107</f>
        <v>2277</v>
      </c>
      <c r="E114" s="33" t="str">
        <f>IF(ISNA(VLOOKUP(D114,'[1]Proportionate Shares'!$D$23:$G$1400,2,FALSE)),"",VLOOKUP(D114,'[1]Proportionate Shares'!$D$23:$G$1400,2,FALSE))</f>
        <v>071807</v>
      </c>
      <c r="F114" s="33" t="str">
        <f>IF(ISNA(VLOOKUP(D114,'[1]Proportionate Shares'!$D$23:$G$1400,3,FALSE)),"",VLOOKUP(D114,'[1]Proportionate Shares'!$D$23:$G$1400,3,FALSE))</f>
        <v/>
      </c>
      <c r="G114" s="34" t="str">
        <f>VLOOKUP(D114,'[1]Employer information'!$A$3:$B$1390,2,FALSE)</f>
        <v>LA FE PREPARATORY SCHOOL</v>
      </c>
      <c r="H114" s="36">
        <f>IF(ISNA(VLOOKUP(D114,'[1]Proportionate Shares'!$D$23:$I$1377,6,FALSE)),0,VLOOKUP(D114,'[1]Proportionate Shares'!$D$23:$I$1377,6,FALSE))</f>
        <v>9.418533E-6</v>
      </c>
      <c r="I114" s="105">
        <f>VLOOKUP(D114,'[1]Schedule of Pension Amounts LW'!$B$15:$E$1399,3,FALSE)</f>
        <v>768397</v>
      </c>
      <c r="J114" s="105">
        <f>-IF(ISNA(VLOOKUP(D114,'[1]Combined Contribution Amounts'!$A$2:$K$1335,5,FALSE)),0,VLOOKUP(D114,'[1]Combined Contribution Amounts'!$A$2:$K$1335,5,FALSE))</f>
        <v>-32966</v>
      </c>
      <c r="K114" s="105">
        <f>-IF(ISNA(VLOOKUP(D114,'[1]Combined Contribution Amounts'!$A$2:$K$1335,7,FALSE)),0,VLOOKUP(D114,'[1]Combined Contribution Amounts'!$A$2:$K$1335,7,FALSE))+-IF(ISNA(VLOOKUP(D114,'[1]Combined Contribution Amounts'!$A$2:$K$1335,8,FALSE)),0,VLOOKUP(D114,'[1]Combined Contribution Amounts'!$A$2:$K$1335,8,FALSE))+-IF(ISNA(VLOOKUP(D114,'[1]Combined Contribution Amounts'!$A$2:$K$1335,9,FALSE)),0,VLOOKUP(D114,'[1]Combined Contribution Amounts'!$A$2:$K$1335,9,FALSE))</f>
        <v>0</v>
      </c>
      <c r="L114" s="105">
        <f>VLOOKUP(D114,'[1]Pension Expense Details'!$D$23:$S$1407,16,FALSE)</f>
        <v>6113</v>
      </c>
      <c r="M114" s="105">
        <f>ROUND(('[1]68_InOutFlowsCurPrdAndPriorHist'!$F$28-'[1]68_InOutFlowsCurPrdAndPriorHist'!$F$31)*$H114,0)-VLOOKUP(D114,'[1]Pension Expense Details'!$D$23:$S$1407,12,FALSE)</f>
        <v>-7801</v>
      </c>
      <c r="N114" s="105">
        <f>ROUND(('[1]68_InOutFlowsCurPrdAndPriorHist'!$F$29-'[1]68_InOutFlowsCurPrdAndPriorHist'!$F$32)*$H114,0)-VLOOKUP(D114,'[1]Pension Expense Details'!$D$23:$S$1407,13,FALSE)</f>
        <v>-58943</v>
      </c>
      <c r="O114" s="105">
        <f>ROUND(('[1]68_InOutFlowsCurPrdAndPriorHist'!$F$30-'[1]68_InOutFlowsCurPrdAndPriorHist'!$F$33)*$H114,0)-VLOOKUP(D114,'[1]Pension Expense Details'!$D$23:$S$1407,14,FALSE)</f>
        <v>25489</v>
      </c>
      <c r="P114" s="105">
        <f>ROUND((VLOOKUP(D114,'[1]Schedule of Pension Amounts LW'!$B$15:$AC$1399,28,FALSE)-VLOOKUP(D114,'[1]Schedule of Pension Amounts LW'!$B$15:$AC$1399,27,FALSE))*'[1]Schedule of Pension Amounts LW'!AD$4,0)+VLOOKUP(D114,'[1]Schedule of Pension Amounts LW'!$B$15:$AH$1399,33,FALSE)-VLOOKUP(D114,'[1]Pension Expense Details'!$D$23:$S$1407,15,FALSE)</f>
        <v>-210684</v>
      </c>
      <c r="Q114" s="98">
        <f t="shared" si="10"/>
        <v>489605</v>
      </c>
      <c r="R114" s="98">
        <f>ROUND('[1]68_InOutFlowsCurPrdAndPrior'!$D$32*IF(ISNA(VLOOKUP(D114,'[1]Proportionate Shares'!$D$23:$I$1359,6,FALSE)),0,VLOOKUP(D114,'[1]Proportionate Shares'!$D$23:$I$1359,6,FALSE)),0)</f>
        <v>2057</v>
      </c>
      <c r="S114" s="98">
        <f>ROUND('[1]68_InOutFlowsCurPrdAndPrior'!$D$33*IF(ISNA(VLOOKUP(D114,'[1]Proportionate Shares'!$D$23:$I$1359,6,FALSE)),0,VLOOKUP(D114,'[1]Proportionate Shares'!$D$23:$I$1359,6,FALSE)),0)</f>
        <v>151899</v>
      </c>
      <c r="T114" s="98">
        <f>ROUND('[1]68_InOutFlowsCurPrdAndPrior'!$D$35*IF(ISNA(VLOOKUP(D114,'[1]Proportionate Shares'!$D$23:$I$1359,6,FALSE)),0,VLOOKUP(D114,'[1]Proportionate Shares'!$D$23:$I$1359,6,FALSE)),0)</f>
        <v>29435</v>
      </c>
      <c r="U114" s="98">
        <f>VLOOKUP(D114,'[1]Schedule of Pension Amounts LW'!$B$15:$AS$1399,36,FALSE)</f>
        <v>137573</v>
      </c>
      <c r="V114" s="99">
        <f t="shared" si="11"/>
        <v>320964</v>
      </c>
      <c r="W114" s="98">
        <f>ROUND('[1]68_InOutFlowsCurPrdAndPrior'!$F$32*IF(ISNA(VLOOKUP(D114,'[1]Proportionate Shares'!$D$23:$I$1359,6,FALSE)),0,VLOOKUP(D114,'[1]Proportionate Shares'!$D$23:$I$1359,6,FALSE)),0)</f>
        <v>17000</v>
      </c>
      <c r="X114" s="98">
        <f>ROUND('[1]68_InOutFlowsCurPrdAndPrior'!$F$33*IF(ISNA(VLOOKUP(D114,'[1]Proportionate Shares'!$D$23:$I$1359,6,FALSE)),0,VLOOKUP(D114,'[1]Proportionate Shares'!$D$23:$I$1359,6,FALSE)),0)</f>
        <v>62772</v>
      </c>
      <c r="Y114" s="100">
        <f>ROUND('[1]68_InOutFlowsCurPrdAndPrior'!$F$35*IF(ISNA(VLOOKUP(D114,'[1]Proportionate Shares'!$D$23:$I$1359,6,FALSE)),0,VLOOKUP(D114,'[1]Proportionate Shares'!$D$23:$I$1359,6,FALSE)),0)</f>
        <v>24519</v>
      </c>
      <c r="Z114" s="98">
        <f>-VLOOKUP(D114,'[1]Schedule of Pension Amounts LW'!$B$15:$AS$1399,37,FALSE)</f>
        <v>230816</v>
      </c>
      <c r="AA114" s="99">
        <f t="shared" si="12"/>
        <v>335107</v>
      </c>
      <c r="AB114" s="72">
        <f>VLOOKUP(D114,'[1]Pension Expense Details'!$D$22:$S$1407,16,FALSE)</f>
        <v>6113</v>
      </c>
      <c r="AC114" s="72">
        <f t="shared" si="13"/>
        <v>94132</v>
      </c>
      <c r="AD114" s="72">
        <f>VLOOKUP(D114,'[1]Schedule of Pension Amounts LW'!$B$15:$W$1399,22,FALSE)</f>
        <v>100245</v>
      </c>
    </row>
    <row r="115" spans="1:30" x14ac:dyDescent="0.3">
      <c r="A115" s="104"/>
      <c r="B115" s="33"/>
      <c r="C115" s="33" t="str">
        <f>VLOOKUP(D115,'[1]Employer information'!$I$3:$J$1391,2,FALSE)</f>
        <v xml:space="preserve">Charter School                                    </v>
      </c>
      <c r="D115" s="33" t="str">
        <f>'[1]Schedule of Pension Amounts LW'!B108</f>
        <v>2311</v>
      </c>
      <c r="E115" s="33" t="str">
        <f>IF(ISNA(VLOOKUP(D115,'[1]Proportionate Shares'!$D$23:$G$1400,2,FALSE)),"",VLOOKUP(D115,'[1]Proportionate Shares'!$D$23:$G$1400,2,FALSE))</f>
        <v>061804</v>
      </c>
      <c r="F115" s="33" t="str">
        <f>IF(ISNA(VLOOKUP(D115,'[1]Proportionate Shares'!$D$23:$G$1400,3,FALSE)),"",VLOOKUP(D115,'[1]Proportionate Shares'!$D$23:$G$1400,3,FALSE))</f>
        <v/>
      </c>
      <c r="G115" s="34" t="str">
        <f>VLOOKUP(D115,'[1]Employer information'!$A$3:$B$1390,2,FALSE)</f>
        <v>LEADERSHIP PREP SCHOOL</v>
      </c>
      <c r="H115" s="36">
        <f>IF(ISNA(VLOOKUP(D115,'[1]Proportionate Shares'!$D$23:$I$1377,6,FALSE)),0,VLOOKUP(D115,'[1]Proportionate Shares'!$D$23:$I$1377,6,FALSE))</f>
        <v>2.7541052000000002E-5</v>
      </c>
      <c r="I115" s="105">
        <f>VLOOKUP(D115,'[1]Schedule of Pension Amounts LW'!$B$15:$E$1399,3,FALSE)</f>
        <v>1415166</v>
      </c>
      <c r="J115" s="105">
        <f>-IF(ISNA(VLOOKUP(D115,'[1]Combined Contribution Amounts'!$A$2:$K$1335,5,FALSE)),0,VLOOKUP(D115,'[1]Combined Contribution Amounts'!$A$2:$K$1335,5,FALSE))</f>
        <v>-96397</v>
      </c>
      <c r="K115" s="105">
        <f>-IF(ISNA(VLOOKUP(D115,'[1]Combined Contribution Amounts'!$A$2:$K$1335,7,FALSE)),0,VLOOKUP(D115,'[1]Combined Contribution Amounts'!$A$2:$K$1335,7,FALSE))+-IF(ISNA(VLOOKUP(D115,'[1]Combined Contribution Amounts'!$A$2:$K$1335,8,FALSE)),0,VLOOKUP(D115,'[1]Combined Contribution Amounts'!$A$2:$K$1335,8,FALSE))+-IF(ISNA(VLOOKUP(D115,'[1]Combined Contribution Amounts'!$A$2:$K$1335,9,FALSE)),0,VLOOKUP(D115,'[1]Combined Contribution Amounts'!$A$2:$K$1335,9,FALSE))</f>
        <v>0</v>
      </c>
      <c r="L115" s="105">
        <f>VLOOKUP(D115,'[1]Pension Expense Details'!$D$23:$S$1407,16,FALSE)</f>
        <v>148602</v>
      </c>
      <c r="M115" s="105">
        <f>ROUND(('[1]68_InOutFlowsCurPrdAndPriorHist'!$F$28-'[1]68_InOutFlowsCurPrdAndPriorHist'!$F$31)*$H115,0)-VLOOKUP(D115,'[1]Pension Expense Details'!$D$23:$S$1407,12,FALSE)</f>
        <v>-22810</v>
      </c>
      <c r="N115" s="105">
        <f>ROUND(('[1]68_InOutFlowsCurPrdAndPriorHist'!$F$29-'[1]68_InOutFlowsCurPrdAndPriorHist'!$F$32)*$H115,0)-VLOOKUP(D115,'[1]Pension Expense Details'!$D$23:$S$1407,13,FALSE)</f>
        <v>-172358</v>
      </c>
      <c r="O115" s="105">
        <f>ROUND(('[1]68_InOutFlowsCurPrdAndPriorHist'!$F$30-'[1]68_InOutFlowsCurPrdAndPriorHist'!$F$33)*$H115,0)-VLOOKUP(D115,'[1]Pension Expense Details'!$D$23:$S$1407,14,FALSE)</f>
        <v>74533</v>
      </c>
      <c r="P115" s="105">
        <f>ROUND((VLOOKUP(D115,'[1]Schedule of Pension Amounts LW'!$B$15:$AC$1399,28,FALSE)-VLOOKUP(D115,'[1]Schedule of Pension Amounts LW'!$B$15:$AC$1399,27,FALSE))*'[1]Schedule of Pension Amounts LW'!AD$4,0)+VLOOKUP(D115,'[1]Schedule of Pension Amounts LW'!$B$15:$AH$1399,33,FALSE)-VLOOKUP(D115,'[1]Pension Expense Details'!$D$23:$S$1407,15,FALSE)</f>
        <v>84934</v>
      </c>
      <c r="Q115" s="98">
        <f t="shared" si="10"/>
        <v>1431670</v>
      </c>
      <c r="R115" s="98">
        <f>ROUND('[1]68_InOutFlowsCurPrdAndPrior'!$D$32*IF(ISNA(VLOOKUP(D115,'[1]Proportionate Shares'!$D$23:$I$1359,6,FALSE)),0,VLOOKUP(D115,'[1]Proportionate Shares'!$D$23:$I$1359,6,FALSE)),0)</f>
        <v>6014</v>
      </c>
      <c r="S115" s="98">
        <f>ROUND('[1]68_InOutFlowsCurPrdAndPrior'!$D$33*IF(ISNA(VLOOKUP(D115,'[1]Proportionate Shares'!$D$23:$I$1359,6,FALSE)),0,VLOOKUP(D115,'[1]Proportionate Shares'!$D$23:$I$1359,6,FALSE)),0)</f>
        <v>444174</v>
      </c>
      <c r="T115" s="98">
        <f>ROUND('[1]68_InOutFlowsCurPrdAndPrior'!$D$35*IF(ISNA(VLOOKUP(D115,'[1]Proportionate Shares'!$D$23:$I$1359,6,FALSE)),0,VLOOKUP(D115,'[1]Proportionate Shares'!$D$23:$I$1359,6,FALSE)),0)</f>
        <v>86072</v>
      </c>
      <c r="U115" s="98">
        <f>VLOOKUP(D115,'[1]Schedule of Pension Amounts LW'!$B$15:$AS$1399,36,FALSE)</f>
        <v>431211</v>
      </c>
      <c r="V115" s="99">
        <f t="shared" si="11"/>
        <v>967471</v>
      </c>
      <c r="W115" s="98">
        <f>ROUND('[1]68_InOutFlowsCurPrdAndPrior'!$F$32*IF(ISNA(VLOOKUP(D115,'[1]Proportionate Shares'!$D$23:$I$1359,6,FALSE)),0,VLOOKUP(D115,'[1]Proportionate Shares'!$D$23:$I$1359,6,FALSE)),0)</f>
        <v>49710</v>
      </c>
      <c r="X115" s="98">
        <f>ROUND('[1]68_InOutFlowsCurPrdAndPrior'!$F$33*IF(ISNA(VLOOKUP(D115,'[1]Proportionate Shares'!$D$23:$I$1359,6,FALSE)),0,VLOOKUP(D115,'[1]Proportionate Shares'!$D$23:$I$1359,6,FALSE)),0)</f>
        <v>183554</v>
      </c>
      <c r="Y115" s="100">
        <f>ROUND('[1]68_InOutFlowsCurPrdAndPrior'!$F$35*IF(ISNA(VLOOKUP(D115,'[1]Proportionate Shares'!$D$23:$I$1359,6,FALSE)),0,VLOOKUP(D115,'[1]Proportionate Shares'!$D$23:$I$1359,6,FALSE)),0)</f>
        <v>71697</v>
      </c>
      <c r="Z115" s="98">
        <f>-VLOOKUP(D115,'[1]Schedule of Pension Amounts LW'!$B$15:$AS$1399,37,FALSE)</f>
        <v>1</v>
      </c>
      <c r="AA115" s="99">
        <f t="shared" si="12"/>
        <v>304962</v>
      </c>
      <c r="AB115" s="72">
        <f>VLOOKUP(D115,'[1]Pension Expense Details'!$D$22:$S$1407,16,FALSE)</f>
        <v>148602</v>
      </c>
      <c r="AC115" s="72">
        <f t="shared" si="13"/>
        <v>231017</v>
      </c>
      <c r="AD115" s="72">
        <f>VLOOKUP(D115,'[1]Schedule of Pension Amounts LW'!$B$15:$W$1399,22,FALSE)</f>
        <v>379619</v>
      </c>
    </row>
    <row r="116" spans="1:30" x14ac:dyDescent="0.3">
      <c r="A116" s="104"/>
      <c r="B116" s="33"/>
      <c r="C116" s="33" t="str">
        <f>VLOOKUP(D116,'[1]Employer information'!$I$3:$J$1391,2,FALSE)</f>
        <v xml:space="preserve">Charter School                                    </v>
      </c>
      <c r="D116" s="33" t="str">
        <f>'[1]Schedule of Pension Amounts LW'!B109</f>
        <v>2318</v>
      </c>
      <c r="E116" s="33" t="str">
        <f>IF(ISNA(VLOOKUP(D116,'[1]Proportionate Shares'!$D$23:$G$1400,2,FALSE)),"",VLOOKUP(D116,'[1]Proportionate Shares'!$D$23:$G$1400,2,FALSE))</f>
        <v>057846</v>
      </c>
      <c r="F116" s="33" t="str">
        <f>IF(ISNA(VLOOKUP(D116,'[1]Proportionate Shares'!$D$23:$G$1400,3,FALSE)),"",VLOOKUP(D116,'[1]Proportionate Shares'!$D$23:$G$1400,3,FALSE))</f>
        <v/>
      </c>
      <c r="G116" s="34" t="str">
        <f>VLOOKUP(D116,'[1]Employer information'!$A$3:$B$1390,2,FALSE)</f>
        <v>LEGACY PREPARATORY</v>
      </c>
      <c r="H116" s="36">
        <f>IF(ISNA(VLOOKUP(D116,'[1]Proportionate Shares'!$D$23:$I$1377,6,FALSE)),0,VLOOKUP(D116,'[1]Proportionate Shares'!$D$23:$I$1377,6,FALSE))</f>
        <v>5.5174670999999999E-5</v>
      </c>
      <c r="I116" s="105">
        <f>VLOOKUP(D116,'[1]Schedule of Pension Amounts LW'!$B$15:$E$1399,3,FALSE)</f>
        <v>2799270</v>
      </c>
      <c r="J116" s="105">
        <f>-IF(ISNA(VLOOKUP(D116,'[1]Combined Contribution Amounts'!$A$2:$K$1335,5,FALSE)),0,VLOOKUP(D116,'[1]Combined Contribution Amounts'!$A$2:$K$1335,5,FALSE))</f>
        <v>-193118</v>
      </c>
      <c r="K116" s="105">
        <f>-IF(ISNA(VLOOKUP(D116,'[1]Combined Contribution Amounts'!$A$2:$K$1335,7,FALSE)),0,VLOOKUP(D116,'[1]Combined Contribution Amounts'!$A$2:$K$1335,7,FALSE))+-IF(ISNA(VLOOKUP(D116,'[1]Combined Contribution Amounts'!$A$2:$K$1335,8,FALSE)),0,VLOOKUP(D116,'[1]Combined Contribution Amounts'!$A$2:$K$1335,8,FALSE))+-IF(ISNA(VLOOKUP(D116,'[1]Combined Contribution Amounts'!$A$2:$K$1335,9,FALSE)),0,VLOOKUP(D116,'[1]Combined Contribution Amounts'!$A$2:$K$1335,9,FALSE))</f>
        <v>0</v>
      </c>
      <c r="L116" s="105">
        <f>VLOOKUP(D116,'[1]Pension Expense Details'!$D$23:$S$1407,16,FALSE)</f>
        <v>303335</v>
      </c>
      <c r="M116" s="105">
        <f>ROUND(('[1]68_InOutFlowsCurPrdAndPriorHist'!$F$28-'[1]68_InOutFlowsCurPrdAndPriorHist'!$F$31)*$H116,0)-VLOOKUP(D116,'[1]Pension Expense Details'!$D$23:$S$1407,12,FALSE)</f>
        <v>-45698</v>
      </c>
      <c r="N116" s="105">
        <f>ROUND(('[1]68_InOutFlowsCurPrdAndPriorHist'!$F$29-'[1]68_InOutFlowsCurPrdAndPriorHist'!$F$32)*$H116,0)-VLOOKUP(D116,'[1]Pension Expense Details'!$D$23:$S$1407,13,FALSE)</f>
        <v>-345294</v>
      </c>
      <c r="O116" s="105">
        <f>ROUND(('[1]68_InOutFlowsCurPrdAndPriorHist'!$F$30-'[1]68_InOutFlowsCurPrdAndPriorHist'!$F$33)*$H116,0)-VLOOKUP(D116,'[1]Pension Expense Details'!$D$23:$S$1407,14,FALSE)</f>
        <v>149316</v>
      </c>
      <c r="P116" s="105">
        <f>ROUND((VLOOKUP(D116,'[1]Schedule of Pension Amounts LW'!$B$15:$AC$1399,28,FALSE)-VLOOKUP(D116,'[1]Schedule of Pension Amounts LW'!$B$15:$AC$1399,27,FALSE))*'[1]Schedule of Pension Amounts LW'!AD$4,0)+VLOOKUP(D116,'[1]Schedule of Pension Amounts LW'!$B$15:$AH$1399,33,FALSE)-VLOOKUP(D116,'[1]Pension Expense Details'!$D$23:$S$1407,15,FALSE)</f>
        <v>200341</v>
      </c>
      <c r="Q116" s="98">
        <f t="shared" si="10"/>
        <v>2868152</v>
      </c>
      <c r="R116" s="98">
        <f>ROUND('[1]68_InOutFlowsCurPrdAndPrior'!$D$32*IF(ISNA(VLOOKUP(D116,'[1]Proportionate Shares'!$D$23:$I$1359,6,FALSE)),0,VLOOKUP(D116,'[1]Proportionate Shares'!$D$23:$I$1359,6,FALSE)),0)</f>
        <v>12049</v>
      </c>
      <c r="S116" s="98">
        <f>ROUND('[1]68_InOutFlowsCurPrdAndPrior'!$D$33*IF(ISNA(VLOOKUP(D116,'[1]Proportionate Shares'!$D$23:$I$1359,6,FALSE)),0,VLOOKUP(D116,'[1]Proportionate Shares'!$D$23:$I$1359,6,FALSE)),0)</f>
        <v>889842</v>
      </c>
      <c r="T116" s="98">
        <f>ROUND('[1]68_InOutFlowsCurPrdAndPrior'!$D$35*IF(ISNA(VLOOKUP(D116,'[1]Proportionate Shares'!$D$23:$I$1359,6,FALSE)),0,VLOOKUP(D116,'[1]Proportionate Shares'!$D$23:$I$1359,6,FALSE)),0)</f>
        <v>172434</v>
      </c>
      <c r="U116" s="98">
        <f>VLOOKUP(D116,'[1]Schedule of Pension Amounts LW'!$B$15:$AS$1399,36,FALSE)</f>
        <v>439380</v>
      </c>
      <c r="V116" s="99">
        <f t="shared" si="11"/>
        <v>1513705</v>
      </c>
      <c r="W116" s="98">
        <f>ROUND('[1]68_InOutFlowsCurPrdAndPrior'!$F$32*IF(ISNA(VLOOKUP(D116,'[1]Proportionate Shares'!$D$23:$I$1359,6,FALSE)),0,VLOOKUP(D116,'[1]Proportionate Shares'!$D$23:$I$1359,6,FALSE)),0)</f>
        <v>99587</v>
      </c>
      <c r="X116" s="98">
        <f>ROUND('[1]68_InOutFlowsCurPrdAndPrior'!$F$33*IF(ISNA(VLOOKUP(D116,'[1]Proportionate Shares'!$D$23:$I$1359,6,FALSE)),0,VLOOKUP(D116,'[1]Proportionate Shares'!$D$23:$I$1359,6,FALSE)),0)</f>
        <v>367725</v>
      </c>
      <c r="Y116" s="100">
        <f>ROUND('[1]68_InOutFlowsCurPrdAndPrior'!$F$35*IF(ISNA(VLOOKUP(D116,'[1]Proportionate Shares'!$D$23:$I$1359,6,FALSE)),0,VLOOKUP(D116,'[1]Proportionate Shares'!$D$23:$I$1359,6,FALSE)),0)</f>
        <v>143635</v>
      </c>
      <c r="Z116" s="98">
        <f>-VLOOKUP(D116,'[1]Schedule of Pension Amounts LW'!$B$15:$AS$1399,37,FALSE)</f>
        <v>25154</v>
      </c>
      <c r="AA116" s="99">
        <f t="shared" si="12"/>
        <v>636101</v>
      </c>
      <c r="AB116" s="72">
        <f>VLOOKUP(D116,'[1]Pension Expense Details'!$D$22:$S$1407,16,FALSE)</f>
        <v>303335</v>
      </c>
      <c r="AC116" s="72">
        <f t="shared" si="13"/>
        <v>349472</v>
      </c>
      <c r="AD116" s="72">
        <f>VLOOKUP(D116,'[1]Schedule of Pension Amounts LW'!$B$15:$W$1399,22,FALSE)</f>
        <v>652807</v>
      </c>
    </row>
    <row r="117" spans="1:30" x14ac:dyDescent="0.3">
      <c r="A117" s="104"/>
      <c r="B117" s="33"/>
      <c r="C117" s="33" t="str">
        <f>VLOOKUP(D117,'[1]Employer information'!$I$3:$J$1391,2,FALSE)</f>
        <v xml:space="preserve">Charter School                                    </v>
      </c>
      <c r="D117" s="33" t="str">
        <f>'[1]Schedule of Pension Amounts LW'!B110</f>
        <v>2355</v>
      </c>
      <c r="E117" s="33" t="str">
        <f>IF(ISNA(VLOOKUP(D117,'[1]Proportionate Shares'!$D$23:$G$1400,2,FALSE)),"",VLOOKUP(D117,'[1]Proportionate Shares'!$D$23:$G$1400,2,FALSE))</f>
        <v>101874</v>
      </c>
      <c r="F117" s="33" t="str">
        <f>IF(ISNA(VLOOKUP(D117,'[1]Proportionate Shares'!$D$23:$G$1400,3,FALSE)),"",VLOOKUP(D117,'[1]Proportionate Shares'!$D$23:$G$1400,3,FALSE))</f>
        <v/>
      </c>
      <c r="G117" s="34" t="str">
        <f>VLOOKUP(D117,'[1]Employer information'!$A$3:$B$1390,2,FALSE)</f>
        <v>LEGACY SCHOOL OF SPORT SCIENCES</v>
      </c>
      <c r="H117" s="36">
        <f>IF(ISNA(VLOOKUP(D117,'[1]Proportionate Shares'!$D$23:$I$1377,6,FALSE)),0,VLOOKUP(D117,'[1]Proportionate Shares'!$D$23:$I$1377,6,FALSE))</f>
        <v>1.1307896E-5</v>
      </c>
      <c r="I117" s="105">
        <f>VLOOKUP(D117,'[1]Schedule of Pension Amounts LW'!$B$15:$E$1399,3,FALSE)</f>
        <v>416485</v>
      </c>
      <c r="J117" s="105">
        <f>-IF(ISNA(VLOOKUP(D117,'[1]Combined Contribution Amounts'!$A$2:$K$1335,5,FALSE)),0,VLOOKUP(D117,'[1]Combined Contribution Amounts'!$A$2:$K$1335,5,FALSE))</f>
        <v>-39579</v>
      </c>
      <c r="K117" s="105">
        <f>-IF(ISNA(VLOOKUP(D117,'[1]Combined Contribution Amounts'!$A$2:$K$1335,7,FALSE)),0,VLOOKUP(D117,'[1]Combined Contribution Amounts'!$A$2:$K$1335,7,FALSE))+-IF(ISNA(VLOOKUP(D117,'[1]Combined Contribution Amounts'!$A$2:$K$1335,8,FALSE)),0,VLOOKUP(D117,'[1]Combined Contribution Amounts'!$A$2:$K$1335,8,FALSE))+-IF(ISNA(VLOOKUP(D117,'[1]Combined Contribution Amounts'!$A$2:$K$1335,9,FALSE)),0,VLOOKUP(D117,'[1]Combined Contribution Amounts'!$A$2:$K$1335,9,FALSE))</f>
        <v>0</v>
      </c>
      <c r="L117" s="105">
        <f>VLOOKUP(D117,'[1]Pension Expense Details'!$D$23:$S$1407,16,FALSE)</f>
        <v>86878</v>
      </c>
      <c r="M117" s="105">
        <f>ROUND(('[1]68_InOutFlowsCurPrdAndPriorHist'!$F$28-'[1]68_InOutFlowsCurPrdAndPriorHist'!$F$31)*$H117,0)-VLOOKUP(D117,'[1]Pension Expense Details'!$D$23:$S$1407,12,FALSE)</f>
        <v>-9365</v>
      </c>
      <c r="N117" s="105">
        <f>ROUND(('[1]68_InOutFlowsCurPrdAndPriorHist'!$F$29-'[1]68_InOutFlowsCurPrdAndPriorHist'!$F$32)*$H117,0)-VLOOKUP(D117,'[1]Pension Expense Details'!$D$23:$S$1407,13,FALSE)</f>
        <v>-70767</v>
      </c>
      <c r="O117" s="105">
        <f>ROUND(('[1]68_InOutFlowsCurPrdAndPriorHist'!$F$30-'[1]68_InOutFlowsCurPrdAndPriorHist'!$F$33)*$H117,0)-VLOOKUP(D117,'[1]Pension Expense Details'!$D$23:$S$1407,14,FALSE)</f>
        <v>30602</v>
      </c>
      <c r="P117" s="105">
        <f>ROUND((VLOOKUP(D117,'[1]Schedule of Pension Amounts LW'!$B$15:$AC$1399,28,FALSE)-VLOOKUP(D117,'[1]Schedule of Pension Amounts LW'!$B$15:$AC$1399,27,FALSE))*'[1]Schedule of Pension Amounts LW'!AD$4,0)+VLOOKUP(D117,'[1]Schedule of Pension Amounts LW'!$B$15:$AH$1399,33,FALSE)-VLOOKUP(D117,'[1]Pension Expense Details'!$D$23:$S$1407,15,FALSE)</f>
        <v>173566</v>
      </c>
      <c r="Q117" s="98">
        <f t="shared" si="10"/>
        <v>587820</v>
      </c>
      <c r="R117" s="98">
        <f>ROUND('[1]68_InOutFlowsCurPrdAndPrior'!$D$32*IF(ISNA(VLOOKUP(D117,'[1]Proportionate Shares'!$D$23:$I$1359,6,FALSE)),0,VLOOKUP(D117,'[1]Proportionate Shares'!$D$23:$I$1359,6,FALSE)),0)</f>
        <v>2469</v>
      </c>
      <c r="S117" s="98">
        <f>ROUND('[1]68_InOutFlowsCurPrdAndPrior'!$D$33*IF(ISNA(VLOOKUP(D117,'[1]Proportionate Shares'!$D$23:$I$1359,6,FALSE)),0,VLOOKUP(D117,'[1]Proportionate Shares'!$D$23:$I$1359,6,FALSE)),0)</f>
        <v>182371</v>
      </c>
      <c r="T117" s="98">
        <f>ROUND('[1]68_InOutFlowsCurPrdAndPrior'!$D$35*IF(ISNA(VLOOKUP(D117,'[1]Proportionate Shares'!$D$23:$I$1359,6,FALSE)),0,VLOOKUP(D117,'[1]Proportionate Shares'!$D$23:$I$1359,6,FALSE)),0)</f>
        <v>35340</v>
      </c>
      <c r="U117" s="98">
        <f>VLOOKUP(D117,'[1]Schedule of Pension Amounts LW'!$B$15:$AS$1399,36,FALSE)</f>
        <v>291642</v>
      </c>
      <c r="V117" s="99">
        <f t="shared" si="11"/>
        <v>511822</v>
      </c>
      <c r="W117" s="98">
        <f>ROUND('[1]68_InOutFlowsCurPrdAndPrior'!$F$32*IF(ISNA(VLOOKUP(D117,'[1]Proportionate Shares'!$D$23:$I$1359,6,FALSE)),0,VLOOKUP(D117,'[1]Proportionate Shares'!$D$23:$I$1359,6,FALSE)),0)</f>
        <v>20410</v>
      </c>
      <c r="X117" s="98">
        <f>ROUND('[1]68_InOutFlowsCurPrdAndPrior'!$F$33*IF(ISNA(VLOOKUP(D117,'[1]Proportionate Shares'!$D$23:$I$1359,6,FALSE)),0,VLOOKUP(D117,'[1]Proportionate Shares'!$D$23:$I$1359,6,FALSE)),0)</f>
        <v>75364</v>
      </c>
      <c r="Y117" s="100">
        <f>ROUND('[1]68_InOutFlowsCurPrdAndPrior'!$F$35*IF(ISNA(VLOOKUP(D117,'[1]Proportionate Shares'!$D$23:$I$1359,6,FALSE)),0,VLOOKUP(D117,'[1]Proportionate Shares'!$D$23:$I$1359,6,FALSE)),0)</f>
        <v>29438</v>
      </c>
      <c r="Z117" s="98">
        <f>-VLOOKUP(D117,'[1]Schedule of Pension Amounts LW'!$B$15:$AS$1399,37,FALSE)</f>
        <v>0</v>
      </c>
      <c r="AA117" s="99">
        <f t="shared" si="12"/>
        <v>125212</v>
      </c>
      <c r="AB117" s="72">
        <f>VLOOKUP(D117,'[1]Pension Expense Details'!$D$22:$S$1407,16,FALSE)</f>
        <v>86878</v>
      </c>
      <c r="AC117" s="72">
        <f t="shared" si="13"/>
        <v>76594</v>
      </c>
      <c r="AD117" s="72">
        <f>VLOOKUP(D117,'[1]Schedule of Pension Amounts LW'!$B$15:$W$1399,22,FALSE)</f>
        <v>163472</v>
      </c>
    </row>
    <row r="118" spans="1:30" x14ac:dyDescent="0.3">
      <c r="A118" s="104"/>
      <c r="B118" s="33"/>
      <c r="C118" s="33" t="str">
        <f>VLOOKUP(D118,'[1]Employer information'!$I$3:$J$1391,2,FALSE)</f>
        <v xml:space="preserve">Charter School                                    </v>
      </c>
      <c r="D118" s="33" t="str">
        <f>'[1]Schedule of Pension Amounts LW'!B111</f>
        <v>2064</v>
      </c>
      <c r="E118" s="33" t="str">
        <f>IF(ISNA(VLOOKUP(D118,'[1]Proportionate Shares'!$D$23:$G$1400,2,FALSE)),"",VLOOKUP(D118,'[1]Proportionate Shares'!$D$23:$G$1400,2,FALSE))</f>
        <v>057807</v>
      </c>
      <c r="F118" s="33" t="str">
        <f>IF(ISNA(VLOOKUP(D118,'[1]Proportionate Shares'!$D$23:$G$1400,3,FALSE)),"",VLOOKUP(D118,'[1]Proportionate Shares'!$D$23:$G$1400,3,FALSE))</f>
        <v/>
      </c>
      <c r="G118" s="34" t="str">
        <f>VLOOKUP(D118,'[1]Employer information'!$A$3:$B$1390,2,FALSE)</f>
        <v>LIFE SCHOOL</v>
      </c>
      <c r="H118" s="36">
        <f>IF(ISNA(VLOOKUP(D118,'[1]Proportionate Shares'!$D$23:$I$1377,6,FALSE)),0,VLOOKUP(D118,'[1]Proportionate Shares'!$D$23:$I$1377,6,FALSE))</f>
        <v>1.7805272599999999E-4</v>
      </c>
      <c r="I118" s="105">
        <f>VLOOKUP(D118,'[1]Schedule of Pension Amounts LW'!$B$15:$E$1399,3,FALSE)</f>
        <v>9281628</v>
      </c>
      <c r="J118" s="105">
        <f>-IF(ISNA(VLOOKUP(D118,'[1]Combined Contribution Amounts'!$A$2:$K$1335,5,FALSE)),0,VLOOKUP(D118,'[1]Combined Contribution Amounts'!$A$2:$K$1335,5,FALSE))</f>
        <v>-623206</v>
      </c>
      <c r="K118" s="105">
        <f>-IF(ISNA(VLOOKUP(D118,'[1]Combined Contribution Amounts'!$A$2:$K$1335,7,FALSE)),0,VLOOKUP(D118,'[1]Combined Contribution Amounts'!$A$2:$K$1335,7,FALSE))+-IF(ISNA(VLOOKUP(D118,'[1]Combined Contribution Amounts'!$A$2:$K$1335,8,FALSE)),0,VLOOKUP(D118,'[1]Combined Contribution Amounts'!$A$2:$K$1335,8,FALSE))+-IF(ISNA(VLOOKUP(D118,'[1]Combined Contribution Amounts'!$A$2:$K$1335,9,FALSE)),0,VLOOKUP(D118,'[1]Combined Contribution Amounts'!$A$2:$K$1335,9,FALSE))</f>
        <v>0</v>
      </c>
      <c r="L118" s="105">
        <f>VLOOKUP(D118,'[1]Pension Expense Details'!$D$23:$S$1407,16,FALSE)</f>
        <v>939875</v>
      </c>
      <c r="M118" s="105">
        <f>ROUND(('[1]68_InOutFlowsCurPrdAndPriorHist'!$F$28-'[1]68_InOutFlowsCurPrdAndPriorHist'!$F$31)*$H118,0)-VLOOKUP(D118,'[1]Pension Expense Details'!$D$23:$S$1407,12,FALSE)</f>
        <v>-147470</v>
      </c>
      <c r="N118" s="105">
        <f>ROUND(('[1]68_InOutFlowsCurPrdAndPriorHist'!$F$29-'[1]68_InOutFlowsCurPrdAndPriorHist'!$F$32)*$H118,0)-VLOOKUP(D118,'[1]Pension Expense Details'!$D$23:$S$1407,13,FALSE)</f>
        <v>-1114290</v>
      </c>
      <c r="O118" s="105">
        <f>ROUND(('[1]68_InOutFlowsCurPrdAndPriorHist'!$F$30-'[1]68_InOutFlowsCurPrdAndPriorHist'!$F$33)*$H118,0)-VLOOKUP(D118,'[1]Pension Expense Details'!$D$23:$S$1407,14,FALSE)</f>
        <v>481854</v>
      </c>
      <c r="P118" s="105">
        <f>ROUND((VLOOKUP(D118,'[1]Schedule of Pension Amounts LW'!$B$15:$AC$1399,28,FALSE)-VLOOKUP(D118,'[1]Schedule of Pension Amounts LW'!$B$15:$AC$1399,27,FALSE))*'[1]Schedule of Pension Amounts LW'!AD$4,0)+VLOOKUP(D118,'[1]Schedule of Pension Amounts LW'!$B$15:$AH$1399,33,FALSE)-VLOOKUP(D118,'[1]Pension Expense Details'!$D$23:$S$1407,15,FALSE)</f>
        <v>437346</v>
      </c>
      <c r="Q118" s="98">
        <f t="shared" si="10"/>
        <v>9255737</v>
      </c>
      <c r="R118" s="98">
        <f>ROUND('[1]68_InOutFlowsCurPrdAndPrior'!$D$32*IF(ISNA(VLOOKUP(D118,'[1]Proportionate Shares'!$D$23:$I$1359,6,FALSE)),0,VLOOKUP(D118,'[1]Proportionate Shares'!$D$23:$I$1359,6,FALSE)),0)</f>
        <v>38882</v>
      </c>
      <c r="S118" s="98">
        <f>ROUND('[1]68_InOutFlowsCurPrdAndPrior'!$D$33*IF(ISNA(VLOOKUP(D118,'[1]Proportionate Shares'!$D$23:$I$1359,6,FALSE)),0,VLOOKUP(D118,'[1]Proportionate Shares'!$D$23:$I$1359,6,FALSE)),0)</f>
        <v>2871584</v>
      </c>
      <c r="T118" s="98">
        <f>ROUND('[1]68_InOutFlowsCurPrdAndPrior'!$D$35*IF(ISNA(VLOOKUP(D118,'[1]Proportionate Shares'!$D$23:$I$1359,6,FALSE)),0,VLOOKUP(D118,'[1]Proportionate Shares'!$D$23:$I$1359,6,FALSE)),0)</f>
        <v>556458</v>
      </c>
      <c r="U118" s="98">
        <f>VLOOKUP(D118,'[1]Schedule of Pension Amounts LW'!$B$15:$AS$1399,36,FALSE)</f>
        <v>1916595</v>
      </c>
      <c r="V118" s="99">
        <f t="shared" si="11"/>
        <v>5383519</v>
      </c>
      <c r="W118" s="98">
        <f>ROUND('[1]68_InOutFlowsCurPrdAndPrior'!$F$32*IF(ISNA(VLOOKUP(D118,'[1]Proportionate Shares'!$D$23:$I$1359,6,FALSE)),0,VLOOKUP(D118,'[1]Proportionate Shares'!$D$23:$I$1359,6,FALSE)),0)</f>
        <v>321374</v>
      </c>
      <c r="X118" s="98">
        <f>ROUND('[1]68_InOutFlowsCurPrdAndPrior'!$F$33*IF(ISNA(VLOOKUP(D118,'[1]Proportionate Shares'!$D$23:$I$1359,6,FALSE)),0,VLOOKUP(D118,'[1]Proportionate Shares'!$D$23:$I$1359,6,FALSE)),0)</f>
        <v>1186674</v>
      </c>
      <c r="Y118" s="98">
        <f>ROUND('[1]68_InOutFlowsCurPrdAndPrior'!$F$35*IF(ISNA(VLOOKUP(D118,'[1]Proportionate Shares'!$D$23:$I$1359,6,FALSE)),0,VLOOKUP(D118,'[1]Proportionate Shares'!$D$23:$I$1359,6,FALSE)),0)</f>
        <v>463519</v>
      </c>
      <c r="Z118" s="98">
        <f>-VLOOKUP(D118,'[1]Schedule of Pension Amounts LW'!$B$15:$AS$1399,37,FALSE)</f>
        <v>413306</v>
      </c>
      <c r="AA118" s="99">
        <f t="shared" si="12"/>
        <v>2384873</v>
      </c>
      <c r="AB118" s="72">
        <f>VLOOKUP(D118,'[1]Pension Expense Details'!$D$22:$S$1407,16,FALSE)</f>
        <v>939875</v>
      </c>
      <c r="AC118" s="72">
        <f t="shared" si="13"/>
        <v>1343170</v>
      </c>
      <c r="AD118" s="72">
        <f>VLOOKUP(D118,'[1]Schedule of Pension Amounts LW'!$B$15:$W$1399,22,FALSE)</f>
        <v>2283045</v>
      </c>
    </row>
    <row r="119" spans="1:30" x14ac:dyDescent="0.3">
      <c r="A119" s="104"/>
      <c r="B119" s="33"/>
      <c r="C119" s="33" t="str">
        <f>VLOOKUP(D119,'[1]Employer information'!$I$3:$J$1391,2,FALSE)</f>
        <v xml:space="preserve">Charter School                                    </v>
      </c>
      <c r="D119" s="33" t="str">
        <f>'[1]Schedule of Pension Amounts LW'!B112</f>
        <v>2243</v>
      </c>
      <c r="E119" s="33" t="str">
        <f>IF(ISNA(VLOOKUP(D119,'[1]Proportionate Shares'!$D$23:$G$1400,2,FALSE)),"",VLOOKUP(D119,'[1]Proportionate Shares'!$D$23:$G$1400,2,FALSE))</f>
        <v>015825</v>
      </c>
      <c r="F119" s="33" t="str">
        <f>IF(ISNA(VLOOKUP(D119,'[1]Proportionate Shares'!$D$23:$G$1400,3,FALSE)),"",VLOOKUP(D119,'[1]Proportionate Shares'!$D$23:$G$1400,3,FALSE))</f>
        <v/>
      </c>
      <c r="G119" s="34" t="str">
        <f>VLOOKUP(D119,'[1]Employer information'!$A$3:$B$1390,2,FALSE)</f>
        <v>LIGHTHOUSE CHARTER SCHOOL</v>
      </c>
      <c r="H119" s="36">
        <f>IF(ISNA(VLOOKUP(D119,'[1]Proportionate Shares'!$D$23:$I$1377,6,FALSE)),0,VLOOKUP(D119,'[1]Proportionate Shares'!$D$23:$I$1377,6,FALSE))</f>
        <v>1.1410179000000001E-5</v>
      </c>
      <c r="I119" s="105">
        <f>VLOOKUP(D119,'[1]Schedule of Pension Amounts LW'!$B$15:$E$1399,3,FALSE)</f>
        <v>583324</v>
      </c>
      <c r="J119" s="105">
        <f>-IF(ISNA(VLOOKUP(D119,'[1]Combined Contribution Amounts'!$A$2:$K$1335,5,FALSE)),0,VLOOKUP(D119,'[1]Combined Contribution Amounts'!$A$2:$K$1335,5,FALSE))</f>
        <v>-39937</v>
      </c>
      <c r="K119" s="105">
        <f>-IF(ISNA(VLOOKUP(D119,'[1]Combined Contribution Amounts'!$A$2:$K$1335,7,FALSE)),0,VLOOKUP(D119,'[1]Combined Contribution Amounts'!$A$2:$K$1335,7,FALSE))+-IF(ISNA(VLOOKUP(D119,'[1]Combined Contribution Amounts'!$A$2:$K$1335,8,FALSE)),0,VLOOKUP(D119,'[1]Combined Contribution Amounts'!$A$2:$K$1335,8,FALSE))+-IF(ISNA(VLOOKUP(D119,'[1]Combined Contribution Amounts'!$A$2:$K$1335,9,FALSE)),0,VLOOKUP(D119,'[1]Combined Contribution Amounts'!$A$2:$K$1335,9,FALSE))</f>
        <v>0</v>
      </c>
      <c r="L119" s="105">
        <f>VLOOKUP(D119,'[1]Pension Expense Details'!$D$23:$S$1407,16,FALSE)</f>
        <v>62035</v>
      </c>
      <c r="M119" s="105">
        <f>ROUND(('[1]68_InOutFlowsCurPrdAndPriorHist'!$F$28-'[1]68_InOutFlowsCurPrdAndPriorHist'!$F$31)*$H119,0)-VLOOKUP(D119,'[1]Pension Expense Details'!$D$23:$S$1407,12,FALSE)</f>
        <v>-9451</v>
      </c>
      <c r="N119" s="105">
        <f>ROUND(('[1]68_InOutFlowsCurPrdAndPriorHist'!$F$29-'[1]68_InOutFlowsCurPrdAndPriorHist'!$F$32)*$H119,0)-VLOOKUP(D119,'[1]Pension Expense Details'!$D$23:$S$1407,13,FALSE)</f>
        <v>-71407</v>
      </c>
      <c r="O119" s="105">
        <f>ROUND(('[1]68_InOutFlowsCurPrdAndPriorHist'!$F$30-'[1]68_InOutFlowsCurPrdAndPriorHist'!$F$33)*$H119,0)-VLOOKUP(D119,'[1]Pension Expense Details'!$D$23:$S$1407,14,FALSE)</f>
        <v>30878</v>
      </c>
      <c r="P119" s="105">
        <f>ROUND((VLOOKUP(D119,'[1]Schedule of Pension Amounts LW'!$B$15:$AC$1399,28,FALSE)-VLOOKUP(D119,'[1]Schedule of Pension Amounts LW'!$B$15:$AC$1399,27,FALSE))*'[1]Schedule of Pension Amounts LW'!AD$4,0)+VLOOKUP(D119,'[1]Schedule of Pension Amounts LW'!$B$15:$AH$1399,33,FALSE)-VLOOKUP(D119,'[1]Pension Expense Details'!$D$23:$S$1407,15,FALSE)</f>
        <v>37695</v>
      </c>
      <c r="Q119" s="98">
        <f t="shared" si="10"/>
        <v>593137</v>
      </c>
      <c r="R119" s="98">
        <f>ROUND('[1]68_InOutFlowsCurPrdAndPrior'!$D$32*IF(ISNA(VLOOKUP(D119,'[1]Proportionate Shares'!$D$23:$I$1359,6,FALSE)),0,VLOOKUP(D119,'[1]Proportionate Shares'!$D$23:$I$1359,6,FALSE)),0)</f>
        <v>2492</v>
      </c>
      <c r="S119" s="98">
        <f>ROUND('[1]68_InOutFlowsCurPrdAndPrior'!$D$33*IF(ISNA(VLOOKUP(D119,'[1]Proportionate Shares'!$D$23:$I$1359,6,FALSE)),0,VLOOKUP(D119,'[1]Proportionate Shares'!$D$23:$I$1359,6,FALSE)),0)</f>
        <v>184020</v>
      </c>
      <c r="T119" s="98">
        <f>ROUND('[1]68_InOutFlowsCurPrdAndPrior'!$D$35*IF(ISNA(VLOOKUP(D119,'[1]Proportionate Shares'!$D$23:$I$1359,6,FALSE)),0,VLOOKUP(D119,'[1]Proportionate Shares'!$D$23:$I$1359,6,FALSE)),0)</f>
        <v>35660</v>
      </c>
      <c r="U119" s="98">
        <f>VLOOKUP(D119,'[1]Schedule of Pension Amounts LW'!$B$15:$AS$1399,36,FALSE)</f>
        <v>78381</v>
      </c>
      <c r="V119" s="99">
        <f t="shared" si="11"/>
        <v>300553</v>
      </c>
      <c r="W119" s="98">
        <f>ROUND('[1]68_InOutFlowsCurPrdAndPrior'!$F$32*IF(ISNA(VLOOKUP(D119,'[1]Proportionate Shares'!$D$23:$I$1359,6,FALSE)),0,VLOOKUP(D119,'[1]Proportionate Shares'!$D$23:$I$1359,6,FALSE)),0)</f>
        <v>20595</v>
      </c>
      <c r="X119" s="98">
        <f>ROUND('[1]68_InOutFlowsCurPrdAndPrior'!$F$33*IF(ISNA(VLOOKUP(D119,'[1]Proportionate Shares'!$D$23:$I$1359,6,FALSE)),0,VLOOKUP(D119,'[1]Proportionate Shares'!$D$23:$I$1359,6,FALSE)),0)</f>
        <v>76046</v>
      </c>
      <c r="Y119" s="98">
        <f>ROUND('[1]68_InOutFlowsCurPrdAndPrior'!$F$35*IF(ISNA(VLOOKUP(D119,'[1]Proportionate Shares'!$D$23:$I$1359,6,FALSE)),0,VLOOKUP(D119,'[1]Proportionate Shares'!$D$23:$I$1359,6,FALSE)),0)</f>
        <v>29704</v>
      </c>
      <c r="Z119" s="98">
        <f>-VLOOKUP(D119,'[1]Schedule of Pension Amounts LW'!$B$15:$AS$1399,37,FALSE)</f>
        <v>12612</v>
      </c>
      <c r="AA119" s="99">
        <f t="shared" si="12"/>
        <v>138957</v>
      </c>
      <c r="AB119" s="72">
        <f>VLOOKUP(D119,'[1]Pension Expense Details'!$D$22:$S$1407,16,FALSE)</f>
        <v>62035</v>
      </c>
      <c r="AC119" s="72">
        <f t="shared" si="13"/>
        <v>65118</v>
      </c>
      <c r="AD119" s="72">
        <f>VLOOKUP(D119,'[1]Schedule of Pension Amounts LW'!$B$15:$W$1399,22,FALSE)</f>
        <v>127153</v>
      </c>
    </row>
    <row r="120" spans="1:30" x14ac:dyDescent="0.3">
      <c r="A120" s="104"/>
      <c r="B120" s="33"/>
      <c r="C120" s="33" t="str">
        <f>VLOOKUP(D120,'[1]Employer information'!$I$3:$J$1391,2,FALSE)</f>
        <v xml:space="preserve">Charter School                                    </v>
      </c>
      <c r="D120" s="33" t="str">
        <f>'[1]Schedule of Pension Amounts LW'!B113</f>
        <v>2367</v>
      </c>
      <c r="E120" s="33" t="str">
        <f>IF(ISNA(VLOOKUP(D120,'[1]Proportionate Shares'!$D$23:$G$1400,2,FALSE)),"",VLOOKUP(D120,'[1]Proportionate Shares'!$D$23:$G$1400,2,FALSE))</f>
        <v>152901</v>
      </c>
      <c r="F120" s="33" t="s">
        <v>4131</v>
      </c>
      <c r="G120" s="34" t="str">
        <f>VLOOKUP(D120,'[1]Employer information'!$A$3:$B$1390,2,FALSE)</f>
        <v xml:space="preserve">LUBBOCK PARTNERSHIP NETWORK </v>
      </c>
      <c r="H120" s="36">
        <f>IF(ISNA(VLOOKUP(D120,'[1]Proportionate Shares'!$D$23:$I$1377,6,FALSE)),0,VLOOKUP(D120,'[1]Proportionate Shares'!$D$23:$I$1377,6,FALSE))</f>
        <v>5.5712399999999995E-7</v>
      </c>
      <c r="I120" s="105">
        <f>VLOOKUP(D120,'[1]Schedule of Pension Amounts LW'!$B$15:$E$1399,3,FALSE)</f>
        <v>0</v>
      </c>
      <c r="J120" s="105">
        <f>-IF(ISNA(VLOOKUP(D120,'[1]Combined Contribution Amounts'!$A$2:$K$1335,5,FALSE)),0,VLOOKUP(D120,'[1]Combined Contribution Amounts'!$A$2:$K$1335,5,FALSE))</f>
        <v>-325</v>
      </c>
      <c r="K120" s="105">
        <f>-IF(ISNA(VLOOKUP(D120,'[1]Combined Contribution Amounts'!$A$2:$K$1335,7,FALSE)),0,VLOOKUP(D120,'[1]Combined Contribution Amounts'!$A$2:$K$1335,7,FALSE))+-IF(ISNA(VLOOKUP(D120,'[1]Combined Contribution Amounts'!$A$2:$K$1335,8,FALSE)),0,VLOOKUP(D120,'[1]Combined Contribution Amounts'!$A$2:$K$1335,8,FALSE))+-IF(ISNA(VLOOKUP(D120,'[1]Combined Contribution Amounts'!$A$2:$K$1335,9,FALSE)),0,VLOOKUP(D120,'[1]Combined Contribution Amounts'!$A$2:$K$1335,9,FALSE))</f>
        <v>-1625</v>
      </c>
      <c r="L120" s="105">
        <f>VLOOKUP(D120,'[1]Pension Expense Details'!$D$23:$S$1407,16,FALSE)</f>
        <v>7506</v>
      </c>
      <c r="M120" s="105">
        <f>ROUND(('[1]68_InOutFlowsCurPrdAndPriorHist'!$F$28-'[1]68_InOutFlowsCurPrdAndPriorHist'!$F$31)*$H120,0)-VLOOKUP(D120,'[1]Pension Expense Details'!$D$23:$S$1407,12,FALSE)</f>
        <v>-461</v>
      </c>
      <c r="N120" s="105">
        <f>ROUND(('[1]68_InOutFlowsCurPrdAndPriorHist'!$F$29-'[1]68_InOutFlowsCurPrdAndPriorHist'!$F$32)*$H120,0)-VLOOKUP(D120,'[1]Pension Expense Details'!$D$23:$S$1407,13,FALSE)</f>
        <v>-3487</v>
      </c>
      <c r="O120" s="105">
        <f>ROUND(('[1]68_InOutFlowsCurPrdAndPriorHist'!$F$30-'[1]68_InOutFlowsCurPrdAndPriorHist'!$F$33)*$H120,0)-VLOOKUP(D120,'[1]Pension Expense Details'!$D$23:$S$1407,14,FALSE)</f>
        <v>1508</v>
      </c>
      <c r="P120" s="105">
        <f>ROUND((VLOOKUP(D120,'[1]Schedule of Pension Amounts LW'!$B$15:$AC$1399,28,FALSE)-VLOOKUP(D120,'[1]Schedule of Pension Amounts LW'!$B$15:$AC$1399,27,FALSE))*'[1]Schedule of Pension Amounts LW'!AD$4,0)+VLOOKUP(D120,'[1]Schedule of Pension Amounts LW'!$B$15:$AH$1399,33,FALSE)-VLOOKUP(D120,'[1]Pension Expense Details'!$D$23:$S$1407,15,FALSE)</f>
        <v>25845</v>
      </c>
      <c r="Q120" s="98">
        <f t="shared" si="10"/>
        <v>28961</v>
      </c>
      <c r="R120" s="98">
        <f>ROUND('[1]68_InOutFlowsCurPrdAndPrior'!$D$32*IF(ISNA(VLOOKUP(D120,'[1]Proportionate Shares'!$D$23:$I$1359,6,FALSE)),0,VLOOKUP(D120,'[1]Proportionate Shares'!$D$23:$I$1359,6,FALSE)),0)</f>
        <v>122</v>
      </c>
      <c r="S120" s="98">
        <f>ROUND('[1]68_InOutFlowsCurPrdAndPrior'!$D$33*IF(ISNA(VLOOKUP(D120,'[1]Proportionate Shares'!$D$23:$I$1359,6,FALSE)),0,VLOOKUP(D120,'[1]Proportionate Shares'!$D$23:$I$1359,6,FALSE)),0)</f>
        <v>8985</v>
      </c>
      <c r="T120" s="98">
        <f>ROUND('[1]68_InOutFlowsCurPrdAndPrior'!$D$35*IF(ISNA(VLOOKUP(D120,'[1]Proportionate Shares'!$D$23:$I$1359,6,FALSE)),0,VLOOKUP(D120,'[1]Proportionate Shares'!$D$23:$I$1359,6,FALSE)),0)</f>
        <v>1741</v>
      </c>
      <c r="U120" s="98">
        <f>VLOOKUP(D120,'[1]Schedule of Pension Amounts LW'!$B$15:$AS$1399,36,FALSE)</f>
        <v>17782</v>
      </c>
      <c r="V120" s="99">
        <f t="shared" si="11"/>
        <v>28630</v>
      </c>
      <c r="W120" s="98">
        <f>ROUND('[1]68_InOutFlowsCurPrdAndPrior'!$F$32*IF(ISNA(VLOOKUP(D120,'[1]Proportionate Shares'!$D$23:$I$1359,6,FALSE)),0,VLOOKUP(D120,'[1]Proportionate Shares'!$D$23:$I$1359,6,FALSE)),0)</f>
        <v>1006</v>
      </c>
      <c r="X120" s="98">
        <f>ROUND('[1]68_InOutFlowsCurPrdAndPrior'!$F$33*IF(ISNA(VLOOKUP(D120,'[1]Proportionate Shares'!$D$23:$I$1359,6,FALSE)),0,VLOOKUP(D120,'[1]Proportionate Shares'!$D$23:$I$1359,6,FALSE)),0)</f>
        <v>3713</v>
      </c>
      <c r="Y120" s="98">
        <f>ROUND('[1]68_InOutFlowsCurPrdAndPrior'!$F$35*IF(ISNA(VLOOKUP(D120,'[1]Proportionate Shares'!$D$23:$I$1359,6,FALSE)),0,VLOOKUP(D120,'[1]Proportionate Shares'!$D$23:$I$1359,6,FALSE)),0)</f>
        <v>1450</v>
      </c>
      <c r="Z120" s="98">
        <f>-VLOOKUP(D120,'[1]Schedule of Pension Amounts LW'!$B$15:$AS$1399,37,FALSE)</f>
        <v>0</v>
      </c>
      <c r="AA120" s="99">
        <f t="shared" si="12"/>
        <v>6169</v>
      </c>
      <c r="AB120" s="72">
        <f>VLOOKUP(D120,'[1]Pension Expense Details'!$D$22:$S$1407,16,FALSE)</f>
        <v>7506</v>
      </c>
      <c r="AC120" s="72">
        <f t="shared" si="13"/>
        <v>944</v>
      </c>
      <c r="AD120" s="72">
        <f>VLOOKUP(D120,'[1]Schedule of Pension Amounts LW'!$B$15:$W$1399,22,FALSE)</f>
        <v>8450</v>
      </c>
    </row>
    <row r="121" spans="1:30" x14ac:dyDescent="0.3">
      <c r="A121" s="104"/>
      <c r="B121" s="33"/>
      <c r="C121" s="33" t="str">
        <f>VLOOKUP(D121,'[1]Employer information'!$I$3:$J$1391,2,FALSE)</f>
        <v xml:space="preserve">Charter School                                    </v>
      </c>
      <c r="D121" s="33" t="str">
        <f>'[1]Schedule of Pension Amounts LW'!B114</f>
        <v>2300</v>
      </c>
      <c r="E121" s="33" t="str">
        <f>IF(ISNA(VLOOKUP(D121,'[1]Proportionate Shares'!$D$23:$G$1400,2,FALSE)),"",VLOOKUP(D121,'[1]Proportionate Shares'!$D$23:$G$1400,2,FALSE))</f>
        <v>057844</v>
      </c>
      <c r="F121" s="33" t="str">
        <f>IF(ISNA(VLOOKUP(D121,'[1]Proportionate Shares'!$D$23:$G$1400,3,FALSE)),"",VLOOKUP(D121,'[1]Proportionate Shares'!$D$23:$G$1400,3,FALSE))</f>
        <v/>
      </c>
      <c r="G121" s="34" t="str">
        <f>VLOOKUP(D121,'[1]Employer information'!$A$3:$B$1390,2,FALSE)</f>
        <v>MANARA ACADEMY</v>
      </c>
      <c r="H121" s="36">
        <f>IF(ISNA(VLOOKUP(D121,'[1]Proportionate Shares'!$D$23:$I$1377,6,FALSE)),0,VLOOKUP(D121,'[1]Proportionate Shares'!$D$23:$I$1377,6,FALSE))</f>
        <v>2.9721834E-5</v>
      </c>
      <c r="I121" s="105">
        <f>VLOOKUP(D121,'[1]Schedule of Pension Amounts LW'!$B$15:$E$1399,3,FALSE)</f>
        <v>1899360</v>
      </c>
      <c r="J121" s="105">
        <f>-IF(ISNA(VLOOKUP(D121,'[1]Combined Contribution Amounts'!$A$2:$K$1335,5,FALSE)),0,VLOOKUP(D121,'[1]Combined Contribution Amounts'!$A$2:$K$1335,5,FALSE))</f>
        <v>-104030</v>
      </c>
      <c r="K121" s="105">
        <f>-IF(ISNA(VLOOKUP(D121,'[1]Combined Contribution Amounts'!$A$2:$K$1335,7,FALSE)),0,VLOOKUP(D121,'[1]Combined Contribution Amounts'!$A$2:$K$1335,7,FALSE))+-IF(ISNA(VLOOKUP(D121,'[1]Combined Contribution Amounts'!$A$2:$K$1335,8,FALSE)),0,VLOOKUP(D121,'[1]Combined Contribution Amounts'!$A$2:$K$1335,8,FALSE))+-IF(ISNA(VLOOKUP(D121,'[1]Combined Contribution Amounts'!$A$2:$K$1335,9,FALSE)),0,VLOOKUP(D121,'[1]Combined Contribution Amounts'!$A$2:$K$1335,9,FALSE))</f>
        <v>0</v>
      </c>
      <c r="L121" s="105">
        <f>VLOOKUP(D121,'[1]Pension Expense Details'!$D$23:$S$1407,16,FALSE)</f>
        <v>101878</v>
      </c>
      <c r="M121" s="105">
        <f>ROUND(('[1]68_InOutFlowsCurPrdAndPriorHist'!$F$28-'[1]68_InOutFlowsCurPrdAndPriorHist'!$F$31)*$H121,0)-VLOOKUP(D121,'[1]Pension Expense Details'!$D$23:$S$1407,12,FALSE)</f>
        <v>-24616</v>
      </c>
      <c r="N121" s="105">
        <f>ROUND(('[1]68_InOutFlowsCurPrdAndPriorHist'!$F$29-'[1]68_InOutFlowsCurPrdAndPriorHist'!$F$32)*$H121,0)-VLOOKUP(D121,'[1]Pension Expense Details'!$D$23:$S$1407,13,FALSE)</f>
        <v>-186005</v>
      </c>
      <c r="O121" s="105">
        <f>ROUND(('[1]68_InOutFlowsCurPrdAndPriorHist'!$F$30-'[1]68_InOutFlowsCurPrdAndPriorHist'!$F$33)*$H121,0)-VLOOKUP(D121,'[1]Pension Expense Details'!$D$23:$S$1407,14,FALSE)</f>
        <v>80434</v>
      </c>
      <c r="P121" s="105">
        <f>ROUND((VLOOKUP(D121,'[1]Schedule of Pension Amounts LW'!$B$15:$AC$1399,28,FALSE)-VLOOKUP(D121,'[1]Schedule of Pension Amounts LW'!$B$15:$AC$1399,27,FALSE))*'[1]Schedule of Pension Amounts LW'!AD$4,0)+VLOOKUP(D121,'[1]Schedule of Pension Amounts LW'!$B$15:$AH$1399,33,FALSE)-VLOOKUP(D121,'[1]Pension Expense Details'!$D$23:$S$1407,15,FALSE)</f>
        <v>-221987</v>
      </c>
      <c r="Q121" s="98">
        <f t="shared" si="10"/>
        <v>1545034</v>
      </c>
      <c r="R121" s="98">
        <f>ROUND('[1]68_InOutFlowsCurPrdAndPrior'!$D$32*IF(ISNA(VLOOKUP(D121,'[1]Proportionate Shares'!$D$23:$I$1359,6,FALSE)),0,VLOOKUP(D121,'[1]Proportionate Shares'!$D$23:$I$1359,6,FALSE)),0)</f>
        <v>6491</v>
      </c>
      <c r="S121" s="98">
        <f>ROUND('[1]68_InOutFlowsCurPrdAndPrior'!$D$33*IF(ISNA(VLOOKUP(D121,'[1]Proportionate Shares'!$D$23:$I$1359,6,FALSE)),0,VLOOKUP(D121,'[1]Proportionate Shares'!$D$23:$I$1359,6,FALSE)),0)</f>
        <v>479345</v>
      </c>
      <c r="T121" s="98">
        <f>ROUND('[1]68_InOutFlowsCurPrdAndPrior'!$D$35*IF(ISNA(VLOOKUP(D121,'[1]Proportionate Shares'!$D$23:$I$1359,6,FALSE)),0,VLOOKUP(D121,'[1]Proportionate Shares'!$D$23:$I$1359,6,FALSE)),0)</f>
        <v>92888</v>
      </c>
      <c r="U121" s="98">
        <f>VLOOKUP(D121,'[1]Schedule of Pension Amounts LW'!$B$15:$AS$1399,36,FALSE)</f>
        <v>324073</v>
      </c>
      <c r="V121" s="99">
        <f t="shared" si="11"/>
        <v>902797</v>
      </c>
      <c r="W121" s="98">
        <f>ROUND('[1]68_InOutFlowsCurPrdAndPrior'!$F$32*IF(ISNA(VLOOKUP(D121,'[1]Proportionate Shares'!$D$23:$I$1359,6,FALSE)),0,VLOOKUP(D121,'[1]Proportionate Shares'!$D$23:$I$1359,6,FALSE)),0)</f>
        <v>53646</v>
      </c>
      <c r="X121" s="98">
        <f>ROUND('[1]68_InOutFlowsCurPrdAndPrior'!$F$33*IF(ISNA(VLOOKUP(D121,'[1]Proportionate Shares'!$D$23:$I$1359,6,FALSE)),0,VLOOKUP(D121,'[1]Proportionate Shares'!$D$23:$I$1359,6,FALSE)),0)</f>
        <v>198088</v>
      </c>
      <c r="Y121" s="98">
        <f>ROUND('[1]68_InOutFlowsCurPrdAndPrior'!$F$35*IF(ISNA(VLOOKUP(D121,'[1]Proportionate Shares'!$D$23:$I$1359,6,FALSE)),0,VLOOKUP(D121,'[1]Proportionate Shares'!$D$23:$I$1359,6,FALSE)),0)</f>
        <v>77374</v>
      </c>
      <c r="Z121" s="98">
        <f>-VLOOKUP(D121,'[1]Schedule of Pension Amounts LW'!$B$15:$AS$1399,37,FALSE)</f>
        <v>182311</v>
      </c>
      <c r="AA121" s="99">
        <f t="shared" si="12"/>
        <v>511419</v>
      </c>
      <c r="AB121" s="72">
        <f>VLOOKUP(D121,'[1]Pension Expense Details'!$D$22:$S$1407,16,FALSE)</f>
        <v>101878</v>
      </c>
      <c r="AC121" s="72">
        <f t="shared" si="13"/>
        <v>274793</v>
      </c>
      <c r="AD121" s="72">
        <f>VLOOKUP(D121,'[1]Schedule of Pension Amounts LW'!$B$15:$W$1399,22,FALSE)</f>
        <v>376671</v>
      </c>
    </row>
    <row r="122" spans="1:30" x14ac:dyDescent="0.3">
      <c r="A122" s="104"/>
      <c r="B122" s="33"/>
      <c r="C122" s="33" t="str">
        <f>VLOOKUP(D122,'[1]Employer information'!$I$3:$J$1391,2,FALSE)</f>
        <v xml:space="preserve">Charter School                                    </v>
      </c>
      <c r="D122" s="33" t="str">
        <f>'[1]Schedule of Pension Amounts LW'!B115</f>
        <v>2286</v>
      </c>
      <c r="E122" s="33" t="str">
        <f>IF(ISNA(VLOOKUP(D122,'[1]Proportionate Shares'!$D$23:$G$1400,2,FALSE)),"",VLOOKUP(D122,'[1]Proportionate Shares'!$D$23:$G$1400,2,FALSE))</f>
        <v>130801</v>
      </c>
      <c r="F122" s="33" t="str">
        <f>IF(ISNA(VLOOKUP(D122,'[1]Proportionate Shares'!$D$23:$G$1400,3,FALSE)),"",VLOOKUP(D122,'[1]Proportionate Shares'!$D$23:$G$1400,3,FALSE))</f>
        <v/>
      </c>
      <c r="G122" s="34" t="str">
        <f>VLOOKUP(D122,'[1]Employer information'!$A$3:$B$1390,2,FALSE)</f>
        <v>MEADOWLAND CHARTER SCHOOL</v>
      </c>
      <c r="H122" s="36">
        <f>IF(ISNA(VLOOKUP(D122,'[1]Proportionate Shares'!$D$23:$I$1377,6,FALSE)),0,VLOOKUP(D122,'[1]Proportionate Shares'!$D$23:$I$1377,6,FALSE))</f>
        <v>1.5018054E-5</v>
      </c>
      <c r="I122" s="105">
        <f>VLOOKUP(D122,'[1]Schedule of Pension Amounts LW'!$B$15:$E$1399,3,FALSE)</f>
        <v>960333</v>
      </c>
      <c r="J122" s="105">
        <f>-IF(ISNA(VLOOKUP(D122,'[1]Combined Contribution Amounts'!$A$2:$K$1335,5,FALSE)),0,VLOOKUP(D122,'[1]Combined Contribution Amounts'!$A$2:$K$1335,5,FALSE))</f>
        <v>-52565</v>
      </c>
      <c r="K122" s="105">
        <f>-IF(ISNA(VLOOKUP(D122,'[1]Combined Contribution Amounts'!$A$2:$K$1335,7,FALSE)),0,VLOOKUP(D122,'[1]Combined Contribution Amounts'!$A$2:$K$1335,7,FALSE))+-IF(ISNA(VLOOKUP(D122,'[1]Combined Contribution Amounts'!$A$2:$K$1335,8,FALSE)),0,VLOOKUP(D122,'[1]Combined Contribution Amounts'!$A$2:$K$1335,8,FALSE))+-IF(ISNA(VLOOKUP(D122,'[1]Combined Contribution Amounts'!$A$2:$K$1335,9,FALSE)),0,VLOOKUP(D122,'[1]Combined Contribution Amounts'!$A$2:$K$1335,9,FALSE))</f>
        <v>0</v>
      </c>
      <c r="L122" s="105">
        <f>VLOOKUP(D122,'[1]Pension Expense Details'!$D$23:$S$1407,16,FALSE)</f>
        <v>51381</v>
      </c>
      <c r="M122" s="105">
        <f>ROUND(('[1]68_InOutFlowsCurPrdAndPriorHist'!$F$28-'[1]68_InOutFlowsCurPrdAndPriorHist'!$F$31)*$H122,0)-VLOOKUP(D122,'[1]Pension Expense Details'!$D$23:$S$1407,12,FALSE)</f>
        <v>-12438</v>
      </c>
      <c r="N122" s="105">
        <f>ROUND(('[1]68_InOutFlowsCurPrdAndPriorHist'!$F$29-'[1]68_InOutFlowsCurPrdAndPriorHist'!$F$32)*$H122,0)-VLOOKUP(D122,'[1]Pension Expense Details'!$D$23:$S$1407,13,FALSE)</f>
        <v>-93986</v>
      </c>
      <c r="O122" s="105">
        <f>ROUND(('[1]68_InOutFlowsCurPrdAndPriorHist'!$F$30-'[1]68_InOutFlowsCurPrdAndPriorHist'!$F$33)*$H122,0)-VLOOKUP(D122,'[1]Pension Expense Details'!$D$23:$S$1407,14,FALSE)</f>
        <v>40642</v>
      </c>
      <c r="P122" s="105">
        <f>ROUND((VLOOKUP(D122,'[1]Schedule of Pension Amounts LW'!$B$15:$AC$1399,28,FALSE)-VLOOKUP(D122,'[1]Schedule of Pension Amounts LW'!$B$15:$AC$1399,27,FALSE))*'[1]Schedule of Pension Amounts LW'!AD$4,0)+VLOOKUP(D122,'[1]Schedule of Pension Amounts LW'!$B$15:$AH$1399,33,FALSE)-VLOOKUP(D122,'[1]Pension Expense Details'!$D$23:$S$1407,15,FALSE)</f>
        <v>-112682</v>
      </c>
      <c r="Q122" s="98">
        <f t="shared" si="10"/>
        <v>780685</v>
      </c>
      <c r="R122" s="98">
        <f>ROUND('[1]68_InOutFlowsCurPrdAndPrior'!$D$32*IF(ISNA(VLOOKUP(D122,'[1]Proportionate Shares'!$D$23:$I$1359,6,FALSE)),0,VLOOKUP(D122,'[1]Proportionate Shares'!$D$23:$I$1359,6,FALSE)),0)</f>
        <v>3280</v>
      </c>
      <c r="S122" s="98">
        <f>ROUND('[1]68_InOutFlowsCurPrdAndPrior'!$D$33*IF(ISNA(VLOOKUP(D122,'[1]Proportionate Shares'!$D$23:$I$1359,6,FALSE)),0,VLOOKUP(D122,'[1]Proportionate Shares'!$D$23:$I$1359,6,FALSE)),0)</f>
        <v>242207</v>
      </c>
      <c r="T122" s="98">
        <f>ROUND('[1]68_InOutFlowsCurPrdAndPrior'!$D$35*IF(ISNA(VLOOKUP(D122,'[1]Proportionate Shares'!$D$23:$I$1359,6,FALSE)),0,VLOOKUP(D122,'[1]Proportionate Shares'!$D$23:$I$1359,6,FALSE)),0)</f>
        <v>46935</v>
      </c>
      <c r="U122" s="98">
        <f>VLOOKUP(D122,'[1]Schedule of Pension Amounts LW'!$B$15:$AS$1399,36,FALSE)</f>
        <v>223575</v>
      </c>
      <c r="V122" s="99">
        <f t="shared" si="11"/>
        <v>515997</v>
      </c>
      <c r="W122" s="98">
        <f>ROUND('[1]68_InOutFlowsCurPrdAndPrior'!$F$32*IF(ISNA(VLOOKUP(D122,'[1]Proportionate Shares'!$D$23:$I$1359,6,FALSE)),0,VLOOKUP(D122,'[1]Proportionate Shares'!$D$23:$I$1359,6,FALSE)),0)</f>
        <v>27107</v>
      </c>
      <c r="X122" s="98">
        <f>ROUND('[1]68_InOutFlowsCurPrdAndPrior'!$F$33*IF(ISNA(VLOOKUP(D122,'[1]Proportionate Shares'!$D$23:$I$1359,6,FALSE)),0,VLOOKUP(D122,'[1]Proportionate Shares'!$D$23:$I$1359,6,FALSE)),0)</f>
        <v>100091</v>
      </c>
      <c r="Y122" s="98">
        <f>ROUND('[1]68_InOutFlowsCurPrdAndPrior'!$F$35*IF(ISNA(VLOOKUP(D122,'[1]Proportionate Shares'!$D$23:$I$1359,6,FALSE)),0,VLOOKUP(D122,'[1]Proportionate Shares'!$D$23:$I$1359,6,FALSE)),0)</f>
        <v>39096</v>
      </c>
      <c r="Z122" s="98">
        <f>-VLOOKUP(D122,'[1]Schedule of Pension Amounts LW'!$B$15:$AS$1399,37,FALSE)</f>
        <v>99236</v>
      </c>
      <c r="AA122" s="99">
        <f t="shared" si="12"/>
        <v>265530</v>
      </c>
      <c r="AB122" s="72">
        <f>VLOOKUP(D122,'[1]Pension Expense Details'!$D$22:$S$1407,16,FALSE)</f>
        <v>51381</v>
      </c>
      <c r="AC122" s="72">
        <f t="shared" si="13"/>
        <v>110651</v>
      </c>
      <c r="AD122" s="72">
        <f>VLOOKUP(D122,'[1]Schedule of Pension Amounts LW'!$B$15:$W$1399,22,FALSE)</f>
        <v>162032</v>
      </c>
    </row>
    <row r="123" spans="1:30" x14ac:dyDescent="0.3">
      <c r="A123" s="104"/>
      <c r="B123" s="33"/>
      <c r="C123" s="33" t="str">
        <f>VLOOKUP(D123,'[1]Employer information'!$I$3:$J$1391,2,FALSE)</f>
        <v xml:space="preserve">Charter School                                    </v>
      </c>
      <c r="D123" s="33" t="str">
        <f>'[1]Schedule of Pension Amounts LW'!B116</f>
        <v>2314</v>
      </c>
      <c r="E123" s="33" t="str">
        <f>IF(ISNA(VLOOKUP(D123,'[1]Proportionate Shares'!$D$23:$G$1400,2,FALSE)),"",VLOOKUP(D123,'[1]Proportionate Shares'!$D$23:$G$1400,2,FALSE))</f>
        <v>246801</v>
      </c>
      <c r="F123" s="33" t="str">
        <f>IF(ISNA(VLOOKUP(D123,'[1]Proportionate Shares'!$D$23:$G$1400,3,FALSE)),"",VLOOKUP(D123,'[1]Proportionate Shares'!$D$23:$G$1400,3,FALSE))</f>
        <v/>
      </c>
      <c r="G123" s="34" t="str">
        <f>VLOOKUP(D123,'[1]Employer information'!$A$3:$B$1390,2,FALSE)</f>
        <v>MERIDIAN WORLD SCHOOL</v>
      </c>
      <c r="H123" s="36">
        <f>IF(ISNA(VLOOKUP(D123,'[1]Proportionate Shares'!$D$23:$I$1377,6,FALSE)),0,VLOOKUP(D123,'[1]Proportionate Shares'!$D$23:$I$1377,6,FALSE))</f>
        <v>4.7977204999999999E-5</v>
      </c>
      <c r="I123" s="105">
        <f>VLOOKUP(D123,'[1]Schedule of Pension Amounts LW'!$B$15:$E$1399,3,FALSE)</f>
        <v>2695631</v>
      </c>
      <c r="J123" s="105">
        <f>-IF(ISNA(VLOOKUP(D123,'[1]Combined Contribution Amounts'!$A$2:$K$1335,5,FALSE)),0,VLOOKUP(D123,'[1]Combined Contribution Amounts'!$A$2:$K$1335,5,FALSE))</f>
        <v>-167926</v>
      </c>
      <c r="K123" s="105">
        <f>-IF(ISNA(VLOOKUP(D123,'[1]Combined Contribution Amounts'!$A$2:$K$1335,7,FALSE)),0,VLOOKUP(D123,'[1]Combined Contribution Amounts'!$A$2:$K$1335,7,FALSE))+-IF(ISNA(VLOOKUP(D123,'[1]Combined Contribution Amounts'!$A$2:$K$1335,8,FALSE)),0,VLOOKUP(D123,'[1]Combined Contribution Amounts'!$A$2:$K$1335,8,FALSE))+-IF(ISNA(VLOOKUP(D123,'[1]Combined Contribution Amounts'!$A$2:$K$1335,9,FALSE)),0,VLOOKUP(D123,'[1]Combined Contribution Amounts'!$A$2:$K$1335,9,FALSE))</f>
        <v>0</v>
      </c>
      <c r="L123" s="105">
        <f>VLOOKUP(D123,'[1]Pension Expense Details'!$D$23:$S$1407,16,FALSE)</f>
        <v>222660</v>
      </c>
      <c r="M123" s="105">
        <f>ROUND(('[1]68_InOutFlowsCurPrdAndPriorHist'!$F$28-'[1]68_InOutFlowsCurPrdAndPriorHist'!$F$31)*$H123,0)-VLOOKUP(D123,'[1]Pension Expense Details'!$D$23:$S$1407,12,FALSE)</f>
        <v>-39737</v>
      </c>
      <c r="N123" s="105">
        <f>ROUND(('[1]68_InOutFlowsCurPrdAndPriorHist'!$F$29-'[1]68_InOutFlowsCurPrdAndPriorHist'!$F$32)*$H123,0)-VLOOKUP(D123,'[1]Pension Expense Details'!$D$23:$S$1407,13,FALSE)</f>
        <v>-300251</v>
      </c>
      <c r="O123" s="105">
        <f>ROUND(('[1]68_InOutFlowsCurPrdAndPriorHist'!$F$30-'[1]68_InOutFlowsCurPrdAndPriorHist'!$F$33)*$H123,0)-VLOOKUP(D123,'[1]Pension Expense Details'!$D$23:$S$1407,14,FALSE)</f>
        <v>129838</v>
      </c>
      <c r="P123" s="105">
        <f>ROUND((VLOOKUP(D123,'[1]Schedule of Pension Amounts LW'!$B$15:$AC$1399,28,FALSE)-VLOOKUP(D123,'[1]Schedule of Pension Amounts LW'!$B$15:$AC$1399,27,FALSE))*'[1]Schedule of Pension Amounts LW'!AD$4,0)+VLOOKUP(D123,'[1]Schedule of Pension Amounts LW'!$B$15:$AH$1399,33,FALSE)-VLOOKUP(D123,'[1]Pension Expense Details'!$D$23:$S$1407,15,FALSE)</f>
        <v>-46210</v>
      </c>
      <c r="Q123" s="98">
        <f t="shared" si="10"/>
        <v>2494005</v>
      </c>
      <c r="R123" s="98">
        <f>ROUND('[1]68_InOutFlowsCurPrdAndPrior'!$D$32*IF(ISNA(VLOOKUP(D123,'[1]Proportionate Shares'!$D$23:$I$1359,6,FALSE)),0,VLOOKUP(D123,'[1]Proportionate Shares'!$D$23:$I$1359,6,FALSE)),0)</f>
        <v>10477</v>
      </c>
      <c r="S123" s="98">
        <f>ROUND('[1]68_InOutFlowsCurPrdAndPrior'!$D$33*IF(ISNA(VLOOKUP(D123,'[1]Proportionate Shares'!$D$23:$I$1359,6,FALSE)),0,VLOOKUP(D123,'[1]Proportionate Shares'!$D$23:$I$1359,6,FALSE)),0)</f>
        <v>773763</v>
      </c>
      <c r="T123" s="98">
        <f>ROUND('[1]68_InOutFlowsCurPrdAndPrior'!$D$35*IF(ISNA(VLOOKUP(D123,'[1]Proportionate Shares'!$D$23:$I$1359,6,FALSE)),0,VLOOKUP(D123,'[1]Proportionate Shares'!$D$23:$I$1359,6,FALSE)),0)</f>
        <v>149940</v>
      </c>
      <c r="U123" s="98">
        <f>VLOOKUP(D123,'[1]Schedule of Pension Amounts LW'!$B$15:$AS$1399,36,FALSE)</f>
        <v>605187</v>
      </c>
      <c r="V123" s="99">
        <f t="shared" si="11"/>
        <v>1539367</v>
      </c>
      <c r="W123" s="98">
        <f>ROUND('[1]68_InOutFlowsCurPrdAndPrior'!$F$32*IF(ISNA(VLOOKUP(D123,'[1]Proportionate Shares'!$D$23:$I$1359,6,FALSE)),0,VLOOKUP(D123,'[1]Proportionate Shares'!$D$23:$I$1359,6,FALSE)),0)</f>
        <v>86596</v>
      </c>
      <c r="X123" s="98">
        <f>ROUND('[1]68_InOutFlowsCurPrdAndPrior'!$F$33*IF(ISNA(VLOOKUP(D123,'[1]Proportionate Shares'!$D$23:$I$1359,6,FALSE)),0,VLOOKUP(D123,'[1]Proportionate Shares'!$D$23:$I$1359,6,FALSE)),0)</f>
        <v>319755</v>
      </c>
      <c r="Y123" s="98">
        <f>ROUND('[1]68_InOutFlowsCurPrdAndPrior'!$F$35*IF(ISNA(VLOOKUP(D123,'[1]Proportionate Shares'!$D$23:$I$1359,6,FALSE)),0,VLOOKUP(D123,'[1]Proportionate Shares'!$D$23:$I$1359,6,FALSE)),0)</f>
        <v>124898</v>
      </c>
      <c r="Z123" s="98">
        <f>-VLOOKUP(D123,'[1]Schedule of Pension Amounts LW'!$B$15:$AS$1399,37,FALSE)</f>
        <v>31795</v>
      </c>
      <c r="AA123" s="99">
        <f t="shared" si="12"/>
        <v>563044</v>
      </c>
      <c r="AB123" s="72">
        <f>VLOOKUP(D123,'[1]Pension Expense Details'!$D$22:$S$1407,16,FALSE)</f>
        <v>222660</v>
      </c>
      <c r="AC123" s="72">
        <f t="shared" si="13"/>
        <v>422041</v>
      </c>
      <c r="AD123" s="72">
        <f>VLOOKUP(D123,'[1]Schedule of Pension Amounts LW'!$B$15:$W$1399,22,FALSE)</f>
        <v>644701</v>
      </c>
    </row>
    <row r="124" spans="1:30" x14ac:dyDescent="0.3">
      <c r="A124" s="104"/>
      <c r="B124" s="33"/>
      <c r="C124" s="33" t="str">
        <f>VLOOKUP(D124,'[1]Employer information'!$I$3:$J$1391,2,FALSE)</f>
        <v xml:space="preserve">Charter School                                    </v>
      </c>
      <c r="D124" s="33" t="str">
        <f>'[1]Schedule of Pension Amounts LW'!B117</f>
        <v>2255</v>
      </c>
      <c r="E124" s="33" t="str">
        <f>IF(ISNA(VLOOKUP(D124,'[1]Proportionate Shares'!$D$23:$G$1400,2,FALSE)),"",VLOOKUP(D124,'[1]Proportionate Shares'!$D$23:$G$1400,2,FALSE))</f>
        <v>101855</v>
      </c>
      <c r="F124" s="33" t="str">
        <f>IF(ISNA(VLOOKUP(D124,'[1]Proportionate Shares'!$D$23:$G$1400,3,FALSE)),"",VLOOKUP(D124,'[1]Proportionate Shares'!$D$23:$G$1400,3,FALSE))</f>
        <v/>
      </c>
      <c r="G124" s="34" t="str">
        <f>VLOOKUP(D124,'[1]Employer information'!$A$3:$B$1390,2,FALSE)</f>
        <v>MEYERPARK ELEMENTARY CHARTER</v>
      </c>
      <c r="H124" s="36">
        <f>IF(ISNA(VLOOKUP(D124,'[1]Proportionate Shares'!$D$23:$I$1377,6,FALSE)),0,VLOOKUP(D124,'[1]Proportionate Shares'!$D$23:$I$1377,6,FALSE))</f>
        <v>1.016565E-5</v>
      </c>
      <c r="I124" s="105">
        <f>VLOOKUP(D124,'[1]Schedule of Pension Amounts LW'!$B$15:$E$1399,3,FALSE)</f>
        <v>446042</v>
      </c>
      <c r="J124" s="105">
        <f>-IF(ISNA(VLOOKUP(D124,'[1]Combined Contribution Amounts'!$A$2:$K$1335,5,FALSE)),0,VLOOKUP(D124,'[1]Combined Contribution Amounts'!$A$2:$K$1335,5,FALSE))</f>
        <v>-35581</v>
      </c>
      <c r="K124" s="105">
        <f>-IF(ISNA(VLOOKUP(D124,'[1]Combined Contribution Amounts'!$A$2:$K$1335,7,FALSE)),0,VLOOKUP(D124,'[1]Combined Contribution Amounts'!$A$2:$K$1335,7,FALSE))+-IF(ISNA(VLOOKUP(D124,'[1]Combined Contribution Amounts'!$A$2:$K$1335,8,FALSE)),0,VLOOKUP(D124,'[1]Combined Contribution Amounts'!$A$2:$K$1335,8,FALSE))+-IF(ISNA(VLOOKUP(D124,'[1]Combined Contribution Amounts'!$A$2:$K$1335,9,FALSE)),0,VLOOKUP(D124,'[1]Combined Contribution Amounts'!$A$2:$K$1335,9,FALSE))</f>
        <v>0</v>
      </c>
      <c r="L124" s="105">
        <f>VLOOKUP(D124,'[1]Pension Expense Details'!$D$23:$S$1407,16,FALSE)</f>
        <v>66845</v>
      </c>
      <c r="M124" s="105">
        <f>ROUND(('[1]68_InOutFlowsCurPrdAndPriorHist'!$F$28-'[1]68_InOutFlowsCurPrdAndPriorHist'!$F$31)*$H124,0)-VLOOKUP(D124,'[1]Pension Expense Details'!$D$23:$S$1407,12,FALSE)</f>
        <v>-8420</v>
      </c>
      <c r="N124" s="105">
        <f>ROUND(('[1]68_InOutFlowsCurPrdAndPriorHist'!$F$29-'[1]68_InOutFlowsCurPrdAndPriorHist'!$F$32)*$H124,0)-VLOOKUP(D124,'[1]Pension Expense Details'!$D$23:$S$1407,13,FALSE)</f>
        <v>-63619</v>
      </c>
      <c r="O124" s="105">
        <f>ROUND(('[1]68_InOutFlowsCurPrdAndPriorHist'!$F$30-'[1]68_InOutFlowsCurPrdAndPriorHist'!$F$33)*$H124,0)-VLOOKUP(D124,'[1]Pension Expense Details'!$D$23:$S$1407,14,FALSE)</f>
        <v>27510</v>
      </c>
      <c r="P124" s="105">
        <f>ROUND((VLOOKUP(D124,'[1]Schedule of Pension Amounts LW'!$B$15:$AC$1399,28,FALSE)-VLOOKUP(D124,'[1]Schedule of Pension Amounts LW'!$B$15:$AC$1399,27,FALSE))*'[1]Schedule of Pension Amounts LW'!AD$4,0)+VLOOKUP(D124,'[1]Schedule of Pension Amounts LW'!$B$15:$AH$1399,33,FALSE)-VLOOKUP(D124,'[1]Pension Expense Details'!$D$23:$S$1407,15,FALSE)</f>
        <v>95665</v>
      </c>
      <c r="Q124" s="98">
        <f t="shared" si="10"/>
        <v>528442</v>
      </c>
      <c r="R124" s="98">
        <f>ROUND('[1]68_InOutFlowsCurPrdAndPrior'!$D$32*IF(ISNA(VLOOKUP(D124,'[1]Proportionate Shares'!$D$23:$I$1359,6,FALSE)),0,VLOOKUP(D124,'[1]Proportionate Shares'!$D$23:$I$1359,6,FALSE)),0)</f>
        <v>2220</v>
      </c>
      <c r="S124" s="98">
        <f>ROUND('[1]68_InOutFlowsCurPrdAndPrior'!$D$33*IF(ISNA(VLOOKUP(D124,'[1]Proportionate Shares'!$D$23:$I$1359,6,FALSE)),0,VLOOKUP(D124,'[1]Proportionate Shares'!$D$23:$I$1359,6,FALSE)),0)</f>
        <v>163949</v>
      </c>
      <c r="T124" s="98">
        <f>ROUND('[1]68_InOutFlowsCurPrdAndPrior'!$D$35*IF(ISNA(VLOOKUP(D124,'[1]Proportionate Shares'!$D$23:$I$1359,6,FALSE)),0,VLOOKUP(D124,'[1]Proportionate Shares'!$D$23:$I$1359,6,FALSE)),0)</f>
        <v>31770</v>
      </c>
      <c r="U124" s="98">
        <f>VLOOKUP(D124,'[1]Schedule of Pension Amounts LW'!$B$15:$AS$1399,36,FALSE)</f>
        <v>156991</v>
      </c>
      <c r="V124" s="99">
        <f t="shared" si="11"/>
        <v>354930</v>
      </c>
      <c r="W124" s="98">
        <f>ROUND('[1]68_InOutFlowsCurPrdAndPrior'!$F$32*IF(ISNA(VLOOKUP(D124,'[1]Proportionate Shares'!$D$23:$I$1359,6,FALSE)),0,VLOOKUP(D124,'[1]Proportionate Shares'!$D$23:$I$1359,6,FALSE)),0)</f>
        <v>18348</v>
      </c>
      <c r="X124" s="98">
        <f>ROUND('[1]68_InOutFlowsCurPrdAndPrior'!$F$33*IF(ISNA(VLOOKUP(D124,'[1]Proportionate Shares'!$D$23:$I$1359,6,FALSE)),0,VLOOKUP(D124,'[1]Proportionate Shares'!$D$23:$I$1359,6,FALSE)),0)</f>
        <v>67751</v>
      </c>
      <c r="Y124" s="98">
        <f>ROUND('[1]68_InOutFlowsCurPrdAndPrior'!$F$35*IF(ISNA(VLOOKUP(D124,'[1]Proportionate Shares'!$D$23:$I$1359,6,FALSE)),0,VLOOKUP(D124,'[1]Proportionate Shares'!$D$23:$I$1359,6,FALSE)),0)</f>
        <v>26464</v>
      </c>
      <c r="Z124" s="98">
        <f>-VLOOKUP(D124,'[1]Schedule of Pension Amounts LW'!$B$15:$AS$1399,37,FALSE)</f>
        <v>36076</v>
      </c>
      <c r="AA124" s="99">
        <f t="shared" si="12"/>
        <v>148639</v>
      </c>
      <c r="AB124" s="72">
        <f>VLOOKUP(D124,'[1]Pension Expense Details'!$D$22:$S$1407,16,FALSE)</f>
        <v>66845</v>
      </c>
      <c r="AC124" s="72">
        <f t="shared" si="13"/>
        <v>66074</v>
      </c>
      <c r="AD124" s="72">
        <f>VLOOKUP(D124,'[1]Schedule of Pension Amounts LW'!$B$15:$W$1399,22,FALSE)</f>
        <v>132919</v>
      </c>
    </row>
    <row r="125" spans="1:30" x14ac:dyDescent="0.3">
      <c r="A125" s="104"/>
      <c r="B125" s="33"/>
      <c r="C125" s="33" t="str">
        <f>VLOOKUP(D125,'[1]Employer information'!$I$3:$J$1391,2,FALSE)</f>
        <v xml:space="preserve">Charter School                                    </v>
      </c>
      <c r="D125" s="33" t="str">
        <f>'[1]Schedule of Pension Amounts LW'!B118</f>
        <v>2238</v>
      </c>
      <c r="E125" s="33" t="str">
        <f>IF(ISNA(VLOOKUP(D125,'[1]Proportionate Shares'!$D$23:$G$1400,2,FALSE)),"",VLOOKUP(D125,'[1]Proportionate Shares'!$D$23:$G$1400,2,FALSE))</f>
        <v>165802</v>
      </c>
      <c r="F125" s="33" t="str">
        <f>IF(ISNA(VLOOKUP(D125,'[1]Proportionate Shares'!$D$23:$G$1400,3,FALSE)),"",VLOOKUP(D125,'[1]Proportionate Shares'!$D$23:$G$1400,3,FALSE))</f>
        <v/>
      </c>
      <c r="G125" s="34" t="str">
        <f>VLOOKUP(D125,'[1]Employer information'!$A$3:$B$1390,2,FALSE)</f>
        <v>MIDLAND ACADEMY CHARTER SCHOOL</v>
      </c>
      <c r="H125" s="36">
        <f>IF(ISNA(VLOOKUP(D125,'[1]Proportionate Shares'!$D$23:$I$1377,6,FALSE)),0,VLOOKUP(D125,'[1]Proportionate Shares'!$D$23:$I$1377,6,FALSE))</f>
        <v>1.2434429E-5</v>
      </c>
      <c r="I125" s="105">
        <f>VLOOKUP(D125,'[1]Schedule of Pension Amounts LW'!$B$15:$E$1399,3,FALSE)</f>
        <v>751404</v>
      </c>
      <c r="J125" s="105">
        <f>-IF(ISNA(VLOOKUP(D125,'[1]Combined Contribution Amounts'!$A$2:$K$1335,5,FALSE)),0,VLOOKUP(D125,'[1]Combined Contribution Amounts'!$A$2:$K$1335,5,FALSE))</f>
        <v>-43522</v>
      </c>
      <c r="K125" s="105">
        <f>-IF(ISNA(VLOOKUP(D125,'[1]Combined Contribution Amounts'!$A$2:$K$1335,7,FALSE)),0,VLOOKUP(D125,'[1]Combined Contribution Amounts'!$A$2:$K$1335,7,FALSE))+-IF(ISNA(VLOOKUP(D125,'[1]Combined Contribution Amounts'!$A$2:$K$1335,8,FALSE)),0,VLOOKUP(D125,'[1]Combined Contribution Amounts'!$A$2:$K$1335,8,FALSE))+-IF(ISNA(VLOOKUP(D125,'[1]Combined Contribution Amounts'!$A$2:$K$1335,9,FALSE)),0,VLOOKUP(D125,'[1]Combined Contribution Amounts'!$A$2:$K$1335,9,FALSE))</f>
        <v>0</v>
      </c>
      <c r="L125" s="105">
        <f>VLOOKUP(D125,'[1]Pension Expense Details'!$D$23:$S$1407,16,FALSE)</f>
        <v>49413</v>
      </c>
      <c r="M125" s="105">
        <f>ROUND(('[1]68_InOutFlowsCurPrdAndPriorHist'!$F$28-'[1]68_InOutFlowsCurPrdAndPriorHist'!$F$31)*$H125,0)-VLOOKUP(D125,'[1]Pension Expense Details'!$D$23:$S$1407,12,FALSE)</f>
        <v>-10298</v>
      </c>
      <c r="N125" s="105">
        <f>ROUND(('[1]68_InOutFlowsCurPrdAndPriorHist'!$F$29-'[1]68_InOutFlowsCurPrdAndPriorHist'!$F$32)*$H125,0)-VLOOKUP(D125,'[1]Pension Expense Details'!$D$23:$S$1407,13,FALSE)</f>
        <v>-77817</v>
      </c>
      <c r="O125" s="105">
        <f>ROUND(('[1]68_InOutFlowsCurPrdAndPriorHist'!$F$30-'[1]68_InOutFlowsCurPrdAndPriorHist'!$F$33)*$H125,0)-VLOOKUP(D125,'[1]Pension Expense Details'!$D$23:$S$1407,14,FALSE)</f>
        <v>33650</v>
      </c>
      <c r="P125" s="105">
        <f>ROUND((VLOOKUP(D125,'[1]Schedule of Pension Amounts LW'!$B$15:$AC$1399,28,FALSE)-VLOOKUP(D125,'[1]Schedule of Pension Amounts LW'!$B$15:$AC$1399,27,FALSE))*'[1]Schedule of Pension Amounts LW'!AD$4,0)+VLOOKUP(D125,'[1]Schedule of Pension Amounts LW'!$B$15:$AH$1399,33,FALSE)-VLOOKUP(D125,'[1]Pension Expense Details'!$D$23:$S$1407,15,FALSE)</f>
        <v>-56450</v>
      </c>
      <c r="Q125" s="98">
        <f t="shared" si="10"/>
        <v>646380</v>
      </c>
      <c r="R125" s="98">
        <f>ROUND('[1]68_InOutFlowsCurPrdAndPrior'!$D$32*IF(ISNA(VLOOKUP(D125,'[1]Proportionate Shares'!$D$23:$I$1359,6,FALSE)),0,VLOOKUP(D125,'[1]Proportionate Shares'!$D$23:$I$1359,6,FALSE)),0)</f>
        <v>2715</v>
      </c>
      <c r="S125" s="98">
        <f>ROUND('[1]68_InOutFlowsCurPrdAndPrior'!$D$33*IF(ISNA(VLOOKUP(D125,'[1]Proportionate Shares'!$D$23:$I$1359,6,FALSE)),0,VLOOKUP(D125,'[1]Proportionate Shares'!$D$23:$I$1359,6,FALSE)),0)</f>
        <v>200539</v>
      </c>
      <c r="T125" s="98">
        <f>ROUND('[1]68_InOutFlowsCurPrdAndPrior'!$D$35*IF(ISNA(VLOOKUP(D125,'[1]Proportionate Shares'!$D$23:$I$1359,6,FALSE)),0,VLOOKUP(D125,'[1]Proportionate Shares'!$D$23:$I$1359,6,FALSE)),0)</f>
        <v>38861</v>
      </c>
      <c r="U125" s="98">
        <f>VLOOKUP(D125,'[1]Schedule of Pension Amounts LW'!$B$15:$AS$1399,36,FALSE)</f>
        <v>93200</v>
      </c>
      <c r="V125" s="99">
        <f t="shared" si="11"/>
        <v>335315</v>
      </c>
      <c r="W125" s="98">
        <f>ROUND('[1]68_InOutFlowsCurPrdAndPrior'!$F$32*IF(ISNA(VLOOKUP(D125,'[1]Proportionate Shares'!$D$23:$I$1359,6,FALSE)),0,VLOOKUP(D125,'[1]Proportionate Shares'!$D$23:$I$1359,6,FALSE)),0)</f>
        <v>22443</v>
      </c>
      <c r="X125" s="98">
        <f>ROUND('[1]68_InOutFlowsCurPrdAndPrior'!$F$33*IF(ISNA(VLOOKUP(D125,'[1]Proportionate Shares'!$D$23:$I$1359,6,FALSE)),0,VLOOKUP(D125,'[1]Proportionate Shares'!$D$23:$I$1359,6,FALSE)),0)</f>
        <v>82872</v>
      </c>
      <c r="Y125" s="98">
        <f>ROUND('[1]68_InOutFlowsCurPrdAndPrior'!$F$35*IF(ISNA(VLOOKUP(D125,'[1]Proportionate Shares'!$D$23:$I$1359,6,FALSE)),0,VLOOKUP(D125,'[1]Proportionate Shares'!$D$23:$I$1359,6,FALSE)),0)</f>
        <v>32370</v>
      </c>
      <c r="Z125" s="98">
        <f>-VLOOKUP(D125,'[1]Schedule of Pension Amounts LW'!$B$15:$AS$1399,37,FALSE)</f>
        <v>106357</v>
      </c>
      <c r="AA125" s="99">
        <f t="shared" si="12"/>
        <v>244042</v>
      </c>
      <c r="AB125" s="72">
        <f>VLOOKUP(D125,'[1]Pension Expense Details'!$D$22:$S$1407,16,FALSE)</f>
        <v>49413</v>
      </c>
      <c r="AC125" s="72">
        <f t="shared" si="13"/>
        <v>89181</v>
      </c>
      <c r="AD125" s="72">
        <f>VLOOKUP(D125,'[1]Schedule of Pension Amounts LW'!$B$15:$W$1399,22,FALSE)</f>
        <v>138594</v>
      </c>
    </row>
    <row r="126" spans="1:30" x14ac:dyDescent="0.3">
      <c r="A126" s="104"/>
      <c r="B126" s="33"/>
      <c r="C126" s="33" t="str">
        <f>VLOOKUP(D126,'[1]Employer information'!$I$3:$J$1391,2,FALSE)</f>
        <v xml:space="preserve">Charter School                                    </v>
      </c>
      <c r="D126" s="33" t="str">
        <f>'[1]Schedule of Pension Amounts LW'!B119</f>
        <v>2111</v>
      </c>
      <c r="E126" s="33" t="str">
        <f>IF(ISNA(VLOOKUP(D126,'[1]Proportionate Shares'!$D$23:$G$1400,2,FALSE)),"",VLOOKUP(D126,'[1]Proportionate Shares'!$D$23:$G$1400,2,FALSE))</f>
        <v>108804</v>
      </c>
      <c r="F126" s="33" t="str">
        <f>IF(ISNA(VLOOKUP(D126,'[1]Proportionate Shares'!$D$23:$G$1400,3,FALSE)),"",VLOOKUP(D126,'[1]Proportionate Shares'!$D$23:$G$1400,3,FALSE))</f>
        <v/>
      </c>
      <c r="G126" s="34" t="str">
        <f>VLOOKUP(D126,'[1]Employer information'!$A$3:$B$1390,2,FALSE)</f>
        <v>MID-VALLEY ACADEMY</v>
      </c>
      <c r="H126" s="36">
        <f>IF(ISNA(VLOOKUP(D126,'[1]Proportionate Shares'!$D$23:$I$1377,6,FALSE)),0,VLOOKUP(D126,'[1]Proportionate Shares'!$D$23:$I$1377,6,FALSE))</f>
        <v>1.3828667E-5</v>
      </c>
      <c r="I126" s="105">
        <f>VLOOKUP(D126,'[1]Schedule of Pension Amounts LW'!$B$15:$E$1399,3,FALSE)</f>
        <v>500876</v>
      </c>
      <c r="J126" s="105">
        <f>-IF(ISNA(VLOOKUP(D126,'[1]Combined Contribution Amounts'!$A$2:$K$1335,5,FALSE)),0,VLOOKUP(D126,'[1]Combined Contribution Amounts'!$A$2:$K$1335,5,FALSE))</f>
        <v>-48402</v>
      </c>
      <c r="K126" s="105">
        <f>-IF(ISNA(VLOOKUP(D126,'[1]Combined Contribution Amounts'!$A$2:$K$1335,7,FALSE)),0,VLOOKUP(D126,'[1]Combined Contribution Amounts'!$A$2:$K$1335,7,FALSE))+-IF(ISNA(VLOOKUP(D126,'[1]Combined Contribution Amounts'!$A$2:$K$1335,8,FALSE)),0,VLOOKUP(D126,'[1]Combined Contribution Amounts'!$A$2:$K$1335,8,FALSE))+-IF(ISNA(VLOOKUP(D126,'[1]Combined Contribution Amounts'!$A$2:$K$1335,9,FALSE)),0,VLOOKUP(D126,'[1]Combined Contribution Amounts'!$A$2:$K$1335,9,FALSE))</f>
        <v>0</v>
      </c>
      <c r="L126" s="105">
        <f>VLOOKUP(D126,'[1]Pension Expense Details'!$D$23:$S$1407,16,FALSE)</f>
        <v>107574</v>
      </c>
      <c r="M126" s="105">
        <f>ROUND(('[1]68_InOutFlowsCurPrdAndPriorHist'!$F$28-'[1]68_InOutFlowsCurPrdAndPriorHist'!$F$31)*$H126,0)-VLOOKUP(D126,'[1]Pension Expense Details'!$D$23:$S$1407,12,FALSE)</f>
        <v>-11453</v>
      </c>
      <c r="N126" s="105">
        <f>ROUND(('[1]68_InOutFlowsCurPrdAndPriorHist'!$F$29-'[1]68_InOutFlowsCurPrdAndPriorHist'!$F$32)*$H126,0)-VLOOKUP(D126,'[1]Pension Expense Details'!$D$23:$S$1407,13,FALSE)</f>
        <v>-86543</v>
      </c>
      <c r="O126" s="105">
        <f>ROUND(('[1]68_InOutFlowsCurPrdAndPriorHist'!$F$30-'[1]68_InOutFlowsCurPrdAndPriorHist'!$F$33)*$H126,0)-VLOOKUP(D126,'[1]Pension Expense Details'!$D$23:$S$1407,14,FALSE)</f>
        <v>37424</v>
      </c>
      <c r="P126" s="105">
        <f>ROUND((VLOOKUP(D126,'[1]Schedule of Pension Amounts LW'!$B$15:$AC$1399,28,FALSE)-VLOOKUP(D126,'[1]Schedule of Pension Amounts LW'!$B$15:$AC$1399,27,FALSE))*'[1]Schedule of Pension Amounts LW'!AD$4,0)+VLOOKUP(D126,'[1]Schedule of Pension Amounts LW'!$B$15:$AH$1399,33,FALSE)-VLOOKUP(D126,'[1]Pension Expense Details'!$D$23:$S$1407,15,FALSE)</f>
        <v>219381</v>
      </c>
      <c r="Q126" s="98">
        <f t="shared" si="10"/>
        <v>718857</v>
      </c>
      <c r="R126" s="98">
        <f>ROUND('[1]68_InOutFlowsCurPrdAndPrior'!$D$32*IF(ISNA(VLOOKUP(D126,'[1]Proportionate Shares'!$D$23:$I$1359,6,FALSE)),0,VLOOKUP(D126,'[1]Proportionate Shares'!$D$23:$I$1359,6,FALSE)),0)</f>
        <v>3020</v>
      </c>
      <c r="S126" s="98">
        <f>ROUND('[1]68_InOutFlowsCurPrdAndPrior'!$D$33*IF(ISNA(VLOOKUP(D126,'[1]Proportionate Shares'!$D$23:$I$1359,6,FALSE)),0,VLOOKUP(D126,'[1]Proportionate Shares'!$D$23:$I$1359,6,FALSE)),0)</f>
        <v>223025</v>
      </c>
      <c r="T126" s="98">
        <f>ROUND('[1]68_InOutFlowsCurPrdAndPrior'!$D$35*IF(ISNA(VLOOKUP(D126,'[1]Proportionate Shares'!$D$23:$I$1359,6,FALSE)),0,VLOOKUP(D126,'[1]Proportionate Shares'!$D$23:$I$1359,6,FALSE)),0)</f>
        <v>43218</v>
      </c>
      <c r="U126" s="98">
        <f>VLOOKUP(D126,'[1]Schedule of Pension Amounts LW'!$B$15:$AS$1399,36,FALSE)</f>
        <v>178277</v>
      </c>
      <c r="V126" s="99">
        <f t="shared" si="11"/>
        <v>447540</v>
      </c>
      <c r="W126" s="98">
        <f>ROUND('[1]68_InOutFlowsCurPrdAndPrior'!$F$32*IF(ISNA(VLOOKUP(D126,'[1]Proportionate Shares'!$D$23:$I$1359,6,FALSE)),0,VLOOKUP(D126,'[1]Proportionate Shares'!$D$23:$I$1359,6,FALSE)),0)</f>
        <v>24960</v>
      </c>
      <c r="X126" s="98">
        <f>ROUND('[1]68_InOutFlowsCurPrdAndPrior'!$F$33*IF(ISNA(VLOOKUP(D126,'[1]Proportionate Shares'!$D$23:$I$1359,6,FALSE)),0,VLOOKUP(D126,'[1]Proportionate Shares'!$D$23:$I$1359,6,FALSE)),0)</f>
        <v>92164</v>
      </c>
      <c r="Y126" s="98">
        <f>ROUND('[1]68_InOutFlowsCurPrdAndPrior'!$F$35*IF(ISNA(VLOOKUP(D126,'[1]Proportionate Shares'!$D$23:$I$1359,6,FALSE)),0,VLOOKUP(D126,'[1]Proportionate Shares'!$D$23:$I$1359,6,FALSE)),0)</f>
        <v>36000</v>
      </c>
      <c r="Z126" s="98">
        <f>-VLOOKUP(D126,'[1]Schedule of Pension Amounts LW'!$B$15:$AS$1399,37,FALSE)</f>
        <v>188995</v>
      </c>
      <c r="AA126" s="99">
        <f t="shared" si="12"/>
        <v>342119</v>
      </c>
      <c r="AB126" s="72">
        <f>VLOOKUP(D126,'[1]Pension Expense Details'!$D$22:$S$1407,16,FALSE)</f>
        <v>107574</v>
      </c>
      <c r="AC126" s="72">
        <f t="shared" si="13"/>
        <v>14236</v>
      </c>
      <c r="AD126" s="72">
        <f>VLOOKUP(D126,'[1]Schedule of Pension Amounts LW'!$B$15:$W$1399,22,FALSE)</f>
        <v>121810</v>
      </c>
    </row>
    <row r="127" spans="1:30" x14ac:dyDescent="0.3">
      <c r="A127" s="104"/>
      <c r="B127" s="33"/>
      <c r="C127" s="33" t="str">
        <f>VLOOKUP(D127,'[1]Employer information'!$I$3:$J$1391,2,FALSE)</f>
        <v xml:space="preserve">Charter School                                    </v>
      </c>
      <c r="D127" s="33" t="str">
        <f>'[1]Schedule of Pension Amounts LW'!B120</f>
        <v>2335</v>
      </c>
      <c r="E127" s="33" t="str">
        <f>IF(ISNA(VLOOKUP(D127,'[1]Proportionate Shares'!$D$23:$G$1400,2,FALSE)),"",VLOOKUP(D127,'[1]Proportionate Shares'!$D$23:$G$1400,2,FALSE))</f>
        <v>227826</v>
      </c>
      <c r="F127" s="33" t="str">
        <f>IF(ISNA(VLOOKUP(D127,'[1]Proportionate Shares'!$D$23:$G$1400,3,FALSE)),"",VLOOKUP(D127,'[1]Proportionate Shares'!$D$23:$G$1400,3,FALSE))</f>
        <v/>
      </c>
      <c r="G127" s="34" t="str">
        <f>VLOOKUP(D127,'[1]Employer information'!$A$3:$B$1390,2,FALSE)</f>
        <v>MONTESSORI FOR ALL</v>
      </c>
      <c r="H127" s="36">
        <f>IF(ISNA(VLOOKUP(D127,'[1]Proportionate Shares'!$D$23:$I$1377,6,FALSE)),0,VLOOKUP(D127,'[1]Proportionate Shares'!$D$23:$I$1377,6,FALSE))</f>
        <v>1.6417149E-5</v>
      </c>
      <c r="I127" s="105">
        <f>VLOOKUP(D127,'[1]Schedule of Pension Amounts LW'!$B$15:$E$1399,3,FALSE)</f>
        <v>836090</v>
      </c>
      <c r="J127" s="105">
        <f>-IF(ISNA(VLOOKUP(D127,'[1]Combined Contribution Amounts'!$A$2:$K$1335,5,FALSE)),0,VLOOKUP(D127,'[1]Combined Contribution Amounts'!$A$2:$K$1335,5,FALSE))</f>
        <v>-57462</v>
      </c>
      <c r="K127" s="105">
        <f>-IF(ISNA(VLOOKUP(D127,'[1]Combined Contribution Amounts'!$A$2:$K$1335,7,FALSE)),0,VLOOKUP(D127,'[1]Combined Contribution Amounts'!$A$2:$K$1335,7,FALSE))+-IF(ISNA(VLOOKUP(D127,'[1]Combined Contribution Amounts'!$A$2:$K$1335,8,FALSE)),0,VLOOKUP(D127,'[1]Combined Contribution Amounts'!$A$2:$K$1335,8,FALSE))+-IF(ISNA(VLOOKUP(D127,'[1]Combined Contribution Amounts'!$A$2:$K$1335,9,FALSE)),0,VLOOKUP(D127,'[1]Combined Contribution Amounts'!$A$2:$K$1335,9,FALSE))</f>
        <v>0</v>
      </c>
      <c r="L127" s="105">
        <f>VLOOKUP(D127,'[1]Pension Expense Details'!$D$23:$S$1407,16,FALSE)</f>
        <v>89758</v>
      </c>
      <c r="M127" s="105">
        <f>ROUND(('[1]68_InOutFlowsCurPrdAndPriorHist'!$F$28-'[1]68_InOutFlowsCurPrdAndPriorHist'!$F$31)*$H127,0)-VLOOKUP(D127,'[1]Pension Expense Details'!$D$23:$S$1407,12,FALSE)</f>
        <v>-13597</v>
      </c>
      <c r="N127" s="105">
        <f>ROUND(('[1]68_InOutFlowsCurPrdAndPriorHist'!$F$29-'[1]68_InOutFlowsCurPrdAndPriorHist'!$F$32)*$H127,0)-VLOOKUP(D127,'[1]Pension Expense Details'!$D$23:$S$1407,13,FALSE)</f>
        <v>-102742</v>
      </c>
      <c r="O127" s="105">
        <f>ROUND(('[1]68_InOutFlowsCurPrdAndPriorHist'!$F$30-'[1]68_InOutFlowsCurPrdAndPriorHist'!$F$33)*$H127,0)-VLOOKUP(D127,'[1]Pension Expense Details'!$D$23:$S$1407,14,FALSE)</f>
        <v>44429</v>
      </c>
      <c r="P127" s="105">
        <f>ROUND((VLOOKUP(D127,'[1]Schedule of Pension Amounts LW'!$B$15:$AC$1399,28,FALSE)-VLOOKUP(D127,'[1]Schedule of Pension Amounts LW'!$B$15:$AC$1399,27,FALSE))*'[1]Schedule of Pension Amounts LW'!AD$4,0)+VLOOKUP(D127,'[1]Schedule of Pension Amounts LW'!$B$15:$AH$1399,33,FALSE)-VLOOKUP(D127,'[1]Pension Expense Details'!$D$23:$S$1407,15,FALSE)</f>
        <v>56939</v>
      </c>
      <c r="Q127" s="98">
        <f t="shared" si="10"/>
        <v>853415</v>
      </c>
      <c r="R127" s="98">
        <f>ROUND('[1]68_InOutFlowsCurPrdAndPrior'!$D$32*IF(ISNA(VLOOKUP(D127,'[1]Proportionate Shares'!$D$23:$I$1359,6,FALSE)),0,VLOOKUP(D127,'[1]Proportionate Shares'!$D$23:$I$1359,6,FALSE)),0)</f>
        <v>3585</v>
      </c>
      <c r="S127" s="98">
        <f>ROUND('[1]68_InOutFlowsCurPrdAndPrior'!$D$33*IF(ISNA(VLOOKUP(D127,'[1]Proportionate Shares'!$D$23:$I$1359,6,FALSE)),0,VLOOKUP(D127,'[1]Proportionate Shares'!$D$23:$I$1359,6,FALSE)),0)</f>
        <v>264771</v>
      </c>
      <c r="T127" s="98">
        <f>ROUND('[1]68_InOutFlowsCurPrdAndPrior'!$D$35*IF(ISNA(VLOOKUP(D127,'[1]Proportionate Shares'!$D$23:$I$1359,6,FALSE)),0,VLOOKUP(D127,'[1]Proportionate Shares'!$D$23:$I$1359,6,FALSE)),0)</f>
        <v>51308</v>
      </c>
      <c r="U127" s="98">
        <f>VLOOKUP(D127,'[1]Schedule of Pension Amounts LW'!$B$15:$AS$1399,36,FALSE)</f>
        <v>195985</v>
      </c>
      <c r="V127" s="99">
        <f t="shared" si="11"/>
        <v>515649</v>
      </c>
      <c r="W127" s="98">
        <f>ROUND('[1]68_InOutFlowsCurPrdAndPrior'!$F$32*IF(ISNA(VLOOKUP(D127,'[1]Proportionate Shares'!$D$23:$I$1359,6,FALSE)),0,VLOOKUP(D127,'[1]Proportionate Shares'!$D$23:$I$1359,6,FALSE)),0)</f>
        <v>29632</v>
      </c>
      <c r="X127" s="98">
        <f>ROUND('[1]68_InOutFlowsCurPrdAndPrior'!$F$33*IF(ISNA(VLOOKUP(D127,'[1]Proportionate Shares'!$D$23:$I$1359,6,FALSE)),0,VLOOKUP(D127,'[1]Proportionate Shares'!$D$23:$I$1359,6,FALSE)),0)</f>
        <v>109416</v>
      </c>
      <c r="Y127" s="98">
        <f>ROUND('[1]68_InOutFlowsCurPrdAndPrior'!$F$35*IF(ISNA(VLOOKUP(D127,'[1]Proportionate Shares'!$D$23:$I$1359,6,FALSE)),0,VLOOKUP(D127,'[1]Proportionate Shares'!$D$23:$I$1359,6,FALSE)),0)</f>
        <v>42738</v>
      </c>
      <c r="Z127" s="98">
        <f>-VLOOKUP(D127,'[1]Schedule of Pension Amounts LW'!$B$15:$AS$1399,37,FALSE)</f>
        <v>0</v>
      </c>
      <c r="AA127" s="99">
        <f t="shared" si="12"/>
        <v>181786</v>
      </c>
      <c r="AB127" s="72">
        <f>VLOOKUP(D127,'[1]Pension Expense Details'!$D$22:$S$1407,16,FALSE)</f>
        <v>89758</v>
      </c>
      <c r="AC127" s="72">
        <f t="shared" si="13"/>
        <v>132758</v>
      </c>
      <c r="AD127" s="72">
        <f>VLOOKUP(D127,'[1]Schedule of Pension Amounts LW'!$B$15:$W$1399,22,FALSE)</f>
        <v>222516</v>
      </c>
    </row>
    <row r="128" spans="1:30" x14ac:dyDescent="0.3">
      <c r="A128" s="104"/>
      <c r="B128" s="33"/>
      <c r="C128" s="33" t="str">
        <f>VLOOKUP(D128,'[1]Employer information'!$I$3:$J$1391,2,FALSE)</f>
        <v xml:space="preserve">Charter School                                    </v>
      </c>
      <c r="D128" s="33" t="str">
        <f>'[1]Schedule of Pension Amounts LW'!B121</f>
        <v>2357</v>
      </c>
      <c r="E128" s="33" t="str">
        <f>IF(ISNA(VLOOKUP(D128,'[1]Proportionate Shares'!$D$23:$G$1400,2,FALSE)),"",VLOOKUP(D128,'[1]Proportionate Shares'!$D$23:$G$1400,2,FALSE))</f>
        <v>84902</v>
      </c>
      <c r="F128" s="33" t="str">
        <f>IF(ISNA(VLOOKUP(D128,'[1]Proportionate Shares'!$D$23:$G$1400,3,FALSE)),"",VLOOKUP(D128,'[1]Proportionate Shares'!$D$23:$G$1400,3,FALSE))</f>
        <v/>
      </c>
      <c r="G128" s="34" t="str">
        <f>VLOOKUP(D128,'[1]Employer information'!$A$3:$B$1390,2,FALSE)</f>
        <v>MOODY EARLY CHILDHOOD CENTER</v>
      </c>
      <c r="H128" s="36">
        <f>IF(ISNA(VLOOKUP(D128,'[1]Proportionate Shares'!$D$23:$I$1377,6,FALSE)),0,VLOOKUP(D128,'[1]Proportionate Shares'!$D$23:$I$1377,6,FALSE))</f>
        <v>5.4978678000000003E-5</v>
      </c>
      <c r="I128" s="105">
        <f>VLOOKUP(D128,'[1]Schedule of Pension Amounts LW'!$B$15:$E$1399,3,FALSE)</f>
        <v>69229</v>
      </c>
      <c r="J128" s="105">
        <f>-IF(ISNA(VLOOKUP(D128,'[1]Combined Contribution Amounts'!$A$2:$K$1335,5,FALSE)),0,VLOOKUP(D128,'[1]Combined Contribution Amounts'!$A$2:$K$1335,5,FALSE))</f>
        <v>-192432</v>
      </c>
      <c r="K128" s="105">
        <f>-IF(ISNA(VLOOKUP(D128,'[1]Combined Contribution Amounts'!$A$2:$K$1335,7,FALSE)),0,VLOOKUP(D128,'[1]Combined Contribution Amounts'!$A$2:$K$1335,7,FALSE))+-IF(ISNA(VLOOKUP(D128,'[1]Combined Contribution Amounts'!$A$2:$K$1335,8,FALSE)),0,VLOOKUP(D128,'[1]Combined Contribution Amounts'!$A$2:$K$1335,8,FALSE))+-IF(ISNA(VLOOKUP(D128,'[1]Combined Contribution Amounts'!$A$2:$K$1335,9,FALSE)),0,VLOOKUP(D128,'[1]Combined Contribution Amounts'!$A$2:$K$1335,9,FALSE))</f>
        <v>0</v>
      </c>
      <c r="L128" s="105">
        <f>VLOOKUP(D128,'[1]Pension Expense Details'!$D$23:$S$1407,16,FALSE)</f>
        <v>729790</v>
      </c>
      <c r="M128" s="105">
        <f>ROUND(('[1]68_InOutFlowsCurPrdAndPriorHist'!$F$28-'[1]68_InOutFlowsCurPrdAndPriorHist'!$F$31)*$H128,0)-VLOOKUP(D128,'[1]Pension Expense Details'!$D$23:$S$1407,12,FALSE)</f>
        <v>-45535</v>
      </c>
      <c r="N128" s="105">
        <f>ROUND(('[1]68_InOutFlowsCurPrdAndPriorHist'!$F$29-'[1]68_InOutFlowsCurPrdAndPriorHist'!$F$32)*$H128,0)-VLOOKUP(D128,'[1]Pension Expense Details'!$D$23:$S$1407,13,FALSE)</f>
        <v>-344068</v>
      </c>
      <c r="O128" s="105">
        <f>ROUND(('[1]68_InOutFlowsCurPrdAndPriorHist'!$F$30-'[1]68_InOutFlowsCurPrdAndPriorHist'!$F$33)*$H128,0)-VLOOKUP(D128,'[1]Pension Expense Details'!$D$23:$S$1407,14,FALSE)</f>
        <v>148786</v>
      </c>
      <c r="P128" s="105">
        <f>ROUND((VLOOKUP(D128,'[1]Schedule of Pension Amounts LW'!$B$15:$AC$1399,28,FALSE)-VLOOKUP(D128,'[1]Schedule of Pension Amounts LW'!$B$15:$AC$1399,27,FALSE))*'[1]Schedule of Pension Amounts LW'!AD$4,0)+VLOOKUP(D128,'[1]Schedule of Pension Amounts LW'!$B$15:$AH$1399,33,FALSE)-VLOOKUP(D128,'[1]Pension Expense Details'!$D$23:$S$1407,15,FALSE)</f>
        <v>2492194</v>
      </c>
      <c r="Q128" s="98">
        <f t="shared" si="10"/>
        <v>2857964</v>
      </c>
      <c r="R128" s="98">
        <f>ROUND('[1]68_InOutFlowsCurPrdAndPrior'!$D$32*IF(ISNA(VLOOKUP(D128,'[1]Proportionate Shares'!$D$23:$I$1359,6,FALSE)),0,VLOOKUP(D128,'[1]Proportionate Shares'!$D$23:$I$1359,6,FALSE)),0)</f>
        <v>12006</v>
      </c>
      <c r="S128" s="98">
        <f>ROUND('[1]68_InOutFlowsCurPrdAndPrior'!$D$33*IF(ISNA(VLOOKUP(D128,'[1]Proportionate Shares'!$D$23:$I$1359,6,FALSE)),0,VLOOKUP(D128,'[1]Proportionate Shares'!$D$23:$I$1359,6,FALSE)),0)</f>
        <v>886681</v>
      </c>
      <c r="T128" s="98">
        <f>ROUND('[1]68_InOutFlowsCurPrdAndPrior'!$D$35*IF(ISNA(VLOOKUP(D128,'[1]Proportionate Shares'!$D$23:$I$1359,6,FALSE)),0,VLOOKUP(D128,'[1]Proportionate Shares'!$D$23:$I$1359,6,FALSE)),0)</f>
        <v>171822</v>
      </c>
      <c r="U128" s="98">
        <f>VLOOKUP(D128,'[1]Schedule of Pension Amounts LW'!$B$15:$AS$1399,36,FALSE)</f>
        <v>1742629</v>
      </c>
      <c r="V128" s="99">
        <f t="shared" si="11"/>
        <v>2813138</v>
      </c>
      <c r="W128" s="98">
        <f>ROUND('[1]68_InOutFlowsCurPrdAndPrior'!$F$32*IF(ISNA(VLOOKUP(D128,'[1]Proportionate Shares'!$D$23:$I$1359,6,FALSE)),0,VLOOKUP(D128,'[1]Proportionate Shares'!$D$23:$I$1359,6,FALSE)),0)</f>
        <v>99233</v>
      </c>
      <c r="X128" s="98">
        <f>ROUND('[1]68_InOutFlowsCurPrdAndPrior'!$F$33*IF(ISNA(VLOOKUP(D128,'[1]Proportionate Shares'!$D$23:$I$1359,6,FALSE)),0,VLOOKUP(D128,'[1]Proportionate Shares'!$D$23:$I$1359,6,FALSE)),0)</f>
        <v>366418</v>
      </c>
      <c r="Y128" s="98">
        <f>ROUND('[1]68_InOutFlowsCurPrdAndPrior'!$F$35*IF(ISNA(VLOOKUP(D128,'[1]Proportionate Shares'!$D$23:$I$1359,6,FALSE)),0,VLOOKUP(D128,'[1]Proportionate Shares'!$D$23:$I$1359,6,FALSE)),0)</f>
        <v>143124</v>
      </c>
      <c r="Z128" s="98">
        <f>-VLOOKUP(D128,'[1]Schedule of Pension Amounts LW'!$B$15:$AS$1399,37,FALSE)</f>
        <v>0</v>
      </c>
      <c r="AA128" s="99">
        <f t="shared" si="12"/>
        <v>608775</v>
      </c>
      <c r="AB128" s="72">
        <f>VLOOKUP(D128,'[1]Pension Expense Details'!$D$22:$S$1407,16,FALSE)</f>
        <v>729790</v>
      </c>
      <c r="AC128" s="72">
        <f t="shared" si="13"/>
        <v>102634</v>
      </c>
      <c r="AD128" s="72">
        <f>VLOOKUP(D128,'[1]Schedule of Pension Amounts LW'!$B$15:$W$1399,22,FALSE)</f>
        <v>832424</v>
      </c>
    </row>
    <row r="129" spans="1:30" x14ac:dyDescent="0.3">
      <c r="A129" s="104"/>
      <c r="B129" s="33"/>
      <c r="C129" s="33" t="str">
        <f>VLOOKUP(D129,'[1]Employer information'!$I$3:$J$1391,2,FALSE)</f>
        <v xml:space="preserve">Charter School                                    </v>
      </c>
      <c r="D129" s="33" t="str">
        <f>'[1]Schedule of Pension Amounts LW'!B122</f>
        <v>2261</v>
      </c>
      <c r="E129" s="33" t="str">
        <f>IF(ISNA(VLOOKUP(D129,'[1]Proportionate Shares'!$D$23:$G$1400,2,FALSE)),"",VLOOKUP(D129,'[1]Proportionate Shares'!$D$23:$G$1400,2,FALSE))</f>
        <v>015805</v>
      </c>
      <c r="F129" s="33" t="str">
        <f>IF(ISNA(VLOOKUP(D129,'[1]Proportionate Shares'!$D$23:$G$1400,3,FALSE)),"",VLOOKUP(D129,'[1]Proportionate Shares'!$D$23:$G$1400,3,FALSE))</f>
        <v/>
      </c>
      <c r="G129" s="34" t="str">
        <f>VLOOKUP(D129,'[1]Employer information'!$A$3:$B$1390,2,FALSE)</f>
        <v>NEW FRONTIERS CHARTER SCHOOL</v>
      </c>
      <c r="H129" s="36">
        <f>IF(ISNA(VLOOKUP(D129,'[1]Proportionate Shares'!$D$23:$I$1377,6,FALSE)),0,VLOOKUP(D129,'[1]Proportionate Shares'!$D$23:$I$1377,6,FALSE))</f>
        <v>2.7516481000000001E-5</v>
      </c>
      <c r="I129" s="105">
        <f>VLOOKUP(D129,'[1]Schedule of Pension Amounts LW'!$B$15:$E$1399,3,FALSE)</f>
        <v>1746327</v>
      </c>
      <c r="J129" s="105">
        <f>-IF(ISNA(VLOOKUP(D129,'[1]Combined Contribution Amounts'!$A$2:$K$1335,5,FALSE)),0,VLOOKUP(D129,'[1]Combined Contribution Amounts'!$A$2:$K$1335,5,FALSE))</f>
        <v>-96311</v>
      </c>
      <c r="K129" s="105">
        <f>-IF(ISNA(VLOOKUP(D129,'[1]Combined Contribution Amounts'!$A$2:$K$1335,7,FALSE)),0,VLOOKUP(D129,'[1]Combined Contribution Amounts'!$A$2:$K$1335,7,FALSE))+-IF(ISNA(VLOOKUP(D129,'[1]Combined Contribution Amounts'!$A$2:$K$1335,8,FALSE)),0,VLOOKUP(D129,'[1]Combined Contribution Amounts'!$A$2:$K$1335,8,FALSE))+-IF(ISNA(VLOOKUP(D129,'[1]Combined Contribution Amounts'!$A$2:$K$1335,9,FALSE)),0,VLOOKUP(D129,'[1]Combined Contribution Amounts'!$A$2:$K$1335,9,FALSE))</f>
        <v>0</v>
      </c>
      <c r="L129" s="105">
        <f>VLOOKUP(D129,'[1]Pension Expense Details'!$D$23:$S$1407,16,FALSE)</f>
        <v>96222</v>
      </c>
      <c r="M129" s="105">
        <f>ROUND(('[1]68_InOutFlowsCurPrdAndPriorHist'!$F$28-'[1]68_InOutFlowsCurPrdAndPriorHist'!$F$31)*$H129,0)-VLOOKUP(D129,'[1]Pension Expense Details'!$D$23:$S$1407,12,FALSE)</f>
        <v>-22790</v>
      </c>
      <c r="N129" s="105">
        <f>ROUND(('[1]68_InOutFlowsCurPrdAndPriorHist'!$F$29-'[1]68_InOutFlowsCurPrdAndPriorHist'!$F$32)*$H129,0)-VLOOKUP(D129,'[1]Pension Expense Details'!$D$23:$S$1407,13,FALSE)</f>
        <v>-172204</v>
      </c>
      <c r="O129" s="105">
        <f>ROUND(('[1]68_InOutFlowsCurPrdAndPriorHist'!$F$30-'[1]68_InOutFlowsCurPrdAndPriorHist'!$F$33)*$H129,0)-VLOOKUP(D129,'[1]Pension Expense Details'!$D$23:$S$1407,14,FALSE)</f>
        <v>74466</v>
      </c>
      <c r="P129" s="105">
        <f>ROUND((VLOOKUP(D129,'[1]Schedule of Pension Amounts LW'!$B$15:$AC$1399,28,FALSE)-VLOOKUP(D129,'[1]Schedule of Pension Amounts LW'!$B$15:$AC$1399,27,FALSE))*'[1]Schedule of Pension Amounts LW'!AD$4,0)+VLOOKUP(D129,'[1]Schedule of Pension Amounts LW'!$B$15:$AH$1399,33,FALSE)-VLOOKUP(D129,'[1]Pension Expense Details'!$D$23:$S$1407,15,FALSE)</f>
        <v>-195317</v>
      </c>
      <c r="Q129" s="98">
        <f t="shared" si="10"/>
        <v>1430393</v>
      </c>
      <c r="R129" s="98">
        <f>ROUND('[1]68_InOutFlowsCurPrdAndPrior'!$D$32*IF(ISNA(VLOOKUP(D129,'[1]Proportionate Shares'!$D$23:$I$1359,6,FALSE)),0,VLOOKUP(D129,'[1]Proportionate Shares'!$D$23:$I$1359,6,FALSE)),0)</f>
        <v>6009</v>
      </c>
      <c r="S129" s="98">
        <f>ROUND('[1]68_InOutFlowsCurPrdAndPrior'!$D$33*IF(ISNA(VLOOKUP(D129,'[1]Proportionate Shares'!$D$23:$I$1359,6,FALSE)),0,VLOOKUP(D129,'[1]Proportionate Shares'!$D$23:$I$1359,6,FALSE)),0)</f>
        <v>443778</v>
      </c>
      <c r="T129" s="98">
        <f>ROUND('[1]68_InOutFlowsCurPrdAndPrior'!$D$35*IF(ISNA(VLOOKUP(D129,'[1]Proportionate Shares'!$D$23:$I$1359,6,FALSE)),0,VLOOKUP(D129,'[1]Proportionate Shares'!$D$23:$I$1359,6,FALSE)),0)</f>
        <v>85996</v>
      </c>
      <c r="U129" s="98">
        <f>VLOOKUP(D129,'[1]Schedule of Pension Amounts LW'!$B$15:$AS$1399,36,FALSE)</f>
        <v>191101</v>
      </c>
      <c r="V129" s="99">
        <f t="shared" si="11"/>
        <v>726884</v>
      </c>
      <c r="W129" s="98">
        <f>ROUND('[1]68_InOutFlowsCurPrdAndPrior'!$F$32*IF(ISNA(VLOOKUP(D129,'[1]Proportionate Shares'!$D$23:$I$1359,6,FALSE)),0,VLOOKUP(D129,'[1]Proportionate Shares'!$D$23:$I$1359,6,FALSE)),0)</f>
        <v>49666</v>
      </c>
      <c r="X129" s="98">
        <f>ROUND('[1]68_InOutFlowsCurPrdAndPrior'!$F$33*IF(ISNA(VLOOKUP(D129,'[1]Proportionate Shares'!$D$23:$I$1359,6,FALSE)),0,VLOOKUP(D129,'[1]Proportionate Shares'!$D$23:$I$1359,6,FALSE)),0)</f>
        <v>183390</v>
      </c>
      <c r="Y129" s="98">
        <f>ROUND('[1]68_InOutFlowsCurPrdAndPrior'!$F$35*IF(ISNA(VLOOKUP(D129,'[1]Proportionate Shares'!$D$23:$I$1359,6,FALSE)),0,VLOOKUP(D129,'[1]Proportionate Shares'!$D$23:$I$1359,6,FALSE)),0)</f>
        <v>71633</v>
      </c>
      <c r="Z129" s="98">
        <f>-VLOOKUP(D129,'[1]Schedule of Pension Amounts LW'!$B$15:$AS$1399,37,FALSE)</f>
        <v>200586</v>
      </c>
      <c r="AA129" s="99">
        <f t="shared" si="12"/>
        <v>505275</v>
      </c>
      <c r="AB129" s="72">
        <f>VLOOKUP(D129,'[1]Pension Expense Details'!$D$22:$S$1407,16,FALSE)</f>
        <v>96222</v>
      </c>
      <c r="AC129" s="72">
        <f t="shared" si="13"/>
        <v>196876</v>
      </c>
      <c r="AD129" s="72">
        <f>VLOOKUP(D129,'[1]Schedule of Pension Amounts LW'!$B$15:$W$1399,22,FALSE)</f>
        <v>293098</v>
      </c>
    </row>
    <row r="130" spans="1:30" x14ac:dyDescent="0.3">
      <c r="A130" s="104"/>
      <c r="B130" s="33"/>
      <c r="C130" s="33" t="str">
        <f>VLOOKUP(D130,'[1]Employer information'!$I$3:$J$1391,2,FALSE)</f>
        <v xml:space="preserve">Charter School                                    </v>
      </c>
      <c r="D130" s="33" t="str">
        <f>'[1]Schedule of Pension Amounts LW'!B123</f>
        <v>2315</v>
      </c>
      <c r="E130" s="33" t="str">
        <f>IF(ISNA(VLOOKUP(D130,'[1]Proportionate Shares'!$D$23:$G$1400,2,FALSE)),"",VLOOKUP(D130,'[1]Proportionate Shares'!$D$23:$G$1400,2,FALSE))</f>
        <v>220817</v>
      </c>
      <c r="F130" s="33" t="str">
        <f>IF(ISNA(VLOOKUP(D130,'[1]Proportionate Shares'!$D$23:$G$1400,3,FALSE)),"",VLOOKUP(D130,'[1]Proportionate Shares'!$D$23:$G$1400,3,FALSE))</f>
        <v/>
      </c>
      <c r="G130" s="34" t="str">
        <f>VLOOKUP(D130,'[1]Employer information'!$A$3:$B$1390,2,FALSE)</f>
        <v>NEWMAN INTERNATIONAL ACADEMY</v>
      </c>
      <c r="H130" s="36">
        <f>IF(ISNA(VLOOKUP(D130,'[1]Proportionate Shares'!$D$23:$I$1377,6,FALSE)),0,VLOOKUP(D130,'[1]Proportionate Shares'!$D$23:$I$1377,6,FALSE))</f>
        <v>8.6299314000000001E-5</v>
      </c>
      <c r="I130" s="105">
        <f>VLOOKUP(D130,'[1]Schedule of Pension Amounts LW'!$B$15:$E$1399,3,FALSE)</f>
        <v>4699055</v>
      </c>
      <c r="J130" s="105">
        <f>-IF(ISNA(VLOOKUP(D130,'[1]Combined Contribution Amounts'!$A$2:$K$1335,5,FALSE)),0,VLOOKUP(D130,'[1]Combined Contribution Amounts'!$A$2:$K$1335,5,FALSE))</f>
        <v>-302058</v>
      </c>
      <c r="K130" s="105">
        <f>-IF(ISNA(VLOOKUP(D130,'[1]Combined Contribution Amounts'!$A$2:$K$1335,7,FALSE)),0,VLOOKUP(D130,'[1]Combined Contribution Amounts'!$A$2:$K$1335,7,FALSE))+-IF(ISNA(VLOOKUP(D130,'[1]Combined Contribution Amounts'!$A$2:$K$1335,8,FALSE)),0,VLOOKUP(D130,'[1]Combined Contribution Amounts'!$A$2:$K$1335,8,FALSE))+-IF(ISNA(VLOOKUP(D130,'[1]Combined Contribution Amounts'!$A$2:$K$1335,9,FALSE)),0,VLOOKUP(D130,'[1]Combined Contribution Amounts'!$A$2:$K$1335,9,FALSE))</f>
        <v>0</v>
      </c>
      <c r="L130" s="105">
        <f>VLOOKUP(D130,'[1]Pension Expense Details'!$D$23:$S$1407,16,FALSE)</f>
        <v>424046</v>
      </c>
      <c r="M130" s="105">
        <f>ROUND(('[1]68_InOutFlowsCurPrdAndPriorHist'!$F$28-'[1]68_InOutFlowsCurPrdAndPriorHist'!$F$31)*$H130,0)-VLOOKUP(D130,'[1]Pension Expense Details'!$D$23:$S$1407,12,FALSE)</f>
        <v>-71477</v>
      </c>
      <c r="N130" s="105">
        <f>ROUND(('[1]68_InOutFlowsCurPrdAndPriorHist'!$F$29-'[1]68_InOutFlowsCurPrdAndPriorHist'!$F$32)*$H130,0)-VLOOKUP(D130,'[1]Pension Expense Details'!$D$23:$S$1407,13,FALSE)</f>
        <v>-540078</v>
      </c>
      <c r="O130" s="105">
        <f>ROUND(('[1]68_InOutFlowsCurPrdAndPriorHist'!$F$30-'[1]68_InOutFlowsCurPrdAndPriorHist'!$F$33)*$H130,0)-VLOOKUP(D130,'[1]Pension Expense Details'!$D$23:$S$1407,14,FALSE)</f>
        <v>233546</v>
      </c>
      <c r="P130" s="105">
        <f>ROUND((VLOOKUP(D130,'[1]Schedule of Pension Amounts LW'!$B$15:$AC$1399,28,FALSE)-VLOOKUP(D130,'[1]Schedule of Pension Amounts LW'!$B$15:$AC$1399,27,FALSE))*'[1]Schedule of Pension Amounts LW'!AD$4,0)+VLOOKUP(D130,'[1]Schedule of Pension Amounts LW'!$B$15:$AH$1399,33,FALSE)-VLOOKUP(D130,'[1]Pension Expense Details'!$D$23:$S$1407,15,FALSE)</f>
        <v>43074</v>
      </c>
      <c r="Q130" s="98">
        <f t="shared" si="10"/>
        <v>4486108</v>
      </c>
      <c r="R130" s="98">
        <f>ROUND('[1]68_InOutFlowsCurPrdAndPrior'!$D$32*IF(ISNA(VLOOKUP(D130,'[1]Proportionate Shares'!$D$23:$I$1359,6,FALSE)),0,VLOOKUP(D130,'[1]Proportionate Shares'!$D$23:$I$1359,6,FALSE)),0)</f>
        <v>18846</v>
      </c>
      <c r="S130" s="98">
        <f>ROUND('[1]68_InOutFlowsCurPrdAndPrior'!$D$33*IF(ISNA(VLOOKUP(D130,'[1]Proportionate Shares'!$D$23:$I$1359,6,FALSE)),0,VLOOKUP(D130,'[1]Proportionate Shares'!$D$23:$I$1359,6,FALSE)),0)</f>
        <v>1391811</v>
      </c>
      <c r="T130" s="98">
        <f>ROUND('[1]68_InOutFlowsCurPrdAndPrior'!$D$35*IF(ISNA(VLOOKUP(D130,'[1]Proportionate Shares'!$D$23:$I$1359,6,FALSE)),0,VLOOKUP(D130,'[1]Proportionate Shares'!$D$23:$I$1359,6,FALSE)),0)</f>
        <v>269706</v>
      </c>
      <c r="U130" s="98">
        <f>VLOOKUP(D130,'[1]Schedule of Pension Amounts LW'!$B$15:$AS$1399,36,FALSE)</f>
        <v>1154603</v>
      </c>
      <c r="V130" s="99">
        <f t="shared" si="11"/>
        <v>2834966</v>
      </c>
      <c r="W130" s="98">
        <f>ROUND('[1]68_InOutFlowsCurPrdAndPrior'!$F$32*IF(ISNA(VLOOKUP(D130,'[1]Proportionate Shares'!$D$23:$I$1359,6,FALSE)),0,VLOOKUP(D130,'[1]Proportionate Shares'!$D$23:$I$1359,6,FALSE)),0)</f>
        <v>155765</v>
      </c>
      <c r="X130" s="98">
        <f>ROUND('[1]68_InOutFlowsCurPrdAndPrior'!$F$33*IF(ISNA(VLOOKUP(D130,'[1]Proportionate Shares'!$D$23:$I$1359,6,FALSE)),0,VLOOKUP(D130,'[1]Proportionate Shares'!$D$23:$I$1359,6,FALSE)),0)</f>
        <v>575162</v>
      </c>
      <c r="Y130" s="98">
        <f>ROUND('[1]68_InOutFlowsCurPrdAndPrior'!$F$35*IF(ISNA(VLOOKUP(D130,'[1]Proportionate Shares'!$D$23:$I$1359,6,FALSE)),0,VLOOKUP(D130,'[1]Proportionate Shares'!$D$23:$I$1359,6,FALSE)),0)</f>
        <v>224660</v>
      </c>
      <c r="Z130" s="98">
        <f>-VLOOKUP(D130,'[1]Schedule of Pension Amounts LW'!$B$15:$AS$1399,37,FALSE)</f>
        <v>13</v>
      </c>
      <c r="AA130" s="99">
        <f t="shared" si="12"/>
        <v>955600</v>
      </c>
      <c r="AB130" s="72">
        <f>VLOOKUP(D130,'[1]Pension Expense Details'!$D$22:$S$1407,16,FALSE)</f>
        <v>424046</v>
      </c>
      <c r="AC130" s="72">
        <f t="shared" si="13"/>
        <v>733579</v>
      </c>
      <c r="AD130" s="72">
        <f>VLOOKUP(D130,'[1]Schedule of Pension Amounts LW'!$B$15:$W$1399,22,FALSE)</f>
        <v>1157625</v>
      </c>
    </row>
    <row r="131" spans="1:30" x14ac:dyDescent="0.3">
      <c r="A131" s="104"/>
      <c r="B131" s="33"/>
      <c r="C131" s="33" t="str">
        <f>VLOOKUP(D131,'[1]Employer information'!$I$3:$J$1391,2,FALSE)</f>
        <v xml:space="preserve">Charter School                                    </v>
      </c>
      <c r="D131" s="33" t="str">
        <f>'[1]Schedule of Pension Amounts LW'!B124</f>
        <v>2278</v>
      </c>
      <c r="E131" s="33" t="str">
        <f>IF(ISNA(VLOOKUP(D131,'[1]Proportionate Shares'!$D$23:$G$1400,2,FALSE)),"",VLOOKUP(D131,'[1]Proportionate Shares'!$D$23:$G$1400,2,FALSE))</f>
        <v>220814</v>
      </c>
      <c r="F131" s="33" t="str">
        <f>IF(ISNA(VLOOKUP(D131,'[1]Proportionate Shares'!$D$23:$G$1400,3,FALSE)),"",VLOOKUP(D131,'[1]Proportionate Shares'!$D$23:$G$1400,3,FALSE))</f>
        <v/>
      </c>
      <c r="G131" s="34" t="str">
        <f>VLOOKUP(D131,'[1]Employer information'!$A$3:$B$1390,2,FALSE)</f>
        <v>NORTH TEXAS ELEMENTARY SCHOOL OF ARTS</v>
      </c>
      <c r="H131" s="36">
        <f>IF(ISNA(VLOOKUP(D131,'[1]Proportionate Shares'!$D$23:$I$1377,6,FALSE)),0,VLOOKUP(D131,'[1]Proportionate Shares'!$D$23:$I$1377,6,FALSE))</f>
        <v>7.5888820000000002E-6</v>
      </c>
      <c r="I131" s="105">
        <f>VLOOKUP(D131,'[1]Schedule of Pension Amounts LW'!$B$15:$E$1399,3,FALSE)</f>
        <v>552769</v>
      </c>
      <c r="J131" s="105">
        <f>-IF(ISNA(VLOOKUP(D131,'[1]Combined Contribution Amounts'!$A$2:$K$1335,5,FALSE)),0,VLOOKUP(D131,'[1]Combined Contribution Amounts'!$A$2:$K$1335,5,FALSE))</f>
        <v>-26562</v>
      </c>
      <c r="K131" s="105">
        <f>-IF(ISNA(VLOOKUP(D131,'[1]Combined Contribution Amounts'!$A$2:$K$1335,7,FALSE)),0,VLOOKUP(D131,'[1]Combined Contribution Amounts'!$A$2:$K$1335,7,FALSE))+-IF(ISNA(VLOOKUP(D131,'[1]Combined Contribution Amounts'!$A$2:$K$1335,8,FALSE)),0,VLOOKUP(D131,'[1]Combined Contribution Amounts'!$A$2:$K$1335,8,FALSE))+-IF(ISNA(VLOOKUP(D131,'[1]Combined Contribution Amounts'!$A$2:$K$1335,9,FALSE)),0,VLOOKUP(D131,'[1]Combined Contribution Amounts'!$A$2:$K$1335,9,FALSE))</f>
        <v>0</v>
      </c>
      <c r="L131" s="105">
        <f>VLOOKUP(D131,'[1]Pension Expense Details'!$D$23:$S$1407,16,FALSE)</f>
        <v>15356</v>
      </c>
      <c r="M131" s="105">
        <f>ROUND(('[1]68_InOutFlowsCurPrdAndPriorHist'!$F$28-'[1]68_InOutFlowsCurPrdAndPriorHist'!$F$31)*$H131,0)-VLOOKUP(D131,'[1]Pension Expense Details'!$D$23:$S$1407,12,FALSE)</f>
        <v>-6286</v>
      </c>
      <c r="N131" s="105">
        <f>ROUND(('[1]68_InOutFlowsCurPrdAndPriorHist'!$F$29-'[1]68_InOutFlowsCurPrdAndPriorHist'!$F$32)*$H131,0)-VLOOKUP(D131,'[1]Pension Expense Details'!$D$23:$S$1407,13,FALSE)</f>
        <v>-47493</v>
      </c>
      <c r="O131" s="105">
        <f>ROUND(('[1]68_InOutFlowsCurPrdAndPriorHist'!$F$30-'[1]68_InOutFlowsCurPrdAndPriorHist'!$F$33)*$H131,0)-VLOOKUP(D131,'[1]Pension Expense Details'!$D$23:$S$1407,14,FALSE)</f>
        <v>20538</v>
      </c>
      <c r="P131" s="105">
        <f>ROUND((VLOOKUP(D131,'[1]Schedule of Pension Amounts LW'!$B$15:$AC$1399,28,FALSE)-VLOOKUP(D131,'[1]Schedule of Pension Amounts LW'!$B$15:$AC$1399,27,FALSE))*'[1]Schedule of Pension Amounts LW'!AD$4,0)+VLOOKUP(D131,'[1]Schedule of Pension Amounts LW'!$B$15:$AH$1399,33,FALSE)-VLOOKUP(D131,'[1]Pension Expense Details'!$D$23:$S$1407,15,FALSE)</f>
        <v>-113828</v>
      </c>
      <c r="Q131" s="98">
        <f t="shared" si="10"/>
        <v>394494</v>
      </c>
      <c r="R131" s="98">
        <f>ROUND('[1]68_InOutFlowsCurPrdAndPrior'!$D$32*IF(ISNA(VLOOKUP(D131,'[1]Proportionate Shares'!$D$23:$I$1359,6,FALSE)),0,VLOOKUP(D131,'[1]Proportionate Shares'!$D$23:$I$1359,6,FALSE)),0)</f>
        <v>1657</v>
      </c>
      <c r="S131" s="98">
        <f>ROUND('[1]68_InOutFlowsCurPrdAndPrior'!$D$33*IF(ISNA(VLOOKUP(D131,'[1]Proportionate Shares'!$D$23:$I$1359,6,FALSE)),0,VLOOKUP(D131,'[1]Proportionate Shares'!$D$23:$I$1359,6,FALSE)),0)</f>
        <v>122391</v>
      </c>
      <c r="T131" s="98">
        <f>ROUND('[1]68_InOutFlowsCurPrdAndPrior'!$D$35*IF(ISNA(VLOOKUP(D131,'[1]Proportionate Shares'!$D$23:$I$1359,6,FALSE)),0,VLOOKUP(D131,'[1]Proportionate Shares'!$D$23:$I$1359,6,FALSE)),0)</f>
        <v>23717</v>
      </c>
      <c r="U131" s="98">
        <f>VLOOKUP(D131,'[1]Schedule of Pension Amounts LW'!$B$15:$AS$1399,36,FALSE)</f>
        <v>117270</v>
      </c>
      <c r="V131" s="99">
        <f t="shared" si="11"/>
        <v>265035</v>
      </c>
      <c r="W131" s="98">
        <f>ROUND('[1]68_InOutFlowsCurPrdAndPrior'!$F$32*IF(ISNA(VLOOKUP(D131,'[1]Proportionate Shares'!$D$23:$I$1359,6,FALSE)),0,VLOOKUP(D131,'[1]Proportionate Shares'!$D$23:$I$1359,6,FALSE)),0)</f>
        <v>13697</v>
      </c>
      <c r="X131" s="98">
        <f>ROUND('[1]68_InOutFlowsCurPrdAndPrior'!$F$33*IF(ISNA(VLOOKUP(D131,'[1]Proportionate Shares'!$D$23:$I$1359,6,FALSE)),0,VLOOKUP(D131,'[1]Proportionate Shares'!$D$23:$I$1359,6,FALSE)),0)</f>
        <v>50578</v>
      </c>
      <c r="Y131" s="98">
        <f>ROUND('[1]68_InOutFlowsCurPrdAndPrior'!$F$35*IF(ISNA(VLOOKUP(D131,'[1]Proportionate Shares'!$D$23:$I$1359,6,FALSE)),0,VLOOKUP(D131,'[1]Proportionate Shares'!$D$23:$I$1359,6,FALSE)),0)</f>
        <v>19756</v>
      </c>
      <c r="Z131" s="98">
        <f>-VLOOKUP(D131,'[1]Schedule of Pension Amounts LW'!$B$15:$AS$1399,37,FALSE)</f>
        <v>118122</v>
      </c>
      <c r="AA131" s="99">
        <f t="shared" si="12"/>
        <v>202153</v>
      </c>
      <c r="AB131" s="72">
        <f>VLOOKUP(D131,'[1]Pension Expense Details'!$D$22:$S$1407,16,FALSE)</f>
        <v>15356</v>
      </c>
      <c r="AC131" s="72">
        <f t="shared" si="13"/>
        <v>65691</v>
      </c>
      <c r="AD131" s="72">
        <f>VLOOKUP(D131,'[1]Schedule of Pension Amounts LW'!$B$15:$W$1399,22,FALSE)</f>
        <v>81047</v>
      </c>
    </row>
    <row r="132" spans="1:30" x14ac:dyDescent="0.3">
      <c r="A132" s="104"/>
      <c r="B132" s="33"/>
      <c r="C132" s="33" t="str">
        <f>VLOOKUP(D132,'[1]Employer information'!$I$3:$J$1391,2,FALSE)</f>
        <v xml:space="preserve">Charter School                                    </v>
      </c>
      <c r="D132" s="33" t="str">
        <f>'[1]Schedule of Pension Amounts LW'!B125</f>
        <v>2249</v>
      </c>
      <c r="E132" s="33" t="str">
        <f>IF(ISNA(VLOOKUP(D132,'[1]Proportionate Shares'!$D$23:$G$1400,2,FALSE)),"",VLOOKUP(D132,'[1]Proportionate Shares'!$D$23:$G$1400,2,FALSE))</f>
        <v>057809</v>
      </c>
      <c r="F132" s="33" t="str">
        <f>IF(ISNA(VLOOKUP(D132,'[1]Proportionate Shares'!$D$23:$G$1400,3,FALSE)),"",VLOOKUP(D132,'[1]Proportionate Shares'!$D$23:$G$1400,3,FALSE))</f>
        <v/>
      </c>
      <c r="G132" s="34" t="str">
        <f>VLOOKUP(D132,'[1]Employer information'!$A$3:$B$1390,2,FALSE)</f>
        <v>NOVA CHARTER SCHOOL</v>
      </c>
      <c r="H132" s="36">
        <f>IF(ISNA(VLOOKUP(D132,'[1]Proportionate Shares'!$D$23:$I$1377,6,FALSE)),0,VLOOKUP(D132,'[1]Proportionate Shares'!$D$23:$I$1377,6,FALSE))</f>
        <v>5.1621080000000003E-6</v>
      </c>
      <c r="I132" s="105">
        <f>VLOOKUP(D132,'[1]Schedule of Pension Amounts LW'!$B$15:$E$1399,3,FALSE)</f>
        <v>568716</v>
      </c>
      <c r="J132" s="105">
        <f>-IF(ISNA(VLOOKUP(D132,'[1]Combined Contribution Amounts'!$A$2:$K$1335,5,FALSE)),0,VLOOKUP(D132,'[1]Combined Contribution Amounts'!$A$2:$K$1335,5,FALSE))</f>
        <v>-18068</v>
      </c>
      <c r="K132" s="105">
        <f>-IF(ISNA(VLOOKUP(D132,'[1]Combined Contribution Amounts'!$A$2:$K$1335,7,FALSE)),0,VLOOKUP(D132,'[1]Combined Contribution Amounts'!$A$2:$K$1335,7,FALSE))+-IF(ISNA(VLOOKUP(D132,'[1]Combined Contribution Amounts'!$A$2:$K$1335,8,FALSE)),0,VLOOKUP(D132,'[1]Combined Contribution Amounts'!$A$2:$K$1335,8,FALSE))+-IF(ISNA(VLOOKUP(D132,'[1]Combined Contribution Amounts'!$A$2:$K$1335,9,FALSE)),0,VLOOKUP(D132,'[1]Combined Contribution Amounts'!$A$2:$K$1335,9,FALSE))</f>
        <v>0</v>
      </c>
      <c r="L132" s="105">
        <f>VLOOKUP(D132,'[1]Pension Expense Details'!$D$23:$S$1407,16,FALSE)</f>
        <v>-19844</v>
      </c>
      <c r="M132" s="105">
        <f>ROUND(('[1]68_InOutFlowsCurPrdAndPriorHist'!$F$28-'[1]68_InOutFlowsCurPrdAndPriorHist'!$F$31)*$H132,0)-VLOOKUP(D132,'[1]Pension Expense Details'!$D$23:$S$1407,12,FALSE)</f>
        <v>-4276</v>
      </c>
      <c r="N132" s="105">
        <f>ROUND(('[1]68_InOutFlowsCurPrdAndPriorHist'!$F$29-'[1]68_InOutFlowsCurPrdAndPriorHist'!$F$32)*$H132,0)-VLOOKUP(D132,'[1]Pension Expense Details'!$D$23:$S$1407,13,FALSE)</f>
        <v>-32305</v>
      </c>
      <c r="O132" s="105">
        <f>ROUND(('[1]68_InOutFlowsCurPrdAndPriorHist'!$F$30-'[1]68_InOutFlowsCurPrdAndPriorHist'!$F$33)*$H132,0)-VLOOKUP(D132,'[1]Pension Expense Details'!$D$23:$S$1407,14,FALSE)</f>
        <v>13970</v>
      </c>
      <c r="P132" s="105">
        <f>ROUND((VLOOKUP(D132,'[1]Schedule of Pension Amounts LW'!$B$15:$AC$1399,28,FALSE)-VLOOKUP(D132,'[1]Schedule of Pension Amounts LW'!$B$15:$AC$1399,27,FALSE))*'[1]Schedule of Pension Amounts LW'!AD$4,0)+VLOOKUP(D132,'[1]Schedule of Pension Amounts LW'!$B$15:$AH$1399,33,FALSE)-VLOOKUP(D132,'[1]Pension Expense Details'!$D$23:$S$1407,15,FALSE)</f>
        <v>-239850</v>
      </c>
      <c r="Q132" s="98">
        <f t="shared" si="10"/>
        <v>268343</v>
      </c>
      <c r="R132" s="98">
        <f>ROUND('[1]68_InOutFlowsCurPrdAndPrior'!$D$32*IF(ISNA(VLOOKUP(D132,'[1]Proportionate Shares'!$D$23:$I$1359,6,FALSE)),0,VLOOKUP(D132,'[1]Proportionate Shares'!$D$23:$I$1359,6,FALSE)),0)</f>
        <v>1127</v>
      </c>
      <c r="S132" s="98">
        <f>ROUND('[1]68_InOutFlowsCurPrdAndPrior'!$D$33*IF(ISNA(VLOOKUP(D132,'[1]Proportionate Shares'!$D$23:$I$1359,6,FALSE)),0,VLOOKUP(D132,'[1]Proportionate Shares'!$D$23:$I$1359,6,FALSE)),0)</f>
        <v>83253</v>
      </c>
      <c r="T132" s="98">
        <f>ROUND('[1]68_InOutFlowsCurPrdAndPrior'!$D$35*IF(ISNA(VLOOKUP(D132,'[1]Proportionate Shares'!$D$23:$I$1359,6,FALSE)),0,VLOOKUP(D132,'[1]Proportionate Shares'!$D$23:$I$1359,6,FALSE)),0)</f>
        <v>16133</v>
      </c>
      <c r="U132" s="98">
        <f>VLOOKUP(D132,'[1]Schedule of Pension Amounts LW'!$B$15:$AS$1399,36,FALSE)</f>
        <v>65462</v>
      </c>
      <c r="V132" s="99">
        <f t="shared" si="11"/>
        <v>165975</v>
      </c>
      <c r="W132" s="98">
        <f>ROUND('[1]68_InOutFlowsCurPrdAndPrior'!$F$32*IF(ISNA(VLOOKUP(D132,'[1]Proportionate Shares'!$D$23:$I$1359,6,FALSE)),0,VLOOKUP(D132,'[1]Proportionate Shares'!$D$23:$I$1359,6,FALSE)),0)</f>
        <v>9317</v>
      </c>
      <c r="X132" s="98">
        <f>ROUND('[1]68_InOutFlowsCurPrdAndPrior'!$F$33*IF(ISNA(VLOOKUP(D132,'[1]Proportionate Shares'!$D$23:$I$1359,6,FALSE)),0,VLOOKUP(D132,'[1]Proportionate Shares'!$D$23:$I$1359,6,FALSE)),0)</f>
        <v>34404</v>
      </c>
      <c r="Y132" s="98">
        <f>ROUND('[1]68_InOutFlowsCurPrdAndPrior'!$F$35*IF(ISNA(VLOOKUP(D132,'[1]Proportionate Shares'!$D$23:$I$1359,6,FALSE)),0,VLOOKUP(D132,'[1]Proportionate Shares'!$D$23:$I$1359,6,FALSE)),0)</f>
        <v>13438</v>
      </c>
      <c r="Z132" s="98">
        <f>-VLOOKUP(D132,'[1]Schedule of Pension Amounts LW'!$B$15:$AS$1399,37,FALSE)</f>
        <v>165018</v>
      </c>
      <c r="AA132" s="99">
        <f t="shared" si="12"/>
        <v>222177</v>
      </c>
      <c r="AB132" s="72">
        <f>VLOOKUP(D132,'[1]Pension Expense Details'!$D$22:$S$1407,16,FALSE)</f>
        <v>-19844</v>
      </c>
      <c r="AC132" s="72">
        <f t="shared" si="13"/>
        <v>62590</v>
      </c>
      <c r="AD132" s="72">
        <f>VLOOKUP(D132,'[1]Schedule of Pension Amounts LW'!$B$15:$W$1399,22,FALSE)</f>
        <v>42746</v>
      </c>
    </row>
    <row r="133" spans="1:30" x14ac:dyDescent="0.3">
      <c r="A133" s="104"/>
      <c r="B133" s="33"/>
      <c r="C133" s="33" t="str">
        <f>VLOOKUP(D133,'[1]Employer information'!$I$3:$J$1391,2,FALSE)</f>
        <v xml:space="preserve">Charter School                                    </v>
      </c>
      <c r="D133" s="33" t="str">
        <f>'[1]Schedule of Pension Amounts LW'!B126</f>
        <v>2185</v>
      </c>
      <c r="E133" s="33" t="str">
        <f>IF(ISNA(VLOOKUP(D133,'[1]Proportionate Shares'!$D$23:$G$1400,2,FALSE)),"",VLOOKUP(D133,'[1]Proportionate Shares'!$D$23:$G$1400,2,FALSE))</f>
        <v>057827</v>
      </c>
      <c r="F133" s="33" t="str">
        <f>IF(ISNA(VLOOKUP(D133,'[1]Proportionate Shares'!$D$23:$G$1400,3,FALSE)),"",VLOOKUP(D133,'[1]Proportionate Shares'!$D$23:$G$1400,3,FALSE))</f>
        <v/>
      </c>
      <c r="G133" s="34" t="str">
        <f>VLOOKUP(D133,'[1]Employer information'!$A$3:$B$1390,2,FALSE)</f>
        <v>NOVA CHARTER SOUTHEAST</v>
      </c>
      <c r="H133" s="36">
        <f>IF(ISNA(VLOOKUP(D133,'[1]Proportionate Shares'!$D$23:$I$1377,6,FALSE)),0,VLOOKUP(D133,'[1]Proportionate Shares'!$D$23:$I$1377,6,FALSE))</f>
        <v>2.8044463000000001E-5</v>
      </c>
      <c r="I133" s="105">
        <f>VLOOKUP(D133,'[1]Schedule of Pension Amounts LW'!$B$15:$E$1399,3,FALSE)</f>
        <v>1446978</v>
      </c>
      <c r="J133" s="105">
        <f>-IF(ISNA(VLOOKUP(D133,'[1]Combined Contribution Amounts'!$A$2:$K$1335,5,FALSE)),0,VLOOKUP(D133,'[1]Combined Contribution Amounts'!$A$2:$K$1335,5,FALSE))</f>
        <v>-98159</v>
      </c>
      <c r="K133" s="105">
        <f>-IF(ISNA(VLOOKUP(D133,'[1]Combined Contribution Amounts'!$A$2:$K$1335,7,FALSE)),0,VLOOKUP(D133,'[1]Combined Contribution Amounts'!$A$2:$K$1335,7,FALSE))+-IF(ISNA(VLOOKUP(D133,'[1]Combined Contribution Amounts'!$A$2:$K$1335,8,FALSE)),0,VLOOKUP(D133,'[1]Combined Contribution Amounts'!$A$2:$K$1335,8,FALSE))+-IF(ISNA(VLOOKUP(D133,'[1]Combined Contribution Amounts'!$A$2:$K$1335,9,FALSE)),0,VLOOKUP(D133,'[1]Combined Contribution Amounts'!$A$2:$K$1335,9,FALSE))</f>
        <v>0</v>
      </c>
      <c r="L133" s="105">
        <f>VLOOKUP(D133,'[1]Pension Expense Details'!$D$23:$S$1407,16,FALSE)</f>
        <v>150384</v>
      </c>
      <c r="M133" s="105">
        <f>ROUND(('[1]68_InOutFlowsCurPrdAndPriorHist'!$F$28-'[1]68_InOutFlowsCurPrdAndPriorHist'!$F$31)*$H133,0)-VLOOKUP(D133,'[1]Pension Expense Details'!$D$23:$S$1407,12,FALSE)</f>
        <v>-23227</v>
      </c>
      <c r="N133" s="105">
        <f>ROUND(('[1]68_InOutFlowsCurPrdAndPriorHist'!$F$29-'[1]68_InOutFlowsCurPrdAndPriorHist'!$F$32)*$H133,0)-VLOOKUP(D133,'[1]Pension Expense Details'!$D$23:$S$1407,13,FALSE)</f>
        <v>-175508</v>
      </c>
      <c r="O133" s="105">
        <f>ROUND(('[1]68_InOutFlowsCurPrdAndPriorHist'!$F$30-'[1]68_InOutFlowsCurPrdAndPriorHist'!$F$33)*$H133,0)-VLOOKUP(D133,'[1]Pension Expense Details'!$D$23:$S$1407,14,FALSE)</f>
        <v>75895</v>
      </c>
      <c r="P133" s="105">
        <f>ROUND((VLOOKUP(D133,'[1]Schedule of Pension Amounts LW'!$B$15:$AC$1399,28,FALSE)-VLOOKUP(D133,'[1]Schedule of Pension Amounts LW'!$B$15:$AC$1399,27,FALSE))*'[1]Schedule of Pension Amounts LW'!AD$4,0)+VLOOKUP(D133,'[1]Schedule of Pension Amounts LW'!$B$15:$AH$1399,33,FALSE)-VLOOKUP(D133,'[1]Pension Expense Details'!$D$23:$S$1407,15,FALSE)</f>
        <v>81476</v>
      </c>
      <c r="Q133" s="98">
        <f t="shared" si="10"/>
        <v>1457839</v>
      </c>
      <c r="R133" s="98">
        <f>ROUND('[1]68_InOutFlowsCurPrdAndPrior'!$D$32*IF(ISNA(VLOOKUP(D133,'[1]Proportionate Shares'!$D$23:$I$1359,6,FALSE)),0,VLOOKUP(D133,'[1]Proportionate Shares'!$D$23:$I$1359,6,FALSE)),0)</f>
        <v>6124</v>
      </c>
      <c r="S133" s="98">
        <f>ROUND('[1]68_InOutFlowsCurPrdAndPrior'!$D$33*IF(ISNA(VLOOKUP(D133,'[1]Proportionate Shares'!$D$23:$I$1359,6,FALSE)),0,VLOOKUP(D133,'[1]Proportionate Shares'!$D$23:$I$1359,6,FALSE)),0)</f>
        <v>452293</v>
      </c>
      <c r="T133" s="98">
        <f>ROUND('[1]68_InOutFlowsCurPrdAndPrior'!$D$35*IF(ISNA(VLOOKUP(D133,'[1]Proportionate Shares'!$D$23:$I$1359,6,FALSE)),0,VLOOKUP(D133,'[1]Proportionate Shares'!$D$23:$I$1359,6,FALSE)),0)</f>
        <v>87646</v>
      </c>
      <c r="U133" s="98">
        <f>VLOOKUP(D133,'[1]Schedule of Pension Amounts LW'!$B$15:$AS$1399,36,FALSE)</f>
        <v>257413</v>
      </c>
      <c r="V133" s="99">
        <f t="shared" si="11"/>
        <v>803476</v>
      </c>
      <c r="W133" s="98">
        <f>ROUND('[1]68_InOutFlowsCurPrdAndPrior'!$F$32*IF(ISNA(VLOOKUP(D133,'[1]Proportionate Shares'!$D$23:$I$1359,6,FALSE)),0,VLOOKUP(D133,'[1]Proportionate Shares'!$D$23:$I$1359,6,FALSE)),0)</f>
        <v>50618</v>
      </c>
      <c r="X133" s="98">
        <f>ROUND('[1]68_InOutFlowsCurPrdAndPrior'!$F$33*IF(ISNA(VLOOKUP(D133,'[1]Proportionate Shares'!$D$23:$I$1359,6,FALSE)),0,VLOOKUP(D133,'[1]Proportionate Shares'!$D$23:$I$1359,6,FALSE)),0)</f>
        <v>186909</v>
      </c>
      <c r="Y133" s="98">
        <f>ROUND('[1]68_InOutFlowsCurPrdAndPrior'!$F$35*IF(ISNA(VLOOKUP(D133,'[1]Proportionate Shares'!$D$23:$I$1359,6,FALSE)),0,VLOOKUP(D133,'[1]Proportionate Shares'!$D$23:$I$1359,6,FALSE)),0)</f>
        <v>73007</v>
      </c>
      <c r="Z133" s="98">
        <f>-VLOOKUP(D133,'[1]Schedule of Pension Amounts LW'!$B$15:$AS$1399,37,FALSE)</f>
        <v>191980</v>
      </c>
      <c r="AA133" s="99">
        <f t="shared" si="12"/>
        <v>502514</v>
      </c>
      <c r="AB133" s="72">
        <f>VLOOKUP(D133,'[1]Pension Expense Details'!$D$22:$S$1407,16,FALSE)</f>
        <v>150384</v>
      </c>
      <c r="AC133" s="72">
        <f t="shared" si="13"/>
        <v>166161</v>
      </c>
      <c r="AD133" s="72">
        <f>VLOOKUP(D133,'[1]Schedule of Pension Amounts LW'!$B$15:$W$1399,22,FALSE)</f>
        <v>316545</v>
      </c>
    </row>
    <row r="134" spans="1:30" x14ac:dyDescent="0.3">
      <c r="A134" s="104"/>
      <c r="B134" s="33"/>
      <c r="C134" s="33" t="str">
        <f>VLOOKUP(D134,'[1]Employer information'!$I$3:$J$1391,2,FALSE)</f>
        <v xml:space="preserve">Charter School                                    </v>
      </c>
      <c r="D134" s="33" t="str">
        <f>'[1]Schedule of Pension Amounts LW'!B127</f>
        <v>2067</v>
      </c>
      <c r="E134" s="33" t="str">
        <f>IF(ISNA(VLOOKUP(D134,'[1]Proportionate Shares'!$D$23:$G$1400,2,FALSE)),"",VLOOKUP(D134,'[1]Proportionate Shares'!$D$23:$G$1400,2,FALSE))</f>
        <v>227804</v>
      </c>
      <c r="F134" s="33" t="str">
        <f>IF(ISNA(VLOOKUP(D134,'[1]Proportionate Shares'!$D$23:$G$1400,3,FALSE)),"",VLOOKUP(D134,'[1]Proportionate Shares'!$D$23:$G$1400,3,FALSE))</f>
        <v/>
      </c>
      <c r="G134" s="34" t="str">
        <f>VLOOKUP(D134,'[1]Employer information'!$A$3:$B$1390,2,FALSE)</f>
        <v>NYOS CHARTER SCHOOL</v>
      </c>
      <c r="H134" s="36">
        <f>IF(ISNA(VLOOKUP(D134,'[1]Proportionate Shares'!$D$23:$I$1377,6,FALSE)),0,VLOOKUP(D134,'[1]Proportionate Shares'!$D$23:$I$1377,6,FALSE))</f>
        <v>3.2692589000000003E-5</v>
      </c>
      <c r="I134" s="105">
        <f>VLOOKUP(D134,'[1]Schedule of Pension Amounts LW'!$B$15:$E$1399,3,FALSE)</f>
        <v>1840098</v>
      </c>
      <c r="J134" s="105">
        <f>-IF(ISNA(VLOOKUP(D134,'[1]Combined Contribution Amounts'!$A$2:$K$1335,5,FALSE)),0,VLOOKUP(D134,'[1]Combined Contribution Amounts'!$A$2:$K$1335,5,FALSE))</f>
        <v>-114428</v>
      </c>
      <c r="K134" s="105">
        <f>-IF(ISNA(VLOOKUP(D134,'[1]Combined Contribution Amounts'!$A$2:$K$1335,7,FALSE)),0,VLOOKUP(D134,'[1]Combined Contribution Amounts'!$A$2:$K$1335,7,FALSE))+-IF(ISNA(VLOOKUP(D134,'[1]Combined Contribution Amounts'!$A$2:$K$1335,8,FALSE)),0,VLOOKUP(D134,'[1]Combined Contribution Amounts'!$A$2:$K$1335,8,FALSE))+-IF(ISNA(VLOOKUP(D134,'[1]Combined Contribution Amounts'!$A$2:$K$1335,9,FALSE)),0,VLOOKUP(D134,'[1]Combined Contribution Amounts'!$A$2:$K$1335,9,FALSE))</f>
        <v>0</v>
      </c>
      <c r="L134" s="105">
        <f>VLOOKUP(D134,'[1]Pension Expense Details'!$D$23:$S$1407,16,FALSE)</f>
        <v>151214</v>
      </c>
      <c r="M134" s="105">
        <f>ROUND(('[1]68_InOutFlowsCurPrdAndPriorHist'!$F$28-'[1]68_InOutFlowsCurPrdAndPriorHist'!$F$31)*$H134,0)-VLOOKUP(D134,'[1]Pension Expense Details'!$D$23:$S$1407,12,FALSE)</f>
        <v>-27077</v>
      </c>
      <c r="N134" s="105">
        <f>ROUND(('[1]68_InOutFlowsCurPrdAndPriorHist'!$F$29-'[1]68_InOutFlowsCurPrdAndPriorHist'!$F$32)*$H134,0)-VLOOKUP(D134,'[1]Pension Expense Details'!$D$23:$S$1407,13,FALSE)</f>
        <v>-204597</v>
      </c>
      <c r="O134" s="105">
        <f>ROUND(('[1]68_InOutFlowsCurPrdAndPriorHist'!$F$30-'[1]68_InOutFlowsCurPrdAndPriorHist'!$F$33)*$H134,0)-VLOOKUP(D134,'[1]Pension Expense Details'!$D$23:$S$1407,14,FALSE)</f>
        <v>88474</v>
      </c>
      <c r="P134" s="105">
        <f>ROUND((VLOOKUP(D134,'[1]Schedule of Pension Amounts LW'!$B$15:$AC$1399,28,FALSE)-VLOOKUP(D134,'[1]Schedule of Pension Amounts LW'!$B$15:$AC$1399,27,FALSE))*'[1]Schedule of Pension Amounts LW'!AD$4,0)+VLOOKUP(D134,'[1]Schedule of Pension Amounts LW'!$B$15:$AH$1399,33,FALSE)-VLOOKUP(D134,'[1]Pension Expense Details'!$D$23:$S$1407,15,FALSE)</f>
        <v>-34221</v>
      </c>
      <c r="Q134" s="98">
        <f t="shared" si="10"/>
        <v>1699463</v>
      </c>
      <c r="R134" s="98">
        <f>ROUND('[1]68_InOutFlowsCurPrdAndPrior'!$D$32*IF(ISNA(VLOOKUP(D134,'[1]Proportionate Shares'!$D$23:$I$1359,6,FALSE)),0,VLOOKUP(D134,'[1]Proportionate Shares'!$D$23:$I$1359,6,FALSE)),0)</f>
        <v>7139</v>
      </c>
      <c r="S134" s="98">
        <f>ROUND('[1]68_InOutFlowsCurPrdAndPrior'!$D$33*IF(ISNA(VLOOKUP(D134,'[1]Proportionate Shares'!$D$23:$I$1359,6,FALSE)),0,VLOOKUP(D134,'[1]Proportionate Shares'!$D$23:$I$1359,6,FALSE)),0)</f>
        <v>527257</v>
      </c>
      <c r="T134" s="98">
        <f>ROUND('[1]68_InOutFlowsCurPrdAndPrior'!$D$35*IF(ISNA(VLOOKUP(D134,'[1]Proportionate Shares'!$D$23:$I$1359,6,FALSE)),0,VLOOKUP(D134,'[1]Proportionate Shares'!$D$23:$I$1359,6,FALSE)),0)</f>
        <v>102172</v>
      </c>
      <c r="U134" s="98">
        <f>VLOOKUP(D134,'[1]Schedule of Pension Amounts LW'!$B$15:$AS$1399,36,FALSE)</f>
        <v>191113</v>
      </c>
      <c r="V134" s="99">
        <f t="shared" si="11"/>
        <v>827681</v>
      </c>
      <c r="W134" s="98">
        <f>ROUND('[1]68_InOutFlowsCurPrdAndPrior'!$F$32*IF(ISNA(VLOOKUP(D134,'[1]Proportionate Shares'!$D$23:$I$1359,6,FALSE)),0,VLOOKUP(D134,'[1]Proportionate Shares'!$D$23:$I$1359,6,FALSE)),0)</f>
        <v>59008</v>
      </c>
      <c r="X134" s="98">
        <f>ROUND('[1]68_InOutFlowsCurPrdAndPrior'!$F$33*IF(ISNA(VLOOKUP(D134,'[1]Proportionate Shares'!$D$23:$I$1359,6,FALSE)),0,VLOOKUP(D134,'[1]Proportionate Shares'!$D$23:$I$1359,6,FALSE)),0)</f>
        <v>217887</v>
      </c>
      <c r="Y134" s="98">
        <f>ROUND('[1]68_InOutFlowsCurPrdAndPrior'!$F$35*IF(ISNA(VLOOKUP(D134,'[1]Proportionate Shares'!$D$23:$I$1359,6,FALSE)),0,VLOOKUP(D134,'[1]Proportionate Shares'!$D$23:$I$1359,6,FALSE)),0)</f>
        <v>85108</v>
      </c>
      <c r="Z134" s="98">
        <f>-VLOOKUP(D134,'[1]Schedule of Pension Amounts LW'!$B$15:$AS$1399,37,FALSE)</f>
        <v>107513</v>
      </c>
      <c r="AA134" s="99">
        <f t="shared" si="12"/>
        <v>469516</v>
      </c>
      <c r="AB134" s="72">
        <f>VLOOKUP(D134,'[1]Pension Expense Details'!$D$22:$S$1407,16,FALSE)</f>
        <v>151214</v>
      </c>
      <c r="AC134" s="72">
        <f t="shared" si="13"/>
        <v>216901</v>
      </c>
      <c r="AD134" s="72">
        <f>VLOOKUP(D134,'[1]Schedule of Pension Amounts LW'!$B$15:$W$1399,22,FALSE)</f>
        <v>368115</v>
      </c>
    </row>
    <row r="135" spans="1:30" x14ac:dyDescent="0.3">
      <c r="A135" s="104"/>
      <c r="B135" s="33"/>
      <c r="C135" s="33" t="str">
        <f>VLOOKUP(D135,'[1]Employer information'!$I$3:$J$1391,2,FALSE)</f>
        <v xml:space="preserve">Charter School                                    </v>
      </c>
      <c r="D135" s="33" t="str">
        <f>'[1]Schedule of Pension Amounts LW'!B128</f>
        <v>2157</v>
      </c>
      <c r="E135" s="33" t="str">
        <f>IF(ISNA(VLOOKUP(D135,'[1]Proportionate Shares'!$D$23:$G$1400,2,FALSE)),"",VLOOKUP(D135,'[1]Proportionate Shares'!$D$23:$G$1400,2,FALSE))</f>
        <v>084802</v>
      </c>
      <c r="F135" s="33" t="str">
        <f>IF(ISNA(VLOOKUP(D135,'[1]Proportionate Shares'!$D$23:$G$1400,3,FALSE)),"",VLOOKUP(D135,'[1]Proportionate Shares'!$D$23:$G$1400,3,FALSE))</f>
        <v/>
      </c>
      <c r="G135" s="34" t="str">
        <f>VLOOKUP(D135,'[1]Employer information'!$A$3:$B$1390,2,FALSE)</f>
        <v>ODYSSEY ACADEMY</v>
      </c>
      <c r="H135" s="36">
        <f>IF(ISNA(VLOOKUP(D135,'[1]Proportionate Shares'!$D$23:$I$1377,6,FALSE)),0,VLOOKUP(D135,'[1]Proportionate Shares'!$D$23:$I$1377,6,FALSE))</f>
        <v>4.7478651000000003E-5</v>
      </c>
      <c r="I135" s="105">
        <f>VLOOKUP(D135,'[1]Schedule of Pension Amounts LW'!$B$15:$E$1399,3,FALSE)</f>
        <v>2367411</v>
      </c>
      <c r="J135" s="105">
        <f>-IF(ISNA(VLOOKUP(D135,'[1]Combined Contribution Amounts'!$A$2:$K$1335,5,FALSE)),0,VLOOKUP(D135,'[1]Combined Contribution Amounts'!$A$2:$K$1335,5,FALSE))</f>
        <v>-166181</v>
      </c>
      <c r="K135" s="105">
        <f>-IF(ISNA(VLOOKUP(D135,'[1]Combined Contribution Amounts'!$A$2:$K$1335,7,FALSE)),0,VLOOKUP(D135,'[1]Combined Contribution Amounts'!$A$2:$K$1335,7,FALSE))+-IF(ISNA(VLOOKUP(D135,'[1]Combined Contribution Amounts'!$A$2:$K$1335,8,FALSE)),0,VLOOKUP(D135,'[1]Combined Contribution Amounts'!$A$2:$K$1335,8,FALSE))+-IF(ISNA(VLOOKUP(D135,'[1]Combined Contribution Amounts'!$A$2:$K$1335,9,FALSE)),0,VLOOKUP(D135,'[1]Combined Contribution Amounts'!$A$2:$K$1335,9,FALSE))</f>
        <v>0</v>
      </c>
      <c r="L135" s="105">
        <f>VLOOKUP(D135,'[1]Pension Expense Details'!$D$23:$S$1407,16,FALSE)</f>
        <v>267532</v>
      </c>
      <c r="M135" s="105">
        <f>ROUND(('[1]68_InOutFlowsCurPrdAndPriorHist'!$F$28-'[1]68_InOutFlowsCurPrdAndPriorHist'!$F$31)*$H135,0)-VLOOKUP(D135,'[1]Pension Expense Details'!$D$23:$S$1407,12,FALSE)</f>
        <v>-39324</v>
      </c>
      <c r="N135" s="105">
        <f>ROUND(('[1]68_InOutFlowsCurPrdAndPriorHist'!$F$29-'[1]68_InOutFlowsCurPrdAndPriorHist'!$F$32)*$H135,0)-VLOOKUP(D135,'[1]Pension Expense Details'!$D$23:$S$1407,13,FALSE)</f>
        <v>-297131</v>
      </c>
      <c r="O135" s="105">
        <f>ROUND(('[1]68_InOutFlowsCurPrdAndPriorHist'!$F$30-'[1]68_InOutFlowsCurPrdAndPriorHist'!$F$33)*$H135,0)-VLOOKUP(D135,'[1]Pension Expense Details'!$D$23:$S$1407,14,FALSE)</f>
        <v>128489</v>
      </c>
      <c r="P135" s="105">
        <f>ROUND((VLOOKUP(D135,'[1]Schedule of Pension Amounts LW'!$B$15:$AC$1399,28,FALSE)-VLOOKUP(D135,'[1]Schedule of Pension Amounts LW'!$B$15:$AC$1399,27,FALSE))*'[1]Schedule of Pension Amounts LW'!AD$4,0)+VLOOKUP(D135,'[1]Schedule of Pension Amounts LW'!$B$15:$AH$1399,33,FALSE)-VLOOKUP(D135,'[1]Pension Expense Details'!$D$23:$S$1407,15,FALSE)</f>
        <v>207293</v>
      </c>
      <c r="Q135" s="98">
        <f t="shared" si="10"/>
        <v>2468089</v>
      </c>
      <c r="R135" s="98">
        <f>ROUND('[1]68_InOutFlowsCurPrdAndPrior'!$D$32*IF(ISNA(VLOOKUP(D135,'[1]Proportionate Shares'!$D$23:$I$1359,6,FALSE)),0,VLOOKUP(D135,'[1]Proportionate Shares'!$D$23:$I$1359,6,FALSE)),0)</f>
        <v>10368</v>
      </c>
      <c r="S135" s="98">
        <f>ROUND('[1]68_InOutFlowsCurPrdAndPrior'!$D$33*IF(ISNA(VLOOKUP(D135,'[1]Proportionate Shares'!$D$23:$I$1359,6,FALSE)),0,VLOOKUP(D135,'[1]Proportionate Shares'!$D$23:$I$1359,6,FALSE)),0)</f>
        <v>765722</v>
      </c>
      <c r="T135" s="98">
        <f>ROUND('[1]68_InOutFlowsCurPrdAndPrior'!$D$35*IF(ISNA(VLOOKUP(D135,'[1]Proportionate Shares'!$D$23:$I$1359,6,FALSE)),0,VLOOKUP(D135,'[1]Proportionate Shares'!$D$23:$I$1359,6,FALSE)),0)</f>
        <v>148382</v>
      </c>
      <c r="U135" s="98">
        <f>VLOOKUP(D135,'[1]Schedule of Pension Amounts LW'!$B$15:$AS$1399,36,FALSE)</f>
        <v>555437</v>
      </c>
      <c r="V135" s="99">
        <f t="shared" si="11"/>
        <v>1479909</v>
      </c>
      <c r="W135" s="98">
        <f>ROUND('[1]68_InOutFlowsCurPrdAndPrior'!$F$32*IF(ISNA(VLOOKUP(D135,'[1]Proportionate Shares'!$D$23:$I$1359,6,FALSE)),0,VLOOKUP(D135,'[1]Proportionate Shares'!$D$23:$I$1359,6,FALSE)),0)</f>
        <v>85696</v>
      </c>
      <c r="X135" s="98">
        <f>ROUND('[1]68_InOutFlowsCurPrdAndPrior'!$F$33*IF(ISNA(VLOOKUP(D135,'[1]Proportionate Shares'!$D$23:$I$1359,6,FALSE)),0,VLOOKUP(D135,'[1]Proportionate Shares'!$D$23:$I$1359,6,FALSE)),0)</f>
        <v>316433</v>
      </c>
      <c r="Y135" s="98">
        <f>ROUND('[1]68_InOutFlowsCurPrdAndPrior'!$F$35*IF(ISNA(VLOOKUP(D135,'[1]Proportionate Shares'!$D$23:$I$1359,6,FALSE)),0,VLOOKUP(D135,'[1]Proportionate Shares'!$D$23:$I$1359,6,FALSE)),0)</f>
        <v>123600</v>
      </c>
      <c r="Z135" s="98">
        <f>-VLOOKUP(D135,'[1]Schedule of Pension Amounts LW'!$B$15:$AS$1399,37,FALSE)</f>
        <v>59113</v>
      </c>
      <c r="AA135" s="99">
        <f t="shared" si="12"/>
        <v>584842</v>
      </c>
      <c r="AB135" s="72">
        <f>VLOOKUP(D135,'[1]Pension Expense Details'!$D$22:$S$1407,16,FALSE)</f>
        <v>267532</v>
      </c>
      <c r="AC135" s="72">
        <f t="shared" si="13"/>
        <v>330801</v>
      </c>
      <c r="AD135" s="72">
        <f>VLOOKUP(D135,'[1]Schedule of Pension Amounts LW'!$B$15:$W$1399,22,FALSE)</f>
        <v>598333</v>
      </c>
    </row>
    <row r="136" spans="1:30" x14ac:dyDescent="0.3">
      <c r="A136" s="104"/>
      <c r="B136" s="33"/>
      <c r="C136" s="33" t="str">
        <f>VLOOKUP(D136,'[1]Employer information'!$I$3:$J$1391,2,FALSE)</f>
        <v xml:space="preserve">Charter School                                    </v>
      </c>
      <c r="D136" s="33" t="str">
        <f>'[1]Schedule of Pension Amounts LW'!B129</f>
        <v>2220</v>
      </c>
      <c r="E136" s="33" t="str">
        <f>IF(ISNA(VLOOKUP(D136,'[1]Proportionate Shares'!$D$23:$G$1400,2,FALSE)),"",VLOOKUP(D136,'[1]Proportionate Shares'!$D$23:$G$1400,2,FALSE))</f>
        <v>014804</v>
      </c>
      <c r="F136" s="33" t="str">
        <f>IF(ISNA(VLOOKUP(D136,'[1]Proportionate Shares'!$D$23:$G$1400,3,FALSE)),"",VLOOKUP(D136,'[1]Proportionate Shares'!$D$23:$G$1400,3,FALSE))</f>
        <v/>
      </c>
      <c r="G136" s="34" t="str">
        <f>VLOOKUP(D136,'[1]Employer information'!$A$3:$B$1390,2,FALSE)</f>
        <v>ORENDA CHARTER SCHOOL</v>
      </c>
      <c r="H136" s="36">
        <f>IF(ISNA(VLOOKUP(D136,'[1]Proportionate Shares'!$D$23:$I$1377,6,FALSE)),0,VLOOKUP(D136,'[1]Proportionate Shares'!$D$23:$I$1377,6,FALSE))</f>
        <v>4.0192045000000001E-5</v>
      </c>
      <c r="I136" s="105">
        <f>VLOOKUP(D136,'[1]Schedule of Pension Amounts LW'!$B$15:$E$1399,3,FALSE)</f>
        <v>2280013</v>
      </c>
      <c r="J136" s="105">
        <f>-IF(ISNA(VLOOKUP(D136,'[1]Combined Contribution Amounts'!$A$2:$K$1335,5,FALSE)),0,VLOOKUP(D136,'[1]Combined Contribution Amounts'!$A$2:$K$1335,5,FALSE))</f>
        <v>-140677</v>
      </c>
      <c r="K136" s="105">
        <f>-IF(ISNA(VLOOKUP(D136,'[1]Combined Contribution Amounts'!$A$2:$K$1335,7,FALSE)),0,VLOOKUP(D136,'[1]Combined Contribution Amounts'!$A$2:$K$1335,7,FALSE))+-IF(ISNA(VLOOKUP(D136,'[1]Combined Contribution Amounts'!$A$2:$K$1335,8,FALSE)),0,VLOOKUP(D136,'[1]Combined Contribution Amounts'!$A$2:$K$1335,8,FALSE))+-IF(ISNA(VLOOKUP(D136,'[1]Combined Contribution Amounts'!$A$2:$K$1335,9,FALSE)),0,VLOOKUP(D136,'[1]Combined Contribution Amounts'!$A$2:$K$1335,9,FALSE))</f>
        <v>0</v>
      </c>
      <c r="L136" s="105">
        <f>VLOOKUP(D136,'[1]Pension Expense Details'!$D$23:$S$1407,16,FALSE)</f>
        <v>183102</v>
      </c>
      <c r="M136" s="105">
        <f>ROUND(('[1]68_InOutFlowsCurPrdAndPriorHist'!$F$28-'[1]68_InOutFlowsCurPrdAndPriorHist'!$F$31)*$H136,0)-VLOOKUP(D136,'[1]Pension Expense Details'!$D$23:$S$1407,12,FALSE)</f>
        <v>-33288</v>
      </c>
      <c r="N136" s="105">
        <f>ROUND(('[1]68_InOutFlowsCurPrdAndPriorHist'!$F$29-'[1]68_InOutFlowsCurPrdAndPriorHist'!$F$32)*$H136,0)-VLOOKUP(D136,'[1]Pension Expense Details'!$D$23:$S$1407,13,FALSE)</f>
        <v>-251530</v>
      </c>
      <c r="O136" s="105">
        <f>ROUND(('[1]68_InOutFlowsCurPrdAndPriorHist'!$F$30-'[1]68_InOutFlowsCurPrdAndPriorHist'!$F$33)*$H136,0)-VLOOKUP(D136,'[1]Pension Expense Details'!$D$23:$S$1407,14,FALSE)</f>
        <v>108770</v>
      </c>
      <c r="P136" s="105">
        <f>ROUND((VLOOKUP(D136,'[1]Schedule of Pension Amounts LW'!$B$15:$AC$1399,28,FALSE)-VLOOKUP(D136,'[1]Schedule of Pension Amounts LW'!$B$15:$AC$1399,27,FALSE))*'[1]Schedule of Pension Amounts LW'!AD$4,0)+VLOOKUP(D136,'[1]Schedule of Pension Amounts LW'!$B$15:$AH$1399,33,FALSE)-VLOOKUP(D136,'[1]Pension Expense Details'!$D$23:$S$1407,15,FALSE)</f>
        <v>-57082</v>
      </c>
      <c r="Q136" s="98">
        <f t="shared" si="10"/>
        <v>2089308</v>
      </c>
      <c r="R136" s="98">
        <f>ROUND('[1]68_InOutFlowsCurPrdAndPrior'!$D$32*IF(ISNA(VLOOKUP(D136,'[1]Proportionate Shares'!$D$23:$I$1359,6,FALSE)),0,VLOOKUP(D136,'[1]Proportionate Shares'!$D$23:$I$1359,6,FALSE)),0)</f>
        <v>8777</v>
      </c>
      <c r="S136" s="98">
        <f>ROUND('[1]68_InOutFlowsCurPrdAndPrior'!$D$33*IF(ISNA(VLOOKUP(D136,'[1]Proportionate Shares'!$D$23:$I$1359,6,FALSE)),0,VLOOKUP(D136,'[1]Proportionate Shares'!$D$23:$I$1359,6,FALSE)),0)</f>
        <v>648206</v>
      </c>
      <c r="T136" s="98">
        <f>ROUND('[1]68_InOutFlowsCurPrdAndPrior'!$D$35*IF(ISNA(VLOOKUP(D136,'[1]Proportionate Shares'!$D$23:$I$1359,6,FALSE)),0,VLOOKUP(D136,'[1]Proportionate Shares'!$D$23:$I$1359,6,FALSE)),0)</f>
        <v>125610</v>
      </c>
      <c r="U136" s="98">
        <f>VLOOKUP(D136,'[1]Schedule of Pension Amounts LW'!$B$15:$AS$1399,36,FALSE)</f>
        <v>316806</v>
      </c>
      <c r="V136" s="99">
        <f t="shared" si="11"/>
        <v>1099399</v>
      </c>
      <c r="W136" s="98">
        <f>ROUND('[1]68_InOutFlowsCurPrdAndPrior'!$F$32*IF(ISNA(VLOOKUP(D136,'[1]Proportionate Shares'!$D$23:$I$1359,6,FALSE)),0,VLOOKUP(D136,'[1]Proportionate Shares'!$D$23:$I$1359,6,FALSE)),0)</f>
        <v>72544</v>
      </c>
      <c r="X136" s="98">
        <f>ROUND('[1]68_InOutFlowsCurPrdAndPrior'!$F$33*IF(ISNA(VLOOKUP(D136,'[1]Proportionate Shares'!$D$23:$I$1359,6,FALSE)),0,VLOOKUP(D136,'[1]Proportionate Shares'!$D$23:$I$1359,6,FALSE)),0)</f>
        <v>267869</v>
      </c>
      <c r="Y136" s="98">
        <f>ROUND('[1]68_InOutFlowsCurPrdAndPrior'!$F$35*IF(ISNA(VLOOKUP(D136,'[1]Proportionate Shares'!$D$23:$I$1359,6,FALSE)),0,VLOOKUP(D136,'[1]Proportionate Shares'!$D$23:$I$1359,6,FALSE)),0)</f>
        <v>104631</v>
      </c>
      <c r="Z136" s="98">
        <f>-VLOOKUP(D136,'[1]Schedule of Pension Amounts LW'!$B$15:$AS$1399,37,FALSE)</f>
        <v>39281</v>
      </c>
      <c r="AA136" s="99">
        <f t="shared" si="12"/>
        <v>484325</v>
      </c>
      <c r="AB136" s="72">
        <f>VLOOKUP(D136,'[1]Pension Expense Details'!$D$22:$S$1407,16,FALSE)</f>
        <v>183102</v>
      </c>
      <c r="AC136" s="72">
        <f t="shared" si="13"/>
        <v>306586</v>
      </c>
      <c r="AD136" s="72">
        <f>VLOOKUP(D136,'[1]Schedule of Pension Amounts LW'!$B$15:$W$1399,22,FALSE)</f>
        <v>489688</v>
      </c>
    </row>
    <row r="137" spans="1:30" x14ac:dyDescent="0.3">
      <c r="A137" s="104"/>
      <c r="B137" s="33"/>
      <c r="C137" s="33" t="str">
        <f>VLOOKUP(D137,'[1]Employer information'!$I$3:$J$1391,2,FALSE)</f>
        <v xml:space="preserve">Charter School                                    </v>
      </c>
      <c r="D137" s="33" t="str">
        <f>'[1]Schedule of Pension Amounts LW'!B130</f>
        <v>2187</v>
      </c>
      <c r="E137" s="33" t="str">
        <f>IF(ISNA(VLOOKUP(D137,'[1]Proportionate Shares'!$D$23:$G$1400,2,FALSE)),"",VLOOKUP(D137,'[1]Proportionate Shares'!$D$23:$G$1400,2,FALSE))</f>
        <v>183801</v>
      </c>
      <c r="F137" s="33" t="str">
        <f>IF(ISNA(VLOOKUP(D137,'[1]Proportionate Shares'!$D$23:$G$1400,3,FALSE)),"",VLOOKUP(D137,'[1]Proportionate Shares'!$D$23:$G$1400,3,FALSE))</f>
        <v/>
      </c>
      <c r="G137" s="34" t="str">
        <f>VLOOKUP(D137,'[1]Employer information'!$A$3:$B$1390,2,FALSE)</f>
        <v>PANOLA CHARTER SCHOOL</v>
      </c>
      <c r="H137" s="36">
        <f>IF(ISNA(VLOOKUP(D137,'[1]Proportionate Shares'!$D$23:$I$1377,6,FALSE)),0,VLOOKUP(D137,'[1]Proportionate Shares'!$D$23:$I$1377,6,FALSE))</f>
        <v>4.8395479999999996E-6</v>
      </c>
      <c r="I137" s="105">
        <f>VLOOKUP(D137,'[1]Schedule of Pension Amounts LW'!$B$15:$E$1399,3,FALSE)</f>
        <v>122968</v>
      </c>
      <c r="J137" s="105">
        <f>-IF(ISNA(VLOOKUP(D137,'[1]Combined Contribution Amounts'!$A$2:$K$1335,5,FALSE)),0,VLOOKUP(D137,'[1]Combined Contribution Amounts'!$A$2:$K$1335,5,FALSE))</f>
        <v>-16939</v>
      </c>
      <c r="K137" s="105">
        <f>-IF(ISNA(VLOOKUP(D137,'[1]Combined Contribution Amounts'!$A$2:$K$1335,7,FALSE)),0,VLOOKUP(D137,'[1]Combined Contribution Amounts'!$A$2:$K$1335,7,FALSE))+-IF(ISNA(VLOOKUP(D137,'[1]Combined Contribution Amounts'!$A$2:$K$1335,8,FALSE)),0,VLOOKUP(D137,'[1]Combined Contribution Amounts'!$A$2:$K$1335,8,FALSE))+-IF(ISNA(VLOOKUP(D137,'[1]Combined Contribution Amounts'!$A$2:$K$1335,9,FALSE)),0,VLOOKUP(D137,'[1]Combined Contribution Amounts'!$A$2:$K$1335,9,FALSE))</f>
        <v>0</v>
      </c>
      <c r="L137" s="105">
        <f>VLOOKUP(D137,'[1]Pension Expense Details'!$D$23:$S$1407,16,FALSE)</f>
        <v>45872</v>
      </c>
      <c r="M137" s="105">
        <f>ROUND(('[1]68_InOutFlowsCurPrdAndPriorHist'!$F$28-'[1]68_InOutFlowsCurPrdAndPriorHist'!$F$31)*$H137,0)-VLOOKUP(D137,'[1]Pension Expense Details'!$D$23:$S$1407,12,FALSE)</f>
        <v>-4009</v>
      </c>
      <c r="N137" s="105">
        <f>ROUND(('[1]68_InOutFlowsCurPrdAndPriorHist'!$F$29-'[1]68_InOutFlowsCurPrdAndPriorHist'!$F$32)*$H137,0)-VLOOKUP(D137,'[1]Pension Expense Details'!$D$23:$S$1407,13,FALSE)</f>
        <v>-30287</v>
      </c>
      <c r="O137" s="105">
        <f>ROUND(('[1]68_InOutFlowsCurPrdAndPriorHist'!$F$30-'[1]68_InOutFlowsCurPrdAndPriorHist'!$F$33)*$H137,0)-VLOOKUP(D137,'[1]Pension Expense Details'!$D$23:$S$1407,14,FALSE)</f>
        <v>13097</v>
      </c>
      <c r="P137" s="105">
        <f>ROUND((VLOOKUP(D137,'[1]Schedule of Pension Amounts LW'!$B$15:$AC$1399,28,FALSE)-VLOOKUP(D137,'[1]Schedule of Pension Amounts LW'!$B$15:$AC$1399,27,FALSE))*'[1]Schedule of Pension Amounts LW'!AD$4,0)+VLOOKUP(D137,'[1]Schedule of Pension Amounts LW'!$B$15:$AH$1399,33,FALSE)-VLOOKUP(D137,'[1]Pension Expense Details'!$D$23:$S$1407,15,FALSE)</f>
        <v>120873</v>
      </c>
      <c r="Q137" s="98">
        <f t="shared" si="10"/>
        <v>251575</v>
      </c>
      <c r="R137" s="98">
        <f>ROUND('[1]68_InOutFlowsCurPrdAndPrior'!$D$32*IF(ISNA(VLOOKUP(D137,'[1]Proportionate Shares'!$D$23:$I$1359,6,FALSE)),0,VLOOKUP(D137,'[1]Proportionate Shares'!$D$23:$I$1359,6,FALSE)),0)</f>
        <v>1057</v>
      </c>
      <c r="S137" s="98">
        <f>ROUND('[1]68_InOutFlowsCurPrdAndPrior'!$D$33*IF(ISNA(VLOOKUP(D137,'[1]Proportionate Shares'!$D$23:$I$1359,6,FALSE)),0,VLOOKUP(D137,'[1]Proportionate Shares'!$D$23:$I$1359,6,FALSE)),0)</f>
        <v>78051</v>
      </c>
      <c r="T137" s="98">
        <f>ROUND('[1]68_InOutFlowsCurPrdAndPrior'!$D$35*IF(ISNA(VLOOKUP(D137,'[1]Proportionate Shares'!$D$23:$I$1359,6,FALSE)),0,VLOOKUP(D137,'[1]Proportionate Shares'!$D$23:$I$1359,6,FALSE)),0)</f>
        <v>15125</v>
      </c>
      <c r="U137" s="98">
        <f>VLOOKUP(D137,'[1]Schedule of Pension Amounts LW'!$B$15:$AS$1399,36,FALSE)</f>
        <v>103227</v>
      </c>
      <c r="V137" s="99">
        <f t="shared" si="11"/>
        <v>197460</v>
      </c>
      <c r="W137" s="98">
        <f>ROUND('[1]68_InOutFlowsCurPrdAndPrior'!$F$32*IF(ISNA(VLOOKUP(D137,'[1]Proportionate Shares'!$D$23:$I$1359,6,FALSE)),0,VLOOKUP(D137,'[1]Proportionate Shares'!$D$23:$I$1359,6,FALSE)),0)</f>
        <v>8735</v>
      </c>
      <c r="X137" s="98">
        <f>ROUND('[1]68_InOutFlowsCurPrdAndPrior'!$F$33*IF(ISNA(VLOOKUP(D137,'[1]Proportionate Shares'!$D$23:$I$1359,6,FALSE)),0,VLOOKUP(D137,'[1]Proportionate Shares'!$D$23:$I$1359,6,FALSE)),0)</f>
        <v>32254</v>
      </c>
      <c r="Y137" s="98">
        <f>ROUND('[1]68_InOutFlowsCurPrdAndPrior'!$F$35*IF(ISNA(VLOOKUP(D137,'[1]Proportionate Shares'!$D$23:$I$1359,6,FALSE)),0,VLOOKUP(D137,'[1]Proportionate Shares'!$D$23:$I$1359,6,FALSE)),0)</f>
        <v>12599</v>
      </c>
      <c r="Z137" s="98">
        <f>-VLOOKUP(D137,'[1]Schedule of Pension Amounts LW'!$B$15:$AS$1399,37,FALSE)</f>
        <v>11039</v>
      </c>
      <c r="AA137" s="99">
        <f t="shared" si="12"/>
        <v>64627</v>
      </c>
      <c r="AB137" s="72">
        <f>VLOOKUP(D137,'[1]Pension Expense Details'!$D$22:$S$1407,16,FALSE)</f>
        <v>45872</v>
      </c>
      <c r="AC137" s="72">
        <f t="shared" si="13"/>
        <v>21899</v>
      </c>
      <c r="AD137" s="72">
        <f>VLOOKUP(D137,'[1]Schedule of Pension Amounts LW'!$B$15:$W$1399,22,FALSE)</f>
        <v>67771</v>
      </c>
    </row>
    <row r="138" spans="1:30" x14ac:dyDescent="0.3">
      <c r="A138" s="104"/>
      <c r="B138" s="33"/>
      <c r="C138" s="33" t="str">
        <f>VLOOKUP(D138,'[1]Employer information'!$I$3:$J$1391,2,FALSE)</f>
        <v xml:space="preserve">Charter School                                    </v>
      </c>
      <c r="D138" s="33" t="str">
        <f>'[1]Schedule of Pension Amounts LW'!B131</f>
        <v>2113</v>
      </c>
      <c r="E138" s="33" t="str">
        <f>IF(ISNA(VLOOKUP(D138,'[1]Proportionate Shares'!$D$23:$G$1400,2,FALSE)),"",VLOOKUP(D138,'[1]Proportionate Shares'!$D$23:$G$1400,2,FALSE))</f>
        <v>071803</v>
      </c>
      <c r="F138" s="33" t="str">
        <f>IF(ISNA(VLOOKUP(D138,'[1]Proportionate Shares'!$D$23:$G$1400,3,FALSE)),"",VLOOKUP(D138,'[1]Proportionate Shares'!$D$23:$G$1400,3,FALSE))</f>
        <v/>
      </c>
      <c r="G138" s="34" t="str">
        <f>VLOOKUP(D138,'[1]Employer information'!$A$3:$B$1390,2,FALSE)</f>
        <v>PASO DEL NORTE ACADEMY</v>
      </c>
      <c r="H138" s="36">
        <f>IF(ISNA(VLOOKUP(D138,'[1]Proportionate Shares'!$D$23:$I$1377,6,FALSE)),0,VLOOKUP(D138,'[1]Proportionate Shares'!$D$23:$I$1377,6,FALSE))</f>
        <v>5.3863859999999998E-6</v>
      </c>
      <c r="I138" s="105">
        <f>VLOOKUP(D138,'[1]Schedule of Pension Amounts LW'!$B$15:$E$1399,3,FALSE)</f>
        <v>314561</v>
      </c>
      <c r="J138" s="105">
        <f>-IF(ISNA(VLOOKUP(D138,'[1]Combined Contribution Amounts'!$A$2:$K$1335,5,FALSE)),0,VLOOKUP(D138,'[1]Combined Contribution Amounts'!$A$2:$K$1335,5,FALSE))</f>
        <v>-18853</v>
      </c>
      <c r="K138" s="105">
        <f>-IF(ISNA(VLOOKUP(D138,'[1]Combined Contribution Amounts'!$A$2:$K$1335,7,FALSE)),0,VLOOKUP(D138,'[1]Combined Contribution Amounts'!$A$2:$K$1335,7,FALSE))+-IF(ISNA(VLOOKUP(D138,'[1]Combined Contribution Amounts'!$A$2:$K$1335,8,FALSE)),0,VLOOKUP(D138,'[1]Combined Contribution Amounts'!$A$2:$K$1335,8,FALSE))+-IF(ISNA(VLOOKUP(D138,'[1]Combined Contribution Amounts'!$A$2:$K$1335,9,FALSE)),0,VLOOKUP(D138,'[1]Combined Contribution Amounts'!$A$2:$K$1335,9,FALSE))</f>
        <v>0</v>
      </c>
      <c r="L138" s="105">
        <f>VLOOKUP(D138,'[1]Pension Expense Details'!$D$23:$S$1407,16,FALSE)</f>
        <v>23123</v>
      </c>
      <c r="M138" s="105">
        <f>ROUND(('[1]68_InOutFlowsCurPrdAndPriorHist'!$F$28-'[1]68_InOutFlowsCurPrdAndPriorHist'!$F$31)*$H138,0)-VLOOKUP(D138,'[1]Pension Expense Details'!$D$23:$S$1407,12,FALSE)</f>
        <v>-4461</v>
      </c>
      <c r="N138" s="105">
        <f>ROUND(('[1]68_InOutFlowsCurPrdAndPriorHist'!$F$29-'[1]68_InOutFlowsCurPrdAndPriorHist'!$F$32)*$H138,0)-VLOOKUP(D138,'[1]Pension Expense Details'!$D$23:$S$1407,13,FALSE)</f>
        <v>-33709</v>
      </c>
      <c r="O138" s="105">
        <f>ROUND(('[1]68_InOutFlowsCurPrdAndPriorHist'!$F$30-'[1]68_InOutFlowsCurPrdAndPriorHist'!$F$33)*$H138,0)-VLOOKUP(D138,'[1]Pension Expense Details'!$D$23:$S$1407,14,FALSE)</f>
        <v>14577</v>
      </c>
      <c r="P138" s="105">
        <f>ROUND((VLOOKUP(D138,'[1]Schedule of Pension Amounts LW'!$B$15:$AC$1399,28,FALSE)-VLOOKUP(D138,'[1]Schedule of Pension Amounts LW'!$B$15:$AC$1399,27,FALSE))*'[1]Schedule of Pension Amounts LW'!AD$4,0)+VLOOKUP(D138,'[1]Schedule of Pension Amounts LW'!$B$15:$AH$1399,33,FALSE)-VLOOKUP(D138,'[1]Pension Expense Details'!$D$23:$S$1407,15,FALSE)</f>
        <v>-15237</v>
      </c>
      <c r="Q138" s="98">
        <f t="shared" si="10"/>
        <v>280001</v>
      </c>
      <c r="R138" s="98">
        <f>ROUND('[1]68_InOutFlowsCurPrdAndPrior'!$D$32*IF(ISNA(VLOOKUP(D138,'[1]Proportionate Shares'!$D$23:$I$1359,6,FALSE)),0,VLOOKUP(D138,'[1]Proportionate Shares'!$D$23:$I$1359,6,FALSE)),0)</f>
        <v>1176</v>
      </c>
      <c r="S138" s="98">
        <f>ROUND('[1]68_InOutFlowsCurPrdAndPrior'!$D$33*IF(ISNA(VLOOKUP(D138,'[1]Proportionate Shares'!$D$23:$I$1359,6,FALSE)),0,VLOOKUP(D138,'[1]Proportionate Shares'!$D$23:$I$1359,6,FALSE)),0)</f>
        <v>86870</v>
      </c>
      <c r="T138" s="98">
        <f>ROUND('[1]68_InOutFlowsCurPrdAndPrior'!$D$35*IF(ISNA(VLOOKUP(D138,'[1]Proportionate Shares'!$D$23:$I$1359,6,FALSE)),0,VLOOKUP(D138,'[1]Proportionate Shares'!$D$23:$I$1359,6,FALSE)),0)</f>
        <v>16834</v>
      </c>
      <c r="U138" s="98">
        <f>VLOOKUP(D138,'[1]Schedule of Pension Amounts LW'!$B$15:$AS$1399,36,FALSE)</f>
        <v>7582</v>
      </c>
      <c r="V138" s="99">
        <f t="shared" si="11"/>
        <v>112462</v>
      </c>
      <c r="W138" s="98">
        <f>ROUND('[1]68_InOutFlowsCurPrdAndPrior'!$F$32*IF(ISNA(VLOOKUP(D138,'[1]Proportionate Shares'!$D$23:$I$1359,6,FALSE)),0,VLOOKUP(D138,'[1]Proportionate Shares'!$D$23:$I$1359,6,FALSE)),0)</f>
        <v>9722</v>
      </c>
      <c r="X138" s="98">
        <f>ROUND('[1]68_InOutFlowsCurPrdAndPrior'!$F$33*IF(ISNA(VLOOKUP(D138,'[1]Proportionate Shares'!$D$23:$I$1359,6,FALSE)),0,VLOOKUP(D138,'[1]Proportionate Shares'!$D$23:$I$1359,6,FALSE)),0)</f>
        <v>35899</v>
      </c>
      <c r="Y138" s="98">
        <f>ROUND('[1]68_InOutFlowsCurPrdAndPrior'!$F$35*IF(ISNA(VLOOKUP(D138,'[1]Proportionate Shares'!$D$23:$I$1359,6,FALSE)),0,VLOOKUP(D138,'[1]Proportionate Shares'!$D$23:$I$1359,6,FALSE)),0)</f>
        <v>14022</v>
      </c>
      <c r="Z138" s="98">
        <f>-VLOOKUP(D138,'[1]Schedule of Pension Amounts LW'!$B$15:$AS$1399,37,FALSE)</f>
        <v>59503</v>
      </c>
      <c r="AA138" s="99">
        <f t="shared" si="12"/>
        <v>119146</v>
      </c>
      <c r="AB138" s="72">
        <f>VLOOKUP(D138,'[1]Pension Expense Details'!$D$22:$S$1407,16,FALSE)</f>
        <v>23123</v>
      </c>
      <c r="AC138" s="72">
        <f t="shared" si="13"/>
        <v>13777</v>
      </c>
      <c r="AD138" s="72">
        <f>VLOOKUP(D138,'[1]Schedule of Pension Amounts LW'!$B$15:$W$1399,22,FALSE)</f>
        <v>36900</v>
      </c>
    </row>
    <row r="139" spans="1:30" x14ac:dyDescent="0.3">
      <c r="A139" s="104"/>
      <c r="B139" s="33"/>
      <c r="C139" s="33" t="str">
        <f>VLOOKUP(D139,'[1]Employer information'!$I$3:$J$1391,2,FALSE)</f>
        <v xml:space="preserve">Charter School                                    </v>
      </c>
      <c r="D139" s="33" t="str">
        <f>'[1]Schedule of Pension Amounts LW'!B132</f>
        <v>2039</v>
      </c>
      <c r="E139" s="33" t="str">
        <f>IF(ISNA(VLOOKUP(D139,'[1]Proportionate Shares'!$D$23:$G$1400,2,FALSE)),"",VLOOKUP(D139,'[1]Proportionate Shares'!$D$23:$G$1400,2,FALSE))</f>
        <v>057802</v>
      </c>
      <c r="F139" s="33" t="str">
        <f>IF(ISNA(VLOOKUP(D139,'[1]Proportionate Shares'!$D$23:$G$1400,3,FALSE)),"",VLOOKUP(D139,'[1]Proportionate Shares'!$D$23:$G$1400,3,FALSE))</f>
        <v/>
      </c>
      <c r="G139" s="34" t="str">
        <f>VLOOKUP(D139,'[1]Employer information'!$A$3:$B$1390,2,FALSE)</f>
        <v>PEGASUS SCHOOL OF LIBERAL ARTS &amp; SCIENCE</v>
      </c>
      <c r="H139" s="36">
        <f>IF(ISNA(VLOOKUP(D139,'[1]Proportionate Shares'!$D$23:$I$1377,6,FALSE)),0,VLOOKUP(D139,'[1]Proportionate Shares'!$D$23:$I$1377,6,FALSE))</f>
        <v>2.73742E-5</v>
      </c>
      <c r="I139" s="105">
        <f>VLOOKUP(D139,'[1]Schedule of Pension Amounts LW'!$B$15:$E$1399,3,FALSE)</f>
        <v>1556172</v>
      </c>
      <c r="J139" s="105">
        <f>-IF(ISNA(VLOOKUP(D139,'[1]Combined Contribution Amounts'!$A$2:$K$1335,5,FALSE)),0,VLOOKUP(D139,'[1]Combined Contribution Amounts'!$A$2:$K$1335,5,FALSE))</f>
        <v>-95813</v>
      </c>
      <c r="K139" s="105">
        <f>-IF(ISNA(VLOOKUP(D139,'[1]Combined Contribution Amounts'!$A$2:$K$1335,7,FALSE)),0,VLOOKUP(D139,'[1]Combined Contribution Amounts'!$A$2:$K$1335,7,FALSE))+-IF(ISNA(VLOOKUP(D139,'[1]Combined Contribution Amounts'!$A$2:$K$1335,8,FALSE)),0,VLOOKUP(D139,'[1]Combined Contribution Amounts'!$A$2:$K$1335,8,FALSE))+-IF(ISNA(VLOOKUP(D139,'[1]Combined Contribution Amounts'!$A$2:$K$1335,9,FALSE)),0,VLOOKUP(D139,'[1]Combined Contribution Amounts'!$A$2:$K$1335,9,FALSE))</f>
        <v>0</v>
      </c>
      <c r="L139" s="105">
        <f>VLOOKUP(D139,'[1]Pension Expense Details'!$D$23:$S$1407,16,FALSE)</f>
        <v>124192</v>
      </c>
      <c r="M139" s="105">
        <f>ROUND(('[1]68_InOutFlowsCurPrdAndPriorHist'!$F$28-'[1]68_InOutFlowsCurPrdAndPriorHist'!$F$31)*$H139,0)-VLOOKUP(D139,'[1]Pension Expense Details'!$D$23:$S$1407,12,FALSE)</f>
        <v>-22672</v>
      </c>
      <c r="N139" s="105">
        <f>ROUND(('[1]68_InOutFlowsCurPrdAndPriorHist'!$F$29-'[1]68_InOutFlowsCurPrdAndPriorHist'!$F$32)*$H139,0)-VLOOKUP(D139,'[1]Pension Expense Details'!$D$23:$S$1407,13,FALSE)</f>
        <v>-171313</v>
      </c>
      <c r="O139" s="105">
        <f>ROUND(('[1]68_InOutFlowsCurPrdAndPriorHist'!$F$30-'[1]68_InOutFlowsCurPrdAndPriorHist'!$F$33)*$H139,0)-VLOOKUP(D139,'[1]Pension Expense Details'!$D$23:$S$1407,14,FALSE)</f>
        <v>74081</v>
      </c>
      <c r="P139" s="105">
        <f>ROUND((VLOOKUP(D139,'[1]Schedule of Pension Amounts LW'!$B$15:$AC$1399,28,FALSE)-VLOOKUP(D139,'[1]Schedule of Pension Amounts LW'!$B$15:$AC$1399,27,FALSE))*'[1]Schedule of Pension Amounts LW'!AD$4,0)+VLOOKUP(D139,'[1]Schedule of Pension Amounts LW'!$B$15:$AH$1399,33,FALSE)-VLOOKUP(D139,'[1]Pension Expense Details'!$D$23:$S$1407,15,FALSE)</f>
        <v>-41651</v>
      </c>
      <c r="Q139" s="98">
        <f t="shared" si="10"/>
        <v>1422996</v>
      </c>
      <c r="R139" s="98">
        <f>ROUND('[1]68_InOutFlowsCurPrdAndPrior'!$D$32*IF(ISNA(VLOOKUP(D139,'[1]Proportionate Shares'!$D$23:$I$1359,6,FALSE)),0,VLOOKUP(D139,'[1]Proportionate Shares'!$D$23:$I$1359,6,FALSE)),0)</f>
        <v>5978</v>
      </c>
      <c r="S139" s="98">
        <f>ROUND('[1]68_InOutFlowsCurPrdAndPrior'!$D$33*IF(ISNA(VLOOKUP(D139,'[1]Proportionate Shares'!$D$23:$I$1359,6,FALSE)),0,VLOOKUP(D139,'[1]Proportionate Shares'!$D$23:$I$1359,6,FALSE)),0)</f>
        <v>441483</v>
      </c>
      <c r="T139" s="98">
        <f>ROUND('[1]68_InOutFlowsCurPrdAndPrior'!$D$35*IF(ISNA(VLOOKUP(D139,'[1]Proportionate Shares'!$D$23:$I$1359,6,FALSE)),0,VLOOKUP(D139,'[1]Proportionate Shares'!$D$23:$I$1359,6,FALSE)),0)</f>
        <v>85551</v>
      </c>
      <c r="U139" s="98">
        <f>VLOOKUP(D139,'[1]Schedule of Pension Amounts LW'!$B$15:$AS$1399,36,FALSE)</f>
        <v>113060</v>
      </c>
      <c r="V139" s="99">
        <f t="shared" si="11"/>
        <v>646072</v>
      </c>
      <c r="W139" s="98">
        <f>ROUND('[1]68_InOutFlowsCurPrdAndPrior'!$F$32*IF(ISNA(VLOOKUP(D139,'[1]Proportionate Shares'!$D$23:$I$1359,6,FALSE)),0,VLOOKUP(D139,'[1]Proportionate Shares'!$D$23:$I$1359,6,FALSE)),0)</f>
        <v>49409</v>
      </c>
      <c r="X139" s="98">
        <f>ROUND('[1]68_InOutFlowsCurPrdAndPrior'!$F$33*IF(ISNA(VLOOKUP(D139,'[1]Proportionate Shares'!$D$23:$I$1359,6,FALSE)),0,VLOOKUP(D139,'[1]Proportionate Shares'!$D$23:$I$1359,6,FALSE)),0)</f>
        <v>182442</v>
      </c>
      <c r="Y139" s="98">
        <f>ROUND('[1]68_InOutFlowsCurPrdAndPrior'!$F$35*IF(ISNA(VLOOKUP(D139,'[1]Proportionate Shares'!$D$23:$I$1359,6,FALSE)),0,VLOOKUP(D139,'[1]Proportionate Shares'!$D$23:$I$1359,6,FALSE)),0)</f>
        <v>71262</v>
      </c>
      <c r="Z139" s="98">
        <f>-VLOOKUP(D139,'[1]Schedule of Pension Amounts LW'!$B$15:$AS$1399,37,FALSE)</f>
        <v>94837</v>
      </c>
      <c r="AA139" s="99">
        <f t="shared" si="12"/>
        <v>397950</v>
      </c>
      <c r="AB139" s="72">
        <f>VLOOKUP(D139,'[1]Pension Expense Details'!$D$22:$S$1407,16,FALSE)</f>
        <v>124192</v>
      </c>
      <c r="AC139" s="72">
        <f t="shared" si="13"/>
        <v>154103</v>
      </c>
      <c r="AD139" s="72">
        <f>VLOOKUP(D139,'[1]Schedule of Pension Amounts LW'!$B$15:$W$1399,22,FALSE)</f>
        <v>278295</v>
      </c>
    </row>
    <row r="140" spans="1:30" x14ac:dyDescent="0.3">
      <c r="A140" s="104"/>
      <c r="B140" s="33"/>
      <c r="C140" s="33" t="str">
        <f>VLOOKUP(D140,'[1]Employer information'!$I$3:$J$1391,2,FALSE)</f>
        <v xml:space="preserve">Charter School                                    </v>
      </c>
      <c r="D140" s="33" t="str">
        <f>'[1]Schedule of Pension Amounts LW'!B133</f>
        <v>2133</v>
      </c>
      <c r="E140" s="33" t="str">
        <f>IF(ISNA(VLOOKUP(D140,'[1]Proportionate Shares'!$D$23:$G$1400,2,FALSE)),"",VLOOKUP(D140,'[1]Proportionate Shares'!$D$23:$G$1400,2,FALSE))</f>
        <v>003801</v>
      </c>
      <c r="F140" s="33" t="str">
        <f>IF(ISNA(VLOOKUP(D140,'[1]Proportionate Shares'!$D$23:$G$1400,3,FALSE)),"",VLOOKUP(D140,'[1]Proportionate Shares'!$D$23:$G$1400,3,FALSE))</f>
        <v/>
      </c>
      <c r="G140" s="34" t="str">
        <f>VLOOKUP(D140,'[1]Employer information'!$A$3:$B$1390,2,FALSE)</f>
        <v>PINEYWOODS ACADEMY</v>
      </c>
      <c r="H140" s="36">
        <f>IF(ISNA(VLOOKUP(D140,'[1]Proportionate Shares'!$D$23:$I$1377,6,FALSE)),0,VLOOKUP(D140,'[1]Proportionate Shares'!$D$23:$I$1377,6,FALSE))</f>
        <v>3.2523451000000001E-5</v>
      </c>
      <c r="I140" s="105">
        <f>VLOOKUP(D140,'[1]Schedule of Pension Amounts LW'!$B$15:$E$1399,3,FALSE)</f>
        <v>1725609</v>
      </c>
      <c r="J140" s="105">
        <f>-IF(ISNA(VLOOKUP(D140,'[1]Combined Contribution Amounts'!$A$2:$K$1335,5,FALSE)),0,VLOOKUP(D140,'[1]Combined Contribution Amounts'!$A$2:$K$1335,5,FALSE))</f>
        <v>-113836</v>
      </c>
      <c r="K140" s="105">
        <f>-IF(ISNA(VLOOKUP(D140,'[1]Combined Contribution Amounts'!$A$2:$K$1335,7,FALSE)),0,VLOOKUP(D140,'[1]Combined Contribution Amounts'!$A$2:$K$1335,7,FALSE))+-IF(ISNA(VLOOKUP(D140,'[1]Combined Contribution Amounts'!$A$2:$K$1335,8,FALSE)),0,VLOOKUP(D140,'[1]Combined Contribution Amounts'!$A$2:$K$1335,8,FALSE))+-IF(ISNA(VLOOKUP(D140,'[1]Combined Contribution Amounts'!$A$2:$K$1335,9,FALSE)),0,VLOOKUP(D140,'[1]Combined Contribution Amounts'!$A$2:$K$1335,9,FALSE))</f>
        <v>0</v>
      </c>
      <c r="L140" s="105">
        <f>VLOOKUP(D140,'[1]Pension Expense Details'!$D$23:$S$1407,16,FALSE)</f>
        <v>166934</v>
      </c>
      <c r="M140" s="105">
        <f>ROUND(('[1]68_InOutFlowsCurPrdAndPriorHist'!$F$28-'[1]68_InOutFlowsCurPrdAndPriorHist'!$F$31)*$H140,0)-VLOOKUP(D140,'[1]Pension Expense Details'!$D$23:$S$1407,12,FALSE)</f>
        <v>-26938</v>
      </c>
      <c r="N140" s="105">
        <f>ROUND(('[1]68_InOutFlowsCurPrdAndPriorHist'!$F$29-'[1]68_InOutFlowsCurPrdAndPriorHist'!$F$32)*$H140,0)-VLOOKUP(D140,'[1]Pension Expense Details'!$D$23:$S$1407,13,FALSE)</f>
        <v>-203539</v>
      </c>
      <c r="O140" s="105">
        <f>ROUND(('[1]68_InOutFlowsCurPrdAndPriorHist'!$F$30-'[1]68_InOutFlowsCurPrdAndPriorHist'!$F$33)*$H140,0)-VLOOKUP(D140,'[1]Pension Expense Details'!$D$23:$S$1407,14,FALSE)</f>
        <v>88016</v>
      </c>
      <c r="P140" s="105">
        <f>ROUND((VLOOKUP(D140,'[1]Schedule of Pension Amounts LW'!$B$15:$AC$1399,28,FALSE)-VLOOKUP(D140,'[1]Schedule of Pension Amounts LW'!$B$15:$AC$1399,27,FALSE))*'[1]Schedule of Pension Amounts LW'!AD$4,0)+VLOOKUP(D140,'[1]Schedule of Pension Amounts LW'!$B$15:$AH$1399,33,FALSE)-VLOOKUP(D140,'[1]Pension Expense Details'!$D$23:$S$1407,15,FALSE)</f>
        <v>54425</v>
      </c>
      <c r="Q140" s="98">
        <f t="shared" si="10"/>
        <v>1690671</v>
      </c>
      <c r="R140" s="98">
        <f>ROUND('[1]68_InOutFlowsCurPrdAndPrior'!$D$32*IF(ISNA(VLOOKUP(D140,'[1]Proportionate Shares'!$D$23:$I$1359,6,FALSE)),0,VLOOKUP(D140,'[1]Proportionate Shares'!$D$23:$I$1359,6,FALSE)),0)</f>
        <v>7102</v>
      </c>
      <c r="S140" s="98">
        <f>ROUND('[1]68_InOutFlowsCurPrdAndPrior'!$D$33*IF(ISNA(VLOOKUP(D140,'[1]Proportionate Shares'!$D$23:$I$1359,6,FALSE)),0,VLOOKUP(D140,'[1]Proportionate Shares'!$D$23:$I$1359,6,FALSE)),0)</f>
        <v>524529</v>
      </c>
      <c r="T140" s="98">
        <f>ROUND('[1]68_InOutFlowsCurPrdAndPrior'!$D$35*IF(ISNA(VLOOKUP(D140,'[1]Proportionate Shares'!$D$23:$I$1359,6,FALSE)),0,VLOOKUP(D140,'[1]Proportionate Shares'!$D$23:$I$1359,6,FALSE)),0)</f>
        <v>101644</v>
      </c>
      <c r="U140" s="98">
        <f>VLOOKUP(D140,'[1]Schedule of Pension Amounts LW'!$B$15:$AS$1399,36,FALSE)</f>
        <v>279869</v>
      </c>
      <c r="V140" s="99">
        <f t="shared" si="11"/>
        <v>913144</v>
      </c>
      <c r="W140" s="98">
        <f>ROUND('[1]68_InOutFlowsCurPrdAndPrior'!$F$32*IF(ISNA(VLOOKUP(D140,'[1]Proportionate Shares'!$D$23:$I$1359,6,FALSE)),0,VLOOKUP(D140,'[1]Proportionate Shares'!$D$23:$I$1359,6,FALSE)),0)</f>
        <v>58703</v>
      </c>
      <c r="X140" s="98">
        <f>ROUND('[1]68_InOutFlowsCurPrdAndPrior'!$F$33*IF(ISNA(VLOOKUP(D140,'[1]Proportionate Shares'!$D$23:$I$1359,6,FALSE)),0,VLOOKUP(D140,'[1]Proportionate Shares'!$D$23:$I$1359,6,FALSE)),0)</f>
        <v>216760</v>
      </c>
      <c r="Y140" s="98">
        <f>ROUND('[1]68_InOutFlowsCurPrdAndPrior'!$F$35*IF(ISNA(VLOOKUP(D140,'[1]Proportionate Shares'!$D$23:$I$1359,6,FALSE)),0,VLOOKUP(D140,'[1]Proportionate Shares'!$D$23:$I$1359,6,FALSE)),0)</f>
        <v>84667</v>
      </c>
      <c r="Z140" s="98">
        <f>-VLOOKUP(D140,'[1]Schedule of Pension Amounts LW'!$B$15:$AS$1399,37,FALSE)</f>
        <v>27710</v>
      </c>
      <c r="AA140" s="99">
        <f t="shared" si="12"/>
        <v>387840</v>
      </c>
      <c r="AB140" s="72">
        <f>VLOOKUP(D140,'[1]Pension Expense Details'!$D$22:$S$1407,16,FALSE)</f>
        <v>166934</v>
      </c>
      <c r="AC140" s="72">
        <f t="shared" si="13"/>
        <v>243172</v>
      </c>
      <c r="AD140" s="72">
        <f>VLOOKUP(D140,'[1]Schedule of Pension Amounts LW'!$B$15:$W$1399,22,FALSE)</f>
        <v>410106</v>
      </c>
    </row>
    <row r="141" spans="1:30" x14ac:dyDescent="0.3">
      <c r="A141" s="104"/>
      <c r="B141" s="33"/>
      <c r="C141" s="33" t="str">
        <f>VLOOKUP(D141,'[1]Employer information'!$I$3:$J$1391,2,FALSE)</f>
        <v xml:space="preserve">Charter School                                    </v>
      </c>
      <c r="D141" s="33" t="str">
        <f>'[1]Schedule of Pension Amounts LW'!B134</f>
        <v>2346</v>
      </c>
      <c r="E141" s="33" t="str">
        <f>IF(ISNA(VLOOKUP(D141,'[1]Proportionate Shares'!$D$23:$G$1400,2,FALSE)),"",VLOOKUP(D141,'[1]Proportionate Shares'!$D$23:$G$1400,2,FALSE))</f>
        <v>057850</v>
      </c>
      <c r="F141" s="33" t="str">
        <f>IF(ISNA(VLOOKUP(D141,'[1]Proportionate Shares'!$D$23:$G$1400,3,FALSE)),"",VLOOKUP(D141,'[1]Proportionate Shares'!$D$23:$G$1400,3,FALSE))</f>
        <v/>
      </c>
      <c r="G141" s="34" t="str">
        <f>VLOOKUP(D141,'[1]Employer information'!$A$3:$B$1390,2,FALSE)</f>
        <v>PIONEER TECHNOLGY &amp; ARTS ACADEMY</v>
      </c>
      <c r="H141" s="36">
        <f>IF(ISNA(VLOOKUP(D141,'[1]Proportionate Shares'!$D$23:$I$1377,6,FALSE)),0,VLOOKUP(D141,'[1]Proportionate Shares'!$D$23:$I$1377,6,FALSE))</f>
        <v>1.9708177999999999E-5</v>
      </c>
      <c r="I141" s="105">
        <f>VLOOKUP(D141,'[1]Schedule of Pension Amounts LW'!$B$15:$E$1399,3,FALSE)</f>
        <v>497527</v>
      </c>
      <c r="J141" s="105">
        <f>-IF(ISNA(VLOOKUP(D141,'[1]Combined Contribution Amounts'!$A$2:$K$1335,5,FALSE)),0,VLOOKUP(D141,'[1]Combined Contribution Amounts'!$A$2:$K$1335,5,FALSE))</f>
        <v>-68981</v>
      </c>
      <c r="K141" s="105">
        <f>-IF(ISNA(VLOOKUP(D141,'[1]Combined Contribution Amounts'!$A$2:$K$1335,7,FALSE)),0,VLOOKUP(D141,'[1]Combined Contribution Amounts'!$A$2:$K$1335,7,FALSE))+-IF(ISNA(VLOOKUP(D141,'[1]Combined Contribution Amounts'!$A$2:$K$1335,8,FALSE)),0,VLOOKUP(D141,'[1]Combined Contribution Amounts'!$A$2:$K$1335,8,FALSE))+-IF(ISNA(VLOOKUP(D141,'[1]Combined Contribution Amounts'!$A$2:$K$1335,9,FALSE)),0,VLOOKUP(D141,'[1]Combined Contribution Amounts'!$A$2:$K$1335,9,FALSE))</f>
        <v>0</v>
      </c>
      <c r="L141" s="105">
        <f>VLOOKUP(D141,'[1]Pension Expense Details'!$D$23:$S$1407,16,FALSE)</f>
        <v>187309</v>
      </c>
      <c r="M141" s="105">
        <f>ROUND(('[1]68_InOutFlowsCurPrdAndPriorHist'!$F$28-'[1]68_InOutFlowsCurPrdAndPriorHist'!$F$31)*$H141,0)-VLOOKUP(D141,'[1]Pension Expense Details'!$D$23:$S$1407,12,FALSE)</f>
        <v>-16323</v>
      </c>
      <c r="N141" s="105">
        <f>ROUND(('[1]68_InOutFlowsCurPrdAndPriorHist'!$F$29-'[1]68_InOutFlowsCurPrdAndPriorHist'!$F$32)*$H141,0)-VLOOKUP(D141,'[1]Pension Expense Details'!$D$23:$S$1407,13,FALSE)</f>
        <v>-123338</v>
      </c>
      <c r="O141" s="105">
        <f>ROUND(('[1]68_InOutFlowsCurPrdAndPriorHist'!$F$30-'[1]68_InOutFlowsCurPrdAndPriorHist'!$F$33)*$H141,0)-VLOOKUP(D141,'[1]Pension Expense Details'!$D$23:$S$1407,14,FALSE)</f>
        <v>53335</v>
      </c>
      <c r="P141" s="105">
        <f>ROUND((VLOOKUP(D141,'[1]Schedule of Pension Amounts LW'!$B$15:$AC$1399,28,FALSE)-VLOOKUP(D141,'[1]Schedule of Pension Amounts LW'!$B$15:$AC$1399,27,FALSE))*'[1]Schedule of Pension Amounts LW'!AD$4,0)+VLOOKUP(D141,'[1]Schedule of Pension Amounts LW'!$B$15:$AH$1399,33,FALSE)-VLOOKUP(D141,'[1]Pension Expense Details'!$D$23:$S$1407,15,FALSE)</f>
        <v>494964</v>
      </c>
      <c r="Q141" s="98">
        <f t="shared" si="10"/>
        <v>1024493</v>
      </c>
      <c r="R141" s="98">
        <f>ROUND('[1]68_InOutFlowsCurPrdAndPrior'!$D$32*IF(ISNA(VLOOKUP(D141,'[1]Proportionate Shares'!$D$23:$I$1359,6,FALSE)),0,VLOOKUP(D141,'[1]Proportionate Shares'!$D$23:$I$1359,6,FALSE)),0)</f>
        <v>4304</v>
      </c>
      <c r="S141" s="98">
        <f>ROUND('[1]68_InOutFlowsCurPrdAndPrior'!$D$33*IF(ISNA(VLOOKUP(D141,'[1]Proportionate Shares'!$D$23:$I$1359,6,FALSE)),0,VLOOKUP(D141,'[1]Proportionate Shares'!$D$23:$I$1359,6,FALSE)),0)</f>
        <v>317848</v>
      </c>
      <c r="T141" s="98">
        <f>ROUND('[1]68_InOutFlowsCurPrdAndPrior'!$D$35*IF(ISNA(VLOOKUP(D141,'[1]Proportionate Shares'!$D$23:$I$1359,6,FALSE)),0,VLOOKUP(D141,'[1]Proportionate Shares'!$D$23:$I$1359,6,FALSE)),0)</f>
        <v>61593</v>
      </c>
      <c r="U141" s="98">
        <f>VLOOKUP(D141,'[1]Schedule of Pension Amounts LW'!$B$15:$AS$1399,36,FALSE)</f>
        <v>529292</v>
      </c>
      <c r="V141" s="99">
        <f t="shared" si="11"/>
        <v>913037</v>
      </c>
      <c r="W141" s="98">
        <f>ROUND('[1]68_InOutFlowsCurPrdAndPrior'!$F$32*IF(ISNA(VLOOKUP(D141,'[1]Proportionate Shares'!$D$23:$I$1359,6,FALSE)),0,VLOOKUP(D141,'[1]Proportionate Shares'!$D$23:$I$1359,6,FALSE)),0)</f>
        <v>35572</v>
      </c>
      <c r="X141" s="98">
        <f>ROUND('[1]68_InOutFlowsCurPrdAndPrior'!$F$33*IF(ISNA(VLOOKUP(D141,'[1]Proportionate Shares'!$D$23:$I$1359,6,FALSE)),0,VLOOKUP(D141,'[1]Proportionate Shares'!$D$23:$I$1359,6,FALSE)),0)</f>
        <v>131350</v>
      </c>
      <c r="Y141" s="98">
        <f>ROUND('[1]68_InOutFlowsCurPrdAndPrior'!$F$35*IF(ISNA(VLOOKUP(D141,'[1]Proportionate Shares'!$D$23:$I$1359,6,FALSE)),0,VLOOKUP(D141,'[1]Proportionate Shares'!$D$23:$I$1359,6,FALSE)),0)</f>
        <v>51306</v>
      </c>
      <c r="Z141" s="98">
        <f>-VLOOKUP(D141,'[1]Schedule of Pension Amounts LW'!$B$15:$AS$1399,37,FALSE)</f>
        <v>0</v>
      </c>
      <c r="AA141" s="99">
        <f t="shared" si="12"/>
        <v>218228</v>
      </c>
      <c r="AB141" s="72">
        <f>VLOOKUP(D141,'[1]Pension Expense Details'!$D$22:$S$1407,16,FALSE)</f>
        <v>187309</v>
      </c>
      <c r="AC141" s="72">
        <f t="shared" si="13"/>
        <v>104836</v>
      </c>
      <c r="AD141" s="72">
        <f>VLOOKUP(D141,'[1]Schedule of Pension Amounts LW'!$B$15:$W$1399,22,FALSE)</f>
        <v>292145</v>
      </c>
    </row>
    <row r="142" spans="1:30" x14ac:dyDescent="0.3">
      <c r="A142" s="104"/>
      <c r="B142" s="33"/>
      <c r="C142" s="33" t="str">
        <f>VLOOKUP(D142,'[1]Employer information'!$I$3:$J$1391,2,FALSE)</f>
        <v xml:space="preserve">Charter School                                    </v>
      </c>
      <c r="D142" s="33" t="str">
        <f>'[1]Schedule of Pension Amounts LW'!B135</f>
        <v>2041</v>
      </c>
      <c r="E142" s="33" t="str">
        <f>IF(ISNA(VLOOKUP(D142,'[1]Proportionate Shares'!$D$23:$G$1400,2,FALSE)),"",VLOOKUP(D142,'[1]Proportionate Shares'!$D$23:$G$1400,2,FALSE))</f>
        <v>015801</v>
      </c>
      <c r="F142" s="33" t="str">
        <f>IF(ISNA(VLOOKUP(D142,'[1]Proportionate Shares'!$D$23:$G$1400,3,FALSE)),"",VLOOKUP(D142,'[1]Proportionate Shares'!$D$23:$G$1400,3,FALSE))</f>
        <v/>
      </c>
      <c r="G142" s="34" t="str">
        <f>VLOOKUP(D142,'[1]Employer information'!$A$3:$B$1390,2,FALSE)</f>
        <v>POR VIDA ACADEMY</v>
      </c>
      <c r="H142" s="36">
        <f>IF(ISNA(VLOOKUP(D142,'[1]Proportionate Shares'!$D$23:$I$1377,6,FALSE)),0,VLOOKUP(D142,'[1]Proportionate Shares'!$D$23:$I$1377,6,FALSE))</f>
        <v>2.5034281E-5</v>
      </c>
      <c r="I142" s="105">
        <f>VLOOKUP(D142,'[1]Schedule of Pension Amounts LW'!$B$15:$E$1399,3,FALSE)</f>
        <v>1652573</v>
      </c>
      <c r="J142" s="105">
        <f>-IF(ISNA(VLOOKUP(D142,'[1]Combined Contribution Amounts'!$A$2:$K$1335,5,FALSE)),0,VLOOKUP(D142,'[1]Combined Contribution Amounts'!$A$2:$K$1335,5,FALSE))</f>
        <v>-87623</v>
      </c>
      <c r="K142" s="105">
        <f>-IF(ISNA(VLOOKUP(D142,'[1]Combined Contribution Amounts'!$A$2:$K$1335,7,FALSE)),0,VLOOKUP(D142,'[1]Combined Contribution Amounts'!$A$2:$K$1335,7,FALSE))+-IF(ISNA(VLOOKUP(D142,'[1]Combined Contribution Amounts'!$A$2:$K$1335,8,FALSE)),0,VLOOKUP(D142,'[1]Combined Contribution Amounts'!$A$2:$K$1335,8,FALSE))+-IF(ISNA(VLOOKUP(D142,'[1]Combined Contribution Amounts'!$A$2:$K$1335,9,FALSE)),0,VLOOKUP(D142,'[1]Combined Contribution Amounts'!$A$2:$K$1335,9,FALSE))</f>
        <v>0</v>
      </c>
      <c r="L142" s="105">
        <f>VLOOKUP(D142,'[1]Pension Expense Details'!$D$23:$S$1407,16,FALSE)</f>
        <v>77517</v>
      </c>
      <c r="M142" s="105">
        <f>ROUND(('[1]68_InOutFlowsCurPrdAndPriorHist'!$F$28-'[1]68_InOutFlowsCurPrdAndPriorHist'!$F$31)*$H142,0)-VLOOKUP(D142,'[1]Pension Expense Details'!$D$23:$S$1407,12,FALSE)</f>
        <v>-20734</v>
      </c>
      <c r="N142" s="105">
        <f>ROUND(('[1]68_InOutFlowsCurPrdAndPriorHist'!$F$29-'[1]68_InOutFlowsCurPrdAndPriorHist'!$F$32)*$H142,0)-VLOOKUP(D142,'[1]Pension Expense Details'!$D$23:$S$1407,13,FALSE)</f>
        <v>-156670</v>
      </c>
      <c r="O142" s="105">
        <f>ROUND(('[1]68_InOutFlowsCurPrdAndPriorHist'!$F$30-'[1]68_InOutFlowsCurPrdAndPriorHist'!$F$33)*$H142,0)-VLOOKUP(D142,'[1]Pension Expense Details'!$D$23:$S$1407,14,FALSE)</f>
        <v>67749</v>
      </c>
      <c r="P142" s="105">
        <f>ROUND((VLOOKUP(D142,'[1]Schedule of Pension Amounts LW'!$B$15:$AC$1399,28,FALSE)-VLOOKUP(D142,'[1]Schedule of Pension Amounts LW'!$B$15:$AC$1399,27,FALSE))*'[1]Schedule of Pension Amounts LW'!AD$4,0)+VLOOKUP(D142,'[1]Schedule of Pension Amounts LW'!$B$15:$AH$1399,33,FALSE)-VLOOKUP(D142,'[1]Pension Expense Details'!$D$23:$S$1407,15,FALSE)</f>
        <v>-231452</v>
      </c>
      <c r="Q142" s="98">
        <f t="shared" si="10"/>
        <v>1301360</v>
      </c>
      <c r="R142" s="98">
        <f>ROUND('[1]68_InOutFlowsCurPrdAndPrior'!$D$32*IF(ISNA(VLOOKUP(D142,'[1]Proportionate Shares'!$D$23:$I$1359,6,FALSE)),0,VLOOKUP(D142,'[1]Proportionate Shares'!$D$23:$I$1359,6,FALSE)),0)</f>
        <v>5467</v>
      </c>
      <c r="S142" s="98">
        <f>ROUND('[1]68_InOutFlowsCurPrdAndPrior'!$D$33*IF(ISNA(VLOOKUP(D142,'[1]Proportionate Shares'!$D$23:$I$1359,6,FALSE)),0,VLOOKUP(D142,'[1]Proportionate Shares'!$D$23:$I$1359,6,FALSE)),0)</f>
        <v>403746</v>
      </c>
      <c r="T142" s="98">
        <f>ROUND('[1]68_InOutFlowsCurPrdAndPrior'!$D$35*IF(ISNA(VLOOKUP(D142,'[1]Proportionate Shares'!$D$23:$I$1359,6,FALSE)),0,VLOOKUP(D142,'[1]Proportionate Shares'!$D$23:$I$1359,6,FALSE)),0)</f>
        <v>78238</v>
      </c>
      <c r="U142" s="98">
        <f>VLOOKUP(D142,'[1]Schedule of Pension Amounts LW'!$B$15:$AS$1399,36,FALSE)</f>
        <v>91348</v>
      </c>
      <c r="V142" s="99">
        <f t="shared" si="11"/>
        <v>578799</v>
      </c>
      <c r="W142" s="98">
        <f>ROUND('[1]68_InOutFlowsCurPrdAndPrior'!$F$32*IF(ISNA(VLOOKUP(D142,'[1]Proportionate Shares'!$D$23:$I$1359,6,FALSE)),0,VLOOKUP(D142,'[1]Proportionate Shares'!$D$23:$I$1359,6,FALSE)),0)</f>
        <v>45185</v>
      </c>
      <c r="X142" s="98">
        <f>ROUND('[1]68_InOutFlowsCurPrdAndPrior'!$F$33*IF(ISNA(VLOOKUP(D142,'[1]Proportionate Shares'!$D$23:$I$1359,6,FALSE)),0,VLOOKUP(D142,'[1]Proportionate Shares'!$D$23:$I$1359,6,FALSE)),0)</f>
        <v>166847</v>
      </c>
      <c r="Y142" s="98">
        <f>ROUND('[1]68_InOutFlowsCurPrdAndPrior'!$F$35*IF(ISNA(VLOOKUP(D142,'[1]Proportionate Shares'!$D$23:$I$1359,6,FALSE)),0,VLOOKUP(D142,'[1]Proportionate Shares'!$D$23:$I$1359,6,FALSE)),0)</f>
        <v>65171</v>
      </c>
      <c r="Z142" s="98">
        <f>-VLOOKUP(D142,'[1]Schedule of Pension Amounts LW'!$B$15:$AS$1399,37,FALSE)</f>
        <v>372284</v>
      </c>
      <c r="AA142" s="99">
        <f t="shared" si="12"/>
        <v>649487</v>
      </c>
      <c r="AB142" s="72">
        <f>VLOOKUP(D142,'[1]Pension Expense Details'!$D$22:$S$1407,16,FALSE)</f>
        <v>77517</v>
      </c>
      <c r="AC142" s="72">
        <f t="shared" si="13"/>
        <v>66938</v>
      </c>
      <c r="AD142" s="72">
        <f>VLOOKUP(D142,'[1]Schedule of Pension Amounts LW'!$B$15:$W$1399,22,FALSE)</f>
        <v>144455</v>
      </c>
    </row>
    <row r="143" spans="1:30" x14ac:dyDescent="0.3">
      <c r="A143" s="104"/>
      <c r="B143" s="33"/>
      <c r="C143" s="33" t="str">
        <f>VLOOKUP(D143,'[1]Employer information'!$I$3:$J$1391,2,FALSE)</f>
        <v xml:space="preserve">Charter School                                    </v>
      </c>
      <c r="D143" s="33" t="str">
        <f>'[1]Schedule of Pension Amounts LW'!B136</f>
        <v>2183</v>
      </c>
      <c r="E143" s="33" t="str">
        <f>IF(ISNA(VLOOKUP(D143,'[1]Proportionate Shares'!$D$23:$G$1400,2,FALSE)),"",VLOOKUP(D143,'[1]Proportionate Shares'!$D$23:$G$1400,2,FALSE))</f>
        <v>072801</v>
      </c>
      <c r="F143" s="33" t="str">
        <f>IF(ISNA(VLOOKUP(D143,'[1]Proportionate Shares'!$D$23:$G$1400,3,FALSE)),"",VLOOKUP(D143,'[1]Proportionate Shares'!$D$23:$G$1400,3,FALSE))</f>
        <v/>
      </c>
      <c r="G143" s="34" t="str">
        <f>VLOOKUP(D143,'[1]Employer information'!$A$3:$B$1390,2,FALSE)</f>
        <v>PREMIER HIGH SCHOOLS</v>
      </c>
      <c r="H143" s="36">
        <f>IF(ISNA(VLOOKUP(D143,'[1]Proportionate Shares'!$D$23:$I$1377,6,FALSE)),0,VLOOKUP(D143,'[1]Proportionate Shares'!$D$23:$I$1377,6,FALSE))</f>
        <v>1.2740104099999999E-4</v>
      </c>
      <c r="I143" s="105">
        <f>VLOOKUP(D143,'[1]Schedule of Pension Amounts LW'!$B$15:$E$1399,3,FALSE)</f>
        <v>6492390</v>
      </c>
      <c r="J143" s="105">
        <f>-IF(ISNA(VLOOKUP(D143,'[1]Combined Contribution Amounts'!$A$2:$K$1335,5,FALSE)),0,VLOOKUP(D143,'[1]Combined Contribution Amounts'!$A$2:$K$1335,5,FALSE))</f>
        <v>-445919</v>
      </c>
      <c r="K143" s="105">
        <f>-IF(ISNA(VLOOKUP(D143,'[1]Combined Contribution Amounts'!$A$2:$K$1335,7,FALSE)),0,VLOOKUP(D143,'[1]Combined Contribution Amounts'!$A$2:$K$1335,7,FALSE))+-IF(ISNA(VLOOKUP(D143,'[1]Combined Contribution Amounts'!$A$2:$K$1335,8,FALSE)),0,VLOOKUP(D143,'[1]Combined Contribution Amounts'!$A$2:$K$1335,8,FALSE))+-IF(ISNA(VLOOKUP(D143,'[1]Combined Contribution Amounts'!$A$2:$K$1335,9,FALSE)),0,VLOOKUP(D143,'[1]Combined Contribution Amounts'!$A$2:$K$1335,9,FALSE))</f>
        <v>0</v>
      </c>
      <c r="L143" s="105">
        <f>VLOOKUP(D143,'[1]Pension Expense Details'!$D$23:$S$1407,16,FALSE)</f>
        <v>695896</v>
      </c>
      <c r="M143" s="105">
        <f>ROUND(('[1]68_InOutFlowsCurPrdAndPriorHist'!$F$28-'[1]68_InOutFlowsCurPrdAndPriorHist'!$F$31)*$H143,0)-VLOOKUP(D143,'[1]Pension Expense Details'!$D$23:$S$1407,12,FALSE)</f>
        <v>-105518</v>
      </c>
      <c r="N143" s="105">
        <f>ROUND(('[1]68_InOutFlowsCurPrdAndPriorHist'!$F$29-'[1]68_InOutFlowsCurPrdAndPriorHist'!$F$32)*$H143,0)-VLOOKUP(D143,'[1]Pension Expense Details'!$D$23:$S$1407,13,FALSE)</f>
        <v>-797301</v>
      </c>
      <c r="O143" s="105">
        <f>ROUND(('[1]68_InOutFlowsCurPrdAndPriorHist'!$F$30-'[1]68_InOutFlowsCurPrdAndPriorHist'!$F$33)*$H143,0)-VLOOKUP(D143,'[1]Pension Expense Details'!$D$23:$S$1407,14,FALSE)</f>
        <v>344778</v>
      </c>
      <c r="P143" s="105">
        <f>ROUND((VLOOKUP(D143,'[1]Schedule of Pension Amounts LW'!$B$15:$AC$1399,28,FALSE)-VLOOKUP(D143,'[1]Schedule of Pension Amounts LW'!$B$15:$AC$1399,27,FALSE))*'[1]Schedule of Pension Amounts LW'!AD$4,0)+VLOOKUP(D143,'[1]Schedule of Pension Amounts LW'!$B$15:$AH$1399,33,FALSE)-VLOOKUP(D143,'[1]Pension Expense Details'!$D$23:$S$1407,15,FALSE)</f>
        <v>438378</v>
      </c>
      <c r="Q143" s="98">
        <f t="shared" si="10"/>
        <v>6622704</v>
      </c>
      <c r="R143" s="98">
        <f>ROUND('[1]68_InOutFlowsCurPrdAndPrior'!$D$32*IF(ISNA(VLOOKUP(D143,'[1]Proportionate Shares'!$D$23:$I$1359,6,FALSE)),0,VLOOKUP(D143,'[1]Proportionate Shares'!$D$23:$I$1359,6,FALSE)),0)</f>
        <v>27821</v>
      </c>
      <c r="S143" s="98">
        <f>ROUND('[1]68_InOutFlowsCurPrdAndPrior'!$D$33*IF(ISNA(VLOOKUP(D143,'[1]Proportionate Shares'!$D$23:$I$1359,6,FALSE)),0,VLOOKUP(D143,'[1]Proportionate Shares'!$D$23:$I$1359,6,FALSE)),0)</f>
        <v>2054688</v>
      </c>
      <c r="T143" s="98">
        <f>ROUND('[1]68_InOutFlowsCurPrdAndPrior'!$D$35*IF(ISNA(VLOOKUP(D143,'[1]Proportionate Shares'!$D$23:$I$1359,6,FALSE)),0,VLOOKUP(D143,'[1]Proportionate Shares'!$D$23:$I$1359,6,FALSE)),0)</f>
        <v>398159</v>
      </c>
      <c r="U143" s="98">
        <f>VLOOKUP(D143,'[1]Schedule of Pension Amounts LW'!$B$15:$AS$1399,36,FALSE)</f>
        <v>1447933</v>
      </c>
      <c r="V143" s="99">
        <f t="shared" si="11"/>
        <v>3928601</v>
      </c>
      <c r="W143" s="98">
        <f>ROUND('[1]68_InOutFlowsCurPrdAndPrior'!$F$32*IF(ISNA(VLOOKUP(D143,'[1]Proportionate Shares'!$D$23:$I$1359,6,FALSE)),0,VLOOKUP(D143,'[1]Proportionate Shares'!$D$23:$I$1359,6,FALSE)),0)</f>
        <v>229951</v>
      </c>
      <c r="X143" s="98">
        <f>ROUND('[1]68_InOutFlowsCurPrdAndPrior'!$F$33*IF(ISNA(VLOOKUP(D143,'[1]Proportionate Shares'!$D$23:$I$1359,6,FALSE)),0,VLOOKUP(D143,'[1]Proportionate Shares'!$D$23:$I$1359,6,FALSE)),0)</f>
        <v>849094</v>
      </c>
      <c r="Y143" s="98">
        <f>ROUND('[1]68_InOutFlowsCurPrdAndPrior'!$F$35*IF(ISNA(VLOOKUP(D143,'[1]Proportionate Shares'!$D$23:$I$1359,6,FALSE)),0,VLOOKUP(D143,'[1]Proportionate Shares'!$D$23:$I$1359,6,FALSE)),0)</f>
        <v>331659</v>
      </c>
      <c r="Z143" s="98">
        <f>-VLOOKUP(D143,'[1]Schedule of Pension Amounts LW'!$B$15:$AS$1399,37,FALSE)</f>
        <v>42</v>
      </c>
      <c r="AA143" s="99">
        <f t="shared" si="12"/>
        <v>1410746</v>
      </c>
      <c r="AB143" s="72">
        <f>VLOOKUP(D143,'[1]Pension Expense Details'!$D$22:$S$1407,16,FALSE)</f>
        <v>695896</v>
      </c>
      <c r="AC143" s="72">
        <f t="shared" si="13"/>
        <v>911905</v>
      </c>
      <c r="AD143" s="72">
        <f>VLOOKUP(D143,'[1]Schedule of Pension Amounts LW'!$B$15:$W$1399,22,FALSE)</f>
        <v>1607801</v>
      </c>
    </row>
    <row r="144" spans="1:30" x14ac:dyDescent="0.3">
      <c r="A144" s="104"/>
      <c r="B144" s="33"/>
      <c r="C144" s="33" t="str">
        <f>VLOOKUP(D144,'[1]Employer information'!$I$3:$J$1391,2,FALSE)</f>
        <v xml:space="preserve">Charter School                                    </v>
      </c>
      <c r="D144" s="33" t="str">
        <f>'[1]Schedule of Pension Amounts LW'!B137</f>
        <v>2369</v>
      </c>
      <c r="E144" s="33" t="str">
        <f>IF(ISNA(VLOOKUP(D144,'[1]Proportionate Shares'!$D$23:$G$1400,2,FALSE)),"",VLOOKUP(D144,'[1]Proportionate Shares'!$D$23:$G$1400,2,FALSE))</f>
        <v>15839</v>
      </c>
      <c r="F144" s="33" t="s">
        <v>4131</v>
      </c>
      <c r="G144" s="34" t="str">
        <f>VLOOKUP(D144,'[1]Employer information'!$A$3:$B$1390,2,FALSE)</f>
        <v>PROMESA ACADEMY CHARTER SCHOOL</v>
      </c>
      <c r="H144" s="36">
        <f>IF(ISNA(VLOOKUP(D144,'[1]Proportionate Shares'!$D$23:$I$1377,6,FALSE)),0,VLOOKUP(D144,'[1]Proportionate Shares'!$D$23:$I$1377,6,FALSE))</f>
        <v>4.129001E-6</v>
      </c>
      <c r="I144" s="105">
        <f>VLOOKUP(D144,'[1]Schedule of Pension Amounts LW'!$B$15:$E$1399,3,FALSE)</f>
        <v>0</v>
      </c>
      <c r="J144" s="105">
        <f>-IF(ISNA(VLOOKUP(D144,'[1]Combined Contribution Amounts'!$A$2:$K$1335,5,FALSE)),0,VLOOKUP(D144,'[1]Combined Contribution Amounts'!$A$2:$K$1335,5,FALSE))</f>
        <v>-7484</v>
      </c>
      <c r="K144" s="105">
        <f>-IF(ISNA(VLOOKUP(D144,'[1]Combined Contribution Amounts'!$A$2:$K$1335,7,FALSE)),0,VLOOKUP(D144,'[1]Combined Contribution Amounts'!$A$2:$K$1335,7,FALSE))+-IF(ISNA(VLOOKUP(D144,'[1]Combined Contribution Amounts'!$A$2:$K$1335,8,FALSE)),0,VLOOKUP(D144,'[1]Combined Contribution Amounts'!$A$2:$K$1335,8,FALSE))+-IF(ISNA(VLOOKUP(D144,'[1]Combined Contribution Amounts'!$A$2:$K$1335,9,FALSE)),0,VLOOKUP(D144,'[1]Combined Contribution Amounts'!$A$2:$K$1335,9,FALSE))</f>
        <v>-6968</v>
      </c>
      <c r="L144" s="105">
        <f>VLOOKUP(D144,'[1]Pension Expense Details'!$D$23:$S$1407,16,FALSE)</f>
        <v>55626</v>
      </c>
      <c r="M144" s="105">
        <f>ROUND(('[1]68_InOutFlowsCurPrdAndPriorHist'!$F$28-'[1]68_InOutFlowsCurPrdAndPriorHist'!$F$31)*$H144,0)-VLOOKUP(D144,'[1]Pension Expense Details'!$D$23:$S$1407,12,FALSE)</f>
        <v>-3420</v>
      </c>
      <c r="N144" s="105">
        <f>ROUND(('[1]68_InOutFlowsCurPrdAndPriorHist'!$F$29-'[1]68_InOutFlowsCurPrdAndPriorHist'!$F$32)*$H144,0)-VLOOKUP(D144,'[1]Pension Expense Details'!$D$23:$S$1407,13,FALSE)</f>
        <v>-25840</v>
      </c>
      <c r="O144" s="105">
        <f>ROUND(('[1]68_InOutFlowsCurPrdAndPriorHist'!$F$30-'[1]68_InOutFlowsCurPrdAndPriorHist'!$F$33)*$H144,0)-VLOOKUP(D144,'[1]Pension Expense Details'!$D$23:$S$1407,14,FALSE)</f>
        <v>11174</v>
      </c>
      <c r="P144" s="105">
        <f>ROUND((VLOOKUP(D144,'[1]Schedule of Pension Amounts LW'!$B$15:$AC$1399,28,FALSE)-VLOOKUP(D144,'[1]Schedule of Pension Amounts LW'!$B$15:$AC$1399,27,FALSE))*'[1]Schedule of Pension Amounts LW'!AD$4,0)+VLOOKUP(D144,'[1]Schedule of Pension Amounts LW'!$B$15:$AH$1399,33,FALSE)-VLOOKUP(D144,'[1]Pension Expense Details'!$D$23:$S$1407,15,FALSE)</f>
        <v>191550</v>
      </c>
      <c r="Q144" s="98">
        <f t="shared" si="10"/>
        <v>214638</v>
      </c>
      <c r="R144" s="98">
        <f>ROUND('[1]68_InOutFlowsCurPrdAndPrior'!$D$32*IF(ISNA(VLOOKUP(D144,'[1]Proportionate Shares'!$D$23:$I$1359,6,FALSE)),0,VLOOKUP(D144,'[1]Proportionate Shares'!$D$23:$I$1359,6,FALSE)),0)</f>
        <v>902</v>
      </c>
      <c r="S144" s="98">
        <f>ROUND('[1]68_InOutFlowsCurPrdAndPrior'!$D$33*IF(ISNA(VLOOKUP(D144,'[1]Proportionate Shares'!$D$23:$I$1359,6,FALSE)),0,VLOOKUP(D144,'[1]Proportionate Shares'!$D$23:$I$1359,6,FALSE)),0)</f>
        <v>66591</v>
      </c>
      <c r="T144" s="98">
        <f>ROUND('[1]68_InOutFlowsCurPrdAndPrior'!$D$35*IF(ISNA(VLOOKUP(D144,'[1]Proportionate Shares'!$D$23:$I$1359,6,FALSE)),0,VLOOKUP(D144,'[1]Proportionate Shares'!$D$23:$I$1359,6,FALSE)),0)</f>
        <v>12904</v>
      </c>
      <c r="U144" s="98">
        <f>VLOOKUP(D144,'[1]Schedule of Pension Amounts LW'!$B$15:$AS$1399,36,FALSE)</f>
        <v>131787</v>
      </c>
      <c r="V144" s="99">
        <f t="shared" si="11"/>
        <v>212184</v>
      </c>
      <c r="W144" s="98">
        <f>ROUND('[1]68_InOutFlowsCurPrdAndPrior'!$F$32*IF(ISNA(VLOOKUP(D144,'[1]Proportionate Shares'!$D$23:$I$1359,6,FALSE)),0,VLOOKUP(D144,'[1]Proportionate Shares'!$D$23:$I$1359,6,FALSE)),0)</f>
        <v>7453</v>
      </c>
      <c r="X144" s="98">
        <f>ROUND('[1]68_InOutFlowsCurPrdAndPrior'!$F$33*IF(ISNA(VLOOKUP(D144,'[1]Proportionate Shares'!$D$23:$I$1359,6,FALSE)),0,VLOOKUP(D144,'[1]Proportionate Shares'!$D$23:$I$1359,6,FALSE)),0)</f>
        <v>27519</v>
      </c>
      <c r="Y144" s="98">
        <f>ROUND('[1]68_InOutFlowsCurPrdAndPrior'!$F$35*IF(ISNA(VLOOKUP(D144,'[1]Proportionate Shares'!$D$23:$I$1359,6,FALSE)),0,VLOOKUP(D144,'[1]Proportionate Shares'!$D$23:$I$1359,6,FALSE)),0)</f>
        <v>10749</v>
      </c>
      <c r="Z144" s="98">
        <f>-VLOOKUP(D144,'[1]Schedule of Pension Amounts LW'!$B$15:$AS$1399,37,FALSE)</f>
        <v>0</v>
      </c>
      <c r="AA144" s="99">
        <f t="shared" si="12"/>
        <v>45721</v>
      </c>
      <c r="AB144" s="72">
        <f>VLOOKUP(D144,'[1]Pension Expense Details'!$D$22:$S$1407,16,FALSE)</f>
        <v>55626</v>
      </c>
      <c r="AC144" s="72">
        <f t="shared" si="13"/>
        <v>7001</v>
      </c>
      <c r="AD144" s="72">
        <f>VLOOKUP(D144,'[1]Schedule of Pension Amounts LW'!$B$15:$W$1399,22,FALSE)</f>
        <v>62627</v>
      </c>
    </row>
    <row r="145" spans="1:30" x14ac:dyDescent="0.3">
      <c r="A145" s="104"/>
      <c r="B145" s="33"/>
      <c r="C145" s="33" t="str">
        <f>VLOOKUP(D145,'[1]Employer information'!$I$3:$J$1391,2,FALSE)</f>
        <v xml:space="preserve">Charter School                                    </v>
      </c>
      <c r="D145" s="33" t="str">
        <f>'[1]Schedule of Pension Amounts LW'!B138</f>
        <v>2233</v>
      </c>
      <c r="E145" s="33" t="str">
        <f>IF(ISNA(VLOOKUP(D145,'[1]Proportionate Shares'!$D$23:$G$1400,2,FALSE)),"",VLOOKUP(D145,'[1]Proportionate Shares'!$D$23:$G$1400,2,FALSE))</f>
        <v>101853</v>
      </c>
      <c r="F145" s="33" t="str">
        <f>IF(ISNA(VLOOKUP(D145,'[1]Proportionate Shares'!$D$23:$G$1400,3,FALSE)),"",VLOOKUP(D145,'[1]Proportionate Shares'!$D$23:$G$1400,3,FALSE))</f>
        <v/>
      </c>
      <c r="G145" s="34" t="str">
        <f>VLOOKUP(D145,'[1]Employer information'!$A$3:$B$1390,2,FALSE)</f>
        <v>PROMISE COMMUNITY SCHOOL</v>
      </c>
      <c r="H145" s="36">
        <f>IF(ISNA(VLOOKUP(D145,'[1]Proportionate Shares'!$D$23:$I$1377,6,FALSE)),0,VLOOKUP(D145,'[1]Proportionate Shares'!$D$23:$I$1377,6,FALSE))</f>
        <v>3.3777408299999999E-4</v>
      </c>
      <c r="I145" s="105">
        <f>VLOOKUP(D145,'[1]Schedule of Pension Amounts LW'!$B$15:$E$1399,3,FALSE)</f>
        <v>17942516</v>
      </c>
      <c r="J145" s="105">
        <f>-IF(ISNA(VLOOKUP(D145,'[1]Combined Contribution Amounts'!$A$2:$K$1335,5,FALSE)),0,VLOOKUP(D145,'[1]Combined Contribution Amounts'!$A$2:$K$1335,5,FALSE))</f>
        <v>-1182166</v>
      </c>
      <c r="K145" s="105">
        <f>-IF(ISNA(VLOOKUP(D145,'[1]Combined Contribution Amounts'!$A$2:$K$1335,7,FALSE)),0,VLOOKUP(D145,'[1]Combined Contribution Amounts'!$A$2:$K$1335,7,FALSE))+-IF(ISNA(VLOOKUP(D145,'[1]Combined Contribution Amounts'!$A$2:$K$1335,8,FALSE)),0,VLOOKUP(D145,'[1]Combined Contribution Amounts'!$A$2:$K$1335,8,FALSE))+-IF(ISNA(VLOOKUP(D145,'[1]Combined Contribution Amounts'!$A$2:$K$1335,9,FALSE)),0,VLOOKUP(D145,'[1]Combined Contribution Amounts'!$A$2:$K$1335,9,FALSE))</f>
        <v>-84</v>
      </c>
      <c r="L145" s="105">
        <f>VLOOKUP(D145,'[1]Pension Expense Details'!$D$23:$S$1407,16,FALSE)</f>
        <v>1730356</v>
      </c>
      <c r="M145" s="105">
        <f>ROUND(('[1]68_InOutFlowsCurPrdAndPriorHist'!$F$28-'[1]68_InOutFlowsCurPrdAndPriorHist'!$F$31)*$H145,0)-VLOOKUP(D145,'[1]Pension Expense Details'!$D$23:$S$1407,12,FALSE)</f>
        <v>-279757</v>
      </c>
      <c r="N145" s="105">
        <f>ROUND(('[1]68_InOutFlowsCurPrdAndPriorHist'!$F$29-'[1]68_InOutFlowsCurPrdAndPriorHist'!$F$32)*$H145,0)-VLOOKUP(D145,'[1]Pension Expense Details'!$D$23:$S$1407,13,FALSE)</f>
        <v>-2113859</v>
      </c>
      <c r="O145" s="105">
        <f>ROUND(('[1]68_InOutFlowsCurPrdAndPriorHist'!$F$30-'[1]68_InOutFlowsCurPrdAndPriorHist'!$F$33)*$H145,0)-VLOOKUP(D145,'[1]Pension Expense Details'!$D$23:$S$1407,14,FALSE)</f>
        <v>914098</v>
      </c>
      <c r="P145" s="105">
        <f>ROUND((VLOOKUP(D145,'[1]Schedule of Pension Amounts LW'!$B$15:$AC$1399,28,FALSE)-VLOOKUP(D145,'[1]Schedule of Pension Amounts LW'!$B$15:$AC$1399,27,FALSE))*'[1]Schedule of Pension Amounts LW'!AD$4,0)+VLOOKUP(D145,'[1]Schedule of Pension Amounts LW'!$B$15:$AH$1399,33,FALSE)-VLOOKUP(D145,'[1]Pension Expense Details'!$D$23:$S$1407,15,FALSE)</f>
        <v>547449</v>
      </c>
      <c r="Q145" s="98">
        <f t="shared" si="10"/>
        <v>17558553</v>
      </c>
      <c r="R145" s="98">
        <f>ROUND('[1]68_InOutFlowsCurPrdAndPrior'!$D$32*IF(ISNA(VLOOKUP(D145,'[1]Proportionate Shares'!$D$23:$I$1359,6,FALSE)),0,VLOOKUP(D145,'[1]Proportionate Shares'!$D$23:$I$1359,6,FALSE)),0)</f>
        <v>73762</v>
      </c>
      <c r="S145" s="98">
        <f>ROUND('[1]68_InOutFlowsCurPrdAndPrior'!$D$33*IF(ISNA(VLOOKUP(D145,'[1]Proportionate Shares'!$D$23:$I$1359,6,FALSE)),0,VLOOKUP(D145,'[1]Proportionate Shares'!$D$23:$I$1359,6,FALSE)),0)</f>
        <v>5447525</v>
      </c>
      <c r="T145" s="98">
        <f>ROUND('[1]68_InOutFlowsCurPrdAndPrior'!$D$35*IF(ISNA(VLOOKUP(D145,'[1]Proportionate Shares'!$D$23:$I$1359,6,FALSE)),0,VLOOKUP(D145,'[1]Proportionate Shares'!$D$23:$I$1359,6,FALSE)),0)</f>
        <v>1055626</v>
      </c>
      <c r="U145" s="98">
        <f>VLOOKUP(D145,'[1]Schedule of Pension Amounts LW'!$B$15:$AS$1399,36,FALSE)</f>
        <v>928215</v>
      </c>
      <c r="V145" s="99">
        <f t="shared" si="11"/>
        <v>7505128</v>
      </c>
      <c r="W145" s="98">
        <f>ROUND('[1]68_InOutFlowsCurPrdAndPrior'!$F$32*IF(ISNA(VLOOKUP(D145,'[1]Proportionate Shares'!$D$23:$I$1359,6,FALSE)),0,VLOOKUP(D145,'[1]Proportionate Shares'!$D$23:$I$1359,6,FALSE)),0)</f>
        <v>609661</v>
      </c>
      <c r="X145" s="98">
        <f>ROUND('[1]68_InOutFlowsCurPrdAndPrior'!$F$33*IF(ISNA(VLOOKUP(D145,'[1]Proportionate Shares'!$D$23:$I$1359,6,FALSE)),0,VLOOKUP(D145,'[1]Proportionate Shares'!$D$23:$I$1359,6,FALSE)),0)</f>
        <v>2251175</v>
      </c>
      <c r="Y145" s="98">
        <f>ROUND('[1]68_InOutFlowsCurPrdAndPrior'!$F$35*IF(ISNA(VLOOKUP(D145,'[1]Proportionate Shares'!$D$23:$I$1359,6,FALSE)),0,VLOOKUP(D145,'[1]Proportionate Shares'!$D$23:$I$1359,6,FALSE)),0)</f>
        <v>879317</v>
      </c>
      <c r="Z145" s="98">
        <f>-VLOOKUP(D145,'[1]Schedule of Pension Amounts LW'!$B$15:$AS$1399,37,FALSE)</f>
        <v>578024</v>
      </c>
      <c r="AA145" s="99">
        <f t="shared" si="12"/>
        <v>4318177</v>
      </c>
      <c r="AB145" s="72">
        <f>VLOOKUP(D145,'[1]Pension Expense Details'!$D$22:$S$1407,16,FALSE)</f>
        <v>1730356</v>
      </c>
      <c r="AC145" s="72">
        <f t="shared" si="13"/>
        <v>1612910</v>
      </c>
      <c r="AD145" s="72">
        <f>VLOOKUP(D145,'[1]Schedule of Pension Amounts LW'!$B$15:$W$1399,22,FALSE)</f>
        <v>3343266</v>
      </c>
    </row>
    <row r="146" spans="1:30" x14ac:dyDescent="0.3">
      <c r="A146" s="104"/>
      <c r="B146" s="33"/>
      <c r="C146" s="33" t="str">
        <f>VLOOKUP(D146,'[1]Employer information'!$I$3:$J$1391,2,FALSE)</f>
        <v xml:space="preserve">Charter School                                    </v>
      </c>
      <c r="D146" s="33" t="str">
        <f>'[1]Schedule of Pension Amounts LW'!B139</f>
        <v>2117</v>
      </c>
      <c r="E146" s="33" t="str">
        <f>IF(ISNA(VLOOKUP(D146,'[1]Proportionate Shares'!$D$23:$G$1400,2,FALSE)),"",VLOOKUP(D146,'[1]Proportionate Shares'!$D$23:$G$1400,2,FALSE))</f>
        <v>015815</v>
      </c>
      <c r="F146" s="33" t="str">
        <f>IF(ISNA(VLOOKUP(D146,'[1]Proportionate Shares'!$D$23:$G$1400,3,FALSE)),"",VLOOKUP(D146,'[1]Proportionate Shares'!$D$23:$G$1400,3,FALSE))</f>
        <v/>
      </c>
      <c r="G146" s="34" t="str">
        <f>VLOOKUP(D146,'[1]Employer information'!$A$3:$B$1390,2,FALSE)</f>
        <v>RADIANCE ACADEMY OF LEARNING</v>
      </c>
      <c r="H146" s="36">
        <f>IF(ISNA(VLOOKUP(D146,'[1]Proportionate Shares'!$D$23:$I$1377,6,FALSE)),0,VLOOKUP(D146,'[1]Proportionate Shares'!$D$23:$I$1377,6,FALSE))</f>
        <v>2.5630546E-5</v>
      </c>
      <c r="I146" s="105">
        <f>VLOOKUP(D146,'[1]Schedule of Pension Amounts LW'!$B$15:$E$1399,3,FALSE)</f>
        <v>1185862</v>
      </c>
      <c r="J146" s="105">
        <f>-IF(ISNA(VLOOKUP(D146,'[1]Combined Contribution Amounts'!$A$2:$K$1335,5,FALSE)),0,VLOOKUP(D146,'[1]Combined Contribution Amounts'!$A$2:$K$1335,5,FALSE))</f>
        <v>-89710</v>
      </c>
      <c r="K146" s="105">
        <f>-IF(ISNA(VLOOKUP(D146,'[1]Combined Contribution Amounts'!$A$2:$K$1335,7,FALSE)),0,VLOOKUP(D146,'[1]Combined Contribution Amounts'!$A$2:$K$1335,7,FALSE))+-IF(ISNA(VLOOKUP(D146,'[1]Combined Contribution Amounts'!$A$2:$K$1335,8,FALSE)),0,VLOOKUP(D146,'[1]Combined Contribution Amounts'!$A$2:$K$1335,8,FALSE))+-IF(ISNA(VLOOKUP(D146,'[1]Combined Contribution Amounts'!$A$2:$K$1335,9,FALSE)),0,VLOOKUP(D146,'[1]Combined Contribution Amounts'!$A$2:$K$1335,9,FALSE))</f>
        <v>0</v>
      </c>
      <c r="L146" s="105">
        <f>VLOOKUP(D146,'[1]Pension Expense Details'!$D$23:$S$1407,16,FALSE)</f>
        <v>158906</v>
      </c>
      <c r="M146" s="105">
        <f>ROUND(('[1]68_InOutFlowsCurPrdAndPriorHist'!$F$28-'[1]68_InOutFlowsCurPrdAndPriorHist'!$F$31)*$H146,0)-VLOOKUP(D146,'[1]Pension Expense Details'!$D$23:$S$1407,12,FALSE)</f>
        <v>-21228</v>
      </c>
      <c r="N146" s="105">
        <f>ROUND(('[1]68_InOutFlowsCurPrdAndPriorHist'!$F$29-'[1]68_InOutFlowsCurPrdAndPriorHist'!$F$32)*$H146,0)-VLOOKUP(D146,'[1]Pension Expense Details'!$D$23:$S$1407,13,FALSE)</f>
        <v>-160401</v>
      </c>
      <c r="O146" s="105">
        <f>ROUND(('[1]68_InOutFlowsCurPrdAndPriorHist'!$F$30-'[1]68_InOutFlowsCurPrdAndPriorHist'!$F$33)*$H146,0)-VLOOKUP(D146,'[1]Pension Expense Details'!$D$23:$S$1407,14,FALSE)</f>
        <v>69362</v>
      </c>
      <c r="P146" s="105">
        <f>ROUND((VLOOKUP(D146,'[1]Schedule of Pension Amounts LW'!$B$15:$AC$1399,28,FALSE)-VLOOKUP(D146,'[1]Schedule of Pension Amounts LW'!$B$15:$AC$1399,27,FALSE))*'[1]Schedule of Pension Amounts LW'!AD$4,0)+VLOOKUP(D146,'[1]Schedule of Pension Amounts LW'!$B$15:$AH$1399,33,FALSE)-VLOOKUP(D146,'[1]Pension Expense Details'!$D$23:$S$1407,15,FALSE)</f>
        <v>189565</v>
      </c>
      <c r="Q146" s="98">
        <f t="shared" si="10"/>
        <v>1332356</v>
      </c>
      <c r="R146" s="98">
        <f>ROUND('[1]68_InOutFlowsCurPrdAndPrior'!$D$32*IF(ISNA(VLOOKUP(D146,'[1]Proportionate Shares'!$D$23:$I$1359,6,FALSE)),0,VLOOKUP(D146,'[1]Proportionate Shares'!$D$23:$I$1359,6,FALSE)),0)</f>
        <v>5597</v>
      </c>
      <c r="S146" s="98">
        <f>ROUND('[1]68_InOutFlowsCurPrdAndPrior'!$D$33*IF(ISNA(VLOOKUP(D146,'[1]Proportionate Shares'!$D$23:$I$1359,6,FALSE)),0,VLOOKUP(D146,'[1]Proportionate Shares'!$D$23:$I$1359,6,FALSE)),0)</f>
        <v>413362</v>
      </c>
      <c r="T146" s="98">
        <f>ROUND('[1]68_InOutFlowsCurPrdAndPrior'!$D$35*IF(ISNA(VLOOKUP(D146,'[1]Proportionate Shares'!$D$23:$I$1359,6,FALSE)),0,VLOOKUP(D146,'[1]Proportionate Shares'!$D$23:$I$1359,6,FALSE)),0)</f>
        <v>80102</v>
      </c>
      <c r="U146" s="98">
        <f>VLOOKUP(D146,'[1]Schedule of Pension Amounts LW'!$B$15:$AS$1399,36,FALSE)</f>
        <v>280770</v>
      </c>
      <c r="V146" s="99">
        <f t="shared" si="11"/>
        <v>779831</v>
      </c>
      <c r="W146" s="98">
        <f>ROUND('[1]68_InOutFlowsCurPrdAndPrior'!$F$32*IF(ISNA(VLOOKUP(D146,'[1]Proportionate Shares'!$D$23:$I$1359,6,FALSE)),0,VLOOKUP(D146,'[1]Proportionate Shares'!$D$23:$I$1359,6,FALSE)),0)</f>
        <v>46262</v>
      </c>
      <c r="X146" s="98">
        <f>ROUND('[1]68_InOutFlowsCurPrdAndPrior'!$F$33*IF(ISNA(VLOOKUP(D146,'[1]Proportionate Shares'!$D$23:$I$1359,6,FALSE)),0,VLOOKUP(D146,'[1]Proportionate Shares'!$D$23:$I$1359,6,FALSE)),0)</f>
        <v>170821</v>
      </c>
      <c r="Y146" s="98">
        <f>ROUND('[1]68_InOutFlowsCurPrdAndPrior'!$F$35*IF(ISNA(VLOOKUP(D146,'[1]Proportionate Shares'!$D$23:$I$1359,6,FALSE)),0,VLOOKUP(D146,'[1]Proportionate Shares'!$D$23:$I$1359,6,FALSE)),0)</f>
        <v>66723</v>
      </c>
      <c r="Z146" s="98">
        <f>-VLOOKUP(D146,'[1]Schedule of Pension Amounts LW'!$B$15:$AS$1399,37,FALSE)</f>
        <v>45400</v>
      </c>
      <c r="AA146" s="99">
        <f t="shared" si="12"/>
        <v>329206</v>
      </c>
      <c r="AB146" s="72">
        <f>VLOOKUP(D146,'[1]Pension Expense Details'!$D$22:$S$1407,16,FALSE)</f>
        <v>158906</v>
      </c>
      <c r="AC146" s="72">
        <f t="shared" si="13"/>
        <v>135958</v>
      </c>
      <c r="AD146" s="72">
        <f>VLOOKUP(D146,'[1]Schedule of Pension Amounts LW'!$B$15:$W$1399,22,FALSE)</f>
        <v>294864</v>
      </c>
    </row>
    <row r="147" spans="1:30" x14ac:dyDescent="0.3">
      <c r="A147" s="104"/>
      <c r="B147" s="33"/>
      <c r="C147" s="33" t="str">
        <f>VLOOKUP(D147,'[1]Employer information'!$I$3:$J$1391,2,FALSE)</f>
        <v xml:space="preserve">Charter School                                    </v>
      </c>
      <c r="D147" s="33" t="str">
        <f>'[1]Schedule of Pension Amounts LW'!B140</f>
        <v>2108</v>
      </c>
      <c r="E147" s="33" t="str">
        <f>IF(ISNA(VLOOKUP(D147,'[1]Proportionate Shares'!$D$23:$G$1400,2,FALSE)),"",VLOOKUP(D147,'[1]Proportionate Shares'!$D$23:$G$1400,2,FALSE))</f>
        <v>234801</v>
      </c>
      <c r="F147" s="33" t="str">
        <f>IF(ISNA(VLOOKUP(D147,'[1]Proportionate Shares'!$D$23:$G$1400,3,FALSE)),"",VLOOKUP(D147,'[1]Proportionate Shares'!$D$23:$G$1400,3,FALSE))</f>
        <v/>
      </c>
      <c r="G147" s="34" t="str">
        <f>VLOOKUP(D147,'[1]Employer information'!$A$3:$B$1390,2,FALSE)</f>
        <v>RANCH ACADEMY</v>
      </c>
      <c r="H147" s="36">
        <f>IF(ISNA(VLOOKUP(D147,'[1]Proportionate Shares'!$D$23:$I$1377,6,FALSE)),0,VLOOKUP(D147,'[1]Proportionate Shares'!$D$23:$I$1377,6,FALSE))</f>
        <v>5.7132319999999998E-6</v>
      </c>
      <c r="I147" s="105">
        <f>VLOOKUP(D147,'[1]Schedule of Pension Amounts LW'!$B$15:$E$1399,3,FALSE)</f>
        <v>349265</v>
      </c>
      <c r="J147" s="105">
        <f>-IF(ISNA(VLOOKUP(D147,'[1]Combined Contribution Amounts'!$A$2:$K$1335,5,FALSE)),0,VLOOKUP(D147,'[1]Combined Contribution Amounts'!$A$2:$K$1335,5,FALSE))</f>
        <v>-19997</v>
      </c>
      <c r="K147" s="105">
        <f>-IF(ISNA(VLOOKUP(D147,'[1]Combined Contribution Amounts'!$A$2:$K$1335,7,FALSE)),0,VLOOKUP(D147,'[1]Combined Contribution Amounts'!$A$2:$K$1335,7,FALSE))+-IF(ISNA(VLOOKUP(D147,'[1]Combined Contribution Amounts'!$A$2:$K$1335,8,FALSE)),0,VLOOKUP(D147,'[1]Combined Contribution Amounts'!$A$2:$K$1335,8,FALSE))+-IF(ISNA(VLOOKUP(D147,'[1]Combined Contribution Amounts'!$A$2:$K$1335,9,FALSE)),0,VLOOKUP(D147,'[1]Combined Contribution Amounts'!$A$2:$K$1335,9,FALSE))</f>
        <v>0</v>
      </c>
      <c r="L147" s="105">
        <f>VLOOKUP(D147,'[1]Pension Expense Details'!$D$23:$S$1407,16,FALSE)</f>
        <v>22071</v>
      </c>
      <c r="M147" s="105">
        <f>ROUND(('[1]68_InOutFlowsCurPrdAndPriorHist'!$F$28-'[1]68_InOutFlowsCurPrdAndPriorHist'!$F$31)*$H147,0)-VLOOKUP(D147,'[1]Pension Expense Details'!$D$23:$S$1407,12,FALSE)</f>
        <v>-4732</v>
      </c>
      <c r="N147" s="105">
        <f>ROUND(('[1]68_InOutFlowsCurPrdAndPriorHist'!$F$29-'[1]68_InOutFlowsCurPrdAndPriorHist'!$F$32)*$H147,0)-VLOOKUP(D147,'[1]Pension Expense Details'!$D$23:$S$1407,13,FALSE)</f>
        <v>-35754</v>
      </c>
      <c r="O147" s="105">
        <f>ROUND(('[1]68_InOutFlowsCurPrdAndPriorHist'!$F$30-'[1]68_InOutFlowsCurPrdAndPriorHist'!$F$33)*$H147,0)-VLOOKUP(D147,'[1]Pension Expense Details'!$D$23:$S$1407,14,FALSE)</f>
        <v>15462</v>
      </c>
      <c r="P147" s="105">
        <f>ROUND((VLOOKUP(D147,'[1]Schedule of Pension Amounts LW'!$B$15:$AC$1399,28,FALSE)-VLOOKUP(D147,'[1]Schedule of Pension Amounts LW'!$B$15:$AC$1399,27,FALSE))*'[1]Schedule of Pension Amounts LW'!AD$4,0)+VLOOKUP(D147,'[1]Schedule of Pension Amounts LW'!$B$15:$AH$1399,33,FALSE)-VLOOKUP(D147,'[1]Pension Expense Details'!$D$23:$S$1407,15,FALSE)</f>
        <v>-29323</v>
      </c>
      <c r="Q147" s="98">
        <f t="shared" si="10"/>
        <v>296992</v>
      </c>
      <c r="R147" s="98">
        <f>ROUND('[1]68_InOutFlowsCurPrdAndPrior'!$D$32*IF(ISNA(VLOOKUP(D147,'[1]Proportionate Shares'!$D$23:$I$1359,6,FALSE)),0,VLOOKUP(D147,'[1]Proportionate Shares'!$D$23:$I$1359,6,FALSE)),0)</f>
        <v>1248</v>
      </c>
      <c r="S147" s="98">
        <f>ROUND('[1]68_InOutFlowsCurPrdAndPrior'!$D$33*IF(ISNA(VLOOKUP(D147,'[1]Proportionate Shares'!$D$23:$I$1359,6,FALSE)),0,VLOOKUP(D147,'[1]Proportionate Shares'!$D$23:$I$1359,6,FALSE)),0)</f>
        <v>92141</v>
      </c>
      <c r="T147" s="98">
        <f>ROUND('[1]68_InOutFlowsCurPrdAndPrior'!$D$35*IF(ISNA(VLOOKUP(D147,'[1]Proportionate Shares'!$D$23:$I$1359,6,FALSE)),0,VLOOKUP(D147,'[1]Proportionate Shares'!$D$23:$I$1359,6,FALSE)),0)</f>
        <v>17855</v>
      </c>
      <c r="U147" s="98">
        <f>VLOOKUP(D147,'[1]Schedule of Pension Amounts LW'!$B$15:$AS$1399,36,FALSE)</f>
        <v>72543</v>
      </c>
      <c r="V147" s="99">
        <f t="shared" si="11"/>
        <v>183787</v>
      </c>
      <c r="W147" s="98">
        <f>ROUND('[1]68_InOutFlowsCurPrdAndPrior'!$F$32*IF(ISNA(VLOOKUP(D147,'[1]Proportionate Shares'!$D$23:$I$1359,6,FALSE)),0,VLOOKUP(D147,'[1]Proportionate Shares'!$D$23:$I$1359,6,FALSE)),0)</f>
        <v>10312</v>
      </c>
      <c r="X147" s="98">
        <f>ROUND('[1]68_InOutFlowsCurPrdAndPrior'!$F$33*IF(ISNA(VLOOKUP(D147,'[1]Proportionate Shares'!$D$23:$I$1359,6,FALSE)),0,VLOOKUP(D147,'[1]Proportionate Shares'!$D$23:$I$1359,6,FALSE)),0)</f>
        <v>38077</v>
      </c>
      <c r="Y147" s="98">
        <f>ROUND('[1]68_InOutFlowsCurPrdAndPrior'!$F$35*IF(ISNA(VLOOKUP(D147,'[1]Proportionate Shares'!$D$23:$I$1359,6,FALSE)),0,VLOOKUP(D147,'[1]Proportionate Shares'!$D$23:$I$1359,6,FALSE)),0)</f>
        <v>14873</v>
      </c>
      <c r="Z147" s="98">
        <f>-VLOOKUP(D147,'[1]Schedule of Pension Amounts LW'!$B$15:$AS$1399,37,FALSE)</f>
        <v>115325</v>
      </c>
      <c r="AA147" s="99">
        <f t="shared" si="12"/>
        <v>178587</v>
      </c>
      <c r="AB147" s="72">
        <f>VLOOKUP(D147,'[1]Pension Expense Details'!$D$22:$S$1407,16,FALSE)</f>
        <v>22071</v>
      </c>
      <c r="AC147" s="72">
        <f t="shared" si="13"/>
        <v>38175</v>
      </c>
      <c r="AD147" s="72">
        <f>VLOOKUP(D147,'[1]Schedule of Pension Amounts LW'!$B$15:$W$1399,22,FALSE)</f>
        <v>60246</v>
      </c>
    </row>
    <row r="148" spans="1:30" x14ac:dyDescent="0.3">
      <c r="A148" s="104"/>
      <c r="B148" s="33"/>
      <c r="C148" s="33" t="str">
        <f>VLOOKUP(D148,'[1]Employer information'!$I$3:$J$1391,2,FALSE)</f>
        <v xml:space="preserve">Charter School                                    </v>
      </c>
      <c r="D148" s="33" t="str">
        <f>'[1]Schedule of Pension Amounts LW'!B141</f>
        <v>2055</v>
      </c>
      <c r="E148" s="33" t="str">
        <f>IF(ISNA(VLOOKUP(D148,'[1]Proportionate Shares'!$D$23:$G$1400,2,FALSE)),"",VLOOKUP(D148,'[1]Proportionate Shares'!$D$23:$G$1400,2,FALSE))</f>
        <v>161802</v>
      </c>
      <c r="F148" s="33" t="str">
        <f>IF(ISNA(VLOOKUP(D148,'[1]Proportionate Shares'!$D$23:$G$1400,3,FALSE)),"",VLOOKUP(D148,'[1]Proportionate Shares'!$D$23:$G$1400,3,FALSE))</f>
        <v/>
      </c>
      <c r="G148" s="34" t="str">
        <f>VLOOKUP(D148,'[1]Employer information'!$A$3:$B$1390,2,FALSE)</f>
        <v>RAPOPORT ACADEMY</v>
      </c>
      <c r="H148" s="36">
        <f>IF(ISNA(VLOOKUP(D148,'[1]Proportionate Shares'!$D$23:$I$1377,6,FALSE)),0,VLOOKUP(D148,'[1]Proportionate Shares'!$D$23:$I$1377,6,FALSE))</f>
        <v>3.8656669000000001E-5</v>
      </c>
      <c r="I148" s="105">
        <f>VLOOKUP(D148,'[1]Schedule of Pension Amounts LW'!$B$15:$E$1399,3,FALSE)</f>
        <v>1973098</v>
      </c>
      <c r="J148" s="105">
        <f>-IF(ISNA(VLOOKUP(D148,'[1]Combined Contribution Amounts'!$A$2:$K$1335,5,FALSE)),0,VLOOKUP(D148,'[1]Combined Contribution Amounts'!$A$2:$K$1335,5,FALSE))</f>
        <v>-135303</v>
      </c>
      <c r="K148" s="105">
        <f>-IF(ISNA(VLOOKUP(D148,'[1]Combined Contribution Amounts'!$A$2:$K$1335,7,FALSE)),0,VLOOKUP(D148,'[1]Combined Contribution Amounts'!$A$2:$K$1335,7,FALSE))+-IF(ISNA(VLOOKUP(D148,'[1]Combined Contribution Amounts'!$A$2:$K$1335,8,FALSE)),0,VLOOKUP(D148,'[1]Combined Contribution Amounts'!$A$2:$K$1335,8,FALSE))+-IF(ISNA(VLOOKUP(D148,'[1]Combined Contribution Amounts'!$A$2:$K$1335,9,FALSE)),0,VLOOKUP(D148,'[1]Combined Contribution Amounts'!$A$2:$K$1335,9,FALSE))</f>
        <v>0</v>
      </c>
      <c r="L148" s="105">
        <f>VLOOKUP(D148,'[1]Pension Expense Details'!$D$23:$S$1407,16,FALSE)</f>
        <v>210660</v>
      </c>
      <c r="M148" s="105">
        <f>ROUND(('[1]68_InOutFlowsCurPrdAndPriorHist'!$F$28-'[1]68_InOutFlowsCurPrdAndPriorHist'!$F$31)*$H148,0)-VLOOKUP(D148,'[1]Pension Expense Details'!$D$23:$S$1407,12,FALSE)</f>
        <v>-32017</v>
      </c>
      <c r="N148" s="105">
        <f>ROUND(('[1]68_InOutFlowsCurPrdAndPriorHist'!$F$29-'[1]68_InOutFlowsCurPrdAndPriorHist'!$F$32)*$H148,0)-VLOOKUP(D148,'[1]Pension Expense Details'!$D$23:$S$1407,13,FALSE)</f>
        <v>-241922</v>
      </c>
      <c r="O148" s="105">
        <f>ROUND(('[1]68_InOutFlowsCurPrdAndPriorHist'!$F$30-'[1]68_InOutFlowsCurPrdAndPriorHist'!$F$33)*$H148,0)-VLOOKUP(D148,'[1]Pension Expense Details'!$D$23:$S$1407,14,FALSE)</f>
        <v>104614</v>
      </c>
      <c r="P148" s="105">
        <f>ROUND((VLOOKUP(D148,'[1]Schedule of Pension Amounts LW'!$B$15:$AC$1399,28,FALSE)-VLOOKUP(D148,'[1]Schedule of Pension Amounts LW'!$B$15:$AC$1399,27,FALSE))*'[1]Schedule of Pension Amounts LW'!AD$4,0)+VLOOKUP(D148,'[1]Schedule of Pension Amounts LW'!$B$15:$AH$1399,33,FALSE)-VLOOKUP(D148,'[1]Pension Expense Details'!$D$23:$S$1407,15,FALSE)</f>
        <v>130365</v>
      </c>
      <c r="Q148" s="98">
        <f t="shared" si="10"/>
        <v>2009495</v>
      </c>
      <c r="R148" s="98">
        <f>ROUND('[1]68_InOutFlowsCurPrdAndPrior'!$D$32*IF(ISNA(VLOOKUP(D148,'[1]Proportionate Shares'!$D$23:$I$1359,6,FALSE)),0,VLOOKUP(D148,'[1]Proportionate Shares'!$D$23:$I$1359,6,FALSE)),0)</f>
        <v>8442</v>
      </c>
      <c r="S148" s="98">
        <f>ROUND('[1]68_InOutFlowsCurPrdAndPrior'!$D$33*IF(ISNA(VLOOKUP(D148,'[1]Proportionate Shares'!$D$23:$I$1359,6,FALSE)),0,VLOOKUP(D148,'[1]Proportionate Shares'!$D$23:$I$1359,6,FALSE)),0)</f>
        <v>623444</v>
      </c>
      <c r="T148" s="98">
        <f>ROUND('[1]68_InOutFlowsCurPrdAndPrior'!$D$35*IF(ISNA(VLOOKUP(D148,'[1]Proportionate Shares'!$D$23:$I$1359,6,FALSE)),0,VLOOKUP(D148,'[1]Proportionate Shares'!$D$23:$I$1359,6,FALSE)),0)</f>
        <v>120811</v>
      </c>
      <c r="U148" s="98">
        <f>VLOOKUP(D148,'[1]Schedule of Pension Amounts LW'!$B$15:$AS$1399,36,FALSE)</f>
        <v>360408</v>
      </c>
      <c r="V148" s="99">
        <f t="shared" si="11"/>
        <v>1113105</v>
      </c>
      <c r="W148" s="98">
        <f>ROUND('[1]68_InOutFlowsCurPrdAndPrior'!$F$32*IF(ISNA(VLOOKUP(D148,'[1]Proportionate Shares'!$D$23:$I$1359,6,FALSE)),0,VLOOKUP(D148,'[1]Proportionate Shares'!$D$23:$I$1359,6,FALSE)),0)</f>
        <v>69773</v>
      </c>
      <c r="X148" s="98">
        <f>ROUND('[1]68_InOutFlowsCurPrdAndPrior'!$F$33*IF(ISNA(VLOOKUP(D148,'[1]Proportionate Shares'!$D$23:$I$1359,6,FALSE)),0,VLOOKUP(D148,'[1]Proportionate Shares'!$D$23:$I$1359,6,FALSE)),0)</f>
        <v>257637</v>
      </c>
      <c r="Y148" s="98">
        <f>ROUND('[1]68_InOutFlowsCurPrdAndPrior'!$F$35*IF(ISNA(VLOOKUP(D148,'[1]Proportionate Shares'!$D$23:$I$1359,6,FALSE)),0,VLOOKUP(D148,'[1]Proportionate Shares'!$D$23:$I$1359,6,FALSE)),0)</f>
        <v>100634</v>
      </c>
      <c r="Z148" s="98">
        <f>-VLOOKUP(D148,'[1]Schedule of Pension Amounts LW'!$B$15:$AS$1399,37,FALSE)</f>
        <v>11</v>
      </c>
      <c r="AA148" s="99">
        <f t="shared" si="12"/>
        <v>428055</v>
      </c>
      <c r="AB148" s="72">
        <f>VLOOKUP(D148,'[1]Pension Expense Details'!$D$22:$S$1407,16,FALSE)</f>
        <v>210660</v>
      </c>
      <c r="AC148" s="72">
        <f t="shared" si="13"/>
        <v>275040</v>
      </c>
      <c r="AD148" s="72">
        <f>VLOOKUP(D148,'[1]Schedule of Pension Amounts LW'!$B$15:$W$1399,22,FALSE)</f>
        <v>485700</v>
      </c>
    </row>
    <row r="149" spans="1:30" x14ac:dyDescent="0.3">
      <c r="A149" s="104"/>
      <c r="B149" s="33"/>
      <c r="C149" s="33" t="str">
        <f>VLOOKUP(D149,'[1]Employer information'!$I$3:$J$1391,2,FALSE)</f>
        <v xml:space="preserve">Charter School                                    </v>
      </c>
      <c r="D149" s="33" t="str">
        <f>'[1]Schedule of Pension Amounts LW'!B142</f>
        <v>2033</v>
      </c>
      <c r="E149" s="33" t="str">
        <f>IF(ISNA(VLOOKUP(D149,'[1]Proportionate Shares'!$D$23:$G$1400,2,FALSE)),"",VLOOKUP(D149,'[1]Proportionate Shares'!$D$23:$G$1400,2,FALSE))</f>
        <v>101806</v>
      </c>
      <c r="F149" s="33" t="str">
        <f>IF(ISNA(VLOOKUP(D149,'[1]Proportionate Shares'!$D$23:$G$1400,3,FALSE)),"",VLOOKUP(D149,'[1]Proportionate Shares'!$D$23:$G$1400,3,FALSE))</f>
        <v/>
      </c>
      <c r="G149" s="34" t="str">
        <f>VLOOKUP(D149,'[1]Employer information'!$A$3:$B$1390,2,FALSE)</f>
        <v>RAUL YZAGUIRRE SCHOOL</v>
      </c>
      <c r="H149" s="36">
        <f>IF(ISNA(VLOOKUP(D149,'[1]Proportionate Shares'!$D$23:$I$1377,6,FALSE)),0,VLOOKUP(D149,'[1]Proportionate Shares'!$D$23:$I$1377,6,FALSE))</f>
        <v>6.3004116000000006E-5</v>
      </c>
      <c r="I149" s="105">
        <f>VLOOKUP(D149,'[1]Schedule of Pension Amounts LW'!$B$15:$E$1399,3,FALSE)</f>
        <v>3182391</v>
      </c>
      <c r="J149" s="105">
        <f>-IF(ISNA(VLOOKUP(D149,'[1]Combined Contribution Amounts'!$A$2:$K$1335,5,FALSE)),0,VLOOKUP(D149,'[1]Combined Contribution Amounts'!$A$2:$K$1335,5,FALSE))</f>
        <v>-220522</v>
      </c>
      <c r="K149" s="105">
        <f>-IF(ISNA(VLOOKUP(D149,'[1]Combined Contribution Amounts'!$A$2:$K$1335,7,FALSE)),0,VLOOKUP(D149,'[1]Combined Contribution Amounts'!$A$2:$K$1335,7,FALSE))+-IF(ISNA(VLOOKUP(D149,'[1]Combined Contribution Amounts'!$A$2:$K$1335,8,FALSE)),0,VLOOKUP(D149,'[1]Combined Contribution Amounts'!$A$2:$K$1335,8,FALSE))+-IF(ISNA(VLOOKUP(D149,'[1]Combined Contribution Amounts'!$A$2:$K$1335,9,FALSE)),0,VLOOKUP(D149,'[1]Combined Contribution Amounts'!$A$2:$K$1335,9,FALSE))</f>
        <v>0</v>
      </c>
      <c r="L149" s="105">
        <f>VLOOKUP(D149,'[1]Pension Expense Details'!$D$23:$S$1407,16,FALSE)</f>
        <v>348596</v>
      </c>
      <c r="M149" s="105">
        <f>ROUND(('[1]68_InOutFlowsCurPrdAndPriorHist'!$F$28-'[1]68_InOutFlowsCurPrdAndPriorHist'!$F$31)*$H149,0)-VLOOKUP(D149,'[1]Pension Expense Details'!$D$23:$S$1407,12,FALSE)</f>
        <v>-52183</v>
      </c>
      <c r="N149" s="105">
        <f>ROUND(('[1]68_InOutFlowsCurPrdAndPriorHist'!$F$29-'[1]68_InOutFlowsCurPrdAndPriorHist'!$F$32)*$H149,0)-VLOOKUP(D149,'[1]Pension Expense Details'!$D$23:$S$1407,13,FALSE)</f>
        <v>-394292</v>
      </c>
      <c r="O149" s="105">
        <f>ROUND(('[1]68_InOutFlowsCurPrdAndPriorHist'!$F$30-'[1]68_InOutFlowsCurPrdAndPriorHist'!$F$33)*$H149,0)-VLOOKUP(D149,'[1]Pension Expense Details'!$D$23:$S$1407,14,FALSE)</f>
        <v>170504</v>
      </c>
      <c r="P149" s="105">
        <f>ROUND((VLOOKUP(D149,'[1]Schedule of Pension Amounts LW'!$B$15:$AC$1399,28,FALSE)-VLOOKUP(D149,'[1]Schedule of Pension Amounts LW'!$B$15:$AC$1399,27,FALSE))*'[1]Schedule of Pension Amounts LW'!AD$4,0)+VLOOKUP(D149,'[1]Schedule of Pension Amounts LW'!$B$15:$AH$1399,33,FALSE)-VLOOKUP(D149,'[1]Pension Expense Details'!$D$23:$S$1407,15,FALSE)</f>
        <v>240657</v>
      </c>
      <c r="Q149" s="98">
        <f t="shared" si="10"/>
        <v>3275151</v>
      </c>
      <c r="R149" s="98">
        <f>ROUND('[1]68_InOutFlowsCurPrdAndPrior'!$D$32*IF(ISNA(VLOOKUP(D149,'[1]Proportionate Shares'!$D$23:$I$1359,6,FALSE)),0,VLOOKUP(D149,'[1]Proportionate Shares'!$D$23:$I$1359,6,FALSE)),0)</f>
        <v>13759</v>
      </c>
      <c r="S149" s="98">
        <f>ROUND('[1]68_InOutFlowsCurPrdAndPrior'!$D$33*IF(ISNA(VLOOKUP(D149,'[1]Proportionate Shares'!$D$23:$I$1359,6,FALSE)),0,VLOOKUP(D149,'[1]Proportionate Shares'!$D$23:$I$1359,6,FALSE)),0)</f>
        <v>1016113</v>
      </c>
      <c r="T149" s="98">
        <f>ROUND('[1]68_InOutFlowsCurPrdAndPrior'!$D$35*IF(ISNA(VLOOKUP(D149,'[1]Proportionate Shares'!$D$23:$I$1359,6,FALSE)),0,VLOOKUP(D149,'[1]Proportionate Shares'!$D$23:$I$1359,6,FALSE)),0)</f>
        <v>196903</v>
      </c>
      <c r="U149" s="98">
        <f>VLOOKUP(D149,'[1]Schedule of Pension Amounts LW'!$B$15:$AS$1399,36,FALSE)</f>
        <v>568615</v>
      </c>
      <c r="V149" s="99">
        <f t="shared" si="11"/>
        <v>1795390</v>
      </c>
      <c r="W149" s="98">
        <f>ROUND('[1]68_InOutFlowsCurPrdAndPrior'!$F$32*IF(ISNA(VLOOKUP(D149,'[1]Proportionate Shares'!$D$23:$I$1359,6,FALSE)),0,VLOOKUP(D149,'[1]Proportionate Shares'!$D$23:$I$1359,6,FALSE)),0)</f>
        <v>113718</v>
      </c>
      <c r="X149" s="98">
        <f>ROUND('[1]68_InOutFlowsCurPrdAndPrior'!$F$33*IF(ISNA(VLOOKUP(D149,'[1]Proportionate Shares'!$D$23:$I$1359,6,FALSE)),0,VLOOKUP(D149,'[1]Proportionate Shares'!$D$23:$I$1359,6,FALSE)),0)</f>
        <v>419906</v>
      </c>
      <c r="Y149" s="98">
        <f>ROUND('[1]68_InOutFlowsCurPrdAndPrior'!$F$35*IF(ISNA(VLOOKUP(D149,'[1]Proportionate Shares'!$D$23:$I$1359,6,FALSE)),0,VLOOKUP(D149,'[1]Proportionate Shares'!$D$23:$I$1359,6,FALSE)),0)</f>
        <v>164017</v>
      </c>
      <c r="Z149" s="98">
        <f>-VLOOKUP(D149,'[1]Schedule of Pension Amounts LW'!$B$15:$AS$1399,37,FALSE)</f>
        <v>341300</v>
      </c>
      <c r="AA149" s="99">
        <f t="shared" si="12"/>
        <v>1038941</v>
      </c>
      <c r="AB149" s="72">
        <f>VLOOKUP(D149,'[1]Pension Expense Details'!$D$22:$S$1407,16,FALSE)</f>
        <v>348596</v>
      </c>
      <c r="AC149" s="72">
        <f t="shared" si="13"/>
        <v>349525</v>
      </c>
      <c r="AD149" s="72">
        <f>VLOOKUP(D149,'[1]Schedule of Pension Amounts LW'!$B$15:$W$1399,22,FALSE)</f>
        <v>698121</v>
      </c>
    </row>
    <row r="150" spans="1:30" x14ac:dyDescent="0.3">
      <c r="A150" s="104"/>
      <c r="B150" s="33"/>
      <c r="C150" s="33" t="str">
        <f>VLOOKUP(D150,'[1]Employer information'!$I$3:$J$1391,2,FALSE)</f>
        <v xml:space="preserve">Charter School                                    </v>
      </c>
      <c r="D150" s="33" t="str">
        <f>'[1]Schedule of Pension Amounts LW'!B143</f>
        <v>2368</v>
      </c>
      <c r="E150" s="33" t="str">
        <f>IF(ISNA(VLOOKUP(D150,'[1]Proportionate Shares'!$D$23:$G$1400,2,FALSE)),"",VLOOKUP(D150,'[1]Proportionate Shares'!$D$23:$G$1400,2,FALSE))</f>
        <v>15907</v>
      </c>
      <c r="F150" s="33" t="s">
        <v>4131</v>
      </c>
      <c r="G150" s="34" t="str">
        <f>VLOOKUP(D150,'[1]Employer information'!$A$3:$B$1390,2,FALSE)</f>
        <v>RELAY LAB SCHOOLS TEXAS</v>
      </c>
      <c r="H150" s="36">
        <f>IF(ISNA(VLOOKUP(D150,'[1]Proportionate Shares'!$D$23:$I$1377,6,FALSE)),0,VLOOKUP(D150,'[1]Proportionate Shares'!$D$23:$I$1377,6,FALSE))</f>
        <v>6.8397600000000001E-7</v>
      </c>
      <c r="I150" s="105">
        <f>VLOOKUP(D150,'[1]Schedule of Pension Amounts LW'!$B$15:$E$1399,3,FALSE)</f>
        <v>0</v>
      </c>
      <c r="J150" s="105">
        <f>-IF(ISNA(VLOOKUP(D150,'[1]Combined Contribution Amounts'!$A$2:$K$1335,5,FALSE)),0,VLOOKUP(D150,'[1]Combined Contribution Amounts'!$A$2:$K$1335,5,FALSE))</f>
        <v>-2394</v>
      </c>
      <c r="K150" s="105">
        <f>-IF(ISNA(VLOOKUP(D150,'[1]Combined Contribution Amounts'!$A$2:$K$1335,7,FALSE)),0,VLOOKUP(D150,'[1]Combined Contribution Amounts'!$A$2:$K$1335,7,FALSE))+-IF(ISNA(VLOOKUP(D150,'[1]Combined Contribution Amounts'!$A$2:$K$1335,8,FALSE)),0,VLOOKUP(D150,'[1]Combined Contribution Amounts'!$A$2:$K$1335,8,FALSE))+-IF(ISNA(VLOOKUP(D150,'[1]Combined Contribution Amounts'!$A$2:$K$1335,9,FALSE)),0,VLOOKUP(D150,'[1]Combined Contribution Amounts'!$A$2:$K$1335,9,FALSE))</f>
        <v>0</v>
      </c>
      <c r="L150" s="105">
        <f>VLOOKUP(D150,'[1]Pension Expense Details'!$D$23:$S$1407,16,FALSE)</f>
        <v>9214</v>
      </c>
      <c r="M150" s="105">
        <f>ROUND(('[1]68_InOutFlowsCurPrdAndPriorHist'!$F$28-'[1]68_InOutFlowsCurPrdAndPriorHist'!$F$31)*$H150,0)-VLOOKUP(D150,'[1]Pension Expense Details'!$D$23:$S$1407,12,FALSE)</f>
        <v>-566</v>
      </c>
      <c r="N150" s="105">
        <f>ROUND(('[1]68_InOutFlowsCurPrdAndPriorHist'!$F$29-'[1]68_InOutFlowsCurPrdAndPriorHist'!$F$32)*$H150,0)-VLOOKUP(D150,'[1]Pension Expense Details'!$D$23:$S$1407,13,FALSE)</f>
        <v>-4281</v>
      </c>
      <c r="O150" s="105">
        <f>ROUND(('[1]68_InOutFlowsCurPrdAndPriorHist'!$F$30-'[1]68_InOutFlowsCurPrdAndPriorHist'!$F$33)*$H150,0)-VLOOKUP(D150,'[1]Pension Expense Details'!$D$23:$S$1407,14,FALSE)</f>
        <v>1851</v>
      </c>
      <c r="P150" s="105">
        <f>ROUND((VLOOKUP(D150,'[1]Schedule of Pension Amounts LW'!$B$15:$AC$1399,28,FALSE)-VLOOKUP(D150,'[1]Schedule of Pension Amounts LW'!$B$15:$AC$1399,27,FALSE))*'[1]Schedule of Pension Amounts LW'!AD$4,0)+VLOOKUP(D150,'[1]Schedule of Pension Amounts LW'!$B$15:$AH$1399,33,FALSE)-VLOOKUP(D150,'[1]Pension Expense Details'!$D$23:$S$1407,15,FALSE)</f>
        <v>31731</v>
      </c>
      <c r="Q150" s="98">
        <f t="shared" ref="Q150:Q213" si="14">SUM(I150:K150,L150:P150)</f>
        <v>35555</v>
      </c>
      <c r="R150" s="98">
        <f>ROUND('[1]68_InOutFlowsCurPrdAndPrior'!$D$32*IF(ISNA(VLOOKUP(D150,'[1]Proportionate Shares'!$D$23:$I$1359,6,FALSE)),0,VLOOKUP(D150,'[1]Proportionate Shares'!$D$23:$I$1359,6,FALSE)),0)</f>
        <v>149</v>
      </c>
      <c r="S150" s="98">
        <f>ROUND('[1]68_InOutFlowsCurPrdAndPrior'!$D$33*IF(ISNA(VLOOKUP(D150,'[1]Proportionate Shares'!$D$23:$I$1359,6,FALSE)),0,VLOOKUP(D150,'[1]Proportionate Shares'!$D$23:$I$1359,6,FALSE)),0)</f>
        <v>11031</v>
      </c>
      <c r="T150" s="98">
        <f>ROUND('[1]68_InOutFlowsCurPrdAndPrior'!$D$35*IF(ISNA(VLOOKUP(D150,'[1]Proportionate Shares'!$D$23:$I$1359,6,FALSE)),0,VLOOKUP(D150,'[1]Proportionate Shares'!$D$23:$I$1359,6,FALSE)),0)</f>
        <v>2138</v>
      </c>
      <c r="U150" s="98">
        <f>VLOOKUP(D150,'[1]Schedule of Pension Amounts LW'!$B$15:$AS$1399,36,FALSE)</f>
        <v>21832</v>
      </c>
      <c r="V150" s="99">
        <f t="shared" si="11"/>
        <v>35150</v>
      </c>
      <c r="W150" s="98">
        <f>ROUND('[1]68_InOutFlowsCurPrdAndPrior'!$F$32*IF(ISNA(VLOOKUP(D150,'[1]Proportionate Shares'!$D$23:$I$1359,6,FALSE)),0,VLOOKUP(D150,'[1]Proportionate Shares'!$D$23:$I$1359,6,FALSE)),0)</f>
        <v>1235</v>
      </c>
      <c r="X150" s="98">
        <f>ROUND('[1]68_InOutFlowsCurPrdAndPrior'!$F$33*IF(ISNA(VLOOKUP(D150,'[1]Proportionate Shares'!$D$23:$I$1359,6,FALSE)),0,VLOOKUP(D150,'[1]Proportionate Shares'!$D$23:$I$1359,6,FALSE)),0)</f>
        <v>4559</v>
      </c>
      <c r="Y150" s="98">
        <f>ROUND('[1]68_InOutFlowsCurPrdAndPrior'!$F$35*IF(ISNA(VLOOKUP(D150,'[1]Proportionate Shares'!$D$23:$I$1359,6,FALSE)),0,VLOOKUP(D150,'[1]Proportionate Shares'!$D$23:$I$1359,6,FALSE)),0)</f>
        <v>1781</v>
      </c>
      <c r="Z150" s="98">
        <f>-VLOOKUP(D150,'[1]Schedule of Pension Amounts LW'!$B$15:$AS$1399,37,FALSE)</f>
        <v>0</v>
      </c>
      <c r="AA150" s="99">
        <f t="shared" si="12"/>
        <v>7575</v>
      </c>
      <c r="AB150" s="72">
        <f>VLOOKUP(D150,'[1]Pension Expense Details'!$D$22:$S$1407,16,FALSE)</f>
        <v>9214</v>
      </c>
      <c r="AC150" s="72">
        <f t="shared" si="13"/>
        <v>1160</v>
      </c>
      <c r="AD150" s="72">
        <f>VLOOKUP(D150,'[1]Schedule of Pension Amounts LW'!$B$15:$W$1399,22,FALSE)</f>
        <v>10374</v>
      </c>
    </row>
    <row r="151" spans="1:30" x14ac:dyDescent="0.3">
      <c r="A151" s="104"/>
      <c r="B151" s="33"/>
      <c r="C151" s="33" t="str">
        <f>VLOOKUP(D151,'[1]Employer information'!$I$3:$J$1391,2,FALSE)</f>
        <v xml:space="preserve">Charter School                                    </v>
      </c>
      <c r="D151" s="33" t="str">
        <f>'[1]Schedule of Pension Amounts LW'!B144</f>
        <v>2358</v>
      </c>
      <c r="E151" s="33" t="str">
        <f>IF(ISNA(VLOOKUP(D151,'[1]Proportionate Shares'!$D$23:$G$1400,2,FALSE)),"",VLOOKUP(D151,'[1]Proportionate Shares'!$D$23:$G$1400,2,FALSE))</f>
        <v>101876</v>
      </c>
      <c r="F151" s="33" t="str">
        <f>IF(ISNA(VLOOKUP(D151,'[1]Proportionate Shares'!$D$23:$G$1400,3,FALSE)),"",VLOOKUP(D151,'[1]Proportionate Shares'!$D$23:$G$1400,3,FALSE))</f>
        <v/>
      </c>
      <c r="G151" s="34" t="str">
        <f>VLOOKUP(D151,'[1]Employer information'!$A$3:$B$1390,2,FALSE)</f>
        <v>REVE PREPARATORY CHARTER SCHOOL</v>
      </c>
      <c r="H151" s="36">
        <f>IF(ISNA(VLOOKUP(D151,'[1]Proportionate Shares'!$D$23:$I$1377,6,FALSE)),0,VLOOKUP(D151,'[1]Proportionate Shares'!$D$23:$I$1377,6,FALSE))</f>
        <v>2.9364700000000002E-6</v>
      </c>
      <c r="I151" s="105">
        <f>VLOOKUP(D151,'[1]Schedule of Pension Amounts LW'!$B$15:$E$1399,3,FALSE)</f>
        <v>0</v>
      </c>
      <c r="J151" s="105">
        <f>-IF(ISNA(VLOOKUP(D151,'[1]Combined Contribution Amounts'!$A$2:$K$1335,5,FALSE)),0,VLOOKUP(D151,'[1]Combined Contribution Amounts'!$A$2:$K$1335,5,FALSE))</f>
        <v>-10278</v>
      </c>
      <c r="K151" s="105">
        <f>-IF(ISNA(VLOOKUP(D151,'[1]Combined Contribution Amounts'!$A$2:$K$1335,7,FALSE)),0,VLOOKUP(D151,'[1]Combined Contribution Amounts'!$A$2:$K$1335,7,FALSE))+-IF(ISNA(VLOOKUP(D151,'[1]Combined Contribution Amounts'!$A$2:$K$1335,8,FALSE)),0,VLOOKUP(D151,'[1]Combined Contribution Amounts'!$A$2:$K$1335,8,FALSE))+-IF(ISNA(VLOOKUP(D151,'[1]Combined Contribution Amounts'!$A$2:$K$1335,9,FALSE)),0,VLOOKUP(D151,'[1]Combined Contribution Amounts'!$A$2:$K$1335,9,FALSE))</f>
        <v>0</v>
      </c>
      <c r="L151" s="105">
        <f>VLOOKUP(D151,'[1]Pension Expense Details'!$D$23:$S$1407,16,FALSE)</f>
        <v>39562</v>
      </c>
      <c r="M151" s="105">
        <f>ROUND(('[1]68_InOutFlowsCurPrdAndPriorHist'!$F$28-'[1]68_InOutFlowsCurPrdAndPriorHist'!$F$31)*$H151,0)-VLOOKUP(D151,'[1]Pension Expense Details'!$D$23:$S$1407,12,FALSE)</f>
        <v>-2432</v>
      </c>
      <c r="N151" s="105">
        <f>ROUND(('[1]68_InOutFlowsCurPrdAndPriorHist'!$F$29-'[1]68_InOutFlowsCurPrdAndPriorHist'!$F$32)*$H151,0)-VLOOKUP(D151,'[1]Pension Expense Details'!$D$23:$S$1407,13,FALSE)</f>
        <v>-18377</v>
      </c>
      <c r="O151" s="105">
        <f>ROUND(('[1]68_InOutFlowsCurPrdAndPriorHist'!$F$30-'[1]68_InOutFlowsCurPrdAndPriorHist'!$F$33)*$H151,0)-VLOOKUP(D151,'[1]Pension Expense Details'!$D$23:$S$1407,14,FALSE)</f>
        <v>7946</v>
      </c>
      <c r="P151" s="105">
        <f>ROUND((VLOOKUP(D151,'[1]Schedule of Pension Amounts LW'!$B$15:$AC$1399,28,FALSE)-VLOOKUP(D151,'[1]Schedule of Pension Amounts LW'!$B$15:$AC$1399,27,FALSE))*'[1]Schedule of Pension Amounts LW'!AD$4,0)+VLOOKUP(D151,'[1]Schedule of Pension Amounts LW'!$B$15:$AH$1399,33,FALSE)-VLOOKUP(D151,'[1]Pension Expense Details'!$D$23:$S$1407,15,FALSE)</f>
        <v>136226</v>
      </c>
      <c r="Q151" s="98">
        <f t="shared" si="14"/>
        <v>152647</v>
      </c>
      <c r="R151" s="98">
        <f>ROUND('[1]68_InOutFlowsCurPrdAndPrior'!$D$32*IF(ISNA(VLOOKUP(D151,'[1]Proportionate Shares'!$D$23:$I$1359,6,FALSE)),0,VLOOKUP(D151,'[1]Proportionate Shares'!$D$23:$I$1359,6,FALSE)),0)</f>
        <v>641</v>
      </c>
      <c r="S151" s="98">
        <f>ROUND('[1]68_InOutFlowsCurPrdAndPrior'!$D$33*IF(ISNA(VLOOKUP(D151,'[1]Proportionate Shares'!$D$23:$I$1359,6,FALSE)),0,VLOOKUP(D151,'[1]Proportionate Shares'!$D$23:$I$1359,6,FALSE)),0)</f>
        <v>47359</v>
      </c>
      <c r="T151" s="98">
        <f>ROUND('[1]68_InOutFlowsCurPrdAndPrior'!$D$35*IF(ISNA(VLOOKUP(D151,'[1]Proportionate Shares'!$D$23:$I$1359,6,FALSE)),0,VLOOKUP(D151,'[1]Proportionate Shares'!$D$23:$I$1359,6,FALSE)),0)</f>
        <v>9177</v>
      </c>
      <c r="U151" s="98">
        <f>VLOOKUP(D151,'[1]Schedule of Pension Amounts LW'!$B$15:$AS$1399,36,FALSE)</f>
        <v>93724</v>
      </c>
      <c r="V151" s="99">
        <f t="shared" ref="V151:V214" si="15">SUM(R151:U151)</f>
        <v>150901</v>
      </c>
      <c r="W151" s="98">
        <f>ROUND('[1]68_InOutFlowsCurPrdAndPrior'!$F$32*IF(ISNA(VLOOKUP(D151,'[1]Proportionate Shares'!$D$23:$I$1359,6,FALSE)),0,VLOOKUP(D151,'[1]Proportionate Shares'!$D$23:$I$1359,6,FALSE)),0)</f>
        <v>5300</v>
      </c>
      <c r="X151" s="98">
        <f>ROUND('[1]68_InOutFlowsCurPrdAndPrior'!$F$33*IF(ISNA(VLOOKUP(D151,'[1]Proportionate Shares'!$D$23:$I$1359,6,FALSE)),0,VLOOKUP(D151,'[1]Proportionate Shares'!$D$23:$I$1359,6,FALSE)),0)</f>
        <v>19571</v>
      </c>
      <c r="Y151" s="98">
        <f>ROUND('[1]68_InOutFlowsCurPrdAndPrior'!$F$35*IF(ISNA(VLOOKUP(D151,'[1]Proportionate Shares'!$D$23:$I$1359,6,FALSE)),0,VLOOKUP(D151,'[1]Proportionate Shares'!$D$23:$I$1359,6,FALSE)),0)</f>
        <v>7644</v>
      </c>
      <c r="Z151" s="98">
        <f>-VLOOKUP(D151,'[1]Schedule of Pension Amounts LW'!$B$15:$AS$1399,37,FALSE)</f>
        <v>0</v>
      </c>
      <c r="AA151" s="99">
        <f t="shared" ref="AA151:AA214" si="16">SUM(W151:Z151)</f>
        <v>32515</v>
      </c>
      <c r="AB151" s="72">
        <f>VLOOKUP(D151,'[1]Pension Expense Details'!$D$22:$S$1407,16,FALSE)</f>
        <v>39562</v>
      </c>
      <c r="AC151" s="72">
        <f t="shared" si="13"/>
        <v>4977</v>
      </c>
      <c r="AD151" s="72">
        <f>VLOOKUP(D151,'[1]Schedule of Pension Amounts LW'!$B$15:$W$1399,22,FALSE)</f>
        <v>44539</v>
      </c>
    </row>
    <row r="152" spans="1:30" x14ac:dyDescent="0.3">
      <c r="A152" s="104"/>
      <c r="B152" s="33"/>
      <c r="C152" s="33" t="str">
        <f>VLOOKUP(D152,'[1]Employer information'!$I$3:$J$1391,2,FALSE)</f>
        <v xml:space="preserve">Charter School                                    </v>
      </c>
      <c r="D152" s="33" t="str">
        <f>'[1]Schedule of Pension Amounts LW'!B145</f>
        <v>2070</v>
      </c>
      <c r="E152" s="33" t="str">
        <f>IF(ISNA(VLOOKUP(D152,'[1]Proportionate Shares'!$D$23:$G$1400,2,FALSE)),"",VLOOKUP(D152,'[1]Proportionate Shares'!$D$23:$G$1400,2,FALSE))</f>
        <v>014801</v>
      </c>
      <c r="F152" s="33" t="str">
        <f>IF(ISNA(VLOOKUP(D152,'[1]Proportionate Shares'!$D$23:$G$1400,3,FALSE)),"",VLOOKUP(D152,'[1]Proportionate Shares'!$D$23:$G$1400,3,FALSE))</f>
        <v/>
      </c>
      <c r="G152" s="34" t="str">
        <f>VLOOKUP(D152,'[1]Employer information'!$A$3:$B$1390,2,FALSE)</f>
        <v>RICHARD MILBURN - KILLEEN</v>
      </c>
      <c r="H152" s="36">
        <f>IF(ISNA(VLOOKUP(D152,'[1]Proportionate Shares'!$D$23:$I$1377,6,FALSE)),0,VLOOKUP(D152,'[1]Proportionate Shares'!$D$23:$I$1377,6,FALSE))</f>
        <v>2.2463798000000001E-5</v>
      </c>
      <c r="I152" s="105">
        <f>VLOOKUP(D152,'[1]Schedule of Pension Amounts LW'!$B$15:$E$1399,3,FALSE)</f>
        <v>1150520</v>
      </c>
      <c r="J152" s="105">
        <f>-IF(ISNA(VLOOKUP(D152,'[1]Combined Contribution Amounts'!$A$2:$K$1335,5,FALSE)),0,VLOOKUP(D152,'[1]Combined Contribution Amounts'!$A$2:$K$1335,5,FALSE))</f>
        <v>-78626</v>
      </c>
      <c r="K152" s="105">
        <f>-IF(ISNA(VLOOKUP(D152,'[1]Combined Contribution Amounts'!$A$2:$K$1335,7,FALSE)),0,VLOOKUP(D152,'[1]Combined Contribution Amounts'!$A$2:$K$1335,7,FALSE))+-IF(ISNA(VLOOKUP(D152,'[1]Combined Contribution Amounts'!$A$2:$K$1335,8,FALSE)),0,VLOOKUP(D152,'[1]Combined Contribution Amounts'!$A$2:$K$1335,8,FALSE))+-IF(ISNA(VLOOKUP(D152,'[1]Combined Contribution Amounts'!$A$2:$K$1335,9,FALSE)),0,VLOOKUP(D152,'[1]Combined Contribution Amounts'!$A$2:$K$1335,9,FALSE))</f>
        <v>0</v>
      </c>
      <c r="L152" s="105">
        <f>VLOOKUP(D152,'[1]Pension Expense Details'!$D$23:$S$1407,16,FALSE)</f>
        <v>121797</v>
      </c>
      <c r="M152" s="105">
        <f>ROUND(('[1]68_InOutFlowsCurPrdAndPriorHist'!$F$28-'[1]68_InOutFlowsCurPrdAndPriorHist'!$F$31)*$H152,0)-VLOOKUP(D152,'[1]Pension Expense Details'!$D$23:$S$1407,12,FALSE)</f>
        <v>-18605</v>
      </c>
      <c r="N152" s="105">
        <f>ROUND(('[1]68_InOutFlowsCurPrdAndPriorHist'!$F$29-'[1]68_InOutFlowsCurPrdAndPriorHist'!$F$32)*$H152,0)-VLOOKUP(D152,'[1]Pension Expense Details'!$D$23:$S$1407,13,FALSE)</f>
        <v>-140583</v>
      </c>
      <c r="O152" s="105">
        <f>ROUND(('[1]68_InOutFlowsCurPrdAndPriorHist'!$F$30-'[1]68_InOutFlowsCurPrdAndPriorHist'!$F$33)*$H152,0)-VLOOKUP(D152,'[1]Pension Expense Details'!$D$23:$S$1407,14,FALSE)</f>
        <v>60793</v>
      </c>
      <c r="P152" s="105">
        <f>ROUND((VLOOKUP(D152,'[1]Schedule of Pension Amounts LW'!$B$15:$AC$1399,28,FALSE)-VLOOKUP(D152,'[1]Schedule of Pension Amounts LW'!$B$15:$AC$1399,27,FALSE))*'[1]Schedule of Pension Amounts LW'!AD$4,0)+VLOOKUP(D152,'[1]Schedule of Pension Amounts LW'!$B$15:$AH$1399,33,FALSE)-VLOOKUP(D152,'[1]Pension Expense Details'!$D$23:$S$1407,15,FALSE)</f>
        <v>72442</v>
      </c>
      <c r="Q152" s="98">
        <f t="shared" si="14"/>
        <v>1167738</v>
      </c>
      <c r="R152" s="98">
        <f>ROUND('[1]68_InOutFlowsCurPrdAndPrior'!$D$32*IF(ISNA(VLOOKUP(D152,'[1]Proportionate Shares'!$D$23:$I$1359,6,FALSE)),0,VLOOKUP(D152,'[1]Proportionate Shares'!$D$23:$I$1359,6,FALSE)),0)</f>
        <v>4906</v>
      </c>
      <c r="S152" s="98">
        <f>ROUND('[1]68_InOutFlowsCurPrdAndPrior'!$D$33*IF(ISNA(VLOOKUP(D152,'[1]Proportionate Shares'!$D$23:$I$1359,6,FALSE)),0,VLOOKUP(D152,'[1]Proportionate Shares'!$D$23:$I$1359,6,FALSE)),0)</f>
        <v>362290</v>
      </c>
      <c r="T152" s="98">
        <f>ROUND('[1]68_InOutFlowsCurPrdAndPrior'!$D$35*IF(ISNA(VLOOKUP(D152,'[1]Proportionate Shares'!$D$23:$I$1359,6,FALSE)),0,VLOOKUP(D152,'[1]Proportionate Shares'!$D$23:$I$1359,6,FALSE)),0)</f>
        <v>70205</v>
      </c>
      <c r="U152" s="98">
        <f>VLOOKUP(D152,'[1]Schedule of Pension Amounts LW'!$B$15:$AS$1399,36,FALSE)</f>
        <v>373469</v>
      </c>
      <c r="V152" s="99">
        <f t="shared" si="15"/>
        <v>810870</v>
      </c>
      <c r="W152" s="98">
        <f>ROUND('[1]68_InOutFlowsCurPrdAndPrior'!$F$32*IF(ISNA(VLOOKUP(D152,'[1]Proportionate Shares'!$D$23:$I$1359,6,FALSE)),0,VLOOKUP(D152,'[1]Proportionate Shares'!$D$23:$I$1359,6,FALSE)),0)</f>
        <v>40546</v>
      </c>
      <c r="X152" s="98">
        <f>ROUND('[1]68_InOutFlowsCurPrdAndPrior'!$F$33*IF(ISNA(VLOOKUP(D152,'[1]Proportionate Shares'!$D$23:$I$1359,6,FALSE)),0,VLOOKUP(D152,'[1]Proportionate Shares'!$D$23:$I$1359,6,FALSE)),0)</f>
        <v>149715</v>
      </c>
      <c r="Y152" s="98">
        <f>ROUND('[1]68_InOutFlowsCurPrdAndPrior'!$F$35*IF(ISNA(VLOOKUP(D152,'[1]Proportionate Shares'!$D$23:$I$1359,6,FALSE)),0,VLOOKUP(D152,'[1]Proportionate Shares'!$D$23:$I$1359,6,FALSE)),0)</f>
        <v>58479</v>
      </c>
      <c r="Z152" s="98">
        <f>-VLOOKUP(D152,'[1]Schedule of Pension Amounts LW'!$B$15:$AS$1399,37,FALSE)</f>
        <v>248718</v>
      </c>
      <c r="AA152" s="99">
        <f t="shared" si="16"/>
        <v>497458</v>
      </c>
      <c r="AB152" s="72">
        <f>VLOOKUP(D152,'[1]Pension Expense Details'!$D$22:$S$1407,16,FALSE)</f>
        <v>121797</v>
      </c>
      <c r="AC152" s="72">
        <f t="shared" ref="AC152:AC215" si="17">AD152-AB152</f>
        <v>174622</v>
      </c>
      <c r="AD152" s="72">
        <f>VLOOKUP(D152,'[1]Schedule of Pension Amounts LW'!$B$15:$W$1399,22,FALSE)</f>
        <v>296419</v>
      </c>
    </row>
    <row r="153" spans="1:30" x14ac:dyDescent="0.3">
      <c r="A153" s="104"/>
      <c r="B153" s="33"/>
      <c r="C153" s="33" t="str">
        <f>VLOOKUP(D153,'[1]Employer information'!$I$3:$J$1391,2,FALSE)</f>
        <v xml:space="preserve">Charter School                                    </v>
      </c>
      <c r="D153" s="33" t="str">
        <f>'[1]Schedule of Pension Amounts LW'!B146</f>
        <v>2156</v>
      </c>
      <c r="E153" s="33" t="str">
        <f>IF(ISNA(VLOOKUP(D153,'[1]Proportionate Shares'!$D$23:$G$1400,2,FALSE)),"",VLOOKUP(D153,'[1]Proportionate Shares'!$D$23:$G$1400,2,FALSE))</f>
        <v>152802</v>
      </c>
      <c r="F153" s="33" t="str">
        <f>IF(ISNA(VLOOKUP(D153,'[1]Proportionate Shares'!$D$23:$G$1400,3,FALSE)),"",VLOOKUP(D153,'[1]Proportionate Shares'!$D$23:$G$1400,3,FALSE))</f>
        <v/>
      </c>
      <c r="G153" s="34" t="str">
        <f>VLOOKUP(D153,'[1]Employer information'!$A$3:$B$1390,2,FALSE)</f>
        <v>RISE ACADEMY</v>
      </c>
      <c r="H153" s="36">
        <f>IF(ISNA(VLOOKUP(D153,'[1]Proportionate Shares'!$D$23:$I$1377,6,FALSE)),0,VLOOKUP(D153,'[1]Proportionate Shares'!$D$23:$I$1377,6,FALSE))</f>
        <v>8.7456990000000006E-6</v>
      </c>
      <c r="I153" s="105">
        <f>VLOOKUP(D153,'[1]Schedule of Pension Amounts LW'!$B$15:$E$1399,3,FALSE)</f>
        <v>464979</v>
      </c>
      <c r="J153" s="105">
        <f>-IF(ISNA(VLOOKUP(D153,'[1]Combined Contribution Amounts'!$A$2:$K$1335,5,FALSE)),0,VLOOKUP(D153,'[1]Combined Contribution Amounts'!$A$2:$K$1335,5,FALSE))</f>
        <v>-30611</v>
      </c>
      <c r="K153" s="105">
        <f>-IF(ISNA(VLOOKUP(D153,'[1]Combined Contribution Amounts'!$A$2:$K$1335,7,FALSE)),0,VLOOKUP(D153,'[1]Combined Contribution Amounts'!$A$2:$K$1335,7,FALSE))+-IF(ISNA(VLOOKUP(D153,'[1]Combined Contribution Amounts'!$A$2:$K$1335,8,FALSE)),0,VLOOKUP(D153,'[1]Combined Contribution Amounts'!$A$2:$K$1335,8,FALSE))+-IF(ISNA(VLOOKUP(D153,'[1]Combined Contribution Amounts'!$A$2:$K$1335,9,FALSE)),0,VLOOKUP(D153,'[1]Combined Contribution Amounts'!$A$2:$K$1335,9,FALSE))</f>
        <v>0</v>
      </c>
      <c r="L153" s="105">
        <f>VLOOKUP(D153,'[1]Pension Expense Details'!$D$23:$S$1407,16,FALSE)</f>
        <v>44738</v>
      </c>
      <c r="M153" s="105">
        <f>ROUND(('[1]68_InOutFlowsCurPrdAndPriorHist'!$F$28-'[1]68_InOutFlowsCurPrdAndPriorHist'!$F$31)*$H153,0)-VLOOKUP(D153,'[1]Pension Expense Details'!$D$23:$S$1407,12,FALSE)</f>
        <v>-7243</v>
      </c>
      <c r="N153" s="105">
        <f>ROUND(('[1]68_InOutFlowsCurPrdAndPriorHist'!$F$29-'[1]68_InOutFlowsCurPrdAndPriorHist'!$F$32)*$H153,0)-VLOOKUP(D153,'[1]Pension Expense Details'!$D$23:$S$1407,13,FALSE)</f>
        <v>-54732</v>
      </c>
      <c r="O153" s="105">
        <f>ROUND(('[1]68_InOutFlowsCurPrdAndPriorHist'!$F$30-'[1]68_InOutFlowsCurPrdAndPriorHist'!$F$33)*$H153,0)-VLOOKUP(D153,'[1]Pension Expense Details'!$D$23:$S$1407,14,FALSE)</f>
        <v>23668</v>
      </c>
      <c r="P153" s="105">
        <f>ROUND((VLOOKUP(D153,'[1]Schedule of Pension Amounts LW'!$B$15:$AC$1399,28,FALSE)-VLOOKUP(D153,'[1]Schedule of Pension Amounts LW'!$B$15:$AC$1399,27,FALSE))*'[1]Schedule of Pension Amounts LW'!AD$4,0)+VLOOKUP(D153,'[1]Schedule of Pension Amounts LW'!$B$15:$AH$1399,33,FALSE)-VLOOKUP(D153,'[1]Pension Expense Details'!$D$23:$S$1407,15,FALSE)</f>
        <v>13830</v>
      </c>
      <c r="Q153" s="98">
        <f t="shared" si="14"/>
        <v>454629</v>
      </c>
      <c r="R153" s="98">
        <f>ROUND('[1]68_InOutFlowsCurPrdAndPrior'!$D$32*IF(ISNA(VLOOKUP(D153,'[1]Proportionate Shares'!$D$23:$I$1359,6,FALSE)),0,VLOOKUP(D153,'[1]Proportionate Shares'!$D$23:$I$1359,6,FALSE)),0)</f>
        <v>1910</v>
      </c>
      <c r="S153" s="98">
        <f>ROUND('[1]68_InOutFlowsCurPrdAndPrior'!$D$33*IF(ISNA(VLOOKUP(D153,'[1]Proportionate Shares'!$D$23:$I$1359,6,FALSE)),0,VLOOKUP(D153,'[1]Proportionate Shares'!$D$23:$I$1359,6,FALSE)),0)</f>
        <v>141048</v>
      </c>
      <c r="T153" s="98">
        <f>ROUND('[1]68_InOutFlowsCurPrdAndPrior'!$D$35*IF(ISNA(VLOOKUP(D153,'[1]Proportionate Shares'!$D$23:$I$1359,6,FALSE)),0,VLOOKUP(D153,'[1]Proportionate Shares'!$D$23:$I$1359,6,FALSE)),0)</f>
        <v>27332</v>
      </c>
      <c r="U153" s="98">
        <f>VLOOKUP(D153,'[1]Schedule of Pension Amounts LW'!$B$15:$AS$1399,36,FALSE)</f>
        <v>69389</v>
      </c>
      <c r="V153" s="99">
        <f t="shared" si="15"/>
        <v>239679</v>
      </c>
      <c r="W153" s="98">
        <f>ROUND('[1]68_InOutFlowsCurPrdAndPrior'!$F$32*IF(ISNA(VLOOKUP(D153,'[1]Proportionate Shares'!$D$23:$I$1359,6,FALSE)),0,VLOOKUP(D153,'[1]Proportionate Shares'!$D$23:$I$1359,6,FALSE)),0)</f>
        <v>15785</v>
      </c>
      <c r="X153" s="98">
        <f>ROUND('[1]68_InOutFlowsCurPrdAndPrior'!$F$33*IF(ISNA(VLOOKUP(D153,'[1]Proportionate Shares'!$D$23:$I$1359,6,FALSE)),0,VLOOKUP(D153,'[1]Proportionate Shares'!$D$23:$I$1359,6,FALSE)),0)</f>
        <v>58288</v>
      </c>
      <c r="Y153" s="98">
        <f>ROUND('[1]68_InOutFlowsCurPrdAndPrior'!$F$35*IF(ISNA(VLOOKUP(D153,'[1]Proportionate Shares'!$D$23:$I$1359,6,FALSE)),0,VLOOKUP(D153,'[1]Proportionate Shares'!$D$23:$I$1359,6,FALSE)),0)</f>
        <v>22767</v>
      </c>
      <c r="Z153" s="98">
        <f>-VLOOKUP(D153,'[1]Schedule of Pension Amounts LW'!$B$15:$AS$1399,37,FALSE)</f>
        <v>20880</v>
      </c>
      <c r="AA153" s="99">
        <f t="shared" si="16"/>
        <v>117720</v>
      </c>
      <c r="AB153" s="72">
        <f>VLOOKUP(D153,'[1]Pension Expense Details'!$D$22:$S$1407,16,FALSE)</f>
        <v>44738</v>
      </c>
      <c r="AC153" s="72">
        <f t="shared" si="17"/>
        <v>61427</v>
      </c>
      <c r="AD153" s="72">
        <f>VLOOKUP(D153,'[1]Schedule of Pension Amounts LW'!$B$15:$W$1399,22,FALSE)</f>
        <v>106165</v>
      </c>
    </row>
    <row r="154" spans="1:30" x14ac:dyDescent="0.3">
      <c r="A154" s="104"/>
      <c r="B154" s="33"/>
      <c r="C154" s="33" t="str">
        <f>VLOOKUP(D154,'[1]Employer information'!$I$3:$J$1391,2,FALSE)</f>
        <v xml:space="preserve">Charter School                                    </v>
      </c>
      <c r="D154" s="33" t="str">
        <f>'[1]Schedule of Pension Amounts LW'!B147</f>
        <v>2370</v>
      </c>
      <c r="E154" s="33" t="str">
        <f>IF(ISNA(VLOOKUP(D154,'[1]Proportionate Shares'!$D$23:$G$1400,2,FALSE)),"",VLOOKUP(D154,'[1]Proportionate Shares'!$D$23:$G$1400,2,FALSE))</f>
        <v>24901</v>
      </c>
      <c r="F154" s="33" t="s">
        <v>4131</v>
      </c>
      <c r="G154" s="34" t="str">
        <f>VLOOKUP(D154,'[1]Employer information'!$A$3:$B$1390,2,FALSE)</f>
        <v>RURAL SCHOOLS INNOVATION ZONE</v>
      </c>
      <c r="H154" s="36">
        <f>IF(ISNA(VLOOKUP(D154,'[1]Proportionate Shares'!$D$23:$I$1377,6,FALSE)),0,VLOOKUP(D154,'[1]Proportionate Shares'!$D$23:$I$1377,6,FALSE))</f>
        <v>4.0712899999999999E-7</v>
      </c>
      <c r="I154" s="105">
        <f>VLOOKUP(D154,'[1]Schedule of Pension Amounts LW'!$B$15:$E$1399,3,FALSE)</f>
        <v>0</v>
      </c>
      <c r="J154" s="105">
        <f>-IF(ISNA(VLOOKUP(D154,'[1]Combined Contribution Amounts'!$A$2:$K$1335,5,FALSE)),0,VLOOKUP(D154,'[1]Combined Contribution Amounts'!$A$2:$K$1335,5,FALSE))</f>
        <v>-119</v>
      </c>
      <c r="K154" s="105">
        <f>-IF(ISNA(VLOOKUP(D154,'[1]Combined Contribution Amounts'!$A$2:$K$1335,7,FALSE)),0,VLOOKUP(D154,'[1]Combined Contribution Amounts'!$A$2:$K$1335,7,FALSE))+-IF(ISNA(VLOOKUP(D154,'[1]Combined Contribution Amounts'!$A$2:$K$1335,8,FALSE)),0,VLOOKUP(D154,'[1]Combined Contribution Amounts'!$A$2:$K$1335,8,FALSE))+-IF(ISNA(VLOOKUP(D154,'[1]Combined Contribution Amounts'!$A$2:$K$1335,9,FALSE)),0,VLOOKUP(D154,'[1]Combined Contribution Amounts'!$A$2:$K$1335,9,FALSE))</f>
        <v>-1306</v>
      </c>
      <c r="L154" s="105">
        <f>VLOOKUP(D154,'[1]Pension Expense Details'!$D$23:$S$1407,16,FALSE)</f>
        <v>5485</v>
      </c>
      <c r="M154" s="105">
        <f>ROUND(('[1]68_InOutFlowsCurPrdAndPriorHist'!$F$28-'[1]68_InOutFlowsCurPrdAndPriorHist'!$F$31)*$H154,0)-VLOOKUP(D154,'[1]Pension Expense Details'!$D$23:$S$1407,12,FALSE)</f>
        <v>-337</v>
      </c>
      <c r="N154" s="105">
        <f>ROUND(('[1]68_InOutFlowsCurPrdAndPriorHist'!$F$29-'[1]68_InOutFlowsCurPrdAndPriorHist'!$F$32)*$H154,0)-VLOOKUP(D154,'[1]Pension Expense Details'!$D$23:$S$1407,13,FALSE)</f>
        <v>-2548</v>
      </c>
      <c r="O154" s="105">
        <f>ROUND(('[1]68_InOutFlowsCurPrdAndPriorHist'!$F$30-'[1]68_InOutFlowsCurPrdAndPriorHist'!$F$33)*$H154,0)-VLOOKUP(D154,'[1]Pension Expense Details'!$D$23:$S$1407,14,FALSE)</f>
        <v>1102</v>
      </c>
      <c r="P154" s="105">
        <f>ROUND((VLOOKUP(D154,'[1]Schedule of Pension Amounts LW'!$B$15:$AC$1399,28,FALSE)-VLOOKUP(D154,'[1]Schedule of Pension Amounts LW'!$B$15:$AC$1399,27,FALSE))*'[1]Schedule of Pension Amounts LW'!AD$4,0)+VLOOKUP(D154,'[1]Schedule of Pension Amounts LW'!$B$15:$AH$1399,33,FALSE)-VLOOKUP(D154,'[1]Pension Expense Details'!$D$23:$S$1407,15,FALSE)</f>
        <v>18887</v>
      </c>
      <c r="Q154" s="98">
        <f t="shared" si="14"/>
        <v>21164</v>
      </c>
      <c r="R154" s="98">
        <f>ROUND('[1]68_InOutFlowsCurPrdAndPrior'!$D$32*IF(ISNA(VLOOKUP(D154,'[1]Proportionate Shares'!$D$23:$I$1359,6,FALSE)),0,VLOOKUP(D154,'[1]Proportionate Shares'!$D$23:$I$1359,6,FALSE)),0)</f>
        <v>89</v>
      </c>
      <c r="S154" s="98">
        <f>ROUND('[1]68_InOutFlowsCurPrdAndPrior'!$D$33*IF(ISNA(VLOOKUP(D154,'[1]Proportionate Shares'!$D$23:$I$1359,6,FALSE)),0,VLOOKUP(D154,'[1]Proportionate Shares'!$D$23:$I$1359,6,FALSE)),0)</f>
        <v>6566</v>
      </c>
      <c r="T154" s="98">
        <f>ROUND('[1]68_InOutFlowsCurPrdAndPrior'!$D$35*IF(ISNA(VLOOKUP(D154,'[1]Proportionate Shares'!$D$23:$I$1359,6,FALSE)),0,VLOOKUP(D154,'[1]Proportionate Shares'!$D$23:$I$1359,6,FALSE)),0)</f>
        <v>1272</v>
      </c>
      <c r="U154" s="98">
        <f>VLOOKUP(D154,'[1]Schedule of Pension Amounts LW'!$B$15:$AS$1399,36,FALSE)</f>
        <v>12995</v>
      </c>
      <c r="V154" s="99">
        <f t="shared" si="15"/>
        <v>20922</v>
      </c>
      <c r="W154" s="98">
        <f>ROUND('[1]68_InOutFlowsCurPrdAndPrior'!$F$32*IF(ISNA(VLOOKUP(D154,'[1]Proportionate Shares'!$D$23:$I$1359,6,FALSE)),0,VLOOKUP(D154,'[1]Proportionate Shares'!$D$23:$I$1359,6,FALSE)),0)</f>
        <v>735</v>
      </c>
      <c r="X154" s="98">
        <f>ROUND('[1]68_InOutFlowsCurPrdAndPrior'!$F$33*IF(ISNA(VLOOKUP(D154,'[1]Proportionate Shares'!$D$23:$I$1359,6,FALSE)),0,VLOOKUP(D154,'[1]Proportionate Shares'!$D$23:$I$1359,6,FALSE)),0)</f>
        <v>2713</v>
      </c>
      <c r="Y154" s="98">
        <f>ROUND('[1]68_InOutFlowsCurPrdAndPrior'!$F$35*IF(ISNA(VLOOKUP(D154,'[1]Proportionate Shares'!$D$23:$I$1359,6,FALSE)),0,VLOOKUP(D154,'[1]Proportionate Shares'!$D$23:$I$1359,6,FALSE)),0)</f>
        <v>1060</v>
      </c>
      <c r="Z154" s="98">
        <f>-VLOOKUP(D154,'[1]Schedule of Pension Amounts LW'!$B$15:$AS$1399,37,FALSE)</f>
        <v>0</v>
      </c>
      <c r="AA154" s="99">
        <f t="shared" si="16"/>
        <v>4508</v>
      </c>
      <c r="AB154" s="72">
        <f>VLOOKUP(D154,'[1]Pension Expense Details'!$D$22:$S$1407,16,FALSE)</f>
        <v>5485</v>
      </c>
      <c r="AC154" s="72">
        <f t="shared" si="17"/>
        <v>690</v>
      </c>
      <c r="AD154" s="72">
        <f>VLOOKUP(D154,'[1]Schedule of Pension Amounts LW'!$B$15:$W$1399,22,FALSE)</f>
        <v>6175</v>
      </c>
    </row>
    <row r="155" spans="1:30" x14ac:dyDescent="0.3">
      <c r="A155" s="104"/>
      <c r="B155" s="33"/>
      <c r="C155" s="33" t="str">
        <f>VLOOKUP(D155,'[1]Employer information'!$I$3:$J$1391,2,FALSE)</f>
        <v xml:space="preserve">Charter School                                    </v>
      </c>
      <c r="D155" s="33" t="str">
        <f>'[1]Schedule of Pension Amounts LW'!B148</f>
        <v>2075</v>
      </c>
      <c r="E155" s="33" t="str">
        <f>IF(ISNA(VLOOKUP(D155,'[1]Proportionate Shares'!$D$23:$G$1400,2,FALSE)),"",VLOOKUP(D155,'[1]Proportionate Shares'!$D$23:$G$1400,2,FALSE))</f>
        <v>015806</v>
      </c>
      <c r="F155" s="33" t="str">
        <f>IF(ISNA(VLOOKUP(D155,'[1]Proportionate Shares'!$D$23:$G$1400,3,FALSE)),"",VLOOKUP(D155,'[1]Proportionate Shares'!$D$23:$G$1400,3,FALSE))</f>
        <v/>
      </c>
      <c r="G155" s="34" t="str">
        <f>VLOOKUP(D155,'[1]Employer information'!$A$3:$B$1390,2,FALSE)</f>
        <v>SCHOOL OF EXCELLENCE IN EDUCATION</v>
      </c>
      <c r="H155" s="36">
        <f>IF(ISNA(VLOOKUP(D155,'[1]Proportionate Shares'!$D$23:$I$1377,6,FALSE)),0,VLOOKUP(D155,'[1]Proportionate Shares'!$D$23:$I$1377,6,FALSE))</f>
        <v>3.6694450999999998E-5</v>
      </c>
      <c r="I155" s="105">
        <f>VLOOKUP(D155,'[1]Schedule of Pension Amounts LW'!$B$15:$E$1399,3,FALSE)</f>
        <v>2160328</v>
      </c>
      <c r="J155" s="105">
        <f>-IF(ISNA(VLOOKUP(D155,'[1]Combined Contribution Amounts'!$A$2:$K$1335,5,FALSE)),0,VLOOKUP(D155,'[1]Combined Contribution Amounts'!$A$2:$K$1335,5,FALSE))</f>
        <v>-128435</v>
      </c>
      <c r="K155" s="105">
        <f>-IF(ISNA(VLOOKUP(D155,'[1]Combined Contribution Amounts'!$A$2:$K$1335,7,FALSE)),0,VLOOKUP(D155,'[1]Combined Contribution Amounts'!$A$2:$K$1335,7,FALSE))+-IF(ISNA(VLOOKUP(D155,'[1]Combined Contribution Amounts'!$A$2:$K$1335,8,FALSE)),0,VLOOKUP(D155,'[1]Combined Contribution Amounts'!$A$2:$K$1335,8,FALSE))+-IF(ISNA(VLOOKUP(D155,'[1]Combined Contribution Amounts'!$A$2:$K$1335,9,FALSE)),0,VLOOKUP(D155,'[1]Combined Contribution Amounts'!$A$2:$K$1335,9,FALSE))</f>
        <v>0</v>
      </c>
      <c r="L155" s="105">
        <f>VLOOKUP(D155,'[1]Pension Expense Details'!$D$23:$S$1407,16,FALSE)</f>
        <v>154796</v>
      </c>
      <c r="M155" s="105">
        <f>ROUND(('[1]68_InOutFlowsCurPrdAndPriorHist'!$F$28-'[1]68_InOutFlowsCurPrdAndPriorHist'!$F$31)*$H155,0)-VLOOKUP(D155,'[1]Pension Expense Details'!$D$23:$S$1407,12,FALSE)</f>
        <v>-30391</v>
      </c>
      <c r="N155" s="105">
        <f>ROUND(('[1]68_InOutFlowsCurPrdAndPriorHist'!$F$29-'[1]68_InOutFlowsCurPrdAndPriorHist'!$F$32)*$H155,0)-VLOOKUP(D155,'[1]Pension Expense Details'!$D$23:$S$1407,13,FALSE)</f>
        <v>-229642</v>
      </c>
      <c r="O155" s="105">
        <f>ROUND(('[1]68_InOutFlowsCurPrdAndPriorHist'!$F$30-'[1]68_InOutFlowsCurPrdAndPriorHist'!$F$33)*$H155,0)-VLOOKUP(D155,'[1]Pension Expense Details'!$D$23:$S$1407,14,FALSE)</f>
        <v>99304</v>
      </c>
      <c r="P155" s="105">
        <f>ROUND((VLOOKUP(D155,'[1]Schedule of Pension Amounts LW'!$B$15:$AC$1399,28,FALSE)-VLOOKUP(D155,'[1]Schedule of Pension Amounts LW'!$B$15:$AC$1399,27,FALSE))*'[1]Schedule of Pension Amounts LW'!AD$4,0)+VLOOKUP(D155,'[1]Schedule of Pension Amounts LW'!$B$15:$AH$1399,33,FALSE)-VLOOKUP(D155,'[1]Pension Expense Details'!$D$23:$S$1407,15,FALSE)</f>
        <v>-118468</v>
      </c>
      <c r="Q155" s="98">
        <f t="shared" si="14"/>
        <v>1907492</v>
      </c>
      <c r="R155" s="98">
        <f>ROUND('[1]68_InOutFlowsCurPrdAndPrior'!$D$32*IF(ISNA(VLOOKUP(D155,'[1]Proportionate Shares'!$D$23:$I$1359,6,FALSE)),0,VLOOKUP(D155,'[1]Proportionate Shares'!$D$23:$I$1359,6,FALSE)),0)</f>
        <v>8013</v>
      </c>
      <c r="S155" s="98">
        <f>ROUND('[1]68_InOutFlowsCurPrdAndPrior'!$D$33*IF(ISNA(VLOOKUP(D155,'[1]Proportionate Shares'!$D$23:$I$1359,6,FALSE)),0,VLOOKUP(D155,'[1]Proportionate Shares'!$D$23:$I$1359,6,FALSE)),0)</f>
        <v>591798</v>
      </c>
      <c r="T155" s="98">
        <f>ROUND('[1]68_InOutFlowsCurPrdAndPrior'!$D$35*IF(ISNA(VLOOKUP(D155,'[1]Proportionate Shares'!$D$23:$I$1359,6,FALSE)),0,VLOOKUP(D155,'[1]Proportionate Shares'!$D$23:$I$1359,6,FALSE)),0)</f>
        <v>114679</v>
      </c>
      <c r="U155" s="98">
        <f>VLOOKUP(D155,'[1]Schedule of Pension Amounts LW'!$B$15:$AS$1399,36,FALSE)</f>
        <v>303818</v>
      </c>
      <c r="V155" s="99">
        <f t="shared" si="15"/>
        <v>1018308</v>
      </c>
      <c r="W155" s="98">
        <f>ROUND('[1]68_InOutFlowsCurPrdAndPrior'!$F$32*IF(ISNA(VLOOKUP(D155,'[1]Proportionate Shares'!$D$23:$I$1359,6,FALSE)),0,VLOOKUP(D155,'[1]Proportionate Shares'!$D$23:$I$1359,6,FALSE)),0)</f>
        <v>66231</v>
      </c>
      <c r="X155" s="98">
        <f>ROUND('[1]68_InOutFlowsCurPrdAndPrior'!$F$33*IF(ISNA(VLOOKUP(D155,'[1]Proportionate Shares'!$D$23:$I$1359,6,FALSE)),0,VLOOKUP(D155,'[1]Proportionate Shares'!$D$23:$I$1359,6,FALSE)),0)</f>
        <v>244559</v>
      </c>
      <c r="Y155" s="98">
        <f>ROUND('[1]68_InOutFlowsCurPrdAndPrior'!$F$35*IF(ISNA(VLOOKUP(D155,'[1]Proportionate Shares'!$D$23:$I$1359,6,FALSE)),0,VLOOKUP(D155,'[1]Proportionate Shares'!$D$23:$I$1359,6,FALSE)),0)</f>
        <v>95526</v>
      </c>
      <c r="Z155" s="98">
        <f>-VLOOKUP(D155,'[1]Schedule of Pension Amounts LW'!$B$15:$AS$1399,37,FALSE)</f>
        <v>592663</v>
      </c>
      <c r="AA155" s="99">
        <f t="shared" si="16"/>
        <v>998979</v>
      </c>
      <c r="AB155" s="72">
        <f>VLOOKUP(D155,'[1]Pension Expense Details'!$D$22:$S$1407,16,FALSE)</f>
        <v>154796</v>
      </c>
      <c r="AC155" s="72">
        <f t="shared" si="17"/>
        <v>188956</v>
      </c>
      <c r="AD155" s="72">
        <f>VLOOKUP(D155,'[1]Schedule of Pension Amounts LW'!$B$15:$W$1399,22,FALSE)</f>
        <v>343752</v>
      </c>
    </row>
    <row r="156" spans="1:30" x14ac:dyDescent="0.3">
      <c r="A156" s="104"/>
      <c r="B156" s="33"/>
      <c r="C156" s="33" t="str">
        <f>VLOOKUP(D156,'[1]Employer information'!$I$3:$J$1391,2,FALSE)</f>
        <v xml:space="preserve">Charter School                                    </v>
      </c>
      <c r="D156" s="33" t="str">
        <f>'[1]Schedule of Pension Amounts LW'!B149</f>
        <v>2291</v>
      </c>
      <c r="E156" s="33" t="str">
        <f>IF(ISNA(VLOOKUP(D156,'[1]Proportionate Shares'!$D$23:$G$1400,2,FALSE)),"",VLOOKUP(D156,'[1]Proportionate Shares'!$D$23:$G$1400,2,FALSE))</f>
        <v>015831</v>
      </c>
      <c r="F156" s="33" t="str">
        <f>IF(ISNA(VLOOKUP(D156,'[1]Proportionate Shares'!$D$23:$G$1400,3,FALSE)),"",VLOOKUP(D156,'[1]Proportionate Shares'!$D$23:$G$1400,3,FALSE))</f>
        <v/>
      </c>
      <c r="G156" s="34" t="str">
        <f>VLOOKUP(D156,'[1]Employer information'!$A$3:$B$1390,2,FALSE)</f>
        <v>SCHOOL OF SCIENCE &amp; TECH-DISCOVERY</v>
      </c>
      <c r="H156" s="36">
        <f>IF(ISNA(VLOOKUP(D156,'[1]Proportionate Shares'!$D$23:$I$1377,6,FALSE)),0,VLOOKUP(D156,'[1]Proportionate Shares'!$D$23:$I$1377,6,FALSE))</f>
        <v>7.7983600000000003E-5</v>
      </c>
      <c r="I156" s="105">
        <f>VLOOKUP(D156,'[1]Schedule of Pension Amounts LW'!$B$15:$E$1399,3,FALSE)</f>
        <v>3554024</v>
      </c>
      <c r="J156" s="105">
        <f>-IF(ISNA(VLOOKUP(D156,'[1]Combined Contribution Amounts'!$A$2:$K$1335,5,FALSE)),0,VLOOKUP(D156,'[1]Combined Contribution Amounts'!$A$2:$K$1335,5,FALSE))</f>
        <v>-272952</v>
      </c>
      <c r="K156" s="105">
        <f>-IF(ISNA(VLOOKUP(D156,'[1]Combined Contribution Amounts'!$A$2:$K$1335,7,FALSE)),0,VLOOKUP(D156,'[1]Combined Contribution Amounts'!$A$2:$K$1335,7,FALSE))+-IF(ISNA(VLOOKUP(D156,'[1]Combined Contribution Amounts'!$A$2:$K$1335,8,FALSE)),0,VLOOKUP(D156,'[1]Combined Contribution Amounts'!$A$2:$K$1335,8,FALSE))+-IF(ISNA(VLOOKUP(D156,'[1]Combined Contribution Amounts'!$A$2:$K$1335,9,FALSE)),0,VLOOKUP(D156,'[1]Combined Contribution Amounts'!$A$2:$K$1335,9,FALSE))</f>
        <v>0</v>
      </c>
      <c r="L156" s="105">
        <f>VLOOKUP(D156,'[1]Pension Expense Details'!$D$23:$S$1407,16,FALSE)</f>
        <v>491987</v>
      </c>
      <c r="M156" s="105">
        <f>ROUND(('[1]68_InOutFlowsCurPrdAndPriorHist'!$F$28-'[1]68_InOutFlowsCurPrdAndPriorHist'!$F$31)*$H156,0)-VLOOKUP(D156,'[1]Pension Expense Details'!$D$23:$S$1407,12,FALSE)</f>
        <v>-64589</v>
      </c>
      <c r="N156" s="105">
        <f>ROUND(('[1]68_InOutFlowsCurPrdAndPriorHist'!$F$29-'[1]68_InOutFlowsCurPrdAndPriorHist'!$F$32)*$H156,0)-VLOOKUP(D156,'[1]Pension Expense Details'!$D$23:$S$1407,13,FALSE)</f>
        <v>-488037</v>
      </c>
      <c r="O156" s="105">
        <f>ROUND(('[1]68_InOutFlowsCurPrdAndPriorHist'!$F$30-'[1]68_InOutFlowsCurPrdAndPriorHist'!$F$33)*$H156,0)-VLOOKUP(D156,'[1]Pension Expense Details'!$D$23:$S$1407,14,FALSE)</f>
        <v>211042</v>
      </c>
      <c r="P156" s="105">
        <f>ROUND((VLOOKUP(D156,'[1]Schedule of Pension Amounts LW'!$B$15:$AC$1399,28,FALSE)-VLOOKUP(D156,'[1]Schedule of Pension Amounts LW'!$B$15:$AC$1399,27,FALSE))*'[1]Schedule of Pension Amounts LW'!AD$4,0)+VLOOKUP(D156,'[1]Schedule of Pension Amounts LW'!$B$15:$AH$1399,33,FALSE)-VLOOKUP(D156,'[1]Pension Expense Details'!$D$23:$S$1407,15,FALSE)</f>
        <v>622356</v>
      </c>
      <c r="Q156" s="98">
        <f t="shared" si="14"/>
        <v>4053831</v>
      </c>
      <c r="R156" s="98">
        <f>ROUND('[1]68_InOutFlowsCurPrdAndPrior'!$D$32*IF(ISNA(VLOOKUP(D156,'[1]Proportionate Shares'!$D$23:$I$1359,6,FALSE)),0,VLOOKUP(D156,'[1]Proportionate Shares'!$D$23:$I$1359,6,FALSE)),0)</f>
        <v>17030</v>
      </c>
      <c r="S156" s="98">
        <f>ROUND('[1]68_InOutFlowsCurPrdAndPrior'!$D$33*IF(ISNA(VLOOKUP(D156,'[1]Proportionate Shares'!$D$23:$I$1359,6,FALSE)),0,VLOOKUP(D156,'[1]Proportionate Shares'!$D$23:$I$1359,6,FALSE)),0)</f>
        <v>1257698</v>
      </c>
      <c r="T156" s="98">
        <f>ROUND('[1]68_InOutFlowsCurPrdAndPrior'!$D$35*IF(ISNA(VLOOKUP(D156,'[1]Proportionate Shares'!$D$23:$I$1359,6,FALSE)),0,VLOOKUP(D156,'[1]Proportionate Shares'!$D$23:$I$1359,6,FALSE)),0)</f>
        <v>243718</v>
      </c>
      <c r="U156" s="98">
        <f>VLOOKUP(D156,'[1]Schedule of Pension Amounts LW'!$B$15:$AS$1399,36,FALSE)</f>
        <v>1282510</v>
      </c>
      <c r="V156" s="99">
        <f t="shared" si="15"/>
        <v>2800956</v>
      </c>
      <c r="W156" s="98">
        <f>ROUND('[1]68_InOutFlowsCurPrdAndPrior'!$F$32*IF(ISNA(VLOOKUP(D156,'[1]Proportionate Shares'!$D$23:$I$1359,6,FALSE)),0,VLOOKUP(D156,'[1]Proportionate Shares'!$D$23:$I$1359,6,FALSE)),0)</f>
        <v>140755</v>
      </c>
      <c r="X156" s="98">
        <f>ROUND('[1]68_InOutFlowsCurPrdAndPrior'!$F$33*IF(ISNA(VLOOKUP(D156,'[1]Proportionate Shares'!$D$23:$I$1359,6,FALSE)),0,VLOOKUP(D156,'[1]Proportionate Shares'!$D$23:$I$1359,6,FALSE)),0)</f>
        <v>519740</v>
      </c>
      <c r="Y156" s="98">
        <f>ROUND('[1]68_InOutFlowsCurPrdAndPrior'!$F$35*IF(ISNA(VLOOKUP(D156,'[1]Proportionate Shares'!$D$23:$I$1359,6,FALSE)),0,VLOOKUP(D156,'[1]Proportionate Shares'!$D$23:$I$1359,6,FALSE)),0)</f>
        <v>203012</v>
      </c>
      <c r="Z156" s="98">
        <f>-VLOOKUP(D156,'[1]Schedule of Pension Amounts LW'!$B$15:$AS$1399,37,FALSE)</f>
        <v>12</v>
      </c>
      <c r="AA156" s="99">
        <f t="shared" si="16"/>
        <v>863519</v>
      </c>
      <c r="AB156" s="72">
        <f>VLOOKUP(D156,'[1]Pension Expense Details'!$D$22:$S$1407,16,FALSE)</f>
        <v>491987</v>
      </c>
      <c r="AC156" s="72">
        <f t="shared" si="17"/>
        <v>575961</v>
      </c>
      <c r="AD156" s="72">
        <f>VLOOKUP(D156,'[1]Schedule of Pension Amounts LW'!$B$15:$W$1399,22,FALSE)</f>
        <v>1067948</v>
      </c>
    </row>
    <row r="157" spans="1:30" x14ac:dyDescent="0.3">
      <c r="A157" s="104"/>
      <c r="B157" s="33"/>
      <c r="C157" s="33" t="str">
        <f>VLOOKUP(D157,'[1]Employer information'!$I$3:$J$1391,2,FALSE)</f>
        <v xml:space="preserve">Charter School                                    </v>
      </c>
      <c r="D157" s="33" t="str">
        <f>'[1]Schedule of Pension Amounts LW'!B150</f>
        <v>2256</v>
      </c>
      <c r="E157" s="33" t="str">
        <f>IF(ISNA(VLOOKUP(D157,'[1]Proportionate Shares'!$D$23:$G$1400,2,FALSE)),"",VLOOKUP(D157,'[1]Proportionate Shares'!$D$23:$G$1400,2,FALSE))</f>
        <v>015827</v>
      </c>
      <c r="F157" s="33" t="str">
        <f>IF(ISNA(VLOOKUP(D157,'[1]Proportionate Shares'!$D$23:$G$1400,3,FALSE)),"",VLOOKUP(D157,'[1]Proportionate Shares'!$D$23:$G$1400,3,FALSE))</f>
        <v/>
      </c>
      <c r="G157" s="34" t="str">
        <f>VLOOKUP(D157,'[1]Employer information'!$A$3:$B$1390,2,FALSE)</f>
        <v>SCHOOL OF SCIENCE &amp; TECHNOLOGY</v>
      </c>
      <c r="H157" s="36">
        <f>IF(ISNA(VLOOKUP(D157,'[1]Proportionate Shares'!$D$23:$I$1377,6,FALSE)),0,VLOOKUP(D157,'[1]Proportionate Shares'!$D$23:$I$1377,6,FALSE))</f>
        <v>7.5797390000000006E-5</v>
      </c>
      <c r="I157" s="105">
        <f>VLOOKUP(D157,'[1]Schedule of Pension Amounts LW'!$B$15:$E$1399,3,FALSE)</f>
        <v>2939607</v>
      </c>
      <c r="J157" s="105">
        <f>-IF(ISNA(VLOOKUP(D157,'[1]Combined Contribution Amounts'!$A$2:$K$1335,5,FALSE)),0,VLOOKUP(D157,'[1]Combined Contribution Amounts'!$A$2:$K$1335,5,FALSE))</f>
        <v>-265300</v>
      </c>
      <c r="K157" s="105">
        <f>-IF(ISNA(VLOOKUP(D157,'[1]Combined Contribution Amounts'!$A$2:$K$1335,7,FALSE)),0,VLOOKUP(D157,'[1]Combined Contribution Amounts'!$A$2:$K$1335,7,FALSE))+-IF(ISNA(VLOOKUP(D157,'[1]Combined Contribution Amounts'!$A$2:$K$1335,8,FALSE)),0,VLOOKUP(D157,'[1]Combined Contribution Amounts'!$A$2:$K$1335,8,FALSE))+-IF(ISNA(VLOOKUP(D157,'[1]Combined Contribution Amounts'!$A$2:$K$1335,9,FALSE)),0,VLOOKUP(D157,'[1]Combined Contribution Amounts'!$A$2:$K$1335,9,FALSE))</f>
        <v>0</v>
      </c>
      <c r="L157" s="105">
        <f>VLOOKUP(D157,'[1]Pension Expense Details'!$D$23:$S$1407,16,FALSE)</f>
        <v>559107</v>
      </c>
      <c r="M157" s="105">
        <f>ROUND(('[1]68_InOutFlowsCurPrdAndPriorHist'!$F$28-'[1]68_InOutFlowsCurPrdAndPriorHist'!$F$31)*$H157,0)-VLOOKUP(D157,'[1]Pension Expense Details'!$D$23:$S$1407,12,FALSE)</f>
        <v>-62779</v>
      </c>
      <c r="N157" s="105">
        <f>ROUND(('[1]68_InOutFlowsCurPrdAndPriorHist'!$F$29-'[1]68_InOutFlowsCurPrdAndPriorHist'!$F$32)*$H157,0)-VLOOKUP(D157,'[1]Pension Expense Details'!$D$23:$S$1407,13,FALSE)</f>
        <v>-474356</v>
      </c>
      <c r="O157" s="105">
        <f>ROUND(('[1]68_InOutFlowsCurPrdAndPriorHist'!$F$30-'[1]68_InOutFlowsCurPrdAndPriorHist'!$F$33)*$H157,0)-VLOOKUP(D157,'[1]Pension Expense Details'!$D$23:$S$1407,14,FALSE)</f>
        <v>205126</v>
      </c>
      <c r="P157" s="105">
        <f>ROUND((VLOOKUP(D157,'[1]Schedule of Pension Amounts LW'!$B$15:$AC$1399,28,FALSE)-VLOOKUP(D157,'[1]Schedule of Pension Amounts LW'!$B$15:$AC$1399,27,FALSE))*'[1]Schedule of Pension Amounts LW'!AD$4,0)+VLOOKUP(D157,'[1]Schedule of Pension Amounts LW'!$B$15:$AH$1399,33,FALSE)-VLOOKUP(D157,'[1]Pension Expense Details'!$D$23:$S$1407,15,FALSE)</f>
        <v>1038780</v>
      </c>
      <c r="Q157" s="98">
        <f t="shared" si="14"/>
        <v>3940185</v>
      </c>
      <c r="R157" s="98">
        <f>ROUND('[1]68_InOutFlowsCurPrdAndPrior'!$D$32*IF(ISNA(VLOOKUP(D157,'[1]Proportionate Shares'!$D$23:$I$1359,6,FALSE)),0,VLOOKUP(D157,'[1]Proportionate Shares'!$D$23:$I$1359,6,FALSE)),0)</f>
        <v>16552</v>
      </c>
      <c r="S157" s="98">
        <f>ROUND('[1]68_InOutFlowsCurPrdAndPrior'!$D$33*IF(ISNA(VLOOKUP(D157,'[1]Proportionate Shares'!$D$23:$I$1359,6,FALSE)),0,VLOOKUP(D157,'[1]Proportionate Shares'!$D$23:$I$1359,6,FALSE)),0)</f>
        <v>1222439</v>
      </c>
      <c r="T157" s="98">
        <f>ROUND('[1]68_InOutFlowsCurPrdAndPrior'!$D$35*IF(ISNA(VLOOKUP(D157,'[1]Proportionate Shares'!$D$23:$I$1359,6,FALSE)),0,VLOOKUP(D157,'[1]Proportionate Shares'!$D$23:$I$1359,6,FALSE)),0)</f>
        <v>236885</v>
      </c>
      <c r="U157" s="98">
        <f>VLOOKUP(D157,'[1]Schedule of Pension Amounts LW'!$B$15:$AS$1399,36,FALSE)</f>
        <v>1401085</v>
      </c>
      <c r="V157" s="99">
        <f t="shared" si="15"/>
        <v>2876961</v>
      </c>
      <c r="W157" s="98">
        <f>ROUND('[1]68_InOutFlowsCurPrdAndPrior'!$F$32*IF(ISNA(VLOOKUP(D157,'[1]Proportionate Shares'!$D$23:$I$1359,6,FALSE)),0,VLOOKUP(D157,'[1]Proportionate Shares'!$D$23:$I$1359,6,FALSE)),0)</f>
        <v>136809</v>
      </c>
      <c r="X157" s="98">
        <f>ROUND('[1]68_InOutFlowsCurPrdAndPrior'!$F$33*IF(ISNA(VLOOKUP(D157,'[1]Proportionate Shares'!$D$23:$I$1359,6,FALSE)),0,VLOOKUP(D157,'[1]Proportionate Shares'!$D$23:$I$1359,6,FALSE)),0)</f>
        <v>505170</v>
      </c>
      <c r="Y157" s="98">
        <f>ROUND('[1]68_InOutFlowsCurPrdAndPrior'!$F$35*IF(ISNA(VLOOKUP(D157,'[1]Proportionate Shares'!$D$23:$I$1359,6,FALSE)),0,VLOOKUP(D157,'[1]Proportionate Shares'!$D$23:$I$1359,6,FALSE)),0)</f>
        <v>197321</v>
      </c>
      <c r="Z157" s="98">
        <f>-VLOOKUP(D157,'[1]Schedule of Pension Amounts LW'!$B$15:$AS$1399,37,FALSE)</f>
        <v>11</v>
      </c>
      <c r="AA157" s="99">
        <f t="shared" si="16"/>
        <v>839311</v>
      </c>
      <c r="AB157" s="72">
        <f>VLOOKUP(D157,'[1]Pension Expense Details'!$D$22:$S$1407,16,FALSE)</f>
        <v>559107</v>
      </c>
      <c r="AC157" s="72">
        <f t="shared" si="17"/>
        <v>494494</v>
      </c>
      <c r="AD157" s="72">
        <f>VLOOKUP(D157,'[1]Schedule of Pension Amounts LW'!$B$15:$W$1399,22,FALSE)</f>
        <v>1053601</v>
      </c>
    </row>
    <row r="158" spans="1:30" x14ac:dyDescent="0.3">
      <c r="A158" s="104"/>
      <c r="B158" s="33"/>
      <c r="C158" s="33" t="str">
        <f>VLOOKUP(D158,'[1]Employer information'!$I$3:$J$1391,2,FALSE)</f>
        <v xml:space="preserve">Charter School                                    </v>
      </c>
      <c r="D158" s="33" t="str">
        <f>'[1]Schedule of Pension Amounts LW'!B151</f>
        <v>2279</v>
      </c>
      <c r="E158" s="33" t="str">
        <f>IF(ISNA(VLOOKUP(D158,'[1]Proportionate Shares'!$D$23:$G$1400,2,FALSE)),"",VLOOKUP(D158,'[1]Proportionate Shares'!$D$23:$G$1400,2,FALSE))</f>
        <v>178808</v>
      </c>
      <c r="F158" s="33" t="str">
        <f>IF(ISNA(VLOOKUP(D158,'[1]Proportionate Shares'!$D$23:$G$1400,3,FALSE)),"",VLOOKUP(D158,'[1]Proportionate Shares'!$D$23:$G$1400,3,FALSE))</f>
        <v/>
      </c>
      <c r="G158" s="34" t="str">
        <f>VLOOKUP(D158,'[1]Employer information'!$A$3:$B$1390,2,FALSE)</f>
        <v>SEASHORE CHARTER SCHOOLS</v>
      </c>
      <c r="H158" s="36">
        <f>IF(ISNA(VLOOKUP(D158,'[1]Proportionate Shares'!$D$23:$I$1377,6,FALSE)),0,VLOOKUP(D158,'[1]Proportionate Shares'!$D$23:$I$1377,6,FALSE))</f>
        <v>1.2090727E-5</v>
      </c>
      <c r="I158" s="105">
        <f>VLOOKUP(D158,'[1]Schedule of Pension Amounts LW'!$B$15:$E$1399,3,FALSE)</f>
        <v>743513</v>
      </c>
      <c r="J158" s="105">
        <f>-IF(ISNA(VLOOKUP(D158,'[1]Combined Contribution Amounts'!$A$2:$K$1335,5,FALSE)),0,VLOOKUP(D158,'[1]Combined Contribution Amounts'!$A$2:$K$1335,5,FALSE))</f>
        <v>-42319</v>
      </c>
      <c r="K158" s="105">
        <f>-IF(ISNA(VLOOKUP(D158,'[1]Combined Contribution Amounts'!$A$2:$K$1335,7,FALSE)),0,VLOOKUP(D158,'[1]Combined Contribution Amounts'!$A$2:$K$1335,7,FALSE))+-IF(ISNA(VLOOKUP(D158,'[1]Combined Contribution Amounts'!$A$2:$K$1335,8,FALSE)),0,VLOOKUP(D158,'[1]Combined Contribution Amounts'!$A$2:$K$1335,8,FALSE))+-IF(ISNA(VLOOKUP(D158,'[1]Combined Contribution Amounts'!$A$2:$K$1335,9,FALSE)),0,VLOOKUP(D158,'[1]Combined Contribution Amounts'!$A$2:$K$1335,9,FALSE))</f>
        <v>0</v>
      </c>
      <c r="L158" s="105">
        <f>VLOOKUP(D158,'[1]Pension Expense Details'!$D$23:$S$1407,16,FALSE)</f>
        <v>46024</v>
      </c>
      <c r="M158" s="105">
        <f>ROUND(('[1]68_InOutFlowsCurPrdAndPriorHist'!$F$28-'[1]68_InOutFlowsCurPrdAndPriorHist'!$F$31)*$H158,0)-VLOOKUP(D158,'[1]Pension Expense Details'!$D$23:$S$1407,12,FALSE)</f>
        <v>-10014</v>
      </c>
      <c r="N158" s="105">
        <f>ROUND(('[1]68_InOutFlowsCurPrdAndPriorHist'!$F$29-'[1]68_InOutFlowsCurPrdAndPriorHist'!$F$32)*$H158,0)-VLOOKUP(D158,'[1]Pension Expense Details'!$D$23:$S$1407,13,FALSE)</f>
        <v>-75666</v>
      </c>
      <c r="O158" s="105">
        <f>ROUND(('[1]68_InOutFlowsCurPrdAndPriorHist'!$F$30-'[1]68_InOutFlowsCurPrdAndPriorHist'!$F$33)*$H158,0)-VLOOKUP(D158,'[1]Pension Expense Details'!$D$23:$S$1407,14,FALSE)</f>
        <v>32721</v>
      </c>
      <c r="P158" s="105">
        <f>ROUND((VLOOKUP(D158,'[1]Schedule of Pension Amounts LW'!$B$15:$AC$1399,28,FALSE)-VLOOKUP(D158,'[1]Schedule of Pension Amounts LW'!$B$15:$AC$1399,27,FALSE))*'[1]Schedule of Pension Amounts LW'!AD$4,0)+VLOOKUP(D158,'[1]Schedule of Pension Amounts LW'!$B$15:$AH$1399,33,FALSE)-VLOOKUP(D158,'[1]Pension Expense Details'!$D$23:$S$1407,15,FALSE)</f>
        <v>-65745</v>
      </c>
      <c r="Q158" s="98">
        <f t="shared" si="14"/>
        <v>628514</v>
      </c>
      <c r="R158" s="98">
        <f>ROUND('[1]68_InOutFlowsCurPrdAndPrior'!$D$32*IF(ISNA(VLOOKUP(D158,'[1]Proportionate Shares'!$D$23:$I$1359,6,FALSE)),0,VLOOKUP(D158,'[1]Proportionate Shares'!$D$23:$I$1359,6,FALSE)),0)</f>
        <v>2640</v>
      </c>
      <c r="S158" s="98">
        <f>ROUND('[1]68_InOutFlowsCurPrdAndPrior'!$D$33*IF(ISNA(VLOOKUP(D158,'[1]Proportionate Shares'!$D$23:$I$1359,6,FALSE)),0,VLOOKUP(D158,'[1]Proportionate Shares'!$D$23:$I$1359,6,FALSE)),0)</f>
        <v>194996</v>
      </c>
      <c r="T158" s="98">
        <f>ROUND('[1]68_InOutFlowsCurPrdAndPrior'!$D$35*IF(ISNA(VLOOKUP(D158,'[1]Proportionate Shares'!$D$23:$I$1359,6,FALSE)),0,VLOOKUP(D158,'[1]Proportionate Shares'!$D$23:$I$1359,6,FALSE)),0)</f>
        <v>37786</v>
      </c>
      <c r="U158" s="98">
        <f>VLOOKUP(D158,'[1]Schedule of Pension Amounts LW'!$B$15:$AS$1399,36,FALSE)</f>
        <v>163876</v>
      </c>
      <c r="V158" s="99">
        <f t="shared" si="15"/>
        <v>399298</v>
      </c>
      <c r="W158" s="98">
        <f>ROUND('[1]68_InOutFlowsCurPrdAndPrior'!$F$32*IF(ISNA(VLOOKUP(D158,'[1]Proportionate Shares'!$D$23:$I$1359,6,FALSE)),0,VLOOKUP(D158,'[1]Proportionate Shares'!$D$23:$I$1359,6,FALSE)),0)</f>
        <v>21823</v>
      </c>
      <c r="X158" s="98">
        <f>ROUND('[1]68_InOutFlowsCurPrdAndPrior'!$F$33*IF(ISNA(VLOOKUP(D158,'[1]Proportionate Shares'!$D$23:$I$1359,6,FALSE)),0,VLOOKUP(D158,'[1]Proportionate Shares'!$D$23:$I$1359,6,FALSE)),0)</f>
        <v>80582</v>
      </c>
      <c r="Y158" s="98">
        <f>ROUND('[1]68_InOutFlowsCurPrdAndPrior'!$F$35*IF(ISNA(VLOOKUP(D158,'[1]Proportionate Shares'!$D$23:$I$1359,6,FALSE)),0,VLOOKUP(D158,'[1]Proportionate Shares'!$D$23:$I$1359,6,FALSE)),0)</f>
        <v>31475</v>
      </c>
      <c r="Z158" s="98">
        <f>-VLOOKUP(D158,'[1]Schedule of Pension Amounts LW'!$B$15:$AS$1399,37,FALSE)</f>
        <v>78301</v>
      </c>
      <c r="AA158" s="99">
        <f t="shared" si="16"/>
        <v>212181</v>
      </c>
      <c r="AB158" s="72">
        <f>VLOOKUP(D158,'[1]Pension Expense Details'!$D$22:$S$1407,16,FALSE)</f>
        <v>46024</v>
      </c>
      <c r="AC158" s="72">
        <f t="shared" si="17"/>
        <v>108824</v>
      </c>
      <c r="AD158" s="72">
        <f>VLOOKUP(D158,'[1]Schedule of Pension Amounts LW'!$B$15:$W$1399,22,FALSE)</f>
        <v>154848</v>
      </c>
    </row>
    <row r="159" spans="1:30" x14ac:dyDescent="0.3">
      <c r="A159" s="104"/>
      <c r="B159" s="33"/>
      <c r="C159" s="33" t="str">
        <f>VLOOKUP(D159,'[1]Employer information'!$I$3:$J$1391,2,FALSE)</f>
        <v xml:space="preserve">Charter School                                    </v>
      </c>
      <c r="D159" s="33" t="str">
        <f>'[1]Schedule of Pension Amounts LW'!B152</f>
        <v>2027</v>
      </c>
      <c r="E159" s="33" t="str">
        <f>IF(ISNA(VLOOKUP(D159,'[1]Proportionate Shares'!$D$23:$G$1400,2,FALSE)),"",VLOOKUP(D159,'[1]Proportionate Shares'!$D$23:$G$1400,2,FALSE))</f>
        <v>101802</v>
      </c>
      <c r="F159" s="33" t="str">
        <f>IF(ISNA(VLOOKUP(D159,'[1]Proportionate Shares'!$D$23:$G$1400,3,FALSE)),"",VLOOKUP(D159,'[1]Proportionate Shares'!$D$23:$G$1400,3,FALSE))</f>
        <v/>
      </c>
      <c r="G159" s="34" t="str">
        <f>VLOOKUP(D159,'[1]Employer information'!$A$3:$B$1390,2,FALSE)</f>
        <v>SER-NINOS CHARTER SCHOOL</v>
      </c>
      <c r="H159" s="36">
        <f>IF(ISNA(VLOOKUP(D159,'[1]Proportionate Shares'!$D$23:$I$1377,6,FALSE)),0,VLOOKUP(D159,'[1]Proportionate Shares'!$D$23:$I$1377,6,FALSE))</f>
        <v>4.1119726999999999E-5</v>
      </c>
      <c r="I159" s="105">
        <f>VLOOKUP(D159,'[1]Schedule of Pension Amounts LW'!$B$15:$E$1399,3,FALSE)</f>
        <v>2204575</v>
      </c>
      <c r="J159" s="105">
        <f>-IF(ISNA(VLOOKUP(D159,'[1]Combined Contribution Amounts'!$A$2:$K$1335,5,FALSE)),0,VLOOKUP(D159,'[1]Combined Contribution Amounts'!$A$2:$K$1335,5,FALSE))</f>
        <v>-143924</v>
      </c>
      <c r="K159" s="105">
        <f>-IF(ISNA(VLOOKUP(D159,'[1]Combined Contribution Amounts'!$A$2:$K$1335,7,FALSE)),0,VLOOKUP(D159,'[1]Combined Contribution Amounts'!$A$2:$K$1335,7,FALSE))+-IF(ISNA(VLOOKUP(D159,'[1]Combined Contribution Amounts'!$A$2:$K$1335,8,FALSE)),0,VLOOKUP(D159,'[1]Combined Contribution Amounts'!$A$2:$K$1335,8,FALSE))+-IF(ISNA(VLOOKUP(D159,'[1]Combined Contribution Amounts'!$A$2:$K$1335,9,FALSE)),0,VLOOKUP(D159,'[1]Combined Contribution Amounts'!$A$2:$K$1335,9,FALSE))</f>
        <v>0</v>
      </c>
      <c r="L159" s="105">
        <f>VLOOKUP(D159,'[1]Pension Expense Details'!$D$23:$S$1407,16,FALSE)</f>
        <v>207458</v>
      </c>
      <c r="M159" s="105">
        <f>ROUND(('[1]68_InOutFlowsCurPrdAndPriorHist'!$F$28-'[1]68_InOutFlowsCurPrdAndPriorHist'!$F$31)*$H159,0)-VLOOKUP(D159,'[1]Pension Expense Details'!$D$23:$S$1407,12,FALSE)</f>
        <v>-34057</v>
      </c>
      <c r="N159" s="105">
        <f>ROUND(('[1]68_InOutFlowsCurPrdAndPriorHist'!$F$29-'[1]68_InOutFlowsCurPrdAndPriorHist'!$F$32)*$H159,0)-VLOOKUP(D159,'[1]Pension Expense Details'!$D$23:$S$1407,13,FALSE)</f>
        <v>-257335</v>
      </c>
      <c r="O159" s="105">
        <f>ROUND(('[1]68_InOutFlowsCurPrdAndPriorHist'!$F$30-'[1]68_InOutFlowsCurPrdAndPriorHist'!$F$33)*$H159,0)-VLOOKUP(D159,'[1]Pension Expense Details'!$D$23:$S$1407,14,FALSE)</f>
        <v>111280</v>
      </c>
      <c r="P159" s="105">
        <f>ROUND((VLOOKUP(D159,'[1]Schedule of Pension Amounts LW'!$B$15:$AC$1399,28,FALSE)-VLOOKUP(D159,'[1]Schedule of Pension Amounts LW'!$B$15:$AC$1399,27,FALSE))*'[1]Schedule of Pension Amounts LW'!AD$4,0)+VLOOKUP(D159,'[1]Schedule of Pension Amounts LW'!$B$15:$AH$1399,33,FALSE)-VLOOKUP(D159,'[1]Pension Expense Details'!$D$23:$S$1407,15,FALSE)</f>
        <v>49535</v>
      </c>
      <c r="Q159" s="98">
        <f t="shared" si="14"/>
        <v>2137532</v>
      </c>
      <c r="R159" s="98">
        <f>ROUND('[1]68_InOutFlowsCurPrdAndPrior'!$D$32*IF(ISNA(VLOOKUP(D159,'[1]Proportionate Shares'!$D$23:$I$1359,6,FALSE)),0,VLOOKUP(D159,'[1]Proportionate Shares'!$D$23:$I$1359,6,FALSE)),0)</f>
        <v>8980</v>
      </c>
      <c r="S159" s="98">
        <f>ROUND('[1]68_InOutFlowsCurPrdAndPrior'!$D$33*IF(ISNA(VLOOKUP(D159,'[1]Proportionate Shares'!$D$23:$I$1359,6,FALSE)),0,VLOOKUP(D159,'[1]Proportionate Shares'!$D$23:$I$1359,6,FALSE)),0)</f>
        <v>663167</v>
      </c>
      <c r="T159" s="98">
        <f>ROUND('[1]68_InOutFlowsCurPrdAndPrior'!$D$35*IF(ISNA(VLOOKUP(D159,'[1]Proportionate Shares'!$D$23:$I$1359,6,FALSE)),0,VLOOKUP(D159,'[1]Proportionate Shares'!$D$23:$I$1359,6,FALSE)),0)</f>
        <v>128509</v>
      </c>
      <c r="U159" s="98">
        <f>VLOOKUP(D159,'[1]Schedule of Pension Amounts LW'!$B$15:$AS$1399,36,FALSE)</f>
        <v>308221</v>
      </c>
      <c r="V159" s="99">
        <f t="shared" si="15"/>
        <v>1108877</v>
      </c>
      <c r="W159" s="98">
        <f>ROUND('[1]68_InOutFlowsCurPrdAndPrior'!$F$32*IF(ISNA(VLOOKUP(D159,'[1]Proportionate Shares'!$D$23:$I$1359,6,FALSE)),0,VLOOKUP(D159,'[1]Proportionate Shares'!$D$23:$I$1359,6,FALSE)),0)</f>
        <v>74219</v>
      </c>
      <c r="X159" s="98">
        <f>ROUND('[1]68_InOutFlowsCurPrdAndPrior'!$F$33*IF(ISNA(VLOOKUP(D159,'[1]Proportionate Shares'!$D$23:$I$1359,6,FALSE)),0,VLOOKUP(D159,'[1]Proportionate Shares'!$D$23:$I$1359,6,FALSE)),0)</f>
        <v>274052</v>
      </c>
      <c r="Y159" s="98">
        <f>ROUND('[1]68_InOutFlowsCurPrdAndPrior'!$F$35*IF(ISNA(VLOOKUP(D159,'[1]Proportionate Shares'!$D$23:$I$1359,6,FALSE)),0,VLOOKUP(D159,'[1]Proportionate Shares'!$D$23:$I$1359,6,FALSE)),0)</f>
        <v>107046</v>
      </c>
      <c r="Z159" s="98">
        <f>-VLOOKUP(D159,'[1]Schedule of Pension Amounts LW'!$B$15:$AS$1399,37,FALSE)</f>
        <v>28133</v>
      </c>
      <c r="AA159" s="99">
        <f t="shared" si="16"/>
        <v>483450</v>
      </c>
      <c r="AB159" s="72">
        <f>VLOOKUP(D159,'[1]Pension Expense Details'!$D$22:$S$1407,16,FALSE)</f>
        <v>207458</v>
      </c>
      <c r="AC159" s="72">
        <f t="shared" si="17"/>
        <v>284409</v>
      </c>
      <c r="AD159" s="72">
        <f>VLOOKUP(D159,'[1]Schedule of Pension Amounts LW'!$B$15:$W$1399,22,FALSE)</f>
        <v>491867</v>
      </c>
    </row>
    <row r="160" spans="1:30" x14ac:dyDescent="0.3">
      <c r="A160" s="104"/>
      <c r="B160" s="33"/>
      <c r="C160" s="33" t="str">
        <f>VLOOKUP(D160,'[1]Employer information'!$I$3:$J$1391,2,FALSE)</f>
        <v xml:space="preserve">Charter School                                    </v>
      </c>
      <c r="D160" s="33" t="str">
        <f>'[1]Schedule of Pension Amounts LW'!B153</f>
        <v>2114</v>
      </c>
      <c r="E160" s="33" t="str">
        <f>IF(ISNA(VLOOKUP(D160,'[1]Proportionate Shares'!$D$23:$G$1400,2,FALSE)),"",VLOOKUP(D160,'[1]Proportionate Shares'!$D$23:$G$1400,2,FALSE))</f>
        <v>152803</v>
      </c>
      <c r="F160" s="33" t="str">
        <f>IF(ISNA(VLOOKUP(D160,'[1]Proportionate Shares'!$D$23:$G$1400,3,FALSE)),"",VLOOKUP(D160,'[1]Proportionate Shares'!$D$23:$G$1400,3,FALSE))</f>
        <v/>
      </c>
      <c r="G160" s="34" t="str">
        <f>VLOOKUP(D160,'[1]Employer information'!$A$3:$B$1390,2,FALSE)</f>
        <v>SOUTH PLAINS ACADEMY</v>
      </c>
      <c r="H160" s="36">
        <f>IF(ISNA(VLOOKUP(D160,'[1]Proportionate Shares'!$D$23:$I$1377,6,FALSE)),0,VLOOKUP(D160,'[1]Proportionate Shares'!$D$23:$I$1377,6,FALSE))</f>
        <v>4.8121199999999998E-6</v>
      </c>
      <c r="I160" s="105">
        <f>VLOOKUP(D160,'[1]Schedule of Pension Amounts LW'!$B$15:$E$1399,3,FALSE)</f>
        <v>293631</v>
      </c>
      <c r="J160" s="105">
        <f>-IF(ISNA(VLOOKUP(D160,'[1]Combined Contribution Amounts'!$A$2:$K$1335,5,FALSE)),0,VLOOKUP(D160,'[1]Combined Contribution Amounts'!$A$2:$K$1335,5,FALSE))</f>
        <v>-16843</v>
      </c>
      <c r="K160" s="105">
        <f>-IF(ISNA(VLOOKUP(D160,'[1]Combined Contribution Amounts'!$A$2:$K$1335,7,FALSE)),0,VLOOKUP(D160,'[1]Combined Contribution Amounts'!$A$2:$K$1335,7,FALSE))+-IF(ISNA(VLOOKUP(D160,'[1]Combined Contribution Amounts'!$A$2:$K$1335,8,FALSE)),0,VLOOKUP(D160,'[1]Combined Contribution Amounts'!$A$2:$K$1335,8,FALSE))+-IF(ISNA(VLOOKUP(D160,'[1]Combined Contribution Amounts'!$A$2:$K$1335,9,FALSE)),0,VLOOKUP(D160,'[1]Combined Contribution Amounts'!$A$2:$K$1335,9,FALSE))</f>
        <v>0</v>
      </c>
      <c r="L160" s="105">
        <f>VLOOKUP(D160,'[1]Pension Expense Details'!$D$23:$S$1407,16,FALSE)</f>
        <v>18678</v>
      </c>
      <c r="M160" s="105">
        <f>ROUND(('[1]68_InOutFlowsCurPrdAndPriorHist'!$F$28-'[1]68_InOutFlowsCurPrdAndPriorHist'!$F$31)*$H160,0)-VLOOKUP(D160,'[1]Pension Expense Details'!$D$23:$S$1407,12,FALSE)</f>
        <v>-3986</v>
      </c>
      <c r="N160" s="105">
        <f>ROUND(('[1]68_InOutFlowsCurPrdAndPriorHist'!$F$29-'[1]68_InOutFlowsCurPrdAndPriorHist'!$F$32)*$H160,0)-VLOOKUP(D160,'[1]Pension Expense Details'!$D$23:$S$1407,13,FALSE)</f>
        <v>-30115</v>
      </c>
      <c r="O160" s="105">
        <f>ROUND(('[1]68_InOutFlowsCurPrdAndPriorHist'!$F$30-'[1]68_InOutFlowsCurPrdAndPriorHist'!$F$33)*$H160,0)-VLOOKUP(D160,'[1]Pension Expense Details'!$D$23:$S$1407,14,FALSE)</f>
        <v>13022</v>
      </c>
      <c r="P160" s="105">
        <f>ROUND((VLOOKUP(D160,'[1]Schedule of Pension Amounts LW'!$B$15:$AC$1399,28,FALSE)-VLOOKUP(D160,'[1]Schedule of Pension Amounts LW'!$B$15:$AC$1399,27,FALSE))*'[1]Schedule of Pension Amounts LW'!AD$4,0)+VLOOKUP(D160,'[1]Schedule of Pension Amounts LW'!$B$15:$AH$1399,33,FALSE)-VLOOKUP(D160,'[1]Pension Expense Details'!$D$23:$S$1407,15,FALSE)</f>
        <v>-24238</v>
      </c>
      <c r="Q160" s="98">
        <f t="shared" si="14"/>
        <v>250149</v>
      </c>
      <c r="R160" s="98">
        <f>ROUND('[1]68_InOutFlowsCurPrdAndPrior'!$D$32*IF(ISNA(VLOOKUP(D160,'[1]Proportionate Shares'!$D$23:$I$1359,6,FALSE)),0,VLOOKUP(D160,'[1]Proportionate Shares'!$D$23:$I$1359,6,FALSE)),0)</f>
        <v>1051</v>
      </c>
      <c r="S160" s="98">
        <f>ROUND('[1]68_InOutFlowsCurPrdAndPrior'!$D$33*IF(ISNA(VLOOKUP(D160,'[1]Proportionate Shares'!$D$23:$I$1359,6,FALSE)),0,VLOOKUP(D160,'[1]Proportionate Shares'!$D$23:$I$1359,6,FALSE)),0)</f>
        <v>77609</v>
      </c>
      <c r="T160" s="98">
        <f>ROUND('[1]68_InOutFlowsCurPrdAndPrior'!$D$35*IF(ISNA(VLOOKUP(D160,'[1]Proportionate Shares'!$D$23:$I$1359,6,FALSE)),0,VLOOKUP(D160,'[1]Proportionate Shares'!$D$23:$I$1359,6,FALSE)),0)</f>
        <v>15039</v>
      </c>
      <c r="U160" s="98">
        <f>VLOOKUP(D160,'[1]Schedule of Pension Amounts LW'!$B$15:$AS$1399,36,FALSE)</f>
        <v>45232</v>
      </c>
      <c r="V160" s="99">
        <f t="shared" si="15"/>
        <v>138931</v>
      </c>
      <c r="W160" s="98">
        <f>ROUND('[1]68_InOutFlowsCurPrdAndPrior'!$F$32*IF(ISNA(VLOOKUP(D160,'[1]Proportionate Shares'!$D$23:$I$1359,6,FALSE)),0,VLOOKUP(D160,'[1]Proportionate Shares'!$D$23:$I$1359,6,FALSE)),0)</f>
        <v>8686</v>
      </c>
      <c r="X160" s="98">
        <f>ROUND('[1]68_InOutFlowsCurPrdAndPrior'!$F$33*IF(ISNA(VLOOKUP(D160,'[1]Proportionate Shares'!$D$23:$I$1359,6,FALSE)),0,VLOOKUP(D160,'[1]Proportionate Shares'!$D$23:$I$1359,6,FALSE)),0)</f>
        <v>32072</v>
      </c>
      <c r="Y160" s="98">
        <f>ROUND('[1]68_InOutFlowsCurPrdAndPrior'!$F$35*IF(ISNA(VLOOKUP(D160,'[1]Proportionate Shares'!$D$23:$I$1359,6,FALSE)),0,VLOOKUP(D160,'[1]Proportionate Shares'!$D$23:$I$1359,6,FALSE)),0)</f>
        <v>12527</v>
      </c>
      <c r="Z160" s="98">
        <f>-VLOOKUP(D160,'[1]Schedule of Pension Amounts LW'!$B$15:$AS$1399,37,FALSE)</f>
        <v>139997</v>
      </c>
      <c r="AA160" s="99">
        <f t="shared" si="16"/>
        <v>193282</v>
      </c>
      <c r="AB160" s="72">
        <f>VLOOKUP(D160,'[1]Pension Expense Details'!$D$22:$S$1407,16,FALSE)</f>
        <v>18678</v>
      </c>
      <c r="AC160" s="72">
        <f t="shared" si="17"/>
        <v>16029</v>
      </c>
      <c r="AD160" s="72">
        <f>VLOOKUP(D160,'[1]Schedule of Pension Amounts LW'!$B$15:$W$1399,22,FALSE)</f>
        <v>34707</v>
      </c>
    </row>
    <row r="161" spans="1:30" x14ac:dyDescent="0.3">
      <c r="A161" s="104"/>
      <c r="B161" s="33"/>
      <c r="C161" s="33" t="str">
        <f>VLOOKUP(D161,'[1]Employer information'!$I$3:$J$1391,2,FALSE)</f>
        <v xml:space="preserve">Charter School                                    </v>
      </c>
      <c r="D161" s="33" t="str">
        <f>'[1]Schedule of Pension Amounts LW'!B154</f>
        <v>2077</v>
      </c>
      <c r="E161" s="33" t="str">
        <f>IF(ISNA(VLOOKUP(D161,'[1]Proportionate Shares'!$D$23:$G$1400,2,FALSE)),"",VLOOKUP(D161,'[1]Proportionate Shares'!$D$23:$G$1400,2,FALSE))</f>
        <v>108802</v>
      </c>
      <c r="F161" s="33" t="str">
        <f>IF(ISNA(VLOOKUP(D161,'[1]Proportionate Shares'!$D$23:$G$1400,3,FALSE)),"",VLOOKUP(D161,'[1]Proportionate Shares'!$D$23:$G$1400,3,FALSE))</f>
        <v/>
      </c>
      <c r="G161" s="34" t="str">
        <f>VLOOKUP(D161,'[1]Employer information'!$A$3:$B$1390,2,FALSE)</f>
        <v>SOUTH TEXAS EDUCATIONAL TECH</v>
      </c>
      <c r="H161" s="36">
        <f>IF(ISNA(VLOOKUP(D161,'[1]Proportionate Shares'!$D$23:$I$1377,6,FALSE)),0,VLOOKUP(D161,'[1]Proportionate Shares'!$D$23:$I$1377,6,FALSE))</f>
        <v>5.3571298000000001E-5</v>
      </c>
      <c r="I161" s="105">
        <f>VLOOKUP(D161,'[1]Schedule of Pension Amounts LW'!$B$15:$E$1399,3,FALSE)</f>
        <v>2692102</v>
      </c>
      <c r="J161" s="105">
        <f>-IF(ISNA(VLOOKUP(D161,'[1]Combined Contribution Amounts'!$A$2:$K$1335,5,FALSE)),0,VLOOKUP(D161,'[1]Combined Contribution Amounts'!$A$2:$K$1335,5,FALSE))</f>
        <v>-187506</v>
      </c>
      <c r="K161" s="105">
        <f>-IF(ISNA(VLOOKUP(D161,'[1]Combined Contribution Amounts'!$A$2:$K$1335,7,FALSE)),0,VLOOKUP(D161,'[1]Combined Contribution Amounts'!$A$2:$K$1335,7,FALSE))+-IF(ISNA(VLOOKUP(D161,'[1]Combined Contribution Amounts'!$A$2:$K$1335,8,FALSE)),0,VLOOKUP(D161,'[1]Combined Contribution Amounts'!$A$2:$K$1335,8,FALSE))+-IF(ISNA(VLOOKUP(D161,'[1]Combined Contribution Amounts'!$A$2:$K$1335,9,FALSE)),0,VLOOKUP(D161,'[1]Combined Contribution Amounts'!$A$2:$K$1335,9,FALSE))</f>
        <v>0</v>
      </c>
      <c r="L161" s="105">
        <f>VLOOKUP(D161,'[1]Pension Expense Details'!$D$23:$S$1407,16,FALSE)</f>
        <v>298579</v>
      </c>
      <c r="M161" s="105">
        <f>ROUND(('[1]68_InOutFlowsCurPrdAndPriorHist'!$F$28-'[1]68_InOutFlowsCurPrdAndPriorHist'!$F$31)*$H161,0)-VLOOKUP(D161,'[1]Pension Expense Details'!$D$23:$S$1407,12,FALSE)</f>
        <v>-44370</v>
      </c>
      <c r="N161" s="105">
        <f>ROUND(('[1]68_InOutFlowsCurPrdAndPriorHist'!$F$29-'[1]68_InOutFlowsCurPrdAndPriorHist'!$F$32)*$H161,0)-VLOOKUP(D161,'[1]Pension Expense Details'!$D$23:$S$1407,13,FALSE)</f>
        <v>-335260</v>
      </c>
      <c r="O161" s="105">
        <f>ROUND(('[1]68_InOutFlowsCurPrdAndPriorHist'!$F$30-'[1]68_InOutFlowsCurPrdAndPriorHist'!$F$33)*$H161,0)-VLOOKUP(D161,'[1]Pension Expense Details'!$D$23:$S$1407,14,FALSE)</f>
        <v>144977</v>
      </c>
      <c r="P161" s="105">
        <f>ROUND((VLOOKUP(D161,'[1]Schedule of Pension Amounts LW'!$B$15:$AC$1399,28,FALSE)-VLOOKUP(D161,'[1]Schedule of Pension Amounts LW'!$B$15:$AC$1399,27,FALSE))*'[1]Schedule of Pension Amounts LW'!AD$4,0)+VLOOKUP(D161,'[1]Schedule of Pension Amounts LW'!$B$15:$AH$1399,33,FALSE)-VLOOKUP(D161,'[1]Pension Expense Details'!$D$23:$S$1407,15,FALSE)</f>
        <v>216282</v>
      </c>
      <c r="Q161" s="98">
        <f t="shared" si="14"/>
        <v>2784804</v>
      </c>
      <c r="R161" s="98">
        <f>ROUND('[1]68_InOutFlowsCurPrdAndPrior'!$D$32*IF(ISNA(VLOOKUP(D161,'[1]Proportionate Shares'!$D$23:$I$1359,6,FALSE)),0,VLOOKUP(D161,'[1]Proportionate Shares'!$D$23:$I$1359,6,FALSE)),0)</f>
        <v>11699</v>
      </c>
      <c r="S161" s="98">
        <f>ROUND('[1]68_InOutFlowsCurPrdAndPrior'!$D$33*IF(ISNA(VLOOKUP(D161,'[1]Proportionate Shares'!$D$23:$I$1359,6,FALSE)),0,VLOOKUP(D161,'[1]Proportionate Shares'!$D$23:$I$1359,6,FALSE)),0)</f>
        <v>863983</v>
      </c>
      <c r="T161" s="98">
        <f>ROUND('[1]68_InOutFlowsCurPrdAndPrior'!$D$35*IF(ISNA(VLOOKUP(D161,'[1]Proportionate Shares'!$D$23:$I$1359,6,FALSE)),0,VLOOKUP(D161,'[1]Proportionate Shares'!$D$23:$I$1359,6,FALSE)),0)</f>
        <v>167423</v>
      </c>
      <c r="U161" s="98">
        <f>VLOOKUP(D161,'[1]Schedule of Pension Amounts LW'!$B$15:$AS$1399,36,FALSE)</f>
        <v>464423</v>
      </c>
      <c r="V161" s="99">
        <f t="shared" si="15"/>
        <v>1507528</v>
      </c>
      <c r="W161" s="98">
        <f>ROUND('[1]68_InOutFlowsCurPrdAndPrior'!$F$32*IF(ISNA(VLOOKUP(D161,'[1]Proportionate Shares'!$D$23:$I$1359,6,FALSE)),0,VLOOKUP(D161,'[1]Proportionate Shares'!$D$23:$I$1359,6,FALSE)),0)</f>
        <v>96693</v>
      </c>
      <c r="X161" s="98">
        <f>ROUND('[1]68_InOutFlowsCurPrdAndPrior'!$F$33*IF(ISNA(VLOOKUP(D161,'[1]Proportionate Shares'!$D$23:$I$1359,6,FALSE)),0,VLOOKUP(D161,'[1]Proportionate Shares'!$D$23:$I$1359,6,FALSE)),0)</f>
        <v>357039</v>
      </c>
      <c r="Y161" s="98">
        <f>ROUND('[1]68_InOutFlowsCurPrdAndPrior'!$F$35*IF(ISNA(VLOOKUP(D161,'[1]Proportionate Shares'!$D$23:$I$1359,6,FALSE)),0,VLOOKUP(D161,'[1]Proportionate Shares'!$D$23:$I$1359,6,FALSE)),0)</f>
        <v>139461</v>
      </c>
      <c r="Z161" s="98">
        <f>-VLOOKUP(D161,'[1]Schedule of Pension Amounts LW'!$B$15:$AS$1399,37,FALSE)</f>
        <v>43726</v>
      </c>
      <c r="AA161" s="99">
        <f t="shared" si="16"/>
        <v>636919</v>
      </c>
      <c r="AB161" s="72">
        <f>VLOOKUP(D161,'[1]Pension Expense Details'!$D$22:$S$1407,16,FALSE)</f>
        <v>298579</v>
      </c>
      <c r="AC161" s="72">
        <f t="shared" si="17"/>
        <v>352710</v>
      </c>
      <c r="AD161" s="72">
        <f>VLOOKUP(D161,'[1]Schedule of Pension Amounts LW'!$B$15:$W$1399,22,FALSE)</f>
        <v>651289</v>
      </c>
    </row>
    <row r="162" spans="1:30" x14ac:dyDescent="0.3">
      <c r="A162" s="104"/>
      <c r="B162" s="33"/>
      <c r="C162" s="33" t="str">
        <f>VLOOKUP(D162,'[1]Employer information'!$I$3:$J$1391,2,FALSE)</f>
        <v xml:space="preserve">Charter School                                    </v>
      </c>
      <c r="D162" s="33" t="str">
        <f>'[1]Schedule of Pension Amounts LW'!B155</f>
        <v>2155</v>
      </c>
      <c r="E162" s="33" t="str">
        <f>IF(ISNA(VLOOKUP(D162,'[1]Proportionate Shares'!$D$23:$G$1400,2,FALSE)),"",VLOOKUP(D162,'[1]Proportionate Shares'!$D$23:$G$1400,2,FALSE))</f>
        <v>101838</v>
      </c>
      <c r="F162" s="33" t="str">
        <f>IF(ISNA(VLOOKUP(D162,'[1]Proportionate Shares'!$D$23:$G$1400,3,FALSE)),"",VLOOKUP(D162,'[1]Proportionate Shares'!$D$23:$G$1400,3,FALSE))</f>
        <v/>
      </c>
      <c r="G162" s="34" t="str">
        <f>VLOOKUP(D162,'[1]Employer information'!$A$3:$B$1390,2,FALSE)</f>
        <v>SOUTHWEST HIGH SCHOOL</v>
      </c>
      <c r="H162" s="36">
        <f>IF(ISNA(VLOOKUP(D162,'[1]Proportionate Shares'!$D$23:$I$1377,6,FALSE)),0,VLOOKUP(D162,'[1]Proportionate Shares'!$D$23:$I$1377,6,FALSE))</f>
        <v>6.4472637000000005E-5</v>
      </c>
      <c r="I162" s="105">
        <f>VLOOKUP(D162,'[1]Schedule of Pension Amounts LW'!$B$15:$E$1399,3,FALSE)</f>
        <v>3565494</v>
      </c>
      <c r="J162" s="105">
        <f>-IF(ISNA(VLOOKUP(D162,'[1]Combined Contribution Amounts'!$A$2:$K$1335,5,FALSE)),0,VLOOKUP(D162,'[1]Combined Contribution Amounts'!$A$2:$K$1335,5,FALSE))</f>
        <v>-225662</v>
      </c>
      <c r="K162" s="105">
        <f>-IF(ISNA(VLOOKUP(D162,'[1]Combined Contribution Amounts'!$A$2:$K$1335,7,FALSE)),0,VLOOKUP(D162,'[1]Combined Contribution Amounts'!$A$2:$K$1335,7,FALSE))+-IF(ISNA(VLOOKUP(D162,'[1]Combined Contribution Amounts'!$A$2:$K$1335,8,FALSE)),0,VLOOKUP(D162,'[1]Combined Contribution Amounts'!$A$2:$K$1335,8,FALSE))+-IF(ISNA(VLOOKUP(D162,'[1]Combined Contribution Amounts'!$A$2:$K$1335,9,FALSE)),0,VLOOKUP(D162,'[1]Combined Contribution Amounts'!$A$2:$K$1335,9,FALSE))</f>
        <v>0</v>
      </c>
      <c r="L162" s="105">
        <f>VLOOKUP(D162,'[1]Pension Expense Details'!$D$23:$S$1407,16,FALSE)</f>
        <v>308166</v>
      </c>
      <c r="M162" s="105">
        <f>ROUND(('[1]68_InOutFlowsCurPrdAndPriorHist'!$F$28-'[1]68_InOutFlowsCurPrdAndPriorHist'!$F$31)*$H162,0)-VLOOKUP(D162,'[1]Pension Expense Details'!$D$23:$S$1407,12,FALSE)</f>
        <v>-53399</v>
      </c>
      <c r="N162" s="105">
        <f>ROUND(('[1]68_InOutFlowsCurPrdAndPriorHist'!$F$29-'[1]68_InOutFlowsCurPrdAndPriorHist'!$F$32)*$H162,0)-VLOOKUP(D162,'[1]Pension Expense Details'!$D$23:$S$1407,13,FALSE)</f>
        <v>-403483</v>
      </c>
      <c r="O162" s="105">
        <f>ROUND(('[1]68_InOutFlowsCurPrdAndPriorHist'!$F$30-'[1]68_InOutFlowsCurPrdAndPriorHist'!$F$33)*$H162,0)-VLOOKUP(D162,'[1]Pension Expense Details'!$D$23:$S$1407,14,FALSE)</f>
        <v>174478</v>
      </c>
      <c r="P162" s="105">
        <f>ROUND((VLOOKUP(D162,'[1]Schedule of Pension Amounts LW'!$B$15:$AC$1399,28,FALSE)-VLOOKUP(D162,'[1]Schedule of Pension Amounts LW'!$B$15:$AC$1399,27,FALSE))*'[1]Schedule of Pension Amounts LW'!AD$4,0)+VLOOKUP(D162,'[1]Schedule of Pension Amounts LW'!$B$15:$AH$1399,33,FALSE)-VLOOKUP(D162,'[1]Pension Expense Details'!$D$23:$S$1407,15,FALSE)</f>
        <v>-14105</v>
      </c>
      <c r="Q162" s="98">
        <f t="shared" si="14"/>
        <v>3351489</v>
      </c>
      <c r="R162" s="98">
        <f>ROUND('[1]68_InOutFlowsCurPrdAndPrior'!$D$32*IF(ISNA(VLOOKUP(D162,'[1]Proportionate Shares'!$D$23:$I$1359,6,FALSE)),0,VLOOKUP(D162,'[1]Proportionate Shares'!$D$23:$I$1359,6,FALSE)),0)</f>
        <v>14079</v>
      </c>
      <c r="S162" s="98">
        <f>ROUND('[1]68_InOutFlowsCurPrdAndPrior'!$D$33*IF(ISNA(VLOOKUP(D162,'[1]Proportionate Shares'!$D$23:$I$1359,6,FALSE)),0,VLOOKUP(D162,'[1]Proportionate Shares'!$D$23:$I$1359,6,FALSE)),0)</f>
        <v>1039797</v>
      </c>
      <c r="T162" s="98">
        <f>ROUND('[1]68_InOutFlowsCurPrdAndPrior'!$D$35*IF(ISNA(VLOOKUP(D162,'[1]Proportionate Shares'!$D$23:$I$1359,6,FALSE)),0,VLOOKUP(D162,'[1]Proportionate Shares'!$D$23:$I$1359,6,FALSE)),0)</f>
        <v>201493</v>
      </c>
      <c r="U162" s="98">
        <f>VLOOKUP(D162,'[1]Schedule of Pension Amounts LW'!$B$15:$AS$1399,36,FALSE)</f>
        <v>421828</v>
      </c>
      <c r="V162" s="99">
        <f t="shared" si="15"/>
        <v>1677197</v>
      </c>
      <c r="W162" s="98">
        <f>ROUND('[1]68_InOutFlowsCurPrdAndPrior'!$F$32*IF(ISNA(VLOOKUP(D162,'[1]Proportionate Shares'!$D$23:$I$1359,6,FALSE)),0,VLOOKUP(D162,'[1]Proportionate Shares'!$D$23:$I$1359,6,FALSE)),0)</f>
        <v>116369</v>
      </c>
      <c r="X162" s="98">
        <f>ROUND('[1]68_InOutFlowsCurPrdAndPrior'!$F$33*IF(ISNA(VLOOKUP(D162,'[1]Proportionate Shares'!$D$23:$I$1359,6,FALSE)),0,VLOOKUP(D162,'[1]Proportionate Shares'!$D$23:$I$1359,6,FALSE)),0)</f>
        <v>429693</v>
      </c>
      <c r="Y162" s="98">
        <f>ROUND('[1]68_InOutFlowsCurPrdAndPrior'!$F$35*IF(ISNA(VLOOKUP(D162,'[1]Proportionate Shares'!$D$23:$I$1359,6,FALSE)),0,VLOOKUP(D162,'[1]Proportionate Shares'!$D$23:$I$1359,6,FALSE)),0)</f>
        <v>167840</v>
      </c>
      <c r="Z162" s="98">
        <f>-VLOOKUP(D162,'[1]Schedule of Pension Amounts LW'!$B$15:$AS$1399,37,FALSE)</f>
        <v>9727</v>
      </c>
      <c r="AA162" s="99">
        <f t="shared" si="16"/>
        <v>723629</v>
      </c>
      <c r="AB162" s="72">
        <f>VLOOKUP(D162,'[1]Pension Expense Details'!$D$22:$S$1407,16,FALSE)</f>
        <v>308166</v>
      </c>
      <c r="AC162" s="72">
        <f t="shared" si="17"/>
        <v>466560</v>
      </c>
      <c r="AD162" s="72">
        <f>VLOOKUP(D162,'[1]Schedule of Pension Amounts LW'!$B$15:$W$1399,22,FALSE)</f>
        <v>774726</v>
      </c>
    </row>
    <row r="163" spans="1:30" x14ac:dyDescent="0.3">
      <c r="A163" s="104"/>
      <c r="B163" s="33"/>
      <c r="C163" s="33" t="str">
        <f>VLOOKUP(D163,'[1]Employer information'!$I$3:$J$1391,2,FALSE)</f>
        <v xml:space="preserve">Charter School                                    </v>
      </c>
      <c r="D163" s="33" t="str">
        <f>'[1]Schedule of Pension Amounts LW'!B156</f>
        <v>2076</v>
      </c>
      <c r="E163" s="33" t="str">
        <f>IF(ISNA(VLOOKUP(D163,'[1]Proportionate Shares'!$D$23:$G$1400,2,FALSE)),"",VLOOKUP(D163,'[1]Proportionate Shares'!$D$23:$G$1400,2,FALSE))</f>
        <v>015807</v>
      </c>
      <c r="F163" s="33" t="str">
        <f>IF(ISNA(VLOOKUP(D163,'[1]Proportionate Shares'!$D$23:$G$1400,3,FALSE)),"",VLOOKUP(D163,'[1]Proportionate Shares'!$D$23:$G$1400,3,FALSE))</f>
        <v/>
      </c>
      <c r="G163" s="34" t="str">
        <f>VLOOKUP(D163,'[1]Employer information'!$A$3:$B$1390,2,FALSE)</f>
        <v>SOUTHWEST PREPARATORY SCHOOL</v>
      </c>
      <c r="H163" s="36">
        <f>IF(ISNA(VLOOKUP(D163,'[1]Proportionate Shares'!$D$23:$I$1377,6,FALSE)),0,VLOOKUP(D163,'[1]Proportionate Shares'!$D$23:$I$1377,6,FALSE))</f>
        <v>8.6740726999999995E-5</v>
      </c>
      <c r="I163" s="105">
        <f>VLOOKUP(D163,'[1]Schedule of Pension Amounts LW'!$B$15:$E$1399,3,FALSE)</f>
        <v>5023354</v>
      </c>
      <c r="J163" s="105">
        <f>-IF(ISNA(VLOOKUP(D163,'[1]Combined Contribution Amounts'!$A$2:$K$1335,5,FALSE)),0,VLOOKUP(D163,'[1]Combined Contribution Amounts'!$A$2:$K$1335,5,FALSE))</f>
        <v>-303603</v>
      </c>
      <c r="K163" s="105">
        <f>-IF(ISNA(VLOOKUP(D163,'[1]Combined Contribution Amounts'!$A$2:$K$1335,7,FALSE)),0,VLOOKUP(D163,'[1]Combined Contribution Amounts'!$A$2:$K$1335,7,FALSE))+-IF(ISNA(VLOOKUP(D163,'[1]Combined Contribution Amounts'!$A$2:$K$1335,8,FALSE)),0,VLOOKUP(D163,'[1]Combined Contribution Amounts'!$A$2:$K$1335,8,FALSE))+-IF(ISNA(VLOOKUP(D163,'[1]Combined Contribution Amounts'!$A$2:$K$1335,9,FALSE)),0,VLOOKUP(D163,'[1]Combined Contribution Amounts'!$A$2:$K$1335,9,FALSE))</f>
        <v>0</v>
      </c>
      <c r="L163" s="105">
        <f>VLOOKUP(D163,'[1]Pension Expense Details'!$D$23:$S$1407,16,FALSE)</f>
        <v>379019</v>
      </c>
      <c r="M163" s="105">
        <f>ROUND(('[1]68_InOutFlowsCurPrdAndPriorHist'!$F$28-'[1]68_InOutFlowsCurPrdAndPriorHist'!$F$31)*$H163,0)-VLOOKUP(D163,'[1]Pension Expense Details'!$D$23:$S$1407,12,FALSE)</f>
        <v>-71842</v>
      </c>
      <c r="N163" s="105">
        <f>ROUND(('[1]68_InOutFlowsCurPrdAndPriorHist'!$F$29-'[1]68_InOutFlowsCurPrdAndPriorHist'!$F$32)*$H163,0)-VLOOKUP(D163,'[1]Pension Expense Details'!$D$23:$S$1407,13,FALSE)</f>
        <v>-542841</v>
      </c>
      <c r="O163" s="105">
        <f>ROUND(('[1]68_InOutFlowsCurPrdAndPriorHist'!$F$30-'[1]68_InOutFlowsCurPrdAndPriorHist'!$F$33)*$H163,0)-VLOOKUP(D163,'[1]Pension Expense Details'!$D$23:$S$1407,14,FALSE)</f>
        <v>234742</v>
      </c>
      <c r="P163" s="105">
        <f>ROUND((VLOOKUP(D163,'[1]Schedule of Pension Amounts LW'!$B$15:$AC$1399,28,FALSE)-VLOOKUP(D163,'[1]Schedule of Pension Amounts LW'!$B$15:$AC$1399,27,FALSE))*'[1]Schedule of Pension Amounts LW'!AD$4,0)+VLOOKUP(D163,'[1]Schedule of Pension Amounts LW'!$B$15:$AH$1399,33,FALSE)-VLOOKUP(D163,'[1]Pension Expense Details'!$D$23:$S$1407,15,FALSE)</f>
        <v>-209775</v>
      </c>
      <c r="Q163" s="98">
        <f t="shared" si="14"/>
        <v>4509054</v>
      </c>
      <c r="R163" s="98">
        <f>ROUND('[1]68_InOutFlowsCurPrdAndPrior'!$D$32*IF(ISNA(VLOOKUP(D163,'[1]Proportionate Shares'!$D$23:$I$1359,6,FALSE)),0,VLOOKUP(D163,'[1]Proportionate Shares'!$D$23:$I$1359,6,FALSE)),0)</f>
        <v>18942</v>
      </c>
      <c r="S163" s="98">
        <f>ROUND('[1]68_InOutFlowsCurPrdAndPrior'!$D$33*IF(ISNA(VLOOKUP(D163,'[1]Proportionate Shares'!$D$23:$I$1359,6,FALSE)),0,VLOOKUP(D163,'[1]Proportionate Shares'!$D$23:$I$1359,6,FALSE)),0)</f>
        <v>1398930</v>
      </c>
      <c r="T163" s="98">
        <f>ROUND('[1]68_InOutFlowsCurPrdAndPrior'!$D$35*IF(ISNA(VLOOKUP(D163,'[1]Proportionate Shares'!$D$23:$I$1359,6,FALSE)),0,VLOOKUP(D163,'[1]Proportionate Shares'!$D$23:$I$1359,6,FALSE)),0)</f>
        <v>271086</v>
      </c>
      <c r="U163" s="98">
        <f>VLOOKUP(D163,'[1]Schedule of Pension Amounts LW'!$B$15:$AS$1399,36,FALSE)</f>
        <v>1106806</v>
      </c>
      <c r="V163" s="99">
        <f t="shared" si="15"/>
        <v>2795764</v>
      </c>
      <c r="W163" s="98">
        <f>ROUND('[1]68_InOutFlowsCurPrdAndPrior'!$F$32*IF(ISNA(VLOOKUP(D163,'[1]Proportionate Shares'!$D$23:$I$1359,6,FALSE)),0,VLOOKUP(D163,'[1]Proportionate Shares'!$D$23:$I$1359,6,FALSE)),0)</f>
        <v>156562</v>
      </c>
      <c r="X163" s="98">
        <f>ROUND('[1]68_InOutFlowsCurPrdAndPrior'!$F$33*IF(ISNA(VLOOKUP(D163,'[1]Proportionate Shares'!$D$23:$I$1359,6,FALSE)),0,VLOOKUP(D163,'[1]Proportionate Shares'!$D$23:$I$1359,6,FALSE)),0)</f>
        <v>578104</v>
      </c>
      <c r="Y163" s="98">
        <f>ROUND('[1]68_InOutFlowsCurPrdAndPrior'!$F$35*IF(ISNA(VLOOKUP(D163,'[1]Proportionate Shares'!$D$23:$I$1359,6,FALSE)),0,VLOOKUP(D163,'[1]Proportionate Shares'!$D$23:$I$1359,6,FALSE)),0)</f>
        <v>225810</v>
      </c>
      <c r="Z163" s="98">
        <f>-VLOOKUP(D163,'[1]Schedule of Pension Amounts LW'!$B$15:$AS$1399,37,FALSE)</f>
        <v>144346</v>
      </c>
      <c r="AA163" s="99">
        <f t="shared" si="16"/>
        <v>1104822</v>
      </c>
      <c r="AB163" s="72">
        <f>VLOOKUP(D163,'[1]Pension Expense Details'!$D$22:$S$1407,16,FALSE)</f>
        <v>379019</v>
      </c>
      <c r="AC163" s="72">
        <f t="shared" si="17"/>
        <v>702160</v>
      </c>
      <c r="AD163" s="72">
        <f>VLOOKUP(D163,'[1]Schedule of Pension Amounts LW'!$B$15:$W$1399,22,FALSE)</f>
        <v>1081179</v>
      </c>
    </row>
    <row r="164" spans="1:30" x14ac:dyDescent="0.3">
      <c r="A164" s="104"/>
      <c r="B164" s="33"/>
      <c r="C164" s="33" t="str">
        <f>VLOOKUP(D164,'[1]Employer information'!$I$3:$J$1391,2,FALSE)</f>
        <v xml:space="preserve">Charter School                                    </v>
      </c>
      <c r="D164" s="33" t="str">
        <f>'[1]Schedule of Pension Amounts LW'!B157</f>
        <v>2241</v>
      </c>
      <c r="E164" s="33" t="str">
        <f>IF(ISNA(VLOOKUP(D164,'[1]Proportionate Shares'!$D$23:$G$1400,2,FALSE)),"",VLOOKUP(D164,'[1]Proportionate Shares'!$D$23:$G$1400,2,FALSE))</f>
        <v>057836</v>
      </c>
      <c r="F164" s="33" t="str">
        <f>IF(ISNA(VLOOKUP(D164,'[1]Proportionate Shares'!$D$23:$G$1400,3,FALSE)),"",VLOOKUP(D164,'[1]Proportionate Shares'!$D$23:$G$1400,3,FALSE))</f>
        <v/>
      </c>
      <c r="G164" s="34" t="str">
        <f>VLOOKUP(D164,'[1]Employer information'!$A$3:$B$1390,2,FALSE)</f>
        <v>ST ANTHONY SCHOOL</v>
      </c>
      <c r="H164" s="36">
        <f>IF(ISNA(VLOOKUP(D164,'[1]Proportionate Shares'!$D$23:$I$1377,6,FALSE)),0,VLOOKUP(D164,'[1]Proportionate Shares'!$D$23:$I$1377,6,FALSE))</f>
        <v>1.1576173000000001E-5</v>
      </c>
      <c r="I164" s="105">
        <f>VLOOKUP(D164,'[1]Schedule of Pension Amounts LW'!$B$15:$E$1399,3,FALSE)</f>
        <v>669513</v>
      </c>
      <c r="J164" s="105">
        <f>-IF(ISNA(VLOOKUP(D164,'[1]Combined Contribution Amounts'!$A$2:$K$1335,5,FALSE)),0,VLOOKUP(D164,'[1]Combined Contribution Amounts'!$A$2:$K$1335,5,FALSE))</f>
        <v>-40518</v>
      </c>
      <c r="K164" s="105">
        <f>-IF(ISNA(VLOOKUP(D164,'[1]Combined Contribution Amounts'!$A$2:$K$1335,7,FALSE)),0,VLOOKUP(D164,'[1]Combined Contribution Amounts'!$A$2:$K$1335,7,FALSE))+-IF(ISNA(VLOOKUP(D164,'[1]Combined Contribution Amounts'!$A$2:$K$1335,8,FALSE)),0,VLOOKUP(D164,'[1]Combined Contribution Amounts'!$A$2:$K$1335,8,FALSE))+-IF(ISNA(VLOOKUP(D164,'[1]Combined Contribution Amounts'!$A$2:$K$1335,9,FALSE)),0,VLOOKUP(D164,'[1]Combined Contribution Amounts'!$A$2:$K$1335,9,FALSE))</f>
        <v>0</v>
      </c>
      <c r="L164" s="105">
        <f>VLOOKUP(D164,'[1]Pension Expense Details'!$D$23:$S$1407,16,FALSE)</f>
        <v>50723</v>
      </c>
      <c r="M164" s="105">
        <f>ROUND(('[1]68_InOutFlowsCurPrdAndPriorHist'!$F$28-'[1]68_InOutFlowsCurPrdAndPriorHist'!$F$31)*$H164,0)-VLOOKUP(D164,'[1]Pension Expense Details'!$D$23:$S$1407,12,FALSE)</f>
        <v>-9588</v>
      </c>
      <c r="N164" s="105">
        <f>ROUND(('[1]68_InOutFlowsCurPrdAndPriorHist'!$F$29-'[1]68_InOutFlowsCurPrdAndPriorHist'!$F$32)*$H164,0)-VLOOKUP(D164,'[1]Pension Expense Details'!$D$23:$S$1407,13,FALSE)</f>
        <v>-72446</v>
      </c>
      <c r="O164" s="105">
        <f>ROUND(('[1]68_InOutFlowsCurPrdAndPriorHist'!$F$30-'[1]68_InOutFlowsCurPrdAndPriorHist'!$F$33)*$H164,0)-VLOOKUP(D164,'[1]Pension Expense Details'!$D$23:$S$1407,14,FALSE)</f>
        <v>31328</v>
      </c>
      <c r="P164" s="105">
        <f>ROUND((VLOOKUP(D164,'[1]Schedule of Pension Amounts LW'!$B$15:$AC$1399,28,FALSE)-VLOOKUP(D164,'[1]Schedule of Pension Amounts LW'!$B$15:$AC$1399,27,FALSE))*'[1]Schedule of Pension Amounts LW'!AD$4,0)+VLOOKUP(D164,'[1]Schedule of Pension Amounts LW'!$B$15:$AH$1399,33,FALSE)-VLOOKUP(D164,'[1]Pension Expense Details'!$D$23:$S$1407,15,FALSE)</f>
        <v>-27246</v>
      </c>
      <c r="Q164" s="98">
        <f t="shared" si="14"/>
        <v>601766</v>
      </c>
      <c r="R164" s="98">
        <f>ROUND('[1]68_InOutFlowsCurPrdAndPrior'!$D$32*IF(ISNA(VLOOKUP(D164,'[1]Proportionate Shares'!$D$23:$I$1359,6,FALSE)),0,VLOOKUP(D164,'[1]Proportionate Shares'!$D$23:$I$1359,6,FALSE)),0)</f>
        <v>2528</v>
      </c>
      <c r="S164" s="98">
        <f>ROUND('[1]68_InOutFlowsCurPrdAndPrior'!$D$33*IF(ISNA(VLOOKUP(D164,'[1]Proportionate Shares'!$D$23:$I$1359,6,FALSE)),0,VLOOKUP(D164,'[1]Proportionate Shares'!$D$23:$I$1359,6,FALSE)),0)</f>
        <v>186697</v>
      </c>
      <c r="T164" s="98">
        <f>ROUND('[1]68_InOutFlowsCurPrdAndPrior'!$D$35*IF(ISNA(VLOOKUP(D164,'[1]Proportionate Shares'!$D$23:$I$1359,6,FALSE)),0,VLOOKUP(D164,'[1]Proportionate Shares'!$D$23:$I$1359,6,FALSE)),0)</f>
        <v>36178</v>
      </c>
      <c r="U164" s="98">
        <f>VLOOKUP(D164,'[1]Schedule of Pension Amounts LW'!$B$15:$AS$1399,36,FALSE)</f>
        <v>109883</v>
      </c>
      <c r="V164" s="99">
        <f t="shared" si="15"/>
        <v>335286</v>
      </c>
      <c r="W164" s="98">
        <f>ROUND('[1]68_InOutFlowsCurPrdAndPrior'!$F$32*IF(ISNA(VLOOKUP(D164,'[1]Proportionate Shares'!$D$23:$I$1359,6,FALSE)),0,VLOOKUP(D164,'[1]Proportionate Shares'!$D$23:$I$1359,6,FALSE)),0)</f>
        <v>20894</v>
      </c>
      <c r="X164" s="98">
        <f>ROUND('[1]68_InOutFlowsCurPrdAndPrior'!$F$33*IF(ISNA(VLOOKUP(D164,'[1]Proportionate Shares'!$D$23:$I$1359,6,FALSE)),0,VLOOKUP(D164,'[1]Proportionate Shares'!$D$23:$I$1359,6,FALSE)),0)</f>
        <v>77152</v>
      </c>
      <c r="Y164" s="98">
        <f>ROUND('[1]68_InOutFlowsCurPrdAndPrior'!$F$35*IF(ISNA(VLOOKUP(D164,'[1]Proportionate Shares'!$D$23:$I$1359,6,FALSE)),0,VLOOKUP(D164,'[1]Proportionate Shares'!$D$23:$I$1359,6,FALSE)),0)</f>
        <v>30136</v>
      </c>
      <c r="Z164" s="98">
        <f>-VLOOKUP(D164,'[1]Schedule of Pension Amounts LW'!$B$15:$AS$1399,37,FALSE)</f>
        <v>52913</v>
      </c>
      <c r="AA164" s="99">
        <f t="shared" si="16"/>
        <v>181095</v>
      </c>
      <c r="AB164" s="72">
        <f>VLOOKUP(D164,'[1]Pension Expense Details'!$D$22:$S$1407,16,FALSE)</f>
        <v>50723</v>
      </c>
      <c r="AC164" s="72">
        <f t="shared" si="17"/>
        <v>93747</v>
      </c>
      <c r="AD164" s="72">
        <f>VLOOKUP(D164,'[1]Schedule of Pension Amounts LW'!$B$15:$W$1399,22,FALSE)</f>
        <v>144470</v>
      </c>
    </row>
    <row r="165" spans="1:30" x14ac:dyDescent="0.3">
      <c r="A165" s="104"/>
      <c r="B165" s="33"/>
      <c r="C165" s="33" t="str">
        <f>VLOOKUP(D165,'[1]Employer information'!$I$3:$J$1391,2,FALSE)</f>
        <v xml:space="preserve">Charter School                                    </v>
      </c>
      <c r="D165" s="33" t="str">
        <f>'[1]Schedule of Pension Amounts LW'!B158</f>
        <v>2212</v>
      </c>
      <c r="E165" s="33" t="str">
        <f>IF(ISNA(VLOOKUP(D165,'[1]Proportionate Shares'!$D$23:$G$1400,2,FALSE)),"",VLOOKUP(D165,'[1]Proportionate Shares'!$D$23:$G$1400,2,FALSE))</f>
        <v>013801</v>
      </c>
      <c r="F165" s="33" t="str">
        <f>IF(ISNA(VLOOKUP(D165,'[1]Proportionate Shares'!$D$23:$G$1400,3,FALSE)),"",VLOOKUP(D165,'[1]Proportionate Shares'!$D$23:$G$1400,3,FALSE))</f>
        <v/>
      </c>
      <c r="G165" s="34" t="str">
        <f>VLOOKUP(D165,'[1]Employer information'!$A$3:$B$1390,2,FALSE)</f>
        <v>ST MARYS CHARTER SCHOOL</v>
      </c>
      <c r="H165" s="36">
        <f>IF(ISNA(VLOOKUP(D165,'[1]Proportionate Shares'!$D$23:$I$1377,6,FALSE)),0,VLOOKUP(D165,'[1]Proportionate Shares'!$D$23:$I$1377,6,FALSE))</f>
        <v>1.0353358E-5</v>
      </c>
      <c r="I165" s="105">
        <f>VLOOKUP(D165,'[1]Schedule of Pension Amounts LW'!$B$15:$E$1399,3,FALSE)</f>
        <v>378660</v>
      </c>
      <c r="J165" s="105">
        <f>-IF(ISNA(VLOOKUP(D165,'[1]Combined Contribution Amounts'!$A$2:$K$1335,5,FALSE)),0,VLOOKUP(D165,'[1]Combined Contribution Amounts'!$A$2:$K$1335,5,FALSE))</f>
        <v>-36238</v>
      </c>
      <c r="K165" s="105">
        <f>-IF(ISNA(VLOOKUP(D165,'[1]Combined Contribution Amounts'!$A$2:$K$1335,7,FALSE)),0,VLOOKUP(D165,'[1]Combined Contribution Amounts'!$A$2:$K$1335,7,FALSE))+-IF(ISNA(VLOOKUP(D165,'[1]Combined Contribution Amounts'!$A$2:$K$1335,8,FALSE)),0,VLOOKUP(D165,'[1]Combined Contribution Amounts'!$A$2:$K$1335,8,FALSE))+-IF(ISNA(VLOOKUP(D165,'[1]Combined Contribution Amounts'!$A$2:$K$1335,9,FALSE)),0,VLOOKUP(D165,'[1]Combined Contribution Amounts'!$A$2:$K$1335,9,FALSE))</f>
        <v>0</v>
      </c>
      <c r="L165" s="105">
        <f>VLOOKUP(D165,'[1]Pension Expense Details'!$D$23:$S$1407,16,FALSE)</f>
        <v>79965</v>
      </c>
      <c r="M165" s="105">
        <f>ROUND(('[1]68_InOutFlowsCurPrdAndPriorHist'!$F$28-'[1]68_InOutFlowsCurPrdAndPriorHist'!$F$31)*$H165,0)-VLOOKUP(D165,'[1]Pension Expense Details'!$D$23:$S$1407,12,FALSE)</f>
        <v>-8575</v>
      </c>
      <c r="N165" s="105">
        <f>ROUND(('[1]68_InOutFlowsCurPrdAndPriorHist'!$F$29-'[1]68_InOutFlowsCurPrdAndPriorHist'!$F$32)*$H165,0)-VLOOKUP(D165,'[1]Pension Expense Details'!$D$23:$S$1407,13,FALSE)</f>
        <v>-64794</v>
      </c>
      <c r="O165" s="105">
        <f>ROUND(('[1]68_InOutFlowsCurPrdAndPriorHist'!$F$30-'[1]68_InOutFlowsCurPrdAndPriorHist'!$F$33)*$H165,0)-VLOOKUP(D165,'[1]Pension Expense Details'!$D$23:$S$1407,14,FALSE)</f>
        <v>28018</v>
      </c>
      <c r="P165" s="105">
        <f>ROUND((VLOOKUP(D165,'[1]Schedule of Pension Amounts LW'!$B$15:$AC$1399,28,FALSE)-VLOOKUP(D165,'[1]Schedule of Pension Amounts LW'!$B$15:$AC$1399,27,FALSE))*'[1]Schedule of Pension Amounts LW'!AD$4,0)+VLOOKUP(D165,'[1]Schedule of Pension Amounts LW'!$B$15:$AH$1399,33,FALSE)-VLOOKUP(D165,'[1]Pension Expense Details'!$D$23:$S$1407,15,FALSE)</f>
        <v>161164</v>
      </c>
      <c r="Q165" s="98">
        <f t="shared" si="14"/>
        <v>538200</v>
      </c>
      <c r="R165" s="98">
        <f>ROUND('[1]68_InOutFlowsCurPrdAndPrior'!$D$32*IF(ISNA(VLOOKUP(D165,'[1]Proportionate Shares'!$D$23:$I$1359,6,FALSE)),0,VLOOKUP(D165,'[1]Proportionate Shares'!$D$23:$I$1359,6,FALSE)),0)</f>
        <v>2261</v>
      </c>
      <c r="S165" s="98">
        <f>ROUND('[1]68_InOutFlowsCurPrdAndPrior'!$D$33*IF(ISNA(VLOOKUP(D165,'[1]Proportionate Shares'!$D$23:$I$1359,6,FALSE)),0,VLOOKUP(D165,'[1]Proportionate Shares'!$D$23:$I$1359,6,FALSE)),0)</f>
        <v>166976</v>
      </c>
      <c r="T165" s="98">
        <f>ROUND('[1]68_InOutFlowsCurPrdAndPrior'!$D$35*IF(ISNA(VLOOKUP(D165,'[1]Proportionate Shares'!$D$23:$I$1359,6,FALSE)),0,VLOOKUP(D165,'[1]Proportionate Shares'!$D$23:$I$1359,6,FALSE)),0)</f>
        <v>32357</v>
      </c>
      <c r="U165" s="98">
        <f>VLOOKUP(D165,'[1]Schedule of Pension Amounts LW'!$B$15:$AS$1399,36,FALSE)</f>
        <v>122601</v>
      </c>
      <c r="V165" s="99">
        <f t="shared" si="15"/>
        <v>324195</v>
      </c>
      <c r="W165" s="98">
        <f>ROUND('[1]68_InOutFlowsCurPrdAndPrior'!$F$32*IF(ISNA(VLOOKUP(D165,'[1]Proportionate Shares'!$D$23:$I$1359,6,FALSE)),0,VLOOKUP(D165,'[1]Proportionate Shares'!$D$23:$I$1359,6,FALSE)),0)</f>
        <v>18687</v>
      </c>
      <c r="X165" s="98">
        <f>ROUND('[1]68_InOutFlowsCurPrdAndPrior'!$F$33*IF(ISNA(VLOOKUP(D165,'[1]Proportionate Shares'!$D$23:$I$1359,6,FALSE)),0,VLOOKUP(D165,'[1]Proportionate Shares'!$D$23:$I$1359,6,FALSE)),0)</f>
        <v>69002</v>
      </c>
      <c r="Y165" s="98">
        <f>ROUND('[1]68_InOutFlowsCurPrdAndPrior'!$F$35*IF(ISNA(VLOOKUP(D165,'[1]Proportionate Shares'!$D$23:$I$1359,6,FALSE)),0,VLOOKUP(D165,'[1]Proportionate Shares'!$D$23:$I$1359,6,FALSE)),0)</f>
        <v>26953</v>
      </c>
      <c r="Z165" s="98">
        <f>-VLOOKUP(D165,'[1]Schedule of Pension Amounts LW'!$B$15:$AS$1399,37,FALSE)</f>
        <v>105667</v>
      </c>
      <c r="AA165" s="99">
        <f t="shared" si="16"/>
        <v>220309</v>
      </c>
      <c r="AB165" s="72">
        <f>VLOOKUP(D165,'[1]Pension Expense Details'!$D$22:$S$1407,16,FALSE)</f>
        <v>79965</v>
      </c>
      <c r="AC165" s="72">
        <f t="shared" si="17"/>
        <v>15482</v>
      </c>
      <c r="AD165" s="72">
        <f>VLOOKUP(D165,'[1]Schedule of Pension Amounts LW'!$B$15:$W$1399,22,FALSE)</f>
        <v>95447</v>
      </c>
    </row>
    <row r="166" spans="1:30" x14ac:dyDescent="0.3">
      <c r="A166" s="104"/>
      <c r="B166" s="33"/>
      <c r="C166" s="33" t="str">
        <f>VLOOKUP(D166,'[1]Employer information'!$I$3:$J$1391,2,FALSE)</f>
        <v xml:space="preserve">Charter School                                    </v>
      </c>
      <c r="D166" s="33" t="str">
        <f>'[1]Schedule of Pension Amounts LW'!B159</f>
        <v>2267</v>
      </c>
      <c r="E166" s="33" t="str">
        <f>IF(ISNA(VLOOKUP(D166,'[1]Proportionate Shares'!$D$23:$G$1400,2,FALSE)),"",VLOOKUP(D166,'[1]Proportionate Shares'!$D$23:$G$1400,2,FALSE))</f>
        <v>101859</v>
      </c>
      <c r="F166" s="33" t="str">
        <f>IF(ISNA(VLOOKUP(D166,'[1]Proportionate Shares'!$D$23:$G$1400,3,FALSE)),"",VLOOKUP(D166,'[1]Proportionate Shares'!$D$23:$G$1400,3,FALSE))</f>
        <v/>
      </c>
      <c r="G166" s="34" t="str">
        <f>VLOOKUP(D166,'[1]Employer information'!$A$3:$B$1390,2,FALSE)</f>
        <v>STEPPING STONES CHARTER ELEMENTARY</v>
      </c>
      <c r="H166" s="36">
        <f>IF(ISNA(VLOOKUP(D166,'[1]Proportionate Shares'!$D$23:$I$1377,6,FALSE)),0,VLOOKUP(D166,'[1]Proportionate Shares'!$D$23:$I$1377,6,FALSE))</f>
        <v>1.9645608999999998E-5</v>
      </c>
      <c r="I166" s="105">
        <f>VLOOKUP(D166,'[1]Schedule of Pension Amounts LW'!$B$15:$E$1399,3,FALSE)</f>
        <v>1008141</v>
      </c>
      <c r="J166" s="105">
        <f>-IF(ISNA(VLOOKUP(D166,'[1]Combined Contribution Amounts'!$A$2:$K$1335,5,FALSE)),0,VLOOKUP(D166,'[1]Combined Contribution Amounts'!$A$2:$K$1335,5,FALSE))</f>
        <v>-68762</v>
      </c>
      <c r="K166" s="105">
        <f>-IF(ISNA(VLOOKUP(D166,'[1]Combined Contribution Amounts'!$A$2:$K$1335,7,FALSE)),0,VLOOKUP(D166,'[1]Combined Contribution Amounts'!$A$2:$K$1335,7,FALSE))+-IF(ISNA(VLOOKUP(D166,'[1]Combined Contribution Amounts'!$A$2:$K$1335,8,FALSE)),0,VLOOKUP(D166,'[1]Combined Contribution Amounts'!$A$2:$K$1335,8,FALSE))+-IF(ISNA(VLOOKUP(D166,'[1]Combined Contribution Amounts'!$A$2:$K$1335,9,FALSE)),0,VLOOKUP(D166,'[1]Combined Contribution Amounts'!$A$2:$K$1335,9,FALSE))</f>
        <v>0</v>
      </c>
      <c r="L166" s="105">
        <f>VLOOKUP(D166,'[1]Pension Expense Details'!$D$23:$S$1407,16,FALSE)</f>
        <v>106210</v>
      </c>
      <c r="M166" s="105">
        <f>ROUND(('[1]68_InOutFlowsCurPrdAndPriorHist'!$F$28-'[1]68_InOutFlowsCurPrdAndPriorHist'!$F$31)*$H166,0)-VLOOKUP(D166,'[1]Pension Expense Details'!$D$23:$S$1407,12,FALSE)</f>
        <v>-16272</v>
      </c>
      <c r="N166" s="105">
        <f>ROUND(('[1]68_InOutFlowsCurPrdAndPriorHist'!$F$29-'[1]68_InOutFlowsCurPrdAndPriorHist'!$F$32)*$H166,0)-VLOOKUP(D166,'[1]Pension Expense Details'!$D$23:$S$1407,13,FALSE)</f>
        <v>-122946</v>
      </c>
      <c r="O166" s="105">
        <f>ROUND(('[1]68_InOutFlowsCurPrdAndPriorHist'!$F$30-'[1]68_InOutFlowsCurPrdAndPriorHist'!$F$33)*$H166,0)-VLOOKUP(D166,'[1]Pension Expense Details'!$D$23:$S$1407,14,FALSE)</f>
        <v>53166</v>
      </c>
      <c r="P166" s="105">
        <f>ROUND((VLOOKUP(D166,'[1]Schedule of Pension Amounts LW'!$B$15:$AC$1399,28,FALSE)-VLOOKUP(D166,'[1]Schedule of Pension Amounts LW'!$B$15:$AC$1399,27,FALSE))*'[1]Schedule of Pension Amounts LW'!AD$4,0)+VLOOKUP(D166,'[1]Schedule of Pension Amounts LW'!$B$15:$AH$1399,33,FALSE)-VLOOKUP(D166,'[1]Pension Expense Details'!$D$23:$S$1407,15,FALSE)</f>
        <v>61703</v>
      </c>
      <c r="Q166" s="98">
        <f t="shared" si="14"/>
        <v>1021240</v>
      </c>
      <c r="R166" s="98">
        <f>ROUND('[1]68_InOutFlowsCurPrdAndPrior'!$D$32*IF(ISNA(VLOOKUP(D166,'[1]Proportionate Shares'!$D$23:$I$1359,6,FALSE)),0,VLOOKUP(D166,'[1]Proportionate Shares'!$D$23:$I$1359,6,FALSE)),0)</f>
        <v>4290</v>
      </c>
      <c r="S166" s="98">
        <f>ROUND('[1]68_InOutFlowsCurPrdAndPrior'!$D$33*IF(ISNA(VLOOKUP(D166,'[1]Proportionate Shares'!$D$23:$I$1359,6,FALSE)),0,VLOOKUP(D166,'[1]Proportionate Shares'!$D$23:$I$1359,6,FALSE)),0)</f>
        <v>316839</v>
      </c>
      <c r="T166" s="98">
        <f>ROUND('[1]68_InOutFlowsCurPrdAndPrior'!$D$35*IF(ISNA(VLOOKUP(D166,'[1]Proportionate Shares'!$D$23:$I$1359,6,FALSE)),0,VLOOKUP(D166,'[1]Proportionate Shares'!$D$23:$I$1359,6,FALSE)),0)</f>
        <v>61397</v>
      </c>
      <c r="U166" s="98">
        <f>VLOOKUP(D166,'[1]Schedule of Pension Amounts LW'!$B$15:$AS$1399,36,FALSE)</f>
        <v>224071</v>
      </c>
      <c r="V166" s="99">
        <f t="shared" si="15"/>
        <v>606597</v>
      </c>
      <c r="W166" s="98">
        <f>ROUND('[1]68_InOutFlowsCurPrdAndPrior'!$F$32*IF(ISNA(VLOOKUP(D166,'[1]Proportionate Shares'!$D$23:$I$1359,6,FALSE)),0,VLOOKUP(D166,'[1]Proportionate Shares'!$D$23:$I$1359,6,FALSE)),0)</f>
        <v>35459</v>
      </c>
      <c r="X166" s="98">
        <f>ROUND('[1]68_InOutFlowsCurPrdAndPrior'!$F$33*IF(ISNA(VLOOKUP(D166,'[1]Proportionate Shares'!$D$23:$I$1359,6,FALSE)),0,VLOOKUP(D166,'[1]Proportionate Shares'!$D$23:$I$1359,6,FALSE)),0)</f>
        <v>130933</v>
      </c>
      <c r="Y166" s="98">
        <f>ROUND('[1]68_InOutFlowsCurPrdAndPrior'!$F$35*IF(ISNA(VLOOKUP(D166,'[1]Proportionate Shares'!$D$23:$I$1359,6,FALSE)),0,VLOOKUP(D166,'[1]Proportionate Shares'!$D$23:$I$1359,6,FALSE)),0)</f>
        <v>51143</v>
      </c>
      <c r="Z166" s="98">
        <f>-VLOOKUP(D166,'[1]Schedule of Pension Amounts LW'!$B$15:$AS$1399,37,FALSE)</f>
        <v>17470</v>
      </c>
      <c r="AA166" s="99">
        <f t="shared" si="16"/>
        <v>235005</v>
      </c>
      <c r="AB166" s="72">
        <f>VLOOKUP(D166,'[1]Pension Expense Details'!$D$22:$S$1407,16,FALSE)</f>
        <v>106210</v>
      </c>
      <c r="AC166" s="72">
        <f t="shared" si="17"/>
        <v>145514</v>
      </c>
      <c r="AD166" s="72">
        <f>VLOOKUP(D166,'[1]Schedule of Pension Amounts LW'!$B$15:$W$1399,22,FALSE)</f>
        <v>251724</v>
      </c>
    </row>
    <row r="167" spans="1:30" x14ac:dyDescent="0.3">
      <c r="A167" s="104"/>
      <c r="B167" s="33"/>
      <c r="C167" s="33" t="str">
        <f>VLOOKUP(D167,'[1]Employer information'!$I$3:$J$1391,2,FALSE)</f>
        <v xml:space="preserve">Charter School                                    </v>
      </c>
      <c r="D167" s="33" t="str">
        <f>'[1]Schedule of Pension Amounts LW'!B160</f>
        <v>2158</v>
      </c>
      <c r="E167" s="33" t="str">
        <f>IF(ISNA(VLOOKUP(D167,'[1]Proportionate Shares'!$D$23:$G$1400,2,FALSE)),"",VLOOKUP(D167,'[1]Proportionate Shares'!$D$23:$G$1400,2,FALSE))</f>
        <v>123803</v>
      </c>
      <c r="F167" s="33" t="str">
        <f>IF(ISNA(VLOOKUP(D167,'[1]Proportionate Shares'!$D$23:$G$1400,3,FALSE)),"",VLOOKUP(D167,'[1]Proportionate Shares'!$D$23:$G$1400,3,FALSE))</f>
        <v/>
      </c>
      <c r="G167" s="34" t="str">
        <f>VLOOKUP(D167,'[1]Employer information'!$A$3:$B$1390,2,FALSE)</f>
        <v>TEKOA ACADEMY</v>
      </c>
      <c r="H167" s="36">
        <f>IF(ISNA(VLOOKUP(D167,'[1]Proportionate Shares'!$D$23:$I$1377,6,FALSE)),0,VLOOKUP(D167,'[1]Proportionate Shares'!$D$23:$I$1377,6,FALSE))</f>
        <v>1.6180871E-5</v>
      </c>
      <c r="I167" s="105">
        <f>VLOOKUP(D167,'[1]Schedule of Pension Amounts LW'!$B$15:$E$1399,3,FALSE)</f>
        <v>951297</v>
      </c>
      <c r="J167" s="105">
        <f>-IF(ISNA(VLOOKUP(D167,'[1]Combined Contribution Amounts'!$A$2:$K$1335,5,FALSE)),0,VLOOKUP(D167,'[1]Combined Contribution Amounts'!$A$2:$K$1335,5,FALSE))</f>
        <v>-56635</v>
      </c>
      <c r="K167" s="105">
        <f>-IF(ISNA(VLOOKUP(D167,'[1]Combined Contribution Amounts'!$A$2:$K$1335,7,FALSE)),0,VLOOKUP(D167,'[1]Combined Contribution Amounts'!$A$2:$K$1335,7,FALSE))+-IF(ISNA(VLOOKUP(D167,'[1]Combined Contribution Amounts'!$A$2:$K$1335,8,FALSE)),0,VLOOKUP(D167,'[1]Combined Contribution Amounts'!$A$2:$K$1335,8,FALSE))+-IF(ISNA(VLOOKUP(D167,'[1]Combined Contribution Amounts'!$A$2:$K$1335,9,FALSE)),0,VLOOKUP(D167,'[1]Combined Contribution Amounts'!$A$2:$K$1335,9,FALSE))</f>
        <v>0</v>
      </c>
      <c r="L167" s="105">
        <f>VLOOKUP(D167,'[1]Pension Expense Details'!$D$23:$S$1407,16,FALSE)</f>
        <v>68467</v>
      </c>
      <c r="M167" s="105">
        <f>ROUND(('[1]68_InOutFlowsCurPrdAndPriorHist'!$F$28-'[1]68_InOutFlowsCurPrdAndPriorHist'!$F$31)*$H167,0)-VLOOKUP(D167,'[1]Pension Expense Details'!$D$23:$S$1407,12,FALSE)</f>
        <v>-13402</v>
      </c>
      <c r="N167" s="105">
        <f>ROUND(('[1]68_InOutFlowsCurPrdAndPriorHist'!$F$29-'[1]68_InOutFlowsCurPrdAndPriorHist'!$F$32)*$H167,0)-VLOOKUP(D167,'[1]Pension Expense Details'!$D$23:$S$1407,13,FALSE)</f>
        <v>-101263</v>
      </c>
      <c r="O167" s="105">
        <f>ROUND(('[1]68_InOutFlowsCurPrdAndPriorHist'!$F$30-'[1]68_InOutFlowsCurPrdAndPriorHist'!$F$33)*$H167,0)-VLOOKUP(D167,'[1]Pension Expense Details'!$D$23:$S$1407,14,FALSE)</f>
        <v>43790</v>
      </c>
      <c r="P167" s="105">
        <f>ROUND((VLOOKUP(D167,'[1]Schedule of Pension Amounts LW'!$B$15:$AC$1399,28,FALSE)-VLOOKUP(D167,'[1]Schedule of Pension Amounts LW'!$B$15:$AC$1399,27,FALSE))*'[1]Schedule of Pension Amounts LW'!AD$4,0)+VLOOKUP(D167,'[1]Schedule of Pension Amounts LW'!$B$15:$AH$1399,33,FALSE)-VLOOKUP(D167,'[1]Pension Expense Details'!$D$23:$S$1407,15,FALSE)</f>
        <v>-51122</v>
      </c>
      <c r="Q167" s="98">
        <f t="shared" si="14"/>
        <v>841132</v>
      </c>
      <c r="R167" s="98">
        <f>ROUND('[1]68_InOutFlowsCurPrdAndPrior'!$D$32*IF(ISNA(VLOOKUP(D167,'[1]Proportionate Shares'!$D$23:$I$1359,6,FALSE)),0,VLOOKUP(D167,'[1]Proportionate Shares'!$D$23:$I$1359,6,FALSE)),0)</f>
        <v>3534</v>
      </c>
      <c r="S167" s="98">
        <f>ROUND('[1]68_InOutFlowsCurPrdAndPrior'!$D$33*IF(ISNA(VLOOKUP(D167,'[1]Proportionate Shares'!$D$23:$I$1359,6,FALSE)),0,VLOOKUP(D167,'[1]Proportionate Shares'!$D$23:$I$1359,6,FALSE)),0)</f>
        <v>260961</v>
      </c>
      <c r="T167" s="98">
        <f>ROUND('[1]68_InOutFlowsCurPrdAndPrior'!$D$35*IF(ISNA(VLOOKUP(D167,'[1]Proportionate Shares'!$D$23:$I$1359,6,FALSE)),0,VLOOKUP(D167,'[1]Proportionate Shares'!$D$23:$I$1359,6,FALSE)),0)</f>
        <v>50569</v>
      </c>
      <c r="U167" s="98">
        <f>VLOOKUP(D167,'[1]Schedule of Pension Amounts LW'!$B$15:$AS$1399,36,FALSE)</f>
        <v>133839</v>
      </c>
      <c r="V167" s="99">
        <f t="shared" si="15"/>
        <v>448903</v>
      </c>
      <c r="W167" s="98">
        <f>ROUND('[1]68_InOutFlowsCurPrdAndPrior'!$F$32*IF(ISNA(VLOOKUP(D167,'[1]Proportionate Shares'!$D$23:$I$1359,6,FALSE)),0,VLOOKUP(D167,'[1]Proportionate Shares'!$D$23:$I$1359,6,FALSE)),0)</f>
        <v>29205</v>
      </c>
      <c r="X167" s="98">
        <f>ROUND('[1]68_InOutFlowsCurPrdAndPrior'!$F$33*IF(ISNA(VLOOKUP(D167,'[1]Proportionate Shares'!$D$23:$I$1359,6,FALSE)),0,VLOOKUP(D167,'[1]Proportionate Shares'!$D$23:$I$1359,6,FALSE)),0)</f>
        <v>107841</v>
      </c>
      <c r="Y167" s="98">
        <f>ROUND('[1]68_InOutFlowsCurPrdAndPrior'!$F$35*IF(ISNA(VLOOKUP(D167,'[1]Proportionate Shares'!$D$23:$I$1359,6,FALSE)),0,VLOOKUP(D167,'[1]Proportionate Shares'!$D$23:$I$1359,6,FALSE)),0)</f>
        <v>42123</v>
      </c>
      <c r="Z167" s="98">
        <f>-VLOOKUP(D167,'[1]Schedule of Pension Amounts LW'!$B$15:$AS$1399,37,FALSE)</f>
        <v>188809</v>
      </c>
      <c r="AA167" s="99">
        <f t="shared" si="16"/>
        <v>367978</v>
      </c>
      <c r="AB167" s="72">
        <f>VLOOKUP(D167,'[1]Pension Expense Details'!$D$22:$S$1407,16,FALSE)</f>
        <v>68467</v>
      </c>
      <c r="AC167" s="72">
        <f t="shared" si="17"/>
        <v>90740</v>
      </c>
      <c r="AD167" s="72">
        <f>VLOOKUP(D167,'[1]Schedule of Pension Amounts LW'!$B$15:$W$1399,22,FALSE)</f>
        <v>159207</v>
      </c>
    </row>
    <row r="168" spans="1:30" x14ac:dyDescent="0.3">
      <c r="A168" s="104"/>
      <c r="B168" s="33"/>
      <c r="C168" s="33" t="str">
        <f>VLOOKUP(D168,'[1]Employer information'!$I$3:$J$1391,2,FALSE)</f>
        <v xml:space="preserve">Charter School                                    </v>
      </c>
      <c r="D168" s="33" t="str">
        <f>'[1]Schedule of Pension Amounts LW'!B161</f>
        <v>2131</v>
      </c>
      <c r="E168" s="33" t="str">
        <f>IF(ISNA(VLOOKUP(D168,'[1]Proportionate Shares'!$D$23:$G$1400,2,FALSE)),"",VLOOKUP(D168,'[1]Proportionate Shares'!$D$23:$G$1400,2,FALSE))</f>
        <v>014803</v>
      </c>
      <c r="F168" s="33" t="str">
        <f>IF(ISNA(VLOOKUP(D168,'[1]Proportionate Shares'!$D$23:$G$1400,3,FALSE)),"",VLOOKUP(D168,'[1]Proportionate Shares'!$D$23:$G$1400,3,FALSE))</f>
        <v/>
      </c>
      <c r="G168" s="34" t="str">
        <f>VLOOKUP(D168,'[1]Employer information'!$A$3:$B$1390,2,FALSE)</f>
        <v>TEMPLE EDUCATION CENTER</v>
      </c>
      <c r="H168" s="36">
        <f>IF(ISNA(VLOOKUP(D168,'[1]Proportionate Shares'!$D$23:$I$1377,6,FALSE)),0,VLOOKUP(D168,'[1]Proportionate Shares'!$D$23:$I$1377,6,FALSE))</f>
        <v>3.6989012000000001E-5</v>
      </c>
      <c r="I168" s="105">
        <f>VLOOKUP(D168,'[1]Schedule of Pension Amounts LW'!$B$15:$E$1399,3,FALSE)</f>
        <v>1773499</v>
      </c>
      <c r="J168" s="105">
        <f>-IF(ISNA(VLOOKUP(D168,'[1]Combined Contribution Amounts'!$A$2:$K$1335,5,FALSE)),0,VLOOKUP(D168,'[1]Combined Contribution Amounts'!$A$2:$K$1335,5,FALSE))</f>
        <v>-129466</v>
      </c>
      <c r="K168" s="105">
        <f>-IF(ISNA(VLOOKUP(D168,'[1]Combined Contribution Amounts'!$A$2:$K$1335,7,FALSE)),0,VLOOKUP(D168,'[1]Combined Contribution Amounts'!$A$2:$K$1335,7,FALSE))+-IF(ISNA(VLOOKUP(D168,'[1]Combined Contribution Amounts'!$A$2:$K$1335,8,FALSE)),0,VLOOKUP(D168,'[1]Combined Contribution Amounts'!$A$2:$K$1335,8,FALSE))+-IF(ISNA(VLOOKUP(D168,'[1]Combined Contribution Amounts'!$A$2:$K$1335,9,FALSE)),0,VLOOKUP(D168,'[1]Combined Contribution Amounts'!$A$2:$K$1335,9,FALSE))</f>
        <v>0</v>
      </c>
      <c r="L168" s="105">
        <f>VLOOKUP(D168,'[1]Pension Expense Details'!$D$23:$S$1407,16,FALSE)</f>
        <v>219564</v>
      </c>
      <c r="M168" s="105">
        <f>ROUND(('[1]68_InOutFlowsCurPrdAndPriorHist'!$F$28-'[1]68_InOutFlowsCurPrdAndPriorHist'!$F$31)*$H168,0)-VLOOKUP(D168,'[1]Pension Expense Details'!$D$23:$S$1407,12,FALSE)</f>
        <v>-30636</v>
      </c>
      <c r="N168" s="105">
        <f>ROUND(('[1]68_InOutFlowsCurPrdAndPriorHist'!$F$29-'[1]68_InOutFlowsCurPrdAndPriorHist'!$F$32)*$H168,0)-VLOOKUP(D168,'[1]Pension Expense Details'!$D$23:$S$1407,13,FALSE)</f>
        <v>-231485</v>
      </c>
      <c r="O168" s="105">
        <f>ROUND(('[1]68_InOutFlowsCurPrdAndPriorHist'!$F$30-'[1]68_InOutFlowsCurPrdAndPriorHist'!$F$33)*$H168,0)-VLOOKUP(D168,'[1]Pension Expense Details'!$D$23:$S$1407,14,FALSE)</f>
        <v>100101</v>
      </c>
      <c r="P168" s="105">
        <f>ROUND((VLOOKUP(D168,'[1]Schedule of Pension Amounts LW'!$B$15:$AC$1399,28,FALSE)-VLOOKUP(D168,'[1]Schedule of Pension Amounts LW'!$B$15:$AC$1399,27,FALSE))*'[1]Schedule of Pension Amounts LW'!AD$4,0)+VLOOKUP(D168,'[1]Schedule of Pension Amounts LW'!$B$15:$AH$1399,33,FALSE)-VLOOKUP(D168,'[1]Pension Expense Details'!$D$23:$S$1407,15,FALSE)</f>
        <v>221227</v>
      </c>
      <c r="Q168" s="98">
        <f t="shared" si="14"/>
        <v>1922804</v>
      </c>
      <c r="R168" s="98">
        <f>ROUND('[1]68_InOutFlowsCurPrdAndPrior'!$D$32*IF(ISNA(VLOOKUP(D168,'[1]Proportionate Shares'!$D$23:$I$1359,6,FALSE)),0,VLOOKUP(D168,'[1]Proportionate Shares'!$D$23:$I$1359,6,FALSE)),0)</f>
        <v>8077</v>
      </c>
      <c r="S168" s="98">
        <f>ROUND('[1]68_InOutFlowsCurPrdAndPrior'!$D$33*IF(ISNA(VLOOKUP(D168,'[1]Proportionate Shares'!$D$23:$I$1359,6,FALSE)),0,VLOOKUP(D168,'[1]Proportionate Shares'!$D$23:$I$1359,6,FALSE)),0)</f>
        <v>596548</v>
      </c>
      <c r="T168" s="98">
        <f>ROUND('[1]68_InOutFlowsCurPrdAndPrior'!$D$35*IF(ISNA(VLOOKUP(D168,'[1]Proportionate Shares'!$D$23:$I$1359,6,FALSE)),0,VLOOKUP(D168,'[1]Proportionate Shares'!$D$23:$I$1359,6,FALSE)),0)</f>
        <v>115600</v>
      </c>
      <c r="U168" s="98">
        <f>VLOOKUP(D168,'[1]Schedule of Pension Amounts LW'!$B$15:$AS$1399,36,FALSE)</f>
        <v>461052</v>
      </c>
      <c r="V168" s="99">
        <f t="shared" si="15"/>
        <v>1181277</v>
      </c>
      <c r="W168" s="98">
        <f>ROUND('[1]68_InOutFlowsCurPrdAndPrior'!$F$32*IF(ISNA(VLOOKUP(D168,'[1]Proportionate Shares'!$D$23:$I$1359,6,FALSE)),0,VLOOKUP(D168,'[1]Proportionate Shares'!$D$23:$I$1359,6,FALSE)),0)</f>
        <v>66763</v>
      </c>
      <c r="X168" s="98">
        <f>ROUND('[1]68_InOutFlowsCurPrdAndPrior'!$F$33*IF(ISNA(VLOOKUP(D168,'[1]Proportionate Shares'!$D$23:$I$1359,6,FALSE)),0,VLOOKUP(D168,'[1]Proportionate Shares'!$D$23:$I$1359,6,FALSE)),0)</f>
        <v>246522</v>
      </c>
      <c r="Y168" s="98">
        <f>ROUND('[1]68_InOutFlowsCurPrdAndPrior'!$F$35*IF(ISNA(VLOOKUP(D168,'[1]Proportionate Shares'!$D$23:$I$1359,6,FALSE)),0,VLOOKUP(D168,'[1]Proportionate Shares'!$D$23:$I$1359,6,FALSE)),0)</f>
        <v>96292</v>
      </c>
      <c r="Z168" s="98">
        <f>-VLOOKUP(D168,'[1]Schedule of Pension Amounts LW'!$B$15:$AS$1399,37,FALSE)</f>
        <v>5064</v>
      </c>
      <c r="AA168" s="99">
        <f t="shared" si="16"/>
        <v>414641</v>
      </c>
      <c r="AB168" s="72">
        <f>VLOOKUP(D168,'[1]Pension Expense Details'!$D$22:$S$1407,16,FALSE)</f>
        <v>219564</v>
      </c>
      <c r="AC168" s="72">
        <f t="shared" si="17"/>
        <v>253731</v>
      </c>
      <c r="AD168" s="72">
        <f>VLOOKUP(D168,'[1]Schedule of Pension Amounts LW'!$B$15:$W$1399,22,FALSE)</f>
        <v>473295</v>
      </c>
    </row>
    <row r="169" spans="1:30" x14ac:dyDescent="0.3">
      <c r="A169" s="104"/>
      <c r="B169" s="33"/>
      <c r="C169" s="33" t="str">
        <f>VLOOKUP(D169,'[1]Employer information'!$I$3:$J$1391,2,FALSE)</f>
        <v xml:space="preserve">Charter School                                    </v>
      </c>
      <c r="D169" s="33" t="str">
        <f>'[1]Schedule of Pension Amounts LW'!B162</f>
        <v>2040</v>
      </c>
      <c r="E169" s="33" t="str">
        <f>IF(ISNA(VLOOKUP(D169,'[1]Proportionate Shares'!$D$23:$G$1400,2,FALSE)),"",VLOOKUP(D169,'[1]Proportionate Shares'!$D$23:$G$1400,2,FALSE))</f>
        <v>057804</v>
      </c>
      <c r="F169" s="33" t="str">
        <f>IF(ISNA(VLOOKUP(D169,'[1]Proportionate Shares'!$D$23:$G$1400,3,FALSE)),"",VLOOKUP(D169,'[1]Proportionate Shares'!$D$23:$G$1400,3,FALSE))</f>
        <v/>
      </c>
      <c r="G169" s="34" t="str">
        <f>VLOOKUP(D169,'[1]Employer information'!$A$3:$B$1390,2,FALSE)</f>
        <v>TEXANS CAN ACADEMIES</v>
      </c>
      <c r="H169" s="36">
        <f>IF(ISNA(VLOOKUP(D169,'[1]Proportionate Shares'!$D$23:$I$1377,6,FALSE)),0,VLOOKUP(D169,'[1]Proportionate Shares'!$D$23:$I$1377,6,FALSE))</f>
        <v>2.85763303E-4</v>
      </c>
      <c r="I169" s="105">
        <f>VLOOKUP(D169,'[1]Schedule of Pension Amounts LW'!$B$15:$E$1399,3,FALSE)</f>
        <v>14668675</v>
      </c>
      <c r="J169" s="105">
        <f>-IF(ISNA(VLOOKUP(D169,'[1]Combined Contribution Amounts'!$A$2:$K$1335,5,FALSE)),0,VLOOKUP(D169,'[1]Combined Contribution Amounts'!$A$2:$K$1335,5,FALSE))</f>
        <v>-1000206</v>
      </c>
      <c r="K169" s="105">
        <f>-IF(ISNA(VLOOKUP(D169,'[1]Combined Contribution Amounts'!$A$2:$K$1335,7,FALSE)),0,VLOOKUP(D169,'[1]Combined Contribution Amounts'!$A$2:$K$1335,7,FALSE))+-IF(ISNA(VLOOKUP(D169,'[1]Combined Contribution Amounts'!$A$2:$K$1335,8,FALSE)),0,VLOOKUP(D169,'[1]Combined Contribution Amounts'!$A$2:$K$1335,8,FALSE))+-IF(ISNA(VLOOKUP(D169,'[1]Combined Contribution Amounts'!$A$2:$K$1335,9,FALSE)),0,VLOOKUP(D169,'[1]Combined Contribution Amounts'!$A$2:$K$1335,9,FALSE))</f>
        <v>0</v>
      </c>
      <c r="L169" s="105">
        <f>VLOOKUP(D169,'[1]Pension Expense Details'!$D$23:$S$1407,16,FALSE)</f>
        <v>1544238</v>
      </c>
      <c r="M169" s="105">
        <f>ROUND(('[1]68_InOutFlowsCurPrdAndPriorHist'!$F$28-'[1]68_InOutFlowsCurPrdAndPriorHist'!$F$31)*$H169,0)-VLOOKUP(D169,'[1]Pension Expense Details'!$D$23:$S$1407,12,FALSE)</f>
        <v>-236680</v>
      </c>
      <c r="N169" s="105">
        <f>ROUND(('[1]68_InOutFlowsCurPrdAndPriorHist'!$F$29-'[1]68_InOutFlowsCurPrdAndPriorHist'!$F$32)*$H169,0)-VLOOKUP(D169,'[1]Pension Expense Details'!$D$23:$S$1407,13,FALSE)</f>
        <v>-1788365</v>
      </c>
      <c r="O169" s="105">
        <f>ROUND(('[1]68_InOutFlowsCurPrdAndPriorHist'!$F$30-'[1]68_InOutFlowsCurPrdAndPriorHist'!$F$33)*$H169,0)-VLOOKUP(D169,'[1]Pension Expense Details'!$D$23:$S$1407,14,FALSE)</f>
        <v>773344</v>
      </c>
      <c r="P169" s="105">
        <f>ROUND((VLOOKUP(D169,'[1]Schedule of Pension Amounts LW'!$B$15:$AC$1399,28,FALSE)-VLOOKUP(D169,'[1]Schedule of Pension Amounts LW'!$B$15:$AC$1399,27,FALSE))*'[1]Schedule of Pension Amounts LW'!AD$4,0)+VLOOKUP(D169,'[1]Schedule of Pension Amounts LW'!$B$15:$AH$1399,33,FALSE)-VLOOKUP(D169,'[1]Pension Expense Details'!$D$23:$S$1407,15,FALSE)</f>
        <v>893864</v>
      </c>
      <c r="Q169" s="98">
        <f t="shared" si="14"/>
        <v>14854870</v>
      </c>
      <c r="R169" s="98">
        <f>ROUND('[1]68_InOutFlowsCurPrdAndPrior'!$D$32*IF(ISNA(VLOOKUP(D169,'[1]Proportionate Shares'!$D$23:$I$1359,6,FALSE)),0,VLOOKUP(D169,'[1]Proportionate Shares'!$D$23:$I$1359,6,FALSE)),0)</f>
        <v>62404</v>
      </c>
      <c r="S169" s="98">
        <f>ROUND('[1]68_InOutFlowsCurPrdAndPrior'!$D$33*IF(ISNA(VLOOKUP(D169,'[1]Proportionate Shares'!$D$23:$I$1359,6,FALSE)),0,VLOOKUP(D169,'[1]Proportionate Shares'!$D$23:$I$1359,6,FALSE)),0)</f>
        <v>4608710</v>
      </c>
      <c r="T169" s="98">
        <f>ROUND('[1]68_InOutFlowsCurPrdAndPrior'!$D$35*IF(ISNA(VLOOKUP(D169,'[1]Proportionate Shares'!$D$23:$I$1359,6,FALSE)),0,VLOOKUP(D169,'[1]Proportionate Shares'!$D$23:$I$1359,6,FALSE)),0)</f>
        <v>893079</v>
      </c>
      <c r="U169" s="98">
        <f>VLOOKUP(D169,'[1]Schedule of Pension Amounts LW'!$B$15:$AS$1399,36,FALSE)</f>
        <v>2120259</v>
      </c>
      <c r="V169" s="99">
        <f t="shared" si="15"/>
        <v>7684452</v>
      </c>
      <c r="W169" s="98">
        <f>ROUND('[1]68_InOutFlowsCurPrdAndPrior'!$F$32*IF(ISNA(VLOOKUP(D169,'[1]Proportionate Shares'!$D$23:$I$1359,6,FALSE)),0,VLOOKUP(D169,'[1]Proportionate Shares'!$D$23:$I$1359,6,FALSE)),0)</f>
        <v>515785</v>
      </c>
      <c r="X169" s="98">
        <f>ROUND('[1]68_InOutFlowsCurPrdAndPrior'!$F$33*IF(ISNA(VLOOKUP(D169,'[1]Proportionate Shares'!$D$23:$I$1359,6,FALSE)),0,VLOOKUP(D169,'[1]Proportionate Shares'!$D$23:$I$1359,6,FALSE)),0)</f>
        <v>1904537</v>
      </c>
      <c r="Y169" s="98">
        <f>ROUND('[1]68_InOutFlowsCurPrdAndPrior'!$F$35*IF(ISNA(VLOOKUP(D169,'[1]Proportionate Shares'!$D$23:$I$1359,6,FALSE)),0,VLOOKUP(D169,'[1]Proportionate Shares'!$D$23:$I$1359,6,FALSE)),0)</f>
        <v>743919</v>
      </c>
      <c r="Z169" s="98">
        <f>-VLOOKUP(D169,'[1]Schedule of Pension Amounts LW'!$B$15:$AS$1399,37,FALSE)</f>
        <v>5392</v>
      </c>
      <c r="AA169" s="99">
        <f t="shared" si="16"/>
        <v>3169633</v>
      </c>
      <c r="AB169" s="72">
        <f>VLOOKUP(D169,'[1]Pension Expense Details'!$D$22:$S$1407,16,FALSE)</f>
        <v>1544238</v>
      </c>
      <c r="AC169" s="72">
        <f t="shared" si="17"/>
        <v>1896786</v>
      </c>
      <c r="AD169" s="72">
        <f>VLOOKUP(D169,'[1]Schedule of Pension Amounts LW'!$B$15:$W$1399,22,FALSE)</f>
        <v>3441024</v>
      </c>
    </row>
    <row r="170" spans="1:30" x14ac:dyDescent="0.3">
      <c r="A170" s="104"/>
      <c r="B170" s="33"/>
      <c r="C170" s="33" t="str">
        <f>VLOOKUP(D170,'[1]Employer information'!$I$3:$J$1391,2,FALSE)</f>
        <v xml:space="preserve">Charter School                                    </v>
      </c>
      <c r="D170" s="33" t="str">
        <f>'[1]Schedule of Pension Amounts LW'!B163</f>
        <v>2148</v>
      </c>
      <c r="E170" s="33" t="str">
        <f>IF(ISNA(VLOOKUP(D170,'[1]Proportionate Shares'!$D$23:$G$1400,2,FALSE)),"",VLOOKUP(D170,'[1]Proportionate Shares'!$D$23:$G$1400,2,FALSE))</f>
        <v>221801</v>
      </c>
      <c r="F170" s="33" t="str">
        <f>IF(ISNA(VLOOKUP(D170,'[1]Proportionate Shares'!$D$23:$G$1400,3,FALSE)),"",VLOOKUP(D170,'[1]Proportionate Shares'!$D$23:$G$1400,3,FALSE))</f>
        <v/>
      </c>
      <c r="G170" s="34" t="str">
        <f>VLOOKUP(D170,'[1]Employer information'!$A$3:$B$1390,2,FALSE)</f>
        <v>TEXAS COLLEGE PREPARATORY ACADEMIES</v>
      </c>
      <c r="H170" s="36">
        <f>IF(ISNA(VLOOKUP(D170,'[1]Proportionate Shares'!$D$23:$I$1377,6,FALSE)),0,VLOOKUP(D170,'[1]Proportionate Shares'!$D$23:$I$1377,6,FALSE))</f>
        <v>4.6651450699999999E-4</v>
      </c>
      <c r="I170" s="105">
        <f>VLOOKUP(D170,'[1]Schedule of Pension Amounts LW'!$B$15:$E$1399,3,FALSE)</f>
        <v>23200189</v>
      </c>
      <c r="J170" s="105">
        <f>-IF(ISNA(VLOOKUP(D170,'[1]Combined Contribution Amounts'!$A$2:$K$1335,5,FALSE)),0,VLOOKUP(D170,'[1]Combined Contribution Amounts'!$A$2:$K$1335,5,FALSE))</f>
        <v>-1632857</v>
      </c>
      <c r="K170" s="105">
        <f>-IF(ISNA(VLOOKUP(D170,'[1]Combined Contribution Amounts'!$A$2:$K$1335,7,FALSE)),0,VLOOKUP(D170,'[1]Combined Contribution Amounts'!$A$2:$K$1335,7,FALSE))+-IF(ISNA(VLOOKUP(D170,'[1]Combined Contribution Amounts'!$A$2:$K$1335,8,FALSE)),0,VLOOKUP(D170,'[1]Combined Contribution Amounts'!$A$2:$K$1335,8,FALSE))+-IF(ISNA(VLOOKUP(D170,'[1]Combined Contribution Amounts'!$A$2:$K$1335,9,FALSE)),0,VLOOKUP(D170,'[1]Combined Contribution Amounts'!$A$2:$K$1335,9,FALSE))</f>
        <v>0</v>
      </c>
      <c r="L170" s="105">
        <f>VLOOKUP(D170,'[1]Pension Expense Details'!$D$23:$S$1407,16,FALSE)</f>
        <v>2638366</v>
      </c>
      <c r="M170" s="105">
        <f>ROUND(('[1]68_InOutFlowsCurPrdAndPriorHist'!$F$28-'[1]68_InOutFlowsCurPrdAndPriorHist'!$F$31)*$H170,0)-VLOOKUP(D170,'[1]Pension Expense Details'!$D$23:$S$1407,12,FALSE)</f>
        <v>-386385</v>
      </c>
      <c r="N170" s="105">
        <f>ROUND(('[1]68_InOutFlowsCurPrdAndPriorHist'!$F$29-'[1]68_InOutFlowsCurPrdAndPriorHist'!$F$32)*$H170,0)-VLOOKUP(D170,'[1]Pension Expense Details'!$D$23:$S$1407,13,FALSE)</f>
        <v>-2919543</v>
      </c>
      <c r="O170" s="105">
        <f>ROUND(('[1]68_InOutFlowsCurPrdAndPriorHist'!$F$30-'[1]68_InOutFlowsCurPrdAndPriorHist'!$F$33)*$H170,0)-VLOOKUP(D170,'[1]Pension Expense Details'!$D$23:$S$1407,14,FALSE)</f>
        <v>1262501</v>
      </c>
      <c r="P170" s="105">
        <f>ROUND((VLOOKUP(D170,'[1]Schedule of Pension Amounts LW'!$B$15:$AC$1399,28,FALSE)-VLOOKUP(D170,'[1]Schedule of Pension Amounts LW'!$B$15:$AC$1399,27,FALSE))*'[1]Schedule of Pension Amounts LW'!AD$4,0)+VLOOKUP(D170,'[1]Schedule of Pension Amounts LW'!$B$15:$AH$1399,33,FALSE)-VLOOKUP(D170,'[1]Pension Expense Details'!$D$23:$S$1407,15,FALSE)</f>
        <v>2088611</v>
      </c>
      <c r="Q170" s="98">
        <f t="shared" si="14"/>
        <v>24250882</v>
      </c>
      <c r="R170" s="98">
        <f>ROUND('[1]68_InOutFlowsCurPrdAndPrior'!$D$32*IF(ISNA(VLOOKUP(D170,'[1]Proportionate Shares'!$D$23:$I$1359,6,FALSE)),0,VLOOKUP(D170,'[1]Proportionate Shares'!$D$23:$I$1359,6,FALSE)),0)</f>
        <v>101875</v>
      </c>
      <c r="S170" s="98">
        <f>ROUND('[1]68_InOutFlowsCurPrdAndPrior'!$D$33*IF(ISNA(VLOOKUP(D170,'[1]Proportionate Shares'!$D$23:$I$1359,6,FALSE)),0,VLOOKUP(D170,'[1]Proportionate Shares'!$D$23:$I$1359,6,FALSE)),0)</f>
        <v>7523815</v>
      </c>
      <c r="T170" s="98">
        <f>ROUND('[1]68_InOutFlowsCurPrdAndPrior'!$D$35*IF(ISNA(VLOOKUP(D170,'[1]Proportionate Shares'!$D$23:$I$1359,6,FALSE)),0,VLOOKUP(D170,'[1]Proportionate Shares'!$D$23:$I$1359,6,FALSE)),0)</f>
        <v>1457970</v>
      </c>
      <c r="U170" s="98">
        <f>VLOOKUP(D170,'[1]Schedule of Pension Amounts LW'!$B$15:$AS$1399,36,FALSE)</f>
        <v>7052499</v>
      </c>
      <c r="V170" s="99">
        <f t="shared" si="15"/>
        <v>16136159</v>
      </c>
      <c r="W170" s="98">
        <f>ROUND('[1]68_InOutFlowsCurPrdAndPrior'!$F$32*IF(ISNA(VLOOKUP(D170,'[1]Proportionate Shares'!$D$23:$I$1359,6,FALSE)),0,VLOOKUP(D170,'[1]Proportionate Shares'!$D$23:$I$1359,6,FALSE)),0)</f>
        <v>842029</v>
      </c>
      <c r="X170" s="98">
        <f>ROUND('[1]68_InOutFlowsCurPrdAndPrior'!$F$33*IF(ISNA(VLOOKUP(D170,'[1]Proportionate Shares'!$D$23:$I$1359,6,FALSE)),0,VLOOKUP(D170,'[1]Proportionate Shares'!$D$23:$I$1359,6,FALSE)),0)</f>
        <v>3109196</v>
      </c>
      <c r="Y170" s="98">
        <f>ROUND('[1]68_InOutFlowsCurPrdAndPrior'!$F$35*IF(ISNA(VLOOKUP(D170,'[1]Proportionate Shares'!$D$23:$I$1359,6,FALSE)),0,VLOOKUP(D170,'[1]Proportionate Shares'!$D$23:$I$1359,6,FALSE)),0)</f>
        <v>1214464</v>
      </c>
      <c r="Z170" s="98">
        <f>-VLOOKUP(D170,'[1]Schedule of Pension Amounts LW'!$B$15:$AS$1399,37,FALSE)</f>
        <v>25</v>
      </c>
      <c r="AA170" s="99">
        <f t="shared" si="16"/>
        <v>5165714</v>
      </c>
      <c r="AB170" s="72">
        <f>VLOOKUP(D170,'[1]Pension Expense Details'!$D$22:$S$1407,16,FALSE)</f>
        <v>2638366</v>
      </c>
      <c r="AC170" s="72">
        <f t="shared" si="17"/>
        <v>3836753</v>
      </c>
      <c r="AD170" s="72">
        <f>VLOOKUP(D170,'[1]Schedule of Pension Amounts LW'!$B$15:$W$1399,22,FALSE)</f>
        <v>6475119</v>
      </c>
    </row>
    <row r="171" spans="1:30" x14ac:dyDescent="0.3">
      <c r="A171" s="104"/>
      <c r="B171" s="33"/>
      <c r="C171" s="33" t="str">
        <f>VLOOKUP(D171,'[1]Employer information'!$I$3:$J$1391,2,FALSE)</f>
        <v xml:space="preserve">Charter School                                    </v>
      </c>
      <c r="D171" s="33" t="str">
        <f>'[1]Schedule of Pension Amounts LW'!B164</f>
        <v>2209</v>
      </c>
      <c r="E171" s="33" t="str">
        <f>IF(ISNA(VLOOKUP(D171,'[1]Proportionate Shares'!$D$23:$G$1400,2,FALSE)),"",VLOOKUP(D171,'[1]Proportionate Shares'!$D$23:$G$1400,2,FALSE))</f>
        <v>061802</v>
      </c>
      <c r="F171" s="33" t="str">
        <f>IF(ISNA(VLOOKUP(D171,'[1]Proportionate Shares'!$D$23:$G$1400,3,FALSE)),"",VLOOKUP(D171,'[1]Proportionate Shares'!$D$23:$G$1400,3,FALSE))</f>
        <v/>
      </c>
      <c r="G171" s="34" t="str">
        <f>VLOOKUP(D171,'[1]Employer information'!$A$3:$B$1390,2,FALSE)</f>
        <v>TEXAS EDUCATION CENTER</v>
      </c>
      <c r="H171" s="36">
        <f>IF(ISNA(VLOOKUP(D171,'[1]Proportionate Shares'!$D$23:$I$1377,6,FALSE)),0,VLOOKUP(D171,'[1]Proportionate Shares'!$D$23:$I$1377,6,FALSE))</f>
        <v>1.5958308000000001E-5</v>
      </c>
      <c r="I171" s="105">
        <f>VLOOKUP(D171,'[1]Schedule of Pension Amounts LW'!$B$15:$E$1399,3,FALSE)</f>
        <v>937818</v>
      </c>
      <c r="J171" s="105">
        <f>-IF(ISNA(VLOOKUP(D171,'[1]Combined Contribution Amounts'!$A$2:$K$1335,5,FALSE)),0,VLOOKUP(D171,'[1]Combined Contribution Amounts'!$A$2:$K$1335,5,FALSE))</f>
        <v>-55856</v>
      </c>
      <c r="K171" s="105">
        <f>-IF(ISNA(VLOOKUP(D171,'[1]Combined Contribution Amounts'!$A$2:$K$1335,7,FALSE)),0,VLOOKUP(D171,'[1]Combined Contribution Amounts'!$A$2:$K$1335,7,FALSE))+-IF(ISNA(VLOOKUP(D171,'[1]Combined Contribution Amounts'!$A$2:$K$1335,8,FALSE)),0,VLOOKUP(D171,'[1]Combined Contribution Amounts'!$A$2:$K$1335,8,FALSE))+-IF(ISNA(VLOOKUP(D171,'[1]Combined Contribution Amounts'!$A$2:$K$1335,9,FALSE)),0,VLOOKUP(D171,'[1]Combined Contribution Amounts'!$A$2:$K$1335,9,FALSE))</f>
        <v>0</v>
      </c>
      <c r="L171" s="105">
        <f>VLOOKUP(D171,'[1]Pension Expense Details'!$D$23:$S$1407,16,FALSE)</f>
        <v>67588</v>
      </c>
      <c r="M171" s="105">
        <f>ROUND(('[1]68_InOutFlowsCurPrdAndPriorHist'!$F$28-'[1]68_InOutFlowsCurPrdAndPriorHist'!$F$31)*$H171,0)-VLOOKUP(D171,'[1]Pension Expense Details'!$D$23:$S$1407,12,FALSE)</f>
        <v>-13217</v>
      </c>
      <c r="N171" s="105">
        <f>ROUND(('[1]68_InOutFlowsCurPrdAndPriorHist'!$F$29-'[1]68_InOutFlowsCurPrdAndPriorHist'!$F$32)*$H171,0)-VLOOKUP(D171,'[1]Pension Expense Details'!$D$23:$S$1407,13,FALSE)</f>
        <v>-99870</v>
      </c>
      <c r="O171" s="105">
        <f>ROUND(('[1]68_InOutFlowsCurPrdAndPriorHist'!$F$30-'[1]68_InOutFlowsCurPrdAndPriorHist'!$F$33)*$H171,0)-VLOOKUP(D171,'[1]Pension Expense Details'!$D$23:$S$1407,14,FALSE)</f>
        <v>43187</v>
      </c>
      <c r="P171" s="105">
        <f>ROUND((VLOOKUP(D171,'[1]Schedule of Pension Amounts LW'!$B$15:$AC$1399,28,FALSE)-VLOOKUP(D171,'[1]Schedule of Pension Amounts LW'!$B$15:$AC$1399,27,FALSE))*'[1]Schedule of Pension Amounts LW'!AD$4,0)+VLOOKUP(D171,'[1]Schedule of Pension Amounts LW'!$B$15:$AH$1399,33,FALSE)-VLOOKUP(D171,'[1]Pension Expense Details'!$D$23:$S$1407,15,FALSE)</f>
        <v>-50087</v>
      </c>
      <c r="Q171" s="98">
        <f t="shared" si="14"/>
        <v>829563</v>
      </c>
      <c r="R171" s="98">
        <f>ROUND('[1]68_InOutFlowsCurPrdAndPrior'!$D$32*IF(ISNA(VLOOKUP(D171,'[1]Proportionate Shares'!$D$23:$I$1359,6,FALSE)),0,VLOOKUP(D171,'[1]Proportionate Shares'!$D$23:$I$1359,6,FALSE)),0)</f>
        <v>3485</v>
      </c>
      <c r="S171" s="98">
        <f>ROUND('[1]68_InOutFlowsCurPrdAndPrior'!$D$33*IF(ISNA(VLOOKUP(D171,'[1]Proportionate Shares'!$D$23:$I$1359,6,FALSE)),0,VLOOKUP(D171,'[1]Proportionate Shares'!$D$23:$I$1359,6,FALSE)),0)</f>
        <v>257371</v>
      </c>
      <c r="T171" s="98">
        <f>ROUND('[1]68_InOutFlowsCurPrdAndPrior'!$D$35*IF(ISNA(VLOOKUP(D171,'[1]Proportionate Shares'!$D$23:$I$1359,6,FALSE)),0,VLOOKUP(D171,'[1]Proportionate Shares'!$D$23:$I$1359,6,FALSE)),0)</f>
        <v>49874</v>
      </c>
      <c r="U171" s="98">
        <f>VLOOKUP(D171,'[1]Schedule of Pension Amounts LW'!$B$15:$AS$1399,36,FALSE)</f>
        <v>86951</v>
      </c>
      <c r="V171" s="99">
        <f t="shared" si="15"/>
        <v>397681</v>
      </c>
      <c r="W171" s="98">
        <f>ROUND('[1]68_InOutFlowsCurPrdAndPrior'!$F$32*IF(ISNA(VLOOKUP(D171,'[1]Proportionate Shares'!$D$23:$I$1359,6,FALSE)),0,VLOOKUP(D171,'[1]Proportionate Shares'!$D$23:$I$1359,6,FALSE)),0)</f>
        <v>28804</v>
      </c>
      <c r="X171" s="98">
        <f>ROUND('[1]68_InOutFlowsCurPrdAndPrior'!$F$33*IF(ISNA(VLOOKUP(D171,'[1]Proportionate Shares'!$D$23:$I$1359,6,FALSE)),0,VLOOKUP(D171,'[1]Proportionate Shares'!$D$23:$I$1359,6,FALSE)),0)</f>
        <v>106358</v>
      </c>
      <c r="Y171" s="98">
        <f>ROUND('[1]68_InOutFlowsCurPrdAndPrior'!$F$35*IF(ISNA(VLOOKUP(D171,'[1]Proportionate Shares'!$D$23:$I$1359,6,FALSE)),0,VLOOKUP(D171,'[1]Proportionate Shares'!$D$23:$I$1359,6,FALSE)),0)</f>
        <v>41544</v>
      </c>
      <c r="Z171" s="98">
        <f>-VLOOKUP(D171,'[1]Schedule of Pension Amounts LW'!$B$15:$AS$1399,37,FALSE)</f>
        <v>85886</v>
      </c>
      <c r="AA171" s="99">
        <f t="shared" si="16"/>
        <v>262592</v>
      </c>
      <c r="AB171" s="72">
        <f>VLOOKUP(D171,'[1]Pension Expense Details'!$D$22:$S$1407,16,FALSE)</f>
        <v>67588</v>
      </c>
      <c r="AC171" s="72">
        <f t="shared" si="17"/>
        <v>98943</v>
      </c>
      <c r="AD171" s="72">
        <f>VLOOKUP(D171,'[1]Schedule of Pension Amounts LW'!$B$15:$W$1399,22,FALSE)</f>
        <v>166531</v>
      </c>
    </row>
    <row r="172" spans="1:30" x14ac:dyDescent="0.3">
      <c r="A172" s="104"/>
      <c r="B172" s="33"/>
      <c r="C172" s="33" t="str">
        <f>VLOOKUP(D172,'[1]Employer information'!$I$3:$J$1391,2,FALSE)</f>
        <v xml:space="preserve">Charter School                                    </v>
      </c>
      <c r="D172" s="33" t="str">
        <f>'[1]Schedule of Pension Amounts LW'!B165</f>
        <v>2078</v>
      </c>
      <c r="E172" s="33" t="str">
        <f>IF(ISNA(VLOOKUP(D172,'[1]Proportionate Shares'!$D$23:$G$1400,2,FALSE)),"",VLOOKUP(D172,'[1]Proportionate Shares'!$D$23:$G$1400,2,FALSE))</f>
        <v>227805</v>
      </c>
      <c r="F172" s="33" t="str">
        <f>IF(ISNA(VLOOKUP(D172,'[1]Proportionate Shares'!$D$23:$G$1400,3,FALSE)),"",VLOOKUP(D172,'[1]Proportionate Shares'!$D$23:$G$1400,3,FALSE))</f>
        <v/>
      </c>
      <c r="G172" s="34" t="str">
        <f>VLOOKUP(D172,'[1]Employer information'!$A$3:$B$1390,2,FALSE)</f>
        <v>TEXAS EMPOWERMENT ACADEMY</v>
      </c>
      <c r="H172" s="36">
        <f>IF(ISNA(VLOOKUP(D172,'[1]Proportionate Shares'!$D$23:$I$1377,6,FALSE)),0,VLOOKUP(D172,'[1]Proportionate Shares'!$D$23:$I$1377,6,FALSE))</f>
        <v>2.2362086999999998E-5</v>
      </c>
      <c r="I172" s="105">
        <f>VLOOKUP(D172,'[1]Schedule of Pension Amounts LW'!$B$15:$E$1399,3,FALSE)</f>
        <v>948209</v>
      </c>
      <c r="J172" s="105">
        <f>-IF(ISNA(VLOOKUP(D172,'[1]Combined Contribution Amounts'!$A$2:$K$1335,5,FALSE)),0,VLOOKUP(D172,'[1]Combined Contribution Amounts'!$A$2:$K$1335,5,FALSE))</f>
        <v>-78270</v>
      </c>
      <c r="K172" s="105">
        <f>-IF(ISNA(VLOOKUP(D172,'[1]Combined Contribution Amounts'!$A$2:$K$1335,7,FALSE)),0,VLOOKUP(D172,'[1]Combined Contribution Amounts'!$A$2:$K$1335,7,FALSE))+-IF(ISNA(VLOOKUP(D172,'[1]Combined Contribution Amounts'!$A$2:$K$1335,8,FALSE)),0,VLOOKUP(D172,'[1]Combined Contribution Amounts'!$A$2:$K$1335,8,FALSE))+-IF(ISNA(VLOOKUP(D172,'[1]Combined Contribution Amounts'!$A$2:$K$1335,9,FALSE)),0,VLOOKUP(D172,'[1]Combined Contribution Amounts'!$A$2:$K$1335,9,FALSE))</f>
        <v>0</v>
      </c>
      <c r="L172" s="105">
        <f>VLOOKUP(D172,'[1]Pension Expense Details'!$D$23:$S$1407,16,FALSE)</f>
        <v>152227</v>
      </c>
      <c r="M172" s="105">
        <f>ROUND(('[1]68_InOutFlowsCurPrdAndPriorHist'!$F$28-'[1]68_InOutFlowsCurPrdAndPriorHist'!$F$31)*$H172,0)-VLOOKUP(D172,'[1]Pension Expense Details'!$D$23:$S$1407,12,FALSE)</f>
        <v>-18521</v>
      </c>
      <c r="N172" s="105">
        <f>ROUND(('[1]68_InOutFlowsCurPrdAndPriorHist'!$F$29-'[1]68_InOutFlowsCurPrdAndPriorHist'!$F$32)*$H172,0)-VLOOKUP(D172,'[1]Pension Expense Details'!$D$23:$S$1407,13,FALSE)</f>
        <v>-139947</v>
      </c>
      <c r="O172" s="105">
        <f>ROUND(('[1]68_InOutFlowsCurPrdAndPriorHist'!$F$30-'[1]68_InOutFlowsCurPrdAndPriorHist'!$F$33)*$H172,0)-VLOOKUP(D172,'[1]Pension Expense Details'!$D$23:$S$1407,14,FALSE)</f>
        <v>60517</v>
      </c>
      <c r="P172" s="105">
        <f>ROUND((VLOOKUP(D172,'[1]Schedule of Pension Amounts LW'!$B$15:$AC$1399,28,FALSE)-VLOOKUP(D172,'[1]Schedule of Pension Amounts LW'!$B$15:$AC$1399,27,FALSE))*'[1]Schedule of Pension Amounts LW'!AD$4,0)+VLOOKUP(D172,'[1]Schedule of Pension Amounts LW'!$B$15:$AH$1399,33,FALSE)-VLOOKUP(D172,'[1]Pension Expense Details'!$D$23:$S$1407,15,FALSE)</f>
        <v>238236</v>
      </c>
      <c r="Q172" s="98">
        <f t="shared" si="14"/>
        <v>1162451</v>
      </c>
      <c r="R172" s="98">
        <f>ROUND('[1]68_InOutFlowsCurPrdAndPrior'!$D$32*IF(ISNA(VLOOKUP(D172,'[1]Proportionate Shares'!$D$23:$I$1359,6,FALSE)),0,VLOOKUP(D172,'[1]Proportionate Shares'!$D$23:$I$1359,6,FALSE)),0)</f>
        <v>4883</v>
      </c>
      <c r="S172" s="98">
        <f>ROUND('[1]68_InOutFlowsCurPrdAndPrior'!$D$33*IF(ISNA(VLOOKUP(D172,'[1]Proportionate Shares'!$D$23:$I$1359,6,FALSE)),0,VLOOKUP(D172,'[1]Proportionate Shares'!$D$23:$I$1359,6,FALSE)),0)</f>
        <v>360649</v>
      </c>
      <c r="T172" s="98">
        <f>ROUND('[1]68_InOutFlowsCurPrdAndPrior'!$D$35*IF(ISNA(VLOOKUP(D172,'[1]Proportionate Shares'!$D$23:$I$1359,6,FALSE)),0,VLOOKUP(D172,'[1]Proportionate Shares'!$D$23:$I$1359,6,FALSE)),0)</f>
        <v>69887</v>
      </c>
      <c r="U172" s="98">
        <f>VLOOKUP(D172,'[1]Schedule of Pension Amounts LW'!$B$15:$AS$1399,36,FALSE)</f>
        <v>297179</v>
      </c>
      <c r="V172" s="99">
        <f t="shared" si="15"/>
        <v>732598</v>
      </c>
      <c r="W172" s="98">
        <f>ROUND('[1]68_InOutFlowsCurPrdAndPrior'!$F$32*IF(ISNA(VLOOKUP(D172,'[1]Proportionate Shares'!$D$23:$I$1359,6,FALSE)),0,VLOOKUP(D172,'[1]Proportionate Shares'!$D$23:$I$1359,6,FALSE)),0)</f>
        <v>40362</v>
      </c>
      <c r="X172" s="98">
        <f>ROUND('[1]68_InOutFlowsCurPrdAndPrior'!$F$33*IF(ISNA(VLOOKUP(D172,'[1]Proportionate Shares'!$D$23:$I$1359,6,FALSE)),0,VLOOKUP(D172,'[1]Proportionate Shares'!$D$23:$I$1359,6,FALSE)),0)</f>
        <v>149037</v>
      </c>
      <c r="Y172" s="98">
        <f>ROUND('[1]68_InOutFlowsCurPrdAndPrior'!$F$35*IF(ISNA(VLOOKUP(D172,'[1]Proportionate Shares'!$D$23:$I$1359,6,FALSE)),0,VLOOKUP(D172,'[1]Proportionate Shares'!$D$23:$I$1359,6,FALSE)),0)</f>
        <v>58215</v>
      </c>
      <c r="Z172" s="98">
        <f>-VLOOKUP(D172,'[1]Schedule of Pension Amounts LW'!$B$15:$AS$1399,37,FALSE)</f>
        <v>43213</v>
      </c>
      <c r="AA172" s="99">
        <f t="shared" si="16"/>
        <v>290827</v>
      </c>
      <c r="AB172" s="72">
        <f>VLOOKUP(D172,'[1]Pension Expense Details'!$D$22:$S$1407,16,FALSE)</f>
        <v>152227</v>
      </c>
      <c r="AC172" s="72">
        <f t="shared" si="17"/>
        <v>124045</v>
      </c>
      <c r="AD172" s="72">
        <f>VLOOKUP(D172,'[1]Schedule of Pension Amounts LW'!$B$15:$W$1399,22,FALSE)</f>
        <v>276272</v>
      </c>
    </row>
    <row r="173" spans="1:30" x14ac:dyDescent="0.3">
      <c r="A173" s="104"/>
      <c r="B173" s="33"/>
      <c r="C173" s="33" t="str">
        <f>VLOOKUP(D173,'[1]Employer information'!$I$3:$J$1391,2,FALSE)</f>
        <v xml:space="preserve">Charter School                                    </v>
      </c>
      <c r="D173" s="33" t="str">
        <f>'[1]Schedule of Pension Amounts LW'!B166</f>
        <v>2224</v>
      </c>
      <c r="E173" s="33" t="str">
        <f>IF(ISNA(VLOOKUP(D173,'[1]Proportionate Shares'!$D$23:$G$1400,2,FALSE)),"",VLOOKUP(D173,'[1]Proportionate Shares'!$D$23:$G$1400,2,FALSE))</f>
        <v>105802</v>
      </c>
      <c r="F173" s="33" t="str">
        <f>IF(ISNA(VLOOKUP(D173,'[1]Proportionate Shares'!$D$23:$G$1400,3,FALSE)),"",VLOOKUP(D173,'[1]Proportionate Shares'!$D$23:$G$1400,3,FALSE))</f>
        <v/>
      </c>
      <c r="G173" s="34" t="str">
        <f>VLOOKUP(D173,'[1]Employer information'!$A$3:$B$1390,2,FALSE)</f>
        <v>TEXAS PREPARATORY SCHOOL</v>
      </c>
      <c r="H173" s="36">
        <f>IF(ISNA(VLOOKUP(D173,'[1]Proportionate Shares'!$D$23:$I$1377,6,FALSE)),0,VLOOKUP(D173,'[1]Proportionate Shares'!$D$23:$I$1377,6,FALSE))</f>
        <v>1.0059939E-5</v>
      </c>
      <c r="I173" s="105">
        <f>VLOOKUP(D173,'[1]Schedule of Pension Amounts LW'!$B$15:$E$1399,3,FALSE)</f>
        <v>636360</v>
      </c>
      <c r="J173" s="105">
        <f>-IF(ISNA(VLOOKUP(D173,'[1]Combined Contribution Amounts'!$A$2:$K$1335,5,FALSE)),0,VLOOKUP(D173,'[1]Combined Contribution Amounts'!$A$2:$K$1335,5,FALSE))</f>
        <v>-35211</v>
      </c>
      <c r="K173" s="105">
        <f>-IF(ISNA(VLOOKUP(D173,'[1]Combined Contribution Amounts'!$A$2:$K$1335,7,FALSE)),0,VLOOKUP(D173,'[1]Combined Contribution Amounts'!$A$2:$K$1335,7,FALSE))+-IF(ISNA(VLOOKUP(D173,'[1]Combined Contribution Amounts'!$A$2:$K$1335,8,FALSE)),0,VLOOKUP(D173,'[1]Combined Contribution Amounts'!$A$2:$K$1335,8,FALSE))+-IF(ISNA(VLOOKUP(D173,'[1]Combined Contribution Amounts'!$A$2:$K$1335,9,FALSE)),0,VLOOKUP(D173,'[1]Combined Contribution Amounts'!$A$2:$K$1335,9,FALSE))</f>
        <v>0</v>
      </c>
      <c r="L173" s="105">
        <f>VLOOKUP(D173,'[1]Pension Expense Details'!$D$23:$S$1407,16,FALSE)</f>
        <v>35507</v>
      </c>
      <c r="M173" s="105">
        <f>ROUND(('[1]68_InOutFlowsCurPrdAndPriorHist'!$F$28-'[1]68_InOutFlowsCurPrdAndPriorHist'!$F$31)*$H173,0)-VLOOKUP(D173,'[1]Pension Expense Details'!$D$23:$S$1407,12,FALSE)</f>
        <v>-8332</v>
      </c>
      <c r="N173" s="105">
        <f>ROUND(('[1]68_InOutFlowsCurPrdAndPriorHist'!$F$29-'[1]68_InOutFlowsCurPrdAndPriorHist'!$F$32)*$H173,0)-VLOOKUP(D173,'[1]Pension Expense Details'!$D$23:$S$1407,13,FALSE)</f>
        <v>-62957</v>
      </c>
      <c r="O173" s="105">
        <f>ROUND(('[1]68_InOutFlowsCurPrdAndPriorHist'!$F$30-'[1]68_InOutFlowsCurPrdAndPriorHist'!$F$33)*$H173,0)-VLOOKUP(D173,'[1]Pension Expense Details'!$D$23:$S$1407,14,FALSE)</f>
        <v>27225</v>
      </c>
      <c r="P173" s="105">
        <f>ROUND((VLOOKUP(D173,'[1]Schedule of Pension Amounts LW'!$B$15:$AC$1399,28,FALSE)-VLOOKUP(D173,'[1]Schedule of Pension Amounts LW'!$B$15:$AC$1399,27,FALSE))*'[1]Schedule of Pension Amounts LW'!AD$4,0)+VLOOKUP(D173,'[1]Schedule of Pension Amounts LW'!$B$15:$AH$1399,33,FALSE)-VLOOKUP(D173,'[1]Pension Expense Details'!$D$23:$S$1407,15,FALSE)</f>
        <v>-69645</v>
      </c>
      <c r="Q173" s="98">
        <f t="shared" si="14"/>
        <v>522947</v>
      </c>
      <c r="R173" s="98">
        <f>ROUND('[1]68_InOutFlowsCurPrdAndPrior'!$D$32*IF(ISNA(VLOOKUP(D173,'[1]Proportionate Shares'!$D$23:$I$1359,6,FALSE)),0,VLOOKUP(D173,'[1]Proportionate Shares'!$D$23:$I$1359,6,FALSE)),0)</f>
        <v>2197</v>
      </c>
      <c r="S173" s="98">
        <f>ROUND('[1]68_InOutFlowsCurPrdAndPrior'!$D$33*IF(ISNA(VLOOKUP(D173,'[1]Proportionate Shares'!$D$23:$I$1359,6,FALSE)),0,VLOOKUP(D173,'[1]Proportionate Shares'!$D$23:$I$1359,6,FALSE)),0)</f>
        <v>162244</v>
      </c>
      <c r="T173" s="98">
        <f>ROUND('[1]68_InOutFlowsCurPrdAndPrior'!$D$35*IF(ISNA(VLOOKUP(D173,'[1]Proportionate Shares'!$D$23:$I$1359,6,FALSE)),0,VLOOKUP(D173,'[1]Proportionate Shares'!$D$23:$I$1359,6,FALSE)),0)</f>
        <v>31440</v>
      </c>
      <c r="U173" s="98">
        <f>VLOOKUP(D173,'[1]Schedule of Pension Amounts LW'!$B$15:$AS$1399,36,FALSE)</f>
        <v>96662</v>
      </c>
      <c r="V173" s="99">
        <f t="shared" si="15"/>
        <v>292543</v>
      </c>
      <c r="W173" s="98">
        <f>ROUND('[1]68_InOutFlowsCurPrdAndPrior'!$F$32*IF(ISNA(VLOOKUP(D173,'[1]Proportionate Shares'!$D$23:$I$1359,6,FALSE)),0,VLOOKUP(D173,'[1]Proportionate Shares'!$D$23:$I$1359,6,FALSE)),0)</f>
        <v>18158</v>
      </c>
      <c r="X173" s="98">
        <f>ROUND('[1]68_InOutFlowsCurPrdAndPrior'!$F$33*IF(ISNA(VLOOKUP(D173,'[1]Proportionate Shares'!$D$23:$I$1359,6,FALSE)),0,VLOOKUP(D173,'[1]Proportionate Shares'!$D$23:$I$1359,6,FALSE)),0)</f>
        <v>67047</v>
      </c>
      <c r="Y173" s="98">
        <f>ROUND('[1]68_InOutFlowsCurPrdAndPrior'!$F$35*IF(ISNA(VLOOKUP(D173,'[1]Proportionate Shares'!$D$23:$I$1359,6,FALSE)),0,VLOOKUP(D173,'[1]Proportionate Shares'!$D$23:$I$1359,6,FALSE)),0)</f>
        <v>26189</v>
      </c>
      <c r="Z173" s="98">
        <f>-VLOOKUP(D173,'[1]Schedule of Pension Amounts LW'!$B$15:$AS$1399,37,FALSE)</f>
        <v>101698</v>
      </c>
      <c r="AA173" s="99">
        <f t="shared" si="16"/>
        <v>213092</v>
      </c>
      <c r="AB173" s="72">
        <f>VLOOKUP(D173,'[1]Pension Expense Details'!$D$22:$S$1407,16,FALSE)</f>
        <v>35507</v>
      </c>
      <c r="AC173" s="72">
        <f t="shared" si="17"/>
        <v>80484</v>
      </c>
      <c r="AD173" s="72">
        <f>VLOOKUP(D173,'[1]Schedule of Pension Amounts LW'!$B$15:$W$1399,22,FALSE)</f>
        <v>115991</v>
      </c>
    </row>
    <row r="174" spans="1:30" x14ac:dyDescent="0.3">
      <c r="A174" s="104"/>
      <c r="B174" s="33"/>
      <c r="C174" s="33" t="str">
        <f>VLOOKUP(D174,'[1]Employer information'!$I$3:$J$1391,2,FALSE)</f>
        <v xml:space="preserve">Charter School                                    </v>
      </c>
      <c r="D174" s="33" t="str">
        <f>'[1]Schedule of Pension Amounts LW'!B167</f>
        <v>2102</v>
      </c>
      <c r="E174" s="33" t="str">
        <f>IF(ISNA(VLOOKUP(D174,'[1]Proportionate Shares'!$D$23:$G$1400,2,FALSE)),"",VLOOKUP(D174,'[1]Proportionate Shares'!$D$23:$G$1400,2,FALSE))</f>
        <v>170801</v>
      </c>
      <c r="F174" s="33" t="str">
        <f>IF(ISNA(VLOOKUP(D174,'[1]Proportionate Shares'!$D$23:$G$1400,3,FALSE)),"",VLOOKUP(D174,'[1]Proportionate Shares'!$D$23:$G$1400,3,FALSE))</f>
        <v/>
      </c>
      <c r="G174" s="34" t="str">
        <f>VLOOKUP(D174,'[1]Employer information'!$A$3:$B$1390,2,FALSE)</f>
        <v>TEXAS SERENITY ACADEMY</v>
      </c>
      <c r="H174" s="36">
        <f>IF(ISNA(VLOOKUP(D174,'[1]Proportionate Shares'!$D$23:$I$1377,6,FALSE)),0,VLOOKUP(D174,'[1]Proportionate Shares'!$D$23:$I$1377,6,FALSE))</f>
        <v>3.8273253000000003E-5</v>
      </c>
      <c r="I174" s="105">
        <f>VLOOKUP(D174,'[1]Schedule of Pension Amounts LW'!$B$15:$E$1399,3,FALSE)</f>
        <v>1552839</v>
      </c>
      <c r="J174" s="105">
        <f>-IF(ISNA(VLOOKUP(D174,'[1]Combined Contribution Amounts'!$A$2:$K$1335,5,FALSE)),0,VLOOKUP(D174,'[1]Combined Contribution Amounts'!$A$2:$K$1335,5,FALSE))</f>
        <v>-133582</v>
      </c>
      <c r="K174" s="105">
        <f>-IF(ISNA(VLOOKUP(D174,'[1]Combined Contribution Amounts'!$A$2:$K$1335,7,FALSE)),0,VLOOKUP(D174,'[1]Combined Contribution Amounts'!$A$2:$K$1335,7,FALSE))+-IF(ISNA(VLOOKUP(D174,'[1]Combined Contribution Amounts'!$A$2:$K$1335,8,FALSE)),0,VLOOKUP(D174,'[1]Combined Contribution Amounts'!$A$2:$K$1335,8,FALSE))+-IF(ISNA(VLOOKUP(D174,'[1]Combined Contribution Amounts'!$A$2:$K$1335,9,FALSE)),0,VLOOKUP(D174,'[1]Combined Contribution Amounts'!$A$2:$K$1335,9,FALSE))</f>
        <v>-379</v>
      </c>
      <c r="L174" s="105">
        <f>VLOOKUP(D174,'[1]Pension Expense Details'!$D$23:$S$1407,16,FALSE)</f>
        <v>271547</v>
      </c>
      <c r="M174" s="105">
        <f>ROUND(('[1]68_InOutFlowsCurPrdAndPriorHist'!$F$28-'[1]68_InOutFlowsCurPrdAndPriorHist'!$F$31)*$H174,0)-VLOOKUP(D174,'[1]Pension Expense Details'!$D$23:$S$1407,12,FALSE)</f>
        <v>-31699</v>
      </c>
      <c r="N174" s="105">
        <f>ROUND(('[1]68_InOutFlowsCurPrdAndPriorHist'!$F$29-'[1]68_InOutFlowsCurPrdAndPriorHist'!$F$32)*$H174,0)-VLOOKUP(D174,'[1]Pension Expense Details'!$D$23:$S$1407,13,FALSE)</f>
        <v>-239522</v>
      </c>
      <c r="O174" s="105">
        <f>ROUND(('[1]68_InOutFlowsCurPrdAndPriorHist'!$F$30-'[1]68_InOutFlowsCurPrdAndPriorHist'!$F$33)*$H174,0)-VLOOKUP(D174,'[1]Pension Expense Details'!$D$23:$S$1407,14,FALSE)</f>
        <v>103577</v>
      </c>
      <c r="P174" s="105">
        <f>ROUND((VLOOKUP(D174,'[1]Schedule of Pension Amounts LW'!$B$15:$AC$1399,28,FALSE)-VLOOKUP(D174,'[1]Schedule of Pension Amounts LW'!$B$15:$AC$1399,27,FALSE))*'[1]Schedule of Pension Amounts LW'!AD$4,0)+VLOOKUP(D174,'[1]Schedule of Pension Amounts LW'!$B$15:$AH$1399,33,FALSE)-VLOOKUP(D174,'[1]Pension Expense Details'!$D$23:$S$1407,15,FALSE)</f>
        <v>466782</v>
      </c>
      <c r="Q174" s="98">
        <f t="shared" si="14"/>
        <v>1989563</v>
      </c>
      <c r="R174" s="98">
        <f>ROUND('[1]68_InOutFlowsCurPrdAndPrior'!$D$32*IF(ISNA(VLOOKUP(D174,'[1]Proportionate Shares'!$D$23:$I$1359,6,FALSE)),0,VLOOKUP(D174,'[1]Proportionate Shares'!$D$23:$I$1359,6,FALSE)),0)</f>
        <v>8358</v>
      </c>
      <c r="S174" s="98">
        <f>ROUND('[1]68_InOutFlowsCurPrdAndPrior'!$D$33*IF(ISNA(VLOOKUP(D174,'[1]Proportionate Shares'!$D$23:$I$1359,6,FALSE)),0,VLOOKUP(D174,'[1]Proportionate Shares'!$D$23:$I$1359,6,FALSE)),0)</f>
        <v>617260</v>
      </c>
      <c r="T174" s="98">
        <f>ROUND('[1]68_InOutFlowsCurPrdAndPrior'!$D$35*IF(ISNA(VLOOKUP(D174,'[1]Proportionate Shares'!$D$23:$I$1359,6,FALSE)),0,VLOOKUP(D174,'[1]Proportionate Shares'!$D$23:$I$1359,6,FALSE)),0)</f>
        <v>119613</v>
      </c>
      <c r="U174" s="98">
        <f>VLOOKUP(D174,'[1]Schedule of Pension Amounts LW'!$B$15:$AS$1399,36,FALSE)</f>
        <v>439612</v>
      </c>
      <c r="V174" s="99">
        <f t="shared" si="15"/>
        <v>1184843</v>
      </c>
      <c r="W174" s="98">
        <f>ROUND('[1]68_InOutFlowsCurPrdAndPrior'!$F$32*IF(ISNA(VLOOKUP(D174,'[1]Proportionate Shares'!$D$23:$I$1359,6,FALSE)),0,VLOOKUP(D174,'[1]Proportionate Shares'!$D$23:$I$1359,6,FALSE)),0)</f>
        <v>69081</v>
      </c>
      <c r="X174" s="98">
        <f>ROUND('[1]68_InOutFlowsCurPrdAndPrior'!$F$33*IF(ISNA(VLOOKUP(D174,'[1]Proportionate Shares'!$D$23:$I$1359,6,FALSE)),0,VLOOKUP(D174,'[1]Proportionate Shares'!$D$23:$I$1359,6,FALSE)),0)</f>
        <v>255081</v>
      </c>
      <c r="Y174" s="98">
        <f>ROUND('[1]68_InOutFlowsCurPrdAndPrior'!$F$35*IF(ISNA(VLOOKUP(D174,'[1]Proportionate Shares'!$D$23:$I$1359,6,FALSE)),0,VLOOKUP(D174,'[1]Proportionate Shares'!$D$23:$I$1359,6,FALSE)),0)</f>
        <v>99636</v>
      </c>
      <c r="Z174" s="98">
        <f>-VLOOKUP(D174,'[1]Schedule of Pension Amounts LW'!$B$15:$AS$1399,37,FALSE)</f>
        <v>51306</v>
      </c>
      <c r="AA174" s="99">
        <f t="shared" si="16"/>
        <v>475104</v>
      </c>
      <c r="AB174" s="72">
        <f>VLOOKUP(D174,'[1]Pension Expense Details'!$D$22:$S$1407,16,FALSE)</f>
        <v>271547</v>
      </c>
      <c r="AC174" s="72">
        <f t="shared" si="17"/>
        <v>172406</v>
      </c>
      <c r="AD174" s="72">
        <f>VLOOKUP(D174,'[1]Schedule of Pension Amounts LW'!$B$15:$W$1399,22,FALSE)</f>
        <v>443953</v>
      </c>
    </row>
    <row r="175" spans="1:30" x14ac:dyDescent="0.3">
      <c r="A175" s="104"/>
      <c r="B175" s="33"/>
      <c r="C175" s="33" t="str">
        <f>VLOOKUP(D175,'[1]Employer information'!$I$3:$J$1391,2,FALSE)</f>
        <v xml:space="preserve">Charter School                                    </v>
      </c>
      <c r="D175" s="33" t="str">
        <f>'[1]Schedule of Pension Amounts LW'!B168</f>
        <v>2298</v>
      </c>
      <c r="E175" s="33" t="str">
        <f>IF(ISNA(VLOOKUP(D175,'[1]Proportionate Shares'!$D$23:$G$1400,2,FALSE)),"",VLOOKUP(D175,'[1]Proportionate Shares'!$D$23:$G$1400,2,FALSE))</f>
        <v>227824</v>
      </c>
      <c r="F175" s="33" t="str">
        <f>IF(ISNA(VLOOKUP(D175,'[1]Proportionate Shares'!$D$23:$G$1400,3,FALSE)),"",VLOOKUP(D175,'[1]Proportionate Shares'!$D$23:$G$1400,3,FALSE))</f>
        <v/>
      </c>
      <c r="G175" s="34" t="str">
        <f>VLOOKUP(D175,'[1]Employer information'!$A$3:$B$1390,2,FALSE)</f>
        <v>THE EAST AUSTIN COLLEGE PREP ACADEMY</v>
      </c>
      <c r="H175" s="36">
        <f>IF(ISNA(VLOOKUP(D175,'[1]Proportionate Shares'!$D$23:$I$1377,6,FALSE)),0,VLOOKUP(D175,'[1]Proportionate Shares'!$D$23:$I$1377,6,FALSE))</f>
        <v>6.1956437999999999E-5</v>
      </c>
      <c r="I175" s="105">
        <f>VLOOKUP(D175,'[1]Schedule of Pension Amounts LW'!$B$15:$E$1399,3,FALSE)</f>
        <v>2192222</v>
      </c>
      <c r="J175" s="105">
        <f>-IF(ISNA(VLOOKUP(D175,'[1]Combined Contribution Amounts'!$A$2:$K$1335,5,FALSE)),0,VLOOKUP(D175,'[1]Combined Contribution Amounts'!$A$2:$K$1335,5,FALSE))</f>
        <v>-216706</v>
      </c>
      <c r="K175" s="105">
        <f>-IF(ISNA(VLOOKUP(D175,'[1]Combined Contribution Amounts'!$A$2:$K$1335,7,FALSE)),0,VLOOKUP(D175,'[1]Combined Contribution Amounts'!$A$2:$K$1335,7,FALSE))+-IF(ISNA(VLOOKUP(D175,'[1]Combined Contribution Amounts'!$A$2:$K$1335,8,FALSE)),0,VLOOKUP(D175,'[1]Combined Contribution Amounts'!$A$2:$K$1335,8,FALSE))+-IF(ISNA(VLOOKUP(D175,'[1]Combined Contribution Amounts'!$A$2:$K$1335,9,FALSE)),0,VLOOKUP(D175,'[1]Combined Contribution Amounts'!$A$2:$K$1335,9,FALSE))</f>
        <v>-149</v>
      </c>
      <c r="L175" s="105">
        <f>VLOOKUP(D175,'[1]Pension Expense Details'!$D$23:$S$1407,16,FALSE)</f>
        <v>490111</v>
      </c>
      <c r="M175" s="105">
        <f>ROUND(('[1]68_InOutFlowsCurPrdAndPriorHist'!$F$28-'[1]68_InOutFlowsCurPrdAndPriorHist'!$F$31)*$H175,0)-VLOOKUP(D175,'[1]Pension Expense Details'!$D$23:$S$1407,12,FALSE)</f>
        <v>-51314</v>
      </c>
      <c r="N175" s="105">
        <f>ROUND(('[1]68_InOutFlowsCurPrdAndPriorHist'!$F$29-'[1]68_InOutFlowsCurPrdAndPriorHist'!$F$32)*$H175,0)-VLOOKUP(D175,'[1]Pension Expense Details'!$D$23:$S$1407,13,FALSE)</f>
        <v>-387736</v>
      </c>
      <c r="O175" s="105">
        <f>ROUND(('[1]68_InOutFlowsCurPrdAndPriorHist'!$F$30-'[1]68_InOutFlowsCurPrdAndPriorHist'!$F$33)*$H175,0)-VLOOKUP(D175,'[1]Pension Expense Details'!$D$23:$S$1407,14,FALSE)</f>
        <v>167669</v>
      </c>
      <c r="P175" s="105">
        <f>ROUND((VLOOKUP(D175,'[1]Schedule of Pension Amounts LW'!$B$15:$AC$1399,28,FALSE)-VLOOKUP(D175,'[1]Schedule of Pension Amounts LW'!$B$15:$AC$1399,27,FALSE))*'[1]Schedule of Pension Amounts LW'!AD$4,0)+VLOOKUP(D175,'[1]Schedule of Pension Amounts LW'!$B$15:$AH$1399,33,FALSE)-VLOOKUP(D175,'[1]Pension Expense Details'!$D$23:$S$1407,15,FALSE)</f>
        <v>1026592</v>
      </c>
      <c r="Q175" s="98">
        <f t="shared" si="14"/>
        <v>3220689</v>
      </c>
      <c r="R175" s="98">
        <f>ROUND('[1]68_InOutFlowsCurPrdAndPrior'!$D$32*IF(ISNA(VLOOKUP(D175,'[1]Proportionate Shares'!$D$23:$I$1359,6,FALSE)),0,VLOOKUP(D175,'[1]Proportionate Shares'!$D$23:$I$1359,6,FALSE)),0)</f>
        <v>13530</v>
      </c>
      <c r="S175" s="98">
        <f>ROUND('[1]68_InOutFlowsCurPrdAndPrior'!$D$33*IF(ISNA(VLOOKUP(D175,'[1]Proportionate Shares'!$D$23:$I$1359,6,FALSE)),0,VLOOKUP(D175,'[1]Proportionate Shares'!$D$23:$I$1359,6,FALSE)),0)</f>
        <v>999216</v>
      </c>
      <c r="T175" s="98">
        <f>ROUND('[1]68_InOutFlowsCurPrdAndPrior'!$D$35*IF(ISNA(VLOOKUP(D175,'[1]Proportionate Shares'!$D$23:$I$1359,6,FALSE)),0,VLOOKUP(D175,'[1]Proportionate Shares'!$D$23:$I$1359,6,FALSE)),0)</f>
        <v>193629</v>
      </c>
      <c r="U175" s="98">
        <f>VLOOKUP(D175,'[1]Schedule of Pension Amounts LW'!$B$15:$AS$1399,36,FALSE)</f>
        <v>905086</v>
      </c>
      <c r="V175" s="99">
        <f t="shared" si="15"/>
        <v>2111461</v>
      </c>
      <c r="W175" s="98">
        <f>ROUND('[1]68_InOutFlowsCurPrdAndPrior'!$F$32*IF(ISNA(VLOOKUP(D175,'[1]Proportionate Shares'!$D$23:$I$1359,6,FALSE)),0,VLOOKUP(D175,'[1]Proportionate Shares'!$D$23:$I$1359,6,FALSE)),0)</f>
        <v>111827</v>
      </c>
      <c r="X175" s="98">
        <f>ROUND('[1]68_InOutFlowsCurPrdAndPrior'!$F$33*IF(ISNA(VLOOKUP(D175,'[1]Proportionate Shares'!$D$23:$I$1359,6,FALSE)),0,VLOOKUP(D175,'[1]Proportionate Shares'!$D$23:$I$1359,6,FALSE)),0)</f>
        <v>412923</v>
      </c>
      <c r="Y175" s="98">
        <f>ROUND('[1]68_InOutFlowsCurPrdAndPrior'!$F$35*IF(ISNA(VLOOKUP(D175,'[1]Proportionate Shares'!$D$23:$I$1359,6,FALSE)),0,VLOOKUP(D175,'[1]Proportionate Shares'!$D$23:$I$1359,6,FALSE)),0)</f>
        <v>161289</v>
      </c>
      <c r="Z175" s="98">
        <f>-VLOOKUP(D175,'[1]Schedule of Pension Amounts LW'!$B$15:$AS$1399,37,FALSE)</f>
        <v>131874</v>
      </c>
      <c r="AA175" s="99">
        <f t="shared" si="16"/>
        <v>817913</v>
      </c>
      <c r="AB175" s="72">
        <f>VLOOKUP(D175,'[1]Pension Expense Details'!$D$22:$S$1407,16,FALSE)</f>
        <v>490111</v>
      </c>
      <c r="AC175" s="72">
        <f t="shared" si="17"/>
        <v>255826</v>
      </c>
      <c r="AD175" s="72">
        <f>VLOOKUP(D175,'[1]Schedule of Pension Amounts LW'!$B$15:$W$1399,22,FALSE)</f>
        <v>745937</v>
      </c>
    </row>
    <row r="176" spans="1:30" x14ac:dyDescent="0.3">
      <c r="A176" s="104"/>
      <c r="B176" s="33"/>
      <c r="C176" s="33" t="str">
        <f>VLOOKUP(D176,'[1]Employer information'!$I$3:$J$1391,2,FALSE)</f>
        <v xml:space="preserve">Charter School                                    </v>
      </c>
      <c r="D176" s="33" t="str">
        <f>'[1]Schedule of Pension Amounts LW'!B169</f>
        <v>2216</v>
      </c>
      <c r="E176" s="33" t="str">
        <f>IF(ISNA(VLOOKUP(D176,'[1]Proportionate Shares'!$D$23:$G$1400,2,FALSE)),"",VLOOKUP(D176,'[1]Proportionate Shares'!$D$23:$G$1400,2,FALSE))</f>
        <v>123805</v>
      </c>
      <c r="F176" s="33" t="str">
        <f>IF(ISNA(VLOOKUP(D176,'[1]Proportionate Shares'!$D$23:$G$1400,3,FALSE)),"",VLOOKUP(D176,'[1]Proportionate Shares'!$D$23:$G$1400,3,FALSE))</f>
        <v/>
      </c>
      <c r="G176" s="34" t="str">
        <f>VLOOKUP(D176,'[1]Employer information'!$A$3:$B$1390,2,FALSE)</f>
        <v>THE EHRHART SCHOOL</v>
      </c>
      <c r="H176" s="36">
        <f>IF(ISNA(VLOOKUP(D176,'[1]Proportionate Shares'!$D$23:$I$1377,6,FALSE)),0,VLOOKUP(D176,'[1]Proportionate Shares'!$D$23:$I$1377,6,FALSE))</f>
        <v>1.2908698E-5</v>
      </c>
      <c r="I176" s="105">
        <f>VLOOKUP(D176,'[1]Schedule of Pension Amounts LW'!$B$15:$E$1399,3,FALSE)</f>
        <v>604826</v>
      </c>
      <c r="J176" s="105">
        <f>-IF(ISNA(VLOOKUP(D176,'[1]Combined Contribution Amounts'!$A$2:$K$1335,5,FALSE)),0,VLOOKUP(D176,'[1]Combined Contribution Amounts'!$A$2:$K$1335,5,FALSE))</f>
        <v>-45182</v>
      </c>
      <c r="K176" s="105">
        <f>-IF(ISNA(VLOOKUP(D176,'[1]Combined Contribution Amounts'!$A$2:$K$1335,7,FALSE)),0,VLOOKUP(D176,'[1]Combined Contribution Amounts'!$A$2:$K$1335,7,FALSE))+-IF(ISNA(VLOOKUP(D176,'[1]Combined Contribution Amounts'!$A$2:$K$1335,8,FALSE)),0,VLOOKUP(D176,'[1]Combined Contribution Amounts'!$A$2:$K$1335,8,FALSE))+-IF(ISNA(VLOOKUP(D176,'[1]Combined Contribution Amounts'!$A$2:$K$1335,9,FALSE)),0,VLOOKUP(D176,'[1]Combined Contribution Amounts'!$A$2:$K$1335,9,FALSE))</f>
        <v>0</v>
      </c>
      <c r="L176" s="105">
        <f>VLOOKUP(D176,'[1]Pension Expense Details'!$D$23:$S$1407,16,FALSE)</f>
        <v>78841</v>
      </c>
      <c r="M176" s="105">
        <f>ROUND(('[1]68_InOutFlowsCurPrdAndPriorHist'!$F$28-'[1]68_InOutFlowsCurPrdAndPriorHist'!$F$31)*$H176,0)-VLOOKUP(D176,'[1]Pension Expense Details'!$D$23:$S$1407,12,FALSE)</f>
        <v>-10691</v>
      </c>
      <c r="N176" s="105">
        <f>ROUND(('[1]68_InOutFlowsCurPrdAndPriorHist'!$F$29-'[1]68_InOutFlowsCurPrdAndPriorHist'!$F$32)*$H176,0)-VLOOKUP(D176,'[1]Pension Expense Details'!$D$23:$S$1407,13,FALSE)</f>
        <v>-80786</v>
      </c>
      <c r="O176" s="105">
        <f>ROUND(('[1]68_InOutFlowsCurPrdAndPriorHist'!$F$30-'[1]68_InOutFlowsCurPrdAndPriorHist'!$F$33)*$H176,0)-VLOOKUP(D176,'[1]Pension Expense Details'!$D$23:$S$1407,14,FALSE)</f>
        <v>34934</v>
      </c>
      <c r="P176" s="105">
        <f>ROUND((VLOOKUP(D176,'[1]Schedule of Pension Amounts LW'!$B$15:$AC$1399,28,FALSE)-VLOOKUP(D176,'[1]Schedule of Pension Amounts LW'!$B$15:$AC$1399,27,FALSE))*'[1]Schedule of Pension Amounts LW'!AD$4,0)+VLOOKUP(D176,'[1]Schedule of Pension Amounts LW'!$B$15:$AH$1399,33,FALSE)-VLOOKUP(D176,'[1]Pension Expense Details'!$D$23:$S$1407,15,FALSE)</f>
        <v>89092</v>
      </c>
      <c r="Q176" s="98">
        <f t="shared" si="14"/>
        <v>671034</v>
      </c>
      <c r="R176" s="98">
        <f>ROUND('[1]68_InOutFlowsCurPrdAndPrior'!$D$32*IF(ISNA(VLOOKUP(D176,'[1]Proportionate Shares'!$D$23:$I$1359,6,FALSE)),0,VLOOKUP(D176,'[1]Proportionate Shares'!$D$23:$I$1359,6,FALSE)),0)</f>
        <v>2819</v>
      </c>
      <c r="S176" s="98">
        <f>ROUND('[1]68_InOutFlowsCurPrdAndPrior'!$D$33*IF(ISNA(VLOOKUP(D176,'[1]Proportionate Shares'!$D$23:$I$1359,6,FALSE)),0,VLOOKUP(D176,'[1]Proportionate Shares'!$D$23:$I$1359,6,FALSE)),0)</f>
        <v>208188</v>
      </c>
      <c r="T176" s="98">
        <f>ROUND('[1]68_InOutFlowsCurPrdAndPrior'!$D$35*IF(ISNA(VLOOKUP(D176,'[1]Proportionate Shares'!$D$23:$I$1359,6,FALSE)),0,VLOOKUP(D176,'[1]Proportionate Shares'!$D$23:$I$1359,6,FALSE)),0)</f>
        <v>40343</v>
      </c>
      <c r="U176" s="98">
        <f>VLOOKUP(D176,'[1]Schedule of Pension Amounts LW'!$B$15:$AS$1399,36,FALSE)</f>
        <v>156147</v>
      </c>
      <c r="V176" s="99">
        <f t="shared" si="15"/>
        <v>407497</v>
      </c>
      <c r="W176" s="98">
        <f>ROUND('[1]68_InOutFlowsCurPrdAndPrior'!$F$32*IF(ISNA(VLOOKUP(D176,'[1]Proportionate Shares'!$D$23:$I$1359,6,FALSE)),0,VLOOKUP(D176,'[1]Proportionate Shares'!$D$23:$I$1359,6,FALSE)),0)</f>
        <v>23299</v>
      </c>
      <c r="X176" s="98">
        <f>ROUND('[1]68_InOutFlowsCurPrdAndPrior'!$F$33*IF(ISNA(VLOOKUP(D176,'[1]Proportionate Shares'!$D$23:$I$1359,6,FALSE)),0,VLOOKUP(D176,'[1]Proportionate Shares'!$D$23:$I$1359,6,FALSE)),0)</f>
        <v>86033</v>
      </c>
      <c r="Y176" s="98">
        <f>ROUND('[1]68_InOutFlowsCurPrdAndPrior'!$F$35*IF(ISNA(VLOOKUP(D176,'[1]Proportionate Shares'!$D$23:$I$1359,6,FALSE)),0,VLOOKUP(D176,'[1]Proportionate Shares'!$D$23:$I$1359,6,FALSE)),0)</f>
        <v>33605</v>
      </c>
      <c r="Z176" s="98">
        <f>-VLOOKUP(D176,'[1]Schedule of Pension Amounts LW'!$B$15:$AS$1399,37,FALSE)</f>
        <v>40684</v>
      </c>
      <c r="AA176" s="99">
        <f t="shared" si="16"/>
        <v>183621</v>
      </c>
      <c r="AB176" s="72">
        <f>VLOOKUP(D176,'[1]Pension Expense Details'!$D$22:$S$1407,16,FALSE)</f>
        <v>78841</v>
      </c>
      <c r="AC176" s="72">
        <f t="shared" si="17"/>
        <v>81553</v>
      </c>
      <c r="AD176" s="72">
        <f>VLOOKUP(D176,'[1]Schedule of Pension Amounts LW'!$B$15:$W$1399,22,FALSE)</f>
        <v>160394</v>
      </c>
    </row>
    <row r="177" spans="1:30" x14ac:dyDescent="0.3">
      <c r="A177" s="104"/>
      <c r="B177" s="33"/>
      <c r="C177" s="33" t="str">
        <f>VLOOKUP(D177,'[1]Employer information'!$I$3:$J$1391,2,FALSE)</f>
        <v xml:space="preserve">Charter School                                    </v>
      </c>
      <c r="D177" s="33" t="str">
        <f>'[1]Schedule of Pension Amounts LW'!B170</f>
        <v>2341</v>
      </c>
      <c r="E177" s="33" t="str">
        <f>IF(ISNA(VLOOKUP(D177,'[1]Proportionate Shares'!$D$23:$G$1400,2,FALSE)),"",VLOOKUP(D177,'[1]Proportionate Shares'!$D$23:$G$1400,2,FALSE))</f>
        <v>227828</v>
      </c>
      <c r="F177" s="33" t="str">
        <f>IF(ISNA(VLOOKUP(D177,'[1]Proportionate Shares'!$D$23:$G$1400,3,FALSE)),"",VLOOKUP(D177,'[1]Proportionate Shares'!$D$23:$G$1400,3,FALSE))</f>
        <v/>
      </c>
      <c r="G177" s="34" t="str">
        <f>VLOOKUP(D177,'[1]Employer information'!$A$3:$B$1390,2,FALSE)</f>
        <v>THE EXCEL CENTER</v>
      </c>
      <c r="H177" s="36">
        <f>IF(ISNA(VLOOKUP(D177,'[1]Proportionate Shares'!$D$23:$I$1377,6,FALSE)),0,VLOOKUP(D177,'[1]Proportionate Shares'!$D$23:$I$1377,6,FALSE))</f>
        <v>1.9782175999999999E-5</v>
      </c>
      <c r="I177" s="105">
        <f>VLOOKUP(D177,'[1]Schedule of Pension Amounts LW'!$B$15:$E$1399,3,FALSE)</f>
        <v>849145</v>
      </c>
      <c r="J177" s="105">
        <f>-IF(ISNA(VLOOKUP(D177,'[1]Combined Contribution Amounts'!$A$2:$K$1335,5,FALSE)),0,VLOOKUP(D177,'[1]Combined Contribution Amounts'!$A$2:$K$1335,5,FALSE))</f>
        <v>-69240</v>
      </c>
      <c r="K177" s="105">
        <f>-IF(ISNA(VLOOKUP(D177,'[1]Combined Contribution Amounts'!$A$2:$K$1335,7,FALSE)),0,VLOOKUP(D177,'[1]Combined Contribution Amounts'!$A$2:$K$1335,7,FALSE))+-IF(ISNA(VLOOKUP(D177,'[1]Combined Contribution Amounts'!$A$2:$K$1335,8,FALSE)),0,VLOOKUP(D177,'[1]Combined Contribution Amounts'!$A$2:$K$1335,8,FALSE))+-IF(ISNA(VLOOKUP(D177,'[1]Combined Contribution Amounts'!$A$2:$K$1335,9,FALSE)),0,VLOOKUP(D177,'[1]Combined Contribution Amounts'!$A$2:$K$1335,9,FALSE))</f>
        <v>0</v>
      </c>
      <c r="L177" s="105">
        <f>VLOOKUP(D177,'[1]Pension Expense Details'!$D$23:$S$1407,16,FALSE)</f>
        <v>133041</v>
      </c>
      <c r="M177" s="105">
        <f>ROUND(('[1]68_InOutFlowsCurPrdAndPriorHist'!$F$28-'[1]68_InOutFlowsCurPrdAndPriorHist'!$F$31)*$H177,0)-VLOOKUP(D177,'[1]Pension Expense Details'!$D$23:$S$1407,12,FALSE)</f>
        <v>-16385</v>
      </c>
      <c r="N177" s="105">
        <f>ROUND(('[1]68_InOutFlowsCurPrdAndPriorHist'!$F$29-'[1]68_InOutFlowsCurPrdAndPriorHist'!$F$32)*$H177,0)-VLOOKUP(D177,'[1]Pension Expense Details'!$D$23:$S$1407,13,FALSE)</f>
        <v>-123801</v>
      </c>
      <c r="O177" s="105">
        <f>ROUND(('[1]68_InOutFlowsCurPrdAndPriorHist'!$F$30-'[1]68_InOutFlowsCurPrdAndPriorHist'!$F$33)*$H177,0)-VLOOKUP(D177,'[1]Pension Expense Details'!$D$23:$S$1407,14,FALSE)</f>
        <v>53535</v>
      </c>
      <c r="P177" s="105">
        <f>ROUND((VLOOKUP(D177,'[1]Schedule of Pension Amounts LW'!$B$15:$AC$1399,28,FALSE)-VLOOKUP(D177,'[1]Schedule of Pension Amounts LW'!$B$15:$AC$1399,27,FALSE))*'[1]Schedule of Pension Amounts LW'!AD$4,0)+VLOOKUP(D177,'[1]Schedule of Pension Amounts LW'!$B$15:$AH$1399,33,FALSE)-VLOOKUP(D177,'[1]Pension Expense Details'!$D$23:$S$1407,15,FALSE)</f>
        <v>202044</v>
      </c>
      <c r="Q177" s="98">
        <f t="shared" si="14"/>
        <v>1028339</v>
      </c>
      <c r="R177" s="98">
        <f>ROUND('[1]68_InOutFlowsCurPrdAndPrior'!$D$32*IF(ISNA(VLOOKUP(D177,'[1]Proportionate Shares'!$D$23:$I$1359,6,FALSE)),0,VLOOKUP(D177,'[1]Proportionate Shares'!$D$23:$I$1359,6,FALSE)),0)</f>
        <v>4320</v>
      </c>
      <c r="S177" s="98">
        <f>ROUND('[1]68_InOutFlowsCurPrdAndPrior'!$D$33*IF(ISNA(VLOOKUP(D177,'[1]Proportionate Shares'!$D$23:$I$1359,6,FALSE)),0,VLOOKUP(D177,'[1]Proportionate Shares'!$D$23:$I$1359,6,FALSE)),0)</f>
        <v>319041</v>
      </c>
      <c r="T177" s="98">
        <f>ROUND('[1]68_InOutFlowsCurPrdAndPrior'!$D$35*IF(ISNA(VLOOKUP(D177,'[1]Proportionate Shares'!$D$23:$I$1359,6,FALSE)),0,VLOOKUP(D177,'[1]Proportionate Shares'!$D$23:$I$1359,6,FALSE)),0)</f>
        <v>61824</v>
      </c>
      <c r="U177" s="98">
        <f>VLOOKUP(D177,'[1]Schedule of Pension Amounts LW'!$B$15:$AS$1399,36,FALSE)</f>
        <v>335895</v>
      </c>
      <c r="V177" s="99">
        <f t="shared" si="15"/>
        <v>721080</v>
      </c>
      <c r="W177" s="98">
        <f>ROUND('[1]68_InOutFlowsCurPrdAndPrior'!$F$32*IF(ISNA(VLOOKUP(D177,'[1]Proportionate Shares'!$D$23:$I$1359,6,FALSE)),0,VLOOKUP(D177,'[1]Proportionate Shares'!$D$23:$I$1359,6,FALSE)),0)</f>
        <v>35706</v>
      </c>
      <c r="X177" s="98">
        <f>ROUND('[1]68_InOutFlowsCurPrdAndPrior'!$F$33*IF(ISNA(VLOOKUP(D177,'[1]Proportionate Shares'!$D$23:$I$1359,6,FALSE)),0,VLOOKUP(D177,'[1]Proportionate Shares'!$D$23:$I$1359,6,FALSE)),0)</f>
        <v>131843</v>
      </c>
      <c r="Y177" s="98">
        <f>ROUND('[1]68_InOutFlowsCurPrdAndPrior'!$F$35*IF(ISNA(VLOOKUP(D177,'[1]Proportionate Shares'!$D$23:$I$1359,6,FALSE)),0,VLOOKUP(D177,'[1]Proportionate Shares'!$D$23:$I$1359,6,FALSE)),0)</f>
        <v>51498</v>
      </c>
      <c r="Z177" s="98">
        <f>-VLOOKUP(D177,'[1]Schedule of Pension Amounts LW'!$B$15:$AS$1399,37,FALSE)</f>
        <v>3007</v>
      </c>
      <c r="AA177" s="99">
        <f t="shared" si="16"/>
        <v>222054</v>
      </c>
      <c r="AB177" s="72">
        <f>VLOOKUP(D177,'[1]Pension Expense Details'!$D$22:$S$1407,16,FALSE)</f>
        <v>133041</v>
      </c>
      <c r="AC177" s="72">
        <f t="shared" si="17"/>
        <v>145394</v>
      </c>
      <c r="AD177" s="72">
        <f>VLOOKUP(D177,'[1]Schedule of Pension Amounts LW'!$B$15:$W$1399,22,FALSE)</f>
        <v>278435</v>
      </c>
    </row>
    <row r="178" spans="1:30" x14ac:dyDescent="0.3">
      <c r="A178" s="104"/>
      <c r="B178" s="33"/>
      <c r="C178" s="33" t="str">
        <f>VLOOKUP(D178,'[1]Employer information'!$I$3:$J$1391,2,FALSE)</f>
        <v xml:space="preserve">Charter School                                    </v>
      </c>
      <c r="D178" s="33" t="str">
        <f>'[1]Schedule of Pension Amounts LW'!B171</f>
        <v>2345</v>
      </c>
      <c r="E178" s="33" t="str">
        <f>IF(ISNA(VLOOKUP(D178,'[1]Proportionate Shares'!$D$23:$G$1400,2,FALSE)),"",VLOOKUP(D178,'[1]Proportionate Shares'!$D$23:$G$1400,2,FALSE))</f>
        <v>043802</v>
      </c>
      <c r="F178" s="33" t="str">
        <f>IF(ISNA(VLOOKUP(D178,'[1]Proportionate Shares'!$D$23:$G$1400,3,FALSE)),"",VLOOKUP(D178,'[1]Proportionate Shares'!$D$23:$G$1400,3,FALSE))</f>
        <v/>
      </c>
      <c r="G178" s="34" t="str">
        <f>VLOOKUP(D178,'[1]Employer information'!$A$3:$B$1390,2,FALSE)</f>
        <v>THE LONE STAR LANGUAGE ACADEMY</v>
      </c>
      <c r="H178" s="36">
        <f>IF(ISNA(VLOOKUP(D178,'[1]Proportionate Shares'!$D$23:$I$1377,6,FALSE)),0,VLOOKUP(D178,'[1]Proportionate Shares'!$D$23:$I$1377,6,FALSE))</f>
        <v>8.6445589999999997E-6</v>
      </c>
      <c r="I178" s="105">
        <f>VLOOKUP(D178,'[1]Schedule of Pension Amounts LW'!$B$15:$E$1399,3,FALSE)</f>
        <v>323205</v>
      </c>
      <c r="J178" s="105">
        <f>-IF(ISNA(VLOOKUP(D178,'[1]Combined Contribution Amounts'!$A$2:$K$1335,5,FALSE)),0,VLOOKUP(D178,'[1]Combined Contribution Amounts'!$A$2:$K$1335,5,FALSE))</f>
        <v>-30257</v>
      </c>
      <c r="K178" s="105">
        <f>-IF(ISNA(VLOOKUP(D178,'[1]Combined Contribution Amounts'!$A$2:$K$1335,7,FALSE)),0,VLOOKUP(D178,'[1]Combined Contribution Amounts'!$A$2:$K$1335,7,FALSE))+-IF(ISNA(VLOOKUP(D178,'[1]Combined Contribution Amounts'!$A$2:$K$1335,8,FALSE)),0,VLOOKUP(D178,'[1]Combined Contribution Amounts'!$A$2:$K$1335,8,FALSE))+-IF(ISNA(VLOOKUP(D178,'[1]Combined Contribution Amounts'!$A$2:$K$1335,9,FALSE)),0,VLOOKUP(D178,'[1]Combined Contribution Amounts'!$A$2:$K$1335,9,FALSE))</f>
        <v>0</v>
      </c>
      <c r="L178" s="105">
        <f>VLOOKUP(D178,'[1]Pension Expense Details'!$D$23:$S$1407,16,FALSE)</f>
        <v>65659</v>
      </c>
      <c r="M178" s="105">
        <f>ROUND(('[1]68_InOutFlowsCurPrdAndPriorHist'!$F$28-'[1]68_InOutFlowsCurPrdAndPriorHist'!$F$31)*$H178,0)-VLOOKUP(D178,'[1]Pension Expense Details'!$D$23:$S$1407,12,FALSE)</f>
        <v>-7160</v>
      </c>
      <c r="N178" s="105">
        <f>ROUND(('[1]68_InOutFlowsCurPrdAndPriorHist'!$F$29-'[1]68_InOutFlowsCurPrdAndPriorHist'!$F$32)*$H178,0)-VLOOKUP(D178,'[1]Pension Expense Details'!$D$23:$S$1407,13,FALSE)</f>
        <v>-54099</v>
      </c>
      <c r="O178" s="105">
        <f>ROUND(('[1]68_InOutFlowsCurPrdAndPriorHist'!$F$30-'[1]68_InOutFlowsCurPrdAndPriorHist'!$F$33)*$H178,0)-VLOOKUP(D178,'[1]Pension Expense Details'!$D$23:$S$1407,14,FALSE)</f>
        <v>23394</v>
      </c>
      <c r="P178" s="105">
        <f>ROUND((VLOOKUP(D178,'[1]Schedule of Pension Amounts LW'!$B$15:$AC$1399,28,FALSE)-VLOOKUP(D178,'[1]Schedule of Pension Amounts LW'!$B$15:$AC$1399,27,FALSE))*'[1]Schedule of Pension Amounts LW'!AD$4,0)+VLOOKUP(D178,'[1]Schedule of Pension Amounts LW'!$B$15:$AH$1399,33,FALSE)-VLOOKUP(D178,'[1]Pension Expense Details'!$D$23:$S$1407,15,FALSE)</f>
        <v>128629</v>
      </c>
      <c r="Q178" s="98">
        <f t="shared" si="14"/>
        <v>449371</v>
      </c>
      <c r="R178" s="98">
        <f>ROUND('[1]68_InOutFlowsCurPrdAndPrior'!$D$32*IF(ISNA(VLOOKUP(D178,'[1]Proportionate Shares'!$D$23:$I$1359,6,FALSE)),0,VLOOKUP(D178,'[1]Proportionate Shares'!$D$23:$I$1359,6,FALSE)),0)</f>
        <v>1888</v>
      </c>
      <c r="S178" s="98">
        <f>ROUND('[1]68_InOutFlowsCurPrdAndPrior'!$D$33*IF(ISNA(VLOOKUP(D178,'[1]Proportionate Shares'!$D$23:$I$1359,6,FALSE)),0,VLOOKUP(D178,'[1]Proportionate Shares'!$D$23:$I$1359,6,FALSE)),0)</f>
        <v>139417</v>
      </c>
      <c r="T178" s="98">
        <f>ROUND('[1]68_InOutFlowsCurPrdAndPrior'!$D$35*IF(ISNA(VLOOKUP(D178,'[1]Proportionate Shares'!$D$23:$I$1359,6,FALSE)),0,VLOOKUP(D178,'[1]Proportionate Shares'!$D$23:$I$1359,6,FALSE)),0)</f>
        <v>27016</v>
      </c>
      <c r="U178" s="98">
        <f>VLOOKUP(D178,'[1]Schedule of Pension Amounts LW'!$B$15:$AS$1399,36,FALSE)</f>
        <v>212969</v>
      </c>
      <c r="V178" s="99">
        <f t="shared" si="15"/>
        <v>381290</v>
      </c>
      <c r="W178" s="98">
        <f>ROUND('[1]68_InOutFlowsCurPrdAndPrior'!$F$32*IF(ISNA(VLOOKUP(D178,'[1]Proportionate Shares'!$D$23:$I$1359,6,FALSE)),0,VLOOKUP(D178,'[1]Proportionate Shares'!$D$23:$I$1359,6,FALSE)),0)</f>
        <v>15603</v>
      </c>
      <c r="X178" s="98">
        <f>ROUND('[1]68_InOutFlowsCurPrdAndPrior'!$F$33*IF(ISNA(VLOOKUP(D178,'[1]Proportionate Shares'!$D$23:$I$1359,6,FALSE)),0,VLOOKUP(D178,'[1]Proportionate Shares'!$D$23:$I$1359,6,FALSE)),0)</f>
        <v>57614</v>
      </c>
      <c r="Y178" s="98">
        <f>ROUND('[1]68_InOutFlowsCurPrdAndPrior'!$F$35*IF(ISNA(VLOOKUP(D178,'[1]Proportionate Shares'!$D$23:$I$1359,6,FALSE)),0,VLOOKUP(D178,'[1]Proportionate Shares'!$D$23:$I$1359,6,FALSE)),0)</f>
        <v>22504</v>
      </c>
      <c r="Z178" s="98">
        <f>-VLOOKUP(D178,'[1]Schedule of Pension Amounts LW'!$B$15:$AS$1399,37,FALSE)</f>
        <v>0</v>
      </c>
      <c r="AA178" s="99">
        <f t="shared" si="16"/>
        <v>95721</v>
      </c>
      <c r="AB178" s="72">
        <f>VLOOKUP(D178,'[1]Pension Expense Details'!$D$22:$S$1407,16,FALSE)</f>
        <v>65659</v>
      </c>
      <c r="AC178" s="72">
        <f t="shared" si="17"/>
        <v>59792</v>
      </c>
      <c r="AD178" s="72">
        <f>VLOOKUP(D178,'[1]Schedule of Pension Amounts LW'!$B$15:$W$1399,22,FALSE)</f>
        <v>125451</v>
      </c>
    </row>
    <row r="179" spans="1:30" x14ac:dyDescent="0.3">
      <c r="A179" s="104"/>
      <c r="B179" s="33"/>
      <c r="C179" s="33" t="str">
        <f>VLOOKUP(D179,'[1]Employer information'!$I$3:$J$1391,2,FALSE)</f>
        <v xml:space="preserve">Charter School                                    </v>
      </c>
      <c r="D179" s="33" t="str">
        <f>'[1]Schedule of Pension Amounts LW'!B172</f>
        <v>2035</v>
      </c>
      <c r="E179" s="33" t="str">
        <f>IF(ISNA(VLOOKUP(D179,'[1]Proportionate Shares'!$D$23:$G$1400,2,FALSE)),"",VLOOKUP(D179,'[1]Proportionate Shares'!$D$23:$G$1400,2,FALSE))</f>
        <v>057803</v>
      </c>
      <c r="F179" s="33" t="str">
        <f>IF(ISNA(VLOOKUP(D179,'[1]Proportionate Shares'!$D$23:$G$1400,3,FALSE)),"",VLOOKUP(D179,'[1]Proportionate Shares'!$D$23:$G$1400,3,FALSE))</f>
        <v/>
      </c>
      <c r="G179" s="34" t="str">
        <f>VLOOKUP(D179,'[1]Employer information'!$A$3:$B$1390,2,FALSE)</f>
        <v>THE NORTH HILLS SCHOOL</v>
      </c>
      <c r="H179" s="36">
        <f>IF(ISNA(VLOOKUP(D179,'[1]Proportionate Shares'!$D$23:$I$1377,6,FALSE)),0,VLOOKUP(D179,'[1]Proportionate Shares'!$D$23:$I$1377,6,FALSE))</f>
        <v>7.4749826000000002E-4</v>
      </c>
      <c r="I179" s="105">
        <f>VLOOKUP(D179,'[1]Schedule of Pension Amounts LW'!$B$15:$E$1399,3,FALSE)</f>
        <v>36770286</v>
      </c>
      <c r="J179" s="105">
        <f>-IF(ISNA(VLOOKUP(D179,'[1]Combined Contribution Amounts'!$A$2:$K$1335,5,FALSE)),0,VLOOKUP(D179,'[1]Combined Contribution Amounts'!$A$2:$K$1335,5,FALSE))</f>
        <v>-2616334</v>
      </c>
      <c r="K179" s="105">
        <f>-IF(ISNA(VLOOKUP(D179,'[1]Combined Contribution Amounts'!$A$2:$K$1335,7,FALSE)),0,VLOOKUP(D179,'[1]Combined Contribution Amounts'!$A$2:$K$1335,7,FALSE))+-IF(ISNA(VLOOKUP(D179,'[1]Combined Contribution Amounts'!$A$2:$K$1335,8,FALSE)),0,VLOOKUP(D179,'[1]Combined Contribution Amounts'!$A$2:$K$1335,8,FALSE))+-IF(ISNA(VLOOKUP(D179,'[1]Combined Contribution Amounts'!$A$2:$K$1335,9,FALSE)),0,VLOOKUP(D179,'[1]Combined Contribution Amounts'!$A$2:$K$1335,9,FALSE))</f>
        <v>0</v>
      </c>
      <c r="L179" s="105">
        <f>VLOOKUP(D179,'[1]Pension Expense Details'!$D$23:$S$1407,16,FALSE)</f>
        <v>4290885</v>
      </c>
      <c r="M179" s="105">
        <f>ROUND(('[1]68_InOutFlowsCurPrdAndPriorHist'!$F$28-'[1]68_InOutFlowsCurPrdAndPriorHist'!$F$31)*$H179,0)-VLOOKUP(D179,'[1]Pension Expense Details'!$D$23:$S$1407,12,FALSE)</f>
        <v>-619107</v>
      </c>
      <c r="N179" s="105">
        <f>ROUND(('[1]68_InOutFlowsCurPrdAndPriorHist'!$F$29-'[1]68_InOutFlowsCurPrdAndPriorHist'!$F$32)*$H179,0)-VLOOKUP(D179,'[1]Pension Expense Details'!$D$23:$S$1407,13,FALSE)</f>
        <v>-4677997</v>
      </c>
      <c r="O179" s="105">
        <f>ROUND(('[1]68_InOutFlowsCurPrdAndPriorHist'!$F$30-'[1]68_InOutFlowsCurPrdAndPriorHist'!$F$33)*$H179,0)-VLOOKUP(D179,'[1]Pension Expense Details'!$D$23:$S$1407,14,FALSE)</f>
        <v>2022910</v>
      </c>
      <c r="P179" s="105">
        <f>ROUND((VLOOKUP(D179,'[1]Schedule of Pension Amounts LW'!$B$15:$AC$1399,28,FALSE)-VLOOKUP(D179,'[1]Schedule of Pension Amounts LW'!$B$15:$AC$1399,27,FALSE))*'[1]Schedule of Pension Amounts LW'!AD$4,0)+VLOOKUP(D179,'[1]Schedule of Pension Amounts LW'!$B$15:$AH$1399,33,FALSE)-VLOOKUP(D179,'[1]Pension Expense Details'!$D$23:$S$1407,15,FALSE)</f>
        <v>3686653</v>
      </c>
      <c r="Q179" s="98">
        <f t="shared" si="14"/>
        <v>38857296</v>
      </c>
      <c r="R179" s="98">
        <f>ROUND('[1]68_InOutFlowsCurPrdAndPrior'!$D$32*IF(ISNA(VLOOKUP(D179,'[1]Proportionate Shares'!$D$23:$I$1359,6,FALSE)),0,VLOOKUP(D179,'[1]Proportionate Shares'!$D$23:$I$1359,6,FALSE)),0)</f>
        <v>163235</v>
      </c>
      <c r="S179" s="98">
        <f>ROUND('[1]68_InOutFlowsCurPrdAndPrior'!$D$33*IF(ISNA(VLOOKUP(D179,'[1]Proportionate Shares'!$D$23:$I$1359,6,FALSE)),0,VLOOKUP(D179,'[1]Proportionate Shares'!$D$23:$I$1359,6,FALSE)),0)</f>
        <v>12055442</v>
      </c>
      <c r="T179" s="98">
        <f>ROUND('[1]68_InOutFlowsCurPrdAndPrior'!$D$35*IF(ISNA(VLOOKUP(D179,'[1]Proportionate Shares'!$D$23:$I$1359,6,FALSE)),0,VLOOKUP(D179,'[1]Proportionate Shares'!$D$23:$I$1359,6,FALSE)),0)</f>
        <v>2336113</v>
      </c>
      <c r="U179" s="98">
        <f>VLOOKUP(D179,'[1]Schedule of Pension Amounts LW'!$B$15:$AS$1399,36,FALSE)</f>
        <v>12722804</v>
      </c>
      <c r="V179" s="99">
        <f t="shared" si="15"/>
        <v>27277594</v>
      </c>
      <c r="W179" s="98">
        <f>ROUND('[1]68_InOutFlowsCurPrdAndPrior'!$F$32*IF(ISNA(VLOOKUP(D179,'[1]Proportionate Shares'!$D$23:$I$1359,6,FALSE)),0,VLOOKUP(D179,'[1]Proportionate Shares'!$D$23:$I$1359,6,FALSE)),0)</f>
        <v>1349187</v>
      </c>
      <c r="X179" s="98">
        <f>ROUND('[1]68_InOutFlowsCurPrdAndPrior'!$F$33*IF(ISNA(VLOOKUP(D179,'[1]Proportionate Shares'!$D$23:$I$1359,6,FALSE)),0,VLOOKUP(D179,'[1]Proportionate Shares'!$D$23:$I$1359,6,FALSE)),0)</f>
        <v>4981879</v>
      </c>
      <c r="Y179" s="98">
        <f>ROUND('[1]68_InOutFlowsCurPrdAndPrior'!$F$35*IF(ISNA(VLOOKUP(D179,'[1]Proportionate Shares'!$D$23:$I$1359,6,FALSE)),0,VLOOKUP(D179,'[1]Proportionate Shares'!$D$23:$I$1359,6,FALSE)),0)</f>
        <v>1945940</v>
      </c>
      <c r="Z179" s="98">
        <f>-VLOOKUP(D179,'[1]Schedule of Pension Amounts LW'!$B$15:$AS$1399,37,FALSE)</f>
        <v>25</v>
      </c>
      <c r="AA179" s="99">
        <f t="shared" si="16"/>
        <v>8277031</v>
      </c>
      <c r="AB179" s="72">
        <f>VLOOKUP(D179,'[1]Pension Expense Details'!$D$22:$S$1407,16,FALSE)</f>
        <v>4290885</v>
      </c>
      <c r="AC179" s="72">
        <f t="shared" si="17"/>
        <v>6270914</v>
      </c>
      <c r="AD179" s="72">
        <f>VLOOKUP(D179,'[1]Schedule of Pension Amounts LW'!$B$15:$W$1399,22,FALSE)</f>
        <v>10561799</v>
      </c>
    </row>
    <row r="180" spans="1:30" x14ac:dyDescent="0.3">
      <c r="A180" s="104"/>
      <c r="B180" s="33"/>
      <c r="C180" s="33" t="str">
        <f>VLOOKUP(D180,'[1]Employer information'!$I$3:$J$1391,2,FALSE)</f>
        <v xml:space="preserve">Charter School                                    </v>
      </c>
      <c r="D180" s="33" t="str">
        <f>'[1]Schedule of Pension Amounts LW'!B173</f>
        <v>2329</v>
      </c>
      <c r="E180" s="33" t="str">
        <f>IF(ISNA(VLOOKUP(D180,'[1]Proportionate Shares'!$D$23:$G$1400,2,FALSE)),"",VLOOKUP(D180,'[1]Proportionate Shares'!$D$23:$G$1400,2,FALSE))</f>
        <v>101868</v>
      </c>
      <c r="F180" s="33" t="str">
        <f>IF(ISNA(VLOOKUP(D180,'[1]Proportionate Shares'!$D$23:$G$1400,3,FALSE)),"",VLOOKUP(D180,'[1]Proportionate Shares'!$D$23:$G$1400,3,FALSE))</f>
        <v/>
      </c>
      <c r="G180" s="34" t="str">
        <f>VLOOKUP(D180,'[1]Employer information'!$A$3:$B$1390,2,FALSE)</f>
        <v>THE PRO-VISION ACADEMY</v>
      </c>
      <c r="H180" s="36">
        <f>IF(ISNA(VLOOKUP(D180,'[1]Proportionate Shares'!$D$23:$I$1377,6,FALSE)),0,VLOOKUP(D180,'[1]Proportionate Shares'!$D$23:$I$1377,6,FALSE))</f>
        <v>2.0076737000000002E-5</v>
      </c>
      <c r="I180" s="105">
        <f>VLOOKUP(D180,'[1]Schedule of Pension Amounts LW'!$B$15:$E$1399,3,FALSE)</f>
        <v>1022977</v>
      </c>
      <c r="J180" s="105">
        <f>-IF(ISNA(VLOOKUP(D180,'[1]Combined Contribution Amounts'!$A$2:$K$1335,5,FALSE)),0,VLOOKUP(D180,'[1]Combined Contribution Amounts'!$A$2:$K$1335,5,FALSE))</f>
        <v>-70271</v>
      </c>
      <c r="K180" s="105">
        <f>-IF(ISNA(VLOOKUP(D180,'[1]Combined Contribution Amounts'!$A$2:$K$1335,7,FALSE)),0,VLOOKUP(D180,'[1]Combined Contribution Amounts'!$A$2:$K$1335,7,FALSE))+-IF(ISNA(VLOOKUP(D180,'[1]Combined Contribution Amounts'!$A$2:$K$1335,8,FALSE)),0,VLOOKUP(D180,'[1]Combined Contribution Amounts'!$A$2:$K$1335,8,FALSE))+-IF(ISNA(VLOOKUP(D180,'[1]Combined Contribution Amounts'!$A$2:$K$1335,9,FALSE)),0,VLOOKUP(D180,'[1]Combined Contribution Amounts'!$A$2:$K$1335,9,FALSE))</f>
        <v>0</v>
      </c>
      <c r="L180" s="105">
        <f>VLOOKUP(D180,'[1]Pension Expense Details'!$D$23:$S$1407,16,FALSE)</f>
        <v>109686</v>
      </c>
      <c r="M180" s="105">
        <f>ROUND(('[1]68_InOutFlowsCurPrdAndPriorHist'!$F$28-'[1]68_InOutFlowsCurPrdAndPriorHist'!$F$31)*$H180,0)-VLOOKUP(D180,'[1]Pension Expense Details'!$D$23:$S$1407,12,FALSE)</f>
        <v>-16628</v>
      </c>
      <c r="N180" s="105">
        <f>ROUND(('[1]68_InOutFlowsCurPrdAndPriorHist'!$F$29-'[1]68_InOutFlowsCurPrdAndPriorHist'!$F$32)*$H180,0)-VLOOKUP(D180,'[1]Pension Expense Details'!$D$23:$S$1407,13,FALSE)</f>
        <v>-125644</v>
      </c>
      <c r="O180" s="105">
        <f>ROUND(('[1]68_InOutFlowsCurPrdAndPriorHist'!$F$30-'[1]68_InOutFlowsCurPrdAndPriorHist'!$F$33)*$H180,0)-VLOOKUP(D180,'[1]Pension Expense Details'!$D$23:$S$1407,14,FALSE)</f>
        <v>54333</v>
      </c>
      <c r="P180" s="105">
        <f>ROUND((VLOOKUP(D180,'[1]Schedule of Pension Amounts LW'!$B$15:$AC$1399,28,FALSE)-VLOOKUP(D180,'[1]Schedule of Pension Amounts LW'!$B$15:$AC$1399,27,FALSE))*'[1]Schedule of Pension Amounts LW'!AD$4,0)+VLOOKUP(D180,'[1]Schedule of Pension Amounts LW'!$B$15:$AH$1399,33,FALSE)-VLOOKUP(D180,'[1]Pension Expense Details'!$D$23:$S$1407,15,FALSE)</f>
        <v>69199</v>
      </c>
      <c r="Q180" s="98">
        <f t="shared" si="14"/>
        <v>1043652</v>
      </c>
      <c r="R180" s="98">
        <f>ROUND('[1]68_InOutFlowsCurPrdAndPrior'!$D$32*IF(ISNA(VLOOKUP(D180,'[1]Proportionate Shares'!$D$23:$I$1359,6,FALSE)),0,VLOOKUP(D180,'[1]Proportionate Shares'!$D$23:$I$1359,6,FALSE)),0)</f>
        <v>4384</v>
      </c>
      <c r="S180" s="98">
        <f>ROUND('[1]68_InOutFlowsCurPrdAndPrior'!$D$33*IF(ISNA(VLOOKUP(D180,'[1]Proportionate Shares'!$D$23:$I$1359,6,FALSE)),0,VLOOKUP(D180,'[1]Proportionate Shares'!$D$23:$I$1359,6,FALSE)),0)</f>
        <v>323792</v>
      </c>
      <c r="T180" s="98">
        <f>ROUND('[1]68_InOutFlowsCurPrdAndPrior'!$D$35*IF(ISNA(VLOOKUP(D180,'[1]Proportionate Shares'!$D$23:$I$1359,6,FALSE)),0,VLOOKUP(D180,'[1]Proportionate Shares'!$D$23:$I$1359,6,FALSE)),0)</f>
        <v>62745</v>
      </c>
      <c r="U180" s="98">
        <f>VLOOKUP(D180,'[1]Schedule of Pension Amounts LW'!$B$15:$AS$1399,36,FALSE)</f>
        <v>165761</v>
      </c>
      <c r="V180" s="99">
        <f t="shared" si="15"/>
        <v>556682</v>
      </c>
      <c r="W180" s="98">
        <f>ROUND('[1]68_InOutFlowsCurPrdAndPrior'!$F$32*IF(ISNA(VLOOKUP(D180,'[1]Proportionate Shares'!$D$23:$I$1359,6,FALSE)),0,VLOOKUP(D180,'[1]Proportionate Shares'!$D$23:$I$1359,6,FALSE)),0)</f>
        <v>36237</v>
      </c>
      <c r="X180" s="98">
        <f>ROUND('[1]68_InOutFlowsCurPrdAndPrior'!$F$33*IF(ISNA(VLOOKUP(D180,'[1]Proportionate Shares'!$D$23:$I$1359,6,FALSE)),0,VLOOKUP(D180,'[1]Proportionate Shares'!$D$23:$I$1359,6,FALSE)),0)</f>
        <v>133806</v>
      </c>
      <c r="Y180" s="98">
        <f>ROUND('[1]68_InOutFlowsCurPrdAndPrior'!$F$35*IF(ISNA(VLOOKUP(D180,'[1]Proportionate Shares'!$D$23:$I$1359,6,FALSE)),0,VLOOKUP(D180,'[1]Proportionate Shares'!$D$23:$I$1359,6,FALSE)),0)</f>
        <v>52265</v>
      </c>
      <c r="Z180" s="98">
        <f>-VLOOKUP(D180,'[1]Schedule of Pension Amounts LW'!$B$15:$AS$1399,37,FALSE)</f>
        <v>11</v>
      </c>
      <c r="AA180" s="99">
        <f t="shared" si="16"/>
        <v>222319</v>
      </c>
      <c r="AB180" s="72">
        <f>VLOOKUP(D180,'[1]Pension Expense Details'!$D$22:$S$1407,16,FALSE)</f>
        <v>109686</v>
      </c>
      <c r="AC180" s="72">
        <f t="shared" si="17"/>
        <v>130355</v>
      </c>
      <c r="AD180" s="72">
        <f>VLOOKUP(D180,'[1]Schedule of Pension Amounts LW'!$B$15:$W$1399,22,FALSE)</f>
        <v>240041</v>
      </c>
    </row>
    <row r="181" spans="1:30" x14ac:dyDescent="0.3">
      <c r="A181" s="104"/>
      <c r="B181" s="33"/>
      <c r="C181" s="33" t="str">
        <f>VLOOKUP(D181,'[1]Employer information'!$I$3:$J$1391,2,FALSE)</f>
        <v xml:space="preserve">Charter School                                    </v>
      </c>
      <c r="D181" s="33" t="str">
        <f>'[1]Schedule of Pension Amounts LW'!B174</f>
        <v>2285</v>
      </c>
      <c r="E181" s="33" t="str">
        <f>IF(ISNA(VLOOKUP(D181,'[1]Proportionate Shares'!$D$23:$G$1400,2,FALSE)),"",VLOOKUP(D181,'[1]Proportionate Shares'!$D$23:$G$1400,2,FALSE))</f>
        <v>101861</v>
      </c>
      <c r="F181" s="33" t="str">
        <f>IF(ISNA(VLOOKUP(D181,'[1]Proportionate Shares'!$D$23:$G$1400,3,FALSE)),"",VLOOKUP(D181,'[1]Proportionate Shares'!$D$23:$G$1400,3,FALSE))</f>
        <v/>
      </c>
      <c r="G181" s="34" t="str">
        <f>VLOOKUP(D181,'[1]Employer information'!$A$3:$B$1390,2,FALSE)</f>
        <v>THE RHODES SCHOOL</v>
      </c>
      <c r="H181" s="36">
        <f>IF(ISNA(VLOOKUP(D181,'[1]Proportionate Shares'!$D$23:$I$1377,6,FALSE)),0,VLOOKUP(D181,'[1]Proportionate Shares'!$D$23:$I$1377,6,FALSE))</f>
        <v>4.890403E-5</v>
      </c>
      <c r="I181" s="105">
        <f>VLOOKUP(D181,'[1]Schedule of Pension Amounts LW'!$B$15:$E$1399,3,FALSE)</f>
        <v>2930180</v>
      </c>
      <c r="J181" s="105">
        <f>-IF(ISNA(VLOOKUP(D181,'[1]Combined Contribution Amounts'!$A$2:$K$1335,5,FALSE)),0,VLOOKUP(D181,'[1]Combined Contribution Amounts'!$A$2:$K$1335,5,FALSE))</f>
        <v>-171170</v>
      </c>
      <c r="K181" s="105">
        <f>-IF(ISNA(VLOOKUP(D181,'[1]Combined Contribution Amounts'!$A$2:$K$1335,7,FALSE)),0,VLOOKUP(D181,'[1]Combined Contribution Amounts'!$A$2:$K$1335,7,FALSE))+-IF(ISNA(VLOOKUP(D181,'[1]Combined Contribution Amounts'!$A$2:$K$1335,8,FALSE)),0,VLOOKUP(D181,'[1]Combined Contribution Amounts'!$A$2:$K$1335,8,FALSE))+-IF(ISNA(VLOOKUP(D181,'[1]Combined Contribution Amounts'!$A$2:$K$1335,9,FALSE)),0,VLOOKUP(D181,'[1]Combined Contribution Amounts'!$A$2:$K$1335,9,FALSE))</f>
        <v>0</v>
      </c>
      <c r="L181" s="105">
        <f>VLOOKUP(D181,'[1]Pension Expense Details'!$D$23:$S$1407,16,FALSE)</f>
        <v>198279</v>
      </c>
      <c r="M181" s="105">
        <f>ROUND(('[1]68_InOutFlowsCurPrdAndPriorHist'!$F$28-'[1]68_InOutFlowsCurPrdAndPriorHist'!$F$31)*$H181,0)-VLOOKUP(D181,'[1]Pension Expense Details'!$D$23:$S$1407,12,FALSE)</f>
        <v>-40504</v>
      </c>
      <c r="N181" s="105">
        <f>ROUND(('[1]68_InOutFlowsCurPrdAndPriorHist'!$F$29-'[1]68_InOutFlowsCurPrdAndPriorHist'!$F$32)*$H181,0)-VLOOKUP(D181,'[1]Pension Expense Details'!$D$23:$S$1407,13,FALSE)</f>
        <v>-306051</v>
      </c>
      <c r="O181" s="105">
        <f>ROUND(('[1]68_InOutFlowsCurPrdAndPriorHist'!$F$30-'[1]68_InOutFlowsCurPrdAndPriorHist'!$F$33)*$H181,0)-VLOOKUP(D181,'[1]Pension Expense Details'!$D$23:$S$1407,14,FALSE)</f>
        <v>132346</v>
      </c>
      <c r="P181" s="105">
        <f>ROUND((VLOOKUP(D181,'[1]Schedule of Pension Amounts LW'!$B$15:$AC$1399,28,FALSE)-VLOOKUP(D181,'[1]Schedule of Pension Amounts LW'!$B$15:$AC$1399,27,FALSE))*'[1]Schedule of Pension Amounts LW'!AD$4,0)+VLOOKUP(D181,'[1]Schedule of Pension Amounts LW'!$B$15:$AH$1399,33,FALSE)-VLOOKUP(D181,'[1]Pension Expense Details'!$D$23:$S$1407,15,FALSE)</f>
        <v>-200896</v>
      </c>
      <c r="Q181" s="98">
        <f t="shared" si="14"/>
        <v>2542184</v>
      </c>
      <c r="R181" s="98">
        <f>ROUND('[1]68_InOutFlowsCurPrdAndPrior'!$D$32*IF(ISNA(VLOOKUP(D181,'[1]Proportionate Shares'!$D$23:$I$1359,6,FALSE)),0,VLOOKUP(D181,'[1]Proportionate Shares'!$D$23:$I$1359,6,FALSE)),0)</f>
        <v>10679</v>
      </c>
      <c r="S181" s="98">
        <f>ROUND('[1]68_InOutFlowsCurPrdAndPrior'!$D$33*IF(ISNA(VLOOKUP(D181,'[1]Proportionate Shares'!$D$23:$I$1359,6,FALSE)),0,VLOOKUP(D181,'[1]Proportionate Shares'!$D$23:$I$1359,6,FALSE)),0)</f>
        <v>788710</v>
      </c>
      <c r="T181" s="98">
        <f>ROUND('[1]68_InOutFlowsCurPrdAndPrior'!$D$35*IF(ISNA(VLOOKUP(D181,'[1]Proportionate Shares'!$D$23:$I$1359,6,FALSE)),0,VLOOKUP(D181,'[1]Proportionate Shares'!$D$23:$I$1359,6,FALSE)),0)</f>
        <v>152837</v>
      </c>
      <c r="U181" s="98">
        <f>VLOOKUP(D181,'[1]Schedule of Pension Amounts LW'!$B$15:$AS$1399,36,FALSE)</f>
        <v>675608</v>
      </c>
      <c r="V181" s="99">
        <f t="shared" si="15"/>
        <v>1627834</v>
      </c>
      <c r="W181" s="98">
        <f>ROUND('[1]68_InOutFlowsCurPrdAndPrior'!$F$32*IF(ISNA(VLOOKUP(D181,'[1]Proportionate Shares'!$D$23:$I$1359,6,FALSE)),0,VLOOKUP(D181,'[1]Proportionate Shares'!$D$23:$I$1359,6,FALSE)),0)</f>
        <v>88269</v>
      </c>
      <c r="X181" s="98">
        <f>ROUND('[1]68_InOutFlowsCurPrdAndPrior'!$F$33*IF(ISNA(VLOOKUP(D181,'[1]Proportionate Shares'!$D$23:$I$1359,6,FALSE)),0,VLOOKUP(D181,'[1]Proportionate Shares'!$D$23:$I$1359,6,FALSE)),0)</f>
        <v>325932</v>
      </c>
      <c r="Y181" s="98">
        <f>ROUND('[1]68_InOutFlowsCurPrdAndPrior'!$F$35*IF(ISNA(VLOOKUP(D181,'[1]Proportionate Shares'!$D$23:$I$1359,6,FALSE)),0,VLOOKUP(D181,'[1]Proportionate Shares'!$D$23:$I$1359,6,FALSE)),0)</f>
        <v>127310</v>
      </c>
      <c r="Z181" s="98">
        <f>-VLOOKUP(D181,'[1]Schedule of Pension Amounts LW'!$B$15:$AS$1399,37,FALSE)</f>
        <v>138217</v>
      </c>
      <c r="AA181" s="99">
        <f t="shared" si="16"/>
        <v>679728</v>
      </c>
      <c r="AB181" s="72">
        <f>VLOOKUP(D181,'[1]Pension Expense Details'!$D$22:$S$1407,16,FALSE)</f>
        <v>198279</v>
      </c>
      <c r="AC181" s="72">
        <f t="shared" si="17"/>
        <v>453172</v>
      </c>
      <c r="AD181" s="72">
        <f>VLOOKUP(D181,'[1]Schedule of Pension Amounts LW'!$B$15:$W$1399,22,FALSE)</f>
        <v>651451</v>
      </c>
    </row>
    <row r="182" spans="1:30" x14ac:dyDescent="0.3">
      <c r="A182" s="104"/>
      <c r="B182" s="33"/>
      <c r="C182" s="33" t="str">
        <f>VLOOKUP(D182,'[1]Employer information'!$I$3:$J$1391,2,FALSE)</f>
        <v xml:space="preserve">Charter School                                    </v>
      </c>
      <c r="D182" s="33" t="str">
        <f>'[1]Schedule of Pension Amounts LW'!B175</f>
        <v>2297</v>
      </c>
      <c r="E182" s="33" t="str">
        <f>IF(ISNA(VLOOKUP(D182,'[1]Proportionate Shares'!$D$23:$G$1400,2,FALSE)),"",VLOOKUP(D182,'[1]Proportionate Shares'!$D$23:$G$1400,2,FALSE))</f>
        <v>226801</v>
      </c>
      <c r="F182" s="33" t="str">
        <f>IF(ISNA(VLOOKUP(D182,'[1]Proportionate Shares'!$D$23:$G$1400,3,FALSE)),"",VLOOKUP(D182,'[1]Proportionate Shares'!$D$23:$G$1400,3,FALSE))</f>
        <v/>
      </c>
      <c r="G182" s="34" t="str">
        <f>VLOOKUP(D182,'[1]Employer information'!$A$3:$B$1390,2,FALSE)</f>
        <v>TLC ACADEMY</v>
      </c>
      <c r="H182" s="36">
        <f>IF(ISNA(VLOOKUP(D182,'[1]Proportionate Shares'!$D$23:$I$1377,6,FALSE)),0,VLOOKUP(D182,'[1]Proportionate Shares'!$D$23:$I$1377,6,FALSE))</f>
        <v>9.8863452999999998E-5</v>
      </c>
      <c r="I182" s="105">
        <f>VLOOKUP(D182,'[1]Schedule of Pension Amounts LW'!$B$15:$E$1399,3,FALSE)</f>
        <v>5073646</v>
      </c>
      <c r="J182" s="105">
        <f>-IF(ISNA(VLOOKUP(D182,'[1]Combined Contribution Amounts'!$A$2:$K$1335,5,FALSE)),0,VLOOKUP(D182,'[1]Combined Contribution Amounts'!$A$2:$K$1335,5,FALSE))</f>
        <v>-346034</v>
      </c>
      <c r="K182" s="105">
        <f>-IF(ISNA(VLOOKUP(D182,'[1]Combined Contribution Amounts'!$A$2:$K$1335,7,FALSE)),0,VLOOKUP(D182,'[1]Combined Contribution Amounts'!$A$2:$K$1335,7,FALSE))+-IF(ISNA(VLOOKUP(D182,'[1]Combined Contribution Amounts'!$A$2:$K$1335,8,FALSE)),0,VLOOKUP(D182,'[1]Combined Contribution Amounts'!$A$2:$K$1335,8,FALSE))+-IF(ISNA(VLOOKUP(D182,'[1]Combined Contribution Amounts'!$A$2:$K$1335,9,FALSE)),0,VLOOKUP(D182,'[1]Combined Contribution Amounts'!$A$2:$K$1335,9,FALSE))</f>
        <v>0</v>
      </c>
      <c r="L182" s="105">
        <f>VLOOKUP(D182,'[1]Pension Expense Details'!$D$23:$S$1407,16,FALSE)</f>
        <v>534433</v>
      </c>
      <c r="M182" s="105">
        <f>ROUND(('[1]68_InOutFlowsCurPrdAndPriorHist'!$F$28-'[1]68_InOutFlowsCurPrdAndPriorHist'!$F$31)*$H182,0)-VLOOKUP(D182,'[1]Pension Expense Details'!$D$23:$S$1407,12,FALSE)</f>
        <v>-81882</v>
      </c>
      <c r="N182" s="105">
        <f>ROUND(('[1]68_InOutFlowsCurPrdAndPriorHist'!$F$29-'[1]68_InOutFlowsCurPrdAndPriorHist'!$F$32)*$H182,0)-VLOOKUP(D182,'[1]Pension Expense Details'!$D$23:$S$1407,13,FALSE)</f>
        <v>-618708</v>
      </c>
      <c r="O182" s="105">
        <f>ROUND(('[1]68_InOutFlowsCurPrdAndPriorHist'!$F$30-'[1]68_InOutFlowsCurPrdAndPriorHist'!$F$33)*$H182,0)-VLOOKUP(D182,'[1]Pension Expense Details'!$D$23:$S$1407,14,FALSE)</f>
        <v>267548</v>
      </c>
      <c r="P182" s="105">
        <f>ROUND((VLOOKUP(D182,'[1]Schedule of Pension Amounts LW'!$B$15:$AC$1399,28,FALSE)-VLOOKUP(D182,'[1]Schedule of Pension Amounts LW'!$B$15:$AC$1399,27,FALSE))*'[1]Schedule of Pension Amounts LW'!AD$4,0)+VLOOKUP(D182,'[1]Schedule of Pension Amounts LW'!$B$15:$AH$1399,33,FALSE)-VLOOKUP(D182,'[1]Pension Expense Details'!$D$23:$S$1407,15,FALSE)</f>
        <v>310228</v>
      </c>
      <c r="Q182" s="98">
        <f t="shared" si="14"/>
        <v>5139231</v>
      </c>
      <c r="R182" s="98">
        <f>ROUND('[1]68_InOutFlowsCurPrdAndPrior'!$D$32*IF(ISNA(VLOOKUP(D182,'[1]Proportionate Shares'!$D$23:$I$1359,6,FALSE)),0,VLOOKUP(D182,'[1]Proportionate Shares'!$D$23:$I$1359,6,FALSE)),0)</f>
        <v>21589</v>
      </c>
      <c r="S182" s="98">
        <f>ROUND('[1]68_InOutFlowsCurPrdAndPrior'!$D$33*IF(ISNA(VLOOKUP(D182,'[1]Proportionate Shares'!$D$23:$I$1359,6,FALSE)),0,VLOOKUP(D182,'[1]Proportionate Shares'!$D$23:$I$1359,6,FALSE)),0)</f>
        <v>1594442</v>
      </c>
      <c r="T182" s="98">
        <f>ROUND('[1]68_InOutFlowsCurPrdAndPrior'!$D$35*IF(ISNA(VLOOKUP(D182,'[1]Proportionate Shares'!$D$23:$I$1359,6,FALSE)),0,VLOOKUP(D182,'[1]Proportionate Shares'!$D$23:$I$1359,6,FALSE)),0)</f>
        <v>308972</v>
      </c>
      <c r="U182" s="98">
        <f>VLOOKUP(D182,'[1]Schedule of Pension Amounts LW'!$B$15:$AS$1399,36,FALSE)</f>
        <v>1077564</v>
      </c>
      <c r="V182" s="99">
        <f t="shared" si="15"/>
        <v>3002567</v>
      </c>
      <c r="W182" s="98">
        <f>ROUND('[1]68_InOutFlowsCurPrdAndPrior'!$F$32*IF(ISNA(VLOOKUP(D182,'[1]Proportionate Shares'!$D$23:$I$1359,6,FALSE)),0,VLOOKUP(D182,'[1]Proportionate Shares'!$D$23:$I$1359,6,FALSE)),0)</f>
        <v>178442</v>
      </c>
      <c r="X182" s="98">
        <f>ROUND('[1]68_InOutFlowsCurPrdAndPrior'!$F$33*IF(ISNA(VLOOKUP(D182,'[1]Proportionate Shares'!$D$23:$I$1359,6,FALSE)),0,VLOOKUP(D182,'[1]Proportionate Shares'!$D$23:$I$1359,6,FALSE)),0)</f>
        <v>658899</v>
      </c>
      <c r="Y182" s="98">
        <f>ROUND('[1]68_InOutFlowsCurPrdAndPrior'!$F$35*IF(ISNA(VLOOKUP(D182,'[1]Proportionate Shares'!$D$23:$I$1359,6,FALSE)),0,VLOOKUP(D182,'[1]Proportionate Shares'!$D$23:$I$1359,6,FALSE)),0)</f>
        <v>257368</v>
      </c>
      <c r="Z182" s="98">
        <f>-VLOOKUP(D182,'[1]Schedule of Pension Amounts LW'!$B$15:$AS$1399,37,FALSE)</f>
        <v>99204</v>
      </c>
      <c r="AA182" s="99">
        <f t="shared" si="16"/>
        <v>1193913</v>
      </c>
      <c r="AB182" s="72">
        <f>VLOOKUP(D182,'[1]Pension Expense Details'!$D$22:$S$1407,16,FALSE)</f>
        <v>534433</v>
      </c>
      <c r="AC182" s="72">
        <f t="shared" si="17"/>
        <v>727348</v>
      </c>
      <c r="AD182" s="72">
        <f>VLOOKUP(D182,'[1]Schedule of Pension Amounts LW'!$B$15:$W$1399,22,FALSE)</f>
        <v>1261781</v>
      </c>
    </row>
    <row r="183" spans="1:30" x14ac:dyDescent="0.3">
      <c r="A183" s="104"/>
      <c r="B183" s="33"/>
      <c r="C183" s="33" t="str">
        <f>VLOOKUP(D183,'[1]Employer information'!$I$3:$J$1391,2,FALSE)</f>
        <v xml:space="preserve">Charter School                                    </v>
      </c>
      <c r="D183" s="33" t="str">
        <f>'[1]Schedule of Pension Amounts LW'!B176</f>
        <v>2084</v>
      </c>
      <c r="E183" s="33" t="str">
        <f>IF(ISNA(VLOOKUP(D183,'[1]Proportionate Shares'!$D$23:$G$1400,2,FALSE)),"",VLOOKUP(D183,'[1]Proportionate Shares'!$D$23:$G$1400,2,FALSE))</f>
        <v>220801</v>
      </c>
      <c r="F183" s="33" t="str">
        <f>IF(ISNA(VLOOKUP(D183,'[1]Proportionate Shares'!$D$23:$G$1400,3,FALSE)),"",VLOOKUP(D183,'[1]Proportionate Shares'!$D$23:$G$1400,3,FALSE))</f>
        <v/>
      </c>
      <c r="G183" s="34" t="str">
        <f>VLOOKUP(D183,'[1]Employer information'!$A$3:$B$1390,2,FALSE)</f>
        <v>TREETOPS INTERNATIONAL</v>
      </c>
      <c r="H183" s="36">
        <f>IF(ISNA(VLOOKUP(D183,'[1]Proportionate Shares'!$D$23:$I$1377,6,FALSE)),0,VLOOKUP(D183,'[1]Proportionate Shares'!$D$23:$I$1377,6,FALSE))</f>
        <v>1.7279400000000001E-6</v>
      </c>
      <c r="I183" s="105">
        <f>VLOOKUP(D183,'[1]Schedule of Pension Amounts LW'!$B$15:$E$1399,3,FALSE)</f>
        <v>77464</v>
      </c>
      <c r="J183" s="105">
        <f>-IF(ISNA(VLOOKUP(D183,'[1]Combined Contribution Amounts'!$A$2:$K$1335,5,FALSE)),0,VLOOKUP(D183,'[1]Combined Contribution Amounts'!$A$2:$K$1335,5,FALSE))</f>
        <v>-6048</v>
      </c>
      <c r="K183" s="105">
        <f>-IF(ISNA(VLOOKUP(D183,'[1]Combined Contribution Amounts'!$A$2:$K$1335,7,FALSE)),0,VLOOKUP(D183,'[1]Combined Contribution Amounts'!$A$2:$K$1335,7,FALSE))+-IF(ISNA(VLOOKUP(D183,'[1]Combined Contribution Amounts'!$A$2:$K$1335,8,FALSE)),0,VLOOKUP(D183,'[1]Combined Contribution Amounts'!$A$2:$K$1335,8,FALSE))+-IF(ISNA(VLOOKUP(D183,'[1]Combined Contribution Amounts'!$A$2:$K$1335,9,FALSE)),0,VLOOKUP(D183,'[1]Combined Contribution Amounts'!$A$2:$K$1335,9,FALSE))</f>
        <v>0</v>
      </c>
      <c r="L183" s="105">
        <f>VLOOKUP(D183,'[1]Pension Expense Details'!$D$23:$S$1407,16,FALSE)</f>
        <v>11103</v>
      </c>
      <c r="M183" s="105">
        <f>ROUND(('[1]68_InOutFlowsCurPrdAndPriorHist'!$F$28-'[1]68_InOutFlowsCurPrdAndPriorHist'!$F$31)*$H183,0)-VLOOKUP(D183,'[1]Pension Expense Details'!$D$23:$S$1407,12,FALSE)</f>
        <v>-1431</v>
      </c>
      <c r="N183" s="105">
        <f>ROUND(('[1]68_InOutFlowsCurPrdAndPriorHist'!$F$29-'[1]68_InOutFlowsCurPrdAndPriorHist'!$F$32)*$H183,0)-VLOOKUP(D183,'[1]Pension Expense Details'!$D$23:$S$1407,13,FALSE)</f>
        <v>-10813</v>
      </c>
      <c r="O183" s="105">
        <f>ROUND(('[1]68_InOutFlowsCurPrdAndPriorHist'!$F$30-'[1]68_InOutFlowsCurPrdAndPriorHist'!$F$33)*$H183,0)-VLOOKUP(D183,'[1]Pension Expense Details'!$D$23:$S$1407,14,FALSE)</f>
        <v>4676</v>
      </c>
      <c r="P183" s="105">
        <f>ROUND((VLOOKUP(D183,'[1]Schedule of Pension Amounts LW'!$B$15:$AC$1399,28,FALSE)-VLOOKUP(D183,'[1]Schedule of Pension Amounts LW'!$B$15:$AC$1399,27,FALSE))*'[1]Schedule of Pension Amounts LW'!AD$4,0)+VLOOKUP(D183,'[1]Schedule of Pension Amounts LW'!$B$15:$AH$1399,33,FALSE)-VLOOKUP(D183,'[1]Pension Expense Details'!$D$23:$S$1407,15,FALSE)</f>
        <v>14873</v>
      </c>
      <c r="Q183" s="98">
        <f t="shared" si="14"/>
        <v>89824</v>
      </c>
      <c r="R183" s="98">
        <f>ROUND('[1]68_InOutFlowsCurPrdAndPrior'!$D$32*IF(ISNA(VLOOKUP(D183,'[1]Proportionate Shares'!$D$23:$I$1359,6,FALSE)),0,VLOOKUP(D183,'[1]Proportionate Shares'!$D$23:$I$1359,6,FALSE)),0)</f>
        <v>377</v>
      </c>
      <c r="S183" s="98">
        <f>ROUND('[1]68_InOutFlowsCurPrdAndPrior'!$D$33*IF(ISNA(VLOOKUP(D183,'[1]Proportionate Shares'!$D$23:$I$1359,6,FALSE)),0,VLOOKUP(D183,'[1]Proportionate Shares'!$D$23:$I$1359,6,FALSE)),0)</f>
        <v>27868</v>
      </c>
      <c r="T183" s="98">
        <f>ROUND('[1]68_InOutFlowsCurPrdAndPrior'!$D$35*IF(ISNA(VLOOKUP(D183,'[1]Proportionate Shares'!$D$23:$I$1359,6,FALSE)),0,VLOOKUP(D183,'[1]Proportionate Shares'!$D$23:$I$1359,6,FALSE)),0)</f>
        <v>5400</v>
      </c>
      <c r="U183" s="98">
        <f>VLOOKUP(D183,'[1]Schedule of Pension Amounts LW'!$B$15:$AS$1399,36,FALSE)</f>
        <v>18582</v>
      </c>
      <c r="V183" s="99">
        <f t="shared" si="15"/>
        <v>52227</v>
      </c>
      <c r="W183" s="98">
        <f>ROUND('[1]68_InOutFlowsCurPrdAndPrior'!$F$32*IF(ISNA(VLOOKUP(D183,'[1]Proportionate Shares'!$D$23:$I$1359,6,FALSE)),0,VLOOKUP(D183,'[1]Proportionate Shares'!$D$23:$I$1359,6,FALSE)),0)</f>
        <v>3119</v>
      </c>
      <c r="X183" s="98">
        <f>ROUND('[1]68_InOutFlowsCurPrdAndPrior'!$F$33*IF(ISNA(VLOOKUP(D183,'[1]Proportionate Shares'!$D$23:$I$1359,6,FALSE)),0,VLOOKUP(D183,'[1]Proportionate Shares'!$D$23:$I$1359,6,FALSE)),0)</f>
        <v>11516</v>
      </c>
      <c r="Y183" s="98">
        <f>ROUND('[1]68_InOutFlowsCurPrdAndPrior'!$F$35*IF(ISNA(VLOOKUP(D183,'[1]Proportionate Shares'!$D$23:$I$1359,6,FALSE)),0,VLOOKUP(D183,'[1]Proportionate Shares'!$D$23:$I$1359,6,FALSE)),0)</f>
        <v>4498</v>
      </c>
      <c r="Z183" s="98">
        <f>-VLOOKUP(D183,'[1]Schedule of Pension Amounts LW'!$B$15:$AS$1399,37,FALSE)</f>
        <v>3170</v>
      </c>
      <c r="AA183" s="99">
        <f t="shared" si="16"/>
        <v>22303</v>
      </c>
      <c r="AB183" s="72">
        <f>VLOOKUP(D183,'[1]Pension Expense Details'!$D$22:$S$1407,16,FALSE)</f>
        <v>11103</v>
      </c>
      <c r="AC183" s="72">
        <f t="shared" si="17"/>
        <v>7048</v>
      </c>
      <c r="AD183" s="72">
        <f>VLOOKUP(D183,'[1]Schedule of Pension Amounts LW'!$B$15:$W$1399,22,FALSE)</f>
        <v>18151</v>
      </c>
    </row>
    <row r="184" spans="1:30" x14ac:dyDescent="0.3">
      <c r="A184" s="104"/>
      <c r="B184" s="33"/>
      <c r="C184" s="33" t="str">
        <f>VLOOKUP(D184,'[1]Employer information'!$I$3:$J$1391,2,FALSE)</f>
        <v xml:space="preserve">Charter School                                    </v>
      </c>
      <c r="D184" s="33" t="str">
        <f>'[1]Schedule of Pension Amounts LW'!B177</f>
        <v>2232</v>
      </c>
      <c r="E184" s="33" t="str">
        <f>IF(ISNA(VLOOKUP(D184,'[1]Proportionate Shares'!$D$23:$G$1400,2,FALSE)),"",VLOOKUP(D184,'[1]Proportionate Shares'!$D$23:$G$1400,2,FALSE))</f>
        <v>057813</v>
      </c>
      <c r="F184" s="33" t="str">
        <f>IF(ISNA(VLOOKUP(D184,'[1]Proportionate Shares'!$D$23:$G$1400,3,FALSE)),"",VLOOKUP(D184,'[1]Proportionate Shares'!$D$23:$G$1400,3,FALSE))</f>
        <v/>
      </c>
      <c r="G184" s="34" t="str">
        <f>VLOOKUP(D184,'[1]Employer information'!$A$3:$B$1390,2,FALSE)</f>
        <v>TRINITY BASIN PREPARATORY</v>
      </c>
      <c r="H184" s="36">
        <f>IF(ISNA(VLOOKUP(D184,'[1]Proportionate Shares'!$D$23:$I$1377,6,FALSE)),0,VLOOKUP(D184,'[1]Proportionate Shares'!$D$23:$I$1377,6,FALSE))</f>
        <v>1.3138433300000001E-4</v>
      </c>
      <c r="I184" s="105">
        <f>VLOOKUP(D184,'[1]Schedule of Pension Amounts LW'!$B$15:$E$1399,3,FALSE)</f>
        <v>6641403</v>
      </c>
      <c r="J184" s="105">
        <f>-IF(ISNA(VLOOKUP(D184,'[1]Combined Contribution Amounts'!$A$2:$K$1335,5,FALSE)),0,VLOOKUP(D184,'[1]Combined Contribution Amounts'!$A$2:$K$1335,5,FALSE))</f>
        <v>-459861</v>
      </c>
      <c r="K184" s="105">
        <f>-IF(ISNA(VLOOKUP(D184,'[1]Combined Contribution Amounts'!$A$2:$K$1335,7,FALSE)),0,VLOOKUP(D184,'[1]Combined Contribution Amounts'!$A$2:$K$1335,7,FALSE))+-IF(ISNA(VLOOKUP(D184,'[1]Combined Contribution Amounts'!$A$2:$K$1335,8,FALSE)),0,VLOOKUP(D184,'[1]Combined Contribution Amounts'!$A$2:$K$1335,8,FALSE))+-IF(ISNA(VLOOKUP(D184,'[1]Combined Contribution Amounts'!$A$2:$K$1335,9,FALSE)),0,VLOOKUP(D184,'[1]Combined Contribution Amounts'!$A$2:$K$1335,9,FALSE))</f>
        <v>0</v>
      </c>
      <c r="L184" s="105">
        <f>VLOOKUP(D184,'[1]Pension Expense Details'!$D$23:$S$1407,16,FALSE)</f>
        <v>726139</v>
      </c>
      <c r="M184" s="105">
        <f>ROUND(('[1]68_InOutFlowsCurPrdAndPriorHist'!$F$28-'[1]68_InOutFlowsCurPrdAndPriorHist'!$F$31)*$H184,0)-VLOOKUP(D184,'[1]Pension Expense Details'!$D$23:$S$1407,12,FALSE)</f>
        <v>-108818</v>
      </c>
      <c r="N184" s="105">
        <f>ROUND(('[1]68_InOutFlowsCurPrdAndPriorHist'!$F$29-'[1]68_InOutFlowsCurPrdAndPriorHist'!$F$32)*$H184,0)-VLOOKUP(D184,'[1]Pension Expense Details'!$D$23:$S$1407,13,FALSE)</f>
        <v>-822230</v>
      </c>
      <c r="O184" s="105">
        <f>ROUND(('[1]68_InOutFlowsCurPrdAndPriorHist'!$F$30-'[1]68_InOutFlowsCurPrdAndPriorHist'!$F$33)*$H184,0)-VLOOKUP(D184,'[1]Pension Expense Details'!$D$23:$S$1407,14,FALSE)</f>
        <v>355558</v>
      </c>
      <c r="P184" s="105">
        <f>ROUND((VLOOKUP(D184,'[1]Schedule of Pension Amounts LW'!$B$15:$AC$1399,28,FALSE)-VLOOKUP(D184,'[1]Schedule of Pension Amounts LW'!$B$15:$AC$1399,27,FALSE))*'[1]Schedule of Pension Amounts LW'!AD$4,0)+VLOOKUP(D184,'[1]Schedule of Pension Amounts LW'!$B$15:$AH$1399,33,FALSE)-VLOOKUP(D184,'[1]Pension Expense Details'!$D$23:$S$1407,15,FALSE)</f>
        <v>497577</v>
      </c>
      <c r="Q184" s="98">
        <f t="shared" si="14"/>
        <v>6829768</v>
      </c>
      <c r="R184" s="98">
        <f>ROUND('[1]68_InOutFlowsCurPrdAndPrior'!$D$32*IF(ISNA(VLOOKUP(D184,'[1]Proportionate Shares'!$D$23:$I$1359,6,FALSE)),0,VLOOKUP(D184,'[1]Proportionate Shares'!$D$23:$I$1359,6,FALSE)),0)</f>
        <v>28691</v>
      </c>
      <c r="S184" s="98">
        <f>ROUND('[1]68_InOutFlowsCurPrdAndPrior'!$D$33*IF(ISNA(VLOOKUP(D184,'[1]Proportionate Shares'!$D$23:$I$1359,6,FALSE)),0,VLOOKUP(D184,'[1]Proportionate Shares'!$D$23:$I$1359,6,FALSE)),0)</f>
        <v>2118930</v>
      </c>
      <c r="T184" s="98">
        <f>ROUND('[1]68_InOutFlowsCurPrdAndPrior'!$D$35*IF(ISNA(VLOOKUP(D184,'[1]Proportionate Shares'!$D$23:$I$1359,6,FALSE)),0,VLOOKUP(D184,'[1]Proportionate Shares'!$D$23:$I$1359,6,FALSE)),0)</f>
        <v>410608</v>
      </c>
      <c r="U184" s="98">
        <f>VLOOKUP(D184,'[1]Schedule of Pension Amounts LW'!$B$15:$AS$1399,36,FALSE)</f>
        <v>1432647</v>
      </c>
      <c r="V184" s="99">
        <f t="shared" si="15"/>
        <v>3990876</v>
      </c>
      <c r="W184" s="98">
        <f>ROUND('[1]68_InOutFlowsCurPrdAndPrior'!$F$32*IF(ISNA(VLOOKUP(D184,'[1]Proportionate Shares'!$D$23:$I$1359,6,FALSE)),0,VLOOKUP(D184,'[1]Proportionate Shares'!$D$23:$I$1359,6,FALSE)),0)</f>
        <v>237140</v>
      </c>
      <c r="X184" s="98">
        <f>ROUND('[1]68_InOutFlowsCurPrdAndPrior'!$F$33*IF(ISNA(VLOOKUP(D184,'[1]Proportionate Shares'!$D$23:$I$1359,6,FALSE)),0,VLOOKUP(D184,'[1]Proportionate Shares'!$D$23:$I$1359,6,FALSE)),0)</f>
        <v>875642</v>
      </c>
      <c r="Y184" s="98">
        <f>ROUND('[1]68_InOutFlowsCurPrdAndPrior'!$F$35*IF(ISNA(VLOOKUP(D184,'[1]Proportionate Shares'!$D$23:$I$1359,6,FALSE)),0,VLOOKUP(D184,'[1]Proportionate Shares'!$D$23:$I$1359,6,FALSE)),0)</f>
        <v>342029</v>
      </c>
      <c r="Z184" s="98">
        <f>-VLOOKUP(D184,'[1]Schedule of Pension Amounts LW'!$B$15:$AS$1399,37,FALSE)</f>
        <v>48</v>
      </c>
      <c r="AA184" s="99">
        <f t="shared" si="16"/>
        <v>1454859</v>
      </c>
      <c r="AB184" s="72">
        <f>VLOOKUP(D184,'[1]Pension Expense Details'!$D$22:$S$1407,16,FALSE)</f>
        <v>726139</v>
      </c>
      <c r="AC184" s="72">
        <f t="shared" si="17"/>
        <v>925884</v>
      </c>
      <c r="AD184" s="72">
        <f>VLOOKUP(D184,'[1]Schedule of Pension Amounts LW'!$B$15:$W$1399,22,FALSE)</f>
        <v>1652023</v>
      </c>
    </row>
    <row r="185" spans="1:30" x14ac:dyDescent="0.3">
      <c r="A185" s="104"/>
      <c r="B185" s="33"/>
      <c r="C185" s="33" t="str">
        <f>VLOOKUP(D185,'[1]Employer information'!$I$3:$J$1391,2,FALSE)</f>
        <v xml:space="preserve">Charter School                                    </v>
      </c>
      <c r="D185" s="33" t="str">
        <f>'[1]Schedule of Pension Amounts LW'!B178</f>
        <v>2248</v>
      </c>
      <c r="E185" s="33" t="str">
        <f>IF(ISNA(VLOOKUP(D185,'[1]Proportionate Shares'!$D$23:$G$1400,2,FALSE)),"",VLOOKUP(D185,'[1]Proportionate Shares'!$D$23:$G$1400,2,FALSE))</f>
        <v>046802</v>
      </c>
      <c r="F185" s="33" t="str">
        <f>IF(ISNA(VLOOKUP(D185,'[1]Proportionate Shares'!$D$23:$G$1400,3,FALSE)),"",VLOOKUP(D185,'[1]Proportionate Shares'!$D$23:$G$1400,3,FALSE))</f>
        <v/>
      </c>
      <c r="G185" s="34" t="str">
        <f>VLOOKUP(D185,'[1]Employer information'!$A$3:$B$1390,2,FALSE)</f>
        <v>TRINITY CHARTER SCHOOL</v>
      </c>
      <c r="H185" s="36">
        <f>IF(ISNA(VLOOKUP(D185,'[1]Proportionate Shares'!$D$23:$I$1377,6,FALSE)),0,VLOOKUP(D185,'[1]Proportionate Shares'!$D$23:$I$1377,6,FALSE))</f>
        <v>4.0743739999999997E-5</v>
      </c>
      <c r="I185" s="105">
        <f>VLOOKUP(D185,'[1]Schedule of Pension Amounts LW'!$B$15:$E$1399,3,FALSE)</f>
        <v>2195931</v>
      </c>
      <c r="J185" s="105">
        <f>-IF(ISNA(VLOOKUP(D185,'[1]Combined Contribution Amounts'!$A$2:$K$1335,5,FALSE)),0,VLOOKUP(D185,'[1]Combined Contribution Amounts'!$A$2:$K$1335,5,FALSE))</f>
        <v>-142608</v>
      </c>
      <c r="K185" s="105">
        <f>-IF(ISNA(VLOOKUP(D185,'[1]Combined Contribution Amounts'!$A$2:$K$1335,7,FALSE)),0,VLOOKUP(D185,'[1]Combined Contribution Amounts'!$A$2:$K$1335,7,FALSE))+-IF(ISNA(VLOOKUP(D185,'[1]Combined Contribution Amounts'!$A$2:$K$1335,8,FALSE)),0,VLOOKUP(D185,'[1]Combined Contribution Amounts'!$A$2:$K$1335,8,FALSE))+-IF(ISNA(VLOOKUP(D185,'[1]Combined Contribution Amounts'!$A$2:$K$1335,9,FALSE)),0,VLOOKUP(D185,'[1]Combined Contribution Amounts'!$A$2:$K$1335,9,FALSE))</f>
        <v>0</v>
      </c>
      <c r="L185" s="105">
        <f>VLOOKUP(D185,'[1]Pension Expense Details'!$D$23:$S$1407,16,FALSE)</f>
        <v>203753</v>
      </c>
      <c r="M185" s="105">
        <f>ROUND(('[1]68_InOutFlowsCurPrdAndPriorHist'!$F$28-'[1]68_InOutFlowsCurPrdAndPriorHist'!$F$31)*$H185,0)-VLOOKUP(D185,'[1]Pension Expense Details'!$D$23:$S$1407,12,FALSE)</f>
        <v>-33746</v>
      </c>
      <c r="N185" s="105">
        <f>ROUND(('[1]68_InOutFlowsCurPrdAndPriorHist'!$F$29-'[1]68_InOutFlowsCurPrdAndPriorHist'!$F$32)*$H185,0)-VLOOKUP(D185,'[1]Pension Expense Details'!$D$23:$S$1407,13,FALSE)</f>
        <v>-254983</v>
      </c>
      <c r="O185" s="105">
        <f>ROUND(('[1]68_InOutFlowsCurPrdAndPriorHist'!$F$30-'[1]68_InOutFlowsCurPrdAndPriorHist'!$F$33)*$H185,0)-VLOOKUP(D185,'[1]Pension Expense Details'!$D$23:$S$1407,14,FALSE)</f>
        <v>110262</v>
      </c>
      <c r="P185" s="105">
        <f>ROUND((VLOOKUP(D185,'[1]Schedule of Pension Amounts LW'!$B$15:$AC$1399,28,FALSE)-VLOOKUP(D185,'[1]Schedule of Pension Amounts LW'!$B$15:$AC$1399,27,FALSE))*'[1]Schedule of Pension Amounts LW'!AD$4,0)+VLOOKUP(D185,'[1]Schedule of Pension Amounts LW'!$B$15:$AH$1399,33,FALSE)-VLOOKUP(D185,'[1]Pension Expense Details'!$D$23:$S$1407,15,FALSE)</f>
        <v>39378</v>
      </c>
      <c r="Q185" s="98">
        <f t="shared" si="14"/>
        <v>2117987</v>
      </c>
      <c r="R185" s="98">
        <f>ROUND('[1]68_InOutFlowsCurPrdAndPrior'!$D$32*IF(ISNA(VLOOKUP(D185,'[1]Proportionate Shares'!$D$23:$I$1359,6,FALSE)),0,VLOOKUP(D185,'[1]Proportionate Shares'!$D$23:$I$1359,6,FALSE)),0)</f>
        <v>8897</v>
      </c>
      <c r="S185" s="98">
        <f>ROUND('[1]68_InOutFlowsCurPrdAndPrior'!$D$33*IF(ISNA(VLOOKUP(D185,'[1]Proportionate Shares'!$D$23:$I$1359,6,FALSE)),0,VLOOKUP(D185,'[1]Proportionate Shares'!$D$23:$I$1359,6,FALSE)),0)</f>
        <v>657104</v>
      </c>
      <c r="T185" s="98">
        <f>ROUND('[1]68_InOutFlowsCurPrdAndPrior'!$D$35*IF(ISNA(VLOOKUP(D185,'[1]Proportionate Shares'!$D$23:$I$1359,6,FALSE)),0,VLOOKUP(D185,'[1]Proportionate Shares'!$D$23:$I$1359,6,FALSE)),0)</f>
        <v>127334</v>
      </c>
      <c r="U185" s="98">
        <f>VLOOKUP(D185,'[1]Schedule of Pension Amounts LW'!$B$15:$AS$1399,36,FALSE)</f>
        <v>259315</v>
      </c>
      <c r="V185" s="99">
        <f t="shared" si="15"/>
        <v>1052650</v>
      </c>
      <c r="W185" s="98">
        <f>ROUND('[1]68_InOutFlowsCurPrdAndPrior'!$F$32*IF(ISNA(VLOOKUP(D185,'[1]Proportionate Shares'!$D$23:$I$1359,6,FALSE)),0,VLOOKUP(D185,'[1]Proportionate Shares'!$D$23:$I$1359,6,FALSE)),0)</f>
        <v>73540</v>
      </c>
      <c r="X185" s="98">
        <f>ROUND('[1]68_InOutFlowsCurPrdAndPrior'!$F$33*IF(ISNA(VLOOKUP(D185,'[1]Proportionate Shares'!$D$23:$I$1359,6,FALSE)),0,VLOOKUP(D185,'[1]Proportionate Shares'!$D$23:$I$1359,6,FALSE)),0)</f>
        <v>271546</v>
      </c>
      <c r="Y185" s="98">
        <f>ROUND('[1]68_InOutFlowsCurPrdAndPrior'!$F$35*IF(ISNA(VLOOKUP(D185,'[1]Proportionate Shares'!$D$23:$I$1359,6,FALSE)),0,VLOOKUP(D185,'[1]Proportionate Shares'!$D$23:$I$1359,6,FALSE)),0)</f>
        <v>106067</v>
      </c>
      <c r="Z185" s="98">
        <f>-VLOOKUP(D185,'[1]Schedule of Pension Amounts LW'!$B$15:$AS$1399,37,FALSE)</f>
        <v>60905</v>
      </c>
      <c r="AA185" s="99">
        <f t="shared" si="16"/>
        <v>512058</v>
      </c>
      <c r="AB185" s="72">
        <f>VLOOKUP(D185,'[1]Pension Expense Details'!$D$22:$S$1407,16,FALSE)</f>
        <v>203753</v>
      </c>
      <c r="AC185" s="72">
        <f t="shared" si="17"/>
        <v>279199</v>
      </c>
      <c r="AD185" s="72">
        <f>VLOOKUP(D185,'[1]Schedule of Pension Amounts LW'!$B$15:$W$1399,22,FALSE)</f>
        <v>482952</v>
      </c>
    </row>
    <row r="186" spans="1:30" x14ac:dyDescent="0.3">
      <c r="A186" s="104"/>
      <c r="B186" s="33"/>
      <c r="C186" s="33" t="str">
        <f>VLOOKUP(D186,'[1]Employer information'!$I$3:$J$1391,2,FALSE)</f>
        <v xml:space="preserve">Charter School                                    </v>
      </c>
      <c r="D186" s="33" t="str">
        <f>'[1]Schedule of Pension Amounts LW'!B179</f>
        <v>2338</v>
      </c>
      <c r="E186" s="33" t="str">
        <f>IF(ISNA(VLOOKUP(D186,'[1]Proportionate Shares'!$D$23:$G$1400,2,FALSE)),"",VLOOKUP(D186,'[1]Proportionate Shares'!$D$23:$G$1400,2,FALSE))</f>
        <v>057849</v>
      </c>
      <c r="F186" s="33" t="str">
        <f>IF(ISNA(VLOOKUP(D186,'[1]Proportionate Shares'!$D$23:$G$1400,3,FALSE)),"",VLOOKUP(D186,'[1]Proportionate Shares'!$D$23:$G$1400,3,FALSE))</f>
        <v/>
      </c>
      <c r="G186" s="34" t="str">
        <f>VLOOKUP(D186,'[1]Employer information'!$A$3:$B$1390,2,FALSE)</f>
        <v>TRINITY ENVIRONMENTAL ACADEMY</v>
      </c>
      <c r="H186" s="36">
        <f>IF(ISNA(VLOOKUP(D186,'[1]Proportionate Shares'!$D$23:$I$1377,6,FALSE)),0,VLOOKUP(D186,'[1]Proportionate Shares'!$D$23:$I$1377,6,FALSE))</f>
        <v>0</v>
      </c>
      <c r="I186" s="105">
        <f>VLOOKUP(D186,'[1]Schedule of Pension Amounts LW'!$B$15:$E$1399,3,FALSE)</f>
        <v>716978</v>
      </c>
      <c r="J186" s="105">
        <f>-IF(ISNA(VLOOKUP(D186,'[1]Combined Contribution Amounts'!$A$2:$K$1335,5,FALSE)),0,VLOOKUP(D186,'[1]Combined Contribution Amounts'!$A$2:$K$1335,5,FALSE))</f>
        <v>-32648</v>
      </c>
      <c r="K186" s="105">
        <f>-IF(ISNA(VLOOKUP(D186,'[1]Combined Contribution Amounts'!$A$2:$K$1335,7,FALSE)),0,VLOOKUP(D186,'[1]Combined Contribution Amounts'!$A$2:$K$1335,7,FALSE))+-IF(ISNA(VLOOKUP(D186,'[1]Combined Contribution Amounts'!$A$2:$K$1335,8,FALSE)),0,VLOOKUP(D186,'[1]Combined Contribution Amounts'!$A$2:$K$1335,8,FALSE))+-IF(ISNA(VLOOKUP(D186,'[1]Combined Contribution Amounts'!$A$2:$K$1335,9,FALSE)),0,VLOOKUP(D186,'[1]Combined Contribution Amounts'!$A$2:$K$1335,9,FALSE))</f>
        <v>-2730</v>
      </c>
      <c r="L186" s="105">
        <f>VLOOKUP(D186,'[1]Pension Expense Details'!$D$23:$S$1407,16,FALSE)</f>
        <v>-107131</v>
      </c>
      <c r="M186" s="105">
        <f>ROUND(('[1]68_InOutFlowsCurPrdAndPriorHist'!$F$28-'[1]68_InOutFlowsCurPrdAndPriorHist'!$F$31)*$H186,0)-VLOOKUP(D186,'[1]Pension Expense Details'!$D$23:$S$1407,12,FALSE)</f>
        <v>0</v>
      </c>
      <c r="N186" s="105">
        <f>ROUND(('[1]68_InOutFlowsCurPrdAndPriorHist'!$F$29-'[1]68_InOutFlowsCurPrdAndPriorHist'!$F$32)*$H186,0)-VLOOKUP(D186,'[1]Pension Expense Details'!$D$23:$S$1407,13,FALSE)</f>
        <v>0</v>
      </c>
      <c r="O186" s="105">
        <f>ROUND(('[1]68_InOutFlowsCurPrdAndPriorHist'!$F$30-'[1]68_InOutFlowsCurPrdAndPriorHist'!$F$33)*$H186,0)-VLOOKUP(D186,'[1]Pension Expense Details'!$D$23:$S$1407,14,FALSE)</f>
        <v>0</v>
      </c>
      <c r="P186" s="105">
        <f>ROUND((VLOOKUP(D186,'[1]Schedule of Pension Amounts LW'!$B$15:$AC$1399,28,FALSE)-VLOOKUP(D186,'[1]Schedule of Pension Amounts LW'!$B$15:$AC$1399,27,FALSE))*'[1]Schedule of Pension Amounts LW'!AD$4,0)+VLOOKUP(D186,'[1]Schedule of Pension Amounts LW'!$B$15:$AH$1399,33,FALSE)-VLOOKUP(D186,'[1]Pension Expense Details'!$D$23:$S$1407,15,FALSE)</f>
        <v>-574469</v>
      </c>
      <c r="Q186" s="98">
        <f t="shared" si="14"/>
        <v>0</v>
      </c>
      <c r="R186" s="98">
        <f>ROUND('[1]68_InOutFlowsCurPrdAndPrior'!$D$32*IF(ISNA(VLOOKUP(D186,'[1]Proportionate Shares'!$D$23:$I$1359,6,FALSE)),0,VLOOKUP(D186,'[1]Proportionate Shares'!$D$23:$I$1359,6,FALSE)),0)</f>
        <v>0</v>
      </c>
      <c r="S186" s="98">
        <f>ROUND('[1]68_InOutFlowsCurPrdAndPrior'!$D$33*IF(ISNA(VLOOKUP(D186,'[1]Proportionate Shares'!$D$23:$I$1359,6,FALSE)),0,VLOOKUP(D186,'[1]Proportionate Shares'!$D$23:$I$1359,6,FALSE)),0)</f>
        <v>0</v>
      </c>
      <c r="T186" s="98">
        <f>ROUND('[1]68_InOutFlowsCurPrdAndPrior'!$D$35*IF(ISNA(VLOOKUP(D186,'[1]Proportionate Shares'!$D$23:$I$1359,6,FALSE)),0,VLOOKUP(D186,'[1]Proportionate Shares'!$D$23:$I$1359,6,FALSE)),0)</f>
        <v>0</v>
      </c>
      <c r="U186" s="98">
        <f>VLOOKUP(D186,'[1]Schedule of Pension Amounts LW'!$B$15:$AS$1399,36,FALSE)</f>
        <v>187643</v>
      </c>
      <c r="V186" s="99">
        <f t="shared" si="15"/>
        <v>187643</v>
      </c>
      <c r="W186" s="98">
        <f>ROUND('[1]68_InOutFlowsCurPrdAndPrior'!$F$32*IF(ISNA(VLOOKUP(D186,'[1]Proportionate Shares'!$D$23:$I$1359,6,FALSE)),0,VLOOKUP(D186,'[1]Proportionate Shares'!$D$23:$I$1359,6,FALSE)),0)</f>
        <v>0</v>
      </c>
      <c r="X186" s="98">
        <f>ROUND('[1]68_InOutFlowsCurPrdAndPrior'!$F$33*IF(ISNA(VLOOKUP(D186,'[1]Proportionate Shares'!$D$23:$I$1359,6,FALSE)),0,VLOOKUP(D186,'[1]Proportionate Shares'!$D$23:$I$1359,6,FALSE)),0)</f>
        <v>0</v>
      </c>
      <c r="Y186" s="98">
        <f>ROUND('[1]68_InOutFlowsCurPrdAndPrior'!$F$35*IF(ISNA(VLOOKUP(D186,'[1]Proportionate Shares'!$D$23:$I$1359,6,FALSE)),0,VLOOKUP(D186,'[1]Proportionate Shares'!$D$23:$I$1359,6,FALSE)),0)</f>
        <v>0</v>
      </c>
      <c r="Z186" s="98">
        <f>-VLOOKUP(D186,'[1]Schedule of Pension Amounts LW'!$B$15:$AS$1399,37,FALSE)</f>
        <v>417334</v>
      </c>
      <c r="AA186" s="99">
        <f t="shared" si="16"/>
        <v>417334</v>
      </c>
      <c r="AB186" s="72">
        <f>VLOOKUP(D186,'[1]Pension Expense Details'!$D$22:$S$1407,16,FALSE)</f>
        <v>-107131</v>
      </c>
      <c r="AC186" s="72">
        <f t="shared" si="17"/>
        <v>92580</v>
      </c>
      <c r="AD186" s="72">
        <f>VLOOKUP(D186,'[1]Schedule of Pension Amounts LW'!$B$15:$W$1399,22,FALSE)</f>
        <v>-14551</v>
      </c>
    </row>
    <row r="187" spans="1:30" x14ac:dyDescent="0.3">
      <c r="A187" s="104"/>
      <c r="B187" s="33"/>
      <c r="C187" s="33" t="str">
        <f>VLOOKUP(D187,'[1]Employer information'!$I$3:$J$1391,2,FALSE)</f>
        <v xml:space="preserve">Charter School                                    </v>
      </c>
      <c r="D187" s="33" t="str">
        <f>'[1]Schedule of Pension Amounts LW'!B180</f>
        <v>2348</v>
      </c>
      <c r="E187" s="33" t="str">
        <f>IF(ISNA(VLOOKUP(D187,'[1]Proportionate Shares'!$D$23:$G$1400,2,FALSE)),"",VLOOKUP(D187,'[1]Proportionate Shares'!$D$23:$G$1400,2,FALSE))</f>
        <v>061805</v>
      </c>
      <c r="F187" s="33" t="str">
        <f>IF(ISNA(VLOOKUP(D187,'[1]Proportionate Shares'!$D$23:$G$1400,3,FALSE)),"",VLOOKUP(D187,'[1]Proportionate Shares'!$D$23:$G$1400,3,FALSE))</f>
        <v/>
      </c>
      <c r="G187" s="34" t="str">
        <f>VLOOKUP(D187,'[1]Employer information'!$A$3:$B$1390,2,FALSE)</f>
        <v>TRIVIUM ACADEMY</v>
      </c>
      <c r="H187" s="36">
        <f>IF(ISNA(VLOOKUP(D187,'[1]Proportionate Shares'!$D$23:$I$1377,6,FALSE)),0,VLOOKUP(D187,'[1]Proportionate Shares'!$D$23:$I$1377,6,FALSE))</f>
        <v>1.3237258E-5</v>
      </c>
      <c r="I187" s="105">
        <f>VLOOKUP(D187,'[1]Schedule of Pension Amounts LW'!$B$15:$E$1399,3,FALSE)</f>
        <v>678924</v>
      </c>
      <c r="J187" s="105">
        <f>-IF(ISNA(VLOOKUP(D187,'[1]Combined Contribution Amounts'!$A$2:$K$1335,5,FALSE)),0,VLOOKUP(D187,'[1]Combined Contribution Amounts'!$A$2:$K$1335,5,FALSE))</f>
        <v>-46332</v>
      </c>
      <c r="K187" s="105">
        <f>-IF(ISNA(VLOOKUP(D187,'[1]Combined Contribution Amounts'!$A$2:$K$1335,7,FALSE)),0,VLOOKUP(D187,'[1]Combined Contribution Amounts'!$A$2:$K$1335,7,FALSE))+-IF(ISNA(VLOOKUP(D187,'[1]Combined Contribution Amounts'!$A$2:$K$1335,8,FALSE)),0,VLOOKUP(D187,'[1]Combined Contribution Amounts'!$A$2:$K$1335,8,FALSE))+-IF(ISNA(VLOOKUP(D187,'[1]Combined Contribution Amounts'!$A$2:$K$1335,9,FALSE)),0,VLOOKUP(D187,'[1]Combined Contribution Amounts'!$A$2:$K$1335,9,FALSE))</f>
        <v>0</v>
      </c>
      <c r="L187" s="105">
        <f>VLOOKUP(D187,'[1]Pension Expense Details'!$D$23:$S$1407,16,FALSE)</f>
        <v>71621</v>
      </c>
      <c r="M187" s="105">
        <f>ROUND(('[1]68_InOutFlowsCurPrdAndPriorHist'!$F$28-'[1]68_InOutFlowsCurPrdAndPriorHist'!$F$31)*$H187,0)-VLOOKUP(D187,'[1]Pension Expense Details'!$D$23:$S$1407,12,FALSE)</f>
        <v>-10963</v>
      </c>
      <c r="N187" s="105">
        <f>ROUND(('[1]68_InOutFlowsCurPrdAndPriorHist'!$F$29-'[1]68_InOutFlowsCurPrdAndPriorHist'!$F$32)*$H187,0)-VLOOKUP(D187,'[1]Pension Expense Details'!$D$23:$S$1407,13,FALSE)</f>
        <v>-82841</v>
      </c>
      <c r="O187" s="105">
        <f>ROUND(('[1]68_InOutFlowsCurPrdAndPriorHist'!$F$30-'[1]68_InOutFlowsCurPrdAndPriorHist'!$F$33)*$H187,0)-VLOOKUP(D187,'[1]Pension Expense Details'!$D$23:$S$1407,14,FALSE)</f>
        <v>35823</v>
      </c>
      <c r="P187" s="105">
        <f>ROUND((VLOOKUP(D187,'[1]Schedule of Pension Amounts LW'!$B$15:$AC$1399,28,FALSE)-VLOOKUP(D187,'[1]Schedule of Pension Amounts LW'!$B$15:$AC$1399,27,FALSE))*'[1]Schedule of Pension Amounts LW'!AD$4,0)+VLOOKUP(D187,'[1]Schedule of Pension Amounts LW'!$B$15:$AH$1399,33,FALSE)-VLOOKUP(D187,'[1]Pension Expense Details'!$D$23:$S$1407,15,FALSE)</f>
        <v>41882</v>
      </c>
      <c r="Q187" s="98">
        <f t="shared" si="14"/>
        <v>688114</v>
      </c>
      <c r="R187" s="98">
        <f>ROUND('[1]68_InOutFlowsCurPrdAndPrior'!$D$32*IF(ISNA(VLOOKUP(D187,'[1]Proportionate Shares'!$D$23:$I$1359,6,FALSE)),0,VLOOKUP(D187,'[1]Proportionate Shares'!$D$23:$I$1359,6,FALSE)),0)</f>
        <v>2891</v>
      </c>
      <c r="S187" s="98">
        <f>ROUND('[1]68_InOutFlowsCurPrdAndPrior'!$D$33*IF(ISNA(VLOOKUP(D187,'[1]Proportionate Shares'!$D$23:$I$1359,6,FALSE)),0,VLOOKUP(D187,'[1]Proportionate Shares'!$D$23:$I$1359,6,FALSE)),0)</f>
        <v>213487</v>
      </c>
      <c r="T187" s="98">
        <f>ROUND('[1]68_InOutFlowsCurPrdAndPrior'!$D$35*IF(ISNA(VLOOKUP(D187,'[1]Proportionate Shares'!$D$23:$I$1359,6,FALSE)),0,VLOOKUP(D187,'[1]Proportionate Shares'!$D$23:$I$1359,6,FALSE)),0)</f>
        <v>41370</v>
      </c>
      <c r="U187" s="98">
        <f>VLOOKUP(D187,'[1]Schedule of Pension Amounts LW'!$B$15:$AS$1399,36,FALSE)</f>
        <v>272369</v>
      </c>
      <c r="V187" s="99">
        <f t="shared" si="15"/>
        <v>530117</v>
      </c>
      <c r="W187" s="98">
        <f>ROUND('[1]68_InOutFlowsCurPrdAndPrior'!$F$32*IF(ISNA(VLOOKUP(D187,'[1]Proportionate Shares'!$D$23:$I$1359,6,FALSE)),0,VLOOKUP(D187,'[1]Proportionate Shares'!$D$23:$I$1359,6,FALSE)),0)</f>
        <v>23892</v>
      </c>
      <c r="X187" s="98">
        <f>ROUND('[1]68_InOutFlowsCurPrdAndPrior'!$F$33*IF(ISNA(VLOOKUP(D187,'[1]Proportionate Shares'!$D$23:$I$1359,6,FALSE)),0,VLOOKUP(D187,'[1]Proportionate Shares'!$D$23:$I$1359,6,FALSE)),0)</f>
        <v>88223</v>
      </c>
      <c r="Y187" s="98">
        <f>ROUND('[1]68_InOutFlowsCurPrdAndPrior'!$F$35*IF(ISNA(VLOOKUP(D187,'[1]Proportionate Shares'!$D$23:$I$1359,6,FALSE)),0,VLOOKUP(D187,'[1]Proportionate Shares'!$D$23:$I$1359,6,FALSE)),0)</f>
        <v>34460</v>
      </c>
      <c r="Z187" s="98">
        <f>-VLOOKUP(D187,'[1]Schedule of Pension Amounts LW'!$B$15:$AS$1399,37,FALSE)</f>
        <v>0</v>
      </c>
      <c r="AA187" s="99">
        <f t="shared" si="16"/>
        <v>146575</v>
      </c>
      <c r="AB187" s="72">
        <f>VLOOKUP(D187,'[1]Pension Expense Details'!$D$22:$S$1407,16,FALSE)</f>
        <v>71621</v>
      </c>
      <c r="AC187" s="72">
        <f t="shared" si="17"/>
        <v>119726</v>
      </c>
      <c r="AD187" s="72">
        <f>VLOOKUP(D187,'[1]Schedule of Pension Amounts LW'!$B$15:$W$1399,22,FALSE)</f>
        <v>191347</v>
      </c>
    </row>
    <row r="188" spans="1:30" x14ac:dyDescent="0.3">
      <c r="A188" s="104"/>
      <c r="B188" s="33"/>
      <c r="C188" s="33" t="str">
        <f>VLOOKUP(D188,'[1]Employer information'!$I$3:$J$1391,2,FALSE)</f>
        <v xml:space="preserve">Charter School                                    </v>
      </c>
      <c r="D188" s="33" t="str">
        <f>'[1]Schedule of Pension Amounts LW'!B181</f>
        <v>2088</v>
      </c>
      <c r="E188" s="33" t="str">
        <f>IF(ISNA(VLOOKUP(D188,'[1]Proportionate Shares'!$D$23:$G$1400,2,FALSE)),"",VLOOKUP(D188,'[1]Proportionate Shares'!$D$23:$G$1400,2,FALSE))</f>
        <v>101840</v>
      </c>
      <c r="F188" s="33" t="str">
        <f>IF(ISNA(VLOOKUP(D188,'[1]Proportionate Shares'!$D$23:$G$1400,3,FALSE)),"",VLOOKUP(D188,'[1]Proportionate Shares'!$D$23:$G$1400,3,FALSE))</f>
        <v/>
      </c>
      <c r="G188" s="34" t="str">
        <f>VLOOKUP(D188,'[1]Employer information'!$A$3:$B$1390,2,FALSE)</f>
        <v>TWO DIMENSIONS PREP ACADEMY</v>
      </c>
      <c r="H188" s="36">
        <f>IF(ISNA(VLOOKUP(D188,'[1]Proportionate Shares'!$D$23:$I$1377,6,FALSE)),0,VLOOKUP(D188,'[1]Proportionate Shares'!$D$23:$I$1377,6,FALSE))</f>
        <v>1.9111056E-5</v>
      </c>
      <c r="I188" s="105">
        <f>VLOOKUP(D188,'[1]Schedule of Pension Amounts LW'!$B$15:$E$1399,3,FALSE)</f>
        <v>1214096</v>
      </c>
      <c r="J188" s="105">
        <f>-IF(ISNA(VLOOKUP(D188,'[1]Combined Contribution Amounts'!$A$2:$K$1335,5,FALSE)),0,VLOOKUP(D188,'[1]Combined Contribution Amounts'!$A$2:$K$1335,5,FALSE))</f>
        <v>-66891</v>
      </c>
      <c r="K188" s="105">
        <f>-IF(ISNA(VLOOKUP(D188,'[1]Combined Contribution Amounts'!$A$2:$K$1335,7,FALSE)),0,VLOOKUP(D188,'[1]Combined Contribution Amounts'!$A$2:$K$1335,7,FALSE))+-IF(ISNA(VLOOKUP(D188,'[1]Combined Contribution Amounts'!$A$2:$K$1335,8,FALSE)),0,VLOOKUP(D188,'[1]Combined Contribution Amounts'!$A$2:$K$1335,8,FALSE))+-IF(ISNA(VLOOKUP(D188,'[1]Combined Contribution Amounts'!$A$2:$K$1335,9,FALSE)),0,VLOOKUP(D188,'[1]Combined Contribution Amounts'!$A$2:$K$1335,9,FALSE))</f>
        <v>0</v>
      </c>
      <c r="L188" s="105">
        <f>VLOOKUP(D188,'[1]Pension Expense Details'!$D$23:$S$1407,16,FALSE)</f>
        <v>66636</v>
      </c>
      <c r="M188" s="105">
        <f>ROUND(('[1]68_InOutFlowsCurPrdAndPriorHist'!$F$28-'[1]68_InOutFlowsCurPrdAndPriorHist'!$F$31)*$H188,0)-VLOOKUP(D188,'[1]Pension Expense Details'!$D$23:$S$1407,12,FALSE)</f>
        <v>-15828</v>
      </c>
      <c r="N188" s="105">
        <f>ROUND(('[1]68_InOutFlowsCurPrdAndPriorHist'!$F$29-'[1]68_InOutFlowsCurPrdAndPriorHist'!$F$32)*$H188,0)-VLOOKUP(D188,'[1]Pension Expense Details'!$D$23:$S$1407,13,FALSE)</f>
        <v>-119601</v>
      </c>
      <c r="O188" s="105">
        <f>ROUND(('[1]68_InOutFlowsCurPrdAndPriorHist'!$F$30-'[1]68_InOutFlowsCurPrdAndPriorHist'!$F$33)*$H188,0)-VLOOKUP(D188,'[1]Pension Expense Details'!$D$23:$S$1407,14,FALSE)</f>
        <v>51719</v>
      </c>
      <c r="P188" s="105">
        <f>ROUND((VLOOKUP(D188,'[1]Schedule of Pension Amounts LW'!$B$15:$AC$1399,28,FALSE)-VLOOKUP(D188,'[1]Schedule of Pension Amounts LW'!$B$15:$AC$1399,27,FALSE))*'[1]Schedule of Pension Amounts LW'!AD$4,0)+VLOOKUP(D188,'[1]Schedule of Pension Amounts LW'!$B$15:$AH$1399,33,FALSE)-VLOOKUP(D188,'[1]Pension Expense Details'!$D$23:$S$1407,15,FALSE)</f>
        <v>-136679</v>
      </c>
      <c r="Q188" s="98">
        <f t="shared" si="14"/>
        <v>993452</v>
      </c>
      <c r="R188" s="98">
        <f>ROUND('[1]68_InOutFlowsCurPrdAndPrior'!$D$32*IF(ISNA(VLOOKUP(D188,'[1]Proportionate Shares'!$D$23:$I$1359,6,FALSE)),0,VLOOKUP(D188,'[1]Proportionate Shares'!$D$23:$I$1359,6,FALSE)),0)</f>
        <v>4173</v>
      </c>
      <c r="S188" s="98">
        <f>ROUND('[1]68_InOutFlowsCurPrdAndPrior'!$D$33*IF(ISNA(VLOOKUP(D188,'[1]Proportionate Shares'!$D$23:$I$1359,6,FALSE)),0,VLOOKUP(D188,'[1]Proportionate Shares'!$D$23:$I$1359,6,FALSE)),0)</f>
        <v>308218</v>
      </c>
      <c r="T188" s="98">
        <f>ROUND('[1]68_InOutFlowsCurPrdAndPrior'!$D$35*IF(ISNA(VLOOKUP(D188,'[1]Proportionate Shares'!$D$23:$I$1359,6,FALSE)),0,VLOOKUP(D188,'[1]Proportionate Shares'!$D$23:$I$1359,6,FALSE)),0)</f>
        <v>59727</v>
      </c>
      <c r="U188" s="98">
        <f>VLOOKUP(D188,'[1]Schedule of Pension Amounts LW'!$B$15:$AS$1399,36,FALSE)</f>
        <v>218317</v>
      </c>
      <c r="V188" s="99">
        <f t="shared" si="15"/>
        <v>590435</v>
      </c>
      <c r="W188" s="98">
        <f>ROUND('[1]68_InOutFlowsCurPrdAndPrior'!$F$32*IF(ISNA(VLOOKUP(D188,'[1]Proportionate Shares'!$D$23:$I$1359,6,FALSE)),0,VLOOKUP(D188,'[1]Proportionate Shares'!$D$23:$I$1359,6,FALSE)),0)</f>
        <v>34494</v>
      </c>
      <c r="X188" s="98">
        <f>ROUND('[1]68_InOutFlowsCurPrdAndPrior'!$F$33*IF(ISNA(VLOOKUP(D188,'[1]Proportionate Shares'!$D$23:$I$1359,6,FALSE)),0,VLOOKUP(D188,'[1]Proportionate Shares'!$D$23:$I$1359,6,FALSE)),0)</f>
        <v>127370</v>
      </c>
      <c r="Y188" s="98">
        <f>ROUND('[1]68_InOutFlowsCurPrdAndPrior'!$F$35*IF(ISNA(VLOOKUP(D188,'[1]Proportionate Shares'!$D$23:$I$1359,6,FALSE)),0,VLOOKUP(D188,'[1]Proportionate Shares'!$D$23:$I$1359,6,FALSE)),0)</f>
        <v>49751</v>
      </c>
      <c r="Z188" s="98">
        <f>-VLOOKUP(D188,'[1]Schedule of Pension Amounts LW'!$B$15:$AS$1399,37,FALSE)</f>
        <v>177778</v>
      </c>
      <c r="AA188" s="99">
        <f t="shared" si="16"/>
        <v>389393</v>
      </c>
      <c r="AB188" s="72">
        <f>VLOOKUP(D188,'[1]Pension Expense Details'!$D$22:$S$1407,16,FALSE)</f>
        <v>66636</v>
      </c>
      <c r="AC188" s="72">
        <f t="shared" si="17"/>
        <v>145444</v>
      </c>
      <c r="AD188" s="72">
        <f>VLOOKUP(D188,'[1]Schedule of Pension Amounts LW'!$B$15:$W$1399,22,FALSE)</f>
        <v>212080</v>
      </c>
    </row>
    <row r="189" spans="1:30" x14ac:dyDescent="0.3">
      <c r="A189" s="104"/>
      <c r="B189" s="33"/>
      <c r="C189" s="33" t="str">
        <f>VLOOKUP(D189,'[1]Employer information'!$I$3:$J$1391,2,FALSE)</f>
        <v xml:space="preserve">Charter School                                    </v>
      </c>
      <c r="D189" s="33" t="str">
        <f>'[1]Schedule of Pension Amounts LW'!B182</f>
        <v>2320</v>
      </c>
      <c r="E189" s="33" t="str">
        <f>IF(ISNA(VLOOKUP(D189,'[1]Proportionate Shares'!$D$23:$G$1400,2,FALSE)),"",VLOOKUP(D189,'[1]Proportionate Shares'!$D$23:$G$1400,2,FALSE))</f>
        <v>057845</v>
      </c>
      <c r="F189" s="33" t="str">
        <f>IF(ISNA(VLOOKUP(D189,'[1]Proportionate Shares'!$D$23:$G$1400,3,FALSE)),"",VLOOKUP(D189,'[1]Proportionate Shares'!$D$23:$G$1400,3,FALSE))</f>
        <v/>
      </c>
      <c r="G189" s="34" t="str">
        <f>VLOOKUP(D189,'[1]Employer information'!$A$3:$B$1390,2,FALSE)</f>
        <v>UME PREPARATORY ACADEMY</v>
      </c>
      <c r="H189" s="36">
        <f>IF(ISNA(VLOOKUP(D189,'[1]Proportionate Shares'!$D$23:$I$1377,6,FALSE)),0,VLOOKUP(D189,'[1]Proportionate Shares'!$D$23:$I$1377,6,FALSE))</f>
        <v>1.7513396999999999E-5</v>
      </c>
      <c r="I189" s="105">
        <f>VLOOKUP(D189,'[1]Schedule of Pension Amounts LW'!$B$15:$E$1399,3,FALSE)</f>
        <v>887068</v>
      </c>
      <c r="J189" s="105">
        <f>-IF(ISNA(VLOOKUP(D189,'[1]Combined Contribution Amounts'!$A$2:$K$1335,5,FALSE)),0,VLOOKUP(D189,'[1]Combined Contribution Amounts'!$A$2:$K$1335,5,FALSE))</f>
        <v>-61299</v>
      </c>
      <c r="K189" s="105">
        <f>-IF(ISNA(VLOOKUP(D189,'[1]Combined Contribution Amounts'!$A$2:$K$1335,7,FALSE)),0,VLOOKUP(D189,'[1]Combined Contribution Amounts'!$A$2:$K$1335,7,FALSE))+-IF(ISNA(VLOOKUP(D189,'[1]Combined Contribution Amounts'!$A$2:$K$1335,8,FALSE)),0,VLOOKUP(D189,'[1]Combined Contribution Amounts'!$A$2:$K$1335,8,FALSE))+-IF(ISNA(VLOOKUP(D189,'[1]Combined Contribution Amounts'!$A$2:$K$1335,9,FALSE)),0,VLOOKUP(D189,'[1]Combined Contribution Amounts'!$A$2:$K$1335,9,FALSE))</f>
        <v>0</v>
      </c>
      <c r="L189" s="105">
        <f>VLOOKUP(D189,'[1]Pension Expense Details'!$D$23:$S$1407,16,FALSE)</f>
        <v>96515</v>
      </c>
      <c r="M189" s="105">
        <f>ROUND(('[1]68_InOutFlowsCurPrdAndPriorHist'!$F$28-'[1]68_InOutFlowsCurPrdAndPriorHist'!$F$31)*$H189,0)-VLOOKUP(D189,'[1]Pension Expense Details'!$D$23:$S$1407,12,FALSE)</f>
        <v>-14505</v>
      </c>
      <c r="N189" s="105">
        <f>ROUND(('[1]68_InOutFlowsCurPrdAndPriorHist'!$F$29-'[1]68_InOutFlowsCurPrdAndPriorHist'!$F$32)*$H189,0)-VLOOKUP(D189,'[1]Pension Expense Details'!$D$23:$S$1407,13,FALSE)</f>
        <v>-109603</v>
      </c>
      <c r="O189" s="105">
        <f>ROUND(('[1]68_InOutFlowsCurPrdAndPriorHist'!$F$30-'[1]68_InOutFlowsCurPrdAndPriorHist'!$F$33)*$H189,0)-VLOOKUP(D189,'[1]Pension Expense Details'!$D$23:$S$1407,14,FALSE)</f>
        <v>47395</v>
      </c>
      <c r="P189" s="105">
        <f>ROUND((VLOOKUP(D189,'[1]Schedule of Pension Amounts LW'!$B$15:$AC$1399,28,FALSE)-VLOOKUP(D189,'[1]Schedule of Pension Amounts LW'!$B$15:$AC$1399,27,FALSE))*'[1]Schedule of Pension Amounts LW'!AD$4,0)+VLOOKUP(D189,'[1]Schedule of Pension Amounts LW'!$B$15:$AH$1399,33,FALSE)-VLOOKUP(D189,'[1]Pension Expense Details'!$D$23:$S$1407,15,FALSE)</f>
        <v>64830</v>
      </c>
      <c r="Q189" s="98">
        <f t="shared" si="14"/>
        <v>910401</v>
      </c>
      <c r="R189" s="98">
        <f>ROUND('[1]68_InOutFlowsCurPrdAndPrior'!$D$32*IF(ISNA(VLOOKUP(D189,'[1]Proportionate Shares'!$D$23:$I$1359,6,FALSE)),0,VLOOKUP(D189,'[1]Proportionate Shares'!$D$23:$I$1359,6,FALSE)),0)</f>
        <v>3824</v>
      </c>
      <c r="S189" s="98">
        <f>ROUND('[1]68_InOutFlowsCurPrdAndPrior'!$D$33*IF(ISNA(VLOOKUP(D189,'[1]Proportionate Shares'!$D$23:$I$1359,6,FALSE)),0,VLOOKUP(D189,'[1]Proportionate Shares'!$D$23:$I$1359,6,FALSE)),0)</f>
        <v>282451</v>
      </c>
      <c r="T189" s="98">
        <f>ROUND('[1]68_InOutFlowsCurPrdAndPrior'!$D$35*IF(ISNA(VLOOKUP(D189,'[1]Proportionate Shares'!$D$23:$I$1359,6,FALSE)),0,VLOOKUP(D189,'[1]Proportionate Shares'!$D$23:$I$1359,6,FALSE)),0)</f>
        <v>54734</v>
      </c>
      <c r="U189" s="98">
        <f>VLOOKUP(D189,'[1]Schedule of Pension Amounts LW'!$B$15:$AS$1399,36,FALSE)</f>
        <v>257881</v>
      </c>
      <c r="V189" s="99">
        <f t="shared" si="15"/>
        <v>598890</v>
      </c>
      <c r="W189" s="98">
        <f>ROUND('[1]68_InOutFlowsCurPrdAndPrior'!$F$32*IF(ISNA(VLOOKUP(D189,'[1]Proportionate Shares'!$D$23:$I$1359,6,FALSE)),0,VLOOKUP(D189,'[1]Proportionate Shares'!$D$23:$I$1359,6,FALSE)),0)</f>
        <v>31611</v>
      </c>
      <c r="X189" s="98">
        <f>ROUND('[1]68_InOutFlowsCurPrdAndPrior'!$F$33*IF(ISNA(VLOOKUP(D189,'[1]Proportionate Shares'!$D$23:$I$1359,6,FALSE)),0,VLOOKUP(D189,'[1]Proportionate Shares'!$D$23:$I$1359,6,FALSE)),0)</f>
        <v>116722</v>
      </c>
      <c r="Y189" s="98">
        <f>ROUND('[1]68_InOutFlowsCurPrdAndPrior'!$F$35*IF(ISNA(VLOOKUP(D189,'[1]Proportionate Shares'!$D$23:$I$1359,6,FALSE)),0,VLOOKUP(D189,'[1]Proportionate Shares'!$D$23:$I$1359,6,FALSE)),0)</f>
        <v>45592</v>
      </c>
      <c r="Z189" s="98">
        <f>-VLOOKUP(D189,'[1]Schedule of Pension Amounts LW'!$B$15:$AS$1399,37,FALSE)</f>
        <v>2364</v>
      </c>
      <c r="AA189" s="99">
        <f t="shared" si="16"/>
        <v>196289</v>
      </c>
      <c r="AB189" s="72">
        <f>VLOOKUP(D189,'[1]Pension Expense Details'!$D$22:$S$1407,16,FALSE)</f>
        <v>96515</v>
      </c>
      <c r="AC189" s="72">
        <f t="shared" si="17"/>
        <v>129964</v>
      </c>
      <c r="AD189" s="72">
        <f>VLOOKUP(D189,'[1]Schedule of Pension Amounts LW'!$B$15:$W$1399,22,FALSE)</f>
        <v>226479</v>
      </c>
    </row>
    <row r="190" spans="1:30" x14ac:dyDescent="0.3">
      <c r="A190" s="104"/>
      <c r="B190" s="33"/>
      <c r="C190" s="33" t="str">
        <f>VLOOKUP(D190,'[1]Employer information'!$I$3:$J$1391,2,FALSE)</f>
        <v xml:space="preserve">Charter School                                    </v>
      </c>
      <c r="D190" s="33" t="str">
        <f>'[1]Schedule of Pension Amounts LW'!B183</f>
        <v>2085</v>
      </c>
      <c r="E190" s="33" t="str">
        <f>IF(ISNA(VLOOKUP(D190,'[1]Proportionate Shares'!$D$23:$G$1400,2,FALSE)),"",VLOOKUP(D190,'[1]Proportionate Shares'!$D$23:$G$1400,2,FALSE))</f>
        <v>057808</v>
      </c>
      <c r="F190" s="33" t="str">
        <f>IF(ISNA(VLOOKUP(D190,'[1]Proportionate Shares'!$D$23:$G$1400,3,FALSE)),"",VLOOKUP(D190,'[1]Proportionate Shares'!$D$23:$G$1400,3,FALSE))</f>
        <v/>
      </c>
      <c r="G190" s="34" t="str">
        <f>VLOOKUP(D190,'[1]Employer information'!$A$3:$B$1390,2,FALSE)</f>
        <v>UNIVERSAL ACADEMY</v>
      </c>
      <c r="H190" s="36">
        <f>IF(ISNA(VLOOKUP(D190,'[1]Proportionate Shares'!$D$23:$I$1377,6,FALSE)),0,VLOOKUP(D190,'[1]Proportionate Shares'!$D$23:$I$1377,6,FALSE))</f>
        <v>6.9161617999999994E-5</v>
      </c>
      <c r="I190" s="105">
        <f>VLOOKUP(D190,'[1]Schedule of Pension Amounts LW'!$B$15:$E$1399,3,FALSE)</f>
        <v>3341942</v>
      </c>
      <c r="J190" s="105">
        <f>-IF(ISNA(VLOOKUP(D190,'[1]Combined Contribution Amounts'!$A$2:$K$1335,5,FALSE)),0,VLOOKUP(D190,'[1]Combined Contribution Amounts'!$A$2:$K$1335,5,FALSE))</f>
        <v>-242074</v>
      </c>
      <c r="K190" s="105">
        <f>-IF(ISNA(VLOOKUP(D190,'[1]Combined Contribution Amounts'!$A$2:$K$1335,7,FALSE)),0,VLOOKUP(D190,'[1]Combined Contribution Amounts'!$A$2:$K$1335,7,FALSE))+-IF(ISNA(VLOOKUP(D190,'[1]Combined Contribution Amounts'!$A$2:$K$1335,8,FALSE)),0,VLOOKUP(D190,'[1]Combined Contribution Amounts'!$A$2:$K$1335,8,FALSE))+-IF(ISNA(VLOOKUP(D190,'[1]Combined Contribution Amounts'!$A$2:$K$1335,9,FALSE)),0,VLOOKUP(D190,'[1]Combined Contribution Amounts'!$A$2:$K$1335,9,FALSE))</f>
        <v>0</v>
      </c>
      <c r="L190" s="105">
        <f>VLOOKUP(D190,'[1]Pension Expense Details'!$D$23:$S$1407,16,FALSE)</f>
        <v>406472</v>
      </c>
      <c r="M190" s="105">
        <f>ROUND(('[1]68_InOutFlowsCurPrdAndPriorHist'!$F$28-'[1]68_InOutFlowsCurPrdAndPriorHist'!$F$31)*$H190,0)-VLOOKUP(D190,'[1]Pension Expense Details'!$D$23:$S$1407,12,FALSE)</f>
        <v>-57283</v>
      </c>
      <c r="N190" s="105">
        <f>ROUND(('[1]68_InOutFlowsCurPrdAndPriorHist'!$F$29-'[1]68_InOutFlowsCurPrdAndPriorHist'!$F$32)*$H190,0)-VLOOKUP(D190,'[1]Pension Expense Details'!$D$23:$S$1407,13,FALSE)</f>
        <v>-432827</v>
      </c>
      <c r="O190" s="105">
        <f>ROUND(('[1]68_InOutFlowsCurPrdAndPriorHist'!$F$30-'[1]68_InOutFlowsCurPrdAndPriorHist'!$F$33)*$H190,0)-VLOOKUP(D190,'[1]Pension Expense Details'!$D$23:$S$1407,14,FALSE)</f>
        <v>187168</v>
      </c>
      <c r="P190" s="105">
        <f>ROUND((VLOOKUP(D190,'[1]Schedule of Pension Amounts LW'!$B$15:$AC$1399,28,FALSE)-VLOOKUP(D190,'[1]Schedule of Pension Amounts LW'!$B$15:$AC$1399,27,FALSE))*'[1]Schedule of Pension Amounts LW'!AD$4,0)+VLOOKUP(D190,'[1]Schedule of Pension Amounts LW'!$B$15:$AH$1399,33,FALSE)-VLOOKUP(D190,'[1]Pension Expense Details'!$D$23:$S$1407,15,FALSE)</f>
        <v>391839</v>
      </c>
      <c r="Q190" s="98">
        <f t="shared" si="14"/>
        <v>3595237</v>
      </c>
      <c r="R190" s="98">
        <f>ROUND('[1]68_InOutFlowsCurPrdAndPrior'!$D$32*IF(ISNA(VLOOKUP(D190,'[1]Proportionate Shares'!$D$23:$I$1359,6,FALSE)),0,VLOOKUP(D190,'[1]Proportionate Shares'!$D$23:$I$1359,6,FALSE)),0)</f>
        <v>15103</v>
      </c>
      <c r="S190" s="98">
        <f>ROUND('[1]68_InOutFlowsCurPrdAndPrior'!$D$33*IF(ISNA(VLOOKUP(D190,'[1]Proportionate Shares'!$D$23:$I$1359,6,FALSE)),0,VLOOKUP(D190,'[1]Proportionate Shares'!$D$23:$I$1359,6,FALSE)),0)</f>
        <v>1115419</v>
      </c>
      <c r="T190" s="98">
        <f>ROUND('[1]68_InOutFlowsCurPrdAndPrior'!$D$35*IF(ISNA(VLOOKUP(D190,'[1]Proportionate Shares'!$D$23:$I$1359,6,FALSE)),0,VLOOKUP(D190,'[1]Proportionate Shares'!$D$23:$I$1359,6,FALSE)),0)</f>
        <v>216147</v>
      </c>
      <c r="U190" s="98">
        <f>VLOOKUP(D190,'[1]Schedule of Pension Amounts LW'!$B$15:$AS$1399,36,FALSE)</f>
        <v>1188875</v>
      </c>
      <c r="V190" s="99">
        <f t="shared" si="15"/>
        <v>2535544</v>
      </c>
      <c r="W190" s="98">
        <f>ROUND('[1]68_InOutFlowsCurPrdAndPrior'!$F$32*IF(ISNA(VLOOKUP(D190,'[1]Proportionate Shares'!$D$23:$I$1359,6,FALSE)),0,VLOOKUP(D190,'[1]Proportionate Shares'!$D$23:$I$1359,6,FALSE)),0)</f>
        <v>124832</v>
      </c>
      <c r="X190" s="98">
        <f>ROUND('[1]68_InOutFlowsCurPrdAndPrior'!$F$33*IF(ISNA(VLOOKUP(D190,'[1]Proportionate Shares'!$D$23:$I$1359,6,FALSE)),0,VLOOKUP(D190,'[1]Proportionate Shares'!$D$23:$I$1359,6,FALSE)),0)</f>
        <v>460944</v>
      </c>
      <c r="Y190" s="98">
        <f>ROUND('[1]68_InOutFlowsCurPrdAndPrior'!$F$35*IF(ISNA(VLOOKUP(D190,'[1]Proportionate Shares'!$D$23:$I$1359,6,FALSE)),0,VLOOKUP(D190,'[1]Proportionate Shares'!$D$23:$I$1359,6,FALSE)),0)</f>
        <v>180046</v>
      </c>
      <c r="Z190" s="98">
        <f>-VLOOKUP(D190,'[1]Schedule of Pension Amounts LW'!$B$15:$AS$1399,37,FALSE)</f>
        <v>233469</v>
      </c>
      <c r="AA190" s="99">
        <f t="shared" si="16"/>
        <v>999291</v>
      </c>
      <c r="AB190" s="72">
        <f>VLOOKUP(D190,'[1]Pension Expense Details'!$D$22:$S$1407,16,FALSE)</f>
        <v>406472</v>
      </c>
      <c r="AC190" s="72">
        <f t="shared" si="17"/>
        <v>464246</v>
      </c>
      <c r="AD190" s="72">
        <f>VLOOKUP(D190,'[1]Schedule of Pension Amounts LW'!$B$15:$W$1399,22,FALSE)</f>
        <v>870718</v>
      </c>
    </row>
    <row r="191" spans="1:30" x14ac:dyDescent="0.3">
      <c r="A191" s="104"/>
      <c r="B191" s="33"/>
      <c r="C191" s="33" t="str">
        <f>VLOOKUP(D191,'[1]Employer information'!$I$3:$J$1391,2,FALSE)</f>
        <v xml:space="preserve">Charter School                                    </v>
      </c>
      <c r="D191" s="33" t="str">
        <f>'[1]Schedule of Pension Amounts LW'!B184</f>
        <v>2351</v>
      </c>
      <c r="E191" s="33" t="str">
        <f>IF(ISNA(VLOOKUP(D191,'[1]Proportionate Shares'!$D$23:$G$1400,2,FALSE)),"",VLOOKUP(D191,'[1]Proportionate Shares'!$D$23:$G$1400,2,FALSE))</f>
        <v>227829</v>
      </c>
      <c r="F191" s="33" t="str">
        <f>IF(ISNA(VLOOKUP(D191,'[1]Proportionate Shares'!$D$23:$G$1400,3,FALSE)),"",VLOOKUP(D191,'[1]Proportionate Shares'!$D$23:$G$1400,3,FALSE))</f>
        <v/>
      </c>
      <c r="G191" s="34" t="str">
        <f>VLOOKUP(D191,'[1]Employer information'!$A$3:$B$1390,2,FALSE)</f>
        <v>VALOR PUBLIC SCHOOLS</v>
      </c>
      <c r="H191" s="36">
        <f>IF(ISNA(VLOOKUP(D191,'[1]Proportionate Shares'!$D$23:$I$1377,6,FALSE)),0,VLOOKUP(D191,'[1]Proportionate Shares'!$D$23:$I$1377,6,FALSE))</f>
        <v>1.5382042000000001E-5</v>
      </c>
      <c r="I191" s="105">
        <f>VLOOKUP(D191,'[1]Schedule of Pension Amounts LW'!$B$15:$E$1399,3,FALSE)</f>
        <v>467675</v>
      </c>
      <c r="J191" s="105">
        <f>-IF(ISNA(VLOOKUP(D191,'[1]Combined Contribution Amounts'!$A$2:$K$1335,5,FALSE)),0,VLOOKUP(D191,'[1]Combined Contribution Amounts'!$A$2:$K$1335,5,FALSE))</f>
        <v>-53839</v>
      </c>
      <c r="K191" s="105">
        <f>-IF(ISNA(VLOOKUP(D191,'[1]Combined Contribution Amounts'!$A$2:$K$1335,7,FALSE)),0,VLOOKUP(D191,'[1]Combined Contribution Amounts'!$A$2:$K$1335,7,FALSE))+-IF(ISNA(VLOOKUP(D191,'[1]Combined Contribution Amounts'!$A$2:$K$1335,8,FALSE)),0,VLOOKUP(D191,'[1]Combined Contribution Amounts'!$A$2:$K$1335,8,FALSE))+-IF(ISNA(VLOOKUP(D191,'[1]Combined Contribution Amounts'!$A$2:$K$1335,9,FALSE)),0,VLOOKUP(D191,'[1]Combined Contribution Amounts'!$A$2:$K$1335,9,FALSE))</f>
        <v>0</v>
      </c>
      <c r="L191" s="105">
        <f>VLOOKUP(D191,'[1]Pension Expense Details'!$D$23:$S$1407,16,FALSE)</f>
        <v>133720</v>
      </c>
      <c r="M191" s="105">
        <f>ROUND(('[1]68_InOutFlowsCurPrdAndPriorHist'!$F$28-'[1]68_InOutFlowsCurPrdAndPriorHist'!$F$31)*$H191,0)-VLOOKUP(D191,'[1]Pension Expense Details'!$D$23:$S$1407,12,FALSE)</f>
        <v>-12740</v>
      </c>
      <c r="N191" s="105">
        <f>ROUND(('[1]68_InOutFlowsCurPrdAndPriorHist'!$F$29-'[1]68_InOutFlowsCurPrdAndPriorHist'!$F$32)*$H191,0)-VLOOKUP(D191,'[1]Pension Expense Details'!$D$23:$S$1407,13,FALSE)</f>
        <v>-96264</v>
      </c>
      <c r="O191" s="105">
        <f>ROUND(('[1]68_InOutFlowsCurPrdAndPriorHist'!$F$30-'[1]68_InOutFlowsCurPrdAndPriorHist'!$F$33)*$H191,0)-VLOOKUP(D191,'[1]Pension Expense Details'!$D$23:$S$1407,14,FALSE)</f>
        <v>41627</v>
      </c>
      <c r="P191" s="105">
        <f>ROUND((VLOOKUP(D191,'[1]Schedule of Pension Amounts LW'!$B$15:$AC$1399,28,FALSE)-VLOOKUP(D191,'[1]Schedule of Pension Amounts LW'!$B$15:$AC$1399,27,FALSE))*'[1]Schedule of Pension Amounts LW'!AD$4,0)+VLOOKUP(D191,'[1]Schedule of Pension Amounts LW'!$B$15:$AH$1399,33,FALSE)-VLOOKUP(D191,'[1]Pension Expense Details'!$D$23:$S$1407,15,FALSE)</f>
        <v>319428</v>
      </c>
      <c r="Q191" s="98">
        <f t="shared" si="14"/>
        <v>799607</v>
      </c>
      <c r="R191" s="98">
        <f>ROUND('[1]68_InOutFlowsCurPrdAndPrior'!$D$32*IF(ISNA(VLOOKUP(D191,'[1]Proportionate Shares'!$D$23:$I$1359,6,FALSE)),0,VLOOKUP(D191,'[1]Proportionate Shares'!$D$23:$I$1359,6,FALSE)),0)</f>
        <v>3359</v>
      </c>
      <c r="S191" s="98">
        <f>ROUND('[1]68_InOutFlowsCurPrdAndPrior'!$D$33*IF(ISNA(VLOOKUP(D191,'[1]Proportionate Shares'!$D$23:$I$1359,6,FALSE)),0,VLOOKUP(D191,'[1]Proportionate Shares'!$D$23:$I$1359,6,FALSE)),0)</f>
        <v>248077</v>
      </c>
      <c r="T191" s="98">
        <f>ROUND('[1]68_InOutFlowsCurPrdAndPrior'!$D$35*IF(ISNA(VLOOKUP(D191,'[1]Proportionate Shares'!$D$23:$I$1359,6,FALSE)),0,VLOOKUP(D191,'[1]Proportionate Shares'!$D$23:$I$1359,6,FALSE)),0)</f>
        <v>48073</v>
      </c>
      <c r="U191" s="98">
        <f>VLOOKUP(D191,'[1]Schedule of Pension Amounts LW'!$B$15:$AS$1399,36,FALSE)</f>
        <v>423471</v>
      </c>
      <c r="V191" s="99">
        <f t="shared" si="15"/>
        <v>722980</v>
      </c>
      <c r="W191" s="98">
        <f>ROUND('[1]68_InOutFlowsCurPrdAndPrior'!$F$32*IF(ISNA(VLOOKUP(D191,'[1]Proportionate Shares'!$D$23:$I$1359,6,FALSE)),0,VLOOKUP(D191,'[1]Proportionate Shares'!$D$23:$I$1359,6,FALSE)),0)</f>
        <v>27764</v>
      </c>
      <c r="X191" s="98">
        <f>ROUND('[1]68_InOutFlowsCurPrdAndPrior'!$F$33*IF(ISNA(VLOOKUP(D191,'[1]Proportionate Shares'!$D$23:$I$1359,6,FALSE)),0,VLOOKUP(D191,'[1]Proportionate Shares'!$D$23:$I$1359,6,FALSE)),0)</f>
        <v>102517</v>
      </c>
      <c r="Y191" s="98">
        <f>ROUND('[1]68_InOutFlowsCurPrdAndPrior'!$F$35*IF(ISNA(VLOOKUP(D191,'[1]Proportionate Shares'!$D$23:$I$1359,6,FALSE)),0,VLOOKUP(D191,'[1]Proportionate Shares'!$D$23:$I$1359,6,FALSE)),0)</f>
        <v>40044</v>
      </c>
      <c r="Z191" s="98">
        <f>-VLOOKUP(D191,'[1]Schedule of Pension Amounts LW'!$B$15:$AS$1399,37,FALSE)</f>
        <v>0</v>
      </c>
      <c r="AA191" s="99">
        <f t="shared" si="16"/>
        <v>170325</v>
      </c>
      <c r="AB191" s="72">
        <f>VLOOKUP(D191,'[1]Pension Expense Details'!$D$22:$S$1407,16,FALSE)</f>
        <v>133720</v>
      </c>
      <c r="AC191" s="72">
        <f t="shared" si="17"/>
        <v>92773</v>
      </c>
      <c r="AD191" s="72">
        <f>VLOOKUP(D191,'[1]Schedule of Pension Amounts LW'!$B$15:$W$1399,22,FALSE)</f>
        <v>226493</v>
      </c>
    </row>
    <row r="192" spans="1:30" x14ac:dyDescent="0.3">
      <c r="A192" s="104"/>
      <c r="B192" s="33"/>
      <c r="C192" s="33" t="str">
        <f>VLOOKUP(D192,'[1]Employer information'!$I$3:$J$1391,2,FALSE)</f>
        <v xml:space="preserve">Charter School                                    </v>
      </c>
      <c r="D192" s="33" t="str">
        <f>'[1]Schedule of Pension Amounts LW'!B185</f>
        <v>2217</v>
      </c>
      <c r="E192" s="33" t="str">
        <f>IF(ISNA(VLOOKUP(D192,'[1]Proportionate Shares'!$D$23:$G$1400,2,FALSE)),"",VLOOKUP(D192,'[1]Proportionate Shares'!$D$23:$G$1400,2,FALSE))</f>
        <v>108808</v>
      </c>
      <c r="F192" s="33" t="str">
        <f>IF(ISNA(VLOOKUP(D192,'[1]Proportionate Shares'!$D$23:$G$1400,3,FALSE)),"",VLOOKUP(D192,'[1]Proportionate Shares'!$D$23:$G$1400,3,FALSE))</f>
        <v/>
      </c>
      <c r="G192" s="34" t="str">
        <f>VLOOKUP(D192,'[1]Employer information'!$A$3:$B$1390,2,FALSE)</f>
        <v>VANGUARD ACADEMY</v>
      </c>
      <c r="H192" s="36">
        <f>IF(ISNA(VLOOKUP(D192,'[1]Proportionate Shares'!$D$23:$I$1377,6,FALSE)),0,VLOOKUP(D192,'[1]Proportionate Shares'!$D$23:$I$1377,6,FALSE))</f>
        <v>1.4585440600000001E-4</v>
      </c>
      <c r="I192" s="105">
        <f>VLOOKUP(D192,'[1]Schedule of Pension Amounts LW'!$B$15:$E$1399,3,FALSE)</f>
        <v>6360860</v>
      </c>
      <c r="J192" s="105">
        <f>-IF(ISNA(VLOOKUP(D192,'[1]Combined Contribution Amounts'!$A$2:$K$1335,5,FALSE)),0,VLOOKUP(D192,'[1]Combined Contribution Amounts'!$A$2:$K$1335,5,FALSE))</f>
        <v>-510508</v>
      </c>
      <c r="K192" s="105">
        <f>-IF(ISNA(VLOOKUP(D192,'[1]Combined Contribution Amounts'!$A$2:$K$1335,7,FALSE)),0,VLOOKUP(D192,'[1]Combined Contribution Amounts'!$A$2:$K$1335,7,FALSE))+-IF(ISNA(VLOOKUP(D192,'[1]Combined Contribution Amounts'!$A$2:$K$1335,8,FALSE)),0,VLOOKUP(D192,'[1]Combined Contribution Amounts'!$A$2:$K$1335,8,FALSE))+-IF(ISNA(VLOOKUP(D192,'[1]Combined Contribution Amounts'!$A$2:$K$1335,9,FALSE)),0,VLOOKUP(D192,'[1]Combined Contribution Amounts'!$A$2:$K$1335,9,FALSE))</f>
        <v>0</v>
      </c>
      <c r="L192" s="105">
        <f>VLOOKUP(D192,'[1]Pension Expense Details'!$D$23:$S$1407,16,FALSE)</f>
        <v>965175</v>
      </c>
      <c r="M192" s="105">
        <f>ROUND(('[1]68_InOutFlowsCurPrdAndPriorHist'!$F$28-'[1]68_InOutFlowsCurPrdAndPriorHist'!$F$31)*$H192,0)-VLOOKUP(D192,'[1]Pension Expense Details'!$D$23:$S$1407,12,FALSE)</f>
        <v>-120802</v>
      </c>
      <c r="N192" s="105">
        <f>ROUND(('[1]68_InOutFlowsCurPrdAndPriorHist'!$F$29-'[1]68_InOutFlowsCurPrdAndPriorHist'!$F$32)*$H192,0)-VLOOKUP(D192,'[1]Pension Expense Details'!$D$23:$S$1407,13,FALSE)</f>
        <v>-912787</v>
      </c>
      <c r="O192" s="105">
        <f>ROUND(('[1]68_InOutFlowsCurPrdAndPriorHist'!$F$30-'[1]68_InOutFlowsCurPrdAndPriorHist'!$F$33)*$H192,0)-VLOOKUP(D192,'[1]Pension Expense Details'!$D$23:$S$1407,14,FALSE)</f>
        <v>394717</v>
      </c>
      <c r="P192" s="105">
        <f>ROUND((VLOOKUP(D192,'[1]Schedule of Pension Amounts LW'!$B$15:$AC$1399,28,FALSE)-VLOOKUP(D192,'[1]Schedule of Pension Amounts LW'!$B$15:$AC$1399,27,FALSE))*'[1]Schedule of Pension Amounts LW'!AD$4,0)+VLOOKUP(D192,'[1]Schedule of Pension Amounts LW'!$B$15:$AH$1399,33,FALSE)-VLOOKUP(D192,'[1]Pension Expense Details'!$D$23:$S$1407,15,FALSE)</f>
        <v>1405313</v>
      </c>
      <c r="Q192" s="98">
        <f t="shared" si="14"/>
        <v>7581968</v>
      </c>
      <c r="R192" s="98">
        <f>ROUND('[1]68_InOutFlowsCurPrdAndPrior'!$D$32*IF(ISNA(VLOOKUP(D192,'[1]Proportionate Shares'!$D$23:$I$1359,6,FALSE)),0,VLOOKUP(D192,'[1]Proportionate Shares'!$D$23:$I$1359,6,FALSE)),0)</f>
        <v>31851</v>
      </c>
      <c r="S192" s="98">
        <f>ROUND('[1]68_InOutFlowsCurPrdAndPrior'!$D$33*IF(ISNA(VLOOKUP(D192,'[1]Proportionate Shares'!$D$23:$I$1359,6,FALSE)),0,VLOOKUP(D192,'[1]Proportionate Shares'!$D$23:$I$1359,6,FALSE)),0)</f>
        <v>2352299</v>
      </c>
      <c r="T192" s="98">
        <f>ROUND('[1]68_InOutFlowsCurPrdAndPrior'!$D$35*IF(ISNA(VLOOKUP(D192,'[1]Proportionate Shares'!$D$23:$I$1359,6,FALSE)),0,VLOOKUP(D192,'[1]Proportionate Shares'!$D$23:$I$1359,6,FALSE)),0)</f>
        <v>455830</v>
      </c>
      <c r="U192" s="98">
        <f>VLOOKUP(D192,'[1]Schedule of Pension Amounts LW'!$B$15:$AS$1399,36,FALSE)</f>
        <v>2208034</v>
      </c>
      <c r="V192" s="99">
        <f t="shared" si="15"/>
        <v>5048014</v>
      </c>
      <c r="W192" s="98">
        <f>ROUND('[1]68_InOutFlowsCurPrdAndPrior'!$F$32*IF(ISNA(VLOOKUP(D192,'[1]Proportionate Shares'!$D$23:$I$1359,6,FALSE)),0,VLOOKUP(D192,'[1]Proportionate Shares'!$D$23:$I$1359,6,FALSE)),0)</f>
        <v>263258</v>
      </c>
      <c r="X192" s="98">
        <f>ROUND('[1]68_InOutFlowsCurPrdAndPrior'!$F$33*IF(ISNA(VLOOKUP(D192,'[1]Proportionate Shares'!$D$23:$I$1359,6,FALSE)),0,VLOOKUP(D192,'[1]Proportionate Shares'!$D$23:$I$1359,6,FALSE)),0)</f>
        <v>972081</v>
      </c>
      <c r="Y192" s="98">
        <f>ROUND('[1]68_InOutFlowsCurPrdAndPrior'!$F$35*IF(ISNA(VLOOKUP(D192,'[1]Proportionate Shares'!$D$23:$I$1359,6,FALSE)),0,VLOOKUP(D192,'[1]Proportionate Shares'!$D$23:$I$1359,6,FALSE)),0)</f>
        <v>379699</v>
      </c>
      <c r="Z192" s="98">
        <f>-VLOOKUP(D192,'[1]Schedule of Pension Amounts LW'!$B$15:$AS$1399,37,FALSE)</f>
        <v>32</v>
      </c>
      <c r="AA192" s="99">
        <f t="shared" si="16"/>
        <v>1615070</v>
      </c>
      <c r="AB192" s="72">
        <f>VLOOKUP(D192,'[1]Pension Expense Details'!$D$22:$S$1407,16,FALSE)</f>
        <v>965175</v>
      </c>
      <c r="AC192" s="72">
        <f t="shared" si="17"/>
        <v>984199</v>
      </c>
      <c r="AD192" s="72">
        <f>VLOOKUP(D192,'[1]Schedule of Pension Amounts LW'!$B$15:$W$1399,22,FALSE)</f>
        <v>1949374</v>
      </c>
    </row>
    <row r="193" spans="1:30" x14ac:dyDescent="0.3">
      <c r="A193" s="104"/>
      <c r="B193" s="33"/>
      <c r="C193" s="33" t="str">
        <f>VLOOKUP(D193,'[1]Employer information'!$I$3:$J$1391,2,FALSE)</f>
        <v xml:space="preserve">Charter School                                    </v>
      </c>
      <c r="D193" s="33" t="str">
        <f>'[1]Schedule of Pension Amounts LW'!B186</f>
        <v>2082</v>
      </c>
      <c r="E193" s="33" t="str">
        <f>IF(ISNA(VLOOKUP(D193,'[1]Proportionate Shares'!$D$23:$G$1400,2,FALSE)),"",VLOOKUP(D193,'[1]Proportionate Shares'!$D$23:$G$1400,2,FALSE))</f>
        <v>101814</v>
      </c>
      <c r="F193" s="33" t="str">
        <f>IF(ISNA(VLOOKUP(D193,'[1]Proportionate Shares'!$D$23:$G$1400,3,FALSE)),"",VLOOKUP(D193,'[1]Proportionate Shares'!$D$23:$G$1400,3,FALSE))</f>
        <v/>
      </c>
      <c r="G193" s="34" t="str">
        <f>VLOOKUP(D193,'[1]Employer information'!$A$3:$B$1390,2,FALSE)</f>
        <v>VARNETT CHARTER SCHOOL</v>
      </c>
      <c r="H193" s="36">
        <f>IF(ISNA(VLOOKUP(D193,'[1]Proportionate Shares'!$D$23:$I$1377,6,FALSE)),0,VLOOKUP(D193,'[1]Proportionate Shares'!$D$23:$I$1377,6,FALSE))</f>
        <v>5.7835150999999997E-5</v>
      </c>
      <c r="I193" s="105">
        <f>VLOOKUP(D193,'[1]Schedule of Pension Amounts LW'!$B$15:$E$1399,3,FALSE)</f>
        <v>4163687</v>
      </c>
      <c r="J193" s="105">
        <f>-IF(ISNA(VLOOKUP(D193,'[1]Combined Contribution Amounts'!$A$2:$K$1335,5,FALSE)),0,VLOOKUP(D193,'[1]Combined Contribution Amounts'!$A$2:$K$1335,5,FALSE))</f>
        <v>-202430</v>
      </c>
      <c r="K193" s="105">
        <f>-IF(ISNA(VLOOKUP(D193,'[1]Combined Contribution Amounts'!$A$2:$K$1335,7,FALSE)),0,VLOOKUP(D193,'[1]Combined Contribution Amounts'!$A$2:$K$1335,7,FALSE))+-IF(ISNA(VLOOKUP(D193,'[1]Combined Contribution Amounts'!$A$2:$K$1335,8,FALSE)),0,VLOOKUP(D193,'[1]Combined Contribution Amounts'!$A$2:$K$1335,8,FALSE))+-IF(ISNA(VLOOKUP(D193,'[1]Combined Contribution Amounts'!$A$2:$K$1335,9,FALSE)),0,VLOOKUP(D193,'[1]Combined Contribution Amounts'!$A$2:$K$1335,9,FALSE))</f>
        <v>0</v>
      </c>
      <c r="L193" s="105">
        <f>VLOOKUP(D193,'[1]Pension Expense Details'!$D$23:$S$1407,16,FALSE)</f>
        <v>124722</v>
      </c>
      <c r="M193" s="105">
        <f>ROUND(('[1]68_InOutFlowsCurPrdAndPriorHist'!$F$28-'[1]68_InOutFlowsCurPrdAndPriorHist'!$F$31)*$H193,0)-VLOOKUP(D193,'[1]Pension Expense Details'!$D$23:$S$1407,12,FALSE)</f>
        <v>-47901</v>
      </c>
      <c r="N193" s="105">
        <f>ROUND(('[1]68_InOutFlowsCurPrdAndPriorHist'!$F$29-'[1]68_InOutFlowsCurPrdAndPriorHist'!$F$32)*$H193,0)-VLOOKUP(D193,'[1]Pension Expense Details'!$D$23:$S$1407,13,FALSE)</f>
        <v>-361944</v>
      </c>
      <c r="O193" s="105">
        <f>ROUND(('[1]68_InOutFlowsCurPrdAndPriorHist'!$F$30-'[1]68_InOutFlowsCurPrdAndPriorHist'!$F$33)*$H193,0)-VLOOKUP(D193,'[1]Pension Expense Details'!$D$23:$S$1407,14,FALSE)</f>
        <v>156516</v>
      </c>
      <c r="P193" s="105">
        <f>ROUND((VLOOKUP(D193,'[1]Schedule of Pension Amounts LW'!$B$15:$AC$1399,28,FALSE)-VLOOKUP(D193,'[1]Schedule of Pension Amounts LW'!$B$15:$AC$1399,27,FALSE))*'[1]Schedule of Pension Amounts LW'!AD$4,0)+VLOOKUP(D193,'[1]Schedule of Pension Amounts LW'!$B$15:$AH$1399,33,FALSE)-VLOOKUP(D193,'[1]Pension Expense Details'!$D$23:$S$1407,15,FALSE)</f>
        <v>-826198</v>
      </c>
      <c r="Q193" s="98">
        <f t="shared" si="14"/>
        <v>3006452</v>
      </c>
      <c r="R193" s="98">
        <f>ROUND('[1]68_InOutFlowsCurPrdAndPrior'!$D$32*IF(ISNA(VLOOKUP(D193,'[1]Proportionate Shares'!$D$23:$I$1359,6,FALSE)),0,VLOOKUP(D193,'[1]Proportionate Shares'!$D$23:$I$1359,6,FALSE)),0)</f>
        <v>12630</v>
      </c>
      <c r="S193" s="98">
        <f>ROUND('[1]68_InOutFlowsCurPrdAndPrior'!$D$33*IF(ISNA(VLOOKUP(D193,'[1]Proportionate Shares'!$D$23:$I$1359,6,FALSE)),0,VLOOKUP(D193,'[1]Proportionate Shares'!$D$23:$I$1359,6,FALSE)),0)</f>
        <v>932749</v>
      </c>
      <c r="T193" s="98">
        <f>ROUND('[1]68_InOutFlowsCurPrdAndPrior'!$D$35*IF(ISNA(VLOOKUP(D193,'[1]Proportionate Shares'!$D$23:$I$1359,6,FALSE)),0,VLOOKUP(D193,'[1]Proportionate Shares'!$D$23:$I$1359,6,FALSE)),0)</f>
        <v>180749</v>
      </c>
      <c r="U193" s="98">
        <f>VLOOKUP(D193,'[1]Schedule of Pension Amounts LW'!$B$15:$AS$1399,36,FALSE)</f>
        <v>707644</v>
      </c>
      <c r="V193" s="99">
        <f t="shared" si="15"/>
        <v>1833772</v>
      </c>
      <c r="W193" s="98">
        <f>ROUND('[1]68_InOutFlowsCurPrdAndPrior'!$F$32*IF(ISNA(VLOOKUP(D193,'[1]Proportionate Shares'!$D$23:$I$1359,6,FALSE)),0,VLOOKUP(D193,'[1]Proportionate Shares'!$D$23:$I$1359,6,FALSE)),0)</f>
        <v>104389</v>
      </c>
      <c r="X193" s="98">
        <f>ROUND('[1]68_InOutFlowsCurPrdAndPrior'!$F$33*IF(ISNA(VLOOKUP(D193,'[1]Proportionate Shares'!$D$23:$I$1359,6,FALSE)),0,VLOOKUP(D193,'[1]Proportionate Shares'!$D$23:$I$1359,6,FALSE)),0)</f>
        <v>385456</v>
      </c>
      <c r="Y193" s="98">
        <f>ROUND('[1]68_InOutFlowsCurPrdAndPrior'!$F$35*IF(ISNA(VLOOKUP(D193,'[1]Proportionate Shares'!$D$23:$I$1359,6,FALSE)),0,VLOOKUP(D193,'[1]Proportionate Shares'!$D$23:$I$1359,6,FALSE)),0)</f>
        <v>150561</v>
      </c>
      <c r="Z193" s="98">
        <f>-VLOOKUP(D193,'[1]Schedule of Pension Amounts LW'!$B$15:$AS$1399,37,FALSE)</f>
        <v>634089</v>
      </c>
      <c r="AA193" s="99">
        <f t="shared" si="16"/>
        <v>1274495</v>
      </c>
      <c r="AB193" s="72">
        <f>VLOOKUP(D193,'[1]Pension Expense Details'!$D$22:$S$1407,16,FALSE)</f>
        <v>124722</v>
      </c>
      <c r="AC193" s="72">
        <f t="shared" si="17"/>
        <v>594311</v>
      </c>
      <c r="AD193" s="72">
        <f>VLOOKUP(D193,'[1]Schedule of Pension Amounts LW'!$B$15:$W$1399,22,FALSE)</f>
        <v>719033</v>
      </c>
    </row>
    <row r="194" spans="1:30" x14ac:dyDescent="0.3">
      <c r="A194" s="104"/>
      <c r="B194" s="33"/>
      <c r="C194" s="33" t="str">
        <f>VLOOKUP(D194,'[1]Employer information'!$I$3:$J$1391,2,FALSE)</f>
        <v xml:space="preserve">Charter School                                    </v>
      </c>
      <c r="D194" s="33" t="str">
        <f>'[1]Schedule of Pension Amounts LW'!B187</f>
        <v>2326</v>
      </c>
      <c r="E194" s="33" t="str">
        <f>IF(ISNA(VLOOKUP(D194,'[1]Proportionate Shares'!$D$23:$G$1400,2,FALSE)),"",VLOOKUP(D194,'[1]Proportionate Shares'!$D$23:$G$1400,2,FALSE))</f>
        <v>057847</v>
      </c>
      <c r="F194" s="33" t="str">
        <f>IF(ISNA(VLOOKUP(D194,'[1]Proportionate Shares'!$D$23:$G$1400,3,FALSE)),"",VLOOKUP(D194,'[1]Proportionate Shares'!$D$23:$G$1400,3,FALSE))</f>
        <v/>
      </c>
      <c r="G194" s="34" t="str">
        <f>VLOOKUP(D194,'[1]Employer information'!$A$3:$B$1390,2,FALSE)</f>
        <v>VILLAGE TECH SCHOOLS</v>
      </c>
      <c r="H194" s="36">
        <f>IF(ISNA(VLOOKUP(D194,'[1]Proportionate Shares'!$D$23:$I$1377,6,FALSE)),0,VLOOKUP(D194,'[1]Proportionate Shares'!$D$23:$I$1377,6,FALSE))</f>
        <v>2.9576696E-5</v>
      </c>
      <c r="I194" s="105">
        <f>VLOOKUP(D194,'[1]Schedule of Pension Amounts LW'!$B$15:$E$1399,3,FALSE)</f>
        <v>1398663</v>
      </c>
      <c r="J194" s="105">
        <f>-IF(ISNA(VLOOKUP(D194,'[1]Combined Contribution Amounts'!$A$2:$K$1335,5,FALSE)),0,VLOOKUP(D194,'[1]Combined Contribution Amounts'!$A$2:$K$1335,5,FALSE))</f>
        <v>-103522</v>
      </c>
      <c r="K194" s="105">
        <f>-IF(ISNA(VLOOKUP(D194,'[1]Combined Contribution Amounts'!$A$2:$K$1335,7,FALSE)),0,VLOOKUP(D194,'[1]Combined Contribution Amounts'!$A$2:$K$1335,7,FALSE))+-IF(ISNA(VLOOKUP(D194,'[1]Combined Contribution Amounts'!$A$2:$K$1335,8,FALSE)),0,VLOOKUP(D194,'[1]Combined Contribution Amounts'!$A$2:$K$1335,8,FALSE))+-IF(ISNA(VLOOKUP(D194,'[1]Combined Contribution Amounts'!$A$2:$K$1335,9,FALSE)),0,VLOOKUP(D194,'[1]Combined Contribution Amounts'!$A$2:$K$1335,9,FALSE))</f>
        <v>0</v>
      </c>
      <c r="L194" s="105">
        <f>VLOOKUP(D194,'[1]Pension Expense Details'!$D$23:$S$1407,16,FALSE)</f>
        <v>178621</v>
      </c>
      <c r="M194" s="105">
        <f>ROUND(('[1]68_InOutFlowsCurPrdAndPriorHist'!$F$28-'[1]68_InOutFlowsCurPrdAndPriorHist'!$F$31)*$H194,0)-VLOOKUP(D194,'[1]Pension Expense Details'!$D$23:$S$1407,12,FALSE)</f>
        <v>-24497</v>
      </c>
      <c r="N194" s="105">
        <f>ROUND(('[1]68_InOutFlowsCurPrdAndPriorHist'!$F$29-'[1]68_InOutFlowsCurPrdAndPriorHist'!$F$32)*$H194,0)-VLOOKUP(D194,'[1]Pension Expense Details'!$D$23:$S$1407,13,FALSE)</f>
        <v>-185097</v>
      </c>
      <c r="O194" s="105">
        <f>ROUND(('[1]68_InOutFlowsCurPrdAndPriorHist'!$F$30-'[1]68_InOutFlowsCurPrdAndPriorHist'!$F$33)*$H194,0)-VLOOKUP(D194,'[1]Pension Expense Details'!$D$23:$S$1407,14,FALSE)</f>
        <v>80042</v>
      </c>
      <c r="P194" s="105">
        <f>ROUND((VLOOKUP(D194,'[1]Schedule of Pension Amounts LW'!$B$15:$AC$1399,28,FALSE)-VLOOKUP(D194,'[1]Schedule of Pension Amounts LW'!$B$15:$AC$1399,27,FALSE))*'[1]Schedule of Pension Amounts LW'!AD$4,0)+VLOOKUP(D194,'[1]Schedule of Pension Amounts LW'!$B$15:$AH$1399,33,FALSE)-VLOOKUP(D194,'[1]Pension Expense Details'!$D$23:$S$1407,15,FALSE)</f>
        <v>193279</v>
      </c>
      <c r="Q194" s="98">
        <f t="shared" si="14"/>
        <v>1537489</v>
      </c>
      <c r="R194" s="98">
        <f>ROUND('[1]68_InOutFlowsCurPrdAndPrior'!$D$32*IF(ISNA(VLOOKUP(D194,'[1]Proportionate Shares'!$D$23:$I$1359,6,FALSE)),0,VLOOKUP(D194,'[1]Proportionate Shares'!$D$23:$I$1359,6,FALSE)),0)</f>
        <v>6459</v>
      </c>
      <c r="S194" s="98">
        <f>ROUND('[1]68_InOutFlowsCurPrdAndPrior'!$D$33*IF(ISNA(VLOOKUP(D194,'[1]Proportionate Shares'!$D$23:$I$1359,6,FALSE)),0,VLOOKUP(D194,'[1]Proportionate Shares'!$D$23:$I$1359,6,FALSE)),0)</f>
        <v>477005</v>
      </c>
      <c r="T194" s="98">
        <f>ROUND('[1]68_InOutFlowsCurPrdAndPrior'!$D$35*IF(ISNA(VLOOKUP(D194,'[1]Proportionate Shares'!$D$23:$I$1359,6,FALSE)),0,VLOOKUP(D194,'[1]Proportionate Shares'!$D$23:$I$1359,6,FALSE)),0)</f>
        <v>92434</v>
      </c>
      <c r="U194" s="98">
        <f>VLOOKUP(D194,'[1]Schedule of Pension Amounts LW'!$B$15:$AS$1399,36,FALSE)</f>
        <v>419163</v>
      </c>
      <c r="V194" s="99">
        <f t="shared" si="15"/>
        <v>995061</v>
      </c>
      <c r="W194" s="98">
        <f>ROUND('[1]68_InOutFlowsCurPrdAndPrior'!$F$32*IF(ISNA(VLOOKUP(D194,'[1]Proportionate Shares'!$D$23:$I$1359,6,FALSE)),0,VLOOKUP(D194,'[1]Proportionate Shares'!$D$23:$I$1359,6,FALSE)),0)</f>
        <v>53384</v>
      </c>
      <c r="X194" s="98">
        <f>ROUND('[1]68_InOutFlowsCurPrdAndPrior'!$F$33*IF(ISNA(VLOOKUP(D194,'[1]Proportionate Shares'!$D$23:$I$1359,6,FALSE)),0,VLOOKUP(D194,'[1]Proportionate Shares'!$D$23:$I$1359,6,FALSE)),0)</f>
        <v>197121</v>
      </c>
      <c r="Y194" s="98">
        <f>ROUND('[1]68_InOutFlowsCurPrdAndPrior'!$F$35*IF(ISNA(VLOOKUP(D194,'[1]Proportionate Shares'!$D$23:$I$1359,6,FALSE)),0,VLOOKUP(D194,'[1]Proportionate Shares'!$D$23:$I$1359,6,FALSE)),0)</f>
        <v>76996</v>
      </c>
      <c r="Z194" s="98">
        <f>-VLOOKUP(D194,'[1]Schedule of Pension Amounts LW'!$B$15:$AS$1399,37,FALSE)</f>
        <v>11325</v>
      </c>
      <c r="AA194" s="99">
        <f t="shared" si="16"/>
        <v>338826</v>
      </c>
      <c r="AB194" s="72">
        <f>VLOOKUP(D194,'[1]Pension Expense Details'!$D$22:$S$1407,16,FALSE)</f>
        <v>178621</v>
      </c>
      <c r="AC194" s="72">
        <f t="shared" si="17"/>
        <v>209995</v>
      </c>
      <c r="AD194" s="72">
        <f>VLOOKUP(D194,'[1]Schedule of Pension Amounts LW'!$B$15:$W$1399,22,FALSE)</f>
        <v>388616</v>
      </c>
    </row>
    <row r="195" spans="1:30" x14ac:dyDescent="0.3">
      <c r="A195" s="104"/>
      <c r="B195" s="33"/>
      <c r="C195" s="33" t="str">
        <f>VLOOKUP(D195,'[1]Employer information'!$I$3:$J$1391,2,FALSE)</f>
        <v xml:space="preserve">Charter School                                    </v>
      </c>
      <c r="D195" s="33" t="str">
        <f>'[1]Schedule of Pension Amounts LW'!B188</f>
        <v>2307</v>
      </c>
      <c r="E195" s="33" t="str">
        <f>IF(ISNA(VLOOKUP(D195,'[1]Proportionate Shares'!$D$23:$G$1400,2,FALSE)),"",VLOOKUP(D195,'[1]Proportionate Shares'!$D$23:$G$1400,2,FALSE))</f>
        <v>071809</v>
      </c>
      <c r="F195" s="33" t="str">
        <f>IF(ISNA(VLOOKUP(D195,'[1]Proportionate Shares'!$D$23:$G$1400,3,FALSE)),"",VLOOKUP(D195,'[1]Proportionate Shares'!$D$23:$G$1400,3,FALSE))</f>
        <v/>
      </c>
      <c r="G195" s="34" t="str">
        <f>VLOOKUP(D195,'[1]Employer information'!$A$3:$B$1390,2,FALSE)</f>
        <v>VISTA  DEL FUTURO CHARTER</v>
      </c>
      <c r="H195" s="36">
        <f>IF(ISNA(VLOOKUP(D195,'[1]Proportionate Shares'!$D$23:$I$1377,6,FALSE)),0,VLOOKUP(D195,'[1]Proportionate Shares'!$D$23:$I$1377,6,FALSE))</f>
        <v>1.2165295E-5</v>
      </c>
      <c r="I195" s="105">
        <f>VLOOKUP(D195,'[1]Schedule of Pension Amounts LW'!$B$15:$E$1399,3,FALSE)</f>
        <v>709887</v>
      </c>
      <c r="J195" s="105">
        <f>-IF(ISNA(VLOOKUP(D195,'[1]Combined Contribution Amounts'!$A$2:$K$1335,5,FALSE)),0,VLOOKUP(D195,'[1]Combined Contribution Amounts'!$A$2:$K$1335,5,FALSE))</f>
        <v>-42580</v>
      </c>
      <c r="K195" s="105">
        <f>-IF(ISNA(VLOOKUP(D195,'[1]Combined Contribution Amounts'!$A$2:$K$1335,7,FALSE)),0,VLOOKUP(D195,'[1]Combined Contribution Amounts'!$A$2:$K$1335,7,FALSE))+-IF(ISNA(VLOOKUP(D195,'[1]Combined Contribution Amounts'!$A$2:$K$1335,8,FALSE)),0,VLOOKUP(D195,'[1]Combined Contribution Amounts'!$A$2:$K$1335,8,FALSE))+-IF(ISNA(VLOOKUP(D195,'[1]Combined Contribution Amounts'!$A$2:$K$1335,9,FALSE)),0,VLOOKUP(D195,'[1]Combined Contribution Amounts'!$A$2:$K$1335,9,FALSE))</f>
        <v>0</v>
      </c>
      <c r="L195" s="105">
        <f>VLOOKUP(D195,'[1]Pension Expense Details'!$D$23:$S$1407,16,FALSE)</f>
        <v>52314</v>
      </c>
      <c r="M195" s="105">
        <f>ROUND(('[1]68_InOutFlowsCurPrdAndPriorHist'!$F$28-'[1]68_InOutFlowsCurPrdAndPriorHist'!$F$31)*$H195,0)-VLOOKUP(D195,'[1]Pension Expense Details'!$D$23:$S$1407,12,FALSE)</f>
        <v>-10076</v>
      </c>
      <c r="N195" s="105">
        <f>ROUND(('[1]68_InOutFlowsCurPrdAndPriorHist'!$F$29-'[1]68_InOutFlowsCurPrdAndPriorHist'!$F$32)*$H195,0)-VLOOKUP(D195,'[1]Pension Expense Details'!$D$23:$S$1407,13,FALSE)</f>
        <v>-76133</v>
      </c>
      <c r="O195" s="105">
        <f>ROUND(('[1]68_InOutFlowsCurPrdAndPriorHist'!$F$30-'[1]68_InOutFlowsCurPrdAndPriorHist'!$F$33)*$H195,0)-VLOOKUP(D195,'[1]Pension Expense Details'!$D$23:$S$1407,14,FALSE)</f>
        <v>32922</v>
      </c>
      <c r="P195" s="105">
        <f>ROUND((VLOOKUP(D195,'[1]Schedule of Pension Amounts LW'!$B$15:$AC$1399,28,FALSE)-VLOOKUP(D195,'[1]Schedule of Pension Amounts LW'!$B$15:$AC$1399,27,FALSE))*'[1]Schedule of Pension Amounts LW'!AD$4,0)+VLOOKUP(D195,'[1]Schedule of Pension Amounts LW'!$B$15:$AH$1399,33,FALSE)-VLOOKUP(D195,'[1]Pension Expense Details'!$D$23:$S$1407,15,FALSE)</f>
        <v>-33944</v>
      </c>
      <c r="Q195" s="98">
        <f t="shared" si="14"/>
        <v>632390</v>
      </c>
      <c r="R195" s="98">
        <f>ROUND('[1]68_InOutFlowsCurPrdAndPrior'!$D$32*IF(ISNA(VLOOKUP(D195,'[1]Proportionate Shares'!$D$23:$I$1359,6,FALSE)),0,VLOOKUP(D195,'[1]Proportionate Shares'!$D$23:$I$1359,6,FALSE)),0)</f>
        <v>2657</v>
      </c>
      <c r="S195" s="98">
        <f>ROUND('[1]68_InOutFlowsCurPrdAndPrior'!$D$33*IF(ISNA(VLOOKUP(D195,'[1]Proportionate Shares'!$D$23:$I$1359,6,FALSE)),0,VLOOKUP(D195,'[1]Proportionate Shares'!$D$23:$I$1359,6,FALSE)),0)</f>
        <v>196198</v>
      </c>
      <c r="T195" s="98">
        <f>ROUND('[1]68_InOutFlowsCurPrdAndPrior'!$D$35*IF(ISNA(VLOOKUP(D195,'[1]Proportionate Shares'!$D$23:$I$1359,6,FALSE)),0,VLOOKUP(D195,'[1]Proportionate Shares'!$D$23:$I$1359,6,FALSE)),0)</f>
        <v>38019</v>
      </c>
      <c r="U195" s="98">
        <f>VLOOKUP(D195,'[1]Schedule of Pension Amounts LW'!$B$15:$AS$1399,36,FALSE)</f>
        <v>88001</v>
      </c>
      <c r="V195" s="99">
        <f t="shared" si="15"/>
        <v>324875</v>
      </c>
      <c r="W195" s="98">
        <f>ROUND('[1]68_InOutFlowsCurPrdAndPrior'!$F$32*IF(ISNA(VLOOKUP(D195,'[1]Proportionate Shares'!$D$23:$I$1359,6,FALSE)),0,VLOOKUP(D195,'[1]Proportionate Shares'!$D$23:$I$1359,6,FALSE)),0)</f>
        <v>21958</v>
      </c>
      <c r="X195" s="98">
        <f>ROUND('[1]68_InOutFlowsCurPrdAndPrior'!$F$33*IF(ISNA(VLOOKUP(D195,'[1]Proportionate Shares'!$D$23:$I$1359,6,FALSE)),0,VLOOKUP(D195,'[1]Proportionate Shares'!$D$23:$I$1359,6,FALSE)),0)</f>
        <v>81078</v>
      </c>
      <c r="Y195" s="98">
        <f>ROUND('[1]68_InOutFlowsCurPrdAndPrior'!$F$35*IF(ISNA(VLOOKUP(D195,'[1]Proportionate Shares'!$D$23:$I$1359,6,FALSE)),0,VLOOKUP(D195,'[1]Proportionate Shares'!$D$23:$I$1359,6,FALSE)),0)</f>
        <v>31670</v>
      </c>
      <c r="Z195" s="98">
        <f>-VLOOKUP(D195,'[1]Schedule of Pension Amounts LW'!$B$15:$AS$1399,37,FALSE)</f>
        <v>34130</v>
      </c>
      <c r="AA195" s="99">
        <f t="shared" si="16"/>
        <v>168836</v>
      </c>
      <c r="AB195" s="72">
        <f>VLOOKUP(D195,'[1]Pension Expense Details'!$D$22:$S$1407,16,FALSE)</f>
        <v>52314</v>
      </c>
      <c r="AC195" s="72">
        <f t="shared" si="17"/>
        <v>92091</v>
      </c>
      <c r="AD195" s="72">
        <f>VLOOKUP(D195,'[1]Schedule of Pension Amounts LW'!$B$15:$W$1399,22,FALSE)</f>
        <v>144405</v>
      </c>
    </row>
    <row r="196" spans="1:30" x14ac:dyDescent="0.3">
      <c r="A196" s="104"/>
      <c r="B196" s="33"/>
      <c r="C196" s="33" t="str">
        <f>VLOOKUP(D196,'[1]Employer information'!$I$3:$J$1391,2,FALSE)</f>
        <v xml:space="preserve">Charter School                                    </v>
      </c>
      <c r="D196" s="33" t="str">
        <f>'[1]Schedule of Pension Amounts LW'!B189</f>
        <v>2038</v>
      </c>
      <c r="E196" s="33" t="str">
        <f>IF(ISNA(VLOOKUP(D196,'[1]Proportionate Shares'!$D$23:$G$1400,2,FALSE)),"",VLOOKUP(D196,'[1]Proportionate Shares'!$D$23:$G$1400,2,FALSE))</f>
        <v>161801</v>
      </c>
      <c r="F196" s="33" t="str">
        <f>IF(ISNA(VLOOKUP(D196,'[1]Proportionate Shares'!$D$23:$G$1400,3,FALSE)),"",VLOOKUP(D196,'[1]Proportionate Shares'!$D$23:$G$1400,3,FALSE))</f>
        <v/>
      </c>
      <c r="G196" s="34" t="str">
        <f>VLOOKUP(D196,'[1]Employer information'!$A$3:$B$1390,2,FALSE)</f>
        <v>WACO CHARTER SCHOOL</v>
      </c>
      <c r="H196" s="36">
        <f>IF(ISNA(VLOOKUP(D196,'[1]Proportionate Shares'!$D$23:$I$1377,6,FALSE)),0,VLOOKUP(D196,'[1]Proportionate Shares'!$D$23:$I$1377,6,FALSE))</f>
        <v>1.1893305E-5</v>
      </c>
      <c r="I196" s="105">
        <f>VLOOKUP(D196,'[1]Schedule of Pension Amounts LW'!$B$15:$E$1399,3,FALSE)</f>
        <v>482217</v>
      </c>
      <c r="J196" s="105">
        <f>-IF(ISNA(VLOOKUP(D196,'[1]Combined Contribution Amounts'!$A$2:$K$1335,5,FALSE)),0,VLOOKUP(D196,'[1]Combined Contribution Amounts'!$A$2:$K$1335,5,FALSE))</f>
        <v>-41628</v>
      </c>
      <c r="K196" s="105">
        <f>-IF(ISNA(VLOOKUP(D196,'[1]Combined Contribution Amounts'!$A$2:$K$1335,7,FALSE)),0,VLOOKUP(D196,'[1]Combined Contribution Amounts'!$A$2:$K$1335,7,FALSE))+-IF(ISNA(VLOOKUP(D196,'[1]Combined Contribution Amounts'!$A$2:$K$1335,8,FALSE)),0,VLOOKUP(D196,'[1]Combined Contribution Amounts'!$A$2:$K$1335,8,FALSE))+-IF(ISNA(VLOOKUP(D196,'[1]Combined Contribution Amounts'!$A$2:$K$1335,9,FALSE)),0,VLOOKUP(D196,'[1]Combined Contribution Amounts'!$A$2:$K$1335,9,FALSE))</f>
        <v>0</v>
      </c>
      <c r="L196" s="105">
        <f>VLOOKUP(D196,'[1]Pension Expense Details'!$D$23:$S$1407,16,FALSE)</f>
        <v>84434</v>
      </c>
      <c r="M196" s="105">
        <f>ROUND(('[1]68_InOutFlowsCurPrdAndPriorHist'!$F$28-'[1]68_InOutFlowsCurPrdAndPriorHist'!$F$31)*$H196,0)-VLOOKUP(D196,'[1]Pension Expense Details'!$D$23:$S$1407,12,FALSE)</f>
        <v>-9850</v>
      </c>
      <c r="N196" s="105">
        <f>ROUND(('[1]68_InOutFlowsCurPrdAndPriorHist'!$F$29-'[1]68_InOutFlowsCurPrdAndPriorHist'!$F$32)*$H196,0)-VLOOKUP(D196,'[1]Pension Expense Details'!$D$23:$S$1407,13,FALSE)</f>
        <v>-74431</v>
      </c>
      <c r="O196" s="105">
        <f>ROUND(('[1]68_InOutFlowsCurPrdAndPriorHist'!$F$30-'[1]68_InOutFlowsCurPrdAndPriorHist'!$F$33)*$H196,0)-VLOOKUP(D196,'[1]Pension Expense Details'!$D$23:$S$1407,14,FALSE)</f>
        <v>32186</v>
      </c>
      <c r="P196" s="105">
        <f>ROUND((VLOOKUP(D196,'[1]Schedule of Pension Amounts LW'!$B$15:$AC$1399,28,FALSE)-VLOOKUP(D196,'[1]Schedule of Pension Amounts LW'!$B$15:$AC$1399,27,FALSE))*'[1]Schedule of Pension Amounts LW'!AD$4,0)+VLOOKUP(D196,'[1]Schedule of Pension Amounts LW'!$B$15:$AH$1399,33,FALSE)-VLOOKUP(D196,'[1]Pension Expense Details'!$D$23:$S$1407,15,FALSE)</f>
        <v>145323</v>
      </c>
      <c r="Q196" s="98">
        <f t="shared" si="14"/>
        <v>618251</v>
      </c>
      <c r="R196" s="98">
        <f>ROUND('[1]68_InOutFlowsCurPrdAndPrior'!$D$32*IF(ISNA(VLOOKUP(D196,'[1]Proportionate Shares'!$D$23:$I$1359,6,FALSE)),0,VLOOKUP(D196,'[1]Proportionate Shares'!$D$23:$I$1359,6,FALSE)),0)</f>
        <v>2597</v>
      </c>
      <c r="S196" s="98">
        <f>ROUND('[1]68_InOutFlowsCurPrdAndPrior'!$D$33*IF(ISNA(VLOOKUP(D196,'[1]Proportionate Shares'!$D$23:$I$1359,6,FALSE)),0,VLOOKUP(D196,'[1]Proportionate Shares'!$D$23:$I$1359,6,FALSE)),0)</f>
        <v>191812</v>
      </c>
      <c r="T196" s="98">
        <f>ROUND('[1]68_InOutFlowsCurPrdAndPrior'!$D$35*IF(ISNA(VLOOKUP(D196,'[1]Proportionate Shares'!$D$23:$I$1359,6,FALSE)),0,VLOOKUP(D196,'[1]Proportionate Shares'!$D$23:$I$1359,6,FALSE)),0)</f>
        <v>37169</v>
      </c>
      <c r="U196" s="98">
        <f>VLOOKUP(D196,'[1]Schedule of Pension Amounts LW'!$B$15:$AS$1399,36,FALSE)</f>
        <v>136882</v>
      </c>
      <c r="V196" s="99">
        <f t="shared" si="15"/>
        <v>368460</v>
      </c>
      <c r="W196" s="98">
        <f>ROUND('[1]68_InOutFlowsCurPrdAndPrior'!$F$32*IF(ISNA(VLOOKUP(D196,'[1]Proportionate Shares'!$D$23:$I$1359,6,FALSE)),0,VLOOKUP(D196,'[1]Proportionate Shares'!$D$23:$I$1359,6,FALSE)),0)</f>
        <v>21467</v>
      </c>
      <c r="X196" s="98">
        <f>ROUND('[1]68_InOutFlowsCurPrdAndPrior'!$F$33*IF(ISNA(VLOOKUP(D196,'[1]Proportionate Shares'!$D$23:$I$1359,6,FALSE)),0,VLOOKUP(D196,'[1]Proportionate Shares'!$D$23:$I$1359,6,FALSE)),0)</f>
        <v>79266</v>
      </c>
      <c r="Y196" s="98">
        <f>ROUND('[1]68_InOutFlowsCurPrdAndPrior'!$F$35*IF(ISNA(VLOOKUP(D196,'[1]Proportionate Shares'!$D$23:$I$1359,6,FALSE)),0,VLOOKUP(D196,'[1]Proportionate Shares'!$D$23:$I$1359,6,FALSE)),0)</f>
        <v>30961</v>
      </c>
      <c r="Z196" s="98">
        <f>-VLOOKUP(D196,'[1]Schedule of Pension Amounts LW'!$B$15:$AS$1399,37,FALSE)</f>
        <v>18016</v>
      </c>
      <c r="AA196" s="99">
        <f t="shared" si="16"/>
        <v>149710</v>
      </c>
      <c r="AB196" s="72">
        <f>VLOOKUP(D196,'[1]Pension Expense Details'!$D$22:$S$1407,16,FALSE)</f>
        <v>84434</v>
      </c>
      <c r="AC196" s="72">
        <f t="shared" si="17"/>
        <v>55958</v>
      </c>
      <c r="AD196" s="72">
        <f>VLOOKUP(D196,'[1]Schedule of Pension Amounts LW'!$B$15:$W$1399,22,FALSE)</f>
        <v>140392</v>
      </c>
    </row>
    <row r="197" spans="1:30" x14ac:dyDescent="0.3">
      <c r="A197" s="104"/>
      <c r="B197" s="33"/>
      <c r="C197" s="33" t="str">
        <f>VLOOKUP(D197,'[1]Employer information'!$I$3:$J$1391,2,FALSE)</f>
        <v xml:space="preserve">Charter School                                    </v>
      </c>
      <c r="D197" s="33" t="str">
        <f>'[1]Schedule of Pension Amounts LW'!B190</f>
        <v>2312</v>
      </c>
      <c r="E197" s="33" t="str">
        <f>IF(ISNA(VLOOKUP(D197,'[1]Proportionate Shares'!$D$23:$G$1400,2,FALSE)),"",VLOOKUP(D197,'[1]Proportionate Shares'!$D$23:$G$1400,2,FALSE))</f>
        <v>101864</v>
      </c>
      <c r="F197" s="33" t="str">
        <f>IF(ISNA(VLOOKUP(D197,'[1]Proportionate Shares'!$D$23:$G$1400,3,FALSE)),"",VLOOKUP(D197,'[1]Proportionate Shares'!$D$23:$G$1400,3,FALSE))</f>
        <v/>
      </c>
      <c r="G197" s="34" t="str">
        <f>VLOOKUP(D197,'[1]Employer information'!$A$3:$B$1390,2,FALSE)</f>
        <v>WALIPP ACADEMY</v>
      </c>
      <c r="H197" s="36">
        <f>IF(ISNA(VLOOKUP(D197,'[1]Proportionate Shares'!$D$23:$I$1377,6,FALSE)),0,VLOOKUP(D197,'[1]Proportionate Shares'!$D$23:$I$1377,6,FALSE))</f>
        <v>1.4482358000000001E-5</v>
      </c>
      <c r="I197" s="105">
        <f>VLOOKUP(D197,'[1]Schedule of Pension Amounts LW'!$B$15:$E$1399,3,FALSE)</f>
        <v>758463</v>
      </c>
      <c r="J197" s="105">
        <f>-IF(ISNA(VLOOKUP(D197,'[1]Combined Contribution Amounts'!$A$2:$K$1335,5,FALSE)),0,VLOOKUP(D197,'[1]Combined Contribution Amounts'!$A$2:$K$1335,5,FALSE))</f>
        <v>-50690</v>
      </c>
      <c r="K197" s="105">
        <f>-IF(ISNA(VLOOKUP(D197,'[1]Combined Contribution Amounts'!$A$2:$K$1335,7,FALSE)),0,VLOOKUP(D197,'[1]Combined Contribution Amounts'!$A$2:$K$1335,7,FALSE))+-IF(ISNA(VLOOKUP(D197,'[1]Combined Contribution Amounts'!$A$2:$K$1335,8,FALSE)),0,VLOOKUP(D197,'[1]Combined Contribution Amounts'!$A$2:$K$1335,8,FALSE))+-IF(ISNA(VLOOKUP(D197,'[1]Combined Contribution Amounts'!$A$2:$K$1335,9,FALSE)),0,VLOOKUP(D197,'[1]Combined Contribution Amounts'!$A$2:$K$1335,9,FALSE))</f>
        <v>0</v>
      </c>
      <c r="L197" s="105">
        <f>VLOOKUP(D197,'[1]Pension Expense Details'!$D$23:$S$1407,16,FALSE)</f>
        <v>75895</v>
      </c>
      <c r="M197" s="105">
        <f>ROUND(('[1]68_InOutFlowsCurPrdAndPriorHist'!$F$28-'[1]68_InOutFlowsCurPrdAndPriorHist'!$F$31)*$H197,0)-VLOOKUP(D197,'[1]Pension Expense Details'!$D$23:$S$1407,12,FALSE)</f>
        <v>-11995</v>
      </c>
      <c r="N197" s="105">
        <f>ROUND(('[1]68_InOutFlowsCurPrdAndPriorHist'!$F$29-'[1]68_InOutFlowsCurPrdAndPriorHist'!$F$32)*$H197,0)-VLOOKUP(D197,'[1]Pension Expense Details'!$D$23:$S$1407,13,FALSE)</f>
        <v>-90634</v>
      </c>
      <c r="O197" s="105">
        <f>ROUND(('[1]68_InOutFlowsCurPrdAndPriorHist'!$F$30-'[1]68_InOutFlowsCurPrdAndPriorHist'!$F$33)*$H197,0)-VLOOKUP(D197,'[1]Pension Expense Details'!$D$23:$S$1407,14,FALSE)</f>
        <v>39193</v>
      </c>
      <c r="P197" s="105">
        <f>ROUND((VLOOKUP(D197,'[1]Schedule of Pension Amounts LW'!$B$15:$AC$1399,28,FALSE)-VLOOKUP(D197,'[1]Schedule of Pension Amounts LW'!$B$15:$AC$1399,27,FALSE))*'[1]Schedule of Pension Amounts LW'!AD$4,0)+VLOOKUP(D197,'[1]Schedule of Pension Amounts LW'!$B$15:$AH$1399,33,FALSE)-VLOOKUP(D197,'[1]Pension Expense Details'!$D$23:$S$1407,15,FALSE)</f>
        <v>32606</v>
      </c>
      <c r="Q197" s="98">
        <f t="shared" si="14"/>
        <v>752838</v>
      </c>
      <c r="R197" s="98">
        <f>ROUND('[1]68_InOutFlowsCurPrdAndPrior'!$D$32*IF(ISNA(VLOOKUP(D197,'[1]Proportionate Shares'!$D$23:$I$1359,6,FALSE)),0,VLOOKUP(D197,'[1]Proportionate Shares'!$D$23:$I$1359,6,FALSE)),0)</f>
        <v>3163</v>
      </c>
      <c r="S197" s="98">
        <f>ROUND('[1]68_InOutFlowsCurPrdAndPrior'!$D$33*IF(ISNA(VLOOKUP(D197,'[1]Proportionate Shares'!$D$23:$I$1359,6,FALSE)),0,VLOOKUP(D197,'[1]Proportionate Shares'!$D$23:$I$1359,6,FALSE)),0)</f>
        <v>233567</v>
      </c>
      <c r="T197" s="98">
        <f>ROUND('[1]68_InOutFlowsCurPrdAndPrior'!$D$35*IF(ISNA(VLOOKUP(D197,'[1]Proportionate Shares'!$D$23:$I$1359,6,FALSE)),0,VLOOKUP(D197,'[1]Proportionate Shares'!$D$23:$I$1359,6,FALSE)),0)</f>
        <v>45261</v>
      </c>
      <c r="U197" s="98">
        <f>VLOOKUP(D197,'[1]Schedule of Pension Amounts LW'!$B$15:$AS$1399,36,FALSE)</f>
        <v>91390</v>
      </c>
      <c r="V197" s="99">
        <f t="shared" si="15"/>
        <v>373381</v>
      </c>
      <c r="W197" s="98">
        <f>ROUND('[1]68_InOutFlowsCurPrdAndPrior'!$F$32*IF(ISNA(VLOOKUP(D197,'[1]Proportionate Shares'!$D$23:$I$1359,6,FALSE)),0,VLOOKUP(D197,'[1]Proportionate Shares'!$D$23:$I$1359,6,FALSE)),0)</f>
        <v>26140</v>
      </c>
      <c r="X197" s="98">
        <f>ROUND('[1]68_InOutFlowsCurPrdAndPrior'!$F$33*IF(ISNA(VLOOKUP(D197,'[1]Proportionate Shares'!$D$23:$I$1359,6,FALSE)),0,VLOOKUP(D197,'[1]Proportionate Shares'!$D$23:$I$1359,6,FALSE)),0)</f>
        <v>96521</v>
      </c>
      <c r="Y197" s="98">
        <f>ROUND('[1]68_InOutFlowsCurPrdAndPrior'!$F$35*IF(ISNA(VLOOKUP(D197,'[1]Proportionate Shares'!$D$23:$I$1359,6,FALSE)),0,VLOOKUP(D197,'[1]Proportionate Shares'!$D$23:$I$1359,6,FALSE)),0)</f>
        <v>37702</v>
      </c>
      <c r="Z197" s="98">
        <f>-VLOOKUP(D197,'[1]Schedule of Pension Amounts LW'!$B$15:$AS$1399,37,FALSE)</f>
        <v>2349</v>
      </c>
      <c r="AA197" s="99">
        <f t="shared" si="16"/>
        <v>162712</v>
      </c>
      <c r="AB197" s="72">
        <f>VLOOKUP(D197,'[1]Pension Expense Details'!$D$22:$S$1407,16,FALSE)</f>
        <v>75895</v>
      </c>
      <c r="AC197" s="72">
        <f t="shared" si="17"/>
        <v>83687</v>
      </c>
      <c r="AD197" s="72">
        <f>VLOOKUP(D197,'[1]Schedule of Pension Amounts LW'!$B$15:$W$1399,22,FALSE)</f>
        <v>159582</v>
      </c>
    </row>
    <row r="198" spans="1:30" x14ac:dyDescent="0.3">
      <c r="A198" s="104"/>
      <c r="B198" s="33"/>
      <c r="C198" s="33" t="str">
        <f>VLOOKUP(D198,'[1]Employer information'!$I$3:$J$1391,2,FALSE)</f>
        <v xml:space="preserve">Charter School                                    </v>
      </c>
      <c r="D198" s="33" t="str">
        <f>'[1]Schedule of Pension Amounts LW'!B191</f>
        <v>2239</v>
      </c>
      <c r="E198" s="33" t="str">
        <f>IF(ISNA(VLOOKUP(D198,'[1]Proportionate Shares'!$D$23:$G$1400,2,FALSE)),"",VLOOKUP(D198,'[1]Proportionate Shares'!$D$23:$G$1400,2,FALSE))</f>
        <v>220810</v>
      </c>
      <c r="F198" s="33" t="str">
        <f>IF(ISNA(VLOOKUP(D198,'[1]Proportionate Shares'!$D$23:$G$1400,3,FALSE)),"",VLOOKUP(D198,'[1]Proportionate Shares'!$D$23:$G$1400,3,FALSE))</f>
        <v/>
      </c>
      <c r="G198" s="34" t="str">
        <f>VLOOKUP(D198,'[1]Employer information'!$A$3:$B$1390,2,FALSE)</f>
        <v>WESTLAKE ACADEMY</v>
      </c>
      <c r="H198" s="36">
        <f>IF(ISNA(VLOOKUP(D198,'[1]Proportionate Shares'!$D$23:$I$1377,6,FALSE)),0,VLOOKUP(D198,'[1]Proportionate Shares'!$D$23:$I$1377,6,FALSE))</f>
        <v>2.8911576E-5</v>
      </c>
      <c r="I198" s="105">
        <f>VLOOKUP(D198,'[1]Schedule of Pension Amounts LW'!$B$15:$E$1399,3,FALSE)</f>
        <v>1489525</v>
      </c>
      <c r="J198" s="105">
        <f>-IF(ISNA(VLOOKUP(D198,'[1]Combined Contribution Amounts'!$A$2:$K$1335,5,FALSE)),0,VLOOKUP(D198,'[1]Combined Contribution Amounts'!$A$2:$K$1335,5,FALSE))</f>
        <v>-101194</v>
      </c>
      <c r="K198" s="105">
        <f>-IF(ISNA(VLOOKUP(D198,'[1]Combined Contribution Amounts'!$A$2:$K$1335,7,FALSE)),0,VLOOKUP(D198,'[1]Combined Contribution Amounts'!$A$2:$K$1335,7,FALSE))+-IF(ISNA(VLOOKUP(D198,'[1]Combined Contribution Amounts'!$A$2:$K$1335,8,FALSE)),0,VLOOKUP(D198,'[1]Combined Contribution Amounts'!$A$2:$K$1335,8,FALSE))+-IF(ISNA(VLOOKUP(D198,'[1]Combined Contribution Amounts'!$A$2:$K$1335,9,FALSE)),0,VLOOKUP(D198,'[1]Combined Contribution Amounts'!$A$2:$K$1335,9,FALSE))</f>
        <v>0</v>
      </c>
      <c r="L198" s="105">
        <f>VLOOKUP(D198,'[1]Pension Expense Details'!$D$23:$S$1407,16,FALSE)</f>
        <v>155379</v>
      </c>
      <c r="M198" s="105">
        <f>ROUND(('[1]68_InOutFlowsCurPrdAndPriorHist'!$F$28-'[1]68_InOutFlowsCurPrdAndPriorHist'!$F$31)*$H198,0)-VLOOKUP(D198,'[1]Pension Expense Details'!$D$23:$S$1407,12,FALSE)</f>
        <v>-23945</v>
      </c>
      <c r="N198" s="105">
        <f>ROUND(('[1]68_InOutFlowsCurPrdAndPriorHist'!$F$29-'[1]68_InOutFlowsCurPrdAndPriorHist'!$F$32)*$H198,0)-VLOOKUP(D198,'[1]Pension Expense Details'!$D$23:$S$1407,13,FALSE)</f>
        <v>-180935</v>
      </c>
      <c r="O198" s="105">
        <f>ROUND(('[1]68_InOutFlowsCurPrdAndPriorHist'!$F$30-'[1]68_InOutFlowsCurPrdAndPriorHist'!$F$33)*$H198,0)-VLOOKUP(D198,'[1]Pension Expense Details'!$D$23:$S$1407,14,FALSE)</f>
        <v>78242</v>
      </c>
      <c r="P198" s="105">
        <f>ROUND((VLOOKUP(D198,'[1]Schedule of Pension Amounts LW'!$B$15:$AC$1399,28,FALSE)-VLOOKUP(D198,'[1]Schedule of Pension Amounts LW'!$B$15:$AC$1399,27,FALSE))*'[1]Schedule of Pension Amounts LW'!AD$4,0)+VLOOKUP(D198,'[1]Schedule of Pension Amounts LW'!$B$15:$AH$1399,33,FALSE)-VLOOKUP(D198,'[1]Pension Expense Details'!$D$23:$S$1407,15,FALSE)</f>
        <v>85842</v>
      </c>
      <c r="Q198" s="98">
        <f t="shared" si="14"/>
        <v>1502914</v>
      </c>
      <c r="R198" s="98">
        <f>ROUND('[1]68_InOutFlowsCurPrdAndPrior'!$D$32*IF(ISNA(VLOOKUP(D198,'[1]Proportionate Shares'!$D$23:$I$1359,6,FALSE)),0,VLOOKUP(D198,'[1]Proportionate Shares'!$D$23:$I$1359,6,FALSE)),0)</f>
        <v>6314</v>
      </c>
      <c r="S198" s="98">
        <f>ROUND('[1]68_InOutFlowsCurPrdAndPrior'!$D$33*IF(ISNA(VLOOKUP(D198,'[1]Proportionate Shares'!$D$23:$I$1359,6,FALSE)),0,VLOOKUP(D198,'[1]Proportionate Shares'!$D$23:$I$1359,6,FALSE)),0)</f>
        <v>466278</v>
      </c>
      <c r="T198" s="98">
        <f>ROUND('[1]68_InOutFlowsCurPrdAndPrior'!$D$35*IF(ISNA(VLOOKUP(D198,'[1]Proportionate Shares'!$D$23:$I$1359,6,FALSE)),0,VLOOKUP(D198,'[1]Proportionate Shares'!$D$23:$I$1359,6,FALSE)),0)</f>
        <v>90356</v>
      </c>
      <c r="U198" s="98">
        <f>VLOOKUP(D198,'[1]Schedule of Pension Amounts LW'!$B$15:$AS$1399,36,FALSE)</f>
        <v>237415</v>
      </c>
      <c r="V198" s="99">
        <f t="shared" si="15"/>
        <v>800363</v>
      </c>
      <c r="W198" s="98">
        <f>ROUND('[1]68_InOutFlowsCurPrdAndPrior'!$F$32*IF(ISNA(VLOOKUP(D198,'[1]Proportionate Shares'!$D$23:$I$1359,6,FALSE)),0,VLOOKUP(D198,'[1]Proportionate Shares'!$D$23:$I$1359,6,FALSE)),0)</f>
        <v>52184</v>
      </c>
      <c r="X198" s="98">
        <f>ROUND('[1]68_InOutFlowsCurPrdAndPrior'!$F$33*IF(ISNA(VLOOKUP(D198,'[1]Proportionate Shares'!$D$23:$I$1359,6,FALSE)),0,VLOOKUP(D198,'[1]Proportionate Shares'!$D$23:$I$1359,6,FALSE)),0)</f>
        <v>192688</v>
      </c>
      <c r="Y198" s="98">
        <f>ROUND('[1]68_InOutFlowsCurPrdAndPrior'!$F$35*IF(ISNA(VLOOKUP(D198,'[1]Proportionate Shares'!$D$23:$I$1359,6,FALSE)),0,VLOOKUP(D198,'[1]Proportionate Shares'!$D$23:$I$1359,6,FALSE)),0)</f>
        <v>75265</v>
      </c>
      <c r="Z198" s="98">
        <f>-VLOOKUP(D198,'[1]Schedule of Pension Amounts LW'!$B$15:$AS$1399,37,FALSE)</f>
        <v>24095</v>
      </c>
      <c r="AA198" s="99">
        <f t="shared" si="16"/>
        <v>344232</v>
      </c>
      <c r="AB198" s="72">
        <f>VLOOKUP(D198,'[1]Pension Expense Details'!$D$22:$S$1407,16,FALSE)</f>
        <v>155379</v>
      </c>
      <c r="AC198" s="72">
        <f t="shared" si="17"/>
        <v>209641</v>
      </c>
      <c r="AD198" s="72">
        <f>VLOOKUP(D198,'[1]Schedule of Pension Amounts LW'!$B$15:$W$1399,22,FALSE)</f>
        <v>365020</v>
      </c>
    </row>
    <row r="199" spans="1:30" x14ac:dyDescent="0.3">
      <c r="A199" s="104"/>
      <c r="B199" s="33"/>
      <c r="C199" s="33" t="str">
        <f>VLOOKUP(D199,'[1]Employer information'!$I$3:$J$1391,2,FALSE)</f>
        <v xml:space="preserve">Charter School                                    </v>
      </c>
      <c r="D199" s="33" t="str">
        <f>'[1]Schedule of Pension Amounts LW'!B192</f>
        <v>2178</v>
      </c>
      <c r="E199" s="33" t="str">
        <f>IF(ISNA(VLOOKUP(D199,'[1]Proportionate Shares'!$D$23:$G$1400,2,FALSE)),"",VLOOKUP(D199,'[1]Proportionate Shares'!$D$23:$G$1400,2,FALSE))</f>
        <v>057828</v>
      </c>
      <c r="F199" s="33" t="str">
        <f>IF(ISNA(VLOOKUP(D199,'[1]Proportionate Shares'!$D$23:$G$1400,3,FALSE)),"",VLOOKUP(D199,'[1]Proportionate Shares'!$D$23:$G$1400,3,FALSE))</f>
        <v/>
      </c>
      <c r="G199" s="34" t="str">
        <f>VLOOKUP(D199,'[1]Employer information'!$A$3:$B$1390,2,FALSE)</f>
        <v>WINFREE ACADEMY CHARTER SCHOOLS</v>
      </c>
      <c r="H199" s="36">
        <f>IF(ISNA(VLOOKUP(D199,'[1]Proportionate Shares'!$D$23:$I$1377,6,FALSE)),0,VLOOKUP(D199,'[1]Proportionate Shares'!$D$23:$I$1377,6,FALSE))</f>
        <v>4.1694850000000003E-5</v>
      </c>
      <c r="I199" s="105">
        <f>VLOOKUP(D199,'[1]Schedule of Pension Amounts LW'!$B$15:$E$1399,3,FALSE)</f>
        <v>1970337</v>
      </c>
      <c r="J199" s="105">
        <f>-IF(ISNA(VLOOKUP(D199,'[1]Combined Contribution Amounts'!$A$2:$K$1335,5,FALSE)),0,VLOOKUP(D199,'[1]Combined Contribution Amounts'!$A$2:$K$1335,5,FALSE))</f>
        <v>-145937</v>
      </c>
      <c r="K199" s="105">
        <f>-IF(ISNA(VLOOKUP(D199,'[1]Combined Contribution Amounts'!$A$2:$K$1335,7,FALSE)),0,VLOOKUP(D199,'[1]Combined Contribution Amounts'!$A$2:$K$1335,7,FALSE))+-IF(ISNA(VLOOKUP(D199,'[1]Combined Contribution Amounts'!$A$2:$K$1335,8,FALSE)),0,VLOOKUP(D199,'[1]Combined Contribution Amounts'!$A$2:$K$1335,8,FALSE))+-IF(ISNA(VLOOKUP(D199,'[1]Combined Contribution Amounts'!$A$2:$K$1335,9,FALSE)),0,VLOOKUP(D199,'[1]Combined Contribution Amounts'!$A$2:$K$1335,9,FALSE))</f>
        <v>0</v>
      </c>
      <c r="L199" s="105">
        <f>VLOOKUP(D199,'[1]Pension Expense Details'!$D$23:$S$1407,16,FALSE)</f>
        <v>252023</v>
      </c>
      <c r="M199" s="105">
        <f>ROUND(('[1]68_InOutFlowsCurPrdAndPriorHist'!$F$28-'[1]68_InOutFlowsCurPrdAndPriorHist'!$F$31)*$H199,0)-VLOOKUP(D199,'[1]Pension Expense Details'!$D$23:$S$1407,12,FALSE)</f>
        <v>-34533</v>
      </c>
      <c r="N199" s="105">
        <f>ROUND(('[1]68_InOutFlowsCurPrdAndPriorHist'!$F$29-'[1]68_InOutFlowsCurPrdAndPriorHist'!$F$32)*$H199,0)-VLOOKUP(D199,'[1]Pension Expense Details'!$D$23:$S$1407,13,FALSE)</f>
        <v>-260935</v>
      </c>
      <c r="O199" s="105">
        <f>ROUND(('[1]68_InOutFlowsCurPrdAndPriorHist'!$F$30-'[1]68_InOutFlowsCurPrdAndPriorHist'!$F$33)*$H199,0)-VLOOKUP(D199,'[1]Pension Expense Details'!$D$23:$S$1407,14,FALSE)</f>
        <v>112836</v>
      </c>
      <c r="P199" s="105">
        <f>ROUND((VLOOKUP(D199,'[1]Schedule of Pension Amounts LW'!$B$15:$AC$1399,28,FALSE)-VLOOKUP(D199,'[1]Schedule of Pension Amounts LW'!$B$15:$AC$1399,27,FALSE))*'[1]Schedule of Pension Amounts LW'!AD$4,0)+VLOOKUP(D199,'[1]Schedule of Pension Amounts LW'!$B$15:$AH$1399,33,FALSE)-VLOOKUP(D199,'[1]Pension Expense Details'!$D$23:$S$1407,15,FALSE)</f>
        <v>273638</v>
      </c>
      <c r="Q199" s="98">
        <f t="shared" si="14"/>
        <v>2167429</v>
      </c>
      <c r="R199" s="98">
        <f>ROUND('[1]68_InOutFlowsCurPrdAndPrior'!$D$32*IF(ISNA(VLOOKUP(D199,'[1]Proportionate Shares'!$D$23:$I$1359,6,FALSE)),0,VLOOKUP(D199,'[1]Proportionate Shares'!$D$23:$I$1359,6,FALSE)),0)</f>
        <v>9105</v>
      </c>
      <c r="S199" s="98">
        <f>ROUND('[1]68_InOutFlowsCurPrdAndPrior'!$D$33*IF(ISNA(VLOOKUP(D199,'[1]Proportionate Shares'!$D$23:$I$1359,6,FALSE)),0,VLOOKUP(D199,'[1]Proportionate Shares'!$D$23:$I$1359,6,FALSE)),0)</f>
        <v>672443</v>
      </c>
      <c r="T199" s="98">
        <f>ROUND('[1]68_InOutFlowsCurPrdAndPrior'!$D$35*IF(ISNA(VLOOKUP(D199,'[1]Proportionate Shares'!$D$23:$I$1359,6,FALSE)),0,VLOOKUP(D199,'[1]Proportionate Shares'!$D$23:$I$1359,6,FALSE)),0)</f>
        <v>130306</v>
      </c>
      <c r="U199" s="98">
        <f>VLOOKUP(D199,'[1]Schedule of Pension Amounts LW'!$B$15:$AS$1399,36,FALSE)</f>
        <v>376817</v>
      </c>
      <c r="V199" s="99">
        <f t="shared" si="15"/>
        <v>1188671</v>
      </c>
      <c r="W199" s="98">
        <f>ROUND('[1]68_InOutFlowsCurPrdAndPrior'!$F$32*IF(ISNA(VLOOKUP(D199,'[1]Proportionate Shares'!$D$23:$I$1359,6,FALSE)),0,VLOOKUP(D199,'[1]Proportionate Shares'!$D$23:$I$1359,6,FALSE)),0)</f>
        <v>75257</v>
      </c>
      <c r="X199" s="98">
        <f>ROUND('[1]68_InOutFlowsCurPrdAndPrior'!$F$33*IF(ISNA(VLOOKUP(D199,'[1]Proportionate Shares'!$D$23:$I$1359,6,FALSE)),0,VLOOKUP(D199,'[1]Proportionate Shares'!$D$23:$I$1359,6,FALSE)),0)</f>
        <v>277885</v>
      </c>
      <c r="Y199" s="98">
        <f>ROUND('[1]68_InOutFlowsCurPrdAndPrior'!$F$35*IF(ISNA(VLOOKUP(D199,'[1]Proportionate Shares'!$D$23:$I$1359,6,FALSE)),0,VLOOKUP(D199,'[1]Proportionate Shares'!$D$23:$I$1359,6,FALSE)),0)</f>
        <v>108543</v>
      </c>
      <c r="Z199" s="98">
        <f>-VLOOKUP(D199,'[1]Schedule of Pension Amounts LW'!$B$15:$AS$1399,37,FALSE)</f>
        <v>77621</v>
      </c>
      <c r="AA199" s="99">
        <f t="shared" si="16"/>
        <v>539306</v>
      </c>
      <c r="AB199" s="72">
        <f>VLOOKUP(D199,'[1]Pension Expense Details'!$D$22:$S$1407,16,FALSE)</f>
        <v>252023</v>
      </c>
      <c r="AC199" s="72">
        <f t="shared" si="17"/>
        <v>243570</v>
      </c>
      <c r="AD199" s="72">
        <f>VLOOKUP(D199,'[1]Schedule of Pension Amounts LW'!$B$15:$W$1399,22,FALSE)</f>
        <v>495593</v>
      </c>
    </row>
    <row r="200" spans="1:30" x14ac:dyDescent="0.3">
      <c r="A200" s="104"/>
      <c r="B200" s="33"/>
      <c r="C200" s="33" t="str">
        <f>VLOOKUP(D200,'[1]Employer information'!$I$3:$J$1391,2,FALSE)</f>
        <v xml:space="preserve">Charter School                                    </v>
      </c>
      <c r="D200" s="33" t="str">
        <f>'[1]Schedule of Pension Amounts LW'!B193</f>
        <v>2353</v>
      </c>
      <c r="E200" s="33" t="str">
        <f>IF(ISNA(VLOOKUP(D200,'[1]Proportionate Shares'!$D$23:$G$1400,2,FALSE)),"",VLOOKUP(D200,'[1]Proportionate Shares'!$D$23:$G$1400,2,FALSE))</f>
        <v>101873</v>
      </c>
      <c r="F200" s="33" t="str">
        <f>IF(ISNA(VLOOKUP(D200,'[1]Proportionate Shares'!$D$23:$G$1400,3,FALSE)),"",VLOOKUP(D200,'[1]Proportionate Shares'!$D$23:$G$1400,3,FALSE))</f>
        <v/>
      </c>
      <c r="G200" s="34" t="str">
        <f>VLOOKUP(D200,'[1]Employer information'!$A$3:$B$1390,2,FALSE)</f>
        <v>YELLOWSTONE COLLEGE PREPARATORY</v>
      </c>
      <c r="H200" s="36">
        <f>IF(ISNA(VLOOKUP(D200,'[1]Proportionate Shares'!$D$23:$I$1377,6,FALSE)),0,VLOOKUP(D200,'[1]Proportionate Shares'!$D$23:$I$1377,6,FALSE))</f>
        <v>1.3440394E-5</v>
      </c>
      <c r="I200" s="105">
        <f>VLOOKUP(D200,'[1]Schedule of Pension Amounts LW'!$B$15:$E$1399,3,FALSE)</f>
        <v>158392</v>
      </c>
      <c r="J200" s="105">
        <f>-IF(ISNA(VLOOKUP(D200,'[1]Combined Contribution Amounts'!$A$2:$K$1335,5,FALSE)),0,VLOOKUP(D200,'[1]Combined Contribution Amounts'!$A$2:$K$1335,5,FALSE))</f>
        <v>-47043</v>
      </c>
      <c r="K200" s="105">
        <f>-IF(ISNA(VLOOKUP(D200,'[1]Combined Contribution Amounts'!$A$2:$K$1335,7,FALSE)),0,VLOOKUP(D200,'[1]Combined Contribution Amounts'!$A$2:$K$1335,7,FALSE))+-IF(ISNA(VLOOKUP(D200,'[1]Combined Contribution Amounts'!$A$2:$K$1335,8,FALSE)),0,VLOOKUP(D200,'[1]Combined Contribution Amounts'!$A$2:$K$1335,8,FALSE))+-IF(ISNA(VLOOKUP(D200,'[1]Combined Contribution Amounts'!$A$2:$K$1335,9,FALSE)),0,VLOOKUP(D200,'[1]Combined Contribution Amounts'!$A$2:$K$1335,9,FALSE))</f>
        <v>0</v>
      </c>
      <c r="L200" s="105">
        <f>VLOOKUP(D200,'[1]Pension Expense Details'!$D$23:$S$1407,16,FALSE)</f>
        <v>156174</v>
      </c>
      <c r="M200" s="105">
        <f>ROUND(('[1]68_InOutFlowsCurPrdAndPriorHist'!$F$28-'[1]68_InOutFlowsCurPrdAndPriorHist'!$F$31)*$H200,0)-VLOOKUP(D200,'[1]Pension Expense Details'!$D$23:$S$1407,12,FALSE)</f>
        <v>-11132</v>
      </c>
      <c r="N200" s="105">
        <f>ROUND(('[1]68_InOutFlowsCurPrdAndPriorHist'!$F$29-'[1]68_InOutFlowsCurPrdAndPriorHist'!$F$32)*$H200,0)-VLOOKUP(D200,'[1]Pension Expense Details'!$D$23:$S$1407,13,FALSE)</f>
        <v>-84113</v>
      </c>
      <c r="O200" s="105">
        <f>ROUND(('[1]68_InOutFlowsCurPrdAndPriorHist'!$F$30-'[1]68_InOutFlowsCurPrdAndPriorHist'!$F$33)*$H200,0)-VLOOKUP(D200,'[1]Pension Expense Details'!$D$23:$S$1407,14,FALSE)</f>
        <v>36373</v>
      </c>
      <c r="P200" s="105">
        <f>ROUND((VLOOKUP(D200,'[1]Schedule of Pension Amounts LW'!$B$15:$AC$1399,28,FALSE)-VLOOKUP(D200,'[1]Schedule of Pension Amounts LW'!$B$15:$AC$1399,27,FALSE))*'[1]Schedule of Pension Amounts LW'!AD$4,0)+VLOOKUP(D200,'[1]Schedule of Pension Amounts LW'!$B$15:$AH$1399,33,FALSE)-VLOOKUP(D200,'[1]Pension Expense Details'!$D$23:$S$1407,15,FALSE)</f>
        <v>490023</v>
      </c>
      <c r="Q200" s="98">
        <f t="shared" si="14"/>
        <v>698674</v>
      </c>
      <c r="R200" s="98">
        <f>ROUND('[1]68_InOutFlowsCurPrdAndPrior'!$D$32*IF(ISNA(VLOOKUP(D200,'[1]Proportionate Shares'!$D$23:$I$1359,6,FALSE)),0,VLOOKUP(D200,'[1]Proportionate Shares'!$D$23:$I$1359,6,FALSE)),0)</f>
        <v>2935</v>
      </c>
      <c r="S200" s="98">
        <f>ROUND('[1]68_InOutFlowsCurPrdAndPrior'!$D$33*IF(ISNA(VLOOKUP(D200,'[1]Proportionate Shares'!$D$23:$I$1359,6,FALSE)),0,VLOOKUP(D200,'[1]Proportionate Shares'!$D$23:$I$1359,6,FALSE)),0)</f>
        <v>216763</v>
      </c>
      <c r="T200" s="98">
        <f>ROUND('[1]68_InOutFlowsCurPrdAndPrior'!$D$35*IF(ISNA(VLOOKUP(D200,'[1]Proportionate Shares'!$D$23:$I$1359,6,FALSE)),0,VLOOKUP(D200,'[1]Proportionate Shares'!$D$23:$I$1359,6,FALSE)),0)</f>
        <v>42004</v>
      </c>
      <c r="U200" s="98">
        <f>VLOOKUP(D200,'[1]Schedule of Pension Amounts LW'!$B$15:$AS$1399,36,FALSE)</f>
        <v>404251</v>
      </c>
      <c r="V200" s="99">
        <f t="shared" si="15"/>
        <v>665953</v>
      </c>
      <c r="W200" s="98">
        <f>ROUND('[1]68_InOutFlowsCurPrdAndPrior'!$F$32*IF(ISNA(VLOOKUP(D200,'[1]Proportionate Shares'!$D$23:$I$1359,6,FALSE)),0,VLOOKUP(D200,'[1]Proportionate Shares'!$D$23:$I$1359,6,FALSE)),0)</f>
        <v>24259</v>
      </c>
      <c r="X200" s="98">
        <f>ROUND('[1]68_InOutFlowsCurPrdAndPrior'!$F$33*IF(ISNA(VLOOKUP(D200,'[1]Proportionate Shares'!$D$23:$I$1359,6,FALSE)),0,VLOOKUP(D200,'[1]Proportionate Shares'!$D$23:$I$1359,6,FALSE)),0)</f>
        <v>89577</v>
      </c>
      <c r="Y200" s="98">
        <f>ROUND('[1]68_InOutFlowsCurPrdAndPrior'!$F$35*IF(ISNA(VLOOKUP(D200,'[1]Proportionate Shares'!$D$23:$I$1359,6,FALSE)),0,VLOOKUP(D200,'[1]Proportionate Shares'!$D$23:$I$1359,6,FALSE)),0)</f>
        <v>34989</v>
      </c>
      <c r="Z200" s="98">
        <f>-VLOOKUP(D200,'[1]Schedule of Pension Amounts LW'!$B$15:$AS$1399,37,FALSE)</f>
        <v>0</v>
      </c>
      <c r="AA200" s="99">
        <f t="shared" si="16"/>
        <v>148825</v>
      </c>
      <c r="AB200" s="72">
        <f>VLOOKUP(D200,'[1]Pension Expense Details'!$D$22:$S$1407,16,FALSE)</f>
        <v>156174</v>
      </c>
      <c r="AC200" s="72">
        <f t="shared" si="17"/>
        <v>44975</v>
      </c>
      <c r="AD200" s="72">
        <f>VLOOKUP(D200,'[1]Schedule of Pension Amounts LW'!$B$15:$W$1399,22,FALSE)</f>
        <v>201149</v>
      </c>
    </row>
    <row r="201" spans="1:30" x14ac:dyDescent="0.3">
      <c r="A201" s="104"/>
      <c r="B201" s="33"/>
      <c r="C201" s="33" t="str">
        <f>VLOOKUP(D201,'[1]Employer information'!$I$3:$J$1391,2,FALSE)</f>
        <v xml:space="preserve">Charter School                                    </v>
      </c>
      <c r="D201" s="33" t="str">
        <f>'[1]Schedule of Pension Amounts LW'!B194</f>
        <v>2166</v>
      </c>
      <c r="E201" s="33" t="str">
        <f>IF(ISNA(VLOOKUP(D201,'[1]Proportionate Shares'!$D$23:$G$1400,2,FALSE)),"",VLOOKUP(D201,'[1]Proportionate Shares'!$D$23:$G$1400,2,FALSE))</f>
        <v>101845</v>
      </c>
      <c r="F201" s="33" t="str">
        <f>IF(ISNA(VLOOKUP(D201,'[1]Proportionate Shares'!$D$23:$G$1400,3,FALSE)),"",VLOOKUP(D201,'[1]Proportionate Shares'!$D$23:$G$1400,3,FALSE))</f>
        <v/>
      </c>
      <c r="G201" s="34" t="str">
        <f>VLOOKUP(D201,'[1]Employer information'!$A$3:$B$1390,2,FALSE)</f>
        <v>YES PREP PUBLIC SCHOOLS</v>
      </c>
      <c r="H201" s="36">
        <f>IF(ISNA(VLOOKUP(D201,'[1]Proportionate Shares'!$D$23:$I$1377,6,FALSE)),0,VLOOKUP(D201,'[1]Proportionate Shares'!$D$23:$I$1377,6,FALSE))</f>
        <v>4.3643411400000001E-4</v>
      </c>
      <c r="I201" s="105">
        <f>VLOOKUP(D201,'[1]Schedule of Pension Amounts LW'!$B$15:$E$1399,3,FALSE)</f>
        <v>22999643</v>
      </c>
      <c r="J201" s="105">
        <f>-IF(ISNA(VLOOKUP(D201,'[1]Combined Contribution Amounts'!$A$2:$K$1335,5,FALSE)),0,VLOOKUP(D201,'[1]Combined Contribution Amounts'!$A$2:$K$1335,5,FALSE))</f>
        <v>-1527572</v>
      </c>
      <c r="K201" s="105">
        <f>-IF(ISNA(VLOOKUP(D201,'[1]Combined Contribution Amounts'!$A$2:$K$1335,7,FALSE)),0,VLOOKUP(D201,'[1]Combined Contribution Amounts'!$A$2:$K$1335,7,FALSE))+-IF(ISNA(VLOOKUP(D201,'[1]Combined Contribution Amounts'!$A$2:$K$1335,8,FALSE)),0,VLOOKUP(D201,'[1]Combined Contribution Amounts'!$A$2:$K$1335,8,FALSE))+-IF(ISNA(VLOOKUP(D201,'[1]Combined Contribution Amounts'!$A$2:$K$1335,9,FALSE)),0,VLOOKUP(D201,'[1]Combined Contribution Amounts'!$A$2:$K$1335,9,FALSE))</f>
        <v>0</v>
      </c>
      <c r="L201" s="105">
        <f>VLOOKUP(D201,'[1]Pension Expense Details'!$D$23:$S$1407,16,FALSE)</f>
        <v>2264645</v>
      </c>
      <c r="M201" s="105">
        <f>ROUND(('[1]68_InOutFlowsCurPrdAndPriorHist'!$F$28-'[1]68_InOutFlowsCurPrdAndPriorHist'!$F$31)*$H201,0)-VLOOKUP(D201,'[1]Pension Expense Details'!$D$23:$S$1407,12,FALSE)</f>
        <v>-361471</v>
      </c>
      <c r="N201" s="105">
        <f>ROUND(('[1]68_InOutFlowsCurPrdAndPriorHist'!$F$29-'[1]68_InOutFlowsCurPrdAndPriorHist'!$F$32)*$H201,0)-VLOOKUP(D201,'[1]Pension Expense Details'!$D$23:$S$1407,13,FALSE)</f>
        <v>-2731294</v>
      </c>
      <c r="O201" s="105">
        <f>ROUND(('[1]68_InOutFlowsCurPrdAndPriorHist'!$F$30-'[1]68_InOutFlowsCurPrdAndPriorHist'!$F$33)*$H201,0)-VLOOKUP(D201,'[1]Pension Expense Details'!$D$23:$S$1407,14,FALSE)</f>
        <v>1181096</v>
      </c>
      <c r="P201" s="105">
        <f>ROUND((VLOOKUP(D201,'[1]Schedule of Pension Amounts LW'!$B$15:$AC$1399,28,FALSE)-VLOOKUP(D201,'[1]Schedule of Pension Amounts LW'!$B$15:$AC$1399,27,FALSE))*'[1]Schedule of Pension Amounts LW'!AD$4,0)+VLOOKUP(D201,'[1]Schedule of Pension Amounts LW'!$B$15:$AH$1399,33,FALSE)-VLOOKUP(D201,'[1]Pension Expense Details'!$D$23:$S$1407,15,FALSE)</f>
        <v>862163</v>
      </c>
      <c r="Q201" s="98">
        <f t="shared" si="14"/>
        <v>22687210</v>
      </c>
      <c r="R201" s="98">
        <f>ROUND('[1]68_InOutFlowsCurPrdAndPrior'!$D$32*IF(ISNA(VLOOKUP(D201,'[1]Proportionate Shares'!$D$23:$I$1359,6,FALSE)),0,VLOOKUP(D201,'[1]Proportionate Shares'!$D$23:$I$1359,6,FALSE)),0)</f>
        <v>95307</v>
      </c>
      <c r="S201" s="98">
        <f>ROUND('[1]68_InOutFlowsCurPrdAndPrior'!$D$33*IF(ISNA(VLOOKUP(D201,'[1]Proportionate Shares'!$D$23:$I$1359,6,FALSE)),0,VLOOKUP(D201,'[1]Proportionate Shares'!$D$23:$I$1359,6,FALSE)),0)</f>
        <v>7038687</v>
      </c>
      <c r="T201" s="98">
        <f>ROUND('[1]68_InOutFlowsCurPrdAndPrior'!$D$35*IF(ISNA(VLOOKUP(D201,'[1]Proportionate Shares'!$D$23:$I$1359,6,FALSE)),0,VLOOKUP(D201,'[1]Proportionate Shares'!$D$23:$I$1359,6,FALSE)),0)</f>
        <v>1363962</v>
      </c>
      <c r="U201" s="98">
        <f>VLOOKUP(D201,'[1]Schedule of Pension Amounts LW'!$B$15:$AS$1399,36,FALSE)</f>
        <v>4080541</v>
      </c>
      <c r="V201" s="99">
        <f t="shared" si="15"/>
        <v>12578497</v>
      </c>
      <c r="W201" s="98">
        <f>ROUND('[1]68_InOutFlowsCurPrdAndPrior'!$F$32*IF(ISNA(VLOOKUP(D201,'[1]Proportionate Shares'!$D$23:$I$1359,6,FALSE)),0,VLOOKUP(D201,'[1]Proportionate Shares'!$D$23:$I$1359,6,FALSE)),0)</f>
        <v>787736</v>
      </c>
      <c r="X201" s="98">
        <f>ROUND('[1]68_InOutFlowsCurPrdAndPrior'!$F$33*IF(ISNA(VLOOKUP(D201,'[1]Proportionate Shares'!$D$23:$I$1359,6,FALSE)),0,VLOOKUP(D201,'[1]Proportionate Shares'!$D$23:$I$1359,6,FALSE)),0)</f>
        <v>2908718</v>
      </c>
      <c r="Y201" s="98">
        <f>ROUND('[1]68_InOutFlowsCurPrdAndPrior'!$F$35*IF(ISNA(VLOOKUP(D201,'[1]Proportionate Shares'!$D$23:$I$1359,6,FALSE)),0,VLOOKUP(D201,'[1]Proportionate Shares'!$D$23:$I$1359,6,FALSE)),0)</f>
        <v>1136156</v>
      </c>
      <c r="Z201" s="98">
        <f>-VLOOKUP(D201,'[1]Schedule of Pension Amounts LW'!$B$15:$AS$1399,37,FALSE)</f>
        <v>111</v>
      </c>
      <c r="AA201" s="99">
        <f t="shared" si="16"/>
        <v>4832721</v>
      </c>
      <c r="AB201" s="72">
        <f>VLOOKUP(D201,'[1]Pension Expense Details'!$D$22:$S$1407,16,FALSE)</f>
        <v>2264645</v>
      </c>
      <c r="AC201" s="72">
        <f t="shared" si="17"/>
        <v>3326017</v>
      </c>
      <c r="AD201" s="72">
        <f>VLOOKUP(D201,'[1]Schedule of Pension Amounts LW'!$B$15:$W$1399,22,FALSE)</f>
        <v>5590662</v>
      </c>
    </row>
    <row r="202" spans="1:30" x14ac:dyDescent="0.3">
      <c r="A202" s="104"/>
      <c r="B202" s="33"/>
      <c r="C202" s="33" t="str">
        <f>VLOOKUP(D202,'[1]Employer information'!$I$3:$J$1391,2,FALSE)</f>
        <v xml:space="preserve">Charter School                                    </v>
      </c>
      <c r="D202" s="33" t="str">
        <f>'[1]Schedule of Pension Amounts LW'!B195</f>
        <v>2365</v>
      </c>
      <c r="E202" s="33" t="str">
        <f>IF(ISNA(VLOOKUP(D202,'[1]Proportionate Shares'!$D$23:$G$1400,2,FALSE)),"",VLOOKUP(D202,'[1]Proportionate Shares'!$D$23:$G$1400,2,FALSE))</f>
        <v xml:space="preserve">      </v>
      </c>
      <c r="F202" s="33" t="s">
        <v>4131</v>
      </c>
      <c r="G202" s="34" t="str">
        <f>VLOOKUP(D202,'[1]Employer information'!$A$3:$B$1390,2,FALSE)</f>
        <v>REACH NETWORK</v>
      </c>
      <c r="H202" s="36">
        <f>IF(ISNA(VLOOKUP(D202,'[1]Proportionate Shares'!$D$23:$I$1377,6,FALSE)),0,VLOOKUP(D202,'[1]Proportionate Shares'!$D$23:$I$1377,6,FALSE))</f>
        <v>5.12839E-7</v>
      </c>
      <c r="I202" s="105">
        <f>VLOOKUP(D202,'[1]Schedule of Pension Amounts LW'!$B$15:$E$1399,3,FALSE)</f>
        <v>0</v>
      </c>
      <c r="J202" s="105">
        <f>-IF(ISNA(VLOOKUP(D202,'[1]Combined Contribution Amounts'!$A$2:$K$1335,5,FALSE)),0,VLOOKUP(D202,'[1]Combined Contribution Amounts'!$A$2:$K$1335,5,FALSE))</f>
        <v>0</v>
      </c>
      <c r="K202" s="105">
        <f>-IF(ISNA(VLOOKUP(D202,'[1]Combined Contribution Amounts'!$A$2:$K$1335,7,FALSE)),0,VLOOKUP(D202,'[1]Combined Contribution Amounts'!$A$2:$K$1335,7,FALSE))+-IF(ISNA(VLOOKUP(D202,'[1]Combined Contribution Amounts'!$A$2:$K$1335,8,FALSE)),0,VLOOKUP(D202,'[1]Combined Contribution Amounts'!$A$2:$K$1335,8,FALSE))+-IF(ISNA(VLOOKUP(D202,'[1]Combined Contribution Amounts'!$A$2:$K$1335,9,FALSE)),0,VLOOKUP(D202,'[1]Combined Contribution Amounts'!$A$2:$K$1335,9,FALSE))</f>
        <v>-1795</v>
      </c>
      <c r="L202" s="105">
        <f>VLOOKUP(D202,'[1]Pension Expense Details'!$D$23:$S$1407,16,FALSE)</f>
        <v>6909</v>
      </c>
      <c r="M202" s="105">
        <f>ROUND(('[1]68_InOutFlowsCurPrdAndPriorHist'!$F$28-'[1]68_InOutFlowsCurPrdAndPriorHist'!$F$31)*$H202,0)-VLOOKUP(D202,'[1]Pension Expense Details'!$D$23:$S$1407,12,FALSE)</f>
        <v>-425</v>
      </c>
      <c r="N202" s="105">
        <f>ROUND(('[1]68_InOutFlowsCurPrdAndPriorHist'!$F$29-'[1]68_InOutFlowsCurPrdAndPriorHist'!$F$32)*$H202,0)-VLOOKUP(D202,'[1]Pension Expense Details'!$D$23:$S$1407,13,FALSE)</f>
        <v>-3209</v>
      </c>
      <c r="O202" s="105">
        <f>ROUND(('[1]68_InOutFlowsCurPrdAndPriorHist'!$F$30-'[1]68_InOutFlowsCurPrdAndPriorHist'!$F$33)*$H202,0)-VLOOKUP(D202,'[1]Pension Expense Details'!$D$23:$S$1407,14,FALSE)</f>
        <v>1388</v>
      </c>
      <c r="P202" s="105">
        <f>ROUND((VLOOKUP(D202,'[1]Schedule of Pension Amounts LW'!$B$15:$AC$1399,28,FALSE)-VLOOKUP(D202,'[1]Schedule of Pension Amounts LW'!$B$15:$AC$1399,27,FALSE))*'[1]Schedule of Pension Amounts LW'!AD$4,0)+VLOOKUP(D202,'[1]Schedule of Pension Amounts LW'!$B$15:$AH$1399,33,FALSE)-VLOOKUP(D202,'[1]Pension Expense Details'!$D$23:$S$1407,15,FALSE)</f>
        <v>23791</v>
      </c>
      <c r="Q202" s="98">
        <f t="shared" si="14"/>
        <v>26659</v>
      </c>
      <c r="R202" s="98">
        <f>ROUND('[1]68_InOutFlowsCurPrdAndPrior'!$D$32*IF(ISNA(VLOOKUP(D202,'[1]Proportionate Shares'!$D$23:$I$1359,6,FALSE)),0,VLOOKUP(D202,'[1]Proportionate Shares'!$D$23:$I$1359,6,FALSE)),0)</f>
        <v>112</v>
      </c>
      <c r="S202" s="98">
        <f>ROUND('[1]68_InOutFlowsCurPrdAndPrior'!$D$33*IF(ISNA(VLOOKUP(D202,'[1]Proportionate Shares'!$D$23:$I$1359,6,FALSE)),0,VLOOKUP(D202,'[1]Proportionate Shares'!$D$23:$I$1359,6,FALSE)),0)</f>
        <v>8271</v>
      </c>
      <c r="T202" s="98">
        <f>ROUND('[1]68_InOutFlowsCurPrdAndPrior'!$D$35*IF(ISNA(VLOOKUP(D202,'[1]Proportionate Shares'!$D$23:$I$1359,6,FALSE)),0,VLOOKUP(D202,'[1]Proportionate Shares'!$D$23:$I$1359,6,FALSE)),0)</f>
        <v>1603</v>
      </c>
      <c r="U202" s="98">
        <f>VLOOKUP(D202,'[1]Schedule of Pension Amounts LW'!$B$15:$AS$1399,36,FALSE)</f>
        <v>16368</v>
      </c>
      <c r="V202" s="99">
        <f t="shared" si="15"/>
        <v>26354</v>
      </c>
      <c r="W202" s="98">
        <f>ROUND('[1]68_InOutFlowsCurPrdAndPrior'!$F$32*IF(ISNA(VLOOKUP(D202,'[1]Proportionate Shares'!$D$23:$I$1359,6,FALSE)),0,VLOOKUP(D202,'[1]Proportionate Shares'!$D$23:$I$1359,6,FALSE)),0)</f>
        <v>926</v>
      </c>
      <c r="X202" s="98">
        <f>ROUND('[1]68_InOutFlowsCurPrdAndPrior'!$F$33*IF(ISNA(VLOOKUP(D202,'[1]Proportionate Shares'!$D$23:$I$1359,6,FALSE)),0,VLOOKUP(D202,'[1]Proportionate Shares'!$D$23:$I$1359,6,FALSE)),0)</f>
        <v>3418</v>
      </c>
      <c r="Y202" s="98">
        <f>ROUND('[1]68_InOutFlowsCurPrdAndPrior'!$F$35*IF(ISNA(VLOOKUP(D202,'[1]Proportionate Shares'!$D$23:$I$1359,6,FALSE)),0,VLOOKUP(D202,'[1]Proportionate Shares'!$D$23:$I$1359,6,FALSE)),0)</f>
        <v>1335</v>
      </c>
      <c r="Z202" s="98">
        <f>-VLOOKUP(D202,'[1]Schedule of Pension Amounts LW'!$B$15:$AS$1399,37,FALSE)</f>
        <v>0</v>
      </c>
      <c r="AA202" s="99">
        <f t="shared" si="16"/>
        <v>5679</v>
      </c>
      <c r="AB202" s="72">
        <f>VLOOKUP(D202,'[1]Pension Expense Details'!$D$22:$S$1407,16,FALSE)</f>
        <v>6909</v>
      </c>
      <c r="AC202" s="72">
        <f t="shared" si="17"/>
        <v>870</v>
      </c>
      <c r="AD202" s="72">
        <f>VLOOKUP(D202,'[1]Schedule of Pension Amounts LW'!$B$15:$W$1399,22,FALSE)</f>
        <v>7779</v>
      </c>
    </row>
    <row r="203" spans="1:30" x14ac:dyDescent="0.3">
      <c r="A203" s="104"/>
      <c r="B203" s="33"/>
      <c r="C203" s="33" t="str">
        <f>VLOOKUP(D203,'[1]Employer information'!$I$3:$J$1391,2,FALSE)</f>
        <v xml:space="preserve">Community and Junior College                      </v>
      </c>
      <c r="D203" s="33" t="str">
        <f>'[1]Schedule of Pension Amounts LW'!B196</f>
        <v>1439</v>
      </c>
      <c r="E203" s="33" t="str">
        <f>IF(ISNA(VLOOKUP(D203,'[1]Proportionate Shares'!$D$23:$G$1400,2,FALSE)),"",VLOOKUP(D203,'[1]Proportionate Shares'!$D$23:$G$1400,2,FALSE))</f>
        <v>015977</v>
      </c>
      <c r="F203" s="33" t="str">
        <f>IF(ISNA(VLOOKUP(D203,'[1]Proportionate Shares'!$D$23:$G$1400,3,FALSE)),"",VLOOKUP(D203,'[1]Proportionate Shares'!$D$23:$G$1400,3,FALSE))</f>
        <v/>
      </c>
      <c r="G203" s="34" t="str">
        <f>VLOOKUP(D203,'[1]Employer information'!$A$3:$B$1390,2,FALSE)</f>
        <v>ALAMO COMMUNITY COLLEGE DIST</v>
      </c>
      <c r="H203" s="36">
        <f>IF(ISNA(VLOOKUP(D203,'[1]Proportionate Shares'!$D$23:$I$1377,6,FALSE)),0,VLOOKUP(D203,'[1]Proportionate Shares'!$D$23:$I$1377,6,FALSE))</f>
        <v>1.465692386E-3</v>
      </c>
      <c r="I203" s="105">
        <f>VLOOKUP(D203,'[1]Schedule of Pension Amounts LW'!$B$15:$E$1399,3,FALSE)</f>
        <v>83283387</v>
      </c>
      <c r="J203" s="105">
        <f>-IF(ISNA(VLOOKUP(D203,'[1]Combined Contribution Amounts'!$A$2:$K$1335,5,FALSE)),0,VLOOKUP(D203,'[1]Combined Contribution Amounts'!$A$2:$K$1335,5,FALSE))</f>
        <v>-5127172</v>
      </c>
      <c r="K203" s="105">
        <f>-IF(ISNA(VLOOKUP(D203,'[1]Combined Contribution Amounts'!$A$2:$K$1335,7,FALSE)),0,VLOOKUP(D203,'[1]Combined Contribution Amounts'!$A$2:$K$1335,7,FALSE))+-IF(ISNA(VLOOKUP(D203,'[1]Combined Contribution Amounts'!$A$2:$K$1335,8,FALSE)),0,VLOOKUP(D203,'[1]Combined Contribution Amounts'!$A$2:$K$1335,8,FALSE))+-IF(ISNA(VLOOKUP(D203,'[1]Combined Contribution Amounts'!$A$2:$K$1335,9,FALSE)),0,VLOOKUP(D203,'[1]Combined Contribution Amounts'!$A$2:$K$1335,9,FALSE))</f>
        <v>-2928</v>
      </c>
      <c r="L203" s="105">
        <f>VLOOKUP(D203,'[1]Pension Expense Details'!$D$23:$S$1407,16,FALSE)</f>
        <v>6655647</v>
      </c>
      <c r="M203" s="105">
        <f>ROUND(('[1]68_InOutFlowsCurPrdAndPriorHist'!$F$28-'[1]68_InOutFlowsCurPrdAndPriorHist'!$F$31)*$H203,0)-VLOOKUP(D203,'[1]Pension Expense Details'!$D$23:$S$1407,12,FALSE)</f>
        <v>-1213941</v>
      </c>
      <c r="N203" s="105">
        <f>ROUND(('[1]68_InOutFlowsCurPrdAndPriorHist'!$F$29-'[1]68_InOutFlowsCurPrdAndPriorHist'!$F$32)*$H203,0)-VLOOKUP(D203,'[1]Pension Expense Details'!$D$23:$S$1407,13,FALSE)</f>
        <v>-9172602</v>
      </c>
      <c r="O203" s="105">
        <f>ROUND(('[1]68_InOutFlowsCurPrdAndPriorHist'!$F$30-'[1]68_InOutFlowsCurPrdAndPriorHist'!$F$33)*$H203,0)-VLOOKUP(D203,'[1]Pension Expense Details'!$D$23:$S$1407,14,FALSE)</f>
        <v>3966517</v>
      </c>
      <c r="P203" s="105">
        <f>ROUND((VLOOKUP(D203,'[1]Schedule of Pension Amounts LW'!$B$15:$AC$1399,28,FALSE)-VLOOKUP(D203,'[1]Schedule of Pension Amounts LW'!$B$15:$AC$1399,27,FALSE))*'[1]Schedule of Pension Amounts LW'!AD$4,0)+VLOOKUP(D203,'[1]Schedule of Pension Amounts LW'!$B$15:$AH$1399,33,FALSE)-VLOOKUP(D203,'[1]Pension Expense Details'!$D$23:$S$1407,15,FALSE)</f>
        <v>-2197636</v>
      </c>
      <c r="Q203" s="98">
        <f t="shared" si="14"/>
        <v>76191272</v>
      </c>
      <c r="R203" s="98">
        <f>ROUND('[1]68_InOutFlowsCurPrdAndPrior'!$D$32*IF(ISNA(VLOOKUP(D203,'[1]Proportionate Shares'!$D$23:$I$1359,6,FALSE)),0,VLOOKUP(D203,'[1]Proportionate Shares'!$D$23:$I$1359,6,FALSE)),0)</f>
        <v>320072</v>
      </c>
      <c r="S203" s="98">
        <f>ROUND('[1]68_InOutFlowsCurPrdAndPrior'!$D$33*IF(ISNA(VLOOKUP(D203,'[1]Proportionate Shares'!$D$23:$I$1359,6,FALSE)),0,VLOOKUP(D203,'[1]Proportionate Shares'!$D$23:$I$1359,6,FALSE)),0)</f>
        <v>23638275</v>
      </c>
      <c r="T203" s="98">
        <f>ROUND('[1]68_InOutFlowsCurPrdAndPrior'!$D$35*IF(ISNA(VLOOKUP(D203,'[1]Proportionate Shares'!$D$23:$I$1359,6,FALSE)),0,VLOOKUP(D203,'[1]Proportionate Shares'!$D$23:$I$1359,6,FALSE)),0)</f>
        <v>4580643</v>
      </c>
      <c r="U203" s="98">
        <f>VLOOKUP(D203,'[1]Schedule of Pension Amounts LW'!$B$15:$AS$1399,36,FALSE)</f>
        <v>2282508</v>
      </c>
      <c r="V203" s="99">
        <f t="shared" si="15"/>
        <v>30821498</v>
      </c>
      <c r="W203" s="98">
        <f>ROUND('[1]68_InOutFlowsCurPrdAndPrior'!$F$32*IF(ISNA(VLOOKUP(D203,'[1]Proportionate Shares'!$D$23:$I$1359,6,FALSE)),0,VLOOKUP(D203,'[1]Proportionate Shares'!$D$23:$I$1359,6,FALSE)),0)</f>
        <v>2645482</v>
      </c>
      <c r="X203" s="98">
        <f>ROUND('[1]68_InOutFlowsCurPrdAndPrior'!$F$33*IF(ISNA(VLOOKUP(D203,'[1]Proportionate Shares'!$D$23:$I$1359,6,FALSE)),0,VLOOKUP(D203,'[1]Proportionate Shares'!$D$23:$I$1359,6,FALSE)),0)</f>
        <v>9768453</v>
      </c>
      <c r="Y203" s="98">
        <f>ROUND('[1]68_InOutFlowsCurPrdAndPrior'!$F$35*IF(ISNA(VLOOKUP(D203,'[1]Proportionate Shares'!$D$23:$I$1359,6,FALSE)),0,VLOOKUP(D203,'[1]Proportionate Shares'!$D$23:$I$1359,6,FALSE)),0)</f>
        <v>3815594</v>
      </c>
      <c r="Z203" s="98">
        <f>-VLOOKUP(D203,'[1]Schedule of Pension Amounts LW'!$B$15:$AS$1399,37,FALSE)</f>
        <v>8531590</v>
      </c>
      <c r="AA203" s="99">
        <f t="shared" si="16"/>
        <v>24761119</v>
      </c>
      <c r="AB203" s="72">
        <f>VLOOKUP(D203,'[1]Pension Expense Details'!$D$22:$S$1407,16,FALSE)</f>
        <v>6655647</v>
      </c>
      <c r="AC203" s="72">
        <f t="shared" si="17"/>
        <v>5124628</v>
      </c>
      <c r="AD203" s="72">
        <f>VLOOKUP(D203,'[1]Schedule of Pension Amounts LW'!$B$15:$W$1399,22,FALSE)</f>
        <v>11780275</v>
      </c>
    </row>
    <row r="204" spans="1:30" x14ac:dyDescent="0.3">
      <c r="A204" s="104"/>
      <c r="B204" s="33"/>
      <c r="C204" s="33" t="str">
        <f>VLOOKUP(D204,'[1]Employer information'!$I$3:$J$1391,2,FALSE)</f>
        <v xml:space="preserve">Community and Junior College                      </v>
      </c>
      <c r="D204" s="33" t="str">
        <f>'[1]Schedule of Pension Amounts LW'!B197</f>
        <v>1829</v>
      </c>
      <c r="E204" s="33" t="str">
        <f>IF(ISNA(VLOOKUP(D204,'[1]Proportionate Shares'!$D$23:$G$1400,2,FALSE)),"",VLOOKUP(D204,'[1]Proportionate Shares'!$D$23:$G$1400,2,FALSE))</f>
        <v>020951</v>
      </c>
      <c r="F204" s="33" t="str">
        <f>IF(ISNA(VLOOKUP(D204,'[1]Proportionate Shares'!$D$23:$G$1400,3,FALSE)),"",VLOOKUP(D204,'[1]Proportionate Shares'!$D$23:$G$1400,3,FALSE))</f>
        <v/>
      </c>
      <c r="G204" s="34" t="str">
        <f>VLOOKUP(D204,'[1]Employer information'!$A$3:$B$1390,2,FALSE)</f>
        <v>ALVIN COMMUNITY COLLEGE</v>
      </c>
      <c r="H204" s="36">
        <f>IF(ISNA(VLOOKUP(D204,'[1]Proportionate Shares'!$D$23:$I$1377,6,FALSE)),0,VLOOKUP(D204,'[1]Proportionate Shares'!$D$23:$I$1377,6,FALSE))</f>
        <v>1.84611929E-4</v>
      </c>
      <c r="I204" s="105">
        <f>VLOOKUP(D204,'[1]Schedule of Pension Amounts LW'!$B$15:$E$1399,3,FALSE)</f>
        <v>9552204</v>
      </c>
      <c r="J204" s="105">
        <f>-IF(ISNA(VLOOKUP(D204,'[1]Combined Contribution Amounts'!$A$2:$K$1335,5,FALSE)),0,VLOOKUP(D204,'[1]Combined Contribution Amounts'!$A$2:$K$1335,5,FALSE))</f>
        <v>-646164</v>
      </c>
      <c r="K204" s="105">
        <f>-IF(ISNA(VLOOKUP(D204,'[1]Combined Contribution Amounts'!$A$2:$K$1335,7,FALSE)),0,VLOOKUP(D204,'[1]Combined Contribution Amounts'!$A$2:$K$1335,7,FALSE))+-IF(ISNA(VLOOKUP(D204,'[1]Combined Contribution Amounts'!$A$2:$K$1335,8,FALSE)),0,VLOOKUP(D204,'[1]Combined Contribution Amounts'!$A$2:$K$1335,8,FALSE))+-IF(ISNA(VLOOKUP(D204,'[1]Combined Contribution Amounts'!$A$2:$K$1335,9,FALSE)),0,VLOOKUP(D204,'[1]Combined Contribution Amounts'!$A$2:$K$1335,9,FALSE))</f>
        <v>0</v>
      </c>
      <c r="L204" s="105">
        <f>VLOOKUP(D204,'[1]Pension Expense Details'!$D$23:$S$1407,16,FALSE)</f>
        <v>985714</v>
      </c>
      <c r="M204" s="105">
        <f>ROUND(('[1]68_InOutFlowsCurPrdAndPriorHist'!$F$28-'[1]68_InOutFlowsCurPrdAndPriorHist'!$F$31)*$H204,0)-VLOOKUP(D204,'[1]Pension Expense Details'!$D$23:$S$1407,12,FALSE)</f>
        <v>-152903</v>
      </c>
      <c r="N204" s="105">
        <f>ROUND(('[1]68_InOutFlowsCurPrdAndPriorHist'!$F$29-'[1]68_InOutFlowsCurPrdAndPriorHist'!$F$32)*$H204,0)-VLOOKUP(D204,'[1]Pension Expense Details'!$D$23:$S$1407,13,FALSE)</f>
        <v>-1155339</v>
      </c>
      <c r="O204" s="105">
        <f>ROUND(('[1]68_InOutFlowsCurPrdAndPriorHist'!$F$30-'[1]68_InOutFlowsCurPrdAndPriorHist'!$F$33)*$H204,0)-VLOOKUP(D204,'[1]Pension Expense Details'!$D$23:$S$1407,14,FALSE)</f>
        <v>499604</v>
      </c>
      <c r="P204" s="105">
        <f>ROUND((VLOOKUP(D204,'[1]Schedule of Pension Amounts LW'!$B$15:$AC$1399,28,FALSE)-VLOOKUP(D204,'[1]Schedule of Pension Amounts LW'!$B$15:$AC$1399,27,FALSE))*'[1]Schedule of Pension Amounts LW'!AD$4,0)+VLOOKUP(D204,'[1]Schedule of Pension Amounts LW'!$B$15:$AH$1399,33,FALSE)-VLOOKUP(D204,'[1]Pension Expense Details'!$D$23:$S$1407,15,FALSE)</f>
        <v>513589</v>
      </c>
      <c r="Q204" s="98">
        <f t="shared" si="14"/>
        <v>9596705</v>
      </c>
      <c r="R204" s="98">
        <f>ROUND('[1]68_InOutFlowsCurPrdAndPrior'!$D$32*IF(ISNA(VLOOKUP(D204,'[1]Proportionate Shares'!$D$23:$I$1359,6,FALSE)),0,VLOOKUP(D204,'[1]Proportionate Shares'!$D$23:$I$1359,6,FALSE)),0)</f>
        <v>40315</v>
      </c>
      <c r="S204" s="98">
        <f>ROUND('[1]68_InOutFlowsCurPrdAndPrior'!$D$33*IF(ISNA(VLOOKUP(D204,'[1]Proportionate Shares'!$D$23:$I$1359,6,FALSE)),0,VLOOKUP(D204,'[1]Proportionate Shares'!$D$23:$I$1359,6,FALSE)),0)</f>
        <v>2977369</v>
      </c>
      <c r="T204" s="98">
        <f>ROUND('[1]68_InOutFlowsCurPrdAndPrior'!$D$35*IF(ISNA(VLOOKUP(D204,'[1]Proportionate Shares'!$D$23:$I$1359,6,FALSE)),0,VLOOKUP(D204,'[1]Proportionate Shares'!$D$23:$I$1359,6,FALSE)),0)</f>
        <v>576957</v>
      </c>
      <c r="U204" s="98">
        <f>VLOOKUP(D204,'[1]Schedule of Pension Amounts LW'!$B$15:$AS$1399,36,FALSE)</f>
        <v>461739</v>
      </c>
      <c r="V204" s="99">
        <f t="shared" si="15"/>
        <v>4056380</v>
      </c>
      <c r="W204" s="98">
        <f>ROUND('[1]68_InOutFlowsCurPrdAndPrior'!$F$32*IF(ISNA(VLOOKUP(D204,'[1]Proportionate Shares'!$D$23:$I$1359,6,FALSE)),0,VLOOKUP(D204,'[1]Proportionate Shares'!$D$23:$I$1359,6,FALSE)),0)</f>
        <v>333213</v>
      </c>
      <c r="X204" s="98">
        <f>ROUND('[1]68_InOutFlowsCurPrdAndPrior'!$F$33*IF(ISNA(VLOOKUP(D204,'[1]Proportionate Shares'!$D$23:$I$1359,6,FALSE)),0,VLOOKUP(D204,'[1]Proportionate Shares'!$D$23:$I$1359,6,FALSE)),0)</f>
        <v>1230390</v>
      </c>
      <c r="Y204" s="98">
        <f>ROUND('[1]68_InOutFlowsCurPrdAndPrior'!$F$35*IF(ISNA(VLOOKUP(D204,'[1]Proportionate Shares'!$D$23:$I$1359,6,FALSE)),0,VLOOKUP(D204,'[1]Proportionate Shares'!$D$23:$I$1359,6,FALSE)),0)</f>
        <v>480595</v>
      </c>
      <c r="Z204" s="98">
        <f>-VLOOKUP(D204,'[1]Schedule of Pension Amounts LW'!$B$15:$AS$1399,37,FALSE)</f>
        <v>347403</v>
      </c>
      <c r="AA204" s="99">
        <f t="shared" si="16"/>
        <v>2391601</v>
      </c>
      <c r="AB204" s="72">
        <f>VLOOKUP(D204,'[1]Pension Expense Details'!$D$22:$S$1407,16,FALSE)</f>
        <v>985714</v>
      </c>
      <c r="AC204" s="72">
        <f t="shared" si="17"/>
        <v>693188</v>
      </c>
      <c r="AD204" s="72">
        <f>VLOOKUP(D204,'[1]Schedule of Pension Amounts LW'!$B$15:$W$1399,22,FALSE)</f>
        <v>1678902</v>
      </c>
    </row>
    <row r="205" spans="1:30" x14ac:dyDescent="0.3">
      <c r="A205" s="104"/>
      <c r="B205" s="33"/>
      <c r="C205" s="33" t="str">
        <f>VLOOKUP(D205,'[1]Employer information'!$I$3:$J$1391,2,FALSE)</f>
        <v xml:space="preserve">Community and Junior College                      </v>
      </c>
      <c r="D205" s="33" t="str">
        <f>'[1]Schedule of Pension Amounts LW'!B198</f>
        <v>1328</v>
      </c>
      <c r="E205" s="33" t="str">
        <f>IF(ISNA(VLOOKUP(D205,'[1]Proportionate Shares'!$D$23:$G$1400,2,FALSE)),"",VLOOKUP(D205,'[1]Proportionate Shares'!$D$23:$G$1400,2,FALSE))</f>
        <v>188952</v>
      </c>
      <c r="F205" s="33" t="str">
        <f>IF(ISNA(VLOOKUP(D205,'[1]Proportionate Shares'!$D$23:$G$1400,3,FALSE)),"",VLOOKUP(D205,'[1]Proportionate Shares'!$D$23:$G$1400,3,FALSE))</f>
        <v/>
      </c>
      <c r="G205" s="34" t="str">
        <f>VLOOKUP(D205,'[1]Employer information'!$A$3:$B$1390,2,FALSE)</f>
        <v>AMARILLO COLLEGE</v>
      </c>
      <c r="H205" s="36">
        <f>IF(ISNA(VLOOKUP(D205,'[1]Proportionate Shares'!$D$23:$I$1377,6,FALSE)),0,VLOOKUP(D205,'[1]Proportionate Shares'!$D$23:$I$1377,6,FALSE))</f>
        <v>3.3133316200000001E-4</v>
      </c>
      <c r="I205" s="105">
        <f>VLOOKUP(D205,'[1]Schedule of Pension Amounts LW'!$B$15:$E$1399,3,FALSE)</f>
        <v>18764815</v>
      </c>
      <c r="J205" s="105">
        <f>-IF(ISNA(VLOOKUP(D205,'[1]Combined Contribution Amounts'!$A$2:$K$1335,5,FALSE)),0,VLOOKUP(D205,'[1]Combined Contribution Amounts'!$A$2:$K$1335,5,FALSE))</f>
        <v>-1159706</v>
      </c>
      <c r="K205" s="105">
        <f>-IF(ISNA(VLOOKUP(D205,'[1]Combined Contribution Amounts'!$A$2:$K$1335,7,FALSE)),0,VLOOKUP(D205,'[1]Combined Contribution Amounts'!$A$2:$K$1335,7,FALSE))+-IF(ISNA(VLOOKUP(D205,'[1]Combined Contribution Amounts'!$A$2:$K$1335,8,FALSE)),0,VLOOKUP(D205,'[1]Combined Contribution Amounts'!$A$2:$K$1335,8,FALSE))+-IF(ISNA(VLOOKUP(D205,'[1]Combined Contribution Amounts'!$A$2:$K$1335,9,FALSE)),0,VLOOKUP(D205,'[1]Combined Contribution Amounts'!$A$2:$K$1335,9,FALSE))</f>
        <v>0</v>
      </c>
      <c r="L205" s="105">
        <f>VLOOKUP(D205,'[1]Pension Expense Details'!$D$23:$S$1407,16,FALSE)</f>
        <v>1514340</v>
      </c>
      <c r="M205" s="105">
        <f>ROUND(('[1]68_InOutFlowsCurPrdAndPriorHist'!$F$28-'[1]68_InOutFlowsCurPrdAndPriorHist'!$F$31)*$H205,0)-VLOOKUP(D205,'[1]Pension Expense Details'!$D$23:$S$1407,12,FALSE)</f>
        <v>-274423</v>
      </c>
      <c r="N205" s="105">
        <f>ROUND(('[1]68_InOutFlowsCurPrdAndPriorHist'!$F$29-'[1]68_InOutFlowsCurPrdAndPriorHist'!$F$32)*$H205,0)-VLOOKUP(D205,'[1]Pension Expense Details'!$D$23:$S$1407,13,FALSE)</f>
        <v>-2073550</v>
      </c>
      <c r="O205" s="105">
        <f>ROUND(('[1]68_InOutFlowsCurPrdAndPriorHist'!$F$30-'[1]68_InOutFlowsCurPrdAndPriorHist'!$F$33)*$H205,0)-VLOOKUP(D205,'[1]Pension Expense Details'!$D$23:$S$1407,14,FALSE)</f>
        <v>896667</v>
      </c>
      <c r="P205" s="105">
        <f>ROUND((VLOOKUP(D205,'[1]Schedule of Pension Amounts LW'!$B$15:$AC$1399,28,FALSE)-VLOOKUP(D205,'[1]Schedule of Pension Amounts LW'!$B$15:$AC$1399,27,FALSE))*'[1]Schedule of Pension Amounts LW'!AD$4,0)+VLOOKUP(D205,'[1]Schedule of Pension Amounts LW'!$B$15:$AH$1399,33,FALSE)-VLOOKUP(D205,'[1]Pension Expense Details'!$D$23:$S$1407,15,FALSE)</f>
        <v>-444409</v>
      </c>
      <c r="Q205" s="98">
        <f t="shared" si="14"/>
        <v>17223734</v>
      </c>
      <c r="R205" s="98">
        <f>ROUND('[1]68_InOutFlowsCurPrdAndPrior'!$D$32*IF(ISNA(VLOOKUP(D205,'[1]Proportionate Shares'!$D$23:$I$1359,6,FALSE)),0,VLOOKUP(D205,'[1]Proportionate Shares'!$D$23:$I$1359,6,FALSE)),0)</f>
        <v>72355</v>
      </c>
      <c r="S205" s="98">
        <f>ROUND('[1]68_InOutFlowsCurPrdAndPrior'!$D$33*IF(ISNA(VLOOKUP(D205,'[1]Proportionate Shares'!$D$23:$I$1359,6,FALSE)),0,VLOOKUP(D205,'[1]Proportionate Shares'!$D$23:$I$1359,6,FALSE)),0)</f>
        <v>5343648</v>
      </c>
      <c r="T205" s="98">
        <f>ROUND('[1]68_InOutFlowsCurPrdAndPrior'!$D$35*IF(ISNA(VLOOKUP(D205,'[1]Proportionate Shares'!$D$23:$I$1359,6,FALSE)),0,VLOOKUP(D205,'[1]Proportionate Shares'!$D$23:$I$1359,6,FALSE)),0)</f>
        <v>1035496</v>
      </c>
      <c r="U205" s="98">
        <f>VLOOKUP(D205,'[1]Schedule of Pension Amounts LW'!$B$15:$AS$1399,36,FALSE)</f>
        <v>780370</v>
      </c>
      <c r="V205" s="99">
        <f t="shared" si="15"/>
        <v>7231869</v>
      </c>
      <c r="W205" s="98">
        <f>ROUND('[1]68_InOutFlowsCurPrdAndPrior'!$F$32*IF(ISNA(VLOOKUP(D205,'[1]Proportionate Shares'!$D$23:$I$1359,6,FALSE)),0,VLOOKUP(D205,'[1]Proportionate Shares'!$D$23:$I$1359,6,FALSE)),0)</f>
        <v>598035</v>
      </c>
      <c r="X205" s="98">
        <f>ROUND('[1]68_InOutFlowsCurPrdAndPrior'!$F$33*IF(ISNA(VLOOKUP(D205,'[1]Proportionate Shares'!$D$23:$I$1359,6,FALSE)),0,VLOOKUP(D205,'[1]Proportionate Shares'!$D$23:$I$1359,6,FALSE)),0)</f>
        <v>2208248</v>
      </c>
      <c r="Y205" s="98">
        <f>ROUND('[1]68_InOutFlowsCurPrdAndPrior'!$F$35*IF(ISNA(VLOOKUP(D205,'[1]Proportionate Shares'!$D$23:$I$1359,6,FALSE)),0,VLOOKUP(D205,'[1]Proportionate Shares'!$D$23:$I$1359,6,FALSE)),0)</f>
        <v>862550</v>
      </c>
      <c r="Z205" s="98">
        <f>-VLOOKUP(D205,'[1]Schedule of Pension Amounts LW'!$B$15:$AS$1399,37,FALSE)</f>
        <v>1977085</v>
      </c>
      <c r="AA205" s="99">
        <f t="shared" si="16"/>
        <v>5645918</v>
      </c>
      <c r="AB205" s="72">
        <f>VLOOKUP(D205,'[1]Pension Expense Details'!$D$22:$S$1407,16,FALSE)</f>
        <v>1514340</v>
      </c>
      <c r="AC205" s="72">
        <f t="shared" si="17"/>
        <v>1197522</v>
      </c>
      <c r="AD205" s="72">
        <f>VLOOKUP(D205,'[1]Schedule of Pension Amounts LW'!$B$15:$W$1399,22,FALSE)</f>
        <v>2711862</v>
      </c>
    </row>
    <row r="206" spans="1:30" x14ac:dyDescent="0.3">
      <c r="A206" s="104"/>
      <c r="B206" s="33"/>
      <c r="C206" s="33" t="str">
        <f>VLOOKUP(D206,'[1]Employer information'!$I$3:$J$1391,2,FALSE)</f>
        <v xml:space="preserve">Community and Junior College                      </v>
      </c>
      <c r="D206" s="33" t="str">
        <f>'[1]Schedule of Pension Amounts LW'!B199</f>
        <v>1790</v>
      </c>
      <c r="E206" s="33" t="str">
        <f>IF(ISNA(VLOOKUP(D206,'[1]Proportionate Shares'!$D$23:$G$1400,2,FALSE)),"",VLOOKUP(D206,'[1]Proportionate Shares'!$D$23:$G$1400,2,FALSE))</f>
        <v>003989</v>
      </c>
      <c r="F206" s="33" t="str">
        <f>IF(ISNA(VLOOKUP(D206,'[1]Proportionate Shares'!$D$23:$G$1400,3,FALSE)),"",VLOOKUP(D206,'[1]Proportionate Shares'!$D$23:$G$1400,3,FALSE))</f>
        <v/>
      </c>
      <c r="G206" s="34" t="str">
        <f>VLOOKUP(D206,'[1]Employer information'!$A$3:$B$1390,2,FALSE)</f>
        <v>ANGELINA COLLEGE</v>
      </c>
      <c r="H206" s="36">
        <f>IF(ISNA(VLOOKUP(D206,'[1]Proportionate Shares'!$D$23:$I$1377,6,FALSE)),0,VLOOKUP(D206,'[1]Proportionate Shares'!$D$23:$I$1377,6,FALSE))</f>
        <v>1.00187979E-4</v>
      </c>
      <c r="I206" s="105">
        <f>VLOOKUP(D206,'[1]Schedule of Pension Amounts LW'!$B$15:$E$1399,3,FALSE)</f>
        <v>5522449</v>
      </c>
      <c r="J206" s="105">
        <f>-IF(ISNA(VLOOKUP(D206,'[1]Combined Contribution Amounts'!$A$2:$K$1335,5,FALSE)),0,VLOOKUP(D206,'[1]Combined Contribution Amounts'!$A$2:$K$1335,5,FALSE))</f>
        <v>-350670</v>
      </c>
      <c r="K206" s="105">
        <f>-IF(ISNA(VLOOKUP(D206,'[1]Combined Contribution Amounts'!$A$2:$K$1335,7,FALSE)),0,VLOOKUP(D206,'[1]Combined Contribution Amounts'!$A$2:$K$1335,7,FALSE))+-IF(ISNA(VLOOKUP(D206,'[1]Combined Contribution Amounts'!$A$2:$K$1335,8,FALSE)),0,VLOOKUP(D206,'[1]Combined Contribution Amounts'!$A$2:$K$1335,8,FALSE))+-IF(ISNA(VLOOKUP(D206,'[1]Combined Contribution Amounts'!$A$2:$K$1335,9,FALSE)),0,VLOOKUP(D206,'[1]Combined Contribution Amounts'!$A$2:$K$1335,9,FALSE))</f>
        <v>0</v>
      </c>
      <c r="L206" s="105">
        <f>VLOOKUP(D206,'[1]Pension Expense Details'!$D$23:$S$1407,16,FALSE)</f>
        <v>481735</v>
      </c>
      <c r="M206" s="105">
        <f>ROUND(('[1]68_InOutFlowsCurPrdAndPriorHist'!$F$28-'[1]68_InOutFlowsCurPrdAndPriorHist'!$F$31)*$H206,0)-VLOOKUP(D206,'[1]Pension Expense Details'!$D$23:$S$1407,12,FALSE)</f>
        <v>-82979</v>
      </c>
      <c r="N206" s="105">
        <f>ROUND(('[1]68_InOutFlowsCurPrdAndPriorHist'!$F$29-'[1]68_InOutFlowsCurPrdAndPriorHist'!$F$32)*$H206,0)-VLOOKUP(D206,'[1]Pension Expense Details'!$D$23:$S$1407,13,FALSE)</f>
        <v>-626997</v>
      </c>
      <c r="O206" s="105">
        <f>ROUND(('[1]68_InOutFlowsCurPrdAndPriorHist'!$F$30-'[1]68_InOutFlowsCurPrdAndPriorHist'!$F$33)*$H206,0)-VLOOKUP(D206,'[1]Pension Expense Details'!$D$23:$S$1407,14,FALSE)</f>
        <v>271133</v>
      </c>
      <c r="P206" s="105">
        <f>ROUND((VLOOKUP(D206,'[1]Schedule of Pension Amounts LW'!$B$15:$AC$1399,28,FALSE)-VLOOKUP(D206,'[1]Schedule of Pension Amounts LW'!$B$15:$AC$1399,27,FALSE))*'[1]Schedule of Pension Amounts LW'!AD$4,0)+VLOOKUP(D206,'[1]Schedule of Pension Amounts LW'!$B$15:$AH$1399,33,FALSE)-VLOOKUP(D206,'[1]Pension Expense Details'!$D$23:$S$1407,15,FALSE)</f>
        <v>-6587</v>
      </c>
      <c r="Q206" s="98">
        <f t="shared" si="14"/>
        <v>5208084</v>
      </c>
      <c r="R206" s="98">
        <f>ROUND('[1]68_InOutFlowsCurPrdAndPrior'!$D$32*IF(ISNA(VLOOKUP(D206,'[1]Proportionate Shares'!$D$23:$I$1359,6,FALSE)),0,VLOOKUP(D206,'[1]Proportionate Shares'!$D$23:$I$1359,6,FALSE)),0)</f>
        <v>21879</v>
      </c>
      <c r="S206" s="98">
        <f>ROUND('[1]68_InOutFlowsCurPrdAndPrior'!$D$33*IF(ISNA(VLOOKUP(D206,'[1]Proportionate Shares'!$D$23:$I$1359,6,FALSE)),0,VLOOKUP(D206,'[1]Proportionate Shares'!$D$23:$I$1359,6,FALSE)),0)</f>
        <v>1615804</v>
      </c>
      <c r="T206" s="98">
        <f>ROUND('[1]68_InOutFlowsCurPrdAndPrior'!$D$35*IF(ISNA(VLOOKUP(D206,'[1]Proportionate Shares'!$D$23:$I$1359,6,FALSE)),0,VLOOKUP(D206,'[1]Proportionate Shares'!$D$23:$I$1359,6,FALSE)),0)</f>
        <v>313112</v>
      </c>
      <c r="U206" s="98">
        <f>VLOOKUP(D206,'[1]Schedule of Pension Amounts LW'!$B$15:$AS$1399,36,FALSE)</f>
        <v>0</v>
      </c>
      <c r="V206" s="99">
        <f t="shared" si="15"/>
        <v>1950795</v>
      </c>
      <c r="W206" s="98">
        <f>ROUND('[1]68_InOutFlowsCurPrdAndPrior'!$F$32*IF(ISNA(VLOOKUP(D206,'[1]Proportionate Shares'!$D$23:$I$1359,6,FALSE)),0,VLOOKUP(D206,'[1]Proportionate Shares'!$D$23:$I$1359,6,FALSE)),0)</f>
        <v>180833</v>
      </c>
      <c r="X206" s="98">
        <f>ROUND('[1]68_InOutFlowsCurPrdAndPrior'!$F$33*IF(ISNA(VLOOKUP(D206,'[1]Proportionate Shares'!$D$23:$I$1359,6,FALSE)),0,VLOOKUP(D206,'[1]Proportionate Shares'!$D$23:$I$1359,6,FALSE)),0)</f>
        <v>667726</v>
      </c>
      <c r="Y206" s="98">
        <f>ROUND('[1]68_InOutFlowsCurPrdAndPrior'!$F$35*IF(ISNA(VLOOKUP(D206,'[1]Proportionate Shares'!$D$23:$I$1359,6,FALSE)),0,VLOOKUP(D206,'[1]Proportionate Shares'!$D$23:$I$1359,6,FALSE)),0)</f>
        <v>260816</v>
      </c>
      <c r="Z206" s="98">
        <f>-VLOOKUP(D206,'[1]Schedule of Pension Amounts LW'!$B$15:$AS$1399,37,FALSE)</f>
        <v>213652</v>
      </c>
      <c r="AA206" s="99">
        <f t="shared" si="16"/>
        <v>1323027</v>
      </c>
      <c r="AB206" s="72">
        <f>VLOOKUP(D206,'[1]Pension Expense Details'!$D$22:$S$1407,16,FALSE)</f>
        <v>481735</v>
      </c>
      <c r="AC206" s="72">
        <f t="shared" si="17"/>
        <v>359515</v>
      </c>
      <c r="AD206" s="72">
        <f>VLOOKUP(D206,'[1]Schedule of Pension Amounts LW'!$B$15:$W$1399,22,FALSE)</f>
        <v>841250</v>
      </c>
    </row>
    <row r="207" spans="1:30" x14ac:dyDescent="0.3">
      <c r="A207" s="104"/>
      <c r="B207" s="33"/>
      <c r="C207" s="33" t="str">
        <f>VLOOKUP(D207,'[1]Employer information'!$I$3:$J$1391,2,FALSE)</f>
        <v xml:space="preserve">Community and Junior College                      </v>
      </c>
      <c r="D207" s="33" t="str">
        <f>'[1]Schedule of Pension Amounts LW'!B200</f>
        <v>1861</v>
      </c>
      <c r="E207" s="33" t="str">
        <f>IF(ISNA(VLOOKUP(D207,'[1]Proportionate Shares'!$D$23:$G$1400,2,FALSE)),"",VLOOKUP(D207,'[1]Proportionate Shares'!$D$23:$G$1400,2,FALSE))</f>
        <v>227997</v>
      </c>
      <c r="F207" s="33" t="str">
        <f>IF(ISNA(VLOOKUP(D207,'[1]Proportionate Shares'!$D$23:$G$1400,3,FALSE)),"",VLOOKUP(D207,'[1]Proportionate Shares'!$D$23:$G$1400,3,FALSE))</f>
        <v/>
      </c>
      <c r="G207" s="34" t="str">
        <f>VLOOKUP(D207,'[1]Employer information'!$A$3:$B$1390,2,FALSE)</f>
        <v>AUSTIN COMMUNITY COLLEGE</v>
      </c>
      <c r="H207" s="36">
        <f>IF(ISNA(VLOOKUP(D207,'[1]Proportionate Shares'!$D$23:$I$1377,6,FALSE)),0,VLOOKUP(D207,'[1]Proportionate Shares'!$D$23:$I$1377,6,FALSE))</f>
        <v>1.628188219E-3</v>
      </c>
      <c r="I207" s="105">
        <f>VLOOKUP(D207,'[1]Schedule of Pension Amounts LW'!$B$15:$E$1399,3,FALSE)</f>
        <v>88162712</v>
      </c>
      <c r="J207" s="105">
        <f>-IF(ISNA(VLOOKUP(D207,'[1]Combined Contribution Amounts'!$A$2:$K$1335,5,FALSE)),0,VLOOKUP(D207,'[1]Combined Contribution Amounts'!$A$2:$K$1335,5,FALSE))</f>
        <v>-5698855</v>
      </c>
      <c r="K207" s="105">
        <f>-IF(ISNA(VLOOKUP(D207,'[1]Combined Contribution Amounts'!$A$2:$K$1335,7,FALSE)),0,VLOOKUP(D207,'[1]Combined Contribution Amounts'!$A$2:$K$1335,7,FALSE))+-IF(ISNA(VLOOKUP(D207,'[1]Combined Contribution Amounts'!$A$2:$K$1335,8,FALSE)),0,VLOOKUP(D207,'[1]Combined Contribution Amounts'!$A$2:$K$1335,8,FALSE))+-IF(ISNA(VLOOKUP(D207,'[1]Combined Contribution Amounts'!$A$2:$K$1335,9,FALSE)),0,VLOOKUP(D207,'[1]Combined Contribution Amounts'!$A$2:$K$1335,9,FALSE))</f>
        <v>0</v>
      </c>
      <c r="L207" s="105">
        <f>VLOOKUP(D207,'[1]Pension Expense Details'!$D$23:$S$1407,16,FALSE)</f>
        <v>8077878</v>
      </c>
      <c r="M207" s="105">
        <f>ROUND(('[1]68_InOutFlowsCurPrdAndPriorHist'!$F$28-'[1]68_InOutFlowsCurPrdAndPriorHist'!$F$31)*$H207,0)-VLOOKUP(D207,'[1]Pension Expense Details'!$D$23:$S$1407,12,FALSE)</f>
        <v>-1348527</v>
      </c>
      <c r="N207" s="105">
        <f>ROUND(('[1]68_InOutFlowsCurPrdAndPriorHist'!$F$29-'[1]68_InOutFlowsCurPrdAndPriorHist'!$F$32)*$H207,0)-VLOOKUP(D207,'[1]Pension Expense Details'!$D$23:$S$1407,13,FALSE)</f>
        <v>-10189534</v>
      </c>
      <c r="O207" s="105">
        <f>ROUND(('[1]68_InOutFlowsCurPrdAndPriorHist'!$F$30-'[1]68_InOutFlowsCurPrdAndPriorHist'!$F$33)*$H207,0)-VLOOKUP(D207,'[1]Pension Expense Details'!$D$23:$S$1407,14,FALSE)</f>
        <v>4406270</v>
      </c>
      <c r="P207" s="105">
        <f>ROUND((VLOOKUP(D207,'[1]Schedule of Pension Amounts LW'!$B$15:$AC$1399,28,FALSE)-VLOOKUP(D207,'[1]Schedule of Pension Amounts LW'!$B$15:$AC$1399,27,FALSE))*'[1]Schedule of Pension Amounts LW'!AD$4,0)+VLOOKUP(D207,'[1]Schedule of Pension Amounts LW'!$B$15:$AH$1399,33,FALSE)-VLOOKUP(D207,'[1]Pension Expense Details'!$D$23:$S$1407,15,FALSE)</f>
        <v>1228370</v>
      </c>
      <c r="Q207" s="98">
        <f t="shared" si="14"/>
        <v>84638314</v>
      </c>
      <c r="R207" s="98">
        <f>ROUND('[1]68_InOutFlowsCurPrdAndPrior'!$D$32*IF(ISNA(VLOOKUP(D207,'[1]Proportionate Shares'!$D$23:$I$1359,6,FALSE)),0,VLOOKUP(D207,'[1]Proportionate Shares'!$D$23:$I$1359,6,FALSE)),0)</f>
        <v>355557</v>
      </c>
      <c r="S207" s="98">
        <f>ROUND('[1]68_InOutFlowsCurPrdAndPrior'!$D$33*IF(ISNA(VLOOKUP(D207,'[1]Proportionate Shares'!$D$23:$I$1359,6,FALSE)),0,VLOOKUP(D207,'[1]Proportionate Shares'!$D$23:$I$1359,6,FALSE)),0)</f>
        <v>26258962</v>
      </c>
      <c r="T207" s="98">
        <f>ROUND('[1]68_InOutFlowsCurPrdAndPrior'!$D$35*IF(ISNA(VLOOKUP(D207,'[1]Proportionate Shares'!$D$23:$I$1359,6,FALSE)),0,VLOOKUP(D207,'[1]Proportionate Shares'!$D$23:$I$1359,6,FALSE)),0)</f>
        <v>5088481</v>
      </c>
      <c r="U207" s="98">
        <f>VLOOKUP(D207,'[1]Schedule of Pension Amounts LW'!$B$15:$AS$1399,36,FALSE)</f>
        <v>5978753</v>
      </c>
      <c r="V207" s="99">
        <f t="shared" si="15"/>
        <v>37681753</v>
      </c>
      <c r="W207" s="98">
        <f>ROUND('[1]68_InOutFlowsCurPrdAndPrior'!$F$32*IF(ISNA(VLOOKUP(D207,'[1]Proportionate Shares'!$D$23:$I$1359,6,FALSE)),0,VLOOKUP(D207,'[1]Proportionate Shares'!$D$23:$I$1359,6,FALSE)),0)</f>
        <v>2938777</v>
      </c>
      <c r="X207" s="98">
        <f>ROUND('[1]68_InOutFlowsCurPrdAndPrior'!$F$33*IF(ISNA(VLOOKUP(D207,'[1]Proportionate Shares'!$D$23:$I$1359,6,FALSE)),0,VLOOKUP(D207,'[1]Proportionate Shares'!$D$23:$I$1359,6,FALSE)),0)</f>
        <v>10851445</v>
      </c>
      <c r="Y207" s="98">
        <f>ROUND('[1]68_InOutFlowsCurPrdAndPrior'!$F$35*IF(ISNA(VLOOKUP(D207,'[1]Proportionate Shares'!$D$23:$I$1359,6,FALSE)),0,VLOOKUP(D207,'[1]Proportionate Shares'!$D$23:$I$1359,6,FALSE)),0)</f>
        <v>4238615</v>
      </c>
      <c r="Z207" s="98">
        <f>-VLOOKUP(D207,'[1]Schedule of Pension Amounts LW'!$B$15:$AS$1399,37,FALSE)</f>
        <v>1268659</v>
      </c>
      <c r="AA207" s="99">
        <f t="shared" si="16"/>
        <v>19297496</v>
      </c>
      <c r="AB207" s="72">
        <f>VLOOKUP(D207,'[1]Pension Expense Details'!$D$22:$S$1407,16,FALSE)</f>
        <v>8077878</v>
      </c>
      <c r="AC207" s="72">
        <f t="shared" si="17"/>
        <v>7704909</v>
      </c>
      <c r="AD207" s="72">
        <f>VLOOKUP(D207,'[1]Schedule of Pension Amounts LW'!$B$15:$W$1399,22,FALSE)</f>
        <v>15782787</v>
      </c>
    </row>
    <row r="208" spans="1:30" x14ac:dyDescent="0.3">
      <c r="A208" s="104"/>
      <c r="B208" s="33"/>
      <c r="C208" s="33" t="str">
        <f>VLOOKUP(D208,'[1]Employer information'!$I$3:$J$1391,2,FALSE)</f>
        <v xml:space="preserve">Community and Junior College                      </v>
      </c>
      <c r="D208" s="33" t="str">
        <f>'[1]Schedule of Pension Amounts LW'!B201</f>
        <v>1340</v>
      </c>
      <c r="E208" s="33" t="str">
        <f>IF(ISNA(VLOOKUP(D208,'[1]Proportionate Shares'!$D$23:$G$1400,2,FALSE)),"",VLOOKUP(D208,'[1]Proportionate Shares'!$D$23:$G$1400,2,FALSE))</f>
        <v>239954</v>
      </c>
      <c r="F208" s="33" t="str">
        <f>IF(ISNA(VLOOKUP(D208,'[1]Proportionate Shares'!$D$23:$G$1400,3,FALSE)),"",VLOOKUP(D208,'[1]Proportionate Shares'!$D$23:$G$1400,3,FALSE))</f>
        <v/>
      </c>
      <c r="G208" s="34" t="str">
        <f>VLOOKUP(D208,'[1]Employer information'!$A$3:$B$1390,2,FALSE)</f>
        <v>BLINN COLLEGE</v>
      </c>
      <c r="H208" s="36">
        <f>IF(ISNA(VLOOKUP(D208,'[1]Proportionate Shares'!$D$23:$I$1377,6,FALSE)),0,VLOOKUP(D208,'[1]Proportionate Shares'!$D$23:$I$1377,6,FALSE))</f>
        <v>4.2232717099999998E-4</v>
      </c>
      <c r="I208" s="105">
        <f>VLOOKUP(D208,'[1]Schedule of Pension Amounts LW'!$B$15:$E$1399,3,FALSE)</f>
        <v>23037533</v>
      </c>
      <c r="J208" s="105">
        <f>-IF(ISNA(VLOOKUP(D208,'[1]Combined Contribution Amounts'!$A$2:$K$1335,5,FALSE)),0,VLOOKUP(D208,'[1]Combined Contribution Amounts'!$A$2:$K$1335,5,FALSE))</f>
        <v>-1478196</v>
      </c>
      <c r="K208" s="105">
        <f>-IF(ISNA(VLOOKUP(D208,'[1]Combined Contribution Amounts'!$A$2:$K$1335,7,FALSE)),0,VLOOKUP(D208,'[1]Combined Contribution Amounts'!$A$2:$K$1335,7,FALSE))+-IF(ISNA(VLOOKUP(D208,'[1]Combined Contribution Amounts'!$A$2:$K$1335,8,FALSE)),0,VLOOKUP(D208,'[1]Combined Contribution Amounts'!$A$2:$K$1335,8,FALSE))+-IF(ISNA(VLOOKUP(D208,'[1]Combined Contribution Amounts'!$A$2:$K$1335,9,FALSE)),0,VLOOKUP(D208,'[1]Combined Contribution Amounts'!$A$2:$K$1335,9,FALSE))</f>
        <v>0</v>
      </c>
      <c r="L208" s="105">
        <f>VLOOKUP(D208,'[1]Pension Expense Details'!$D$23:$S$1407,16,FALSE)</f>
        <v>2068643</v>
      </c>
      <c r="M208" s="105">
        <f>ROUND(('[1]68_InOutFlowsCurPrdAndPriorHist'!$F$28-'[1]68_InOutFlowsCurPrdAndPriorHist'!$F$31)*$H208,0)-VLOOKUP(D208,'[1]Pension Expense Details'!$D$23:$S$1407,12,FALSE)</f>
        <v>-349787</v>
      </c>
      <c r="N208" s="105">
        <f>ROUND(('[1]68_InOutFlowsCurPrdAndPriorHist'!$F$29-'[1]68_InOutFlowsCurPrdAndPriorHist'!$F$32)*$H208,0)-VLOOKUP(D208,'[1]Pension Expense Details'!$D$23:$S$1407,13,FALSE)</f>
        <v>-2643010</v>
      </c>
      <c r="O208" s="105">
        <f>ROUND(('[1]68_InOutFlowsCurPrdAndPriorHist'!$F$30-'[1]68_InOutFlowsCurPrdAndPriorHist'!$F$33)*$H208,0)-VLOOKUP(D208,'[1]Pension Expense Details'!$D$23:$S$1407,14,FALSE)</f>
        <v>1142919</v>
      </c>
      <c r="P208" s="105">
        <f>ROUND((VLOOKUP(D208,'[1]Schedule of Pension Amounts LW'!$B$15:$AC$1399,28,FALSE)-VLOOKUP(D208,'[1]Schedule of Pension Amounts LW'!$B$15:$AC$1399,27,FALSE))*'[1]Schedule of Pension Amounts LW'!AD$4,0)+VLOOKUP(D208,'[1]Schedule of Pension Amounts LW'!$B$15:$AH$1399,33,FALSE)-VLOOKUP(D208,'[1]Pension Expense Details'!$D$23:$S$1407,15,FALSE)</f>
        <v>175785</v>
      </c>
      <c r="Q208" s="98">
        <f t="shared" si="14"/>
        <v>21953887</v>
      </c>
      <c r="R208" s="98">
        <f>ROUND('[1]68_InOutFlowsCurPrdAndPrior'!$D$32*IF(ISNA(VLOOKUP(D208,'[1]Proportionate Shares'!$D$23:$I$1359,6,FALSE)),0,VLOOKUP(D208,'[1]Proportionate Shares'!$D$23:$I$1359,6,FALSE)),0)</f>
        <v>92226</v>
      </c>
      <c r="S208" s="98">
        <f>ROUND('[1]68_InOutFlowsCurPrdAndPrior'!$D$33*IF(ISNA(VLOOKUP(D208,'[1]Proportionate Shares'!$D$23:$I$1359,6,FALSE)),0,VLOOKUP(D208,'[1]Proportionate Shares'!$D$23:$I$1359,6,FALSE)),0)</f>
        <v>6811174</v>
      </c>
      <c r="T208" s="98">
        <f>ROUND('[1]68_InOutFlowsCurPrdAndPrior'!$D$35*IF(ISNA(VLOOKUP(D208,'[1]Proportionate Shares'!$D$23:$I$1359,6,FALSE)),0,VLOOKUP(D208,'[1]Proportionate Shares'!$D$23:$I$1359,6,FALSE)),0)</f>
        <v>1319874</v>
      </c>
      <c r="U208" s="98">
        <f>VLOOKUP(D208,'[1]Schedule of Pension Amounts LW'!$B$15:$AS$1399,36,FALSE)</f>
        <v>2691487</v>
      </c>
      <c r="V208" s="99">
        <f t="shared" si="15"/>
        <v>10914761</v>
      </c>
      <c r="W208" s="98">
        <f>ROUND('[1]68_InOutFlowsCurPrdAndPrior'!$F$32*IF(ISNA(VLOOKUP(D208,'[1]Proportionate Shares'!$D$23:$I$1359,6,FALSE)),0,VLOOKUP(D208,'[1]Proportionate Shares'!$D$23:$I$1359,6,FALSE)),0)</f>
        <v>762274</v>
      </c>
      <c r="X208" s="98">
        <f>ROUND('[1]68_InOutFlowsCurPrdAndPrior'!$F$33*IF(ISNA(VLOOKUP(D208,'[1]Proportionate Shares'!$D$23:$I$1359,6,FALSE)),0,VLOOKUP(D208,'[1]Proportionate Shares'!$D$23:$I$1359,6,FALSE)),0)</f>
        <v>2814699</v>
      </c>
      <c r="Y208" s="98">
        <f>ROUND('[1]68_InOutFlowsCurPrdAndPrior'!$F$35*IF(ISNA(VLOOKUP(D208,'[1]Proportionate Shares'!$D$23:$I$1359,6,FALSE)),0,VLOOKUP(D208,'[1]Proportionate Shares'!$D$23:$I$1359,6,FALSE)),0)</f>
        <v>1099432</v>
      </c>
      <c r="Z208" s="98">
        <f>-VLOOKUP(D208,'[1]Schedule of Pension Amounts LW'!$B$15:$AS$1399,37,FALSE)</f>
        <v>2311066</v>
      </c>
      <c r="AA208" s="99">
        <f t="shared" si="16"/>
        <v>6987471</v>
      </c>
      <c r="AB208" s="72">
        <f>VLOOKUP(D208,'[1]Pension Expense Details'!$D$22:$S$1407,16,FALSE)</f>
        <v>2068643</v>
      </c>
      <c r="AC208" s="72">
        <f t="shared" si="17"/>
        <v>1639716</v>
      </c>
      <c r="AD208" s="72">
        <f>VLOOKUP(D208,'[1]Schedule of Pension Amounts LW'!$B$15:$W$1399,22,FALSE)</f>
        <v>3708359</v>
      </c>
    </row>
    <row r="209" spans="1:30" x14ac:dyDescent="0.3">
      <c r="A209" s="104"/>
      <c r="B209" s="33"/>
      <c r="C209" s="33" t="str">
        <f>VLOOKUP(D209,'[1]Employer information'!$I$3:$J$1391,2,FALSE)</f>
        <v xml:space="preserve">Community and Junior College                      </v>
      </c>
      <c r="D209" s="33" t="str">
        <f>'[1]Schedule of Pension Amounts LW'!B202</f>
        <v>1788</v>
      </c>
      <c r="E209" s="33" t="str">
        <f>IF(ISNA(VLOOKUP(D209,'[1]Proportionate Shares'!$D$23:$G$1400,2,FALSE)),"",VLOOKUP(D209,'[1]Proportionate Shares'!$D$23:$G$1400,2,FALSE))</f>
        <v>020990</v>
      </c>
      <c r="F209" s="33" t="str">
        <f>IF(ISNA(VLOOKUP(D209,'[1]Proportionate Shares'!$D$23:$G$1400,3,FALSE)),"",VLOOKUP(D209,'[1]Proportionate Shares'!$D$23:$G$1400,3,FALSE))</f>
        <v/>
      </c>
      <c r="G209" s="34" t="str">
        <f>VLOOKUP(D209,'[1]Employer information'!$A$3:$B$1390,2,FALSE)</f>
        <v>BRAZOSPORT COLLEGE</v>
      </c>
      <c r="H209" s="36">
        <f>IF(ISNA(VLOOKUP(D209,'[1]Proportionate Shares'!$D$23:$I$1377,6,FALSE)),0,VLOOKUP(D209,'[1]Proportionate Shares'!$D$23:$I$1377,6,FALSE))</f>
        <v>1.47675772E-4</v>
      </c>
      <c r="I209" s="105">
        <f>VLOOKUP(D209,'[1]Schedule of Pension Amounts LW'!$B$15:$E$1399,3,FALSE)</f>
        <v>7875563</v>
      </c>
      <c r="J209" s="105">
        <f>-IF(ISNA(VLOOKUP(D209,'[1]Combined Contribution Amounts'!$A$2:$K$1335,5,FALSE)),0,VLOOKUP(D209,'[1]Combined Contribution Amounts'!$A$2:$K$1335,5,FALSE))</f>
        <v>-516883</v>
      </c>
      <c r="K209" s="105">
        <f>-IF(ISNA(VLOOKUP(D209,'[1]Combined Contribution Amounts'!$A$2:$K$1335,7,FALSE)),0,VLOOKUP(D209,'[1]Combined Contribution Amounts'!$A$2:$K$1335,7,FALSE))+-IF(ISNA(VLOOKUP(D209,'[1]Combined Contribution Amounts'!$A$2:$K$1335,8,FALSE)),0,VLOOKUP(D209,'[1]Combined Contribution Amounts'!$A$2:$K$1335,8,FALSE))+-IF(ISNA(VLOOKUP(D209,'[1]Combined Contribution Amounts'!$A$2:$K$1335,9,FALSE)),0,VLOOKUP(D209,'[1]Combined Contribution Amounts'!$A$2:$K$1335,9,FALSE))</f>
        <v>0</v>
      </c>
      <c r="L209" s="105">
        <f>VLOOKUP(D209,'[1]Pension Expense Details'!$D$23:$S$1407,16,FALSE)</f>
        <v>751637</v>
      </c>
      <c r="M209" s="105">
        <f>ROUND(('[1]68_InOutFlowsCurPrdAndPriorHist'!$F$28-'[1]68_InOutFlowsCurPrdAndPriorHist'!$F$31)*$H209,0)-VLOOKUP(D209,'[1]Pension Expense Details'!$D$23:$S$1407,12,FALSE)</f>
        <v>-122311</v>
      </c>
      <c r="N209" s="105">
        <f>ROUND(('[1]68_InOutFlowsCurPrdAndPriorHist'!$F$29-'[1]68_InOutFlowsCurPrdAndPriorHist'!$F$32)*$H209,0)-VLOOKUP(D209,'[1]Pension Expense Details'!$D$23:$S$1407,13,FALSE)</f>
        <v>-924185</v>
      </c>
      <c r="O209" s="105">
        <f>ROUND(('[1]68_InOutFlowsCurPrdAndPriorHist'!$F$30-'[1]68_InOutFlowsCurPrdAndPriorHist'!$F$33)*$H209,0)-VLOOKUP(D209,'[1]Pension Expense Details'!$D$23:$S$1407,14,FALSE)</f>
        <v>399646</v>
      </c>
      <c r="P209" s="105">
        <f>ROUND((VLOOKUP(D209,'[1]Schedule of Pension Amounts LW'!$B$15:$AC$1399,28,FALSE)-VLOOKUP(D209,'[1]Schedule of Pension Amounts LW'!$B$15:$AC$1399,27,FALSE))*'[1]Schedule of Pension Amounts LW'!AD$4,0)+VLOOKUP(D209,'[1]Schedule of Pension Amounts LW'!$B$15:$AH$1399,33,FALSE)-VLOOKUP(D209,'[1]Pension Expense Details'!$D$23:$S$1407,15,FALSE)</f>
        <v>213181</v>
      </c>
      <c r="Q209" s="98">
        <f t="shared" si="14"/>
        <v>7676648</v>
      </c>
      <c r="R209" s="98">
        <f>ROUND('[1]68_InOutFlowsCurPrdAndPrior'!$D$32*IF(ISNA(VLOOKUP(D209,'[1]Proportionate Shares'!$D$23:$I$1359,6,FALSE)),0,VLOOKUP(D209,'[1]Proportionate Shares'!$D$23:$I$1359,6,FALSE)),0)</f>
        <v>32249</v>
      </c>
      <c r="S209" s="98">
        <f>ROUND('[1]68_InOutFlowsCurPrdAndPrior'!$D$33*IF(ISNA(VLOOKUP(D209,'[1]Proportionate Shares'!$D$23:$I$1359,6,FALSE)),0,VLOOKUP(D209,'[1]Proportionate Shares'!$D$23:$I$1359,6,FALSE)),0)</f>
        <v>2381673</v>
      </c>
      <c r="T209" s="98">
        <f>ROUND('[1]68_InOutFlowsCurPrdAndPrior'!$D$35*IF(ISNA(VLOOKUP(D209,'[1]Proportionate Shares'!$D$23:$I$1359,6,FALSE)),0,VLOOKUP(D209,'[1]Proportionate Shares'!$D$23:$I$1359,6,FALSE)),0)</f>
        <v>461522</v>
      </c>
      <c r="U209" s="98">
        <f>VLOOKUP(D209,'[1]Schedule of Pension Amounts LW'!$B$15:$AS$1399,36,FALSE)</f>
        <v>275617</v>
      </c>
      <c r="V209" s="99">
        <f t="shared" si="15"/>
        <v>3151061</v>
      </c>
      <c r="W209" s="98">
        <f>ROUND('[1]68_InOutFlowsCurPrdAndPrior'!$F$32*IF(ISNA(VLOOKUP(D209,'[1]Proportionate Shares'!$D$23:$I$1359,6,FALSE)),0,VLOOKUP(D209,'[1]Proportionate Shares'!$D$23:$I$1359,6,FALSE)),0)</f>
        <v>266545</v>
      </c>
      <c r="X209" s="98">
        <f>ROUND('[1]68_InOutFlowsCurPrdAndPrior'!$F$33*IF(ISNA(VLOOKUP(D209,'[1]Proportionate Shares'!$D$23:$I$1359,6,FALSE)),0,VLOOKUP(D209,'[1]Proportionate Shares'!$D$23:$I$1359,6,FALSE)),0)</f>
        <v>984220</v>
      </c>
      <c r="Y209" s="98">
        <f>ROUND('[1]68_InOutFlowsCurPrdAndPrior'!$F$35*IF(ISNA(VLOOKUP(D209,'[1]Proportionate Shares'!$D$23:$I$1359,6,FALSE)),0,VLOOKUP(D209,'[1]Proportionate Shares'!$D$23:$I$1359,6,FALSE)),0)</f>
        <v>384440</v>
      </c>
      <c r="Z209" s="98">
        <f>-VLOOKUP(D209,'[1]Schedule of Pension Amounts LW'!$B$15:$AS$1399,37,FALSE)</f>
        <v>164476</v>
      </c>
      <c r="AA209" s="99">
        <f t="shared" si="16"/>
        <v>1799681</v>
      </c>
      <c r="AB209" s="72">
        <f>VLOOKUP(D209,'[1]Pension Expense Details'!$D$22:$S$1407,16,FALSE)</f>
        <v>751637</v>
      </c>
      <c r="AC209" s="72">
        <f t="shared" si="17"/>
        <v>604517</v>
      </c>
      <c r="AD209" s="72">
        <f>VLOOKUP(D209,'[1]Schedule of Pension Amounts LW'!$B$15:$W$1399,22,FALSE)</f>
        <v>1356154</v>
      </c>
    </row>
    <row r="210" spans="1:30" x14ac:dyDescent="0.3">
      <c r="A210" s="104"/>
      <c r="B210" s="33"/>
      <c r="C210" s="33" t="str">
        <f>VLOOKUP(D210,'[1]Employer information'!$I$3:$J$1391,2,FALSE)</f>
        <v xml:space="preserve">Community and Junior College                      </v>
      </c>
      <c r="D210" s="33" t="str">
        <f>'[1]Schedule of Pension Amounts LW'!B203</f>
        <v>1756</v>
      </c>
      <c r="E210" s="33" t="str">
        <f>IF(ISNA(VLOOKUP(D210,'[1]Proportionate Shares'!$D$23:$G$1400,2,FALSE)),"",VLOOKUP(D210,'[1]Proportionate Shares'!$D$23:$G$1400,2,FALSE))</f>
        <v>014955</v>
      </c>
      <c r="F210" s="33" t="str">
        <f>IF(ISNA(VLOOKUP(D210,'[1]Proportionate Shares'!$D$23:$G$1400,3,FALSE)),"",VLOOKUP(D210,'[1]Proportionate Shares'!$D$23:$G$1400,3,FALSE))</f>
        <v/>
      </c>
      <c r="G210" s="34" t="str">
        <f>VLOOKUP(D210,'[1]Employer information'!$A$3:$B$1390,2,FALSE)</f>
        <v>CENTRAL TEXAS COLLEGE</v>
      </c>
      <c r="H210" s="36">
        <f>IF(ISNA(VLOOKUP(D210,'[1]Proportionate Shares'!$D$23:$I$1377,6,FALSE)),0,VLOOKUP(D210,'[1]Proportionate Shares'!$D$23:$I$1377,6,FALSE))</f>
        <v>4.2907265300000001E-4</v>
      </c>
      <c r="I210" s="105">
        <f>VLOOKUP(D210,'[1]Schedule of Pension Amounts LW'!$B$15:$E$1399,3,FALSE)</f>
        <v>24601156</v>
      </c>
      <c r="J210" s="105">
        <f>-IF(ISNA(VLOOKUP(D210,'[1]Combined Contribution Amounts'!$A$2:$K$1335,5,FALSE)),0,VLOOKUP(D210,'[1]Combined Contribution Amounts'!$A$2:$K$1335,5,FALSE))</f>
        <v>-1501806</v>
      </c>
      <c r="K210" s="105">
        <f>-IF(ISNA(VLOOKUP(D210,'[1]Combined Contribution Amounts'!$A$2:$K$1335,7,FALSE)),0,VLOOKUP(D210,'[1]Combined Contribution Amounts'!$A$2:$K$1335,7,FALSE))+-IF(ISNA(VLOOKUP(D210,'[1]Combined Contribution Amounts'!$A$2:$K$1335,8,FALSE)),0,VLOOKUP(D210,'[1]Combined Contribution Amounts'!$A$2:$K$1335,8,FALSE))+-IF(ISNA(VLOOKUP(D210,'[1]Combined Contribution Amounts'!$A$2:$K$1335,9,FALSE)),0,VLOOKUP(D210,'[1]Combined Contribution Amounts'!$A$2:$K$1335,9,FALSE))</f>
        <v>0</v>
      </c>
      <c r="L210" s="105">
        <f>VLOOKUP(D210,'[1]Pension Expense Details'!$D$23:$S$1407,16,FALSE)</f>
        <v>1913753</v>
      </c>
      <c r="M210" s="105">
        <f>ROUND(('[1]68_InOutFlowsCurPrdAndPriorHist'!$F$28-'[1]68_InOutFlowsCurPrdAndPriorHist'!$F$31)*$H210,0)-VLOOKUP(D210,'[1]Pension Expense Details'!$D$23:$S$1407,12,FALSE)</f>
        <v>-355374</v>
      </c>
      <c r="N210" s="105">
        <f>ROUND(('[1]68_InOutFlowsCurPrdAndPriorHist'!$F$29-'[1]68_InOutFlowsCurPrdAndPriorHist'!$F$32)*$H210,0)-VLOOKUP(D210,'[1]Pension Expense Details'!$D$23:$S$1407,13,FALSE)</f>
        <v>-2685224</v>
      </c>
      <c r="O210" s="105">
        <f>ROUND(('[1]68_InOutFlowsCurPrdAndPriorHist'!$F$30-'[1]68_InOutFlowsCurPrdAndPriorHist'!$F$33)*$H210,0)-VLOOKUP(D210,'[1]Pension Expense Details'!$D$23:$S$1407,14,FALSE)</f>
        <v>1161174</v>
      </c>
      <c r="P210" s="105">
        <f>ROUND((VLOOKUP(D210,'[1]Schedule of Pension Amounts LW'!$B$15:$AC$1399,28,FALSE)-VLOOKUP(D210,'[1]Schedule of Pension Amounts LW'!$B$15:$AC$1399,27,FALSE))*'[1]Schedule of Pension Amounts LW'!AD$4,0)+VLOOKUP(D210,'[1]Schedule of Pension Amounts LW'!$B$15:$AH$1399,33,FALSE)-VLOOKUP(D210,'[1]Pension Expense Details'!$D$23:$S$1407,15,FALSE)</f>
        <v>-829141</v>
      </c>
      <c r="Q210" s="98">
        <f t="shared" si="14"/>
        <v>22304538</v>
      </c>
      <c r="R210" s="98">
        <f>ROUND('[1]68_InOutFlowsCurPrdAndPrior'!$D$32*IF(ISNA(VLOOKUP(D210,'[1]Proportionate Shares'!$D$23:$I$1359,6,FALSE)),0,VLOOKUP(D210,'[1]Proportionate Shares'!$D$23:$I$1359,6,FALSE)),0)</f>
        <v>93699</v>
      </c>
      <c r="S210" s="98">
        <f>ROUND('[1]68_InOutFlowsCurPrdAndPrior'!$D$33*IF(ISNA(VLOOKUP(D210,'[1]Proportionate Shares'!$D$23:$I$1359,6,FALSE)),0,VLOOKUP(D210,'[1]Proportionate Shares'!$D$23:$I$1359,6,FALSE)),0)</f>
        <v>6919963</v>
      </c>
      <c r="T210" s="98">
        <f>ROUND('[1]68_InOutFlowsCurPrdAndPrior'!$D$35*IF(ISNA(VLOOKUP(D210,'[1]Proportionate Shares'!$D$23:$I$1359,6,FALSE)),0,VLOOKUP(D210,'[1]Proportionate Shares'!$D$23:$I$1359,6,FALSE)),0)</f>
        <v>1340956</v>
      </c>
      <c r="U210" s="98">
        <f>VLOOKUP(D210,'[1]Schedule of Pension Amounts LW'!$B$15:$AS$1399,36,FALSE)</f>
        <v>0</v>
      </c>
      <c r="V210" s="99">
        <f t="shared" si="15"/>
        <v>8354618</v>
      </c>
      <c r="W210" s="98">
        <f>ROUND('[1]68_InOutFlowsCurPrdAndPrior'!$F$32*IF(ISNA(VLOOKUP(D210,'[1]Proportionate Shares'!$D$23:$I$1359,6,FALSE)),0,VLOOKUP(D210,'[1]Proportionate Shares'!$D$23:$I$1359,6,FALSE)),0)</f>
        <v>774449</v>
      </c>
      <c r="X210" s="98">
        <f>ROUND('[1]68_InOutFlowsCurPrdAndPrior'!$F$33*IF(ISNA(VLOOKUP(D210,'[1]Proportionate Shares'!$D$23:$I$1359,6,FALSE)),0,VLOOKUP(D210,'[1]Proportionate Shares'!$D$23:$I$1359,6,FALSE)),0)</f>
        <v>2859656</v>
      </c>
      <c r="Y210" s="98">
        <f>ROUND('[1]68_InOutFlowsCurPrdAndPrior'!$F$35*IF(ISNA(VLOOKUP(D210,'[1]Proportionate Shares'!$D$23:$I$1359,6,FALSE)),0,VLOOKUP(D210,'[1]Proportionate Shares'!$D$23:$I$1359,6,FALSE)),0)</f>
        <v>1116992</v>
      </c>
      <c r="Z210" s="98">
        <f>-VLOOKUP(D210,'[1]Schedule of Pension Amounts LW'!$B$15:$AS$1399,37,FALSE)</f>
        <v>5060987</v>
      </c>
      <c r="AA210" s="99">
        <f t="shared" si="16"/>
        <v>9812084</v>
      </c>
      <c r="AB210" s="72">
        <f>VLOOKUP(D210,'[1]Pension Expense Details'!$D$22:$S$1407,16,FALSE)</f>
        <v>1913753</v>
      </c>
      <c r="AC210" s="72">
        <f t="shared" si="17"/>
        <v>597374</v>
      </c>
      <c r="AD210" s="72">
        <f>VLOOKUP(D210,'[1]Schedule of Pension Amounts LW'!$B$15:$W$1399,22,FALSE)</f>
        <v>2511127</v>
      </c>
    </row>
    <row r="211" spans="1:30" x14ac:dyDescent="0.3">
      <c r="A211" s="104"/>
      <c r="B211" s="33"/>
      <c r="C211" s="33" t="str">
        <f>VLOOKUP(D211,'[1]Employer information'!$I$3:$J$1391,2,FALSE)</f>
        <v xml:space="preserve">Community and Junior College                      </v>
      </c>
      <c r="D211" s="33" t="str">
        <f>'[1]Schedule of Pension Amounts LW'!B204</f>
        <v>1643</v>
      </c>
      <c r="E211" s="33" t="str">
        <f>IF(ISNA(VLOOKUP(D211,'[1]Proportionate Shares'!$D$23:$G$1400,2,FALSE)),"",VLOOKUP(D211,'[1]Proportionate Shares'!$D$23:$G$1400,2,FALSE))</f>
        <v>067956</v>
      </c>
      <c r="F211" s="33" t="str">
        <f>IF(ISNA(VLOOKUP(D211,'[1]Proportionate Shares'!$D$23:$G$1400,3,FALSE)),"",VLOOKUP(D211,'[1]Proportionate Shares'!$D$23:$G$1400,3,FALSE))</f>
        <v/>
      </c>
      <c r="G211" s="34" t="str">
        <f>VLOOKUP(D211,'[1]Employer information'!$A$3:$B$1390,2,FALSE)</f>
        <v>CISCO JUNIOR COLLEGE</v>
      </c>
      <c r="H211" s="36">
        <f>IF(ISNA(VLOOKUP(D211,'[1]Proportionate Shares'!$D$23:$I$1377,6,FALSE)),0,VLOOKUP(D211,'[1]Proportionate Shares'!$D$23:$I$1377,6,FALSE))</f>
        <v>6.9380181999999994E-5</v>
      </c>
      <c r="I211" s="105">
        <f>VLOOKUP(D211,'[1]Schedule of Pension Amounts LW'!$B$15:$E$1399,3,FALSE)</f>
        <v>3932929</v>
      </c>
      <c r="J211" s="105">
        <f>-IF(ISNA(VLOOKUP(D211,'[1]Combined Contribution Amounts'!$A$2:$K$1335,5,FALSE)),0,VLOOKUP(D211,'[1]Combined Contribution Amounts'!$A$2:$K$1335,5,FALSE))</f>
        <v>-242839</v>
      </c>
      <c r="K211" s="105">
        <f>-IF(ISNA(VLOOKUP(D211,'[1]Combined Contribution Amounts'!$A$2:$K$1335,7,FALSE)),0,VLOOKUP(D211,'[1]Combined Contribution Amounts'!$A$2:$K$1335,7,FALSE))+-IF(ISNA(VLOOKUP(D211,'[1]Combined Contribution Amounts'!$A$2:$K$1335,8,FALSE)),0,VLOOKUP(D211,'[1]Combined Contribution Amounts'!$A$2:$K$1335,8,FALSE))+-IF(ISNA(VLOOKUP(D211,'[1]Combined Contribution Amounts'!$A$2:$K$1335,9,FALSE)),0,VLOOKUP(D211,'[1]Combined Contribution Amounts'!$A$2:$K$1335,9,FALSE))</f>
        <v>0</v>
      </c>
      <c r="L211" s="105">
        <f>VLOOKUP(D211,'[1]Pension Expense Details'!$D$23:$S$1407,16,FALSE)</f>
        <v>316527</v>
      </c>
      <c r="M211" s="105">
        <f>ROUND(('[1]68_InOutFlowsCurPrdAndPriorHist'!$F$28-'[1]68_InOutFlowsCurPrdAndPriorHist'!$F$31)*$H211,0)-VLOOKUP(D211,'[1]Pension Expense Details'!$D$23:$S$1407,12,FALSE)</f>
        <v>-57463</v>
      </c>
      <c r="N211" s="105">
        <f>ROUND(('[1]68_InOutFlowsCurPrdAndPriorHist'!$F$29-'[1]68_InOutFlowsCurPrdAndPriorHist'!$F$32)*$H211,0)-VLOOKUP(D211,'[1]Pension Expense Details'!$D$23:$S$1407,13,FALSE)</f>
        <v>-434195</v>
      </c>
      <c r="O211" s="105">
        <f>ROUND(('[1]68_InOutFlowsCurPrdAndPriorHist'!$F$30-'[1]68_InOutFlowsCurPrdAndPriorHist'!$F$33)*$H211,0)-VLOOKUP(D211,'[1]Pension Expense Details'!$D$23:$S$1407,14,FALSE)</f>
        <v>187759</v>
      </c>
      <c r="P211" s="105">
        <f>ROUND((VLOOKUP(D211,'[1]Schedule of Pension Amounts LW'!$B$15:$AC$1399,28,FALSE)-VLOOKUP(D211,'[1]Schedule of Pension Amounts LW'!$B$15:$AC$1399,27,FALSE))*'[1]Schedule of Pension Amounts LW'!AD$4,0)+VLOOKUP(D211,'[1]Schedule of Pension Amounts LW'!$B$15:$AH$1399,33,FALSE)-VLOOKUP(D211,'[1]Pension Expense Details'!$D$23:$S$1407,15,FALSE)</f>
        <v>-96119</v>
      </c>
      <c r="Q211" s="98">
        <f t="shared" si="14"/>
        <v>3606599</v>
      </c>
      <c r="R211" s="98">
        <f>ROUND('[1]68_InOutFlowsCurPrdAndPrior'!$D$32*IF(ISNA(VLOOKUP(D211,'[1]Proportionate Shares'!$D$23:$I$1359,6,FALSE)),0,VLOOKUP(D211,'[1]Proportionate Shares'!$D$23:$I$1359,6,FALSE)),0)</f>
        <v>15151</v>
      </c>
      <c r="S211" s="98">
        <f>ROUND('[1]68_InOutFlowsCurPrdAndPrior'!$D$33*IF(ISNA(VLOOKUP(D211,'[1]Proportionate Shares'!$D$23:$I$1359,6,FALSE)),0,VLOOKUP(D211,'[1]Proportionate Shares'!$D$23:$I$1359,6,FALSE)),0)</f>
        <v>1118944</v>
      </c>
      <c r="T211" s="98">
        <f>ROUND('[1]68_InOutFlowsCurPrdAndPrior'!$D$35*IF(ISNA(VLOOKUP(D211,'[1]Proportionate Shares'!$D$23:$I$1359,6,FALSE)),0,VLOOKUP(D211,'[1]Proportionate Shares'!$D$23:$I$1359,6,FALSE)),0)</f>
        <v>216830</v>
      </c>
      <c r="U211" s="98">
        <f>VLOOKUP(D211,'[1]Schedule of Pension Amounts LW'!$B$15:$AS$1399,36,FALSE)</f>
        <v>0</v>
      </c>
      <c r="V211" s="99">
        <f t="shared" si="15"/>
        <v>1350925</v>
      </c>
      <c r="W211" s="98">
        <f>ROUND('[1]68_InOutFlowsCurPrdAndPrior'!$F$32*IF(ISNA(VLOOKUP(D211,'[1]Proportionate Shares'!$D$23:$I$1359,6,FALSE)),0,VLOOKUP(D211,'[1]Proportionate Shares'!$D$23:$I$1359,6,FALSE)),0)</f>
        <v>125227</v>
      </c>
      <c r="X211" s="98">
        <f>ROUND('[1]68_InOutFlowsCurPrdAndPrior'!$F$33*IF(ISNA(VLOOKUP(D211,'[1]Proportionate Shares'!$D$23:$I$1359,6,FALSE)),0,VLOOKUP(D211,'[1]Proportionate Shares'!$D$23:$I$1359,6,FALSE)),0)</f>
        <v>462401</v>
      </c>
      <c r="Y211" s="98">
        <f>ROUND('[1]68_InOutFlowsCurPrdAndPrior'!$F$35*IF(ISNA(VLOOKUP(D211,'[1]Proportionate Shares'!$D$23:$I$1359,6,FALSE)),0,VLOOKUP(D211,'[1]Proportionate Shares'!$D$23:$I$1359,6,FALSE)),0)</f>
        <v>180615</v>
      </c>
      <c r="Z211" s="98">
        <f>-VLOOKUP(D211,'[1]Schedule of Pension Amounts LW'!$B$15:$AS$1399,37,FALSE)</f>
        <v>280789</v>
      </c>
      <c r="AA211" s="99">
        <f t="shared" si="16"/>
        <v>1049032</v>
      </c>
      <c r="AB211" s="72">
        <f>VLOOKUP(D211,'[1]Pension Expense Details'!$D$22:$S$1407,16,FALSE)</f>
        <v>316527</v>
      </c>
      <c r="AC211" s="72">
        <f t="shared" si="17"/>
        <v>232180</v>
      </c>
      <c r="AD211" s="72">
        <f>VLOOKUP(D211,'[1]Schedule of Pension Amounts LW'!$B$15:$W$1399,22,FALSE)</f>
        <v>548707</v>
      </c>
    </row>
    <row r="212" spans="1:30" x14ac:dyDescent="0.3">
      <c r="A212" s="104"/>
      <c r="B212" s="33"/>
      <c r="C212" s="33" t="str">
        <f>VLOOKUP(D212,'[1]Employer information'!$I$3:$J$1391,2,FALSE)</f>
        <v xml:space="preserve">Community and Junior College                      </v>
      </c>
      <c r="D212" s="33" t="str">
        <f>'[1]Schedule of Pension Amounts LW'!B205</f>
        <v>1778</v>
      </c>
      <c r="E212" s="33" t="str">
        <f>IF(ISNA(VLOOKUP(D212,'[1]Proportionate Shares'!$D$23:$G$1400,2,FALSE)),"",VLOOKUP(D212,'[1]Proportionate Shares'!$D$23:$G$1400,2,FALSE))</f>
        <v>065957</v>
      </c>
      <c r="F212" s="33" t="str">
        <f>IF(ISNA(VLOOKUP(D212,'[1]Proportionate Shares'!$D$23:$G$1400,3,FALSE)),"",VLOOKUP(D212,'[1]Proportionate Shares'!$D$23:$G$1400,3,FALSE))</f>
        <v/>
      </c>
      <c r="G212" s="34" t="str">
        <f>VLOOKUP(D212,'[1]Employer information'!$A$3:$B$1390,2,FALSE)</f>
        <v>CLARENDON COLLEGE</v>
      </c>
      <c r="H212" s="36">
        <f>IF(ISNA(VLOOKUP(D212,'[1]Proportionate Shares'!$D$23:$I$1377,6,FALSE)),0,VLOOKUP(D212,'[1]Proportionate Shares'!$D$23:$I$1377,6,FALSE))</f>
        <v>5.6654335E-5</v>
      </c>
      <c r="I212" s="105">
        <f>VLOOKUP(D212,'[1]Schedule of Pension Amounts LW'!$B$15:$E$1399,3,FALSE)</f>
        <v>3305669</v>
      </c>
      <c r="J212" s="105">
        <f>-IF(ISNA(VLOOKUP(D212,'[1]Combined Contribution Amounts'!$A$2:$K$1335,5,FALSE)),0,VLOOKUP(D212,'[1]Combined Contribution Amounts'!$A$2:$K$1335,5,FALSE))</f>
        <v>-198297</v>
      </c>
      <c r="K212" s="105">
        <f>-IF(ISNA(VLOOKUP(D212,'[1]Combined Contribution Amounts'!$A$2:$K$1335,7,FALSE)),0,VLOOKUP(D212,'[1]Combined Contribution Amounts'!$A$2:$K$1335,7,FALSE))+-IF(ISNA(VLOOKUP(D212,'[1]Combined Contribution Amounts'!$A$2:$K$1335,8,FALSE)),0,VLOOKUP(D212,'[1]Combined Contribution Amounts'!$A$2:$K$1335,8,FALSE))+-IF(ISNA(VLOOKUP(D212,'[1]Combined Contribution Amounts'!$A$2:$K$1335,9,FALSE)),0,VLOOKUP(D212,'[1]Combined Contribution Amounts'!$A$2:$K$1335,9,FALSE))</f>
        <v>0</v>
      </c>
      <c r="L212" s="105">
        <f>VLOOKUP(D212,'[1]Pension Expense Details'!$D$23:$S$1407,16,FALSE)</f>
        <v>243674</v>
      </c>
      <c r="M212" s="105">
        <f>ROUND(('[1]68_InOutFlowsCurPrdAndPriorHist'!$F$28-'[1]68_InOutFlowsCurPrdAndPriorHist'!$F$31)*$H212,0)-VLOOKUP(D212,'[1]Pension Expense Details'!$D$23:$S$1407,12,FALSE)</f>
        <v>-46923</v>
      </c>
      <c r="N212" s="105">
        <f>ROUND(('[1]68_InOutFlowsCurPrdAndPriorHist'!$F$29-'[1]68_InOutFlowsCurPrdAndPriorHist'!$F$32)*$H212,0)-VLOOKUP(D212,'[1]Pension Expense Details'!$D$23:$S$1407,13,FALSE)</f>
        <v>-354554</v>
      </c>
      <c r="O212" s="105">
        <f>ROUND(('[1]68_InOutFlowsCurPrdAndPriorHist'!$F$30-'[1]68_InOutFlowsCurPrdAndPriorHist'!$F$33)*$H212,0)-VLOOKUP(D212,'[1]Pension Expense Details'!$D$23:$S$1407,14,FALSE)</f>
        <v>153320</v>
      </c>
      <c r="P212" s="105">
        <f>ROUND((VLOOKUP(D212,'[1]Schedule of Pension Amounts LW'!$B$15:$AC$1399,28,FALSE)-VLOOKUP(D212,'[1]Schedule of Pension Amounts LW'!$B$15:$AC$1399,27,FALSE))*'[1]Schedule of Pension Amounts LW'!AD$4,0)+VLOOKUP(D212,'[1]Schedule of Pension Amounts LW'!$B$15:$AH$1399,33,FALSE)-VLOOKUP(D212,'[1]Pension Expense Details'!$D$23:$S$1407,15,FALSE)</f>
        <v>-157820</v>
      </c>
      <c r="Q212" s="98">
        <f t="shared" si="14"/>
        <v>2945069</v>
      </c>
      <c r="R212" s="98">
        <f>ROUND('[1]68_InOutFlowsCurPrdAndPrior'!$D$32*IF(ISNA(VLOOKUP(D212,'[1]Proportionate Shares'!$D$23:$I$1359,6,FALSE)),0,VLOOKUP(D212,'[1]Proportionate Shares'!$D$23:$I$1359,6,FALSE)),0)</f>
        <v>12372</v>
      </c>
      <c r="S212" s="98">
        <f>ROUND('[1]68_InOutFlowsCurPrdAndPrior'!$D$33*IF(ISNA(VLOOKUP(D212,'[1]Proportionate Shares'!$D$23:$I$1359,6,FALSE)),0,VLOOKUP(D212,'[1]Proportionate Shares'!$D$23:$I$1359,6,FALSE)),0)</f>
        <v>913705</v>
      </c>
      <c r="T212" s="98">
        <f>ROUND('[1]68_InOutFlowsCurPrdAndPrior'!$D$35*IF(ISNA(VLOOKUP(D212,'[1]Proportionate Shares'!$D$23:$I$1359,6,FALSE)),0,VLOOKUP(D212,'[1]Proportionate Shares'!$D$23:$I$1359,6,FALSE)),0)</f>
        <v>177058</v>
      </c>
      <c r="U212" s="98">
        <f>VLOOKUP(D212,'[1]Schedule of Pension Amounts LW'!$B$15:$AS$1399,36,FALSE)</f>
        <v>237560</v>
      </c>
      <c r="V212" s="99">
        <f t="shared" si="15"/>
        <v>1340695</v>
      </c>
      <c r="W212" s="98">
        <f>ROUND('[1]68_InOutFlowsCurPrdAndPrior'!$F$32*IF(ISNA(VLOOKUP(D212,'[1]Proportionate Shares'!$D$23:$I$1359,6,FALSE)),0,VLOOKUP(D212,'[1]Proportionate Shares'!$D$23:$I$1359,6,FALSE)),0)</f>
        <v>102257</v>
      </c>
      <c r="X212" s="98">
        <f>ROUND('[1]68_InOutFlowsCurPrdAndPrior'!$F$33*IF(ISNA(VLOOKUP(D212,'[1]Proportionate Shares'!$D$23:$I$1359,6,FALSE)),0,VLOOKUP(D212,'[1]Proportionate Shares'!$D$23:$I$1359,6,FALSE)),0)</f>
        <v>377586</v>
      </c>
      <c r="Y212" s="98">
        <f>ROUND('[1]68_InOutFlowsCurPrdAndPrior'!$F$35*IF(ISNA(VLOOKUP(D212,'[1]Proportionate Shares'!$D$23:$I$1359,6,FALSE)),0,VLOOKUP(D212,'[1]Proportionate Shares'!$D$23:$I$1359,6,FALSE)),0)</f>
        <v>147487</v>
      </c>
      <c r="Z212" s="98">
        <f>-VLOOKUP(D212,'[1]Schedule of Pension Amounts LW'!$B$15:$AS$1399,37,FALSE)</f>
        <v>134358</v>
      </c>
      <c r="AA212" s="99">
        <f t="shared" si="16"/>
        <v>761688</v>
      </c>
      <c r="AB212" s="72">
        <f>VLOOKUP(D212,'[1]Pension Expense Details'!$D$22:$S$1407,16,FALSE)</f>
        <v>243674</v>
      </c>
      <c r="AC212" s="72">
        <f t="shared" si="17"/>
        <v>299916</v>
      </c>
      <c r="AD212" s="72">
        <f>VLOOKUP(D212,'[1]Schedule of Pension Amounts LW'!$B$15:$W$1399,22,FALSE)</f>
        <v>543590</v>
      </c>
    </row>
    <row r="213" spans="1:30" x14ac:dyDescent="0.3">
      <c r="A213" s="104"/>
      <c r="B213" s="33"/>
      <c r="C213" s="33" t="str">
        <f>VLOOKUP(D213,'[1]Employer information'!$I$3:$J$1391,2,FALSE)</f>
        <v xml:space="preserve">Community and Junior College                      </v>
      </c>
      <c r="D213" s="33" t="str">
        <f>'[1]Schedule of Pension Amounts LW'!B206</f>
        <v>1759</v>
      </c>
      <c r="E213" s="33" t="str">
        <f>IF(ISNA(VLOOKUP(D213,'[1]Proportionate Shares'!$D$23:$G$1400,2,FALSE)),"",VLOOKUP(D213,'[1]Proportionate Shares'!$D$23:$G$1400,2,FALSE))</f>
        <v>013953</v>
      </c>
      <c r="F213" s="33" t="str">
        <f>IF(ISNA(VLOOKUP(D213,'[1]Proportionate Shares'!$D$23:$G$1400,3,FALSE)),"",VLOOKUP(D213,'[1]Proportionate Shares'!$D$23:$G$1400,3,FALSE))</f>
        <v/>
      </c>
      <c r="G213" s="34" t="str">
        <f>VLOOKUP(D213,'[1]Employer information'!$A$3:$B$1390,2,FALSE)</f>
        <v>COASTAL BEND COLLEGE</v>
      </c>
      <c r="H213" s="36">
        <f>IF(ISNA(VLOOKUP(D213,'[1]Proportionate Shares'!$D$23:$I$1377,6,FALSE)),0,VLOOKUP(D213,'[1]Proportionate Shares'!$D$23:$I$1377,6,FALSE))</f>
        <v>1.02248193E-4</v>
      </c>
      <c r="I213" s="105">
        <f>VLOOKUP(D213,'[1]Schedule of Pension Amounts LW'!$B$15:$E$1399,3,FALSE)</f>
        <v>5341412</v>
      </c>
      <c r="J213" s="105">
        <f>-IF(ISNA(VLOOKUP(D213,'[1]Combined Contribution Amounts'!$A$2:$K$1335,5,FALSE)),0,VLOOKUP(D213,'[1]Combined Contribution Amounts'!$A$2:$K$1335,5,FALSE))</f>
        <v>-357881</v>
      </c>
      <c r="K213" s="105">
        <f>-IF(ISNA(VLOOKUP(D213,'[1]Combined Contribution Amounts'!$A$2:$K$1335,7,FALSE)),0,VLOOKUP(D213,'[1]Combined Contribution Amounts'!$A$2:$K$1335,7,FALSE))+-IF(ISNA(VLOOKUP(D213,'[1]Combined Contribution Amounts'!$A$2:$K$1335,8,FALSE)),0,VLOOKUP(D213,'[1]Combined Contribution Amounts'!$A$2:$K$1335,8,FALSE))+-IF(ISNA(VLOOKUP(D213,'[1]Combined Contribution Amounts'!$A$2:$K$1335,9,FALSE)),0,VLOOKUP(D213,'[1]Combined Contribution Amounts'!$A$2:$K$1335,9,FALSE))</f>
        <v>0</v>
      </c>
      <c r="L213" s="105">
        <f>VLOOKUP(D213,'[1]Pension Expense Details'!$D$23:$S$1407,16,FALSE)</f>
        <v>537945</v>
      </c>
      <c r="M213" s="105">
        <f>ROUND(('[1]68_InOutFlowsCurPrdAndPriorHist'!$F$28-'[1]68_InOutFlowsCurPrdAndPriorHist'!$F$31)*$H213,0)-VLOOKUP(D213,'[1]Pension Expense Details'!$D$23:$S$1407,12,FALSE)</f>
        <v>-84686</v>
      </c>
      <c r="N213" s="105">
        <f>ROUND(('[1]68_InOutFlowsCurPrdAndPriorHist'!$F$29-'[1]68_InOutFlowsCurPrdAndPriorHist'!$F$32)*$H213,0)-VLOOKUP(D213,'[1]Pension Expense Details'!$D$23:$S$1407,13,FALSE)</f>
        <v>-639890</v>
      </c>
      <c r="O213" s="105">
        <f>ROUND(('[1]68_InOutFlowsCurPrdAndPriorHist'!$F$30-'[1]68_InOutFlowsCurPrdAndPriorHist'!$F$33)*$H213,0)-VLOOKUP(D213,'[1]Pension Expense Details'!$D$23:$S$1407,14,FALSE)</f>
        <v>276708</v>
      </c>
      <c r="P213" s="105">
        <f>ROUND((VLOOKUP(D213,'[1]Schedule of Pension Amounts LW'!$B$15:$AC$1399,28,FALSE)-VLOOKUP(D213,'[1]Schedule of Pension Amounts LW'!$B$15:$AC$1399,27,FALSE))*'[1]Schedule of Pension Amounts LW'!AD$4,0)+VLOOKUP(D213,'[1]Schedule of Pension Amounts LW'!$B$15:$AH$1399,33,FALSE)-VLOOKUP(D213,'[1]Pension Expense Details'!$D$23:$S$1407,15,FALSE)</f>
        <v>241573</v>
      </c>
      <c r="Q213" s="98">
        <f t="shared" si="14"/>
        <v>5315181</v>
      </c>
      <c r="R213" s="98">
        <f>ROUND('[1]68_InOutFlowsCurPrdAndPrior'!$D$32*IF(ISNA(VLOOKUP(D213,'[1]Proportionate Shares'!$D$23:$I$1359,6,FALSE)),0,VLOOKUP(D213,'[1]Proportionate Shares'!$D$23:$I$1359,6,FALSE)),0)</f>
        <v>22329</v>
      </c>
      <c r="S213" s="98">
        <f>ROUND('[1]68_InOutFlowsCurPrdAndPrior'!$D$33*IF(ISNA(VLOOKUP(D213,'[1]Proportionate Shares'!$D$23:$I$1359,6,FALSE)),0,VLOOKUP(D213,'[1]Proportionate Shares'!$D$23:$I$1359,6,FALSE)),0)</f>
        <v>1649030</v>
      </c>
      <c r="T213" s="98">
        <f>ROUND('[1]68_InOutFlowsCurPrdAndPrior'!$D$35*IF(ISNA(VLOOKUP(D213,'[1]Proportionate Shares'!$D$23:$I$1359,6,FALSE)),0,VLOOKUP(D213,'[1]Proportionate Shares'!$D$23:$I$1359,6,FALSE)),0)</f>
        <v>319550</v>
      </c>
      <c r="U213" s="98">
        <f>VLOOKUP(D213,'[1]Schedule of Pension Amounts LW'!$B$15:$AS$1399,36,FALSE)</f>
        <v>185611</v>
      </c>
      <c r="V213" s="99">
        <f t="shared" si="15"/>
        <v>2176520</v>
      </c>
      <c r="W213" s="98">
        <f>ROUND('[1]68_InOutFlowsCurPrdAndPrior'!$F$32*IF(ISNA(VLOOKUP(D213,'[1]Proportionate Shares'!$D$23:$I$1359,6,FALSE)),0,VLOOKUP(D213,'[1]Proportionate Shares'!$D$23:$I$1359,6,FALSE)),0)</f>
        <v>184552</v>
      </c>
      <c r="X213" s="98">
        <f>ROUND('[1]68_InOutFlowsCurPrdAndPrior'!$F$33*IF(ISNA(VLOOKUP(D213,'[1]Proportionate Shares'!$D$23:$I$1359,6,FALSE)),0,VLOOKUP(D213,'[1]Proportionate Shares'!$D$23:$I$1359,6,FALSE)),0)</f>
        <v>681457</v>
      </c>
      <c r="Y213" s="98">
        <f>ROUND('[1]68_InOutFlowsCurPrdAndPrior'!$F$35*IF(ISNA(VLOOKUP(D213,'[1]Proportionate Shares'!$D$23:$I$1359,6,FALSE)),0,VLOOKUP(D213,'[1]Proportionate Shares'!$D$23:$I$1359,6,FALSE)),0)</f>
        <v>266180</v>
      </c>
      <c r="Z213" s="98">
        <f>-VLOOKUP(D213,'[1]Schedule of Pension Amounts LW'!$B$15:$AS$1399,37,FALSE)</f>
        <v>673552</v>
      </c>
      <c r="AA213" s="99">
        <f t="shared" si="16"/>
        <v>1805741</v>
      </c>
      <c r="AB213" s="72">
        <f>VLOOKUP(D213,'[1]Pension Expense Details'!$D$22:$S$1407,16,FALSE)</f>
        <v>537945</v>
      </c>
      <c r="AC213" s="72">
        <f t="shared" si="17"/>
        <v>251426</v>
      </c>
      <c r="AD213" s="72">
        <f>VLOOKUP(D213,'[1]Schedule of Pension Amounts LW'!$B$15:$W$1399,22,FALSE)</f>
        <v>789371</v>
      </c>
    </row>
    <row r="214" spans="1:30" x14ac:dyDescent="0.3">
      <c r="A214" s="104"/>
      <c r="B214" s="33"/>
      <c r="C214" s="33" t="str">
        <f>VLOOKUP(D214,'[1]Employer information'!$I$3:$J$1391,2,FALSE)</f>
        <v xml:space="preserve">Community and Junior College                      </v>
      </c>
      <c r="D214" s="33" t="str">
        <f>'[1]Schedule of Pension Amounts LW'!B207</f>
        <v>1782</v>
      </c>
      <c r="E214" s="33" t="str">
        <f>IF(ISNA(VLOOKUP(D214,'[1]Proportionate Shares'!$D$23:$G$1400,2,FALSE)),"",VLOOKUP(D214,'[1]Proportionate Shares'!$D$23:$G$1400,2,FALSE))</f>
        <v>084971</v>
      </c>
      <c r="F214" s="33" t="str">
        <f>IF(ISNA(VLOOKUP(D214,'[1]Proportionate Shares'!$D$23:$G$1400,3,FALSE)),"",VLOOKUP(D214,'[1]Proportionate Shares'!$D$23:$G$1400,3,FALSE))</f>
        <v/>
      </c>
      <c r="G214" s="34" t="str">
        <f>VLOOKUP(D214,'[1]Employer information'!$A$3:$B$1390,2,FALSE)</f>
        <v>COLLEGE OF THE MAINLAND</v>
      </c>
      <c r="H214" s="36">
        <f>IF(ISNA(VLOOKUP(D214,'[1]Proportionate Shares'!$D$23:$I$1377,6,FALSE)),0,VLOOKUP(D214,'[1]Proportionate Shares'!$D$23:$I$1377,6,FALSE))</f>
        <v>2.1737022899999999E-4</v>
      </c>
      <c r="I214" s="105">
        <f>VLOOKUP(D214,'[1]Schedule of Pension Amounts LW'!$B$15:$E$1399,3,FALSE)</f>
        <v>11375668</v>
      </c>
      <c r="J214" s="105">
        <f>-IF(ISNA(VLOOKUP(D214,'[1]Combined Contribution Amounts'!$A$2:$K$1335,5,FALSE)),0,VLOOKUP(D214,'[1]Combined Contribution Amounts'!$A$2:$K$1335,5,FALSE))</f>
        <v>-760822</v>
      </c>
      <c r="K214" s="105">
        <f>-IF(ISNA(VLOOKUP(D214,'[1]Combined Contribution Amounts'!$A$2:$K$1335,7,FALSE)),0,VLOOKUP(D214,'[1]Combined Contribution Amounts'!$A$2:$K$1335,7,FALSE))+-IF(ISNA(VLOOKUP(D214,'[1]Combined Contribution Amounts'!$A$2:$K$1335,8,FALSE)),0,VLOOKUP(D214,'[1]Combined Contribution Amounts'!$A$2:$K$1335,8,FALSE))+-IF(ISNA(VLOOKUP(D214,'[1]Combined Contribution Amounts'!$A$2:$K$1335,9,FALSE)),0,VLOOKUP(D214,'[1]Combined Contribution Amounts'!$A$2:$K$1335,9,FALSE))</f>
        <v>0</v>
      </c>
      <c r="L214" s="105">
        <f>VLOOKUP(D214,'[1]Pension Expense Details'!$D$23:$S$1407,16,FALSE)</f>
        <v>1140429</v>
      </c>
      <c r="M214" s="105">
        <f>ROUND(('[1]68_InOutFlowsCurPrdAndPriorHist'!$F$28-'[1]68_InOutFlowsCurPrdAndPriorHist'!$F$31)*$H214,0)-VLOOKUP(D214,'[1]Pension Expense Details'!$D$23:$S$1407,12,FALSE)</f>
        <v>-180034</v>
      </c>
      <c r="N214" s="105">
        <f>ROUND(('[1]68_InOutFlowsCurPrdAndPriorHist'!$F$29-'[1]68_InOutFlowsCurPrdAndPriorHist'!$F$32)*$H214,0)-VLOOKUP(D214,'[1]Pension Expense Details'!$D$23:$S$1407,13,FALSE)</f>
        <v>-1360348</v>
      </c>
      <c r="O214" s="105">
        <f>ROUND(('[1]68_InOutFlowsCurPrdAndPriorHist'!$F$30-'[1]68_InOutFlowsCurPrdAndPriorHist'!$F$33)*$H214,0)-VLOOKUP(D214,'[1]Pension Expense Details'!$D$23:$S$1407,14,FALSE)</f>
        <v>588256</v>
      </c>
      <c r="P214" s="105">
        <f>ROUND((VLOOKUP(D214,'[1]Schedule of Pension Amounts LW'!$B$15:$AC$1399,28,FALSE)-VLOOKUP(D214,'[1]Schedule of Pension Amounts LW'!$B$15:$AC$1399,27,FALSE))*'[1]Schedule of Pension Amounts LW'!AD$4,0)+VLOOKUP(D214,'[1]Schedule of Pension Amounts LW'!$B$15:$AH$1399,33,FALSE)-VLOOKUP(D214,'[1]Pension Expense Details'!$D$23:$S$1407,15,FALSE)</f>
        <v>496435</v>
      </c>
      <c r="Q214" s="98">
        <f t="shared" ref="Q214:Q277" si="18">SUM(I214:K214,L214:P214)</f>
        <v>11299584</v>
      </c>
      <c r="R214" s="98">
        <f>ROUND('[1]68_InOutFlowsCurPrdAndPrior'!$D$32*IF(ISNA(VLOOKUP(D214,'[1]Proportionate Shares'!$D$23:$I$1359,6,FALSE)),0,VLOOKUP(D214,'[1]Proportionate Shares'!$D$23:$I$1359,6,FALSE)),0)</f>
        <v>47468</v>
      </c>
      <c r="S214" s="98">
        <f>ROUND('[1]68_InOutFlowsCurPrdAndPrior'!$D$33*IF(ISNA(VLOOKUP(D214,'[1]Proportionate Shares'!$D$23:$I$1359,6,FALSE)),0,VLOOKUP(D214,'[1]Proportionate Shares'!$D$23:$I$1359,6,FALSE)),0)</f>
        <v>3505686</v>
      </c>
      <c r="T214" s="98">
        <f>ROUND('[1]68_InOutFlowsCurPrdAndPrior'!$D$35*IF(ISNA(VLOOKUP(D214,'[1]Proportionate Shares'!$D$23:$I$1359,6,FALSE)),0,VLOOKUP(D214,'[1]Proportionate Shares'!$D$23:$I$1359,6,FALSE)),0)</f>
        <v>679334</v>
      </c>
      <c r="U214" s="98">
        <f>VLOOKUP(D214,'[1]Schedule of Pension Amounts LW'!$B$15:$AS$1399,36,FALSE)</f>
        <v>896855</v>
      </c>
      <c r="V214" s="99">
        <f t="shared" si="15"/>
        <v>5129343</v>
      </c>
      <c r="W214" s="98">
        <f>ROUND('[1]68_InOutFlowsCurPrdAndPrior'!$F$32*IF(ISNA(VLOOKUP(D214,'[1]Proportionate Shares'!$D$23:$I$1359,6,FALSE)),0,VLOOKUP(D214,'[1]Proportionate Shares'!$D$23:$I$1359,6,FALSE)),0)</f>
        <v>392339</v>
      </c>
      <c r="X214" s="98">
        <f>ROUND('[1]68_InOutFlowsCurPrdAndPrior'!$F$33*IF(ISNA(VLOOKUP(D214,'[1]Proportionate Shares'!$D$23:$I$1359,6,FALSE)),0,VLOOKUP(D214,'[1]Proportionate Shares'!$D$23:$I$1359,6,FALSE)),0)</f>
        <v>1448715</v>
      </c>
      <c r="Y214" s="98">
        <f>ROUND('[1]68_InOutFlowsCurPrdAndPrior'!$F$35*IF(ISNA(VLOOKUP(D214,'[1]Proportionate Shares'!$D$23:$I$1359,6,FALSE)),0,VLOOKUP(D214,'[1]Proportionate Shares'!$D$23:$I$1359,6,FALSE)),0)</f>
        <v>565874</v>
      </c>
      <c r="Z214" s="98">
        <f>-VLOOKUP(D214,'[1]Schedule of Pension Amounts LW'!$B$15:$AS$1399,37,FALSE)</f>
        <v>404519</v>
      </c>
      <c r="AA214" s="99">
        <f t="shared" si="16"/>
        <v>2811447</v>
      </c>
      <c r="AB214" s="72">
        <f>VLOOKUP(D214,'[1]Pension Expense Details'!$D$22:$S$1407,16,FALSE)</f>
        <v>1140429</v>
      </c>
      <c r="AC214" s="72">
        <f t="shared" si="17"/>
        <v>869050</v>
      </c>
      <c r="AD214" s="72">
        <f>VLOOKUP(D214,'[1]Schedule of Pension Amounts LW'!$B$15:$W$1399,22,FALSE)</f>
        <v>2009479</v>
      </c>
    </row>
    <row r="215" spans="1:30" x14ac:dyDescent="0.3">
      <c r="A215" s="104"/>
      <c r="B215" s="33"/>
      <c r="C215" s="33" t="str">
        <f>VLOOKUP(D215,'[1]Employer information'!$I$3:$J$1391,2,FALSE)</f>
        <v xml:space="preserve">Community and Junior College                      </v>
      </c>
      <c r="D215" s="33" t="str">
        <f>'[1]Schedule of Pension Amounts LW'!B208</f>
        <v>1995</v>
      </c>
      <c r="E215" s="33" t="str">
        <f>IF(ISNA(VLOOKUP(D215,'[1]Proportionate Shares'!$D$23:$G$1400,2,FALSE)),"",VLOOKUP(D215,'[1]Proportionate Shares'!$D$23:$G$1400,2,FALSE))</f>
        <v>043949</v>
      </c>
      <c r="F215" s="33" t="str">
        <f>IF(ISNA(VLOOKUP(D215,'[1]Proportionate Shares'!$D$23:$G$1400,3,FALSE)),"",VLOOKUP(D215,'[1]Proportionate Shares'!$D$23:$G$1400,3,FALSE))</f>
        <v/>
      </c>
      <c r="G215" s="34" t="str">
        <f>VLOOKUP(D215,'[1]Employer information'!$A$3:$B$1390,2,FALSE)</f>
        <v>COLLIN CTY COMMUNITY COLLEGE</v>
      </c>
      <c r="H215" s="36">
        <f>IF(ISNA(VLOOKUP(D215,'[1]Proportionate Shares'!$D$23:$I$1377,6,FALSE)),0,VLOOKUP(D215,'[1]Proportionate Shares'!$D$23:$I$1377,6,FALSE))</f>
        <v>7.0496029600000004E-4</v>
      </c>
      <c r="I215" s="105">
        <f>VLOOKUP(D215,'[1]Schedule of Pension Amounts LW'!$B$15:$E$1399,3,FALSE)</f>
        <v>35204032</v>
      </c>
      <c r="J215" s="105">
        <f>-IF(ISNA(VLOOKUP(D215,'[1]Combined Contribution Amounts'!$A$2:$K$1335,5,FALSE)),0,VLOOKUP(D215,'[1]Combined Contribution Amounts'!$A$2:$K$1335,5,FALSE))</f>
        <v>-2467446</v>
      </c>
      <c r="K215" s="105">
        <f>-IF(ISNA(VLOOKUP(D215,'[1]Combined Contribution Amounts'!$A$2:$K$1335,7,FALSE)),0,VLOOKUP(D215,'[1]Combined Contribution Amounts'!$A$2:$K$1335,7,FALSE))+-IF(ISNA(VLOOKUP(D215,'[1]Combined Contribution Amounts'!$A$2:$K$1335,8,FALSE)),0,VLOOKUP(D215,'[1]Combined Contribution Amounts'!$A$2:$K$1335,8,FALSE))+-IF(ISNA(VLOOKUP(D215,'[1]Combined Contribution Amounts'!$A$2:$K$1335,9,FALSE)),0,VLOOKUP(D215,'[1]Combined Contribution Amounts'!$A$2:$K$1335,9,FALSE))</f>
        <v>0</v>
      </c>
      <c r="L215" s="105">
        <f>VLOOKUP(D215,'[1]Pension Expense Details'!$D$23:$S$1407,16,FALSE)</f>
        <v>3963991</v>
      </c>
      <c r="M215" s="105">
        <f>ROUND(('[1]68_InOutFlowsCurPrdAndPriorHist'!$F$28-'[1]68_InOutFlowsCurPrdAndPriorHist'!$F$31)*$H215,0)-VLOOKUP(D215,'[1]Pension Expense Details'!$D$23:$S$1407,12,FALSE)</f>
        <v>-583875</v>
      </c>
      <c r="N215" s="105">
        <f>ROUND(('[1]68_InOutFlowsCurPrdAndPriorHist'!$F$29-'[1]68_InOutFlowsCurPrdAndPriorHist'!$F$32)*$H215,0)-VLOOKUP(D215,'[1]Pension Expense Details'!$D$23:$S$1407,13,FALSE)</f>
        <v>-4411786</v>
      </c>
      <c r="O215" s="105">
        <f>ROUND(('[1]68_InOutFlowsCurPrdAndPriorHist'!$F$30-'[1]68_InOutFlowsCurPrdAndPriorHist'!$F$33)*$H215,0)-VLOOKUP(D215,'[1]Pension Expense Details'!$D$23:$S$1407,14,FALSE)</f>
        <v>1907793</v>
      </c>
      <c r="P215" s="105">
        <f>ROUND((VLOOKUP(D215,'[1]Schedule of Pension Amounts LW'!$B$15:$AC$1399,28,FALSE)-VLOOKUP(D215,'[1]Schedule of Pension Amounts LW'!$B$15:$AC$1399,27,FALSE))*'[1]Schedule of Pension Amounts LW'!AD$4,0)+VLOOKUP(D215,'[1]Schedule of Pension Amounts LW'!$B$15:$AH$1399,33,FALSE)-VLOOKUP(D215,'[1]Pension Expense Details'!$D$23:$S$1407,15,FALSE)</f>
        <v>3033331</v>
      </c>
      <c r="Q215" s="98">
        <f t="shared" si="18"/>
        <v>36646040</v>
      </c>
      <c r="R215" s="98">
        <f>ROUND('[1]68_InOutFlowsCurPrdAndPrior'!$D$32*IF(ISNA(VLOOKUP(D215,'[1]Proportionate Shares'!$D$23:$I$1359,6,FALSE)),0,VLOOKUP(D215,'[1]Proportionate Shares'!$D$23:$I$1359,6,FALSE)),0)</f>
        <v>153946</v>
      </c>
      <c r="S215" s="98">
        <f>ROUND('[1]68_InOutFlowsCurPrdAndPrior'!$D$33*IF(ISNA(VLOOKUP(D215,'[1]Proportionate Shares'!$D$23:$I$1359,6,FALSE)),0,VLOOKUP(D215,'[1]Proportionate Shares'!$D$23:$I$1359,6,FALSE)),0)</f>
        <v>11369401</v>
      </c>
      <c r="T215" s="98">
        <f>ROUND('[1]68_InOutFlowsCurPrdAndPrior'!$D$35*IF(ISNA(VLOOKUP(D215,'[1]Proportionate Shares'!$D$23:$I$1359,6,FALSE)),0,VLOOKUP(D215,'[1]Proportionate Shares'!$D$23:$I$1359,6,FALSE)),0)</f>
        <v>2203171</v>
      </c>
      <c r="U215" s="98">
        <f>VLOOKUP(D215,'[1]Schedule of Pension Amounts LW'!$B$15:$AS$1399,36,FALSE)</f>
        <v>3703838</v>
      </c>
      <c r="V215" s="99">
        <f t="shared" ref="V215:V278" si="19">SUM(R215:U215)</f>
        <v>17430356</v>
      </c>
      <c r="W215" s="98">
        <f>ROUND('[1]68_InOutFlowsCurPrdAndPrior'!$F$32*IF(ISNA(VLOOKUP(D215,'[1]Proportionate Shares'!$D$23:$I$1359,6,FALSE)),0,VLOOKUP(D215,'[1]Proportionate Shares'!$D$23:$I$1359,6,FALSE)),0)</f>
        <v>1272409</v>
      </c>
      <c r="X215" s="98">
        <f>ROUND('[1]68_InOutFlowsCurPrdAndPrior'!$F$33*IF(ISNA(VLOOKUP(D215,'[1]Proportionate Shares'!$D$23:$I$1359,6,FALSE)),0,VLOOKUP(D215,'[1]Proportionate Shares'!$D$23:$I$1359,6,FALSE)),0)</f>
        <v>4698375</v>
      </c>
      <c r="Y215" s="98">
        <f>ROUND('[1]68_InOutFlowsCurPrdAndPrior'!$F$35*IF(ISNA(VLOOKUP(D215,'[1]Proportionate Shares'!$D$23:$I$1359,6,FALSE)),0,VLOOKUP(D215,'[1]Proportionate Shares'!$D$23:$I$1359,6,FALSE)),0)</f>
        <v>1835203</v>
      </c>
      <c r="Z215" s="98">
        <f>-VLOOKUP(D215,'[1]Schedule of Pension Amounts LW'!$B$15:$AS$1399,37,FALSE)</f>
        <v>1006300</v>
      </c>
      <c r="AA215" s="99">
        <f t="shared" ref="AA215:AA278" si="20">SUM(W215:Z215)</f>
        <v>8812287</v>
      </c>
      <c r="AB215" s="72">
        <f>VLOOKUP(D215,'[1]Pension Expense Details'!$D$22:$S$1407,16,FALSE)</f>
        <v>3963991</v>
      </c>
      <c r="AC215" s="72">
        <f t="shared" si="17"/>
        <v>2921900</v>
      </c>
      <c r="AD215" s="72">
        <f>VLOOKUP(D215,'[1]Schedule of Pension Amounts LW'!$B$15:$W$1399,22,FALSE)</f>
        <v>6885891</v>
      </c>
    </row>
    <row r="216" spans="1:30" x14ac:dyDescent="0.3">
      <c r="A216" s="104"/>
      <c r="B216" s="33"/>
      <c r="C216" s="33" t="str">
        <f>VLOOKUP(D216,'[1]Employer information'!$I$3:$J$1391,2,FALSE)</f>
        <v xml:space="preserve">Community and Junior College                      </v>
      </c>
      <c r="D216" s="33" t="str">
        <f>'[1]Schedule of Pension Amounts LW'!B209</f>
        <v>1745</v>
      </c>
      <c r="E216" s="33" t="str">
        <f>IF(ISNA(VLOOKUP(D216,'[1]Proportionate Shares'!$D$23:$G$1400,2,FALSE)),"",VLOOKUP(D216,'[1]Proportionate Shares'!$D$23:$G$1400,2,FALSE))</f>
        <v>057959</v>
      </c>
      <c r="F216" s="33" t="str">
        <f>IF(ISNA(VLOOKUP(D216,'[1]Proportionate Shares'!$D$23:$G$1400,3,FALSE)),"",VLOOKUP(D216,'[1]Proportionate Shares'!$D$23:$G$1400,3,FALSE))</f>
        <v/>
      </c>
      <c r="G216" s="34" t="str">
        <f>VLOOKUP(D216,'[1]Employer information'!$A$3:$B$1390,2,FALSE)</f>
        <v>DALLAS CTY COMMUNITY COLLEGE DIST</v>
      </c>
      <c r="H216" s="36">
        <f>IF(ISNA(VLOOKUP(D216,'[1]Proportionate Shares'!$D$23:$I$1377,6,FALSE)),0,VLOOKUP(D216,'[1]Proportionate Shares'!$D$23:$I$1377,6,FALSE))</f>
        <v>2.2281327030000001E-3</v>
      </c>
      <c r="I216" s="105">
        <f>VLOOKUP(D216,'[1]Schedule of Pension Amounts LW'!$B$15:$E$1399,3,FALSE)</f>
        <v>117105618</v>
      </c>
      <c r="J216" s="105">
        <f>-IF(ISNA(VLOOKUP(D216,'[1]Combined Contribution Amounts'!$A$2:$K$1335,5,FALSE)),0,VLOOKUP(D216,'[1]Combined Contribution Amounts'!$A$2:$K$1335,5,FALSE))</f>
        <v>-7798733</v>
      </c>
      <c r="K216" s="105">
        <f>-IF(ISNA(VLOOKUP(D216,'[1]Combined Contribution Amounts'!$A$2:$K$1335,7,FALSE)),0,VLOOKUP(D216,'[1]Combined Contribution Amounts'!$A$2:$K$1335,7,FALSE))+-IF(ISNA(VLOOKUP(D216,'[1]Combined Contribution Amounts'!$A$2:$K$1335,8,FALSE)),0,VLOOKUP(D216,'[1]Combined Contribution Amounts'!$A$2:$K$1335,8,FALSE))+-IF(ISNA(VLOOKUP(D216,'[1]Combined Contribution Amounts'!$A$2:$K$1335,9,FALSE)),0,VLOOKUP(D216,'[1]Combined Contribution Amounts'!$A$2:$K$1335,9,FALSE))</f>
        <v>0</v>
      </c>
      <c r="L216" s="105">
        <f>VLOOKUP(D216,'[1]Pension Expense Details'!$D$23:$S$1407,16,FALSE)</f>
        <v>11611196</v>
      </c>
      <c r="M216" s="105">
        <f>ROUND(('[1]68_InOutFlowsCurPrdAndPriorHist'!$F$28-'[1]68_InOutFlowsCurPrdAndPriorHist'!$F$31)*$H216,0)-VLOOKUP(D216,'[1]Pension Expense Details'!$D$23:$S$1407,12,FALSE)</f>
        <v>-1845424</v>
      </c>
      <c r="N216" s="105">
        <f>ROUND(('[1]68_InOutFlowsCurPrdAndPriorHist'!$F$29-'[1]68_InOutFlowsCurPrdAndPriorHist'!$F$32)*$H216,0)-VLOOKUP(D216,'[1]Pension Expense Details'!$D$23:$S$1407,13,FALSE)</f>
        <v>-13944109</v>
      </c>
      <c r="O216" s="105">
        <f>ROUND(('[1]68_InOutFlowsCurPrdAndPriorHist'!$F$30-'[1]68_InOutFlowsCurPrdAndPriorHist'!$F$33)*$H216,0)-VLOOKUP(D216,'[1]Pension Expense Details'!$D$23:$S$1407,14,FALSE)</f>
        <v>6029864</v>
      </c>
      <c r="P216" s="105">
        <f>ROUND((VLOOKUP(D216,'[1]Schedule of Pension Amounts LW'!$B$15:$AC$1399,28,FALSE)-VLOOKUP(D216,'[1]Schedule of Pension Amounts LW'!$B$15:$AC$1399,27,FALSE))*'[1]Schedule of Pension Amounts LW'!AD$4,0)+VLOOKUP(D216,'[1]Schedule of Pension Amounts LW'!$B$15:$AH$1399,33,FALSE)-VLOOKUP(D216,'[1]Pension Expense Details'!$D$23:$S$1407,15,FALSE)</f>
        <v>4666892</v>
      </c>
      <c r="Q216" s="98">
        <f t="shared" si="18"/>
        <v>115825304</v>
      </c>
      <c r="R216" s="98">
        <f>ROUND('[1]68_InOutFlowsCurPrdAndPrior'!$D$32*IF(ISNA(VLOOKUP(D216,'[1]Proportionate Shares'!$D$23:$I$1359,6,FALSE)),0,VLOOKUP(D216,'[1]Proportionate Shares'!$D$23:$I$1359,6,FALSE)),0)</f>
        <v>486570</v>
      </c>
      <c r="S216" s="98">
        <f>ROUND('[1]68_InOutFlowsCurPrdAndPrior'!$D$33*IF(ISNA(VLOOKUP(D216,'[1]Proportionate Shares'!$D$23:$I$1359,6,FALSE)),0,VLOOKUP(D216,'[1]Proportionate Shares'!$D$23:$I$1359,6,FALSE)),0)</f>
        <v>35934697</v>
      </c>
      <c r="T216" s="98">
        <f>ROUND('[1]68_InOutFlowsCurPrdAndPrior'!$D$35*IF(ISNA(VLOOKUP(D216,'[1]Proportionate Shares'!$D$23:$I$1359,6,FALSE)),0,VLOOKUP(D216,'[1]Proportionate Shares'!$D$23:$I$1359,6,FALSE)),0)</f>
        <v>6963453</v>
      </c>
      <c r="U216" s="98">
        <f>VLOOKUP(D216,'[1]Schedule of Pension Amounts LW'!$B$15:$AS$1399,36,FALSE)</f>
        <v>17037181</v>
      </c>
      <c r="V216" s="99">
        <f t="shared" si="19"/>
        <v>60421901</v>
      </c>
      <c r="W216" s="98">
        <f>ROUND('[1]68_InOutFlowsCurPrdAndPrior'!$F$32*IF(ISNA(VLOOKUP(D216,'[1]Proportionate Shares'!$D$23:$I$1359,6,FALSE)),0,VLOOKUP(D216,'[1]Proportionate Shares'!$D$23:$I$1359,6,FALSE)),0)</f>
        <v>4021638</v>
      </c>
      <c r="X216" s="98">
        <f>ROUND('[1]68_InOutFlowsCurPrdAndPrior'!$F$33*IF(ISNA(VLOOKUP(D216,'[1]Proportionate Shares'!$D$23:$I$1359,6,FALSE)),0,VLOOKUP(D216,'[1]Proportionate Shares'!$D$23:$I$1359,6,FALSE)),0)</f>
        <v>14849917</v>
      </c>
      <c r="Y216" s="98">
        <f>ROUND('[1]68_InOutFlowsCurPrdAndPrior'!$F$35*IF(ISNA(VLOOKUP(D216,'[1]Proportionate Shares'!$D$23:$I$1359,6,FALSE)),0,VLOOKUP(D216,'[1]Proportionate Shares'!$D$23:$I$1359,6,FALSE)),0)</f>
        <v>5800433</v>
      </c>
      <c r="Z216" s="98">
        <f>-VLOOKUP(D216,'[1]Schedule of Pension Amounts LW'!$B$15:$AS$1399,37,FALSE)</f>
        <v>7059431</v>
      </c>
      <c r="AA216" s="99">
        <f t="shared" si="20"/>
        <v>31731419</v>
      </c>
      <c r="AB216" s="72">
        <f>VLOOKUP(D216,'[1]Pension Expense Details'!$D$22:$S$1407,16,FALSE)</f>
        <v>11611196</v>
      </c>
      <c r="AC216" s="72">
        <f t="shared" ref="AC216:AC279" si="21">AD216-AB216</f>
        <v>10352683</v>
      </c>
      <c r="AD216" s="72">
        <f>VLOOKUP(D216,'[1]Schedule of Pension Amounts LW'!$B$15:$W$1399,22,FALSE)</f>
        <v>21963879</v>
      </c>
    </row>
    <row r="217" spans="1:30" x14ac:dyDescent="0.3">
      <c r="A217" s="104"/>
      <c r="B217" s="33"/>
      <c r="C217" s="33" t="str">
        <f>VLOOKUP(D217,'[1]Employer information'!$I$3:$J$1391,2,FALSE)</f>
        <v xml:space="preserve">Community and Junior College                      </v>
      </c>
      <c r="D217" s="33" t="str">
        <f>'[1]Schedule of Pension Amounts LW'!B210</f>
        <v>1565</v>
      </c>
      <c r="E217" s="33" t="str">
        <f>IF(ISNA(VLOOKUP(D217,'[1]Proportionate Shares'!$D$23:$G$1400,2,FALSE)),"",VLOOKUP(D217,'[1]Proportionate Shares'!$D$23:$G$1400,2,FALSE))</f>
        <v>178960</v>
      </c>
      <c r="F217" s="33" t="str">
        <f>IF(ISNA(VLOOKUP(D217,'[1]Proportionate Shares'!$D$23:$G$1400,3,FALSE)),"",VLOOKUP(D217,'[1]Proportionate Shares'!$D$23:$G$1400,3,FALSE))</f>
        <v/>
      </c>
      <c r="G217" s="34" t="str">
        <f>VLOOKUP(D217,'[1]Employer information'!$A$3:$B$1390,2,FALSE)</f>
        <v>DEL MAR COLLEGE</v>
      </c>
      <c r="H217" s="36">
        <f>IF(ISNA(VLOOKUP(D217,'[1]Proportionate Shares'!$D$23:$I$1377,6,FALSE)),0,VLOOKUP(D217,'[1]Proportionate Shares'!$D$23:$I$1377,6,FALSE))</f>
        <v>3.9574180100000002E-4</v>
      </c>
      <c r="I217" s="105">
        <f>VLOOKUP(D217,'[1]Schedule of Pension Amounts LW'!$B$15:$E$1399,3,FALSE)</f>
        <v>21955179</v>
      </c>
      <c r="J217" s="105">
        <f>-IF(ISNA(VLOOKUP(D217,'[1]Combined Contribution Amounts'!$A$2:$K$1335,5,FALSE)),0,VLOOKUP(D217,'[1]Combined Contribution Amounts'!$A$2:$K$1335,5,FALSE))</f>
        <v>-1385144</v>
      </c>
      <c r="K217" s="105">
        <f>-IF(ISNA(VLOOKUP(D217,'[1]Combined Contribution Amounts'!$A$2:$K$1335,7,FALSE)),0,VLOOKUP(D217,'[1]Combined Contribution Amounts'!$A$2:$K$1335,7,FALSE))+-IF(ISNA(VLOOKUP(D217,'[1]Combined Contribution Amounts'!$A$2:$K$1335,8,FALSE)),0,VLOOKUP(D217,'[1]Combined Contribution Amounts'!$A$2:$K$1335,8,FALSE))+-IF(ISNA(VLOOKUP(D217,'[1]Combined Contribution Amounts'!$A$2:$K$1335,9,FALSE)),0,VLOOKUP(D217,'[1]Combined Contribution Amounts'!$A$2:$K$1335,9,FALSE))</f>
        <v>0</v>
      </c>
      <c r="L217" s="105">
        <f>VLOOKUP(D217,'[1]Pension Expense Details'!$D$23:$S$1407,16,FALSE)</f>
        <v>1880603</v>
      </c>
      <c r="M217" s="105">
        <f>ROUND(('[1]68_InOutFlowsCurPrdAndPriorHist'!$F$28-'[1]68_InOutFlowsCurPrdAndPriorHist'!$F$31)*$H217,0)-VLOOKUP(D217,'[1]Pension Expense Details'!$D$23:$S$1407,12,FALSE)</f>
        <v>-327768</v>
      </c>
      <c r="N217" s="105">
        <f>ROUND(('[1]68_InOutFlowsCurPrdAndPriorHist'!$F$29-'[1]68_InOutFlowsCurPrdAndPriorHist'!$F$32)*$H217,0)-VLOOKUP(D217,'[1]Pension Expense Details'!$D$23:$S$1407,13,FALSE)</f>
        <v>-2476633</v>
      </c>
      <c r="O217" s="105">
        <f>ROUND(('[1]68_InOutFlowsCurPrdAndPriorHist'!$F$30-'[1]68_InOutFlowsCurPrdAndPriorHist'!$F$33)*$H217,0)-VLOOKUP(D217,'[1]Pension Expense Details'!$D$23:$S$1407,14,FALSE)</f>
        <v>1070973</v>
      </c>
      <c r="P217" s="105">
        <f>ROUND((VLOOKUP(D217,'[1]Schedule of Pension Amounts LW'!$B$15:$AC$1399,28,FALSE)-VLOOKUP(D217,'[1]Schedule of Pension Amounts LW'!$B$15:$AC$1399,27,FALSE))*'[1]Schedule of Pension Amounts LW'!AD$4,0)+VLOOKUP(D217,'[1]Schedule of Pension Amounts LW'!$B$15:$AH$1399,33,FALSE)-VLOOKUP(D217,'[1]Pension Expense Details'!$D$23:$S$1407,15,FALSE)</f>
        <v>-145314</v>
      </c>
      <c r="Q217" s="98">
        <f t="shared" si="18"/>
        <v>20571896</v>
      </c>
      <c r="R217" s="98">
        <f>ROUND('[1]68_InOutFlowsCurPrdAndPrior'!$D$32*IF(ISNA(VLOOKUP(D217,'[1]Proportionate Shares'!$D$23:$I$1359,6,FALSE)),0,VLOOKUP(D217,'[1]Proportionate Shares'!$D$23:$I$1359,6,FALSE)),0)</f>
        <v>86420</v>
      </c>
      <c r="S217" s="98">
        <f>ROUND('[1]68_InOutFlowsCurPrdAndPrior'!$D$33*IF(ISNA(VLOOKUP(D217,'[1]Proportionate Shares'!$D$23:$I$1359,6,FALSE)),0,VLOOKUP(D217,'[1]Proportionate Shares'!$D$23:$I$1359,6,FALSE)),0)</f>
        <v>6382412</v>
      </c>
      <c r="T217" s="98">
        <f>ROUND('[1]68_InOutFlowsCurPrdAndPrior'!$D$35*IF(ISNA(VLOOKUP(D217,'[1]Proportionate Shares'!$D$23:$I$1359,6,FALSE)),0,VLOOKUP(D217,'[1]Proportionate Shares'!$D$23:$I$1359,6,FALSE)),0)</f>
        <v>1236789</v>
      </c>
      <c r="U217" s="98">
        <f>VLOOKUP(D217,'[1]Schedule of Pension Amounts LW'!$B$15:$AS$1399,36,FALSE)</f>
        <v>961533</v>
      </c>
      <c r="V217" s="99">
        <f t="shared" si="19"/>
        <v>8667154</v>
      </c>
      <c r="W217" s="98">
        <f>ROUND('[1]68_InOutFlowsCurPrdAndPrior'!$F$32*IF(ISNA(VLOOKUP(D217,'[1]Proportionate Shares'!$D$23:$I$1359,6,FALSE)),0,VLOOKUP(D217,'[1]Proportionate Shares'!$D$23:$I$1359,6,FALSE)),0)</f>
        <v>714289</v>
      </c>
      <c r="X217" s="98">
        <f>ROUND('[1]68_InOutFlowsCurPrdAndPrior'!$F$33*IF(ISNA(VLOOKUP(D217,'[1]Proportionate Shares'!$D$23:$I$1359,6,FALSE)),0,VLOOKUP(D217,'[1]Proportionate Shares'!$D$23:$I$1359,6,FALSE)),0)</f>
        <v>2637515</v>
      </c>
      <c r="Y217" s="98">
        <f>ROUND('[1]68_InOutFlowsCurPrdAndPrior'!$F$35*IF(ISNA(VLOOKUP(D217,'[1]Proportionate Shares'!$D$23:$I$1359,6,FALSE)),0,VLOOKUP(D217,'[1]Proportionate Shares'!$D$23:$I$1359,6,FALSE)),0)</f>
        <v>1030223</v>
      </c>
      <c r="Z217" s="98">
        <f>-VLOOKUP(D217,'[1]Schedule of Pension Amounts LW'!$B$15:$AS$1399,37,FALSE)</f>
        <v>100311</v>
      </c>
      <c r="AA217" s="99">
        <f t="shared" si="20"/>
        <v>4482338</v>
      </c>
      <c r="AB217" s="72">
        <f>VLOOKUP(D217,'[1]Pension Expense Details'!$D$22:$S$1407,16,FALSE)</f>
        <v>1880603</v>
      </c>
      <c r="AC217" s="72">
        <f t="shared" si="21"/>
        <v>2015438</v>
      </c>
      <c r="AD217" s="72">
        <f>VLOOKUP(D217,'[1]Schedule of Pension Amounts LW'!$B$15:$W$1399,22,FALSE)</f>
        <v>3896041</v>
      </c>
    </row>
    <row r="218" spans="1:30" x14ac:dyDescent="0.3">
      <c r="A218" s="104"/>
      <c r="B218" s="33"/>
      <c r="C218" s="33" t="str">
        <f>VLOOKUP(D218,'[1]Employer information'!$I$3:$J$1391,2,FALSE)</f>
        <v xml:space="preserve">Community and Junior College                      </v>
      </c>
      <c r="D218" s="33" t="str">
        <f>'[1]Schedule of Pension Amounts LW'!B211</f>
        <v>1843</v>
      </c>
      <c r="E218" s="33" t="str">
        <f>IF(ISNA(VLOOKUP(D218,'[1]Proportionate Shares'!$D$23:$G$1400,2,FALSE)),"",VLOOKUP(D218,'[1]Proportionate Shares'!$D$23:$G$1400,2,FALSE))</f>
        <v>071993</v>
      </c>
      <c r="F218" s="33" t="str">
        <f>IF(ISNA(VLOOKUP(D218,'[1]Proportionate Shares'!$D$23:$G$1400,3,FALSE)),"",VLOOKUP(D218,'[1]Proportionate Shares'!$D$23:$G$1400,3,FALSE))</f>
        <v/>
      </c>
      <c r="G218" s="34" t="str">
        <f>VLOOKUP(D218,'[1]Employer information'!$A$3:$B$1390,2,FALSE)</f>
        <v>EL PASO COMMUNITY COLLEGE</v>
      </c>
      <c r="H218" s="36">
        <f>IF(ISNA(VLOOKUP(D218,'[1]Proportionate Shares'!$D$23:$I$1377,6,FALSE)),0,VLOOKUP(D218,'[1]Proportionate Shares'!$D$23:$I$1377,6,FALSE))</f>
        <v>6.4978390999999996E-4</v>
      </c>
      <c r="I218" s="105">
        <f>VLOOKUP(D218,'[1]Schedule of Pension Amounts LW'!$B$15:$E$1399,3,FALSE)</f>
        <v>35437453</v>
      </c>
      <c r="J218" s="105">
        <f>-IF(ISNA(VLOOKUP(D218,'[1]Combined Contribution Amounts'!$A$2:$K$1335,5,FALSE)),0,VLOOKUP(D218,'[1]Combined Contribution Amounts'!$A$2:$K$1335,5,FALSE))</f>
        <v>-2274322</v>
      </c>
      <c r="K218" s="105">
        <f>-IF(ISNA(VLOOKUP(D218,'[1]Combined Contribution Amounts'!$A$2:$K$1335,7,FALSE)),0,VLOOKUP(D218,'[1]Combined Contribution Amounts'!$A$2:$K$1335,7,FALSE))+-IF(ISNA(VLOOKUP(D218,'[1]Combined Contribution Amounts'!$A$2:$K$1335,8,FALSE)),0,VLOOKUP(D218,'[1]Combined Contribution Amounts'!$A$2:$K$1335,8,FALSE))+-IF(ISNA(VLOOKUP(D218,'[1]Combined Contribution Amounts'!$A$2:$K$1335,9,FALSE)),0,VLOOKUP(D218,'[1]Combined Contribution Amounts'!$A$2:$K$1335,9,FALSE))</f>
        <v>0</v>
      </c>
      <c r="L218" s="105">
        <f>VLOOKUP(D218,'[1]Pension Expense Details'!$D$23:$S$1407,16,FALSE)</f>
        <v>3183967</v>
      </c>
      <c r="M218" s="105">
        <f>ROUND(('[1]68_InOutFlowsCurPrdAndPriorHist'!$F$28-'[1]68_InOutFlowsCurPrdAndPriorHist'!$F$31)*$H218,0)-VLOOKUP(D218,'[1]Pension Expense Details'!$D$23:$S$1407,12,FALSE)</f>
        <v>-538175</v>
      </c>
      <c r="N218" s="105">
        <f>ROUND(('[1]68_InOutFlowsCurPrdAndPriorHist'!$F$29-'[1]68_InOutFlowsCurPrdAndPriorHist'!$F$32)*$H218,0)-VLOOKUP(D218,'[1]Pension Expense Details'!$D$23:$S$1407,13,FALSE)</f>
        <v>-4066481</v>
      </c>
      <c r="O218" s="105">
        <f>ROUND(('[1]68_InOutFlowsCurPrdAndPriorHist'!$F$30-'[1]68_InOutFlowsCurPrdAndPriorHist'!$F$33)*$H218,0)-VLOOKUP(D218,'[1]Pension Expense Details'!$D$23:$S$1407,14,FALSE)</f>
        <v>1758472</v>
      </c>
      <c r="P218" s="105">
        <f>ROUND((VLOOKUP(D218,'[1]Schedule of Pension Amounts LW'!$B$15:$AC$1399,28,FALSE)-VLOOKUP(D218,'[1]Schedule of Pension Amounts LW'!$B$15:$AC$1399,27,FALSE))*'[1]Schedule of Pension Amounts LW'!AD$4,0)+VLOOKUP(D218,'[1]Schedule of Pension Amounts LW'!$B$15:$AH$1399,33,FALSE)-VLOOKUP(D218,'[1]Pension Expense Details'!$D$23:$S$1407,15,FALSE)</f>
        <v>276885</v>
      </c>
      <c r="Q218" s="98">
        <f t="shared" si="18"/>
        <v>33777799</v>
      </c>
      <c r="R218" s="98">
        <f>ROUND('[1]68_InOutFlowsCurPrdAndPrior'!$D$32*IF(ISNA(VLOOKUP(D218,'[1]Proportionate Shares'!$D$23:$I$1359,6,FALSE)),0,VLOOKUP(D218,'[1]Proportionate Shares'!$D$23:$I$1359,6,FALSE)),0)</f>
        <v>141897</v>
      </c>
      <c r="S218" s="98">
        <f>ROUND('[1]68_InOutFlowsCurPrdAndPrior'!$D$33*IF(ISNA(VLOOKUP(D218,'[1]Proportionate Shares'!$D$23:$I$1359,6,FALSE)),0,VLOOKUP(D218,'[1]Proportionate Shares'!$D$23:$I$1359,6,FALSE)),0)</f>
        <v>10479532</v>
      </c>
      <c r="T218" s="98">
        <f>ROUND('[1]68_InOutFlowsCurPrdAndPrior'!$D$35*IF(ISNA(VLOOKUP(D218,'[1]Proportionate Shares'!$D$23:$I$1359,6,FALSE)),0,VLOOKUP(D218,'[1]Proportionate Shares'!$D$23:$I$1359,6,FALSE)),0)</f>
        <v>2030732</v>
      </c>
      <c r="U218" s="98">
        <f>VLOOKUP(D218,'[1]Schedule of Pension Amounts LW'!$B$15:$AS$1399,36,FALSE)</f>
        <v>349334</v>
      </c>
      <c r="V218" s="99">
        <f t="shared" si="19"/>
        <v>13001495</v>
      </c>
      <c r="W218" s="98">
        <f>ROUND('[1]68_InOutFlowsCurPrdAndPrior'!$F$32*IF(ISNA(VLOOKUP(D218,'[1]Proportionate Shares'!$D$23:$I$1359,6,FALSE)),0,VLOOKUP(D218,'[1]Proportionate Shares'!$D$23:$I$1359,6,FALSE)),0)</f>
        <v>1172819</v>
      </c>
      <c r="X218" s="98">
        <f>ROUND('[1]68_InOutFlowsCurPrdAndPrior'!$F$33*IF(ISNA(VLOOKUP(D218,'[1]Proportionate Shares'!$D$23:$I$1359,6,FALSE)),0,VLOOKUP(D218,'[1]Proportionate Shares'!$D$23:$I$1359,6,FALSE)),0)</f>
        <v>4330638</v>
      </c>
      <c r="Y218" s="98">
        <f>ROUND('[1]68_InOutFlowsCurPrdAndPrior'!$F$35*IF(ISNA(VLOOKUP(D218,'[1]Proportionate Shares'!$D$23:$I$1359,6,FALSE)),0,VLOOKUP(D218,'[1]Proportionate Shares'!$D$23:$I$1359,6,FALSE)),0)</f>
        <v>1691564</v>
      </c>
      <c r="Z218" s="98">
        <f>-VLOOKUP(D218,'[1]Schedule of Pension Amounts LW'!$B$15:$AS$1399,37,FALSE)</f>
        <v>1280876</v>
      </c>
      <c r="AA218" s="99">
        <f t="shared" si="20"/>
        <v>8475897</v>
      </c>
      <c r="AB218" s="72">
        <f>VLOOKUP(D218,'[1]Pension Expense Details'!$D$22:$S$1407,16,FALSE)</f>
        <v>3183967</v>
      </c>
      <c r="AC218" s="72">
        <f t="shared" si="21"/>
        <v>2383432</v>
      </c>
      <c r="AD218" s="72">
        <f>VLOOKUP(D218,'[1]Schedule of Pension Amounts LW'!$B$15:$W$1399,22,FALSE)</f>
        <v>5567399</v>
      </c>
    </row>
    <row r="219" spans="1:30" x14ac:dyDescent="0.3">
      <c r="A219" s="104"/>
      <c r="B219" s="33"/>
      <c r="C219" s="33" t="str">
        <f>VLOOKUP(D219,'[1]Employer information'!$I$3:$J$1391,2,FALSE)</f>
        <v xml:space="preserve">Community and Junior College                      </v>
      </c>
      <c r="D219" s="33" t="str">
        <f>'[1]Schedule of Pension Amounts LW'!B212</f>
        <v>1548</v>
      </c>
      <c r="E219" s="33" t="str">
        <f>IF(ISNA(VLOOKUP(D219,'[1]Proportionate Shares'!$D$23:$G$1400,2,FALSE)),"",VLOOKUP(D219,'[1]Proportionate Shares'!$D$23:$G$1400,2,FALSE))</f>
        <v>117961</v>
      </c>
      <c r="F219" s="33" t="str">
        <f>IF(ISNA(VLOOKUP(D219,'[1]Proportionate Shares'!$D$23:$G$1400,3,FALSE)),"",VLOOKUP(D219,'[1]Proportionate Shares'!$D$23:$G$1400,3,FALSE))</f>
        <v/>
      </c>
      <c r="G219" s="34" t="str">
        <f>VLOOKUP(D219,'[1]Employer information'!$A$3:$B$1390,2,FALSE)</f>
        <v>FRANK PHILLIPS COLLEGE</v>
      </c>
      <c r="H219" s="36">
        <f>IF(ISNA(VLOOKUP(D219,'[1]Proportionate Shares'!$D$23:$I$1377,6,FALSE)),0,VLOOKUP(D219,'[1]Proportionate Shares'!$D$23:$I$1377,6,FALSE))</f>
        <v>5.3292735999999997E-5</v>
      </c>
      <c r="I219" s="105">
        <f>VLOOKUP(D219,'[1]Schedule of Pension Amounts LW'!$B$15:$E$1399,3,FALSE)</f>
        <v>3513193</v>
      </c>
      <c r="J219" s="105">
        <f>-IF(ISNA(VLOOKUP(D219,'[1]Combined Contribution Amounts'!$A$2:$K$1335,5,FALSE)),0,VLOOKUP(D219,'[1]Combined Contribution Amounts'!$A$2:$K$1335,5,FALSE))</f>
        <v>-186531</v>
      </c>
      <c r="K219" s="105">
        <f>-IF(ISNA(VLOOKUP(D219,'[1]Combined Contribution Amounts'!$A$2:$K$1335,7,FALSE)),0,VLOOKUP(D219,'[1]Combined Contribution Amounts'!$A$2:$K$1335,7,FALSE))+-IF(ISNA(VLOOKUP(D219,'[1]Combined Contribution Amounts'!$A$2:$K$1335,8,FALSE)),0,VLOOKUP(D219,'[1]Combined Contribution Amounts'!$A$2:$K$1335,8,FALSE))+-IF(ISNA(VLOOKUP(D219,'[1]Combined Contribution Amounts'!$A$2:$K$1335,9,FALSE)),0,VLOOKUP(D219,'[1]Combined Contribution Amounts'!$A$2:$K$1335,9,FALSE))</f>
        <v>0</v>
      </c>
      <c r="L219" s="105">
        <f>VLOOKUP(D219,'[1]Pension Expense Details'!$D$23:$S$1407,16,FALSE)</f>
        <v>165768</v>
      </c>
      <c r="M219" s="105">
        <f>ROUND(('[1]68_InOutFlowsCurPrdAndPriorHist'!$F$28-'[1]68_InOutFlowsCurPrdAndPriorHist'!$F$31)*$H219,0)-VLOOKUP(D219,'[1]Pension Expense Details'!$D$23:$S$1407,12,FALSE)</f>
        <v>-44139</v>
      </c>
      <c r="N219" s="105">
        <f>ROUND(('[1]68_InOutFlowsCurPrdAndPriorHist'!$F$29-'[1]68_InOutFlowsCurPrdAndPriorHist'!$F$32)*$H219,0)-VLOOKUP(D219,'[1]Pension Expense Details'!$D$23:$S$1407,13,FALSE)</f>
        <v>-333516</v>
      </c>
      <c r="O219" s="105">
        <f>ROUND(('[1]68_InOutFlowsCurPrdAndPriorHist'!$F$30-'[1]68_InOutFlowsCurPrdAndPriorHist'!$F$33)*$H219,0)-VLOOKUP(D219,'[1]Pension Expense Details'!$D$23:$S$1407,14,FALSE)</f>
        <v>144223</v>
      </c>
      <c r="P219" s="105">
        <f>ROUND((VLOOKUP(D219,'[1]Schedule of Pension Amounts LW'!$B$15:$AC$1399,28,FALSE)-VLOOKUP(D219,'[1]Schedule of Pension Amounts LW'!$B$15:$AC$1399,27,FALSE))*'[1]Schedule of Pension Amounts LW'!AD$4,0)+VLOOKUP(D219,'[1]Schedule of Pension Amounts LW'!$B$15:$AH$1399,33,FALSE)-VLOOKUP(D219,'[1]Pension Expense Details'!$D$23:$S$1407,15,FALSE)</f>
        <v>-488675</v>
      </c>
      <c r="Q219" s="98">
        <f t="shared" si="18"/>
        <v>2770323</v>
      </c>
      <c r="R219" s="98">
        <f>ROUND('[1]68_InOutFlowsCurPrdAndPrior'!$D$32*IF(ISNA(VLOOKUP(D219,'[1]Proportionate Shares'!$D$23:$I$1359,6,FALSE)),0,VLOOKUP(D219,'[1]Proportionate Shares'!$D$23:$I$1359,6,FALSE)),0)</f>
        <v>11638</v>
      </c>
      <c r="S219" s="98">
        <f>ROUND('[1]68_InOutFlowsCurPrdAndPrior'!$D$33*IF(ISNA(VLOOKUP(D219,'[1]Proportionate Shares'!$D$23:$I$1359,6,FALSE)),0,VLOOKUP(D219,'[1]Proportionate Shares'!$D$23:$I$1359,6,FALSE)),0)</f>
        <v>859490</v>
      </c>
      <c r="T219" s="98">
        <f>ROUND('[1]68_InOutFlowsCurPrdAndPrior'!$D$35*IF(ISNA(VLOOKUP(D219,'[1]Proportionate Shares'!$D$23:$I$1359,6,FALSE)),0,VLOOKUP(D219,'[1]Proportionate Shares'!$D$23:$I$1359,6,FALSE)),0)</f>
        <v>166553</v>
      </c>
      <c r="U219" s="98">
        <f>VLOOKUP(D219,'[1]Schedule of Pension Amounts LW'!$B$15:$AS$1399,36,FALSE)</f>
        <v>299268</v>
      </c>
      <c r="V219" s="99">
        <f t="shared" si="19"/>
        <v>1336949</v>
      </c>
      <c r="W219" s="98">
        <f>ROUND('[1]68_InOutFlowsCurPrdAndPrior'!$F$32*IF(ISNA(VLOOKUP(D219,'[1]Proportionate Shares'!$D$23:$I$1359,6,FALSE)),0,VLOOKUP(D219,'[1]Proportionate Shares'!$D$23:$I$1359,6,FALSE)),0)</f>
        <v>96190</v>
      </c>
      <c r="X219" s="98">
        <f>ROUND('[1]68_InOutFlowsCurPrdAndPrior'!$F$33*IF(ISNA(VLOOKUP(D219,'[1]Proportionate Shares'!$D$23:$I$1359,6,FALSE)),0,VLOOKUP(D219,'[1]Proportionate Shares'!$D$23:$I$1359,6,FALSE)),0)</f>
        <v>355182</v>
      </c>
      <c r="Y219" s="98">
        <f>ROUND('[1]68_InOutFlowsCurPrdAndPrior'!$F$35*IF(ISNA(VLOOKUP(D219,'[1]Proportionate Shares'!$D$23:$I$1359,6,FALSE)),0,VLOOKUP(D219,'[1]Proportionate Shares'!$D$23:$I$1359,6,FALSE)),0)</f>
        <v>138735</v>
      </c>
      <c r="Z219" s="98">
        <f>-VLOOKUP(D219,'[1]Schedule of Pension Amounts LW'!$B$15:$AS$1399,37,FALSE)</f>
        <v>621960</v>
      </c>
      <c r="AA219" s="99">
        <f t="shared" si="20"/>
        <v>1212067</v>
      </c>
      <c r="AB219" s="72">
        <f>VLOOKUP(D219,'[1]Pension Expense Details'!$D$22:$S$1407,16,FALSE)</f>
        <v>165768</v>
      </c>
      <c r="AC219" s="72">
        <f t="shared" si="21"/>
        <v>270104</v>
      </c>
      <c r="AD219" s="72">
        <f>VLOOKUP(D219,'[1]Schedule of Pension Amounts LW'!$B$15:$W$1399,22,FALSE)</f>
        <v>435872</v>
      </c>
    </row>
    <row r="220" spans="1:30" x14ac:dyDescent="0.3">
      <c r="A220" s="104"/>
      <c r="B220" s="33"/>
      <c r="C220" s="33" t="str">
        <f>VLOOKUP(D220,'[1]Employer information'!$I$3:$J$1391,2,FALSE)</f>
        <v xml:space="preserve">Community and Junior College                      </v>
      </c>
      <c r="D220" s="33" t="str">
        <f>'[1]Schedule of Pension Amounts LW'!B213</f>
        <v>1780</v>
      </c>
      <c r="E220" s="33" t="str">
        <f>IF(ISNA(VLOOKUP(D220,'[1]Proportionate Shares'!$D$23:$G$1400,2,FALSE)),"",VLOOKUP(D220,'[1]Proportionate Shares'!$D$23:$G$1400,2,FALSE))</f>
        <v>084962</v>
      </c>
      <c r="F220" s="33" t="str">
        <f>IF(ISNA(VLOOKUP(D220,'[1]Proportionate Shares'!$D$23:$G$1400,3,FALSE)),"",VLOOKUP(D220,'[1]Proportionate Shares'!$D$23:$G$1400,3,FALSE))</f>
        <v/>
      </c>
      <c r="G220" s="34" t="str">
        <f>VLOOKUP(D220,'[1]Employer information'!$A$3:$B$1390,2,FALSE)</f>
        <v>GALVESTON COLLEGE</v>
      </c>
      <c r="H220" s="36">
        <f>IF(ISNA(VLOOKUP(D220,'[1]Proportionate Shares'!$D$23:$I$1377,6,FALSE)),0,VLOOKUP(D220,'[1]Proportionate Shares'!$D$23:$I$1377,6,FALSE))</f>
        <v>1.0671689700000001E-4</v>
      </c>
      <c r="I220" s="105">
        <f>VLOOKUP(D220,'[1]Schedule of Pension Amounts LW'!$B$15:$E$1399,3,FALSE)</f>
        <v>5475997</v>
      </c>
      <c r="J220" s="105">
        <f>-IF(ISNA(VLOOKUP(D220,'[1]Combined Contribution Amounts'!$A$2:$K$1335,5,FALSE)),0,VLOOKUP(D220,'[1]Combined Contribution Amounts'!$A$2:$K$1335,5,FALSE))</f>
        <v>-373522</v>
      </c>
      <c r="K220" s="105">
        <f>-IF(ISNA(VLOOKUP(D220,'[1]Combined Contribution Amounts'!$A$2:$K$1335,7,FALSE)),0,VLOOKUP(D220,'[1]Combined Contribution Amounts'!$A$2:$K$1335,7,FALSE))+-IF(ISNA(VLOOKUP(D220,'[1]Combined Contribution Amounts'!$A$2:$K$1335,8,FALSE)),0,VLOOKUP(D220,'[1]Combined Contribution Amounts'!$A$2:$K$1335,8,FALSE))+-IF(ISNA(VLOOKUP(D220,'[1]Combined Contribution Amounts'!$A$2:$K$1335,9,FALSE)),0,VLOOKUP(D220,'[1]Combined Contribution Amounts'!$A$2:$K$1335,9,FALSE))</f>
        <v>0</v>
      </c>
      <c r="L220" s="105">
        <f>VLOOKUP(D220,'[1]Pension Expense Details'!$D$23:$S$1407,16,FALSE)</f>
        <v>576993</v>
      </c>
      <c r="M220" s="105">
        <f>ROUND(('[1]68_InOutFlowsCurPrdAndPriorHist'!$F$28-'[1]68_InOutFlowsCurPrdAndPriorHist'!$F$31)*$H220,0)-VLOOKUP(D220,'[1]Pension Expense Details'!$D$23:$S$1407,12,FALSE)</f>
        <v>-88387</v>
      </c>
      <c r="N220" s="105">
        <f>ROUND(('[1]68_InOutFlowsCurPrdAndPriorHist'!$F$29-'[1]68_InOutFlowsCurPrdAndPriorHist'!$F$32)*$H220,0)-VLOOKUP(D220,'[1]Pension Expense Details'!$D$23:$S$1407,13,FALSE)</f>
        <v>-667856</v>
      </c>
      <c r="O220" s="105">
        <f>ROUND(('[1]68_InOutFlowsCurPrdAndPriorHist'!$F$30-'[1]68_InOutFlowsCurPrdAndPriorHist'!$F$33)*$H220,0)-VLOOKUP(D220,'[1]Pension Expense Details'!$D$23:$S$1407,14,FALSE)</f>
        <v>288802</v>
      </c>
      <c r="P220" s="105">
        <f>ROUND((VLOOKUP(D220,'[1]Schedule of Pension Amounts LW'!$B$15:$AC$1399,28,FALSE)-VLOOKUP(D220,'[1]Schedule of Pension Amounts LW'!$B$15:$AC$1399,27,FALSE))*'[1]Schedule of Pension Amounts LW'!AD$4,0)+VLOOKUP(D220,'[1]Schedule of Pension Amounts LW'!$B$15:$AH$1399,33,FALSE)-VLOOKUP(D220,'[1]Pension Expense Details'!$D$23:$S$1407,15,FALSE)</f>
        <v>335451</v>
      </c>
      <c r="Q220" s="98">
        <f t="shared" si="18"/>
        <v>5547478</v>
      </c>
      <c r="R220" s="98">
        <f>ROUND('[1]68_InOutFlowsCurPrdAndPrior'!$D$32*IF(ISNA(VLOOKUP(D220,'[1]Proportionate Shares'!$D$23:$I$1359,6,FALSE)),0,VLOOKUP(D220,'[1]Proportionate Shares'!$D$23:$I$1359,6,FALSE)),0)</f>
        <v>23304</v>
      </c>
      <c r="S220" s="98">
        <f>ROUND('[1]68_InOutFlowsCurPrdAndPrior'!$D$33*IF(ISNA(VLOOKUP(D220,'[1]Proportionate Shares'!$D$23:$I$1359,6,FALSE)),0,VLOOKUP(D220,'[1]Proportionate Shares'!$D$23:$I$1359,6,FALSE)),0)</f>
        <v>1721100</v>
      </c>
      <c r="T220" s="98">
        <f>ROUND('[1]68_InOutFlowsCurPrdAndPrior'!$D$35*IF(ISNA(VLOOKUP(D220,'[1]Proportionate Shares'!$D$23:$I$1359,6,FALSE)),0,VLOOKUP(D220,'[1]Proportionate Shares'!$D$23:$I$1359,6,FALSE)),0)</f>
        <v>333516</v>
      </c>
      <c r="U220" s="98">
        <f>VLOOKUP(D220,'[1]Schedule of Pension Amounts LW'!$B$15:$AS$1399,36,FALSE)</f>
        <v>230802</v>
      </c>
      <c r="V220" s="99">
        <f t="shared" si="19"/>
        <v>2308722</v>
      </c>
      <c r="W220" s="98">
        <f>ROUND('[1]68_InOutFlowsCurPrdAndPrior'!$F$32*IF(ISNA(VLOOKUP(D220,'[1]Proportionate Shares'!$D$23:$I$1359,6,FALSE)),0,VLOOKUP(D220,'[1]Proportionate Shares'!$D$23:$I$1359,6,FALSE)),0)</f>
        <v>192617</v>
      </c>
      <c r="X220" s="98">
        <f>ROUND('[1]68_InOutFlowsCurPrdAndPrior'!$F$33*IF(ISNA(VLOOKUP(D220,'[1]Proportionate Shares'!$D$23:$I$1359,6,FALSE)),0,VLOOKUP(D220,'[1]Proportionate Shares'!$D$23:$I$1359,6,FALSE)),0)</f>
        <v>711240</v>
      </c>
      <c r="Y220" s="98">
        <f>ROUND('[1]68_InOutFlowsCurPrdAndPrior'!$F$35*IF(ISNA(VLOOKUP(D220,'[1]Proportionate Shares'!$D$23:$I$1359,6,FALSE)),0,VLOOKUP(D220,'[1]Proportionate Shares'!$D$23:$I$1359,6,FALSE)),0)</f>
        <v>277813</v>
      </c>
      <c r="Z220" s="98">
        <f>-VLOOKUP(D220,'[1]Schedule of Pension Amounts LW'!$B$15:$AS$1399,37,FALSE)</f>
        <v>231289</v>
      </c>
      <c r="AA220" s="99">
        <f t="shared" si="20"/>
        <v>1412959</v>
      </c>
      <c r="AB220" s="72">
        <f>VLOOKUP(D220,'[1]Pension Expense Details'!$D$22:$S$1407,16,FALSE)</f>
        <v>576993</v>
      </c>
      <c r="AC220" s="72">
        <f t="shared" si="21"/>
        <v>363407</v>
      </c>
      <c r="AD220" s="72">
        <f>VLOOKUP(D220,'[1]Schedule of Pension Amounts LW'!$B$15:$W$1399,22,FALSE)</f>
        <v>940400</v>
      </c>
    </row>
    <row r="221" spans="1:30" x14ac:dyDescent="0.3">
      <c r="A221" s="104"/>
      <c r="B221" s="33"/>
      <c r="C221" s="33" t="str">
        <f>VLOOKUP(D221,'[1]Employer information'!$I$3:$J$1391,2,FALSE)</f>
        <v xml:space="preserve">Community and Junior College                      </v>
      </c>
      <c r="D221" s="33" t="str">
        <f>'[1]Schedule of Pension Amounts LW'!B214</f>
        <v>1736</v>
      </c>
      <c r="E221" s="33" t="str">
        <f>IF(ISNA(VLOOKUP(D221,'[1]Proportionate Shares'!$D$23:$G$1400,2,FALSE)),"",VLOOKUP(D221,'[1]Proportionate Shares'!$D$23:$G$1400,2,FALSE))</f>
        <v>091963</v>
      </c>
      <c r="F221" s="33" t="str">
        <f>IF(ISNA(VLOOKUP(D221,'[1]Proportionate Shares'!$D$23:$G$1400,3,FALSE)),"",VLOOKUP(D221,'[1]Proportionate Shares'!$D$23:$G$1400,3,FALSE))</f>
        <v/>
      </c>
      <c r="G221" s="34" t="str">
        <f>VLOOKUP(D221,'[1]Employer information'!$A$3:$B$1390,2,FALSE)</f>
        <v>GRAYSON COUNTY COLLEGE</v>
      </c>
      <c r="H221" s="36">
        <f>IF(ISNA(VLOOKUP(D221,'[1]Proportionate Shares'!$D$23:$I$1377,6,FALSE)),0,VLOOKUP(D221,'[1]Proportionate Shares'!$D$23:$I$1377,6,FALSE))</f>
        <v>1.32383441E-4</v>
      </c>
      <c r="I221" s="105">
        <f>VLOOKUP(D221,'[1]Schedule of Pension Amounts LW'!$B$15:$E$1399,3,FALSE)</f>
        <v>8399314</v>
      </c>
      <c r="J221" s="105">
        <f>-IF(ISNA(VLOOKUP(D221,'[1]Combined Contribution Amounts'!$A$2:$K$1335,5,FALSE)),0,VLOOKUP(D221,'[1]Combined Contribution Amounts'!$A$2:$K$1335,5,FALSE))</f>
        <v>-463358</v>
      </c>
      <c r="K221" s="105">
        <f>-IF(ISNA(VLOOKUP(D221,'[1]Combined Contribution Amounts'!$A$2:$K$1335,7,FALSE)),0,VLOOKUP(D221,'[1]Combined Contribution Amounts'!$A$2:$K$1335,7,FALSE))+-IF(ISNA(VLOOKUP(D221,'[1]Combined Contribution Amounts'!$A$2:$K$1335,8,FALSE)),0,VLOOKUP(D221,'[1]Combined Contribution Amounts'!$A$2:$K$1335,8,FALSE))+-IF(ISNA(VLOOKUP(D221,'[1]Combined Contribution Amounts'!$A$2:$K$1335,9,FALSE)),0,VLOOKUP(D221,'[1]Combined Contribution Amounts'!$A$2:$K$1335,9,FALSE))</f>
        <v>0</v>
      </c>
      <c r="L221" s="105">
        <f>VLOOKUP(D221,'[1]Pension Expense Details'!$D$23:$S$1407,16,FALSE)</f>
        <v>463298</v>
      </c>
      <c r="M221" s="105">
        <f>ROUND(('[1]68_InOutFlowsCurPrdAndPriorHist'!$F$28-'[1]68_InOutFlowsCurPrdAndPriorHist'!$F$31)*$H221,0)-VLOOKUP(D221,'[1]Pension Expense Details'!$D$23:$S$1407,12,FALSE)</f>
        <v>-109645</v>
      </c>
      <c r="N221" s="105">
        <f>ROUND(('[1]68_InOutFlowsCurPrdAndPriorHist'!$F$29-'[1]68_InOutFlowsCurPrdAndPriorHist'!$F$32)*$H221,0)-VLOOKUP(D221,'[1]Pension Expense Details'!$D$23:$S$1407,13,FALSE)</f>
        <v>-828483</v>
      </c>
      <c r="O221" s="105">
        <f>ROUND(('[1]68_InOutFlowsCurPrdAndPriorHist'!$F$30-'[1]68_InOutFlowsCurPrdAndPriorHist'!$F$33)*$H221,0)-VLOOKUP(D221,'[1]Pension Expense Details'!$D$23:$S$1407,14,FALSE)</f>
        <v>358262</v>
      </c>
      <c r="P221" s="105">
        <f>ROUND((VLOOKUP(D221,'[1]Schedule of Pension Amounts LW'!$B$15:$AC$1399,28,FALSE)-VLOOKUP(D221,'[1]Schedule of Pension Amounts LW'!$B$15:$AC$1399,27,FALSE))*'[1]Schedule of Pension Amounts LW'!AD$4,0)+VLOOKUP(D221,'[1]Schedule of Pension Amounts LW'!$B$15:$AH$1399,33,FALSE)-VLOOKUP(D221,'[1]Pension Expense Details'!$D$23:$S$1407,15,FALSE)</f>
        <v>-937683</v>
      </c>
      <c r="Q221" s="98">
        <f t="shared" si="18"/>
        <v>6881705</v>
      </c>
      <c r="R221" s="98">
        <f>ROUND('[1]68_InOutFlowsCurPrdAndPrior'!$D$32*IF(ISNA(VLOOKUP(D221,'[1]Proportionate Shares'!$D$23:$I$1359,6,FALSE)),0,VLOOKUP(D221,'[1]Proportionate Shares'!$D$23:$I$1359,6,FALSE)),0)</f>
        <v>28909</v>
      </c>
      <c r="S221" s="98">
        <f>ROUND('[1]68_InOutFlowsCurPrdAndPrior'!$D$33*IF(ISNA(VLOOKUP(D221,'[1]Proportionate Shares'!$D$23:$I$1359,6,FALSE)),0,VLOOKUP(D221,'[1]Proportionate Shares'!$D$23:$I$1359,6,FALSE)),0)</f>
        <v>2135043</v>
      </c>
      <c r="T221" s="98">
        <f>ROUND('[1]68_InOutFlowsCurPrdAndPrior'!$D$35*IF(ISNA(VLOOKUP(D221,'[1]Proportionate Shares'!$D$23:$I$1359,6,FALSE)),0,VLOOKUP(D221,'[1]Proportionate Shares'!$D$23:$I$1359,6,FALSE)),0)</f>
        <v>413730</v>
      </c>
      <c r="U221" s="98">
        <f>VLOOKUP(D221,'[1]Schedule of Pension Amounts LW'!$B$15:$AS$1399,36,FALSE)</f>
        <v>583447</v>
      </c>
      <c r="V221" s="99">
        <f t="shared" si="19"/>
        <v>3161129</v>
      </c>
      <c r="W221" s="98">
        <f>ROUND('[1]68_InOutFlowsCurPrdAndPrior'!$F$32*IF(ISNA(VLOOKUP(D221,'[1]Proportionate Shares'!$D$23:$I$1359,6,FALSE)),0,VLOOKUP(D221,'[1]Proportionate Shares'!$D$23:$I$1359,6,FALSE)),0)</f>
        <v>238944</v>
      </c>
      <c r="X221" s="98">
        <f>ROUND('[1]68_InOutFlowsCurPrdAndPrior'!$F$33*IF(ISNA(VLOOKUP(D221,'[1]Proportionate Shares'!$D$23:$I$1359,6,FALSE)),0,VLOOKUP(D221,'[1]Proportionate Shares'!$D$23:$I$1359,6,FALSE)),0)</f>
        <v>882301</v>
      </c>
      <c r="Y221" s="98">
        <f>ROUND('[1]68_InOutFlowsCurPrdAndPrior'!$F$35*IF(ISNA(VLOOKUP(D221,'[1]Proportionate Shares'!$D$23:$I$1359,6,FALSE)),0,VLOOKUP(D221,'[1]Proportionate Shares'!$D$23:$I$1359,6,FALSE)),0)</f>
        <v>344630</v>
      </c>
      <c r="Z221" s="98">
        <f>-VLOOKUP(D221,'[1]Schedule of Pension Amounts LW'!$B$15:$AS$1399,37,FALSE)</f>
        <v>645227</v>
      </c>
      <c r="AA221" s="99">
        <f t="shared" si="20"/>
        <v>2111102</v>
      </c>
      <c r="AB221" s="72">
        <f>VLOOKUP(D221,'[1]Pension Expense Details'!$D$22:$S$1407,16,FALSE)</f>
        <v>463298</v>
      </c>
      <c r="AC221" s="72">
        <f t="shared" si="21"/>
        <v>837692</v>
      </c>
      <c r="AD221" s="72">
        <f>VLOOKUP(D221,'[1]Schedule of Pension Amounts LW'!$B$15:$W$1399,22,FALSE)</f>
        <v>1300990</v>
      </c>
    </row>
    <row r="222" spans="1:30" x14ac:dyDescent="0.3">
      <c r="A222" s="104"/>
      <c r="B222" s="33"/>
      <c r="C222" s="33" t="str">
        <f>VLOOKUP(D222,'[1]Employer information'!$I$3:$J$1391,2,FALSE)</f>
        <v xml:space="preserve">Community and Junior College                      </v>
      </c>
      <c r="D222" s="33" t="str">
        <f>'[1]Schedule of Pension Amounts LW'!B215</f>
        <v>1723</v>
      </c>
      <c r="E222" s="33" t="str">
        <f>IF(ISNA(VLOOKUP(D222,'[1]Proportionate Shares'!$D$23:$G$1400,2,FALSE)),"",VLOOKUP(D222,'[1]Proportionate Shares'!$D$23:$G$1400,2,FALSE))</f>
        <v>109965</v>
      </c>
      <c r="F222" s="33" t="str">
        <f>IF(ISNA(VLOOKUP(D222,'[1]Proportionate Shares'!$D$23:$G$1400,3,FALSE)),"",VLOOKUP(D222,'[1]Proportionate Shares'!$D$23:$G$1400,3,FALSE))</f>
        <v/>
      </c>
      <c r="G222" s="34" t="str">
        <f>VLOOKUP(D222,'[1]Employer information'!$A$3:$B$1390,2,FALSE)</f>
        <v>HILL COLLEGE</v>
      </c>
      <c r="H222" s="36">
        <f>IF(ISNA(VLOOKUP(D222,'[1]Proportionate Shares'!$D$23:$I$1377,6,FALSE)),0,VLOOKUP(D222,'[1]Proportionate Shares'!$D$23:$I$1377,6,FALSE))</f>
        <v>8.2288595000000003E-5</v>
      </c>
      <c r="I222" s="105">
        <f>VLOOKUP(D222,'[1]Schedule of Pension Amounts LW'!$B$15:$E$1399,3,FALSE)</f>
        <v>4196185</v>
      </c>
      <c r="J222" s="105">
        <f>-IF(ISNA(VLOOKUP(D222,'[1]Combined Contribution Amounts'!$A$2:$K$1335,5,FALSE)),0,VLOOKUP(D222,'[1]Combined Contribution Amounts'!$A$2:$K$1335,5,FALSE))</f>
        <v>-288020</v>
      </c>
      <c r="K222" s="105">
        <f>-IF(ISNA(VLOOKUP(D222,'[1]Combined Contribution Amounts'!$A$2:$K$1335,7,FALSE)),0,VLOOKUP(D222,'[1]Combined Contribution Amounts'!$A$2:$K$1335,7,FALSE))+-IF(ISNA(VLOOKUP(D222,'[1]Combined Contribution Amounts'!$A$2:$K$1335,8,FALSE)),0,VLOOKUP(D222,'[1]Combined Contribution Amounts'!$A$2:$K$1335,8,FALSE))+-IF(ISNA(VLOOKUP(D222,'[1]Combined Contribution Amounts'!$A$2:$K$1335,9,FALSE)),0,VLOOKUP(D222,'[1]Combined Contribution Amounts'!$A$2:$K$1335,9,FALSE))</f>
        <v>0</v>
      </c>
      <c r="L222" s="105">
        <f>VLOOKUP(D222,'[1]Pension Expense Details'!$D$23:$S$1407,16,FALSE)</f>
        <v>449050</v>
      </c>
      <c r="M222" s="105">
        <f>ROUND(('[1]68_InOutFlowsCurPrdAndPriorHist'!$F$28-'[1]68_InOutFlowsCurPrdAndPriorHist'!$F$31)*$H222,0)-VLOOKUP(D222,'[1]Pension Expense Details'!$D$23:$S$1407,12,FALSE)</f>
        <v>-68154</v>
      </c>
      <c r="N222" s="105">
        <f>ROUND(('[1]68_InOutFlowsCurPrdAndPriorHist'!$F$29-'[1]68_InOutFlowsCurPrdAndPriorHist'!$F$32)*$H222,0)-VLOOKUP(D222,'[1]Pension Expense Details'!$D$23:$S$1407,13,FALSE)</f>
        <v>-514979</v>
      </c>
      <c r="O222" s="105">
        <f>ROUND(('[1]68_InOutFlowsCurPrdAndPriorHist'!$F$30-'[1]68_InOutFlowsCurPrdAndPriorHist'!$F$33)*$H222,0)-VLOOKUP(D222,'[1]Pension Expense Details'!$D$23:$S$1407,14,FALSE)</f>
        <v>222693</v>
      </c>
      <c r="P222" s="105">
        <f>ROUND((VLOOKUP(D222,'[1]Schedule of Pension Amounts LW'!$B$15:$AC$1399,28,FALSE)-VLOOKUP(D222,'[1]Schedule of Pension Amounts LW'!$B$15:$AC$1399,27,FALSE))*'[1]Schedule of Pension Amounts LW'!AD$4,0)+VLOOKUP(D222,'[1]Schedule of Pension Amounts LW'!$B$15:$AH$1399,33,FALSE)-VLOOKUP(D222,'[1]Pension Expense Details'!$D$23:$S$1407,15,FALSE)</f>
        <v>280843</v>
      </c>
      <c r="Q222" s="98">
        <f t="shared" si="18"/>
        <v>4277618</v>
      </c>
      <c r="R222" s="98">
        <f>ROUND('[1]68_InOutFlowsCurPrdAndPrior'!$D$32*IF(ISNA(VLOOKUP(D222,'[1]Proportionate Shares'!$D$23:$I$1359,6,FALSE)),0,VLOOKUP(D222,'[1]Proportionate Shares'!$D$23:$I$1359,6,FALSE)),0)</f>
        <v>17970</v>
      </c>
      <c r="S222" s="98">
        <f>ROUND('[1]68_InOutFlowsCurPrdAndPrior'!$D$33*IF(ISNA(VLOOKUP(D222,'[1]Proportionate Shares'!$D$23:$I$1359,6,FALSE)),0,VLOOKUP(D222,'[1]Proportionate Shares'!$D$23:$I$1359,6,FALSE)),0)</f>
        <v>1327127</v>
      </c>
      <c r="T222" s="98">
        <f>ROUND('[1]68_InOutFlowsCurPrdAndPrior'!$D$35*IF(ISNA(VLOOKUP(D222,'[1]Proportionate Shares'!$D$23:$I$1359,6,FALSE)),0,VLOOKUP(D222,'[1]Proportionate Shares'!$D$23:$I$1359,6,FALSE)),0)</f>
        <v>257172</v>
      </c>
      <c r="U222" s="98">
        <f>VLOOKUP(D222,'[1]Schedule of Pension Amounts LW'!$B$15:$AS$1399,36,FALSE)</f>
        <v>347949</v>
      </c>
      <c r="V222" s="99">
        <f t="shared" si="19"/>
        <v>1950218</v>
      </c>
      <c r="W222" s="98">
        <f>ROUND('[1]68_InOutFlowsCurPrdAndPrior'!$F$32*IF(ISNA(VLOOKUP(D222,'[1]Proportionate Shares'!$D$23:$I$1359,6,FALSE)),0,VLOOKUP(D222,'[1]Proportionate Shares'!$D$23:$I$1359,6,FALSE)),0)</f>
        <v>148526</v>
      </c>
      <c r="X222" s="98">
        <f>ROUND('[1]68_InOutFlowsCurPrdAndPrior'!$F$33*IF(ISNA(VLOOKUP(D222,'[1]Proportionate Shares'!$D$23:$I$1359,6,FALSE)),0,VLOOKUP(D222,'[1]Proportionate Shares'!$D$23:$I$1359,6,FALSE)),0)</f>
        <v>548432</v>
      </c>
      <c r="Y222" s="98">
        <f>ROUND('[1]68_InOutFlowsCurPrdAndPrior'!$F$35*IF(ISNA(VLOOKUP(D222,'[1]Proportionate Shares'!$D$23:$I$1359,6,FALSE)),0,VLOOKUP(D222,'[1]Proportionate Shares'!$D$23:$I$1359,6,FALSE)),0)</f>
        <v>214220</v>
      </c>
      <c r="Z222" s="98">
        <f>-VLOOKUP(D222,'[1]Schedule of Pension Amounts LW'!$B$15:$AS$1399,37,FALSE)</f>
        <v>244602</v>
      </c>
      <c r="AA222" s="99">
        <f t="shared" si="20"/>
        <v>1155780</v>
      </c>
      <c r="AB222" s="72">
        <f>VLOOKUP(D222,'[1]Pension Expense Details'!$D$22:$S$1407,16,FALSE)</f>
        <v>449050</v>
      </c>
      <c r="AC222" s="72">
        <f t="shared" si="21"/>
        <v>279873</v>
      </c>
      <c r="AD222" s="72">
        <f>VLOOKUP(D222,'[1]Schedule of Pension Amounts LW'!$B$15:$W$1399,22,FALSE)</f>
        <v>728923</v>
      </c>
    </row>
    <row r="223" spans="1:30" x14ac:dyDescent="0.3">
      <c r="A223" s="104"/>
      <c r="B223" s="33"/>
      <c r="C223" s="33" t="str">
        <f>VLOOKUP(D223,'[1]Employer information'!$I$3:$J$1391,2,FALSE)</f>
        <v xml:space="preserve">Community and Junior College                      </v>
      </c>
      <c r="D223" s="33" t="str">
        <f>'[1]Schedule of Pension Amounts LW'!B216</f>
        <v>1853</v>
      </c>
      <c r="E223" s="33" t="str">
        <f>IF(ISNA(VLOOKUP(D223,'[1]Proportionate Shares'!$D$23:$G$1400,2,FALSE)),"",VLOOKUP(D223,'[1]Proportionate Shares'!$D$23:$G$1400,2,FALSE))</f>
        <v>101994</v>
      </c>
      <c r="F223" s="33" t="str">
        <f>IF(ISNA(VLOOKUP(D223,'[1]Proportionate Shares'!$D$23:$G$1400,3,FALSE)),"",VLOOKUP(D223,'[1]Proportionate Shares'!$D$23:$G$1400,3,FALSE))</f>
        <v/>
      </c>
      <c r="G223" s="34" t="str">
        <f>VLOOKUP(D223,'[1]Employer information'!$A$3:$B$1390,2,FALSE)</f>
        <v>HOUSTON COMM COLLEGE SYSTEM</v>
      </c>
      <c r="H223" s="36">
        <f>IF(ISNA(VLOOKUP(D223,'[1]Proportionate Shares'!$D$23:$I$1377,6,FALSE)),0,VLOOKUP(D223,'[1]Proportionate Shares'!$D$23:$I$1377,6,FALSE))</f>
        <v>1.7346751229999999E-3</v>
      </c>
      <c r="I223" s="105">
        <f>VLOOKUP(D223,'[1]Schedule of Pension Amounts LW'!$B$15:$E$1399,3,FALSE)</f>
        <v>107909379</v>
      </c>
      <c r="J223" s="105">
        <f>-IF(ISNA(VLOOKUP(D223,'[1]Combined Contribution Amounts'!$A$2:$K$1335,5,FALSE)),0,VLOOKUP(D223,'[1]Combined Contribution Amounts'!$A$2:$K$1335,5,FALSE))</f>
        <v>-6071380</v>
      </c>
      <c r="K223" s="105">
        <f>-IF(ISNA(VLOOKUP(D223,'[1]Combined Contribution Amounts'!$A$2:$K$1335,7,FALSE)),0,VLOOKUP(D223,'[1]Combined Contribution Amounts'!$A$2:$K$1335,7,FALSE))+-IF(ISNA(VLOOKUP(D223,'[1]Combined Contribution Amounts'!$A$2:$K$1335,8,FALSE)),0,VLOOKUP(D223,'[1]Combined Contribution Amounts'!$A$2:$K$1335,8,FALSE))+-IF(ISNA(VLOOKUP(D223,'[1]Combined Contribution Amounts'!$A$2:$K$1335,9,FALSE)),0,VLOOKUP(D223,'[1]Combined Contribution Amounts'!$A$2:$K$1335,9,FALSE))</f>
        <v>-192</v>
      </c>
      <c r="L223" s="105">
        <f>VLOOKUP(D223,'[1]Pension Expense Details'!$D$23:$S$1407,16,FALSE)</f>
        <v>6408769</v>
      </c>
      <c r="M223" s="105">
        <f>ROUND(('[1]68_InOutFlowsCurPrdAndPriorHist'!$F$28-'[1]68_InOutFlowsCurPrdAndPriorHist'!$F$31)*$H223,0)-VLOOKUP(D223,'[1]Pension Expense Details'!$D$23:$S$1407,12,FALSE)</f>
        <v>-1436724</v>
      </c>
      <c r="N223" s="105">
        <f>ROUND(('[1]68_InOutFlowsCurPrdAndPriorHist'!$F$29-'[1]68_InOutFlowsCurPrdAndPriorHist'!$F$32)*$H223,0)-VLOOKUP(D223,'[1]Pension Expense Details'!$D$23:$S$1407,13,FALSE)</f>
        <v>-10855951</v>
      </c>
      <c r="O223" s="105">
        <f>ROUND(('[1]68_InOutFlowsCurPrdAndPriorHist'!$F$30-'[1]68_InOutFlowsCurPrdAndPriorHist'!$F$33)*$H223,0)-VLOOKUP(D223,'[1]Pension Expense Details'!$D$23:$S$1407,14,FALSE)</f>
        <v>4694449</v>
      </c>
      <c r="P223" s="105">
        <f>ROUND((VLOOKUP(D223,'[1]Schedule of Pension Amounts LW'!$B$15:$AC$1399,28,FALSE)-VLOOKUP(D223,'[1]Schedule of Pension Amounts LW'!$B$15:$AC$1399,27,FALSE))*'[1]Schedule of Pension Amounts LW'!AD$4,0)+VLOOKUP(D223,'[1]Schedule of Pension Amounts LW'!$B$15:$AH$1399,33,FALSE)-VLOOKUP(D223,'[1]Pension Expense Details'!$D$23:$S$1407,15,FALSE)</f>
        <v>-10474514</v>
      </c>
      <c r="Q223" s="98">
        <f t="shared" si="18"/>
        <v>90173836</v>
      </c>
      <c r="R223" s="98">
        <f>ROUND('[1]68_InOutFlowsCurPrdAndPrior'!$D$32*IF(ISNA(VLOOKUP(D223,'[1]Proportionate Shares'!$D$23:$I$1359,6,FALSE)),0,VLOOKUP(D223,'[1]Proportionate Shares'!$D$23:$I$1359,6,FALSE)),0)</f>
        <v>378811</v>
      </c>
      <c r="S223" s="98">
        <f>ROUND('[1]68_InOutFlowsCurPrdAndPrior'!$D$33*IF(ISNA(VLOOKUP(D223,'[1]Proportionate Shares'!$D$23:$I$1359,6,FALSE)),0,VLOOKUP(D223,'[1]Proportionate Shares'!$D$23:$I$1359,6,FALSE)),0)</f>
        <v>27976352</v>
      </c>
      <c r="T223" s="98">
        <f>ROUND('[1]68_InOutFlowsCurPrdAndPrior'!$D$35*IF(ISNA(VLOOKUP(D223,'[1]Proportionate Shares'!$D$23:$I$1359,6,FALSE)),0,VLOOKUP(D223,'[1]Proportionate Shares'!$D$23:$I$1359,6,FALSE)),0)</f>
        <v>5421279</v>
      </c>
      <c r="U223" s="98">
        <f>VLOOKUP(D223,'[1]Schedule of Pension Amounts LW'!$B$15:$AS$1399,36,FALSE)</f>
        <v>1334974</v>
      </c>
      <c r="V223" s="99">
        <f t="shared" si="19"/>
        <v>35111416</v>
      </c>
      <c r="W223" s="98">
        <f>ROUND('[1]68_InOutFlowsCurPrdAndPrior'!$F$32*IF(ISNA(VLOOKUP(D223,'[1]Proportionate Shares'!$D$23:$I$1359,6,FALSE)),0,VLOOKUP(D223,'[1]Proportionate Shares'!$D$23:$I$1359,6,FALSE)),0)</f>
        <v>3130979</v>
      </c>
      <c r="X223" s="98">
        <f>ROUND('[1]68_InOutFlowsCurPrdAndPrior'!$F$33*IF(ISNA(VLOOKUP(D223,'[1]Proportionate Shares'!$D$23:$I$1359,6,FALSE)),0,VLOOKUP(D223,'[1]Proportionate Shares'!$D$23:$I$1359,6,FALSE)),0)</f>
        <v>11561152</v>
      </c>
      <c r="Y223" s="98">
        <f>ROUND('[1]68_InOutFlowsCurPrdAndPrior'!$F$35*IF(ISNA(VLOOKUP(D223,'[1]Proportionate Shares'!$D$23:$I$1359,6,FALSE)),0,VLOOKUP(D223,'[1]Proportionate Shares'!$D$23:$I$1359,6,FALSE)),0)</f>
        <v>4515829</v>
      </c>
      <c r="Z223" s="98">
        <f>-VLOOKUP(D223,'[1]Schedule of Pension Amounts LW'!$B$15:$AS$1399,37,FALSE)</f>
        <v>18406800</v>
      </c>
      <c r="AA223" s="99">
        <f t="shared" si="20"/>
        <v>37614760</v>
      </c>
      <c r="AB223" s="72">
        <f>VLOOKUP(D223,'[1]Pension Expense Details'!$D$22:$S$1407,16,FALSE)</f>
        <v>6408769</v>
      </c>
      <c r="AC223" s="72">
        <f t="shared" si="21"/>
        <v>5479802</v>
      </c>
      <c r="AD223" s="72">
        <f>VLOOKUP(D223,'[1]Schedule of Pension Amounts LW'!$B$15:$W$1399,22,FALSE)</f>
        <v>11888571</v>
      </c>
    </row>
    <row r="224" spans="1:30" x14ac:dyDescent="0.3">
      <c r="A224" s="104"/>
      <c r="B224" s="33"/>
      <c r="C224" s="33" t="str">
        <f>VLOOKUP(D224,'[1]Employer information'!$I$3:$J$1391,2,FALSE)</f>
        <v xml:space="preserve">Community and Junior College                      </v>
      </c>
      <c r="D224" s="33" t="str">
        <f>'[1]Schedule of Pension Amounts LW'!B217</f>
        <v>1414</v>
      </c>
      <c r="E224" s="33" t="str">
        <f>IF(ISNA(VLOOKUP(D224,'[1]Proportionate Shares'!$D$23:$G$1400,2,FALSE)),"",VLOOKUP(D224,'[1]Proportionate Shares'!$D$23:$G$1400,2,FALSE))</f>
        <v>114966</v>
      </c>
      <c r="F224" s="33" t="str">
        <f>IF(ISNA(VLOOKUP(D224,'[1]Proportionate Shares'!$D$23:$G$1400,3,FALSE)),"",VLOOKUP(D224,'[1]Proportionate Shares'!$D$23:$G$1400,3,FALSE))</f>
        <v/>
      </c>
      <c r="G224" s="34" t="str">
        <f>VLOOKUP(D224,'[1]Employer information'!$A$3:$B$1390,2,FALSE)</f>
        <v>HOWARD CTY JR COLLEGE DIST</v>
      </c>
      <c r="H224" s="36">
        <f>IF(ISNA(VLOOKUP(D224,'[1]Proportionate Shares'!$D$23:$I$1377,6,FALSE)),0,VLOOKUP(D224,'[1]Proportionate Shares'!$D$23:$I$1377,6,FALSE))</f>
        <v>1.06743467E-4</v>
      </c>
      <c r="I224" s="105">
        <f>VLOOKUP(D224,'[1]Schedule of Pension Amounts LW'!$B$15:$E$1399,3,FALSE)</f>
        <v>5958149</v>
      </c>
      <c r="J224" s="105">
        <f>-IF(ISNA(VLOOKUP(D224,'[1]Combined Contribution Amounts'!$A$2:$K$1335,5,FALSE)),0,VLOOKUP(D224,'[1]Combined Contribution Amounts'!$A$2:$K$1335,5,FALSE))</f>
        <v>-343415</v>
      </c>
      <c r="K224" s="105">
        <f>-IF(ISNA(VLOOKUP(D224,'[1]Combined Contribution Amounts'!$A$2:$K$1335,7,FALSE)),0,VLOOKUP(D224,'[1]Combined Contribution Amounts'!$A$2:$K$1335,7,FALSE))+-IF(ISNA(VLOOKUP(D224,'[1]Combined Contribution Amounts'!$A$2:$K$1335,8,FALSE)),0,VLOOKUP(D224,'[1]Combined Contribution Amounts'!$A$2:$K$1335,8,FALSE))+-IF(ISNA(VLOOKUP(D224,'[1]Combined Contribution Amounts'!$A$2:$K$1335,9,FALSE)),0,VLOOKUP(D224,'[1]Combined Contribution Amounts'!$A$2:$K$1335,9,FALSE))</f>
        <v>-30200</v>
      </c>
      <c r="L224" s="105">
        <f>VLOOKUP(D224,'[1]Pension Expense Details'!$D$23:$S$1407,16,FALSE)</f>
        <v>501567</v>
      </c>
      <c r="M224" s="105">
        <f>ROUND(('[1]68_InOutFlowsCurPrdAndPriorHist'!$F$28-'[1]68_InOutFlowsCurPrdAndPriorHist'!$F$31)*$H224,0)-VLOOKUP(D224,'[1]Pension Expense Details'!$D$23:$S$1407,12,FALSE)</f>
        <v>-88409</v>
      </c>
      <c r="N224" s="105">
        <f>ROUND(('[1]68_InOutFlowsCurPrdAndPriorHist'!$F$29-'[1]68_InOutFlowsCurPrdAndPriorHist'!$F$32)*$H224,0)-VLOOKUP(D224,'[1]Pension Expense Details'!$D$23:$S$1407,13,FALSE)</f>
        <v>-668022</v>
      </c>
      <c r="O224" s="105">
        <f>ROUND(('[1]68_InOutFlowsCurPrdAndPriorHist'!$F$30-'[1]68_InOutFlowsCurPrdAndPriorHist'!$F$33)*$H224,0)-VLOOKUP(D224,'[1]Pension Expense Details'!$D$23:$S$1407,14,FALSE)</f>
        <v>288874</v>
      </c>
      <c r="P224" s="105">
        <f>ROUND((VLOOKUP(D224,'[1]Schedule of Pension Amounts LW'!$B$15:$AC$1399,28,FALSE)-VLOOKUP(D224,'[1]Schedule of Pension Amounts LW'!$B$15:$AC$1399,27,FALSE))*'[1]Schedule of Pension Amounts LW'!AD$4,0)+VLOOKUP(D224,'[1]Schedule of Pension Amounts LW'!$B$15:$AH$1399,33,FALSE)-VLOOKUP(D224,'[1]Pension Expense Details'!$D$23:$S$1407,15,FALSE)</f>
        <v>-69685</v>
      </c>
      <c r="Q224" s="98">
        <f t="shared" si="18"/>
        <v>5548859</v>
      </c>
      <c r="R224" s="98">
        <f>ROUND('[1]68_InOutFlowsCurPrdAndPrior'!$D$32*IF(ISNA(VLOOKUP(D224,'[1]Proportionate Shares'!$D$23:$I$1359,6,FALSE)),0,VLOOKUP(D224,'[1]Proportionate Shares'!$D$23:$I$1359,6,FALSE)),0)</f>
        <v>23310</v>
      </c>
      <c r="S224" s="98">
        <f>ROUND('[1]68_InOutFlowsCurPrdAndPrior'!$D$33*IF(ISNA(VLOOKUP(D224,'[1]Proportionate Shares'!$D$23:$I$1359,6,FALSE)),0,VLOOKUP(D224,'[1]Proportionate Shares'!$D$23:$I$1359,6,FALSE)),0)</f>
        <v>1721529</v>
      </c>
      <c r="T224" s="98">
        <f>ROUND('[1]68_InOutFlowsCurPrdAndPrior'!$D$35*IF(ISNA(VLOOKUP(D224,'[1]Proportionate Shares'!$D$23:$I$1359,6,FALSE)),0,VLOOKUP(D224,'[1]Proportionate Shares'!$D$23:$I$1359,6,FALSE)),0)</f>
        <v>333599</v>
      </c>
      <c r="U224" s="98">
        <f>VLOOKUP(D224,'[1]Schedule of Pension Amounts LW'!$B$15:$AS$1399,36,FALSE)</f>
        <v>171855</v>
      </c>
      <c r="V224" s="99">
        <f t="shared" si="19"/>
        <v>2250293</v>
      </c>
      <c r="W224" s="98">
        <f>ROUND('[1]68_InOutFlowsCurPrdAndPrior'!$F$32*IF(ISNA(VLOOKUP(D224,'[1]Proportionate Shares'!$D$23:$I$1359,6,FALSE)),0,VLOOKUP(D224,'[1]Proportionate Shares'!$D$23:$I$1359,6,FALSE)),0)</f>
        <v>192665</v>
      </c>
      <c r="X224" s="98">
        <f>ROUND('[1]68_InOutFlowsCurPrdAndPrior'!$F$33*IF(ISNA(VLOOKUP(D224,'[1]Proportionate Shares'!$D$23:$I$1359,6,FALSE)),0,VLOOKUP(D224,'[1]Proportionate Shares'!$D$23:$I$1359,6,FALSE)),0)</f>
        <v>711417</v>
      </c>
      <c r="Y224" s="98">
        <f>ROUND('[1]68_InOutFlowsCurPrdAndPrior'!$F$35*IF(ISNA(VLOOKUP(D224,'[1]Proportionate Shares'!$D$23:$I$1359,6,FALSE)),0,VLOOKUP(D224,'[1]Proportionate Shares'!$D$23:$I$1359,6,FALSE)),0)</f>
        <v>277882</v>
      </c>
      <c r="Z224" s="98">
        <f>-VLOOKUP(D224,'[1]Schedule of Pension Amounts LW'!$B$15:$AS$1399,37,FALSE)</f>
        <v>476231</v>
      </c>
      <c r="AA224" s="99">
        <f t="shared" si="20"/>
        <v>1658195</v>
      </c>
      <c r="AB224" s="72">
        <f>VLOOKUP(D224,'[1]Pension Expense Details'!$D$22:$S$1407,16,FALSE)</f>
        <v>501567</v>
      </c>
      <c r="AC224" s="72">
        <f t="shared" si="21"/>
        <v>323370</v>
      </c>
      <c r="AD224" s="72">
        <f>VLOOKUP(D224,'[1]Schedule of Pension Amounts LW'!$B$15:$W$1399,22,FALSE)</f>
        <v>824937</v>
      </c>
    </row>
    <row r="225" spans="1:30" x14ac:dyDescent="0.3">
      <c r="A225" s="104"/>
      <c r="B225" s="33"/>
      <c r="C225" s="33" t="str">
        <f>VLOOKUP(D225,'[1]Employer information'!$I$3:$J$1391,2,FALSE)</f>
        <v xml:space="preserve">Community and Junior College                      </v>
      </c>
      <c r="D225" s="33" t="str">
        <f>'[1]Schedule of Pension Amounts LW'!B218</f>
        <v>1417</v>
      </c>
      <c r="E225" s="33" t="str">
        <f>IF(ISNA(VLOOKUP(D225,'[1]Proportionate Shares'!$D$23:$G$1400,2,FALSE)),"",VLOOKUP(D225,'[1]Proportionate Shares'!$D$23:$G$1400,2,FALSE))</f>
        <v>092967</v>
      </c>
      <c r="F225" s="33" t="str">
        <f>IF(ISNA(VLOOKUP(D225,'[1]Proportionate Shares'!$D$23:$G$1400,3,FALSE)),"",VLOOKUP(D225,'[1]Proportionate Shares'!$D$23:$G$1400,3,FALSE))</f>
        <v/>
      </c>
      <c r="G225" s="34" t="str">
        <f>VLOOKUP(D225,'[1]Employer information'!$A$3:$B$1390,2,FALSE)</f>
        <v>KILGORE COLLEGE</v>
      </c>
      <c r="H225" s="36">
        <f>IF(ISNA(VLOOKUP(D225,'[1]Proportionate Shares'!$D$23:$I$1377,6,FALSE)),0,VLOOKUP(D225,'[1]Proportionate Shares'!$D$23:$I$1377,6,FALSE))</f>
        <v>1.4454445099999999E-4</v>
      </c>
      <c r="I225" s="105">
        <f>VLOOKUP(D225,'[1]Schedule of Pension Amounts LW'!$B$15:$E$1399,3,FALSE)</f>
        <v>7711649</v>
      </c>
      <c r="J225" s="105">
        <f>-IF(ISNA(VLOOKUP(D225,'[1]Combined Contribution Amounts'!$A$2:$K$1335,5,FALSE)),0,VLOOKUP(D225,'[1]Combined Contribution Amounts'!$A$2:$K$1335,5,FALSE))</f>
        <v>-505923</v>
      </c>
      <c r="K225" s="105">
        <f>-IF(ISNA(VLOOKUP(D225,'[1]Combined Contribution Amounts'!$A$2:$K$1335,7,FALSE)),0,VLOOKUP(D225,'[1]Combined Contribution Amounts'!$A$2:$K$1335,7,FALSE))+-IF(ISNA(VLOOKUP(D225,'[1]Combined Contribution Amounts'!$A$2:$K$1335,8,FALSE)),0,VLOOKUP(D225,'[1]Combined Contribution Amounts'!$A$2:$K$1335,8,FALSE))+-IF(ISNA(VLOOKUP(D225,'[1]Combined Contribution Amounts'!$A$2:$K$1335,9,FALSE)),0,VLOOKUP(D225,'[1]Combined Contribution Amounts'!$A$2:$K$1335,9,FALSE))</f>
        <v>0</v>
      </c>
      <c r="L225" s="105">
        <f>VLOOKUP(D225,'[1]Pension Expense Details'!$D$23:$S$1407,16,FALSE)</f>
        <v>735216</v>
      </c>
      <c r="M225" s="105">
        <f>ROUND(('[1]68_InOutFlowsCurPrdAndPriorHist'!$F$28-'[1]68_InOutFlowsCurPrdAndPriorHist'!$F$31)*$H225,0)-VLOOKUP(D225,'[1]Pension Expense Details'!$D$23:$S$1407,12,FALSE)</f>
        <v>-119717</v>
      </c>
      <c r="N225" s="105">
        <f>ROUND(('[1]68_InOutFlowsCurPrdAndPriorHist'!$F$29-'[1]68_InOutFlowsCurPrdAndPriorHist'!$F$32)*$H225,0)-VLOOKUP(D225,'[1]Pension Expense Details'!$D$23:$S$1407,13,FALSE)</f>
        <v>-904589</v>
      </c>
      <c r="O225" s="105">
        <f>ROUND(('[1]68_InOutFlowsCurPrdAndPriorHist'!$F$30-'[1]68_InOutFlowsCurPrdAndPriorHist'!$F$33)*$H225,0)-VLOOKUP(D225,'[1]Pension Expense Details'!$D$23:$S$1407,14,FALSE)</f>
        <v>391172</v>
      </c>
      <c r="P225" s="105">
        <f>ROUND((VLOOKUP(D225,'[1]Schedule of Pension Amounts LW'!$B$15:$AC$1399,28,FALSE)-VLOOKUP(D225,'[1]Schedule of Pension Amounts LW'!$B$15:$AC$1399,27,FALSE))*'[1]Schedule of Pension Amounts LW'!AD$4,0)+VLOOKUP(D225,'[1]Schedule of Pension Amounts LW'!$B$15:$AH$1399,33,FALSE)-VLOOKUP(D225,'[1]Pension Expense Details'!$D$23:$S$1407,15,FALSE)</f>
        <v>206064</v>
      </c>
      <c r="Q225" s="98">
        <f t="shared" si="18"/>
        <v>7513872</v>
      </c>
      <c r="R225" s="98">
        <f>ROUND('[1]68_InOutFlowsCurPrdAndPrior'!$D$32*IF(ISNA(VLOOKUP(D225,'[1]Proportionate Shares'!$D$23:$I$1359,6,FALSE)),0,VLOOKUP(D225,'[1]Proportionate Shares'!$D$23:$I$1359,6,FALSE)),0)</f>
        <v>31565</v>
      </c>
      <c r="S225" s="98">
        <f>ROUND('[1]68_InOutFlowsCurPrdAndPrior'!$D$33*IF(ISNA(VLOOKUP(D225,'[1]Proportionate Shares'!$D$23:$I$1359,6,FALSE)),0,VLOOKUP(D225,'[1]Proportionate Shares'!$D$23:$I$1359,6,FALSE)),0)</f>
        <v>2331172</v>
      </c>
      <c r="T225" s="98">
        <f>ROUND('[1]68_InOutFlowsCurPrdAndPrior'!$D$35*IF(ISNA(VLOOKUP(D225,'[1]Proportionate Shares'!$D$23:$I$1359,6,FALSE)),0,VLOOKUP(D225,'[1]Proportionate Shares'!$D$23:$I$1359,6,FALSE)),0)</f>
        <v>451736</v>
      </c>
      <c r="U225" s="98">
        <f>VLOOKUP(D225,'[1]Schedule of Pension Amounts LW'!$B$15:$AS$1399,36,FALSE)</f>
        <v>141789</v>
      </c>
      <c r="V225" s="99">
        <f t="shared" si="19"/>
        <v>2956262</v>
      </c>
      <c r="W225" s="98">
        <f>ROUND('[1]68_InOutFlowsCurPrdAndPrior'!$F$32*IF(ISNA(VLOOKUP(D225,'[1]Proportionate Shares'!$D$23:$I$1359,6,FALSE)),0,VLOOKUP(D225,'[1]Proportionate Shares'!$D$23:$I$1359,6,FALSE)),0)</f>
        <v>260894</v>
      </c>
      <c r="X225" s="98">
        <f>ROUND('[1]68_InOutFlowsCurPrdAndPrior'!$F$33*IF(ISNA(VLOOKUP(D225,'[1]Proportionate Shares'!$D$23:$I$1359,6,FALSE)),0,VLOOKUP(D225,'[1]Proportionate Shares'!$D$23:$I$1359,6,FALSE)),0)</f>
        <v>963351</v>
      </c>
      <c r="Y225" s="98">
        <f>ROUND('[1]68_InOutFlowsCurPrdAndPrior'!$F$35*IF(ISNA(VLOOKUP(D225,'[1]Proportionate Shares'!$D$23:$I$1359,6,FALSE)),0,VLOOKUP(D225,'[1]Proportionate Shares'!$D$23:$I$1359,6,FALSE)),0)</f>
        <v>376288</v>
      </c>
      <c r="Z225" s="98">
        <f>-VLOOKUP(D225,'[1]Schedule of Pension Amounts LW'!$B$15:$AS$1399,37,FALSE)</f>
        <v>552174</v>
      </c>
      <c r="AA225" s="99">
        <f t="shared" si="20"/>
        <v>2152707</v>
      </c>
      <c r="AB225" s="72">
        <f>VLOOKUP(D225,'[1]Pension Expense Details'!$D$22:$S$1407,16,FALSE)</f>
        <v>735216</v>
      </c>
      <c r="AC225" s="72">
        <f t="shared" si="21"/>
        <v>418393</v>
      </c>
      <c r="AD225" s="72">
        <f>VLOOKUP(D225,'[1]Schedule of Pension Amounts LW'!$B$15:$W$1399,22,FALSE)</f>
        <v>1153609</v>
      </c>
    </row>
    <row r="226" spans="1:30" x14ac:dyDescent="0.3">
      <c r="A226" s="104"/>
      <c r="B226" s="33"/>
      <c r="C226" s="33" t="str">
        <f>VLOOKUP(D226,'[1]Employer information'!$I$3:$J$1391,2,FALSE)</f>
        <v xml:space="preserve">Community and Junior College                      </v>
      </c>
      <c r="D226" s="33" t="str">
        <f>'[1]Schedule of Pension Amounts LW'!B219</f>
        <v>1477</v>
      </c>
      <c r="E226" s="33" t="str">
        <f>IF(ISNA(VLOOKUP(D226,'[1]Proportionate Shares'!$D$23:$G$1400,2,FALSE)),"",VLOOKUP(D226,'[1]Proportionate Shares'!$D$23:$G$1400,2,FALSE))</f>
        <v>240968</v>
      </c>
      <c r="F226" s="33" t="str">
        <f>IF(ISNA(VLOOKUP(D226,'[1]Proportionate Shares'!$D$23:$G$1400,3,FALSE)),"",VLOOKUP(D226,'[1]Proportionate Shares'!$D$23:$G$1400,3,FALSE))</f>
        <v/>
      </c>
      <c r="G226" s="34" t="str">
        <f>VLOOKUP(D226,'[1]Employer information'!$A$3:$B$1390,2,FALSE)</f>
        <v>LAREDO COMMUNITY COLLEGE</v>
      </c>
      <c r="H226" s="36">
        <f>IF(ISNA(VLOOKUP(D226,'[1]Proportionate Shares'!$D$23:$I$1377,6,FALSE)),0,VLOOKUP(D226,'[1]Proportionate Shares'!$D$23:$I$1377,6,FALSE))</f>
        <v>2.9257106799999999E-4</v>
      </c>
      <c r="I226" s="105">
        <f>VLOOKUP(D226,'[1]Schedule of Pension Amounts LW'!$B$15:$E$1399,3,FALSE)</f>
        <v>15672846</v>
      </c>
      <c r="J226" s="105">
        <f>-IF(ISNA(VLOOKUP(D226,'[1]Combined Contribution Amounts'!$A$2:$K$1335,5,FALSE)),0,VLOOKUP(D226,'[1]Combined Contribution Amounts'!$A$2:$K$1335,5,FALSE))</f>
        <v>-1024034</v>
      </c>
      <c r="K226" s="105">
        <f>-IF(ISNA(VLOOKUP(D226,'[1]Combined Contribution Amounts'!$A$2:$K$1335,7,FALSE)),0,VLOOKUP(D226,'[1]Combined Contribution Amounts'!$A$2:$K$1335,7,FALSE))+-IF(ISNA(VLOOKUP(D226,'[1]Combined Contribution Amounts'!$A$2:$K$1335,8,FALSE)),0,VLOOKUP(D226,'[1]Combined Contribution Amounts'!$A$2:$K$1335,8,FALSE))+-IF(ISNA(VLOOKUP(D226,'[1]Combined Contribution Amounts'!$A$2:$K$1335,9,FALSE)),0,VLOOKUP(D226,'[1]Combined Contribution Amounts'!$A$2:$K$1335,9,FALSE))</f>
        <v>0</v>
      </c>
      <c r="L226" s="105">
        <f>VLOOKUP(D226,'[1]Pension Expense Details'!$D$23:$S$1407,16,FALSE)</f>
        <v>1478121</v>
      </c>
      <c r="M226" s="105">
        <f>ROUND(('[1]68_InOutFlowsCurPrdAndPriorHist'!$F$28-'[1]68_InOutFlowsCurPrdAndPriorHist'!$F$31)*$H226,0)-VLOOKUP(D226,'[1]Pension Expense Details'!$D$23:$S$1407,12,FALSE)</f>
        <v>-242319</v>
      </c>
      <c r="N226" s="105">
        <f>ROUND(('[1]68_InOutFlowsCurPrdAndPriorHist'!$F$29-'[1]68_InOutFlowsCurPrdAndPriorHist'!$F$32)*$H226,0)-VLOOKUP(D226,'[1]Pension Expense Details'!$D$23:$S$1407,13,FALSE)</f>
        <v>-1830970</v>
      </c>
      <c r="O226" s="105">
        <f>ROUND(('[1]68_InOutFlowsCurPrdAndPriorHist'!$F$30-'[1]68_InOutFlowsCurPrdAndPriorHist'!$F$33)*$H226,0)-VLOOKUP(D226,'[1]Pension Expense Details'!$D$23:$S$1407,14,FALSE)</f>
        <v>791768</v>
      </c>
      <c r="P226" s="105">
        <f>ROUND((VLOOKUP(D226,'[1]Schedule of Pension Amounts LW'!$B$15:$AC$1399,28,FALSE)-VLOOKUP(D226,'[1]Schedule of Pension Amounts LW'!$B$15:$AC$1399,27,FALSE))*'[1]Schedule of Pension Amounts LW'!AD$4,0)+VLOOKUP(D226,'[1]Schedule of Pension Amounts LW'!$B$15:$AH$1399,33,FALSE)-VLOOKUP(D226,'[1]Pension Expense Details'!$D$23:$S$1407,15,FALSE)</f>
        <v>363347</v>
      </c>
      <c r="Q226" s="98">
        <f t="shared" si="18"/>
        <v>15208759</v>
      </c>
      <c r="R226" s="98">
        <f>ROUND('[1]68_InOutFlowsCurPrdAndPrior'!$D$32*IF(ISNA(VLOOKUP(D226,'[1]Proportionate Shares'!$D$23:$I$1359,6,FALSE)),0,VLOOKUP(D226,'[1]Proportionate Shares'!$D$23:$I$1359,6,FALSE)),0)</f>
        <v>63890</v>
      </c>
      <c r="S226" s="98">
        <f>ROUND('[1]68_InOutFlowsCurPrdAndPrior'!$D$33*IF(ISNA(VLOOKUP(D226,'[1]Proportionate Shares'!$D$23:$I$1359,6,FALSE)),0,VLOOKUP(D226,'[1]Proportionate Shares'!$D$23:$I$1359,6,FALSE)),0)</f>
        <v>4718504</v>
      </c>
      <c r="T226" s="98">
        <f>ROUND('[1]68_InOutFlowsCurPrdAndPrior'!$D$35*IF(ISNA(VLOOKUP(D226,'[1]Proportionate Shares'!$D$23:$I$1359,6,FALSE)),0,VLOOKUP(D226,'[1]Proportionate Shares'!$D$23:$I$1359,6,FALSE)),0)</f>
        <v>914355</v>
      </c>
      <c r="U226" s="98">
        <f>VLOOKUP(D226,'[1]Schedule of Pension Amounts LW'!$B$15:$AS$1399,36,FALSE)</f>
        <v>250016</v>
      </c>
      <c r="V226" s="99">
        <f t="shared" si="19"/>
        <v>5946765</v>
      </c>
      <c r="W226" s="98">
        <f>ROUND('[1]68_InOutFlowsCurPrdAndPrior'!$F$32*IF(ISNA(VLOOKUP(D226,'[1]Proportionate Shares'!$D$23:$I$1359,6,FALSE)),0,VLOOKUP(D226,'[1]Proportionate Shares'!$D$23:$I$1359,6,FALSE)),0)</f>
        <v>528072</v>
      </c>
      <c r="X226" s="98">
        <f>ROUND('[1]68_InOutFlowsCurPrdAndPrior'!$F$33*IF(ISNA(VLOOKUP(D226,'[1]Proportionate Shares'!$D$23:$I$1359,6,FALSE)),0,VLOOKUP(D226,'[1]Proportionate Shares'!$D$23:$I$1359,6,FALSE)),0)</f>
        <v>1949909</v>
      </c>
      <c r="Y226" s="98">
        <f>ROUND('[1]68_InOutFlowsCurPrdAndPrior'!$F$35*IF(ISNA(VLOOKUP(D226,'[1]Proportionate Shares'!$D$23:$I$1359,6,FALSE)),0,VLOOKUP(D226,'[1]Proportionate Shares'!$D$23:$I$1359,6,FALSE)),0)</f>
        <v>761642</v>
      </c>
      <c r="Z226" s="98">
        <f>-VLOOKUP(D226,'[1]Schedule of Pension Amounts LW'!$B$15:$AS$1399,37,FALSE)</f>
        <v>544286</v>
      </c>
      <c r="AA226" s="99">
        <f t="shared" si="20"/>
        <v>3783909</v>
      </c>
      <c r="AB226" s="72">
        <f>VLOOKUP(D226,'[1]Pension Expense Details'!$D$22:$S$1407,16,FALSE)</f>
        <v>1478121</v>
      </c>
      <c r="AC226" s="72">
        <f t="shared" si="21"/>
        <v>1049279</v>
      </c>
      <c r="AD226" s="72">
        <f>VLOOKUP(D226,'[1]Schedule of Pension Amounts LW'!$B$15:$W$1399,22,FALSE)</f>
        <v>2527400</v>
      </c>
    </row>
    <row r="227" spans="1:30" x14ac:dyDescent="0.3">
      <c r="A227" s="104"/>
      <c r="B227" s="33"/>
      <c r="C227" s="33" t="str">
        <f>VLOOKUP(D227,'[1]Employer information'!$I$3:$J$1391,2,FALSE)</f>
        <v xml:space="preserve">Community and Junior College                      </v>
      </c>
      <c r="D227" s="33" t="str">
        <f>'[1]Schedule of Pension Amounts LW'!B220</f>
        <v>1789</v>
      </c>
      <c r="E227" s="33" t="str">
        <f>IF(ISNA(VLOOKUP(D227,'[1]Proportionate Shares'!$D$23:$G$1400,2,FALSE)),"",VLOOKUP(D227,'[1]Proportionate Shares'!$D$23:$G$1400,2,FALSE))</f>
        <v>101969</v>
      </c>
      <c r="F227" s="33" t="str">
        <f>IF(ISNA(VLOOKUP(D227,'[1]Proportionate Shares'!$D$23:$G$1400,3,FALSE)),"",VLOOKUP(D227,'[1]Proportionate Shares'!$D$23:$G$1400,3,FALSE))</f>
        <v/>
      </c>
      <c r="G227" s="34" t="str">
        <f>VLOOKUP(D227,'[1]Employer information'!$A$3:$B$1390,2,FALSE)</f>
        <v>LEE COLLEGE</v>
      </c>
      <c r="H227" s="36">
        <f>IF(ISNA(VLOOKUP(D227,'[1]Proportionate Shares'!$D$23:$I$1377,6,FALSE)),0,VLOOKUP(D227,'[1]Proportionate Shares'!$D$23:$I$1377,6,FALSE))</f>
        <v>2.1318923E-4</v>
      </c>
      <c r="I227" s="105">
        <f>VLOOKUP(D227,'[1]Schedule of Pension Amounts LW'!$B$15:$E$1399,3,FALSE)</f>
        <v>12771701</v>
      </c>
      <c r="J227" s="105">
        <f>-IF(ISNA(VLOOKUP(D227,'[1]Combined Contribution Amounts'!$A$2:$K$1335,5,FALSE)),0,VLOOKUP(D227,'[1]Combined Contribution Amounts'!$A$2:$K$1335,5,FALSE))</f>
        <v>-746188</v>
      </c>
      <c r="K227" s="105">
        <f>-IF(ISNA(VLOOKUP(D227,'[1]Combined Contribution Amounts'!$A$2:$K$1335,7,FALSE)),0,VLOOKUP(D227,'[1]Combined Contribution Amounts'!$A$2:$K$1335,7,FALSE))+-IF(ISNA(VLOOKUP(D227,'[1]Combined Contribution Amounts'!$A$2:$K$1335,8,FALSE)),0,VLOOKUP(D227,'[1]Combined Contribution Amounts'!$A$2:$K$1335,8,FALSE))+-IF(ISNA(VLOOKUP(D227,'[1]Combined Contribution Amounts'!$A$2:$K$1335,9,FALSE)),0,VLOOKUP(D227,'[1]Combined Contribution Amounts'!$A$2:$K$1335,9,FALSE))</f>
        <v>0</v>
      </c>
      <c r="L227" s="105">
        <f>VLOOKUP(D227,'[1]Pension Expense Details'!$D$23:$S$1407,16,FALSE)</f>
        <v>864679</v>
      </c>
      <c r="M227" s="105">
        <f>ROUND(('[1]68_InOutFlowsCurPrdAndPriorHist'!$F$28-'[1]68_InOutFlowsCurPrdAndPriorHist'!$F$31)*$H227,0)-VLOOKUP(D227,'[1]Pension Expense Details'!$D$23:$S$1407,12,FALSE)</f>
        <v>-176572</v>
      </c>
      <c r="N227" s="105">
        <f>ROUND(('[1]68_InOutFlowsCurPrdAndPriorHist'!$F$29-'[1]68_InOutFlowsCurPrdAndPriorHist'!$F$32)*$H227,0)-VLOOKUP(D227,'[1]Pension Expense Details'!$D$23:$S$1407,13,FALSE)</f>
        <v>-1334181</v>
      </c>
      <c r="O227" s="105">
        <f>ROUND(('[1]68_InOutFlowsCurPrdAndPriorHist'!$F$30-'[1]68_InOutFlowsCurPrdAndPriorHist'!$F$33)*$H227,0)-VLOOKUP(D227,'[1]Pension Expense Details'!$D$23:$S$1407,14,FALSE)</f>
        <v>576942</v>
      </c>
      <c r="P227" s="105">
        <f>ROUND((VLOOKUP(D227,'[1]Schedule of Pension Amounts LW'!$B$15:$AC$1399,28,FALSE)-VLOOKUP(D227,'[1]Schedule of Pension Amounts LW'!$B$15:$AC$1399,27,FALSE))*'[1]Schedule of Pension Amounts LW'!AD$4,0)+VLOOKUP(D227,'[1]Schedule of Pension Amounts LW'!$B$15:$AH$1399,33,FALSE)-VLOOKUP(D227,'[1]Pension Expense Details'!$D$23:$S$1407,15,FALSE)</f>
        <v>-874138</v>
      </c>
      <c r="Q227" s="98">
        <f t="shared" si="18"/>
        <v>11082243</v>
      </c>
      <c r="R227" s="98">
        <f>ROUND('[1]68_InOutFlowsCurPrdAndPrior'!$D$32*IF(ISNA(VLOOKUP(D227,'[1]Proportionate Shares'!$D$23:$I$1359,6,FALSE)),0,VLOOKUP(D227,'[1]Proportionate Shares'!$D$23:$I$1359,6,FALSE)),0)</f>
        <v>46555</v>
      </c>
      <c r="S227" s="98">
        <f>ROUND('[1]68_InOutFlowsCurPrdAndPrior'!$D$33*IF(ISNA(VLOOKUP(D227,'[1]Proportionate Shares'!$D$23:$I$1359,6,FALSE)),0,VLOOKUP(D227,'[1]Proportionate Shares'!$D$23:$I$1359,6,FALSE)),0)</f>
        <v>3438256</v>
      </c>
      <c r="T227" s="98">
        <f>ROUND('[1]68_InOutFlowsCurPrdAndPrior'!$D$35*IF(ISNA(VLOOKUP(D227,'[1]Proportionate Shares'!$D$23:$I$1359,6,FALSE)),0,VLOOKUP(D227,'[1]Proportionate Shares'!$D$23:$I$1359,6,FALSE)),0)</f>
        <v>666268</v>
      </c>
      <c r="U227" s="98">
        <f>VLOOKUP(D227,'[1]Schedule of Pension Amounts LW'!$B$15:$AS$1399,36,FALSE)</f>
        <v>366450</v>
      </c>
      <c r="V227" s="99">
        <f t="shared" si="19"/>
        <v>4517529</v>
      </c>
      <c r="W227" s="98">
        <f>ROUND('[1]68_InOutFlowsCurPrdAndPrior'!$F$32*IF(ISNA(VLOOKUP(D227,'[1]Proportionate Shares'!$D$23:$I$1359,6,FALSE)),0,VLOOKUP(D227,'[1]Proportionate Shares'!$D$23:$I$1359,6,FALSE)),0)</f>
        <v>384793</v>
      </c>
      <c r="X227" s="98">
        <f>ROUND('[1]68_InOutFlowsCurPrdAndPrior'!$F$33*IF(ISNA(VLOOKUP(D227,'[1]Proportionate Shares'!$D$23:$I$1359,6,FALSE)),0,VLOOKUP(D227,'[1]Proportionate Shares'!$D$23:$I$1359,6,FALSE)),0)</f>
        <v>1420850</v>
      </c>
      <c r="Y227" s="98">
        <f>ROUND('[1]68_InOutFlowsCurPrdAndPrior'!$F$35*IF(ISNA(VLOOKUP(D227,'[1]Proportionate Shares'!$D$23:$I$1359,6,FALSE)),0,VLOOKUP(D227,'[1]Proportionate Shares'!$D$23:$I$1359,6,FALSE)),0)</f>
        <v>554989</v>
      </c>
      <c r="Z227" s="98">
        <f>-VLOOKUP(D227,'[1]Schedule of Pension Amounts LW'!$B$15:$AS$1399,37,FALSE)</f>
        <v>890804</v>
      </c>
      <c r="AA227" s="99">
        <f t="shared" si="20"/>
        <v>3251436</v>
      </c>
      <c r="AB227" s="72">
        <f>VLOOKUP(D227,'[1]Pension Expense Details'!$D$22:$S$1407,16,FALSE)</f>
        <v>864679</v>
      </c>
      <c r="AC227" s="72">
        <f t="shared" si="21"/>
        <v>979561</v>
      </c>
      <c r="AD227" s="72">
        <f>VLOOKUP(D227,'[1]Schedule of Pension Amounts LW'!$B$15:$W$1399,22,FALSE)</f>
        <v>1844240</v>
      </c>
    </row>
    <row r="228" spans="1:30" x14ac:dyDescent="0.3">
      <c r="A228" s="104"/>
      <c r="B228" s="33"/>
      <c r="C228" s="33" t="str">
        <f>VLOOKUP(D228,'[1]Employer information'!$I$3:$J$1391,2,FALSE)</f>
        <v xml:space="preserve">Community and Junior College                      </v>
      </c>
      <c r="D228" s="33" t="str">
        <f>'[1]Schedule of Pension Amounts LW'!B221</f>
        <v>1858</v>
      </c>
      <c r="E228" s="33" t="str">
        <f>IF(ISNA(VLOOKUP(D228,'[1]Proportionate Shares'!$D$23:$G$1400,2,FALSE)),"",VLOOKUP(D228,'[1]Proportionate Shares'!$D$23:$G$1400,2,FALSE))</f>
        <v>170996</v>
      </c>
      <c r="F228" s="33" t="str">
        <f>IF(ISNA(VLOOKUP(D228,'[1]Proportionate Shares'!$D$23:$G$1400,3,FALSE)),"",VLOOKUP(D228,'[1]Proportionate Shares'!$D$23:$G$1400,3,FALSE))</f>
        <v/>
      </c>
      <c r="G228" s="34" t="str">
        <f>VLOOKUP(D228,'[1]Employer information'!$A$3:$B$1390,2,FALSE)</f>
        <v>LONE STAR COLLEGE SYSTEM</v>
      </c>
      <c r="H228" s="36">
        <f>IF(ISNA(VLOOKUP(D228,'[1]Proportionate Shares'!$D$23:$I$1377,6,FALSE)),0,VLOOKUP(D228,'[1]Proportionate Shares'!$D$23:$I$1377,6,FALSE))</f>
        <v>2.069817297E-3</v>
      </c>
      <c r="I228" s="105">
        <f>VLOOKUP(D228,'[1]Schedule of Pension Amounts LW'!$B$15:$E$1399,3,FALSE)</f>
        <v>107837013</v>
      </c>
      <c r="J228" s="105">
        <f>-IF(ISNA(VLOOKUP(D228,'[1]Combined Contribution Amounts'!$A$2:$K$1335,5,FALSE)),0,VLOOKUP(D228,'[1]Combined Contribution Amounts'!$A$2:$K$1335,5,FALSE))</f>
        <v>-7244595</v>
      </c>
      <c r="K228" s="105">
        <f>-IF(ISNA(VLOOKUP(D228,'[1]Combined Contribution Amounts'!$A$2:$K$1335,7,FALSE)),0,VLOOKUP(D228,'[1]Combined Contribution Amounts'!$A$2:$K$1335,7,FALSE))+-IF(ISNA(VLOOKUP(D228,'[1]Combined Contribution Amounts'!$A$2:$K$1335,8,FALSE)),0,VLOOKUP(D228,'[1]Combined Contribution Amounts'!$A$2:$K$1335,8,FALSE))+-IF(ISNA(VLOOKUP(D228,'[1]Combined Contribution Amounts'!$A$2:$K$1335,9,FALSE)),0,VLOOKUP(D228,'[1]Combined Contribution Amounts'!$A$2:$K$1335,9,FALSE))</f>
        <v>-15</v>
      </c>
      <c r="L228" s="105">
        <f>VLOOKUP(D228,'[1]Pension Expense Details'!$D$23:$S$1407,16,FALSE)</f>
        <v>10935174</v>
      </c>
      <c r="M228" s="105">
        <f>ROUND(('[1]68_InOutFlowsCurPrdAndPriorHist'!$F$28-'[1]68_InOutFlowsCurPrdAndPriorHist'!$F$31)*$H228,0)-VLOOKUP(D228,'[1]Pension Expense Details'!$D$23:$S$1407,12,FALSE)</f>
        <v>-1714301</v>
      </c>
      <c r="N228" s="105">
        <f>ROUND(('[1]68_InOutFlowsCurPrdAndPriorHist'!$F$29-'[1]68_InOutFlowsCurPrdAndPriorHist'!$F$32)*$H228,0)-VLOOKUP(D228,'[1]Pension Expense Details'!$D$23:$S$1407,13,FALSE)</f>
        <v>-12953339</v>
      </c>
      <c r="O228" s="105">
        <f>ROUND(('[1]68_InOutFlowsCurPrdAndPriorHist'!$F$30-'[1]68_InOutFlowsCurPrdAndPriorHist'!$F$33)*$H228,0)-VLOOKUP(D228,'[1]Pension Expense Details'!$D$23:$S$1407,14,FALSE)</f>
        <v>5601425</v>
      </c>
      <c r="P228" s="105">
        <f>ROUND((VLOOKUP(D228,'[1]Schedule of Pension Amounts LW'!$B$15:$AC$1399,28,FALSE)-VLOOKUP(D228,'[1]Schedule of Pension Amounts LW'!$B$15:$AC$1399,27,FALSE))*'[1]Schedule of Pension Amounts LW'!AD$4,0)+VLOOKUP(D228,'[1]Schedule of Pension Amounts LW'!$B$15:$AH$1399,33,FALSE)-VLOOKUP(D228,'[1]Pension Expense Details'!$D$23:$S$1407,15,FALSE)</f>
        <v>5134212</v>
      </c>
      <c r="Q228" s="98">
        <f t="shared" si="18"/>
        <v>107595574</v>
      </c>
      <c r="R228" s="98">
        <f>ROUND('[1]68_InOutFlowsCurPrdAndPrior'!$D$32*IF(ISNA(VLOOKUP(D228,'[1]Proportionate Shares'!$D$23:$I$1359,6,FALSE)),0,VLOOKUP(D228,'[1]Proportionate Shares'!$D$23:$I$1359,6,FALSE)),0)</f>
        <v>451998</v>
      </c>
      <c r="S228" s="98">
        <f>ROUND('[1]68_InOutFlowsCurPrdAndPrior'!$D$33*IF(ISNA(VLOOKUP(D228,'[1]Proportionate Shares'!$D$23:$I$1359,6,FALSE)),0,VLOOKUP(D228,'[1]Proportionate Shares'!$D$23:$I$1359,6,FALSE)),0)</f>
        <v>33381431</v>
      </c>
      <c r="T228" s="98">
        <f>ROUND('[1]68_InOutFlowsCurPrdAndPrior'!$D$35*IF(ISNA(VLOOKUP(D228,'[1]Proportionate Shares'!$D$23:$I$1359,6,FALSE)),0,VLOOKUP(D228,'[1]Proportionate Shares'!$D$23:$I$1359,6,FALSE)),0)</f>
        <v>6468679</v>
      </c>
      <c r="U228" s="98">
        <f>VLOOKUP(D228,'[1]Schedule of Pension Amounts LW'!$B$15:$AS$1399,36,FALSE)</f>
        <v>12903730</v>
      </c>
      <c r="V228" s="99">
        <f t="shared" si="19"/>
        <v>53205838</v>
      </c>
      <c r="W228" s="98">
        <f>ROUND('[1]68_InOutFlowsCurPrdAndPrior'!$F$32*IF(ISNA(VLOOKUP(D228,'[1]Proportionate Shares'!$D$23:$I$1359,6,FALSE)),0,VLOOKUP(D228,'[1]Proportionate Shares'!$D$23:$I$1359,6,FALSE)),0)</f>
        <v>3735889</v>
      </c>
      <c r="X228" s="98">
        <f>ROUND('[1]68_InOutFlowsCurPrdAndPrior'!$F$33*IF(ISNA(VLOOKUP(D228,'[1]Proportionate Shares'!$D$23:$I$1359,6,FALSE)),0,VLOOKUP(D228,'[1]Proportionate Shares'!$D$23:$I$1359,6,FALSE)),0)</f>
        <v>13794787</v>
      </c>
      <c r="Y228" s="98">
        <f>ROUND('[1]68_InOutFlowsCurPrdAndPrior'!$F$35*IF(ISNA(VLOOKUP(D228,'[1]Proportionate Shares'!$D$23:$I$1359,6,FALSE)),0,VLOOKUP(D228,'[1]Proportionate Shares'!$D$23:$I$1359,6,FALSE)),0)</f>
        <v>5388295</v>
      </c>
      <c r="Z228" s="98">
        <f>-VLOOKUP(D228,'[1]Schedule of Pension Amounts LW'!$B$15:$AS$1399,37,FALSE)</f>
        <v>2740499</v>
      </c>
      <c r="AA228" s="99">
        <f t="shared" si="20"/>
        <v>25659470</v>
      </c>
      <c r="AB228" s="72">
        <f>VLOOKUP(D228,'[1]Pension Expense Details'!$D$22:$S$1407,16,FALSE)</f>
        <v>10935174</v>
      </c>
      <c r="AC228" s="72">
        <f t="shared" si="21"/>
        <v>9739523</v>
      </c>
      <c r="AD228" s="72">
        <f>VLOOKUP(D228,'[1]Schedule of Pension Amounts LW'!$B$15:$W$1399,22,FALSE)</f>
        <v>20674697</v>
      </c>
    </row>
    <row r="229" spans="1:30" x14ac:dyDescent="0.3">
      <c r="A229" s="104"/>
      <c r="B229" s="33"/>
      <c r="C229" s="33" t="str">
        <f>VLOOKUP(D229,'[1]Employer information'!$I$3:$J$1391,2,FALSE)</f>
        <v xml:space="preserve">Community and Junior College                      </v>
      </c>
      <c r="D229" s="33" t="str">
        <f>'[1]Schedule of Pension Amounts LW'!B222</f>
        <v>1761</v>
      </c>
      <c r="E229" s="33" t="str">
        <f>IF(ISNA(VLOOKUP(D229,'[1]Proportionate Shares'!$D$23:$G$1400,2,FALSE)),"",VLOOKUP(D229,'[1]Proportionate Shares'!$D$23:$G$1400,2,FALSE))</f>
        <v>161970</v>
      </c>
      <c r="F229" s="33" t="str">
        <f>IF(ISNA(VLOOKUP(D229,'[1]Proportionate Shares'!$D$23:$G$1400,3,FALSE)),"",VLOOKUP(D229,'[1]Proportionate Shares'!$D$23:$G$1400,3,FALSE))</f>
        <v/>
      </c>
      <c r="G229" s="34" t="str">
        <f>VLOOKUP(D229,'[1]Employer information'!$A$3:$B$1390,2,FALSE)</f>
        <v>MCLENNAN COMMUNITY COLLEGE</v>
      </c>
      <c r="H229" s="36">
        <f>IF(ISNA(VLOOKUP(D229,'[1]Proportionate Shares'!$D$23:$I$1377,6,FALSE)),0,VLOOKUP(D229,'[1]Proportionate Shares'!$D$23:$I$1377,6,FALSE))</f>
        <v>3.0872679800000001E-4</v>
      </c>
      <c r="I229" s="105">
        <f>VLOOKUP(D229,'[1]Schedule of Pension Amounts LW'!$B$15:$E$1399,3,FALSE)</f>
        <v>15561723</v>
      </c>
      <c r="J229" s="105">
        <f>-IF(ISNA(VLOOKUP(D229,'[1]Combined Contribution Amounts'!$A$2:$K$1335,5,FALSE)),0,VLOOKUP(D229,'[1]Combined Contribution Amounts'!$A$2:$K$1335,5,FALSE))</f>
        <v>-1080581</v>
      </c>
      <c r="K229" s="105">
        <f>-IF(ISNA(VLOOKUP(D229,'[1]Combined Contribution Amounts'!$A$2:$K$1335,7,FALSE)),0,VLOOKUP(D229,'[1]Combined Contribution Amounts'!$A$2:$K$1335,7,FALSE))+-IF(ISNA(VLOOKUP(D229,'[1]Combined Contribution Amounts'!$A$2:$K$1335,8,FALSE)),0,VLOOKUP(D229,'[1]Combined Contribution Amounts'!$A$2:$K$1335,8,FALSE))+-IF(ISNA(VLOOKUP(D229,'[1]Combined Contribution Amounts'!$A$2:$K$1335,9,FALSE)),0,VLOOKUP(D229,'[1]Combined Contribution Amounts'!$A$2:$K$1335,9,FALSE))</f>
        <v>0</v>
      </c>
      <c r="L229" s="105">
        <f>VLOOKUP(D229,'[1]Pension Expense Details'!$D$23:$S$1407,16,FALSE)</f>
        <v>1713235</v>
      </c>
      <c r="M229" s="105">
        <f>ROUND(('[1]68_InOutFlowsCurPrdAndPriorHist'!$F$28-'[1]68_InOutFlowsCurPrdAndPriorHist'!$F$31)*$H229,0)-VLOOKUP(D229,'[1]Pension Expense Details'!$D$23:$S$1407,12,FALSE)</f>
        <v>-255699</v>
      </c>
      <c r="N229" s="105">
        <f>ROUND(('[1]68_InOutFlowsCurPrdAndPriorHist'!$F$29-'[1]68_InOutFlowsCurPrdAndPriorHist'!$F$32)*$H229,0)-VLOOKUP(D229,'[1]Pension Expense Details'!$D$23:$S$1407,13,FALSE)</f>
        <v>-1932075</v>
      </c>
      <c r="O229" s="105">
        <f>ROUND(('[1]68_InOutFlowsCurPrdAndPriorHist'!$F$30-'[1]68_InOutFlowsCurPrdAndPriorHist'!$F$33)*$H229,0)-VLOOKUP(D229,'[1]Pension Expense Details'!$D$23:$S$1407,14,FALSE)</f>
        <v>835489</v>
      </c>
      <c r="P229" s="105">
        <f>ROUND((VLOOKUP(D229,'[1]Schedule of Pension Amounts LW'!$B$15:$AC$1399,28,FALSE)-VLOOKUP(D229,'[1]Schedule of Pension Amounts LW'!$B$15:$AC$1399,27,FALSE))*'[1]Schedule of Pension Amounts LW'!AD$4,0)+VLOOKUP(D229,'[1]Schedule of Pension Amounts LW'!$B$15:$AH$1399,33,FALSE)-VLOOKUP(D229,'[1]Pension Expense Details'!$D$23:$S$1407,15,FALSE)</f>
        <v>1206492</v>
      </c>
      <c r="Q229" s="98">
        <f t="shared" si="18"/>
        <v>16048584</v>
      </c>
      <c r="R229" s="98">
        <f>ROUND('[1]68_InOutFlowsCurPrdAndPrior'!$D$32*IF(ISNA(VLOOKUP(D229,'[1]Proportionate Shares'!$D$23:$I$1359,6,FALSE)),0,VLOOKUP(D229,'[1]Proportionate Shares'!$D$23:$I$1359,6,FALSE)),0)</f>
        <v>67418</v>
      </c>
      <c r="S229" s="98">
        <f>ROUND('[1]68_InOutFlowsCurPrdAndPrior'!$D$33*IF(ISNA(VLOOKUP(D229,'[1]Proportionate Shares'!$D$23:$I$1359,6,FALSE)),0,VLOOKUP(D229,'[1]Proportionate Shares'!$D$23:$I$1359,6,FALSE)),0)</f>
        <v>4979059</v>
      </c>
      <c r="T229" s="98">
        <f>ROUND('[1]68_InOutFlowsCurPrdAndPrior'!$D$35*IF(ISNA(VLOOKUP(D229,'[1]Proportionate Shares'!$D$23:$I$1359,6,FALSE)),0,VLOOKUP(D229,'[1]Proportionate Shares'!$D$23:$I$1359,6,FALSE)),0)</f>
        <v>964846</v>
      </c>
      <c r="U229" s="98">
        <f>VLOOKUP(D229,'[1]Schedule of Pension Amounts LW'!$B$15:$AS$1399,36,FALSE)</f>
        <v>1145932</v>
      </c>
      <c r="V229" s="99">
        <f t="shared" si="19"/>
        <v>7157255</v>
      </c>
      <c r="W229" s="98">
        <f>ROUND('[1]68_InOutFlowsCurPrdAndPrior'!$F$32*IF(ISNA(VLOOKUP(D229,'[1]Proportionate Shares'!$D$23:$I$1359,6,FALSE)),0,VLOOKUP(D229,'[1]Proportionate Shares'!$D$23:$I$1359,6,FALSE)),0)</f>
        <v>557232</v>
      </c>
      <c r="X229" s="98">
        <f>ROUND('[1]68_InOutFlowsCurPrdAndPrior'!$F$33*IF(ISNA(VLOOKUP(D229,'[1]Proportionate Shares'!$D$23:$I$1359,6,FALSE)),0,VLOOKUP(D229,'[1]Proportionate Shares'!$D$23:$I$1359,6,FALSE)),0)</f>
        <v>2057583</v>
      </c>
      <c r="Y229" s="98">
        <f>ROUND('[1]68_InOutFlowsCurPrdAndPrior'!$F$35*IF(ISNA(VLOOKUP(D229,'[1]Proportionate Shares'!$D$23:$I$1359,6,FALSE)),0,VLOOKUP(D229,'[1]Proportionate Shares'!$D$23:$I$1359,6,FALSE)),0)</f>
        <v>803699</v>
      </c>
      <c r="Z229" s="98">
        <f>-VLOOKUP(D229,'[1]Schedule of Pension Amounts LW'!$B$15:$AS$1399,37,FALSE)</f>
        <v>468691</v>
      </c>
      <c r="AA229" s="99">
        <f t="shared" si="20"/>
        <v>3887205</v>
      </c>
      <c r="AB229" s="72">
        <f>VLOOKUP(D229,'[1]Pension Expense Details'!$D$22:$S$1407,16,FALSE)</f>
        <v>1713235</v>
      </c>
      <c r="AC229" s="72">
        <f t="shared" si="21"/>
        <v>1145353</v>
      </c>
      <c r="AD229" s="72">
        <f>VLOOKUP(D229,'[1]Schedule of Pension Amounts LW'!$B$15:$W$1399,22,FALSE)</f>
        <v>2858588</v>
      </c>
    </row>
    <row r="230" spans="1:30" x14ac:dyDescent="0.3">
      <c r="A230" s="104"/>
      <c r="B230" s="33"/>
      <c r="C230" s="33" t="str">
        <f>VLOOKUP(D230,'[1]Employer information'!$I$3:$J$1391,2,FALSE)</f>
        <v xml:space="preserve">Community and Junior College                      </v>
      </c>
      <c r="D230" s="33" t="str">
        <f>'[1]Schedule of Pension Amounts LW'!B223</f>
        <v>1859</v>
      </c>
      <c r="E230" s="33" t="str">
        <f>IF(ISNA(VLOOKUP(D230,'[1]Proportionate Shares'!$D$23:$G$1400,2,FALSE)),"",VLOOKUP(D230,'[1]Proportionate Shares'!$D$23:$G$1400,2,FALSE))</f>
        <v>165995</v>
      </c>
      <c r="F230" s="33" t="str">
        <f>IF(ISNA(VLOOKUP(D230,'[1]Proportionate Shares'!$D$23:$G$1400,3,FALSE)),"",VLOOKUP(D230,'[1]Proportionate Shares'!$D$23:$G$1400,3,FALSE))</f>
        <v/>
      </c>
      <c r="G230" s="34" t="str">
        <f>VLOOKUP(D230,'[1]Employer information'!$A$3:$B$1390,2,FALSE)</f>
        <v>MIDLAND COLLEGE</v>
      </c>
      <c r="H230" s="36">
        <f>IF(ISNA(VLOOKUP(D230,'[1]Proportionate Shares'!$D$23:$I$1377,6,FALSE)),0,VLOOKUP(D230,'[1]Proportionate Shares'!$D$23:$I$1377,6,FALSE))</f>
        <v>2.0682087799999999E-4</v>
      </c>
      <c r="I230" s="105">
        <f>VLOOKUP(D230,'[1]Schedule of Pension Amounts LW'!$B$15:$E$1399,3,FALSE)</f>
        <v>11381158</v>
      </c>
      <c r="J230" s="105">
        <f>-IF(ISNA(VLOOKUP(D230,'[1]Combined Contribution Amounts'!$A$2:$K$1335,5,FALSE)),0,VLOOKUP(D230,'[1]Combined Contribution Amounts'!$A$2:$K$1335,5,FALSE))</f>
        <v>-723898</v>
      </c>
      <c r="K230" s="105">
        <f>-IF(ISNA(VLOOKUP(D230,'[1]Combined Contribution Amounts'!$A$2:$K$1335,7,FALSE)),0,VLOOKUP(D230,'[1]Combined Contribution Amounts'!$A$2:$K$1335,7,FALSE))+-IF(ISNA(VLOOKUP(D230,'[1]Combined Contribution Amounts'!$A$2:$K$1335,8,FALSE)),0,VLOOKUP(D230,'[1]Combined Contribution Amounts'!$A$2:$K$1335,8,FALSE))+-IF(ISNA(VLOOKUP(D230,'[1]Combined Contribution Amounts'!$A$2:$K$1335,9,FALSE)),0,VLOOKUP(D230,'[1]Combined Contribution Amounts'!$A$2:$K$1335,9,FALSE))</f>
        <v>0</v>
      </c>
      <c r="L230" s="105">
        <f>VLOOKUP(D230,'[1]Pension Expense Details'!$D$23:$S$1407,16,FALSE)</f>
        <v>997446</v>
      </c>
      <c r="M230" s="105">
        <f>ROUND(('[1]68_InOutFlowsCurPrdAndPriorHist'!$F$28-'[1]68_InOutFlowsCurPrdAndPriorHist'!$F$31)*$H230,0)-VLOOKUP(D230,'[1]Pension Expense Details'!$D$23:$S$1407,12,FALSE)</f>
        <v>-171297</v>
      </c>
      <c r="N230" s="105">
        <f>ROUND(('[1]68_InOutFlowsCurPrdAndPriorHist'!$F$29-'[1]68_InOutFlowsCurPrdAndPriorHist'!$F$32)*$H230,0)-VLOOKUP(D230,'[1]Pension Expense Details'!$D$23:$S$1407,13,FALSE)</f>
        <v>-1294328</v>
      </c>
      <c r="O230" s="105">
        <f>ROUND(('[1]68_InOutFlowsCurPrdAndPriorHist'!$F$30-'[1]68_InOutFlowsCurPrdAndPriorHist'!$F$33)*$H230,0)-VLOOKUP(D230,'[1]Pension Expense Details'!$D$23:$S$1407,14,FALSE)</f>
        <v>559707</v>
      </c>
      <c r="P230" s="105">
        <f>ROUND((VLOOKUP(D230,'[1]Schedule of Pension Amounts LW'!$B$15:$AC$1399,28,FALSE)-VLOOKUP(D230,'[1]Schedule of Pension Amounts LW'!$B$15:$AC$1399,27,FALSE))*'[1]Schedule of Pension Amounts LW'!AD$4,0)+VLOOKUP(D230,'[1]Schedule of Pension Amounts LW'!$B$15:$AH$1399,33,FALSE)-VLOOKUP(D230,'[1]Pension Expense Details'!$D$23:$S$1407,15,FALSE)</f>
        <v>2408</v>
      </c>
      <c r="Q230" s="98">
        <f t="shared" si="18"/>
        <v>10751196</v>
      </c>
      <c r="R230" s="98">
        <f>ROUND('[1]68_InOutFlowsCurPrdAndPrior'!$D$32*IF(ISNA(VLOOKUP(D230,'[1]Proportionate Shares'!$D$23:$I$1359,6,FALSE)),0,VLOOKUP(D230,'[1]Proportionate Shares'!$D$23:$I$1359,6,FALSE)),0)</f>
        <v>45165</v>
      </c>
      <c r="S230" s="98">
        <f>ROUND('[1]68_InOutFlowsCurPrdAndPrior'!$D$33*IF(ISNA(VLOOKUP(D230,'[1]Proportionate Shares'!$D$23:$I$1359,6,FALSE)),0,VLOOKUP(D230,'[1]Proportionate Shares'!$D$23:$I$1359,6,FALSE)),0)</f>
        <v>3335549</v>
      </c>
      <c r="T230" s="98">
        <f>ROUND('[1]68_InOutFlowsCurPrdAndPrior'!$D$35*IF(ISNA(VLOOKUP(D230,'[1]Proportionate Shares'!$D$23:$I$1359,6,FALSE)),0,VLOOKUP(D230,'[1]Proportionate Shares'!$D$23:$I$1359,6,FALSE)),0)</f>
        <v>646365</v>
      </c>
      <c r="U230" s="98">
        <f>VLOOKUP(D230,'[1]Schedule of Pension Amounts LW'!$B$15:$AS$1399,36,FALSE)</f>
        <v>1682</v>
      </c>
      <c r="V230" s="99">
        <f t="shared" si="19"/>
        <v>4028761</v>
      </c>
      <c r="W230" s="98">
        <f>ROUND('[1]68_InOutFlowsCurPrdAndPrior'!$F$32*IF(ISNA(VLOOKUP(D230,'[1]Proportionate Shares'!$D$23:$I$1359,6,FALSE)),0,VLOOKUP(D230,'[1]Proportionate Shares'!$D$23:$I$1359,6,FALSE)),0)</f>
        <v>373299</v>
      </c>
      <c r="X230" s="98">
        <f>ROUND('[1]68_InOutFlowsCurPrdAndPrior'!$F$33*IF(ISNA(VLOOKUP(D230,'[1]Proportionate Shares'!$D$23:$I$1359,6,FALSE)),0,VLOOKUP(D230,'[1]Proportionate Shares'!$D$23:$I$1359,6,FALSE)),0)</f>
        <v>1378407</v>
      </c>
      <c r="Y230" s="98">
        <f>ROUND('[1]68_InOutFlowsCurPrdAndPrior'!$F$35*IF(ISNA(VLOOKUP(D230,'[1]Proportionate Shares'!$D$23:$I$1359,6,FALSE)),0,VLOOKUP(D230,'[1]Proportionate Shares'!$D$23:$I$1359,6,FALSE)),0)</f>
        <v>538411</v>
      </c>
      <c r="Z230" s="98">
        <f>-VLOOKUP(D230,'[1]Schedule of Pension Amounts LW'!$B$15:$AS$1399,37,FALSE)</f>
        <v>374906</v>
      </c>
      <c r="AA230" s="99">
        <f t="shared" si="20"/>
        <v>2665023</v>
      </c>
      <c r="AB230" s="72">
        <f>VLOOKUP(D230,'[1]Pension Expense Details'!$D$22:$S$1407,16,FALSE)</f>
        <v>997446</v>
      </c>
      <c r="AC230" s="72">
        <f t="shared" si="21"/>
        <v>753728</v>
      </c>
      <c r="AD230" s="72">
        <f>VLOOKUP(D230,'[1]Schedule of Pension Amounts LW'!$B$15:$W$1399,22,FALSE)</f>
        <v>1751174</v>
      </c>
    </row>
    <row r="231" spans="1:30" x14ac:dyDescent="0.3">
      <c r="A231" s="104"/>
      <c r="B231" s="33"/>
      <c r="C231" s="33" t="str">
        <f>VLOOKUP(D231,'[1]Employer information'!$I$3:$J$1391,2,FALSE)</f>
        <v xml:space="preserve">Community and Junior College                      </v>
      </c>
      <c r="D231" s="33" t="str">
        <f>'[1]Schedule of Pension Amounts LW'!B224</f>
        <v>1428</v>
      </c>
      <c r="E231" s="33" t="str">
        <f>IF(ISNA(VLOOKUP(D231,'[1]Proportionate Shares'!$D$23:$G$1400,2,FALSE)),"",VLOOKUP(D231,'[1]Proportionate Shares'!$D$23:$G$1400,2,FALSE))</f>
        <v>175972</v>
      </c>
      <c r="F231" s="33" t="str">
        <f>IF(ISNA(VLOOKUP(D231,'[1]Proportionate Shares'!$D$23:$G$1400,3,FALSE)),"",VLOOKUP(D231,'[1]Proportionate Shares'!$D$23:$G$1400,3,FALSE))</f>
        <v/>
      </c>
      <c r="G231" s="34" t="str">
        <f>VLOOKUP(D231,'[1]Employer information'!$A$3:$B$1390,2,FALSE)</f>
        <v>NAVARRO COLLEGE</v>
      </c>
      <c r="H231" s="36">
        <f>IF(ISNA(VLOOKUP(D231,'[1]Proportionate Shares'!$D$23:$I$1377,6,FALSE)),0,VLOOKUP(D231,'[1]Proportionate Shares'!$D$23:$I$1377,6,FALSE))</f>
        <v>1.9992111600000001E-4</v>
      </c>
      <c r="I231" s="105">
        <f>VLOOKUP(D231,'[1]Schedule of Pension Amounts LW'!$B$15:$E$1399,3,FALSE)</f>
        <v>11613681</v>
      </c>
      <c r="J231" s="105">
        <f>-IF(ISNA(VLOOKUP(D231,'[1]Combined Contribution Amounts'!$A$2:$K$1335,5,FALSE)),0,VLOOKUP(D231,'[1]Combined Contribution Amounts'!$A$2:$K$1335,5,FALSE))</f>
        <v>-699748</v>
      </c>
      <c r="K231" s="105">
        <f>-IF(ISNA(VLOOKUP(D231,'[1]Combined Contribution Amounts'!$A$2:$K$1335,7,FALSE)),0,VLOOKUP(D231,'[1]Combined Contribution Amounts'!$A$2:$K$1335,7,FALSE))+-IF(ISNA(VLOOKUP(D231,'[1]Combined Contribution Amounts'!$A$2:$K$1335,8,FALSE)),0,VLOOKUP(D231,'[1]Combined Contribution Amounts'!$A$2:$K$1335,8,FALSE))+-IF(ISNA(VLOOKUP(D231,'[1]Combined Contribution Amounts'!$A$2:$K$1335,9,FALSE)),0,VLOOKUP(D231,'[1]Combined Contribution Amounts'!$A$2:$K$1335,9,FALSE))</f>
        <v>0</v>
      </c>
      <c r="L231" s="105">
        <f>VLOOKUP(D231,'[1]Pension Expense Details'!$D$23:$S$1407,16,FALSE)</f>
        <v>867944</v>
      </c>
      <c r="M231" s="105">
        <f>ROUND(('[1]68_InOutFlowsCurPrdAndPriorHist'!$F$28-'[1]68_InOutFlowsCurPrdAndPriorHist'!$F$31)*$H231,0)-VLOOKUP(D231,'[1]Pension Expense Details'!$D$23:$S$1407,12,FALSE)</f>
        <v>-165582</v>
      </c>
      <c r="N231" s="105">
        <f>ROUND(('[1]68_InOutFlowsCurPrdAndPriorHist'!$F$29-'[1]68_InOutFlowsCurPrdAndPriorHist'!$F$32)*$H231,0)-VLOOKUP(D231,'[1]Pension Expense Details'!$D$23:$S$1407,13,FALSE)</f>
        <v>-1251147</v>
      </c>
      <c r="O231" s="105">
        <f>ROUND(('[1]68_InOutFlowsCurPrdAndPriorHist'!$F$30-'[1]68_InOutFlowsCurPrdAndPriorHist'!$F$33)*$H231,0)-VLOOKUP(D231,'[1]Pension Expense Details'!$D$23:$S$1407,14,FALSE)</f>
        <v>541034</v>
      </c>
      <c r="P231" s="105">
        <f>ROUND((VLOOKUP(D231,'[1]Schedule of Pension Amounts LW'!$B$15:$AC$1399,28,FALSE)-VLOOKUP(D231,'[1]Schedule of Pension Amounts LW'!$B$15:$AC$1399,27,FALSE))*'[1]Schedule of Pension Amounts LW'!AD$4,0)+VLOOKUP(D231,'[1]Schedule of Pension Amounts LW'!$B$15:$AH$1399,33,FALSE)-VLOOKUP(D231,'[1]Pension Expense Details'!$D$23:$S$1407,15,FALSE)</f>
        <v>-513657</v>
      </c>
      <c r="Q231" s="98">
        <f t="shared" si="18"/>
        <v>10392525</v>
      </c>
      <c r="R231" s="98">
        <f>ROUND('[1]68_InOutFlowsCurPrdAndPrior'!$D$32*IF(ISNA(VLOOKUP(D231,'[1]Proportionate Shares'!$D$23:$I$1359,6,FALSE)),0,VLOOKUP(D231,'[1]Proportionate Shares'!$D$23:$I$1359,6,FALSE)),0)</f>
        <v>43658</v>
      </c>
      <c r="S231" s="98">
        <f>ROUND('[1]68_InOutFlowsCurPrdAndPrior'!$D$33*IF(ISNA(VLOOKUP(D231,'[1]Proportionate Shares'!$D$23:$I$1359,6,FALSE)),0,VLOOKUP(D231,'[1]Proportionate Shares'!$D$23:$I$1359,6,FALSE)),0)</f>
        <v>3224272</v>
      </c>
      <c r="T231" s="98">
        <f>ROUND('[1]68_InOutFlowsCurPrdAndPrior'!$D$35*IF(ISNA(VLOOKUP(D231,'[1]Proportionate Shares'!$D$23:$I$1359,6,FALSE)),0,VLOOKUP(D231,'[1]Proportionate Shares'!$D$23:$I$1359,6,FALSE)),0)</f>
        <v>624802</v>
      </c>
      <c r="U231" s="98">
        <f>VLOOKUP(D231,'[1]Schedule of Pension Amounts LW'!$B$15:$AS$1399,36,FALSE)</f>
        <v>25985</v>
      </c>
      <c r="V231" s="99">
        <f t="shared" si="19"/>
        <v>3918717</v>
      </c>
      <c r="W231" s="98">
        <f>ROUND('[1]68_InOutFlowsCurPrdAndPrior'!$F$32*IF(ISNA(VLOOKUP(D231,'[1]Proportionate Shares'!$D$23:$I$1359,6,FALSE)),0,VLOOKUP(D231,'[1]Proportionate Shares'!$D$23:$I$1359,6,FALSE)),0)</f>
        <v>360845</v>
      </c>
      <c r="X231" s="98">
        <f>ROUND('[1]68_InOutFlowsCurPrdAndPrior'!$F$33*IF(ISNA(VLOOKUP(D231,'[1]Proportionate Shares'!$D$23:$I$1359,6,FALSE)),0,VLOOKUP(D231,'[1]Proportionate Shares'!$D$23:$I$1359,6,FALSE)),0)</f>
        <v>1332422</v>
      </c>
      <c r="Y231" s="98">
        <f>ROUND('[1]68_InOutFlowsCurPrdAndPrior'!$F$35*IF(ISNA(VLOOKUP(D231,'[1]Proportionate Shares'!$D$23:$I$1359,6,FALSE)),0,VLOOKUP(D231,'[1]Proportionate Shares'!$D$23:$I$1359,6,FALSE)),0)</f>
        <v>520449</v>
      </c>
      <c r="Z231" s="98">
        <f>-VLOOKUP(D231,'[1]Schedule of Pension Amounts LW'!$B$15:$AS$1399,37,FALSE)</f>
        <v>825118</v>
      </c>
      <c r="AA231" s="99">
        <f t="shared" si="20"/>
        <v>3038834</v>
      </c>
      <c r="AB231" s="72">
        <f>VLOOKUP(D231,'[1]Pension Expense Details'!$D$22:$S$1407,16,FALSE)</f>
        <v>867944</v>
      </c>
      <c r="AC231" s="72">
        <f t="shared" si="21"/>
        <v>720020</v>
      </c>
      <c r="AD231" s="72">
        <f>VLOOKUP(D231,'[1]Schedule of Pension Amounts LW'!$B$15:$W$1399,22,FALSE)</f>
        <v>1587964</v>
      </c>
    </row>
    <row r="232" spans="1:30" x14ac:dyDescent="0.3">
      <c r="A232" s="104"/>
      <c r="B232" s="33"/>
      <c r="C232" s="33" t="str">
        <f>VLOOKUP(D232,'[1]Employer information'!$I$3:$J$1391,2,FALSE)</f>
        <v xml:space="preserve">Community and Junior College                      </v>
      </c>
      <c r="D232" s="33" t="str">
        <f>'[1]Schedule of Pension Amounts LW'!B225</f>
        <v>1695</v>
      </c>
      <c r="E232" s="33" t="str">
        <f>IF(ISNA(VLOOKUP(D232,'[1]Proportionate Shares'!$D$23:$G$1400,2,FALSE)),"",VLOOKUP(D232,'[1]Proportionate Shares'!$D$23:$G$1400,2,FALSE))</f>
        <v>049958</v>
      </c>
      <c r="F232" s="33" t="str">
        <f>IF(ISNA(VLOOKUP(D232,'[1]Proportionate Shares'!$D$23:$G$1400,3,FALSE)),"",VLOOKUP(D232,'[1]Proportionate Shares'!$D$23:$G$1400,3,FALSE))</f>
        <v/>
      </c>
      <c r="G232" s="34" t="str">
        <f>VLOOKUP(D232,'[1]Employer information'!$A$3:$B$1390,2,FALSE)</f>
        <v>NORTH CENTRAL TX COLLEGE</v>
      </c>
      <c r="H232" s="36">
        <f>IF(ISNA(VLOOKUP(D232,'[1]Proportionate Shares'!$D$23:$I$1377,6,FALSE)),0,VLOOKUP(D232,'[1]Proportionate Shares'!$D$23:$I$1377,6,FALSE))</f>
        <v>2.1128158199999999E-4</v>
      </c>
      <c r="I232" s="105">
        <f>VLOOKUP(D232,'[1]Schedule of Pension Amounts LW'!$B$15:$E$1399,3,FALSE)</f>
        <v>11349689</v>
      </c>
      <c r="J232" s="105">
        <f>-IF(ISNA(VLOOKUP(D232,'[1]Combined Contribution Amounts'!$A$2:$K$1335,5,FALSE)),0,VLOOKUP(D232,'[1]Combined Contribution Amounts'!$A$2:$K$1335,5,FALSE))</f>
        <v>-739511</v>
      </c>
      <c r="K232" s="105">
        <f>-IF(ISNA(VLOOKUP(D232,'[1]Combined Contribution Amounts'!$A$2:$K$1335,7,FALSE)),0,VLOOKUP(D232,'[1]Combined Contribution Amounts'!$A$2:$K$1335,7,FALSE))+-IF(ISNA(VLOOKUP(D232,'[1]Combined Contribution Amounts'!$A$2:$K$1335,8,FALSE)),0,VLOOKUP(D232,'[1]Combined Contribution Amounts'!$A$2:$K$1335,8,FALSE))+-IF(ISNA(VLOOKUP(D232,'[1]Combined Contribution Amounts'!$A$2:$K$1335,9,FALSE)),0,VLOOKUP(D232,'[1]Combined Contribution Amounts'!$A$2:$K$1335,9,FALSE))</f>
        <v>0</v>
      </c>
      <c r="L232" s="105">
        <f>VLOOKUP(D232,'[1]Pension Expense Details'!$D$23:$S$1407,16,FALSE)</f>
        <v>1062486</v>
      </c>
      <c r="M232" s="105">
        <f>ROUND(('[1]68_InOutFlowsCurPrdAndPriorHist'!$F$28-'[1]68_InOutFlowsCurPrdAndPriorHist'!$F$31)*$H232,0)-VLOOKUP(D232,'[1]Pension Expense Details'!$D$23:$S$1407,12,FALSE)</f>
        <v>-174991</v>
      </c>
      <c r="N232" s="105">
        <f>ROUND(('[1]68_InOutFlowsCurPrdAndPriorHist'!$F$29-'[1]68_InOutFlowsCurPrdAndPriorHist'!$F$32)*$H232,0)-VLOOKUP(D232,'[1]Pension Expense Details'!$D$23:$S$1407,13,FALSE)</f>
        <v>-1322244</v>
      </c>
      <c r="O232" s="105">
        <f>ROUND(('[1]68_InOutFlowsCurPrdAndPriorHist'!$F$30-'[1]68_InOutFlowsCurPrdAndPriorHist'!$F$33)*$H232,0)-VLOOKUP(D232,'[1]Pension Expense Details'!$D$23:$S$1407,14,FALSE)</f>
        <v>571779</v>
      </c>
      <c r="P232" s="105">
        <f>ROUND((VLOOKUP(D232,'[1]Schedule of Pension Amounts LW'!$B$15:$AC$1399,28,FALSE)-VLOOKUP(D232,'[1]Schedule of Pension Amounts LW'!$B$15:$AC$1399,27,FALSE))*'[1]Schedule of Pension Amounts LW'!AD$4,0)+VLOOKUP(D232,'[1]Schedule of Pension Amounts LW'!$B$15:$AH$1399,33,FALSE)-VLOOKUP(D232,'[1]Pension Expense Details'!$D$23:$S$1407,15,FALSE)</f>
        <v>235869</v>
      </c>
      <c r="Q232" s="98">
        <f t="shared" si="18"/>
        <v>10983077</v>
      </c>
      <c r="R232" s="98">
        <f>ROUND('[1]68_InOutFlowsCurPrdAndPrior'!$D$32*IF(ISNA(VLOOKUP(D232,'[1]Proportionate Shares'!$D$23:$I$1359,6,FALSE)),0,VLOOKUP(D232,'[1]Proportionate Shares'!$D$23:$I$1359,6,FALSE)),0)</f>
        <v>46139</v>
      </c>
      <c r="S232" s="98">
        <f>ROUND('[1]68_InOutFlowsCurPrdAndPrior'!$D$33*IF(ISNA(VLOOKUP(D232,'[1]Proportionate Shares'!$D$23:$I$1359,6,FALSE)),0,VLOOKUP(D232,'[1]Proportionate Shares'!$D$23:$I$1359,6,FALSE)),0)</f>
        <v>3407490</v>
      </c>
      <c r="T232" s="98">
        <f>ROUND('[1]68_InOutFlowsCurPrdAndPrior'!$D$35*IF(ISNA(VLOOKUP(D232,'[1]Proportionate Shares'!$D$23:$I$1359,6,FALSE)),0,VLOOKUP(D232,'[1]Proportionate Shares'!$D$23:$I$1359,6,FALSE)),0)</f>
        <v>660306</v>
      </c>
      <c r="U232" s="98">
        <f>VLOOKUP(D232,'[1]Schedule of Pension Amounts LW'!$B$15:$AS$1399,36,FALSE)</f>
        <v>471949</v>
      </c>
      <c r="V232" s="99">
        <f t="shared" si="19"/>
        <v>4585884</v>
      </c>
      <c r="W232" s="98">
        <f>ROUND('[1]68_InOutFlowsCurPrdAndPrior'!$F$32*IF(ISNA(VLOOKUP(D232,'[1]Proportionate Shares'!$D$23:$I$1359,6,FALSE)),0,VLOOKUP(D232,'[1]Proportionate Shares'!$D$23:$I$1359,6,FALSE)),0)</f>
        <v>381350</v>
      </c>
      <c r="X232" s="98">
        <f>ROUND('[1]68_InOutFlowsCurPrdAndPrior'!$F$33*IF(ISNA(VLOOKUP(D232,'[1]Proportionate Shares'!$D$23:$I$1359,6,FALSE)),0,VLOOKUP(D232,'[1]Proportionate Shares'!$D$23:$I$1359,6,FALSE)),0)</f>
        <v>1408136</v>
      </c>
      <c r="Y232" s="98">
        <f>ROUND('[1]68_InOutFlowsCurPrdAndPrior'!$F$35*IF(ISNA(VLOOKUP(D232,'[1]Proportionate Shares'!$D$23:$I$1359,6,FALSE)),0,VLOOKUP(D232,'[1]Proportionate Shares'!$D$23:$I$1359,6,FALSE)),0)</f>
        <v>550023</v>
      </c>
      <c r="Z232" s="98">
        <f>-VLOOKUP(D232,'[1]Schedule of Pension Amounts LW'!$B$15:$AS$1399,37,FALSE)</f>
        <v>117517</v>
      </c>
      <c r="AA232" s="99">
        <f t="shared" si="20"/>
        <v>2457026</v>
      </c>
      <c r="AB232" s="72">
        <f>VLOOKUP(D232,'[1]Pension Expense Details'!$D$22:$S$1407,16,FALSE)</f>
        <v>1062486</v>
      </c>
      <c r="AC232" s="72">
        <f t="shared" si="21"/>
        <v>937093</v>
      </c>
      <c r="AD232" s="72">
        <f>VLOOKUP(D232,'[1]Schedule of Pension Amounts LW'!$B$15:$W$1399,22,FALSE)</f>
        <v>1999579</v>
      </c>
    </row>
    <row r="233" spans="1:30" x14ac:dyDescent="0.3">
      <c r="A233" s="104"/>
      <c r="B233" s="33"/>
      <c r="C233" s="33" t="str">
        <f>VLOOKUP(D233,'[1]Employer information'!$I$3:$J$1391,2,FALSE)</f>
        <v xml:space="preserve">Community and Junior College                      </v>
      </c>
      <c r="D233" s="33" t="str">
        <f>'[1]Schedule of Pension Amounts LW'!B226</f>
        <v>1992</v>
      </c>
      <c r="E233" s="33" t="str">
        <f>IF(ISNA(VLOOKUP(D233,'[1]Proportionate Shares'!$D$23:$G$1400,2,FALSE)),"",VLOOKUP(D233,'[1]Proportionate Shares'!$D$23:$G$1400,2,FALSE))</f>
        <v>225998</v>
      </c>
      <c r="F233" s="33" t="str">
        <f>IF(ISNA(VLOOKUP(D233,'[1]Proportionate Shares'!$D$23:$G$1400,3,FALSE)),"",VLOOKUP(D233,'[1]Proportionate Shares'!$D$23:$G$1400,3,FALSE))</f>
        <v/>
      </c>
      <c r="G233" s="34" t="str">
        <f>VLOOKUP(D233,'[1]Employer information'!$A$3:$B$1390,2,FALSE)</f>
        <v>NORTHEAST TX COMMUNITY COLLEGE</v>
      </c>
      <c r="H233" s="36">
        <f>IF(ISNA(VLOOKUP(D233,'[1]Proportionate Shares'!$D$23:$I$1377,6,FALSE)),0,VLOOKUP(D233,'[1]Proportionate Shares'!$D$23:$I$1377,6,FALSE))</f>
        <v>1.0274303300000001E-4</v>
      </c>
      <c r="I233" s="105">
        <f>VLOOKUP(D233,'[1]Schedule of Pension Amounts LW'!$B$15:$E$1399,3,FALSE)</f>
        <v>5747227</v>
      </c>
      <c r="J233" s="105">
        <f>-IF(ISNA(VLOOKUP(D233,'[1]Combined Contribution Amounts'!$A$2:$K$1335,5,FALSE)),0,VLOOKUP(D233,'[1]Combined Contribution Amounts'!$A$2:$K$1335,5,FALSE))</f>
        <v>-359613</v>
      </c>
      <c r="K233" s="105">
        <f>-IF(ISNA(VLOOKUP(D233,'[1]Combined Contribution Amounts'!$A$2:$K$1335,7,FALSE)),0,VLOOKUP(D233,'[1]Combined Contribution Amounts'!$A$2:$K$1335,7,FALSE))+-IF(ISNA(VLOOKUP(D233,'[1]Combined Contribution Amounts'!$A$2:$K$1335,8,FALSE)),0,VLOOKUP(D233,'[1]Combined Contribution Amounts'!$A$2:$K$1335,8,FALSE))+-IF(ISNA(VLOOKUP(D233,'[1]Combined Contribution Amounts'!$A$2:$K$1335,9,FALSE)),0,VLOOKUP(D233,'[1]Combined Contribution Amounts'!$A$2:$K$1335,9,FALSE))</f>
        <v>0</v>
      </c>
      <c r="L233" s="105">
        <f>VLOOKUP(D233,'[1]Pension Expense Details'!$D$23:$S$1407,16,FALSE)</f>
        <v>480828</v>
      </c>
      <c r="M233" s="105">
        <f>ROUND(('[1]68_InOutFlowsCurPrdAndPriorHist'!$F$28-'[1]68_InOutFlowsCurPrdAndPriorHist'!$F$31)*$H233,0)-VLOOKUP(D233,'[1]Pension Expense Details'!$D$23:$S$1407,12,FALSE)</f>
        <v>-85096</v>
      </c>
      <c r="N233" s="105">
        <f>ROUND(('[1]68_InOutFlowsCurPrdAndPriorHist'!$F$29-'[1]68_InOutFlowsCurPrdAndPriorHist'!$F$32)*$H233,0)-VLOOKUP(D233,'[1]Pension Expense Details'!$D$23:$S$1407,13,FALSE)</f>
        <v>-642987</v>
      </c>
      <c r="O233" s="105">
        <f>ROUND(('[1]68_InOutFlowsCurPrdAndPriorHist'!$F$30-'[1]68_InOutFlowsCurPrdAndPriorHist'!$F$33)*$H233,0)-VLOOKUP(D233,'[1]Pension Expense Details'!$D$23:$S$1407,14,FALSE)</f>
        <v>278047</v>
      </c>
      <c r="P233" s="105">
        <f>ROUND((VLOOKUP(D233,'[1]Schedule of Pension Amounts LW'!$B$15:$AC$1399,28,FALSE)-VLOOKUP(D233,'[1]Schedule of Pension Amounts LW'!$B$15:$AC$1399,27,FALSE))*'[1]Schedule of Pension Amounts LW'!AD$4,0)+VLOOKUP(D233,'[1]Schedule of Pension Amounts LW'!$B$15:$AH$1399,33,FALSE)-VLOOKUP(D233,'[1]Pension Expense Details'!$D$23:$S$1407,15,FALSE)</f>
        <v>-77502</v>
      </c>
      <c r="Q233" s="98">
        <f t="shared" si="18"/>
        <v>5340904</v>
      </c>
      <c r="R233" s="98">
        <f>ROUND('[1]68_InOutFlowsCurPrdAndPrior'!$D$32*IF(ISNA(VLOOKUP(D233,'[1]Proportionate Shares'!$D$23:$I$1359,6,FALSE)),0,VLOOKUP(D233,'[1]Proportionate Shares'!$D$23:$I$1359,6,FALSE)),0)</f>
        <v>22437</v>
      </c>
      <c r="S233" s="98">
        <f>ROUND('[1]68_InOutFlowsCurPrdAndPrior'!$D$33*IF(ISNA(VLOOKUP(D233,'[1]Proportionate Shares'!$D$23:$I$1359,6,FALSE)),0,VLOOKUP(D233,'[1]Proportionate Shares'!$D$23:$I$1359,6,FALSE)),0)</f>
        <v>1657011</v>
      </c>
      <c r="T233" s="98">
        <f>ROUND('[1]68_InOutFlowsCurPrdAndPrior'!$D$35*IF(ISNA(VLOOKUP(D233,'[1]Proportionate Shares'!$D$23:$I$1359,6,FALSE)),0,VLOOKUP(D233,'[1]Proportionate Shares'!$D$23:$I$1359,6,FALSE)),0)</f>
        <v>321097</v>
      </c>
      <c r="U233" s="98">
        <f>VLOOKUP(D233,'[1]Schedule of Pension Amounts LW'!$B$15:$AS$1399,36,FALSE)</f>
        <v>81620</v>
      </c>
      <c r="V233" s="99">
        <f t="shared" si="19"/>
        <v>2082165</v>
      </c>
      <c r="W233" s="98">
        <f>ROUND('[1]68_InOutFlowsCurPrdAndPrior'!$F$32*IF(ISNA(VLOOKUP(D233,'[1]Proportionate Shares'!$D$23:$I$1359,6,FALSE)),0,VLOOKUP(D233,'[1]Proportionate Shares'!$D$23:$I$1359,6,FALSE)),0)</f>
        <v>185445</v>
      </c>
      <c r="X233" s="98">
        <f>ROUND('[1]68_InOutFlowsCurPrdAndPrior'!$F$33*IF(ISNA(VLOOKUP(D233,'[1]Proportionate Shares'!$D$23:$I$1359,6,FALSE)),0,VLOOKUP(D233,'[1]Proportionate Shares'!$D$23:$I$1359,6,FALSE)),0)</f>
        <v>684755</v>
      </c>
      <c r="Y233" s="98">
        <f>ROUND('[1]68_InOutFlowsCurPrdAndPrior'!$F$35*IF(ISNA(VLOOKUP(D233,'[1]Proportionate Shares'!$D$23:$I$1359,6,FALSE)),0,VLOOKUP(D233,'[1]Proportionate Shares'!$D$23:$I$1359,6,FALSE)),0)</f>
        <v>267468</v>
      </c>
      <c r="Z233" s="98">
        <f>-VLOOKUP(D233,'[1]Schedule of Pension Amounts LW'!$B$15:$AS$1399,37,FALSE)</f>
        <v>234549</v>
      </c>
      <c r="AA233" s="99">
        <f t="shared" si="20"/>
        <v>1372217</v>
      </c>
      <c r="AB233" s="72">
        <f>VLOOKUP(D233,'[1]Pension Expense Details'!$D$22:$S$1407,16,FALSE)</f>
        <v>480828</v>
      </c>
      <c r="AC233" s="72">
        <f t="shared" si="21"/>
        <v>393609</v>
      </c>
      <c r="AD233" s="72">
        <f>VLOOKUP(D233,'[1]Schedule of Pension Amounts LW'!$B$15:$W$1399,22,FALSE)</f>
        <v>874437</v>
      </c>
    </row>
    <row r="234" spans="1:30" x14ac:dyDescent="0.3">
      <c r="A234" s="104"/>
      <c r="B234" s="33"/>
      <c r="C234" s="33" t="str">
        <f>VLOOKUP(D234,'[1]Employer information'!$I$3:$J$1391,2,FALSE)</f>
        <v xml:space="preserve">Community and Junior College                      </v>
      </c>
      <c r="D234" s="33" t="str">
        <f>'[1]Schedule of Pension Amounts LW'!B227</f>
        <v>1540</v>
      </c>
      <c r="E234" s="33" t="str">
        <f>IF(ISNA(VLOOKUP(D234,'[1]Proportionate Shares'!$D$23:$G$1400,2,FALSE)),"",VLOOKUP(D234,'[1]Proportionate Shares'!$D$23:$G$1400,2,FALSE))</f>
        <v>068973</v>
      </c>
      <c r="F234" s="33" t="str">
        <f>IF(ISNA(VLOOKUP(D234,'[1]Proportionate Shares'!$D$23:$G$1400,3,FALSE)),"",VLOOKUP(D234,'[1]Proportionate Shares'!$D$23:$G$1400,3,FALSE))</f>
        <v/>
      </c>
      <c r="G234" s="34" t="str">
        <f>VLOOKUP(D234,'[1]Employer information'!$A$3:$B$1390,2,FALSE)</f>
        <v>ODESSA COLLEGE</v>
      </c>
      <c r="H234" s="36">
        <f>IF(ISNA(VLOOKUP(D234,'[1]Proportionate Shares'!$D$23:$I$1377,6,FALSE)),0,VLOOKUP(D234,'[1]Proportionate Shares'!$D$23:$I$1377,6,FALSE))</f>
        <v>1.9025744799999999E-4</v>
      </c>
      <c r="I234" s="105">
        <f>VLOOKUP(D234,'[1]Schedule of Pension Amounts LW'!$B$15:$E$1399,3,FALSE)</f>
        <v>9908953</v>
      </c>
      <c r="J234" s="105">
        <f>-IF(ISNA(VLOOKUP(D234,'[1]Combined Contribution Amounts'!$A$2:$K$1335,5,FALSE)),0,VLOOKUP(D234,'[1]Combined Contribution Amounts'!$A$2:$K$1335,5,FALSE))</f>
        <v>-665924</v>
      </c>
      <c r="K234" s="105">
        <f>-IF(ISNA(VLOOKUP(D234,'[1]Combined Contribution Amounts'!$A$2:$K$1335,7,FALSE)),0,VLOOKUP(D234,'[1]Combined Contribution Amounts'!$A$2:$K$1335,7,FALSE))+-IF(ISNA(VLOOKUP(D234,'[1]Combined Contribution Amounts'!$A$2:$K$1335,8,FALSE)),0,VLOOKUP(D234,'[1]Combined Contribution Amounts'!$A$2:$K$1335,8,FALSE))+-IF(ISNA(VLOOKUP(D234,'[1]Combined Contribution Amounts'!$A$2:$K$1335,9,FALSE)),0,VLOOKUP(D234,'[1]Combined Contribution Amounts'!$A$2:$K$1335,9,FALSE))</f>
        <v>0</v>
      </c>
      <c r="L234" s="105">
        <f>VLOOKUP(D234,'[1]Pension Expense Details'!$D$23:$S$1407,16,FALSE)</f>
        <v>1005698</v>
      </c>
      <c r="M234" s="105">
        <f>ROUND(('[1]68_InOutFlowsCurPrdAndPriorHist'!$F$28-'[1]68_InOutFlowsCurPrdAndPriorHist'!$F$31)*$H234,0)-VLOOKUP(D234,'[1]Pension Expense Details'!$D$23:$S$1407,12,FALSE)</f>
        <v>-157579</v>
      </c>
      <c r="N234" s="105">
        <f>ROUND(('[1]68_InOutFlowsCurPrdAndPriorHist'!$F$29-'[1]68_InOutFlowsCurPrdAndPriorHist'!$F$32)*$H234,0)-VLOOKUP(D234,'[1]Pension Expense Details'!$D$23:$S$1407,13,FALSE)</f>
        <v>-1190670</v>
      </c>
      <c r="O234" s="105">
        <f>ROUND(('[1]68_InOutFlowsCurPrdAndPriorHist'!$F$30-'[1]68_InOutFlowsCurPrdAndPriorHist'!$F$33)*$H234,0)-VLOOKUP(D234,'[1]Pension Expense Details'!$D$23:$S$1407,14,FALSE)</f>
        <v>514882</v>
      </c>
      <c r="P234" s="105">
        <f>ROUND((VLOOKUP(D234,'[1]Schedule of Pension Amounts LW'!$B$15:$AC$1399,28,FALSE)-VLOOKUP(D234,'[1]Schedule of Pension Amounts LW'!$B$15:$AC$1399,27,FALSE))*'[1]Schedule of Pension Amounts LW'!AD$4,0)+VLOOKUP(D234,'[1]Schedule of Pension Amounts LW'!$B$15:$AH$1399,33,FALSE)-VLOOKUP(D234,'[1]Pension Expense Details'!$D$23:$S$1407,15,FALSE)</f>
        <v>474817</v>
      </c>
      <c r="Q234" s="98">
        <f t="shared" si="18"/>
        <v>9890177</v>
      </c>
      <c r="R234" s="98">
        <f>ROUND('[1]68_InOutFlowsCurPrdAndPrior'!$D$32*IF(ISNA(VLOOKUP(D234,'[1]Proportionate Shares'!$D$23:$I$1359,6,FALSE)),0,VLOOKUP(D234,'[1]Proportionate Shares'!$D$23:$I$1359,6,FALSE)),0)</f>
        <v>41548</v>
      </c>
      <c r="S234" s="98">
        <f>ROUND('[1]68_InOutFlowsCurPrdAndPrior'!$D$33*IF(ISNA(VLOOKUP(D234,'[1]Proportionate Shares'!$D$23:$I$1359,6,FALSE)),0,VLOOKUP(D234,'[1]Proportionate Shares'!$D$23:$I$1359,6,FALSE)),0)</f>
        <v>3068419</v>
      </c>
      <c r="T234" s="98">
        <f>ROUND('[1]68_InOutFlowsCurPrdAndPrior'!$D$35*IF(ISNA(VLOOKUP(D234,'[1]Proportionate Shares'!$D$23:$I$1359,6,FALSE)),0,VLOOKUP(D234,'[1]Proportionate Shares'!$D$23:$I$1359,6,FALSE)),0)</f>
        <v>594600</v>
      </c>
      <c r="U234" s="98">
        <f>VLOOKUP(D234,'[1]Schedule of Pension Amounts LW'!$B$15:$AS$1399,36,FALSE)</f>
        <v>550645</v>
      </c>
      <c r="V234" s="99">
        <f t="shared" si="19"/>
        <v>4255212</v>
      </c>
      <c r="W234" s="98">
        <f>ROUND('[1]68_InOutFlowsCurPrdAndPrior'!$F$32*IF(ISNA(VLOOKUP(D234,'[1]Proportionate Shares'!$D$23:$I$1359,6,FALSE)),0,VLOOKUP(D234,'[1]Proportionate Shares'!$D$23:$I$1359,6,FALSE)),0)</f>
        <v>343403</v>
      </c>
      <c r="X234" s="98">
        <f>ROUND('[1]68_InOutFlowsCurPrdAndPrior'!$F$33*IF(ISNA(VLOOKUP(D234,'[1]Proportionate Shares'!$D$23:$I$1359,6,FALSE)),0,VLOOKUP(D234,'[1]Proportionate Shares'!$D$23:$I$1359,6,FALSE)),0)</f>
        <v>1268016</v>
      </c>
      <c r="Y234" s="98">
        <f>ROUND('[1]68_InOutFlowsCurPrdAndPrior'!$F$35*IF(ISNA(VLOOKUP(D234,'[1]Proportionate Shares'!$D$23:$I$1359,6,FALSE)),0,VLOOKUP(D234,'[1]Proportionate Shares'!$D$23:$I$1359,6,FALSE)),0)</f>
        <v>495292</v>
      </c>
      <c r="Z234" s="98">
        <f>-VLOOKUP(D234,'[1]Schedule of Pension Amounts LW'!$B$15:$AS$1399,37,FALSE)</f>
        <v>873831</v>
      </c>
      <c r="AA234" s="99">
        <f t="shared" si="20"/>
        <v>2980542</v>
      </c>
      <c r="AB234" s="72">
        <f>VLOOKUP(D234,'[1]Pension Expense Details'!$D$22:$S$1407,16,FALSE)</f>
        <v>1005698</v>
      </c>
      <c r="AC234" s="72">
        <f t="shared" si="21"/>
        <v>564450</v>
      </c>
      <c r="AD234" s="72">
        <f>VLOOKUP(D234,'[1]Schedule of Pension Amounts LW'!$B$15:$W$1399,22,FALSE)</f>
        <v>1570148</v>
      </c>
    </row>
    <row r="235" spans="1:30" x14ac:dyDescent="0.3">
      <c r="A235" s="104"/>
      <c r="B235" s="33"/>
      <c r="C235" s="33" t="str">
        <f>VLOOKUP(D235,'[1]Employer information'!$I$3:$J$1391,2,FALSE)</f>
        <v xml:space="preserve">Community and Junior College                      </v>
      </c>
      <c r="D235" s="33" t="str">
        <f>'[1]Schedule of Pension Amounts LW'!B228</f>
        <v>1471</v>
      </c>
      <c r="E235" s="33" t="str">
        <f>IF(ISNA(VLOOKUP(D235,'[1]Proportionate Shares'!$D$23:$G$1400,2,FALSE)),"",VLOOKUP(D235,'[1]Proportionate Shares'!$D$23:$G$1400,2,FALSE))</f>
        <v>183974</v>
      </c>
      <c r="F235" s="33" t="str">
        <f>IF(ISNA(VLOOKUP(D235,'[1]Proportionate Shares'!$D$23:$G$1400,3,FALSE)),"",VLOOKUP(D235,'[1]Proportionate Shares'!$D$23:$G$1400,3,FALSE))</f>
        <v/>
      </c>
      <c r="G235" s="34" t="str">
        <f>VLOOKUP(D235,'[1]Employer information'!$A$3:$B$1390,2,FALSE)</f>
        <v>PANOLA COLLEGE</v>
      </c>
      <c r="H235" s="36">
        <f>IF(ISNA(VLOOKUP(D235,'[1]Proportionate Shares'!$D$23:$I$1377,6,FALSE)),0,VLOOKUP(D235,'[1]Proportionate Shares'!$D$23:$I$1377,6,FALSE))</f>
        <v>8.3377414999999993E-5</v>
      </c>
      <c r="I235" s="105">
        <f>VLOOKUP(D235,'[1]Schedule of Pension Amounts LW'!$B$15:$E$1399,3,FALSE)</f>
        <v>4528049</v>
      </c>
      <c r="J235" s="105">
        <f>-IF(ISNA(VLOOKUP(D235,'[1]Combined Contribution Amounts'!$A$2:$K$1335,5,FALSE)),0,VLOOKUP(D235,'[1]Combined Contribution Amounts'!$A$2:$K$1335,5,FALSE))</f>
        <v>-291831</v>
      </c>
      <c r="K235" s="105">
        <f>-IF(ISNA(VLOOKUP(D235,'[1]Combined Contribution Amounts'!$A$2:$K$1335,7,FALSE)),0,VLOOKUP(D235,'[1]Combined Contribution Amounts'!$A$2:$K$1335,7,FALSE))+-IF(ISNA(VLOOKUP(D235,'[1]Combined Contribution Amounts'!$A$2:$K$1335,8,FALSE)),0,VLOOKUP(D235,'[1]Combined Contribution Amounts'!$A$2:$K$1335,8,FALSE))+-IF(ISNA(VLOOKUP(D235,'[1]Combined Contribution Amounts'!$A$2:$K$1335,9,FALSE)),0,VLOOKUP(D235,'[1]Combined Contribution Amounts'!$A$2:$K$1335,9,FALSE))</f>
        <v>0</v>
      </c>
      <c r="L235" s="105">
        <f>VLOOKUP(D235,'[1]Pension Expense Details'!$D$23:$S$1407,16,FALSE)</f>
        <v>411560</v>
      </c>
      <c r="M235" s="105">
        <f>ROUND(('[1]68_InOutFlowsCurPrdAndPriorHist'!$F$28-'[1]68_InOutFlowsCurPrdAndPriorHist'!$F$31)*$H235,0)-VLOOKUP(D235,'[1]Pension Expense Details'!$D$23:$S$1407,12,FALSE)</f>
        <v>-69056</v>
      </c>
      <c r="N235" s="105">
        <f>ROUND(('[1]68_InOutFlowsCurPrdAndPriorHist'!$F$29-'[1]68_InOutFlowsCurPrdAndPriorHist'!$F$32)*$H235,0)-VLOOKUP(D235,'[1]Pension Expense Details'!$D$23:$S$1407,13,FALSE)</f>
        <v>-521793</v>
      </c>
      <c r="O235" s="105">
        <f>ROUND(('[1]68_InOutFlowsCurPrdAndPriorHist'!$F$30-'[1]68_InOutFlowsCurPrdAndPriorHist'!$F$33)*$H235,0)-VLOOKUP(D235,'[1]Pension Expense Details'!$D$23:$S$1407,14,FALSE)</f>
        <v>225639</v>
      </c>
      <c r="P235" s="105">
        <f>ROUND((VLOOKUP(D235,'[1]Schedule of Pension Amounts LW'!$B$15:$AC$1399,28,FALSE)-VLOOKUP(D235,'[1]Schedule of Pension Amounts LW'!$B$15:$AC$1399,27,FALSE))*'[1]Schedule of Pension Amounts LW'!AD$4,0)+VLOOKUP(D235,'[1]Schedule of Pension Amounts LW'!$B$15:$AH$1399,33,FALSE)-VLOOKUP(D235,'[1]Pension Expense Details'!$D$23:$S$1407,15,FALSE)</f>
        <v>51651</v>
      </c>
      <c r="Q235" s="98">
        <f t="shared" si="18"/>
        <v>4334219</v>
      </c>
      <c r="R235" s="98">
        <f>ROUND('[1]68_InOutFlowsCurPrdAndPrior'!$D$32*IF(ISNA(VLOOKUP(D235,'[1]Proportionate Shares'!$D$23:$I$1359,6,FALSE)),0,VLOOKUP(D235,'[1]Proportionate Shares'!$D$23:$I$1359,6,FALSE)),0)</f>
        <v>18208</v>
      </c>
      <c r="S235" s="98">
        <f>ROUND('[1]68_InOutFlowsCurPrdAndPrior'!$D$33*IF(ISNA(VLOOKUP(D235,'[1]Proportionate Shares'!$D$23:$I$1359,6,FALSE)),0,VLOOKUP(D235,'[1]Proportionate Shares'!$D$23:$I$1359,6,FALSE)),0)</f>
        <v>1344687</v>
      </c>
      <c r="T235" s="98">
        <f>ROUND('[1]68_InOutFlowsCurPrdAndPrior'!$D$35*IF(ISNA(VLOOKUP(D235,'[1]Proportionate Shares'!$D$23:$I$1359,6,FALSE)),0,VLOOKUP(D235,'[1]Proportionate Shares'!$D$23:$I$1359,6,FALSE)),0)</f>
        <v>260575</v>
      </c>
      <c r="U235" s="98">
        <f>VLOOKUP(D235,'[1]Schedule of Pension Amounts LW'!$B$15:$AS$1399,36,FALSE)</f>
        <v>90004</v>
      </c>
      <c r="V235" s="99">
        <f t="shared" si="19"/>
        <v>1713474</v>
      </c>
      <c r="W235" s="98">
        <f>ROUND('[1]68_InOutFlowsCurPrdAndPrior'!$F$32*IF(ISNA(VLOOKUP(D235,'[1]Proportionate Shares'!$D$23:$I$1359,6,FALSE)),0,VLOOKUP(D235,'[1]Proportionate Shares'!$D$23:$I$1359,6,FALSE)),0)</f>
        <v>150491</v>
      </c>
      <c r="X235" s="98">
        <f>ROUND('[1]68_InOutFlowsCurPrdAndPrior'!$F$33*IF(ISNA(VLOOKUP(D235,'[1]Proportionate Shares'!$D$23:$I$1359,6,FALSE)),0,VLOOKUP(D235,'[1]Proportionate Shares'!$D$23:$I$1359,6,FALSE)),0)</f>
        <v>555688</v>
      </c>
      <c r="Y235" s="98">
        <f>ROUND('[1]68_InOutFlowsCurPrdAndPrior'!$F$35*IF(ISNA(VLOOKUP(D235,'[1]Proportionate Shares'!$D$23:$I$1359,6,FALSE)),0,VLOOKUP(D235,'[1]Proportionate Shares'!$D$23:$I$1359,6,FALSE)),0)</f>
        <v>217054</v>
      </c>
      <c r="Z235" s="98">
        <f>-VLOOKUP(D235,'[1]Schedule of Pension Amounts LW'!$B$15:$AS$1399,37,FALSE)</f>
        <v>113023</v>
      </c>
      <c r="AA235" s="99">
        <f t="shared" si="20"/>
        <v>1036256</v>
      </c>
      <c r="AB235" s="72">
        <f>VLOOKUP(D235,'[1]Pension Expense Details'!$D$22:$S$1407,16,FALSE)</f>
        <v>411560</v>
      </c>
      <c r="AC235" s="72">
        <f t="shared" si="21"/>
        <v>336821</v>
      </c>
      <c r="AD235" s="72">
        <f>VLOOKUP(D235,'[1]Schedule of Pension Amounts LW'!$B$15:$W$1399,22,FALSE)</f>
        <v>748381</v>
      </c>
    </row>
    <row r="236" spans="1:30" x14ac:dyDescent="0.3">
      <c r="A236" s="104"/>
      <c r="B236" s="33"/>
      <c r="C236" s="33" t="str">
        <f>VLOOKUP(D236,'[1]Employer information'!$I$3:$J$1391,2,FALSE)</f>
        <v xml:space="preserve">Community and Junior College                      </v>
      </c>
      <c r="D236" s="33" t="str">
        <f>'[1]Schedule of Pension Amounts LW'!B229</f>
        <v>1547</v>
      </c>
      <c r="E236" s="33" t="str">
        <f>IF(ISNA(VLOOKUP(D236,'[1]Proportionate Shares'!$D$23:$G$1400,2,FALSE)),"",VLOOKUP(D236,'[1]Proportionate Shares'!$D$23:$G$1400,2,FALSE))</f>
        <v>139975</v>
      </c>
      <c r="F236" s="33" t="str">
        <f>IF(ISNA(VLOOKUP(D236,'[1]Proportionate Shares'!$D$23:$G$1400,3,FALSE)),"",VLOOKUP(D236,'[1]Proportionate Shares'!$D$23:$G$1400,3,FALSE))</f>
        <v/>
      </c>
      <c r="G236" s="34" t="str">
        <f>VLOOKUP(D236,'[1]Employer information'!$A$3:$B$1390,2,FALSE)</f>
        <v>PARIS JUNIOR COLLEGE</v>
      </c>
      <c r="H236" s="36">
        <f>IF(ISNA(VLOOKUP(D236,'[1]Proportionate Shares'!$D$23:$I$1377,6,FALSE)),0,VLOOKUP(D236,'[1]Proportionate Shares'!$D$23:$I$1377,6,FALSE))</f>
        <v>9.6762954000000003E-5</v>
      </c>
      <c r="I236" s="105">
        <f>VLOOKUP(D236,'[1]Schedule of Pension Amounts LW'!$B$15:$E$1399,3,FALSE)</f>
        <v>5587806</v>
      </c>
      <c r="J236" s="105">
        <f>-IF(ISNA(VLOOKUP(D236,'[1]Combined Contribution Amounts'!$A$2:$K$1335,5,FALSE)),0,VLOOKUP(D236,'[1]Combined Contribution Amounts'!$A$2:$K$1335,5,FALSE))</f>
        <v>-338682</v>
      </c>
      <c r="K236" s="105">
        <f>-IF(ISNA(VLOOKUP(D236,'[1]Combined Contribution Amounts'!$A$2:$K$1335,7,FALSE)),0,VLOOKUP(D236,'[1]Combined Contribution Amounts'!$A$2:$K$1335,7,FALSE))+-IF(ISNA(VLOOKUP(D236,'[1]Combined Contribution Amounts'!$A$2:$K$1335,8,FALSE)),0,VLOOKUP(D236,'[1]Combined Contribution Amounts'!$A$2:$K$1335,8,FALSE))+-IF(ISNA(VLOOKUP(D236,'[1]Combined Contribution Amounts'!$A$2:$K$1335,9,FALSE)),0,VLOOKUP(D236,'[1]Combined Contribution Amounts'!$A$2:$K$1335,9,FALSE))</f>
        <v>0</v>
      </c>
      <c r="L236" s="105">
        <f>VLOOKUP(D236,'[1]Pension Expense Details'!$D$23:$S$1407,16,FALSE)</f>
        <v>425320</v>
      </c>
      <c r="M236" s="105">
        <f>ROUND(('[1]68_InOutFlowsCurPrdAndPriorHist'!$F$28-'[1]68_InOutFlowsCurPrdAndPriorHist'!$F$31)*$H236,0)-VLOOKUP(D236,'[1]Pension Expense Details'!$D$23:$S$1407,12,FALSE)</f>
        <v>-80142</v>
      </c>
      <c r="N236" s="105">
        <f>ROUND(('[1]68_InOutFlowsCurPrdAndPriorHist'!$F$29-'[1]68_InOutFlowsCurPrdAndPriorHist'!$F$32)*$H236,0)-VLOOKUP(D236,'[1]Pension Expense Details'!$D$23:$S$1407,13,FALSE)</f>
        <v>-605562</v>
      </c>
      <c r="O236" s="105">
        <f>ROUND(('[1]68_InOutFlowsCurPrdAndPriorHist'!$F$30-'[1]68_InOutFlowsCurPrdAndPriorHist'!$F$33)*$H236,0)-VLOOKUP(D236,'[1]Pension Expense Details'!$D$23:$S$1407,14,FALSE)</f>
        <v>261864</v>
      </c>
      <c r="P236" s="105">
        <f>ROUND((VLOOKUP(D236,'[1]Schedule of Pension Amounts LW'!$B$15:$AC$1399,28,FALSE)-VLOOKUP(D236,'[1]Schedule of Pension Amounts LW'!$B$15:$AC$1399,27,FALSE))*'[1]Schedule of Pension Amounts LW'!AD$4,0)+VLOOKUP(D236,'[1]Schedule of Pension Amounts LW'!$B$15:$AH$1399,33,FALSE)-VLOOKUP(D236,'[1]Pension Expense Details'!$D$23:$S$1407,15,FALSE)</f>
        <v>-220563</v>
      </c>
      <c r="Q236" s="98">
        <f t="shared" si="18"/>
        <v>5030041</v>
      </c>
      <c r="R236" s="98">
        <f>ROUND('[1]68_InOutFlowsCurPrdAndPrior'!$D$32*IF(ISNA(VLOOKUP(D236,'[1]Proportionate Shares'!$D$23:$I$1359,6,FALSE)),0,VLOOKUP(D236,'[1]Proportionate Shares'!$D$23:$I$1359,6,FALSE)),0)</f>
        <v>21131</v>
      </c>
      <c r="S236" s="98">
        <f>ROUND('[1]68_InOutFlowsCurPrdAndPrior'!$D$33*IF(ISNA(VLOOKUP(D236,'[1]Proportionate Shares'!$D$23:$I$1359,6,FALSE)),0,VLOOKUP(D236,'[1]Proportionate Shares'!$D$23:$I$1359,6,FALSE)),0)</f>
        <v>1560566</v>
      </c>
      <c r="T236" s="98">
        <f>ROUND('[1]68_InOutFlowsCurPrdAndPrior'!$D$35*IF(ISNA(VLOOKUP(D236,'[1]Proportionate Shares'!$D$23:$I$1359,6,FALSE)),0,VLOOKUP(D236,'[1]Proportionate Shares'!$D$23:$I$1359,6,FALSE)),0)</f>
        <v>302408</v>
      </c>
      <c r="U236" s="98">
        <f>VLOOKUP(D236,'[1]Schedule of Pension Amounts LW'!$B$15:$AS$1399,36,FALSE)</f>
        <v>81174</v>
      </c>
      <c r="V236" s="99">
        <f t="shared" si="19"/>
        <v>1965279</v>
      </c>
      <c r="W236" s="98">
        <f>ROUND('[1]68_InOutFlowsCurPrdAndPrior'!$F$32*IF(ISNA(VLOOKUP(D236,'[1]Proportionate Shares'!$D$23:$I$1359,6,FALSE)),0,VLOOKUP(D236,'[1]Proportionate Shares'!$D$23:$I$1359,6,FALSE)),0)</f>
        <v>174651</v>
      </c>
      <c r="X236" s="98">
        <f>ROUND('[1]68_InOutFlowsCurPrdAndPrior'!$F$33*IF(ISNA(VLOOKUP(D236,'[1]Proportionate Shares'!$D$23:$I$1359,6,FALSE)),0,VLOOKUP(D236,'[1]Proportionate Shares'!$D$23:$I$1359,6,FALSE)),0)</f>
        <v>644900</v>
      </c>
      <c r="Y236" s="98">
        <f>ROUND('[1]68_InOutFlowsCurPrdAndPrior'!$F$35*IF(ISNA(VLOOKUP(D236,'[1]Proportionate Shares'!$D$23:$I$1359,6,FALSE)),0,VLOOKUP(D236,'[1]Proportionate Shares'!$D$23:$I$1359,6,FALSE)),0)</f>
        <v>251900</v>
      </c>
      <c r="Z236" s="98">
        <f>-VLOOKUP(D236,'[1]Schedule of Pension Amounts LW'!$B$15:$AS$1399,37,FALSE)</f>
        <v>446484</v>
      </c>
      <c r="AA236" s="99">
        <f t="shared" si="20"/>
        <v>1517935</v>
      </c>
      <c r="AB236" s="72">
        <f>VLOOKUP(D236,'[1]Pension Expense Details'!$D$22:$S$1407,16,FALSE)</f>
        <v>425320</v>
      </c>
      <c r="AC236" s="72">
        <f t="shared" si="21"/>
        <v>347719</v>
      </c>
      <c r="AD236" s="72">
        <f>VLOOKUP(D236,'[1]Schedule of Pension Amounts LW'!$B$15:$W$1399,22,FALSE)</f>
        <v>773039</v>
      </c>
    </row>
    <row r="237" spans="1:30" x14ac:dyDescent="0.3">
      <c r="A237" s="104"/>
      <c r="B237" s="33"/>
      <c r="C237" s="33" t="str">
        <f>VLOOKUP(D237,'[1]Employer information'!$I$3:$J$1391,2,FALSE)</f>
        <v xml:space="preserve">Community and Junior College                      </v>
      </c>
      <c r="D237" s="33" t="str">
        <f>'[1]Schedule of Pension Amounts LW'!B230</f>
        <v>1563</v>
      </c>
      <c r="E237" s="33" t="str">
        <f>IF(ISNA(VLOOKUP(D237,'[1]Proportionate Shares'!$D$23:$G$1400,2,FALSE)),"",VLOOKUP(D237,'[1]Proportionate Shares'!$D$23:$G$1400,2,FALSE))</f>
        <v>067976</v>
      </c>
      <c r="F237" s="33" t="str">
        <f>IF(ISNA(VLOOKUP(D237,'[1]Proportionate Shares'!$D$23:$G$1400,3,FALSE)),"",VLOOKUP(D237,'[1]Proportionate Shares'!$D$23:$G$1400,3,FALSE))</f>
        <v/>
      </c>
      <c r="G237" s="34" t="str">
        <f>VLOOKUP(D237,'[1]Employer information'!$A$3:$B$1390,2,FALSE)</f>
        <v>RANGER JUNIOR COLLEGE</v>
      </c>
      <c r="H237" s="36">
        <f>IF(ISNA(VLOOKUP(D237,'[1]Proportionate Shares'!$D$23:$I$1377,6,FALSE)),0,VLOOKUP(D237,'[1]Proportionate Shares'!$D$23:$I$1377,6,FALSE))</f>
        <v>4.9717430999999997E-5</v>
      </c>
      <c r="I237" s="105">
        <f>VLOOKUP(D237,'[1]Schedule of Pension Amounts LW'!$B$15:$E$1399,3,FALSE)</f>
        <v>2616468</v>
      </c>
      <c r="J237" s="105">
        <f>-IF(ISNA(VLOOKUP(D237,'[1]Combined Contribution Amounts'!$A$2:$K$1335,5,FALSE)),0,VLOOKUP(D237,'[1]Combined Contribution Amounts'!$A$2:$K$1335,5,FALSE))</f>
        <v>-174017</v>
      </c>
      <c r="K237" s="105">
        <f>-IF(ISNA(VLOOKUP(D237,'[1]Combined Contribution Amounts'!$A$2:$K$1335,7,FALSE)),0,VLOOKUP(D237,'[1]Combined Contribution Amounts'!$A$2:$K$1335,7,FALSE))+-IF(ISNA(VLOOKUP(D237,'[1]Combined Contribution Amounts'!$A$2:$K$1335,8,FALSE)),0,VLOOKUP(D237,'[1]Combined Contribution Amounts'!$A$2:$K$1335,8,FALSE))+-IF(ISNA(VLOOKUP(D237,'[1]Combined Contribution Amounts'!$A$2:$K$1335,9,FALSE)),0,VLOOKUP(D237,'[1]Combined Contribution Amounts'!$A$2:$K$1335,9,FALSE))</f>
        <v>0</v>
      </c>
      <c r="L237" s="105">
        <f>VLOOKUP(D237,'[1]Pension Expense Details'!$D$23:$S$1407,16,FALSE)</f>
        <v>258547</v>
      </c>
      <c r="M237" s="105">
        <f>ROUND(('[1]68_InOutFlowsCurPrdAndPriorHist'!$F$28-'[1]68_InOutFlowsCurPrdAndPriorHist'!$F$31)*$H237,0)-VLOOKUP(D237,'[1]Pension Expense Details'!$D$23:$S$1407,12,FALSE)</f>
        <v>-41178</v>
      </c>
      <c r="N237" s="105">
        <f>ROUND(('[1]68_InOutFlowsCurPrdAndPriorHist'!$F$29-'[1]68_InOutFlowsCurPrdAndPriorHist'!$F$32)*$H237,0)-VLOOKUP(D237,'[1]Pension Expense Details'!$D$23:$S$1407,13,FALSE)</f>
        <v>-311142</v>
      </c>
      <c r="O237" s="105">
        <f>ROUND(('[1]68_InOutFlowsCurPrdAndPriorHist'!$F$30-'[1]68_InOutFlowsCurPrdAndPriorHist'!$F$33)*$H237,0)-VLOOKUP(D237,'[1]Pension Expense Details'!$D$23:$S$1407,14,FALSE)</f>
        <v>134547</v>
      </c>
      <c r="P237" s="105">
        <f>ROUND((VLOOKUP(D237,'[1]Schedule of Pension Amounts LW'!$B$15:$AC$1399,28,FALSE)-VLOOKUP(D237,'[1]Schedule of Pension Amounts LW'!$B$15:$AC$1399,27,FALSE))*'[1]Schedule of Pension Amounts LW'!AD$4,0)+VLOOKUP(D237,'[1]Schedule of Pension Amounts LW'!$B$15:$AH$1399,33,FALSE)-VLOOKUP(D237,'[1]Pension Expense Details'!$D$23:$S$1407,15,FALSE)</f>
        <v>101242</v>
      </c>
      <c r="Q237" s="98">
        <f t="shared" si="18"/>
        <v>2584467</v>
      </c>
      <c r="R237" s="98">
        <f>ROUND('[1]68_InOutFlowsCurPrdAndPrior'!$D$32*IF(ISNA(VLOOKUP(D237,'[1]Proportionate Shares'!$D$23:$I$1359,6,FALSE)),0,VLOOKUP(D237,'[1]Proportionate Shares'!$D$23:$I$1359,6,FALSE)),0)</f>
        <v>10857</v>
      </c>
      <c r="S237" s="98">
        <f>ROUND('[1]68_InOutFlowsCurPrdAndPrior'!$D$33*IF(ISNA(VLOOKUP(D237,'[1]Proportionate Shares'!$D$23:$I$1359,6,FALSE)),0,VLOOKUP(D237,'[1]Proportionate Shares'!$D$23:$I$1359,6,FALSE)),0)</f>
        <v>801829</v>
      </c>
      <c r="T237" s="98">
        <f>ROUND('[1]68_InOutFlowsCurPrdAndPrior'!$D$35*IF(ISNA(VLOOKUP(D237,'[1]Proportionate Shares'!$D$23:$I$1359,6,FALSE)),0,VLOOKUP(D237,'[1]Proportionate Shares'!$D$23:$I$1359,6,FALSE)),0)</f>
        <v>155379</v>
      </c>
      <c r="U237" s="98">
        <f>VLOOKUP(D237,'[1]Schedule of Pension Amounts LW'!$B$15:$AS$1399,36,FALSE)</f>
        <v>309170</v>
      </c>
      <c r="V237" s="99">
        <f t="shared" si="19"/>
        <v>1277235</v>
      </c>
      <c r="W237" s="98">
        <f>ROUND('[1]68_InOutFlowsCurPrdAndPrior'!$F$32*IF(ISNA(VLOOKUP(D237,'[1]Proportionate Shares'!$D$23:$I$1359,6,FALSE)),0,VLOOKUP(D237,'[1]Proportionate Shares'!$D$23:$I$1359,6,FALSE)),0)</f>
        <v>89737</v>
      </c>
      <c r="X237" s="98">
        <f>ROUND('[1]68_InOutFlowsCurPrdAndPrior'!$F$33*IF(ISNA(VLOOKUP(D237,'[1]Proportionate Shares'!$D$23:$I$1359,6,FALSE)),0,VLOOKUP(D237,'[1]Proportionate Shares'!$D$23:$I$1359,6,FALSE)),0)</f>
        <v>331354</v>
      </c>
      <c r="Y237" s="98">
        <f>ROUND('[1]68_InOutFlowsCurPrdAndPrior'!$F$35*IF(ISNA(VLOOKUP(D237,'[1]Proportionate Shares'!$D$23:$I$1359,6,FALSE)),0,VLOOKUP(D237,'[1]Proportionate Shares'!$D$23:$I$1359,6,FALSE)),0)</f>
        <v>129428</v>
      </c>
      <c r="Z237" s="98">
        <f>-VLOOKUP(D237,'[1]Schedule of Pension Amounts LW'!$B$15:$AS$1399,37,FALSE)</f>
        <v>16522</v>
      </c>
      <c r="AA237" s="99">
        <f t="shared" si="20"/>
        <v>567041</v>
      </c>
      <c r="AB237" s="72">
        <f>VLOOKUP(D237,'[1]Pension Expense Details'!$D$22:$S$1407,16,FALSE)</f>
        <v>258547</v>
      </c>
      <c r="AC237" s="72">
        <f t="shared" si="21"/>
        <v>265309</v>
      </c>
      <c r="AD237" s="72">
        <f>VLOOKUP(D237,'[1]Schedule of Pension Amounts LW'!$B$15:$W$1399,22,FALSE)</f>
        <v>523856</v>
      </c>
    </row>
    <row r="238" spans="1:30" x14ac:dyDescent="0.3">
      <c r="A238" s="104"/>
      <c r="B238" s="33"/>
      <c r="C238" s="33" t="str">
        <f>VLOOKUP(D238,'[1]Employer information'!$I$3:$J$1391,2,FALSE)</f>
        <v xml:space="preserve">Community and Junior College                      </v>
      </c>
      <c r="D238" s="33" t="str">
        <f>'[1]Schedule of Pension Amounts LW'!B231</f>
        <v>1699</v>
      </c>
      <c r="E238" s="33" t="str">
        <f>IF(ISNA(VLOOKUP(D238,'[1]Proportionate Shares'!$D$23:$G$1400,2,FALSE)),"",VLOOKUP(D238,'[1]Proportionate Shares'!$D$23:$G$1400,2,FALSE))</f>
        <v>101978</v>
      </c>
      <c r="F238" s="33" t="str">
        <f>IF(ISNA(VLOOKUP(D238,'[1]Proportionate Shares'!$D$23:$G$1400,3,FALSE)),"",VLOOKUP(D238,'[1]Proportionate Shares'!$D$23:$G$1400,3,FALSE))</f>
        <v/>
      </c>
      <c r="G238" s="34" t="str">
        <f>VLOOKUP(D238,'[1]Employer information'!$A$3:$B$1390,2,FALSE)</f>
        <v>SAN JACINTO COLLEGE DIST</v>
      </c>
      <c r="H238" s="36">
        <f>IF(ISNA(VLOOKUP(D238,'[1]Proportionate Shares'!$D$23:$I$1377,6,FALSE)),0,VLOOKUP(D238,'[1]Proportionate Shares'!$D$23:$I$1377,6,FALSE))</f>
        <v>8.8131022300000003E-4</v>
      </c>
      <c r="I238" s="105">
        <f>VLOOKUP(D238,'[1]Schedule of Pension Amounts LW'!$B$15:$E$1399,3,FALSE)</f>
        <v>49494145</v>
      </c>
      <c r="J238" s="105">
        <f>-IF(ISNA(VLOOKUP(D238,'[1]Combined Contribution Amounts'!$A$2:$K$1335,5,FALSE)),0,VLOOKUP(D238,'[1]Combined Contribution Amounts'!$A$2:$K$1335,5,FALSE))</f>
        <v>-3084692</v>
      </c>
      <c r="K238" s="105">
        <f>-IF(ISNA(VLOOKUP(D238,'[1]Combined Contribution Amounts'!$A$2:$K$1335,7,FALSE)),0,VLOOKUP(D238,'[1]Combined Contribution Amounts'!$A$2:$K$1335,7,FALSE))+-IF(ISNA(VLOOKUP(D238,'[1]Combined Contribution Amounts'!$A$2:$K$1335,8,FALSE)),0,VLOOKUP(D238,'[1]Combined Contribution Amounts'!$A$2:$K$1335,8,FALSE))+-IF(ISNA(VLOOKUP(D238,'[1]Combined Contribution Amounts'!$A$2:$K$1335,9,FALSE)),0,VLOOKUP(D238,'[1]Combined Contribution Amounts'!$A$2:$K$1335,9,FALSE))</f>
        <v>0</v>
      </c>
      <c r="L238" s="105">
        <f>VLOOKUP(D238,'[1]Pension Expense Details'!$D$23:$S$1407,16,FALSE)</f>
        <v>4093715</v>
      </c>
      <c r="M238" s="105">
        <f>ROUND(('[1]68_InOutFlowsCurPrdAndPriorHist'!$F$28-'[1]68_InOutFlowsCurPrdAndPriorHist'!$F$31)*$H238,0)-VLOOKUP(D238,'[1]Pension Expense Details'!$D$23:$S$1407,12,FALSE)</f>
        <v>-729935</v>
      </c>
      <c r="N238" s="105">
        <f>ROUND(('[1]68_InOutFlowsCurPrdAndPriorHist'!$F$29-'[1]68_InOutFlowsCurPrdAndPriorHist'!$F$32)*$H238,0)-VLOOKUP(D238,'[1]Pension Expense Details'!$D$23:$S$1407,13,FALSE)</f>
        <v>-5515419</v>
      </c>
      <c r="O238" s="105">
        <f>ROUND(('[1]68_InOutFlowsCurPrdAndPriorHist'!$F$30-'[1]68_InOutFlowsCurPrdAndPriorHist'!$F$33)*$H238,0)-VLOOKUP(D238,'[1]Pension Expense Details'!$D$23:$S$1407,14,FALSE)</f>
        <v>2385038</v>
      </c>
      <c r="P238" s="105">
        <f>ROUND((VLOOKUP(D238,'[1]Schedule of Pension Amounts LW'!$B$15:$AC$1399,28,FALSE)-VLOOKUP(D238,'[1]Schedule of Pension Amounts LW'!$B$15:$AC$1399,27,FALSE))*'[1]Schedule of Pension Amounts LW'!AD$4,0)+VLOOKUP(D238,'[1]Schedule of Pension Amounts LW'!$B$15:$AH$1399,33,FALSE)-VLOOKUP(D238,'[1]Pension Expense Details'!$D$23:$S$1407,15,FALSE)</f>
        <v>-829591</v>
      </c>
      <c r="Q238" s="98">
        <f t="shared" si="18"/>
        <v>45813261</v>
      </c>
      <c r="R238" s="98">
        <f>ROUND('[1]68_InOutFlowsCurPrdAndPrior'!$D$32*IF(ISNA(VLOOKUP(D238,'[1]Proportionate Shares'!$D$23:$I$1359,6,FALSE)),0,VLOOKUP(D238,'[1]Proportionate Shares'!$D$23:$I$1359,6,FALSE)),0)</f>
        <v>192457</v>
      </c>
      <c r="S238" s="98">
        <f>ROUND('[1]68_InOutFlowsCurPrdAndPrior'!$D$33*IF(ISNA(VLOOKUP(D238,'[1]Proportionate Shares'!$D$23:$I$1359,6,FALSE)),0,VLOOKUP(D238,'[1]Proportionate Shares'!$D$23:$I$1359,6,FALSE)),0)</f>
        <v>14213523</v>
      </c>
      <c r="T238" s="98">
        <f>ROUND('[1]68_InOutFlowsCurPrdAndPrior'!$D$35*IF(ISNA(VLOOKUP(D238,'[1]Proportionate Shares'!$D$23:$I$1359,6,FALSE)),0,VLOOKUP(D238,'[1]Proportionate Shares'!$D$23:$I$1359,6,FALSE)),0)</f>
        <v>2754307</v>
      </c>
      <c r="U238" s="98">
        <f>VLOOKUP(D238,'[1]Schedule of Pension Amounts LW'!$B$15:$AS$1399,36,FALSE)</f>
        <v>1633807</v>
      </c>
      <c r="V238" s="99">
        <f t="shared" si="19"/>
        <v>18794094</v>
      </c>
      <c r="W238" s="98">
        <f>ROUND('[1]68_InOutFlowsCurPrdAndPrior'!$F$32*IF(ISNA(VLOOKUP(D238,'[1]Proportionate Shares'!$D$23:$I$1359,6,FALSE)),0,VLOOKUP(D238,'[1]Proportionate Shares'!$D$23:$I$1359,6,FALSE)),0)</f>
        <v>1590709</v>
      </c>
      <c r="X238" s="98">
        <f>ROUND('[1]68_InOutFlowsCurPrdAndPrior'!$F$33*IF(ISNA(VLOOKUP(D238,'[1]Proportionate Shares'!$D$23:$I$1359,6,FALSE)),0,VLOOKUP(D238,'[1]Proportionate Shares'!$D$23:$I$1359,6,FALSE)),0)</f>
        <v>5873700</v>
      </c>
      <c r="Y238" s="98">
        <f>ROUND('[1]68_InOutFlowsCurPrdAndPrior'!$F$35*IF(ISNA(VLOOKUP(D238,'[1]Proportionate Shares'!$D$23:$I$1359,6,FALSE)),0,VLOOKUP(D238,'[1]Proportionate Shares'!$D$23:$I$1359,6,FALSE)),0)</f>
        <v>2294289</v>
      </c>
      <c r="Z238" s="98">
        <f>-VLOOKUP(D238,'[1]Schedule of Pension Amounts LW'!$B$15:$AS$1399,37,FALSE)</f>
        <v>1606403</v>
      </c>
      <c r="AA238" s="99">
        <f t="shared" si="20"/>
        <v>11365101</v>
      </c>
      <c r="AB238" s="72">
        <f>VLOOKUP(D238,'[1]Pension Expense Details'!$D$22:$S$1407,16,FALSE)</f>
        <v>4093715</v>
      </c>
      <c r="AC238" s="72">
        <f t="shared" si="21"/>
        <v>3820011</v>
      </c>
      <c r="AD238" s="72">
        <f>VLOOKUP(D238,'[1]Schedule of Pension Amounts LW'!$B$15:$W$1399,22,FALSE)</f>
        <v>7913726</v>
      </c>
    </row>
    <row r="239" spans="1:30" x14ac:dyDescent="0.3">
      <c r="A239" s="104"/>
      <c r="B239" s="33"/>
      <c r="C239" s="33" t="str">
        <f>VLOOKUP(D239,'[1]Employer information'!$I$3:$J$1391,2,FALSE)</f>
        <v xml:space="preserve">Community and Junior College                      </v>
      </c>
      <c r="D239" s="33" t="str">
        <f>'[1]Schedule of Pension Amounts LW'!B232</f>
        <v>1656</v>
      </c>
      <c r="E239" s="33" t="str">
        <f>IF(ISNA(VLOOKUP(D239,'[1]Proportionate Shares'!$D$23:$G$1400,2,FALSE)),"",VLOOKUP(D239,'[1]Proportionate Shares'!$D$23:$G$1400,2,FALSE))</f>
        <v>110979</v>
      </c>
      <c r="F239" s="33" t="str">
        <f>IF(ISNA(VLOOKUP(D239,'[1]Proportionate Shares'!$D$23:$G$1400,3,FALSE)),"",VLOOKUP(D239,'[1]Proportionate Shares'!$D$23:$G$1400,3,FALSE))</f>
        <v/>
      </c>
      <c r="G239" s="34" t="str">
        <f>VLOOKUP(D239,'[1]Employer information'!$A$3:$B$1390,2,FALSE)</f>
        <v>SOUTH PLAINS COLLEGE</v>
      </c>
      <c r="H239" s="36">
        <f>IF(ISNA(VLOOKUP(D239,'[1]Proportionate Shares'!$D$23:$I$1377,6,FALSE)),0,VLOOKUP(D239,'[1]Proportionate Shares'!$D$23:$I$1377,6,FALSE))</f>
        <v>2.2033698400000001E-4</v>
      </c>
      <c r="I239" s="105">
        <f>VLOOKUP(D239,'[1]Schedule of Pension Amounts LW'!$B$15:$E$1399,3,FALSE)</f>
        <v>11593747</v>
      </c>
      <c r="J239" s="105">
        <f>-IF(ISNA(VLOOKUP(D239,'[1]Combined Contribution Amounts'!$A$2:$K$1335,5,FALSE)),0,VLOOKUP(D239,'[1]Combined Contribution Amounts'!$A$2:$K$1335,5,FALSE))</f>
        <v>-771206</v>
      </c>
      <c r="K239" s="105">
        <f>-IF(ISNA(VLOOKUP(D239,'[1]Combined Contribution Amounts'!$A$2:$K$1335,7,FALSE)),0,VLOOKUP(D239,'[1]Combined Contribution Amounts'!$A$2:$K$1335,7,FALSE))+-IF(ISNA(VLOOKUP(D239,'[1]Combined Contribution Amounts'!$A$2:$K$1335,8,FALSE)),0,VLOOKUP(D239,'[1]Combined Contribution Amounts'!$A$2:$K$1335,8,FALSE))+-IF(ISNA(VLOOKUP(D239,'[1]Combined Contribution Amounts'!$A$2:$K$1335,9,FALSE)),0,VLOOKUP(D239,'[1]Combined Contribution Amounts'!$A$2:$K$1335,9,FALSE))</f>
        <v>0</v>
      </c>
      <c r="L239" s="105">
        <f>VLOOKUP(D239,'[1]Pension Expense Details'!$D$23:$S$1407,16,FALSE)</f>
        <v>1146119</v>
      </c>
      <c r="M239" s="105">
        <f>ROUND(('[1]68_InOutFlowsCurPrdAndPriorHist'!$F$28-'[1]68_InOutFlowsCurPrdAndPriorHist'!$F$31)*$H239,0)-VLOOKUP(D239,'[1]Pension Expense Details'!$D$23:$S$1407,12,FALSE)</f>
        <v>-182492</v>
      </c>
      <c r="N239" s="105">
        <f>ROUND(('[1]68_InOutFlowsCurPrdAndPriorHist'!$F$29-'[1]68_InOutFlowsCurPrdAndPriorHist'!$F$32)*$H239,0)-VLOOKUP(D239,'[1]Pension Expense Details'!$D$23:$S$1407,13,FALSE)</f>
        <v>-1378913</v>
      </c>
      <c r="O239" s="105">
        <f>ROUND(('[1]68_InOutFlowsCurPrdAndPriorHist'!$F$30-'[1]68_InOutFlowsCurPrdAndPriorHist'!$F$33)*$H239,0)-VLOOKUP(D239,'[1]Pension Expense Details'!$D$23:$S$1407,14,FALSE)</f>
        <v>596285</v>
      </c>
      <c r="P239" s="105">
        <f>ROUND((VLOOKUP(D239,'[1]Schedule of Pension Amounts LW'!$B$15:$AC$1399,28,FALSE)-VLOOKUP(D239,'[1]Schedule of Pension Amounts LW'!$B$15:$AC$1399,27,FALSE))*'[1]Schedule of Pension Amounts LW'!AD$4,0)+VLOOKUP(D239,'[1]Schedule of Pension Amounts LW'!$B$15:$AH$1399,33,FALSE)-VLOOKUP(D239,'[1]Pension Expense Details'!$D$23:$S$1407,15,FALSE)</f>
        <v>450265</v>
      </c>
      <c r="Q239" s="98">
        <f t="shared" si="18"/>
        <v>11453805</v>
      </c>
      <c r="R239" s="98">
        <f>ROUND('[1]68_InOutFlowsCurPrdAndPrior'!$D$32*IF(ISNA(VLOOKUP(D239,'[1]Proportionate Shares'!$D$23:$I$1359,6,FALSE)),0,VLOOKUP(D239,'[1]Proportionate Shares'!$D$23:$I$1359,6,FALSE)),0)</f>
        <v>48116</v>
      </c>
      <c r="S239" s="98">
        <f>ROUND('[1]68_InOutFlowsCurPrdAndPrior'!$D$33*IF(ISNA(VLOOKUP(D239,'[1]Proportionate Shares'!$D$23:$I$1359,6,FALSE)),0,VLOOKUP(D239,'[1]Proportionate Shares'!$D$23:$I$1359,6,FALSE)),0)</f>
        <v>3553533</v>
      </c>
      <c r="T239" s="98">
        <f>ROUND('[1]68_InOutFlowsCurPrdAndPrior'!$D$35*IF(ISNA(VLOOKUP(D239,'[1]Proportionate Shares'!$D$23:$I$1359,6,FALSE)),0,VLOOKUP(D239,'[1]Proportionate Shares'!$D$23:$I$1359,6,FALSE)),0)</f>
        <v>688606</v>
      </c>
      <c r="U239" s="98">
        <f>VLOOKUP(D239,'[1]Schedule of Pension Amounts LW'!$B$15:$AS$1399,36,FALSE)</f>
        <v>328895</v>
      </c>
      <c r="V239" s="99">
        <f t="shared" si="19"/>
        <v>4619150</v>
      </c>
      <c r="W239" s="98">
        <f>ROUND('[1]68_InOutFlowsCurPrdAndPrior'!$F$32*IF(ISNA(VLOOKUP(D239,'[1]Proportionate Shares'!$D$23:$I$1359,6,FALSE)),0,VLOOKUP(D239,'[1]Proportionate Shares'!$D$23:$I$1359,6,FALSE)),0)</f>
        <v>397694</v>
      </c>
      <c r="X239" s="98">
        <f>ROUND('[1]68_InOutFlowsCurPrdAndPrior'!$F$33*IF(ISNA(VLOOKUP(D239,'[1]Proportionate Shares'!$D$23:$I$1359,6,FALSE)),0,VLOOKUP(D239,'[1]Proportionate Shares'!$D$23:$I$1359,6,FALSE)),0)</f>
        <v>1468488</v>
      </c>
      <c r="Y239" s="98">
        <f>ROUND('[1]68_InOutFlowsCurPrdAndPrior'!$F$35*IF(ISNA(VLOOKUP(D239,'[1]Proportionate Shares'!$D$23:$I$1359,6,FALSE)),0,VLOOKUP(D239,'[1]Proportionate Shares'!$D$23:$I$1359,6,FALSE)),0)</f>
        <v>573597</v>
      </c>
      <c r="Z239" s="98">
        <f>-VLOOKUP(D239,'[1]Schedule of Pension Amounts LW'!$B$15:$AS$1399,37,FALSE)</f>
        <v>387772</v>
      </c>
      <c r="AA239" s="99">
        <f t="shared" si="20"/>
        <v>2827551</v>
      </c>
      <c r="AB239" s="72">
        <f>VLOOKUP(D239,'[1]Pension Expense Details'!$D$22:$S$1407,16,FALSE)</f>
        <v>1146119</v>
      </c>
      <c r="AC239" s="72">
        <f t="shared" si="21"/>
        <v>802379</v>
      </c>
      <c r="AD239" s="72">
        <f>VLOOKUP(D239,'[1]Schedule of Pension Amounts LW'!$B$15:$W$1399,22,FALSE)</f>
        <v>1948498</v>
      </c>
    </row>
    <row r="240" spans="1:30" x14ac:dyDescent="0.3">
      <c r="A240" s="104"/>
      <c r="B240" s="33"/>
      <c r="C240" s="33" t="str">
        <f>VLOOKUP(D240,'[1]Employer information'!$I$3:$J$1391,2,FALSE)</f>
        <v xml:space="preserve">Community and Junior College                      </v>
      </c>
      <c r="D240" s="33" t="str">
        <f>'[1]Schedule of Pension Amounts LW'!B233</f>
        <v>2022</v>
      </c>
      <c r="E240" s="33" t="str">
        <f>IF(ISNA(VLOOKUP(D240,'[1]Proportionate Shares'!$D$23:$G$1400,2,FALSE)),"",VLOOKUP(D240,'[1]Proportionate Shares'!$D$23:$G$1400,2,FALSE))</f>
        <v>108948</v>
      </c>
      <c r="F240" s="33" t="str">
        <f>IF(ISNA(VLOOKUP(D240,'[1]Proportionate Shares'!$D$23:$G$1400,3,FALSE)),"",VLOOKUP(D240,'[1]Proportionate Shares'!$D$23:$G$1400,3,FALSE))</f>
        <v/>
      </c>
      <c r="G240" s="34" t="str">
        <f>VLOOKUP(D240,'[1]Employer information'!$A$3:$B$1390,2,FALSE)</f>
        <v>SOUTH TEXAS COLLEGE</v>
      </c>
      <c r="H240" s="36">
        <f>IF(ISNA(VLOOKUP(D240,'[1]Proportionate Shares'!$D$23:$I$1377,6,FALSE)),0,VLOOKUP(D240,'[1]Proportionate Shares'!$D$23:$I$1377,6,FALSE))</f>
        <v>1.0050488199999999E-3</v>
      </c>
      <c r="I240" s="105">
        <f>VLOOKUP(D240,'[1]Schedule of Pension Amounts LW'!$B$15:$E$1399,3,FALSE)</f>
        <v>50754514</v>
      </c>
      <c r="J240" s="105">
        <f>-IF(ISNA(VLOOKUP(D240,'[1]Combined Contribution Amounts'!$A$2:$K$1335,5,FALSE)),0,VLOOKUP(D240,'[1]Combined Contribution Amounts'!$A$2:$K$1335,5,FALSE))</f>
        <v>-3517792</v>
      </c>
      <c r="K240" s="105">
        <f>-IF(ISNA(VLOOKUP(D240,'[1]Combined Contribution Amounts'!$A$2:$K$1335,7,FALSE)),0,VLOOKUP(D240,'[1]Combined Contribution Amounts'!$A$2:$K$1335,7,FALSE))+-IF(ISNA(VLOOKUP(D240,'[1]Combined Contribution Amounts'!$A$2:$K$1335,8,FALSE)),0,VLOOKUP(D240,'[1]Combined Contribution Amounts'!$A$2:$K$1335,8,FALSE))+-IF(ISNA(VLOOKUP(D240,'[1]Combined Contribution Amounts'!$A$2:$K$1335,9,FALSE)),0,VLOOKUP(D240,'[1]Combined Contribution Amounts'!$A$2:$K$1335,9,FALSE))</f>
        <v>0</v>
      </c>
      <c r="L240" s="105">
        <f>VLOOKUP(D240,'[1]Pension Expense Details'!$D$23:$S$1407,16,FALSE)</f>
        <v>5562620</v>
      </c>
      <c r="M240" s="105">
        <f>ROUND(('[1]68_InOutFlowsCurPrdAndPriorHist'!$F$28-'[1]68_InOutFlowsCurPrdAndPriorHist'!$F$31)*$H240,0)-VLOOKUP(D240,'[1]Pension Expense Details'!$D$23:$S$1407,12,FALSE)</f>
        <v>-832419</v>
      </c>
      <c r="N240" s="105">
        <f>ROUND(('[1]68_InOutFlowsCurPrdAndPriorHist'!$F$29-'[1]68_InOutFlowsCurPrdAndPriorHist'!$F$32)*$H240,0)-VLOOKUP(D240,'[1]Pension Expense Details'!$D$23:$S$1407,13,FALSE)</f>
        <v>-6289801</v>
      </c>
      <c r="O240" s="105">
        <f>ROUND(('[1]68_InOutFlowsCurPrdAndPriorHist'!$F$30-'[1]68_InOutFlowsCurPrdAndPriorHist'!$F$33)*$H240,0)-VLOOKUP(D240,'[1]Pension Expense Details'!$D$23:$S$1407,14,FALSE)</f>
        <v>2719904</v>
      </c>
      <c r="P240" s="105">
        <f>ROUND((VLOOKUP(D240,'[1]Schedule of Pension Amounts LW'!$B$15:$AC$1399,28,FALSE)-VLOOKUP(D240,'[1]Schedule of Pension Amounts LW'!$B$15:$AC$1399,27,FALSE))*'[1]Schedule of Pension Amounts LW'!AD$4,0)+VLOOKUP(D240,'[1]Schedule of Pension Amounts LW'!$B$15:$AH$1399,33,FALSE)-VLOOKUP(D240,'[1]Pension Expense Details'!$D$23:$S$1407,15,FALSE)</f>
        <v>3848554</v>
      </c>
      <c r="Q240" s="98">
        <f t="shared" si="18"/>
        <v>52245580</v>
      </c>
      <c r="R240" s="98">
        <f>ROUND('[1]68_InOutFlowsCurPrdAndPrior'!$D$32*IF(ISNA(VLOOKUP(D240,'[1]Proportionate Shares'!$D$23:$I$1359,6,FALSE)),0,VLOOKUP(D240,'[1]Proportionate Shares'!$D$23:$I$1359,6,FALSE)),0)</f>
        <v>219478</v>
      </c>
      <c r="S240" s="98">
        <f>ROUND('[1]68_InOutFlowsCurPrdAndPrior'!$D$33*IF(ISNA(VLOOKUP(D240,'[1]Proportionate Shares'!$D$23:$I$1359,6,FALSE)),0,VLOOKUP(D240,'[1]Proportionate Shares'!$D$23:$I$1359,6,FALSE)),0)</f>
        <v>16209145</v>
      </c>
      <c r="T240" s="98">
        <f>ROUND('[1]68_InOutFlowsCurPrdAndPrior'!$D$35*IF(ISNA(VLOOKUP(D240,'[1]Proportionate Shares'!$D$23:$I$1359,6,FALSE)),0,VLOOKUP(D240,'[1]Proportionate Shares'!$D$23:$I$1359,6,FALSE)),0)</f>
        <v>3141020</v>
      </c>
      <c r="U240" s="98">
        <f>VLOOKUP(D240,'[1]Schedule of Pension Amounts LW'!$B$15:$AS$1399,36,FALSE)</f>
        <v>5828829</v>
      </c>
      <c r="V240" s="99">
        <f t="shared" si="19"/>
        <v>25398472</v>
      </c>
      <c r="W240" s="98">
        <f>ROUND('[1]68_InOutFlowsCurPrdAndPrior'!$F$32*IF(ISNA(VLOOKUP(D240,'[1]Proportionate Shares'!$D$23:$I$1359,6,FALSE)),0,VLOOKUP(D240,'[1]Proportionate Shares'!$D$23:$I$1359,6,FALSE)),0)</f>
        <v>1814049</v>
      </c>
      <c r="X240" s="98">
        <f>ROUND('[1]68_InOutFlowsCurPrdAndPrior'!$F$33*IF(ISNA(VLOOKUP(D240,'[1]Proportionate Shares'!$D$23:$I$1359,6,FALSE)),0,VLOOKUP(D240,'[1]Proportionate Shares'!$D$23:$I$1359,6,FALSE)),0)</f>
        <v>6698385</v>
      </c>
      <c r="Y240" s="98">
        <f>ROUND('[1]68_InOutFlowsCurPrdAndPrior'!$F$35*IF(ISNA(VLOOKUP(D240,'[1]Proportionate Shares'!$D$23:$I$1359,6,FALSE)),0,VLOOKUP(D240,'[1]Proportionate Shares'!$D$23:$I$1359,6,FALSE)),0)</f>
        <v>2616414</v>
      </c>
      <c r="Z240" s="98">
        <f>-VLOOKUP(D240,'[1]Schedule of Pension Amounts LW'!$B$15:$AS$1399,37,FALSE)</f>
        <v>615252</v>
      </c>
      <c r="AA240" s="99">
        <f t="shared" si="20"/>
        <v>11744100</v>
      </c>
      <c r="AB240" s="72">
        <f>VLOOKUP(D240,'[1]Pension Expense Details'!$D$22:$S$1407,16,FALSE)</f>
        <v>5562620</v>
      </c>
      <c r="AC240" s="72">
        <f t="shared" si="21"/>
        <v>4611384</v>
      </c>
      <c r="AD240" s="72">
        <f>VLOOKUP(D240,'[1]Schedule of Pension Amounts LW'!$B$15:$W$1399,22,FALSE)</f>
        <v>10174004</v>
      </c>
    </row>
    <row r="241" spans="1:30" x14ac:dyDescent="0.3">
      <c r="A241" s="104"/>
      <c r="B241" s="33"/>
      <c r="C241" s="33" t="str">
        <f>VLOOKUP(D241,'[1]Employer information'!$I$3:$J$1391,2,FALSE)</f>
        <v xml:space="preserve">Community and Junior College                      </v>
      </c>
      <c r="D241" s="33" t="str">
        <f>'[1]Schedule of Pension Amounts LW'!B234</f>
        <v>1444</v>
      </c>
      <c r="E241" s="33" t="str">
        <f>IF(ISNA(VLOOKUP(D241,'[1]Proportionate Shares'!$D$23:$G$1400,2,FALSE)),"",VLOOKUP(D241,'[1]Proportionate Shares'!$D$23:$G$1400,2,FALSE))</f>
        <v>232980</v>
      </c>
      <c r="F241" s="33" t="str">
        <f>IF(ISNA(VLOOKUP(D241,'[1]Proportionate Shares'!$D$23:$G$1400,3,FALSE)),"",VLOOKUP(D241,'[1]Proportionate Shares'!$D$23:$G$1400,3,FALSE))</f>
        <v/>
      </c>
      <c r="G241" s="34" t="str">
        <f>VLOOKUP(D241,'[1]Employer information'!$A$3:$B$1390,2,FALSE)</f>
        <v>SOUTHWEST TX JR COLLEGE</v>
      </c>
      <c r="H241" s="36">
        <f>IF(ISNA(VLOOKUP(D241,'[1]Proportionate Shares'!$D$23:$I$1377,6,FALSE)),0,VLOOKUP(D241,'[1]Proportionate Shares'!$D$23:$I$1377,6,FALSE))</f>
        <v>1.7274947999999999E-4</v>
      </c>
      <c r="I241" s="105">
        <f>VLOOKUP(D241,'[1]Schedule of Pension Amounts LW'!$B$15:$E$1399,3,FALSE)</f>
        <v>9678734</v>
      </c>
      <c r="J241" s="105">
        <f>-IF(ISNA(VLOOKUP(D241,'[1]Combined Contribution Amounts'!$A$2:$K$1335,5,FALSE)),0,VLOOKUP(D241,'[1]Combined Contribution Amounts'!$A$2:$K$1335,5,FALSE))</f>
        <v>-604644</v>
      </c>
      <c r="K241" s="105">
        <f>-IF(ISNA(VLOOKUP(D241,'[1]Combined Contribution Amounts'!$A$2:$K$1335,7,FALSE)),0,VLOOKUP(D241,'[1]Combined Contribution Amounts'!$A$2:$K$1335,7,FALSE))+-IF(ISNA(VLOOKUP(D241,'[1]Combined Contribution Amounts'!$A$2:$K$1335,8,FALSE)),0,VLOOKUP(D241,'[1]Combined Contribution Amounts'!$A$2:$K$1335,8,FALSE))+-IF(ISNA(VLOOKUP(D241,'[1]Combined Contribution Amounts'!$A$2:$K$1335,9,FALSE)),0,VLOOKUP(D241,'[1]Combined Contribution Amounts'!$A$2:$K$1335,9,FALSE))</f>
        <v>0</v>
      </c>
      <c r="L241" s="105">
        <f>VLOOKUP(D241,'[1]Pension Expense Details'!$D$23:$S$1407,16,FALSE)</f>
        <v>806015</v>
      </c>
      <c r="M241" s="105">
        <f>ROUND(('[1]68_InOutFlowsCurPrdAndPriorHist'!$F$28-'[1]68_InOutFlowsCurPrdAndPriorHist'!$F$31)*$H241,0)-VLOOKUP(D241,'[1]Pension Expense Details'!$D$23:$S$1407,12,FALSE)</f>
        <v>-143078</v>
      </c>
      <c r="N241" s="105">
        <f>ROUND(('[1]68_InOutFlowsCurPrdAndPriorHist'!$F$29-'[1]68_InOutFlowsCurPrdAndPriorHist'!$F$32)*$H241,0)-VLOOKUP(D241,'[1]Pension Expense Details'!$D$23:$S$1407,13,FALSE)</f>
        <v>-1081101</v>
      </c>
      <c r="O241" s="105">
        <f>ROUND(('[1]68_InOutFlowsCurPrdAndPriorHist'!$F$30-'[1]68_InOutFlowsCurPrdAndPriorHist'!$F$33)*$H241,0)-VLOOKUP(D241,'[1]Pension Expense Details'!$D$23:$S$1407,14,FALSE)</f>
        <v>467502</v>
      </c>
      <c r="P241" s="105">
        <f>ROUND((VLOOKUP(D241,'[1]Schedule of Pension Amounts LW'!$B$15:$AC$1399,28,FALSE)-VLOOKUP(D241,'[1]Schedule of Pension Amounts LW'!$B$15:$AC$1399,27,FALSE))*'[1]Schedule of Pension Amounts LW'!AD$4,0)+VLOOKUP(D241,'[1]Schedule of Pension Amounts LW'!$B$15:$AH$1399,33,FALSE)-VLOOKUP(D241,'[1]Pension Expense Details'!$D$23:$S$1407,15,FALSE)</f>
        <v>-143370</v>
      </c>
      <c r="Q241" s="98">
        <f t="shared" si="18"/>
        <v>8980058</v>
      </c>
      <c r="R241" s="98">
        <f>ROUND('[1]68_InOutFlowsCurPrdAndPrior'!$D$32*IF(ISNA(VLOOKUP(D241,'[1]Proportionate Shares'!$D$23:$I$1359,6,FALSE)),0,VLOOKUP(D241,'[1]Proportionate Shares'!$D$23:$I$1359,6,FALSE)),0)</f>
        <v>37724</v>
      </c>
      <c r="S241" s="98">
        <f>ROUND('[1]68_InOutFlowsCurPrdAndPrior'!$D$33*IF(ISNA(VLOOKUP(D241,'[1]Proportionate Shares'!$D$23:$I$1359,6,FALSE)),0,VLOOKUP(D241,'[1]Proportionate Shares'!$D$23:$I$1359,6,FALSE)),0)</f>
        <v>2786055</v>
      </c>
      <c r="T241" s="98">
        <f>ROUND('[1]68_InOutFlowsCurPrdAndPrior'!$D$35*IF(ISNA(VLOOKUP(D241,'[1]Proportionate Shares'!$D$23:$I$1359,6,FALSE)),0,VLOOKUP(D241,'[1]Proportionate Shares'!$D$23:$I$1359,6,FALSE)),0)</f>
        <v>539884</v>
      </c>
      <c r="U241" s="98">
        <f>VLOOKUP(D241,'[1]Schedule of Pension Amounts LW'!$B$15:$AS$1399,36,FALSE)</f>
        <v>251392</v>
      </c>
      <c r="V241" s="99">
        <f t="shared" si="19"/>
        <v>3615055</v>
      </c>
      <c r="W241" s="98">
        <f>ROUND('[1]68_InOutFlowsCurPrdAndPrior'!$F$32*IF(ISNA(VLOOKUP(D241,'[1]Proportionate Shares'!$D$23:$I$1359,6,FALSE)),0,VLOOKUP(D241,'[1]Proportionate Shares'!$D$23:$I$1359,6,FALSE)),0)</f>
        <v>311802</v>
      </c>
      <c r="X241" s="98">
        <f>ROUND('[1]68_InOutFlowsCurPrdAndPrior'!$F$33*IF(ISNA(VLOOKUP(D241,'[1]Proportionate Shares'!$D$23:$I$1359,6,FALSE)),0,VLOOKUP(D241,'[1]Proportionate Shares'!$D$23:$I$1359,6,FALSE)),0)</f>
        <v>1151330</v>
      </c>
      <c r="Y241" s="98">
        <f>ROUND('[1]68_InOutFlowsCurPrdAndPrior'!$F$35*IF(ISNA(VLOOKUP(D241,'[1]Proportionate Shares'!$D$23:$I$1359,6,FALSE)),0,VLOOKUP(D241,'[1]Proportionate Shares'!$D$23:$I$1359,6,FALSE)),0)</f>
        <v>449714</v>
      </c>
      <c r="Z241" s="98">
        <f>-VLOOKUP(D241,'[1]Schedule of Pension Amounts LW'!$B$15:$AS$1399,37,FALSE)</f>
        <v>682023</v>
      </c>
      <c r="AA241" s="99">
        <f t="shared" si="20"/>
        <v>2594869</v>
      </c>
      <c r="AB241" s="72">
        <f>VLOOKUP(D241,'[1]Pension Expense Details'!$D$22:$S$1407,16,FALSE)</f>
        <v>806015</v>
      </c>
      <c r="AC241" s="72">
        <f t="shared" si="21"/>
        <v>641945</v>
      </c>
      <c r="AD241" s="72">
        <f>VLOOKUP(D241,'[1]Schedule of Pension Amounts LW'!$B$15:$W$1399,22,FALSE)</f>
        <v>1447960</v>
      </c>
    </row>
    <row r="242" spans="1:30" x14ac:dyDescent="0.3">
      <c r="A242" s="104"/>
      <c r="B242" s="33"/>
      <c r="C242" s="33" t="str">
        <f>VLOOKUP(D242,'[1]Employer information'!$I$3:$J$1391,2,FALSE)</f>
        <v xml:space="preserve">Community and Junior College                      </v>
      </c>
      <c r="D242" s="33" t="str">
        <f>'[1]Schedule of Pension Amounts LW'!B235</f>
        <v>1754</v>
      </c>
      <c r="E242" s="33" t="str">
        <f>IF(ISNA(VLOOKUP(D242,'[1]Proportionate Shares'!$D$23:$G$1400,2,FALSE)),"",VLOOKUP(D242,'[1]Proportionate Shares'!$D$23:$G$1400,2,FALSE))</f>
        <v>220981</v>
      </c>
      <c r="F242" s="33" t="str">
        <f>IF(ISNA(VLOOKUP(D242,'[1]Proportionate Shares'!$D$23:$G$1400,3,FALSE)),"",VLOOKUP(D242,'[1]Proportionate Shares'!$D$23:$G$1400,3,FALSE))</f>
        <v/>
      </c>
      <c r="G242" s="34" t="str">
        <f>VLOOKUP(D242,'[1]Employer information'!$A$3:$B$1390,2,FALSE)</f>
        <v>TARRANT COUNTY COLLEGE DIST</v>
      </c>
      <c r="H242" s="36">
        <f>IF(ISNA(VLOOKUP(D242,'[1]Proportionate Shares'!$D$23:$I$1377,6,FALSE)),0,VLOOKUP(D242,'[1]Proportionate Shares'!$D$23:$I$1377,6,FALSE))</f>
        <v>1.413706176E-3</v>
      </c>
      <c r="I242" s="105">
        <f>VLOOKUP(D242,'[1]Schedule of Pension Amounts LW'!$B$15:$E$1399,3,FALSE)</f>
        <v>75869797</v>
      </c>
      <c r="J242" s="105">
        <f>-IF(ISNA(VLOOKUP(D242,'[1]Combined Contribution Amounts'!$A$2:$K$1335,5,FALSE)),0,VLOOKUP(D242,'[1]Combined Contribution Amounts'!$A$2:$K$1335,5,FALSE))</f>
        <v>-4948142</v>
      </c>
      <c r="K242" s="105">
        <f>-IF(ISNA(VLOOKUP(D242,'[1]Combined Contribution Amounts'!$A$2:$K$1335,7,FALSE)),0,VLOOKUP(D242,'[1]Combined Contribution Amounts'!$A$2:$K$1335,7,FALSE))+-IF(ISNA(VLOOKUP(D242,'[1]Combined Contribution Amounts'!$A$2:$K$1335,8,FALSE)),0,VLOOKUP(D242,'[1]Combined Contribution Amounts'!$A$2:$K$1335,8,FALSE))+-IF(ISNA(VLOOKUP(D242,'[1]Combined Contribution Amounts'!$A$2:$K$1335,9,FALSE)),0,VLOOKUP(D242,'[1]Combined Contribution Amounts'!$A$2:$K$1335,9,FALSE))</f>
        <v>0</v>
      </c>
      <c r="L242" s="105">
        <f>VLOOKUP(D242,'[1]Pension Expense Details'!$D$23:$S$1407,16,FALSE)</f>
        <v>7120527</v>
      </c>
      <c r="M242" s="105">
        <f>ROUND(('[1]68_InOutFlowsCurPrdAndPriorHist'!$F$28-'[1]68_InOutFlowsCurPrdAndPriorHist'!$F$31)*$H242,0)-VLOOKUP(D242,'[1]Pension Expense Details'!$D$23:$S$1407,12,FALSE)</f>
        <v>-1170885</v>
      </c>
      <c r="N242" s="105">
        <f>ROUND(('[1]68_InOutFlowsCurPrdAndPriorHist'!$F$29-'[1]68_InOutFlowsCurPrdAndPriorHist'!$F$32)*$H242,0)-VLOOKUP(D242,'[1]Pension Expense Details'!$D$23:$S$1407,13,FALSE)</f>
        <v>-8847261</v>
      </c>
      <c r="O242" s="105">
        <f>ROUND(('[1]68_InOutFlowsCurPrdAndPriorHist'!$F$30-'[1]68_InOutFlowsCurPrdAndPriorHist'!$F$33)*$H242,0)-VLOOKUP(D242,'[1]Pension Expense Details'!$D$23:$S$1407,14,FALSE)</f>
        <v>3825830</v>
      </c>
      <c r="P242" s="105">
        <f>ROUND((VLOOKUP(D242,'[1]Schedule of Pension Amounts LW'!$B$15:$AC$1399,28,FALSE)-VLOOKUP(D242,'[1]Schedule of Pension Amounts LW'!$B$15:$AC$1399,27,FALSE))*'[1]Schedule of Pension Amounts LW'!AD$4,0)+VLOOKUP(D242,'[1]Schedule of Pension Amounts LW'!$B$15:$AH$1399,33,FALSE)-VLOOKUP(D242,'[1]Pension Expense Details'!$D$23:$S$1407,15,FALSE)</f>
        <v>1639001</v>
      </c>
      <c r="Q242" s="98">
        <f t="shared" si="18"/>
        <v>73488867</v>
      </c>
      <c r="R242" s="98">
        <f>ROUND('[1]68_InOutFlowsCurPrdAndPrior'!$D$32*IF(ISNA(VLOOKUP(D242,'[1]Proportionate Shares'!$D$23:$I$1359,6,FALSE)),0,VLOOKUP(D242,'[1]Proportionate Shares'!$D$23:$I$1359,6,FALSE)),0)</f>
        <v>308719</v>
      </c>
      <c r="S242" s="98">
        <f>ROUND('[1]68_InOutFlowsCurPrdAndPrior'!$D$33*IF(ISNA(VLOOKUP(D242,'[1]Proportionate Shares'!$D$23:$I$1359,6,FALSE)),0,VLOOKUP(D242,'[1]Proportionate Shares'!$D$23:$I$1359,6,FALSE)),0)</f>
        <v>22799856</v>
      </c>
      <c r="T242" s="98">
        <f>ROUND('[1]68_InOutFlowsCurPrdAndPrior'!$D$35*IF(ISNA(VLOOKUP(D242,'[1]Proportionate Shares'!$D$23:$I$1359,6,FALSE)),0,VLOOKUP(D242,'[1]Proportionate Shares'!$D$23:$I$1359,6,FALSE)),0)</f>
        <v>4418173</v>
      </c>
      <c r="U242" s="98">
        <f>VLOOKUP(D242,'[1]Schedule of Pension Amounts LW'!$B$15:$AS$1399,36,FALSE)</f>
        <v>1729364</v>
      </c>
      <c r="V242" s="99">
        <f t="shared" si="19"/>
        <v>29256112</v>
      </c>
      <c r="W242" s="98">
        <f>ROUND('[1]68_InOutFlowsCurPrdAndPrior'!$F$32*IF(ISNA(VLOOKUP(D242,'[1]Proportionate Shares'!$D$23:$I$1359,6,FALSE)),0,VLOOKUP(D242,'[1]Proportionate Shares'!$D$23:$I$1359,6,FALSE)),0)</f>
        <v>2551650</v>
      </c>
      <c r="X242" s="98">
        <f>ROUND('[1]68_InOutFlowsCurPrdAndPrior'!$F$33*IF(ISNA(VLOOKUP(D242,'[1]Proportionate Shares'!$D$23:$I$1359,6,FALSE)),0,VLOOKUP(D242,'[1]Proportionate Shares'!$D$23:$I$1359,6,FALSE)),0)</f>
        <v>9421979</v>
      </c>
      <c r="Y242" s="98">
        <f>ROUND('[1]68_InOutFlowsCurPrdAndPrior'!$F$35*IF(ISNA(VLOOKUP(D242,'[1]Proportionate Shares'!$D$23:$I$1359,6,FALSE)),0,VLOOKUP(D242,'[1]Proportionate Shares'!$D$23:$I$1359,6,FALSE)),0)</f>
        <v>3680260</v>
      </c>
      <c r="Z242" s="98">
        <f>-VLOOKUP(D242,'[1]Schedule of Pension Amounts LW'!$B$15:$AS$1399,37,FALSE)</f>
        <v>1950332</v>
      </c>
      <c r="AA242" s="99">
        <f t="shared" si="20"/>
        <v>17604221</v>
      </c>
      <c r="AB242" s="72">
        <f>VLOOKUP(D242,'[1]Pension Expense Details'!$D$22:$S$1407,16,FALSE)</f>
        <v>7120527</v>
      </c>
      <c r="AC242" s="72">
        <f t="shared" si="21"/>
        <v>5390187</v>
      </c>
      <c r="AD242" s="72">
        <f>VLOOKUP(D242,'[1]Schedule of Pension Amounts LW'!$B$15:$W$1399,22,FALSE)</f>
        <v>12510714</v>
      </c>
    </row>
    <row r="243" spans="1:30" x14ac:dyDescent="0.3">
      <c r="A243" s="104"/>
      <c r="B243" s="33"/>
      <c r="C243" s="33" t="str">
        <f>VLOOKUP(D243,'[1]Employer information'!$I$3:$J$1391,2,FALSE)</f>
        <v xml:space="preserve">Community and Junior College                      </v>
      </c>
      <c r="D243" s="33" t="str">
        <f>'[1]Schedule of Pension Amounts LW'!B236</f>
        <v>1690</v>
      </c>
      <c r="E243" s="33" t="str">
        <f>IF(ISNA(VLOOKUP(D243,'[1]Proportionate Shares'!$D$23:$G$1400,2,FALSE)),"",VLOOKUP(D243,'[1]Proportionate Shares'!$D$23:$G$1400,2,FALSE))</f>
        <v>014982</v>
      </c>
      <c r="F243" s="33" t="str">
        <f>IF(ISNA(VLOOKUP(D243,'[1]Proportionate Shares'!$D$23:$G$1400,3,FALSE)),"",VLOOKUP(D243,'[1]Proportionate Shares'!$D$23:$G$1400,3,FALSE))</f>
        <v/>
      </c>
      <c r="G243" s="34" t="str">
        <f>VLOOKUP(D243,'[1]Employer information'!$A$3:$B$1390,2,FALSE)</f>
        <v>TEMPLE COLLEGE</v>
      </c>
      <c r="H243" s="36">
        <f>IF(ISNA(VLOOKUP(D243,'[1]Proportionate Shares'!$D$23:$I$1377,6,FALSE)),0,VLOOKUP(D243,'[1]Proportionate Shares'!$D$23:$I$1377,6,FALSE))</f>
        <v>1.3283628300000001E-4</v>
      </c>
      <c r="I243" s="105">
        <f>VLOOKUP(D243,'[1]Schedule of Pension Amounts LW'!$B$15:$E$1399,3,FALSE)</f>
        <v>7035911</v>
      </c>
      <c r="J243" s="105">
        <f>-IF(ISNA(VLOOKUP(D243,'[1]Combined Contribution Amounts'!$A$2:$K$1335,5,FALSE)),0,VLOOKUP(D243,'[1]Combined Contribution Amounts'!$A$2:$K$1335,5,FALSE))</f>
        <v>-464943</v>
      </c>
      <c r="K243" s="105">
        <f>-IF(ISNA(VLOOKUP(D243,'[1]Combined Contribution Amounts'!$A$2:$K$1335,7,FALSE)),0,VLOOKUP(D243,'[1]Combined Contribution Amounts'!$A$2:$K$1335,7,FALSE))+-IF(ISNA(VLOOKUP(D243,'[1]Combined Contribution Amounts'!$A$2:$K$1335,8,FALSE)),0,VLOOKUP(D243,'[1]Combined Contribution Amounts'!$A$2:$K$1335,8,FALSE))+-IF(ISNA(VLOOKUP(D243,'[1]Combined Contribution Amounts'!$A$2:$K$1335,9,FALSE)),0,VLOOKUP(D243,'[1]Combined Contribution Amounts'!$A$2:$K$1335,9,FALSE))</f>
        <v>0</v>
      </c>
      <c r="L243" s="105">
        <f>VLOOKUP(D243,'[1]Pension Expense Details'!$D$23:$S$1407,16,FALSE)</f>
        <v>683693</v>
      </c>
      <c r="M243" s="105">
        <f>ROUND(('[1]68_InOutFlowsCurPrdAndPriorHist'!$F$28-'[1]68_InOutFlowsCurPrdAndPriorHist'!$F$31)*$H243,0)-VLOOKUP(D243,'[1]Pension Expense Details'!$D$23:$S$1407,12,FALSE)</f>
        <v>-110020</v>
      </c>
      <c r="N243" s="105">
        <f>ROUND(('[1]68_InOutFlowsCurPrdAndPriorHist'!$F$29-'[1]68_InOutFlowsCurPrdAndPriorHist'!$F$32)*$H243,0)-VLOOKUP(D243,'[1]Pension Expense Details'!$D$23:$S$1407,13,FALSE)</f>
        <v>-831316</v>
      </c>
      <c r="O243" s="105">
        <f>ROUND(('[1]68_InOutFlowsCurPrdAndPriorHist'!$F$30-'[1]68_InOutFlowsCurPrdAndPriorHist'!$F$33)*$H243,0)-VLOOKUP(D243,'[1]Pension Expense Details'!$D$23:$S$1407,14,FALSE)</f>
        <v>359487</v>
      </c>
      <c r="P243" s="105">
        <f>ROUND((VLOOKUP(D243,'[1]Schedule of Pension Amounts LW'!$B$15:$AC$1399,28,FALSE)-VLOOKUP(D243,'[1]Schedule of Pension Amounts LW'!$B$15:$AC$1399,27,FALSE))*'[1]Schedule of Pension Amounts LW'!AD$4,0)+VLOOKUP(D243,'[1]Schedule of Pension Amounts LW'!$B$15:$AH$1399,33,FALSE)-VLOOKUP(D243,'[1]Pension Expense Details'!$D$23:$S$1407,15,FALSE)</f>
        <v>232433</v>
      </c>
      <c r="Q243" s="98">
        <f t="shared" si="18"/>
        <v>6905245</v>
      </c>
      <c r="R243" s="98">
        <f>ROUND('[1]68_InOutFlowsCurPrdAndPrior'!$D$32*IF(ISNA(VLOOKUP(D243,'[1]Proportionate Shares'!$D$23:$I$1359,6,FALSE)),0,VLOOKUP(D243,'[1]Proportionate Shares'!$D$23:$I$1359,6,FALSE)),0)</f>
        <v>29008</v>
      </c>
      <c r="S243" s="98">
        <f>ROUND('[1]68_InOutFlowsCurPrdAndPrior'!$D$33*IF(ISNA(VLOOKUP(D243,'[1]Proportionate Shares'!$D$23:$I$1359,6,FALSE)),0,VLOOKUP(D243,'[1]Proportionate Shares'!$D$23:$I$1359,6,FALSE)),0)</f>
        <v>2142346</v>
      </c>
      <c r="T243" s="98">
        <f>ROUND('[1]68_InOutFlowsCurPrdAndPrior'!$D$35*IF(ISNA(VLOOKUP(D243,'[1]Proportionate Shares'!$D$23:$I$1359,6,FALSE)),0,VLOOKUP(D243,'[1]Proportionate Shares'!$D$23:$I$1359,6,FALSE)),0)</f>
        <v>415145</v>
      </c>
      <c r="U243" s="98">
        <f>VLOOKUP(D243,'[1]Schedule of Pension Amounts LW'!$B$15:$AS$1399,36,FALSE)</f>
        <v>204376</v>
      </c>
      <c r="V243" s="99">
        <f t="shared" si="19"/>
        <v>2790875</v>
      </c>
      <c r="W243" s="98">
        <f>ROUND('[1]68_InOutFlowsCurPrdAndPrior'!$F$32*IF(ISNA(VLOOKUP(D243,'[1]Proportionate Shares'!$D$23:$I$1359,6,FALSE)),0,VLOOKUP(D243,'[1]Proportionate Shares'!$D$23:$I$1359,6,FALSE)),0)</f>
        <v>239761</v>
      </c>
      <c r="X243" s="98">
        <f>ROUND('[1]68_InOutFlowsCurPrdAndPrior'!$F$33*IF(ISNA(VLOOKUP(D243,'[1]Proportionate Shares'!$D$23:$I$1359,6,FALSE)),0,VLOOKUP(D243,'[1]Proportionate Shares'!$D$23:$I$1359,6,FALSE)),0)</f>
        <v>885319</v>
      </c>
      <c r="Y243" s="98">
        <f>ROUND('[1]68_InOutFlowsCurPrdAndPrior'!$F$35*IF(ISNA(VLOOKUP(D243,'[1]Proportionate Shares'!$D$23:$I$1359,6,FALSE)),0,VLOOKUP(D243,'[1]Proportionate Shares'!$D$23:$I$1359,6,FALSE)),0)</f>
        <v>345809</v>
      </c>
      <c r="Z243" s="98">
        <f>-VLOOKUP(D243,'[1]Schedule of Pension Amounts LW'!$B$15:$AS$1399,37,FALSE)</f>
        <v>344137</v>
      </c>
      <c r="AA243" s="99">
        <f t="shared" si="20"/>
        <v>1815026</v>
      </c>
      <c r="AB243" s="72">
        <f>VLOOKUP(D243,'[1]Pension Expense Details'!$D$22:$S$1407,16,FALSE)</f>
        <v>683693</v>
      </c>
      <c r="AC243" s="72">
        <f t="shared" si="21"/>
        <v>456100</v>
      </c>
      <c r="AD243" s="72">
        <f>VLOOKUP(D243,'[1]Schedule of Pension Amounts LW'!$B$15:$W$1399,22,FALSE)</f>
        <v>1139793</v>
      </c>
    </row>
    <row r="244" spans="1:30" x14ac:dyDescent="0.3">
      <c r="A244" s="104"/>
      <c r="B244" s="33"/>
      <c r="C244" s="33" t="str">
        <f>VLOOKUP(D244,'[1]Employer information'!$I$3:$J$1391,2,FALSE)</f>
        <v xml:space="preserve">Community and Junior College                      </v>
      </c>
      <c r="D244" s="33" t="str">
        <f>'[1]Schedule of Pension Amounts LW'!B237</f>
        <v>1640</v>
      </c>
      <c r="E244" s="33" t="str">
        <f>IF(ISNA(VLOOKUP(D244,'[1]Proportionate Shares'!$D$23:$G$1400,2,FALSE)),"",VLOOKUP(D244,'[1]Proportionate Shares'!$D$23:$G$1400,2,FALSE))</f>
        <v>019983</v>
      </c>
      <c r="F244" s="33" t="str">
        <f>IF(ISNA(VLOOKUP(D244,'[1]Proportionate Shares'!$D$23:$G$1400,3,FALSE)),"",VLOOKUP(D244,'[1]Proportionate Shares'!$D$23:$G$1400,3,FALSE))</f>
        <v/>
      </c>
      <c r="G244" s="34" t="str">
        <f>VLOOKUP(D244,'[1]Employer information'!$A$3:$B$1390,2,FALSE)</f>
        <v>TEXARKANA COLLEGE</v>
      </c>
      <c r="H244" s="36">
        <f>IF(ISNA(VLOOKUP(D244,'[1]Proportionate Shares'!$D$23:$I$1377,6,FALSE)),0,VLOOKUP(D244,'[1]Proportionate Shares'!$D$23:$I$1377,6,FALSE))</f>
        <v>1.07248593E-4</v>
      </c>
      <c r="I244" s="105">
        <f>VLOOKUP(D244,'[1]Schedule of Pension Amounts LW'!$B$15:$E$1399,3,FALSE)</f>
        <v>5806554</v>
      </c>
      <c r="J244" s="105">
        <f>-IF(ISNA(VLOOKUP(D244,'[1]Combined Contribution Amounts'!$A$2:$K$1335,5,FALSE)),0,VLOOKUP(D244,'[1]Combined Contribution Amounts'!$A$2:$K$1335,5,FALSE))</f>
        <v>-375383</v>
      </c>
      <c r="K244" s="105">
        <f>-IF(ISNA(VLOOKUP(D244,'[1]Combined Contribution Amounts'!$A$2:$K$1335,7,FALSE)),0,VLOOKUP(D244,'[1]Combined Contribution Amounts'!$A$2:$K$1335,7,FALSE))+-IF(ISNA(VLOOKUP(D244,'[1]Combined Contribution Amounts'!$A$2:$K$1335,8,FALSE)),0,VLOOKUP(D244,'[1]Combined Contribution Amounts'!$A$2:$K$1335,8,FALSE))+-IF(ISNA(VLOOKUP(D244,'[1]Combined Contribution Amounts'!$A$2:$K$1335,9,FALSE)),0,VLOOKUP(D244,'[1]Combined Contribution Amounts'!$A$2:$K$1335,9,FALSE))</f>
        <v>0</v>
      </c>
      <c r="L244" s="105">
        <f>VLOOKUP(D244,'[1]Pension Expense Details'!$D$23:$S$1407,16,FALSE)</f>
        <v>532202</v>
      </c>
      <c r="M244" s="105">
        <f>ROUND(('[1]68_InOutFlowsCurPrdAndPriorHist'!$F$28-'[1]68_InOutFlowsCurPrdAndPriorHist'!$F$31)*$H244,0)-VLOOKUP(D244,'[1]Pension Expense Details'!$D$23:$S$1407,12,FALSE)</f>
        <v>-88828</v>
      </c>
      <c r="N244" s="105">
        <f>ROUND(('[1]68_InOutFlowsCurPrdAndPriorHist'!$F$29-'[1]68_InOutFlowsCurPrdAndPriorHist'!$F$32)*$H244,0)-VLOOKUP(D244,'[1]Pension Expense Details'!$D$23:$S$1407,13,FALSE)</f>
        <v>-671184</v>
      </c>
      <c r="O244" s="105">
        <f>ROUND(('[1]68_InOutFlowsCurPrdAndPriorHist'!$F$30-'[1]68_InOutFlowsCurPrdAndPriorHist'!$F$33)*$H244,0)-VLOOKUP(D244,'[1]Pension Expense Details'!$D$23:$S$1407,14,FALSE)</f>
        <v>290241</v>
      </c>
      <c r="P244" s="105">
        <f>ROUND((VLOOKUP(D244,'[1]Schedule of Pension Amounts LW'!$B$15:$AC$1399,28,FALSE)-VLOOKUP(D244,'[1]Schedule of Pension Amounts LW'!$B$15:$AC$1399,27,FALSE))*'[1]Schedule of Pension Amounts LW'!AD$4,0)+VLOOKUP(D244,'[1]Schedule of Pension Amounts LW'!$B$15:$AH$1399,33,FALSE)-VLOOKUP(D244,'[1]Pension Expense Details'!$D$23:$S$1407,15,FALSE)</f>
        <v>81515</v>
      </c>
      <c r="Q244" s="98">
        <f t="shared" si="18"/>
        <v>5575117</v>
      </c>
      <c r="R244" s="98">
        <f>ROUND('[1]68_InOutFlowsCurPrdAndPrior'!$D$32*IF(ISNA(VLOOKUP(D244,'[1]Proportionate Shares'!$D$23:$I$1359,6,FALSE)),0,VLOOKUP(D244,'[1]Proportionate Shares'!$D$23:$I$1359,6,FALSE)),0)</f>
        <v>23420</v>
      </c>
      <c r="S244" s="98">
        <f>ROUND('[1]68_InOutFlowsCurPrdAndPrior'!$D$33*IF(ISNA(VLOOKUP(D244,'[1]Proportionate Shares'!$D$23:$I$1359,6,FALSE)),0,VLOOKUP(D244,'[1]Proportionate Shares'!$D$23:$I$1359,6,FALSE)),0)</f>
        <v>1729675</v>
      </c>
      <c r="T244" s="98">
        <f>ROUND('[1]68_InOutFlowsCurPrdAndPrior'!$D$35*IF(ISNA(VLOOKUP(D244,'[1]Proportionate Shares'!$D$23:$I$1359,6,FALSE)),0,VLOOKUP(D244,'[1]Proportionate Shares'!$D$23:$I$1359,6,FALSE)),0)</f>
        <v>335178</v>
      </c>
      <c r="U244" s="98">
        <f>VLOOKUP(D244,'[1]Schedule of Pension Amounts LW'!$B$15:$AS$1399,36,FALSE)</f>
        <v>205727</v>
      </c>
      <c r="V244" s="99">
        <f t="shared" si="19"/>
        <v>2294000</v>
      </c>
      <c r="W244" s="98">
        <f>ROUND('[1]68_InOutFlowsCurPrdAndPrior'!$F$32*IF(ISNA(VLOOKUP(D244,'[1]Proportionate Shares'!$D$23:$I$1359,6,FALSE)),0,VLOOKUP(D244,'[1]Proportionate Shares'!$D$23:$I$1359,6,FALSE)),0)</f>
        <v>193577</v>
      </c>
      <c r="X244" s="98">
        <f>ROUND('[1]68_InOutFlowsCurPrdAndPrior'!$F$33*IF(ISNA(VLOOKUP(D244,'[1]Proportionate Shares'!$D$23:$I$1359,6,FALSE)),0,VLOOKUP(D244,'[1]Proportionate Shares'!$D$23:$I$1359,6,FALSE)),0)</f>
        <v>714784</v>
      </c>
      <c r="Y244" s="98">
        <f>ROUND('[1]68_InOutFlowsCurPrdAndPrior'!$F$35*IF(ISNA(VLOOKUP(D244,'[1]Proportionate Shares'!$D$23:$I$1359,6,FALSE)),0,VLOOKUP(D244,'[1]Proportionate Shares'!$D$23:$I$1359,6,FALSE)),0)</f>
        <v>279197</v>
      </c>
      <c r="Z244" s="98">
        <f>-VLOOKUP(D244,'[1]Schedule of Pension Amounts LW'!$B$15:$AS$1399,37,FALSE)</f>
        <v>208731</v>
      </c>
      <c r="AA244" s="99">
        <f t="shared" si="20"/>
        <v>1396289</v>
      </c>
      <c r="AB244" s="72">
        <f>VLOOKUP(D244,'[1]Pension Expense Details'!$D$22:$S$1407,16,FALSE)</f>
        <v>532202</v>
      </c>
      <c r="AC244" s="72">
        <f t="shared" si="21"/>
        <v>405900</v>
      </c>
      <c r="AD244" s="72">
        <f>VLOOKUP(D244,'[1]Schedule of Pension Amounts LW'!$B$15:$W$1399,22,FALSE)</f>
        <v>938102</v>
      </c>
    </row>
    <row r="245" spans="1:30" x14ac:dyDescent="0.3">
      <c r="A245" s="104"/>
      <c r="B245" s="33"/>
      <c r="C245" s="33" t="str">
        <f>VLOOKUP(D245,'[1]Employer information'!$I$3:$J$1391,2,FALSE)</f>
        <v xml:space="preserve">Community and Junior College                      </v>
      </c>
      <c r="D245" s="33" t="str">
        <f>'[1]Schedule of Pension Amounts LW'!B238</f>
        <v>1566</v>
      </c>
      <c r="E245" s="33" t="str">
        <f>IF(ISNA(VLOOKUP(D245,'[1]Proportionate Shares'!$D$23:$G$1400,2,FALSE)),"",VLOOKUP(D245,'[1]Proportionate Shares'!$D$23:$G$1400,2,FALSE))</f>
        <v>031984</v>
      </c>
      <c r="F245" s="33" t="str">
        <f>IF(ISNA(VLOOKUP(D245,'[1]Proportionate Shares'!$D$23:$G$1400,3,FALSE)),"",VLOOKUP(D245,'[1]Proportionate Shares'!$D$23:$G$1400,3,FALSE))</f>
        <v/>
      </c>
      <c r="G245" s="34" t="str">
        <f>VLOOKUP(D245,'[1]Employer information'!$A$3:$B$1390,2,FALSE)</f>
        <v>TEXAS SOUTHMOST COLLEGE</v>
      </c>
      <c r="H245" s="36">
        <f>IF(ISNA(VLOOKUP(D245,'[1]Proportionate Shares'!$D$23:$I$1377,6,FALSE)),0,VLOOKUP(D245,'[1]Proportionate Shares'!$D$23:$I$1377,6,FALSE))</f>
        <v>2.5122677799999999E-4</v>
      </c>
      <c r="I245" s="105">
        <f>VLOOKUP(D245,'[1]Schedule of Pension Amounts LW'!$B$15:$E$1399,3,FALSE)</f>
        <v>12692881</v>
      </c>
      <c r="J245" s="105">
        <f>-IF(ISNA(VLOOKUP(D245,'[1]Combined Contribution Amounts'!$A$2:$K$1335,5,FALSE)),0,VLOOKUP(D245,'[1]Combined Contribution Amounts'!$A$2:$K$1335,5,FALSE))</f>
        <v>-879324</v>
      </c>
      <c r="K245" s="105">
        <f>-IF(ISNA(VLOOKUP(D245,'[1]Combined Contribution Amounts'!$A$2:$K$1335,7,FALSE)),0,VLOOKUP(D245,'[1]Combined Contribution Amounts'!$A$2:$K$1335,7,FALSE))+-IF(ISNA(VLOOKUP(D245,'[1]Combined Contribution Amounts'!$A$2:$K$1335,8,FALSE)),0,VLOOKUP(D245,'[1]Combined Contribution Amounts'!$A$2:$K$1335,8,FALSE))+-IF(ISNA(VLOOKUP(D245,'[1]Combined Contribution Amounts'!$A$2:$K$1335,9,FALSE)),0,VLOOKUP(D245,'[1]Combined Contribution Amounts'!$A$2:$K$1335,9,FALSE))</f>
        <v>0</v>
      </c>
      <c r="L245" s="105">
        <f>VLOOKUP(D245,'[1]Pension Expense Details'!$D$23:$S$1407,16,FALSE)</f>
        <v>1389510</v>
      </c>
      <c r="M245" s="105">
        <f>ROUND(('[1]68_InOutFlowsCurPrdAndPriorHist'!$F$28-'[1]68_InOutFlowsCurPrdAndPriorHist'!$F$31)*$H245,0)-VLOOKUP(D245,'[1]Pension Expense Details'!$D$23:$S$1407,12,FALSE)</f>
        <v>-208076</v>
      </c>
      <c r="N245" s="105">
        <f>ROUND(('[1]68_InOutFlowsCurPrdAndPriorHist'!$F$29-'[1]68_InOutFlowsCurPrdAndPriorHist'!$F$32)*$H245,0)-VLOOKUP(D245,'[1]Pension Expense Details'!$D$23:$S$1407,13,FALSE)</f>
        <v>-1572229</v>
      </c>
      <c r="O245" s="105">
        <f>ROUND(('[1]68_InOutFlowsCurPrdAndPriorHist'!$F$30-'[1]68_InOutFlowsCurPrdAndPriorHist'!$F$33)*$H245,0)-VLOOKUP(D245,'[1]Pension Expense Details'!$D$23:$S$1407,14,FALSE)</f>
        <v>679880</v>
      </c>
      <c r="P245" s="105">
        <f>ROUND((VLOOKUP(D245,'[1]Schedule of Pension Amounts LW'!$B$15:$AC$1399,28,FALSE)-VLOOKUP(D245,'[1]Schedule of Pension Amounts LW'!$B$15:$AC$1399,27,FALSE))*'[1]Schedule of Pension Amounts LW'!AD$4,0)+VLOOKUP(D245,'[1]Schedule of Pension Amounts LW'!$B$15:$AH$1399,33,FALSE)-VLOOKUP(D245,'[1]Pension Expense Details'!$D$23:$S$1407,15,FALSE)</f>
        <v>956911</v>
      </c>
      <c r="Q245" s="98">
        <f t="shared" si="18"/>
        <v>13059553</v>
      </c>
      <c r="R245" s="98">
        <f>ROUND('[1]68_InOutFlowsCurPrdAndPrior'!$D$32*IF(ISNA(VLOOKUP(D245,'[1]Proportionate Shares'!$D$23:$I$1359,6,FALSE)),0,VLOOKUP(D245,'[1]Proportionate Shares'!$D$23:$I$1359,6,FALSE)),0)</f>
        <v>54862</v>
      </c>
      <c r="S245" s="98">
        <f>ROUND('[1]68_InOutFlowsCurPrdAndPrior'!$D$33*IF(ISNA(VLOOKUP(D245,'[1]Proportionate Shares'!$D$23:$I$1359,6,FALSE)),0,VLOOKUP(D245,'[1]Proportionate Shares'!$D$23:$I$1359,6,FALSE)),0)</f>
        <v>4051715</v>
      </c>
      <c r="T245" s="98">
        <f>ROUND('[1]68_InOutFlowsCurPrdAndPrior'!$D$35*IF(ISNA(VLOOKUP(D245,'[1]Proportionate Shares'!$D$23:$I$1359,6,FALSE)),0,VLOOKUP(D245,'[1]Proportionate Shares'!$D$23:$I$1359,6,FALSE)),0)</f>
        <v>785144</v>
      </c>
      <c r="U245" s="98">
        <f>VLOOKUP(D245,'[1]Schedule of Pension Amounts LW'!$B$15:$AS$1399,36,FALSE)</f>
        <v>3966855</v>
      </c>
      <c r="V245" s="99">
        <f t="shared" si="19"/>
        <v>8858576</v>
      </c>
      <c r="W245" s="98">
        <f>ROUND('[1]68_InOutFlowsCurPrdAndPrior'!$F$32*IF(ISNA(VLOOKUP(D245,'[1]Proportionate Shares'!$D$23:$I$1359,6,FALSE)),0,VLOOKUP(D245,'[1]Proportionate Shares'!$D$23:$I$1359,6,FALSE)),0)</f>
        <v>453448</v>
      </c>
      <c r="X245" s="98">
        <f>ROUND('[1]68_InOutFlowsCurPrdAndPrior'!$F$33*IF(ISNA(VLOOKUP(D245,'[1]Proportionate Shares'!$D$23:$I$1359,6,FALSE)),0,VLOOKUP(D245,'[1]Proportionate Shares'!$D$23:$I$1359,6,FALSE)),0)</f>
        <v>1674360</v>
      </c>
      <c r="Y245" s="98">
        <f>ROUND('[1]68_InOutFlowsCurPrdAndPrior'!$F$35*IF(ISNA(VLOOKUP(D245,'[1]Proportionate Shares'!$D$23:$I$1359,6,FALSE)),0,VLOOKUP(D245,'[1]Proportionate Shares'!$D$23:$I$1359,6,FALSE)),0)</f>
        <v>654011</v>
      </c>
      <c r="Z245" s="98">
        <f>-VLOOKUP(D245,'[1]Schedule of Pension Amounts LW'!$B$15:$AS$1399,37,FALSE)</f>
        <v>87</v>
      </c>
      <c r="AA245" s="99">
        <f t="shared" si="20"/>
        <v>2781906</v>
      </c>
      <c r="AB245" s="72">
        <f>VLOOKUP(D245,'[1]Pension Expense Details'!$D$22:$S$1407,16,FALSE)</f>
        <v>1389510</v>
      </c>
      <c r="AC245" s="72">
        <f t="shared" si="21"/>
        <v>1834229</v>
      </c>
      <c r="AD245" s="72">
        <f>VLOOKUP(D245,'[1]Schedule of Pension Amounts LW'!$B$15:$W$1399,22,FALSE)</f>
        <v>3223739</v>
      </c>
    </row>
    <row r="246" spans="1:30" x14ac:dyDescent="0.3">
      <c r="A246" s="104"/>
      <c r="B246" s="33"/>
      <c r="C246" s="33" t="str">
        <f>VLOOKUP(D246,'[1]Employer information'!$I$3:$J$1391,2,FALSE)</f>
        <v xml:space="preserve">Community and Junior College                      </v>
      </c>
      <c r="D246" s="33" t="str">
        <f>'[1]Schedule of Pension Amounts LW'!B239</f>
        <v>1415</v>
      </c>
      <c r="E246" s="33" t="str">
        <f>IF(ISNA(VLOOKUP(D246,'[1]Proportionate Shares'!$D$23:$G$1400,2,FALSE)),"",VLOOKUP(D246,'[1]Proportionate Shares'!$D$23:$G$1400,2,FALSE))</f>
        <v>107964</v>
      </c>
      <c r="F246" s="33" t="str">
        <f>IF(ISNA(VLOOKUP(D246,'[1]Proportionate Shares'!$D$23:$G$1400,3,FALSE)),"",VLOOKUP(D246,'[1]Proportionate Shares'!$D$23:$G$1400,3,FALSE))</f>
        <v/>
      </c>
      <c r="G246" s="34" t="str">
        <f>VLOOKUP(D246,'[1]Employer information'!$A$3:$B$1390,2,FALSE)</f>
        <v>TRINITY VALLEY JR COLLEGE</v>
      </c>
      <c r="H246" s="36">
        <f>IF(ISNA(VLOOKUP(D246,'[1]Proportionate Shares'!$D$23:$I$1377,6,FALSE)),0,VLOOKUP(D246,'[1]Proportionate Shares'!$D$23:$I$1377,6,FALSE))</f>
        <v>1.8623130099999999E-4</v>
      </c>
      <c r="I246" s="105">
        <f>VLOOKUP(D246,'[1]Schedule of Pension Amounts LW'!$B$15:$E$1399,3,FALSE)</f>
        <v>10280832</v>
      </c>
      <c r="J246" s="105">
        <f>-IF(ISNA(VLOOKUP(D246,'[1]Combined Contribution Amounts'!$A$2:$K$1335,5,FALSE)),0,VLOOKUP(D246,'[1]Combined Contribution Amounts'!$A$2:$K$1335,5,FALSE))</f>
        <v>-651832</v>
      </c>
      <c r="K246" s="105">
        <f>-IF(ISNA(VLOOKUP(D246,'[1]Combined Contribution Amounts'!$A$2:$K$1335,7,FALSE)),0,VLOOKUP(D246,'[1]Combined Contribution Amounts'!$A$2:$K$1335,7,FALSE))+-IF(ISNA(VLOOKUP(D246,'[1]Combined Contribution Amounts'!$A$2:$K$1335,8,FALSE)),0,VLOOKUP(D246,'[1]Combined Contribution Amounts'!$A$2:$K$1335,8,FALSE))+-IF(ISNA(VLOOKUP(D246,'[1]Combined Contribution Amounts'!$A$2:$K$1335,9,FALSE)),0,VLOOKUP(D246,'[1]Combined Contribution Amounts'!$A$2:$K$1335,9,FALSE))</f>
        <v>0</v>
      </c>
      <c r="L246" s="105">
        <f>VLOOKUP(D246,'[1]Pension Expense Details'!$D$23:$S$1407,16,FALSE)</f>
        <v>893007</v>
      </c>
      <c r="M246" s="105">
        <f>ROUND(('[1]68_InOutFlowsCurPrdAndPriorHist'!$F$28-'[1]68_InOutFlowsCurPrdAndPriorHist'!$F$31)*$H246,0)-VLOOKUP(D246,'[1]Pension Expense Details'!$D$23:$S$1407,12,FALSE)</f>
        <v>-154244</v>
      </c>
      <c r="N246" s="105">
        <f>ROUND(('[1]68_InOutFlowsCurPrdAndPriorHist'!$F$29-'[1]68_InOutFlowsCurPrdAndPriorHist'!$F$32)*$H246,0)-VLOOKUP(D246,'[1]Pension Expense Details'!$D$23:$S$1407,13,FALSE)</f>
        <v>-1165473</v>
      </c>
      <c r="O246" s="105">
        <f>ROUND(('[1]68_InOutFlowsCurPrdAndPriorHist'!$F$30-'[1]68_InOutFlowsCurPrdAndPriorHist'!$F$33)*$H246,0)-VLOOKUP(D246,'[1]Pension Expense Details'!$D$23:$S$1407,14,FALSE)</f>
        <v>503986</v>
      </c>
      <c r="P246" s="105">
        <f>ROUND((VLOOKUP(D246,'[1]Schedule of Pension Amounts LW'!$B$15:$AC$1399,28,FALSE)-VLOOKUP(D246,'[1]Schedule of Pension Amounts LW'!$B$15:$AC$1399,27,FALSE))*'[1]Schedule of Pension Amounts LW'!AD$4,0)+VLOOKUP(D246,'[1]Schedule of Pension Amounts LW'!$B$15:$AH$1399,33,FALSE)-VLOOKUP(D246,'[1]Pension Expense Details'!$D$23:$S$1407,15,FALSE)</f>
        <v>-25391</v>
      </c>
      <c r="Q246" s="98">
        <f t="shared" si="18"/>
        <v>9680885</v>
      </c>
      <c r="R246" s="98">
        <f>ROUND('[1]68_InOutFlowsCurPrdAndPrior'!$D$32*IF(ISNA(VLOOKUP(D246,'[1]Proportionate Shares'!$D$23:$I$1359,6,FALSE)),0,VLOOKUP(D246,'[1]Proportionate Shares'!$D$23:$I$1359,6,FALSE)),0)</f>
        <v>40668</v>
      </c>
      <c r="S246" s="98">
        <f>ROUND('[1]68_InOutFlowsCurPrdAndPrior'!$D$33*IF(ISNA(VLOOKUP(D246,'[1]Proportionate Shares'!$D$23:$I$1359,6,FALSE)),0,VLOOKUP(D246,'[1]Proportionate Shares'!$D$23:$I$1359,6,FALSE)),0)</f>
        <v>3003486</v>
      </c>
      <c r="T246" s="98">
        <f>ROUND('[1]68_InOutFlowsCurPrdAndPrior'!$D$35*IF(ISNA(VLOOKUP(D246,'[1]Proportionate Shares'!$D$23:$I$1359,6,FALSE)),0,VLOOKUP(D246,'[1]Proportionate Shares'!$D$23:$I$1359,6,FALSE)),0)</f>
        <v>582018</v>
      </c>
      <c r="U246" s="98">
        <f>VLOOKUP(D246,'[1]Schedule of Pension Amounts LW'!$B$15:$AS$1399,36,FALSE)</f>
        <v>190508</v>
      </c>
      <c r="V246" s="99">
        <f t="shared" si="19"/>
        <v>3816680</v>
      </c>
      <c r="W246" s="98">
        <f>ROUND('[1]68_InOutFlowsCurPrdAndPrior'!$F$32*IF(ISNA(VLOOKUP(D246,'[1]Proportionate Shares'!$D$23:$I$1359,6,FALSE)),0,VLOOKUP(D246,'[1]Proportionate Shares'!$D$23:$I$1359,6,FALSE)),0)</f>
        <v>336136</v>
      </c>
      <c r="X246" s="98">
        <f>ROUND('[1]68_InOutFlowsCurPrdAndPrior'!$F$33*IF(ISNA(VLOOKUP(D246,'[1]Proportionate Shares'!$D$23:$I$1359,6,FALSE)),0,VLOOKUP(D246,'[1]Proportionate Shares'!$D$23:$I$1359,6,FALSE)),0)</f>
        <v>1241183</v>
      </c>
      <c r="Y246" s="98">
        <f>ROUND('[1]68_InOutFlowsCurPrdAndPrior'!$F$35*IF(ISNA(VLOOKUP(D246,'[1]Proportionate Shares'!$D$23:$I$1359,6,FALSE)),0,VLOOKUP(D246,'[1]Proportionate Shares'!$D$23:$I$1359,6,FALSE)),0)</f>
        <v>484811</v>
      </c>
      <c r="Z246" s="98">
        <f>-VLOOKUP(D246,'[1]Schedule of Pension Amounts LW'!$B$15:$AS$1399,37,FALSE)</f>
        <v>283286</v>
      </c>
      <c r="AA246" s="99">
        <f t="shared" si="20"/>
        <v>2345416</v>
      </c>
      <c r="AB246" s="72">
        <f>VLOOKUP(D246,'[1]Pension Expense Details'!$D$22:$S$1407,16,FALSE)</f>
        <v>893007</v>
      </c>
      <c r="AC246" s="72">
        <f t="shared" si="21"/>
        <v>741280</v>
      </c>
      <c r="AD246" s="72">
        <f>VLOOKUP(D246,'[1]Schedule of Pension Amounts LW'!$B$15:$W$1399,22,FALSE)</f>
        <v>1634287</v>
      </c>
    </row>
    <row r="247" spans="1:30" x14ac:dyDescent="0.3">
      <c r="A247" s="104"/>
      <c r="B247" s="33"/>
      <c r="C247" s="33" t="str">
        <f>VLOOKUP(D247,'[1]Employer information'!$I$3:$J$1391,2,FALSE)</f>
        <v xml:space="preserve">Community and Junior College                      </v>
      </c>
      <c r="D247" s="33" t="str">
        <f>'[1]Schedule of Pension Amounts LW'!B240</f>
        <v>1469</v>
      </c>
      <c r="E247" s="33" t="str">
        <f>IF(ISNA(VLOOKUP(D247,'[1]Proportionate Shares'!$D$23:$G$1400,2,FALSE)),"",VLOOKUP(D247,'[1]Proportionate Shares'!$D$23:$G$1400,2,FALSE))</f>
        <v>212985</v>
      </c>
      <c r="F247" s="33" t="str">
        <f>IF(ISNA(VLOOKUP(D247,'[1]Proportionate Shares'!$D$23:$G$1400,3,FALSE)),"",VLOOKUP(D247,'[1]Proportionate Shares'!$D$23:$G$1400,3,FALSE))</f>
        <v/>
      </c>
      <c r="G247" s="34" t="str">
        <f>VLOOKUP(D247,'[1]Employer information'!$A$3:$B$1390,2,FALSE)</f>
        <v>TYLER JUNIOR COLLEGE</v>
      </c>
      <c r="H247" s="36">
        <f>IF(ISNA(VLOOKUP(D247,'[1]Proportionate Shares'!$D$23:$I$1377,6,FALSE)),0,VLOOKUP(D247,'[1]Proportionate Shares'!$D$23:$I$1377,6,FALSE))</f>
        <v>2.9540382800000002E-4</v>
      </c>
      <c r="I247" s="105">
        <f>VLOOKUP(D247,'[1]Schedule of Pension Amounts LW'!$B$15:$E$1399,3,FALSE)</f>
        <v>15493883</v>
      </c>
      <c r="J247" s="105">
        <f>-IF(ISNA(VLOOKUP(D247,'[1]Combined Contribution Amounts'!$A$2:$K$1335,5,FALSE)),0,VLOOKUP(D247,'[1]Combined Contribution Amounts'!$A$2:$K$1335,5,FALSE))</f>
        <v>-1033949</v>
      </c>
      <c r="K247" s="105">
        <f>-IF(ISNA(VLOOKUP(D247,'[1]Combined Contribution Amounts'!$A$2:$K$1335,7,FALSE)),0,VLOOKUP(D247,'[1]Combined Contribution Amounts'!$A$2:$K$1335,7,FALSE))+-IF(ISNA(VLOOKUP(D247,'[1]Combined Contribution Amounts'!$A$2:$K$1335,8,FALSE)),0,VLOOKUP(D247,'[1]Combined Contribution Amounts'!$A$2:$K$1335,8,FALSE))+-IF(ISNA(VLOOKUP(D247,'[1]Combined Contribution Amounts'!$A$2:$K$1335,9,FALSE)),0,VLOOKUP(D247,'[1]Combined Contribution Amounts'!$A$2:$K$1335,9,FALSE))</f>
        <v>0</v>
      </c>
      <c r="L247" s="105">
        <f>VLOOKUP(D247,'[1]Pension Expense Details'!$D$23:$S$1407,16,FALSE)</f>
        <v>1544411</v>
      </c>
      <c r="M247" s="105">
        <f>ROUND(('[1]68_InOutFlowsCurPrdAndPriorHist'!$F$28-'[1]68_InOutFlowsCurPrdAndPriorHist'!$F$31)*$H247,0)-VLOOKUP(D247,'[1]Pension Expense Details'!$D$23:$S$1407,12,FALSE)</f>
        <v>-244664</v>
      </c>
      <c r="N247" s="105">
        <f>ROUND(('[1]68_InOutFlowsCurPrdAndPriorHist'!$F$29-'[1]68_InOutFlowsCurPrdAndPriorHist'!$F$32)*$H247,0)-VLOOKUP(D247,'[1]Pension Expense Details'!$D$23:$S$1407,13,FALSE)</f>
        <v>-1848698</v>
      </c>
      <c r="O247" s="105">
        <f>ROUND(('[1]68_InOutFlowsCurPrdAndPriorHist'!$F$30-'[1]68_InOutFlowsCurPrdAndPriorHist'!$F$33)*$H247,0)-VLOOKUP(D247,'[1]Pension Expense Details'!$D$23:$S$1407,14,FALSE)</f>
        <v>799434</v>
      </c>
      <c r="P247" s="105">
        <f>ROUND((VLOOKUP(D247,'[1]Schedule of Pension Amounts LW'!$B$15:$AC$1399,28,FALSE)-VLOOKUP(D247,'[1]Schedule of Pension Amounts LW'!$B$15:$AC$1399,27,FALSE))*'[1]Schedule of Pension Amounts LW'!AD$4,0)+VLOOKUP(D247,'[1]Schedule of Pension Amounts LW'!$B$15:$AH$1399,33,FALSE)-VLOOKUP(D247,'[1]Pension Expense Details'!$D$23:$S$1407,15,FALSE)</f>
        <v>645597</v>
      </c>
      <c r="Q247" s="98">
        <f t="shared" si="18"/>
        <v>15356014</v>
      </c>
      <c r="R247" s="98">
        <f>ROUND('[1]68_InOutFlowsCurPrdAndPrior'!$D$32*IF(ISNA(VLOOKUP(D247,'[1]Proportionate Shares'!$D$23:$I$1359,6,FALSE)),0,VLOOKUP(D247,'[1]Proportionate Shares'!$D$23:$I$1359,6,FALSE)),0)</f>
        <v>64509</v>
      </c>
      <c r="S247" s="98">
        <f>ROUND('[1]68_InOutFlowsCurPrdAndPrior'!$D$33*IF(ISNA(VLOOKUP(D247,'[1]Proportionate Shares'!$D$23:$I$1359,6,FALSE)),0,VLOOKUP(D247,'[1]Proportionate Shares'!$D$23:$I$1359,6,FALSE)),0)</f>
        <v>4764190</v>
      </c>
      <c r="T247" s="98">
        <f>ROUND('[1]68_InOutFlowsCurPrdAndPrior'!$D$35*IF(ISNA(VLOOKUP(D247,'[1]Proportionate Shares'!$D$23:$I$1359,6,FALSE)),0,VLOOKUP(D247,'[1]Proportionate Shares'!$D$23:$I$1359,6,FALSE)),0)</f>
        <v>923208</v>
      </c>
      <c r="U247" s="98">
        <f>VLOOKUP(D247,'[1]Schedule of Pension Amounts LW'!$B$15:$AS$1399,36,FALSE)</f>
        <v>3580989</v>
      </c>
      <c r="V247" s="99">
        <f t="shared" si="19"/>
        <v>9332896</v>
      </c>
      <c r="W247" s="98">
        <f>ROUND('[1]68_InOutFlowsCurPrdAndPrior'!$F$32*IF(ISNA(VLOOKUP(D247,'[1]Proportionate Shares'!$D$23:$I$1359,6,FALSE)),0,VLOOKUP(D247,'[1]Proportionate Shares'!$D$23:$I$1359,6,FALSE)),0)</f>
        <v>533185</v>
      </c>
      <c r="X247" s="98">
        <f>ROUND('[1]68_InOutFlowsCurPrdAndPrior'!$F$33*IF(ISNA(VLOOKUP(D247,'[1]Proportionate Shares'!$D$23:$I$1359,6,FALSE)),0,VLOOKUP(D247,'[1]Proportionate Shares'!$D$23:$I$1359,6,FALSE)),0)</f>
        <v>1968789</v>
      </c>
      <c r="Y247" s="98">
        <f>ROUND('[1]68_InOutFlowsCurPrdAndPrior'!$F$35*IF(ISNA(VLOOKUP(D247,'[1]Proportionate Shares'!$D$23:$I$1359,6,FALSE)),0,VLOOKUP(D247,'[1]Proportionate Shares'!$D$23:$I$1359,6,FALSE)),0)</f>
        <v>769016</v>
      </c>
      <c r="Z247" s="98">
        <f>-VLOOKUP(D247,'[1]Schedule of Pension Amounts LW'!$B$15:$AS$1399,37,FALSE)</f>
        <v>4318217</v>
      </c>
      <c r="AA247" s="99">
        <f t="shared" si="20"/>
        <v>7589207</v>
      </c>
      <c r="AB247" s="72">
        <f>VLOOKUP(D247,'[1]Pension Expense Details'!$D$22:$S$1407,16,FALSE)</f>
        <v>1544411</v>
      </c>
      <c r="AC247" s="72">
        <f t="shared" si="21"/>
        <v>1091727</v>
      </c>
      <c r="AD247" s="72">
        <f>VLOOKUP(D247,'[1]Schedule of Pension Amounts LW'!$B$15:$W$1399,22,FALSE)</f>
        <v>2636138</v>
      </c>
    </row>
    <row r="248" spans="1:30" x14ac:dyDescent="0.3">
      <c r="A248" s="104"/>
      <c r="B248" s="33"/>
      <c r="C248" s="33" t="str">
        <f>VLOOKUP(D248,'[1]Employer information'!$I$3:$J$1391,2,FALSE)</f>
        <v xml:space="preserve">Community and Junior College                      </v>
      </c>
      <c r="D248" s="33" t="str">
        <f>'[1]Schedule of Pension Amounts LW'!B241</f>
        <v>1832</v>
      </c>
      <c r="E248" s="33" t="str">
        <f>IF(ISNA(VLOOKUP(D248,'[1]Proportionate Shares'!$D$23:$G$1400,2,FALSE)),"",VLOOKUP(D248,'[1]Proportionate Shares'!$D$23:$G$1400,2,FALSE))</f>
        <v>244991</v>
      </c>
      <c r="F248" s="33" t="str">
        <f>IF(ISNA(VLOOKUP(D248,'[1]Proportionate Shares'!$D$23:$G$1400,3,FALSE)),"",VLOOKUP(D248,'[1]Proportionate Shares'!$D$23:$G$1400,3,FALSE))</f>
        <v/>
      </c>
      <c r="G248" s="34" t="str">
        <f>VLOOKUP(D248,'[1]Employer information'!$A$3:$B$1390,2,FALSE)</f>
        <v>VERNON COLLEGE</v>
      </c>
      <c r="H248" s="36">
        <f>IF(ISNA(VLOOKUP(D248,'[1]Proportionate Shares'!$D$23:$I$1377,6,FALSE)),0,VLOOKUP(D248,'[1]Proportionate Shares'!$D$23:$I$1377,6,FALSE))</f>
        <v>1.07364874E-4</v>
      </c>
      <c r="I248" s="105">
        <f>VLOOKUP(D248,'[1]Schedule of Pension Amounts LW'!$B$15:$E$1399,3,FALSE)</f>
        <v>5910144</v>
      </c>
      <c r="J248" s="105">
        <f>-IF(ISNA(VLOOKUP(D248,'[1]Combined Contribution Amounts'!$A$2:$K$1335,5,FALSE)),0,VLOOKUP(D248,'[1]Combined Contribution Amounts'!$A$2:$K$1335,5,FALSE))</f>
        <v>-375790</v>
      </c>
      <c r="K248" s="105">
        <f>-IF(ISNA(VLOOKUP(D248,'[1]Combined Contribution Amounts'!$A$2:$K$1335,7,FALSE)),0,VLOOKUP(D248,'[1]Combined Contribution Amounts'!$A$2:$K$1335,7,FALSE))+-IF(ISNA(VLOOKUP(D248,'[1]Combined Contribution Amounts'!$A$2:$K$1335,8,FALSE)),0,VLOOKUP(D248,'[1]Combined Contribution Amounts'!$A$2:$K$1335,8,FALSE))+-IF(ISNA(VLOOKUP(D248,'[1]Combined Contribution Amounts'!$A$2:$K$1335,9,FALSE)),0,VLOOKUP(D248,'[1]Combined Contribution Amounts'!$A$2:$K$1335,9,FALSE))</f>
        <v>0</v>
      </c>
      <c r="L248" s="105">
        <f>VLOOKUP(D248,'[1]Pension Expense Details'!$D$23:$S$1407,16,FALSE)</f>
        <v>517487</v>
      </c>
      <c r="M248" s="105">
        <f>ROUND(('[1]68_InOutFlowsCurPrdAndPriorHist'!$F$28-'[1]68_InOutFlowsCurPrdAndPriorHist'!$F$31)*$H248,0)-VLOOKUP(D248,'[1]Pension Expense Details'!$D$23:$S$1407,12,FALSE)</f>
        <v>-88924</v>
      </c>
      <c r="N248" s="105">
        <f>ROUND(('[1]68_InOutFlowsCurPrdAndPriorHist'!$F$29-'[1]68_InOutFlowsCurPrdAndPriorHist'!$F$32)*$H248,0)-VLOOKUP(D248,'[1]Pension Expense Details'!$D$23:$S$1407,13,FALSE)</f>
        <v>-671911</v>
      </c>
      <c r="O248" s="105">
        <f>ROUND(('[1]68_InOutFlowsCurPrdAndPriorHist'!$F$30-'[1]68_InOutFlowsCurPrdAndPriorHist'!$F$33)*$H248,0)-VLOOKUP(D248,'[1]Pension Expense Details'!$D$23:$S$1407,14,FALSE)</f>
        <v>290555</v>
      </c>
      <c r="P248" s="105">
        <f>ROUND((VLOOKUP(D248,'[1]Schedule of Pension Amounts LW'!$B$15:$AC$1399,28,FALSE)-VLOOKUP(D248,'[1]Schedule of Pension Amounts LW'!$B$15:$AC$1399,27,FALSE))*'[1]Schedule of Pension Amounts LW'!AD$4,0)+VLOOKUP(D248,'[1]Schedule of Pension Amounts LW'!$B$15:$AH$1399,33,FALSE)-VLOOKUP(D248,'[1]Pension Expense Details'!$D$23:$S$1407,15,FALSE)</f>
        <v>-399</v>
      </c>
      <c r="Q248" s="98">
        <f t="shared" si="18"/>
        <v>5581162</v>
      </c>
      <c r="R248" s="98">
        <f>ROUND('[1]68_InOutFlowsCurPrdAndPrior'!$D$32*IF(ISNA(VLOOKUP(D248,'[1]Proportionate Shares'!$D$23:$I$1359,6,FALSE)),0,VLOOKUP(D248,'[1]Proportionate Shares'!$D$23:$I$1359,6,FALSE)),0)</f>
        <v>23446</v>
      </c>
      <c r="S248" s="98">
        <f>ROUND('[1]68_InOutFlowsCurPrdAndPrior'!$D$33*IF(ISNA(VLOOKUP(D248,'[1]Proportionate Shares'!$D$23:$I$1359,6,FALSE)),0,VLOOKUP(D248,'[1]Proportionate Shares'!$D$23:$I$1359,6,FALSE)),0)</f>
        <v>1731550</v>
      </c>
      <c r="T248" s="98">
        <f>ROUND('[1]68_InOutFlowsCurPrdAndPrior'!$D$35*IF(ISNA(VLOOKUP(D248,'[1]Proportionate Shares'!$D$23:$I$1359,6,FALSE)),0,VLOOKUP(D248,'[1]Proportionate Shares'!$D$23:$I$1359,6,FALSE)),0)</f>
        <v>335541</v>
      </c>
      <c r="U248" s="98">
        <f>VLOOKUP(D248,'[1]Schedule of Pension Amounts LW'!$B$15:$AS$1399,36,FALSE)</f>
        <v>42870</v>
      </c>
      <c r="V248" s="99">
        <f t="shared" si="19"/>
        <v>2133407</v>
      </c>
      <c r="W248" s="98">
        <f>ROUND('[1]68_InOutFlowsCurPrdAndPrior'!$F$32*IF(ISNA(VLOOKUP(D248,'[1]Proportionate Shares'!$D$23:$I$1359,6,FALSE)),0,VLOOKUP(D248,'[1]Proportionate Shares'!$D$23:$I$1359,6,FALSE)),0)</f>
        <v>193787</v>
      </c>
      <c r="X248" s="98">
        <f>ROUND('[1]68_InOutFlowsCurPrdAndPrior'!$F$33*IF(ISNA(VLOOKUP(D248,'[1]Proportionate Shares'!$D$23:$I$1359,6,FALSE)),0,VLOOKUP(D248,'[1]Proportionate Shares'!$D$23:$I$1359,6,FALSE)),0)</f>
        <v>715559</v>
      </c>
      <c r="Y248" s="98">
        <f>ROUND('[1]68_InOutFlowsCurPrdAndPrior'!$F$35*IF(ISNA(VLOOKUP(D248,'[1]Proportionate Shares'!$D$23:$I$1359,6,FALSE)),0,VLOOKUP(D248,'[1]Proportionate Shares'!$D$23:$I$1359,6,FALSE)),0)</f>
        <v>279500</v>
      </c>
      <c r="Z248" s="98">
        <f>-VLOOKUP(D248,'[1]Schedule of Pension Amounts LW'!$B$15:$AS$1399,37,FALSE)</f>
        <v>163683</v>
      </c>
      <c r="AA248" s="99">
        <f t="shared" si="20"/>
        <v>1352529</v>
      </c>
      <c r="AB248" s="72">
        <f>VLOOKUP(D248,'[1]Pension Expense Details'!$D$22:$S$1407,16,FALSE)</f>
        <v>517487</v>
      </c>
      <c r="AC248" s="72">
        <f t="shared" si="21"/>
        <v>404951</v>
      </c>
      <c r="AD248" s="72">
        <f>VLOOKUP(D248,'[1]Schedule of Pension Amounts LW'!$B$15:$W$1399,22,FALSE)</f>
        <v>922438</v>
      </c>
    </row>
    <row r="249" spans="1:30" x14ac:dyDescent="0.3">
      <c r="A249" s="104"/>
      <c r="B249" s="33"/>
      <c r="C249" s="33" t="str">
        <f>VLOOKUP(D249,'[1]Employer information'!$I$3:$J$1391,2,FALSE)</f>
        <v xml:space="preserve">Community and Junior College                      </v>
      </c>
      <c r="D249" s="33" t="str">
        <f>'[1]Schedule of Pension Amounts LW'!B242</f>
        <v>1542</v>
      </c>
      <c r="E249" s="33" t="str">
        <f>IF(ISNA(VLOOKUP(D249,'[1]Proportionate Shares'!$D$23:$G$1400,2,FALSE)),"",VLOOKUP(D249,'[1]Proportionate Shares'!$D$23:$G$1400,2,FALSE))</f>
        <v>235986</v>
      </c>
      <c r="F249" s="33" t="str">
        <f>IF(ISNA(VLOOKUP(D249,'[1]Proportionate Shares'!$D$23:$G$1400,3,FALSE)),"",VLOOKUP(D249,'[1]Proportionate Shares'!$D$23:$G$1400,3,FALSE))</f>
        <v/>
      </c>
      <c r="G249" s="34" t="str">
        <f>VLOOKUP(D249,'[1]Employer information'!$A$3:$B$1390,2,FALSE)</f>
        <v>VICTORIA COLLEGE</v>
      </c>
      <c r="H249" s="36">
        <f>IF(ISNA(VLOOKUP(D249,'[1]Proportionate Shares'!$D$23:$I$1377,6,FALSE)),0,VLOOKUP(D249,'[1]Proportionate Shares'!$D$23:$I$1377,6,FALSE))</f>
        <v>1.54269259E-4</v>
      </c>
      <c r="I249" s="105">
        <f>VLOOKUP(D249,'[1]Schedule of Pension Amounts LW'!$B$15:$E$1399,3,FALSE)</f>
        <v>8483396</v>
      </c>
      <c r="J249" s="105">
        <f>-IF(ISNA(VLOOKUP(D249,'[1]Combined Contribution Amounts'!$A$2:$K$1335,5,FALSE)),0,VLOOKUP(D249,'[1]Combined Contribution Amounts'!$A$2:$K$1335,5,FALSE))</f>
        <v>-539961</v>
      </c>
      <c r="K249" s="105">
        <f>-IF(ISNA(VLOOKUP(D249,'[1]Combined Contribution Amounts'!$A$2:$K$1335,7,FALSE)),0,VLOOKUP(D249,'[1]Combined Contribution Amounts'!$A$2:$K$1335,7,FALSE))+-IF(ISNA(VLOOKUP(D249,'[1]Combined Contribution Amounts'!$A$2:$K$1335,8,FALSE)),0,VLOOKUP(D249,'[1]Combined Contribution Amounts'!$A$2:$K$1335,8,FALSE))+-IF(ISNA(VLOOKUP(D249,'[1]Combined Contribution Amounts'!$A$2:$K$1335,9,FALSE)),0,VLOOKUP(D249,'[1]Combined Contribution Amounts'!$A$2:$K$1335,9,FALSE))</f>
        <v>0</v>
      </c>
      <c r="L249" s="105">
        <f>VLOOKUP(D249,'[1]Pension Expense Details'!$D$23:$S$1407,16,FALSE)</f>
        <v>744926</v>
      </c>
      <c r="M249" s="105">
        <f>ROUND(('[1]68_InOutFlowsCurPrdAndPriorHist'!$F$28-'[1]68_InOutFlowsCurPrdAndPriorHist'!$F$31)*$H249,0)-VLOOKUP(D249,'[1]Pension Expense Details'!$D$23:$S$1407,12,FALSE)</f>
        <v>-127771</v>
      </c>
      <c r="N249" s="105">
        <f>ROUND(('[1]68_InOutFlowsCurPrdAndPriorHist'!$F$29-'[1]68_InOutFlowsCurPrdAndPriorHist'!$F$32)*$H249,0)-VLOOKUP(D249,'[1]Pension Expense Details'!$D$23:$S$1407,13,FALSE)</f>
        <v>-965448</v>
      </c>
      <c r="O249" s="105">
        <f>ROUND(('[1]68_InOutFlowsCurPrdAndPriorHist'!$F$30-'[1]68_InOutFlowsCurPrdAndPriorHist'!$F$33)*$H249,0)-VLOOKUP(D249,'[1]Pension Expense Details'!$D$23:$S$1407,14,FALSE)</f>
        <v>417490</v>
      </c>
      <c r="P249" s="105">
        <f>ROUND((VLOOKUP(D249,'[1]Schedule of Pension Amounts LW'!$B$15:$AC$1399,28,FALSE)-VLOOKUP(D249,'[1]Schedule of Pension Amounts LW'!$B$15:$AC$1399,27,FALSE))*'[1]Schedule of Pension Amounts LW'!AD$4,0)+VLOOKUP(D249,'[1]Schedule of Pension Amounts LW'!$B$15:$AH$1399,33,FALSE)-VLOOKUP(D249,'[1]Pension Expense Details'!$D$23:$S$1407,15,FALSE)</f>
        <v>6766</v>
      </c>
      <c r="Q249" s="98">
        <f t="shared" si="18"/>
        <v>8019398</v>
      </c>
      <c r="R249" s="98">
        <f>ROUND('[1]68_InOutFlowsCurPrdAndPrior'!$D$32*IF(ISNA(VLOOKUP(D249,'[1]Proportionate Shares'!$D$23:$I$1359,6,FALSE)),0,VLOOKUP(D249,'[1]Proportionate Shares'!$D$23:$I$1359,6,FALSE)),0)</f>
        <v>33689</v>
      </c>
      <c r="S249" s="98">
        <f>ROUND('[1]68_InOutFlowsCurPrdAndPrior'!$D$33*IF(ISNA(VLOOKUP(D249,'[1]Proportionate Shares'!$D$23:$I$1359,6,FALSE)),0,VLOOKUP(D249,'[1]Proportionate Shares'!$D$23:$I$1359,6,FALSE)),0)</f>
        <v>2488011</v>
      </c>
      <c r="T249" s="98">
        <f>ROUND('[1]68_InOutFlowsCurPrdAndPrior'!$D$35*IF(ISNA(VLOOKUP(D249,'[1]Proportionate Shares'!$D$23:$I$1359,6,FALSE)),0,VLOOKUP(D249,'[1]Proportionate Shares'!$D$23:$I$1359,6,FALSE)),0)</f>
        <v>482129</v>
      </c>
      <c r="U249" s="98">
        <f>VLOOKUP(D249,'[1]Schedule of Pension Amounts LW'!$B$15:$AS$1399,36,FALSE)</f>
        <v>110375</v>
      </c>
      <c r="V249" s="99">
        <f t="shared" si="19"/>
        <v>3114204</v>
      </c>
      <c r="W249" s="98">
        <f>ROUND('[1]68_InOutFlowsCurPrdAndPrior'!$F$32*IF(ISNA(VLOOKUP(D249,'[1]Proportionate Shares'!$D$23:$I$1359,6,FALSE)),0,VLOOKUP(D249,'[1]Proportionate Shares'!$D$23:$I$1359,6,FALSE)),0)</f>
        <v>278446</v>
      </c>
      <c r="X249" s="98">
        <f>ROUND('[1]68_InOutFlowsCurPrdAndPrior'!$F$33*IF(ISNA(VLOOKUP(D249,'[1]Proportionate Shares'!$D$23:$I$1359,6,FALSE)),0,VLOOKUP(D249,'[1]Proportionate Shares'!$D$23:$I$1359,6,FALSE)),0)</f>
        <v>1028164</v>
      </c>
      <c r="Y249" s="98">
        <f>ROUND('[1]68_InOutFlowsCurPrdAndPrior'!$F$35*IF(ISNA(VLOOKUP(D249,'[1]Proportionate Shares'!$D$23:$I$1359,6,FALSE)),0,VLOOKUP(D249,'[1]Proportionate Shares'!$D$23:$I$1359,6,FALSE)),0)</f>
        <v>401605</v>
      </c>
      <c r="Z249" s="98">
        <f>-VLOOKUP(D249,'[1]Schedule of Pension Amounts LW'!$B$15:$AS$1399,37,FALSE)</f>
        <v>389323</v>
      </c>
      <c r="AA249" s="99">
        <f t="shared" si="20"/>
        <v>2097538</v>
      </c>
      <c r="AB249" s="72">
        <f>VLOOKUP(D249,'[1]Pension Expense Details'!$D$22:$S$1407,16,FALSE)</f>
        <v>744926</v>
      </c>
      <c r="AC249" s="72">
        <f t="shared" si="21"/>
        <v>549189</v>
      </c>
      <c r="AD249" s="72">
        <f>VLOOKUP(D249,'[1]Schedule of Pension Amounts LW'!$B$15:$W$1399,22,FALSE)</f>
        <v>1294115</v>
      </c>
    </row>
    <row r="250" spans="1:30" x14ac:dyDescent="0.3">
      <c r="A250" s="104"/>
      <c r="B250" s="33"/>
      <c r="C250" s="33" t="str">
        <f>VLOOKUP(D250,'[1]Employer information'!$I$3:$J$1391,2,FALSE)</f>
        <v xml:space="preserve">Community and Junior College                      </v>
      </c>
      <c r="D250" s="33" t="str">
        <f>'[1]Schedule of Pension Amounts LW'!B243</f>
        <v>1541</v>
      </c>
      <c r="E250" s="33" t="str">
        <f>IF(ISNA(VLOOKUP(D250,'[1]Proportionate Shares'!$D$23:$G$1400,2,FALSE)),"",VLOOKUP(D250,'[1]Proportionate Shares'!$D$23:$G$1400,2,FALSE))</f>
        <v>184987</v>
      </c>
      <c r="F250" s="33" t="str">
        <f>IF(ISNA(VLOOKUP(D250,'[1]Proportionate Shares'!$D$23:$G$1400,3,FALSE)),"",VLOOKUP(D250,'[1]Proportionate Shares'!$D$23:$G$1400,3,FALSE))</f>
        <v/>
      </c>
      <c r="G250" s="34" t="str">
        <f>VLOOKUP(D250,'[1]Employer information'!$A$3:$B$1390,2,FALSE)</f>
        <v>WEATHERFORD COLLEGE</v>
      </c>
      <c r="H250" s="36">
        <f>IF(ISNA(VLOOKUP(D250,'[1]Proportionate Shares'!$D$23:$I$1377,6,FALSE)),0,VLOOKUP(D250,'[1]Proportionate Shares'!$D$23:$I$1377,6,FALSE))</f>
        <v>1.4791604899999999E-4</v>
      </c>
      <c r="I250" s="105">
        <f>VLOOKUP(D250,'[1]Schedule of Pension Amounts LW'!$B$15:$E$1399,3,FALSE)</f>
        <v>8373270</v>
      </c>
      <c r="J250" s="105">
        <f>-IF(ISNA(VLOOKUP(D250,'[1]Combined Contribution Amounts'!$A$2:$K$1335,5,FALSE)),0,VLOOKUP(D250,'[1]Combined Contribution Amounts'!$A$2:$K$1335,5,FALSE))</f>
        <v>-517724</v>
      </c>
      <c r="K250" s="105">
        <f>-IF(ISNA(VLOOKUP(D250,'[1]Combined Contribution Amounts'!$A$2:$K$1335,7,FALSE)),0,VLOOKUP(D250,'[1]Combined Contribution Amounts'!$A$2:$K$1335,7,FALSE))+-IF(ISNA(VLOOKUP(D250,'[1]Combined Contribution Amounts'!$A$2:$K$1335,8,FALSE)),0,VLOOKUP(D250,'[1]Combined Contribution Amounts'!$A$2:$K$1335,8,FALSE))+-IF(ISNA(VLOOKUP(D250,'[1]Combined Contribution Amounts'!$A$2:$K$1335,9,FALSE)),0,VLOOKUP(D250,'[1]Combined Contribution Amounts'!$A$2:$K$1335,9,FALSE))</f>
        <v>0</v>
      </c>
      <c r="L250" s="105">
        <f>VLOOKUP(D250,'[1]Pension Expense Details'!$D$23:$S$1407,16,FALSE)</f>
        <v>676647</v>
      </c>
      <c r="M250" s="105">
        <f>ROUND(('[1]68_InOutFlowsCurPrdAndPriorHist'!$F$28-'[1]68_InOutFlowsCurPrdAndPriorHist'!$F$31)*$H250,0)-VLOOKUP(D250,'[1]Pension Expense Details'!$D$23:$S$1407,12,FALSE)</f>
        <v>-122510</v>
      </c>
      <c r="N250" s="105">
        <f>ROUND(('[1]68_InOutFlowsCurPrdAndPriorHist'!$F$29-'[1]68_InOutFlowsCurPrdAndPriorHist'!$F$32)*$H250,0)-VLOOKUP(D250,'[1]Pension Expense Details'!$D$23:$S$1407,13,FALSE)</f>
        <v>-925689</v>
      </c>
      <c r="O250" s="105">
        <f>ROUND(('[1]68_InOutFlowsCurPrdAndPriorHist'!$F$30-'[1]68_InOutFlowsCurPrdAndPriorHist'!$F$33)*$H250,0)-VLOOKUP(D250,'[1]Pension Expense Details'!$D$23:$S$1407,14,FALSE)</f>
        <v>400297</v>
      </c>
      <c r="P250" s="105">
        <f>ROUND((VLOOKUP(D250,'[1]Schedule of Pension Amounts LW'!$B$15:$AC$1399,28,FALSE)-VLOOKUP(D250,'[1]Schedule of Pension Amounts LW'!$B$15:$AC$1399,27,FALSE))*'[1]Schedule of Pension Amounts LW'!AD$4,0)+VLOOKUP(D250,'[1]Schedule of Pension Amounts LW'!$B$15:$AH$1399,33,FALSE)-VLOOKUP(D250,'[1]Pension Expense Details'!$D$23:$S$1407,15,FALSE)</f>
        <v>-195152</v>
      </c>
      <c r="Q250" s="98">
        <f t="shared" si="18"/>
        <v>7689139</v>
      </c>
      <c r="R250" s="98">
        <f>ROUND('[1]68_InOutFlowsCurPrdAndPrior'!$D$32*IF(ISNA(VLOOKUP(D250,'[1]Proportionate Shares'!$D$23:$I$1359,6,FALSE)),0,VLOOKUP(D250,'[1]Proportionate Shares'!$D$23:$I$1359,6,FALSE)),0)</f>
        <v>32301</v>
      </c>
      <c r="S250" s="98">
        <f>ROUND('[1]68_InOutFlowsCurPrdAndPrior'!$D$33*IF(ISNA(VLOOKUP(D250,'[1]Proportionate Shares'!$D$23:$I$1359,6,FALSE)),0,VLOOKUP(D250,'[1]Proportionate Shares'!$D$23:$I$1359,6,FALSE)),0)</f>
        <v>2385548</v>
      </c>
      <c r="T250" s="98">
        <f>ROUND('[1]68_InOutFlowsCurPrdAndPrior'!$D$35*IF(ISNA(VLOOKUP(D250,'[1]Proportionate Shares'!$D$23:$I$1359,6,FALSE)),0,VLOOKUP(D250,'[1]Proportionate Shares'!$D$23:$I$1359,6,FALSE)),0)</f>
        <v>462273</v>
      </c>
      <c r="U250" s="98">
        <f>VLOOKUP(D250,'[1]Schedule of Pension Amounts LW'!$B$15:$AS$1399,36,FALSE)</f>
        <v>27473</v>
      </c>
      <c r="V250" s="99">
        <f t="shared" si="19"/>
        <v>2907595</v>
      </c>
      <c r="W250" s="98">
        <f>ROUND('[1]68_InOutFlowsCurPrdAndPrior'!$F$32*IF(ISNA(VLOOKUP(D250,'[1]Proportionate Shares'!$D$23:$I$1359,6,FALSE)),0,VLOOKUP(D250,'[1]Proportionate Shares'!$D$23:$I$1359,6,FALSE)),0)</f>
        <v>266979</v>
      </c>
      <c r="X250" s="98">
        <f>ROUND('[1]68_InOutFlowsCurPrdAndPrior'!$F$33*IF(ISNA(VLOOKUP(D250,'[1]Proportionate Shares'!$D$23:$I$1359,6,FALSE)),0,VLOOKUP(D250,'[1]Proportionate Shares'!$D$23:$I$1359,6,FALSE)),0)</f>
        <v>985821</v>
      </c>
      <c r="Y250" s="98">
        <f>ROUND('[1]68_InOutFlowsCurPrdAndPrior'!$F$35*IF(ISNA(VLOOKUP(D250,'[1]Proportionate Shares'!$D$23:$I$1359,6,FALSE)),0,VLOOKUP(D250,'[1]Proportionate Shares'!$D$23:$I$1359,6,FALSE)),0)</f>
        <v>385066</v>
      </c>
      <c r="Z250" s="98">
        <f>-VLOOKUP(D250,'[1]Schedule of Pension Amounts LW'!$B$15:$AS$1399,37,FALSE)</f>
        <v>523428</v>
      </c>
      <c r="AA250" s="99">
        <f t="shared" si="20"/>
        <v>2161294</v>
      </c>
      <c r="AB250" s="72">
        <f>VLOOKUP(D250,'[1]Pension Expense Details'!$D$22:$S$1407,16,FALSE)</f>
        <v>676647</v>
      </c>
      <c r="AC250" s="72">
        <f t="shared" si="21"/>
        <v>499393</v>
      </c>
      <c r="AD250" s="72">
        <f>VLOOKUP(D250,'[1]Schedule of Pension Amounts LW'!$B$15:$W$1399,22,FALSE)</f>
        <v>1176040</v>
      </c>
    </row>
    <row r="251" spans="1:30" x14ac:dyDescent="0.3">
      <c r="A251" s="104"/>
      <c r="B251" s="33"/>
      <c r="C251" s="33" t="str">
        <f>VLOOKUP(D251,'[1]Employer information'!$I$3:$J$1391,2,FALSE)</f>
        <v xml:space="preserve">Community and Junior College                      </v>
      </c>
      <c r="D251" s="33" t="str">
        <f>'[1]Schedule of Pension Amounts LW'!B244</f>
        <v>1827</v>
      </c>
      <c r="E251" s="33" t="str">
        <f>IF(ISNA(VLOOKUP(D251,'[1]Proportionate Shares'!$D$23:$G$1400,2,FALSE)),"",VLOOKUP(D251,'[1]Proportionate Shares'!$D$23:$G$1400,2,FALSE))</f>
        <v>208992</v>
      </c>
      <c r="F251" s="33" t="str">
        <f>IF(ISNA(VLOOKUP(D251,'[1]Proportionate Shares'!$D$23:$G$1400,3,FALSE)),"",VLOOKUP(D251,'[1]Proportionate Shares'!$D$23:$G$1400,3,FALSE))</f>
        <v/>
      </c>
      <c r="G251" s="34" t="str">
        <f>VLOOKUP(D251,'[1]Employer information'!$A$3:$B$1390,2,FALSE)</f>
        <v>WESTERN TEXAS COLLEGE</v>
      </c>
      <c r="H251" s="36">
        <f>IF(ISNA(VLOOKUP(D251,'[1]Proportionate Shares'!$D$23:$I$1377,6,FALSE)),0,VLOOKUP(D251,'[1]Proportionate Shares'!$D$23:$I$1377,6,FALSE))</f>
        <v>5.4526408000000002E-5</v>
      </c>
      <c r="I251" s="105">
        <f>VLOOKUP(D251,'[1]Schedule of Pension Amounts LW'!$B$15:$E$1399,3,FALSE)</f>
        <v>3070745</v>
      </c>
      <c r="J251" s="105">
        <f>-IF(ISNA(VLOOKUP(D251,'[1]Combined Contribution Amounts'!$A$2:$K$1335,5,FALSE)),0,VLOOKUP(D251,'[1]Combined Contribution Amounts'!$A$2:$K$1335,5,FALSE))</f>
        <v>-190849</v>
      </c>
      <c r="K251" s="105">
        <f>-IF(ISNA(VLOOKUP(D251,'[1]Combined Contribution Amounts'!$A$2:$K$1335,7,FALSE)),0,VLOOKUP(D251,'[1]Combined Contribution Amounts'!$A$2:$K$1335,7,FALSE))+-IF(ISNA(VLOOKUP(D251,'[1]Combined Contribution Amounts'!$A$2:$K$1335,8,FALSE)),0,VLOOKUP(D251,'[1]Combined Contribution Amounts'!$A$2:$K$1335,8,FALSE))+-IF(ISNA(VLOOKUP(D251,'[1]Combined Contribution Amounts'!$A$2:$K$1335,9,FALSE)),0,VLOOKUP(D251,'[1]Combined Contribution Amounts'!$A$2:$K$1335,9,FALSE))</f>
        <v>0</v>
      </c>
      <c r="L251" s="105">
        <f>VLOOKUP(D251,'[1]Pension Expense Details'!$D$23:$S$1407,16,FALSE)</f>
        <v>251932</v>
      </c>
      <c r="M251" s="105">
        <f>ROUND(('[1]68_InOutFlowsCurPrdAndPriorHist'!$F$28-'[1]68_InOutFlowsCurPrdAndPriorHist'!$F$31)*$H251,0)-VLOOKUP(D251,'[1]Pension Expense Details'!$D$23:$S$1407,12,FALSE)</f>
        <v>-45161</v>
      </c>
      <c r="N251" s="105">
        <f>ROUND(('[1]68_InOutFlowsCurPrdAndPriorHist'!$F$29-'[1]68_InOutFlowsCurPrdAndPriorHist'!$F$32)*$H251,0)-VLOOKUP(D251,'[1]Pension Expense Details'!$D$23:$S$1407,13,FALSE)</f>
        <v>-341238</v>
      </c>
      <c r="O251" s="105">
        <f>ROUND(('[1]68_InOutFlowsCurPrdAndPriorHist'!$F$30-'[1]68_InOutFlowsCurPrdAndPriorHist'!$F$33)*$H251,0)-VLOOKUP(D251,'[1]Pension Expense Details'!$D$23:$S$1407,14,FALSE)</f>
        <v>147562</v>
      </c>
      <c r="P251" s="105">
        <f>ROUND((VLOOKUP(D251,'[1]Schedule of Pension Amounts LW'!$B$15:$AC$1399,28,FALSE)-VLOOKUP(D251,'[1]Schedule of Pension Amounts LW'!$B$15:$AC$1399,27,FALSE))*'[1]Schedule of Pension Amounts LW'!AD$4,0)+VLOOKUP(D251,'[1]Schedule of Pension Amounts LW'!$B$15:$AH$1399,33,FALSE)-VLOOKUP(D251,'[1]Pension Expense Details'!$D$23:$S$1407,15,FALSE)</f>
        <v>-58538</v>
      </c>
      <c r="Q251" s="98">
        <f t="shared" si="18"/>
        <v>2834453</v>
      </c>
      <c r="R251" s="98">
        <f>ROUND('[1]68_InOutFlowsCurPrdAndPrior'!$D$32*IF(ISNA(VLOOKUP(D251,'[1]Proportionate Shares'!$D$23:$I$1359,6,FALSE)),0,VLOOKUP(D251,'[1]Proportionate Shares'!$D$23:$I$1359,6,FALSE)),0)</f>
        <v>11907</v>
      </c>
      <c r="S251" s="98">
        <f>ROUND('[1]68_InOutFlowsCurPrdAndPrior'!$D$33*IF(ISNA(VLOOKUP(D251,'[1]Proportionate Shares'!$D$23:$I$1359,6,FALSE)),0,VLOOKUP(D251,'[1]Proportionate Shares'!$D$23:$I$1359,6,FALSE)),0)</f>
        <v>879387</v>
      </c>
      <c r="T251" s="98">
        <f>ROUND('[1]68_InOutFlowsCurPrdAndPrior'!$D$35*IF(ISNA(VLOOKUP(D251,'[1]Proportionate Shares'!$D$23:$I$1359,6,FALSE)),0,VLOOKUP(D251,'[1]Proportionate Shares'!$D$23:$I$1359,6,FALSE)),0)</f>
        <v>170408</v>
      </c>
      <c r="U251" s="98">
        <f>VLOOKUP(D251,'[1]Schedule of Pension Amounts LW'!$B$15:$AS$1399,36,FALSE)</f>
        <v>0</v>
      </c>
      <c r="V251" s="99">
        <f t="shared" si="19"/>
        <v>1061702</v>
      </c>
      <c r="W251" s="98">
        <f>ROUND('[1]68_InOutFlowsCurPrdAndPrior'!$F$32*IF(ISNA(VLOOKUP(D251,'[1]Proportionate Shares'!$D$23:$I$1359,6,FALSE)),0,VLOOKUP(D251,'[1]Proportionate Shares'!$D$23:$I$1359,6,FALSE)),0)</f>
        <v>98417</v>
      </c>
      <c r="X251" s="98">
        <f>ROUND('[1]68_InOutFlowsCurPrdAndPrior'!$F$33*IF(ISNA(VLOOKUP(D251,'[1]Proportionate Shares'!$D$23:$I$1359,6,FALSE)),0,VLOOKUP(D251,'[1]Proportionate Shares'!$D$23:$I$1359,6,FALSE)),0)</f>
        <v>363404</v>
      </c>
      <c r="Y251" s="98">
        <f>ROUND('[1]68_InOutFlowsCurPrdAndPrior'!$F$35*IF(ISNA(VLOOKUP(D251,'[1]Proportionate Shares'!$D$23:$I$1359,6,FALSE)),0,VLOOKUP(D251,'[1]Proportionate Shares'!$D$23:$I$1359,6,FALSE)),0)</f>
        <v>141947</v>
      </c>
      <c r="Z251" s="98">
        <f>-VLOOKUP(D251,'[1]Schedule of Pension Amounts LW'!$B$15:$AS$1399,37,FALSE)</f>
        <v>290225</v>
      </c>
      <c r="AA251" s="99">
        <f t="shared" si="20"/>
        <v>893993</v>
      </c>
      <c r="AB251" s="72">
        <f>VLOOKUP(D251,'[1]Pension Expense Details'!$D$22:$S$1407,16,FALSE)</f>
        <v>251932</v>
      </c>
      <c r="AC251" s="72">
        <f t="shared" si="21"/>
        <v>175616</v>
      </c>
      <c r="AD251" s="72">
        <f>VLOOKUP(D251,'[1]Schedule of Pension Amounts LW'!$B$15:$W$1399,22,FALSE)</f>
        <v>427548</v>
      </c>
    </row>
    <row r="252" spans="1:30" x14ac:dyDescent="0.3">
      <c r="A252" s="104"/>
      <c r="B252" s="33"/>
      <c r="C252" s="33" t="str">
        <f>VLOOKUP(D252,'[1]Employer information'!$I$3:$J$1391,2,FALSE)</f>
        <v xml:space="preserve">Community and Junior College                      </v>
      </c>
      <c r="D252" s="33" t="str">
        <f>'[1]Schedule of Pension Amounts LW'!B245</f>
        <v>1416</v>
      </c>
      <c r="E252" s="33" t="str">
        <f>IF(ISNA(VLOOKUP(D252,'[1]Proportionate Shares'!$D$23:$G$1400,2,FALSE)),"",VLOOKUP(D252,'[1]Proportionate Shares'!$D$23:$G$1400,2,FALSE))</f>
        <v>241988</v>
      </c>
      <c r="F252" s="33" t="str">
        <f>IF(ISNA(VLOOKUP(D252,'[1]Proportionate Shares'!$D$23:$G$1400,3,FALSE)),"",VLOOKUP(D252,'[1]Proportionate Shares'!$D$23:$G$1400,3,FALSE))</f>
        <v/>
      </c>
      <c r="G252" s="34" t="str">
        <f>VLOOKUP(D252,'[1]Employer information'!$A$3:$B$1390,2,FALSE)</f>
        <v>WHARTON COUNTY JR COLLEGE</v>
      </c>
      <c r="H252" s="36">
        <f>IF(ISNA(VLOOKUP(D252,'[1]Proportionate Shares'!$D$23:$I$1377,6,FALSE)),0,VLOOKUP(D252,'[1]Proportionate Shares'!$D$23:$I$1377,6,FALSE))</f>
        <v>1.7045555900000001E-4</v>
      </c>
      <c r="I252" s="105">
        <f>VLOOKUP(D252,'[1]Schedule of Pension Amounts LW'!$B$15:$E$1399,3,FALSE)</f>
        <v>9187482</v>
      </c>
      <c r="J252" s="105">
        <f>-IF(ISNA(VLOOKUP(D252,'[1]Combined Contribution Amounts'!$A$2:$K$1335,5,FALSE)),0,VLOOKUP(D252,'[1]Combined Contribution Amounts'!$A$2:$K$1335,5,FALSE))</f>
        <v>-596615</v>
      </c>
      <c r="K252" s="105">
        <f>-IF(ISNA(VLOOKUP(D252,'[1]Combined Contribution Amounts'!$A$2:$K$1335,7,FALSE)),0,VLOOKUP(D252,'[1]Combined Contribution Amounts'!$A$2:$K$1335,7,FALSE))+-IF(ISNA(VLOOKUP(D252,'[1]Combined Contribution Amounts'!$A$2:$K$1335,8,FALSE)),0,VLOOKUP(D252,'[1]Combined Contribution Amounts'!$A$2:$K$1335,8,FALSE))+-IF(ISNA(VLOOKUP(D252,'[1]Combined Contribution Amounts'!$A$2:$K$1335,9,FALSE)),0,VLOOKUP(D252,'[1]Combined Contribution Amounts'!$A$2:$K$1335,9,FALSE))</f>
        <v>0</v>
      </c>
      <c r="L252" s="105">
        <f>VLOOKUP(D252,'[1]Pension Expense Details'!$D$23:$S$1407,16,FALSE)</f>
        <v>852325</v>
      </c>
      <c r="M252" s="105">
        <f>ROUND(('[1]68_InOutFlowsCurPrdAndPriorHist'!$F$28-'[1]68_InOutFlowsCurPrdAndPriorHist'!$F$31)*$H252,0)-VLOOKUP(D252,'[1]Pension Expense Details'!$D$23:$S$1407,12,FALSE)</f>
        <v>-141178</v>
      </c>
      <c r="N252" s="105">
        <f>ROUND(('[1]68_InOutFlowsCurPrdAndPriorHist'!$F$29-'[1]68_InOutFlowsCurPrdAndPriorHist'!$F$32)*$H252,0)-VLOOKUP(D252,'[1]Pension Expense Details'!$D$23:$S$1407,13,FALSE)</f>
        <v>-1066746</v>
      </c>
      <c r="O252" s="105">
        <f>ROUND(('[1]68_InOutFlowsCurPrdAndPriorHist'!$F$30-'[1]68_InOutFlowsCurPrdAndPriorHist'!$F$33)*$H252,0)-VLOOKUP(D252,'[1]Pension Expense Details'!$D$23:$S$1407,14,FALSE)</f>
        <v>461294</v>
      </c>
      <c r="P252" s="105">
        <f>ROUND((VLOOKUP(D252,'[1]Schedule of Pension Amounts LW'!$B$15:$AC$1399,28,FALSE)-VLOOKUP(D252,'[1]Schedule of Pension Amounts LW'!$B$15:$AC$1399,27,FALSE))*'[1]Schedule of Pension Amounts LW'!AD$4,0)+VLOOKUP(D252,'[1]Schedule of Pension Amounts LW'!$B$15:$AH$1399,33,FALSE)-VLOOKUP(D252,'[1]Pension Expense Details'!$D$23:$S$1407,15,FALSE)</f>
        <v>164251</v>
      </c>
      <c r="Q252" s="98">
        <f t="shared" si="18"/>
        <v>8860813</v>
      </c>
      <c r="R252" s="98">
        <f>ROUND('[1]68_InOutFlowsCurPrdAndPrior'!$D$32*IF(ISNA(VLOOKUP(D252,'[1]Proportionate Shares'!$D$23:$I$1359,6,FALSE)),0,VLOOKUP(D252,'[1]Proportionate Shares'!$D$23:$I$1359,6,FALSE)),0)</f>
        <v>37223</v>
      </c>
      <c r="S252" s="98">
        <f>ROUND('[1]68_InOutFlowsCurPrdAndPrior'!$D$33*IF(ISNA(VLOOKUP(D252,'[1]Proportionate Shares'!$D$23:$I$1359,6,FALSE)),0,VLOOKUP(D252,'[1]Proportionate Shares'!$D$23:$I$1359,6,FALSE)),0)</f>
        <v>2749059</v>
      </c>
      <c r="T252" s="98">
        <f>ROUND('[1]68_InOutFlowsCurPrdAndPrior'!$D$35*IF(ISNA(VLOOKUP(D252,'[1]Proportionate Shares'!$D$23:$I$1359,6,FALSE)),0,VLOOKUP(D252,'[1]Proportionate Shares'!$D$23:$I$1359,6,FALSE)),0)</f>
        <v>532715</v>
      </c>
      <c r="U252" s="98">
        <f>VLOOKUP(D252,'[1]Schedule of Pension Amounts LW'!$B$15:$AS$1399,36,FALSE)</f>
        <v>369026</v>
      </c>
      <c r="V252" s="99">
        <f t="shared" si="19"/>
        <v>3688023</v>
      </c>
      <c r="W252" s="98">
        <f>ROUND('[1]68_InOutFlowsCurPrdAndPrior'!$F$32*IF(ISNA(VLOOKUP(D252,'[1]Proportionate Shares'!$D$23:$I$1359,6,FALSE)),0,VLOOKUP(D252,'[1]Proportionate Shares'!$D$23:$I$1359,6,FALSE)),0)</f>
        <v>307661</v>
      </c>
      <c r="X252" s="98">
        <f>ROUND('[1]68_InOutFlowsCurPrdAndPrior'!$F$33*IF(ISNA(VLOOKUP(D252,'[1]Proportionate Shares'!$D$23:$I$1359,6,FALSE)),0,VLOOKUP(D252,'[1]Proportionate Shares'!$D$23:$I$1359,6,FALSE)),0)</f>
        <v>1136041</v>
      </c>
      <c r="Y252" s="98">
        <f>ROUND('[1]68_InOutFlowsCurPrdAndPrior'!$F$35*IF(ISNA(VLOOKUP(D252,'[1]Proportionate Shares'!$D$23:$I$1359,6,FALSE)),0,VLOOKUP(D252,'[1]Proportionate Shares'!$D$23:$I$1359,6,FALSE)),0)</f>
        <v>443742</v>
      </c>
      <c r="Z252" s="98">
        <f>-VLOOKUP(D252,'[1]Schedule of Pension Amounts LW'!$B$15:$AS$1399,37,FALSE)</f>
        <v>355318</v>
      </c>
      <c r="AA252" s="99">
        <f t="shared" si="20"/>
        <v>2242762</v>
      </c>
      <c r="AB252" s="72">
        <f>VLOOKUP(D252,'[1]Pension Expense Details'!$D$22:$S$1407,16,FALSE)</f>
        <v>852325</v>
      </c>
      <c r="AC252" s="72">
        <f t="shared" si="21"/>
        <v>645945</v>
      </c>
      <c r="AD252" s="72">
        <f>VLOOKUP(D252,'[1]Schedule of Pension Amounts LW'!$B$15:$W$1399,22,FALSE)</f>
        <v>1498270</v>
      </c>
    </row>
    <row r="253" spans="1:30" x14ac:dyDescent="0.3">
      <c r="A253" s="104"/>
      <c r="B253" s="33"/>
      <c r="C253" s="33" t="str">
        <f>VLOOKUP(D253,'[1]Employer information'!$I$3:$J$1391,2,FALSE)</f>
        <v xml:space="preserve">Higher Education                                  </v>
      </c>
      <c r="D253" s="33" t="str">
        <f>'[1]Schedule of Pension Amounts LW'!B246</f>
        <v>1546</v>
      </c>
      <c r="E253" s="33" t="str">
        <f>IF(ISNA(VLOOKUP(D253,'[1]Proportionate Shares'!$D$23:$G$1400,2,FALSE)),"",VLOOKUP(D253,'[1]Proportionate Shares'!$D$23:$G$1400,2,FALSE))</f>
        <v>226737</v>
      </c>
      <c r="F253" s="33" t="str">
        <f>IF(ISNA(VLOOKUP(D253,'[1]Proportionate Shares'!$D$23:$G$1400,3,FALSE)),"",VLOOKUP(D253,'[1]Proportionate Shares'!$D$23:$G$1400,3,FALSE))</f>
        <v/>
      </c>
      <c r="G253" s="34" t="str">
        <f>VLOOKUP(D253,'[1]Employer information'!$A$3:$B$1390,2,FALSE)</f>
        <v>ANGELO STATE UNIVERSITY</v>
      </c>
      <c r="H253" s="36">
        <f>IF(ISNA(VLOOKUP(D253,'[1]Proportionate Shares'!$D$23:$I$1377,6,FALSE)),0,VLOOKUP(D253,'[1]Proportionate Shares'!$D$23:$I$1377,6,FALSE))</f>
        <v>4.12089524E-4</v>
      </c>
      <c r="I253" s="105">
        <f>VLOOKUP(D253,'[1]Schedule of Pension Amounts LW'!$B$15:$E$1399,3,FALSE)</f>
        <v>22028215</v>
      </c>
      <c r="J253" s="105">
        <f>-IF(ISNA(VLOOKUP(D253,'[1]Combined Contribution Amounts'!$A$2:$K$1335,5,FALSE)),0,VLOOKUP(D253,'[1]Combined Contribution Amounts'!$A$2:$K$1335,5,FALSE))</f>
        <v>-1442363</v>
      </c>
      <c r="K253" s="105">
        <f>-IF(ISNA(VLOOKUP(D253,'[1]Combined Contribution Amounts'!$A$2:$K$1335,7,FALSE)),0,VLOOKUP(D253,'[1]Combined Contribution Amounts'!$A$2:$K$1335,7,FALSE))+-IF(ISNA(VLOOKUP(D253,'[1]Combined Contribution Amounts'!$A$2:$K$1335,8,FALSE)),0,VLOOKUP(D253,'[1]Combined Contribution Amounts'!$A$2:$K$1335,8,FALSE))+-IF(ISNA(VLOOKUP(D253,'[1]Combined Contribution Amounts'!$A$2:$K$1335,9,FALSE)),0,VLOOKUP(D253,'[1]Combined Contribution Amounts'!$A$2:$K$1335,9,FALSE))</f>
        <v>0</v>
      </c>
      <c r="L253" s="105">
        <f>VLOOKUP(D253,'[1]Pension Expense Details'!$D$23:$S$1407,16,FALSE)</f>
        <v>2089361</v>
      </c>
      <c r="M253" s="105">
        <f>ROUND(('[1]68_InOutFlowsCurPrdAndPriorHist'!$F$28-'[1]68_InOutFlowsCurPrdAndPriorHist'!$F$31)*$H253,0)-VLOOKUP(D253,'[1]Pension Expense Details'!$D$23:$S$1407,12,FALSE)</f>
        <v>-341308</v>
      </c>
      <c r="N253" s="105">
        <f>ROUND(('[1]68_InOutFlowsCurPrdAndPriorHist'!$F$29-'[1]68_InOutFlowsCurPrdAndPriorHist'!$F$32)*$H253,0)-VLOOKUP(D253,'[1]Pension Expense Details'!$D$23:$S$1407,13,FALSE)</f>
        <v>-2578941</v>
      </c>
      <c r="O253" s="105">
        <f>ROUND(('[1]68_InOutFlowsCurPrdAndPriorHist'!$F$30-'[1]68_InOutFlowsCurPrdAndPriorHist'!$F$33)*$H253,0)-VLOOKUP(D253,'[1]Pension Expense Details'!$D$23:$S$1407,14,FALSE)</f>
        <v>1115214</v>
      </c>
      <c r="P253" s="105">
        <f>ROUND((VLOOKUP(D253,'[1]Schedule of Pension Amounts LW'!$B$15:$AC$1399,28,FALSE)-VLOOKUP(D253,'[1]Schedule of Pension Amounts LW'!$B$15:$AC$1399,27,FALSE))*'[1]Schedule of Pension Amounts LW'!AD$4,0)+VLOOKUP(D253,'[1]Schedule of Pension Amounts LW'!$B$15:$AH$1399,33,FALSE)-VLOOKUP(D253,'[1]Pension Expense Details'!$D$23:$S$1407,15,FALSE)</f>
        <v>551524</v>
      </c>
      <c r="Q253" s="98">
        <f t="shared" si="18"/>
        <v>21421702</v>
      </c>
      <c r="R253" s="98">
        <f>ROUND('[1]68_InOutFlowsCurPrdAndPrior'!$D$32*IF(ISNA(VLOOKUP(D253,'[1]Proportionate Shares'!$D$23:$I$1359,6,FALSE)),0,VLOOKUP(D253,'[1]Proportionate Shares'!$D$23:$I$1359,6,FALSE)),0)</f>
        <v>89990</v>
      </c>
      <c r="S253" s="98">
        <f>ROUND('[1]68_InOutFlowsCurPrdAndPrior'!$D$33*IF(ISNA(VLOOKUP(D253,'[1]Proportionate Shares'!$D$23:$I$1359,6,FALSE)),0,VLOOKUP(D253,'[1]Proportionate Shares'!$D$23:$I$1359,6,FALSE)),0)</f>
        <v>6646064</v>
      </c>
      <c r="T253" s="98">
        <f>ROUND('[1]68_InOutFlowsCurPrdAndPrior'!$D$35*IF(ISNA(VLOOKUP(D253,'[1]Proportionate Shares'!$D$23:$I$1359,6,FALSE)),0,VLOOKUP(D253,'[1]Proportionate Shares'!$D$23:$I$1359,6,FALSE)),0)</f>
        <v>1287879</v>
      </c>
      <c r="U253" s="98">
        <f>VLOOKUP(D253,'[1]Schedule of Pension Amounts LW'!$B$15:$AS$1399,36,FALSE)</f>
        <v>1182409</v>
      </c>
      <c r="V253" s="99">
        <f t="shared" si="19"/>
        <v>9206342</v>
      </c>
      <c r="W253" s="98">
        <f>ROUND('[1]68_InOutFlowsCurPrdAndPrior'!$F$32*IF(ISNA(VLOOKUP(D253,'[1]Proportionate Shares'!$D$23:$I$1359,6,FALSE)),0,VLOOKUP(D253,'[1]Proportionate Shares'!$D$23:$I$1359,6,FALSE)),0)</f>
        <v>743795</v>
      </c>
      <c r="X253" s="98">
        <f>ROUND('[1]68_InOutFlowsCurPrdAndPrior'!$F$33*IF(ISNA(VLOOKUP(D253,'[1]Proportionate Shares'!$D$23:$I$1359,6,FALSE)),0,VLOOKUP(D253,'[1]Proportionate Shares'!$D$23:$I$1359,6,FALSE)),0)</f>
        <v>2746468</v>
      </c>
      <c r="Y253" s="98">
        <f>ROUND('[1]68_InOutFlowsCurPrdAndPrior'!$F$35*IF(ISNA(VLOOKUP(D253,'[1]Proportionate Shares'!$D$23:$I$1359,6,FALSE)),0,VLOOKUP(D253,'[1]Proportionate Shares'!$D$23:$I$1359,6,FALSE)),0)</f>
        <v>1072781</v>
      </c>
      <c r="Z253" s="98">
        <f>-VLOOKUP(D253,'[1]Schedule of Pension Amounts LW'!$B$15:$AS$1399,37,FALSE)</f>
        <v>332294</v>
      </c>
      <c r="AA253" s="99">
        <f t="shared" si="20"/>
        <v>4895338</v>
      </c>
      <c r="AB253" s="72">
        <f>VLOOKUP(D253,'[1]Pension Expense Details'!$D$22:$S$1407,16,FALSE)</f>
        <v>2089361</v>
      </c>
      <c r="AC253" s="72">
        <f t="shared" si="21"/>
        <v>1807419</v>
      </c>
      <c r="AD253" s="72">
        <f>VLOOKUP(D253,'[1]Schedule of Pension Amounts LW'!$B$15:$W$1399,22,FALSE)</f>
        <v>3896780</v>
      </c>
    </row>
    <row r="254" spans="1:30" x14ac:dyDescent="0.3">
      <c r="A254" s="104"/>
      <c r="B254" s="33"/>
      <c r="C254" s="33" t="str">
        <f>VLOOKUP(D254,'[1]Employer information'!$I$3:$J$1391,2,FALSE)</f>
        <v xml:space="preserve">Higher Education                                  </v>
      </c>
      <c r="D254" s="33" t="str">
        <f>'[1]Schedule of Pension Amounts LW'!B247</f>
        <v>2219</v>
      </c>
      <c r="E254" s="33" t="str">
        <f>IF(ISNA(VLOOKUP(D254,'[1]Proportionate Shares'!$D$23:$G$1400,2,FALSE)),"",VLOOKUP(D254,'[1]Proportionate Shares'!$D$23:$G$1400,2,FALSE))</f>
        <v>123789</v>
      </c>
      <c r="F254" s="33" t="str">
        <f>IF(ISNA(VLOOKUP(D254,'[1]Proportionate Shares'!$D$23:$G$1400,3,FALSE)),"",VLOOKUP(D254,'[1]Proportionate Shares'!$D$23:$G$1400,3,FALSE))</f>
        <v/>
      </c>
      <c r="G254" s="34" t="str">
        <f>VLOOKUP(D254,'[1]Employer information'!$A$3:$B$1390,2,FALSE)</f>
        <v>LAMAR INST OF TECHNOLOGY</v>
      </c>
      <c r="H254" s="36">
        <f>IF(ISNA(VLOOKUP(D254,'[1]Proportionate Shares'!$D$23:$I$1377,6,FALSE)),0,VLOOKUP(D254,'[1]Proportionate Shares'!$D$23:$I$1377,6,FALSE))</f>
        <v>6.0413634E-5</v>
      </c>
      <c r="I254" s="105">
        <f>VLOOKUP(D254,'[1]Schedule of Pension Amounts LW'!$B$15:$E$1399,3,FALSE)</f>
        <v>2291483</v>
      </c>
      <c r="J254" s="105">
        <f>-IF(ISNA(VLOOKUP(D254,'[1]Combined Contribution Amounts'!$A$2:$K$1335,5,FALSE)),0,VLOOKUP(D254,'[1]Combined Contribution Amounts'!$A$2:$K$1335,5,FALSE))</f>
        <v>-211455</v>
      </c>
      <c r="K254" s="105">
        <f>-IF(ISNA(VLOOKUP(D254,'[1]Combined Contribution Amounts'!$A$2:$K$1335,7,FALSE)),0,VLOOKUP(D254,'[1]Combined Contribution Amounts'!$A$2:$K$1335,7,FALSE))+-IF(ISNA(VLOOKUP(D254,'[1]Combined Contribution Amounts'!$A$2:$K$1335,8,FALSE)),0,VLOOKUP(D254,'[1]Combined Contribution Amounts'!$A$2:$K$1335,8,FALSE))+-IF(ISNA(VLOOKUP(D254,'[1]Combined Contribution Amounts'!$A$2:$K$1335,9,FALSE)),0,VLOOKUP(D254,'[1]Combined Contribution Amounts'!$A$2:$K$1335,9,FALSE))</f>
        <v>0</v>
      </c>
      <c r="L254" s="105">
        <f>VLOOKUP(D254,'[1]Pension Expense Details'!$D$23:$S$1407,16,FALSE)</f>
        <v>453726</v>
      </c>
      <c r="M254" s="105">
        <f>ROUND(('[1]68_InOutFlowsCurPrdAndPriorHist'!$F$28-'[1]68_InOutFlowsCurPrdAndPriorHist'!$F$31)*$H254,0)-VLOOKUP(D254,'[1]Pension Expense Details'!$D$23:$S$1407,12,FALSE)</f>
        <v>-50037</v>
      </c>
      <c r="N254" s="105">
        <f>ROUND(('[1]68_InOutFlowsCurPrdAndPriorHist'!$F$29-'[1]68_InOutFlowsCurPrdAndPriorHist'!$F$32)*$H254,0)-VLOOKUP(D254,'[1]Pension Expense Details'!$D$23:$S$1407,13,FALSE)</f>
        <v>-378081</v>
      </c>
      <c r="O254" s="105">
        <f>ROUND(('[1]68_InOutFlowsCurPrdAndPriorHist'!$F$30-'[1]68_InOutFlowsCurPrdAndPriorHist'!$F$33)*$H254,0)-VLOOKUP(D254,'[1]Pension Expense Details'!$D$23:$S$1407,14,FALSE)</f>
        <v>163494</v>
      </c>
      <c r="P254" s="105">
        <f>ROUND((VLOOKUP(D254,'[1]Schedule of Pension Amounts LW'!$B$15:$AC$1399,28,FALSE)-VLOOKUP(D254,'[1]Schedule of Pension Amounts LW'!$B$15:$AC$1399,27,FALSE))*'[1]Schedule of Pension Amounts LW'!AD$4,0)+VLOOKUP(D254,'[1]Schedule of Pension Amounts LW'!$B$15:$AH$1399,33,FALSE)-VLOOKUP(D254,'[1]Pension Expense Details'!$D$23:$S$1407,15,FALSE)</f>
        <v>871360</v>
      </c>
      <c r="Q254" s="98">
        <f t="shared" si="18"/>
        <v>3140490</v>
      </c>
      <c r="R254" s="98">
        <f>ROUND('[1]68_InOutFlowsCurPrdAndPrior'!$D$32*IF(ISNA(VLOOKUP(D254,'[1]Proportionate Shares'!$D$23:$I$1359,6,FALSE)),0,VLOOKUP(D254,'[1]Proportionate Shares'!$D$23:$I$1359,6,FALSE)),0)</f>
        <v>13193</v>
      </c>
      <c r="S254" s="98">
        <f>ROUND('[1]68_InOutFlowsCurPrdAndPrior'!$D$33*IF(ISNA(VLOOKUP(D254,'[1]Proportionate Shares'!$D$23:$I$1359,6,FALSE)),0,VLOOKUP(D254,'[1]Proportionate Shares'!$D$23:$I$1359,6,FALSE)),0)</f>
        <v>974334</v>
      </c>
      <c r="T254" s="98">
        <f>ROUND('[1]68_InOutFlowsCurPrdAndPrior'!$D$35*IF(ISNA(VLOOKUP(D254,'[1]Proportionate Shares'!$D$23:$I$1359,6,FALSE)),0,VLOOKUP(D254,'[1]Proportionate Shares'!$D$23:$I$1359,6,FALSE)),0)</f>
        <v>188807</v>
      </c>
      <c r="U254" s="98">
        <f>VLOOKUP(D254,'[1]Schedule of Pension Amounts LW'!$B$15:$AS$1399,36,FALSE)</f>
        <v>604433</v>
      </c>
      <c r="V254" s="99">
        <f t="shared" si="19"/>
        <v>1780767</v>
      </c>
      <c r="W254" s="98">
        <f>ROUND('[1]68_InOutFlowsCurPrdAndPrior'!$F$32*IF(ISNA(VLOOKUP(D254,'[1]Proportionate Shares'!$D$23:$I$1359,6,FALSE)),0,VLOOKUP(D254,'[1]Proportionate Shares'!$D$23:$I$1359,6,FALSE)),0)</f>
        <v>109043</v>
      </c>
      <c r="X254" s="98">
        <f>ROUND('[1]68_InOutFlowsCurPrdAndPrior'!$F$33*IF(ISNA(VLOOKUP(D254,'[1]Proportionate Shares'!$D$23:$I$1359,6,FALSE)),0,VLOOKUP(D254,'[1]Proportionate Shares'!$D$23:$I$1359,6,FALSE)),0)</f>
        <v>402641</v>
      </c>
      <c r="Y254" s="98">
        <f>ROUND('[1]68_InOutFlowsCurPrdAndPrior'!$F$35*IF(ISNA(VLOOKUP(D254,'[1]Proportionate Shares'!$D$23:$I$1359,6,FALSE)),0,VLOOKUP(D254,'[1]Proportionate Shares'!$D$23:$I$1359,6,FALSE)),0)</f>
        <v>157273</v>
      </c>
      <c r="Z254" s="98">
        <f>-VLOOKUP(D254,'[1]Schedule of Pension Amounts LW'!$B$15:$AS$1399,37,FALSE)</f>
        <v>477561</v>
      </c>
      <c r="AA254" s="99">
        <f t="shared" si="20"/>
        <v>1146518</v>
      </c>
      <c r="AB254" s="72">
        <f>VLOOKUP(D254,'[1]Pension Expense Details'!$D$22:$S$1407,16,FALSE)</f>
        <v>453726</v>
      </c>
      <c r="AC254" s="72">
        <f t="shared" si="21"/>
        <v>100246</v>
      </c>
      <c r="AD254" s="72">
        <f>VLOOKUP(D254,'[1]Schedule of Pension Amounts LW'!$B$15:$W$1399,22,FALSE)</f>
        <v>553972</v>
      </c>
    </row>
    <row r="255" spans="1:30" x14ac:dyDescent="0.3">
      <c r="A255" s="104"/>
      <c r="B255" s="33"/>
      <c r="C255" s="33" t="str">
        <f>VLOOKUP(D255,'[1]Employer information'!$I$3:$J$1391,2,FALSE)</f>
        <v xml:space="preserve">Higher Education                                  </v>
      </c>
      <c r="D255" s="33" t="str">
        <f>'[1]Schedule of Pension Amounts LW'!B248</f>
        <v>2218</v>
      </c>
      <c r="E255" s="33" t="str">
        <f>IF(ISNA(VLOOKUP(D255,'[1]Proportionate Shares'!$D$23:$G$1400,2,FALSE)),"",VLOOKUP(D255,'[1]Proportionate Shares'!$D$23:$G$1400,2,FALSE))</f>
        <v>181787</v>
      </c>
      <c r="F255" s="33" t="str">
        <f>IF(ISNA(VLOOKUP(D255,'[1]Proportionate Shares'!$D$23:$G$1400,3,FALSE)),"",VLOOKUP(D255,'[1]Proportionate Shares'!$D$23:$G$1400,3,FALSE))</f>
        <v/>
      </c>
      <c r="G255" s="34" t="str">
        <f>VLOOKUP(D255,'[1]Employer information'!$A$3:$B$1390,2,FALSE)</f>
        <v>LAMAR STATE COLLEGE-ORANGE</v>
      </c>
      <c r="H255" s="36">
        <f>IF(ISNA(VLOOKUP(D255,'[1]Proportionate Shares'!$D$23:$I$1377,6,FALSE)),0,VLOOKUP(D255,'[1]Proportionate Shares'!$D$23:$I$1377,6,FALSE))</f>
        <v>9.4231040000000006E-6</v>
      </c>
      <c r="I255" s="105">
        <f>VLOOKUP(D255,'[1]Schedule of Pension Amounts LW'!$B$15:$E$1399,3,FALSE)</f>
        <v>558357</v>
      </c>
      <c r="J255" s="105">
        <f>-IF(ISNA(VLOOKUP(D255,'[1]Combined Contribution Amounts'!$A$2:$K$1335,5,FALSE)),0,VLOOKUP(D255,'[1]Combined Contribution Amounts'!$A$2:$K$1335,5,FALSE))</f>
        <v>-32982</v>
      </c>
      <c r="K255" s="105">
        <f>-IF(ISNA(VLOOKUP(D255,'[1]Combined Contribution Amounts'!$A$2:$K$1335,7,FALSE)),0,VLOOKUP(D255,'[1]Combined Contribution Amounts'!$A$2:$K$1335,7,FALSE))+-IF(ISNA(VLOOKUP(D255,'[1]Combined Contribution Amounts'!$A$2:$K$1335,8,FALSE)),0,VLOOKUP(D255,'[1]Combined Contribution Amounts'!$A$2:$K$1335,8,FALSE))+-IF(ISNA(VLOOKUP(D255,'[1]Combined Contribution Amounts'!$A$2:$K$1335,9,FALSE)),0,VLOOKUP(D255,'[1]Combined Contribution Amounts'!$A$2:$K$1335,9,FALSE))</f>
        <v>0</v>
      </c>
      <c r="L255" s="105">
        <f>VLOOKUP(D255,'[1]Pension Expense Details'!$D$23:$S$1407,16,FALSE)</f>
        <v>39189</v>
      </c>
      <c r="M255" s="105">
        <f>ROUND(('[1]68_InOutFlowsCurPrdAndPriorHist'!$F$28-'[1]68_InOutFlowsCurPrdAndPriorHist'!$F$31)*$H255,0)-VLOOKUP(D255,'[1]Pension Expense Details'!$D$23:$S$1407,12,FALSE)</f>
        <v>-7805</v>
      </c>
      <c r="N255" s="105">
        <f>ROUND(('[1]68_InOutFlowsCurPrdAndPriorHist'!$F$29-'[1]68_InOutFlowsCurPrdAndPriorHist'!$F$32)*$H255,0)-VLOOKUP(D255,'[1]Pension Expense Details'!$D$23:$S$1407,13,FALSE)</f>
        <v>-58972</v>
      </c>
      <c r="O255" s="105">
        <f>ROUND(('[1]68_InOutFlowsCurPrdAndPriorHist'!$F$30-'[1]68_InOutFlowsCurPrdAndPriorHist'!$F$33)*$H255,0)-VLOOKUP(D255,'[1]Pension Expense Details'!$D$23:$S$1407,14,FALSE)</f>
        <v>25501</v>
      </c>
      <c r="P255" s="105">
        <f>ROUND((VLOOKUP(D255,'[1]Schedule of Pension Amounts LW'!$B$15:$AC$1399,28,FALSE)-VLOOKUP(D255,'[1]Schedule of Pension Amounts LW'!$B$15:$AC$1399,27,FALSE))*'[1]Schedule of Pension Amounts LW'!AD$4,0)+VLOOKUP(D255,'[1]Schedule of Pension Amounts LW'!$B$15:$AH$1399,33,FALSE)-VLOOKUP(D255,'[1]Pension Expense Details'!$D$23:$S$1407,15,FALSE)</f>
        <v>-33446</v>
      </c>
      <c r="Q255" s="98">
        <f t="shared" si="18"/>
        <v>489842</v>
      </c>
      <c r="R255" s="98">
        <f>ROUND('[1]68_InOutFlowsCurPrdAndPrior'!$D$32*IF(ISNA(VLOOKUP(D255,'[1]Proportionate Shares'!$D$23:$I$1359,6,FALSE)),0,VLOOKUP(D255,'[1]Proportionate Shares'!$D$23:$I$1359,6,FALSE)),0)</f>
        <v>2058</v>
      </c>
      <c r="S255" s="98">
        <f>ROUND('[1]68_InOutFlowsCurPrdAndPrior'!$D$33*IF(ISNA(VLOOKUP(D255,'[1]Proportionate Shares'!$D$23:$I$1359,6,FALSE)),0,VLOOKUP(D255,'[1]Proportionate Shares'!$D$23:$I$1359,6,FALSE)),0)</f>
        <v>151973</v>
      </c>
      <c r="T255" s="98">
        <f>ROUND('[1]68_InOutFlowsCurPrdAndPrior'!$D$35*IF(ISNA(VLOOKUP(D255,'[1]Proportionate Shares'!$D$23:$I$1359,6,FALSE)),0,VLOOKUP(D255,'[1]Proportionate Shares'!$D$23:$I$1359,6,FALSE)),0)</f>
        <v>29449</v>
      </c>
      <c r="U255" s="98">
        <f>VLOOKUP(D255,'[1]Schedule of Pension Amounts LW'!$B$15:$AS$1399,36,FALSE)</f>
        <v>0</v>
      </c>
      <c r="V255" s="99">
        <f t="shared" si="19"/>
        <v>183480</v>
      </c>
      <c r="W255" s="98">
        <f>ROUND('[1]68_InOutFlowsCurPrdAndPrior'!$F$32*IF(ISNA(VLOOKUP(D255,'[1]Proportionate Shares'!$D$23:$I$1359,6,FALSE)),0,VLOOKUP(D255,'[1]Proportionate Shares'!$D$23:$I$1359,6,FALSE)),0)</f>
        <v>17008</v>
      </c>
      <c r="X255" s="98">
        <f>ROUND('[1]68_InOutFlowsCurPrdAndPrior'!$F$33*IF(ISNA(VLOOKUP(D255,'[1]Proportionate Shares'!$D$23:$I$1359,6,FALSE)),0,VLOOKUP(D255,'[1]Proportionate Shares'!$D$23:$I$1359,6,FALSE)),0)</f>
        <v>62803</v>
      </c>
      <c r="Y255" s="98">
        <f>ROUND('[1]68_InOutFlowsCurPrdAndPrior'!$F$35*IF(ISNA(VLOOKUP(D255,'[1]Proportionate Shares'!$D$23:$I$1359,6,FALSE)),0,VLOOKUP(D255,'[1]Proportionate Shares'!$D$23:$I$1359,6,FALSE)),0)</f>
        <v>24531</v>
      </c>
      <c r="Z255" s="98">
        <f>-VLOOKUP(D255,'[1]Schedule of Pension Amounts LW'!$B$15:$AS$1399,37,FALSE)</f>
        <v>495144</v>
      </c>
      <c r="AA255" s="99">
        <f t="shared" si="20"/>
        <v>599486</v>
      </c>
      <c r="AB255" s="72">
        <f>VLOOKUP(D255,'[1]Pension Expense Details'!$D$22:$S$1407,16,FALSE)</f>
        <v>39189</v>
      </c>
      <c r="AC255" s="72">
        <f t="shared" si="21"/>
        <v>-87896</v>
      </c>
      <c r="AD255" s="72">
        <f>VLOOKUP(D255,'[1]Schedule of Pension Amounts LW'!$B$15:$W$1399,22,FALSE)</f>
        <v>-48707</v>
      </c>
    </row>
    <row r="256" spans="1:30" x14ac:dyDescent="0.3">
      <c r="A256" s="104"/>
      <c r="B256" s="33"/>
      <c r="C256" s="33" t="str">
        <f>VLOOKUP(D256,'[1]Employer information'!$I$3:$J$1391,2,FALSE)</f>
        <v xml:space="preserve">Higher Education                                  </v>
      </c>
      <c r="D256" s="33" t="str">
        <f>'[1]Schedule of Pension Amounts LW'!B249</f>
        <v>2186</v>
      </c>
      <c r="E256" s="33" t="str">
        <f>IF(ISNA(VLOOKUP(D256,'[1]Proportionate Shares'!$D$23:$G$1400,2,FALSE)),"",VLOOKUP(D256,'[1]Proportionate Shares'!$D$23:$G$1400,2,FALSE))</f>
        <v>123788</v>
      </c>
      <c r="F256" s="33" t="str">
        <f>IF(ISNA(VLOOKUP(D256,'[1]Proportionate Shares'!$D$23:$G$1400,3,FALSE)),"",VLOOKUP(D256,'[1]Proportionate Shares'!$D$23:$G$1400,3,FALSE))</f>
        <v/>
      </c>
      <c r="G256" s="34" t="str">
        <f>VLOOKUP(D256,'[1]Employer information'!$A$3:$B$1390,2,FALSE)</f>
        <v>LAMAR STATE COLLEGE-PORT ARTHUR</v>
      </c>
      <c r="H256" s="36">
        <f>IF(ISNA(VLOOKUP(D256,'[1]Proportionate Shares'!$D$23:$I$1377,6,FALSE)),0,VLOOKUP(D256,'[1]Proportionate Shares'!$D$23:$I$1377,6,FALSE))</f>
        <v>3.8915516999999997E-5</v>
      </c>
      <c r="I256" s="105">
        <f>VLOOKUP(D256,'[1]Schedule of Pension Amounts LW'!$B$15:$E$1399,3,FALSE)</f>
        <v>2262497</v>
      </c>
      <c r="J256" s="105">
        <f>-IF(ISNA(VLOOKUP(D256,'[1]Combined Contribution Amounts'!$A$2:$K$1335,5,FALSE)),0,VLOOKUP(D256,'[1]Combined Contribution Amounts'!$A$2:$K$1335,5,FALSE))</f>
        <v>-72240</v>
      </c>
      <c r="K256" s="105">
        <f>-IF(ISNA(VLOOKUP(D256,'[1]Combined Contribution Amounts'!$A$2:$K$1335,7,FALSE)),0,VLOOKUP(D256,'[1]Combined Contribution Amounts'!$A$2:$K$1335,7,FALSE))+-IF(ISNA(VLOOKUP(D256,'[1]Combined Contribution Amounts'!$A$2:$K$1335,8,FALSE)),0,VLOOKUP(D256,'[1]Combined Contribution Amounts'!$A$2:$K$1335,8,FALSE))+-IF(ISNA(VLOOKUP(D256,'[1]Combined Contribution Amounts'!$A$2:$K$1335,9,FALSE)),0,VLOOKUP(D256,'[1]Combined Contribution Amounts'!$A$2:$K$1335,9,FALSE))</f>
        <v>-63969</v>
      </c>
      <c r="L256" s="105">
        <f>VLOOKUP(D256,'[1]Pension Expense Details'!$D$23:$S$1407,16,FALSE)</f>
        <v>168660</v>
      </c>
      <c r="M256" s="105">
        <f>ROUND(('[1]68_InOutFlowsCurPrdAndPriorHist'!$F$28-'[1]68_InOutFlowsCurPrdAndPriorHist'!$F$31)*$H256,0)-VLOOKUP(D256,'[1]Pension Expense Details'!$D$23:$S$1407,12,FALSE)</f>
        <v>-32231</v>
      </c>
      <c r="N256" s="105">
        <f>ROUND(('[1]68_InOutFlowsCurPrdAndPriorHist'!$F$29-'[1]68_InOutFlowsCurPrdAndPriorHist'!$F$32)*$H256,0)-VLOOKUP(D256,'[1]Pension Expense Details'!$D$23:$S$1407,13,FALSE)</f>
        <v>-243542</v>
      </c>
      <c r="O256" s="105">
        <f>ROUND(('[1]68_InOutFlowsCurPrdAndPriorHist'!$F$30-'[1]68_InOutFlowsCurPrdAndPriorHist'!$F$33)*$H256,0)-VLOOKUP(D256,'[1]Pension Expense Details'!$D$23:$S$1407,14,FALSE)</f>
        <v>105314</v>
      </c>
      <c r="P256" s="105">
        <f>ROUND((VLOOKUP(D256,'[1]Schedule of Pension Amounts LW'!$B$15:$AC$1399,28,FALSE)-VLOOKUP(D256,'[1]Schedule of Pension Amounts LW'!$B$15:$AC$1399,27,FALSE))*'[1]Schedule of Pension Amounts LW'!AD$4,0)+VLOOKUP(D256,'[1]Schedule of Pension Amounts LW'!$B$15:$AH$1399,33,FALSE)-VLOOKUP(D256,'[1]Pension Expense Details'!$D$23:$S$1407,15,FALSE)</f>
        <v>-101539</v>
      </c>
      <c r="Q256" s="98">
        <f t="shared" si="18"/>
        <v>2022950</v>
      </c>
      <c r="R256" s="98">
        <f>ROUND('[1]68_InOutFlowsCurPrdAndPrior'!$D$32*IF(ISNA(VLOOKUP(D256,'[1]Proportionate Shares'!$D$23:$I$1359,6,FALSE)),0,VLOOKUP(D256,'[1]Proportionate Shares'!$D$23:$I$1359,6,FALSE)),0)</f>
        <v>8498</v>
      </c>
      <c r="S256" s="98">
        <f>ROUND('[1]68_InOutFlowsCurPrdAndPrior'!$D$33*IF(ISNA(VLOOKUP(D256,'[1]Proportionate Shares'!$D$23:$I$1359,6,FALSE)),0,VLOOKUP(D256,'[1]Proportionate Shares'!$D$23:$I$1359,6,FALSE)),0)</f>
        <v>627619</v>
      </c>
      <c r="T256" s="98">
        <f>ROUND('[1]68_InOutFlowsCurPrdAndPrior'!$D$35*IF(ISNA(VLOOKUP(D256,'[1]Proportionate Shares'!$D$23:$I$1359,6,FALSE)),0,VLOOKUP(D256,'[1]Proportionate Shares'!$D$23:$I$1359,6,FALSE)),0)</f>
        <v>121620</v>
      </c>
      <c r="U256" s="98">
        <f>VLOOKUP(D256,'[1]Schedule of Pension Amounts LW'!$B$15:$AS$1399,36,FALSE)</f>
        <v>62744</v>
      </c>
      <c r="V256" s="99">
        <f t="shared" si="19"/>
        <v>820481</v>
      </c>
      <c r="W256" s="98">
        <f>ROUND('[1]68_InOutFlowsCurPrdAndPrior'!$F$32*IF(ISNA(VLOOKUP(D256,'[1]Proportionate Shares'!$D$23:$I$1359,6,FALSE)),0,VLOOKUP(D256,'[1]Proportionate Shares'!$D$23:$I$1359,6,FALSE)),0)</f>
        <v>70240</v>
      </c>
      <c r="X256" s="98">
        <f>ROUND('[1]68_InOutFlowsCurPrdAndPrior'!$F$33*IF(ISNA(VLOOKUP(D256,'[1]Proportionate Shares'!$D$23:$I$1359,6,FALSE)),0,VLOOKUP(D256,'[1]Proportionate Shares'!$D$23:$I$1359,6,FALSE)),0)</f>
        <v>259362</v>
      </c>
      <c r="Y256" s="98">
        <f>ROUND('[1]68_InOutFlowsCurPrdAndPrior'!$F$35*IF(ISNA(VLOOKUP(D256,'[1]Proportionate Shares'!$D$23:$I$1359,6,FALSE)),0,VLOOKUP(D256,'[1]Proportionate Shares'!$D$23:$I$1359,6,FALSE)),0)</f>
        <v>101308</v>
      </c>
      <c r="Z256" s="98">
        <f>-VLOOKUP(D256,'[1]Schedule of Pension Amounts LW'!$B$15:$AS$1399,37,FALSE)</f>
        <v>508820</v>
      </c>
      <c r="AA256" s="99">
        <f t="shared" si="20"/>
        <v>939730</v>
      </c>
      <c r="AB256" s="72">
        <f>VLOOKUP(D256,'[1]Pension Expense Details'!$D$22:$S$1407,16,FALSE)</f>
        <v>168660</v>
      </c>
      <c r="AC256" s="72">
        <f t="shared" si="21"/>
        <v>-2556</v>
      </c>
      <c r="AD256" s="72">
        <f>VLOOKUP(D256,'[1]Schedule of Pension Amounts LW'!$B$15:$W$1399,22,FALSE)</f>
        <v>166104</v>
      </c>
    </row>
    <row r="257" spans="1:30" x14ac:dyDescent="0.3">
      <c r="A257" s="104"/>
      <c r="B257" s="33"/>
      <c r="C257" s="33" t="str">
        <f>VLOOKUP(D257,'[1]Employer information'!$I$3:$J$1391,2,FALSE)</f>
        <v xml:space="preserve">Higher Education                                  </v>
      </c>
      <c r="D257" s="33" t="str">
        <f>'[1]Schedule of Pension Amounts LW'!B250</f>
        <v>1375</v>
      </c>
      <c r="E257" s="33" t="str">
        <f>IF(ISNA(VLOOKUP(D257,'[1]Proportionate Shares'!$D$23:$G$1400,2,FALSE)),"",VLOOKUP(D257,'[1]Proportionate Shares'!$D$23:$G$1400,2,FALSE))</f>
        <v>123734</v>
      </c>
      <c r="F257" s="33" t="str">
        <f>IF(ISNA(VLOOKUP(D257,'[1]Proportionate Shares'!$D$23:$G$1400,3,FALSE)),"",VLOOKUP(D257,'[1]Proportionate Shares'!$D$23:$G$1400,3,FALSE))</f>
        <v/>
      </c>
      <c r="G257" s="34" t="str">
        <f>VLOOKUP(D257,'[1]Employer information'!$A$3:$B$1390,2,FALSE)</f>
        <v>LAMAR UNIVERSITY-BEAUMONT</v>
      </c>
      <c r="H257" s="36">
        <f>IF(ISNA(VLOOKUP(D257,'[1]Proportionate Shares'!$D$23:$I$1377,6,FALSE)),0,VLOOKUP(D257,'[1]Proportionate Shares'!$D$23:$I$1377,6,FALSE))</f>
        <v>1.2543430920000001E-3</v>
      </c>
      <c r="I257" s="105">
        <f>VLOOKUP(D257,'[1]Schedule of Pension Amounts LW'!$B$15:$E$1399,3,FALSE)</f>
        <v>64958863</v>
      </c>
      <c r="J257" s="105">
        <f>-IF(ISNA(VLOOKUP(D257,'[1]Combined Contribution Amounts'!$A$2:$K$1335,5,FALSE)),0,VLOOKUP(D257,'[1]Combined Contribution Amounts'!$A$2:$K$1335,5,FALSE))</f>
        <v>-4389751</v>
      </c>
      <c r="K257" s="105">
        <f>-IF(ISNA(VLOOKUP(D257,'[1]Combined Contribution Amounts'!$A$2:$K$1335,7,FALSE)),0,VLOOKUP(D257,'[1]Combined Contribution Amounts'!$A$2:$K$1335,7,FALSE))+-IF(ISNA(VLOOKUP(D257,'[1]Combined Contribution Amounts'!$A$2:$K$1335,8,FALSE)),0,VLOOKUP(D257,'[1]Combined Contribution Amounts'!$A$2:$K$1335,8,FALSE))+-IF(ISNA(VLOOKUP(D257,'[1]Combined Contribution Amounts'!$A$2:$K$1335,9,FALSE)),0,VLOOKUP(D257,'[1]Combined Contribution Amounts'!$A$2:$K$1335,9,FALSE))</f>
        <v>-601</v>
      </c>
      <c r="L257" s="105">
        <f>VLOOKUP(D257,'[1]Pension Expense Details'!$D$23:$S$1407,16,FALSE)</f>
        <v>6688527</v>
      </c>
      <c r="M257" s="105">
        <f>ROUND(('[1]68_InOutFlowsCurPrdAndPriorHist'!$F$28-'[1]68_InOutFlowsCurPrdAndPriorHist'!$F$31)*$H257,0)-VLOOKUP(D257,'[1]Pension Expense Details'!$D$23:$S$1407,12,FALSE)</f>
        <v>-1038895</v>
      </c>
      <c r="N257" s="105">
        <f>ROUND(('[1]68_InOutFlowsCurPrdAndPriorHist'!$F$29-'[1]68_InOutFlowsCurPrdAndPriorHist'!$F$32)*$H257,0)-VLOOKUP(D257,'[1]Pension Expense Details'!$D$23:$S$1407,13,FALSE)</f>
        <v>-7849935</v>
      </c>
      <c r="O257" s="105">
        <f>ROUND(('[1]68_InOutFlowsCurPrdAndPriorHist'!$F$30-'[1]68_InOutFlowsCurPrdAndPriorHist'!$F$33)*$H257,0)-VLOOKUP(D257,'[1]Pension Expense Details'!$D$23:$S$1407,14,FALSE)</f>
        <v>3394554</v>
      </c>
      <c r="P257" s="105">
        <f>ROUND((VLOOKUP(D257,'[1]Schedule of Pension Amounts LW'!$B$15:$AC$1399,28,FALSE)-VLOOKUP(D257,'[1]Schedule of Pension Amounts LW'!$B$15:$AC$1399,27,FALSE))*'[1]Schedule of Pension Amounts LW'!AD$4,0)+VLOOKUP(D257,'[1]Schedule of Pension Amounts LW'!$B$15:$AH$1399,33,FALSE)-VLOOKUP(D257,'[1]Pension Expense Details'!$D$23:$S$1407,15,FALSE)</f>
        <v>3441913</v>
      </c>
      <c r="Q257" s="98">
        <f t="shared" si="18"/>
        <v>65204675</v>
      </c>
      <c r="R257" s="98">
        <f>ROUND('[1]68_InOutFlowsCurPrdAndPrior'!$D$32*IF(ISNA(VLOOKUP(D257,'[1]Proportionate Shares'!$D$23:$I$1359,6,FALSE)),0,VLOOKUP(D257,'[1]Proportionate Shares'!$D$23:$I$1359,6,FALSE)),0)</f>
        <v>273918</v>
      </c>
      <c r="S257" s="98">
        <f>ROUND('[1]68_InOutFlowsCurPrdAndPrior'!$D$33*IF(ISNA(VLOOKUP(D257,'[1]Proportionate Shares'!$D$23:$I$1359,6,FALSE)),0,VLOOKUP(D257,'[1]Proportionate Shares'!$D$23:$I$1359,6,FALSE)),0)</f>
        <v>20229693</v>
      </c>
      <c r="T257" s="98">
        <f>ROUND('[1]68_InOutFlowsCurPrdAndPrior'!$D$35*IF(ISNA(VLOOKUP(D257,'[1]Proportionate Shares'!$D$23:$I$1359,6,FALSE)),0,VLOOKUP(D257,'[1]Proportionate Shares'!$D$23:$I$1359,6,FALSE)),0)</f>
        <v>3920125</v>
      </c>
      <c r="U257" s="98">
        <f>VLOOKUP(D257,'[1]Schedule of Pension Amounts LW'!$B$15:$AS$1399,36,FALSE)</f>
        <v>24071509</v>
      </c>
      <c r="V257" s="99">
        <f t="shared" si="19"/>
        <v>48495245</v>
      </c>
      <c r="W257" s="98">
        <f>ROUND('[1]68_InOutFlowsCurPrdAndPrior'!$F$32*IF(ISNA(VLOOKUP(D257,'[1]Proportionate Shares'!$D$23:$I$1359,6,FALSE)),0,VLOOKUP(D257,'[1]Proportionate Shares'!$D$23:$I$1359,6,FALSE)),0)</f>
        <v>2264010</v>
      </c>
      <c r="X257" s="98">
        <f>ROUND('[1]68_InOutFlowsCurPrdAndPrior'!$F$33*IF(ISNA(VLOOKUP(D257,'[1]Proportionate Shares'!$D$23:$I$1359,6,FALSE)),0,VLOOKUP(D257,'[1]Proportionate Shares'!$D$23:$I$1359,6,FALSE)),0)</f>
        <v>8359866</v>
      </c>
      <c r="Y257" s="98">
        <f>ROUND('[1]68_InOutFlowsCurPrdAndPrior'!$F$35*IF(ISNA(VLOOKUP(D257,'[1]Proportionate Shares'!$D$23:$I$1359,6,FALSE)),0,VLOOKUP(D257,'[1]Proportionate Shares'!$D$23:$I$1359,6,FALSE)),0)</f>
        <v>3265395</v>
      </c>
      <c r="Z257" s="98">
        <f>-VLOOKUP(D257,'[1]Schedule of Pension Amounts LW'!$B$15:$AS$1399,37,FALSE)</f>
        <v>1627065</v>
      </c>
      <c r="AA257" s="99">
        <f t="shared" si="20"/>
        <v>15516336</v>
      </c>
      <c r="AB257" s="72">
        <f>VLOOKUP(D257,'[1]Pension Expense Details'!$D$22:$S$1407,16,FALSE)</f>
        <v>6688527</v>
      </c>
      <c r="AC257" s="72">
        <f t="shared" si="21"/>
        <v>9567726</v>
      </c>
      <c r="AD257" s="72">
        <f>VLOOKUP(D257,'[1]Schedule of Pension Amounts LW'!$B$15:$W$1399,22,FALSE)</f>
        <v>16256253</v>
      </c>
    </row>
    <row r="258" spans="1:30" x14ac:dyDescent="0.3">
      <c r="A258" s="104"/>
      <c r="B258" s="33"/>
      <c r="C258" s="33" t="str">
        <f>VLOOKUP(D258,'[1]Employer information'!$I$3:$J$1391,2,FALSE)</f>
        <v xml:space="preserve">Higher Education                                  </v>
      </c>
      <c r="D258" s="33" t="str">
        <f>'[1]Schedule of Pension Amounts LW'!B251</f>
        <v>1338</v>
      </c>
      <c r="E258" s="33" t="str">
        <f>IF(ISNA(VLOOKUP(D258,'[1]Proportionate Shares'!$D$23:$G$1400,2,FALSE)),"",VLOOKUP(D258,'[1]Proportionate Shares'!$D$23:$G$1400,2,FALSE))</f>
        <v>243735</v>
      </c>
      <c r="F258" s="33" t="str">
        <f>IF(ISNA(VLOOKUP(D258,'[1]Proportionate Shares'!$D$23:$G$1400,3,FALSE)),"",VLOOKUP(D258,'[1]Proportionate Shares'!$D$23:$G$1400,3,FALSE))</f>
        <v/>
      </c>
      <c r="G258" s="34" t="str">
        <f>VLOOKUP(D258,'[1]Employer information'!$A$3:$B$1390,2,FALSE)</f>
        <v>MIDWESTERN STATE UNIVERSITY</v>
      </c>
      <c r="H258" s="36">
        <f>IF(ISNA(VLOOKUP(D258,'[1]Proportionate Shares'!$D$23:$I$1377,6,FALSE)),0,VLOOKUP(D258,'[1]Proportionate Shares'!$D$23:$I$1377,6,FALSE))</f>
        <v>3.1287122600000001E-4</v>
      </c>
      <c r="I258" s="105">
        <f>VLOOKUP(D258,'[1]Schedule of Pension Amounts LW'!$B$15:$E$1399,3,FALSE)</f>
        <v>17048013</v>
      </c>
      <c r="J258" s="105">
        <f>-IF(ISNA(VLOOKUP(D258,'[1]Combined Contribution Amounts'!$A$2:$K$1335,5,FALSE)),0,VLOOKUP(D258,'[1]Combined Contribution Amounts'!$A$2:$K$1335,5,FALSE))</f>
        <v>-1095087</v>
      </c>
      <c r="K258" s="105">
        <f>-IF(ISNA(VLOOKUP(D258,'[1]Combined Contribution Amounts'!$A$2:$K$1335,7,FALSE)),0,VLOOKUP(D258,'[1]Combined Contribution Amounts'!$A$2:$K$1335,7,FALSE))+-IF(ISNA(VLOOKUP(D258,'[1]Combined Contribution Amounts'!$A$2:$K$1335,8,FALSE)),0,VLOOKUP(D258,'[1]Combined Contribution Amounts'!$A$2:$K$1335,8,FALSE))+-IF(ISNA(VLOOKUP(D258,'[1]Combined Contribution Amounts'!$A$2:$K$1335,9,FALSE)),0,VLOOKUP(D258,'[1]Combined Contribution Amounts'!$A$2:$K$1335,9,FALSE))</f>
        <v>0</v>
      </c>
      <c r="L258" s="105">
        <f>VLOOKUP(D258,'[1]Pension Expense Details'!$D$23:$S$1407,16,FALSE)</f>
        <v>1535460</v>
      </c>
      <c r="M258" s="105">
        <f>ROUND(('[1]68_InOutFlowsCurPrdAndPriorHist'!$F$28-'[1]68_InOutFlowsCurPrdAndPriorHist'!$F$31)*$H258,0)-VLOOKUP(D258,'[1]Pension Expense Details'!$D$23:$S$1407,12,FALSE)</f>
        <v>-259132</v>
      </c>
      <c r="N258" s="105">
        <f>ROUND(('[1]68_InOutFlowsCurPrdAndPriorHist'!$F$29-'[1]68_InOutFlowsCurPrdAndPriorHist'!$F$32)*$H258,0)-VLOOKUP(D258,'[1]Pension Expense Details'!$D$23:$S$1407,13,FALSE)</f>
        <v>-1958012</v>
      </c>
      <c r="O258" s="105">
        <f>ROUND(('[1]68_InOutFlowsCurPrdAndPriorHist'!$F$30-'[1]68_InOutFlowsCurPrdAndPriorHist'!$F$33)*$H258,0)-VLOOKUP(D258,'[1]Pension Expense Details'!$D$23:$S$1407,14,FALSE)</f>
        <v>846705</v>
      </c>
      <c r="P258" s="105">
        <f>ROUND((VLOOKUP(D258,'[1]Schedule of Pension Amounts LW'!$B$15:$AC$1399,28,FALSE)-VLOOKUP(D258,'[1]Schedule of Pension Amounts LW'!$B$15:$AC$1399,27,FALSE))*'[1]Schedule of Pension Amounts LW'!AD$4,0)+VLOOKUP(D258,'[1]Schedule of Pension Amounts LW'!$B$15:$AH$1399,33,FALSE)-VLOOKUP(D258,'[1]Pension Expense Details'!$D$23:$S$1407,15,FALSE)</f>
        <v>146077</v>
      </c>
      <c r="Q258" s="98">
        <f t="shared" si="18"/>
        <v>16264024</v>
      </c>
      <c r="R258" s="98">
        <f>ROUND('[1]68_InOutFlowsCurPrdAndPrior'!$D$32*IF(ISNA(VLOOKUP(D258,'[1]Proportionate Shares'!$D$23:$I$1359,6,FALSE)),0,VLOOKUP(D258,'[1]Proportionate Shares'!$D$23:$I$1359,6,FALSE)),0)</f>
        <v>68323</v>
      </c>
      <c r="S258" s="98">
        <f>ROUND('[1]68_InOutFlowsCurPrdAndPrior'!$D$33*IF(ISNA(VLOOKUP(D258,'[1]Proportionate Shares'!$D$23:$I$1359,6,FALSE)),0,VLOOKUP(D258,'[1]Proportionate Shares'!$D$23:$I$1359,6,FALSE)),0)</f>
        <v>5045899</v>
      </c>
      <c r="T258" s="98">
        <f>ROUND('[1]68_InOutFlowsCurPrdAndPrior'!$D$35*IF(ISNA(VLOOKUP(D258,'[1]Proportionate Shares'!$D$23:$I$1359,6,FALSE)),0,VLOOKUP(D258,'[1]Proportionate Shares'!$D$23:$I$1359,6,FALSE)),0)</f>
        <v>977798</v>
      </c>
      <c r="U258" s="98">
        <f>VLOOKUP(D258,'[1]Schedule of Pension Amounts LW'!$B$15:$AS$1399,36,FALSE)</f>
        <v>1059706</v>
      </c>
      <c r="V258" s="99">
        <f t="shared" si="19"/>
        <v>7151726</v>
      </c>
      <c r="W258" s="98">
        <f>ROUND('[1]68_InOutFlowsCurPrdAndPrior'!$F$32*IF(ISNA(VLOOKUP(D258,'[1]Proportionate Shares'!$D$23:$I$1359,6,FALSE)),0,VLOOKUP(D258,'[1]Proportionate Shares'!$D$23:$I$1359,6,FALSE)),0)</f>
        <v>564713</v>
      </c>
      <c r="X258" s="98">
        <f>ROUND('[1]68_InOutFlowsCurPrdAndPrior'!$F$33*IF(ISNA(VLOOKUP(D258,'[1]Proportionate Shares'!$D$23:$I$1359,6,FALSE)),0,VLOOKUP(D258,'[1]Proportionate Shares'!$D$23:$I$1359,6,FALSE)),0)</f>
        <v>2085204</v>
      </c>
      <c r="Y258" s="98">
        <f>ROUND('[1]68_InOutFlowsCurPrdAndPrior'!$F$35*IF(ISNA(VLOOKUP(D258,'[1]Proportionate Shares'!$D$23:$I$1359,6,FALSE)),0,VLOOKUP(D258,'[1]Proportionate Shares'!$D$23:$I$1359,6,FALSE)),0)</f>
        <v>814489</v>
      </c>
      <c r="Z258" s="98">
        <f>-VLOOKUP(D258,'[1]Schedule of Pension Amounts LW'!$B$15:$AS$1399,37,FALSE)</f>
        <v>241667</v>
      </c>
      <c r="AA258" s="99">
        <f t="shared" si="20"/>
        <v>3706073</v>
      </c>
      <c r="AB258" s="72">
        <f>VLOOKUP(D258,'[1]Pension Expense Details'!$D$22:$S$1407,16,FALSE)</f>
        <v>1535460</v>
      </c>
      <c r="AC258" s="72">
        <f t="shared" si="21"/>
        <v>1493058</v>
      </c>
      <c r="AD258" s="72">
        <f>VLOOKUP(D258,'[1]Schedule of Pension Amounts LW'!$B$15:$W$1399,22,FALSE)</f>
        <v>3028518</v>
      </c>
    </row>
    <row r="259" spans="1:30" x14ac:dyDescent="0.3">
      <c r="A259" s="104"/>
      <c r="B259" s="33"/>
      <c r="C259" s="33" t="str">
        <f>VLOOKUP(D259,'[1]Employer information'!$I$3:$J$1391,2,FALSE)</f>
        <v xml:space="preserve">Higher Education                                  </v>
      </c>
      <c r="D259" s="33" t="str">
        <f>'[1]Schedule of Pension Amounts LW'!B252</f>
        <v>0007</v>
      </c>
      <c r="E259" s="33" t="str">
        <f>IF(ISNA(VLOOKUP(D259,'[1]Proportionate Shares'!$D$23:$G$1400,2,FALSE)),"",VLOOKUP(D259,'[1]Proportionate Shares'!$D$23:$G$1400,2,FALSE))</f>
        <v>237715</v>
      </c>
      <c r="F259" s="33" t="str">
        <f>IF(ISNA(VLOOKUP(D259,'[1]Proportionate Shares'!$D$23:$G$1400,3,FALSE)),"",VLOOKUP(D259,'[1]Proportionate Shares'!$D$23:$G$1400,3,FALSE))</f>
        <v>715</v>
      </c>
      <c r="G259" s="34" t="str">
        <f>VLOOKUP(D259,'[1]Employer information'!$A$3:$B$1390,2,FALSE)</f>
        <v>PRAIRIE VIEW A &amp; M UNIVERSITY</v>
      </c>
      <c r="H259" s="36">
        <f>IF(ISNA(VLOOKUP(D259,'[1]Proportionate Shares'!$D$23:$I$1377,6,FALSE)),0,VLOOKUP(D259,'[1]Proportionate Shares'!$D$23:$I$1377,6,FALSE))</f>
        <v>6.7429278099999997E-4</v>
      </c>
      <c r="I259" s="105">
        <f>VLOOKUP(D259,'[1]Schedule of Pension Amounts LW'!$B$15:$E$1399,3,FALSE)</f>
        <v>34681555</v>
      </c>
      <c r="J259" s="105">
        <f>-IF(ISNA(VLOOKUP(D259,'[1]Combined Contribution Amounts'!$A$2:$K$1335,5,FALSE)),0,VLOOKUP(D259,'[1]Combined Contribution Amounts'!$A$2:$K$1335,5,FALSE))</f>
        <v>-2355162</v>
      </c>
      <c r="K259" s="105">
        <f>-IF(ISNA(VLOOKUP(D259,'[1]Combined Contribution Amounts'!$A$2:$K$1335,7,FALSE)),0,VLOOKUP(D259,'[1]Combined Contribution Amounts'!$A$2:$K$1335,7,FALSE))+-IF(ISNA(VLOOKUP(D259,'[1]Combined Contribution Amounts'!$A$2:$K$1335,8,FALSE)),0,VLOOKUP(D259,'[1]Combined Contribution Amounts'!$A$2:$K$1335,8,FALSE))+-IF(ISNA(VLOOKUP(D259,'[1]Combined Contribution Amounts'!$A$2:$K$1335,9,FALSE)),0,VLOOKUP(D259,'[1]Combined Contribution Amounts'!$A$2:$K$1335,9,FALSE))</f>
        <v>-4944</v>
      </c>
      <c r="L259" s="105">
        <f>VLOOKUP(D259,'[1]Pension Expense Details'!$D$23:$S$1407,16,FALSE)</f>
        <v>3632961</v>
      </c>
      <c r="M259" s="105">
        <f>ROUND(('[1]68_InOutFlowsCurPrdAndPriorHist'!$F$28-'[1]68_InOutFlowsCurPrdAndPriorHist'!$F$31)*$H259,0)-VLOOKUP(D259,'[1]Pension Expense Details'!$D$23:$S$1407,12,FALSE)</f>
        <v>-558475</v>
      </c>
      <c r="N259" s="105">
        <f>ROUND(('[1]68_InOutFlowsCurPrdAndPriorHist'!$F$29-'[1]68_InOutFlowsCurPrdAndPriorHist'!$F$32)*$H259,0)-VLOOKUP(D259,'[1]Pension Expense Details'!$D$23:$S$1407,13,FALSE)</f>
        <v>-4219862</v>
      </c>
      <c r="O259" s="105">
        <f>ROUND(('[1]68_InOutFlowsCurPrdAndPriorHist'!$F$30-'[1]68_InOutFlowsCurPrdAndPriorHist'!$F$33)*$H259,0)-VLOOKUP(D259,'[1]Pension Expense Details'!$D$23:$S$1407,14,FALSE)</f>
        <v>1824798</v>
      </c>
      <c r="P259" s="105">
        <f>ROUND((VLOOKUP(D259,'[1]Schedule of Pension Amounts LW'!$B$15:$AC$1399,28,FALSE)-VLOOKUP(D259,'[1]Schedule of Pension Amounts LW'!$B$15:$AC$1399,27,FALSE))*'[1]Schedule of Pension Amounts LW'!AD$4,0)+VLOOKUP(D259,'[1]Schedule of Pension Amounts LW'!$B$15:$AH$1399,33,FALSE)-VLOOKUP(D259,'[1]Pension Expense Details'!$D$23:$S$1407,15,FALSE)</f>
        <v>2050976</v>
      </c>
      <c r="Q259" s="98">
        <f t="shared" si="18"/>
        <v>35051847</v>
      </c>
      <c r="R259" s="98">
        <f>ROUND('[1]68_InOutFlowsCurPrdAndPrior'!$D$32*IF(ISNA(VLOOKUP(D259,'[1]Proportionate Shares'!$D$23:$I$1359,6,FALSE)),0,VLOOKUP(D259,'[1]Proportionate Shares'!$D$23:$I$1359,6,FALSE)),0)</f>
        <v>147249</v>
      </c>
      <c r="S259" s="98">
        <f>ROUND('[1]68_InOutFlowsCurPrdAndPrior'!$D$33*IF(ISNA(VLOOKUP(D259,'[1]Proportionate Shares'!$D$23:$I$1359,6,FALSE)),0,VLOOKUP(D259,'[1]Proportionate Shares'!$D$23:$I$1359,6,FALSE)),0)</f>
        <v>10874804</v>
      </c>
      <c r="T259" s="98">
        <f>ROUND('[1]68_InOutFlowsCurPrdAndPrior'!$D$35*IF(ISNA(VLOOKUP(D259,'[1]Proportionate Shares'!$D$23:$I$1359,6,FALSE)),0,VLOOKUP(D259,'[1]Proportionate Shares'!$D$23:$I$1359,6,FALSE)),0)</f>
        <v>2107328</v>
      </c>
      <c r="U259" s="98">
        <f>VLOOKUP(D259,'[1]Schedule of Pension Amounts LW'!$B$15:$AS$1399,36,FALSE)</f>
        <v>4170532</v>
      </c>
      <c r="V259" s="99">
        <f t="shared" si="19"/>
        <v>17299913</v>
      </c>
      <c r="W259" s="98">
        <f>ROUND('[1]68_InOutFlowsCurPrdAndPrior'!$F$32*IF(ISNA(VLOOKUP(D259,'[1]Proportionate Shares'!$D$23:$I$1359,6,FALSE)),0,VLOOKUP(D259,'[1]Proportionate Shares'!$D$23:$I$1359,6,FALSE)),0)</f>
        <v>1217056</v>
      </c>
      <c r="X259" s="98">
        <f>ROUND('[1]68_InOutFlowsCurPrdAndPrior'!$F$33*IF(ISNA(VLOOKUP(D259,'[1]Proportionate Shares'!$D$23:$I$1359,6,FALSE)),0,VLOOKUP(D259,'[1]Proportionate Shares'!$D$23:$I$1359,6,FALSE)),0)</f>
        <v>4493984</v>
      </c>
      <c r="Y259" s="98">
        <f>ROUND('[1]68_InOutFlowsCurPrdAndPrior'!$F$35*IF(ISNA(VLOOKUP(D259,'[1]Proportionate Shares'!$D$23:$I$1359,6,FALSE)),0,VLOOKUP(D259,'[1]Proportionate Shares'!$D$23:$I$1359,6,FALSE)),0)</f>
        <v>1755367</v>
      </c>
      <c r="Z259" s="98">
        <f>-VLOOKUP(D259,'[1]Schedule of Pension Amounts LW'!$B$15:$AS$1399,37,FALSE)</f>
        <v>763573</v>
      </c>
      <c r="AA259" s="99">
        <f t="shared" si="20"/>
        <v>8229980</v>
      </c>
      <c r="AB259" s="72">
        <f>VLOOKUP(D259,'[1]Pension Expense Details'!$D$22:$S$1407,16,FALSE)</f>
        <v>3632961</v>
      </c>
      <c r="AC259" s="72">
        <f t="shared" si="21"/>
        <v>3107010</v>
      </c>
      <c r="AD259" s="72">
        <f>VLOOKUP(D259,'[1]Schedule of Pension Amounts LW'!$B$15:$W$1399,22,FALSE)</f>
        <v>6739971</v>
      </c>
    </row>
    <row r="260" spans="1:30" x14ac:dyDescent="0.3">
      <c r="A260" s="104"/>
      <c r="B260" s="33"/>
      <c r="C260" s="33" t="str">
        <f>VLOOKUP(D260,'[1]Employer information'!$I$3:$J$1391,2,FALSE)</f>
        <v xml:space="preserve">Higher Education                                  </v>
      </c>
      <c r="D260" s="33" t="str">
        <f>'[1]Schedule of Pension Amounts LW'!B253</f>
        <v>0008</v>
      </c>
      <c r="E260" s="33" t="str">
        <f>IF(ISNA(VLOOKUP(D260,'[1]Proportionate Shares'!$D$23:$G$1400,2,FALSE)),"",VLOOKUP(D260,'[1]Proportionate Shares'!$D$23:$G$1400,2,FALSE))</f>
        <v>236753</v>
      </c>
      <c r="F260" s="33" t="str">
        <f>IF(ISNA(VLOOKUP(D260,'[1]Proportionate Shares'!$D$23:$G$1400,3,FALSE)),"",VLOOKUP(D260,'[1]Proportionate Shares'!$D$23:$G$1400,3,FALSE))</f>
        <v>753</v>
      </c>
      <c r="G260" s="34" t="str">
        <f>VLOOKUP(D260,'[1]Employer information'!$A$3:$B$1390,2,FALSE)</f>
        <v>SAM HOUSTON STATE UNIVERSITY</v>
      </c>
      <c r="H260" s="36">
        <f>IF(ISNA(VLOOKUP(D260,'[1]Proportionate Shares'!$D$23:$I$1377,6,FALSE)),0,VLOOKUP(D260,'[1]Proportionate Shares'!$D$23:$I$1377,6,FALSE))</f>
        <v>1.3378305030000001E-3</v>
      </c>
      <c r="I260" s="105">
        <f>VLOOKUP(D260,'[1]Schedule of Pension Amounts LW'!$B$15:$E$1399,3,FALSE)</f>
        <v>72688322</v>
      </c>
      <c r="J260" s="105">
        <f>-IF(ISNA(VLOOKUP(D260,'[1]Combined Contribution Amounts'!$A$2:$K$1335,5,FALSE)),0,VLOOKUP(D260,'[1]Combined Contribution Amounts'!$A$2:$K$1335,5,FALSE))</f>
        <v>-4682394</v>
      </c>
      <c r="K260" s="105">
        <f>-IF(ISNA(VLOOKUP(D260,'[1]Combined Contribution Amounts'!$A$2:$K$1335,7,FALSE)),0,VLOOKUP(D260,'[1]Combined Contribution Amounts'!$A$2:$K$1335,7,FALSE))+-IF(ISNA(VLOOKUP(D260,'[1]Combined Contribution Amounts'!$A$2:$K$1335,8,FALSE)),0,VLOOKUP(D260,'[1]Combined Contribution Amounts'!$A$2:$K$1335,8,FALSE))+-IF(ISNA(VLOOKUP(D260,'[1]Combined Contribution Amounts'!$A$2:$K$1335,9,FALSE)),0,VLOOKUP(D260,'[1]Combined Contribution Amounts'!$A$2:$K$1335,9,FALSE))</f>
        <v>-174</v>
      </c>
      <c r="L260" s="105">
        <f>VLOOKUP(D260,'[1]Pension Expense Details'!$D$23:$S$1407,16,FALSE)</f>
        <v>6598382</v>
      </c>
      <c r="M260" s="105">
        <f>ROUND(('[1]68_InOutFlowsCurPrdAndPriorHist'!$F$28-'[1]68_InOutFlowsCurPrdAndPriorHist'!$F$31)*$H260,0)-VLOOKUP(D260,'[1]Pension Expense Details'!$D$23:$S$1407,12,FALSE)</f>
        <v>-1108041</v>
      </c>
      <c r="N260" s="105">
        <f>ROUND(('[1]68_InOutFlowsCurPrdAndPriorHist'!$F$29-'[1]68_InOutFlowsCurPrdAndPriorHist'!$F$32)*$H260,0)-VLOOKUP(D260,'[1]Pension Expense Details'!$D$23:$S$1407,13,FALSE)</f>
        <v>-8372416</v>
      </c>
      <c r="O260" s="105">
        <f>ROUND(('[1]68_InOutFlowsCurPrdAndPriorHist'!$F$30-'[1]68_InOutFlowsCurPrdAndPriorHist'!$F$33)*$H260,0)-VLOOKUP(D260,'[1]Pension Expense Details'!$D$23:$S$1407,14,FALSE)</f>
        <v>3620492</v>
      </c>
      <c r="P260" s="105">
        <f>ROUND((VLOOKUP(D260,'[1]Schedule of Pension Amounts LW'!$B$15:$AC$1399,28,FALSE)-VLOOKUP(D260,'[1]Schedule of Pension Amounts LW'!$B$15:$AC$1399,27,FALSE))*'[1]Schedule of Pension Amounts LW'!AD$4,0)+VLOOKUP(D260,'[1]Schedule of Pension Amounts LW'!$B$15:$AH$1399,33,FALSE)-VLOOKUP(D260,'[1]Pension Expense Details'!$D$23:$S$1407,15,FALSE)</f>
        <v>800441</v>
      </c>
      <c r="Q260" s="98">
        <f t="shared" si="18"/>
        <v>69544612</v>
      </c>
      <c r="R260" s="98">
        <f>ROUND('[1]68_InOutFlowsCurPrdAndPrior'!$D$32*IF(ISNA(VLOOKUP(D260,'[1]Proportionate Shares'!$D$23:$I$1359,6,FALSE)),0,VLOOKUP(D260,'[1]Proportionate Shares'!$D$23:$I$1359,6,FALSE)),0)</f>
        <v>292150</v>
      </c>
      <c r="S260" s="98">
        <f>ROUND('[1]68_InOutFlowsCurPrdAndPrior'!$D$33*IF(ISNA(VLOOKUP(D260,'[1]Proportionate Shares'!$D$23:$I$1359,6,FALSE)),0,VLOOKUP(D260,'[1]Proportionate Shares'!$D$23:$I$1359,6,FALSE)),0)</f>
        <v>21576154</v>
      </c>
      <c r="T260" s="98">
        <f>ROUND('[1]68_InOutFlowsCurPrdAndPrior'!$D$35*IF(ISNA(VLOOKUP(D260,'[1]Proportionate Shares'!$D$23:$I$1359,6,FALSE)),0,VLOOKUP(D260,'[1]Proportionate Shares'!$D$23:$I$1359,6,FALSE)),0)</f>
        <v>4181043</v>
      </c>
      <c r="U260" s="98">
        <f>VLOOKUP(D260,'[1]Schedule of Pension Amounts LW'!$B$15:$AS$1399,36,FALSE)</f>
        <v>3979328</v>
      </c>
      <c r="V260" s="99">
        <f t="shared" si="19"/>
        <v>30028675</v>
      </c>
      <c r="W260" s="98">
        <f>ROUND('[1]68_InOutFlowsCurPrdAndPrior'!$F$32*IF(ISNA(VLOOKUP(D260,'[1]Proportionate Shares'!$D$23:$I$1359,6,FALSE)),0,VLOOKUP(D260,'[1]Proportionate Shares'!$D$23:$I$1359,6,FALSE)),0)</f>
        <v>2414699</v>
      </c>
      <c r="X260" s="98">
        <f>ROUND('[1]68_InOutFlowsCurPrdAndPrior'!$F$33*IF(ISNA(VLOOKUP(D260,'[1]Proportionate Shares'!$D$23:$I$1359,6,FALSE)),0,VLOOKUP(D260,'[1]Proportionate Shares'!$D$23:$I$1359,6,FALSE)),0)</f>
        <v>8916288</v>
      </c>
      <c r="Y260" s="98">
        <f>ROUND('[1]68_InOutFlowsCurPrdAndPrior'!$F$35*IF(ISNA(VLOOKUP(D260,'[1]Proportionate Shares'!$D$23:$I$1359,6,FALSE)),0,VLOOKUP(D260,'[1]Proportionate Shares'!$D$23:$I$1359,6,FALSE)),0)</f>
        <v>3482735</v>
      </c>
      <c r="Z260" s="98">
        <f>-VLOOKUP(D260,'[1]Schedule of Pension Amounts LW'!$B$15:$AS$1399,37,FALSE)</f>
        <v>3272892</v>
      </c>
      <c r="AA260" s="99">
        <f t="shared" si="20"/>
        <v>18086614</v>
      </c>
      <c r="AB260" s="72">
        <f>VLOOKUP(D260,'[1]Pension Expense Details'!$D$22:$S$1407,16,FALSE)</f>
        <v>6598382</v>
      </c>
      <c r="AC260" s="72">
        <f t="shared" si="21"/>
        <v>5441815</v>
      </c>
      <c r="AD260" s="72">
        <f>VLOOKUP(D260,'[1]Schedule of Pension Amounts LW'!$B$15:$W$1399,22,FALSE)</f>
        <v>12040197</v>
      </c>
    </row>
    <row r="261" spans="1:30" x14ac:dyDescent="0.3">
      <c r="A261" s="104"/>
      <c r="B261" s="33"/>
      <c r="C261" s="33" t="str">
        <f>VLOOKUP(D261,'[1]Employer information'!$I$3:$J$1391,2,FALSE)</f>
        <v xml:space="preserve">Higher Education                                  </v>
      </c>
      <c r="D261" s="33" t="str">
        <f>'[1]Schedule of Pension Amounts LW'!B254</f>
        <v>0017</v>
      </c>
      <c r="E261" s="33" t="str">
        <f>IF(ISNA(VLOOKUP(D261,'[1]Proportionate Shares'!$D$23:$G$1400,2,FALSE)),"",VLOOKUP(D261,'[1]Proportionate Shares'!$D$23:$G$1400,2,FALSE))</f>
        <v>174755</v>
      </c>
      <c r="F261" s="33" t="str">
        <f>IF(ISNA(VLOOKUP(D261,'[1]Proportionate Shares'!$D$23:$G$1400,3,FALSE)),"",VLOOKUP(D261,'[1]Proportionate Shares'!$D$23:$G$1400,3,FALSE))</f>
        <v>755</v>
      </c>
      <c r="G261" s="34" t="str">
        <f>VLOOKUP(D261,'[1]Employer information'!$A$3:$B$1390,2,FALSE)</f>
        <v>STEPHEN F AUSTIN STATE UNIVERSITY</v>
      </c>
      <c r="H261" s="36">
        <f>IF(ISNA(VLOOKUP(D261,'[1]Proportionate Shares'!$D$23:$I$1377,6,FALSE)),0,VLOOKUP(D261,'[1]Proportionate Shares'!$D$23:$I$1377,6,FALSE))</f>
        <v>9.1659243700000002E-4</v>
      </c>
      <c r="I261" s="105">
        <f>VLOOKUP(D261,'[1]Schedule of Pension Amounts LW'!$B$15:$E$1399,3,FALSE)</f>
        <v>64565433</v>
      </c>
      <c r="J261" s="105">
        <f>-IF(ISNA(VLOOKUP(D261,'[1]Combined Contribution Amounts'!$A$2:$K$1335,5,FALSE)),0,VLOOKUP(D261,'[1]Combined Contribution Amounts'!$A$2:$K$1335,5,FALSE))</f>
        <v>-3208161</v>
      </c>
      <c r="K261" s="105">
        <f>-IF(ISNA(VLOOKUP(D261,'[1]Combined Contribution Amounts'!$A$2:$K$1335,7,FALSE)),0,VLOOKUP(D261,'[1]Combined Contribution Amounts'!$A$2:$K$1335,7,FALSE))+-IF(ISNA(VLOOKUP(D261,'[1]Combined Contribution Amounts'!$A$2:$K$1335,8,FALSE)),0,VLOOKUP(D261,'[1]Combined Contribution Amounts'!$A$2:$K$1335,8,FALSE))+-IF(ISNA(VLOOKUP(D261,'[1]Combined Contribution Amounts'!$A$2:$K$1335,9,FALSE)),0,VLOOKUP(D261,'[1]Combined Contribution Amounts'!$A$2:$K$1335,9,FALSE))</f>
        <v>-23</v>
      </c>
      <c r="L261" s="105">
        <f>VLOOKUP(D261,'[1]Pension Expense Details'!$D$23:$S$1407,16,FALSE)</f>
        <v>2200192</v>
      </c>
      <c r="M261" s="105">
        <f>ROUND(('[1]68_InOutFlowsCurPrdAndPriorHist'!$F$28-'[1]68_InOutFlowsCurPrdAndPriorHist'!$F$31)*$H261,0)-VLOOKUP(D261,'[1]Pension Expense Details'!$D$23:$S$1407,12,FALSE)</f>
        <v>-759157</v>
      </c>
      <c r="N261" s="105">
        <f>ROUND(('[1]68_InOutFlowsCurPrdAndPriorHist'!$F$29-'[1]68_InOutFlowsCurPrdAndPriorHist'!$F$32)*$H261,0)-VLOOKUP(D261,'[1]Pension Expense Details'!$D$23:$S$1407,13,FALSE)</f>
        <v>-5736222</v>
      </c>
      <c r="O261" s="105">
        <f>ROUND(('[1]68_InOutFlowsCurPrdAndPriorHist'!$F$30-'[1]68_InOutFlowsCurPrdAndPriorHist'!$F$33)*$H261,0)-VLOOKUP(D261,'[1]Pension Expense Details'!$D$23:$S$1407,14,FALSE)</f>
        <v>2480520</v>
      </c>
      <c r="P261" s="105">
        <f>ROUND((VLOOKUP(D261,'[1]Schedule of Pension Amounts LW'!$B$15:$AC$1399,28,FALSE)-VLOOKUP(D261,'[1]Schedule of Pension Amounts LW'!$B$15:$AC$1399,27,FALSE))*'[1]Schedule of Pension Amounts LW'!AD$4,0)+VLOOKUP(D261,'[1]Schedule of Pension Amounts LW'!$B$15:$AH$1399,33,FALSE)-VLOOKUP(D261,'[1]Pension Expense Details'!$D$23:$S$1407,15,FALSE)</f>
        <v>-11895242</v>
      </c>
      <c r="Q261" s="98">
        <f t="shared" si="18"/>
        <v>47647340</v>
      </c>
      <c r="R261" s="98">
        <f>ROUND('[1]68_InOutFlowsCurPrdAndPrior'!$D$32*IF(ISNA(VLOOKUP(D261,'[1]Proportionate Shares'!$D$23:$I$1359,6,FALSE)),0,VLOOKUP(D261,'[1]Proportionate Shares'!$D$23:$I$1359,6,FALSE)),0)</f>
        <v>200161</v>
      </c>
      <c r="S261" s="98">
        <f>ROUND('[1]68_InOutFlowsCurPrdAndPrior'!$D$33*IF(ISNA(VLOOKUP(D261,'[1]Proportionate Shares'!$D$23:$I$1359,6,FALSE)),0,VLOOKUP(D261,'[1]Proportionate Shares'!$D$23:$I$1359,6,FALSE)),0)</f>
        <v>14782545</v>
      </c>
      <c r="T261" s="98">
        <f>ROUND('[1]68_InOutFlowsCurPrdAndPrior'!$D$35*IF(ISNA(VLOOKUP(D261,'[1]Proportionate Shares'!$D$23:$I$1359,6,FALSE)),0,VLOOKUP(D261,'[1]Proportionate Shares'!$D$23:$I$1359,6,FALSE)),0)</f>
        <v>2864573</v>
      </c>
      <c r="U261" s="98">
        <f>VLOOKUP(D261,'[1]Schedule of Pension Amounts LW'!$B$15:$AS$1399,36,FALSE)</f>
        <v>13034035</v>
      </c>
      <c r="V261" s="99">
        <f t="shared" si="19"/>
        <v>30881314</v>
      </c>
      <c r="W261" s="98">
        <f>ROUND('[1]68_InOutFlowsCurPrdAndPrior'!$F$32*IF(ISNA(VLOOKUP(D261,'[1]Proportionate Shares'!$D$23:$I$1359,6,FALSE)),0,VLOOKUP(D261,'[1]Proportionate Shares'!$D$23:$I$1359,6,FALSE)),0)</f>
        <v>1654391</v>
      </c>
      <c r="X261" s="98">
        <f>ROUND('[1]68_InOutFlowsCurPrdAndPrior'!$F$33*IF(ISNA(VLOOKUP(D261,'[1]Proportionate Shares'!$D$23:$I$1359,6,FALSE)),0,VLOOKUP(D261,'[1]Proportionate Shares'!$D$23:$I$1359,6,FALSE)),0)</f>
        <v>6108847</v>
      </c>
      <c r="Y261" s="98">
        <f>ROUND('[1]68_InOutFlowsCurPrdAndPrior'!$F$35*IF(ISNA(VLOOKUP(D261,'[1]Proportionate Shares'!$D$23:$I$1359,6,FALSE)),0,VLOOKUP(D261,'[1]Proportionate Shares'!$D$23:$I$1359,6,FALSE)),0)</f>
        <v>2386138</v>
      </c>
      <c r="Z261" s="98">
        <f>-VLOOKUP(D261,'[1]Schedule of Pension Amounts LW'!$B$15:$AS$1399,37,FALSE)</f>
        <v>12510242</v>
      </c>
      <c r="AA261" s="99">
        <f t="shared" si="20"/>
        <v>22659618</v>
      </c>
      <c r="AB261" s="72">
        <f>VLOOKUP(D261,'[1]Pension Expense Details'!$D$22:$S$1407,16,FALSE)</f>
        <v>2200192</v>
      </c>
      <c r="AC261" s="72">
        <f t="shared" si="21"/>
        <v>7034686</v>
      </c>
      <c r="AD261" s="72">
        <f>VLOOKUP(D261,'[1]Schedule of Pension Amounts LW'!$B$15:$W$1399,22,FALSE)</f>
        <v>9234878</v>
      </c>
    </row>
    <row r="262" spans="1:30" x14ac:dyDescent="0.3">
      <c r="A262" s="104"/>
      <c r="B262" s="33"/>
      <c r="C262" s="33" t="str">
        <f>VLOOKUP(D262,'[1]Employer information'!$I$3:$J$1391,2,FALSE)</f>
        <v xml:space="preserve">Higher Education                                  </v>
      </c>
      <c r="D262" s="33" t="str">
        <f>'[1]Schedule of Pension Amounts LW'!B255</f>
        <v>0018</v>
      </c>
      <c r="E262" s="33" t="str">
        <f>IF(ISNA(VLOOKUP(D262,'[1]Proportionate Shares'!$D$23:$G$1400,2,FALSE)),"",VLOOKUP(D262,'[1]Proportionate Shares'!$D$23:$G$1400,2,FALSE))</f>
        <v>022756</v>
      </c>
      <c r="F262" s="33" t="str">
        <f>IF(ISNA(VLOOKUP(D262,'[1]Proportionate Shares'!$D$23:$G$1400,3,FALSE)),"",VLOOKUP(D262,'[1]Proportionate Shares'!$D$23:$G$1400,3,FALSE))</f>
        <v>756</v>
      </c>
      <c r="G262" s="34" t="str">
        <f>VLOOKUP(D262,'[1]Employer information'!$A$3:$B$1390,2,FALSE)</f>
        <v>SUL ROSS STATE UNIVERSITY</v>
      </c>
      <c r="H262" s="36">
        <f>IF(ISNA(VLOOKUP(D262,'[1]Proportionate Shares'!$D$23:$I$1377,6,FALSE)),0,VLOOKUP(D262,'[1]Proportionate Shares'!$D$23:$I$1377,6,FALSE))</f>
        <v>1.22883483E-4</v>
      </c>
      <c r="I262" s="105">
        <f>VLOOKUP(D262,'[1]Schedule of Pension Amounts LW'!$B$15:$E$1399,3,FALSE)</f>
        <v>13989163</v>
      </c>
      <c r="J262" s="105">
        <f>-IF(ISNA(VLOOKUP(D262,'[1]Combined Contribution Amounts'!$A$2:$K$1335,5,FALSE)),0,VLOOKUP(D262,'[1]Combined Contribution Amounts'!$A$2:$K$1335,5,FALSE))</f>
        <v>-430107</v>
      </c>
      <c r="K262" s="105">
        <f>-IF(ISNA(VLOOKUP(D262,'[1]Combined Contribution Amounts'!$A$2:$K$1335,7,FALSE)),0,VLOOKUP(D262,'[1]Combined Contribution Amounts'!$A$2:$K$1335,7,FALSE))+-IF(ISNA(VLOOKUP(D262,'[1]Combined Contribution Amounts'!$A$2:$K$1335,8,FALSE)),0,VLOOKUP(D262,'[1]Combined Contribution Amounts'!$A$2:$K$1335,8,FALSE))+-IF(ISNA(VLOOKUP(D262,'[1]Combined Contribution Amounts'!$A$2:$K$1335,9,FALSE)),0,VLOOKUP(D262,'[1]Combined Contribution Amounts'!$A$2:$K$1335,9,FALSE))</f>
        <v>0</v>
      </c>
      <c r="L262" s="105">
        <f>VLOOKUP(D262,'[1]Pension Expense Details'!$D$23:$S$1407,16,FALSE)</f>
        <v>-543273</v>
      </c>
      <c r="M262" s="105">
        <f>ROUND(('[1]68_InOutFlowsCurPrdAndPriorHist'!$F$28-'[1]68_InOutFlowsCurPrdAndPriorHist'!$F$31)*$H262,0)-VLOOKUP(D262,'[1]Pension Expense Details'!$D$23:$S$1407,12,FALSE)</f>
        <v>-101777</v>
      </c>
      <c r="N262" s="105">
        <f>ROUND(('[1]68_InOutFlowsCurPrdAndPriorHist'!$F$29-'[1]68_InOutFlowsCurPrdAndPriorHist'!$F$32)*$H262,0)-VLOOKUP(D262,'[1]Pension Expense Details'!$D$23:$S$1407,13,FALSE)</f>
        <v>-769030</v>
      </c>
      <c r="O262" s="105">
        <f>ROUND(('[1]68_InOutFlowsCurPrdAndPriorHist'!$F$30-'[1]68_InOutFlowsCurPrdAndPriorHist'!$F$33)*$H262,0)-VLOOKUP(D262,'[1]Pension Expense Details'!$D$23:$S$1407,14,FALSE)</f>
        <v>332552</v>
      </c>
      <c r="P262" s="105">
        <f>ROUND((VLOOKUP(D262,'[1]Schedule of Pension Amounts LW'!$B$15:$AC$1399,28,FALSE)-VLOOKUP(D262,'[1]Schedule of Pension Amounts LW'!$B$15:$AC$1399,27,FALSE))*'[1]Schedule of Pension Amounts LW'!AD$4,0)+VLOOKUP(D262,'[1]Schedule of Pension Amounts LW'!$B$15:$AH$1399,33,FALSE)-VLOOKUP(D262,'[1]Pension Expense Details'!$D$23:$S$1407,15,FALSE)</f>
        <v>-6089660</v>
      </c>
      <c r="Q262" s="98">
        <f t="shared" si="18"/>
        <v>6387868</v>
      </c>
      <c r="R262" s="98">
        <f>ROUND('[1]68_InOutFlowsCurPrdAndPrior'!$D$32*IF(ISNA(VLOOKUP(D262,'[1]Proportionate Shares'!$D$23:$I$1359,6,FALSE)),0,VLOOKUP(D262,'[1]Proportionate Shares'!$D$23:$I$1359,6,FALSE)),0)</f>
        <v>26835</v>
      </c>
      <c r="S262" s="98">
        <f>ROUND('[1]68_InOutFlowsCurPrdAndPrior'!$D$33*IF(ISNA(VLOOKUP(D262,'[1]Proportionate Shares'!$D$23:$I$1359,6,FALSE)),0,VLOOKUP(D262,'[1]Proportionate Shares'!$D$23:$I$1359,6,FALSE)),0)</f>
        <v>1981830</v>
      </c>
      <c r="T262" s="98">
        <f>ROUND('[1]68_InOutFlowsCurPrdAndPrior'!$D$35*IF(ISNA(VLOOKUP(D262,'[1]Proportionate Shares'!$D$23:$I$1359,6,FALSE)),0,VLOOKUP(D262,'[1]Proportionate Shares'!$D$23:$I$1359,6,FALSE)),0)</f>
        <v>384041</v>
      </c>
      <c r="U262" s="98">
        <f>VLOOKUP(D262,'[1]Schedule of Pension Amounts LW'!$B$15:$AS$1399,36,FALSE)</f>
        <v>3407940</v>
      </c>
      <c r="V262" s="99">
        <f t="shared" si="19"/>
        <v>5800646</v>
      </c>
      <c r="W262" s="98">
        <f>ROUND('[1]68_InOutFlowsCurPrdAndPrior'!$F$32*IF(ISNA(VLOOKUP(D262,'[1]Proportionate Shares'!$D$23:$I$1359,6,FALSE)),0,VLOOKUP(D262,'[1]Proportionate Shares'!$D$23:$I$1359,6,FALSE)),0)</f>
        <v>221797</v>
      </c>
      <c r="X262" s="98">
        <f>ROUND('[1]68_InOutFlowsCurPrdAndPrior'!$F$33*IF(ISNA(VLOOKUP(D262,'[1]Proportionate Shares'!$D$23:$I$1359,6,FALSE)),0,VLOOKUP(D262,'[1]Proportionate Shares'!$D$23:$I$1359,6,FALSE)),0)</f>
        <v>818986</v>
      </c>
      <c r="Y262" s="98">
        <f>ROUND('[1]68_InOutFlowsCurPrdAndPrior'!$F$35*IF(ISNA(VLOOKUP(D262,'[1]Proportionate Shares'!$D$23:$I$1359,6,FALSE)),0,VLOOKUP(D262,'[1]Proportionate Shares'!$D$23:$I$1359,6,FALSE)),0)</f>
        <v>319899</v>
      </c>
      <c r="Z262" s="98">
        <f>-VLOOKUP(D262,'[1]Schedule of Pension Amounts LW'!$B$15:$AS$1399,37,FALSE)</f>
        <v>4613132</v>
      </c>
      <c r="AA262" s="99">
        <f t="shared" si="20"/>
        <v>5973814</v>
      </c>
      <c r="AB262" s="72">
        <f>VLOOKUP(D262,'[1]Pension Expense Details'!$D$22:$S$1407,16,FALSE)</f>
        <v>-543273</v>
      </c>
      <c r="AC262" s="72">
        <f t="shared" si="21"/>
        <v>1480654</v>
      </c>
      <c r="AD262" s="72">
        <f>VLOOKUP(D262,'[1]Schedule of Pension Amounts LW'!$B$15:$W$1399,22,FALSE)</f>
        <v>937381</v>
      </c>
    </row>
    <row r="263" spans="1:30" x14ac:dyDescent="0.3">
      <c r="A263" s="104"/>
      <c r="B263" s="33"/>
      <c r="C263" s="33" t="str">
        <f>VLOOKUP(D263,'[1]Employer information'!$I$3:$J$1391,2,FALSE)</f>
        <v xml:space="preserve">Higher Education                                  </v>
      </c>
      <c r="D263" s="33" t="str">
        <f>'[1]Schedule of Pension Amounts LW'!B256</f>
        <v>0004</v>
      </c>
      <c r="E263" s="33" t="str">
        <f>IF(ISNA(VLOOKUP(D263,'[1]Proportionate Shares'!$D$23:$G$1400,2,FALSE)),"",VLOOKUP(D263,'[1]Proportionate Shares'!$D$23:$G$1400,2,FALSE))</f>
        <v>072713</v>
      </c>
      <c r="F263" s="33" t="str">
        <f>IF(ISNA(VLOOKUP(D263,'[1]Proportionate Shares'!$D$23:$G$1400,3,FALSE)),"",VLOOKUP(D263,'[1]Proportionate Shares'!$D$23:$G$1400,3,FALSE))</f>
        <v>713</v>
      </c>
      <c r="G263" s="34" t="str">
        <f>VLOOKUP(D263,'[1]Employer information'!$A$3:$B$1390,2,FALSE)</f>
        <v>TARLETON STATE UNIVERSITY</v>
      </c>
      <c r="H263" s="36">
        <f>IF(ISNA(VLOOKUP(D263,'[1]Proportionate Shares'!$D$23:$I$1377,6,FALSE)),0,VLOOKUP(D263,'[1]Proportionate Shares'!$D$23:$I$1377,6,FALSE))</f>
        <v>5.5158214899999995E-4</v>
      </c>
      <c r="I263" s="105">
        <f>VLOOKUP(D263,'[1]Schedule of Pension Amounts LW'!$B$15:$E$1399,3,FALSE)</f>
        <v>29631029</v>
      </c>
      <c r="J263" s="105">
        <f>-IF(ISNA(VLOOKUP(D263,'[1]Combined Contribution Amounts'!$A$2:$K$1335,5,FALSE)),0,VLOOKUP(D263,'[1]Combined Contribution Amounts'!$A$2:$K$1335,5,FALSE))</f>
        <v>-1930236</v>
      </c>
      <c r="K263" s="105">
        <f>-IF(ISNA(VLOOKUP(D263,'[1]Combined Contribution Amounts'!$A$2:$K$1335,7,FALSE)),0,VLOOKUP(D263,'[1]Combined Contribution Amounts'!$A$2:$K$1335,7,FALSE))+-IF(ISNA(VLOOKUP(D263,'[1]Combined Contribution Amounts'!$A$2:$K$1335,8,FALSE)),0,VLOOKUP(D263,'[1]Combined Contribution Amounts'!$A$2:$K$1335,8,FALSE))+-IF(ISNA(VLOOKUP(D263,'[1]Combined Contribution Amounts'!$A$2:$K$1335,9,FALSE)),0,VLOOKUP(D263,'[1]Combined Contribution Amounts'!$A$2:$K$1335,9,FALSE))</f>
        <v>-368</v>
      </c>
      <c r="L263" s="105">
        <f>VLOOKUP(D263,'[1]Pension Expense Details'!$D$23:$S$1407,16,FALSE)</f>
        <v>2773623</v>
      </c>
      <c r="M263" s="105">
        <f>ROUND(('[1]68_InOutFlowsCurPrdAndPriorHist'!$F$28-'[1]68_InOutFlowsCurPrdAndPriorHist'!$F$31)*$H263,0)-VLOOKUP(D263,'[1]Pension Expense Details'!$D$23:$S$1407,12,FALSE)</f>
        <v>-456841</v>
      </c>
      <c r="N263" s="105">
        <f>ROUND(('[1]68_InOutFlowsCurPrdAndPriorHist'!$F$29-'[1]68_InOutFlowsCurPrdAndPriorHist'!$F$32)*$H263,0)-VLOOKUP(D263,'[1]Pension Expense Details'!$D$23:$S$1407,13,FALSE)</f>
        <v>-3451913</v>
      </c>
      <c r="O263" s="105">
        <f>ROUND(('[1]68_InOutFlowsCurPrdAndPriorHist'!$F$30-'[1]68_InOutFlowsCurPrdAndPriorHist'!$F$33)*$H263,0)-VLOOKUP(D263,'[1]Pension Expense Details'!$D$23:$S$1407,14,FALSE)</f>
        <v>1492714</v>
      </c>
      <c r="P263" s="105">
        <f>ROUND((VLOOKUP(D263,'[1]Schedule of Pension Amounts LW'!$B$15:$AC$1399,28,FALSE)-VLOOKUP(D263,'[1]Schedule of Pension Amounts LW'!$B$15:$AC$1399,27,FALSE))*'[1]Schedule of Pension Amounts LW'!AD$4,0)+VLOOKUP(D263,'[1]Schedule of Pension Amounts LW'!$B$15:$AH$1399,33,FALSE)-VLOOKUP(D263,'[1]Pension Expense Details'!$D$23:$S$1407,15,FALSE)</f>
        <v>614956</v>
      </c>
      <c r="Q263" s="98">
        <f t="shared" si="18"/>
        <v>28672964</v>
      </c>
      <c r="R263" s="98">
        <f>ROUND('[1]68_InOutFlowsCurPrdAndPrior'!$D$32*IF(ISNA(VLOOKUP(D263,'[1]Proportionate Shares'!$D$23:$I$1359,6,FALSE)),0,VLOOKUP(D263,'[1]Proportionate Shares'!$D$23:$I$1359,6,FALSE)),0)</f>
        <v>120452</v>
      </c>
      <c r="S263" s="98">
        <f>ROUND('[1]68_InOutFlowsCurPrdAndPrior'!$D$33*IF(ISNA(VLOOKUP(D263,'[1]Proportionate Shares'!$D$23:$I$1359,6,FALSE)),0,VLOOKUP(D263,'[1]Proportionate Shares'!$D$23:$I$1359,6,FALSE)),0)</f>
        <v>8895762</v>
      </c>
      <c r="T263" s="98">
        <f>ROUND('[1]68_InOutFlowsCurPrdAndPrior'!$D$35*IF(ISNA(VLOOKUP(D263,'[1]Proportionate Shares'!$D$23:$I$1359,6,FALSE)),0,VLOOKUP(D263,'[1]Proportionate Shares'!$D$23:$I$1359,6,FALSE)),0)</f>
        <v>1723827</v>
      </c>
      <c r="U263" s="98">
        <f>VLOOKUP(D263,'[1]Schedule of Pension Amounts LW'!$B$15:$AS$1399,36,FALSE)</f>
        <v>1947900</v>
      </c>
      <c r="V263" s="99">
        <f t="shared" si="19"/>
        <v>12687941</v>
      </c>
      <c r="W263" s="98">
        <f>ROUND('[1]68_InOutFlowsCurPrdAndPrior'!$F$32*IF(ISNA(VLOOKUP(D263,'[1]Proportionate Shares'!$D$23:$I$1359,6,FALSE)),0,VLOOKUP(D263,'[1]Proportionate Shares'!$D$23:$I$1359,6,FALSE)),0)</f>
        <v>995571</v>
      </c>
      <c r="X263" s="98">
        <f>ROUND('[1]68_InOutFlowsCurPrdAndPrior'!$F$33*IF(ISNA(VLOOKUP(D263,'[1]Proportionate Shares'!$D$23:$I$1359,6,FALSE)),0,VLOOKUP(D263,'[1]Proportionate Shares'!$D$23:$I$1359,6,FALSE)),0)</f>
        <v>3676150</v>
      </c>
      <c r="Y263" s="98">
        <f>ROUND('[1]68_InOutFlowsCurPrdAndPrior'!$F$35*IF(ISNA(VLOOKUP(D263,'[1]Proportionate Shares'!$D$23:$I$1359,6,FALSE)),0,VLOOKUP(D263,'[1]Proportionate Shares'!$D$23:$I$1359,6,FALSE)),0)</f>
        <v>1435918</v>
      </c>
      <c r="Z263" s="98">
        <f>-VLOOKUP(D263,'[1]Schedule of Pension Amounts LW'!$B$15:$AS$1399,37,FALSE)</f>
        <v>598857</v>
      </c>
      <c r="AA263" s="99">
        <f t="shared" si="20"/>
        <v>6706496</v>
      </c>
      <c r="AB263" s="72">
        <f>VLOOKUP(D263,'[1]Pension Expense Details'!$D$22:$S$1407,16,FALSE)</f>
        <v>2773623</v>
      </c>
      <c r="AC263" s="72">
        <f t="shared" si="21"/>
        <v>2527797</v>
      </c>
      <c r="AD263" s="72">
        <f>VLOOKUP(D263,'[1]Schedule of Pension Amounts LW'!$B$15:$W$1399,22,FALSE)</f>
        <v>5301420</v>
      </c>
    </row>
    <row r="264" spans="1:30" x14ac:dyDescent="0.3">
      <c r="A264" s="104"/>
      <c r="B264" s="33"/>
      <c r="C264" s="33" t="str">
        <f>VLOOKUP(D264,'[1]Employer information'!$I$3:$J$1391,2,FALSE)</f>
        <v xml:space="preserve">Higher Education                                  </v>
      </c>
      <c r="D264" s="33" t="str">
        <f>'[1]Schedule of Pension Amounts LW'!B257</f>
        <v>0029</v>
      </c>
      <c r="E264" s="33" t="str">
        <f>IF(ISNA(VLOOKUP(D264,'[1]Proportionate Shares'!$D$23:$G$1400,2,FALSE)),"",VLOOKUP(D264,'[1]Proportionate Shares'!$D$23:$G$1400,2,FALSE))</f>
        <v>021555</v>
      </c>
      <c r="F264" s="33" t="str">
        <f>IF(ISNA(VLOOKUP(D264,'[1]Proportionate Shares'!$D$23:$G$1400,3,FALSE)),"",VLOOKUP(D264,'[1]Proportionate Shares'!$D$23:$G$1400,3,FALSE))</f>
        <v>555</v>
      </c>
      <c r="G264" s="34" t="str">
        <f>VLOOKUP(D264,'[1]Employer information'!$A$3:$B$1390,2,FALSE)</f>
        <v>TEXAS A&amp;M AGRILIFE EXTENSION SERVICE</v>
      </c>
      <c r="H264" s="36">
        <f>IF(ISNA(VLOOKUP(D264,'[1]Proportionate Shares'!$D$23:$I$1377,6,FALSE)),0,VLOOKUP(D264,'[1]Proportionate Shares'!$D$23:$I$1377,6,FALSE))</f>
        <v>4.1391631799999999E-4</v>
      </c>
      <c r="I264" s="105">
        <f>VLOOKUP(D264,'[1]Schedule of Pension Amounts LW'!$B$15:$E$1399,3,FALSE)</f>
        <v>22751729</v>
      </c>
      <c r="J264" s="105">
        <f>-IF(ISNA(VLOOKUP(D264,'[1]Combined Contribution Amounts'!$A$2:$K$1335,5,FALSE)),0,VLOOKUP(D264,'[1]Combined Contribution Amounts'!$A$2:$K$1335,5,FALSE))</f>
        <v>-1448089</v>
      </c>
      <c r="K264" s="105">
        <f>-IF(ISNA(VLOOKUP(D264,'[1]Combined Contribution Amounts'!$A$2:$K$1335,7,FALSE)),0,VLOOKUP(D264,'[1]Combined Contribution Amounts'!$A$2:$K$1335,7,FALSE))+-IF(ISNA(VLOOKUP(D264,'[1]Combined Contribution Amounts'!$A$2:$K$1335,8,FALSE)),0,VLOOKUP(D264,'[1]Combined Contribution Amounts'!$A$2:$K$1335,8,FALSE))+-IF(ISNA(VLOOKUP(D264,'[1]Combined Contribution Amounts'!$A$2:$K$1335,9,FALSE)),0,VLOOKUP(D264,'[1]Combined Contribution Amounts'!$A$2:$K$1335,9,FALSE))</f>
        <v>-668</v>
      </c>
      <c r="L264" s="105">
        <f>VLOOKUP(D264,'[1]Pension Expense Details'!$D$23:$S$1407,16,FALSE)</f>
        <v>2000251</v>
      </c>
      <c r="M264" s="105">
        <f>ROUND(('[1]68_InOutFlowsCurPrdAndPriorHist'!$F$28-'[1]68_InOutFlowsCurPrdAndPriorHist'!$F$31)*$H264,0)-VLOOKUP(D264,'[1]Pension Expense Details'!$D$23:$S$1407,12,FALSE)</f>
        <v>-342821</v>
      </c>
      <c r="N264" s="105">
        <f>ROUND(('[1]68_InOutFlowsCurPrdAndPriorHist'!$F$29-'[1]68_InOutFlowsCurPrdAndPriorHist'!$F$32)*$H264,0)-VLOOKUP(D264,'[1]Pension Expense Details'!$D$23:$S$1407,13,FALSE)</f>
        <v>-2590373</v>
      </c>
      <c r="O264" s="105">
        <f>ROUND(('[1]68_InOutFlowsCurPrdAndPriorHist'!$F$30-'[1]68_InOutFlowsCurPrdAndPriorHist'!$F$33)*$H264,0)-VLOOKUP(D264,'[1]Pension Expense Details'!$D$23:$S$1407,14,FALSE)</f>
        <v>1120158</v>
      </c>
      <c r="P264" s="105">
        <f>ROUND((VLOOKUP(D264,'[1]Schedule of Pension Amounts LW'!$B$15:$AC$1399,28,FALSE)-VLOOKUP(D264,'[1]Schedule of Pension Amounts LW'!$B$15:$AC$1399,27,FALSE))*'[1]Schedule of Pension Amounts LW'!AD$4,0)+VLOOKUP(D264,'[1]Schedule of Pension Amounts LW'!$B$15:$AH$1399,33,FALSE)-VLOOKUP(D264,'[1]Pension Expense Details'!$D$23:$S$1407,15,FALSE)</f>
        <v>26477</v>
      </c>
      <c r="Q264" s="98">
        <f t="shared" si="18"/>
        <v>21516664</v>
      </c>
      <c r="R264" s="98">
        <f>ROUND('[1]68_InOutFlowsCurPrdAndPrior'!$D$32*IF(ISNA(VLOOKUP(D264,'[1]Proportionate Shares'!$D$23:$I$1359,6,FALSE)),0,VLOOKUP(D264,'[1]Proportionate Shares'!$D$23:$I$1359,6,FALSE)),0)</f>
        <v>90389</v>
      </c>
      <c r="S264" s="98">
        <f>ROUND('[1]68_InOutFlowsCurPrdAndPrior'!$D$33*IF(ISNA(VLOOKUP(D264,'[1]Proportionate Shares'!$D$23:$I$1359,6,FALSE)),0,VLOOKUP(D264,'[1]Proportionate Shares'!$D$23:$I$1359,6,FALSE)),0)</f>
        <v>6675526</v>
      </c>
      <c r="T264" s="98">
        <f>ROUND('[1]68_InOutFlowsCurPrdAndPrior'!$D$35*IF(ISNA(VLOOKUP(D264,'[1]Proportionate Shares'!$D$23:$I$1359,6,FALSE)),0,VLOOKUP(D264,'[1]Proportionate Shares'!$D$23:$I$1359,6,FALSE)),0)</f>
        <v>1293588</v>
      </c>
      <c r="U264" s="98">
        <f>VLOOKUP(D264,'[1]Schedule of Pension Amounts LW'!$B$15:$AS$1399,36,FALSE)</f>
        <v>666531</v>
      </c>
      <c r="V264" s="99">
        <f t="shared" si="19"/>
        <v>8726034</v>
      </c>
      <c r="W264" s="98">
        <f>ROUND('[1]68_InOutFlowsCurPrdAndPrior'!$F$32*IF(ISNA(VLOOKUP(D264,'[1]Proportionate Shares'!$D$23:$I$1359,6,FALSE)),0,VLOOKUP(D264,'[1]Proportionate Shares'!$D$23:$I$1359,6,FALSE)),0)</f>
        <v>747093</v>
      </c>
      <c r="X264" s="98">
        <f>ROUND('[1]68_InOutFlowsCurPrdAndPrior'!$F$33*IF(ISNA(VLOOKUP(D264,'[1]Proportionate Shares'!$D$23:$I$1359,6,FALSE)),0,VLOOKUP(D264,'[1]Proportionate Shares'!$D$23:$I$1359,6,FALSE)),0)</f>
        <v>2758643</v>
      </c>
      <c r="Y264" s="98">
        <f>ROUND('[1]68_InOutFlowsCurPrdAndPrior'!$F$35*IF(ISNA(VLOOKUP(D264,'[1]Proportionate Shares'!$D$23:$I$1359,6,FALSE)),0,VLOOKUP(D264,'[1]Proportionate Shares'!$D$23:$I$1359,6,FALSE)),0)</f>
        <v>1077536</v>
      </c>
      <c r="Z264" s="98">
        <f>-VLOOKUP(D264,'[1]Schedule of Pension Amounts LW'!$B$15:$AS$1399,37,FALSE)</f>
        <v>1566289</v>
      </c>
      <c r="AA264" s="99">
        <f t="shared" si="20"/>
        <v>6149561</v>
      </c>
      <c r="AB264" s="72">
        <f>VLOOKUP(D264,'[1]Pension Expense Details'!$D$22:$S$1407,16,FALSE)</f>
        <v>2000251</v>
      </c>
      <c r="AC264" s="72">
        <f t="shared" si="21"/>
        <v>1526705</v>
      </c>
      <c r="AD264" s="72">
        <f>VLOOKUP(D264,'[1]Schedule of Pension Amounts LW'!$B$15:$W$1399,22,FALSE)</f>
        <v>3526956</v>
      </c>
    </row>
    <row r="265" spans="1:30" x14ac:dyDescent="0.3">
      <c r="A265" s="104"/>
      <c r="B265" s="33"/>
      <c r="C265" s="33" t="str">
        <f>VLOOKUP(D265,'[1]Employer information'!$I$3:$J$1391,2,FALSE)</f>
        <v xml:space="preserve">Higher Education                                  </v>
      </c>
      <c r="D265" s="33" t="str">
        <f>'[1]Schedule of Pension Amounts LW'!B258</f>
        <v>0028</v>
      </c>
      <c r="E265" s="33" t="str">
        <f>IF(ISNA(VLOOKUP(D265,'[1]Proportionate Shares'!$D$23:$G$1400,2,FALSE)),"",VLOOKUP(D265,'[1]Proportionate Shares'!$D$23:$G$1400,2,FALSE))</f>
        <v>021556</v>
      </c>
      <c r="F265" s="33" t="str">
        <f>IF(ISNA(VLOOKUP(D265,'[1]Proportionate Shares'!$D$23:$G$1400,3,FALSE)),"",VLOOKUP(D265,'[1]Proportionate Shares'!$D$23:$G$1400,3,FALSE))</f>
        <v>556</v>
      </c>
      <c r="G265" s="34" t="str">
        <f>VLOOKUP(D265,'[1]Employer information'!$A$3:$B$1390,2,FALSE)</f>
        <v>TEXAS A&amp;M AGRILIFE RESEARCH</v>
      </c>
      <c r="H265" s="36">
        <f>IF(ISNA(VLOOKUP(D265,'[1]Proportionate Shares'!$D$23:$I$1377,6,FALSE)),0,VLOOKUP(D265,'[1]Proportionate Shares'!$D$23:$I$1377,6,FALSE))</f>
        <v>5.94984654E-4</v>
      </c>
      <c r="I265" s="105">
        <f>VLOOKUP(D265,'[1]Schedule of Pension Amounts LW'!$B$15:$E$1399,3,FALSE)</f>
        <v>35175422</v>
      </c>
      <c r="J265" s="105">
        <f>-IF(ISNA(VLOOKUP(D265,'[1]Combined Contribution Amounts'!$A$2:$K$1335,5,FALSE)),0,VLOOKUP(D265,'[1]Combined Contribution Amounts'!$A$2:$K$1335,5,FALSE))</f>
        <v>-2076587</v>
      </c>
      <c r="K265" s="105">
        <f>-IF(ISNA(VLOOKUP(D265,'[1]Combined Contribution Amounts'!$A$2:$K$1335,7,FALSE)),0,VLOOKUP(D265,'[1]Combined Contribution Amounts'!$A$2:$K$1335,7,FALSE))+-IF(ISNA(VLOOKUP(D265,'[1]Combined Contribution Amounts'!$A$2:$K$1335,8,FALSE)),0,VLOOKUP(D265,'[1]Combined Contribution Amounts'!$A$2:$K$1335,8,FALSE))+-IF(ISNA(VLOOKUP(D265,'[1]Combined Contribution Amounts'!$A$2:$K$1335,9,FALSE)),0,VLOOKUP(D265,'[1]Combined Contribution Amounts'!$A$2:$K$1335,9,FALSE))</f>
        <v>-5931</v>
      </c>
      <c r="L265" s="105">
        <f>VLOOKUP(D265,'[1]Pension Expense Details'!$D$23:$S$1407,16,FALSE)</f>
        <v>2486898</v>
      </c>
      <c r="M265" s="105">
        <f>ROUND(('[1]68_InOutFlowsCurPrdAndPriorHist'!$F$28-'[1]68_InOutFlowsCurPrdAndPriorHist'!$F$31)*$H265,0)-VLOOKUP(D265,'[1]Pension Expense Details'!$D$23:$S$1407,12,FALSE)</f>
        <v>-492789</v>
      </c>
      <c r="N265" s="105">
        <f>ROUND(('[1]68_InOutFlowsCurPrdAndPriorHist'!$F$29-'[1]68_InOutFlowsCurPrdAndPriorHist'!$F$32)*$H265,0)-VLOOKUP(D265,'[1]Pension Expense Details'!$D$23:$S$1407,13,FALSE)</f>
        <v>-3723536</v>
      </c>
      <c r="O265" s="105">
        <f>ROUND(('[1]68_InOutFlowsCurPrdAndPriorHist'!$F$30-'[1]68_InOutFlowsCurPrdAndPriorHist'!$F$33)*$H265,0)-VLOOKUP(D265,'[1]Pension Expense Details'!$D$23:$S$1407,14,FALSE)</f>
        <v>1610172</v>
      </c>
      <c r="P265" s="105">
        <f>ROUND((VLOOKUP(D265,'[1]Schedule of Pension Amounts LW'!$B$15:$AC$1399,28,FALSE)-VLOOKUP(D265,'[1]Schedule of Pension Amounts LW'!$B$15:$AC$1399,27,FALSE))*'[1]Schedule of Pension Amounts LW'!AD$4,0)+VLOOKUP(D265,'[1]Schedule of Pension Amounts LW'!$B$15:$AH$1399,33,FALSE)-VLOOKUP(D265,'[1]Pension Expense Details'!$D$23:$S$1407,15,FALSE)</f>
        <v>-2044487</v>
      </c>
      <c r="Q265" s="98">
        <f t="shared" si="18"/>
        <v>30929162</v>
      </c>
      <c r="R265" s="98">
        <f>ROUND('[1]68_InOutFlowsCurPrdAndPrior'!$D$32*IF(ISNA(VLOOKUP(D265,'[1]Proportionate Shares'!$D$23:$I$1359,6,FALSE)),0,VLOOKUP(D265,'[1]Proportionate Shares'!$D$23:$I$1359,6,FALSE)),0)</f>
        <v>129930</v>
      </c>
      <c r="S265" s="98">
        <f>ROUND('[1]68_InOutFlowsCurPrdAndPrior'!$D$33*IF(ISNA(VLOOKUP(D265,'[1]Proportionate Shares'!$D$23:$I$1359,6,FALSE)),0,VLOOKUP(D265,'[1]Proportionate Shares'!$D$23:$I$1359,6,FALSE)),0)</f>
        <v>9595745</v>
      </c>
      <c r="T265" s="98">
        <f>ROUND('[1]68_InOutFlowsCurPrdAndPrior'!$D$35*IF(ISNA(VLOOKUP(D265,'[1]Proportionate Shares'!$D$23:$I$1359,6,FALSE)),0,VLOOKUP(D265,'[1]Proportionate Shares'!$D$23:$I$1359,6,FALSE)),0)</f>
        <v>1859471</v>
      </c>
      <c r="U265" s="98">
        <f>VLOOKUP(D265,'[1]Schedule of Pension Amounts LW'!$B$15:$AS$1399,36,FALSE)</f>
        <v>3708299</v>
      </c>
      <c r="V265" s="99">
        <f t="shared" si="19"/>
        <v>15293445</v>
      </c>
      <c r="W265" s="98">
        <f>ROUND('[1]68_InOutFlowsCurPrdAndPrior'!$F$32*IF(ISNA(VLOOKUP(D265,'[1]Proportionate Shares'!$D$23:$I$1359,6,FALSE)),0,VLOOKUP(D265,'[1]Proportionate Shares'!$D$23:$I$1359,6,FALSE)),0)</f>
        <v>1073910</v>
      </c>
      <c r="X265" s="98">
        <f>ROUND('[1]68_InOutFlowsCurPrdAndPrior'!$F$33*IF(ISNA(VLOOKUP(D265,'[1]Proportionate Shares'!$D$23:$I$1359,6,FALSE)),0,VLOOKUP(D265,'[1]Proportionate Shares'!$D$23:$I$1359,6,FALSE)),0)</f>
        <v>3965416</v>
      </c>
      <c r="Y265" s="98">
        <f>ROUND('[1]68_InOutFlowsCurPrdAndPrior'!$F$35*IF(ISNA(VLOOKUP(D265,'[1]Proportionate Shares'!$D$23:$I$1359,6,FALSE)),0,VLOOKUP(D265,'[1]Proportionate Shares'!$D$23:$I$1359,6,FALSE)),0)</f>
        <v>1548906</v>
      </c>
      <c r="Z265" s="98">
        <f>-VLOOKUP(D265,'[1]Schedule of Pension Amounts LW'!$B$15:$AS$1399,37,FALSE)</f>
        <v>2382154</v>
      </c>
      <c r="AA265" s="99">
        <f t="shared" si="20"/>
        <v>8970386</v>
      </c>
      <c r="AB265" s="72">
        <f>VLOOKUP(D265,'[1]Pension Expense Details'!$D$22:$S$1407,16,FALSE)</f>
        <v>2486898</v>
      </c>
      <c r="AC265" s="72">
        <f t="shared" si="21"/>
        <v>3063940</v>
      </c>
      <c r="AD265" s="72">
        <f>VLOOKUP(D265,'[1]Schedule of Pension Amounts LW'!$B$15:$W$1399,22,FALSE)</f>
        <v>5550838</v>
      </c>
    </row>
    <row r="266" spans="1:30" x14ac:dyDescent="0.3">
      <c r="A266" s="104"/>
      <c r="B266" s="33"/>
      <c r="C266" s="33" t="str">
        <f>VLOOKUP(D266,'[1]Employer information'!$I$3:$J$1391,2,FALSE)</f>
        <v xml:space="preserve">Higher Education                                  </v>
      </c>
      <c r="D266" s="33" t="str">
        <f>'[1]Schedule of Pension Amounts LW'!B259</f>
        <v>0031</v>
      </c>
      <c r="E266" s="33" t="str">
        <f>IF(ISNA(VLOOKUP(D266,'[1]Proportionate Shares'!$D$23:$G$1400,2,FALSE)),"",VLOOKUP(D266,'[1]Proportionate Shares'!$D$23:$G$1400,2,FALSE))</f>
        <v>021712</v>
      </c>
      <c r="F266" s="33" t="str">
        <f>IF(ISNA(VLOOKUP(D266,'[1]Proportionate Shares'!$D$23:$G$1400,3,FALSE)),"",VLOOKUP(D266,'[1]Proportionate Shares'!$D$23:$G$1400,3,FALSE))</f>
        <v>712</v>
      </c>
      <c r="G266" s="34" t="str">
        <f>VLOOKUP(D266,'[1]Employer information'!$A$3:$B$1390,2,FALSE)</f>
        <v>TEXAS A&amp;M ENG EXP STATION</v>
      </c>
      <c r="H266" s="36">
        <f>IF(ISNA(VLOOKUP(D266,'[1]Proportionate Shares'!$D$23:$I$1377,6,FALSE)),0,VLOOKUP(D266,'[1]Proportionate Shares'!$D$23:$I$1377,6,FALSE))</f>
        <v>8.1041266499999999E-4</v>
      </c>
      <c r="I266" s="105">
        <f>VLOOKUP(D266,'[1]Schedule of Pension Amounts LW'!$B$15:$E$1399,3,FALSE)</f>
        <v>41033461</v>
      </c>
      <c r="J266" s="105">
        <f>-IF(ISNA(VLOOKUP(D266,'[1]Combined Contribution Amounts'!$A$2:$K$1335,5,FALSE)),0,VLOOKUP(D266,'[1]Combined Contribution Amounts'!$A$2:$K$1335,5,FALSE))</f>
        <v>-2821450</v>
      </c>
      <c r="K266" s="105">
        <f>-IF(ISNA(VLOOKUP(D266,'[1]Combined Contribution Amounts'!$A$2:$K$1335,7,FALSE)),0,VLOOKUP(D266,'[1]Combined Contribution Amounts'!$A$2:$K$1335,7,FALSE))+-IF(ISNA(VLOOKUP(D266,'[1]Combined Contribution Amounts'!$A$2:$K$1335,8,FALSE)),0,VLOOKUP(D266,'[1]Combined Contribution Amounts'!$A$2:$K$1335,8,FALSE))+-IF(ISNA(VLOOKUP(D266,'[1]Combined Contribution Amounts'!$A$2:$K$1335,9,FALSE)),0,VLOOKUP(D266,'[1]Combined Contribution Amounts'!$A$2:$K$1335,9,FALSE))</f>
        <v>-15092</v>
      </c>
      <c r="L266" s="105">
        <f>VLOOKUP(D266,'[1]Pension Expense Details'!$D$23:$S$1407,16,FALSE)</f>
        <v>4468398</v>
      </c>
      <c r="M266" s="105">
        <f>ROUND(('[1]68_InOutFlowsCurPrdAndPriorHist'!$F$28-'[1]68_InOutFlowsCurPrdAndPriorHist'!$F$31)*$H266,0)-VLOOKUP(D266,'[1]Pension Expense Details'!$D$23:$S$1407,12,FALSE)</f>
        <v>-671214</v>
      </c>
      <c r="N266" s="105">
        <f>ROUND(('[1]68_InOutFlowsCurPrdAndPriorHist'!$F$29-'[1]68_InOutFlowsCurPrdAndPriorHist'!$F$32)*$H266,0)-VLOOKUP(D266,'[1]Pension Expense Details'!$D$23:$S$1407,13,FALSE)</f>
        <v>-5071728</v>
      </c>
      <c r="O266" s="105">
        <f>ROUND(('[1]68_InOutFlowsCurPrdAndPriorHist'!$F$30-'[1]68_InOutFlowsCurPrdAndPriorHist'!$F$33)*$H266,0)-VLOOKUP(D266,'[1]Pension Expense Details'!$D$23:$S$1407,14,FALSE)</f>
        <v>2193172</v>
      </c>
      <c r="P266" s="105">
        <f>ROUND((VLOOKUP(D266,'[1]Schedule of Pension Amounts LW'!$B$15:$AC$1399,28,FALSE)-VLOOKUP(D266,'[1]Schedule of Pension Amounts LW'!$B$15:$AC$1399,27,FALSE))*'[1]Schedule of Pension Amounts LW'!AD$4,0)+VLOOKUP(D266,'[1]Schedule of Pension Amounts LW'!$B$15:$AH$1399,33,FALSE)-VLOOKUP(D266,'[1]Pension Expense Details'!$D$23:$S$1407,15,FALSE)</f>
        <v>3012237</v>
      </c>
      <c r="Q266" s="98">
        <f t="shared" si="18"/>
        <v>42127784</v>
      </c>
      <c r="R266" s="98">
        <f>ROUND('[1]68_InOutFlowsCurPrdAndPrior'!$D$32*IF(ISNA(VLOOKUP(D266,'[1]Proportionate Shares'!$D$23:$I$1359,6,FALSE)),0,VLOOKUP(D266,'[1]Proportionate Shares'!$D$23:$I$1359,6,FALSE)),0)</f>
        <v>176974</v>
      </c>
      <c r="S266" s="98">
        <f>ROUND('[1]68_InOutFlowsCurPrdAndPrior'!$D$33*IF(ISNA(VLOOKUP(D266,'[1]Proportionate Shares'!$D$23:$I$1359,6,FALSE)),0,VLOOKUP(D266,'[1]Proportionate Shares'!$D$23:$I$1359,6,FALSE)),0)</f>
        <v>13070108</v>
      </c>
      <c r="T266" s="98">
        <f>ROUND('[1]68_InOutFlowsCurPrdAndPrior'!$D$35*IF(ISNA(VLOOKUP(D266,'[1]Proportionate Shares'!$D$23:$I$1359,6,FALSE)),0,VLOOKUP(D266,'[1]Proportionate Shares'!$D$23:$I$1359,6,FALSE)),0)</f>
        <v>2532735</v>
      </c>
      <c r="U266" s="98">
        <f>VLOOKUP(D266,'[1]Schedule of Pension Amounts LW'!$B$15:$AS$1399,36,FALSE)</f>
        <v>13580077</v>
      </c>
      <c r="V266" s="99">
        <f t="shared" si="19"/>
        <v>29359894</v>
      </c>
      <c r="W266" s="98">
        <f>ROUND('[1]68_InOutFlowsCurPrdAndPrior'!$F$32*IF(ISNA(VLOOKUP(D266,'[1]Proportionate Shares'!$D$23:$I$1359,6,FALSE)),0,VLOOKUP(D266,'[1]Proportionate Shares'!$D$23:$I$1359,6,FALSE)),0)</f>
        <v>1462743</v>
      </c>
      <c r="X266" s="98">
        <f>ROUND('[1]68_InOutFlowsCurPrdAndPrior'!$F$33*IF(ISNA(VLOOKUP(D266,'[1]Proportionate Shares'!$D$23:$I$1359,6,FALSE)),0,VLOOKUP(D266,'[1]Proportionate Shares'!$D$23:$I$1359,6,FALSE)),0)</f>
        <v>5401187</v>
      </c>
      <c r="Y266" s="98">
        <f>ROUND('[1]68_InOutFlowsCurPrdAndPrior'!$F$35*IF(ISNA(VLOOKUP(D266,'[1]Proportionate Shares'!$D$23:$I$1359,6,FALSE)),0,VLOOKUP(D266,'[1]Proportionate Shares'!$D$23:$I$1359,6,FALSE)),0)</f>
        <v>2109724</v>
      </c>
      <c r="Z266" s="98">
        <f>-VLOOKUP(D266,'[1]Schedule of Pension Amounts LW'!$B$15:$AS$1399,37,FALSE)</f>
        <v>737220</v>
      </c>
      <c r="AA266" s="99">
        <f t="shared" si="20"/>
        <v>9710874</v>
      </c>
      <c r="AB266" s="72">
        <f>VLOOKUP(D266,'[1]Pension Expense Details'!$D$22:$S$1407,16,FALSE)</f>
        <v>4468398</v>
      </c>
      <c r="AC266" s="72">
        <f t="shared" si="21"/>
        <v>5495801</v>
      </c>
      <c r="AD266" s="72">
        <f>VLOOKUP(D266,'[1]Schedule of Pension Amounts LW'!$B$15:$W$1399,22,FALSE)</f>
        <v>9964199</v>
      </c>
    </row>
    <row r="267" spans="1:30" x14ac:dyDescent="0.3">
      <c r="A267" s="104"/>
      <c r="B267" s="33"/>
      <c r="C267" s="33" t="str">
        <f>VLOOKUP(D267,'[1]Employer information'!$I$3:$J$1391,2,FALSE)</f>
        <v xml:space="preserve">Higher Education                                  </v>
      </c>
      <c r="D267" s="33" t="str">
        <f>'[1]Schedule of Pension Amounts LW'!B260</f>
        <v>0033</v>
      </c>
      <c r="E267" s="33" t="str">
        <f>IF(ISNA(VLOOKUP(D267,'[1]Proportionate Shares'!$D$23:$G$1400,2,FALSE)),"",VLOOKUP(D267,'[1]Proportionate Shares'!$D$23:$G$1400,2,FALSE))</f>
        <v>021716</v>
      </c>
      <c r="F267" s="33" t="str">
        <f>IF(ISNA(VLOOKUP(D267,'[1]Proportionate Shares'!$D$23:$G$1400,3,FALSE)),"",VLOOKUP(D267,'[1]Proportionate Shares'!$D$23:$G$1400,3,FALSE))</f>
        <v>716</v>
      </c>
      <c r="G267" s="34" t="str">
        <f>VLOOKUP(D267,'[1]Employer information'!$A$3:$B$1390,2,FALSE)</f>
        <v>TEXAS A&amp;M ENG EXT SERVICE</v>
      </c>
      <c r="H267" s="36">
        <f>IF(ISNA(VLOOKUP(D267,'[1]Proportionate Shares'!$D$23:$I$1377,6,FALSE)),0,VLOOKUP(D267,'[1]Proportionate Shares'!$D$23:$I$1377,6,FALSE))</f>
        <v>5.3733264E-4</v>
      </c>
      <c r="I267" s="105">
        <f>VLOOKUP(D267,'[1]Schedule of Pension Amounts LW'!$B$15:$E$1399,3,FALSE)</f>
        <v>31026523</v>
      </c>
      <c r="J267" s="105">
        <f>-IF(ISNA(VLOOKUP(D267,'[1]Combined Contribution Amounts'!$A$2:$K$1335,5,FALSE)),0,VLOOKUP(D267,'[1]Combined Contribution Amounts'!$A$2:$K$1335,5,FALSE))</f>
        <v>-1880697</v>
      </c>
      <c r="K267" s="105">
        <f>-IF(ISNA(VLOOKUP(D267,'[1]Combined Contribution Amounts'!$A$2:$K$1335,7,FALSE)),0,VLOOKUP(D267,'[1]Combined Contribution Amounts'!$A$2:$K$1335,7,FALSE))+-IF(ISNA(VLOOKUP(D267,'[1]Combined Contribution Amounts'!$A$2:$K$1335,8,FALSE)),0,VLOOKUP(D267,'[1]Combined Contribution Amounts'!$A$2:$K$1335,8,FALSE))+-IF(ISNA(VLOOKUP(D267,'[1]Combined Contribution Amounts'!$A$2:$K$1335,9,FALSE)),0,VLOOKUP(D267,'[1]Combined Contribution Amounts'!$A$2:$K$1335,9,FALSE))</f>
        <v>-32</v>
      </c>
      <c r="L267" s="105">
        <f>VLOOKUP(D267,'[1]Pension Expense Details'!$D$23:$S$1407,16,FALSE)</f>
        <v>2362316</v>
      </c>
      <c r="M267" s="105">
        <f>ROUND(('[1]68_InOutFlowsCurPrdAndPriorHist'!$F$28-'[1]68_InOutFlowsCurPrdAndPriorHist'!$F$31)*$H267,0)-VLOOKUP(D267,'[1]Pension Expense Details'!$D$23:$S$1407,12,FALSE)</f>
        <v>-445039</v>
      </c>
      <c r="N267" s="105">
        <f>ROUND(('[1]68_InOutFlowsCurPrdAndPriorHist'!$F$29-'[1]68_InOutFlowsCurPrdAndPriorHist'!$F$32)*$H267,0)-VLOOKUP(D267,'[1]Pension Expense Details'!$D$23:$S$1407,13,FALSE)</f>
        <v>-3362738</v>
      </c>
      <c r="O267" s="105">
        <f>ROUND(('[1]68_InOutFlowsCurPrdAndPriorHist'!$F$30-'[1]68_InOutFlowsCurPrdAndPriorHist'!$F$33)*$H267,0)-VLOOKUP(D267,'[1]Pension Expense Details'!$D$23:$S$1407,14,FALSE)</f>
        <v>1454152</v>
      </c>
      <c r="P267" s="105">
        <f>ROUND((VLOOKUP(D267,'[1]Schedule of Pension Amounts LW'!$B$15:$AC$1399,28,FALSE)-VLOOKUP(D267,'[1]Schedule of Pension Amounts LW'!$B$15:$AC$1399,27,FALSE))*'[1]Schedule of Pension Amounts LW'!AD$4,0)+VLOOKUP(D267,'[1]Schedule of Pension Amounts LW'!$B$15:$AH$1399,33,FALSE)-VLOOKUP(D267,'[1]Pension Expense Details'!$D$23:$S$1407,15,FALSE)</f>
        <v>-1222255</v>
      </c>
      <c r="Q267" s="98">
        <f t="shared" si="18"/>
        <v>27932230</v>
      </c>
      <c r="R267" s="98">
        <f>ROUND('[1]68_InOutFlowsCurPrdAndPrior'!$D$32*IF(ISNA(VLOOKUP(D267,'[1]Proportionate Shares'!$D$23:$I$1359,6,FALSE)),0,VLOOKUP(D267,'[1]Proportionate Shares'!$D$23:$I$1359,6,FALSE)),0)</f>
        <v>117340</v>
      </c>
      <c r="S267" s="98">
        <f>ROUND('[1]68_InOutFlowsCurPrdAndPrior'!$D$33*IF(ISNA(VLOOKUP(D267,'[1]Proportionate Shares'!$D$23:$I$1359,6,FALSE)),0,VLOOKUP(D267,'[1]Proportionate Shares'!$D$23:$I$1359,6,FALSE)),0)</f>
        <v>8665950</v>
      </c>
      <c r="T267" s="98">
        <f>ROUND('[1]68_InOutFlowsCurPrdAndPrior'!$D$35*IF(ISNA(VLOOKUP(D267,'[1]Proportionate Shares'!$D$23:$I$1359,6,FALSE)),0,VLOOKUP(D267,'[1]Proportionate Shares'!$D$23:$I$1359,6,FALSE)),0)</f>
        <v>1679294</v>
      </c>
      <c r="U267" s="98">
        <f>VLOOKUP(D267,'[1]Schedule of Pension Amounts LW'!$B$15:$AS$1399,36,FALSE)</f>
        <v>1798752</v>
      </c>
      <c r="V267" s="99">
        <f t="shared" si="19"/>
        <v>12261336</v>
      </c>
      <c r="W267" s="98">
        <f>ROUND('[1]68_InOutFlowsCurPrdAndPrior'!$F$32*IF(ISNA(VLOOKUP(D267,'[1]Proportionate Shares'!$D$23:$I$1359,6,FALSE)),0,VLOOKUP(D267,'[1]Proportionate Shares'!$D$23:$I$1359,6,FALSE)),0)</f>
        <v>969851</v>
      </c>
      <c r="X267" s="98">
        <f>ROUND('[1]68_InOutFlowsCurPrdAndPrior'!$F$33*IF(ISNA(VLOOKUP(D267,'[1]Proportionate Shares'!$D$23:$I$1359,6,FALSE)),0,VLOOKUP(D267,'[1]Proportionate Shares'!$D$23:$I$1359,6,FALSE)),0)</f>
        <v>3581180</v>
      </c>
      <c r="Y267" s="98">
        <f>ROUND('[1]68_InOutFlowsCurPrdAndPrior'!$F$35*IF(ISNA(VLOOKUP(D267,'[1]Proportionate Shares'!$D$23:$I$1359,6,FALSE)),0,VLOOKUP(D267,'[1]Proportionate Shares'!$D$23:$I$1359,6,FALSE)),0)</f>
        <v>1398822</v>
      </c>
      <c r="Z267" s="98">
        <f>-VLOOKUP(D267,'[1]Schedule of Pension Amounts LW'!$B$15:$AS$1399,37,FALSE)</f>
        <v>1728998</v>
      </c>
      <c r="AA267" s="99">
        <f t="shared" si="20"/>
        <v>7678851</v>
      </c>
      <c r="AB267" s="72">
        <f>VLOOKUP(D267,'[1]Pension Expense Details'!$D$22:$S$1407,16,FALSE)</f>
        <v>2362316</v>
      </c>
      <c r="AC267" s="72">
        <f t="shared" si="21"/>
        <v>2545454</v>
      </c>
      <c r="AD267" s="72">
        <f>VLOOKUP(D267,'[1]Schedule of Pension Amounts LW'!$B$15:$W$1399,22,FALSE)</f>
        <v>4907770</v>
      </c>
    </row>
    <row r="268" spans="1:30" x14ac:dyDescent="0.3">
      <c r="A268" s="104"/>
      <c r="B268" s="33"/>
      <c r="C268" s="33" t="str">
        <f>VLOOKUP(D268,'[1]Employer information'!$I$3:$J$1391,2,FALSE)</f>
        <v xml:space="preserve">Higher Education                                  </v>
      </c>
      <c r="D268" s="33" t="str">
        <f>'[1]Schedule of Pension Amounts LW'!B261</f>
        <v>0030</v>
      </c>
      <c r="E268" s="33" t="str">
        <f>IF(ISNA(VLOOKUP(D268,'[1]Proportionate Shares'!$D$23:$G$1400,2,FALSE)),"",VLOOKUP(D268,'[1]Proportionate Shares'!$D$23:$G$1400,2,FALSE))</f>
        <v>021576</v>
      </c>
      <c r="F268" s="33" t="str">
        <f>IF(ISNA(VLOOKUP(D268,'[1]Proportionate Shares'!$D$23:$G$1400,3,FALSE)),"",VLOOKUP(D268,'[1]Proportionate Shares'!$D$23:$G$1400,3,FALSE))</f>
        <v>576</v>
      </c>
      <c r="G268" s="34" t="str">
        <f>VLOOKUP(D268,'[1]Employer information'!$A$3:$B$1390,2,FALSE)</f>
        <v>TEXAS A&amp;M FOREST SERVICE</v>
      </c>
      <c r="H268" s="36">
        <f>IF(ISNA(VLOOKUP(D268,'[1]Proportionate Shares'!$D$23:$I$1377,6,FALSE)),0,VLOOKUP(D268,'[1]Proportionate Shares'!$D$23:$I$1377,6,FALSE))</f>
        <v>3.5450293499999998E-4</v>
      </c>
      <c r="I268" s="105">
        <f>VLOOKUP(D268,'[1]Schedule of Pension Amounts LW'!$B$15:$E$1399,3,FALSE)</f>
        <v>23781013</v>
      </c>
      <c r="J268" s="105">
        <f>-IF(ISNA(VLOOKUP(D268,'[1]Combined Contribution Amounts'!$A$2:$K$1335,5,FALSE)),0,VLOOKUP(D268,'[1]Combined Contribution Amounts'!$A$2:$K$1335,5,FALSE))</f>
        <v>-1240788</v>
      </c>
      <c r="K268" s="105">
        <f>-IF(ISNA(VLOOKUP(D268,'[1]Combined Contribution Amounts'!$A$2:$K$1335,7,FALSE)),0,VLOOKUP(D268,'[1]Combined Contribution Amounts'!$A$2:$K$1335,7,FALSE))+-IF(ISNA(VLOOKUP(D268,'[1]Combined Contribution Amounts'!$A$2:$K$1335,8,FALSE)),0,VLOOKUP(D268,'[1]Combined Contribution Amounts'!$A$2:$K$1335,8,FALSE))+-IF(ISNA(VLOOKUP(D268,'[1]Combined Contribution Amounts'!$A$2:$K$1335,9,FALSE)),0,VLOOKUP(D268,'[1]Combined Contribution Amounts'!$A$2:$K$1335,9,FALSE))</f>
        <v>-15</v>
      </c>
      <c r="L268" s="105">
        <f>VLOOKUP(D268,'[1]Pension Expense Details'!$D$23:$S$1407,16,FALSE)</f>
        <v>1038058</v>
      </c>
      <c r="M268" s="105">
        <f>ROUND(('[1]68_InOutFlowsCurPrdAndPriorHist'!$F$28-'[1]68_InOutFlowsCurPrdAndPriorHist'!$F$31)*$H268,0)-VLOOKUP(D268,'[1]Pension Expense Details'!$D$23:$S$1407,12,FALSE)</f>
        <v>-293613</v>
      </c>
      <c r="N268" s="105">
        <f>ROUND(('[1]68_InOutFlowsCurPrdAndPriorHist'!$F$29-'[1]68_InOutFlowsCurPrdAndPriorHist'!$F$32)*$H268,0)-VLOOKUP(D268,'[1]Pension Expense Details'!$D$23:$S$1407,13,FALSE)</f>
        <v>-2218552</v>
      </c>
      <c r="O268" s="105">
        <f>ROUND(('[1]68_InOutFlowsCurPrdAndPriorHist'!$F$30-'[1]68_InOutFlowsCurPrdAndPriorHist'!$F$33)*$H268,0)-VLOOKUP(D268,'[1]Pension Expense Details'!$D$23:$S$1407,14,FALSE)</f>
        <v>959370</v>
      </c>
      <c r="P268" s="105">
        <f>ROUND((VLOOKUP(D268,'[1]Schedule of Pension Amounts LW'!$B$15:$AC$1399,28,FALSE)-VLOOKUP(D268,'[1]Schedule of Pension Amounts LW'!$B$15:$AC$1399,27,FALSE))*'[1]Schedule of Pension Amounts LW'!AD$4,0)+VLOOKUP(D268,'[1]Schedule of Pension Amounts LW'!$B$15:$AH$1399,33,FALSE)-VLOOKUP(D268,'[1]Pension Expense Details'!$D$23:$S$1407,15,FALSE)</f>
        <v>-3597302</v>
      </c>
      <c r="Q268" s="98">
        <f t="shared" si="18"/>
        <v>18428171</v>
      </c>
      <c r="R268" s="98">
        <f>ROUND('[1]68_InOutFlowsCurPrdAndPrior'!$D$32*IF(ISNA(VLOOKUP(D268,'[1]Proportionate Shares'!$D$23:$I$1359,6,FALSE)),0,VLOOKUP(D268,'[1]Proportionate Shares'!$D$23:$I$1359,6,FALSE)),0)</f>
        <v>77415</v>
      </c>
      <c r="S268" s="98">
        <f>ROUND('[1]68_InOutFlowsCurPrdAndPrior'!$D$33*IF(ISNA(VLOOKUP(D268,'[1]Proportionate Shares'!$D$23:$I$1359,6,FALSE)),0,VLOOKUP(D268,'[1]Proportionate Shares'!$D$23:$I$1359,6,FALSE)),0)</f>
        <v>5717324</v>
      </c>
      <c r="T268" s="98">
        <f>ROUND('[1]68_InOutFlowsCurPrdAndPrior'!$D$35*IF(ISNA(VLOOKUP(D268,'[1]Proportionate Shares'!$D$23:$I$1359,6,FALSE)),0,VLOOKUP(D268,'[1]Proportionate Shares'!$D$23:$I$1359,6,FALSE)),0)</f>
        <v>1107907</v>
      </c>
      <c r="U268" s="98">
        <f>VLOOKUP(D268,'[1]Schedule of Pension Amounts LW'!$B$15:$AS$1399,36,FALSE)</f>
        <v>2397216</v>
      </c>
      <c r="V268" s="99">
        <f t="shared" si="19"/>
        <v>9299862</v>
      </c>
      <c r="W268" s="98">
        <f>ROUND('[1]68_InOutFlowsCurPrdAndPrior'!$F$32*IF(ISNA(VLOOKUP(D268,'[1]Proportionate Shares'!$D$23:$I$1359,6,FALSE)),0,VLOOKUP(D268,'[1]Proportionate Shares'!$D$23:$I$1359,6,FALSE)),0)</f>
        <v>639855</v>
      </c>
      <c r="X268" s="98">
        <f>ROUND('[1]68_InOutFlowsCurPrdAndPrior'!$F$33*IF(ISNA(VLOOKUP(D268,'[1]Proportionate Shares'!$D$23:$I$1359,6,FALSE)),0,VLOOKUP(D268,'[1]Proportionate Shares'!$D$23:$I$1359,6,FALSE)),0)</f>
        <v>2362669</v>
      </c>
      <c r="Y268" s="98">
        <f>ROUND('[1]68_InOutFlowsCurPrdAndPrior'!$F$35*IF(ISNA(VLOOKUP(D268,'[1]Proportionate Shares'!$D$23:$I$1359,6,FALSE)),0,VLOOKUP(D268,'[1]Proportionate Shares'!$D$23:$I$1359,6,FALSE)),0)</f>
        <v>922867</v>
      </c>
      <c r="Z268" s="98">
        <f>-VLOOKUP(D268,'[1]Schedule of Pension Amounts LW'!$B$15:$AS$1399,37,FALSE)</f>
        <v>3158999</v>
      </c>
      <c r="AA268" s="99">
        <f t="shared" si="20"/>
        <v>7084390</v>
      </c>
      <c r="AB268" s="72">
        <f>VLOOKUP(D268,'[1]Pension Expense Details'!$D$22:$S$1407,16,FALSE)</f>
        <v>1038058</v>
      </c>
      <c r="AC268" s="72">
        <f t="shared" si="21"/>
        <v>2113368</v>
      </c>
      <c r="AD268" s="72">
        <f>VLOOKUP(D268,'[1]Schedule of Pension Amounts LW'!$B$15:$W$1399,22,FALSE)</f>
        <v>3151426</v>
      </c>
    </row>
    <row r="269" spans="1:30" x14ac:dyDescent="0.3">
      <c r="A269" s="104"/>
      <c r="B269" s="33"/>
      <c r="C269" s="33" t="str">
        <f>VLOOKUP(D269,'[1]Employer information'!$I$3:$J$1391,2,FALSE)</f>
        <v xml:space="preserve">Higher Education                                  </v>
      </c>
      <c r="D269" s="33" t="str">
        <f>'[1]Schedule of Pension Amounts LW'!B262</f>
        <v>1871</v>
      </c>
      <c r="E269" s="33" t="str">
        <f>IF(ISNA(VLOOKUP(D269,'[1]Proportionate Shares'!$D$23:$G$1400,2,FALSE)),"",VLOOKUP(D269,'[1]Proportionate Shares'!$D$23:$G$1400,2,FALSE))</f>
        <v>240761</v>
      </c>
      <c r="F269" s="33" t="str">
        <f>IF(ISNA(VLOOKUP(D269,'[1]Proportionate Shares'!$D$23:$G$1400,3,FALSE)),"",VLOOKUP(D269,'[1]Proportionate Shares'!$D$23:$G$1400,3,FALSE))</f>
        <v/>
      </c>
      <c r="G269" s="34" t="str">
        <f>VLOOKUP(D269,'[1]Employer information'!$A$3:$B$1390,2,FALSE)</f>
        <v>TEXAS A&amp;M INTERNATIONAL UNIVERSITY</v>
      </c>
      <c r="H269" s="36">
        <f>IF(ISNA(VLOOKUP(D269,'[1]Proportionate Shares'!$D$23:$I$1377,6,FALSE)),0,VLOOKUP(D269,'[1]Proportionate Shares'!$D$23:$I$1377,6,FALSE))</f>
        <v>3.5081677699999998E-4</v>
      </c>
      <c r="I269" s="105">
        <f>VLOOKUP(D269,'[1]Schedule of Pension Amounts LW'!$B$15:$E$1399,3,FALSE)</f>
        <v>19620235</v>
      </c>
      <c r="J269" s="105">
        <f>-IF(ISNA(VLOOKUP(D269,'[1]Combined Contribution Amounts'!$A$2:$K$1335,5,FALSE)),0,VLOOKUP(D269,'[1]Combined Contribution Amounts'!$A$2:$K$1335,5,FALSE))</f>
        <v>-1227507</v>
      </c>
      <c r="K269" s="105">
        <f>-IF(ISNA(VLOOKUP(D269,'[1]Combined Contribution Amounts'!$A$2:$K$1335,7,FALSE)),0,VLOOKUP(D269,'[1]Combined Contribution Amounts'!$A$2:$K$1335,7,FALSE))+-IF(ISNA(VLOOKUP(D269,'[1]Combined Contribution Amounts'!$A$2:$K$1335,8,FALSE)),0,VLOOKUP(D269,'[1]Combined Contribution Amounts'!$A$2:$K$1335,8,FALSE))+-IF(ISNA(VLOOKUP(D269,'[1]Combined Contribution Amounts'!$A$2:$K$1335,9,FALSE)),0,VLOOKUP(D269,'[1]Combined Contribution Amounts'!$A$2:$K$1335,9,FALSE))</f>
        <v>-394</v>
      </c>
      <c r="L269" s="105">
        <f>VLOOKUP(D269,'[1]Pension Expense Details'!$D$23:$S$1407,16,FALSE)</f>
        <v>1642371</v>
      </c>
      <c r="M269" s="105">
        <f>ROUND(('[1]68_InOutFlowsCurPrdAndPriorHist'!$F$28-'[1]68_InOutFlowsCurPrdAndPriorHist'!$F$31)*$H269,0)-VLOOKUP(D269,'[1]Pension Expense Details'!$D$23:$S$1407,12,FALSE)</f>
        <v>-290559</v>
      </c>
      <c r="N269" s="105">
        <f>ROUND(('[1]68_InOutFlowsCurPrdAndPriorHist'!$F$29-'[1]68_InOutFlowsCurPrdAndPriorHist'!$F$32)*$H269,0)-VLOOKUP(D269,'[1]Pension Expense Details'!$D$23:$S$1407,13,FALSE)</f>
        <v>-2195483</v>
      </c>
      <c r="O269" s="105">
        <f>ROUND(('[1]68_InOutFlowsCurPrdAndPriorHist'!$F$30-'[1]68_InOutFlowsCurPrdAndPriorHist'!$F$33)*$H269,0)-VLOOKUP(D269,'[1]Pension Expense Details'!$D$23:$S$1407,14,FALSE)</f>
        <v>949394</v>
      </c>
      <c r="P269" s="105">
        <f>ROUND((VLOOKUP(D269,'[1]Schedule of Pension Amounts LW'!$B$15:$AC$1399,28,FALSE)-VLOOKUP(D269,'[1]Schedule of Pension Amounts LW'!$B$15:$AC$1399,27,FALSE))*'[1]Schedule of Pension Amounts LW'!AD$4,0)+VLOOKUP(D269,'[1]Schedule of Pension Amounts LW'!$B$15:$AH$1399,33,FALSE)-VLOOKUP(D269,'[1]Pension Expense Details'!$D$23:$S$1407,15,FALSE)</f>
        <v>-261504</v>
      </c>
      <c r="Q269" s="98">
        <f t="shared" si="18"/>
        <v>18236553</v>
      </c>
      <c r="R269" s="98">
        <f>ROUND('[1]68_InOutFlowsCurPrdAndPrior'!$D$32*IF(ISNA(VLOOKUP(D269,'[1]Proportionate Shares'!$D$23:$I$1359,6,FALSE)),0,VLOOKUP(D269,'[1]Proportionate Shares'!$D$23:$I$1359,6,FALSE)),0)</f>
        <v>76610</v>
      </c>
      <c r="S269" s="98">
        <f>ROUND('[1]68_InOutFlowsCurPrdAndPrior'!$D$33*IF(ISNA(VLOOKUP(D269,'[1]Proportionate Shares'!$D$23:$I$1359,6,FALSE)),0,VLOOKUP(D269,'[1]Proportionate Shares'!$D$23:$I$1359,6,FALSE)),0)</f>
        <v>5657874</v>
      </c>
      <c r="T269" s="98">
        <f>ROUND('[1]68_InOutFlowsCurPrdAndPrior'!$D$35*IF(ISNA(VLOOKUP(D269,'[1]Proportionate Shares'!$D$23:$I$1359,6,FALSE)),0,VLOOKUP(D269,'[1]Proportionate Shares'!$D$23:$I$1359,6,FALSE)),0)</f>
        <v>1096387</v>
      </c>
      <c r="U269" s="98">
        <f>VLOOKUP(D269,'[1]Schedule of Pension Amounts LW'!$B$15:$AS$1399,36,FALSE)</f>
        <v>900597</v>
      </c>
      <c r="V269" s="99">
        <f t="shared" si="19"/>
        <v>7731468</v>
      </c>
      <c r="W269" s="98">
        <f>ROUND('[1]68_InOutFlowsCurPrdAndPrior'!$F$32*IF(ISNA(VLOOKUP(D269,'[1]Proportionate Shares'!$D$23:$I$1359,6,FALSE)),0,VLOOKUP(D269,'[1]Proportionate Shares'!$D$23:$I$1359,6,FALSE)),0)</f>
        <v>633202</v>
      </c>
      <c r="X269" s="98">
        <f>ROUND('[1]68_InOutFlowsCurPrdAndPrior'!$F$33*IF(ISNA(VLOOKUP(D269,'[1]Proportionate Shares'!$D$23:$I$1359,6,FALSE)),0,VLOOKUP(D269,'[1]Proportionate Shares'!$D$23:$I$1359,6,FALSE)),0)</f>
        <v>2338101</v>
      </c>
      <c r="Y269" s="98">
        <f>ROUND('[1]68_InOutFlowsCurPrdAndPrior'!$F$35*IF(ISNA(VLOOKUP(D269,'[1]Proportionate Shares'!$D$23:$I$1359,6,FALSE)),0,VLOOKUP(D269,'[1]Proportionate Shares'!$D$23:$I$1359,6,FALSE)),0)</f>
        <v>913271</v>
      </c>
      <c r="Z269" s="98">
        <f>-VLOOKUP(D269,'[1]Schedule of Pension Amounts LW'!$B$15:$AS$1399,37,FALSE)</f>
        <v>1538764</v>
      </c>
      <c r="AA269" s="99">
        <f t="shared" si="20"/>
        <v>5423338</v>
      </c>
      <c r="AB269" s="72">
        <f>VLOOKUP(D269,'[1]Pension Expense Details'!$D$22:$S$1407,16,FALSE)</f>
        <v>1642371</v>
      </c>
      <c r="AC269" s="72">
        <f t="shared" si="21"/>
        <v>1341881</v>
      </c>
      <c r="AD269" s="72">
        <f>VLOOKUP(D269,'[1]Schedule of Pension Amounts LW'!$B$15:$W$1399,22,FALSE)</f>
        <v>2984252</v>
      </c>
    </row>
    <row r="270" spans="1:30" x14ac:dyDescent="0.3">
      <c r="A270" s="104"/>
      <c r="B270" s="33"/>
      <c r="C270" s="33" t="str">
        <f>VLOOKUP(D270,'[1]Employer information'!$I$3:$J$1391,2,FALSE)</f>
        <v xml:space="preserve">Higher Education                                  </v>
      </c>
      <c r="D270" s="33" t="str">
        <f>'[1]Schedule of Pension Amounts LW'!B263</f>
        <v>0034</v>
      </c>
      <c r="E270" s="33" t="str">
        <f>IF(ISNA(VLOOKUP(D270,'[1]Proportionate Shares'!$D$23:$G$1400,2,FALSE)),"",VLOOKUP(D270,'[1]Proportionate Shares'!$D$23:$G$1400,2,FALSE))</f>
        <v>021727</v>
      </c>
      <c r="F270" s="33" t="str">
        <f>IF(ISNA(VLOOKUP(D270,'[1]Proportionate Shares'!$D$23:$G$1400,3,FALSE)),"",VLOOKUP(D270,'[1]Proportionate Shares'!$D$23:$G$1400,3,FALSE))</f>
        <v>727</v>
      </c>
      <c r="G270" s="34" t="str">
        <f>VLOOKUP(D270,'[1]Employer information'!$A$3:$B$1390,2,FALSE)</f>
        <v>TEXAS A&amp;M TRANSPORTATION INST</v>
      </c>
      <c r="H270" s="36">
        <f>IF(ISNA(VLOOKUP(D270,'[1]Proportionate Shares'!$D$23:$I$1377,6,FALSE)),0,VLOOKUP(D270,'[1]Proportionate Shares'!$D$23:$I$1377,6,FALSE))</f>
        <v>3.4272476999999999E-4</v>
      </c>
      <c r="I270" s="105">
        <f>VLOOKUP(D270,'[1]Schedule of Pension Amounts LW'!$B$15:$E$1399,3,FALSE)</f>
        <v>19115225</v>
      </c>
      <c r="J270" s="105">
        <f>-IF(ISNA(VLOOKUP(D270,'[1]Combined Contribution Amounts'!$A$2:$K$1335,5,FALSE)),0,VLOOKUP(D270,'[1]Combined Contribution Amounts'!$A$2:$K$1335,5,FALSE))</f>
        <v>-1198710</v>
      </c>
      <c r="K270" s="105">
        <f>-IF(ISNA(VLOOKUP(D270,'[1]Combined Contribution Amounts'!$A$2:$K$1335,7,FALSE)),0,VLOOKUP(D270,'[1]Combined Contribution Amounts'!$A$2:$K$1335,7,FALSE))+-IF(ISNA(VLOOKUP(D270,'[1]Combined Contribution Amounts'!$A$2:$K$1335,8,FALSE)),0,VLOOKUP(D270,'[1]Combined Contribution Amounts'!$A$2:$K$1335,8,FALSE))+-IF(ISNA(VLOOKUP(D270,'[1]Combined Contribution Amounts'!$A$2:$K$1335,9,FALSE)),0,VLOOKUP(D270,'[1]Combined Contribution Amounts'!$A$2:$K$1335,9,FALSE))</f>
        <v>-868</v>
      </c>
      <c r="L270" s="105">
        <f>VLOOKUP(D270,'[1]Pension Expense Details'!$D$23:$S$1407,16,FALSE)</f>
        <v>1612730</v>
      </c>
      <c r="M270" s="105">
        <f>ROUND(('[1]68_InOutFlowsCurPrdAndPriorHist'!$F$28-'[1]68_InOutFlowsCurPrdAndPriorHist'!$F$31)*$H270,0)-VLOOKUP(D270,'[1]Pension Expense Details'!$D$23:$S$1407,12,FALSE)</f>
        <v>-283857</v>
      </c>
      <c r="N270" s="105">
        <f>ROUND(('[1]68_InOutFlowsCurPrdAndPriorHist'!$F$29-'[1]68_InOutFlowsCurPrdAndPriorHist'!$F$32)*$H270,0)-VLOOKUP(D270,'[1]Pension Expense Details'!$D$23:$S$1407,13,FALSE)</f>
        <v>-2144842</v>
      </c>
      <c r="O270" s="105">
        <f>ROUND(('[1]68_InOutFlowsCurPrdAndPriorHist'!$F$30-'[1]68_InOutFlowsCurPrdAndPriorHist'!$F$33)*$H270,0)-VLOOKUP(D270,'[1]Pension Expense Details'!$D$23:$S$1407,14,FALSE)</f>
        <v>927496</v>
      </c>
      <c r="P270" s="105">
        <f>ROUND((VLOOKUP(D270,'[1]Schedule of Pension Amounts LW'!$B$15:$AC$1399,28,FALSE)-VLOOKUP(D270,'[1]Schedule of Pension Amounts LW'!$B$15:$AC$1399,27,FALSE))*'[1]Schedule of Pension Amounts LW'!AD$4,0)+VLOOKUP(D270,'[1]Schedule of Pension Amounts LW'!$B$15:$AH$1399,33,FALSE)-VLOOKUP(D270,'[1]Pension Expense Details'!$D$23:$S$1407,15,FALSE)</f>
        <v>-211269</v>
      </c>
      <c r="Q270" s="98">
        <f t="shared" si="18"/>
        <v>17815905</v>
      </c>
      <c r="R270" s="98">
        <f>ROUND('[1]68_InOutFlowsCurPrdAndPrior'!$D$32*IF(ISNA(VLOOKUP(D270,'[1]Proportionate Shares'!$D$23:$I$1359,6,FALSE)),0,VLOOKUP(D270,'[1]Proportionate Shares'!$D$23:$I$1359,6,FALSE)),0)</f>
        <v>74843</v>
      </c>
      <c r="S270" s="98">
        <f>ROUND('[1]68_InOutFlowsCurPrdAndPrior'!$D$33*IF(ISNA(VLOOKUP(D270,'[1]Proportionate Shares'!$D$23:$I$1359,6,FALSE)),0,VLOOKUP(D270,'[1]Proportionate Shares'!$D$23:$I$1359,6,FALSE)),0)</f>
        <v>5527369</v>
      </c>
      <c r="T270" s="98">
        <f>ROUND('[1]68_InOutFlowsCurPrdAndPrior'!$D$35*IF(ISNA(VLOOKUP(D270,'[1]Proportionate Shares'!$D$23:$I$1359,6,FALSE)),0,VLOOKUP(D270,'[1]Proportionate Shares'!$D$23:$I$1359,6,FALSE)),0)</f>
        <v>1071098</v>
      </c>
      <c r="U270" s="98">
        <f>VLOOKUP(D270,'[1]Schedule of Pension Amounts LW'!$B$15:$AS$1399,36,FALSE)</f>
        <v>699777</v>
      </c>
      <c r="V270" s="99">
        <f t="shared" si="19"/>
        <v>7373087</v>
      </c>
      <c r="W270" s="98">
        <f>ROUND('[1]68_InOutFlowsCurPrdAndPrior'!$F$32*IF(ISNA(VLOOKUP(D270,'[1]Proportionate Shares'!$D$23:$I$1359,6,FALSE)),0,VLOOKUP(D270,'[1]Proportionate Shares'!$D$23:$I$1359,6,FALSE)),0)</f>
        <v>618596</v>
      </c>
      <c r="X270" s="98">
        <f>ROUND('[1]68_InOutFlowsCurPrdAndPrior'!$F$33*IF(ISNA(VLOOKUP(D270,'[1]Proportionate Shares'!$D$23:$I$1359,6,FALSE)),0,VLOOKUP(D270,'[1]Proportionate Shares'!$D$23:$I$1359,6,FALSE)),0)</f>
        <v>2284170</v>
      </c>
      <c r="Y270" s="98">
        <f>ROUND('[1]68_InOutFlowsCurPrdAndPrior'!$F$35*IF(ISNA(VLOOKUP(D270,'[1]Proportionate Shares'!$D$23:$I$1359,6,FALSE)),0,VLOOKUP(D270,'[1]Proportionate Shares'!$D$23:$I$1359,6,FALSE)),0)</f>
        <v>892205</v>
      </c>
      <c r="Z270" s="98">
        <f>-VLOOKUP(D270,'[1]Schedule of Pension Amounts LW'!$B$15:$AS$1399,37,FALSE)</f>
        <v>590727</v>
      </c>
      <c r="AA270" s="99">
        <f t="shared" si="20"/>
        <v>4385698</v>
      </c>
      <c r="AB270" s="72">
        <f>VLOOKUP(D270,'[1]Pension Expense Details'!$D$22:$S$1407,16,FALSE)</f>
        <v>1612730</v>
      </c>
      <c r="AC270" s="72">
        <f t="shared" si="21"/>
        <v>1484543</v>
      </c>
      <c r="AD270" s="72">
        <f>VLOOKUP(D270,'[1]Schedule of Pension Amounts LW'!$B$15:$W$1399,22,FALSE)</f>
        <v>3097273</v>
      </c>
    </row>
    <row r="271" spans="1:30" x14ac:dyDescent="0.3">
      <c r="A271" s="104"/>
      <c r="B271" s="33"/>
      <c r="C271" s="33" t="str">
        <f>VLOOKUP(D271,'[1]Employer information'!$I$3:$J$1391,2,FALSE)</f>
        <v xml:space="preserve">Higher Education                                  </v>
      </c>
      <c r="D271" s="33" t="str">
        <f>'[1]Schedule of Pension Amounts LW'!B264</f>
        <v>0001</v>
      </c>
      <c r="E271" s="33" t="str">
        <f>IF(ISNA(VLOOKUP(D271,'[1]Proportionate Shares'!$D$23:$G$1400,2,FALSE)),"",VLOOKUP(D271,'[1]Proportionate Shares'!$D$23:$G$1400,2,FALSE))</f>
        <v>021711</v>
      </c>
      <c r="F271" s="33" t="str">
        <f>IF(ISNA(VLOOKUP(D271,'[1]Proportionate Shares'!$D$23:$G$1400,3,FALSE)),"",VLOOKUP(D271,'[1]Proportionate Shares'!$D$23:$G$1400,3,FALSE))</f>
        <v>711</v>
      </c>
      <c r="G271" s="34" t="str">
        <f>VLOOKUP(D271,'[1]Employer information'!$A$3:$B$1390,2,FALSE)</f>
        <v>TEXAS A&amp;M UNIVERSITY</v>
      </c>
      <c r="H271" s="36">
        <f>IF(ISNA(VLOOKUP(D271,'[1]Proportionate Shares'!$D$23:$I$1377,6,FALSE)),0,VLOOKUP(D271,'[1]Proportionate Shares'!$D$23:$I$1377,6,FALSE))</f>
        <v>4.7843209660000004E-3</v>
      </c>
      <c r="I271" s="105">
        <f>VLOOKUP(D271,'[1]Schedule of Pension Amounts LW'!$B$15:$E$1399,3,FALSE)</f>
        <v>255810223</v>
      </c>
      <c r="J271" s="105">
        <f>-IF(ISNA(VLOOKUP(D271,'[1]Combined Contribution Amounts'!$A$2:$K$1335,5,FALSE)),0,VLOOKUP(D271,'[1]Combined Contribution Amounts'!$A$2:$K$1335,5,FALSE))</f>
        <v>-16735740</v>
      </c>
      <c r="K271" s="105">
        <f>-IF(ISNA(VLOOKUP(D271,'[1]Combined Contribution Amounts'!$A$2:$K$1335,7,FALSE)),0,VLOOKUP(D271,'[1]Combined Contribution Amounts'!$A$2:$K$1335,7,FALSE))+-IF(ISNA(VLOOKUP(D271,'[1]Combined Contribution Amounts'!$A$2:$K$1335,8,FALSE)),0,VLOOKUP(D271,'[1]Combined Contribution Amounts'!$A$2:$K$1335,8,FALSE))+-IF(ISNA(VLOOKUP(D271,'[1]Combined Contribution Amounts'!$A$2:$K$1335,9,FALSE)),0,VLOOKUP(D271,'[1]Combined Contribution Amounts'!$A$2:$K$1335,9,FALSE))</f>
        <v>-9960</v>
      </c>
      <c r="L271" s="105">
        <f>VLOOKUP(D271,'[1]Pension Expense Details'!$D$23:$S$1407,16,FALSE)</f>
        <v>24247111</v>
      </c>
      <c r="M271" s="105">
        <f>ROUND(('[1]68_InOutFlowsCurPrdAndPriorHist'!$F$28-'[1]68_InOutFlowsCurPrdAndPriorHist'!$F$31)*$H271,0)-VLOOKUP(D271,'[1]Pension Expense Details'!$D$23:$S$1407,12,FALSE)</f>
        <v>-3962555</v>
      </c>
      <c r="N271" s="105">
        <f>ROUND(('[1]68_InOutFlowsCurPrdAndPriorHist'!$F$29-'[1]68_InOutFlowsCurPrdAndPriorHist'!$F$32)*$H271,0)-VLOOKUP(D271,'[1]Pension Expense Details'!$D$23:$S$1407,13,FALSE)</f>
        <v>-29941257</v>
      </c>
      <c r="O271" s="105">
        <f>ROUND(('[1]68_InOutFlowsCurPrdAndPriorHist'!$F$30-'[1]68_InOutFlowsCurPrdAndPriorHist'!$F$33)*$H271,0)-VLOOKUP(D271,'[1]Pension Expense Details'!$D$23:$S$1407,14,FALSE)</f>
        <v>12947526</v>
      </c>
      <c r="P271" s="105">
        <f>ROUND((VLOOKUP(D271,'[1]Schedule of Pension Amounts LW'!$B$15:$AC$1399,28,FALSE)-VLOOKUP(D271,'[1]Schedule of Pension Amounts LW'!$B$15:$AC$1399,27,FALSE))*'[1]Schedule of Pension Amounts LW'!AD$4,0)+VLOOKUP(D271,'[1]Schedule of Pension Amounts LW'!$B$15:$AH$1399,33,FALSE)-VLOOKUP(D271,'[1]Pension Expense Details'!$D$23:$S$1407,15,FALSE)</f>
        <v>6348613</v>
      </c>
      <c r="Q271" s="98">
        <f t="shared" si="18"/>
        <v>248703961</v>
      </c>
      <c r="R271" s="98">
        <f>ROUND('[1]68_InOutFlowsCurPrdAndPrior'!$D$32*IF(ISNA(VLOOKUP(D271,'[1]Proportionate Shares'!$D$23:$I$1359,6,FALSE)),0,VLOOKUP(D271,'[1]Proportionate Shares'!$D$23:$I$1359,6,FALSE)),0)</f>
        <v>1044779</v>
      </c>
      <c r="S271" s="98">
        <f>ROUND('[1]68_InOutFlowsCurPrdAndPrior'!$D$33*IF(ISNA(VLOOKUP(D271,'[1]Proportionate Shares'!$D$23:$I$1359,6,FALSE)),0,VLOOKUP(D271,'[1]Proportionate Shares'!$D$23:$I$1359,6,FALSE)),0)</f>
        <v>77160183</v>
      </c>
      <c r="T271" s="98">
        <f>ROUND('[1]68_InOutFlowsCurPrdAndPrior'!$D$35*IF(ISNA(VLOOKUP(D271,'[1]Proportionate Shares'!$D$23:$I$1359,6,FALSE)),0,VLOOKUP(D271,'[1]Proportionate Shares'!$D$23:$I$1359,6,FALSE)),0)</f>
        <v>14952158</v>
      </c>
      <c r="U271" s="98">
        <f>VLOOKUP(D271,'[1]Schedule of Pension Amounts LW'!$B$15:$AS$1399,36,FALSE)</f>
        <v>9399783</v>
      </c>
      <c r="V271" s="99">
        <f t="shared" si="19"/>
        <v>102556903</v>
      </c>
      <c r="W271" s="98">
        <f>ROUND('[1]68_InOutFlowsCurPrdAndPrior'!$F$32*IF(ISNA(VLOOKUP(D271,'[1]Proportionate Shares'!$D$23:$I$1359,6,FALSE)),0,VLOOKUP(D271,'[1]Proportionate Shares'!$D$23:$I$1359,6,FALSE)),0)</f>
        <v>8635396</v>
      </c>
      <c r="X271" s="98">
        <f>ROUND('[1]68_InOutFlowsCurPrdAndPrior'!$F$33*IF(ISNA(VLOOKUP(D271,'[1]Proportionate Shares'!$D$23:$I$1359,6,FALSE)),0,VLOOKUP(D271,'[1]Proportionate Shares'!$D$23:$I$1359,6,FALSE)),0)</f>
        <v>31886238</v>
      </c>
      <c r="Y271" s="98">
        <f>ROUND('[1]68_InOutFlowsCurPrdAndPrior'!$F$35*IF(ISNA(VLOOKUP(D271,'[1]Proportionate Shares'!$D$23:$I$1359,6,FALSE)),0,VLOOKUP(D271,'[1]Proportionate Shares'!$D$23:$I$1359,6,FALSE)),0)</f>
        <v>12454884</v>
      </c>
      <c r="Z271" s="98">
        <f>-VLOOKUP(D271,'[1]Schedule of Pension Amounts LW'!$B$15:$AS$1399,37,FALSE)</f>
        <v>8142970</v>
      </c>
      <c r="AA271" s="99">
        <f t="shared" si="20"/>
        <v>61119488</v>
      </c>
      <c r="AB271" s="72">
        <f>VLOOKUP(D271,'[1]Pension Expense Details'!$D$22:$S$1407,16,FALSE)</f>
        <v>24247111</v>
      </c>
      <c r="AC271" s="72">
        <f t="shared" si="21"/>
        <v>18811398</v>
      </c>
      <c r="AD271" s="72">
        <f>VLOOKUP(D271,'[1]Schedule of Pension Amounts LW'!$B$15:$W$1399,22,FALSE)</f>
        <v>43058509</v>
      </c>
    </row>
    <row r="272" spans="1:30" x14ac:dyDescent="0.3">
      <c r="A272" s="104"/>
      <c r="B272" s="33"/>
      <c r="C272" s="33" t="str">
        <f>VLOOKUP(D272,'[1]Employer information'!$I$3:$J$1391,2,FALSE)</f>
        <v xml:space="preserve">Higher Education                                  </v>
      </c>
      <c r="D272" s="33" t="str">
        <f>'[1]Schedule of Pension Amounts LW'!B265</f>
        <v>2301</v>
      </c>
      <c r="E272" s="33" t="str">
        <f>IF(ISNA(VLOOKUP(D272,'[1]Proportionate Shares'!$D$23:$G$1400,2,FALSE)),"",VLOOKUP(D272,'[1]Proportionate Shares'!$D$23:$G$1400,2,FALSE))</f>
        <v>014770</v>
      </c>
      <c r="F272" s="33" t="str">
        <f>IF(ISNA(VLOOKUP(D272,'[1]Proportionate Shares'!$D$23:$G$1400,3,FALSE)),"",VLOOKUP(D272,'[1]Proportionate Shares'!$D$23:$G$1400,3,FALSE))</f>
        <v/>
      </c>
      <c r="G272" s="34" t="str">
        <f>VLOOKUP(D272,'[1]Employer information'!$A$3:$B$1390,2,FALSE)</f>
        <v>TEXAS A&amp;M UNIVERSITY - CENTRAL TEXAS</v>
      </c>
      <c r="H272" s="36">
        <f>IF(ISNA(VLOOKUP(D272,'[1]Proportionate Shares'!$D$23:$I$1377,6,FALSE)),0,VLOOKUP(D272,'[1]Proportionate Shares'!$D$23:$I$1377,6,FALSE))</f>
        <v>1.33168271E-4</v>
      </c>
      <c r="I272" s="105">
        <f>VLOOKUP(D272,'[1]Schedule of Pension Amounts LW'!$B$15:$E$1399,3,FALSE)</f>
        <v>6948154</v>
      </c>
      <c r="J272" s="105">
        <f>-IF(ISNA(VLOOKUP(D272,'[1]Combined Contribution Amounts'!$A$2:$K$1335,5,FALSE)),0,VLOOKUP(D272,'[1]Combined Contribution Amounts'!$A$2:$K$1335,5,FALSE))</f>
        <v>-465022</v>
      </c>
      <c r="K272" s="105">
        <f>-IF(ISNA(VLOOKUP(D272,'[1]Combined Contribution Amounts'!$A$2:$K$1335,7,FALSE)),0,VLOOKUP(D272,'[1]Combined Contribution Amounts'!$A$2:$K$1335,7,FALSE))+-IF(ISNA(VLOOKUP(D272,'[1]Combined Contribution Amounts'!$A$2:$K$1335,8,FALSE)),0,VLOOKUP(D272,'[1]Combined Contribution Amounts'!$A$2:$K$1335,8,FALSE))+-IF(ISNA(VLOOKUP(D272,'[1]Combined Contribution Amounts'!$A$2:$K$1335,9,FALSE)),0,VLOOKUP(D272,'[1]Combined Contribution Amounts'!$A$2:$K$1335,9,FALSE))</f>
        <v>-1083</v>
      </c>
      <c r="L272" s="105">
        <f>VLOOKUP(D272,'[1]Pension Expense Details'!$D$23:$S$1407,16,FALSE)</f>
        <v>701959</v>
      </c>
      <c r="M272" s="105">
        <f>ROUND(('[1]68_InOutFlowsCurPrdAndPriorHist'!$F$28-'[1]68_InOutFlowsCurPrdAndPriorHist'!$F$31)*$H272,0)-VLOOKUP(D272,'[1]Pension Expense Details'!$D$23:$S$1407,12,FALSE)</f>
        <v>-110295</v>
      </c>
      <c r="N272" s="105">
        <f>ROUND(('[1]68_InOutFlowsCurPrdAndPriorHist'!$F$29-'[1]68_InOutFlowsCurPrdAndPriorHist'!$F$32)*$H272,0)-VLOOKUP(D272,'[1]Pension Expense Details'!$D$23:$S$1407,13,FALSE)</f>
        <v>-833395</v>
      </c>
      <c r="O272" s="105">
        <f>ROUND(('[1]68_InOutFlowsCurPrdAndPriorHist'!$F$30-'[1]68_InOutFlowsCurPrdAndPriorHist'!$F$33)*$H272,0)-VLOOKUP(D272,'[1]Pension Expense Details'!$D$23:$S$1407,14,FALSE)</f>
        <v>360386</v>
      </c>
      <c r="P272" s="105">
        <f>ROUND((VLOOKUP(D272,'[1]Schedule of Pension Amounts LW'!$B$15:$AC$1399,28,FALSE)-VLOOKUP(D272,'[1]Schedule of Pension Amounts LW'!$B$15:$AC$1399,27,FALSE))*'[1]Schedule of Pension Amounts LW'!AD$4,0)+VLOOKUP(D272,'[1]Schedule of Pension Amounts LW'!$B$15:$AH$1399,33,FALSE)-VLOOKUP(D272,'[1]Pension Expense Details'!$D$23:$S$1407,15,FALSE)</f>
        <v>321799</v>
      </c>
      <c r="Q272" s="98">
        <f t="shared" si="18"/>
        <v>6922503</v>
      </c>
      <c r="R272" s="98">
        <f>ROUND('[1]68_InOutFlowsCurPrdAndPrior'!$D$32*IF(ISNA(VLOOKUP(D272,'[1]Proportionate Shares'!$D$23:$I$1359,6,FALSE)),0,VLOOKUP(D272,'[1]Proportionate Shares'!$D$23:$I$1359,6,FALSE)),0)</f>
        <v>29081</v>
      </c>
      <c r="S272" s="98">
        <f>ROUND('[1]68_InOutFlowsCurPrdAndPrior'!$D$33*IF(ISNA(VLOOKUP(D272,'[1]Proportionate Shares'!$D$23:$I$1359,6,FALSE)),0,VLOOKUP(D272,'[1]Proportionate Shares'!$D$23:$I$1359,6,FALSE)),0)</f>
        <v>2147700</v>
      </c>
      <c r="T272" s="98">
        <f>ROUND('[1]68_InOutFlowsCurPrdAndPrior'!$D$35*IF(ISNA(VLOOKUP(D272,'[1]Proportionate Shares'!$D$23:$I$1359,6,FALSE)),0,VLOOKUP(D272,'[1]Proportionate Shares'!$D$23:$I$1359,6,FALSE)),0)</f>
        <v>416183</v>
      </c>
      <c r="U272" s="98">
        <f>VLOOKUP(D272,'[1]Schedule of Pension Amounts LW'!$B$15:$AS$1399,36,FALSE)</f>
        <v>1319681</v>
      </c>
      <c r="V272" s="99">
        <f t="shared" si="19"/>
        <v>3912645</v>
      </c>
      <c r="W272" s="98">
        <f>ROUND('[1]68_InOutFlowsCurPrdAndPrior'!$F$32*IF(ISNA(VLOOKUP(D272,'[1]Proportionate Shares'!$D$23:$I$1359,6,FALSE)),0,VLOOKUP(D272,'[1]Proportionate Shares'!$D$23:$I$1359,6,FALSE)),0)</f>
        <v>240360</v>
      </c>
      <c r="X272" s="98">
        <f>ROUND('[1]68_InOutFlowsCurPrdAndPrior'!$F$33*IF(ISNA(VLOOKUP(D272,'[1]Proportionate Shares'!$D$23:$I$1359,6,FALSE)),0,VLOOKUP(D272,'[1]Proportionate Shares'!$D$23:$I$1359,6,FALSE)),0)</f>
        <v>887531</v>
      </c>
      <c r="Y272" s="98">
        <f>ROUND('[1]68_InOutFlowsCurPrdAndPrior'!$F$35*IF(ISNA(VLOOKUP(D272,'[1]Proportionate Shares'!$D$23:$I$1359,6,FALSE)),0,VLOOKUP(D272,'[1]Proportionate Shares'!$D$23:$I$1359,6,FALSE)),0)</f>
        <v>346673</v>
      </c>
      <c r="Z272" s="98">
        <f>-VLOOKUP(D272,'[1]Schedule of Pension Amounts LW'!$B$15:$AS$1399,37,FALSE)</f>
        <v>916399</v>
      </c>
      <c r="AA272" s="99">
        <f t="shared" si="20"/>
        <v>2390963</v>
      </c>
      <c r="AB272" s="72">
        <f>VLOOKUP(D272,'[1]Pension Expense Details'!$D$22:$S$1407,16,FALSE)</f>
        <v>701959</v>
      </c>
      <c r="AC272" s="72">
        <f t="shared" si="21"/>
        <v>700941</v>
      </c>
      <c r="AD272" s="72">
        <f>VLOOKUP(D272,'[1]Schedule of Pension Amounts LW'!$B$15:$W$1399,22,FALSE)</f>
        <v>1402900</v>
      </c>
    </row>
    <row r="273" spans="1:30" x14ac:dyDescent="0.3">
      <c r="A273" s="104"/>
      <c r="B273" s="33"/>
      <c r="C273" s="33" t="str">
        <f>VLOOKUP(D273,'[1]Employer information'!$I$3:$J$1391,2,FALSE)</f>
        <v xml:space="preserve">Higher Education                                  </v>
      </c>
      <c r="D273" s="33" t="str">
        <f>'[1]Schedule of Pension Amounts LW'!B266</f>
        <v>0003</v>
      </c>
      <c r="E273" s="33" t="str">
        <f>IF(ISNA(VLOOKUP(D273,'[1]Proportionate Shares'!$D$23:$G$1400,2,FALSE)),"",VLOOKUP(D273,'[1]Proportionate Shares'!$D$23:$G$1400,2,FALSE))</f>
        <v>116751</v>
      </c>
      <c r="F273" s="33" t="str">
        <f>IF(ISNA(VLOOKUP(D273,'[1]Proportionate Shares'!$D$23:$G$1400,3,FALSE)),"",VLOOKUP(D273,'[1]Proportionate Shares'!$D$23:$G$1400,3,FALSE))</f>
        <v>751</v>
      </c>
      <c r="G273" s="34" t="str">
        <f>VLOOKUP(D273,'[1]Employer information'!$A$3:$B$1390,2,FALSE)</f>
        <v>TEXAS A&amp;M UNIVERSITY - COMMERCE</v>
      </c>
      <c r="H273" s="36">
        <f>IF(ISNA(VLOOKUP(D273,'[1]Proportionate Shares'!$D$23:$I$1377,6,FALSE)),0,VLOOKUP(D273,'[1]Proportionate Shares'!$D$23:$I$1377,6,FALSE))</f>
        <v>5.37173502E-4</v>
      </c>
      <c r="I273" s="105">
        <f>VLOOKUP(D273,'[1]Schedule of Pension Amounts LW'!$B$15:$E$1399,3,FALSE)</f>
        <v>24188478</v>
      </c>
      <c r="J273" s="105">
        <f>-IF(ISNA(VLOOKUP(D273,'[1]Combined Contribution Amounts'!$A$2:$K$1335,5,FALSE)),0,VLOOKUP(D273,'[1]Combined Contribution Amounts'!$A$2:$K$1335,5,FALSE))</f>
        <v>-1878275</v>
      </c>
      <c r="K273" s="105">
        <f>-IF(ISNA(VLOOKUP(D273,'[1]Combined Contribution Amounts'!$A$2:$K$1335,7,FALSE)),0,VLOOKUP(D273,'[1]Combined Contribution Amounts'!$A$2:$K$1335,7,FALSE))+-IF(ISNA(VLOOKUP(D273,'[1]Combined Contribution Amounts'!$A$2:$K$1335,8,FALSE)),0,VLOOKUP(D273,'[1]Combined Contribution Amounts'!$A$2:$K$1335,8,FALSE))+-IF(ISNA(VLOOKUP(D273,'[1]Combined Contribution Amounts'!$A$2:$K$1335,9,FALSE)),0,VLOOKUP(D273,'[1]Combined Contribution Amounts'!$A$2:$K$1335,9,FALSE))</f>
        <v>-1897</v>
      </c>
      <c r="L273" s="105">
        <f>VLOOKUP(D273,'[1]Pension Expense Details'!$D$23:$S$1407,16,FALSE)</f>
        <v>3434948</v>
      </c>
      <c r="M273" s="105">
        <f>ROUND(('[1]68_InOutFlowsCurPrdAndPriorHist'!$F$28-'[1]68_InOutFlowsCurPrdAndPriorHist'!$F$31)*$H273,0)-VLOOKUP(D273,'[1]Pension Expense Details'!$D$23:$S$1407,12,FALSE)</f>
        <v>-444907</v>
      </c>
      <c r="N273" s="105">
        <f>ROUND(('[1]68_InOutFlowsCurPrdAndPriorHist'!$F$29-'[1]68_InOutFlowsCurPrdAndPriorHist'!$F$32)*$H273,0)-VLOOKUP(D273,'[1]Pension Expense Details'!$D$23:$S$1407,13,FALSE)</f>
        <v>-3361741</v>
      </c>
      <c r="O273" s="105">
        <f>ROUND(('[1]68_InOutFlowsCurPrdAndPriorHist'!$F$30-'[1]68_InOutFlowsCurPrdAndPriorHist'!$F$33)*$H273,0)-VLOOKUP(D273,'[1]Pension Expense Details'!$D$23:$S$1407,14,FALSE)</f>
        <v>1453721</v>
      </c>
      <c r="P273" s="105">
        <f>ROUND((VLOOKUP(D273,'[1]Schedule of Pension Amounts LW'!$B$15:$AC$1399,28,FALSE)-VLOOKUP(D273,'[1]Schedule of Pension Amounts LW'!$B$15:$AC$1399,27,FALSE))*'[1]Schedule of Pension Amounts LW'!AD$4,0)+VLOOKUP(D273,'[1]Schedule of Pension Amounts LW'!$B$15:$AH$1399,33,FALSE)-VLOOKUP(D273,'[1]Pension Expense Details'!$D$23:$S$1407,15,FALSE)</f>
        <v>4533631</v>
      </c>
      <c r="Q273" s="98">
        <f t="shared" si="18"/>
        <v>27923958</v>
      </c>
      <c r="R273" s="98">
        <f>ROUND('[1]68_InOutFlowsCurPrdAndPrior'!$D$32*IF(ISNA(VLOOKUP(D273,'[1]Proportionate Shares'!$D$23:$I$1359,6,FALSE)),0,VLOOKUP(D273,'[1]Proportionate Shares'!$D$23:$I$1359,6,FALSE)),0)</f>
        <v>117306</v>
      </c>
      <c r="S273" s="98">
        <f>ROUND('[1]68_InOutFlowsCurPrdAndPrior'!$D$33*IF(ISNA(VLOOKUP(D273,'[1]Proportionate Shares'!$D$23:$I$1359,6,FALSE)),0,VLOOKUP(D273,'[1]Proportionate Shares'!$D$23:$I$1359,6,FALSE)),0)</f>
        <v>8663383</v>
      </c>
      <c r="T273" s="98">
        <f>ROUND('[1]68_InOutFlowsCurPrdAndPrior'!$D$35*IF(ISNA(VLOOKUP(D273,'[1]Proportionate Shares'!$D$23:$I$1359,6,FALSE)),0,VLOOKUP(D273,'[1]Proportionate Shares'!$D$23:$I$1359,6,FALSE)),0)</f>
        <v>1678797</v>
      </c>
      <c r="U273" s="98">
        <f>VLOOKUP(D273,'[1]Schedule of Pension Amounts LW'!$B$15:$AS$1399,36,FALSE)</f>
        <v>4937211</v>
      </c>
      <c r="V273" s="99">
        <f t="shared" si="19"/>
        <v>15396697</v>
      </c>
      <c r="W273" s="98">
        <f>ROUND('[1]68_InOutFlowsCurPrdAndPrior'!$F$32*IF(ISNA(VLOOKUP(D273,'[1]Proportionate Shares'!$D$23:$I$1359,6,FALSE)),0,VLOOKUP(D273,'[1]Proportionate Shares'!$D$23:$I$1359,6,FALSE)),0)</f>
        <v>969564</v>
      </c>
      <c r="X273" s="98">
        <f>ROUND('[1]68_InOutFlowsCurPrdAndPrior'!$F$33*IF(ISNA(VLOOKUP(D273,'[1]Proportionate Shares'!$D$23:$I$1359,6,FALSE)),0,VLOOKUP(D273,'[1]Proportionate Shares'!$D$23:$I$1359,6,FALSE)),0)</f>
        <v>3580120</v>
      </c>
      <c r="Y273" s="98">
        <f>ROUND('[1]68_InOutFlowsCurPrdAndPrior'!$F$35*IF(ISNA(VLOOKUP(D273,'[1]Proportionate Shares'!$D$23:$I$1359,6,FALSE)),0,VLOOKUP(D273,'[1]Proportionate Shares'!$D$23:$I$1359,6,FALSE)),0)</f>
        <v>1398408</v>
      </c>
      <c r="Z273" s="98">
        <f>-VLOOKUP(D273,'[1]Schedule of Pension Amounts LW'!$B$15:$AS$1399,37,FALSE)</f>
        <v>1711921</v>
      </c>
      <c r="AA273" s="99">
        <f t="shared" si="20"/>
        <v>7660013</v>
      </c>
      <c r="AB273" s="72">
        <f>VLOOKUP(D273,'[1]Pension Expense Details'!$D$22:$S$1407,16,FALSE)</f>
        <v>3434948</v>
      </c>
      <c r="AC273" s="72">
        <f t="shared" si="21"/>
        <v>1835673</v>
      </c>
      <c r="AD273" s="72">
        <f>VLOOKUP(D273,'[1]Schedule of Pension Amounts LW'!$B$15:$W$1399,22,FALSE)</f>
        <v>5270621</v>
      </c>
    </row>
    <row r="274" spans="1:30" x14ac:dyDescent="0.3">
      <c r="A274" s="104"/>
      <c r="B274" s="33"/>
      <c r="C274" s="33" t="str">
        <f>VLOOKUP(D274,'[1]Employer information'!$I$3:$J$1391,2,FALSE)</f>
        <v xml:space="preserve">Higher Education                                  </v>
      </c>
      <c r="D274" s="33" t="str">
        <f>'[1]Schedule of Pension Amounts LW'!B267</f>
        <v>1866</v>
      </c>
      <c r="E274" s="33" t="str">
        <f>IF(ISNA(VLOOKUP(D274,'[1]Proportionate Shares'!$D$23:$G$1400,2,FALSE)),"",VLOOKUP(D274,'[1]Proportionate Shares'!$D$23:$G$1400,2,FALSE))</f>
        <v>178760</v>
      </c>
      <c r="F274" s="33" t="str">
        <f>IF(ISNA(VLOOKUP(D274,'[1]Proportionate Shares'!$D$23:$G$1400,3,FALSE)),"",VLOOKUP(D274,'[1]Proportionate Shares'!$D$23:$G$1400,3,FALSE))</f>
        <v/>
      </c>
      <c r="G274" s="34" t="str">
        <f>VLOOKUP(D274,'[1]Employer information'!$A$3:$B$1390,2,FALSE)</f>
        <v>TEXAS A&amp;M UNIVERSITY - CORPUS CHRISTI</v>
      </c>
      <c r="H274" s="36">
        <f>IF(ISNA(VLOOKUP(D274,'[1]Proportionate Shares'!$D$23:$I$1377,6,FALSE)),0,VLOOKUP(D274,'[1]Proportionate Shares'!$D$23:$I$1377,6,FALSE))</f>
        <v>6.8141539300000005E-4</v>
      </c>
      <c r="I274" s="105">
        <f>VLOOKUP(D274,'[1]Schedule of Pension Amounts LW'!$B$15:$E$1399,3,FALSE)</f>
        <v>33672074</v>
      </c>
      <c r="J274" s="105">
        <f>-IF(ISNA(VLOOKUP(D274,'[1]Combined Contribution Amounts'!$A$2:$K$1335,5,FALSE)),0,VLOOKUP(D274,'[1]Combined Contribution Amounts'!$A$2:$K$1335,5,FALSE))</f>
        <v>-2384606</v>
      </c>
      <c r="K274" s="105">
        <f>-IF(ISNA(VLOOKUP(D274,'[1]Combined Contribution Amounts'!$A$2:$K$1335,7,FALSE)),0,VLOOKUP(D274,'[1]Combined Contribution Amounts'!$A$2:$K$1335,7,FALSE))+-IF(ISNA(VLOOKUP(D274,'[1]Combined Contribution Amounts'!$A$2:$K$1335,8,FALSE)),0,VLOOKUP(D274,'[1]Combined Contribution Amounts'!$A$2:$K$1335,8,FALSE))+-IF(ISNA(VLOOKUP(D274,'[1]Combined Contribution Amounts'!$A$2:$K$1335,9,FALSE)),0,VLOOKUP(D274,'[1]Combined Contribution Amounts'!$A$2:$K$1335,9,FALSE))</f>
        <v>-430</v>
      </c>
      <c r="L274" s="105">
        <f>VLOOKUP(D274,'[1]Pension Expense Details'!$D$23:$S$1407,16,FALSE)</f>
        <v>3887581</v>
      </c>
      <c r="M274" s="105">
        <f>ROUND(('[1]68_InOutFlowsCurPrdAndPriorHist'!$F$28-'[1]68_InOutFlowsCurPrdAndPriorHist'!$F$31)*$H274,0)-VLOOKUP(D274,'[1]Pension Expense Details'!$D$23:$S$1407,12,FALSE)</f>
        <v>-564375</v>
      </c>
      <c r="N274" s="105">
        <f>ROUND(('[1]68_InOutFlowsCurPrdAndPriorHist'!$F$29-'[1]68_InOutFlowsCurPrdAndPriorHist'!$F$32)*$H274,0)-VLOOKUP(D274,'[1]Pension Expense Details'!$D$23:$S$1407,13,FALSE)</f>
        <v>-4264436</v>
      </c>
      <c r="O274" s="105">
        <f>ROUND(('[1]68_InOutFlowsCurPrdAndPriorHist'!$F$30-'[1]68_InOutFlowsCurPrdAndPriorHist'!$F$33)*$H274,0)-VLOOKUP(D274,'[1]Pension Expense Details'!$D$23:$S$1407,14,FALSE)</f>
        <v>1844074</v>
      </c>
      <c r="P274" s="105">
        <f>ROUND((VLOOKUP(D274,'[1]Schedule of Pension Amounts LW'!$B$15:$AC$1399,28,FALSE)-VLOOKUP(D274,'[1]Schedule of Pension Amounts LW'!$B$15:$AC$1399,27,FALSE))*'[1]Schedule of Pension Amounts LW'!AD$4,0)+VLOOKUP(D274,'[1]Schedule of Pension Amounts LW'!$B$15:$AH$1399,33,FALSE)-VLOOKUP(D274,'[1]Pension Expense Details'!$D$23:$S$1407,15,FALSE)</f>
        <v>3232220</v>
      </c>
      <c r="Q274" s="98">
        <f t="shared" si="18"/>
        <v>35422102</v>
      </c>
      <c r="R274" s="98">
        <f>ROUND('[1]68_InOutFlowsCurPrdAndPrior'!$D$32*IF(ISNA(VLOOKUP(D274,'[1]Proportionate Shares'!$D$23:$I$1359,6,FALSE)),0,VLOOKUP(D274,'[1]Proportionate Shares'!$D$23:$I$1359,6,FALSE)),0)</f>
        <v>148805</v>
      </c>
      <c r="S274" s="98">
        <f>ROUND('[1]68_InOutFlowsCurPrdAndPrior'!$D$33*IF(ISNA(VLOOKUP(D274,'[1]Proportionate Shares'!$D$23:$I$1359,6,FALSE)),0,VLOOKUP(D274,'[1]Proportionate Shares'!$D$23:$I$1359,6,FALSE)),0)</f>
        <v>10989676</v>
      </c>
      <c r="T274" s="98">
        <f>ROUND('[1]68_InOutFlowsCurPrdAndPrior'!$D$35*IF(ISNA(VLOOKUP(D274,'[1]Proportionate Shares'!$D$23:$I$1359,6,FALSE)),0,VLOOKUP(D274,'[1]Proportionate Shares'!$D$23:$I$1359,6,FALSE)),0)</f>
        <v>2129588</v>
      </c>
      <c r="U274" s="98">
        <f>VLOOKUP(D274,'[1]Schedule of Pension Amounts LW'!$B$15:$AS$1399,36,FALSE)</f>
        <v>2873732</v>
      </c>
      <c r="V274" s="99">
        <f t="shared" si="19"/>
        <v>16141801</v>
      </c>
      <c r="W274" s="98">
        <f>ROUND('[1]68_InOutFlowsCurPrdAndPrior'!$F$32*IF(ISNA(VLOOKUP(D274,'[1]Proportionate Shares'!$D$23:$I$1359,6,FALSE)),0,VLOOKUP(D274,'[1]Proportionate Shares'!$D$23:$I$1359,6,FALSE)),0)</f>
        <v>1229912</v>
      </c>
      <c r="X274" s="98">
        <f>ROUND('[1]68_InOutFlowsCurPrdAndPrior'!$F$33*IF(ISNA(VLOOKUP(D274,'[1]Proportionate Shares'!$D$23:$I$1359,6,FALSE)),0,VLOOKUP(D274,'[1]Proportionate Shares'!$D$23:$I$1359,6,FALSE)),0)</f>
        <v>4541454</v>
      </c>
      <c r="Y274" s="98">
        <f>ROUND('[1]68_InOutFlowsCurPrdAndPrior'!$F$35*IF(ISNA(VLOOKUP(D274,'[1]Proportionate Shares'!$D$23:$I$1359,6,FALSE)),0,VLOOKUP(D274,'[1]Proportionate Shares'!$D$23:$I$1359,6,FALSE)),0)</f>
        <v>1773909</v>
      </c>
      <c r="Z274" s="98">
        <f>-VLOOKUP(D274,'[1]Schedule of Pension Amounts LW'!$B$15:$AS$1399,37,FALSE)</f>
        <v>1266038</v>
      </c>
      <c r="AA274" s="99">
        <f t="shared" si="20"/>
        <v>8811313</v>
      </c>
      <c r="AB274" s="72">
        <f>VLOOKUP(D274,'[1]Pension Expense Details'!$D$22:$S$1407,16,FALSE)</f>
        <v>3887581</v>
      </c>
      <c r="AC274" s="72">
        <f t="shared" si="21"/>
        <v>2498615</v>
      </c>
      <c r="AD274" s="72">
        <f>VLOOKUP(D274,'[1]Schedule of Pension Amounts LW'!$B$15:$W$1399,22,FALSE)</f>
        <v>6386196</v>
      </c>
    </row>
    <row r="275" spans="1:30" x14ac:dyDescent="0.3">
      <c r="A275" s="104"/>
      <c r="B275" s="33"/>
      <c r="C275" s="33" t="str">
        <f>VLOOKUP(D275,'[1]Employer information'!$I$3:$J$1391,2,FALSE)</f>
        <v xml:space="preserve">Higher Education                                  </v>
      </c>
      <c r="D275" s="33" t="str">
        <f>'[1]Schedule of Pension Amounts LW'!B268</f>
        <v>0032</v>
      </c>
      <c r="E275" s="33" t="str">
        <f>IF(ISNA(VLOOKUP(D275,'[1]Proportionate Shares'!$D$23:$G$1400,2,FALSE)),"",VLOOKUP(D275,'[1]Proportionate Shares'!$D$23:$G$1400,2,FALSE))</f>
        <v>084718</v>
      </c>
      <c r="F275" s="33" t="str">
        <f>IF(ISNA(VLOOKUP(D275,'[1]Proportionate Shares'!$D$23:$G$1400,3,FALSE)),"",VLOOKUP(D275,'[1]Proportionate Shares'!$D$23:$G$1400,3,FALSE))</f>
        <v>718</v>
      </c>
      <c r="G275" s="34" t="str">
        <f>VLOOKUP(D275,'[1]Employer information'!$A$3:$B$1390,2,FALSE)</f>
        <v>TEXAS A&amp;M UNIVERSITY - GALVESTON</v>
      </c>
      <c r="H275" s="36">
        <f>IF(ISNA(VLOOKUP(D275,'[1]Proportionate Shares'!$D$23:$I$1377,6,FALSE)),0,VLOOKUP(D275,'[1]Proportionate Shares'!$D$23:$I$1377,6,FALSE))</f>
        <v>1.2437886E-4</v>
      </c>
      <c r="I275" s="105">
        <f>VLOOKUP(D275,'[1]Schedule of Pension Amounts LW'!$B$15:$E$1399,3,FALSE)</f>
        <v>6537747</v>
      </c>
      <c r="J275" s="105">
        <f>-IF(ISNA(VLOOKUP(D275,'[1]Combined Contribution Amounts'!$A$2:$K$1335,5,FALSE)),0,VLOOKUP(D275,'[1]Combined Contribution Amounts'!$A$2:$K$1335,5,FALSE))</f>
        <v>-435256</v>
      </c>
      <c r="K275" s="105">
        <f>-IF(ISNA(VLOOKUP(D275,'[1]Combined Contribution Amounts'!$A$2:$K$1335,7,FALSE)),0,VLOOKUP(D275,'[1]Combined Contribution Amounts'!$A$2:$K$1335,7,FALSE))+-IF(ISNA(VLOOKUP(D275,'[1]Combined Contribution Amounts'!$A$2:$K$1335,8,FALSE)),0,VLOOKUP(D275,'[1]Combined Contribution Amounts'!$A$2:$K$1335,8,FALSE))+-IF(ISNA(VLOOKUP(D275,'[1]Combined Contribution Amounts'!$A$2:$K$1335,9,FALSE)),0,VLOOKUP(D275,'[1]Combined Contribution Amounts'!$A$2:$K$1335,9,FALSE))</f>
        <v>-85</v>
      </c>
      <c r="L275" s="105">
        <f>VLOOKUP(D275,'[1]Pension Expense Details'!$D$23:$S$1407,16,FALSE)</f>
        <v>648056</v>
      </c>
      <c r="M275" s="105">
        <f>ROUND(('[1]68_InOutFlowsCurPrdAndPriorHist'!$F$28-'[1]68_InOutFlowsCurPrdAndPriorHist'!$F$31)*$H275,0)-VLOOKUP(D275,'[1]Pension Expense Details'!$D$23:$S$1407,12,FALSE)</f>
        <v>-103015</v>
      </c>
      <c r="N275" s="105">
        <f>ROUND(('[1]68_InOutFlowsCurPrdAndPriorHist'!$F$29-'[1]68_InOutFlowsCurPrdAndPriorHist'!$F$32)*$H275,0)-VLOOKUP(D275,'[1]Pension Expense Details'!$D$23:$S$1407,13,FALSE)</f>
        <v>-778389</v>
      </c>
      <c r="O275" s="105">
        <f>ROUND(('[1]68_InOutFlowsCurPrdAndPriorHist'!$F$30-'[1]68_InOutFlowsCurPrdAndPriorHist'!$F$33)*$H275,0)-VLOOKUP(D275,'[1]Pension Expense Details'!$D$23:$S$1407,14,FALSE)</f>
        <v>336599</v>
      </c>
      <c r="P275" s="105">
        <f>ROUND((VLOOKUP(D275,'[1]Schedule of Pension Amounts LW'!$B$15:$AC$1399,28,FALSE)-VLOOKUP(D275,'[1]Schedule of Pension Amounts LW'!$B$15:$AC$1399,27,FALSE))*'[1]Schedule of Pension Amounts LW'!AD$4,0)+VLOOKUP(D275,'[1]Schedule of Pension Amounts LW'!$B$15:$AH$1399,33,FALSE)-VLOOKUP(D275,'[1]Pension Expense Details'!$D$23:$S$1407,15,FALSE)</f>
        <v>259945</v>
      </c>
      <c r="Q275" s="98">
        <f t="shared" si="18"/>
        <v>6465602</v>
      </c>
      <c r="R275" s="98">
        <f>ROUND('[1]68_InOutFlowsCurPrdAndPrior'!$D$32*IF(ISNA(VLOOKUP(D275,'[1]Proportionate Shares'!$D$23:$I$1359,6,FALSE)),0,VLOOKUP(D275,'[1]Proportionate Shares'!$D$23:$I$1359,6,FALSE)),0)</f>
        <v>27161</v>
      </c>
      <c r="S275" s="98">
        <f>ROUND('[1]68_InOutFlowsCurPrdAndPrior'!$D$33*IF(ISNA(VLOOKUP(D275,'[1]Proportionate Shares'!$D$23:$I$1359,6,FALSE)),0,VLOOKUP(D275,'[1]Proportionate Shares'!$D$23:$I$1359,6,FALSE)),0)</f>
        <v>2005947</v>
      </c>
      <c r="T275" s="98">
        <f>ROUND('[1]68_InOutFlowsCurPrdAndPrior'!$D$35*IF(ISNA(VLOOKUP(D275,'[1]Proportionate Shares'!$D$23:$I$1359,6,FALSE)),0,VLOOKUP(D275,'[1]Proportionate Shares'!$D$23:$I$1359,6,FALSE)),0)</f>
        <v>388714</v>
      </c>
      <c r="U275" s="98">
        <f>VLOOKUP(D275,'[1]Schedule of Pension Amounts LW'!$B$15:$AS$1399,36,FALSE)</f>
        <v>688157</v>
      </c>
      <c r="V275" s="99">
        <f t="shared" si="19"/>
        <v>3109979</v>
      </c>
      <c r="W275" s="98">
        <f>ROUND('[1]68_InOutFlowsCurPrdAndPrior'!$F$32*IF(ISNA(VLOOKUP(D275,'[1]Proportionate Shares'!$D$23:$I$1359,6,FALSE)),0,VLOOKUP(D275,'[1]Proportionate Shares'!$D$23:$I$1359,6,FALSE)),0)</f>
        <v>224496</v>
      </c>
      <c r="X275" s="98">
        <f>ROUND('[1]68_InOutFlowsCurPrdAndPrior'!$F$33*IF(ISNA(VLOOKUP(D275,'[1]Proportionate Shares'!$D$23:$I$1359,6,FALSE)),0,VLOOKUP(D275,'[1]Proportionate Shares'!$D$23:$I$1359,6,FALSE)),0)</f>
        <v>828952</v>
      </c>
      <c r="Y275" s="98">
        <f>ROUND('[1]68_InOutFlowsCurPrdAndPrior'!$F$35*IF(ISNA(VLOOKUP(D275,'[1]Proportionate Shares'!$D$23:$I$1359,6,FALSE)),0,VLOOKUP(D275,'[1]Proportionate Shares'!$D$23:$I$1359,6,FALSE)),0)</f>
        <v>323792</v>
      </c>
      <c r="Z275" s="98">
        <f>-VLOOKUP(D275,'[1]Schedule of Pension Amounts LW'!$B$15:$AS$1399,37,FALSE)</f>
        <v>302184</v>
      </c>
      <c r="AA275" s="99">
        <f t="shared" si="20"/>
        <v>1679424</v>
      </c>
      <c r="AB275" s="72">
        <f>VLOOKUP(D275,'[1]Pension Expense Details'!$D$22:$S$1407,16,FALSE)</f>
        <v>648056</v>
      </c>
      <c r="AC275" s="72">
        <f t="shared" si="21"/>
        <v>525530</v>
      </c>
      <c r="AD275" s="72">
        <f>VLOOKUP(D275,'[1]Schedule of Pension Amounts LW'!$B$15:$W$1399,22,FALSE)</f>
        <v>1173586</v>
      </c>
    </row>
    <row r="276" spans="1:30" x14ac:dyDescent="0.3">
      <c r="A276" s="104"/>
      <c r="B276" s="33"/>
      <c r="C276" s="33" t="str">
        <f>VLOOKUP(D276,'[1]Employer information'!$I$3:$J$1391,2,FALSE)</f>
        <v xml:space="preserve">Higher Education                                  </v>
      </c>
      <c r="D276" s="33" t="str">
        <f>'[1]Schedule of Pension Amounts LW'!B269</f>
        <v>0020</v>
      </c>
      <c r="E276" s="33" t="str">
        <f>IF(ISNA(VLOOKUP(D276,'[1]Proportionate Shares'!$D$23:$G$1400,2,FALSE)),"",VLOOKUP(D276,'[1]Proportionate Shares'!$D$23:$G$1400,2,FALSE))</f>
        <v>137732</v>
      </c>
      <c r="F276" s="33" t="str">
        <f>IF(ISNA(VLOOKUP(D276,'[1]Proportionate Shares'!$D$23:$G$1400,3,FALSE)),"",VLOOKUP(D276,'[1]Proportionate Shares'!$D$23:$G$1400,3,FALSE))</f>
        <v>732</v>
      </c>
      <c r="G276" s="34" t="str">
        <f>VLOOKUP(D276,'[1]Employer information'!$A$3:$B$1390,2,FALSE)</f>
        <v>TEXAS A&amp;M UNIVERSITY - KINGSVILLE</v>
      </c>
      <c r="H276" s="36">
        <f>IF(ISNA(VLOOKUP(D276,'[1]Proportionate Shares'!$D$23:$I$1377,6,FALSE)),0,VLOOKUP(D276,'[1]Proportionate Shares'!$D$23:$I$1377,6,FALSE))</f>
        <v>4.2252345E-4</v>
      </c>
      <c r="I276" s="105">
        <f>VLOOKUP(D276,'[1]Schedule of Pension Amounts LW'!$B$15:$E$1399,3,FALSE)</f>
        <v>25556015</v>
      </c>
      <c r="J276" s="105">
        <f>-IF(ISNA(VLOOKUP(D276,'[1]Combined Contribution Amounts'!$A$2:$K$1335,5,FALSE)),0,VLOOKUP(D276,'[1]Combined Contribution Amounts'!$A$2:$K$1335,5,FALSE))</f>
        <v>-1478832</v>
      </c>
      <c r="K276" s="105">
        <f>-IF(ISNA(VLOOKUP(D276,'[1]Combined Contribution Amounts'!$A$2:$K$1335,7,FALSE)),0,VLOOKUP(D276,'[1]Combined Contribution Amounts'!$A$2:$K$1335,7,FALSE))+-IF(ISNA(VLOOKUP(D276,'[1]Combined Contribution Amounts'!$A$2:$K$1335,8,FALSE)),0,VLOOKUP(D276,'[1]Combined Contribution Amounts'!$A$2:$K$1335,8,FALSE))+-IF(ISNA(VLOOKUP(D276,'[1]Combined Contribution Amounts'!$A$2:$K$1335,9,FALSE)),0,VLOOKUP(D276,'[1]Combined Contribution Amounts'!$A$2:$K$1335,9,FALSE))</f>
        <v>-51</v>
      </c>
      <c r="L276" s="105">
        <f>VLOOKUP(D276,'[1]Pension Expense Details'!$D$23:$S$1407,16,FALSE)</f>
        <v>1675442</v>
      </c>
      <c r="M276" s="105">
        <f>ROUND(('[1]68_InOutFlowsCurPrdAndPriorHist'!$F$28-'[1]68_InOutFlowsCurPrdAndPriorHist'!$F$31)*$H276,0)-VLOOKUP(D276,'[1]Pension Expense Details'!$D$23:$S$1407,12,FALSE)</f>
        <v>-349950</v>
      </c>
      <c r="N276" s="105">
        <f>ROUND(('[1]68_InOutFlowsCurPrdAndPriorHist'!$F$29-'[1]68_InOutFlowsCurPrdAndPriorHist'!$F$32)*$H276,0)-VLOOKUP(D276,'[1]Pension Expense Details'!$D$23:$S$1407,13,FALSE)</f>
        <v>-2644238</v>
      </c>
      <c r="O276" s="105">
        <f>ROUND(('[1]68_InOutFlowsCurPrdAndPriorHist'!$F$30-'[1]68_InOutFlowsCurPrdAndPriorHist'!$F$33)*$H276,0)-VLOOKUP(D276,'[1]Pension Expense Details'!$D$23:$S$1407,14,FALSE)</f>
        <v>1143450</v>
      </c>
      <c r="P276" s="105">
        <f>ROUND((VLOOKUP(D276,'[1]Schedule of Pension Amounts LW'!$B$15:$AC$1399,28,FALSE)-VLOOKUP(D276,'[1]Schedule of Pension Amounts LW'!$B$15:$AC$1399,27,FALSE))*'[1]Schedule of Pension Amounts LW'!AD$4,0)+VLOOKUP(D276,'[1]Schedule of Pension Amounts LW'!$B$15:$AH$1399,33,FALSE)-VLOOKUP(D276,'[1]Pension Expense Details'!$D$23:$S$1407,15,FALSE)</f>
        <v>-1937746</v>
      </c>
      <c r="Q276" s="98">
        <f t="shared" si="18"/>
        <v>21964090</v>
      </c>
      <c r="R276" s="98">
        <f>ROUND('[1]68_InOutFlowsCurPrdAndPrior'!$D$32*IF(ISNA(VLOOKUP(D276,'[1]Proportionate Shares'!$D$23:$I$1359,6,FALSE)),0,VLOOKUP(D276,'[1]Proportionate Shares'!$D$23:$I$1359,6,FALSE)),0)</f>
        <v>92269</v>
      </c>
      <c r="S276" s="98">
        <f>ROUND('[1]68_InOutFlowsCurPrdAndPrior'!$D$33*IF(ISNA(VLOOKUP(D276,'[1]Proportionate Shares'!$D$23:$I$1359,6,FALSE)),0,VLOOKUP(D276,'[1]Proportionate Shares'!$D$23:$I$1359,6,FALSE)),0)</f>
        <v>6814339</v>
      </c>
      <c r="T276" s="98">
        <f>ROUND('[1]68_InOutFlowsCurPrdAndPrior'!$D$35*IF(ISNA(VLOOKUP(D276,'[1]Proportionate Shares'!$D$23:$I$1359,6,FALSE)),0,VLOOKUP(D276,'[1]Proportionate Shares'!$D$23:$I$1359,6,FALSE)),0)</f>
        <v>1320488</v>
      </c>
      <c r="U276" s="98">
        <f>VLOOKUP(D276,'[1]Schedule of Pension Amounts LW'!$B$15:$AS$1399,36,FALSE)</f>
        <v>1319359</v>
      </c>
      <c r="V276" s="99">
        <f t="shared" si="19"/>
        <v>9546455</v>
      </c>
      <c r="W276" s="98">
        <f>ROUND('[1]68_InOutFlowsCurPrdAndPrior'!$F$32*IF(ISNA(VLOOKUP(D276,'[1]Proportionate Shares'!$D$23:$I$1359,6,FALSE)),0,VLOOKUP(D276,'[1]Proportionate Shares'!$D$23:$I$1359,6,FALSE)),0)</f>
        <v>762628</v>
      </c>
      <c r="X276" s="98">
        <f>ROUND('[1]68_InOutFlowsCurPrdAndPrior'!$F$33*IF(ISNA(VLOOKUP(D276,'[1]Proportionate Shares'!$D$23:$I$1359,6,FALSE)),0,VLOOKUP(D276,'[1]Proportionate Shares'!$D$23:$I$1359,6,FALSE)),0)</f>
        <v>2816007</v>
      </c>
      <c r="Y276" s="98">
        <f>ROUND('[1]68_InOutFlowsCurPrdAndPrior'!$F$35*IF(ISNA(VLOOKUP(D276,'[1]Proportionate Shares'!$D$23:$I$1359,6,FALSE)),0,VLOOKUP(D276,'[1]Proportionate Shares'!$D$23:$I$1359,6,FALSE)),0)</f>
        <v>1099943</v>
      </c>
      <c r="Z276" s="98">
        <f>-VLOOKUP(D276,'[1]Schedule of Pension Amounts LW'!$B$15:$AS$1399,37,FALSE)</f>
        <v>2548046</v>
      </c>
      <c r="AA276" s="99">
        <f t="shared" si="20"/>
        <v>7226624</v>
      </c>
      <c r="AB276" s="72">
        <f>VLOOKUP(D276,'[1]Pension Expense Details'!$D$22:$S$1407,16,FALSE)</f>
        <v>1675442</v>
      </c>
      <c r="AC276" s="72">
        <f t="shared" si="21"/>
        <v>2195382</v>
      </c>
      <c r="AD276" s="72">
        <f>VLOOKUP(D276,'[1]Schedule of Pension Amounts LW'!$B$15:$W$1399,22,FALSE)</f>
        <v>3870824</v>
      </c>
    </row>
    <row r="277" spans="1:30" x14ac:dyDescent="0.3">
      <c r="A277" s="104"/>
      <c r="B277" s="33"/>
      <c r="C277" s="33" t="str">
        <f>VLOOKUP(D277,'[1]Employer information'!$I$3:$J$1391,2,FALSE)</f>
        <v xml:space="preserve">Higher Education                                  </v>
      </c>
      <c r="D277" s="33" t="str">
        <f>'[1]Schedule of Pension Amounts LW'!B270</f>
        <v>2302</v>
      </c>
      <c r="E277" s="33" t="str">
        <f>IF(ISNA(VLOOKUP(D277,'[1]Proportionate Shares'!$D$23:$G$1400,2,FALSE)),"",VLOOKUP(D277,'[1]Proportionate Shares'!$D$23:$G$1400,2,FALSE))</f>
        <v>015749</v>
      </c>
      <c r="F277" s="33" t="str">
        <f>IF(ISNA(VLOOKUP(D277,'[1]Proportionate Shares'!$D$23:$G$1400,3,FALSE)),"",VLOOKUP(D277,'[1]Proportionate Shares'!$D$23:$G$1400,3,FALSE))</f>
        <v/>
      </c>
      <c r="G277" s="34" t="str">
        <f>VLOOKUP(D277,'[1]Employer information'!$A$3:$B$1390,2,FALSE)</f>
        <v>TEXAS A&amp;M UNIVERSITY - SAN ANTONIO</v>
      </c>
      <c r="H277" s="36">
        <f>IF(ISNA(VLOOKUP(D277,'[1]Proportionate Shares'!$D$23:$I$1377,6,FALSE)),0,VLOOKUP(D277,'[1]Proportionate Shares'!$D$23:$I$1377,6,FALSE))</f>
        <v>2.6964157199999998E-4</v>
      </c>
      <c r="I277" s="105">
        <f>VLOOKUP(D277,'[1]Schedule of Pension Amounts LW'!$B$15:$E$1399,3,FALSE)</f>
        <v>11329674</v>
      </c>
      <c r="J277" s="105">
        <f>-IF(ISNA(VLOOKUP(D277,'[1]Combined Contribution Amounts'!$A$2:$K$1335,5,FALSE)),0,VLOOKUP(D277,'[1]Combined Contribution Amounts'!$A$2:$K$1335,5,FALSE))</f>
        <v>-943771</v>
      </c>
      <c r="K277" s="105">
        <f>-IF(ISNA(VLOOKUP(D277,'[1]Combined Contribution Amounts'!$A$2:$K$1335,7,FALSE)),0,VLOOKUP(D277,'[1]Combined Contribution Amounts'!$A$2:$K$1335,7,FALSE))+-IF(ISNA(VLOOKUP(D277,'[1]Combined Contribution Amounts'!$A$2:$K$1335,8,FALSE)),0,VLOOKUP(D277,'[1]Combined Contribution Amounts'!$A$2:$K$1335,8,FALSE))+-IF(ISNA(VLOOKUP(D277,'[1]Combined Contribution Amounts'!$A$2:$K$1335,9,FALSE)),0,VLOOKUP(D277,'[1]Combined Contribution Amounts'!$A$2:$K$1335,9,FALSE))</f>
        <v>-7</v>
      </c>
      <c r="L277" s="105">
        <f>VLOOKUP(D277,'[1]Pension Expense Details'!$D$23:$S$1407,16,FALSE)</f>
        <v>1851856</v>
      </c>
      <c r="M277" s="105">
        <f>ROUND(('[1]68_InOutFlowsCurPrdAndPriorHist'!$F$28-'[1]68_InOutFlowsCurPrdAndPriorHist'!$F$31)*$H277,0)-VLOOKUP(D277,'[1]Pension Expense Details'!$D$23:$S$1407,12,FALSE)</f>
        <v>-223327</v>
      </c>
      <c r="N277" s="105">
        <f>ROUND(('[1]68_InOutFlowsCurPrdAndPriorHist'!$F$29-'[1]68_InOutFlowsCurPrdAndPriorHist'!$F$32)*$H277,0)-VLOOKUP(D277,'[1]Pension Expense Details'!$D$23:$S$1407,13,FALSE)</f>
        <v>-1687472</v>
      </c>
      <c r="O277" s="105">
        <f>ROUND(('[1]68_InOutFlowsCurPrdAndPriorHist'!$F$30-'[1]68_InOutFlowsCurPrdAndPriorHist'!$F$33)*$H277,0)-VLOOKUP(D277,'[1]Pension Expense Details'!$D$23:$S$1407,14,FALSE)</f>
        <v>729715</v>
      </c>
      <c r="P277" s="105">
        <f>ROUND((VLOOKUP(D277,'[1]Schedule of Pension Amounts LW'!$B$15:$AC$1399,28,FALSE)-VLOOKUP(D277,'[1]Schedule of Pension Amounts LW'!$B$15:$AC$1399,27,FALSE))*'[1]Schedule of Pension Amounts LW'!AD$4,0)+VLOOKUP(D277,'[1]Schedule of Pension Amounts LW'!$B$15:$AH$1399,33,FALSE)-VLOOKUP(D277,'[1]Pension Expense Details'!$D$23:$S$1407,15,FALSE)</f>
        <v>2960144</v>
      </c>
      <c r="Q277" s="98">
        <f t="shared" si="18"/>
        <v>14016812</v>
      </c>
      <c r="R277" s="98">
        <f>ROUND('[1]68_InOutFlowsCurPrdAndPrior'!$D$32*IF(ISNA(VLOOKUP(D277,'[1]Proportionate Shares'!$D$23:$I$1359,6,FALSE)),0,VLOOKUP(D277,'[1]Proportionate Shares'!$D$23:$I$1359,6,FALSE)),0)</f>
        <v>58883</v>
      </c>
      <c r="S277" s="98">
        <f>ROUND('[1]68_InOutFlowsCurPrdAndPrior'!$D$33*IF(ISNA(VLOOKUP(D277,'[1]Proportionate Shares'!$D$23:$I$1359,6,FALSE)),0,VLOOKUP(D277,'[1]Proportionate Shares'!$D$23:$I$1359,6,FALSE)),0)</f>
        <v>4348703</v>
      </c>
      <c r="T277" s="98">
        <f>ROUND('[1]68_InOutFlowsCurPrdAndPrior'!$D$35*IF(ISNA(VLOOKUP(D277,'[1]Proportionate Shares'!$D$23:$I$1359,6,FALSE)),0,VLOOKUP(D277,'[1]Proportionate Shares'!$D$23:$I$1359,6,FALSE)),0)</f>
        <v>842695</v>
      </c>
      <c r="U277" s="98">
        <f>VLOOKUP(D277,'[1]Schedule of Pension Amounts LW'!$B$15:$AS$1399,36,FALSE)</f>
        <v>3524859</v>
      </c>
      <c r="V277" s="99">
        <f t="shared" si="19"/>
        <v>8775140</v>
      </c>
      <c r="W277" s="98">
        <f>ROUND('[1]68_InOutFlowsCurPrdAndPrior'!$F$32*IF(ISNA(VLOOKUP(D277,'[1]Proportionate Shares'!$D$23:$I$1359,6,FALSE)),0,VLOOKUP(D277,'[1]Proportionate Shares'!$D$23:$I$1359,6,FALSE)),0)</f>
        <v>486686</v>
      </c>
      <c r="X277" s="98">
        <f>ROUND('[1]68_InOutFlowsCurPrdAndPrior'!$F$33*IF(ISNA(VLOOKUP(D277,'[1]Proportionate Shares'!$D$23:$I$1359,6,FALSE)),0,VLOOKUP(D277,'[1]Proportionate Shares'!$D$23:$I$1359,6,FALSE)),0)</f>
        <v>1797090</v>
      </c>
      <c r="Y277" s="98">
        <f>ROUND('[1]68_InOutFlowsCurPrdAndPrior'!$F$35*IF(ISNA(VLOOKUP(D277,'[1]Proportionate Shares'!$D$23:$I$1359,6,FALSE)),0,VLOOKUP(D277,'[1]Proportionate Shares'!$D$23:$I$1359,6,FALSE)),0)</f>
        <v>701950</v>
      </c>
      <c r="Z277" s="98">
        <f>-VLOOKUP(D277,'[1]Schedule of Pension Amounts LW'!$B$15:$AS$1399,37,FALSE)</f>
        <v>114975</v>
      </c>
      <c r="AA277" s="99">
        <f t="shared" si="20"/>
        <v>3100701</v>
      </c>
      <c r="AB277" s="72">
        <f>VLOOKUP(D277,'[1]Pension Expense Details'!$D$22:$S$1407,16,FALSE)</f>
        <v>1851856</v>
      </c>
      <c r="AC277" s="72">
        <f t="shared" si="21"/>
        <v>1311181</v>
      </c>
      <c r="AD277" s="72">
        <f>VLOOKUP(D277,'[1]Schedule of Pension Amounts LW'!$B$15:$W$1399,22,FALSE)</f>
        <v>3163037</v>
      </c>
    </row>
    <row r="278" spans="1:30" x14ac:dyDescent="0.3">
      <c r="A278" s="104"/>
      <c r="B278" s="33"/>
      <c r="C278" s="33" t="str">
        <f>VLOOKUP(D278,'[1]Employer information'!$I$3:$J$1391,2,FALSE)</f>
        <v xml:space="preserve">Higher Education                                  </v>
      </c>
      <c r="D278" s="33" t="str">
        <f>'[1]Schedule of Pension Amounts LW'!B271</f>
        <v>2204</v>
      </c>
      <c r="E278" s="33" t="str">
        <f>IF(ISNA(VLOOKUP(D278,'[1]Proportionate Shares'!$D$23:$G$1400,2,FALSE)),"",VLOOKUP(D278,'[1]Proportionate Shares'!$D$23:$G$1400,2,FALSE))</f>
        <v>021709</v>
      </c>
      <c r="F278" s="33" t="str">
        <f>IF(ISNA(VLOOKUP(D278,'[1]Proportionate Shares'!$D$23:$G$1400,3,FALSE)),"",VLOOKUP(D278,'[1]Proportionate Shares'!$D$23:$G$1400,3,FALSE))</f>
        <v/>
      </c>
      <c r="G278" s="34" t="str">
        <f>VLOOKUP(D278,'[1]Employer information'!$A$3:$B$1390,2,FALSE)</f>
        <v>TEXAS A&amp;M UNIVERSITY SYSTEM HSC</v>
      </c>
      <c r="H278" s="36">
        <f>IF(ISNA(VLOOKUP(D278,'[1]Proportionate Shares'!$D$23:$I$1377,6,FALSE)),0,VLOOKUP(D278,'[1]Proportionate Shares'!$D$23:$I$1377,6,FALSE))</f>
        <v>5.6017585299999995E-4</v>
      </c>
      <c r="I278" s="105">
        <f>VLOOKUP(D278,'[1]Schedule of Pension Amounts LW'!$B$15:$E$1399,3,FALSE)</f>
        <v>33596587</v>
      </c>
      <c r="J278" s="105">
        <f>-IF(ISNA(VLOOKUP(D278,'[1]Combined Contribution Amounts'!$A$2:$K$1335,5,FALSE)),0,VLOOKUP(D278,'[1]Combined Contribution Amounts'!$A$2:$K$1335,5,FALSE))</f>
        <v>-1953033</v>
      </c>
      <c r="K278" s="105">
        <f>-IF(ISNA(VLOOKUP(D278,'[1]Combined Contribution Amounts'!$A$2:$K$1335,7,FALSE)),0,VLOOKUP(D278,'[1]Combined Contribution Amounts'!$A$2:$K$1335,7,FALSE))+-IF(ISNA(VLOOKUP(D278,'[1]Combined Contribution Amounts'!$A$2:$K$1335,8,FALSE)),0,VLOOKUP(D278,'[1]Combined Contribution Amounts'!$A$2:$K$1335,8,FALSE))+-IF(ISNA(VLOOKUP(D278,'[1]Combined Contribution Amounts'!$A$2:$K$1335,9,FALSE)),0,VLOOKUP(D278,'[1]Combined Contribution Amounts'!$A$2:$K$1335,9,FALSE))</f>
        <v>-7650</v>
      </c>
      <c r="L278" s="105">
        <f>VLOOKUP(D278,'[1]Pension Expense Details'!$D$23:$S$1407,16,FALSE)</f>
        <v>2266109</v>
      </c>
      <c r="M278" s="105">
        <f>ROUND(('[1]68_InOutFlowsCurPrdAndPriorHist'!$F$28-'[1]68_InOutFlowsCurPrdAndPriorHist'!$F$31)*$H278,0)-VLOOKUP(D278,'[1]Pension Expense Details'!$D$23:$S$1407,12,FALSE)</f>
        <v>-463959</v>
      </c>
      <c r="N278" s="105">
        <f>ROUND(('[1]68_InOutFlowsCurPrdAndPriorHist'!$F$29-'[1]68_InOutFlowsCurPrdAndPriorHist'!$F$32)*$H278,0)-VLOOKUP(D278,'[1]Pension Expense Details'!$D$23:$S$1407,13,FALSE)</f>
        <v>-3505695</v>
      </c>
      <c r="O278" s="105">
        <f>ROUND(('[1]68_InOutFlowsCurPrdAndPriorHist'!$F$30-'[1]68_InOutFlowsCurPrdAndPriorHist'!$F$33)*$H278,0)-VLOOKUP(D278,'[1]Pension Expense Details'!$D$23:$S$1407,14,FALSE)</f>
        <v>1515971</v>
      </c>
      <c r="P278" s="105">
        <f>ROUND((VLOOKUP(D278,'[1]Schedule of Pension Amounts LW'!$B$15:$AC$1399,28,FALSE)-VLOOKUP(D278,'[1]Schedule of Pension Amounts LW'!$B$15:$AC$1399,27,FALSE))*'[1]Schedule of Pension Amounts LW'!AD$4,0)+VLOOKUP(D278,'[1]Schedule of Pension Amounts LW'!$B$15:$AH$1399,33,FALSE)-VLOOKUP(D278,'[1]Pension Expense Details'!$D$23:$S$1407,15,FALSE)</f>
        <v>-2328638</v>
      </c>
      <c r="Q278" s="98">
        <f t="shared" ref="Q278:Q341" si="22">SUM(I278:K278,L278:P278)</f>
        <v>29119692</v>
      </c>
      <c r="R278" s="98">
        <f>ROUND('[1]68_InOutFlowsCurPrdAndPrior'!$D$32*IF(ISNA(VLOOKUP(D278,'[1]Proportionate Shares'!$D$23:$I$1359,6,FALSE)),0,VLOOKUP(D278,'[1]Proportionate Shares'!$D$23:$I$1359,6,FALSE)),0)</f>
        <v>122329</v>
      </c>
      <c r="S278" s="98">
        <f>ROUND('[1]68_InOutFlowsCurPrdAndPrior'!$D$33*IF(ISNA(VLOOKUP(D278,'[1]Proportionate Shares'!$D$23:$I$1359,6,FALSE)),0,VLOOKUP(D278,'[1]Proportionate Shares'!$D$23:$I$1359,6,FALSE)),0)</f>
        <v>9034359</v>
      </c>
      <c r="T278" s="98">
        <f>ROUND('[1]68_InOutFlowsCurPrdAndPrior'!$D$35*IF(ISNA(VLOOKUP(D278,'[1]Proportionate Shares'!$D$23:$I$1359,6,FALSE)),0,VLOOKUP(D278,'[1]Proportionate Shares'!$D$23:$I$1359,6,FALSE)),0)</f>
        <v>1750685</v>
      </c>
      <c r="U278" s="98">
        <f>VLOOKUP(D278,'[1]Schedule of Pension Amounts LW'!$B$15:$AS$1399,36,FALSE)</f>
        <v>742560</v>
      </c>
      <c r="V278" s="99">
        <f t="shared" si="19"/>
        <v>11649933</v>
      </c>
      <c r="W278" s="98">
        <f>ROUND('[1]68_InOutFlowsCurPrdAndPrior'!$F$32*IF(ISNA(VLOOKUP(D278,'[1]Proportionate Shares'!$D$23:$I$1359,6,FALSE)),0,VLOOKUP(D278,'[1]Proportionate Shares'!$D$23:$I$1359,6,FALSE)),0)</f>
        <v>1011082</v>
      </c>
      <c r="X278" s="98">
        <f>ROUND('[1]68_InOutFlowsCurPrdAndPrior'!$F$33*IF(ISNA(VLOOKUP(D278,'[1]Proportionate Shares'!$D$23:$I$1359,6,FALSE)),0,VLOOKUP(D278,'[1]Proportionate Shares'!$D$23:$I$1359,6,FALSE)),0)</f>
        <v>3733424</v>
      </c>
      <c r="Y278" s="98">
        <f>ROUND('[1]68_InOutFlowsCurPrdAndPrior'!$F$35*IF(ISNA(VLOOKUP(D278,'[1]Proportionate Shares'!$D$23:$I$1359,6,FALSE)),0,VLOOKUP(D278,'[1]Proportionate Shares'!$D$23:$I$1359,6,FALSE)),0)</f>
        <v>1458289</v>
      </c>
      <c r="Z278" s="98">
        <f>-VLOOKUP(D278,'[1]Schedule of Pension Amounts LW'!$B$15:$AS$1399,37,FALSE)</f>
        <v>3510133</v>
      </c>
      <c r="AA278" s="99">
        <f t="shared" si="20"/>
        <v>9712928</v>
      </c>
      <c r="AB278" s="72">
        <f>VLOOKUP(D278,'[1]Pension Expense Details'!$D$22:$S$1407,16,FALSE)</f>
        <v>2266109</v>
      </c>
      <c r="AC278" s="72">
        <f t="shared" si="21"/>
        <v>2026965</v>
      </c>
      <c r="AD278" s="72">
        <f>VLOOKUP(D278,'[1]Schedule of Pension Amounts LW'!$B$15:$W$1399,22,FALSE)</f>
        <v>4293074</v>
      </c>
    </row>
    <row r="279" spans="1:30" x14ac:dyDescent="0.3">
      <c r="A279" s="104"/>
      <c r="B279" s="33"/>
      <c r="C279" s="33" t="str">
        <f>VLOOKUP(D279,'[1]Employer information'!$I$3:$J$1391,2,FALSE)</f>
        <v xml:space="preserve">Higher Education                                  </v>
      </c>
      <c r="D279" s="33" t="str">
        <f>'[1]Schedule of Pension Amounts LW'!B272</f>
        <v>2021</v>
      </c>
      <c r="E279" s="33" t="str">
        <f>IF(ISNA(VLOOKUP(D279,'[1]Proportionate Shares'!$D$23:$G$1400,2,FALSE)),"",VLOOKUP(D279,'[1]Proportionate Shares'!$D$23:$G$1400,2,FALSE))</f>
        <v>021710</v>
      </c>
      <c r="F279" s="33" t="str">
        <f>IF(ISNA(VLOOKUP(D279,'[1]Proportionate Shares'!$D$23:$G$1400,3,FALSE)),"",VLOOKUP(D279,'[1]Proportionate Shares'!$D$23:$G$1400,3,FALSE))</f>
        <v/>
      </c>
      <c r="G279" s="34" t="str">
        <f>VLOOKUP(D279,'[1]Employer information'!$A$3:$B$1390,2,FALSE)</f>
        <v>TEXAS A&amp;M UNIVERSITY SYSTEMS OFFICE</v>
      </c>
      <c r="H279" s="36">
        <f>IF(ISNA(VLOOKUP(D279,'[1]Proportionate Shares'!$D$23:$I$1377,6,FALSE)),0,VLOOKUP(D279,'[1]Proportionate Shares'!$D$23:$I$1377,6,FALSE))</f>
        <v>5.5997128899999997E-4</v>
      </c>
      <c r="I279" s="105">
        <f>VLOOKUP(D279,'[1]Schedule of Pension Amounts LW'!$B$15:$E$1399,3,FALSE)</f>
        <v>27791896</v>
      </c>
      <c r="J279" s="105">
        <f>-IF(ISNA(VLOOKUP(D279,'[1]Combined Contribution Amounts'!$A$2:$K$1335,5,FALSE)),0,VLOOKUP(D279,'[1]Combined Contribution Amounts'!$A$2:$K$1335,5,FALSE))</f>
        <v>-1959094</v>
      </c>
      <c r="K279" s="105">
        <f>-IF(ISNA(VLOOKUP(D279,'[1]Combined Contribution Amounts'!$A$2:$K$1335,7,FALSE)),0,VLOOKUP(D279,'[1]Combined Contribution Amounts'!$A$2:$K$1335,7,FALSE))+-IF(ISNA(VLOOKUP(D279,'[1]Combined Contribution Amounts'!$A$2:$K$1335,8,FALSE)),0,VLOOKUP(D279,'[1]Combined Contribution Amounts'!$A$2:$K$1335,8,FALSE))+-IF(ISNA(VLOOKUP(D279,'[1]Combined Contribution Amounts'!$A$2:$K$1335,9,FALSE)),0,VLOOKUP(D279,'[1]Combined Contribution Amounts'!$A$2:$K$1335,9,FALSE))</f>
        <v>-873</v>
      </c>
      <c r="L279" s="105">
        <f>VLOOKUP(D279,'[1]Pension Expense Details'!$D$23:$S$1407,16,FALSE)</f>
        <v>3175709</v>
      </c>
      <c r="M279" s="105">
        <f>ROUND(('[1]68_InOutFlowsCurPrdAndPriorHist'!$F$28-'[1]68_InOutFlowsCurPrdAndPriorHist'!$F$31)*$H279,0)-VLOOKUP(D279,'[1]Pension Expense Details'!$D$23:$S$1407,12,FALSE)</f>
        <v>-463789</v>
      </c>
      <c r="N279" s="105">
        <f>ROUND(('[1]68_InOutFlowsCurPrdAndPriorHist'!$F$29-'[1]68_InOutFlowsCurPrdAndPriorHist'!$F$32)*$H279,0)-VLOOKUP(D279,'[1]Pension Expense Details'!$D$23:$S$1407,13,FALSE)</f>
        <v>-3504415</v>
      </c>
      <c r="O279" s="105">
        <f>ROUND(('[1]68_InOutFlowsCurPrdAndPriorHist'!$F$30-'[1]68_InOutFlowsCurPrdAndPriorHist'!$F$33)*$H279,0)-VLOOKUP(D279,'[1]Pension Expense Details'!$D$23:$S$1407,14,FALSE)</f>
        <v>1515418</v>
      </c>
      <c r="P279" s="105">
        <f>ROUND((VLOOKUP(D279,'[1]Schedule of Pension Amounts LW'!$B$15:$AC$1399,28,FALSE)-VLOOKUP(D279,'[1]Schedule of Pension Amounts LW'!$B$15:$AC$1399,27,FALSE))*'[1]Schedule of Pension Amounts LW'!AD$4,0)+VLOOKUP(D279,'[1]Schedule of Pension Amounts LW'!$B$15:$AH$1399,33,FALSE)-VLOOKUP(D279,'[1]Pension Expense Details'!$D$23:$S$1407,15,FALSE)</f>
        <v>2554206</v>
      </c>
      <c r="Q279" s="98">
        <f t="shared" si="22"/>
        <v>29109058</v>
      </c>
      <c r="R279" s="98">
        <f>ROUND('[1]68_InOutFlowsCurPrdAndPrior'!$D$32*IF(ISNA(VLOOKUP(D279,'[1]Proportionate Shares'!$D$23:$I$1359,6,FALSE)),0,VLOOKUP(D279,'[1]Proportionate Shares'!$D$23:$I$1359,6,FALSE)),0)</f>
        <v>122284</v>
      </c>
      <c r="S279" s="98">
        <f>ROUND('[1]68_InOutFlowsCurPrdAndPrior'!$D$33*IF(ISNA(VLOOKUP(D279,'[1]Proportionate Shares'!$D$23:$I$1359,6,FALSE)),0,VLOOKUP(D279,'[1]Proportionate Shares'!$D$23:$I$1359,6,FALSE)),0)</f>
        <v>9031059</v>
      </c>
      <c r="T279" s="98">
        <f>ROUND('[1]68_InOutFlowsCurPrdAndPrior'!$D$35*IF(ISNA(VLOOKUP(D279,'[1]Proportionate Shares'!$D$23:$I$1359,6,FALSE)),0,VLOOKUP(D279,'[1]Proportionate Shares'!$D$23:$I$1359,6,FALSE)),0)</f>
        <v>1750045</v>
      </c>
      <c r="U279" s="98">
        <f>VLOOKUP(D279,'[1]Schedule of Pension Amounts LW'!$B$15:$AS$1399,36,FALSE)</f>
        <v>3888406</v>
      </c>
      <c r="V279" s="99">
        <f t="shared" ref="V279:V342" si="23">SUM(R279:U279)</f>
        <v>14791794</v>
      </c>
      <c r="W279" s="98">
        <f>ROUND('[1]68_InOutFlowsCurPrdAndPrior'!$F$32*IF(ISNA(VLOOKUP(D279,'[1]Proportionate Shares'!$D$23:$I$1359,6,FALSE)),0,VLOOKUP(D279,'[1]Proportionate Shares'!$D$23:$I$1359,6,FALSE)),0)</f>
        <v>1010713</v>
      </c>
      <c r="X279" s="98">
        <f>ROUND('[1]68_InOutFlowsCurPrdAndPrior'!$F$33*IF(ISNA(VLOOKUP(D279,'[1]Proportionate Shares'!$D$23:$I$1359,6,FALSE)),0,VLOOKUP(D279,'[1]Proportionate Shares'!$D$23:$I$1359,6,FALSE)),0)</f>
        <v>3732061</v>
      </c>
      <c r="Y279" s="98">
        <f>ROUND('[1]68_InOutFlowsCurPrdAndPrior'!$F$35*IF(ISNA(VLOOKUP(D279,'[1]Proportionate Shares'!$D$23:$I$1359,6,FALSE)),0,VLOOKUP(D279,'[1]Proportionate Shares'!$D$23:$I$1359,6,FALSE)),0)</f>
        <v>1457757</v>
      </c>
      <c r="Z279" s="98">
        <f>-VLOOKUP(D279,'[1]Schedule of Pension Amounts LW'!$B$15:$AS$1399,37,FALSE)</f>
        <v>3552570</v>
      </c>
      <c r="AA279" s="99">
        <f t="shared" ref="AA279:AA342" si="24">SUM(W279:Z279)</f>
        <v>9753101</v>
      </c>
      <c r="AB279" s="72">
        <f>VLOOKUP(D279,'[1]Pension Expense Details'!$D$22:$S$1407,16,FALSE)</f>
        <v>3175709</v>
      </c>
      <c r="AC279" s="72">
        <f t="shared" si="21"/>
        <v>1641038</v>
      </c>
      <c r="AD279" s="72">
        <f>VLOOKUP(D279,'[1]Schedule of Pension Amounts LW'!$B$15:$W$1399,22,FALSE)</f>
        <v>4816747</v>
      </c>
    </row>
    <row r="280" spans="1:30" x14ac:dyDescent="0.3">
      <c r="A280" s="104"/>
      <c r="B280" s="33"/>
      <c r="C280" s="33" t="str">
        <f>VLOOKUP(D280,'[1]Employer information'!$I$3:$J$1391,2,FALSE)</f>
        <v xml:space="preserve">Higher Education                                  </v>
      </c>
      <c r="D280" s="33" t="str">
        <f>'[1]Schedule of Pension Amounts LW'!B273</f>
        <v>2024</v>
      </c>
      <c r="E280" s="33" t="str">
        <f>IF(ISNA(VLOOKUP(D280,'[1]Proportionate Shares'!$D$23:$G$1400,2,FALSE)),"",VLOOKUP(D280,'[1]Proportionate Shares'!$D$23:$G$1400,2,FALSE))</f>
        <v>019764</v>
      </c>
      <c r="F280" s="33" t="str">
        <f>IF(ISNA(VLOOKUP(D280,'[1]Proportionate Shares'!$D$23:$G$1400,3,FALSE)),"",VLOOKUP(D280,'[1]Proportionate Shares'!$D$23:$G$1400,3,FALSE))</f>
        <v/>
      </c>
      <c r="G280" s="34" t="str">
        <f>VLOOKUP(D280,'[1]Employer information'!$A$3:$B$1390,2,FALSE)</f>
        <v>TEXAS A&amp;M UNIVERSITY -TEXARKANA</v>
      </c>
      <c r="H280" s="36">
        <f>IF(ISNA(VLOOKUP(D280,'[1]Proportionate Shares'!$D$23:$I$1377,6,FALSE)),0,VLOOKUP(D280,'[1]Proportionate Shares'!$D$23:$I$1377,6,FALSE))</f>
        <v>7.0405861000000003E-5</v>
      </c>
      <c r="I280" s="105">
        <f>VLOOKUP(D280,'[1]Schedule of Pension Amounts LW'!$B$15:$E$1399,3,FALSE)</f>
        <v>4530304</v>
      </c>
      <c r="J280" s="105">
        <f>-IF(ISNA(VLOOKUP(D280,'[1]Combined Contribution Amounts'!$A$2:$K$1335,5,FALSE)),0,VLOOKUP(D280,'[1]Combined Contribution Amounts'!$A$2:$K$1335,5,FALSE))</f>
        <v>-246425</v>
      </c>
      <c r="K280" s="105">
        <f>-IF(ISNA(VLOOKUP(D280,'[1]Combined Contribution Amounts'!$A$2:$K$1335,7,FALSE)),0,VLOOKUP(D280,'[1]Combined Contribution Amounts'!$A$2:$K$1335,7,FALSE))+-IF(ISNA(VLOOKUP(D280,'[1]Combined Contribution Amounts'!$A$2:$K$1335,8,FALSE)),0,VLOOKUP(D280,'[1]Combined Contribution Amounts'!$A$2:$K$1335,8,FALSE))+-IF(ISNA(VLOOKUP(D280,'[1]Combined Contribution Amounts'!$A$2:$K$1335,9,FALSE)),0,VLOOKUP(D280,'[1]Combined Contribution Amounts'!$A$2:$K$1335,9,FALSE))</f>
        <v>-4</v>
      </c>
      <c r="L280" s="105">
        <f>VLOOKUP(D280,'[1]Pension Expense Details'!$D$23:$S$1407,16,FALSE)</f>
        <v>236453</v>
      </c>
      <c r="M280" s="105">
        <f>ROUND(('[1]68_InOutFlowsCurPrdAndPriorHist'!$F$28-'[1]68_InOutFlowsCurPrdAndPriorHist'!$F$31)*$H280,0)-VLOOKUP(D280,'[1]Pension Expense Details'!$D$23:$S$1407,12,FALSE)</f>
        <v>-58312</v>
      </c>
      <c r="N280" s="105">
        <f>ROUND(('[1]68_InOutFlowsCurPrdAndPriorHist'!$F$29-'[1]68_InOutFlowsCurPrdAndPriorHist'!$F$32)*$H280,0)-VLOOKUP(D280,'[1]Pension Expense Details'!$D$23:$S$1407,13,FALSE)</f>
        <v>-440614</v>
      </c>
      <c r="O280" s="105">
        <f>ROUND(('[1]68_InOutFlowsCurPrdAndPriorHist'!$F$30-'[1]68_InOutFlowsCurPrdAndPriorHist'!$F$33)*$H280,0)-VLOOKUP(D280,'[1]Pension Expense Details'!$D$23:$S$1407,14,FALSE)</f>
        <v>190535</v>
      </c>
      <c r="P280" s="105">
        <f>ROUND((VLOOKUP(D280,'[1]Schedule of Pension Amounts LW'!$B$15:$AC$1399,28,FALSE)-VLOOKUP(D280,'[1]Schedule of Pension Amounts LW'!$B$15:$AC$1399,27,FALSE))*'[1]Schedule of Pension Amounts LW'!AD$4,0)+VLOOKUP(D280,'[1]Schedule of Pension Amounts LW'!$B$15:$AH$1399,33,FALSE)-VLOOKUP(D280,'[1]Pension Expense Details'!$D$23:$S$1407,15,FALSE)</f>
        <v>-552020</v>
      </c>
      <c r="Q280" s="98">
        <f t="shared" si="22"/>
        <v>3659917</v>
      </c>
      <c r="R280" s="98">
        <f>ROUND('[1]68_InOutFlowsCurPrdAndPrior'!$D$32*IF(ISNA(VLOOKUP(D280,'[1]Proportionate Shares'!$D$23:$I$1359,6,FALSE)),0,VLOOKUP(D280,'[1]Proportionate Shares'!$D$23:$I$1359,6,FALSE)),0)</f>
        <v>15375</v>
      </c>
      <c r="S280" s="98">
        <f>ROUND('[1]68_InOutFlowsCurPrdAndPrior'!$D$33*IF(ISNA(VLOOKUP(D280,'[1]Proportionate Shares'!$D$23:$I$1359,6,FALSE)),0,VLOOKUP(D280,'[1]Proportionate Shares'!$D$23:$I$1359,6,FALSE)),0)</f>
        <v>1135486</v>
      </c>
      <c r="T280" s="98">
        <f>ROUND('[1]68_InOutFlowsCurPrdAndPrior'!$D$35*IF(ISNA(VLOOKUP(D280,'[1]Proportionate Shares'!$D$23:$I$1359,6,FALSE)),0,VLOOKUP(D280,'[1]Proportionate Shares'!$D$23:$I$1359,6,FALSE)),0)</f>
        <v>220035</v>
      </c>
      <c r="U280" s="98">
        <f>VLOOKUP(D280,'[1]Schedule of Pension Amounts LW'!$B$15:$AS$1399,36,FALSE)</f>
        <v>1040521</v>
      </c>
      <c r="V280" s="99">
        <f t="shared" si="23"/>
        <v>2411417</v>
      </c>
      <c r="W280" s="98">
        <f>ROUND('[1]68_InOutFlowsCurPrdAndPrior'!$F$32*IF(ISNA(VLOOKUP(D280,'[1]Proportionate Shares'!$D$23:$I$1359,6,FALSE)),0,VLOOKUP(D280,'[1]Proportionate Shares'!$D$23:$I$1359,6,FALSE)),0)</f>
        <v>127078</v>
      </c>
      <c r="X280" s="98">
        <f>ROUND('[1]68_InOutFlowsCurPrdAndPrior'!$F$33*IF(ISNA(VLOOKUP(D280,'[1]Proportionate Shares'!$D$23:$I$1359,6,FALSE)),0,VLOOKUP(D280,'[1]Proportionate Shares'!$D$23:$I$1359,6,FALSE)),0)</f>
        <v>469237</v>
      </c>
      <c r="Y280" s="98">
        <f>ROUND('[1]68_InOutFlowsCurPrdAndPrior'!$F$35*IF(ISNA(VLOOKUP(D280,'[1]Proportionate Shares'!$D$23:$I$1359,6,FALSE)),0,VLOOKUP(D280,'[1]Proportionate Shares'!$D$23:$I$1359,6,FALSE)),0)</f>
        <v>183286</v>
      </c>
      <c r="Z280" s="98">
        <f>-VLOOKUP(D280,'[1]Schedule of Pension Amounts LW'!$B$15:$AS$1399,37,FALSE)</f>
        <v>410261</v>
      </c>
      <c r="AA280" s="99">
        <f t="shared" si="24"/>
        <v>1189862</v>
      </c>
      <c r="AB280" s="72">
        <f>VLOOKUP(D280,'[1]Pension Expense Details'!$D$22:$S$1407,16,FALSE)</f>
        <v>236453</v>
      </c>
      <c r="AC280" s="72">
        <f t="shared" ref="AC280:AC343" si="25">AD280-AB280</f>
        <v>572489</v>
      </c>
      <c r="AD280" s="72">
        <f>VLOOKUP(D280,'[1]Schedule of Pension Amounts LW'!$B$15:$W$1399,22,FALSE)</f>
        <v>808942</v>
      </c>
    </row>
    <row r="281" spans="1:30" x14ac:dyDescent="0.3">
      <c r="A281" s="104"/>
      <c r="B281" s="33"/>
      <c r="C281" s="33" t="str">
        <f>VLOOKUP(D281,'[1]Employer information'!$I$3:$J$1391,2,FALSE)</f>
        <v xml:space="preserve">Higher Education                                  </v>
      </c>
      <c r="D281" s="33" t="str">
        <f>'[1]Schedule of Pension Amounts LW'!B274</f>
        <v>2296</v>
      </c>
      <c r="E281" s="33" t="str">
        <f>IF(ISNA(VLOOKUP(D281,'[1]Proportionate Shares'!$D$23:$G$1400,2,FALSE)),"",VLOOKUP(D281,'[1]Proportionate Shares'!$D$23:$G$1400,2,FALSE))</f>
        <v>021557</v>
      </c>
      <c r="F281" s="33" t="str">
        <f>IF(ISNA(VLOOKUP(D281,'[1]Proportionate Shares'!$D$23:$G$1400,3,FALSE)),"",VLOOKUP(D281,'[1]Proportionate Shares'!$D$23:$G$1400,3,FALSE))</f>
        <v/>
      </c>
      <c r="G281" s="34" t="str">
        <f>VLOOKUP(D281,'[1]Employer information'!$A$3:$B$1390,2,FALSE)</f>
        <v>TEXAS A&amp;M VET MEDICAL DIAGNOSTIC LAB</v>
      </c>
      <c r="H281" s="36">
        <f>IF(ISNA(VLOOKUP(D281,'[1]Proportionate Shares'!$D$23:$I$1377,6,FALSE)),0,VLOOKUP(D281,'[1]Proportionate Shares'!$D$23:$I$1377,6,FALSE))</f>
        <v>8.8588377999999993E-5</v>
      </c>
      <c r="I281" s="105">
        <f>VLOOKUP(D281,'[1]Schedule of Pension Amounts LW'!$B$15:$E$1399,3,FALSE)</f>
        <v>4970742</v>
      </c>
      <c r="J281" s="105">
        <f>-IF(ISNA(VLOOKUP(D281,'[1]Combined Contribution Amounts'!$A$2:$K$1335,5,FALSE)),0,VLOOKUP(D281,'[1]Combined Contribution Amounts'!$A$2:$K$1335,5,FALSE))</f>
        <v>-310070</v>
      </c>
      <c r="K281" s="105">
        <f>-IF(ISNA(VLOOKUP(D281,'[1]Combined Contribution Amounts'!$A$2:$K$1335,7,FALSE)),0,VLOOKUP(D281,'[1]Combined Contribution Amounts'!$A$2:$K$1335,7,FALSE))+-IF(ISNA(VLOOKUP(D281,'[1]Combined Contribution Amounts'!$A$2:$K$1335,8,FALSE)),0,VLOOKUP(D281,'[1]Combined Contribution Amounts'!$A$2:$K$1335,8,FALSE))+-IF(ISNA(VLOOKUP(D281,'[1]Combined Contribution Amounts'!$A$2:$K$1335,9,FALSE)),0,VLOOKUP(D281,'[1]Combined Contribution Amounts'!$A$2:$K$1335,9,FALSE))</f>
        <v>0</v>
      </c>
      <c r="L281" s="105">
        <f>VLOOKUP(D281,'[1]Pension Expense Details'!$D$23:$S$1407,16,FALSE)</f>
        <v>412180</v>
      </c>
      <c r="M281" s="105">
        <f>ROUND(('[1]68_InOutFlowsCurPrdAndPriorHist'!$F$28-'[1]68_InOutFlowsCurPrdAndPriorHist'!$F$31)*$H281,0)-VLOOKUP(D281,'[1]Pension Expense Details'!$D$23:$S$1407,12,FALSE)</f>
        <v>-73372</v>
      </c>
      <c r="N281" s="105">
        <f>ROUND(('[1]68_InOutFlowsCurPrdAndPriorHist'!$F$29-'[1]68_InOutFlowsCurPrdAndPriorHist'!$F$32)*$H281,0)-VLOOKUP(D281,'[1]Pension Expense Details'!$D$23:$S$1407,13,FALSE)</f>
        <v>-554404</v>
      </c>
      <c r="O281" s="105">
        <f>ROUND(('[1]68_InOutFlowsCurPrdAndPriorHist'!$F$30-'[1]68_InOutFlowsCurPrdAndPriorHist'!$F$33)*$H281,0)-VLOOKUP(D281,'[1]Pension Expense Details'!$D$23:$S$1407,14,FALSE)</f>
        <v>239742</v>
      </c>
      <c r="P281" s="105">
        <f>ROUND((VLOOKUP(D281,'[1]Schedule of Pension Amounts LW'!$B$15:$AC$1399,28,FALSE)-VLOOKUP(D281,'[1]Schedule of Pension Amounts LW'!$B$15:$AC$1399,27,FALSE))*'[1]Schedule of Pension Amounts LW'!AD$4,0)+VLOOKUP(D281,'[1]Schedule of Pension Amounts LW'!$B$15:$AH$1399,33,FALSE)-VLOOKUP(D281,'[1]Pension Expense Details'!$D$23:$S$1407,15,FALSE)</f>
        <v>-79717</v>
      </c>
      <c r="Q281" s="98">
        <f t="shared" si="22"/>
        <v>4605101</v>
      </c>
      <c r="R281" s="98">
        <f>ROUND('[1]68_InOutFlowsCurPrdAndPrior'!$D$32*IF(ISNA(VLOOKUP(D281,'[1]Proportionate Shares'!$D$23:$I$1359,6,FALSE)),0,VLOOKUP(D281,'[1]Proportionate Shares'!$D$23:$I$1359,6,FALSE)),0)</f>
        <v>19346</v>
      </c>
      <c r="S281" s="98">
        <f>ROUND('[1]68_InOutFlowsCurPrdAndPrior'!$D$33*IF(ISNA(VLOOKUP(D281,'[1]Proportionate Shares'!$D$23:$I$1359,6,FALSE)),0,VLOOKUP(D281,'[1]Proportionate Shares'!$D$23:$I$1359,6,FALSE)),0)</f>
        <v>1428728</v>
      </c>
      <c r="T281" s="98">
        <f>ROUND('[1]68_InOutFlowsCurPrdAndPrior'!$D$35*IF(ISNA(VLOOKUP(D281,'[1]Proportionate Shares'!$D$23:$I$1359,6,FALSE)),0,VLOOKUP(D281,'[1]Proportionate Shares'!$D$23:$I$1359,6,FALSE)),0)</f>
        <v>276860</v>
      </c>
      <c r="U281" s="98">
        <f>VLOOKUP(D281,'[1]Schedule of Pension Amounts LW'!$B$15:$AS$1399,36,FALSE)</f>
        <v>464097</v>
      </c>
      <c r="V281" s="99">
        <f t="shared" si="23"/>
        <v>2189031</v>
      </c>
      <c r="W281" s="98">
        <f>ROUND('[1]68_InOutFlowsCurPrdAndPrior'!$F$32*IF(ISNA(VLOOKUP(D281,'[1]Proportionate Shares'!$D$23:$I$1359,6,FALSE)),0,VLOOKUP(D281,'[1]Proportionate Shares'!$D$23:$I$1359,6,FALSE)),0)</f>
        <v>159896</v>
      </c>
      <c r="X281" s="98">
        <f>ROUND('[1]68_InOutFlowsCurPrdAndPrior'!$F$33*IF(ISNA(VLOOKUP(D281,'[1]Proportionate Shares'!$D$23:$I$1359,6,FALSE)),0,VLOOKUP(D281,'[1]Proportionate Shares'!$D$23:$I$1359,6,FALSE)),0)</f>
        <v>590418</v>
      </c>
      <c r="Y281" s="98">
        <f>ROUND('[1]68_InOutFlowsCurPrdAndPrior'!$F$35*IF(ISNA(VLOOKUP(D281,'[1]Proportionate Shares'!$D$23:$I$1359,6,FALSE)),0,VLOOKUP(D281,'[1]Proportionate Shares'!$D$23:$I$1359,6,FALSE)),0)</f>
        <v>230620</v>
      </c>
      <c r="Z281" s="98">
        <f>-VLOOKUP(D281,'[1]Schedule of Pension Amounts LW'!$B$15:$AS$1399,37,FALSE)</f>
        <v>624120</v>
      </c>
      <c r="AA281" s="99">
        <f t="shared" si="24"/>
        <v>1605054</v>
      </c>
      <c r="AB281" s="72">
        <f>VLOOKUP(D281,'[1]Pension Expense Details'!$D$22:$S$1407,16,FALSE)</f>
        <v>412180</v>
      </c>
      <c r="AC281" s="72">
        <f t="shared" si="25"/>
        <v>354619</v>
      </c>
      <c r="AD281" s="72">
        <f>VLOOKUP(D281,'[1]Schedule of Pension Amounts LW'!$B$15:$W$1399,22,FALSE)</f>
        <v>766799</v>
      </c>
    </row>
    <row r="282" spans="1:30" x14ac:dyDescent="0.3">
      <c r="A282" s="104"/>
      <c r="B282" s="33"/>
      <c r="C282" s="33" t="str">
        <f>VLOOKUP(D282,'[1]Employer information'!$I$3:$J$1391,2,FALSE)</f>
        <v xml:space="preserve">Higher Education                                  </v>
      </c>
      <c r="D282" s="33" t="str">
        <f>'[1]Schedule of Pension Amounts LW'!B275</f>
        <v>1468</v>
      </c>
      <c r="E282" s="33" t="str">
        <f>IF(ISNA(VLOOKUP(D282,'[1]Proportionate Shares'!$D$23:$G$1400,2,FALSE)),"",VLOOKUP(D282,'[1]Proportionate Shares'!$D$23:$G$1400,2,FALSE))</f>
        <v>101717</v>
      </c>
      <c r="F282" s="33" t="str">
        <f>IF(ISNA(VLOOKUP(D282,'[1]Proportionate Shares'!$D$23:$G$1400,3,FALSE)),"",VLOOKUP(D282,'[1]Proportionate Shares'!$D$23:$G$1400,3,FALSE))</f>
        <v/>
      </c>
      <c r="G282" s="34" t="str">
        <f>VLOOKUP(D282,'[1]Employer information'!$A$3:$B$1390,2,FALSE)</f>
        <v>TEXAS SOUTHERN UNIVERSITY</v>
      </c>
      <c r="H282" s="36">
        <f>IF(ISNA(VLOOKUP(D282,'[1]Proportionate Shares'!$D$23:$I$1377,6,FALSE)),0,VLOOKUP(D282,'[1]Proportionate Shares'!$D$23:$I$1377,6,FALSE))</f>
        <v>7.1432968800000005E-4</v>
      </c>
      <c r="I282" s="105">
        <f>VLOOKUP(D282,'[1]Schedule of Pension Amounts LW'!$B$15:$E$1399,3,FALSE)</f>
        <v>39735872</v>
      </c>
      <c r="J282" s="105">
        <f>-IF(ISNA(VLOOKUP(D282,'[1]Combined Contribution Amounts'!$A$2:$K$1335,5,FALSE)),0,VLOOKUP(D282,'[1]Combined Contribution Amounts'!$A$2:$K$1335,5,FALSE))</f>
        <v>-2500240</v>
      </c>
      <c r="K282" s="105">
        <f>-IF(ISNA(VLOOKUP(D282,'[1]Combined Contribution Amounts'!$A$2:$K$1335,7,FALSE)),0,VLOOKUP(D282,'[1]Combined Contribution Amounts'!$A$2:$K$1335,7,FALSE))+-IF(ISNA(VLOOKUP(D282,'[1]Combined Contribution Amounts'!$A$2:$K$1335,8,FALSE)),0,VLOOKUP(D282,'[1]Combined Contribution Amounts'!$A$2:$K$1335,8,FALSE))+-IF(ISNA(VLOOKUP(D282,'[1]Combined Contribution Amounts'!$A$2:$K$1335,9,FALSE)),0,VLOOKUP(D282,'[1]Combined Contribution Amounts'!$A$2:$K$1335,9,FALSE))</f>
        <v>0</v>
      </c>
      <c r="L282" s="105">
        <f>VLOOKUP(D282,'[1]Pension Expense Details'!$D$23:$S$1407,16,FALSE)</f>
        <v>3377919</v>
      </c>
      <c r="M282" s="105">
        <f>ROUND(('[1]68_InOutFlowsCurPrdAndPriorHist'!$F$28-'[1]68_InOutFlowsCurPrdAndPriorHist'!$F$31)*$H282,0)-VLOOKUP(D282,'[1]Pension Expense Details'!$D$23:$S$1407,12,FALSE)</f>
        <v>-591635</v>
      </c>
      <c r="N282" s="105">
        <f>ROUND(('[1]68_InOutFlowsCurPrdAndPriorHist'!$F$29-'[1]68_InOutFlowsCurPrdAndPriorHist'!$F$32)*$H282,0)-VLOOKUP(D282,'[1]Pension Expense Details'!$D$23:$S$1407,13,FALSE)</f>
        <v>-4470421</v>
      </c>
      <c r="O282" s="105">
        <f>ROUND(('[1]68_InOutFlowsCurPrdAndPriorHist'!$F$30-'[1]68_InOutFlowsCurPrdAndPriorHist'!$F$33)*$H282,0)-VLOOKUP(D282,'[1]Pension Expense Details'!$D$23:$S$1407,14,FALSE)</f>
        <v>1933148</v>
      </c>
      <c r="P282" s="105">
        <f>ROUND((VLOOKUP(D282,'[1]Schedule of Pension Amounts LW'!$B$15:$AC$1399,28,FALSE)-VLOOKUP(D282,'[1]Schedule of Pension Amounts LW'!$B$15:$AC$1399,27,FALSE))*'[1]Schedule of Pension Amounts LW'!AD$4,0)+VLOOKUP(D282,'[1]Schedule of Pension Amounts LW'!$B$15:$AH$1399,33,FALSE)-VLOOKUP(D282,'[1]Pension Expense Details'!$D$23:$S$1407,15,FALSE)</f>
        <v>-351553</v>
      </c>
      <c r="Q282" s="98">
        <f t="shared" si="22"/>
        <v>37133090</v>
      </c>
      <c r="R282" s="98">
        <f>ROUND('[1]68_InOutFlowsCurPrdAndPrior'!$D$32*IF(ISNA(VLOOKUP(D282,'[1]Proportionate Shares'!$D$23:$I$1359,6,FALSE)),0,VLOOKUP(D282,'[1]Proportionate Shares'!$D$23:$I$1359,6,FALSE)),0)</f>
        <v>155992</v>
      </c>
      <c r="S282" s="98">
        <f>ROUND('[1]68_InOutFlowsCurPrdAndPrior'!$D$33*IF(ISNA(VLOOKUP(D282,'[1]Proportionate Shares'!$D$23:$I$1359,6,FALSE)),0,VLOOKUP(D282,'[1]Proportionate Shares'!$D$23:$I$1359,6,FALSE)),0)</f>
        <v>11520508</v>
      </c>
      <c r="T282" s="98">
        <f>ROUND('[1]68_InOutFlowsCurPrdAndPrior'!$D$35*IF(ISNA(VLOOKUP(D282,'[1]Proportionate Shares'!$D$23:$I$1359,6,FALSE)),0,VLOOKUP(D282,'[1]Proportionate Shares'!$D$23:$I$1359,6,FALSE)),0)</f>
        <v>2232453</v>
      </c>
      <c r="U282" s="98">
        <f>VLOOKUP(D282,'[1]Schedule of Pension Amounts LW'!$B$15:$AS$1399,36,FALSE)</f>
        <v>3753909</v>
      </c>
      <c r="V282" s="99">
        <f t="shared" si="23"/>
        <v>17662862</v>
      </c>
      <c r="W282" s="98">
        <f>ROUND('[1]68_InOutFlowsCurPrdAndPrior'!$F$32*IF(ISNA(VLOOKUP(D282,'[1]Proportionate Shares'!$D$23:$I$1359,6,FALSE)),0,VLOOKUP(D282,'[1]Proportionate Shares'!$D$23:$I$1359,6,FALSE)),0)</f>
        <v>1289320</v>
      </c>
      <c r="X282" s="98">
        <f>ROUND('[1]68_InOutFlowsCurPrdAndPrior'!$F$33*IF(ISNA(VLOOKUP(D282,'[1]Proportionate Shares'!$D$23:$I$1359,6,FALSE)),0,VLOOKUP(D282,'[1]Proportionate Shares'!$D$23:$I$1359,6,FALSE)),0)</f>
        <v>4760819</v>
      </c>
      <c r="Y282" s="98">
        <f>ROUND('[1]68_InOutFlowsCurPrdAndPrior'!$F$35*IF(ISNA(VLOOKUP(D282,'[1]Proportionate Shares'!$D$23:$I$1359,6,FALSE)),0,VLOOKUP(D282,'[1]Proportionate Shares'!$D$23:$I$1359,6,FALSE)),0)</f>
        <v>1859594</v>
      </c>
      <c r="Z282" s="98">
        <f>-VLOOKUP(D282,'[1]Schedule of Pension Amounts LW'!$B$15:$AS$1399,37,FALSE)</f>
        <v>1337299</v>
      </c>
      <c r="AA282" s="99">
        <f t="shared" si="24"/>
        <v>9247032</v>
      </c>
      <c r="AB282" s="72">
        <f>VLOOKUP(D282,'[1]Pension Expense Details'!$D$22:$S$1407,16,FALSE)</f>
        <v>3377919</v>
      </c>
      <c r="AC282" s="72">
        <f t="shared" si="25"/>
        <v>3472290</v>
      </c>
      <c r="AD282" s="72">
        <f>VLOOKUP(D282,'[1]Schedule of Pension Amounts LW'!$B$15:$W$1399,22,FALSE)</f>
        <v>6850209</v>
      </c>
    </row>
    <row r="283" spans="1:30" x14ac:dyDescent="0.3">
      <c r="A283" s="104"/>
      <c r="B283" s="33"/>
      <c r="C283" s="33" t="str">
        <f>VLOOKUP(D283,'[1]Employer information'!$I$3:$J$1391,2,FALSE)</f>
        <v xml:space="preserve">Higher Education                                  </v>
      </c>
      <c r="D283" s="33" t="str">
        <f>'[1]Schedule of Pension Amounts LW'!B276</f>
        <v>1798</v>
      </c>
      <c r="E283" s="33" t="str">
        <f>IF(ISNA(VLOOKUP(D283,'[1]Proportionate Shares'!$D$23:$G$1400,2,FALSE)),"",VLOOKUP(D283,'[1]Proportionate Shares'!$D$23:$G$1400,2,FALSE))</f>
        <v>161719</v>
      </c>
      <c r="F283" s="33" t="str">
        <f>IF(ISNA(VLOOKUP(D283,'[1]Proportionate Shares'!$D$23:$G$1400,3,FALSE)),"",VLOOKUP(D283,'[1]Proportionate Shares'!$D$23:$G$1400,3,FALSE))</f>
        <v/>
      </c>
      <c r="G283" s="34" t="str">
        <f>VLOOKUP(D283,'[1]Employer information'!$A$3:$B$1390,2,FALSE)</f>
        <v>TEXAS STATE TECH COLLEGE</v>
      </c>
      <c r="H283" s="36">
        <f>IF(ISNA(VLOOKUP(D283,'[1]Proportionate Shares'!$D$23:$I$1377,6,FALSE)),0,VLOOKUP(D283,'[1]Proportionate Shares'!$D$23:$I$1377,6,FALSE))</f>
        <v>2.41592252E-4</v>
      </c>
      <c r="I283" s="105">
        <f>VLOOKUP(D283,'[1]Schedule of Pension Amounts LW'!$B$15:$E$1399,3,FALSE)</f>
        <v>13950945</v>
      </c>
      <c r="J283" s="105">
        <f>-IF(ISNA(VLOOKUP(D283,'[1]Combined Contribution Amounts'!$A$2:$K$1335,5,FALSE)),0,VLOOKUP(D283,'[1]Combined Contribution Amounts'!$A$2:$K$1335,5,FALSE))</f>
        <v>-845602</v>
      </c>
      <c r="K283" s="105">
        <f>-IF(ISNA(VLOOKUP(D283,'[1]Combined Contribution Amounts'!$A$2:$K$1335,7,FALSE)),0,VLOOKUP(D283,'[1]Combined Contribution Amounts'!$A$2:$K$1335,7,FALSE))+-IF(ISNA(VLOOKUP(D283,'[1]Combined Contribution Amounts'!$A$2:$K$1335,8,FALSE)),0,VLOOKUP(D283,'[1]Combined Contribution Amounts'!$A$2:$K$1335,8,FALSE))+-IF(ISNA(VLOOKUP(D283,'[1]Combined Contribution Amounts'!$A$2:$K$1335,9,FALSE)),0,VLOOKUP(D283,'[1]Combined Contribution Amounts'!$A$2:$K$1335,9,FALSE))</f>
        <v>0</v>
      </c>
      <c r="L283" s="105">
        <f>VLOOKUP(D283,'[1]Pension Expense Details'!$D$23:$S$1407,16,FALSE)</f>
        <v>1061977</v>
      </c>
      <c r="M283" s="105">
        <f>ROUND(('[1]68_InOutFlowsCurPrdAndPriorHist'!$F$28-'[1]68_InOutFlowsCurPrdAndPriorHist'!$F$31)*$H283,0)-VLOOKUP(D283,'[1]Pension Expense Details'!$D$23:$S$1407,12,FALSE)</f>
        <v>-200096</v>
      </c>
      <c r="N283" s="105">
        <f>ROUND(('[1]68_InOutFlowsCurPrdAndPriorHist'!$F$29-'[1]68_InOutFlowsCurPrdAndPriorHist'!$F$32)*$H283,0)-VLOOKUP(D283,'[1]Pension Expense Details'!$D$23:$S$1407,13,FALSE)</f>
        <v>-1511934</v>
      </c>
      <c r="O283" s="105">
        <f>ROUND(('[1]68_InOutFlowsCurPrdAndPriorHist'!$F$30-'[1]68_InOutFlowsCurPrdAndPriorHist'!$F$33)*$H283,0)-VLOOKUP(D283,'[1]Pension Expense Details'!$D$23:$S$1407,14,FALSE)</f>
        <v>653807</v>
      </c>
      <c r="P283" s="105">
        <f>ROUND((VLOOKUP(D283,'[1]Schedule of Pension Amounts LW'!$B$15:$AC$1399,28,FALSE)-VLOOKUP(D283,'[1]Schedule of Pension Amounts LW'!$B$15:$AC$1399,27,FALSE))*'[1]Schedule of Pension Amounts LW'!AD$4,0)+VLOOKUP(D283,'[1]Schedule of Pension Amounts LW'!$B$15:$AH$1399,33,FALSE)-VLOOKUP(D283,'[1]Pension Expense Details'!$D$23:$S$1407,15,FALSE)</f>
        <v>-550376</v>
      </c>
      <c r="Q283" s="98">
        <f t="shared" si="22"/>
        <v>12558721</v>
      </c>
      <c r="R283" s="98">
        <f>ROUND('[1]68_InOutFlowsCurPrdAndPrior'!$D$32*IF(ISNA(VLOOKUP(D283,'[1]Proportionate Shares'!$D$23:$I$1359,6,FALSE)),0,VLOOKUP(D283,'[1]Proportionate Shares'!$D$23:$I$1359,6,FALSE)),0)</f>
        <v>52758</v>
      </c>
      <c r="S283" s="98">
        <f>ROUND('[1]68_InOutFlowsCurPrdAndPrior'!$D$33*IF(ISNA(VLOOKUP(D283,'[1]Proportionate Shares'!$D$23:$I$1359,6,FALSE)),0,VLOOKUP(D283,'[1]Proportionate Shares'!$D$23:$I$1359,6,FALSE)),0)</f>
        <v>3896332</v>
      </c>
      <c r="T283" s="98">
        <f>ROUND('[1]68_InOutFlowsCurPrdAndPrior'!$D$35*IF(ISNA(VLOOKUP(D283,'[1]Proportionate Shares'!$D$23:$I$1359,6,FALSE)),0,VLOOKUP(D283,'[1]Proportionate Shares'!$D$23:$I$1359,6,FALSE)),0)</f>
        <v>755034</v>
      </c>
      <c r="U283" s="98">
        <f>VLOOKUP(D283,'[1]Schedule of Pension Amounts LW'!$B$15:$AS$1399,36,FALSE)</f>
        <v>483218</v>
      </c>
      <c r="V283" s="99">
        <f t="shared" si="23"/>
        <v>5187342</v>
      </c>
      <c r="W283" s="98">
        <f>ROUND('[1]68_InOutFlowsCurPrdAndPrior'!$F$32*IF(ISNA(VLOOKUP(D283,'[1]Proportionate Shares'!$D$23:$I$1359,6,FALSE)),0,VLOOKUP(D283,'[1]Proportionate Shares'!$D$23:$I$1359,6,FALSE)),0)</f>
        <v>436059</v>
      </c>
      <c r="X283" s="98">
        <f>ROUND('[1]68_InOutFlowsCurPrdAndPrior'!$F$33*IF(ISNA(VLOOKUP(D283,'[1]Proportionate Shares'!$D$23:$I$1359,6,FALSE)),0,VLOOKUP(D283,'[1]Proportionate Shares'!$D$23:$I$1359,6,FALSE)),0)</f>
        <v>1610149</v>
      </c>
      <c r="Y283" s="98">
        <f>ROUND('[1]68_InOutFlowsCurPrdAndPrior'!$F$35*IF(ISNA(VLOOKUP(D283,'[1]Proportionate Shares'!$D$23:$I$1359,6,FALSE)),0,VLOOKUP(D283,'[1]Proportionate Shares'!$D$23:$I$1359,6,FALSE)),0)</f>
        <v>628930</v>
      </c>
      <c r="Z283" s="98">
        <f>-VLOOKUP(D283,'[1]Schedule of Pension Amounts LW'!$B$15:$AS$1399,37,FALSE)</f>
        <v>4566611</v>
      </c>
      <c r="AA283" s="99">
        <f t="shared" si="24"/>
        <v>7241749</v>
      </c>
      <c r="AB283" s="72">
        <f>VLOOKUP(D283,'[1]Pension Expense Details'!$D$22:$S$1407,16,FALSE)</f>
        <v>1061977</v>
      </c>
      <c r="AC283" s="72">
        <f t="shared" si="25"/>
        <v>19976</v>
      </c>
      <c r="AD283" s="72">
        <f>VLOOKUP(D283,'[1]Schedule of Pension Amounts LW'!$B$15:$W$1399,22,FALSE)</f>
        <v>1081953</v>
      </c>
    </row>
    <row r="284" spans="1:30" x14ac:dyDescent="0.3">
      <c r="A284" s="104"/>
      <c r="B284" s="33"/>
      <c r="C284" s="33" t="str">
        <f>VLOOKUP(D284,'[1]Employer information'!$I$3:$J$1391,2,FALSE)</f>
        <v xml:space="preserve">Higher Education                                  </v>
      </c>
      <c r="D284" s="33" t="str">
        <f>'[1]Schedule of Pension Amounts LW'!B277</f>
        <v>0009</v>
      </c>
      <c r="E284" s="33" t="str">
        <f>IF(ISNA(VLOOKUP(D284,'[1]Proportionate Shares'!$D$23:$G$1400,2,FALSE)),"",VLOOKUP(D284,'[1]Proportionate Shares'!$D$23:$G$1400,2,FALSE))</f>
        <v>105754</v>
      </c>
      <c r="F284" s="33" t="str">
        <f>IF(ISNA(VLOOKUP(D284,'[1]Proportionate Shares'!$D$23:$G$1400,3,FALSE)),"",VLOOKUP(D284,'[1]Proportionate Shares'!$D$23:$G$1400,3,FALSE))</f>
        <v>754</v>
      </c>
      <c r="G284" s="34" t="str">
        <f>VLOOKUP(D284,'[1]Employer information'!$A$3:$B$1390,2,FALSE)</f>
        <v>TEXAS STATE UNIVERSITY - SAN MARCOS</v>
      </c>
      <c r="H284" s="36">
        <f>IF(ISNA(VLOOKUP(D284,'[1]Proportionate Shares'!$D$23:$I$1377,6,FALSE)),0,VLOOKUP(D284,'[1]Proportionate Shares'!$D$23:$I$1377,6,FALSE))</f>
        <v>2.4192166939999999E-3</v>
      </c>
      <c r="I284" s="105">
        <f>VLOOKUP(D284,'[1]Schedule of Pension Amounts LW'!$B$15:$E$1399,3,FALSE)</f>
        <v>176811611</v>
      </c>
      <c r="J284" s="105">
        <f>-IF(ISNA(VLOOKUP(D284,'[1]Combined Contribution Amounts'!$A$2:$K$1335,5,FALSE)),0,VLOOKUP(D284,'[1]Combined Contribution Amounts'!$A$2:$K$1335,5,FALSE))</f>
        <v>-8466506</v>
      </c>
      <c r="K284" s="105">
        <f>-IF(ISNA(VLOOKUP(D284,'[1]Combined Contribution Amounts'!$A$2:$K$1335,7,FALSE)),0,VLOOKUP(D284,'[1]Combined Contribution Amounts'!$A$2:$K$1335,7,FALSE))+-IF(ISNA(VLOOKUP(D284,'[1]Combined Contribution Amounts'!$A$2:$K$1335,8,FALSE)),0,VLOOKUP(D284,'[1]Combined Contribution Amounts'!$A$2:$K$1335,8,FALSE))+-IF(ISNA(VLOOKUP(D284,'[1]Combined Contribution Amounts'!$A$2:$K$1335,9,FALSE)),0,VLOOKUP(D284,'[1]Combined Contribution Amounts'!$A$2:$K$1335,9,FALSE))</f>
        <v>-1044</v>
      </c>
      <c r="L284" s="105">
        <f>VLOOKUP(D284,'[1]Pension Expense Details'!$D$23:$S$1407,16,FALSE)</f>
        <v>4801136</v>
      </c>
      <c r="M284" s="105">
        <f>ROUND(('[1]68_InOutFlowsCurPrdAndPriorHist'!$F$28-'[1]68_InOutFlowsCurPrdAndPriorHist'!$F$31)*$H284,0)-VLOOKUP(D284,'[1]Pension Expense Details'!$D$23:$S$1407,12,FALSE)</f>
        <v>-2003687</v>
      </c>
      <c r="N284" s="105">
        <f>ROUND(('[1]68_InOutFlowsCurPrdAndPriorHist'!$F$29-'[1]68_InOutFlowsCurPrdAndPriorHist'!$F$32)*$H284,0)-VLOOKUP(D284,'[1]Pension Expense Details'!$D$23:$S$1407,13,FALSE)</f>
        <v>-15139952</v>
      </c>
      <c r="O284" s="105">
        <f>ROUND(('[1]68_InOutFlowsCurPrdAndPriorHist'!$F$30-'[1]68_InOutFlowsCurPrdAndPriorHist'!$F$33)*$H284,0)-VLOOKUP(D284,'[1]Pension Expense Details'!$D$23:$S$1407,14,FALSE)</f>
        <v>6546983</v>
      </c>
      <c r="P284" s="105">
        <f>ROUND((VLOOKUP(D284,'[1]Schedule of Pension Amounts LW'!$B$15:$AC$1399,28,FALSE)-VLOOKUP(D284,'[1]Schedule of Pension Amounts LW'!$B$15:$AC$1399,27,FALSE))*'[1]Schedule of Pension Amounts LW'!AD$4,0)+VLOOKUP(D284,'[1]Schedule of Pension Amounts LW'!$B$15:$AH$1399,33,FALSE)-VLOOKUP(D284,'[1]Pension Expense Details'!$D$23:$S$1407,15,FALSE)</f>
        <v>-36790094</v>
      </c>
      <c r="Q284" s="98">
        <f t="shared" si="22"/>
        <v>125758447</v>
      </c>
      <c r="R284" s="98">
        <f>ROUND('[1]68_InOutFlowsCurPrdAndPrior'!$D$32*IF(ISNA(VLOOKUP(D284,'[1]Proportionate Shares'!$D$23:$I$1359,6,FALSE)),0,VLOOKUP(D284,'[1]Proportionate Shares'!$D$23:$I$1359,6,FALSE)),0)</f>
        <v>528298</v>
      </c>
      <c r="S284" s="98">
        <f>ROUND('[1]68_InOutFlowsCurPrdAndPrior'!$D$33*IF(ISNA(VLOOKUP(D284,'[1]Proportionate Shares'!$D$23:$I$1359,6,FALSE)),0,VLOOKUP(D284,'[1]Proportionate Shares'!$D$23:$I$1359,6,FALSE)),0)</f>
        <v>39016446</v>
      </c>
      <c r="T284" s="98">
        <f>ROUND('[1]68_InOutFlowsCurPrdAndPrior'!$D$35*IF(ISNA(VLOOKUP(D284,'[1]Proportionate Shares'!$D$23:$I$1359,6,FALSE)),0,VLOOKUP(D284,'[1]Proportionate Shares'!$D$23:$I$1359,6,FALSE)),0)</f>
        <v>7560636</v>
      </c>
      <c r="U284" s="98">
        <f>VLOOKUP(D284,'[1]Schedule of Pension Amounts LW'!$B$15:$AS$1399,36,FALSE)</f>
        <v>26061501</v>
      </c>
      <c r="V284" s="99">
        <f t="shared" si="23"/>
        <v>73166881</v>
      </c>
      <c r="W284" s="98">
        <f>ROUND('[1]68_InOutFlowsCurPrdAndPrior'!$F$32*IF(ISNA(VLOOKUP(D284,'[1]Proportionate Shares'!$D$23:$I$1359,6,FALSE)),0,VLOOKUP(D284,'[1]Proportionate Shares'!$D$23:$I$1359,6,FALSE)),0)</f>
        <v>4366533</v>
      </c>
      <c r="X284" s="98">
        <f>ROUND('[1]68_InOutFlowsCurPrdAndPrior'!$F$33*IF(ISNA(VLOOKUP(D284,'[1]Proportionate Shares'!$D$23:$I$1359,6,FALSE)),0,VLOOKUP(D284,'[1]Proportionate Shares'!$D$23:$I$1359,6,FALSE)),0)</f>
        <v>16123442</v>
      </c>
      <c r="Y284" s="98">
        <f>ROUND('[1]68_InOutFlowsCurPrdAndPrior'!$F$35*IF(ISNA(VLOOKUP(D284,'[1]Proportionate Shares'!$D$23:$I$1359,6,FALSE)),0,VLOOKUP(D284,'[1]Proportionate Shares'!$D$23:$I$1359,6,FALSE)),0)</f>
        <v>6297876</v>
      </c>
      <c r="Z284" s="98">
        <f>-VLOOKUP(D284,'[1]Schedule of Pension Amounts LW'!$B$15:$AS$1399,37,FALSE)</f>
        <v>27088528</v>
      </c>
      <c r="AA284" s="99">
        <f t="shared" si="24"/>
        <v>53876379</v>
      </c>
      <c r="AB284" s="72">
        <f>VLOOKUP(D284,'[1]Pension Expense Details'!$D$22:$S$1407,16,FALSE)</f>
        <v>4801136</v>
      </c>
      <c r="AC284" s="72">
        <f t="shared" si="25"/>
        <v>17528798</v>
      </c>
      <c r="AD284" s="72">
        <f>VLOOKUP(D284,'[1]Schedule of Pension Amounts LW'!$B$15:$W$1399,22,FALSE)</f>
        <v>22329934</v>
      </c>
    </row>
    <row r="285" spans="1:30" x14ac:dyDescent="0.3">
      <c r="A285" s="104"/>
      <c r="B285" s="33"/>
      <c r="C285" s="33" t="str">
        <f>VLOOKUP(D285,'[1]Employer information'!$I$3:$J$1391,2,FALSE)</f>
        <v xml:space="preserve">Higher Education                                  </v>
      </c>
      <c r="D285" s="33" t="str">
        <f>'[1]Schedule of Pension Amounts LW'!B278</f>
        <v>1485</v>
      </c>
      <c r="E285" s="33" t="str">
        <f>IF(ISNA(VLOOKUP(D285,'[1]Proportionate Shares'!$D$23:$G$1400,2,FALSE)),"",VLOOKUP(D285,'[1]Proportionate Shares'!$D$23:$G$1400,2,FALSE))</f>
        <v>227758</v>
      </c>
      <c r="F285" s="33" t="str">
        <f>IF(ISNA(VLOOKUP(D285,'[1]Proportionate Shares'!$D$23:$G$1400,3,FALSE)),"",VLOOKUP(D285,'[1]Proportionate Shares'!$D$23:$G$1400,3,FALSE))</f>
        <v/>
      </c>
      <c r="G285" s="34" t="str">
        <f>VLOOKUP(D285,'[1]Employer information'!$A$3:$B$1390,2,FALSE)</f>
        <v>TEXAS STATE UNIVERSITY SYSTEM</v>
      </c>
      <c r="H285" s="36">
        <f>IF(ISNA(VLOOKUP(D285,'[1]Proportionate Shares'!$D$23:$I$1377,6,FALSE)),0,VLOOKUP(D285,'[1]Proportionate Shares'!$D$23:$I$1377,6,FALSE))</f>
        <v>7.7641040999999996E-5</v>
      </c>
      <c r="I285" s="105">
        <f>VLOOKUP(D285,'[1]Schedule of Pension Amounts LW'!$B$15:$E$1399,3,FALSE)</f>
        <v>3593875</v>
      </c>
      <c r="J285" s="105">
        <f>-IF(ISNA(VLOOKUP(D285,'[1]Combined Contribution Amounts'!$A$2:$K$1335,5,FALSE)),0,VLOOKUP(D285,'[1]Combined Contribution Amounts'!$A$2:$K$1335,5,FALSE))</f>
        <v>-271753</v>
      </c>
      <c r="K285" s="105">
        <f>-IF(ISNA(VLOOKUP(D285,'[1]Combined Contribution Amounts'!$A$2:$K$1335,7,FALSE)),0,VLOOKUP(D285,'[1]Combined Contribution Amounts'!$A$2:$K$1335,7,FALSE))+-IF(ISNA(VLOOKUP(D285,'[1]Combined Contribution Amounts'!$A$2:$K$1335,8,FALSE)),0,VLOOKUP(D285,'[1]Combined Contribution Amounts'!$A$2:$K$1335,8,FALSE))+-IF(ISNA(VLOOKUP(D285,'[1]Combined Contribution Amounts'!$A$2:$K$1335,9,FALSE)),0,VLOOKUP(D285,'[1]Combined Contribution Amounts'!$A$2:$K$1335,9,FALSE))</f>
        <v>0</v>
      </c>
      <c r="L285" s="105">
        <f>VLOOKUP(D285,'[1]Pension Expense Details'!$D$23:$S$1407,16,FALSE)</f>
        <v>481108</v>
      </c>
      <c r="M285" s="105">
        <f>ROUND(('[1]68_InOutFlowsCurPrdAndPriorHist'!$F$28-'[1]68_InOutFlowsCurPrdAndPriorHist'!$F$31)*$H285,0)-VLOOKUP(D285,'[1]Pension Expense Details'!$D$23:$S$1407,12,FALSE)</f>
        <v>-64305</v>
      </c>
      <c r="N285" s="105">
        <f>ROUND(('[1]68_InOutFlowsCurPrdAndPriorHist'!$F$29-'[1]68_InOutFlowsCurPrdAndPriorHist'!$F$32)*$H285,0)-VLOOKUP(D285,'[1]Pension Expense Details'!$D$23:$S$1407,13,FALSE)</f>
        <v>-485893</v>
      </c>
      <c r="O285" s="105">
        <f>ROUND(('[1]68_InOutFlowsCurPrdAndPriorHist'!$F$30-'[1]68_InOutFlowsCurPrdAndPriorHist'!$F$33)*$H285,0)-VLOOKUP(D285,'[1]Pension Expense Details'!$D$23:$S$1407,14,FALSE)</f>
        <v>210115</v>
      </c>
      <c r="P285" s="105">
        <f>ROUND((VLOOKUP(D285,'[1]Schedule of Pension Amounts LW'!$B$15:$AC$1399,28,FALSE)-VLOOKUP(D285,'[1]Schedule of Pension Amounts LW'!$B$15:$AC$1399,27,FALSE))*'[1]Schedule of Pension Amounts LW'!AD$4,0)+VLOOKUP(D285,'[1]Schedule of Pension Amounts LW'!$B$15:$AH$1399,33,FALSE)-VLOOKUP(D285,'[1]Pension Expense Details'!$D$23:$S$1407,15,FALSE)</f>
        <v>572877</v>
      </c>
      <c r="Q285" s="98">
        <f t="shared" si="22"/>
        <v>4036024</v>
      </c>
      <c r="R285" s="98">
        <f>ROUND('[1]68_InOutFlowsCurPrdAndPrior'!$D$32*IF(ISNA(VLOOKUP(D285,'[1]Proportionate Shares'!$D$23:$I$1359,6,FALSE)),0,VLOOKUP(D285,'[1]Proportionate Shares'!$D$23:$I$1359,6,FALSE)),0)</f>
        <v>16955</v>
      </c>
      <c r="S285" s="98">
        <f>ROUND('[1]68_InOutFlowsCurPrdAndPrior'!$D$33*IF(ISNA(VLOOKUP(D285,'[1]Proportionate Shares'!$D$23:$I$1359,6,FALSE)),0,VLOOKUP(D285,'[1]Proportionate Shares'!$D$23:$I$1359,6,FALSE)),0)</f>
        <v>1252173</v>
      </c>
      <c r="T285" s="98">
        <f>ROUND('[1]68_InOutFlowsCurPrdAndPrior'!$D$35*IF(ISNA(VLOOKUP(D285,'[1]Proportionate Shares'!$D$23:$I$1359,6,FALSE)),0,VLOOKUP(D285,'[1]Proportionate Shares'!$D$23:$I$1359,6,FALSE)),0)</f>
        <v>242647</v>
      </c>
      <c r="U285" s="98">
        <f>VLOOKUP(D285,'[1]Schedule of Pension Amounts LW'!$B$15:$AS$1399,36,FALSE)</f>
        <v>2293779</v>
      </c>
      <c r="V285" s="99">
        <f t="shared" si="23"/>
        <v>3805554</v>
      </c>
      <c r="W285" s="98">
        <f>ROUND('[1]68_InOutFlowsCurPrdAndPrior'!$F$32*IF(ISNA(VLOOKUP(D285,'[1]Proportionate Shares'!$D$23:$I$1359,6,FALSE)),0,VLOOKUP(D285,'[1]Proportionate Shares'!$D$23:$I$1359,6,FALSE)),0)</f>
        <v>140137</v>
      </c>
      <c r="X285" s="98">
        <f>ROUND('[1]68_InOutFlowsCurPrdAndPrior'!$F$33*IF(ISNA(VLOOKUP(D285,'[1]Proportionate Shares'!$D$23:$I$1359,6,FALSE)),0,VLOOKUP(D285,'[1]Proportionate Shares'!$D$23:$I$1359,6,FALSE)),0)</f>
        <v>517457</v>
      </c>
      <c r="Y285" s="98">
        <f>ROUND('[1]68_InOutFlowsCurPrdAndPrior'!$F$35*IF(ISNA(VLOOKUP(D285,'[1]Proportionate Shares'!$D$23:$I$1359,6,FALSE)),0,VLOOKUP(D285,'[1]Proportionate Shares'!$D$23:$I$1359,6,FALSE)),0)</f>
        <v>202121</v>
      </c>
      <c r="Z285" s="98">
        <f>-VLOOKUP(D285,'[1]Schedule of Pension Amounts LW'!$B$15:$AS$1399,37,FALSE)</f>
        <v>1553619</v>
      </c>
      <c r="AA285" s="99">
        <f t="shared" si="24"/>
        <v>2413334</v>
      </c>
      <c r="AB285" s="72">
        <f>VLOOKUP(D285,'[1]Pension Expense Details'!$D$22:$S$1407,16,FALSE)</f>
        <v>481108</v>
      </c>
      <c r="AC285" s="72">
        <f t="shared" si="25"/>
        <v>573318</v>
      </c>
      <c r="AD285" s="72">
        <f>VLOOKUP(D285,'[1]Schedule of Pension Amounts LW'!$B$15:$W$1399,22,FALSE)</f>
        <v>1054426</v>
      </c>
    </row>
    <row r="286" spans="1:30" x14ac:dyDescent="0.3">
      <c r="A286" s="104"/>
      <c r="B286" s="33"/>
      <c r="C286" s="33" t="str">
        <f>VLOOKUP(D286,'[1]Employer information'!$I$3:$J$1391,2,FALSE)</f>
        <v xml:space="preserve">Higher Education                                  </v>
      </c>
      <c r="D286" s="33" t="str">
        <f>'[1]Schedule of Pension Amounts LW'!B279</f>
        <v>0023</v>
      </c>
      <c r="E286" s="33" t="str">
        <f>IF(ISNA(VLOOKUP(D286,'[1]Proportionate Shares'!$D$23:$G$1400,2,FALSE)),"",VLOOKUP(D286,'[1]Proportionate Shares'!$D$23:$G$1400,2,FALSE))</f>
        <v>152733</v>
      </c>
      <c r="F286" s="33" t="str">
        <f>IF(ISNA(VLOOKUP(D286,'[1]Proportionate Shares'!$D$23:$G$1400,3,FALSE)),"",VLOOKUP(D286,'[1]Proportionate Shares'!$D$23:$G$1400,3,FALSE))</f>
        <v>733</v>
      </c>
      <c r="G286" s="34" t="str">
        <f>VLOOKUP(D286,'[1]Employer information'!$A$3:$B$1390,2,FALSE)</f>
        <v>TEXAS TECH UNIVERSITY</v>
      </c>
      <c r="H286" s="36">
        <f>IF(ISNA(VLOOKUP(D286,'[1]Proportionate Shares'!$D$23:$I$1377,6,FALSE)),0,VLOOKUP(D286,'[1]Proportionate Shares'!$D$23:$I$1377,6,FALSE))</f>
        <v>5.7040150099999997E-3</v>
      </c>
      <c r="I286" s="105">
        <f>VLOOKUP(D286,'[1]Schedule of Pension Amounts LW'!$B$15:$E$1399,3,FALSE)</f>
        <v>312701505</v>
      </c>
      <c r="J286" s="105">
        <f>-IF(ISNA(VLOOKUP(D286,'[1]Combined Contribution Amounts'!$A$2:$K$1335,5,FALSE)),0,VLOOKUP(D286,'[1]Combined Contribution Amounts'!$A$2:$K$1335,5,FALSE))</f>
        <v>-19960824</v>
      </c>
      <c r="K286" s="105">
        <f>-IF(ISNA(VLOOKUP(D286,'[1]Combined Contribution Amounts'!$A$2:$K$1335,7,FALSE)),0,VLOOKUP(D286,'[1]Combined Contribution Amounts'!$A$2:$K$1335,7,FALSE))+-IF(ISNA(VLOOKUP(D286,'[1]Combined Contribution Amounts'!$A$2:$K$1335,8,FALSE)),0,VLOOKUP(D286,'[1]Combined Contribution Amounts'!$A$2:$K$1335,8,FALSE))+-IF(ISNA(VLOOKUP(D286,'[1]Combined Contribution Amounts'!$A$2:$K$1335,9,FALSE)),0,VLOOKUP(D286,'[1]Combined Contribution Amounts'!$A$2:$K$1335,9,FALSE))</f>
        <v>-3916</v>
      </c>
      <c r="L286" s="105">
        <f>VLOOKUP(D286,'[1]Pension Expense Details'!$D$23:$S$1407,16,FALSE)</f>
        <v>27695280</v>
      </c>
      <c r="M286" s="105">
        <f>ROUND(('[1]68_InOutFlowsCurPrdAndPriorHist'!$F$28-'[1]68_InOutFlowsCurPrdAndPriorHist'!$F$31)*$H286,0)-VLOOKUP(D286,'[1]Pension Expense Details'!$D$23:$S$1407,12,FALSE)</f>
        <v>-4724281</v>
      </c>
      <c r="N286" s="105">
        <f>ROUND(('[1]68_InOutFlowsCurPrdAndPriorHist'!$F$29-'[1]68_InOutFlowsCurPrdAndPriorHist'!$F$32)*$H286,0)-VLOOKUP(D286,'[1]Pension Expense Details'!$D$23:$S$1407,13,FALSE)</f>
        <v>-35696890</v>
      </c>
      <c r="O286" s="105">
        <f>ROUND(('[1]68_InOutFlowsCurPrdAndPriorHist'!$F$30-'[1]68_InOutFlowsCurPrdAndPriorHist'!$F$33)*$H286,0)-VLOOKUP(D286,'[1]Pension Expense Details'!$D$23:$S$1407,14,FALSE)</f>
        <v>15436439</v>
      </c>
      <c r="P286" s="105">
        <f>ROUND((VLOOKUP(D286,'[1]Schedule of Pension Amounts LW'!$B$15:$AC$1399,28,FALSE)-VLOOKUP(D286,'[1]Schedule of Pension Amounts LW'!$B$15:$AC$1399,27,FALSE))*'[1]Schedule of Pension Amounts LW'!AD$4,0)+VLOOKUP(D286,'[1]Schedule of Pension Amounts LW'!$B$15:$AH$1399,33,FALSE)-VLOOKUP(D286,'[1]Pension Expense Details'!$D$23:$S$1407,15,FALSE)</f>
        <v>1065219</v>
      </c>
      <c r="Q286" s="98">
        <f t="shared" si="22"/>
        <v>296512532</v>
      </c>
      <c r="R286" s="98">
        <f>ROUND('[1]68_InOutFlowsCurPrdAndPrior'!$D$32*IF(ISNA(VLOOKUP(D286,'[1]Proportionate Shares'!$D$23:$I$1359,6,FALSE)),0,VLOOKUP(D286,'[1]Proportionate Shares'!$D$23:$I$1359,6,FALSE)),0)</f>
        <v>1245618</v>
      </c>
      <c r="S286" s="98">
        <f>ROUND('[1]68_InOutFlowsCurPrdAndPrior'!$D$33*IF(ISNA(VLOOKUP(D286,'[1]Proportionate Shares'!$D$23:$I$1359,6,FALSE)),0,VLOOKUP(D286,'[1]Proportionate Shares'!$D$23:$I$1359,6,FALSE)),0)</f>
        <v>91992750</v>
      </c>
      <c r="T286" s="98">
        <f>ROUND('[1]68_InOutFlowsCurPrdAndPrior'!$D$35*IF(ISNA(VLOOKUP(D286,'[1]Proportionate Shares'!$D$23:$I$1359,6,FALSE)),0,VLOOKUP(D286,'[1]Proportionate Shares'!$D$23:$I$1359,6,FALSE)),0)</f>
        <v>17826424</v>
      </c>
      <c r="U286" s="98">
        <f>VLOOKUP(D286,'[1]Schedule of Pension Amounts LW'!$B$15:$AS$1399,36,FALSE)</f>
        <v>13647227</v>
      </c>
      <c r="V286" s="99">
        <f t="shared" si="23"/>
        <v>124712019</v>
      </c>
      <c r="W286" s="98">
        <f>ROUND('[1]68_InOutFlowsCurPrdAndPrior'!$F$32*IF(ISNA(VLOOKUP(D286,'[1]Proportionate Shares'!$D$23:$I$1359,6,FALSE)),0,VLOOKUP(D286,'[1]Proportionate Shares'!$D$23:$I$1359,6,FALSE)),0)</f>
        <v>10295386</v>
      </c>
      <c r="X286" s="98">
        <f>ROUND('[1]68_InOutFlowsCurPrdAndPrior'!$F$33*IF(ISNA(VLOOKUP(D286,'[1]Proportionate Shares'!$D$23:$I$1359,6,FALSE)),0,VLOOKUP(D286,'[1]Proportionate Shares'!$D$23:$I$1359,6,FALSE)),0)</f>
        <v>38015756</v>
      </c>
      <c r="Y286" s="98">
        <f>ROUND('[1]68_InOutFlowsCurPrdAndPrior'!$F$35*IF(ISNA(VLOOKUP(D286,'[1]Proportionate Shares'!$D$23:$I$1359,6,FALSE)),0,VLOOKUP(D286,'[1]Proportionate Shares'!$D$23:$I$1359,6,FALSE)),0)</f>
        <v>14849096</v>
      </c>
      <c r="Z286" s="98">
        <f>-VLOOKUP(D286,'[1]Schedule of Pension Amounts LW'!$B$15:$AS$1399,37,FALSE)</f>
        <v>6443629</v>
      </c>
      <c r="AA286" s="99">
        <f t="shared" si="24"/>
        <v>69603867</v>
      </c>
      <c r="AB286" s="72">
        <f>VLOOKUP(D286,'[1]Pension Expense Details'!$D$22:$S$1407,16,FALSE)</f>
        <v>27695280</v>
      </c>
      <c r="AC286" s="72">
        <f t="shared" si="25"/>
        <v>25448235</v>
      </c>
      <c r="AD286" s="72">
        <f>VLOOKUP(D286,'[1]Schedule of Pension Amounts LW'!$B$15:$W$1399,22,FALSE)</f>
        <v>53143515</v>
      </c>
    </row>
    <row r="287" spans="1:30" x14ac:dyDescent="0.3">
      <c r="A287" s="104"/>
      <c r="B287" s="33"/>
      <c r="C287" s="33" t="str">
        <f>VLOOKUP(D287,'[1]Employer information'!$I$3:$J$1391,2,FALSE)</f>
        <v xml:space="preserve">Higher Education                                  </v>
      </c>
      <c r="D287" s="33" t="str">
        <f>'[1]Schedule of Pension Amounts LW'!B280</f>
        <v>0022</v>
      </c>
      <c r="E287" s="33" t="str">
        <f>IF(ISNA(VLOOKUP(D287,'[1]Proportionate Shares'!$D$23:$G$1400,2,FALSE)),"",VLOOKUP(D287,'[1]Proportionate Shares'!$D$23:$G$1400,2,FALSE))</f>
        <v>061731</v>
      </c>
      <c r="F287" s="33" t="str">
        <f>IF(ISNA(VLOOKUP(D287,'[1]Proportionate Shares'!$D$23:$G$1400,3,FALSE)),"",VLOOKUP(D287,'[1]Proportionate Shares'!$D$23:$G$1400,3,FALSE))</f>
        <v>731</v>
      </c>
      <c r="G287" s="34" t="str">
        <f>VLOOKUP(D287,'[1]Employer information'!$A$3:$B$1390,2,FALSE)</f>
        <v>TEXAS WOMAN'S UNIVERSITY</v>
      </c>
      <c r="H287" s="36">
        <f>IF(ISNA(VLOOKUP(D287,'[1]Proportionate Shares'!$D$23:$I$1377,6,FALSE)),0,VLOOKUP(D287,'[1]Proportionate Shares'!$D$23:$I$1377,6,FALSE))</f>
        <v>7.9060591800000002E-4</v>
      </c>
      <c r="I287" s="105">
        <f>VLOOKUP(D287,'[1]Schedule of Pension Amounts LW'!$B$15:$E$1399,3,FALSE)</f>
        <v>45435323</v>
      </c>
      <c r="J287" s="105">
        <f>-IF(ISNA(VLOOKUP(D287,'[1]Combined Contribution Amounts'!$A$2:$K$1335,5,FALSE)),0,VLOOKUP(D287,'[1]Combined Contribution Amounts'!$A$2:$K$1335,5,FALSE))</f>
        <v>-2766462</v>
      </c>
      <c r="K287" s="105">
        <f>-IF(ISNA(VLOOKUP(D287,'[1]Combined Contribution Amounts'!$A$2:$K$1335,7,FALSE)),0,VLOOKUP(D287,'[1]Combined Contribution Amounts'!$A$2:$K$1335,7,FALSE))+-IF(ISNA(VLOOKUP(D287,'[1]Combined Contribution Amounts'!$A$2:$K$1335,8,FALSE)),0,VLOOKUP(D287,'[1]Combined Contribution Amounts'!$A$2:$K$1335,8,FALSE))+-IF(ISNA(VLOOKUP(D287,'[1]Combined Contribution Amounts'!$A$2:$K$1335,9,FALSE)),0,VLOOKUP(D287,'[1]Combined Contribution Amounts'!$A$2:$K$1335,9,FALSE))</f>
        <v>-754</v>
      </c>
      <c r="L287" s="105">
        <f>VLOOKUP(D287,'[1]Pension Expense Details'!$D$23:$S$1407,16,FALSE)</f>
        <v>3509695</v>
      </c>
      <c r="M287" s="105">
        <f>ROUND(('[1]68_InOutFlowsCurPrdAndPriorHist'!$F$28-'[1]68_InOutFlowsCurPrdAndPriorHist'!$F$31)*$H287,0)-VLOOKUP(D287,'[1]Pension Expense Details'!$D$23:$S$1407,12,FALSE)</f>
        <v>-654809</v>
      </c>
      <c r="N287" s="105">
        <f>ROUND(('[1]68_InOutFlowsCurPrdAndPriorHist'!$F$29-'[1]68_InOutFlowsCurPrdAndPriorHist'!$F$32)*$H287,0)-VLOOKUP(D287,'[1]Pension Expense Details'!$D$23:$S$1407,13,FALSE)</f>
        <v>-4947773</v>
      </c>
      <c r="O287" s="105">
        <f>ROUND(('[1]68_InOutFlowsCurPrdAndPriorHist'!$F$30-'[1]68_InOutFlowsCurPrdAndPriorHist'!$F$33)*$H287,0)-VLOOKUP(D287,'[1]Pension Expense Details'!$D$23:$S$1407,14,FALSE)</f>
        <v>2139570</v>
      </c>
      <c r="P287" s="105">
        <f>ROUND((VLOOKUP(D287,'[1]Schedule of Pension Amounts LW'!$B$15:$AC$1399,28,FALSE)-VLOOKUP(D287,'[1]Schedule of Pension Amounts LW'!$B$15:$AC$1399,27,FALSE))*'[1]Schedule of Pension Amounts LW'!AD$4,0)+VLOOKUP(D287,'[1]Schedule of Pension Amounts LW'!$B$15:$AH$1399,33,FALSE)-VLOOKUP(D287,'[1]Pension Expense Details'!$D$23:$S$1407,15,FALSE)</f>
        <v>-1616623</v>
      </c>
      <c r="Q287" s="98">
        <f t="shared" si="22"/>
        <v>41098167</v>
      </c>
      <c r="R287" s="98">
        <f>ROUND('[1]68_InOutFlowsCurPrdAndPrior'!$D$32*IF(ISNA(VLOOKUP(D287,'[1]Proportionate Shares'!$D$23:$I$1359,6,FALSE)),0,VLOOKUP(D287,'[1]Proportionate Shares'!$D$23:$I$1359,6,FALSE)),0)</f>
        <v>172649</v>
      </c>
      <c r="S287" s="98">
        <f>ROUND('[1]68_InOutFlowsCurPrdAndPrior'!$D$33*IF(ISNA(VLOOKUP(D287,'[1]Proportionate Shares'!$D$23:$I$1359,6,FALSE)),0,VLOOKUP(D287,'[1]Proportionate Shares'!$D$23:$I$1359,6,FALSE)),0)</f>
        <v>12750670</v>
      </c>
      <c r="T287" s="98">
        <f>ROUND('[1]68_InOutFlowsCurPrdAndPrior'!$D$35*IF(ISNA(VLOOKUP(D287,'[1]Proportionate Shares'!$D$23:$I$1359,6,FALSE)),0,VLOOKUP(D287,'[1]Proportionate Shares'!$D$23:$I$1359,6,FALSE)),0)</f>
        <v>2470834</v>
      </c>
      <c r="U287" s="98">
        <f>VLOOKUP(D287,'[1]Schedule of Pension Amounts LW'!$B$15:$AS$1399,36,FALSE)</f>
        <v>3023227</v>
      </c>
      <c r="V287" s="99">
        <f t="shared" si="23"/>
        <v>18417380</v>
      </c>
      <c r="W287" s="98">
        <f>ROUND('[1]68_InOutFlowsCurPrdAndPrior'!$F$32*IF(ISNA(VLOOKUP(D287,'[1]Proportionate Shares'!$D$23:$I$1359,6,FALSE)),0,VLOOKUP(D287,'[1]Proportionate Shares'!$D$23:$I$1359,6,FALSE)),0)</f>
        <v>1426994</v>
      </c>
      <c r="X287" s="98">
        <f>ROUND('[1]68_InOutFlowsCurPrdAndPrior'!$F$33*IF(ISNA(VLOOKUP(D287,'[1]Proportionate Shares'!$D$23:$I$1359,6,FALSE)),0,VLOOKUP(D287,'[1]Proportionate Shares'!$D$23:$I$1359,6,FALSE)),0)</f>
        <v>5269180</v>
      </c>
      <c r="Y287" s="98">
        <f>ROUND('[1]68_InOutFlowsCurPrdAndPrior'!$F$35*IF(ISNA(VLOOKUP(D287,'[1]Proportionate Shares'!$D$23:$I$1359,6,FALSE)),0,VLOOKUP(D287,'[1]Proportionate Shares'!$D$23:$I$1359,6,FALSE)),0)</f>
        <v>2058161</v>
      </c>
      <c r="Z287" s="98">
        <f>-VLOOKUP(D287,'[1]Schedule of Pension Amounts LW'!$B$15:$AS$1399,37,FALSE)</f>
        <v>1942263</v>
      </c>
      <c r="AA287" s="99">
        <f t="shared" si="24"/>
        <v>10696598</v>
      </c>
      <c r="AB287" s="72">
        <f>VLOOKUP(D287,'[1]Pension Expense Details'!$D$22:$S$1407,16,FALSE)</f>
        <v>3509695</v>
      </c>
      <c r="AC287" s="72">
        <f t="shared" si="25"/>
        <v>3969177</v>
      </c>
      <c r="AD287" s="72">
        <f>VLOOKUP(D287,'[1]Schedule of Pension Amounts LW'!$B$15:$W$1399,22,FALSE)</f>
        <v>7478872</v>
      </c>
    </row>
    <row r="288" spans="1:30" x14ac:dyDescent="0.3">
      <c r="A288" s="104"/>
      <c r="B288" s="33"/>
      <c r="C288" s="33" t="str">
        <f>VLOOKUP(D288,'[1]Employer information'!$I$3:$J$1391,2,FALSE)</f>
        <v xml:space="preserve">Higher Education                                  </v>
      </c>
      <c r="D288" s="33" t="str">
        <f>'[1]Schedule of Pension Amounts LW'!B281</f>
        <v>1403</v>
      </c>
      <c r="E288" s="33" t="str">
        <f>IF(ISNA(VLOOKUP(D288,'[1]Proportionate Shares'!$D$23:$G$1400,2,FALSE)),"",VLOOKUP(D288,'[1]Proportionate Shares'!$D$23:$G$1400,2,FALSE))</f>
        <v>101730</v>
      </c>
      <c r="F288" s="33" t="str">
        <f>IF(ISNA(VLOOKUP(D288,'[1]Proportionate Shares'!$D$23:$G$1400,3,FALSE)),"",VLOOKUP(D288,'[1]Proportionate Shares'!$D$23:$G$1400,3,FALSE))</f>
        <v/>
      </c>
      <c r="G288" s="34" t="str">
        <f>VLOOKUP(D288,'[1]Employer information'!$A$3:$B$1390,2,FALSE)</f>
        <v>UNIVERSITY OF HOUSTON AT HOUSTON</v>
      </c>
      <c r="H288" s="36">
        <f>IF(ISNA(VLOOKUP(D288,'[1]Proportionate Shares'!$D$23:$I$1377,6,FALSE)),0,VLOOKUP(D288,'[1]Proportionate Shares'!$D$23:$I$1377,6,FALSE))</f>
        <v>6.3079482130000003E-3</v>
      </c>
      <c r="I288" s="105">
        <f>VLOOKUP(D288,'[1]Schedule of Pension Amounts LW'!$B$15:$E$1399,3,FALSE)</f>
        <v>407613524</v>
      </c>
      <c r="J288" s="105">
        <f>-IF(ISNA(VLOOKUP(D288,'[1]Combined Contribution Amounts'!$A$2:$K$1335,5,FALSE)),0,VLOOKUP(D288,'[1]Combined Contribution Amounts'!$A$2:$K$1335,5,FALSE))</f>
        <v>-22035030</v>
      </c>
      <c r="K288" s="105">
        <f>-IF(ISNA(VLOOKUP(D288,'[1]Combined Contribution Amounts'!$A$2:$K$1335,7,FALSE)),0,VLOOKUP(D288,'[1]Combined Contribution Amounts'!$A$2:$K$1335,7,FALSE))+-IF(ISNA(VLOOKUP(D288,'[1]Combined Contribution Amounts'!$A$2:$K$1335,8,FALSE)),0,VLOOKUP(D288,'[1]Combined Contribution Amounts'!$A$2:$K$1335,8,FALSE))+-IF(ISNA(VLOOKUP(D288,'[1]Combined Contribution Amounts'!$A$2:$K$1335,9,FALSE)),0,VLOOKUP(D288,'[1]Combined Contribution Amounts'!$A$2:$K$1335,9,FALSE))</f>
        <v>-43549</v>
      </c>
      <c r="L288" s="105">
        <f>VLOOKUP(D288,'[1]Pension Expense Details'!$D$23:$S$1407,16,FALSE)</f>
        <v>20913580</v>
      </c>
      <c r="M288" s="105">
        <f>ROUND(('[1]68_InOutFlowsCurPrdAndPriorHist'!$F$28-'[1]68_InOutFlowsCurPrdAndPriorHist'!$F$31)*$H288,0)-VLOOKUP(D288,'[1]Pension Expense Details'!$D$23:$S$1407,12,FALSE)</f>
        <v>-5224481</v>
      </c>
      <c r="N288" s="105">
        <f>ROUND(('[1]68_InOutFlowsCurPrdAndPriorHist'!$F$29-'[1]68_InOutFlowsCurPrdAndPriorHist'!$F$32)*$H288,0)-VLOOKUP(D288,'[1]Pension Expense Details'!$D$23:$S$1407,13,FALSE)</f>
        <v>-39476427</v>
      </c>
      <c r="O288" s="105">
        <f>ROUND(('[1]68_InOutFlowsCurPrdAndPriorHist'!$F$30-'[1]68_InOutFlowsCurPrdAndPriorHist'!$F$33)*$H288,0)-VLOOKUP(D288,'[1]Pension Expense Details'!$D$23:$S$1407,14,FALSE)</f>
        <v>17070828</v>
      </c>
      <c r="P288" s="105">
        <f>ROUND((VLOOKUP(D288,'[1]Schedule of Pension Amounts LW'!$B$15:$AC$1399,28,FALSE)-VLOOKUP(D288,'[1]Schedule of Pension Amounts LW'!$B$15:$AC$1399,27,FALSE))*'[1]Schedule of Pension Amounts LW'!AD$4,0)+VLOOKUP(D288,'[1]Schedule of Pension Amounts LW'!$B$15:$AH$1399,33,FALSE)-VLOOKUP(D288,'[1]Pension Expense Details'!$D$23:$S$1407,15,FALSE)</f>
        <v>-50911577</v>
      </c>
      <c r="Q288" s="98">
        <f t="shared" si="22"/>
        <v>327906868</v>
      </c>
      <c r="R288" s="98">
        <f>ROUND('[1]68_InOutFlowsCurPrdAndPrior'!$D$32*IF(ISNA(VLOOKUP(D288,'[1]Proportionate Shares'!$D$23:$I$1359,6,FALSE)),0,VLOOKUP(D288,'[1]Proportionate Shares'!$D$23:$I$1359,6,FALSE)),0)</f>
        <v>1377502</v>
      </c>
      <c r="S288" s="98">
        <f>ROUND('[1]68_InOutFlowsCurPrdAndPrior'!$D$33*IF(ISNA(VLOOKUP(D288,'[1]Proportionate Shares'!$D$23:$I$1359,6,FALSE)),0,VLOOKUP(D288,'[1]Proportionate Shares'!$D$23:$I$1359,6,FALSE)),0)</f>
        <v>101732814</v>
      </c>
      <c r="T288" s="98">
        <f>ROUND('[1]68_InOutFlowsCurPrdAndPrior'!$D$35*IF(ISNA(VLOOKUP(D288,'[1]Proportionate Shares'!$D$23:$I$1359,6,FALSE)),0,VLOOKUP(D288,'[1]Proportionate Shares'!$D$23:$I$1359,6,FALSE)),0)</f>
        <v>19713861</v>
      </c>
      <c r="U288" s="98">
        <f>VLOOKUP(D288,'[1]Schedule of Pension Amounts LW'!$B$15:$AS$1399,36,FALSE)</f>
        <v>61355162</v>
      </c>
      <c r="V288" s="99">
        <f t="shared" si="23"/>
        <v>184179339</v>
      </c>
      <c r="W288" s="98">
        <f>ROUND('[1]68_InOutFlowsCurPrdAndPrior'!$F$32*IF(ISNA(VLOOKUP(D288,'[1]Proportionate Shares'!$D$23:$I$1359,6,FALSE)),0,VLOOKUP(D288,'[1]Proportionate Shares'!$D$23:$I$1359,6,FALSE)),0)</f>
        <v>11385447</v>
      </c>
      <c r="X288" s="98">
        <f>ROUND('[1]68_InOutFlowsCurPrdAndPrior'!$F$33*IF(ISNA(VLOOKUP(D288,'[1]Proportionate Shares'!$D$23:$I$1359,6,FALSE)),0,VLOOKUP(D288,'[1]Proportionate Shares'!$D$23:$I$1359,6,FALSE)),0)</f>
        <v>42040812</v>
      </c>
      <c r="Y288" s="98">
        <f>ROUND('[1]68_InOutFlowsCurPrdAndPrior'!$F$35*IF(ISNA(VLOOKUP(D288,'[1]Proportionate Shares'!$D$23:$I$1359,6,FALSE)),0,VLOOKUP(D288,'[1]Proportionate Shares'!$D$23:$I$1359,6,FALSE)),0)</f>
        <v>16421298</v>
      </c>
      <c r="Z288" s="98">
        <f>-VLOOKUP(D288,'[1]Schedule of Pension Amounts LW'!$B$15:$AS$1399,37,FALSE)</f>
        <v>43874078</v>
      </c>
      <c r="AA288" s="99">
        <f t="shared" si="24"/>
        <v>113721635</v>
      </c>
      <c r="AB288" s="72">
        <f>VLOOKUP(D288,'[1]Pension Expense Details'!$D$22:$S$1407,16,FALSE)</f>
        <v>20913580</v>
      </c>
      <c r="AC288" s="72">
        <f t="shared" si="25"/>
        <v>40313542</v>
      </c>
      <c r="AD288" s="72">
        <f>VLOOKUP(D288,'[1]Schedule of Pension Amounts LW'!$B$15:$W$1399,22,FALSE)</f>
        <v>61227122</v>
      </c>
    </row>
    <row r="289" spans="1:30" x14ac:dyDescent="0.3">
      <c r="A289" s="104"/>
      <c r="B289" s="33"/>
      <c r="C289" s="33" t="str">
        <f>VLOOKUP(D289,'[1]Employer information'!$I$3:$J$1391,2,FALSE)</f>
        <v xml:space="preserve">Higher Education                                  </v>
      </c>
      <c r="D289" s="33" t="str">
        <f>'[1]Schedule of Pension Amounts LW'!B282</f>
        <v>0006</v>
      </c>
      <c r="E289" s="33" t="str">
        <f>IF(ISNA(VLOOKUP(D289,'[1]Proportionate Shares'!$D$23:$G$1400,2,FALSE)),"",VLOOKUP(D289,'[1]Proportionate Shares'!$D$23:$G$1400,2,FALSE))</f>
        <v>061752</v>
      </c>
      <c r="F289" s="33" t="str">
        <f>IF(ISNA(VLOOKUP(D289,'[1]Proportionate Shares'!$D$23:$G$1400,3,FALSE)),"",VLOOKUP(D289,'[1]Proportionate Shares'!$D$23:$G$1400,3,FALSE))</f>
        <v>752</v>
      </c>
      <c r="G289" s="34" t="str">
        <f>VLOOKUP(D289,'[1]Employer information'!$A$3:$B$1390,2,FALSE)</f>
        <v>UNIVERSITY OF NORTH TEXAS</v>
      </c>
      <c r="H289" s="36">
        <f>IF(ISNA(VLOOKUP(D289,'[1]Proportionate Shares'!$D$23:$I$1377,6,FALSE)),0,VLOOKUP(D289,'[1]Proportionate Shares'!$D$23:$I$1377,6,FALSE))</f>
        <v>2.3526781279999999E-3</v>
      </c>
      <c r="I289" s="105">
        <f>VLOOKUP(D289,'[1]Schedule of Pension Amounts LW'!$B$15:$E$1399,3,FALSE)</f>
        <v>121043024</v>
      </c>
      <c r="J289" s="105">
        <f>-IF(ISNA(VLOOKUP(D289,'[1]Combined Contribution Amounts'!$A$2:$K$1335,5,FALSE)),0,VLOOKUP(D289,'[1]Combined Contribution Amounts'!$A$2:$K$1335,5,FALSE))</f>
        <v>-8234428</v>
      </c>
      <c r="K289" s="105">
        <f>-IF(ISNA(VLOOKUP(D289,'[1]Combined Contribution Amounts'!$A$2:$K$1335,7,FALSE)),0,VLOOKUP(D289,'[1]Combined Contribution Amounts'!$A$2:$K$1335,7,FALSE))+-IF(ISNA(VLOOKUP(D289,'[1]Combined Contribution Amounts'!$A$2:$K$1335,8,FALSE)),0,VLOOKUP(D289,'[1]Combined Contribution Amounts'!$A$2:$K$1335,8,FALSE))+-IF(ISNA(VLOOKUP(D289,'[1]Combined Contribution Amounts'!$A$2:$K$1335,9,FALSE)),0,VLOOKUP(D289,'[1]Combined Contribution Amounts'!$A$2:$K$1335,9,FALSE))</f>
        <v>-229</v>
      </c>
      <c r="L289" s="105">
        <f>VLOOKUP(D289,'[1]Pension Expense Details'!$D$23:$S$1407,16,FALSE)</f>
        <v>12670204</v>
      </c>
      <c r="M289" s="105">
        <f>ROUND(('[1]68_InOutFlowsCurPrdAndPriorHist'!$F$28-'[1]68_InOutFlowsCurPrdAndPriorHist'!$F$31)*$H289,0)-VLOOKUP(D289,'[1]Pension Expense Details'!$D$23:$S$1407,12,FALSE)</f>
        <v>-1948577</v>
      </c>
      <c r="N289" s="105">
        <f>ROUND(('[1]68_InOutFlowsCurPrdAndPriorHist'!$F$29-'[1]68_InOutFlowsCurPrdAndPriorHist'!$F$32)*$H289,0)-VLOOKUP(D289,'[1]Pension Expense Details'!$D$23:$S$1407,13,FALSE)</f>
        <v>-14723540</v>
      </c>
      <c r="O289" s="105">
        <f>ROUND(('[1]68_InOutFlowsCurPrdAndPriorHist'!$F$30-'[1]68_InOutFlowsCurPrdAndPriorHist'!$F$33)*$H289,0)-VLOOKUP(D289,'[1]Pension Expense Details'!$D$23:$S$1407,14,FALSE)</f>
        <v>6366914</v>
      </c>
      <c r="P289" s="105">
        <f>ROUND((VLOOKUP(D289,'[1]Schedule of Pension Amounts LW'!$B$15:$AC$1399,28,FALSE)-VLOOKUP(D289,'[1]Schedule of Pension Amounts LW'!$B$15:$AC$1399,27,FALSE))*'[1]Schedule of Pension Amounts LW'!AD$4,0)+VLOOKUP(D289,'[1]Schedule of Pension Amounts LW'!$B$15:$AH$1399,33,FALSE)-VLOOKUP(D289,'[1]Pension Expense Details'!$D$23:$S$1407,15,FALSE)</f>
        <v>7126196</v>
      </c>
      <c r="Q289" s="98">
        <f t="shared" si="22"/>
        <v>122299564</v>
      </c>
      <c r="R289" s="98">
        <f>ROUND('[1]68_InOutFlowsCurPrdAndPrior'!$D$32*IF(ISNA(VLOOKUP(D289,'[1]Proportionate Shares'!$D$23:$I$1359,6,FALSE)),0,VLOOKUP(D289,'[1]Proportionate Shares'!$D$23:$I$1359,6,FALSE)),0)</f>
        <v>513768</v>
      </c>
      <c r="S289" s="98">
        <f>ROUND('[1]68_InOutFlowsCurPrdAndPrior'!$D$33*IF(ISNA(VLOOKUP(D289,'[1]Proportionate Shares'!$D$23:$I$1359,6,FALSE)),0,VLOOKUP(D289,'[1]Proportionate Shares'!$D$23:$I$1359,6,FALSE)),0)</f>
        <v>37943331</v>
      </c>
      <c r="T289" s="98">
        <f>ROUND('[1]68_InOutFlowsCurPrdAndPrior'!$D$35*IF(ISNA(VLOOKUP(D289,'[1]Proportionate Shares'!$D$23:$I$1359,6,FALSE)),0,VLOOKUP(D289,'[1]Proportionate Shares'!$D$23:$I$1359,6,FALSE)),0)</f>
        <v>7352687</v>
      </c>
      <c r="U289" s="98">
        <f>VLOOKUP(D289,'[1]Schedule of Pension Amounts LW'!$B$15:$AS$1399,36,FALSE)</f>
        <v>14440431</v>
      </c>
      <c r="V289" s="99">
        <f t="shared" si="23"/>
        <v>60250217</v>
      </c>
      <c r="W289" s="98">
        <f>ROUND('[1]68_InOutFlowsCurPrdAndPrior'!$F$32*IF(ISNA(VLOOKUP(D289,'[1]Proportionate Shares'!$D$23:$I$1359,6,FALSE)),0,VLOOKUP(D289,'[1]Proportionate Shares'!$D$23:$I$1359,6,FALSE)),0)</f>
        <v>4246435</v>
      </c>
      <c r="X289" s="98">
        <f>ROUND('[1]68_InOutFlowsCurPrdAndPrior'!$F$33*IF(ISNA(VLOOKUP(D289,'[1]Proportionate Shares'!$D$23:$I$1359,6,FALSE)),0,VLOOKUP(D289,'[1]Proportionate Shares'!$D$23:$I$1359,6,FALSE)),0)</f>
        <v>15679980</v>
      </c>
      <c r="Y289" s="98">
        <f>ROUND('[1]68_InOutFlowsCurPrdAndPrior'!$F$35*IF(ISNA(VLOOKUP(D289,'[1]Proportionate Shares'!$D$23:$I$1359,6,FALSE)),0,VLOOKUP(D289,'[1]Proportionate Shares'!$D$23:$I$1359,6,FALSE)),0)</f>
        <v>6124659</v>
      </c>
      <c r="Z289" s="98">
        <f>-VLOOKUP(D289,'[1]Schedule of Pension Amounts LW'!$B$15:$AS$1399,37,FALSE)</f>
        <v>7954617</v>
      </c>
      <c r="AA289" s="99">
        <f t="shared" si="24"/>
        <v>34005691</v>
      </c>
      <c r="AB289" s="72">
        <f>VLOOKUP(D289,'[1]Pension Expense Details'!$D$22:$S$1407,16,FALSE)</f>
        <v>12670204</v>
      </c>
      <c r="AC289" s="72">
        <f t="shared" si="25"/>
        <v>8642721</v>
      </c>
      <c r="AD289" s="72">
        <f>VLOOKUP(D289,'[1]Schedule of Pension Amounts LW'!$B$15:$W$1399,22,FALSE)</f>
        <v>21312925</v>
      </c>
    </row>
    <row r="290" spans="1:30" x14ac:dyDescent="0.3">
      <c r="A290" s="104"/>
      <c r="B290" s="33"/>
      <c r="C290" s="33" t="str">
        <f>VLOOKUP(D290,'[1]Employer information'!$I$3:$J$1391,2,FALSE)</f>
        <v xml:space="preserve">Higher Education                                  </v>
      </c>
      <c r="D290" s="33" t="str">
        <f>'[1]Schedule of Pension Amounts LW'!B283</f>
        <v>2308</v>
      </c>
      <c r="E290" s="33" t="str">
        <f>IF(ISNA(VLOOKUP(D290,'[1]Proportionate Shares'!$D$23:$G$1400,2,FALSE)),"",VLOOKUP(D290,'[1]Proportionate Shares'!$D$23:$G$1400,2,FALSE))</f>
        <v>057773</v>
      </c>
      <c r="F290" s="33" t="str">
        <f>IF(ISNA(VLOOKUP(D290,'[1]Proportionate Shares'!$D$23:$G$1400,3,FALSE)),"",VLOOKUP(D290,'[1]Proportionate Shares'!$D$23:$G$1400,3,FALSE))</f>
        <v/>
      </c>
      <c r="G290" s="34" t="str">
        <f>VLOOKUP(D290,'[1]Employer information'!$A$3:$B$1390,2,FALSE)</f>
        <v>UNIVERSITY OF NORTH TEXAS AT DALLAS</v>
      </c>
      <c r="H290" s="36">
        <f>IF(ISNA(VLOOKUP(D290,'[1]Proportionate Shares'!$D$23:$I$1377,6,FALSE)),0,VLOOKUP(D290,'[1]Proportionate Shares'!$D$23:$I$1377,6,FALSE))</f>
        <v>1.8093034100000001E-4</v>
      </c>
      <c r="I290" s="105">
        <f>VLOOKUP(D290,'[1]Schedule of Pension Amounts LW'!$B$15:$E$1399,3,FALSE)</f>
        <v>9454235</v>
      </c>
      <c r="J290" s="105">
        <f>-IF(ISNA(VLOOKUP(D290,'[1]Combined Contribution Amounts'!$A$2:$K$1335,5,FALSE)),0,VLOOKUP(D290,'[1]Combined Contribution Amounts'!$A$2:$K$1335,5,FALSE))</f>
        <v>-632957</v>
      </c>
      <c r="K290" s="105">
        <f>-IF(ISNA(VLOOKUP(D290,'[1]Combined Contribution Amounts'!$A$2:$K$1335,7,FALSE)),0,VLOOKUP(D290,'[1]Combined Contribution Amounts'!$A$2:$K$1335,7,FALSE))+-IF(ISNA(VLOOKUP(D290,'[1]Combined Contribution Amounts'!$A$2:$K$1335,8,FALSE)),0,VLOOKUP(D290,'[1]Combined Contribution Amounts'!$A$2:$K$1335,8,FALSE))+-IF(ISNA(VLOOKUP(D290,'[1]Combined Contribution Amounts'!$A$2:$K$1335,9,FALSE)),0,VLOOKUP(D290,'[1]Combined Contribution Amounts'!$A$2:$K$1335,9,FALSE))</f>
        <v>-321</v>
      </c>
      <c r="L290" s="105">
        <f>VLOOKUP(D290,'[1]Pension Expense Details'!$D$23:$S$1407,16,FALSE)</f>
        <v>951512</v>
      </c>
      <c r="M290" s="105">
        <f>ROUND(('[1]68_InOutFlowsCurPrdAndPriorHist'!$F$28-'[1]68_InOutFlowsCurPrdAndPriorHist'!$F$31)*$H290,0)-VLOOKUP(D290,'[1]Pension Expense Details'!$D$23:$S$1407,12,FALSE)</f>
        <v>-149853</v>
      </c>
      <c r="N290" s="105">
        <f>ROUND(('[1]68_InOutFlowsCurPrdAndPriorHist'!$F$29-'[1]68_InOutFlowsCurPrdAndPriorHist'!$F$32)*$H290,0)-VLOOKUP(D290,'[1]Pension Expense Details'!$D$23:$S$1407,13,FALSE)</f>
        <v>-1132299</v>
      </c>
      <c r="O290" s="105">
        <f>ROUND(('[1]68_InOutFlowsCurPrdAndPriorHist'!$F$30-'[1]68_InOutFlowsCurPrdAndPriorHist'!$F$33)*$H290,0)-VLOOKUP(D290,'[1]Pension Expense Details'!$D$23:$S$1407,14,FALSE)</f>
        <v>489641</v>
      </c>
      <c r="P290" s="105">
        <f>ROUND((VLOOKUP(D290,'[1]Schedule of Pension Amounts LW'!$B$15:$AC$1399,28,FALSE)-VLOOKUP(D290,'[1]Schedule of Pension Amounts LW'!$B$15:$AC$1399,27,FALSE))*'[1]Schedule of Pension Amounts LW'!AD$4,0)+VLOOKUP(D290,'[1]Schedule of Pension Amounts LW'!$B$15:$AH$1399,33,FALSE)-VLOOKUP(D290,'[1]Pension Expense Details'!$D$23:$S$1407,15,FALSE)</f>
        <v>425367</v>
      </c>
      <c r="Q290" s="98">
        <f t="shared" si="22"/>
        <v>9405325</v>
      </c>
      <c r="R290" s="98">
        <f>ROUND('[1]68_InOutFlowsCurPrdAndPrior'!$D$32*IF(ISNA(VLOOKUP(D290,'[1]Proportionate Shares'!$D$23:$I$1359,6,FALSE)),0,VLOOKUP(D290,'[1]Proportionate Shares'!$D$23:$I$1359,6,FALSE)),0)</f>
        <v>39511</v>
      </c>
      <c r="S290" s="98">
        <f>ROUND('[1]68_InOutFlowsCurPrdAndPrior'!$D$33*IF(ISNA(VLOOKUP(D290,'[1]Proportionate Shares'!$D$23:$I$1359,6,FALSE)),0,VLOOKUP(D290,'[1]Proportionate Shares'!$D$23:$I$1359,6,FALSE)),0)</f>
        <v>2917994</v>
      </c>
      <c r="T290" s="98">
        <f>ROUND('[1]68_InOutFlowsCurPrdAndPrior'!$D$35*IF(ISNA(VLOOKUP(D290,'[1]Proportionate Shares'!$D$23:$I$1359,6,FALSE)),0,VLOOKUP(D290,'[1]Proportionate Shares'!$D$23:$I$1359,6,FALSE)),0)</f>
        <v>565451</v>
      </c>
      <c r="U290" s="98">
        <f>VLOOKUP(D290,'[1]Schedule of Pension Amounts LW'!$B$15:$AS$1399,36,FALSE)</f>
        <v>2928687</v>
      </c>
      <c r="V290" s="99">
        <f t="shared" si="23"/>
        <v>6451643</v>
      </c>
      <c r="W290" s="98">
        <f>ROUND('[1]68_InOutFlowsCurPrdAndPrior'!$F$32*IF(ISNA(VLOOKUP(D290,'[1]Proportionate Shares'!$D$23:$I$1359,6,FALSE)),0,VLOOKUP(D290,'[1]Proportionate Shares'!$D$23:$I$1359,6,FALSE)),0)</f>
        <v>326568</v>
      </c>
      <c r="X290" s="98">
        <f>ROUND('[1]68_InOutFlowsCurPrdAndPrior'!$F$33*IF(ISNA(VLOOKUP(D290,'[1]Proportionate Shares'!$D$23:$I$1359,6,FALSE)),0,VLOOKUP(D290,'[1]Proportionate Shares'!$D$23:$I$1359,6,FALSE)),0)</f>
        <v>1205853</v>
      </c>
      <c r="Y290" s="98">
        <f>ROUND('[1]68_InOutFlowsCurPrdAndPrior'!$F$35*IF(ISNA(VLOOKUP(D290,'[1]Proportionate Shares'!$D$23:$I$1359,6,FALSE)),0,VLOOKUP(D290,'[1]Proportionate Shares'!$D$23:$I$1359,6,FALSE)),0)</f>
        <v>471011</v>
      </c>
      <c r="Z290" s="98">
        <f>-VLOOKUP(D290,'[1]Schedule of Pension Amounts LW'!$B$15:$AS$1399,37,FALSE)</f>
        <v>99761</v>
      </c>
      <c r="AA290" s="99">
        <f t="shared" si="24"/>
        <v>2103193</v>
      </c>
      <c r="AB290" s="72">
        <f>VLOOKUP(D290,'[1]Pension Expense Details'!$D$22:$S$1407,16,FALSE)</f>
        <v>951512</v>
      </c>
      <c r="AC290" s="72">
        <f t="shared" si="25"/>
        <v>1465825</v>
      </c>
      <c r="AD290" s="72">
        <f>VLOOKUP(D290,'[1]Schedule of Pension Amounts LW'!$B$15:$W$1399,22,FALSE)</f>
        <v>2417337</v>
      </c>
    </row>
    <row r="291" spans="1:30" x14ac:dyDescent="0.3">
      <c r="A291" s="104"/>
      <c r="B291" s="33"/>
      <c r="C291" s="33" t="str">
        <f>VLOOKUP(D291,'[1]Employer information'!$I$3:$J$1391,2,FALSE)</f>
        <v xml:space="preserve">Higher Education                                  </v>
      </c>
      <c r="D291" s="33" t="str">
        <f>'[1]Schedule of Pension Amounts LW'!B284</f>
        <v>1892</v>
      </c>
      <c r="E291" s="33" t="str">
        <f>IF(ISNA(VLOOKUP(D291,'[1]Proportionate Shares'!$D$23:$G$1400,2,FALSE)),"",VLOOKUP(D291,'[1]Proportionate Shares'!$D$23:$G$1400,2,FALSE))</f>
        <v>220763</v>
      </c>
      <c r="F291" s="33" t="str">
        <f>IF(ISNA(VLOOKUP(D291,'[1]Proportionate Shares'!$D$23:$G$1400,3,FALSE)),"",VLOOKUP(D291,'[1]Proportionate Shares'!$D$23:$G$1400,3,FALSE))</f>
        <v/>
      </c>
      <c r="G291" s="34" t="str">
        <f>VLOOKUP(D291,'[1]Employer information'!$A$3:$B$1390,2,FALSE)</f>
        <v>UNIVERSITY OF NORTH TEXAS HSC AT FORT WORTH</v>
      </c>
      <c r="H291" s="36">
        <f>IF(ISNA(VLOOKUP(D291,'[1]Proportionate Shares'!$D$23:$I$1377,6,FALSE)),0,VLOOKUP(D291,'[1]Proportionate Shares'!$D$23:$I$1377,6,FALSE))</f>
        <v>5.0546973700000002E-4</v>
      </c>
      <c r="I291" s="105">
        <f>VLOOKUP(D291,'[1]Schedule of Pension Amounts LW'!$B$15:$E$1399,3,FALSE)</f>
        <v>34135730</v>
      </c>
      <c r="J291" s="105">
        <f>-IF(ISNA(VLOOKUP(D291,'[1]Combined Contribution Amounts'!$A$2:$K$1335,5,FALSE)),0,VLOOKUP(D291,'[1]Combined Contribution Amounts'!$A$2:$K$1335,5,FALSE))</f>
        <v>-1768890</v>
      </c>
      <c r="K291" s="105">
        <f>-IF(ISNA(VLOOKUP(D291,'[1]Combined Contribution Amounts'!$A$2:$K$1335,7,FALSE)),0,VLOOKUP(D291,'[1]Combined Contribution Amounts'!$A$2:$K$1335,7,FALSE))+-IF(ISNA(VLOOKUP(D291,'[1]Combined Contribution Amounts'!$A$2:$K$1335,8,FALSE)),0,VLOOKUP(D291,'[1]Combined Contribution Amounts'!$A$2:$K$1335,8,FALSE))+-IF(ISNA(VLOOKUP(D291,'[1]Combined Contribution Amounts'!$A$2:$K$1335,9,FALSE)),0,VLOOKUP(D291,'[1]Combined Contribution Amounts'!$A$2:$K$1335,9,FALSE))</f>
        <v>-315</v>
      </c>
      <c r="L291" s="105">
        <f>VLOOKUP(D291,'[1]Pension Expense Details'!$D$23:$S$1407,16,FALSE)</f>
        <v>1444369</v>
      </c>
      <c r="M291" s="105">
        <f>ROUND(('[1]68_InOutFlowsCurPrdAndPriorHist'!$F$28-'[1]68_InOutFlowsCurPrdAndPriorHist'!$F$31)*$H291,0)-VLOOKUP(D291,'[1]Pension Expense Details'!$D$23:$S$1407,12,FALSE)</f>
        <v>-418649</v>
      </c>
      <c r="N291" s="105">
        <f>ROUND(('[1]68_InOutFlowsCurPrdAndPriorHist'!$F$29-'[1]68_InOutFlowsCurPrdAndPriorHist'!$F$32)*$H291,0)-VLOOKUP(D291,'[1]Pension Expense Details'!$D$23:$S$1407,13,FALSE)</f>
        <v>-3163333</v>
      </c>
      <c r="O291" s="105">
        <f>ROUND(('[1]68_InOutFlowsCurPrdAndPriorHist'!$F$30-'[1]68_InOutFlowsCurPrdAndPriorHist'!$F$33)*$H291,0)-VLOOKUP(D291,'[1]Pension Expense Details'!$D$23:$S$1407,14,FALSE)</f>
        <v>1367923</v>
      </c>
      <c r="P291" s="105">
        <f>ROUND((VLOOKUP(D291,'[1]Schedule of Pension Amounts LW'!$B$15:$AC$1399,28,FALSE)-VLOOKUP(D291,'[1]Schedule of Pension Amounts LW'!$B$15:$AC$1399,27,FALSE))*'[1]Schedule of Pension Amounts LW'!AD$4,0)+VLOOKUP(D291,'[1]Schedule of Pension Amounts LW'!$B$15:$AH$1399,33,FALSE)-VLOOKUP(D291,'[1]Pension Expense Details'!$D$23:$S$1407,15,FALSE)</f>
        <v>-5320938</v>
      </c>
      <c r="Q291" s="98">
        <f t="shared" si="22"/>
        <v>26275897</v>
      </c>
      <c r="R291" s="98">
        <f>ROUND('[1]68_InOutFlowsCurPrdAndPrior'!$D$32*IF(ISNA(VLOOKUP(D291,'[1]Proportionate Shares'!$D$23:$I$1359,6,FALSE)),0,VLOOKUP(D291,'[1]Proportionate Shares'!$D$23:$I$1359,6,FALSE)),0)</f>
        <v>110382</v>
      </c>
      <c r="S291" s="98">
        <f>ROUND('[1]68_InOutFlowsCurPrdAndPrior'!$D$33*IF(ISNA(VLOOKUP(D291,'[1]Proportionate Shares'!$D$23:$I$1359,6,FALSE)),0,VLOOKUP(D291,'[1]Proportionate Shares'!$D$23:$I$1359,6,FALSE)),0)</f>
        <v>8152074</v>
      </c>
      <c r="T291" s="98">
        <f>ROUND('[1]68_InOutFlowsCurPrdAndPrior'!$D$35*IF(ISNA(VLOOKUP(D291,'[1]Proportionate Shares'!$D$23:$I$1359,6,FALSE)),0,VLOOKUP(D291,'[1]Proportionate Shares'!$D$23:$I$1359,6,FALSE)),0)</f>
        <v>1579715</v>
      </c>
      <c r="U291" s="98">
        <f>VLOOKUP(D291,'[1]Schedule of Pension Amounts LW'!$B$15:$AS$1399,36,FALSE)</f>
        <v>0</v>
      </c>
      <c r="V291" s="99">
        <f t="shared" si="23"/>
        <v>9842171</v>
      </c>
      <c r="W291" s="98">
        <f>ROUND('[1]68_InOutFlowsCurPrdAndPrior'!$F$32*IF(ISNA(VLOOKUP(D291,'[1]Proportionate Shares'!$D$23:$I$1359,6,FALSE)),0,VLOOKUP(D291,'[1]Proportionate Shares'!$D$23:$I$1359,6,FALSE)),0)</f>
        <v>912341</v>
      </c>
      <c r="X291" s="98">
        <f>ROUND('[1]68_InOutFlowsCurPrdAndPrior'!$F$33*IF(ISNA(VLOOKUP(D291,'[1]Proportionate Shares'!$D$23:$I$1359,6,FALSE)),0,VLOOKUP(D291,'[1]Proportionate Shares'!$D$23:$I$1359,6,FALSE)),0)</f>
        <v>3368823</v>
      </c>
      <c r="Y291" s="98">
        <f>ROUND('[1]68_InOutFlowsCurPrdAndPrior'!$F$35*IF(ISNA(VLOOKUP(D291,'[1]Proportionate Shares'!$D$23:$I$1359,6,FALSE)),0,VLOOKUP(D291,'[1]Proportionate Shares'!$D$23:$I$1359,6,FALSE)),0)</f>
        <v>1315875</v>
      </c>
      <c r="Z291" s="98">
        <f>-VLOOKUP(D291,'[1]Schedule of Pension Amounts LW'!$B$15:$AS$1399,37,FALSE)</f>
        <v>11885815</v>
      </c>
      <c r="AA291" s="99">
        <f t="shared" si="24"/>
        <v>17482854</v>
      </c>
      <c r="AB291" s="72">
        <f>VLOOKUP(D291,'[1]Pension Expense Details'!$D$22:$S$1407,16,FALSE)</f>
        <v>1444369</v>
      </c>
      <c r="AC291" s="72">
        <f t="shared" si="25"/>
        <v>-96309</v>
      </c>
      <c r="AD291" s="72">
        <f>VLOOKUP(D291,'[1]Schedule of Pension Amounts LW'!$B$15:$W$1399,22,FALSE)</f>
        <v>1348060</v>
      </c>
    </row>
    <row r="292" spans="1:30" x14ac:dyDescent="0.3">
      <c r="A292" s="104"/>
      <c r="B292" s="33"/>
      <c r="C292" s="33" t="str">
        <f>VLOOKUP(D292,'[1]Employer information'!$I$3:$J$1391,2,FALSE)</f>
        <v xml:space="preserve">Higher Education                                  </v>
      </c>
      <c r="D292" s="33" t="str">
        <f>'[1]Schedule of Pension Amounts LW'!B285</f>
        <v>2210</v>
      </c>
      <c r="E292" s="33" t="str">
        <f>IF(ISNA(VLOOKUP(D292,'[1]Proportionate Shares'!$D$23:$G$1400,2,FALSE)),"",VLOOKUP(D292,'[1]Proportionate Shares'!$D$23:$G$1400,2,FALSE))</f>
        <v>057769</v>
      </c>
      <c r="F292" s="33" t="str">
        <f>IF(ISNA(VLOOKUP(D292,'[1]Proportionate Shares'!$D$23:$G$1400,3,FALSE)),"",VLOOKUP(D292,'[1]Proportionate Shares'!$D$23:$G$1400,3,FALSE))</f>
        <v/>
      </c>
      <c r="G292" s="34" t="str">
        <f>VLOOKUP(D292,'[1]Employer information'!$A$3:$B$1390,2,FALSE)</f>
        <v>UNIVERSITY OF NORTH TEXAS SYSTEM ADMIN</v>
      </c>
      <c r="H292" s="36">
        <f>IF(ISNA(VLOOKUP(D292,'[1]Proportionate Shares'!$D$23:$I$1377,6,FALSE)),0,VLOOKUP(D292,'[1]Proportionate Shares'!$D$23:$I$1377,6,FALSE))</f>
        <v>4.3277995399999998E-4</v>
      </c>
      <c r="I292" s="105">
        <f>VLOOKUP(D292,'[1]Schedule of Pension Amounts LW'!$B$15:$E$1399,3,FALSE)</f>
        <v>27063530</v>
      </c>
      <c r="J292" s="105">
        <f>-IF(ISNA(VLOOKUP(D292,'[1]Combined Contribution Amounts'!$A$2:$K$1335,5,FALSE)),0,VLOOKUP(D292,'[1]Combined Contribution Amounts'!$A$2:$K$1335,5,FALSE))</f>
        <v>-1514782</v>
      </c>
      <c r="K292" s="105">
        <f>-IF(ISNA(VLOOKUP(D292,'[1]Combined Contribution Amounts'!$A$2:$K$1335,7,FALSE)),0,VLOOKUP(D292,'[1]Combined Contribution Amounts'!$A$2:$K$1335,7,FALSE))+-IF(ISNA(VLOOKUP(D292,'[1]Combined Contribution Amounts'!$A$2:$K$1335,8,FALSE)),0,VLOOKUP(D292,'[1]Combined Contribution Amounts'!$A$2:$K$1335,8,FALSE))+-IF(ISNA(VLOOKUP(D292,'[1]Combined Contribution Amounts'!$A$2:$K$1335,9,FALSE)),0,VLOOKUP(D292,'[1]Combined Contribution Amounts'!$A$2:$K$1335,9,FALSE))</f>
        <v>0</v>
      </c>
      <c r="L292" s="105">
        <f>VLOOKUP(D292,'[1]Pension Expense Details'!$D$23:$S$1407,16,FALSE)</f>
        <v>1576673</v>
      </c>
      <c r="M292" s="105">
        <f>ROUND(('[1]68_InOutFlowsCurPrdAndPriorHist'!$F$28-'[1]68_InOutFlowsCurPrdAndPriorHist'!$F$31)*$H292,0)-VLOOKUP(D292,'[1]Pension Expense Details'!$D$23:$S$1407,12,FALSE)</f>
        <v>-358445</v>
      </c>
      <c r="N292" s="105">
        <f>ROUND(('[1]68_InOutFlowsCurPrdAndPriorHist'!$F$29-'[1]68_InOutFlowsCurPrdAndPriorHist'!$F$32)*$H292,0)-VLOOKUP(D292,'[1]Pension Expense Details'!$D$23:$S$1407,13,FALSE)</f>
        <v>-2708426</v>
      </c>
      <c r="O292" s="105">
        <f>ROUND(('[1]68_InOutFlowsCurPrdAndPriorHist'!$F$30-'[1]68_InOutFlowsCurPrdAndPriorHist'!$F$33)*$H292,0)-VLOOKUP(D292,'[1]Pension Expense Details'!$D$23:$S$1407,14,FALSE)</f>
        <v>1171207</v>
      </c>
      <c r="P292" s="105">
        <f>ROUND((VLOOKUP(D292,'[1]Schedule of Pension Amounts LW'!$B$15:$AC$1399,28,FALSE)-VLOOKUP(D292,'[1]Schedule of Pension Amounts LW'!$B$15:$AC$1399,27,FALSE))*'[1]Schedule of Pension Amounts LW'!AD$4,0)+VLOOKUP(D292,'[1]Schedule of Pension Amounts LW'!$B$15:$AH$1399,33,FALSE)-VLOOKUP(D292,'[1]Pension Expense Details'!$D$23:$S$1407,15,FALSE)</f>
        <v>-2732502</v>
      </c>
      <c r="Q292" s="98">
        <f t="shared" si="22"/>
        <v>22497255</v>
      </c>
      <c r="R292" s="98">
        <f>ROUND('[1]68_InOutFlowsCurPrdAndPrior'!$D$32*IF(ISNA(VLOOKUP(D292,'[1]Proportionate Shares'!$D$23:$I$1359,6,FALSE)),0,VLOOKUP(D292,'[1]Proportionate Shares'!$D$23:$I$1359,6,FALSE)),0)</f>
        <v>94509</v>
      </c>
      <c r="S292" s="98">
        <f>ROUND('[1]68_InOutFlowsCurPrdAndPrior'!$D$33*IF(ISNA(VLOOKUP(D292,'[1]Proportionate Shares'!$D$23:$I$1359,6,FALSE)),0,VLOOKUP(D292,'[1]Proportionate Shares'!$D$23:$I$1359,6,FALSE)),0)</f>
        <v>6979753</v>
      </c>
      <c r="T292" s="98">
        <f>ROUND('[1]68_InOutFlowsCurPrdAndPrior'!$D$35*IF(ISNA(VLOOKUP(D292,'[1]Proportionate Shares'!$D$23:$I$1359,6,FALSE)),0,VLOOKUP(D292,'[1]Proportionate Shares'!$D$23:$I$1359,6,FALSE)),0)</f>
        <v>1352542</v>
      </c>
      <c r="U292" s="98">
        <f>VLOOKUP(D292,'[1]Schedule of Pension Amounts LW'!$B$15:$AS$1399,36,FALSE)</f>
        <v>5089563</v>
      </c>
      <c r="V292" s="99">
        <f t="shared" si="23"/>
        <v>13516367</v>
      </c>
      <c r="W292" s="98">
        <f>ROUND('[1]68_InOutFlowsCurPrdAndPrior'!$F$32*IF(ISNA(VLOOKUP(D292,'[1]Proportionate Shares'!$D$23:$I$1359,6,FALSE)),0,VLOOKUP(D292,'[1]Proportionate Shares'!$D$23:$I$1359,6,FALSE)),0)</f>
        <v>781140</v>
      </c>
      <c r="X292" s="98">
        <f>ROUND('[1]68_InOutFlowsCurPrdAndPrior'!$F$33*IF(ISNA(VLOOKUP(D292,'[1]Proportionate Shares'!$D$23:$I$1359,6,FALSE)),0,VLOOKUP(D292,'[1]Proportionate Shares'!$D$23:$I$1359,6,FALSE)),0)</f>
        <v>2884364</v>
      </c>
      <c r="Y292" s="98">
        <f>ROUND('[1]68_InOutFlowsCurPrdAndPrior'!$F$35*IF(ISNA(VLOOKUP(D292,'[1]Proportionate Shares'!$D$23:$I$1359,6,FALSE)),0,VLOOKUP(D292,'[1]Proportionate Shares'!$D$23:$I$1359,6,FALSE)),0)</f>
        <v>1126643</v>
      </c>
      <c r="Z292" s="98">
        <f>-VLOOKUP(D292,'[1]Schedule of Pension Amounts LW'!$B$15:$AS$1399,37,FALSE)</f>
        <v>3384440</v>
      </c>
      <c r="AA292" s="99">
        <f t="shared" si="24"/>
        <v>8176587</v>
      </c>
      <c r="AB292" s="72">
        <f>VLOOKUP(D292,'[1]Pension Expense Details'!$D$22:$S$1407,16,FALSE)</f>
        <v>1576673</v>
      </c>
      <c r="AC292" s="72">
        <f t="shared" si="25"/>
        <v>3655402</v>
      </c>
      <c r="AD292" s="72">
        <f>VLOOKUP(D292,'[1]Schedule of Pension Amounts LW'!$B$15:$W$1399,22,FALSE)</f>
        <v>5232075</v>
      </c>
    </row>
    <row r="293" spans="1:30" x14ac:dyDescent="0.3">
      <c r="A293" s="104"/>
      <c r="B293" s="33"/>
      <c r="C293" s="33" t="str">
        <f>VLOOKUP(D293,'[1]Employer information'!$I$3:$J$1391,2,FALSE)</f>
        <v xml:space="preserve">Higher Education                                  </v>
      </c>
      <c r="D293" s="33" t="str">
        <f>'[1]Schedule of Pension Amounts LW'!B286</f>
        <v>0005</v>
      </c>
      <c r="E293" s="33" t="str">
        <f>IF(ISNA(VLOOKUP(D293,'[1]Proportionate Shares'!$D$23:$G$1400,2,FALSE)),"",VLOOKUP(D293,'[1]Proportionate Shares'!$D$23:$G$1400,2,FALSE))</f>
        <v>220714</v>
      </c>
      <c r="F293" s="33" t="str">
        <f>IF(ISNA(VLOOKUP(D293,'[1]Proportionate Shares'!$D$23:$G$1400,3,FALSE)),"",VLOOKUP(D293,'[1]Proportionate Shares'!$D$23:$G$1400,3,FALSE))</f>
        <v>714</v>
      </c>
      <c r="G293" s="34" t="str">
        <f>VLOOKUP(D293,'[1]Employer information'!$A$3:$B$1390,2,FALSE)</f>
        <v>UNIVERSITY OF TEXAS AT ARLINGTON</v>
      </c>
      <c r="H293" s="36">
        <f>IF(ISNA(VLOOKUP(D293,'[1]Proportionate Shares'!$D$23:$I$1377,6,FALSE)),0,VLOOKUP(D293,'[1]Proportionate Shares'!$D$23:$I$1377,6,FALSE))</f>
        <v>2.256641149E-3</v>
      </c>
      <c r="I293" s="105">
        <f>VLOOKUP(D293,'[1]Schedule of Pension Amounts LW'!$B$15:$E$1399,3,FALSE)</f>
        <v>159235076</v>
      </c>
      <c r="J293" s="105">
        <f>-IF(ISNA(VLOOKUP(D293,'[1]Combined Contribution Amounts'!$A$2:$K$1335,5,FALSE)),0,VLOOKUP(D293,'[1]Combined Contribution Amounts'!$A$2:$K$1335,5,FALSE))</f>
        <v>-7784949</v>
      </c>
      <c r="K293" s="105">
        <f>-IF(ISNA(VLOOKUP(D293,'[1]Combined Contribution Amounts'!$A$2:$K$1335,7,FALSE)),0,VLOOKUP(D293,'[1]Combined Contribution Amounts'!$A$2:$K$1335,7,FALSE))+-IF(ISNA(VLOOKUP(D293,'[1]Combined Contribution Amounts'!$A$2:$K$1335,8,FALSE)),0,VLOOKUP(D293,'[1]Combined Contribution Amounts'!$A$2:$K$1335,8,FALSE))+-IF(ISNA(VLOOKUP(D293,'[1]Combined Contribution Amounts'!$A$2:$K$1335,9,FALSE)),0,VLOOKUP(D293,'[1]Combined Contribution Amounts'!$A$2:$K$1335,9,FALSE))</f>
        <v>-113567</v>
      </c>
      <c r="L293" s="105">
        <f>VLOOKUP(D293,'[1]Pension Expense Details'!$D$23:$S$1407,16,FALSE)</f>
        <v>5373528</v>
      </c>
      <c r="M293" s="105">
        <f>ROUND(('[1]68_InOutFlowsCurPrdAndPriorHist'!$F$28-'[1]68_InOutFlowsCurPrdAndPriorHist'!$F$31)*$H293,0)-VLOOKUP(D293,'[1]Pension Expense Details'!$D$23:$S$1407,12,FALSE)</f>
        <v>-1869036</v>
      </c>
      <c r="N293" s="105">
        <f>ROUND(('[1]68_InOutFlowsCurPrdAndPriorHist'!$F$29-'[1]68_InOutFlowsCurPrdAndPriorHist'!$F$32)*$H293,0)-VLOOKUP(D293,'[1]Pension Expense Details'!$D$23:$S$1407,13,FALSE)</f>
        <v>-14122520</v>
      </c>
      <c r="O293" s="105">
        <f>ROUND(('[1]68_InOutFlowsCurPrdAndPriorHist'!$F$30-'[1]68_InOutFlowsCurPrdAndPriorHist'!$F$33)*$H293,0)-VLOOKUP(D293,'[1]Pension Expense Details'!$D$23:$S$1407,14,FALSE)</f>
        <v>6107014</v>
      </c>
      <c r="P293" s="105">
        <f>ROUND((VLOOKUP(D293,'[1]Schedule of Pension Amounts LW'!$B$15:$AC$1399,28,FALSE)-VLOOKUP(D293,'[1]Schedule of Pension Amounts LW'!$B$15:$AC$1399,27,FALSE))*'[1]Schedule of Pension Amounts LW'!AD$4,0)+VLOOKUP(D293,'[1]Schedule of Pension Amounts LW'!$B$15:$AH$1399,33,FALSE)-VLOOKUP(D293,'[1]Pension Expense Details'!$D$23:$S$1407,15,FALSE)</f>
        <v>-29518284</v>
      </c>
      <c r="Q293" s="98">
        <f t="shared" si="22"/>
        <v>117307262</v>
      </c>
      <c r="R293" s="98">
        <f>ROUND('[1]68_InOutFlowsCurPrdAndPrior'!$D$32*IF(ISNA(VLOOKUP(D293,'[1]Proportionate Shares'!$D$23:$I$1359,6,FALSE)),0,VLOOKUP(D293,'[1]Proportionate Shares'!$D$23:$I$1359,6,FALSE)),0)</f>
        <v>492795</v>
      </c>
      <c r="S293" s="98">
        <f>ROUND('[1]68_InOutFlowsCurPrdAndPrior'!$D$33*IF(ISNA(VLOOKUP(D293,'[1]Proportionate Shares'!$D$23:$I$1359,6,FALSE)),0,VLOOKUP(D293,'[1]Proportionate Shares'!$D$23:$I$1359,6,FALSE)),0)</f>
        <v>36394474</v>
      </c>
      <c r="T293" s="98">
        <f>ROUND('[1]68_InOutFlowsCurPrdAndPrior'!$D$35*IF(ISNA(VLOOKUP(D293,'[1]Proportionate Shares'!$D$23:$I$1359,6,FALSE)),0,VLOOKUP(D293,'[1]Proportionate Shares'!$D$23:$I$1359,6,FALSE)),0)</f>
        <v>7052548</v>
      </c>
      <c r="U293" s="98">
        <f>VLOOKUP(D293,'[1]Schedule of Pension Amounts LW'!$B$15:$AS$1399,36,FALSE)</f>
        <v>28866013</v>
      </c>
      <c r="V293" s="99">
        <f t="shared" si="23"/>
        <v>72805830</v>
      </c>
      <c r="W293" s="98">
        <f>ROUND('[1]68_InOutFlowsCurPrdAndPrior'!$F$32*IF(ISNA(VLOOKUP(D293,'[1]Proportionate Shares'!$D$23:$I$1359,6,FALSE)),0,VLOOKUP(D293,'[1]Proportionate Shares'!$D$23:$I$1359,6,FALSE)),0)</f>
        <v>4073094</v>
      </c>
      <c r="X293" s="98">
        <f>ROUND('[1]68_InOutFlowsCurPrdAndPrior'!$F$33*IF(ISNA(VLOOKUP(D293,'[1]Proportionate Shares'!$D$23:$I$1359,6,FALSE)),0,VLOOKUP(D293,'[1]Proportionate Shares'!$D$23:$I$1359,6,FALSE)),0)</f>
        <v>15039918</v>
      </c>
      <c r="Y293" s="98">
        <f>ROUND('[1]68_InOutFlowsCurPrdAndPrior'!$F$35*IF(ISNA(VLOOKUP(D293,'[1]Proportionate Shares'!$D$23:$I$1359,6,FALSE)),0,VLOOKUP(D293,'[1]Proportionate Shares'!$D$23:$I$1359,6,FALSE)),0)</f>
        <v>5874648</v>
      </c>
      <c r="Z293" s="98">
        <f>-VLOOKUP(D293,'[1]Schedule of Pension Amounts LW'!$B$15:$AS$1399,37,FALSE)</f>
        <v>31960325</v>
      </c>
      <c r="AA293" s="99">
        <f t="shared" si="24"/>
        <v>56947985</v>
      </c>
      <c r="AB293" s="72">
        <f>VLOOKUP(D293,'[1]Pension Expense Details'!$D$22:$S$1407,16,FALSE)</f>
        <v>5373528</v>
      </c>
      <c r="AC293" s="72">
        <f t="shared" si="25"/>
        <v>16130512</v>
      </c>
      <c r="AD293" s="72">
        <f>VLOOKUP(D293,'[1]Schedule of Pension Amounts LW'!$B$15:$W$1399,22,FALSE)</f>
        <v>21504040</v>
      </c>
    </row>
    <row r="294" spans="1:30" x14ac:dyDescent="0.3">
      <c r="A294" s="104"/>
      <c r="B294" s="33"/>
      <c r="C294" s="33" t="str">
        <f>VLOOKUP(D294,'[1]Employer information'!$I$3:$J$1391,2,FALSE)</f>
        <v xml:space="preserve">Higher Education                                  </v>
      </c>
      <c r="D294" s="33" t="str">
        <f>'[1]Schedule of Pension Amounts LW'!B287</f>
        <v>0024</v>
      </c>
      <c r="E294" s="33" t="str">
        <f>IF(ISNA(VLOOKUP(D294,'[1]Proportionate Shares'!$D$23:$G$1400,2,FALSE)),"",VLOOKUP(D294,'[1]Proportionate Shares'!$D$23:$G$1400,2,FALSE))</f>
        <v>227721</v>
      </c>
      <c r="F294" s="33" t="str">
        <f>IF(ISNA(VLOOKUP(D294,'[1]Proportionate Shares'!$D$23:$G$1400,3,FALSE)),"",VLOOKUP(D294,'[1]Proportionate Shares'!$D$23:$G$1400,3,FALSE))</f>
        <v>721</v>
      </c>
      <c r="G294" s="34" t="str">
        <f>VLOOKUP(D294,'[1]Employer information'!$A$3:$B$1390,2,FALSE)</f>
        <v>UNIVERSITY OF TEXAS AT AUSTIN</v>
      </c>
      <c r="H294" s="36">
        <f>IF(ISNA(VLOOKUP(D294,'[1]Proportionate Shares'!$D$23:$I$1377,6,FALSE)),0,VLOOKUP(D294,'[1]Proportionate Shares'!$D$23:$I$1377,6,FALSE))</f>
        <v>1.2827400572E-2</v>
      </c>
      <c r="I294" s="105">
        <f>VLOOKUP(D294,'[1]Schedule of Pension Amounts LW'!$B$15:$E$1399,3,FALSE)</f>
        <v>683180331</v>
      </c>
      <c r="J294" s="105">
        <f>-IF(ISNA(VLOOKUP(D294,'[1]Combined Contribution Amounts'!$A$2:$K$1335,5,FALSE)),0,VLOOKUP(D294,'[1]Combined Contribution Amounts'!$A$2:$K$1335,5,FALSE))</f>
        <v>-44884878</v>
      </c>
      <c r="K294" s="105">
        <f>-IF(ISNA(VLOOKUP(D294,'[1]Combined Contribution Amounts'!$A$2:$K$1335,7,FALSE)),0,VLOOKUP(D294,'[1]Combined Contribution Amounts'!$A$2:$K$1335,7,FALSE))+-IF(ISNA(VLOOKUP(D294,'[1]Combined Contribution Amounts'!$A$2:$K$1335,8,FALSE)),0,VLOOKUP(D294,'[1]Combined Contribution Amounts'!$A$2:$K$1335,8,FALSE))+-IF(ISNA(VLOOKUP(D294,'[1]Combined Contribution Amounts'!$A$2:$K$1335,9,FALSE)),0,VLOOKUP(D294,'[1]Combined Contribution Amounts'!$A$2:$K$1335,9,FALSE))</f>
        <v>-12570</v>
      </c>
      <c r="L294" s="105">
        <f>VLOOKUP(D294,'[1]Pension Expense Details'!$D$23:$S$1407,16,FALSE)</f>
        <v>65431097</v>
      </c>
      <c r="M294" s="105">
        <f>ROUND(('[1]68_InOutFlowsCurPrdAndPriorHist'!$F$28-'[1]68_InOutFlowsCurPrdAndPriorHist'!$F$31)*$H294,0)-VLOOKUP(D294,'[1]Pension Expense Details'!$D$23:$S$1407,12,FALSE)</f>
        <v>-10624139</v>
      </c>
      <c r="N294" s="105">
        <f>ROUND(('[1]68_InOutFlowsCurPrdAndPriorHist'!$F$29-'[1]68_InOutFlowsCurPrdAndPriorHist'!$F$32)*$H294,0)-VLOOKUP(D294,'[1]Pension Expense Details'!$D$23:$S$1407,13,FALSE)</f>
        <v>-80276490</v>
      </c>
      <c r="O294" s="105">
        <f>ROUND(('[1]68_InOutFlowsCurPrdAndPriorHist'!$F$30-'[1]68_InOutFlowsCurPrdAndPriorHist'!$F$33)*$H294,0)-VLOOKUP(D294,'[1]Pension Expense Details'!$D$23:$S$1407,14,FALSE)</f>
        <v>34714038</v>
      </c>
      <c r="P294" s="105">
        <f>ROUND((VLOOKUP(D294,'[1]Schedule of Pension Amounts LW'!$B$15:$AC$1399,28,FALSE)-VLOOKUP(D294,'[1]Schedule of Pension Amounts LW'!$B$15:$AC$1399,27,FALSE))*'[1]Schedule of Pension Amounts LW'!AD$4,0)+VLOOKUP(D294,'[1]Schedule of Pension Amounts LW'!$B$15:$AH$1399,33,FALSE)-VLOOKUP(D294,'[1]Pension Expense Details'!$D$23:$S$1407,15,FALSE)</f>
        <v>19280994</v>
      </c>
      <c r="Q294" s="98">
        <f t="shared" si="22"/>
        <v>666808383</v>
      </c>
      <c r="R294" s="98">
        <f>ROUND('[1]68_InOutFlowsCurPrdAndPrior'!$D$32*IF(ISNA(VLOOKUP(D294,'[1]Proportionate Shares'!$D$23:$I$1359,6,FALSE)),0,VLOOKUP(D294,'[1]Proportionate Shares'!$D$23:$I$1359,6,FALSE)),0)</f>
        <v>2801192</v>
      </c>
      <c r="S294" s="98">
        <f>ROUND('[1]68_InOutFlowsCurPrdAndPrior'!$D$33*IF(ISNA(VLOOKUP(D294,'[1]Proportionate Shares'!$D$23:$I$1359,6,FALSE)),0,VLOOKUP(D294,'[1]Proportionate Shares'!$D$23:$I$1359,6,FALSE)),0)</f>
        <v>206876708</v>
      </c>
      <c r="T294" s="98">
        <f>ROUND('[1]68_InOutFlowsCurPrdAndPrior'!$D$35*IF(ISNA(VLOOKUP(D294,'[1]Proportionate Shares'!$D$23:$I$1359,6,FALSE)),0,VLOOKUP(D294,'[1]Proportionate Shares'!$D$23:$I$1359,6,FALSE)),0)</f>
        <v>40088724</v>
      </c>
      <c r="U294" s="98">
        <f>VLOOKUP(D294,'[1]Schedule of Pension Amounts LW'!$B$15:$AS$1399,36,FALSE)</f>
        <v>34827459</v>
      </c>
      <c r="V294" s="99">
        <f t="shared" si="23"/>
        <v>284594083</v>
      </c>
      <c r="W294" s="98">
        <f>ROUND('[1]68_InOutFlowsCurPrdAndPrior'!$F$32*IF(ISNA(VLOOKUP(D294,'[1]Proportionate Shares'!$D$23:$I$1359,6,FALSE)),0,VLOOKUP(D294,'[1]Proportionate Shares'!$D$23:$I$1359,6,FALSE)),0)</f>
        <v>23152645</v>
      </c>
      <c r="X294" s="98">
        <f>ROUND('[1]68_InOutFlowsCurPrdAndPrior'!$F$33*IF(ISNA(VLOOKUP(D294,'[1]Proportionate Shares'!$D$23:$I$1359,6,FALSE)),0,VLOOKUP(D294,'[1]Proportionate Shares'!$D$23:$I$1359,6,FALSE)),0)</f>
        <v>85491243</v>
      </c>
      <c r="Y294" s="98">
        <f>ROUND('[1]68_InOutFlowsCurPrdAndPrior'!$F$35*IF(ISNA(VLOOKUP(D294,'[1]Proportionate Shares'!$D$23:$I$1359,6,FALSE)),0,VLOOKUP(D294,'[1]Proportionate Shares'!$D$23:$I$1359,6,FALSE)),0)</f>
        <v>33393199</v>
      </c>
      <c r="Z294" s="98">
        <f>-VLOOKUP(D294,'[1]Schedule of Pension Amounts LW'!$B$15:$AS$1399,37,FALSE)</f>
        <v>23116565</v>
      </c>
      <c r="AA294" s="99">
        <f t="shared" si="24"/>
        <v>165153652</v>
      </c>
      <c r="AB294" s="72">
        <f>VLOOKUP(D294,'[1]Pension Expense Details'!$D$22:$S$1407,16,FALSE)</f>
        <v>65431097</v>
      </c>
      <c r="AC294" s="72">
        <f t="shared" si="25"/>
        <v>48820489</v>
      </c>
      <c r="AD294" s="72">
        <f>VLOOKUP(D294,'[1]Schedule of Pension Amounts LW'!$B$15:$W$1399,22,FALSE)</f>
        <v>114251586</v>
      </c>
    </row>
    <row r="295" spans="1:30" x14ac:dyDescent="0.3">
      <c r="A295" s="104"/>
      <c r="B295" s="33"/>
      <c r="C295" s="33" t="str">
        <f>VLOOKUP(D295,'[1]Employer information'!$I$3:$J$1391,2,FALSE)</f>
        <v xml:space="preserve">Higher Education                                  </v>
      </c>
      <c r="D295" s="33" t="str">
        <f>'[1]Schedule of Pension Amounts LW'!B288</f>
        <v>1821</v>
      </c>
      <c r="E295" s="33" t="str">
        <f>IF(ISNA(VLOOKUP(D295,'[1]Proportionate Shares'!$D$23:$G$1400,2,FALSE)),"",VLOOKUP(D295,'[1]Proportionate Shares'!$D$23:$G$1400,2,FALSE))</f>
        <v>057738</v>
      </c>
      <c r="F295" s="33" t="str">
        <f>IF(ISNA(VLOOKUP(D295,'[1]Proportionate Shares'!$D$23:$G$1400,3,FALSE)),"",VLOOKUP(D295,'[1]Proportionate Shares'!$D$23:$G$1400,3,FALSE))</f>
        <v/>
      </c>
      <c r="G295" s="34" t="str">
        <f>VLOOKUP(D295,'[1]Employer information'!$A$3:$B$1390,2,FALSE)</f>
        <v>UNIVERSITY OF TEXAS AT DALLAS</v>
      </c>
      <c r="H295" s="36">
        <f>IF(ISNA(VLOOKUP(D295,'[1]Proportionate Shares'!$D$23:$I$1377,6,FALSE)),0,VLOOKUP(D295,'[1]Proportionate Shares'!$D$23:$I$1377,6,FALSE))</f>
        <v>2.464637987E-3</v>
      </c>
      <c r="I295" s="105">
        <f>VLOOKUP(D295,'[1]Schedule of Pension Amounts LW'!$B$15:$E$1399,3,FALSE)</f>
        <v>132847660</v>
      </c>
      <c r="J295" s="105">
        <f>-IF(ISNA(VLOOKUP(D295,'[1]Combined Contribution Amounts'!$A$2:$K$1335,5,FALSE)),0,VLOOKUP(D295,'[1]Combined Contribution Amounts'!$A$2:$K$1335,5,FALSE))</f>
        <v>-8626530</v>
      </c>
      <c r="K295" s="105">
        <f>-IF(ISNA(VLOOKUP(D295,'[1]Combined Contribution Amounts'!$A$2:$K$1335,7,FALSE)),0,VLOOKUP(D295,'[1]Combined Contribution Amounts'!$A$2:$K$1335,7,FALSE))+-IF(ISNA(VLOOKUP(D295,'[1]Combined Contribution Amounts'!$A$2:$K$1335,8,FALSE)),0,VLOOKUP(D295,'[1]Combined Contribution Amounts'!$A$2:$K$1335,8,FALSE))+-IF(ISNA(VLOOKUP(D295,'[1]Combined Contribution Amounts'!$A$2:$K$1335,9,FALSE)),0,VLOOKUP(D295,'[1]Combined Contribution Amounts'!$A$2:$K$1335,9,FALSE))</f>
        <v>0</v>
      </c>
      <c r="L295" s="105">
        <f>VLOOKUP(D295,'[1]Pension Expense Details'!$D$23:$S$1407,16,FALSE)</f>
        <v>12323124</v>
      </c>
      <c r="M295" s="105">
        <f>ROUND(('[1]68_InOutFlowsCurPrdAndPriorHist'!$F$28-'[1]68_InOutFlowsCurPrdAndPriorHist'!$F$31)*$H295,0)-VLOOKUP(D295,'[1]Pension Expense Details'!$D$23:$S$1407,12,FALSE)</f>
        <v>-2041307</v>
      </c>
      <c r="N295" s="105">
        <f>ROUND(('[1]68_InOutFlowsCurPrdAndPriorHist'!$F$29-'[1]68_InOutFlowsCurPrdAndPriorHist'!$F$32)*$H295,0)-VLOOKUP(D295,'[1]Pension Expense Details'!$D$23:$S$1407,13,FALSE)</f>
        <v>-15424208</v>
      </c>
      <c r="O295" s="105">
        <f>ROUND(('[1]68_InOutFlowsCurPrdAndPriorHist'!$F$30-'[1]68_InOutFlowsCurPrdAndPriorHist'!$F$33)*$H295,0)-VLOOKUP(D295,'[1]Pension Expense Details'!$D$23:$S$1407,14,FALSE)</f>
        <v>6669904</v>
      </c>
      <c r="P295" s="105">
        <f>ROUND((VLOOKUP(D295,'[1]Schedule of Pension Amounts LW'!$B$15:$AC$1399,28,FALSE)-VLOOKUP(D295,'[1]Schedule of Pension Amounts LW'!$B$15:$AC$1399,27,FALSE))*'[1]Schedule of Pension Amounts LW'!AD$4,0)+VLOOKUP(D295,'[1]Schedule of Pension Amounts LW'!$B$15:$AH$1399,33,FALSE)-VLOOKUP(D295,'[1]Pension Expense Details'!$D$23:$S$1407,15,FALSE)</f>
        <v>2370945</v>
      </c>
      <c r="Q295" s="98">
        <f t="shared" si="22"/>
        <v>128119588</v>
      </c>
      <c r="R295" s="98">
        <f>ROUND('[1]68_InOutFlowsCurPrdAndPrior'!$D$32*IF(ISNA(VLOOKUP(D295,'[1]Proportionate Shares'!$D$23:$I$1359,6,FALSE)),0,VLOOKUP(D295,'[1]Proportionate Shares'!$D$23:$I$1359,6,FALSE)),0)</f>
        <v>538217</v>
      </c>
      <c r="S295" s="98">
        <f>ROUND('[1]68_InOutFlowsCurPrdAndPrior'!$D$33*IF(ISNA(VLOOKUP(D295,'[1]Proportionate Shares'!$D$23:$I$1359,6,FALSE)),0,VLOOKUP(D295,'[1]Proportionate Shares'!$D$23:$I$1359,6,FALSE)),0)</f>
        <v>39748988</v>
      </c>
      <c r="T295" s="98">
        <f>ROUND('[1]68_InOutFlowsCurPrdAndPrior'!$D$35*IF(ISNA(VLOOKUP(D295,'[1]Proportionate Shares'!$D$23:$I$1359,6,FALSE)),0,VLOOKUP(D295,'[1]Proportionate Shares'!$D$23:$I$1359,6,FALSE)),0)</f>
        <v>7702589</v>
      </c>
      <c r="U295" s="98">
        <f>VLOOKUP(D295,'[1]Schedule of Pension Amounts LW'!$B$15:$AS$1399,36,FALSE)</f>
        <v>7896546</v>
      </c>
      <c r="V295" s="99">
        <f t="shared" si="23"/>
        <v>55886340</v>
      </c>
      <c r="W295" s="98">
        <f>ROUND('[1]68_InOutFlowsCurPrdAndPrior'!$F$32*IF(ISNA(VLOOKUP(D295,'[1]Proportionate Shares'!$D$23:$I$1359,6,FALSE)),0,VLOOKUP(D295,'[1]Proportionate Shares'!$D$23:$I$1359,6,FALSE)),0)</f>
        <v>4448515</v>
      </c>
      <c r="X295" s="98">
        <f>ROUND('[1]68_InOutFlowsCurPrdAndPrior'!$F$33*IF(ISNA(VLOOKUP(D295,'[1]Proportionate Shares'!$D$23:$I$1359,6,FALSE)),0,VLOOKUP(D295,'[1]Proportionate Shares'!$D$23:$I$1359,6,FALSE)),0)</f>
        <v>16426162</v>
      </c>
      <c r="Y295" s="98">
        <f>ROUND('[1]68_InOutFlowsCurPrdAndPrior'!$F$35*IF(ISNA(VLOOKUP(D295,'[1]Proportionate Shares'!$D$23:$I$1359,6,FALSE)),0,VLOOKUP(D295,'[1]Proportionate Shares'!$D$23:$I$1359,6,FALSE)),0)</f>
        <v>6416120</v>
      </c>
      <c r="Z295" s="98">
        <f>-VLOOKUP(D295,'[1]Schedule of Pension Amounts LW'!$B$15:$AS$1399,37,FALSE)</f>
        <v>5338043</v>
      </c>
      <c r="AA295" s="99">
        <f t="shared" si="24"/>
        <v>32628840</v>
      </c>
      <c r="AB295" s="72">
        <f>VLOOKUP(D295,'[1]Pension Expense Details'!$D$22:$S$1407,16,FALSE)</f>
        <v>12323124</v>
      </c>
      <c r="AC295" s="72">
        <f t="shared" si="25"/>
        <v>9353512</v>
      </c>
      <c r="AD295" s="72">
        <f>VLOOKUP(D295,'[1]Schedule of Pension Amounts LW'!$B$15:$W$1399,22,FALSE)</f>
        <v>21676636</v>
      </c>
    </row>
    <row r="296" spans="1:30" x14ac:dyDescent="0.3">
      <c r="A296" s="104"/>
      <c r="B296" s="33"/>
      <c r="C296" s="33" t="str">
        <f>VLOOKUP(D296,'[1]Employer information'!$I$3:$J$1391,2,FALSE)</f>
        <v xml:space="preserve">Higher Education                                  </v>
      </c>
      <c r="D296" s="33" t="str">
        <f>'[1]Schedule of Pension Amounts LW'!B289</f>
        <v>0021</v>
      </c>
      <c r="E296" s="33" t="str">
        <f>IF(ISNA(VLOOKUP(D296,'[1]Proportionate Shares'!$D$23:$G$1400,2,FALSE)),"",VLOOKUP(D296,'[1]Proportionate Shares'!$D$23:$G$1400,2,FALSE))</f>
        <v>071724</v>
      </c>
      <c r="F296" s="33" t="str">
        <f>IF(ISNA(VLOOKUP(D296,'[1]Proportionate Shares'!$D$23:$G$1400,3,FALSE)),"",VLOOKUP(D296,'[1]Proportionate Shares'!$D$23:$G$1400,3,FALSE))</f>
        <v>724</v>
      </c>
      <c r="G296" s="34" t="str">
        <f>VLOOKUP(D296,'[1]Employer information'!$A$3:$B$1390,2,FALSE)</f>
        <v>UNIVERSITY OF TEXAS AT EL PASO</v>
      </c>
      <c r="H296" s="36">
        <f>IF(ISNA(VLOOKUP(D296,'[1]Proportionate Shares'!$D$23:$I$1377,6,FALSE)),0,VLOOKUP(D296,'[1]Proportionate Shares'!$D$23:$I$1377,6,FALSE))</f>
        <v>1.026992921E-3</v>
      </c>
      <c r="I296" s="105">
        <f>VLOOKUP(D296,'[1]Schedule of Pension Amounts LW'!$B$15:$E$1399,3,FALSE)</f>
        <v>52397823</v>
      </c>
      <c r="J296" s="105">
        <f>-IF(ISNA(VLOOKUP(D296,'[1]Combined Contribution Amounts'!$A$2:$K$1335,5,FALSE)),0,VLOOKUP(D296,'[1]Combined Contribution Amounts'!$A$2:$K$1335,5,FALSE))</f>
        <v>-3591122</v>
      </c>
      <c r="K296" s="105">
        <f>-IF(ISNA(VLOOKUP(D296,'[1]Combined Contribution Amounts'!$A$2:$K$1335,7,FALSE)),0,VLOOKUP(D296,'[1]Combined Contribution Amounts'!$A$2:$K$1335,7,FALSE))+-IF(ISNA(VLOOKUP(D296,'[1]Combined Contribution Amounts'!$A$2:$K$1335,8,FALSE)),0,VLOOKUP(D296,'[1]Combined Contribution Amounts'!$A$2:$K$1335,8,FALSE))+-IF(ISNA(VLOOKUP(D296,'[1]Combined Contribution Amounts'!$A$2:$K$1335,9,FALSE)),0,VLOOKUP(D296,'[1]Combined Contribution Amounts'!$A$2:$K$1335,9,FALSE))</f>
        <v>-3477</v>
      </c>
      <c r="L296" s="105">
        <f>VLOOKUP(D296,'[1]Pension Expense Details'!$D$23:$S$1407,16,FALSE)</f>
        <v>5599962</v>
      </c>
      <c r="M296" s="105">
        <f>ROUND(('[1]68_InOutFlowsCurPrdAndPriorHist'!$F$28-'[1]68_InOutFlowsCurPrdAndPriorHist'!$F$31)*$H296,0)-VLOOKUP(D296,'[1]Pension Expense Details'!$D$23:$S$1407,12,FALSE)</f>
        <v>-850594</v>
      </c>
      <c r="N296" s="105">
        <f>ROUND(('[1]68_InOutFlowsCurPrdAndPriorHist'!$F$29-'[1]68_InOutFlowsCurPrdAndPriorHist'!$F$32)*$H296,0)-VLOOKUP(D296,'[1]Pension Expense Details'!$D$23:$S$1407,13,FALSE)</f>
        <v>-6427132</v>
      </c>
      <c r="O296" s="105">
        <f>ROUND(('[1]68_InOutFlowsCurPrdAndPriorHist'!$F$30-'[1]68_InOutFlowsCurPrdAndPriorHist'!$F$33)*$H296,0)-VLOOKUP(D296,'[1]Pension Expense Details'!$D$23:$S$1407,14,FALSE)</f>
        <v>2779290</v>
      </c>
      <c r="P296" s="105">
        <f>ROUND((VLOOKUP(D296,'[1]Schedule of Pension Amounts LW'!$B$15:$AC$1399,28,FALSE)-VLOOKUP(D296,'[1]Schedule of Pension Amounts LW'!$B$15:$AC$1399,27,FALSE))*'[1]Schedule of Pension Amounts LW'!AD$4,0)+VLOOKUP(D296,'[1]Schedule of Pension Amounts LW'!$B$15:$AH$1399,33,FALSE)-VLOOKUP(D296,'[1]Pension Expense Details'!$D$23:$S$1407,15,FALSE)</f>
        <v>3481553</v>
      </c>
      <c r="Q296" s="98">
        <f t="shared" si="22"/>
        <v>53386303</v>
      </c>
      <c r="R296" s="98">
        <f>ROUND('[1]68_InOutFlowsCurPrdAndPrior'!$D$32*IF(ISNA(VLOOKUP(D296,'[1]Proportionate Shares'!$D$23:$I$1359,6,FALSE)),0,VLOOKUP(D296,'[1]Proportionate Shares'!$D$23:$I$1359,6,FALSE)),0)</f>
        <v>224270</v>
      </c>
      <c r="S296" s="98">
        <f>ROUND('[1]68_InOutFlowsCurPrdAndPrior'!$D$33*IF(ISNA(VLOOKUP(D296,'[1]Proportionate Shares'!$D$23:$I$1359,6,FALSE)),0,VLOOKUP(D296,'[1]Proportionate Shares'!$D$23:$I$1359,6,FALSE)),0)</f>
        <v>16563053</v>
      </c>
      <c r="T296" s="98">
        <f>ROUND('[1]68_InOutFlowsCurPrdAndPrior'!$D$35*IF(ISNA(VLOOKUP(D296,'[1]Proportionate Shares'!$D$23:$I$1359,6,FALSE)),0,VLOOKUP(D296,'[1]Proportionate Shares'!$D$23:$I$1359,6,FALSE)),0)</f>
        <v>3209601</v>
      </c>
      <c r="U296" s="98">
        <f>VLOOKUP(D296,'[1]Schedule of Pension Amounts LW'!$B$15:$AS$1399,36,FALSE)</f>
        <v>6409463</v>
      </c>
      <c r="V296" s="99">
        <f t="shared" si="23"/>
        <v>26406387</v>
      </c>
      <c r="W296" s="98">
        <f>ROUND('[1]68_InOutFlowsCurPrdAndPrior'!$F$32*IF(ISNA(VLOOKUP(D296,'[1]Proportionate Shares'!$D$23:$I$1359,6,FALSE)),0,VLOOKUP(D296,'[1]Proportionate Shares'!$D$23:$I$1359,6,FALSE)),0)</f>
        <v>1853657</v>
      </c>
      <c r="X296" s="98">
        <f>ROUND('[1]68_InOutFlowsCurPrdAndPrior'!$F$33*IF(ISNA(VLOOKUP(D296,'[1]Proportionate Shares'!$D$23:$I$1359,6,FALSE)),0,VLOOKUP(D296,'[1]Proportionate Shares'!$D$23:$I$1359,6,FALSE)),0)</f>
        <v>6844637</v>
      </c>
      <c r="Y296" s="98">
        <f>ROUND('[1]68_InOutFlowsCurPrdAndPrior'!$F$35*IF(ISNA(VLOOKUP(D296,'[1]Proportionate Shares'!$D$23:$I$1359,6,FALSE)),0,VLOOKUP(D296,'[1]Proportionate Shares'!$D$23:$I$1359,6,FALSE)),0)</f>
        <v>2673541</v>
      </c>
      <c r="Z296" s="98">
        <f>-VLOOKUP(D296,'[1]Schedule of Pension Amounts LW'!$B$15:$AS$1399,37,FALSE)</f>
        <v>6079613</v>
      </c>
      <c r="AA296" s="99">
        <f t="shared" si="24"/>
        <v>17451448</v>
      </c>
      <c r="AB296" s="72">
        <f>VLOOKUP(D296,'[1]Pension Expense Details'!$D$22:$S$1407,16,FALSE)</f>
        <v>5599962</v>
      </c>
      <c r="AC296" s="72">
        <f t="shared" si="25"/>
        <v>3608800</v>
      </c>
      <c r="AD296" s="72">
        <f>VLOOKUP(D296,'[1]Schedule of Pension Amounts LW'!$B$15:$W$1399,22,FALSE)</f>
        <v>9208762</v>
      </c>
    </row>
    <row r="297" spans="1:30" x14ac:dyDescent="0.3">
      <c r="A297" s="104"/>
      <c r="B297" s="33"/>
      <c r="C297" s="33" t="str">
        <f>VLOOKUP(D297,'[1]Employer information'!$I$3:$J$1391,2,FALSE)</f>
        <v xml:space="preserve">Higher Education                                  </v>
      </c>
      <c r="D297" s="33" t="str">
        <f>'[1]Schedule of Pension Amounts LW'!B290</f>
        <v>1847</v>
      </c>
      <c r="E297" s="33" t="str">
        <f>IF(ISNA(VLOOKUP(D297,'[1]Proportionate Shares'!$D$23:$G$1400,2,FALSE)),"",VLOOKUP(D297,'[1]Proportionate Shares'!$D$23:$G$1400,2,FALSE))</f>
        <v>015743</v>
      </c>
      <c r="F297" s="33" t="str">
        <f>IF(ISNA(VLOOKUP(D297,'[1]Proportionate Shares'!$D$23:$G$1400,3,FALSE)),"",VLOOKUP(D297,'[1]Proportionate Shares'!$D$23:$G$1400,3,FALSE))</f>
        <v/>
      </c>
      <c r="G297" s="34" t="str">
        <f>VLOOKUP(D297,'[1]Employer information'!$A$3:$B$1390,2,FALSE)</f>
        <v>UNIVERSITY OF TEXAS AT SAN ANTONIO</v>
      </c>
      <c r="H297" s="36">
        <f>IF(ISNA(VLOOKUP(D297,'[1]Proportionate Shares'!$D$23:$I$1377,6,FALSE)),0,VLOOKUP(D297,'[1]Proportionate Shares'!$D$23:$I$1377,6,FALSE))</f>
        <v>1.6281130789999999E-3</v>
      </c>
      <c r="I297" s="105">
        <f>VLOOKUP(D297,'[1]Schedule of Pension Amounts LW'!$B$15:$E$1399,3,FALSE)</f>
        <v>135196036</v>
      </c>
      <c r="J297" s="105">
        <f>-IF(ISNA(VLOOKUP(D297,'[1]Combined Contribution Amounts'!$A$2:$K$1335,5,FALSE)),0,VLOOKUP(D297,'[1]Combined Contribution Amounts'!$A$2:$K$1335,5,FALSE))</f>
        <v>-5687054</v>
      </c>
      <c r="K297" s="105">
        <f>-IF(ISNA(VLOOKUP(D297,'[1]Combined Contribution Amounts'!$A$2:$K$1335,7,FALSE)),0,VLOOKUP(D297,'[1]Combined Contribution Amounts'!$A$2:$K$1335,7,FALSE))+-IF(ISNA(VLOOKUP(D297,'[1]Combined Contribution Amounts'!$A$2:$K$1335,8,FALSE)),0,VLOOKUP(D297,'[1]Combined Contribution Amounts'!$A$2:$K$1335,8,FALSE))+-IF(ISNA(VLOOKUP(D297,'[1]Combined Contribution Amounts'!$A$2:$K$1335,9,FALSE)),0,VLOOKUP(D297,'[1]Combined Contribution Amounts'!$A$2:$K$1335,9,FALSE))</f>
        <v>-11538</v>
      </c>
      <c r="L297" s="105">
        <f>VLOOKUP(D297,'[1]Pension Expense Details'!$D$23:$S$1407,16,FALSE)</f>
        <v>684364</v>
      </c>
      <c r="M297" s="105">
        <f>ROUND(('[1]68_InOutFlowsCurPrdAndPriorHist'!$F$28-'[1]68_InOutFlowsCurPrdAndPriorHist'!$F$31)*$H297,0)-VLOOKUP(D297,'[1]Pension Expense Details'!$D$23:$S$1407,12,FALSE)</f>
        <v>-1348465</v>
      </c>
      <c r="N297" s="105">
        <f>ROUND(('[1]68_InOutFlowsCurPrdAndPriorHist'!$F$29-'[1]68_InOutFlowsCurPrdAndPriorHist'!$F$32)*$H297,0)-VLOOKUP(D297,'[1]Pension Expense Details'!$D$23:$S$1407,13,FALSE)</f>
        <v>-10189064</v>
      </c>
      <c r="O297" s="105">
        <f>ROUND(('[1]68_InOutFlowsCurPrdAndPriorHist'!$F$30-'[1]68_InOutFlowsCurPrdAndPriorHist'!$F$33)*$H297,0)-VLOOKUP(D297,'[1]Pension Expense Details'!$D$23:$S$1407,14,FALSE)</f>
        <v>4406066</v>
      </c>
      <c r="P297" s="105">
        <f>ROUND((VLOOKUP(D297,'[1]Schedule of Pension Amounts LW'!$B$15:$AC$1399,28,FALSE)-VLOOKUP(D297,'[1]Schedule of Pension Amounts LW'!$B$15:$AC$1399,27,FALSE))*'[1]Schedule of Pension Amounts LW'!AD$4,0)+VLOOKUP(D297,'[1]Schedule of Pension Amounts LW'!$B$15:$AH$1399,33,FALSE)-VLOOKUP(D297,'[1]Pension Expense Details'!$D$23:$S$1407,15,FALSE)</f>
        <v>-38415937</v>
      </c>
      <c r="Q297" s="98">
        <f t="shared" si="22"/>
        <v>84634408</v>
      </c>
      <c r="R297" s="98">
        <f>ROUND('[1]68_InOutFlowsCurPrdAndPrior'!$D$32*IF(ISNA(VLOOKUP(D297,'[1]Proportionate Shares'!$D$23:$I$1359,6,FALSE)),0,VLOOKUP(D297,'[1]Proportionate Shares'!$D$23:$I$1359,6,FALSE)),0)</f>
        <v>355540</v>
      </c>
      <c r="S297" s="98">
        <f>ROUND('[1]68_InOutFlowsCurPrdAndPrior'!$D$33*IF(ISNA(VLOOKUP(D297,'[1]Proportionate Shares'!$D$23:$I$1359,6,FALSE)),0,VLOOKUP(D297,'[1]Proportionate Shares'!$D$23:$I$1359,6,FALSE)),0)</f>
        <v>26257750</v>
      </c>
      <c r="T297" s="98">
        <f>ROUND('[1]68_InOutFlowsCurPrdAndPrior'!$D$35*IF(ISNA(VLOOKUP(D297,'[1]Proportionate Shares'!$D$23:$I$1359,6,FALSE)),0,VLOOKUP(D297,'[1]Proportionate Shares'!$D$23:$I$1359,6,FALSE)),0)</f>
        <v>5088246</v>
      </c>
      <c r="U297" s="98">
        <f>VLOOKUP(D297,'[1]Schedule of Pension Amounts LW'!$B$15:$AS$1399,36,FALSE)</f>
        <v>24794150</v>
      </c>
      <c r="V297" s="99">
        <f t="shared" si="23"/>
        <v>56495686</v>
      </c>
      <c r="W297" s="98">
        <f>ROUND('[1]68_InOutFlowsCurPrdAndPrior'!$F$32*IF(ISNA(VLOOKUP(D297,'[1]Proportionate Shares'!$D$23:$I$1359,6,FALSE)),0,VLOOKUP(D297,'[1]Proportionate Shares'!$D$23:$I$1359,6,FALSE)),0)</f>
        <v>2938641</v>
      </c>
      <c r="X297" s="98">
        <f>ROUND('[1]68_InOutFlowsCurPrdAndPrior'!$F$33*IF(ISNA(VLOOKUP(D297,'[1]Proportionate Shares'!$D$23:$I$1359,6,FALSE)),0,VLOOKUP(D297,'[1]Proportionate Shares'!$D$23:$I$1359,6,FALSE)),0)</f>
        <v>10850944</v>
      </c>
      <c r="Y297" s="98">
        <f>ROUND('[1]68_InOutFlowsCurPrdAndPrior'!$F$35*IF(ISNA(VLOOKUP(D297,'[1]Proportionate Shares'!$D$23:$I$1359,6,FALSE)),0,VLOOKUP(D297,'[1]Proportionate Shares'!$D$23:$I$1359,6,FALSE)),0)</f>
        <v>4238419</v>
      </c>
      <c r="Z297" s="98">
        <f>-VLOOKUP(D297,'[1]Schedule of Pension Amounts LW'!$B$15:$AS$1399,37,FALSE)</f>
        <v>47465721</v>
      </c>
      <c r="AA297" s="99">
        <f t="shared" si="24"/>
        <v>65493725</v>
      </c>
      <c r="AB297" s="72">
        <f>VLOOKUP(D297,'[1]Pension Expense Details'!$D$22:$S$1407,16,FALSE)</f>
        <v>684364</v>
      </c>
      <c r="AC297" s="72">
        <f t="shared" si="25"/>
        <v>10850352</v>
      </c>
      <c r="AD297" s="72">
        <f>VLOOKUP(D297,'[1]Schedule of Pension Amounts LW'!$B$15:$W$1399,22,FALSE)</f>
        <v>11534716</v>
      </c>
    </row>
    <row r="298" spans="1:30" x14ac:dyDescent="0.3">
      <c r="A298" s="104"/>
      <c r="B298" s="33"/>
      <c r="C298" s="33" t="str">
        <f>VLOOKUP(D298,'[1]Employer information'!$I$3:$J$1391,2,FALSE)</f>
        <v xml:space="preserve">Higher Education                                  </v>
      </c>
      <c r="D298" s="33" t="str">
        <f>'[1]Schedule of Pension Amounts LW'!B291</f>
        <v>1857</v>
      </c>
      <c r="E298" s="33" t="str">
        <f>IF(ISNA(VLOOKUP(D298,'[1]Proportionate Shares'!$D$23:$G$1400,2,FALSE)),"",VLOOKUP(D298,'[1]Proportionate Shares'!$D$23:$G$1400,2,FALSE))</f>
        <v>212750</v>
      </c>
      <c r="F298" s="33" t="str">
        <f>IF(ISNA(VLOOKUP(D298,'[1]Proportionate Shares'!$D$23:$G$1400,3,FALSE)),"",VLOOKUP(D298,'[1]Proportionate Shares'!$D$23:$G$1400,3,FALSE))</f>
        <v/>
      </c>
      <c r="G298" s="34" t="str">
        <f>VLOOKUP(D298,'[1]Employer information'!$A$3:$B$1390,2,FALSE)</f>
        <v>UNIVERSITY OF TEXAS AT TYLER</v>
      </c>
      <c r="H298" s="36">
        <f>IF(ISNA(VLOOKUP(D298,'[1]Proportionate Shares'!$D$23:$I$1377,6,FALSE)),0,VLOOKUP(D298,'[1]Proportionate Shares'!$D$23:$I$1377,6,FALSE))</f>
        <v>5.0326609899999997E-4</v>
      </c>
      <c r="I298" s="105">
        <f>VLOOKUP(D298,'[1]Schedule of Pension Amounts LW'!$B$15:$E$1399,3,FALSE)</f>
        <v>41691830</v>
      </c>
      <c r="J298" s="105">
        <f>-IF(ISNA(VLOOKUP(D298,'[1]Combined Contribution Amounts'!$A$2:$K$1335,5,FALSE)),0,VLOOKUP(D298,'[1]Combined Contribution Amounts'!$A$2:$K$1335,5,FALSE))</f>
        <v>-1750466</v>
      </c>
      <c r="K298" s="105">
        <f>-IF(ISNA(VLOOKUP(D298,'[1]Combined Contribution Amounts'!$A$2:$K$1335,7,FALSE)),0,VLOOKUP(D298,'[1]Combined Contribution Amounts'!$A$2:$K$1335,7,FALSE))+-IF(ISNA(VLOOKUP(D298,'[1]Combined Contribution Amounts'!$A$2:$K$1335,8,FALSE)),0,VLOOKUP(D298,'[1]Combined Contribution Amounts'!$A$2:$K$1335,8,FALSE))+-IF(ISNA(VLOOKUP(D298,'[1]Combined Contribution Amounts'!$A$2:$K$1335,9,FALSE)),0,VLOOKUP(D298,'[1]Combined Contribution Amounts'!$A$2:$K$1335,9,FALSE))</f>
        <v>-11026</v>
      </c>
      <c r="L298" s="105">
        <f>VLOOKUP(D298,'[1]Pension Expense Details'!$D$23:$S$1407,16,FALSE)</f>
        <v>227045</v>
      </c>
      <c r="M298" s="105">
        <f>ROUND(('[1]68_InOutFlowsCurPrdAndPriorHist'!$F$28-'[1]68_InOutFlowsCurPrdAndPriorHist'!$F$31)*$H298,0)-VLOOKUP(D298,'[1]Pension Expense Details'!$D$23:$S$1407,12,FALSE)</f>
        <v>-416824</v>
      </c>
      <c r="N298" s="105">
        <f>ROUND(('[1]68_InOutFlowsCurPrdAndPriorHist'!$F$29-'[1]68_InOutFlowsCurPrdAndPriorHist'!$F$32)*$H298,0)-VLOOKUP(D298,'[1]Pension Expense Details'!$D$23:$S$1407,13,FALSE)</f>
        <v>-3149542</v>
      </c>
      <c r="O298" s="105">
        <f>ROUND(('[1]68_InOutFlowsCurPrdAndPriorHist'!$F$30-'[1]68_InOutFlowsCurPrdAndPriorHist'!$F$33)*$H298,0)-VLOOKUP(D298,'[1]Pension Expense Details'!$D$23:$S$1407,14,FALSE)</f>
        <v>1361959</v>
      </c>
      <c r="P298" s="105">
        <f>ROUND((VLOOKUP(D298,'[1]Schedule of Pension Amounts LW'!$B$15:$AC$1399,28,FALSE)-VLOOKUP(D298,'[1]Schedule of Pension Amounts LW'!$B$15:$AC$1399,27,FALSE))*'[1]Schedule of Pension Amounts LW'!AD$4,0)+VLOOKUP(D298,'[1]Schedule of Pension Amounts LW'!$B$15:$AH$1399,33,FALSE)-VLOOKUP(D298,'[1]Pension Expense Details'!$D$23:$S$1407,15,FALSE)</f>
        <v>-11791631</v>
      </c>
      <c r="Q298" s="98">
        <f t="shared" si="22"/>
        <v>26161345</v>
      </c>
      <c r="R298" s="98">
        <f>ROUND('[1]68_InOutFlowsCurPrdAndPrior'!$D$32*IF(ISNA(VLOOKUP(D298,'[1]Proportionate Shares'!$D$23:$I$1359,6,FALSE)),0,VLOOKUP(D298,'[1]Proportionate Shares'!$D$23:$I$1359,6,FALSE)),0)</f>
        <v>109901</v>
      </c>
      <c r="S298" s="98">
        <f>ROUND('[1]68_InOutFlowsCurPrdAndPrior'!$D$33*IF(ISNA(VLOOKUP(D298,'[1]Proportionate Shares'!$D$23:$I$1359,6,FALSE)),0,VLOOKUP(D298,'[1]Proportionate Shares'!$D$23:$I$1359,6,FALSE)),0)</f>
        <v>8116534</v>
      </c>
      <c r="T298" s="98">
        <f>ROUND('[1]68_InOutFlowsCurPrdAndPrior'!$D$35*IF(ISNA(VLOOKUP(D298,'[1]Proportionate Shares'!$D$23:$I$1359,6,FALSE)),0,VLOOKUP(D298,'[1]Proportionate Shares'!$D$23:$I$1359,6,FALSE)),0)</f>
        <v>1572828</v>
      </c>
      <c r="U298" s="98">
        <f>VLOOKUP(D298,'[1]Schedule of Pension Amounts LW'!$B$15:$AS$1399,36,FALSE)</f>
        <v>7189781</v>
      </c>
      <c r="V298" s="99">
        <f t="shared" si="23"/>
        <v>16989044</v>
      </c>
      <c r="W298" s="98">
        <f>ROUND('[1]68_InOutFlowsCurPrdAndPrior'!$F$32*IF(ISNA(VLOOKUP(D298,'[1]Proportionate Shares'!$D$23:$I$1359,6,FALSE)),0,VLOOKUP(D298,'[1]Proportionate Shares'!$D$23:$I$1359,6,FALSE)),0)</f>
        <v>908363</v>
      </c>
      <c r="X298" s="98">
        <f>ROUND('[1]68_InOutFlowsCurPrdAndPrior'!$F$33*IF(ISNA(VLOOKUP(D298,'[1]Proportionate Shares'!$D$23:$I$1359,6,FALSE)),0,VLOOKUP(D298,'[1]Proportionate Shares'!$D$23:$I$1359,6,FALSE)),0)</f>
        <v>3354136</v>
      </c>
      <c r="Y298" s="98">
        <f>ROUND('[1]68_InOutFlowsCurPrdAndPrior'!$F$35*IF(ISNA(VLOOKUP(D298,'[1]Proportionate Shares'!$D$23:$I$1359,6,FALSE)),0,VLOOKUP(D298,'[1]Proportionate Shares'!$D$23:$I$1359,6,FALSE)),0)</f>
        <v>1310138</v>
      </c>
      <c r="Z298" s="98">
        <f>-VLOOKUP(D298,'[1]Schedule of Pension Amounts LW'!$B$15:$AS$1399,37,FALSE)</f>
        <v>8421230</v>
      </c>
      <c r="AA298" s="99">
        <f t="shared" si="24"/>
        <v>13993867</v>
      </c>
      <c r="AB298" s="72">
        <f>VLOOKUP(D298,'[1]Pension Expense Details'!$D$22:$S$1407,16,FALSE)</f>
        <v>227045</v>
      </c>
      <c r="AC298" s="72">
        <f t="shared" si="25"/>
        <v>4442887</v>
      </c>
      <c r="AD298" s="72">
        <f>VLOOKUP(D298,'[1]Schedule of Pension Amounts LW'!$B$15:$W$1399,22,FALSE)</f>
        <v>4669932</v>
      </c>
    </row>
    <row r="299" spans="1:30" x14ac:dyDescent="0.3">
      <c r="A299" s="104"/>
      <c r="B299" s="33"/>
      <c r="C299" s="33" t="str">
        <f>VLOOKUP(D299,'[1]Employer information'!$I$3:$J$1391,2,FALSE)</f>
        <v xml:space="preserve">Higher Education                                  </v>
      </c>
      <c r="D299" s="33" t="str">
        <f>'[1]Schedule of Pension Amounts LW'!B292</f>
        <v>1899</v>
      </c>
      <c r="E299" s="33" t="str">
        <f>IF(ISNA(VLOOKUP(D299,'[1]Proportionate Shares'!$D$23:$G$1400,2,FALSE)),"",VLOOKUP(D299,'[1]Proportionate Shares'!$D$23:$G$1400,2,FALSE))</f>
        <v>212785</v>
      </c>
      <c r="F299" s="33" t="str">
        <f>IF(ISNA(VLOOKUP(D299,'[1]Proportionate Shares'!$D$23:$G$1400,3,FALSE)),"",VLOOKUP(D299,'[1]Proportionate Shares'!$D$23:$G$1400,3,FALSE))</f>
        <v/>
      </c>
      <c r="G299" s="34" t="str">
        <f>VLOOKUP(D299,'[1]Employer information'!$A$3:$B$1390,2,FALSE)</f>
        <v>UNIVERSITY OF TEXAS HEALTH CTR AT TYLER</v>
      </c>
      <c r="H299" s="36">
        <f>IF(ISNA(VLOOKUP(D299,'[1]Proportionate Shares'!$D$23:$I$1377,6,FALSE)),0,VLOOKUP(D299,'[1]Proportionate Shares'!$D$23:$I$1377,6,FALSE))</f>
        <v>1.1531448630000001E-3</v>
      </c>
      <c r="I299" s="105">
        <f>VLOOKUP(D299,'[1]Schedule of Pension Amounts LW'!$B$15:$E$1399,3,FALSE)</f>
        <v>88875278</v>
      </c>
      <c r="J299" s="105">
        <f>-IF(ISNA(VLOOKUP(D299,'[1]Combined Contribution Amounts'!$A$2:$K$1335,5,FALSE)),0,VLOOKUP(D299,'[1]Combined Contribution Amounts'!$A$2:$K$1335,5,FALSE))</f>
        <v>-4036146</v>
      </c>
      <c r="K299" s="105">
        <f>-IF(ISNA(VLOOKUP(D299,'[1]Combined Contribution Amounts'!$A$2:$K$1335,7,FALSE)),0,VLOOKUP(D299,'[1]Combined Contribution Amounts'!$A$2:$K$1335,7,FALSE))+-IF(ISNA(VLOOKUP(D299,'[1]Combined Contribution Amounts'!$A$2:$K$1335,8,FALSE)),0,VLOOKUP(D299,'[1]Combined Contribution Amounts'!$A$2:$K$1335,8,FALSE))+-IF(ISNA(VLOOKUP(D299,'[1]Combined Contribution Amounts'!$A$2:$K$1335,9,FALSE)),0,VLOOKUP(D299,'[1]Combined Contribution Amounts'!$A$2:$K$1335,9,FALSE))</f>
        <v>0</v>
      </c>
      <c r="L299" s="105">
        <f>VLOOKUP(D299,'[1]Pension Expense Details'!$D$23:$S$1407,16,FALSE)</f>
        <v>1566103</v>
      </c>
      <c r="M299" s="105">
        <f>ROUND(('[1]68_InOutFlowsCurPrdAndPriorHist'!$F$28-'[1]68_InOutFlowsCurPrdAndPriorHist'!$F$31)*$H299,0)-VLOOKUP(D299,'[1]Pension Expense Details'!$D$23:$S$1407,12,FALSE)</f>
        <v>-955078</v>
      </c>
      <c r="N299" s="105">
        <f>ROUND(('[1]68_InOutFlowsCurPrdAndPriorHist'!$F$29-'[1]68_InOutFlowsCurPrdAndPriorHist'!$F$32)*$H299,0)-VLOOKUP(D299,'[1]Pension Expense Details'!$D$23:$S$1407,13,FALSE)</f>
        <v>-7216616</v>
      </c>
      <c r="O299" s="105">
        <f>ROUND(('[1]68_InOutFlowsCurPrdAndPriorHist'!$F$30-'[1]68_InOutFlowsCurPrdAndPriorHist'!$F$33)*$H299,0)-VLOOKUP(D299,'[1]Pension Expense Details'!$D$23:$S$1407,14,FALSE)</f>
        <v>3120688</v>
      </c>
      <c r="P299" s="105">
        <f>ROUND((VLOOKUP(D299,'[1]Schedule of Pension Amounts LW'!$B$15:$AC$1399,28,FALSE)-VLOOKUP(D299,'[1]Schedule of Pension Amounts LW'!$B$15:$AC$1399,27,FALSE))*'[1]Schedule of Pension Amounts LW'!AD$4,0)+VLOOKUP(D299,'[1]Schedule of Pension Amounts LW'!$B$15:$AH$1399,33,FALSE)-VLOOKUP(D299,'[1]Pension Expense Details'!$D$23:$S$1407,15,FALSE)</f>
        <v>-21410154</v>
      </c>
      <c r="Q299" s="98">
        <f t="shared" si="22"/>
        <v>59944075</v>
      </c>
      <c r="R299" s="98">
        <f>ROUND('[1]68_InOutFlowsCurPrdAndPrior'!$D$32*IF(ISNA(VLOOKUP(D299,'[1]Proportionate Shares'!$D$23:$I$1359,6,FALSE)),0,VLOOKUP(D299,'[1]Proportionate Shares'!$D$23:$I$1359,6,FALSE)),0)</f>
        <v>251819</v>
      </c>
      <c r="S299" s="98">
        <f>ROUND('[1]68_InOutFlowsCurPrdAndPrior'!$D$33*IF(ISNA(VLOOKUP(D299,'[1]Proportionate Shares'!$D$23:$I$1359,6,FALSE)),0,VLOOKUP(D299,'[1]Proportionate Shares'!$D$23:$I$1359,6,FALSE)),0)</f>
        <v>18597596</v>
      </c>
      <c r="T299" s="98">
        <f>ROUND('[1]68_InOutFlowsCurPrdAndPrior'!$D$35*IF(ISNA(VLOOKUP(D299,'[1]Proportionate Shares'!$D$23:$I$1359,6,FALSE)),0,VLOOKUP(D299,'[1]Proportionate Shares'!$D$23:$I$1359,6,FALSE)),0)</f>
        <v>3603856</v>
      </c>
      <c r="U299" s="98">
        <f>VLOOKUP(D299,'[1]Schedule of Pension Amounts LW'!$B$15:$AS$1399,36,FALSE)</f>
        <v>19895580</v>
      </c>
      <c r="V299" s="99">
        <f t="shared" si="23"/>
        <v>42348851</v>
      </c>
      <c r="W299" s="98">
        <f>ROUND('[1]68_InOutFlowsCurPrdAndPrior'!$F$32*IF(ISNA(VLOOKUP(D299,'[1]Proportionate Shares'!$D$23:$I$1359,6,FALSE)),0,VLOOKUP(D299,'[1]Proportionate Shares'!$D$23:$I$1359,6,FALSE)),0)</f>
        <v>2081353</v>
      </c>
      <c r="X299" s="98">
        <f>ROUND('[1]68_InOutFlowsCurPrdAndPrior'!$F$33*IF(ISNA(VLOOKUP(D299,'[1]Proportionate Shares'!$D$23:$I$1359,6,FALSE)),0,VLOOKUP(D299,'[1]Proportionate Shares'!$D$23:$I$1359,6,FALSE)),0)</f>
        <v>7685407</v>
      </c>
      <c r="Y299" s="98">
        <f>ROUND('[1]68_InOutFlowsCurPrdAndPrior'!$F$35*IF(ISNA(VLOOKUP(D299,'[1]Proportionate Shares'!$D$23:$I$1359,6,FALSE)),0,VLOOKUP(D299,'[1]Proportionate Shares'!$D$23:$I$1359,6,FALSE)),0)</f>
        <v>3001948</v>
      </c>
      <c r="Z299" s="98">
        <f>-VLOOKUP(D299,'[1]Schedule of Pension Amounts LW'!$B$15:$AS$1399,37,FALSE)</f>
        <v>14873637</v>
      </c>
      <c r="AA299" s="99">
        <f t="shared" si="24"/>
        <v>27642345</v>
      </c>
      <c r="AB299" s="72">
        <f>VLOOKUP(D299,'[1]Pension Expense Details'!$D$22:$S$1407,16,FALSE)</f>
        <v>1566103</v>
      </c>
      <c r="AC299" s="72">
        <f t="shared" si="25"/>
        <v>10780694</v>
      </c>
      <c r="AD299" s="72">
        <f>VLOOKUP(D299,'[1]Schedule of Pension Amounts LW'!$B$15:$W$1399,22,FALSE)</f>
        <v>12346797</v>
      </c>
    </row>
    <row r="300" spans="1:30" x14ac:dyDescent="0.3">
      <c r="A300" s="104"/>
      <c r="B300" s="33"/>
      <c r="C300" s="33" t="str">
        <f>VLOOKUP(D300,'[1]Employer information'!$I$3:$J$1391,2,FALSE)</f>
        <v xml:space="preserve">Higher Education                                  </v>
      </c>
      <c r="D300" s="33" t="str">
        <f>'[1]Schedule of Pension Amounts LW'!B293</f>
        <v>1875</v>
      </c>
      <c r="E300" s="33" t="str">
        <f>IF(ISNA(VLOOKUP(D300,'[1]Proportionate Shares'!$D$23:$G$1400,2,FALSE)),"",VLOOKUP(D300,'[1]Proportionate Shares'!$D$23:$G$1400,2,FALSE))</f>
        <v>101744</v>
      </c>
      <c r="F300" s="33" t="str">
        <f>IF(ISNA(VLOOKUP(D300,'[1]Proportionate Shares'!$D$23:$G$1400,3,FALSE)),"",VLOOKUP(D300,'[1]Proportionate Shares'!$D$23:$G$1400,3,FALSE))</f>
        <v/>
      </c>
      <c r="G300" s="34" t="str">
        <f>VLOOKUP(D300,'[1]Employer information'!$A$3:$B$1390,2,FALSE)</f>
        <v>UNIVERSITY OF TEXAS HSC AT HOUSTON</v>
      </c>
      <c r="H300" s="36">
        <f>IF(ISNA(VLOOKUP(D300,'[1]Proportionate Shares'!$D$23:$I$1377,6,FALSE)),0,VLOOKUP(D300,'[1]Proportionate Shares'!$D$23:$I$1377,6,FALSE))</f>
        <v>6.0061877469999997E-3</v>
      </c>
      <c r="I300" s="105">
        <f>VLOOKUP(D300,'[1]Schedule of Pension Amounts LW'!$B$15:$E$1399,3,FALSE)</f>
        <v>319018919</v>
      </c>
      <c r="J300" s="105">
        <f>-IF(ISNA(VLOOKUP(D300,'[1]Combined Contribution Amounts'!$A$2:$K$1335,5,FALSE)),0,VLOOKUP(D300,'[1]Combined Contribution Amounts'!$A$2:$K$1335,5,FALSE))</f>
        <v>-21022381</v>
      </c>
      <c r="K300" s="105">
        <f>-IF(ISNA(VLOOKUP(D300,'[1]Combined Contribution Amounts'!$A$2:$K$1335,7,FALSE)),0,VLOOKUP(D300,'[1]Combined Contribution Amounts'!$A$2:$K$1335,7,FALSE))+-IF(ISNA(VLOOKUP(D300,'[1]Combined Contribution Amounts'!$A$2:$K$1335,8,FALSE)),0,VLOOKUP(D300,'[1]Combined Contribution Amounts'!$A$2:$K$1335,8,FALSE))+-IF(ISNA(VLOOKUP(D300,'[1]Combined Contribution Amounts'!$A$2:$K$1335,9,FALSE)),0,VLOOKUP(D300,'[1]Combined Contribution Amounts'!$A$2:$K$1335,9,FALSE))</f>
        <v>0</v>
      </c>
      <c r="L300" s="105">
        <f>VLOOKUP(D300,'[1]Pension Expense Details'!$D$23:$S$1407,16,FALSE)</f>
        <v>30773202</v>
      </c>
      <c r="M300" s="105">
        <f>ROUND(('[1]68_InOutFlowsCurPrdAndPriorHist'!$F$28-'[1]68_InOutFlowsCurPrdAndPriorHist'!$F$31)*$H300,0)-VLOOKUP(D300,'[1]Pension Expense Details'!$D$23:$S$1407,12,FALSE)</f>
        <v>-4974552</v>
      </c>
      <c r="N300" s="105">
        <f>ROUND(('[1]68_InOutFlowsCurPrdAndPriorHist'!$F$29-'[1]68_InOutFlowsCurPrdAndPriorHist'!$F$32)*$H300,0)-VLOOKUP(D300,'[1]Pension Expense Details'!$D$23:$S$1407,13,FALSE)</f>
        <v>-37587948</v>
      </c>
      <c r="O300" s="105">
        <f>ROUND(('[1]68_InOutFlowsCurPrdAndPriorHist'!$F$30-'[1]68_InOutFlowsCurPrdAndPriorHist'!$F$33)*$H300,0)-VLOOKUP(D300,'[1]Pension Expense Details'!$D$23:$S$1407,14,FALSE)</f>
        <v>16254191</v>
      </c>
      <c r="P300" s="105">
        <f>ROUND((VLOOKUP(D300,'[1]Schedule of Pension Amounts LW'!$B$15:$AC$1399,28,FALSE)-VLOOKUP(D300,'[1]Schedule of Pension Amounts LW'!$B$15:$AC$1399,27,FALSE))*'[1]Schedule of Pension Amounts LW'!AD$4,0)+VLOOKUP(D300,'[1]Schedule of Pension Amounts LW'!$B$15:$AH$1399,33,FALSE)-VLOOKUP(D300,'[1]Pension Expense Details'!$D$23:$S$1407,15,FALSE)</f>
        <v>9758985</v>
      </c>
      <c r="Q300" s="98">
        <f t="shared" si="22"/>
        <v>312220416</v>
      </c>
      <c r="R300" s="98">
        <f>ROUND('[1]68_InOutFlowsCurPrdAndPrior'!$D$32*IF(ISNA(VLOOKUP(D300,'[1]Proportionate Shares'!$D$23:$I$1359,6,FALSE)),0,VLOOKUP(D300,'[1]Proportionate Shares'!$D$23:$I$1359,6,FALSE)),0)</f>
        <v>1311605</v>
      </c>
      <c r="S300" s="98">
        <f>ROUND('[1]68_InOutFlowsCurPrdAndPrior'!$D$33*IF(ISNA(VLOOKUP(D300,'[1]Proportionate Shares'!$D$23:$I$1359,6,FALSE)),0,VLOOKUP(D300,'[1]Proportionate Shares'!$D$23:$I$1359,6,FALSE)),0)</f>
        <v>96866107</v>
      </c>
      <c r="T300" s="98">
        <f>ROUND('[1]68_InOutFlowsCurPrdAndPrior'!$D$35*IF(ISNA(VLOOKUP(D300,'[1]Proportionate Shares'!$D$23:$I$1359,6,FALSE)),0,VLOOKUP(D300,'[1]Proportionate Shares'!$D$23:$I$1359,6,FALSE)),0)</f>
        <v>18770787</v>
      </c>
      <c r="U300" s="98">
        <f>VLOOKUP(D300,'[1]Schedule of Pension Amounts LW'!$B$15:$AS$1399,36,FALSE)</f>
        <v>24433850</v>
      </c>
      <c r="V300" s="99">
        <f t="shared" si="23"/>
        <v>141382349</v>
      </c>
      <c r="W300" s="98">
        <f>ROUND('[1]68_InOutFlowsCurPrdAndPrior'!$F$32*IF(ISNA(VLOOKUP(D300,'[1]Proportionate Shares'!$D$23:$I$1359,6,FALSE)),0,VLOOKUP(D300,'[1]Proportionate Shares'!$D$23:$I$1359,6,FALSE)),0)</f>
        <v>10840788</v>
      </c>
      <c r="X300" s="98">
        <f>ROUND('[1]68_InOutFlowsCurPrdAndPrior'!$F$33*IF(ISNA(VLOOKUP(D300,'[1]Proportionate Shares'!$D$23:$I$1359,6,FALSE)),0,VLOOKUP(D300,'[1]Proportionate Shares'!$D$23:$I$1359,6,FALSE)),0)</f>
        <v>40029658</v>
      </c>
      <c r="Y300" s="98">
        <f>ROUND('[1]68_InOutFlowsCurPrdAndPrior'!$F$35*IF(ISNA(VLOOKUP(D300,'[1]Proportionate Shares'!$D$23:$I$1359,6,FALSE)),0,VLOOKUP(D300,'[1]Proportionate Shares'!$D$23:$I$1359,6,FALSE)),0)</f>
        <v>15635734</v>
      </c>
      <c r="Z300" s="98">
        <f>-VLOOKUP(D300,'[1]Schedule of Pension Amounts LW'!$B$15:$AS$1399,37,FALSE)</f>
        <v>9740925</v>
      </c>
      <c r="AA300" s="99">
        <f t="shared" si="24"/>
        <v>76247105</v>
      </c>
      <c r="AB300" s="72">
        <f>VLOOKUP(D300,'[1]Pension Expense Details'!$D$22:$S$1407,16,FALSE)</f>
        <v>30773202</v>
      </c>
      <c r="AC300" s="72">
        <f t="shared" si="25"/>
        <v>29022088</v>
      </c>
      <c r="AD300" s="72">
        <f>VLOOKUP(D300,'[1]Schedule of Pension Amounts LW'!$B$15:$W$1399,22,FALSE)</f>
        <v>59795290</v>
      </c>
    </row>
    <row r="301" spans="1:30" x14ac:dyDescent="0.3">
      <c r="A301" s="104"/>
      <c r="B301" s="33"/>
      <c r="C301" s="33" t="str">
        <f>VLOOKUP(D301,'[1]Employer information'!$I$3:$J$1391,2,FALSE)</f>
        <v xml:space="preserve">Higher Education                                  </v>
      </c>
      <c r="D301" s="33" t="str">
        <f>'[1]Schedule of Pension Amounts LW'!B294</f>
        <v>1874</v>
      </c>
      <c r="E301" s="33" t="str">
        <f>IF(ISNA(VLOOKUP(D301,'[1]Proportionate Shares'!$D$23:$G$1400,2,FALSE)),"",VLOOKUP(D301,'[1]Proportionate Shares'!$D$23:$G$1400,2,FALSE))</f>
        <v>015745</v>
      </c>
      <c r="F301" s="33" t="str">
        <f>IF(ISNA(VLOOKUP(D301,'[1]Proportionate Shares'!$D$23:$G$1400,3,FALSE)),"",VLOOKUP(D301,'[1]Proportionate Shares'!$D$23:$G$1400,3,FALSE))</f>
        <v/>
      </c>
      <c r="G301" s="34" t="str">
        <f>VLOOKUP(D301,'[1]Employer information'!$A$3:$B$1390,2,FALSE)</f>
        <v>UNIVERSITY OF TEXAS HSC AT SAN ANTONIO</v>
      </c>
      <c r="H301" s="36">
        <f>IF(ISNA(VLOOKUP(D301,'[1]Proportionate Shares'!$D$23:$I$1377,6,FALSE)),0,VLOOKUP(D301,'[1]Proportionate Shares'!$D$23:$I$1377,6,FALSE))</f>
        <v>3.49551106E-3</v>
      </c>
      <c r="I301" s="105">
        <f>VLOOKUP(D301,'[1]Schedule of Pension Amounts LW'!$B$15:$E$1399,3,FALSE)</f>
        <v>263733823</v>
      </c>
      <c r="J301" s="105">
        <f>-IF(ISNA(VLOOKUP(D301,'[1]Combined Contribution Amounts'!$A$2:$K$1335,5,FALSE)),0,VLOOKUP(D301,'[1]Combined Contribution Amounts'!$A$2:$K$1335,5,FALSE))</f>
        <v>-12234354</v>
      </c>
      <c r="K301" s="105">
        <f>-IF(ISNA(VLOOKUP(D301,'[1]Combined Contribution Amounts'!$A$2:$K$1335,7,FALSE)),0,VLOOKUP(D301,'[1]Combined Contribution Amounts'!$A$2:$K$1335,7,FALSE))+-IF(ISNA(VLOOKUP(D301,'[1]Combined Contribution Amounts'!$A$2:$K$1335,8,FALSE)),0,VLOOKUP(D301,'[1]Combined Contribution Amounts'!$A$2:$K$1335,8,FALSE))+-IF(ISNA(VLOOKUP(D301,'[1]Combined Contribution Amounts'!$A$2:$K$1335,9,FALSE)),0,VLOOKUP(D301,'[1]Combined Contribution Amounts'!$A$2:$K$1335,9,FALSE))</f>
        <v>-356</v>
      </c>
      <c r="L301" s="105">
        <f>VLOOKUP(D301,'[1]Pension Expense Details'!$D$23:$S$1407,16,FALSE)</f>
        <v>5638884</v>
      </c>
      <c r="M301" s="105">
        <f>ROUND(('[1]68_InOutFlowsCurPrdAndPriorHist'!$F$28-'[1]68_InOutFlowsCurPrdAndPriorHist'!$F$31)*$H301,0)-VLOOKUP(D301,'[1]Pension Expense Details'!$D$23:$S$1407,12,FALSE)</f>
        <v>-2895114</v>
      </c>
      <c r="N301" s="105">
        <f>ROUND(('[1]68_InOutFlowsCurPrdAndPriorHist'!$F$29-'[1]68_InOutFlowsCurPrdAndPriorHist'!$F$32)*$H301,0)-VLOOKUP(D301,'[1]Pension Expense Details'!$D$23:$S$1407,13,FALSE)</f>
        <v>-21875621</v>
      </c>
      <c r="O301" s="105">
        <f>ROUND(('[1]68_InOutFlowsCurPrdAndPriorHist'!$F$30-'[1]68_InOutFlowsCurPrdAndPriorHist'!$F$33)*$H301,0)-VLOOKUP(D301,'[1]Pension Expense Details'!$D$23:$S$1407,14,FALSE)</f>
        <v>9459695</v>
      </c>
      <c r="P301" s="105">
        <f>ROUND((VLOOKUP(D301,'[1]Schedule of Pension Amounts LW'!$B$15:$AC$1399,28,FALSE)-VLOOKUP(D301,'[1]Schedule of Pension Amounts LW'!$B$15:$AC$1399,27,FALSE))*'[1]Schedule of Pension Amounts LW'!AD$4,0)+VLOOKUP(D301,'[1]Schedule of Pension Amounts LW'!$B$15:$AH$1399,33,FALSE)-VLOOKUP(D301,'[1]Pension Expense Details'!$D$23:$S$1407,15,FALSE)</f>
        <v>-60119364</v>
      </c>
      <c r="Q301" s="98">
        <f t="shared" si="22"/>
        <v>181707593</v>
      </c>
      <c r="R301" s="98">
        <f>ROUND('[1]68_InOutFlowsCurPrdAndPrior'!$D$32*IF(ISNA(VLOOKUP(D301,'[1]Proportionate Shares'!$D$23:$I$1359,6,FALSE)),0,VLOOKUP(D301,'[1]Proportionate Shares'!$D$23:$I$1359,6,FALSE)),0)</f>
        <v>763334</v>
      </c>
      <c r="S301" s="98">
        <f>ROUND('[1]68_InOutFlowsCurPrdAndPrior'!$D$33*IF(ISNA(VLOOKUP(D301,'[1]Proportionate Shares'!$D$23:$I$1359,6,FALSE)),0,VLOOKUP(D301,'[1]Proportionate Shares'!$D$23:$I$1359,6,FALSE)),0)</f>
        <v>56374619</v>
      </c>
      <c r="T301" s="98">
        <f>ROUND('[1]68_InOutFlowsCurPrdAndPrior'!$D$35*IF(ISNA(VLOOKUP(D301,'[1]Proportionate Shares'!$D$23:$I$1359,6,FALSE)),0,VLOOKUP(D301,'[1]Proportionate Shares'!$D$23:$I$1359,6,FALSE)),0)</f>
        <v>10924316</v>
      </c>
      <c r="U301" s="98">
        <f>VLOOKUP(D301,'[1]Schedule of Pension Amounts LW'!$B$15:$AS$1399,36,FALSE)</f>
        <v>41540410</v>
      </c>
      <c r="V301" s="99">
        <f t="shared" si="23"/>
        <v>109602679</v>
      </c>
      <c r="W301" s="98">
        <f>ROUND('[1]68_InOutFlowsCurPrdAndPrior'!$F$32*IF(ISNA(VLOOKUP(D301,'[1]Proportionate Shares'!$D$23:$I$1359,6,FALSE)),0,VLOOKUP(D301,'[1]Proportionate Shares'!$D$23:$I$1359,6,FALSE)),0)</f>
        <v>6309176</v>
      </c>
      <c r="X301" s="98">
        <f>ROUND('[1]68_InOutFlowsCurPrdAndPrior'!$F$33*IF(ISNA(VLOOKUP(D301,'[1]Proportionate Shares'!$D$23:$I$1359,6,FALSE)),0,VLOOKUP(D301,'[1]Proportionate Shares'!$D$23:$I$1359,6,FALSE)),0)</f>
        <v>23296660</v>
      </c>
      <c r="Y301" s="98">
        <f>ROUND('[1]68_InOutFlowsCurPrdAndPrior'!$F$35*IF(ISNA(VLOOKUP(D301,'[1]Proportionate Shares'!$D$23:$I$1359,6,FALSE)),0,VLOOKUP(D301,'[1]Proportionate Shares'!$D$23:$I$1359,6,FALSE)),0)</f>
        <v>9099762</v>
      </c>
      <c r="Z301" s="98">
        <f>-VLOOKUP(D301,'[1]Schedule of Pension Amounts LW'!$B$15:$AS$1399,37,FALSE)</f>
        <v>46058067</v>
      </c>
      <c r="AA301" s="99">
        <f t="shared" si="24"/>
        <v>84763665</v>
      </c>
      <c r="AB301" s="72">
        <f>VLOOKUP(D301,'[1]Pension Expense Details'!$D$22:$S$1407,16,FALSE)</f>
        <v>5638884</v>
      </c>
      <c r="AC301" s="72">
        <f t="shared" si="25"/>
        <v>25410701</v>
      </c>
      <c r="AD301" s="72">
        <f>VLOOKUP(D301,'[1]Schedule of Pension Amounts LW'!$B$15:$W$1399,22,FALSE)</f>
        <v>31049585</v>
      </c>
    </row>
    <row r="302" spans="1:30" x14ac:dyDescent="0.3">
      <c r="A302" s="104"/>
      <c r="B302" s="33"/>
      <c r="C302" s="33" t="str">
        <f>VLOOKUP(D302,'[1]Employer information'!$I$3:$J$1391,2,FALSE)</f>
        <v xml:space="preserve">Higher Education                                  </v>
      </c>
      <c r="D302" s="33" t="str">
        <f>'[1]Schedule of Pension Amounts LW'!B295</f>
        <v>1389</v>
      </c>
      <c r="E302" s="33" t="str">
        <f>IF(ISNA(VLOOKUP(D302,'[1]Proportionate Shares'!$D$23:$G$1400,2,FALSE)),"",VLOOKUP(D302,'[1]Proportionate Shares'!$D$23:$G$1400,2,FALSE))</f>
        <v>101506</v>
      </c>
      <c r="F302" s="33" t="str">
        <f>IF(ISNA(VLOOKUP(D302,'[1]Proportionate Shares'!$D$23:$G$1400,3,FALSE)),"",VLOOKUP(D302,'[1]Proportionate Shares'!$D$23:$G$1400,3,FALSE))</f>
        <v/>
      </c>
      <c r="G302" s="34" t="str">
        <f>VLOOKUP(D302,'[1]Employer information'!$A$3:$B$1390,2,FALSE)</f>
        <v>UNIVERSITY OF TEXAS MD ANDERSON CANCER CENTER</v>
      </c>
      <c r="H302" s="36">
        <f>IF(ISNA(VLOOKUP(D302,'[1]Proportionate Shares'!$D$23:$I$1377,6,FALSE)),0,VLOOKUP(D302,'[1]Proportionate Shares'!$D$23:$I$1377,6,FALSE))</f>
        <v>2.737951404E-2</v>
      </c>
      <c r="I302" s="105">
        <f>VLOOKUP(D302,'[1]Schedule of Pension Amounts LW'!$B$15:$E$1399,3,FALSE)</f>
        <v>1435825877</v>
      </c>
      <c r="J302" s="105">
        <f>-IF(ISNA(VLOOKUP(D302,'[1]Combined Contribution Amounts'!$A$2:$K$1335,5,FALSE)),0,VLOOKUP(D302,'[1]Combined Contribution Amounts'!$A$2:$K$1335,5,FALSE))</f>
        <v>-95831064</v>
      </c>
      <c r="K302" s="105">
        <f>-IF(ISNA(VLOOKUP(D302,'[1]Combined Contribution Amounts'!$A$2:$K$1335,7,FALSE)),0,VLOOKUP(D302,'[1]Combined Contribution Amounts'!$A$2:$K$1335,7,FALSE))+-IF(ISNA(VLOOKUP(D302,'[1]Combined Contribution Amounts'!$A$2:$K$1335,8,FALSE)),0,VLOOKUP(D302,'[1]Combined Contribution Amounts'!$A$2:$K$1335,8,FALSE))+-IF(ISNA(VLOOKUP(D302,'[1]Combined Contribution Amounts'!$A$2:$K$1335,9,FALSE)),0,VLOOKUP(D302,'[1]Combined Contribution Amounts'!$A$2:$K$1335,9,FALSE))</f>
        <v>-535</v>
      </c>
      <c r="L302" s="105">
        <f>VLOOKUP(D302,'[1]Pension Expense Details'!$D$23:$S$1407,16,FALSE)</f>
        <v>143179249</v>
      </c>
      <c r="M302" s="105">
        <f>ROUND(('[1]68_InOutFlowsCurPrdAndPriorHist'!$F$28-'[1]68_InOutFlowsCurPrdAndPriorHist'!$F$31)*$H302,0)-VLOOKUP(D302,'[1]Pension Expense Details'!$D$23:$S$1407,12,FALSE)</f>
        <v>-22676751</v>
      </c>
      <c r="N302" s="105">
        <f>ROUND(('[1]68_InOutFlowsCurPrdAndPriorHist'!$F$29-'[1]68_InOutFlowsCurPrdAndPriorHist'!$F$32)*$H302,0)-VLOOKUP(D302,'[1]Pension Expense Details'!$D$23:$S$1407,13,FALSE)</f>
        <v>-171346585</v>
      </c>
      <c r="O302" s="105">
        <f>ROUND(('[1]68_InOutFlowsCurPrdAndPriorHist'!$F$30-'[1]68_InOutFlowsCurPrdAndPriorHist'!$F$33)*$H302,0)-VLOOKUP(D302,'[1]Pension Expense Details'!$D$23:$S$1407,14,FALSE)</f>
        <v>74095563</v>
      </c>
      <c r="P302" s="105">
        <f>ROUND((VLOOKUP(D302,'[1]Schedule of Pension Amounts LW'!$B$15:$AC$1399,28,FALSE)-VLOOKUP(D302,'[1]Schedule of Pension Amounts LW'!$B$15:$AC$1399,27,FALSE))*'[1]Schedule of Pension Amounts LW'!AD$4,0)+VLOOKUP(D302,'[1]Schedule of Pension Amounts LW'!$B$15:$AH$1399,33,FALSE)-VLOOKUP(D302,'[1]Pension Expense Details'!$D$23:$S$1407,15,FALSE)</f>
        <v>60026980</v>
      </c>
      <c r="Q302" s="98">
        <f t="shared" si="22"/>
        <v>1423272734</v>
      </c>
      <c r="R302" s="98">
        <f>ROUND('[1]68_InOutFlowsCurPrdAndPrior'!$D$32*IF(ISNA(VLOOKUP(D302,'[1]Proportionate Shares'!$D$23:$I$1359,6,FALSE)),0,VLOOKUP(D302,'[1]Proportionate Shares'!$D$23:$I$1359,6,FALSE)),0)</f>
        <v>5979019</v>
      </c>
      <c r="S302" s="98">
        <f>ROUND('[1]68_InOutFlowsCurPrdAndPrior'!$D$33*IF(ISNA(VLOOKUP(D302,'[1]Proportionate Shares'!$D$23:$I$1359,6,FALSE)),0,VLOOKUP(D302,'[1]Proportionate Shares'!$D$23:$I$1359,6,FALSE)),0)</f>
        <v>441569101</v>
      </c>
      <c r="T302" s="98">
        <f>ROUND('[1]68_InOutFlowsCurPrdAndPrior'!$D$35*IF(ISNA(VLOOKUP(D302,'[1]Proportionate Shares'!$D$23:$I$1359,6,FALSE)),0,VLOOKUP(D302,'[1]Proportionate Shares'!$D$23:$I$1359,6,FALSE)),0)</f>
        <v>85567592</v>
      </c>
      <c r="U302" s="98">
        <f>VLOOKUP(D302,'[1]Schedule of Pension Amounts LW'!$B$15:$AS$1399,36,FALSE)</f>
        <v>50380550</v>
      </c>
      <c r="V302" s="99">
        <f t="shared" si="23"/>
        <v>583496262</v>
      </c>
      <c r="W302" s="98">
        <f>ROUND('[1]68_InOutFlowsCurPrdAndPrior'!$F$32*IF(ISNA(VLOOKUP(D302,'[1]Proportionate Shares'!$D$23:$I$1359,6,FALSE)),0,VLOOKUP(D302,'[1]Proportionate Shares'!$D$23:$I$1359,6,FALSE)),0)</f>
        <v>49418288</v>
      </c>
      <c r="X302" s="98">
        <f>ROUND('[1]68_InOutFlowsCurPrdAndPrior'!$F$33*IF(ISNA(VLOOKUP(D302,'[1]Proportionate Shares'!$D$23:$I$1359,6,FALSE)),0,VLOOKUP(D302,'[1]Proportionate Shares'!$D$23:$I$1359,6,FALSE)),0)</f>
        <v>182477244</v>
      </c>
      <c r="Y302" s="98">
        <f>ROUND('[1]68_InOutFlowsCurPrdAndPrior'!$F$35*IF(ISNA(VLOOKUP(D302,'[1]Proportionate Shares'!$D$23:$I$1359,6,FALSE)),0,VLOOKUP(D302,'[1]Proportionate Shares'!$D$23:$I$1359,6,FALSE)),0)</f>
        <v>71276292</v>
      </c>
      <c r="Z302" s="98">
        <f>-VLOOKUP(D302,'[1]Schedule of Pension Amounts LW'!$B$15:$AS$1399,37,FALSE)</f>
        <v>67197774</v>
      </c>
      <c r="AA302" s="99">
        <f t="shared" si="24"/>
        <v>370369598</v>
      </c>
      <c r="AB302" s="72">
        <f>VLOOKUP(D302,'[1]Pension Expense Details'!$D$22:$S$1407,16,FALSE)</f>
        <v>143179249</v>
      </c>
      <c r="AC302" s="72">
        <f t="shared" si="25"/>
        <v>95921490</v>
      </c>
      <c r="AD302" s="72">
        <f>VLOOKUP(D302,'[1]Schedule of Pension Amounts LW'!$B$15:$W$1399,22,FALSE)</f>
        <v>239100739</v>
      </c>
    </row>
    <row r="303" spans="1:30" x14ac:dyDescent="0.3">
      <c r="A303" s="104"/>
      <c r="B303" s="33"/>
      <c r="C303" s="33" t="str">
        <f>VLOOKUP(D303,'[1]Employer information'!$I$3:$J$1391,2,FALSE)</f>
        <v xml:space="preserve">Higher Education                                  </v>
      </c>
      <c r="D303" s="33" t="str">
        <f>'[1]Schedule of Pension Amounts LW'!B296</f>
        <v>0025</v>
      </c>
      <c r="E303" s="33" t="str">
        <f>IF(ISNA(VLOOKUP(D303,'[1]Proportionate Shares'!$D$23:$G$1400,2,FALSE)),"",VLOOKUP(D303,'[1]Proportionate Shares'!$D$23:$G$1400,2,FALSE))</f>
        <v>084723</v>
      </c>
      <c r="F303" s="33" t="str">
        <f>IF(ISNA(VLOOKUP(D303,'[1]Proportionate Shares'!$D$23:$G$1400,3,FALSE)),"",VLOOKUP(D303,'[1]Proportionate Shares'!$D$23:$G$1400,3,FALSE))</f>
        <v>723</v>
      </c>
      <c r="G303" s="34" t="str">
        <f>VLOOKUP(D303,'[1]Employer information'!$A$3:$B$1390,2,FALSE)</f>
        <v>UNIVERSITY OF TEXAS MEDICAL BRANCH AT GALVESTON</v>
      </c>
      <c r="H303" s="36">
        <f>IF(ISNA(VLOOKUP(D303,'[1]Proportionate Shares'!$D$23:$I$1377,6,FALSE)),0,VLOOKUP(D303,'[1]Proportionate Shares'!$D$23:$I$1377,6,FALSE))</f>
        <v>8.5610549130000005E-3</v>
      </c>
      <c r="I303" s="105">
        <f>VLOOKUP(D303,'[1]Schedule of Pension Amounts LW'!$B$15:$E$1399,3,FALSE)</f>
        <v>487685747</v>
      </c>
      <c r="J303" s="105">
        <f>-IF(ISNA(VLOOKUP(D303,'[1]Combined Contribution Amounts'!$A$2:$K$1335,5,FALSE)),0,VLOOKUP(D303,'[1]Combined Contribution Amounts'!$A$2:$K$1335,5,FALSE))</f>
        <v>-29964724</v>
      </c>
      <c r="K303" s="105">
        <f>-IF(ISNA(VLOOKUP(D303,'[1]Combined Contribution Amounts'!$A$2:$K$1335,7,FALSE)),0,VLOOKUP(D303,'[1]Combined Contribution Amounts'!$A$2:$K$1335,7,FALSE))+-IF(ISNA(VLOOKUP(D303,'[1]Combined Contribution Amounts'!$A$2:$K$1335,8,FALSE)),0,VLOOKUP(D303,'[1]Combined Contribution Amounts'!$A$2:$K$1335,8,FALSE))+-IF(ISNA(VLOOKUP(D303,'[1]Combined Contribution Amounts'!$A$2:$K$1335,9,FALSE)),0,VLOOKUP(D303,'[1]Combined Contribution Amounts'!$A$2:$K$1335,9,FALSE))</f>
        <v>0</v>
      </c>
      <c r="L303" s="105">
        <f>VLOOKUP(D303,'[1]Pension Expense Details'!$D$23:$S$1407,16,FALSE)</f>
        <v>38681981</v>
      </c>
      <c r="M303" s="105">
        <f>ROUND(('[1]68_InOutFlowsCurPrdAndPriorHist'!$F$28-'[1]68_InOutFlowsCurPrdAndPriorHist'!$F$31)*$H303,0)-VLOOKUP(D303,'[1]Pension Expense Details'!$D$23:$S$1407,12,FALSE)</f>
        <v>-7090590</v>
      </c>
      <c r="N303" s="105">
        <f>ROUND(('[1]68_InOutFlowsCurPrdAndPriorHist'!$F$29-'[1]68_InOutFlowsCurPrdAndPriorHist'!$F$32)*$H303,0)-VLOOKUP(D303,'[1]Pension Expense Details'!$D$23:$S$1407,13,FALSE)</f>
        <v>-53576828</v>
      </c>
      <c r="O303" s="105">
        <f>ROUND(('[1]68_InOutFlowsCurPrdAndPriorHist'!$F$30-'[1]68_InOutFlowsCurPrdAndPriorHist'!$F$33)*$H303,0)-VLOOKUP(D303,'[1]Pension Expense Details'!$D$23:$S$1407,14,FALSE)</f>
        <v>23168278</v>
      </c>
      <c r="P303" s="105">
        <f>ROUND((VLOOKUP(D303,'[1]Schedule of Pension Amounts LW'!$B$15:$AC$1399,28,FALSE)-VLOOKUP(D303,'[1]Schedule of Pension Amounts LW'!$B$15:$AC$1399,27,FALSE))*'[1]Schedule of Pension Amounts LW'!AD$4,0)+VLOOKUP(D303,'[1]Schedule of Pension Amounts LW'!$B$15:$AH$1399,33,FALSE)-VLOOKUP(D303,'[1]Pension Expense Details'!$D$23:$S$1407,15,FALSE)</f>
        <v>-13873466</v>
      </c>
      <c r="Q303" s="98">
        <f t="shared" si="22"/>
        <v>445030398</v>
      </c>
      <c r="R303" s="98">
        <f>ROUND('[1]68_InOutFlowsCurPrdAndPrior'!$D$32*IF(ISNA(VLOOKUP(D303,'[1]Proportionate Shares'!$D$23:$I$1359,6,FALSE)),0,VLOOKUP(D303,'[1]Proportionate Shares'!$D$23:$I$1359,6,FALSE)),0)</f>
        <v>1869526</v>
      </c>
      <c r="S303" s="98">
        <f>ROUND('[1]68_InOutFlowsCurPrdAndPrior'!$D$33*IF(ISNA(VLOOKUP(D303,'[1]Proportionate Shares'!$D$23:$I$1359,6,FALSE)),0,VLOOKUP(D303,'[1]Proportionate Shares'!$D$23:$I$1359,6,FALSE)),0)</f>
        <v>138070285</v>
      </c>
      <c r="T303" s="98">
        <f>ROUND('[1]68_InOutFlowsCurPrdAndPrior'!$D$35*IF(ISNA(VLOOKUP(D303,'[1]Proportionate Shares'!$D$23:$I$1359,6,FALSE)),0,VLOOKUP(D303,'[1]Proportionate Shares'!$D$23:$I$1359,6,FALSE)),0)</f>
        <v>26755364</v>
      </c>
      <c r="U303" s="98">
        <f>VLOOKUP(D303,'[1]Schedule of Pension Amounts LW'!$B$15:$AS$1399,36,FALSE)</f>
        <v>35816650</v>
      </c>
      <c r="V303" s="99">
        <f t="shared" si="23"/>
        <v>202511825</v>
      </c>
      <c r="W303" s="98">
        <f>ROUND('[1]68_InOutFlowsCurPrdAndPrior'!$F$32*IF(ISNA(VLOOKUP(D303,'[1]Proportionate Shares'!$D$23:$I$1359,6,FALSE)),0,VLOOKUP(D303,'[1]Proportionate Shares'!$D$23:$I$1359,6,FALSE)),0)</f>
        <v>15452162</v>
      </c>
      <c r="X303" s="98">
        <f>ROUND('[1]68_InOutFlowsCurPrdAndPrior'!$F$33*IF(ISNA(VLOOKUP(D303,'[1]Proportionate Shares'!$D$23:$I$1359,6,FALSE)),0,VLOOKUP(D303,'[1]Proportionate Shares'!$D$23:$I$1359,6,FALSE)),0)</f>
        <v>57057174</v>
      </c>
      <c r="Y303" s="98">
        <f>ROUND('[1]68_InOutFlowsCurPrdAndPrior'!$F$35*IF(ISNA(VLOOKUP(D303,'[1]Proportionate Shares'!$D$23:$I$1359,6,FALSE)),0,VLOOKUP(D303,'[1]Proportionate Shares'!$D$23:$I$1359,6,FALSE)),0)</f>
        <v>22286745</v>
      </c>
      <c r="Z303" s="98">
        <f>-VLOOKUP(D303,'[1]Schedule of Pension Amounts LW'!$B$15:$AS$1399,37,FALSE)</f>
        <v>15531318</v>
      </c>
      <c r="AA303" s="99">
        <f t="shared" si="24"/>
        <v>110327399</v>
      </c>
      <c r="AB303" s="72">
        <f>VLOOKUP(D303,'[1]Pension Expense Details'!$D$22:$S$1407,16,FALSE)</f>
        <v>38681981</v>
      </c>
      <c r="AC303" s="72">
        <f t="shared" si="25"/>
        <v>44109084</v>
      </c>
      <c r="AD303" s="72">
        <f>VLOOKUP(D303,'[1]Schedule of Pension Amounts LW'!$B$15:$W$1399,22,FALSE)</f>
        <v>82791065</v>
      </c>
    </row>
    <row r="304" spans="1:30" x14ac:dyDescent="0.3">
      <c r="A304" s="104"/>
      <c r="B304" s="33"/>
      <c r="C304" s="33" t="str">
        <f>VLOOKUP(D304,'[1]Employer information'!$I$3:$J$1391,2,FALSE)</f>
        <v xml:space="preserve">Higher Education                                  </v>
      </c>
      <c r="D304" s="33" t="str">
        <f>'[1]Schedule of Pension Amounts LW'!B297</f>
        <v>1854</v>
      </c>
      <c r="E304" s="33" t="str">
        <f>IF(ISNA(VLOOKUP(D304,'[1]Proportionate Shares'!$D$23:$G$1400,2,FALSE)),"",VLOOKUP(D304,'[1]Proportionate Shares'!$D$23:$G$1400,2,FALSE))</f>
        <v>068742</v>
      </c>
      <c r="F304" s="33" t="str">
        <f>IF(ISNA(VLOOKUP(D304,'[1]Proportionate Shares'!$D$23:$G$1400,3,FALSE)),"",VLOOKUP(D304,'[1]Proportionate Shares'!$D$23:$G$1400,3,FALSE))</f>
        <v/>
      </c>
      <c r="G304" s="34" t="str">
        <f>VLOOKUP(D304,'[1]Employer information'!$A$3:$B$1390,2,FALSE)</f>
        <v>UNIVERSITY OF TEXAS PERMIAN BASIN</v>
      </c>
      <c r="H304" s="36">
        <f>IF(ISNA(VLOOKUP(D304,'[1]Proportionate Shares'!$D$23:$I$1377,6,FALSE)),0,VLOOKUP(D304,'[1]Proportionate Shares'!$D$23:$I$1377,6,FALSE))</f>
        <v>2.9745089999999997E-4</v>
      </c>
      <c r="I304" s="105">
        <f>VLOOKUP(D304,'[1]Schedule of Pension Amounts LW'!$B$15:$E$1399,3,FALSE)</f>
        <v>19949436</v>
      </c>
      <c r="J304" s="105">
        <f>-IF(ISNA(VLOOKUP(D304,'[1]Combined Contribution Amounts'!$A$2:$K$1335,5,FALSE)),0,VLOOKUP(D304,'[1]Combined Contribution Amounts'!$A$2:$K$1335,5,FALSE))</f>
        <v>-1040700</v>
      </c>
      <c r="K304" s="105">
        <f>-IF(ISNA(VLOOKUP(D304,'[1]Combined Contribution Amounts'!$A$2:$K$1335,7,FALSE)),0,VLOOKUP(D304,'[1]Combined Contribution Amounts'!$A$2:$K$1335,7,FALSE))+-IF(ISNA(VLOOKUP(D304,'[1]Combined Contribution Amounts'!$A$2:$K$1335,8,FALSE)),0,VLOOKUP(D304,'[1]Combined Contribution Amounts'!$A$2:$K$1335,8,FALSE))+-IF(ISNA(VLOOKUP(D304,'[1]Combined Contribution Amounts'!$A$2:$K$1335,9,FALSE)),0,VLOOKUP(D304,'[1]Combined Contribution Amounts'!$A$2:$K$1335,9,FALSE))</f>
        <v>-414</v>
      </c>
      <c r="L304" s="105">
        <f>VLOOKUP(D304,'[1]Pension Expense Details'!$D$23:$S$1407,16,FALSE)</f>
        <v>871684</v>
      </c>
      <c r="M304" s="105">
        <f>ROUND(('[1]68_InOutFlowsCurPrdAndPriorHist'!$F$28-'[1]68_InOutFlowsCurPrdAndPriorHist'!$F$31)*$H304,0)-VLOOKUP(D304,'[1]Pension Expense Details'!$D$23:$S$1407,12,FALSE)</f>
        <v>-246360</v>
      </c>
      <c r="N304" s="105">
        <f>ROUND(('[1]68_InOutFlowsCurPrdAndPriorHist'!$F$29-'[1]68_InOutFlowsCurPrdAndPriorHist'!$F$32)*$H304,0)-VLOOKUP(D304,'[1]Pension Expense Details'!$D$23:$S$1407,13,FALSE)</f>
        <v>-1861509</v>
      </c>
      <c r="O304" s="105">
        <f>ROUND(('[1]68_InOutFlowsCurPrdAndPriorHist'!$F$30-'[1]68_InOutFlowsCurPrdAndPriorHist'!$F$33)*$H304,0)-VLOOKUP(D304,'[1]Pension Expense Details'!$D$23:$S$1407,14,FALSE)</f>
        <v>804974</v>
      </c>
      <c r="P304" s="105">
        <f>ROUND((VLOOKUP(D304,'[1]Schedule of Pension Amounts LW'!$B$15:$AC$1399,28,FALSE)-VLOOKUP(D304,'[1]Schedule of Pension Amounts LW'!$B$15:$AC$1399,27,FALSE))*'[1]Schedule of Pension Amounts LW'!AD$4,0)+VLOOKUP(D304,'[1]Schedule of Pension Amounts LW'!$B$15:$AH$1399,33,FALSE)-VLOOKUP(D304,'[1]Pension Expense Details'!$D$23:$S$1407,15,FALSE)</f>
        <v>-3014683</v>
      </c>
      <c r="Q304" s="98">
        <f t="shared" si="22"/>
        <v>15462428</v>
      </c>
      <c r="R304" s="98">
        <f>ROUND('[1]68_InOutFlowsCurPrdAndPrior'!$D$32*IF(ISNA(VLOOKUP(D304,'[1]Proportionate Shares'!$D$23:$I$1359,6,FALSE)),0,VLOOKUP(D304,'[1]Proportionate Shares'!$D$23:$I$1359,6,FALSE)),0)</f>
        <v>64956</v>
      </c>
      <c r="S304" s="98">
        <f>ROUND('[1]68_InOutFlowsCurPrdAndPrior'!$D$33*IF(ISNA(VLOOKUP(D304,'[1]Proportionate Shares'!$D$23:$I$1359,6,FALSE)),0,VLOOKUP(D304,'[1]Proportionate Shares'!$D$23:$I$1359,6,FALSE)),0)</f>
        <v>4797204</v>
      </c>
      <c r="T304" s="98">
        <f>ROUND('[1]68_InOutFlowsCurPrdAndPrior'!$D$35*IF(ISNA(VLOOKUP(D304,'[1]Proportionate Shares'!$D$23:$I$1359,6,FALSE)),0,VLOOKUP(D304,'[1]Proportionate Shares'!$D$23:$I$1359,6,FALSE)),0)</f>
        <v>929606</v>
      </c>
      <c r="U304" s="98">
        <f>VLOOKUP(D304,'[1]Schedule of Pension Amounts LW'!$B$15:$AS$1399,36,FALSE)</f>
        <v>6204375</v>
      </c>
      <c r="V304" s="99">
        <f t="shared" si="23"/>
        <v>11996141</v>
      </c>
      <c r="W304" s="98">
        <f>ROUND('[1]68_InOutFlowsCurPrdAndPrior'!$F$32*IF(ISNA(VLOOKUP(D304,'[1]Proportionate Shares'!$D$23:$I$1359,6,FALSE)),0,VLOOKUP(D304,'[1]Proportionate Shares'!$D$23:$I$1359,6,FALSE)),0)</f>
        <v>536880</v>
      </c>
      <c r="X304" s="98">
        <f>ROUND('[1]68_InOutFlowsCurPrdAndPrior'!$F$33*IF(ISNA(VLOOKUP(D304,'[1]Proportionate Shares'!$D$23:$I$1359,6,FALSE)),0,VLOOKUP(D304,'[1]Proportionate Shares'!$D$23:$I$1359,6,FALSE)),0)</f>
        <v>1982432</v>
      </c>
      <c r="Y304" s="98">
        <f>ROUND('[1]68_InOutFlowsCurPrdAndPrior'!$F$35*IF(ISNA(VLOOKUP(D304,'[1]Proportionate Shares'!$D$23:$I$1359,6,FALSE)),0,VLOOKUP(D304,'[1]Proportionate Shares'!$D$23:$I$1359,6,FALSE)),0)</f>
        <v>774345</v>
      </c>
      <c r="Z304" s="98">
        <f>-VLOOKUP(D304,'[1]Schedule of Pension Amounts LW'!$B$15:$AS$1399,37,FALSE)</f>
        <v>4943815</v>
      </c>
      <c r="AA304" s="99">
        <f t="shared" si="24"/>
        <v>8237472</v>
      </c>
      <c r="AB304" s="72">
        <f>VLOOKUP(D304,'[1]Pension Expense Details'!$D$22:$S$1407,16,FALSE)</f>
        <v>871684</v>
      </c>
      <c r="AC304" s="72">
        <f t="shared" si="25"/>
        <v>2214364</v>
      </c>
      <c r="AD304" s="72">
        <f>VLOOKUP(D304,'[1]Schedule of Pension Amounts LW'!$B$15:$W$1399,22,FALSE)</f>
        <v>3086048</v>
      </c>
    </row>
    <row r="305" spans="1:30" x14ac:dyDescent="0.3">
      <c r="A305" s="104"/>
      <c r="B305" s="33"/>
      <c r="C305" s="33" t="str">
        <f>VLOOKUP(D305,'[1]Employer information'!$I$3:$J$1391,2,FALSE)</f>
        <v xml:space="preserve">Higher Education                                  </v>
      </c>
      <c r="D305" s="33" t="str">
        <f>'[1]Schedule of Pension Amounts LW'!B298</f>
        <v>1545</v>
      </c>
      <c r="E305" s="33" t="str">
        <f>IF(ISNA(VLOOKUP(D305,'[1]Proportionate Shares'!$D$23:$G$1400,2,FALSE)),"",VLOOKUP(D305,'[1]Proportionate Shares'!$D$23:$G$1400,2,FALSE))</f>
        <v>057729</v>
      </c>
      <c r="F305" s="33" t="str">
        <f>IF(ISNA(VLOOKUP(D305,'[1]Proportionate Shares'!$D$23:$G$1400,3,FALSE)),"",VLOOKUP(D305,'[1]Proportionate Shares'!$D$23:$G$1400,3,FALSE))</f>
        <v/>
      </c>
      <c r="G305" s="34" t="str">
        <f>VLOOKUP(D305,'[1]Employer information'!$A$3:$B$1390,2,FALSE)</f>
        <v>UNIVERSITY OF TEXAS SW MEDICAL CENTER</v>
      </c>
      <c r="H305" s="36">
        <f>IF(ISNA(VLOOKUP(D305,'[1]Proportionate Shares'!$D$23:$I$1377,6,FALSE)),0,VLOOKUP(D305,'[1]Proportionate Shares'!$D$23:$I$1377,6,FALSE))</f>
        <v>1.6678104259000001E-2</v>
      </c>
      <c r="I305" s="105">
        <f>VLOOKUP(D305,'[1]Schedule of Pension Amounts LW'!$B$15:$E$1399,3,FALSE)</f>
        <v>947545238</v>
      </c>
      <c r="J305" s="105">
        <f>-IF(ISNA(VLOOKUP(D305,'[1]Combined Contribution Amounts'!$A$2:$K$1335,5,FALSE)),0,VLOOKUP(D305,'[1]Combined Contribution Amounts'!$A$2:$K$1335,5,FALSE))</f>
        <v>-58372893</v>
      </c>
      <c r="K305" s="105">
        <f>-IF(ISNA(VLOOKUP(D305,'[1]Combined Contribution Amounts'!$A$2:$K$1335,7,FALSE)),0,VLOOKUP(D305,'[1]Combined Contribution Amounts'!$A$2:$K$1335,7,FALSE))+-IF(ISNA(VLOOKUP(D305,'[1]Combined Contribution Amounts'!$A$2:$K$1335,8,FALSE)),0,VLOOKUP(D305,'[1]Combined Contribution Amounts'!$A$2:$K$1335,8,FALSE))+-IF(ISNA(VLOOKUP(D305,'[1]Combined Contribution Amounts'!$A$2:$K$1335,9,FALSE)),0,VLOOKUP(D305,'[1]Combined Contribution Amounts'!$A$2:$K$1335,9,FALSE))</f>
        <v>-2482</v>
      </c>
      <c r="L305" s="105">
        <f>VLOOKUP(D305,'[1]Pension Expense Details'!$D$23:$S$1407,16,FALSE)</f>
        <v>75755940</v>
      </c>
      <c r="M305" s="105">
        <f>ROUND(('[1]68_InOutFlowsCurPrdAndPriorHist'!$F$28-'[1]68_InOutFlowsCurPrdAndPriorHist'!$F$31)*$H305,0)-VLOOKUP(D305,'[1]Pension Expense Details'!$D$23:$S$1407,12,FALSE)</f>
        <v>-13813438</v>
      </c>
      <c r="N305" s="105">
        <f>ROUND(('[1]68_InOutFlowsCurPrdAndPriorHist'!$F$29-'[1]68_InOutFlowsCurPrdAndPriorHist'!$F$32)*$H305,0)-VLOOKUP(D305,'[1]Pension Expense Details'!$D$23:$S$1407,13,FALSE)</f>
        <v>-104374979</v>
      </c>
      <c r="O305" s="105">
        <f>ROUND(('[1]68_InOutFlowsCurPrdAndPriorHist'!$F$30-'[1]68_InOutFlowsCurPrdAndPriorHist'!$F$33)*$H305,0)-VLOOKUP(D305,'[1]Pension Expense Details'!$D$23:$S$1407,14,FALSE)</f>
        <v>45134970</v>
      </c>
      <c r="P305" s="105">
        <f>ROUND((VLOOKUP(D305,'[1]Schedule of Pension Amounts LW'!$B$15:$AC$1399,28,FALSE)-VLOOKUP(D305,'[1]Schedule of Pension Amounts LW'!$B$15:$AC$1399,27,FALSE))*'[1]Schedule of Pension Amounts LW'!AD$4,0)+VLOOKUP(D305,'[1]Schedule of Pension Amounts LW'!$B$15:$AH$1399,33,FALSE)-VLOOKUP(D305,'[1]Pension Expense Details'!$D$23:$S$1407,15,FALSE)</f>
        <v>-24892357</v>
      </c>
      <c r="Q305" s="98">
        <f t="shared" si="22"/>
        <v>866979999</v>
      </c>
      <c r="R305" s="98">
        <f>ROUND('[1]68_InOutFlowsCurPrdAndPrior'!$D$32*IF(ISNA(VLOOKUP(D305,'[1]Proportionate Shares'!$D$23:$I$1359,6,FALSE)),0,VLOOKUP(D305,'[1]Proportionate Shares'!$D$23:$I$1359,6,FALSE)),0)</f>
        <v>3642092</v>
      </c>
      <c r="S305" s="98">
        <f>ROUND('[1]68_InOutFlowsCurPrdAndPrior'!$D$33*IF(ISNA(VLOOKUP(D305,'[1]Proportionate Shares'!$D$23:$I$1359,6,FALSE)),0,VLOOKUP(D305,'[1]Proportionate Shares'!$D$23:$I$1359,6,FALSE)),0)</f>
        <v>268979774</v>
      </c>
      <c r="T305" s="98">
        <f>ROUND('[1]68_InOutFlowsCurPrdAndPrior'!$D$35*IF(ISNA(VLOOKUP(D305,'[1]Proportionate Shares'!$D$23:$I$1359,6,FALSE)),0,VLOOKUP(D305,'[1]Proportionate Shares'!$D$23:$I$1359,6,FALSE)),0)</f>
        <v>52123103</v>
      </c>
      <c r="U305" s="98">
        <f>VLOOKUP(D305,'[1]Schedule of Pension Amounts LW'!$B$15:$AS$1399,36,FALSE)</f>
        <v>81020235</v>
      </c>
      <c r="V305" s="99">
        <f t="shared" si="23"/>
        <v>405765204</v>
      </c>
      <c r="W305" s="98">
        <f>ROUND('[1]68_InOutFlowsCurPrdAndPrior'!$F$32*IF(ISNA(VLOOKUP(D305,'[1]Proportionate Shares'!$D$23:$I$1359,6,FALSE)),0,VLOOKUP(D305,'[1]Proportionate Shares'!$D$23:$I$1359,6,FALSE)),0)</f>
        <v>30102921</v>
      </c>
      <c r="X305" s="98">
        <f>ROUND('[1]68_InOutFlowsCurPrdAndPrior'!$F$33*IF(ISNA(VLOOKUP(D305,'[1]Proportionate Shares'!$D$23:$I$1359,6,FALSE)),0,VLOOKUP(D305,'[1]Proportionate Shares'!$D$23:$I$1359,6,FALSE)),0)</f>
        <v>111155168</v>
      </c>
      <c r="Y305" s="98">
        <f>ROUND('[1]68_InOutFlowsCurPrdAndPrior'!$F$35*IF(ISNA(VLOOKUP(D305,'[1]Proportionate Shares'!$D$23:$I$1359,6,FALSE)),0,VLOOKUP(D305,'[1]Proportionate Shares'!$D$23:$I$1359,6,FALSE)),0)</f>
        <v>43417624</v>
      </c>
      <c r="Z305" s="98">
        <f>-VLOOKUP(D305,'[1]Schedule of Pension Amounts LW'!$B$15:$AS$1399,37,FALSE)</f>
        <v>26166417</v>
      </c>
      <c r="AA305" s="99">
        <f t="shared" si="24"/>
        <v>210842130</v>
      </c>
      <c r="AB305" s="72">
        <f>VLOOKUP(D305,'[1]Pension Expense Details'!$D$22:$S$1407,16,FALSE)</f>
        <v>75755940</v>
      </c>
      <c r="AC305" s="72">
        <f t="shared" si="25"/>
        <v>90761420</v>
      </c>
      <c r="AD305" s="72">
        <f>VLOOKUP(D305,'[1]Schedule of Pension Amounts LW'!$B$15:$W$1399,22,FALSE)</f>
        <v>166517360</v>
      </c>
    </row>
    <row r="306" spans="1:30" x14ac:dyDescent="0.3">
      <c r="A306" s="104"/>
      <c r="B306" s="33"/>
      <c r="C306" s="33" t="str">
        <f>VLOOKUP(D306,'[1]Employer information'!$I$3:$J$1391,2,FALSE)</f>
        <v xml:space="preserve">Higher Education                                  </v>
      </c>
      <c r="D306" s="33" t="str">
        <f>'[1]Schedule of Pension Amounts LW'!B299</f>
        <v>2331</v>
      </c>
      <c r="E306" s="33" t="str">
        <f>IF(ISNA(VLOOKUP(D306,'[1]Proportionate Shares'!$D$23:$G$1400,2,FALSE)),"",VLOOKUP(D306,'[1]Proportionate Shares'!$D$23:$G$1400,2,FALSE))</f>
        <v>227720</v>
      </c>
      <c r="F306" s="33" t="str">
        <f>IF(ISNA(VLOOKUP(D306,'[1]Proportionate Shares'!$D$23:$G$1400,3,FALSE)),"",VLOOKUP(D306,'[1]Proportionate Shares'!$D$23:$G$1400,3,FALSE))</f>
        <v/>
      </c>
      <c r="G306" s="34" t="str">
        <f>VLOOKUP(D306,'[1]Employer information'!$A$3:$B$1390,2,FALSE)</f>
        <v>UNIVERSITY OF TEXAS SYSTEM</v>
      </c>
      <c r="H306" s="36">
        <f>IF(ISNA(VLOOKUP(D306,'[1]Proportionate Shares'!$D$23:$I$1377,6,FALSE)),0,VLOOKUP(D306,'[1]Proportionate Shares'!$D$23:$I$1377,6,FALSE))</f>
        <v>1.011016328E-3</v>
      </c>
      <c r="I306" s="105">
        <f>VLOOKUP(D306,'[1]Schedule of Pension Amounts LW'!$B$15:$E$1399,3,FALSE)</f>
        <v>59644640</v>
      </c>
      <c r="J306" s="105">
        <f>-IF(ISNA(VLOOKUP(D306,'[1]Combined Contribution Amounts'!$A$2:$K$1335,5,FALSE)),0,VLOOKUP(D306,'[1]Combined Contribution Amounts'!$A$2:$K$1335,5,FALSE))</f>
        <v>-3538679</v>
      </c>
      <c r="K306" s="105">
        <f>-IF(ISNA(VLOOKUP(D306,'[1]Combined Contribution Amounts'!$A$2:$K$1335,7,FALSE)),0,VLOOKUP(D306,'[1]Combined Contribution Amounts'!$A$2:$K$1335,7,FALSE))+-IF(ISNA(VLOOKUP(D306,'[1]Combined Contribution Amounts'!$A$2:$K$1335,8,FALSE)),0,VLOOKUP(D306,'[1]Combined Contribution Amounts'!$A$2:$K$1335,8,FALSE))+-IF(ISNA(VLOOKUP(D306,'[1]Combined Contribution Amounts'!$A$2:$K$1335,9,FALSE)),0,VLOOKUP(D306,'[1]Combined Contribution Amounts'!$A$2:$K$1335,9,FALSE))</f>
        <v>0</v>
      </c>
      <c r="L306" s="105">
        <f>VLOOKUP(D306,'[1]Pension Expense Details'!$D$23:$S$1407,16,FALSE)</f>
        <v>4245699</v>
      </c>
      <c r="M306" s="105">
        <f>ROUND(('[1]68_InOutFlowsCurPrdAndPriorHist'!$F$28-'[1]68_InOutFlowsCurPrdAndPriorHist'!$F$31)*$H306,0)-VLOOKUP(D306,'[1]Pension Expense Details'!$D$23:$S$1407,12,FALSE)</f>
        <v>-837362</v>
      </c>
      <c r="N306" s="105">
        <f>ROUND(('[1]68_InOutFlowsCurPrdAndPriorHist'!$F$29-'[1]68_InOutFlowsCurPrdAndPriorHist'!$F$32)*$H306,0)-VLOOKUP(D306,'[1]Pension Expense Details'!$D$23:$S$1407,13,FALSE)</f>
        <v>-6327147</v>
      </c>
      <c r="O306" s="105">
        <f>ROUND(('[1]68_InOutFlowsCurPrdAndPriorHist'!$F$30-'[1]68_InOutFlowsCurPrdAndPriorHist'!$F$33)*$H306,0)-VLOOKUP(D306,'[1]Pension Expense Details'!$D$23:$S$1407,14,FALSE)</f>
        <v>2736054</v>
      </c>
      <c r="P306" s="105">
        <f>ROUND((VLOOKUP(D306,'[1]Schedule of Pension Amounts LW'!$B$15:$AC$1399,28,FALSE)-VLOOKUP(D306,'[1]Schedule of Pension Amounts LW'!$B$15:$AC$1399,27,FALSE))*'[1]Schedule of Pension Amounts LW'!AD$4,0)+VLOOKUP(D306,'[1]Schedule of Pension Amounts LW'!$B$15:$AH$1399,33,FALSE)-VLOOKUP(D306,'[1]Pension Expense Details'!$D$23:$S$1407,15,FALSE)</f>
        <v>-3367416</v>
      </c>
      <c r="Q306" s="98">
        <f t="shared" si="22"/>
        <v>52555789</v>
      </c>
      <c r="R306" s="98">
        <f>ROUND('[1]68_InOutFlowsCurPrdAndPrior'!$D$32*IF(ISNA(VLOOKUP(D306,'[1]Proportionate Shares'!$D$23:$I$1359,6,FALSE)),0,VLOOKUP(D306,'[1]Proportionate Shares'!$D$23:$I$1359,6,FALSE)),0)</f>
        <v>220781</v>
      </c>
      <c r="S306" s="98">
        <f>ROUND('[1]68_InOutFlowsCurPrdAndPrior'!$D$33*IF(ISNA(VLOOKUP(D306,'[1]Proportionate Shares'!$D$23:$I$1359,6,FALSE)),0,VLOOKUP(D306,'[1]Proportionate Shares'!$D$23:$I$1359,6,FALSE)),0)</f>
        <v>16305387</v>
      </c>
      <c r="T306" s="98">
        <f>ROUND('[1]68_InOutFlowsCurPrdAndPrior'!$D$35*IF(ISNA(VLOOKUP(D306,'[1]Proportionate Shares'!$D$23:$I$1359,6,FALSE)),0,VLOOKUP(D306,'[1]Proportionate Shares'!$D$23:$I$1359,6,FALSE)),0)</f>
        <v>3159670</v>
      </c>
      <c r="U306" s="98">
        <f>VLOOKUP(D306,'[1]Schedule of Pension Amounts LW'!$B$15:$AS$1399,36,FALSE)</f>
        <v>10156596</v>
      </c>
      <c r="V306" s="99">
        <f t="shared" si="23"/>
        <v>29842434</v>
      </c>
      <c r="W306" s="98">
        <f>ROUND('[1]68_InOutFlowsCurPrdAndPrior'!$F$32*IF(ISNA(VLOOKUP(D306,'[1]Proportionate Shares'!$D$23:$I$1359,6,FALSE)),0,VLOOKUP(D306,'[1]Proportionate Shares'!$D$23:$I$1359,6,FALSE)),0)</f>
        <v>1824820</v>
      </c>
      <c r="X306" s="98">
        <f>ROUND('[1]68_InOutFlowsCurPrdAndPrior'!$F$33*IF(ISNA(VLOOKUP(D306,'[1]Proportionate Shares'!$D$23:$I$1359,6,FALSE)),0,VLOOKUP(D306,'[1]Proportionate Shares'!$D$23:$I$1359,6,FALSE)),0)</f>
        <v>6738157</v>
      </c>
      <c r="Y306" s="98">
        <f>ROUND('[1]68_InOutFlowsCurPrdAndPrior'!$F$35*IF(ISNA(VLOOKUP(D306,'[1]Proportionate Shares'!$D$23:$I$1359,6,FALSE)),0,VLOOKUP(D306,'[1]Proportionate Shares'!$D$23:$I$1359,6,FALSE)),0)</f>
        <v>2631949</v>
      </c>
      <c r="Z306" s="98">
        <f>-VLOOKUP(D306,'[1]Schedule of Pension Amounts LW'!$B$15:$AS$1399,37,FALSE)</f>
        <v>7787804</v>
      </c>
      <c r="AA306" s="99">
        <f t="shared" si="24"/>
        <v>18982730</v>
      </c>
      <c r="AB306" s="72">
        <f>VLOOKUP(D306,'[1]Pension Expense Details'!$D$22:$S$1407,16,FALSE)</f>
        <v>4245699</v>
      </c>
      <c r="AC306" s="72">
        <f t="shared" si="25"/>
        <v>7789453</v>
      </c>
      <c r="AD306" s="72">
        <f>VLOOKUP(D306,'[1]Schedule of Pension Amounts LW'!$B$15:$W$1399,22,FALSE)</f>
        <v>12035152</v>
      </c>
    </row>
    <row r="307" spans="1:30" x14ac:dyDescent="0.3">
      <c r="A307" s="104"/>
      <c r="B307" s="33"/>
      <c r="C307" s="33" t="str">
        <f>VLOOKUP(D307,'[1]Employer information'!$I$3:$J$1391,2,FALSE)</f>
        <v xml:space="preserve">Higher Education                                  </v>
      </c>
      <c r="D307" s="33" t="str">
        <f>'[1]Schedule of Pension Amounts LW'!B300</f>
        <v>2343</v>
      </c>
      <c r="E307" s="33" t="str">
        <f>IF(ISNA(VLOOKUP(D307,'[1]Proportionate Shares'!$D$23:$G$1400,2,FALSE)),"",VLOOKUP(D307,'[1]Proportionate Shares'!$D$23:$G$1400,2,FALSE))</f>
        <v>031746</v>
      </c>
      <c r="F307" s="33" t="str">
        <f>IF(ISNA(VLOOKUP(D307,'[1]Proportionate Shares'!$D$23:$G$1400,3,FALSE)),"",VLOOKUP(D307,'[1]Proportionate Shares'!$D$23:$G$1400,3,FALSE))</f>
        <v/>
      </c>
      <c r="G307" s="34" t="str">
        <f>VLOOKUP(D307,'[1]Employer information'!$A$3:$B$1390,2,FALSE)</f>
        <v>UT RIO GRANDE VALLEY</v>
      </c>
      <c r="H307" s="36">
        <f>IF(ISNA(VLOOKUP(D307,'[1]Proportionate Shares'!$D$23:$I$1377,6,FALSE)),0,VLOOKUP(D307,'[1]Proportionate Shares'!$D$23:$I$1377,6,FALSE))</f>
        <v>1.613592721E-3</v>
      </c>
      <c r="I307" s="105">
        <f>VLOOKUP(D307,'[1]Schedule of Pension Amounts LW'!$B$15:$E$1399,3,FALSE)</f>
        <v>92709453</v>
      </c>
      <c r="J307" s="105">
        <f>-IF(ISNA(VLOOKUP(D307,'[1]Combined Contribution Amounts'!$A$2:$K$1335,5,FALSE)),0,VLOOKUP(D307,'[1]Combined Contribution Amounts'!$A$2:$K$1335,5,FALSE))</f>
        <v>-5642295</v>
      </c>
      <c r="K307" s="105">
        <f>-IF(ISNA(VLOOKUP(D307,'[1]Combined Contribution Amounts'!$A$2:$K$1335,7,FALSE)),0,VLOOKUP(D307,'[1]Combined Contribution Amounts'!$A$2:$K$1335,7,FALSE))+-IF(ISNA(VLOOKUP(D307,'[1]Combined Contribution Amounts'!$A$2:$K$1335,8,FALSE)),0,VLOOKUP(D307,'[1]Combined Contribution Amounts'!$A$2:$K$1335,8,FALSE))+-IF(ISNA(VLOOKUP(D307,'[1]Combined Contribution Amounts'!$A$2:$K$1335,9,FALSE)),0,VLOOKUP(D307,'[1]Combined Contribution Amounts'!$A$2:$K$1335,9,FALSE))</f>
        <v>-5474</v>
      </c>
      <c r="L307" s="105">
        <f>VLOOKUP(D307,'[1]Pension Expense Details'!$D$23:$S$1407,16,FALSE)</f>
        <v>7166611</v>
      </c>
      <c r="M307" s="105">
        <f>ROUND(('[1]68_InOutFlowsCurPrdAndPriorHist'!$F$28-'[1]68_InOutFlowsCurPrdAndPriorHist'!$F$31)*$H307,0)-VLOOKUP(D307,'[1]Pension Expense Details'!$D$23:$S$1407,12,FALSE)</f>
        <v>-1336438</v>
      </c>
      <c r="N307" s="105">
        <f>ROUND(('[1]68_InOutFlowsCurPrdAndPriorHist'!$F$29-'[1]68_InOutFlowsCurPrdAndPriorHist'!$F$32)*$H307,0)-VLOOKUP(D307,'[1]Pension Expense Details'!$D$23:$S$1407,13,FALSE)</f>
        <v>-10098193</v>
      </c>
      <c r="O307" s="105">
        <f>ROUND(('[1]68_InOutFlowsCurPrdAndPriorHist'!$F$30-'[1]68_InOutFlowsCurPrdAndPriorHist'!$F$33)*$H307,0)-VLOOKUP(D307,'[1]Pension Expense Details'!$D$23:$S$1407,14,FALSE)</f>
        <v>4366770</v>
      </c>
      <c r="P307" s="105">
        <f>ROUND((VLOOKUP(D307,'[1]Schedule of Pension Amounts LW'!$B$15:$AC$1399,28,FALSE)-VLOOKUP(D307,'[1]Schedule of Pension Amounts LW'!$B$15:$AC$1399,27,FALSE))*'[1]Schedule of Pension Amounts LW'!AD$4,0)+VLOOKUP(D307,'[1]Schedule of Pension Amounts LW'!$B$15:$AH$1399,33,FALSE)-VLOOKUP(D307,'[1]Pension Expense Details'!$D$23:$S$1407,15,FALSE)</f>
        <v>-3280840</v>
      </c>
      <c r="Q307" s="98">
        <f t="shared" si="22"/>
        <v>83879594</v>
      </c>
      <c r="R307" s="98">
        <f>ROUND('[1]68_InOutFlowsCurPrdAndPrior'!$D$32*IF(ISNA(VLOOKUP(D307,'[1]Proportionate Shares'!$D$23:$I$1359,6,FALSE)),0,VLOOKUP(D307,'[1]Proportionate Shares'!$D$23:$I$1359,6,FALSE)),0)</f>
        <v>352369</v>
      </c>
      <c r="S307" s="98">
        <f>ROUND('[1]68_InOutFlowsCurPrdAndPrior'!$D$33*IF(ISNA(VLOOKUP(D307,'[1]Proportionate Shares'!$D$23:$I$1359,6,FALSE)),0,VLOOKUP(D307,'[1]Proportionate Shares'!$D$23:$I$1359,6,FALSE)),0)</f>
        <v>26023570</v>
      </c>
      <c r="T307" s="98">
        <f>ROUND('[1]68_InOutFlowsCurPrdAndPrior'!$D$35*IF(ISNA(VLOOKUP(D307,'[1]Proportionate Shares'!$D$23:$I$1359,6,FALSE)),0,VLOOKUP(D307,'[1]Proportionate Shares'!$D$23:$I$1359,6,FALSE)),0)</f>
        <v>5042867</v>
      </c>
      <c r="U307" s="98">
        <f>VLOOKUP(D307,'[1]Schedule of Pension Amounts LW'!$B$15:$AS$1399,36,FALSE)</f>
        <v>9663550</v>
      </c>
      <c r="V307" s="99">
        <f t="shared" si="23"/>
        <v>41082356</v>
      </c>
      <c r="W307" s="98">
        <f>ROUND('[1]68_InOutFlowsCurPrdAndPrior'!$F$32*IF(ISNA(VLOOKUP(D307,'[1]Proportionate Shares'!$D$23:$I$1359,6,FALSE)),0,VLOOKUP(D307,'[1]Proportionate Shares'!$D$23:$I$1359,6,FALSE)),0)</f>
        <v>2912433</v>
      </c>
      <c r="X307" s="98">
        <f>ROUND('[1]68_InOutFlowsCurPrdAndPrior'!$F$33*IF(ISNA(VLOOKUP(D307,'[1]Proportionate Shares'!$D$23:$I$1359,6,FALSE)),0,VLOOKUP(D307,'[1]Proportionate Shares'!$D$23:$I$1359,6,FALSE)),0)</f>
        <v>10754170</v>
      </c>
      <c r="Y307" s="98">
        <f>ROUND('[1]68_InOutFlowsCurPrdAndPrior'!$F$35*IF(ISNA(VLOOKUP(D307,'[1]Proportionate Shares'!$D$23:$I$1359,6,FALSE)),0,VLOOKUP(D307,'[1]Proportionate Shares'!$D$23:$I$1359,6,FALSE)),0)</f>
        <v>4200619</v>
      </c>
      <c r="Z307" s="98">
        <f>-VLOOKUP(D307,'[1]Schedule of Pension Amounts LW'!$B$15:$AS$1399,37,FALSE)</f>
        <v>5986329</v>
      </c>
      <c r="AA307" s="99">
        <f t="shared" si="24"/>
        <v>23853551</v>
      </c>
      <c r="AB307" s="72">
        <f>VLOOKUP(D307,'[1]Pension Expense Details'!$D$22:$S$1407,16,FALSE)</f>
        <v>7166611</v>
      </c>
      <c r="AC307" s="72">
        <f t="shared" si="25"/>
        <v>9603602</v>
      </c>
      <c r="AD307" s="72">
        <f>VLOOKUP(D307,'[1]Schedule of Pension Amounts LW'!$B$15:$W$1399,22,FALSE)</f>
        <v>16770213</v>
      </c>
    </row>
    <row r="308" spans="1:30" x14ac:dyDescent="0.3">
      <c r="A308" s="104"/>
      <c r="B308" s="33"/>
      <c r="C308" s="33" t="str">
        <f>VLOOKUP(D308,'[1]Employer information'!$I$3:$J$1391,2,FALSE)</f>
        <v xml:space="preserve">Higher Education                                  </v>
      </c>
      <c r="D308" s="33" t="str">
        <f>'[1]Schedule of Pension Amounts LW'!B301</f>
        <v>0026</v>
      </c>
      <c r="E308" s="33" t="str">
        <f>IF(ISNA(VLOOKUP(D308,'[1]Proportionate Shares'!$D$23:$G$1400,2,FALSE)),"",VLOOKUP(D308,'[1]Proportionate Shares'!$D$23:$G$1400,2,FALSE))</f>
        <v>191757</v>
      </c>
      <c r="F308" s="33" t="str">
        <f>IF(ISNA(VLOOKUP(D308,'[1]Proportionate Shares'!$D$23:$G$1400,3,FALSE)),"",VLOOKUP(D308,'[1]Proportionate Shares'!$D$23:$G$1400,3,FALSE))</f>
        <v>757</v>
      </c>
      <c r="G308" s="34" t="str">
        <f>VLOOKUP(D308,'[1]Employer information'!$A$3:$B$1390,2,FALSE)</f>
        <v>WEST TEXAS A &amp; M UNIVERSITY</v>
      </c>
      <c r="H308" s="36">
        <f>IF(ISNA(VLOOKUP(D308,'[1]Proportionate Shares'!$D$23:$I$1377,6,FALSE)),0,VLOOKUP(D308,'[1]Proportionate Shares'!$D$23:$I$1377,6,FALSE))</f>
        <v>3.3107231400000001E-4</v>
      </c>
      <c r="I308" s="105">
        <f>VLOOKUP(D308,'[1]Schedule of Pension Amounts LW'!$B$15:$E$1399,3,FALSE)</f>
        <v>20663064</v>
      </c>
      <c r="J308" s="105">
        <f>-IF(ISNA(VLOOKUP(D308,'[1]Combined Contribution Amounts'!$A$2:$K$1335,5,FALSE)),0,VLOOKUP(D308,'[1]Combined Contribution Amounts'!$A$2:$K$1335,5,FALSE))</f>
        <v>-1158110</v>
      </c>
      <c r="K308" s="105">
        <f>-IF(ISNA(VLOOKUP(D308,'[1]Combined Contribution Amounts'!$A$2:$K$1335,7,FALSE)),0,VLOOKUP(D308,'[1]Combined Contribution Amounts'!$A$2:$K$1335,7,FALSE))+-IF(ISNA(VLOOKUP(D308,'[1]Combined Contribution Amounts'!$A$2:$K$1335,8,FALSE)),0,VLOOKUP(D308,'[1]Combined Contribution Amounts'!$A$2:$K$1335,8,FALSE))+-IF(ISNA(VLOOKUP(D308,'[1]Combined Contribution Amounts'!$A$2:$K$1335,9,FALSE)),0,VLOOKUP(D308,'[1]Combined Contribution Amounts'!$A$2:$K$1335,9,FALSE))</f>
        <v>-683</v>
      </c>
      <c r="L308" s="105">
        <f>VLOOKUP(D308,'[1]Pension Expense Details'!$D$23:$S$1407,16,FALSE)</f>
        <v>1212466</v>
      </c>
      <c r="M308" s="105">
        <f>ROUND(('[1]68_InOutFlowsCurPrdAndPriorHist'!$F$28-'[1]68_InOutFlowsCurPrdAndPriorHist'!$F$31)*$H308,0)-VLOOKUP(D308,'[1]Pension Expense Details'!$D$23:$S$1407,12,FALSE)</f>
        <v>-274207</v>
      </c>
      <c r="N308" s="105">
        <f>ROUND(('[1]68_InOutFlowsCurPrdAndPriorHist'!$F$29-'[1]68_InOutFlowsCurPrdAndPriorHist'!$F$32)*$H308,0)-VLOOKUP(D308,'[1]Pension Expense Details'!$D$23:$S$1407,13,FALSE)</f>
        <v>-2071918</v>
      </c>
      <c r="O308" s="105">
        <f>ROUND(('[1]68_InOutFlowsCurPrdAndPriorHist'!$F$30-'[1]68_InOutFlowsCurPrdAndPriorHist'!$F$33)*$H308,0)-VLOOKUP(D308,'[1]Pension Expense Details'!$D$23:$S$1407,14,FALSE)</f>
        <v>895962</v>
      </c>
      <c r="P308" s="105">
        <f>ROUND((VLOOKUP(D308,'[1]Schedule of Pension Amounts LW'!$B$15:$AC$1399,28,FALSE)-VLOOKUP(D308,'[1]Schedule of Pension Amounts LW'!$B$15:$AC$1399,27,FALSE))*'[1]Schedule of Pension Amounts LW'!AD$4,0)+VLOOKUP(D308,'[1]Schedule of Pension Amounts LW'!$B$15:$AH$1399,33,FALSE)-VLOOKUP(D308,'[1]Pension Expense Details'!$D$23:$S$1407,15,FALSE)</f>
        <v>-2056400</v>
      </c>
      <c r="Q308" s="98">
        <f t="shared" si="22"/>
        <v>17210174</v>
      </c>
      <c r="R308" s="98">
        <f>ROUND('[1]68_InOutFlowsCurPrdAndPrior'!$D$32*IF(ISNA(VLOOKUP(D308,'[1]Proportionate Shares'!$D$23:$I$1359,6,FALSE)),0,VLOOKUP(D308,'[1]Proportionate Shares'!$D$23:$I$1359,6,FALSE)),0)</f>
        <v>72298</v>
      </c>
      <c r="S308" s="98">
        <f>ROUND('[1]68_InOutFlowsCurPrdAndPrior'!$D$33*IF(ISNA(VLOOKUP(D308,'[1]Proportionate Shares'!$D$23:$I$1359,6,FALSE)),0,VLOOKUP(D308,'[1]Proportionate Shares'!$D$23:$I$1359,6,FALSE)),0)</f>
        <v>5339441</v>
      </c>
      <c r="T308" s="98">
        <f>ROUND('[1]68_InOutFlowsCurPrdAndPrior'!$D$35*IF(ISNA(VLOOKUP(D308,'[1]Proportionate Shares'!$D$23:$I$1359,6,FALSE)),0,VLOOKUP(D308,'[1]Proportionate Shares'!$D$23:$I$1359,6,FALSE)),0)</f>
        <v>1034681</v>
      </c>
      <c r="U308" s="98">
        <f>VLOOKUP(D308,'[1]Schedule of Pension Amounts LW'!$B$15:$AS$1399,36,FALSE)</f>
        <v>3536730</v>
      </c>
      <c r="V308" s="99">
        <f t="shared" si="23"/>
        <v>9983150</v>
      </c>
      <c r="W308" s="98">
        <f>ROUND('[1]68_InOutFlowsCurPrdAndPrior'!$F$32*IF(ISNA(VLOOKUP(D308,'[1]Proportionate Shares'!$D$23:$I$1359,6,FALSE)),0,VLOOKUP(D308,'[1]Proportionate Shares'!$D$23:$I$1359,6,FALSE)),0)</f>
        <v>597565</v>
      </c>
      <c r="X308" s="98">
        <f>ROUND('[1]68_InOutFlowsCurPrdAndPrior'!$F$33*IF(ISNA(VLOOKUP(D308,'[1]Proportionate Shares'!$D$23:$I$1359,6,FALSE)),0,VLOOKUP(D308,'[1]Proportionate Shares'!$D$23:$I$1359,6,FALSE)),0)</f>
        <v>2206510</v>
      </c>
      <c r="Y308" s="98">
        <f>ROUND('[1]68_InOutFlowsCurPrdAndPrior'!$F$35*IF(ISNA(VLOOKUP(D308,'[1]Proportionate Shares'!$D$23:$I$1359,6,FALSE)),0,VLOOKUP(D308,'[1]Proportionate Shares'!$D$23:$I$1359,6,FALSE)),0)</f>
        <v>861871</v>
      </c>
      <c r="Z308" s="98">
        <f>-VLOOKUP(D308,'[1]Schedule of Pension Amounts LW'!$B$15:$AS$1399,37,FALSE)</f>
        <v>6791521</v>
      </c>
      <c r="AA308" s="99">
        <f t="shared" si="24"/>
        <v>10457467</v>
      </c>
      <c r="AB308" s="72">
        <f>VLOOKUP(D308,'[1]Pension Expense Details'!$D$22:$S$1407,16,FALSE)</f>
        <v>1212466</v>
      </c>
      <c r="AC308" s="72">
        <f t="shared" si="25"/>
        <v>1263461</v>
      </c>
      <c r="AD308" s="72">
        <f>VLOOKUP(D308,'[1]Schedule of Pension Amounts LW'!$B$15:$W$1399,22,FALSE)</f>
        <v>2475927</v>
      </c>
    </row>
    <row r="309" spans="1:30" x14ac:dyDescent="0.3">
      <c r="A309" s="104"/>
      <c r="B309" s="33"/>
      <c r="C309" s="33" t="str">
        <f>VLOOKUP(D309,'[1]Employer information'!$I$3:$J$1391,2,FALSE)</f>
        <v xml:space="preserve">Public Education                                  </v>
      </c>
      <c r="D309" s="33" t="str">
        <f>'[1]Schedule of Pension Amounts LW'!B302</f>
        <v>0300</v>
      </c>
      <c r="E309" s="33" t="str">
        <f>IF(ISNA(VLOOKUP(D309,'[1]Proportionate Shares'!$D$23:$G$1400,2,FALSE)),"",VLOOKUP(D309,'[1]Proportionate Shares'!$D$23:$G$1400,2,FALSE))</f>
        <v>109901</v>
      </c>
      <c r="F309" s="33" t="str">
        <f>IF(ISNA(VLOOKUP(D309,'[1]Proportionate Shares'!$D$23:$G$1400,3,FALSE)),"",VLOOKUP(D309,'[1]Proportionate Shares'!$D$23:$G$1400,3,FALSE))</f>
        <v xml:space="preserve">   </v>
      </c>
      <c r="G309" s="34" t="str">
        <f>VLOOKUP(D309,'[1]Employer information'!$A$3:$B$1390,2,FALSE)</f>
        <v>ABBOTT ISD</v>
      </c>
      <c r="H309" s="36">
        <f>IF(ISNA(VLOOKUP(D309,'[1]Proportionate Shares'!$D$23:$I$1377,6,FALSE)),0,VLOOKUP(D309,'[1]Proportionate Shares'!$D$23:$I$1377,6,FALSE))</f>
        <v>1.1155616000000001E-5</v>
      </c>
      <c r="I309" s="105">
        <f>VLOOKUP(D309,'[1]Schedule of Pension Amounts LW'!$B$15:$E$1399,3,FALSE)</f>
        <v>610414</v>
      </c>
      <c r="J309" s="105">
        <f>-IF(ISNA(VLOOKUP(D309,'[1]Combined Contribution Amounts'!$A$2:$K$1335,5,FALSE)),0,VLOOKUP(D309,'[1]Combined Contribution Amounts'!$A$2:$K$1335,5,FALSE))</f>
        <v>-39046</v>
      </c>
      <c r="K309" s="105">
        <f>-IF(ISNA(VLOOKUP(D309,'[1]Combined Contribution Amounts'!$A$2:$K$1335,7,FALSE)),0,VLOOKUP(D309,'[1]Combined Contribution Amounts'!$A$2:$K$1335,7,FALSE))+-IF(ISNA(VLOOKUP(D309,'[1]Combined Contribution Amounts'!$A$2:$K$1335,8,FALSE)),0,VLOOKUP(D309,'[1]Combined Contribution Amounts'!$A$2:$K$1335,8,FALSE))+-IF(ISNA(VLOOKUP(D309,'[1]Combined Contribution Amounts'!$A$2:$K$1335,9,FALSE)),0,VLOOKUP(D309,'[1]Combined Contribution Amounts'!$A$2:$K$1335,9,FALSE))</f>
        <v>0</v>
      </c>
      <c r="L309" s="105">
        <f>VLOOKUP(D309,'[1]Pension Expense Details'!$D$23:$S$1407,16,FALSE)</f>
        <v>54347</v>
      </c>
      <c r="M309" s="105">
        <f>ROUND(('[1]68_InOutFlowsCurPrdAndPriorHist'!$F$28-'[1]68_InOutFlowsCurPrdAndPriorHist'!$F$31)*$H309,0)-VLOOKUP(D309,'[1]Pension Expense Details'!$D$23:$S$1407,12,FALSE)</f>
        <v>-9240</v>
      </c>
      <c r="N309" s="105">
        <f>ROUND(('[1]68_InOutFlowsCurPrdAndPriorHist'!$F$29-'[1]68_InOutFlowsCurPrdAndPriorHist'!$F$32)*$H309,0)-VLOOKUP(D309,'[1]Pension Expense Details'!$D$23:$S$1407,13,FALSE)</f>
        <v>-69815</v>
      </c>
      <c r="O309" s="105">
        <f>ROUND(('[1]68_InOutFlowsCurPrdAndPriorHist'!$F$30-'[1]68_InOutFlowsCurPrdAndPriorHist'!$F$33)*$H309,0)-VLOOKUP(D309,'[1]Pension Expense Details'!$D$23:$S$1407,14,FALSE)</f>
        <v>30190</v>
      </c>
      <c r="P309" s="105">
        <f>ROUND((VLOOKUP(D309,'[1]Schedule of Pension Amounts LW'!$B$15:$AC$1399,28,FALSE)-VLOOKUP(D309,'[1]Schedule of Pension Amounts LW'!$B$15:$AC$1399,27,FALSE))*'[1]Schedule of Pension Amounts LW'!AD$4,0)+VLOOKUP(D309,'[1]Schedule of Pension Amounts LW'!$B$15:$AH$1399,33,FALSE)-VLOOKUP(D309,'[1]Pension Expense Details'!$D$23:$S$1407,15,FALSE)</f>
        <v>3054</v>
      </c>
      <c r="Q309" s="98">
        <f t="shared" si="22"/>
        <v>579904</v>
      </c>
      <c r="R309" s="98">
        <f>ROUND('[1]68_InOutFlowsCurPrdAndPrior'!$D$32*IF(ISNA(VLOOKUP(D309,'[1]Proportionate Shares'!$D$23:$I$1359,6,FALSE)),0,VLOOKUP(D309,'[1]Proportionate Shares'!$D$23:$I$1359,6,FALSE)),0)</f>
        <v>2436</v>
      </c>
      <c r="S309" s="98">
        <f>ROUND('[1]68_InOutFlowsCurPrdAndPrior'!$D$33*IF(ISNA(VLOOKUP(D309,'[1]Proportionate Shares'!$D$23:$I$1359,6,FALSE)),0,VLOOKUP(D309,'[1]Proportionate Shares'!$D$23:$I$1359,6,FALSE)),0)</f>
        <v>179915</v>
      </c>
      <c r="T309" s="98">
        <f>ROUND('[1]68_InOutFlowsCurPrdAndPrior'!$D$35*IF(ISNA(VLOOKUP(D309,'[1]Proportionate Shares'!$D$23:$I$1359,6,FALSE)),0,VLOOKUP(D309,'[1]Proportionate Shares'!$D$23:$I$1359,6,FALSE)),0)</f>
        <v>34864</v>
      </c>
      <c r="U309" s="98">
        <f>VLOOKUP(D309,'[1]Schedule of Pension Amounts LW'!$B$15:$AS$1399,36,FALSE)</f>
        <v>47971</v>
      </c>
      <c r="V309" s="99">
        <f t="shared" si="23"/>
        <v>265186</v>
      </c>
      <c r="W309" s="98">
        <f>ROUND('[1]68_InOutFlowsCurPrdAndPrior'!$F$32*IF(ISNA(VLOOKUP(D309,'[1]Proportionate Shares'!$D$23:$I$1359,6,FALSE)),0,VLOOKUP(D309,'[1]Proportionate Shares'!$D$23:$I$1359,6,FALSE)),0)</f>
        <v>20135</v>
      </c>
      <c r="X309" s="98">
        <f>ROUND('[1]68_InOutFlowsCurPrdAndPrior'!$F$33*IF(ISNA(VLOOKUP(D309,'[1]Proportionate Shares'!$D$23:$I$1359,6,FALSE)),0,VLOOKUP(D309,'[1]Proportionate Shares'!$D$23:$I$1359,6,FALSE)),0)</f>
        <v>74349</v>
      </c>
      <c r="Y309" s="98">
        <f>ROUND('[1]68_InOutFlowsCurPrdAndPrior'!$F$35*IF(ISNA(VLOOKUP(D309,'[1]Proportionate Shares'!$D$23:$I$1359,6,FALSE)),0,VLOOKUP(D309,'[1]Proportionate Shares'!$D$23:$I$1359,6,FALSE)),0)</f>
        <v>29041</v>
      </c>
      <c r="Z309" s="98">
        <f>-VLOOKUP(D309,'[1]Schedule of Pension Amounts LW'!$B$15:$AS$1399,37,FALSE)</f>
        <v>26745</v>
      </c>
      <c r="AA309" s="99">
        <f t="shared" si="24"/>
        <v>150270</v>
      </c>
      <c r="AB309" s="72">
        <f>VLOOKUP(D309,'[1]Pension Expense Details'!$D$22:$S$1407,16,FALSE)</f>
        <v>54347</v>
      </c>
      <c r="AC309" s="72">
        <f t="shared" si="25"/>
        <v>65681</v>
      </c>
      <c r="AD309" s="72">
        <f>VLOOKUP(D309,'[1]Schedule of Pension Amounts LW'!$B$15:$W$1399,22,FALSE)</f>
        <v>120028</v>
      </c>
    </row>
    <row r="310" spans="1:30" x14ac:dyDescent="0.3">
      <c r="A310" s="104"/>
      <c r="B310" s="33"/>
      <c r="C310" s="33" t="str">
        <f>VLOOKUP(D310,'[1]Employer information'!$I$3:$J$1391,2,FALSE)</f>
        <v xml:space="preserve">Public Education                                  </v>
      </c>
      <c r="D310" s="33" t="str">
        <f>'[1]Schedule of Pension Amounts LW'!B303</f>
        <v>0301</v>
      </c>
      <c r="E310" s="33" t="str">
        <f>IF(ISNA(VLOOKUP(D310,'[1]Proportionate Shares'!$D$23:$G$1400,2,FALSE)),"",VLOOKUP(D310,'[1]Proportionate Shares'!$D$23:$G$1400,2,FALSE))</f>
        <v>095901</v>
      </c>
      <c r="F310" s="33" t="str">
        <f>IF(ISNA(VLOOKUP(D310,'[1]Proportionate Shares'!$D$23:$G$1400,3,FALSE)),"",VLOOKUP(D310,'[1]Proportionate Shares'!$D$23:$G$1400,3,FALSE))</f>
        <v xml:space="preserve">   </v>
      </c>
      <c r="G310" s="34" t="str">
        <f>VLOOKUP(D310,'[1]Employer information'!$A$3:$B$1390,2,FALSE)</f>
        <v>ABERNATHY ISD</v>
      </c>
      <c r="H310" s="36">
        <f>IF(ISNA(VLOOKUP(D310,'[1]Proportionate Shares'!$D$23:$I$1377,6,FALSE)),0,VLOOKUP(D310,'[1]Proportionate Shares'!$D$23:$I$1377,6,FALSE))</f>
        <v>3.9199507000000002E-5</v>
      </c>
      <c r="I310" s="105">
        <f>VLOOKUP(D310,'[1]Schedule of Pension Amounts LW'!$B$15:$E$1399,3,FALSE)</f>
        <v>2239328</v>
      </c>
      <c r="J310" s="105">
        <f>-IF(ISNA(VLOOKUP(D310,'[1]Combined Contribution Amounts'!$A$2:$K$1335,5,FALSE)),0,VLOOKUP(D310,'[1]Combined Contribution Amounts'!$A$2:$K$1335,5,FALSE))</f>
        <v>-137203</v>
      </c>
      <c r="K310" s="105">
        <f>-IF(ISNA(VLOOKUP(D310,'[1]Combined Contribution Amounts'!$A$2:$K$1335,7,FALSE)),0,VLOOKUP(D310,'[1]Combined Contribution Amounts'!$A$2:$K$1335,7,FALSE))+-IF(ISNA(VLOOKUP(D310,'[1]Combined Contribution Amounts'!$A$2:$K$1335,8,FALSE)),0,VLOOKUP(D310,'[1]Combined Contribution Amounts'!$A$2:$K$1335,8,FALSE))+-IF(ISNA(VLOOKUP(D310,'[1]Combined Contribution Amounts'!$A$2:$K$1335,9,FALSE)),0,VLOOKUP(D310,'[1]Combined Contribution Amounts'!$A$2:$K$1335,9,FALSE))</f>
        <v>0</v>
      </c>
      <c r="L310" s="105">
        <f>VLOOKUP(D310,'[1]Pension Expense Details'!$D$23:$S$1407,16,FALSE)</f>
        <v>176127</v>
      </c>
      <c r="M310" s="105">
        <f>ROUND(('[1]68_InOutFlowsCurPrdAndPriorHist'!$F$28-'[1]68_InOutFlowsCurPrdAndPriorHist'!$F$31)*$H310,0)-VLOOKUP(D310,'[1]Pension Expense Details'!$D$23:$S$1407,12,FALSE)</f>
        <v>-32466</v>
      </c>
      <c r="N310" s="105">
        <f>ROUND(('[1]68_InOutFlowsCurPrdAndPriorHist'!$F$29-'[1]68_InOutFlowsCurPrdAndPriorHist'!$F$32)*$H310,0)-VLOOKUP(D310,'[1]Pension Expense Details'!$D$23:$S$1407,13,FALSE)</f>
        <v>-245318</v>
      </c>
      <c r="O310" s="105">
        <f>ROUND(('[1]68_InOutFlowsCurPrdAndPriorHist'!$F$30-'[1]68_InOutFlowsCurPrdAndPriorHist'!$F$33)*$H310,0)-VLOOKUP(D310,'[1]Pension Expense Details'!$D$23:$S$1407,14,FALSE)</f>
        <v>106083</v>
      </c>
      <c r="P310" s="105">
        <f>ROUND((VLOOKUP(D310,'[1]Schedule of Pension Amounts LW'!$B$15:$AC$1399,28,FALSE)-VLOOKUP(D310,'[1]Schedule of Pension Amounts LW'!$B$15:$AC$1399,27,FALSE))*'[1]Schedule of Pension Amounts LW'!AD$4,0)+VLOOKUP(D310,'[1]Schedule of Pension Amounts LW'!$B$15:$AH$1399,33,FALSE)-VLOOKUP(D310,'[1]Pension Expense Details'!$D$23:$S$1407,15,FALSE)</f>
        <v>-68838</v>
      </c>
      <c r="Q310" s="98">
        <f t="shared" si="22"/>
        <v>2037713</v>
      </c>
      <c r="R310" s="98">
        <f>ROUND('[1]68_InOutFlowsCurPrdAndPrior'!$D$32*IF(ISNA(VLOOKUP(D310,'[1]Proportionate Shares'!$D$23:$I$1359,6,FALSE)),0,VLOOKUP(D310,'[1]Proportionate Shares'!$D$23:$I$1359,6,FALSE)),0)</f>
        <v>8560</v>
      </c>
      <c r="S310" s="98">
        <f>ROUND('[1]68_InOutFlowsCurPrdAndPrior'!$D$33*IF(ISNA(VLOOKUP(D310,'[1]Proportionate Shares'!$D$23:$I$1359,6,FALSE)),0,VLOOKUP(D310,'[1]Proportionate Shares'!$D$23:$I$1359,6,FALSE)),0)</f>
        <v>632199</v>
      </c>
      <c r="T310" s="98">
        <f>ROUND('[1]68_InOutFlowsCurPrdAndPrior'!$D$35*IF(ISNA(VLOOKUP(D310,'[1]Proportionate Shares'!$D$23:$I$1359,6,FALSE)),0,VLOOKUP(D310,'[1]Proportionate Shares'!$D$23:$I$1359,6,FALSE)),0)</f>
        <v>122508</v>
      </c>
      <c r="U310" s="98">
        <f>VLOOKUP(D310,'[1]Schedule of Pension Amounts LW'!$B$15:$AS$1399,36,FALSE)</f>
        <v>230928</v>
      </c>
      <c r="V310" s="99">
        <f t="shared" si="23"/>
        <v>994195</v>
      </c>
      <c r="W310" s="98">
        <f>ROUND('[1]68_InOutFlowsCurPrdAndPrior'!$F$32*IF(ISNA(VLOOKUP(D310,'[1]Proportionate Shares'!$D$23:$I$1359,6,FALSE)),0,VLOOKUP(D310,'[1]Proportionate Shares'!$D$23:$I$1359,6,FALSE)),0)</f>
        <v>70753</v>
      </c>
      <c r="X310" s="98">
        <f>ROUND('[1]68_InOutFlowsCurPrdAndPrior'!$F$33*IF(ISNA(VLOOKUP(D310,'[1]Proportionate Shares'!$D$23:$I$1359,6,FALSE)),0,VLOOKUP(D310,'[1]Proportionate Shares'!$D$23:$I$1359,6,FALSE)),0)</f>
        <v>261254</v>
      </c>
      <c r="Y310" s="98">
        <f>ROUND('[1]68_InOutFlowsCurPrdAndPrior'!$F$35*IF(ISNA(VLOOKUP(D310,'[1]Proportionate Shares'!$D$23:$I$1359,6,FALSE)),0,VLOOKUP(D310,'[1]Proportionate Shares'!$D$23:$I$1359,6,FALSE)),0)</f>
        <v>102047</v>
      </c>
      <c r="Z310" s="98">
        <f>-VLOOKUP(D310,'[1]Schedule of Pension Amounts LW'!$B$15:$AS$1399,37,FALSE)</f>
        <v>57085</v>
      </c>
      <c r="AA310" s="99">
        <f t="shared" si="24"/>
        <v>491139</v>
      </c>
      <c r="AB310" s="72">
        <f>VLOOKUP(D310,'[1]Pension Expense Details'!$D$22:$S$1407,16,FALSE)</f>
        <v>176127</v>
      </c>
      <c r="AC310" s="72">
        <f t="shared" si="25"/>
        <v>274987</v>
      </c>
      <c r="AD310" s="72">
        <f>VLOOKUP(D310,'[1]Schedule of Pension Amounts LW'!$B$15:$W$1399,22,FALSE)</f>
        <v>451114</v>
      </c>
    </row>
    <row r="311" spans="1:30" x14ac:dyDescent="0.3">
      <c r="A311" s="104"/>
      <c r="B311" s="33"/>
      <c r="C311" s="33" t="str">
        <f>VLOOKUP(D311,'[1]Employer information'!$I$3:$J$1391,2,FALSE)</f>
        <v xml:space="preserve">Public Education                                  </v>
      </c>
      <c r="D311" s="33" t="str">
        <f>'[1]Schedule of Pension Amounts LW'!B304</f>
        <v>0302</v>
      </c>
      <c r="E311" s="33" t="str">
        <f>IF(ISNA(VLOOKUP(D311,'[1]Proportionate Shares'!$D$23:$G$1400,2,FALSE)),"",VLOOKUP(D311,'[1]Proportionate Shares'!$D$23:$G$1400,2,FALSE))</f>
        <v>221901</v>
      </c>
      <c r="F311" s="33" t="str">
        <f>IF(ISNA(VLOOKUP(D311,'[1]Proportionate Shares'!$D$23:$G$1400,3,FALSE)),"",VLOOKUP(D311,'[1]Proportionate Shares'!$D$23:$G$1400,3,FALSE))</f>
        <v xml:space="preserve">   </v>
      </c>
      <c r="G311" s="34" t="str">
        <f>VLOOKUP(D311,'[1]Employer information'!$A$3:$B$1390,2,FALSE)</f>
        <v>ABILENE ISD</v>
      </c>
      <c r="H311" s="36">
        <f>IF(ISNA(VLOOKUP(D311,'[1]Proportionate Shares'!$D$23:$I$1377,6,FALSE)),0,VLOOKUP(D311,'[1]Proportionate Shares'!$D$23:$I$1377,6,FALSE))</f>
        <v>9.4677311200000002E-4</v>
      </c>
      <c r="I311" s="105">
        <f>VLOOKUP(D311,'[1]Schedule of Pension Amounts LW'!$B$15:$E$1399,3,FALSE)</f>
        <v>52635247</v>
      </c>
      <c r="J311" s="105">
        <f>-IF(ISNA(VLOOKUP(D311,'[1]Combined Contribution Amounts'!$A$2:$K$1335,5,FALSE)),0,VLOOKUP(D311,'[1]Combined Contribution Amounts'!$A$2:$K$1335,5,FALSE))</f>
        <v>-3313812</v>
      </c>
      <c r="K311" s="105">
        <f>-IF(ISNA(VLOOKUP(D311,'[1]Combined Contribution Amounts'!$A$2:$K$1335,7,FALSE)),0,VLOOKUP(D311,'[1]Combined Contribution Amounts'!$A$2:$K$1335,7,FALSE))+-IF(ISNA(VLOOKUP(D311,'[1]Combined Contribution Amounts'!$A$2:$K$1335,8,FALSE)),0,VLOOKUP(D311,'[1]Combined Contribution Amounts'!$A$2:$K$1335,8,FALSE))+-IF(ISNA(VLOOKUP(D311,'[1]Combined Contribution Amounts'!$A$2:$K$1335,9,FALSE)),0,VLOOKUP(D311,'[1]Combined Contribution Amounts'!$A$2:$K$1335,9,FALSE))</f>
        <v>-8</v>
      </c>
      <c r="L311" s="105">
        <f>VLOOKUP(D311,'[1]Pension Expense Details'!$D$23:$S$1407,16,FALSE)</f>
        <v>4481923</v>
      </c>
      <c r="M311" s="105">
        <f>ROUND(('[1]68_InOutFlowsCurPrdAndPriorHist'!$F$28-'[1]68_InOutFlowsCurPrdAndPriorHist'!$F$31)*$H311,0)-VLOOKUP(D311,'[1]Pension Expense Details'!$D$23:$S$1407,12,FALSE)</f>
        <v>-784153</v>
      </c>
      <c r="N311" s="105">
        <f>ROUND(('[1]68_InOutFlowsCurPrdAndPriorHist'!$F$29-'[1]68_InOutFlowsCurPrdAndPriorHist'!$F$32)*$H311,0)-VLOOKUP(D311,'[1]Pension Expense Details'!$D$23:$S$1407,13,FALSE)</f>
        <v>-5925099</v>
      </c>
      <c r="O311" s="105">
        <f>ROUND(('[1]68_InOutFlowsCurPrdAndPriorHist'!$F$30-'[1]68_InOutFlowsCurPrdAndPriorHist'!$F$33)*$H311,0)-VLOOKUP(D311,'[1]Pension Expense Details'!$D$23:$S$1407,14,FALSE)</f>
        <v>2562196</v>
      </c>
      <c r="P311" s="105">
        <f>ROUND((VLOOKUP(D311,'[1]Schedule of Pension Amounts LW'!$B$15:$AC$1399,28,FALSE)-VLOOKUP(D311,'[1]Schedule of Pension Amounts LW'!$B$15:$AC$1399,27,FALSE))*'[1]Schedule of Pension Amounts LW'!AD$4,0)+VLOOKUP(D311,'[1]Schedule of Pension Amounts LW'!$B$15:$AH$1399,33,FALSE)-VLOOKUP(D311,'[1]Pension Expense Details'!$D$23:$S$1407,15,FALSE)</f>
        <v>-440068</v>
      </c>
      <c r="Q311" s="98">
        <f t="shared" si="22"/>
        <v>49216226</v>
      </c>
      <c r="R311" s="98">
        <f>ROUND('[1]68_InOutFlowsCurPrdAndPrior'!$D$32*IF(ISNA(VLOOKUP(D311,'[1]Proportionate Shares'!$D$23:$I$1359,6,FALSE)),0,VLOOKUP(D311,'[1]Proportionate Shares'!$D$23:$I$1359,6,FALSE)),0)</f>
        <v>206752</v>
      </c>
      <c r="S311" s="98">
        <f>ROUND('[1]68_InOutFlowsCurPrdAndPrior'!$D$33*IF(ISNA(VLOOKUP(D311,'[1]Proportionate Shares'!$D$23:$I$1359,6,FALSE)),0,VLOOKUP(D311,'[1]Proportionate Shares'!$D$23:$I$1359,6,FALSE)),0)</f>
        <v>15269290</v>
      </c>
      <c r="T311" s="98">
        <f>ROUND('[1]68_InOutFlowsCurPrdAndPrior'!$D$35*IF(ISNA(VLOOKUP(D311,'[1]Proportionate Shares'!$D$23:$I$1359,6,FALSE)),0,VLOOKUP(D311,'[1]Proportionate Shares'!$D$23:$I$1359,6,FALSE)),0)</f>
        <v>2958895</v>
      </c>
      <c r="U311" s="98">
        <f>VLOOKUP(D311,'[1]Schedule of Pension Amounts LW'!$B$15:$AS$1399,36,FALSE)</f>
        <v>2883526</v>
      </c>
      <c r="V311" s="99">
        <f t="shared" si="23"/>
        <v>21318463</v>
      </c>
      <c r="W311" s="98">
        <f>ROUND('[1]68_InOutFlowsCurPrdAndPrior'!$F$32*IF(ISNA(VLOOKUP(D311,'[1]Proportionate Shares'!$D$23:$I$1359,6,FALSE)),0,VLOOKUP(D311,'[1]Proportionate Shares'!$D$23:$I$1359,6,FALSE)),0)</f>
        <v>1708865</v>
      </c>
      <c r="X311" s="98">
        <f>ROUND('[1]68_InOutFlowsCurPrdAndPrior'!$F$33*IF(ISNA(VLOOKUP(D311,'[1]Proportionate Shares'!$D$23:$I$1359,6,FALSE)),0,VLOOKUP(D311,'[1]Proportionate Shares'!$D$23:$I$1359,6,FALSE)),0)</f>
        <v>6309993</v>
      </c>
      <c r="Y311" s="98">
        <f>ROUND('[1]68_InOutFlowsCurPrdAndPrior'!$F$35*IF(ISNA(VLOOKUP(D311,'[1]Proportionate Shares'!$D$23:$I$1359,6,FALSE)),0,VLOOKUP(D311,'[1]Proportionate Shares'!$D$23:$I$1359,6,FALSE)),0)</f>
        <v>2464707</v>
      </c>
      <c r="Z311" s="98">
        <f>-VLOOKUP(D311,'[1]Schedule of Pension Amounts LW'!$B$15:$AS$1399,37,FALSE)</f>
        <v>510899</v>
      </c>
      <c r="AA311" s="99">
        <f t="shared" si="24"/>
        <v>10994464</v>
      </c>
      <c r="AB311" s="72">
        <f>VLOOKUP(D311,'[1]Pension Expense Details'!$D$22:$S$1407,16,FALSE)</f>
        <v>4481923</v>
      </c>
      <c r="AC311" s="72">
        <f t="shared" si="25"/>
        <v>5576590</v>
      </c>
      <c r="AD311" s="72">
        <f>VLOOKUP(D311,'[1]Schedule of Pension Amounts LW'!$B$15:$W$1399,22,FALSE)</f>
        <v>10058513</v>
      </c>
    </row>
    <row r="312" spans="1:30" x14ac:dyDescent="0.3">
      <c r="A312" s="104"/>
      <c r="B312" s="33"/>
      <c r="C312" s="33" t="str">
        <f>VLOOKUP(D312,'[1]Employer information'!$I$3:$J$1391,2,FALSE)</f>
        <v xml:space="preserve">Public Education                                  </v>
      </c>
      <c r="D312" s="33" t="str">
        <f>'[1]Schedule of Pension Amounts LW'!B305</f>
        <v>0303</v>
      </c>
      <c r="E312" s="33" t="str">
        <f>IF(ISNA(VLOOKUP(D312,'[1]Proportionate Shares'!$D$23:$G$1400,2,FALSE)),"",VLOOKUP(D312,'[1]Proportionate Shares'!$D$23:$G$1400,2,FALSE))</f>
        <v>014901</v>
      </c>
      <c r="F312" s="33" t="str">
        <f>IF(ISNA(VLOOKUP(D312,'[1]Proportionate Shares'!$D$23:$G$1400,3,FALSE)),"",VLOOKUP(D312,'[1]Proportionate Shares'!$D$23:$G$1400,3,FALSE))</f>
        <v xml:space="preserve">   </v>
      </c>
      <c r="G312" s="34" t="str">
        <f>VLOOKUP(D312,'[1]Employer information'!$A$3:$B$1390,2,FALSE)</f>
        <v>ACADEMY ISD</v>
      </c>
      <c r="H312" s="36">
        <f>IF(ISNA(VLOOKUP(D312,'[1]Proportionate Shares'!$D$23:$I$1377,6,FALSE)),0,VLOOKUP(D312,'[1]Proportionate Shares'!$D$23:$I$1377,6,FALSE))</f>
        <v>7.5022844999999999E-5</v>
      </c>
      <c r="I312" s="105">
        <f>VLOOKUP(D312,'[1]Schedule of Pension Amounts LW'!$B$15:$E$1399,3,FALSE)</f>
        <v>3594758</v>
      </c>
      <c r="J312" s="105">
        <f>-IF(ISNA(VLOOKUP(D312,'[1]Combined Contribution Amounts'!$A$2:$K$1335,5,FALSE)),0,VLOOKUP(D312,'[1]Combined Contribution Amounts'!$A$2:$K$1335,5,FALSE))</f>
        <v>-262589</v>
      </c>
      <c r="K312" s="105">
        <f>-IF(ISNA(VLOOKUP(D312,'[1]Combined Contribution Amounts'!$A$2:$K$1335,7,FALSE)),0,VLOOKUP(D312,'[1]Combined Contribution Amounts'!$A$2:$K$1335,7,FALSE))+-IF(ISNA(VLOOKUP(D312,'[1]Combined Contribution Amounts'!$A$2:$K$1335,8,FALSE)),0,VLOOKUP(D312,'[1]Combined Contribution Amounts'!$A$2:$K$1335,8,FALSE))+-IF(ISNA(VLOOKUP(D312,'[1]Combined Contribution Amounts'!$A$2:$K$1335,9,FALSE)),0,VLOOKUP(D312,'[1]Combined Contribution Amounts'!$A$2:$K$1335,9,FALSE))</f>
        <v>0</v>
      </c>
      <c r="L312" s="105">
        <f>VLOOKUP(D312,'[1]Pension Expense Details'!$D$23:$S$1407,16,FALSE)</f>
        <v>445697</v>
      </c>
      <c r="M312" s="105">
        <f>ROUND(('[1]68_InOutFlowsCurPrdAndPriorHist'!$F$28-'[1]68_InOutFlowsCurPrdAndPriorHist'!$F$31)*$H312,0)-VLOOKUP(D312,'[1]Pension Expense Details'!$D$23:$S$1407,12,FALSE)</f>
        <v>-62136</v>
      </c>
      <c r="N312" s="105">
        <f>ROUND(('[1]68_InOutFlowsCurPrdAndPriorHist'!$F$29-'[1]68_InOutFlowsCurPrdAndPriorHist'!$F$32)*$H312,0)-VLOOKUP(D312,'[1]Pension Expense Details'!$D$23:$S$1407,13,FALSE)</f>
        <v>-469509</v>
      </c>
      <c r="O312" s="105">
        <f>ROUND(('[1]68_InOutFlowsCurPrdAndPriorHist'!$F$30-'[1]68_InOutFlowsCurPrdAndPriorHist'!$F$33)*$H312,0)-VLOOKUP(D312,'[1]Pension Expense Details'!$D$23:$S$1407,14,FALSE)</f>
        <v>203030</v>
      </c>
      <c r="P312" s="105">
        <f>ROUND((VLOOKUP(D312,'[1]Schedule of Pension Amounts LW'!$B$15:$AC$1399,28,FALSE)-VLOOKUP(D312,'[1]Schedule of Pension Amounts LW'!$B$15:$AC$1399,27,FALSE))*'[1]Schedule of Pension Amounts LW'!AD$4,0)+VLOOKUP(D312,'[1]Schedule of Pension Amounts LW'!$B$15:$AH$1399,33,FALSE)-VLOOKUP(D312,'[1]Pension Expense Details'!$D$23:$S$1407,15,FALSE)</f>
        <v>450671</v>
      </c>
      <c r="Q312" s="98">
        <f t="shared" si="22"/>
        <v>3899922</v>
      </c>
      <c r="R312" s="98">
        <f>ROUND('[1]68_InOutFlowsCurPrdAndPrior'!$D$32*IF(ISNA(VLOOKUP(D312,'[1]Proportionate Shares'!$D$23:$I$1359,6,FALSE)),0,VLOOKUP(D312,'[1]Proportionate Shares'!$D$23:$I$1359,6,FALSE)),0)</f>
        <v>16383</v>
      </c>
      <c r="S312" s="98">
        <f>ROUND('[1]68_InOutFlowsCurPrdAndPrior'!$D$33*IF(ISNA(VLOOKUP(D312,'[1]Proportionate Shares'!$D$23:$I$1359,6,FALSE)),0,VLOOKUP(D312,'[1]Proportionate Shares'!$D$23:$I$1359,6,FALSE)),0)</f>
        <v>1209947</v>
      </c>
      <c r="T312" s="98">
        <f>ROUND('[1]68_InOutFlowsCurPrdAndPrior'!$D$35*IF(ISNA(VLOOKUP(D312,'[1]Proportionate Shares'!$D$23:$I$1359,6,FALSE)),0,VLOOKUP(D312,'[1]Proportionate Shares'!$D$23:$I$1359,6,FALSE)),0)</f>
        <v>234465</v>
      </c>
      <c r="U312" s="98">
        <f>VLOOKUP(D312,'[1]Schedule of Pension Amounts LW'!$B$15:$AS$1399,36,FALSE)</f>
        <v>704160</v>
      </c>
      <c r="V312" s="99">
        <f t="shared" si="23"/>
        <v>2164955</v>
      </c>
      <c r="W312" s="98">
        <f>ROUND('[1]68_InOutFlowsCurPrdAndPrior'!$F$32*IF(ISNA(VLOOKUP(D312,'[1]Proportionate Shares'!$D$23:$I$1359,6,FALSE)),0,VLOOKUP(D312,'[1]Proportionate Shares'!$D$23:$I$1359,6,FALSE)),0)</f>
        <v>135411</v>
      </c>
      <c r="X312" s="98">
        <f>ROUND('[1]68_InOutFlowsCurPrdAndPrior'!$F$33*IF(ISNA(VLOOKUP(D312,'[1]Proportionate Shares'!$D$23:$I$1359,6,FALSE)),0,VLOOKUP(D312,'[1]Proportionate Shares'!$D$23:$I$1359,6,FALSE)),0)</f>
        <v>500007</v>
      </c>
      <c r="Y312" s="98">
        <f>ROUND('[1]68_InOutFlowsCurPrdAndPrior'!$F$35*IF(ISNA(VLOOKUP(D312,'[1]Proportionate Shares'!$D$23:$I$1359,6,FALSE)),0,VLOOKUP(D312,'[1]Proportionate Shares'!$D$23:$I$1359,6,FALSE)),0)</f>
        <v>195305</v>
      </c>
      <c r="Z312" s="98">
        <f>-VLOOKUP(D312,'[1]Schedule of Pension Amounts LW'!$B$15:$AS$1399,37,FALSE)</f>
        <v>35</v>
      </c>
      <c r="AA312" s="99">
        <f t="shared" si="24"/>
        <v>830758</v>
      </c>
      <c r="AB312" s="72">
        <f>VLOOKUP(D312,'[1]Pension Expense Details'!$D$22:$S$1407,16,FALSE)</f>
        <v>445697</v>
      </c>
      <c r="AC312" s="72">
        <f t="shared" si="25"/>
        <v>467385</v>
      </c>
      <c r="AD312" s="72">
        <f>VLOOKUP(D312,'[1]Schedule of Pension Amounts LW'!$B$15:$W$1399,22,FALSE)</f>
        <v>913082</v>
      </c>
    </row>
    <row r="313" spans="1:30" x14ac:dyDescent="0.3">
      <c r="A313" s="104"/>
      <c r="B313" s="33"/>
      <c r="C313" s="33" t="str">
        <f>VLOOKUP(D313,'[1]Employer information'!$I$3:$J$1391,2,FALSE)</f>
        <v xml:space="preserve">Public Education                                  </v>
      </c>
      <c r="D313" s="33" t="str">
        <f>'[1]Schedule of Pension Amounts LW'!B306</f>
        <v>1625</v>
      </c>
      <c r="E313" s="33" t="str">
        <f>IF(ISNA(VLOOKUP(D313,'[1]Proportionate Shares'!$D$23:$G$1400,2,FALSE)),"",VLOOKUP(D313,'[1]Proportionate Shares'!$D$23:$G$1400,2,FALSE))</f>
        <v>180903</v>
      </c>
      <c r="F313" s="33" t="str">
        <f>IF(ISNA(VLOOKUP(D313,'[1]Proportionate Shares'!$D$23:$G$1400,3,FALSE)),"",VLOOKUP(D313,'[1]Proportionate Shares'!$D$23:$G$1400,3,FALSE))</f>
        <v/>
      </c>
      <c r="G313" s="34" t="str">
        <f>VLOOKUP(D313,'[1]Employer information'!$A$3:$B$1390,2,FALSE)</f>
        <v>ADRIAN ISD</v>
      </c>
      <c r="H313" s="36">
        <f>IF(ISNA(VLOOKUP(D313,'[1]Proportionate Shares'!$D$23:$I$1377,6,FALSE)),0,VLOOKUP(D313,'[1]Proportionate Shares'!$D$23:$I$1377,6,FALSE))</f>
        <v>7.8037309999999993E-6</v>
      </c>
      <c r="I313" s="105">
        <f>VLOOKUP(D313,'[1]Schedule of Pension Amounts LW'!$B$15:$E$1399,3,FALSE)</f>
        <v>424393</v>
      </c>
      <c r="J313" s="105">
        <f>-IF(ISNA(VLOOKUP(D313,'[1]Combined Contribution Amounts'!$A$2:$K$1335,5,FALSE)),0,VLOOKUP(D313,'[1]Combined Contribution Amounts'!$A$2:$K$1335,5,FALSE))</f>
        <v>-27314</v>
      </c>
      <c r="K313" s="105">
        <f>-IF(ISNA(VLOOKUP(D313,'[1]Combined Contribution Amounts'!$A$2:$K$1335,7,FALSE)),0,VLOOKUP(D313,'[1]Combined Contribution Amounts'!$A$2:$K$1335,7,FALSE))+-IF(ISNA(VLOOKUP(D313,'[1]Combined Contribution Amounts'!$A$2:$K$1335,8,FALSE)),0,VLOOKUP(D313,'[1]Combined Contribution Amounts'!$A$2:$K$1335,8,FALSE))+-IF(ISNA(VLOOKUP(D313,'[1]Combined Contribution Amounts'!$A$2:$K$1335,9,FALSE)),0,VLOOKUP(D313,'[1]Combined Contribution Amounts'!$A$2:$K$1335,9,FALSE))</f>
        <v>0</v>
      </c>
      <c r="L313" s="105">
        <f>VLOOKUP(D313,'[1]Pension Expense Details'!$D$23:$S$1407,16,FALSE)</f>
        <v>38429</v>
      </c>
      <c r="M313" s="105">
        <f>ROUND(('[1]68_InOutFlowsCurPrdAndPriorHist'!$F$28-'[1]68_InOutFlowsCurPrdAndPriorHist'!$F$31)*$H313,0)-VLOOKUP(D313,'[1]Pension Expense Details'!$D$23:$S$1407,12,FALSE)</f>
        <v>-6464</v>
      </c>
      <c r="N313" s="105">
        <f>ROUND(('[1]68_InOutFlowsCurPrdAndPriorHist'!$F$29-'[1]68_InOutFlowsCurPrdAndPriorHist'!$F$32)*$H313,0)-VLOOKUP(D313,'[1]Pension Expense Details'!$D$23:$S$1407,13,FALSE)</f>
        <v>-48837</v>
      </c>
      <c r="O313" s="105">
        <f>ROUND(('[1]68_InOutFlowsCurPrdAndPriorHist'!$F$30-'[1]68_InOutFlowsCurPrdAndPriorHist'!$F$33)*$H313,0)-VLOOKUP(D313,'[1]Pension Expense Details'!$D$23:$S$1407,14,FALSE)</f>
        <v>21118</v>
      </c>
      <c r="P313" s="105">
        <f>ROUND((VLOOKUP(D313,'[1]Schedule of Pension Amounts LW'!$B$15:$AC$1399,28,FALSE)-VLOOKUP(D313,'[1]Schedule of Pension Amounts LW'!$B$15:$AC$1399,27,FALSE))*'[1]Schedule of Pension Amounts LW'!AD$4,0)+VLOOKUP(D313,'[1]Schedule of Pension Amounts LW'!$B$15:$AH$1399,33,FALSE)-VLOOKUP(D313,'[1]Pension Expense Details'!$D$23:$S$1407,15,FALSE)</f>
        <v>4337</v>
      </c>
      <c r="Q313" s="98">
        <f t="shared" si="22"/>
        <v>405662</v>
      </c>
      <c r="R313" s="98">
        <f>ROUND('[1]68_InOutFlowsCurPrdAndPrior'!$D$32*IF(ISNA(VLOOKUP(D313,'[1]Proportionate Shares'!$D$23:$I$1359,6,FALSE)),0,VLOOKUP(D313,'[1]Proportionate Shares'!$D$23:$I$1359,6,FALSE)),0)</f>
        <v>1704</v>
      </c>
      <c r="S313" s="98">
        <f>ROUND('[1]68_InOutFlowsCurPrdAndPrior'!$D$33*IF(ISNA(VLOOKUP(D313,'[1]Proportionate Shares'!$D$23:$I$1359,6,FALSE)),0,VLOOKUP(D313,'[1]Proportionate Shares'!$D$23:$I$1359,6,FALSE)),0)</f>
        <v>125856</v>
      </c>
      <c r="T313" s="98">
        <f>ROUND('[1]68_InOutFlowsCurPrdAndPrior'!$D$35*IF(ISNA(VLOOKUP(D313,'[1]Proportionate Shares'!$D$23:$I$1359,6,FALSE)),0,VLOOKUP(D313,'[1]Proportionate Shares'!$D$23:$I$1359,6,FALSE)),0)</f>
        <v>24389</v>
      </c>
      <c r="U313" s="98">
        <f>VLOOKUP(D313,'[1]Schedule of Pension Amounts LW'!$B$15:$AS$1399,36,FALSE)</f>
        <v>83667</v>
      </c>
      <c r="V313" s="99">
        <f t="shared" si="23"/>
        <v>235616</v>
      </c>
      <c r="W313" s="98">
        <f>ROUND('[1]68_InOutFlowsCurPrdAndPrior'!$F$32*IF(ISNA(VLOOKUP(D313,'[1]Proportionate Shares'!$D$23:$I$1359,6,FALSE)),0,VLOOKUP(D313,'[1]Proportionate Shares'!$D$23:$I$1359,6,FALSE)),0)</f>
        <v>14085</v>
      </c>
      <c r="X313" s="98">
        <f>ROUND('[1]68_InOutFlowsCurPrdAndPrior'!$F$33*IF(ISNA(VLOOKUP(D313,'[1]Proportionate Shares'!$D$23:$I$1359,6,FALSE)),0,VLOOKUP(D313,'[1]Proportionate Shares'!$D$23:$I$1359,6,FALSE)),0)</f>
        <v>52010</v>
      </c>
      <c r="Y313" s="98">
        <f>ROUND('[1]68_InOutFlowsCurPrdAndPrior'!$F$35*IF(ISNA(VLOOKUP(D313,'[1]Proportionate Shares'!$D$23:$I$1359,6,FALSE)),0,VLOOKUP(D313,'[1]Proportionate Shares'!$D$23:$I$1359,6,FALSE)),0)</f>
        <v>20315</v>
      </c>
      <c r="Z313" s="98">
        <f>-VLOOKUP(D313,'[1]Schedule of Pension Amounts LW'!$B$15:$AS$1399,37,FALSE)</f>
        <v>35755</v>
      </c>
      <c r="AA313" s="99">
        <f t="shared" si="24"/>
        <v>122165</v>
      </c>
      <c r="AB313" s="72">
        <f>VLOOKUP(D313,'[1]Pension Expense Details'!$D$22:$S$1407,16,FALSE)</f>
        <v>38429</v>
      </c>
      <c r="AC313" s="72">
        <f t="shared" si="25"/>
        <v>51202</v>
      </c>
      <c r="AD313" s="72">
        <f>VLOOKUP(D313,'[1]Schedule of Pension Amounts LW'!$B$15:$W$1399,22,FALSE)</f>
        <v>89631</v>
      </c>
    </row>
    <row r="314" spans="1:30" x14ac:dyDescent="0.3">
      <c r="A314" s="104"/>
      <c r="B314" s="33"/>
      <c r="C314" s="33" t="str">
        <f>VLOOKUP(D314,'[1]Employer information'!$I$3:$J$1391,2,FALSE)</f>
        <v xml:space="preserve">Public Education                                  </v>
      </c>
      <c r="D314" s="33" t="str">
        <f>'[1]Schedule of Pension Amounts LW'!B307</f>
        <v>0308</v>
      </c>
      <c r="E314" s="33" t="str">
        <f>IF(ISNA(VLOOKUP(D314,'[1]Proportionate Shares'!$D$23:$G$1400,2,FALSE)),"",VLOOKUP(D314,'[1]Proportionate Shares'!$D$23:$G$1400,2,FALSE))</f>
        <v>178901</v>
      </c>
      <c r="F314" s="33" t="str">
        <f>IF(ISNA(VLOOKUP(D314,'[1]Proportionate Shares'!$D$23:$G$1400,3,FALSE)),"",VLOOKUP(D314,'[1]Proportionate Shares'!$D$23:$G$1400,3,FALSE))</f>
        <v xml:space="preserve">   </v>
      </c>
      <c r="G314" s="34" t="str">
        <f>VLOOKUP(D314,'[1]Employer information'!$A$3:$B$1390,2,FALSE)</f>
        <v>AGUA DULCE ISD</v>
      </c>
      <c r="H314" s="36">
        <f>IF(ISNA(VLOOKUP(D314,'[1]Proportionate Shares'!$D$23:$I$1377,6,FALSE)),0,VLOOKUP(D314,'[1]Proportionate Shares'!$D$23:$I$1377,6,FALSE))</f>
        <v>2.0086451000000001E-5</v>
      </c>
      <c r="I314" s="105">
        <f>VLOOKUP(D314,'[1]Schedule of Pension Amounts LW'!$B$15:$E$1399,3,FALSE)</f>
        <v>1026490</v>
      </c>
      <c r="J314" s="105">
        <f>-IF(ISNA(VLOOKUP(D314,'[1]Combined Contribution Amounts'!$A$2:$K$1335,5,FALSE)),0,VLOOKUP(D314,'[1]Combined Contribution Amounts'!$A$2:$K$1335,5,FALSE))</f>
        <v>-70305</v>
      </c>
      <c r="K314" s="105">
        <f>-IF(ISNA(VLOOKUP(D314,'[1]Combined Contribution Amounts'!$A$2:$K$1335,7,FALSE)),0,VLOOKUP(D314,'[1]Combined Contribution Amounts'!$A$2:$K$1335,7,FALSE))+-IF(ISNA(VLOOKUP(D314,'[1]Combined Contribution Amounts'!$A$2:$K$1335,8,FALSE)),0,VLOOKUP(D314,'[1]Combined Contribution Amounts'!$A$2:$K$1335,8,FALSE))+-IF(ISNA(VLOOKUP(D314,'[1]Combined Contribution Amounts'!$A$2:$K$1335,9,FALSE)),0,VLOOKUP(D314,'[1]Combined Contribution Amounts'!$A$2:$K$1335,9,FALSE))</f>
        <v>0</v>
      </c>
      <c r="L314" s="105">
        <f>VLOOKUP(D314,'[1]Pension Expense Details'!$D$23:$S$1407,16,FALSE)</f>
        <v>109267</v>
      </c>
      <c r="M314" s="105">
        <f>ROUND(('[1]68_InOutFlowsCurPrdAndPriorHist'!$F$28-'[1]68_InOutFlowsCurPrdAndPriorHist'!$F$31)*$H314,0)-VLOOKUP(D314,'[1]Pension Expense Details'!$D$23:$S$1407,12,FALSE)</f>
        <v>-16637</v>
      </c>
      <c r="N314" s="105">
        <f>ROUND(('[1]68_InOutFlowsCurPrdAndPriorHist'!$F$29-'[1]68_InOutFlowsCurPrdAndPriorHist'!$F$32)*$H314,0)-VLOOKUP(D314,'[1]Pension Expense Details'!$D$23:$S$1407,13,FALSE)</f>
        <v>-125705</v>
      </c>
      <c r="O314" s="105">
        <f>ROUND(('[1]68_InOutFlowsCurPrdAndPriorHist'!$F$30-'[1]68_InOutFlowsCurPrdAndPriorHist'!$F$33)*$H314,0)-VLOOKUP(D314,'[1]Pension Expense Details'!$D$23:$S$1407,14,FALSE)</f>
        <v>54358</v>
      </c>
      <c r="P314" s="105">
        <f>ROUND((VLOOKUP(D314,'[1]Schedule of Pension Amounts LW'!$B$15:$AC$1399,28,FALSE)-VLOOKUP(D314,'[1]Schedule of Pension Amounts LW'!$B$15:$AC$1399,27,FALSE))*'[1]Schedule of Pension Amounts LW'!AD$4,0)+VLOOKUP(D314,'[1]Schedule of Pension Amounts LW'!$B$15:$AH$1399,33,FALSE)-VLOOKUP(D314,'[1]Pension Expense Details'!$D$23:$S$1407,15,FALSE)</f>
        <v>66689</v>
      </c>
      <c r="Q314" s="98">
        <f t="shared" si="22"/>
        <v>1044157</v>
      </c>
      <c r="R314" s="98">
        <f>ROUND('[1]68_InOutFlowsCurPrdAndPrior'!$D$32*IF(ISNA(VLOOKUP(D314,'[1]Proportionate Shares'!$D$23:$I$1359,6,FALSE)),0,VLOOKUP(D314,'[1]Proportionate Shares'!$D$23:$I$1359,6,FALSE)),0)</f>
        <v>4386</v>
      </c>
      <c r="S314" s="98">
        <f>ROUND('[1]68_InOutFlowsCurPrdAndPrior'!$D$33*IF(ISNA(VLOOKUP(D314,'[1]Proportionate Shares'!$D$23:$I$1359,6,FALSE)),0,VLOOKUP(D314,'[1]Proportionate Shares'!$D$23:$I$1359,6,FALSE)),0)</f>
        <v>323949</v>
      </c>
      <c r="T314" s="98">
        <f>ROUND('[1]68_InOutFlowsCurPrdAndPrior'!$D$35*IF(ISNA(VLOOKUP(D314,'[1]Proportionate Shares'!$D$23:$I$1359,6,FALSE)),0,VLOOKUP(D314,'[1]Proportionate Shares'!$D$23:$I$1359,6,FALSE)),0)</f>
        <v>62775</v>
      </c>
      <c r="U314" s="98">
        <f>VLOOKUP(D314,'[1]Schedule of Pension Amounts LW'!$B$15:$AS$1399,36,FALSE)</f>
        <v>150716</v>
      </c>
      <c r="V314" s="99">
        <f t="shared" si="23"/>
        <v>541826</v>
      </c>
      <c r="W314" s="98">
        <f>ROUND('[1]68_InOutFlowsCurPrdAndPrior'!$F$32*IF(ISNA(VLOOKUP(D314,'[1]Proportionate Shares'!$D$23:$I$1359,6,FALSE)),0,VLOOKUP(D314,'[1]Proportionate Shares'!$D$23:$I$1359,6,FALSE)),0)</f>
        <v>36255</v>
      </c>
      <c r="X314" s="98">
        <f>ROUND('[1]68_InOutFlowsCurPrdAndPrior'!$F$33*IF(ISNA(VLOOKUP(D314,'[1]Proportionate Shares'!$D$23:$I$1359,6,FALSE)),0,VLOOKUP(D314,'[1]Proportionate Shares'!$D$23:$I$1359,6,FALSE)),0)</f>
        <v>133871</v>
      </c>
      <c r="Y314" s="98">
        <f>ROUND('[1]68_InOutFlowsCurPrdAndPrior'!$F$35*IF(ISNA(VLOOKUP(D314,'[1]Proportionate Shares'!$D$23:$I$1359,6,FALSE)),0,VLOOKUP(D314,'[1]Proportionate Shares'!$D$23:$I$1359,6,FALSE)),0)</f>
        <v>52290</v>
      </c>
      <c r="Z314" s="98">
        <f>-VLOOKUP(D314,'[1]Schedule of Pension Amounts LW'!$B$15:$AS$1399,37,FALSE)</f>
        <v>25800</v>
      </c>
      <c r="AA314" s="99">
        <f t="shared" si="24"/>
        <v>248216</v>
      </c>
      <c r="AB314" s="72">
        <f>VLOOKUP(D314,'[1]Pension Expense Details'!$D$22:$S$1407,16,FALSE)</f>
        <v>109267</v>
      </c>
      <c r="AC314" s="72">
        <f t="shared" si="25"/>
        <v>128948</v>
      </c>
      <c r="AD314" s="72">
        <f>VLOOKUP(D314,'[1]Schedule of Pension Amounts LW'!$B$15:$W$1399,22,FALSE)</f>
        <v>238215</v>
      </c>
    </row>
    <row r="315" spans="1:30" x14ac:dyDescent="0.3">
      <c r="A315" s="104"/>
      <c r="B315" s="33"/>
      <c r="C315" s="33" t="str">
        <f>VLOOKUP(D315,'[1]Employer information'!$I$3:$J$1391,2,FALSE)</f>
        <v xml:space="preserve">Public Education                                  </v>
      </c>
      <c r="D315" s="33" t="str">
        <f>'[1]Schedule of Pension Amounts LW'!B308</f>
        <v>0309</v>
      </c>
      <c r="E315" s="33" t="str">
        <f>IF(ISNA(VLOOKUP(D315,'[1]Proportionate Shares'!$D$23:$G$1400,2,FALSE)),"",VLOOKUP(D315,'[1]Proportionate Shares'!$D$23:$G$1400,2,FALSE))</f>
        <v>015901</v>
      </c>
      <c r="F315" s="33" t="str">
        <f>IF(ISNA(VLOOKUP(D315,'[1]Proportionate Shares'!$D$23:$G$1400,3,FALSE)),"",VLOOKUP(D315,'[1]Proportionate Shares'!$D$23:$G$1400,3,FALSE))</f>
        <v xml:space="preserve">   </v>
      </c>
      <c r="G315" s="34" t="str">
        <f>VLOOKUP(D315,'[1]Employer information'!$A$3:$B$1390,2,FALSE)</f>
        <v>ALAMO HEIGHTS ISD</v>
      </c>
      <c r="H315" s="36">
        <f>IF(ISNA(VLOOKUP(D315,'[1]Proportionate Shares'!$D$23:$I$1377,6,FALSE)),0,VLOOKUP(D315,'[1]Proportionate Shares'!$D$23:$I$1377,6,FALSE))</f>
        <v>2.8193029199999998E-4</v>
      </c>
      <c r="I315" s="105">
        <f>VLOOKUP(D315,'[1]Schedule of Pension Amounts LW'!$B$15:$E$1399,3,FALSE)</f>
        <v>16072991</v>
      </c>
      <c r="J315" s="105">
        <f>-IF(ISNA(VLOOKUP(D315,'[1]Combined Contribution Amounts'!$A$2:$K$1335,5,FALSE)),0,VLOOKUP(D315,'[1]Combined Contribution Amounts'!$A$2:$K$1335,5,FALSE))</f>
        <v>-986790</v>
      </c>
      <c r="K315" s="105">
        <f>-IF(ISNA(VLOOKUP(D315,'[1]Combined Contribution Amounts'!$A$2:$K$1335,7,FALSE)),0,VLOOKUP(D315,'[1]Combined Contribution Amounts'!$A$2:$K$1335,7,FALSE))+-IF(ISNA(VLOOKUP(D315,'[1]Combined Contribution Amounts'!$A$2:$K$1335,8,FALSE)),0,VLOOKUP(D315,'[1]Combined Contribution Amounts'!$A$2:$K$1335,8,FALSE))+-IF(ISNA(VLOOKUP(D315,'[1]Combined Contribution Amounts'!$A$2:$K$1335,9,FALSE)),0,VLOOKUP(D315,'[1]Combined Contribution Amounts'!$A$2:$K$1335,9,FALSE))</f>
        <v>0</v>
      </c>
      <c r="L315" s="105">
        <f>VLOOKUP(D315,'[1]Pension Expense Details'!$D$23:$S$1407,16,FALSE)</f>
        <v>1271875</v>
      </c>
      <c r="M315" s="105">
        <f>ROUND(('[1]68_InOutFlowsCurPrdAndPriorHist'!$F$28-'[1]68_InOutFlowsCurPrdAndPriorHist'!$F$31)*$H315,0)-VLOOKUP(D315,'[1]Pension Expense Details'!$D$23:$S$1407,12,FALSE)</f>
        <v>-233505</v>
      </c>
      <c r="N315" s="105">
        <f>ROUND(('[1]68_InOutFlowsCurPrdAndPriorHist'!$F$29-'[1]68_InOutFlowsCurPrdAndPriorHist'!$F$32)*$H315,0)-VLOOKUP(D315,'[1]Pension Expense Details'!$D$23:$S$1407,13,FALSE)</f>
        <v>-1764377</v>
      </c>
      <c r="O315" s="105">
        <f>ROUND(('[1]68_InOutFlowsCurPrdAndPriorHist'!$F$30-'[1]68_InOutFlowsCurPrdAndPriorHist'!$F$33)*$H315,0)-VLOOKUP(D315,'[1]Pension Expense Details'!$D$23:$S$1407,14,FALSE)</f>
        <v>762971</v>
      </c>
      <c r="P315" s="105">
        <f>ROUND((VLOOKUP(D315,'[1]Schedule of Pension Amounts LW'!$B$15:$AC$1399,28,FALSE)-VLOOKUP(D315,'[1]Schedule of Pension Amounts LW'!$B$15:$AC$1399,27,FALSE))*'[1]Schedule of Pension Amounts LW'!AD$4,0)+VLOOKUP(D315,'[1]Schedule of Pension Amounts LW'!$B$15:$AH$1399,33,FALSE)-VLOOKUP(D315,'[1]Pension Expense Details'!$D$23:$S$1407,15,FALSE)</f>
        <v>-467547</v>
      </c>
      <c r="Q315" s="98">
        <f t="shared" si="22"/>
        <v>14655618</v>
      </c>
      <c r="R315" s="98">
        <f>ROUND('[1]68_InOutFlowsCurPrdAndPrior'!$D$32*IF(ISNA(VLOOKUP(D315,'[1]Proportionate Shares'!$D$23:$I$1359,6,FALSE)),0,VLOOKUP(D315,'[1]Proportionate Shares'!$D$23:$I$1359,6,FALSE)),0)</f>
        <v>61567</v>
      </c>
      <c r="S315" s="98">
        <f>ROUND('[1]68_InOutFlowsCurPrdAndPrior'!$D$33*IF(ISNA(VLOOKUP(D315,'[1]Proportionate Shares'!$D$23:$I$1359,6,FALSE)),0,VLOOKUP(D315,'[1]Proportionate Shares'!$D$23:$I$1359,6,FALSE)),0)</f>
        <v>4546892</v>
      </c>
      <c r="T315" s="98">
        <f>ROUND('[1]68_InOutFlowsCurPrdAndPrior'!$D$35*IF(ISNA(VLOOKUP(D315,'[1]Proportionate Shares'!$D$23:$I$1359,6,FALSE)),0,VLOOKUP(D315,'[1]Proportionate Shares'!$D$23:$I$1359,6,FALSE)),0)</f>
        <v>881100</v>
      </c>
      <c r="U315" s="98">
        <f>VLOOKUP(D315,'[1]Schedule of Pension Amounts LW'!$B$15:$AS$1399,36,FALSE)</f>
        <v>860748</v>
      </c>
      <c r="V315" s="99">
        <f t="shared" si="23"/>
        <v>6350307</v>
      </c>
      <c r="W315" s="98">
        <f>ROUND('[1]68_InOutFlowsCurPrdAndPrior'!$F$32*IF(ISNA(VLOOKUP(D315,'[1]Proportionate Shares'!$D$23:$I$1359,6,FALSE)),0,VLOOKUP(D315,'[1]Proportionate Shares'!$D$23:$I$1359,6,FALSE)),0)</f>
        <v>508866</v>
      </c>
      <c r="X315" s="98">
        <f>ROUND('[1]68_InOutFlowsCurPrdAndPrior'!$F$33*IF(ISNA(VLOOKUP(D315,'[1]Proportionate Shares'!$D$23:$I$1359,6,FALSE)),0,VLOOKUP(D315,'[1]Proportionate Shares'!$D$23:$I$1359,6,FALSE)),0)</f>
        <v>1878991</v>
      </c>
      <c r="Y315" s="98">
        <f>ROUND('[1]68_InOutFlowsCurPrdAndPrior'!$F$35*IF(ISNA(VLOOKUP(D315,'[1]Proportionate Shares'!$D$23:$I$1359,6,FALSE)),0,VLOOKUP(D315,'[1]Proportionate Shares'!$D$23:$I$1359,6,FALSE)),0)</f>
        <v>733941</v>
      </c>
      <c r="Z315" s="98">
        <f>-VLOOKUP(D315,'[1]Schedule of Pension Amounts LW'!$B$15:$AS$1399,37,FALSE)</f>
        <v>593492</v>
      </c>
      <c r="AA315" s="99">
        <f t="shared" si="24"/>
        <v>3715290</v>
      </c>
      <c r="AB315" s="72">
        <f>VLOOKUP(D315,'[1]Pension Expense Details'!$D$22:$S$1407,16,FALSE)</f>
        <v>1271875</v>
      </c>
      <c r="AC315" s="72">
        <f t="shared" si="25"/>
        <v>1553918</v>
      </c>
      <c r="AD315" s="72">
        <f>VLOOKUP(D315,'[1]Schedule of Pension Amounts LW'!$B$15:$W$1399,22,FALSE)</f>
        <v>2825793</v>
      </c>
    </row>
    <row r="316" spans="1:30" x14ac:dyDescent="0.3">
      <c r="A316" s="104"/>
      <c r="B316" s="33"/>
      <c r="C316" s="33" t="str">
        <f>VLOOKUP(D316,'[1]Employer information'!$I$3:$J$1391,2,FALSE)</f>
        <v xml:space="preserve">Public Education                                  </v>
      </c>
      <c r="D316" s="33" t="str">
        <f>'[1]Schedule of Pension Amounts LW'!B309</f>
        <v>0311</v>
      </c>
      <c r="E316" s="33" t="str">
        <f>IF(ISNA(VLOOKUP(D316,'[1]Proportionate Shares'!$D$23:$G$1400,2,FALSE)),"",VLOOKUP(D316,'[1]Proportionate Shares'!$D$23:$G$1400,2,FALSE))</f>
        <v>250906</v>
      </c>
      <c r="F316" s="33" t="str">
        <f>IF(ISNA(VLOOKUP(D316,'[1]Proportionate Shares'!$D$23:$G$1400,3,FALSE)),"",VLOOKUP(D316,'[1]Proportionate Shares'!$D$23:$G$1400,3,FALSE))</f>
        <v xml:space="preserve">   </v>
      </c>
      <c r="G316" s="34" t="str">
        <f>VLOOKUP(D316,'[1]Employer information'!$A$3:$B$1390,2,FALSE)</f>
        <v>ALBA GOLDEN ISD</v>
      </c>
      <c r="H316" s="36">
        <f>IF(ISNA(VLOOKUP(D316,'[1]Proportionate Shares'!$D$23:$I$1377,6,FALSE)),0,VLOOKUP(D316,'[1]Proportionate Shares'!$D$23:$I$1377,6,FALSE))</f>
        <v>4.4561894000000001E-5</v>
      </c>
      <c r="I316" s="105">
        <f>VLOOKUP(D316,'[1]Schedule of Pension Amounts LW'!$B$15:$E$1399,3,FALSE)</f>
        <v>2055758</v>
      </c>
      <c r="J316" s="105">
        <f>-IF(ISNA(VLOOKUP(D316,'[1]Combined Contribution Amounts'!$A$2:$K$1335,5,FALSE)),0,VLOOKUP(D316,'[1]Combined Contribution Amounts'!$A$2:$K$1335,5,FALSE))</f>
        <v>-155972</v>
      </c>
      <c r="K316" s="105">
        <f>-IF(ISNA(VLOOKUP(D316,'[1]Combined Contribution Amounts'!$A$2:$K$1335,7,FALSE)),0,VLOOKUP(D316,'[1]Combined Contribution Amounts'!$A$2:$K$1335,7,FALSE))+-IF(ISNA(VLOOKUP(D316,'[1]Combined Contribution Amounts'!$A$2:$K$1335,8,FALSE)),0,VLOOKUP(D316,'[1]Combined Contribution Amounts'!$A$2:$K$1335,8,FALSE))+-IF(ISNA(VLOOKUP(D316,'[1]Combined Contribution Amounts'!$A$2:$K$1335,9,FALSE)),0,VLOOKUP(D316,'[1]Combined Contribution Amounts'!$A$2:$K$1335,9,FALSE))</f>
        <v>0</v>
      </c>
      <c r="L316" s="105">
        <f>VLOOKUP(D316,'[1]Pension Expense Details'!$D$23:$S$1407,16,FALSE)</f>
        <v>277222</v>
      </c>
      <c r="M316" s="105">
        <f>ROUND(('[1]68_InOutFlowsCurPrdAndPriorHist'!$F$28-'[1]68_InOutFlowsCurPrdAndPriorHist'!$F$31)*$H316,0)-VLOOKUP(D316,'[1]Pension Expense Details'!$D$23:$S$1407,12,FALSE)</f>
        <v>-36908</v>
      </c>
      <c r="N316" s="105">
        <f>ROUND(('[1]68_InOutFlowsCurPrdAndPriorHist'!$F$29-'[1]68_InOutFlowsCurPrdAndPriorHist'!$F$32)*$H316,0)-VLOOKUP(D316,'[1]Pension Expense Details'!$D$23:$S$1407,13,FALSE)</f>
        <v>-278877</v>
      </c>
      <c r="O316" s="105">
        <f>ROUND(('[1]68_InOutFlowsCurPrdAndPriorHist'!$F$30-'[1]68_InOutFlowsCurPrdAndPriorHist'!$F$33)*$H316,0)-VLOOKUP(D316,'[1]Pension Expense Details'!$D$23:$S$1407,14,FALSE)</f>
        <v>120595</v>
      </c>
      <c r="P316" s="105">
        <f>ROUND((VLOOKUP(D316,'[1]Schedule of Pension Amounts LW'!$B$15:$AC$1399,28,FALSE)-VLOOKUP(D316,'[1]Schedule of Pension Amounts LW'!$B$15:$AC$1399,27,FALSE))*'[1]Schedule of Pension Amounts LW'!AD$4,0)+VLOOKUP(D316,'[1]Schedule of Pension Amounts LW'!$B$15:$AH$1399,33,FALSE)-VLOOKUP(D316,'[1]Pension Expense Details'!$D$23:$S$1407,15,FALSE)</f>
        <v>334649</v>
      </c>
      <c r="Q316" s="98">
        <f t="shared" si="22"/>
        <v>2316467</v>
      </c>
      <c r="R316" s="98">
        <f>ROUND('[1]68_InOutFlowsCurPrdAndPrior'!$D$32*IF(ISNA(VLOOKUP(D316,'[1]Proportionate Shares'!$D$23:$I$1359,6,FALSE)),0,VLOOKUP(D316,'[1]Proportionate Shares'!$D$23:$I$1359,6,FALSE)),0)</f>
        <v>9731</v>
      </c>
      <c r="S316" s="98">
        <f>ROUND('[1]68_InOutFlowsCurPrdAndPrior'!$D$33*IF(ISNA(VLOOKUP(D316,'[1]Proportionate Shares'!$D$23:$I$1359,6,FALSE)),0,VLOOKUP(D316,'[1]Proportionate Shares'!$D$23:$I$1359,6,FALSE)),0)</f>
        <v>718682</v>
      </c>
      <c r="T316" s="98">
        <f>ROUND('[1]68_InOutFlowsCurPrdAndPrior'!$D$35*IF(ISNA(VLOOKUP(D316,'[1]Proportionate Shares'!$D$23:$I$1359,6,FALSE)),0,VLOOKUP(D316,'[1]Proportionate Shares'!$D$23:$I$1359,6,FALSE)),0)</f>
        <v>139267</v>
      </c>
      <c r="U316" s="98">
        <f>VLOOKUP(D316,'[1]Schedule of Pension Amounts LW'!$B$15:$AS$1399,36,FALSE)</f>
        <v>502558</v>
      </c>
      <c r="V316" s="99">
        <f t="shared" si="23"/>
        <v>1370238</v>
      </c>
      <c r="W316" s="98">
        <f>ROUND('[1]68_InOutFlowsCurPrdAndPrior'!$F$32*IF(ISNA(VLOOKUP(D316,'[1]Proportionate Shares'!$D$23:$I$1359,6,FALSE)),0,VLOOKUP(D316,'[1]Proportionate Shares'!$D$23:$I$1359,6,FALSE)),0)</f>
        <v>80431</v>
      </c>
      <c r="X316" s="98">
        <f>ROUND('[1]68_InOutFlowsCurPrdAndPrior'!$F$33*IF(ISNA(VLOOKUP(D316,'[1]Proportionate Shares'!$D$23:$I$1359,6,FALSE)),0,VLOOKUP(D316,'[1]Proportionate Shares'!$D$23:$I$1359,6,FALSE)),0)</f>
        <v>296993</v>
      </c>
      <c r="Y316" s="98">
        <f>ROUND('[1]68_InOutFlowsCurPrdAndPrior'!$F$35*IF(ISNA(VLOOKUP(D316,'[1]Proportionate Shares'!$D$23:$I$1359,6,FALSE)),0,VLOOKUP(D316,'[1]Proportionate Shares'!$D$23:$I$1359,6,FALSE)),0)</f>
        <v>116007</v>
      </c>
      <c r="Z316" s="98">
        <f>-VLOOKUP(D316,'[1]Schedule of Pension Amounts LW'!$B$15:$AS$1399,37,FALSE)</f>
        <v>15</v>
      </c>
      <c r="AA316" s="99">
        <f t="shared" si="24"/>
        <v>493446</v>
      </c>
      <c r="AB316" s="72">
        <f>VLOOKUP(D316,'[1]Pension Expense Details'!$D$22:$S$1407,16,FALSE)</f>
        <v>277222</v>
      </c>
      <c r="AC316" s="72">
        <f t="shared" si="25"/>
        <v>286396</v>
      </c>
      <c r="AD316" s="72">
        <f>VLOOKUP(D316,'[1]Schedule of Pension Amounts LW'!$B$15:$W$1399,22,FALSE)</f>
        <v>563618</v>
      </c>
    </row>
    <row r="317" spans="1:30" x14ac:dyDescent="0.3">
      <c r="A317" s="104"/>
      <c r="B317" s="33"/>
      <c r="C317" s="33" t="str">
        <f>VLOOKUP(D317,'[1]Employer information'!$I$3:$J$1391,2,FALSE)</f>
        <v xml:space="preserve">Public Education                                  </v>
      </c>
      <c r="D317" s="33" t="str">
        <f>'[1]Schedule of Pension Amounts LW'!B310</f>
        <v>0312</v>
      </c>
      <c r="E317" s="33" t="str">
        <f>IF(ISNA(VLOOKUP(D317,'[1]Proportionate Shares'!$D$23:$G$1400,2,FALSE)),"",VLOOKUP(D317,'[1]Proportionate Shares'!$D$23:$G$1400,2,FALSE))</f>
        <v>209901</v>
      </c>
      <c r="F317" s="33" t="str">
        <f>IF(ISNA(VLOOKUP(D317,'[1]Proportionate Shares'!$D$23:$G$1400,3,FALSE)),"",VLOOKUP(D317,'[1]Proportionate Shares'!$D$23:$G$1400,3,FALSE))</f>
        <v xml:space="preserve">   </v>
      </c>
      <c r="G317" s="34" t="str">
        <f>VLOOKUP(D317,'[1]Employer information'!$A$3:$B$1390,2,FALSE)</f>
        <v>ALBANY ISD</v>
      </c>
      <c r="H317" s="36">
        <f>IF(ISNA(VLOOKUP(D317,'[1]Proportionate Shares'!$D$23:$I$1377,6,FALSE)),0,VLOOKUP(D317,'[1]Proportionate Shares'!$D$23:$I$1377,6,FALSE))</f>
        <v>2.7289917000000001E-5</v>
      </c>
      <c r="I317" s="105">
        <f>VLOOKUP(D317,'[1]Schedule of Pension Amounts LW'!$B$15:$E$1399,3,FALSE)</f>
        <v>1717717</v>
      </c>
      <c r="J317" s="105">
        <f>-IF(ISNA(VLOOKUP(D317,'[1]Combined Contribution Amounts'!$A$2:$K$1335,5,FALSE)),0,VLOOKUP(D317,'[1]Combined Contribution Amounts'!$A$2:$K$1335,5,FALSE))</f>
        <v>-95518</v>
      </c>
      <c r="K317" s="105">
        <f>-IF(ISNA(VLOOKUP(D317,'[1]Combined Contribution Amounts'!$A$2:$K$1335,7,FALSE)),0,VLOOKUP(D317,'[1]Combined Contribution Amounts'!$A$2:$K$1335,7,FALSE))+-IF(ISNA(VLOOKUP(D317,'[1]Combined Contribution Amounts'!$A$2:$K$1335,8,FALSE)),0,VLOOKUP(D317,'[1]Combined Contribution Amounts'!$A$2:$K$1335,8,FALSE))+-IF(ISNA(VLOOKUP(D317,'[1]Combined Contribution Amounts'!$A$2:$K$1335,9,FALSE)),0,VLOOKUP(D317,'[1]Combined Contribution Amounts'!$A$2:$K$1335,9,FALSE))</f>
        <v>0</v>
      </c>
      <c r="L317" s="105">
        <f>VLOOKUP(D317,'[1]Pension Expense Details'!$D$23:$S$1407,16,FALSE)</f>
        <v>97667</v>
      </c>
      <c r="M317" s="105">
        <f>ROUND(('[1]68_InOutFlowsCurPrdAndPriorHist'!$F$28-'[1]68_InOutFlowsCurPrdAndPriorHist'!$F$31)*$H317,0)-VLOOKUP(D317,'[1]Pension Expense Details'!$D$23:$S$1407,12,FALSE)</f>
        <v>-22603</v>
      </c>
      <c r="N317" s="105">
        <f>ROUND(('[1]68_InOutFlowsCurPrdAndPriorHist'!$F$29-'[1]68_InOutFlowsCurPrdAndPriorHist'!$F$32)*$H317,0)-VLOOKUP(D317,'[1]Pension Expense Details'!$D$23:$S$1407,13,FALSE)</f>
        <v>-170786</v>
      </c>
      <c r="O317" s="105">
        <f>ROUND(('[1]68_InOutFlowsCurPrdAndPriorHist'!$F$30-'[1]68_InOutFlowsCurPrdAndPriorHist'!$F$33)*$H317,0)-VLOOKUP(D317,'[1]Pension Expense Details'!$D$23:$S$1407,14,FALSE)</f>
        <v>73853</v>
      </c>
      <c r="P317" s="105">
        <f>ROUND((VLOOKUP(D317,'[1]Schedule of Pension Amounts LW'!$B$15:$AC$1399,28,FALSE)-VLOOKUP(D317,'[1]Schedule of Pension Amounts LW'!$B$15:$AC$1399,27,FALSE))*'[1]Schedule of Pension Amounts LW'!AD$4,0)+VLOOKUP(D317,'[1]Schedule of Pension Amounts LW'!$B$15:$AH$1399,33,FALSE)-VLOOKUP(D317,'[1]Pension Expense Details'!$D$23:$S$1407,15,FALSE)</f>
        <v>-181715</v>
      </c>
      <c r="Q317" s="98">
        <f t="shared" si="22"/>
        <v>1418615</v>
      </c>
      <c r="R317" s="98">
        <f>ROUND('[1]68_InOutFlowsCurPrdAndPrior'!$D$32*IF(ISNA(VLOOKUP(D317,'[1]Proportionate Shares'!$D$23:$I$1359,6,FALSE)),0,VLOOKUP(D317,'[1]Proportionate Shares'!$D$23:$I$1359,6,FALSE)),0)</f>
        <v>5959</v>
      </c>
      <c r="S317" s="98">
        <f>ROUND('[1]68_InOutFlowsCurPrdAndPrior'!$D$33*IF(ISNA(VLOOKUP(D317,'[1]Proportionate Shares'!$D$23:$I$1359,6,FALSE)),0,VLOOKUP(D317,'[1]Proportionate Shares'!$D$23:$I$1359,6,FALSE)),0)</f>
        <v>440124</v>
      </c>
      <c r="T317" s="98">
        <f>ROUND('[1]68_InOutFlowsCurPrdAndPrior'!$D$35*IF(ISNA(VLOOKUP(D317,'[1]Proportionate Shares'!$D$23:$I$1359,6,FALSE)),0,VLOOKUP(D317,'[1]Proportionate Shares'!$D$23:$I$1359,6,FALSE)),0)</f>
        <v>85288</v>
      </c>
      <c r="U317" s="98">
        <f>VLOOKUP(D317,'[1]Schedule of Pension Amounts LW'!$B$15:$AS$1399,36,FALSE)</f>
        <v>116701</v>
      </c>
      <c r="V317" s="99">
        <f t="shared" si="23"/>
        <v>648072</v>
      </c>
      <c r="W317" s="98">
        <f>ROUND('[1]68_InOutFlowsCurPrdAndPrior'!$F$32*IF(ISNA(VLOOKUP(D317,'[1]Proportionate Shares'!$D$23:$I$1359,6,FALSE)),0,VLOOKUP(D317,'[1]Proportionate Shares'!$D$23:$I$1359,6,FALSE)),0)</f>
        <v>49257</v>
      </c>
      <c r="X317" s="98">
        <f>ROUND('[1]68_InOutFlowsCurPrdAndPrior'!$F$33*IF(ISNA(VLOOKUP(D317,'[1]Proportionate Shares'!$D$23:$I$1359,6,FALSE)),0,VLOOKUP(D317,'[1]Proportionate Shares'!$D$23:$I$1359,6,FALSE)),0)</f>
        <v>181880</v>
      </c>
      <c r="Y317" s="98">
        <f>ROUND('[1]68_InOutFlowsCurPrdAndPrior'!$F$35*IF(ISNA(VLOOKUP(D317,'[1]Proportionate Shares'!$D$23:$I$1359,6,FALSE)),0,VLOOKUP(D317,'[1]Proportionate Shares'!$D$23:$I$1359,6,FALSE)),0)</f>
        <v>71043</v>
      </c>
      <c r="Z317" s="98">
        <f>-VLOOKUP(D317,'[1]Schedule of Pension Amounts LW'!$B$15:$AS$1399,37,FALSE)</f>
        <v>151340</v>
      </c>
      <c r="AA317" s="99">
        <f t="shared" si="24"/>
        <v>453520</v>
      </c>
      <c r="AB317" s="72">
        <f>VLOOKUP(D317,'[1]Pension Expense Details'!$D$22:$S$1407,16,FALSE)</f>
        <v>97667</v>
      </c>
      <c r="AC317" s="72">
        <f t="shared" si="25"/>
        <v>174134</v>
      </c>
      <c r="AD317" s="72">
        <f>VLOOKUP(D317,'[1]Schedule of Pension Amounts LW'!$B$15:$W$1399,22,FALSE)</f>
        <v>271801</v>
      </c>
    </row>
    <row r="318" spans="1:30" x14ac:dyDescent="0.3">
      <c r="A318" s="104"/>
      <c r="B318" s="33"/>
      <c r="C318" s="33" t="str">
        <f>VLOOKUP(D318,'[1]Employer information'!$I$3:$J$1391,2,FALSE)</f>
        <v xml:space="preserve">Public Education                                  </v>
      </c>
      <c r="D318" s="33" t="str">
        <f>'[1]Schedule of Pension Amounts LW'!B311</f>
        <v>0313</v>
      </c>
      <c r="E318" s="33" t="str">
        <f>IF(ISNA(VLOOKUP(D318,'[1]Proportionate Shares'!$D$23:$G$1400,2,FALSE)),"",VLOOKUP(D318,'[1]Proportionate Shares'!$D$23:$G$1400,2,FALSE))</f>
        <v>101902</v>
      </c>
      <c r="F318" s="33" t="str">
        <f>IF(ISNA(VLOOKUP(D318,'[1]Proportionate Shares'!$D$23:$G$1400,3,FALSE)),"",VLOOKUP(D318,'[1]Proportionate Shares'!$D$23:$G$1400,3,FALSE))</f>
        <v xml:space="preserve">   </v>
      </c>
      <c r="G318" s="34" t="str">
        <f>VLOOKUP(D318,'[1]Employer information'!$A$3:$B$1390,2,FALSE)</f>
        <v>ALDINE ISD</v>
      </c>
      <c r="H318" s="36">
        <f>IF(ISNA(VLOOKUP(D318,'[1]Proportionate Shares'!$D$23:$I$1377,6,FALSE)),0,VLOOKUP(D318,'[1]Proportionate Shares'!$D$23:$I$1377,6,FALSE))</f>
        <v>3.9758036639999999E-3</v>
      </c>
      <c r="I318" s="105">
        <f>VLOOKUP(D318,'[1]Schedule of Pension Amounts LW'!$B$15:$E$1399,3,FALSE)</f>
        <v>254937909</v>
      </c>
      <c r="J318" s="105">
        <f>-IF(ISNA(VLOOKUP(D318,'[1]Combined Contribution Amounts'!$A$2:$K$1335,5,FALSE)),0,VLOOKUP(D318,'[1]Combined Contribution Amounts'!$A$2:$K$1335,5,FALSE))</f>
        <v>-13915792</v>
      </c>
      <c r="K318" s="105">
        <f>-IF(ISNA(VLOOKUP(D318,'[1]Combined Contribution Amounts'!$A$2:$K$1335,7,FALSE)),0,VLOOKUP(D318,'[1]Combined Contribution Amounts'!$A$2:$K$1335,7,FALSE))+-IF(ISNA(VLOOKUP(D318,'[1]Combined Contribution Amounts'!$A$2:$K$1335,8,FALSE)),0,VLOOKUP(D318,'[1]Combined Contribution Amounts'!$A$2:$K$1335,8,FALSE))+-IF(ISNA(VLOOKUP(D318,'[1]Combined Contribution Amounts'!$A$2:$K$1335,9,FALSE)),0,VLOOKUP(D318,'[1]Combined Contribution Amounts'!$A$2:$K$1335,9,FALSE))</f>
        <v>0</v>
      </c>
      <c r="L318" s="105">
        <f>VLOOKUP(D318,'[1]Pension Expense Details'!$D$23:$S$1407,16,FALSE)</f>
        <v>13491884</v>
      </c>
      <c r="M318" s="105">
        <f>ROUND(('[1]68_InOutFlowsCurPrdAndPriorHist'!$F$28-'[1]68_InOutFlowsCurPrdAndPriorHist'!$F$31)*$H318,0)-VLOOKUP(D318,'[1]Pension Expense Details'!$D$23:$S$1407,12,FALSE)</f>
        <v>-3292911</v>
      </c>
      <c r="N318" s="105">
        <f>ROUND(('[1]68_InOutFlowsCurPrdAndPriorHist'!$F$29-'[1]68_InOutFlowsCurPrdAndPriorHist'!$F$32)*$H318,0)-VLOOKUP(D318,'[1]Pension Expense Details'!$D$23:$S$1407,13,FALSE)</f>
        <v>-24881391</v>
      </c>
      <c r="O318" s="105">
        <f>ROUND(('[1]68_InOutFlowsCurPrdAndPriorHist'!$F$30-'[1]68_InOutFlowsCurPrdAndPriorHist'!$F$33)*$H318,0)-VLOOKUP(D318,'[1]Pension Expense Details'!$D$23:$S$1407,14,FALSE)</f>
        <v>10759483</v>
      </c>
      <c r="P318" s="105">
        <f>ROUND((VLOOKUP(D318,'[1]Schedule of Pension Amounts LW'!$B$15:$AC$1399,28,FALSE)-VLOOKUP(D318,'[1]Schedule of Pension Amounts LW'!$B$15:$AC$1399,27,FALSE))*'[1]Schedule of Pension Amounts LW'!AD$4,0)+VLOOKUP(D318,'[1]Schedule of Pension Amounts LW'!$B$15:$AH$1399,33,FALSE)-VLOOKUP(D318,'[1]Pension Expense Details'!$D$23:$S$1407,15,FALSE)</f>
        <v>-30424478</v>
      </c>
      <c r="Q318" s="98">
        <f t="shared" si="22"/>
        <v>206674704</v>
      </c>
      <c r="R318" s="98">
        <f>ROUND('[1]68_InOutFlowsCurPrdAndPrior'!$D$32*IF(ISNA(VLOOKUP(D318,'[1]Proportionate Shares'!$D$23:$I$1359,6,FALSE)),0,VLOOKUP(D318,'[1]Proportionate Shares'!$D$23:$I$1359,6,FALSE)),0)</f>
        <v>868219</v>
      </c>
      <c r="S318" s="98">
        <f>ROUND('[1]68_InOutFlowsCurPrdAndPrior'!$D$33*IF(ISNA(VLOOKUP(D318,'[1]Proportionate Shares'!$D$23:$I$1359,6,FALSE)),0,VLOOKUP(D318,'[1]Proportionate Shares'!$D$23:$I$1359,6,FALSE)),0)</f>
        <v>64120643</v>
      </c>
      <c r="T318" s="98">
        <f>ROUND('[1]68_InOutFlowsCurPrdAndPrior'!$D$35*IF(ISNA(VLOOKUP(D318,'[1]Proportionate Shares'!$D$23:$I$1359,6,FALSE)),0,VLOOKUP(D318,'[1]Proportionate Shares'!$D$23:$I$1359,6,FALSE)),0)</f>
        <v>12425346</v>
      </c>
      <c r="U318" s="98">
        <f>VLOOKUP(D318,'[1]Schedule of Pension Amounts LW'!$B$15:$AS$1399,36,FALSE)</f>
        <v>22980870</v>
      </c>
      <c r="V318" s="99">
        <f t="shared" si="23"/>
        <v>100395078</v>
      </c>
      <c r="W318" s="98">
        <f>ROUND('[1]68_InOutFlowsCurPrdAndPrior'!$F$32*IF(ISNA(VLOOKUP(D318,'[1]Proportionate Shares'!$D$23:$I$1359,6,FALSE)),0,VLOOKUP(D318,'[1]Proportionate Shares'!$D$23:$I$1359,6,FALSE)),0)</f>
        <v>7176074</v>
      </c>
      <c r="X318" s="98">
        <f>ROUND('[1]68_InOutFlowsCurPrdAndPrior'!$F$33*IF(ISNA(VLOOKUP(D318,'[1]Proportionate Shares'!$D$23:$I$1359,6,FALSE)),0,VLOOKUP(D318,'[1]Proportionate Shares'!$D$23:$I$1359,6,FALSE)),0)</f>
        <v>26497683</v>
      </c>
      <c r="Y318" s="98">
        <f>ROUND('[1]68_InOutFlowsCurPrdAndPrior'!$F$35*IF(ISNA(VLOOKUP(D318,'[1]Proportionate Shares'!$D$23:$I$1359,6,FALSE)),0,VLOOKUP(D318,'[1]Proportionate Shares'!$D$23:$I$1359,6,FALSE)),0)</f>
        <v>10350094</v>
      </c>
      <c r="Z318" s="98">
        <f>-VLOOKUP(D318,'[1]Schedule of Pension Amounts LW'!$B$15:$AS$1399,37,FALSE)</f>
        <v>35676496</v>
      </c>
      <c r="AA318" s="99">
        <f t="shared" si="24"/>
        <v>79700347</v>
      </c>
      <c r="AB318" s="72">
        <f>VLOOKUP(D318,'[1]Pension Expense Details'!$D$22:$S$1407,16,FALSE)</f>
        <v>13491884</v>
      </c>
      <c r="AC318" s="72">
        <f t="shared" si="25"/>
        <v>25887889</v>
      </c>
      <c r="AD318" s="72">
        <f>VLOOKUP(D318,'[1]Schedule of Pension Amounts LW'!$B$15:$W$1399,22,FALSE)</f>
        <v>39379773</v>
      </c>
    </row>
    <row r="319" spans="1:30" x14ac:dyDescent="0.3">
      <c r="A319" s="104"/>
      <c r="B319" s="33"/>
      <c r="C319" s="33" t="str">
        <f>VLOOKUP(D319,'[1]Employer information'!$I$3:$J$1391,2,FALSE)</f>
        <v xml:space="preserve">Public Education                                  </v>
      </c>
      <c r="D319" s="33" t="str">
        <f>'[1]Schedule of Pension Amounts LW'!B312</f>
        <v>1573</v>
      </c>
      <c r="E319" s="33" t="str">
        <f>IF(ISNA(VLOOKUP(D319,'[1]Proportionate Shares'!$D$23:$G$1400,2,FALSE)),"",VLOOKUP(D319,'[1]Proportionate Shares'!$D$23:$G$1400,2,FALSE))</f>
        <v>184907</v>
      </c>
      <c r="F319" s="33" t="str">
        <f>IF(ISNA(VLOOKUP(D319,'[1]Proportionate Shares'!$D$23:$G$1400,3,FALSE)),"",VLOOKUP(D319,'[1]Proportionate Shares'!$D$23:$G$1400,3,FALSE))</f>
        <v/>
      </c>
      <c r="G319" s="34" t="str">
        <f>VLOOKUP(D319,'[1]Employer information'!$A$3:$B$1390,2,FALSE)</f>
        <v>ALEDO ISD</v>
      </c>
      <c r="H319" s="36">
        <f>IF(ISNA(VLOOKUP(D319,'[1]Proportionate Shares'!$D$23:$I$1377,6,FALSE)),0,VLOOKUP(D319,'[1]Proportionate Shares'!$D$23:$I$1377,6,FALSE))</f>
        <v>2.8757409700000001E-4</v>
      </c>
      <c r="I319" s="105">
        <f>VLOOKUP(D319,'[1]Schedule of Pension Amounts LW'!$B$15:$E$1399,3,FALSE)</f>
        <v>13913349</v>
      </c>
      <c r="J319" s="105">
        <f>-IF(ISNA(VLOOKUP(D319,'[1]Combined Contribution Amounts'!$A$2:$K$1335,5,FALSE)),0,VLOOKUP(D319,'[1]Combined Contribution Amounts'!$A$2:$K$1335,5,FALSE))</f>
        <v>-1006544</v>
      </c>
      <c r="K319" s="105">
        <f>-IF(ISNA(VLOOKUP(D319,'[1]Combined Contribution Amounts'!$A$2:$K$1335,7,FALSE)),0,VLOOKUP(D319,'[1]Combined Contribution Amounts'!$A$2:$K$1335,7,FALSE))+-IF(ISNA(VLOOKUP(D319,'[1]Combined Contribution Amounts'!$A$2:$K$1335,8,FALSE)),0,VLOOKUP(D319,'[1]Combined Contribution Amounts'!$A$2:$K$1335,8,FALSE))+-IF(ISNA(VLOOKUP(D319,'[1]Combined Contribution Amounts'!$A$2:$K$1335,9,FALSE)),0,VLOOKUP(D319,'[1]Combined Contribution Amounts'!$A$2:$K$1335,9,FALSE))</f>
        <v>0</v>
      </c>
      <c r="L319" s="105">
        <f>VLOOKUP(D319,'[1]Pension Expense Details'!$D$23:$S$1407,16,FALSE)</f>
        <v>1687353</v>
      </c>
      <c r="M319" s="105">
        <f>ROUND(('[1]68_InOutFlowsCurPrdAndPriorHist'!$F$28-'[1]68_InOutFlowsCurPrdAndPriorHist'!$F$31)*$H319,0)-VLOOKUP(D319,'[1]Pension Expense Details'!$D$23:$S$1407,12,FALSE)</f>
        <v>-238180</v>
      </c>
      <c r="N319" s="105">
        <f>ROUND(('[1]68_InOutFlowsCurPrdAndPriorHist'!$F$29-'[1]68_InOutFlowsCurPrdAndPriorHist'!$F$32)*$H319,0)-VLOOKUP(D319,'[1]Pension Expense Details'!$D$23:$S$1407,13,FALSE)</f>
        <v>-1799698</v>
      </c>
      <c r="O319" s="105">
        <f>ROUND(('[1]68_InOutFlowsCurPrdAndPriorHist'!$F$30-'[1]68_InOutFlowsCurPrdAndPriorHist'!$F$33)*$H319,0)-VLOOKUP(D319,'[1]Pension Expense Details'!$D$23:$S$1407,14,FALSE)</f>
        <v>778245</v>
      </c>
      <c r="P319" s="105">
        <f>ROUND((VLOOKUP(D319,'[1]Schedule of Pension Amounts LW'!$B$15:$AC$1399,28,FALSE)-VLOOKUP(D319,'[1]Schedule of Pension Amounts LW'!$B$15:$AC$1399,27,FALSE))*'[1]Schedule of Pension Amounts LW'!AD$4,0)+VLOOKUP(D319,'[1]Schedule of Pension Amounts LW'!$B$15:$AH$1399,33,FALSE)-VLOOKUP(D319,'[1]Pension Expense Details'!$D$23:$S$1407,15,FALSE)</f>
        <v>1614476</v>
      </c>
      <c r="Q319" s="98">
        <f t="shared" si="22"/>
        <v>14949001</v>
      </c>
      <c r="R319" s="98">
        <f>ROUND('[1]68_InOutFlowsCurPrdAndPrior'!$D$32*IF(ISNA(VLOOKUP(D319,'[1]Proportionate Shares'!$D$23:$I$1359,6,FALSE)),0,VLOOKUP(D319,'[1]Proportionate Shares'!$D$23:$I$1359,6,FALSE)),0)</f>
        <v>62799</v>
      </c>
      <c r="S319" s="98">
        <f>ROUND('[1]68_InOutFlowsCurPrdAndPrior'!$D$33*IF(ISNA(VLOOKUP(D319,'[1]Proportionate Shares'!$D$23:$I$1359,6,FALSE)),0,VLOOKUP(D319,'[1]Proportionate Shares'!$D$23:$I$1359,6,FALSE)),0)</f>
        <v>4637914</v>
      </c>
      <c r="T319" s="98">
        <f>ROUND('[1]68_InOutFlowsCurPrdAndPrior'!$D$35*IF(ISNA(VLOOKUP(D319,'[1]Proportionate Shares'!$D$23:$I$1359,6,FALSE)),0,VLOOKUP(D319,'[1]Proportionate Shares'!$D$23:$I$1359,6,FALSE)),0)</f>
        <v>898738</v>
      </c>
      <c r="U319" s="98">
        <f>VLOOKUP(D319,'[1]Schedule of Pension Amounts LW'!$B$15:$AS$1399,36,FALSE)</f>
        <v>2571754</v>
      </c>
      <c r="V319" s="99">
        <f t="shared" si="23"/>
        <v>8171205</v>
      </c>
      <c r="W319" s="98">
        <f>ROUND('[1]68_InOutFlowsCurPrdAndPrior'!$F$32*IF(ISNA(VLOOKUP(D319,'[1]Proportionate Shares'!$D$23:$I$1359,6,FALSE)),0,VLOOKUP(D319,'[1]Proportionate Shares'!$D$23:$I$1359,6,FALSE)),0)</f>
        <v>519053</v>
      </c>
      <c r="X319" s="98">
        <f>ROUND('[1]68_InOutFlowsCurPrdAndPrior'!$F$33*IF(ISNA(VLOOKUP(D319,'[1]Proportionate Shares'!$D$23:$I$1359,6,FALSE)),0,VLOOKUP(D319,'[1]Proportionate Shares'!$D$23:$I$1359,6,FALSE)),0)</f>
        <v>1916606</v>
      </c>
      <c r="Y319" s="98">
        <f>ROUND('[1]68_InOutFlowsCurPrdAndPrior'!$F$35*IF(ISNA(VLOOKUP(D319,'[1]Proportionate Shares'!$D$23:$I$1359,6,FALSE)),0,VLOOKUP(D319,'[1]Proportionate Shares'!$D$23:$I$1359,6,FALSE)),0)</f>
        <v>748633</v>
      </c>
      <c r="Z319" s="98">
        <f>-VLOOKUP(D319,'[1]Schedule of Pension Amounts LW'!$B$15:$AS$1399,37,FALSE)</f>
        <v>59403</v>
      </c>
      <c r="AA319" s="99">
        <f t="shared" si="24"/>
        <v>3243695</v>
      </c>
      <c r="AB319" s="72">
        <f>VLOOKUP(D319,'[1]Pension Expense Details'!$D$22:$S$1407,16,FALSE)</f>
        <v>1687353</v>
      </c>
      <c r="AC319" s="72">
        <f t="shared" si="25"/>
        <v>1712770</v>
      </c>
      <c r="AD319" s="72">
        <f>VLOOKUP(D319,'[1]Schedule of Pension Amounts LW'!$B$15:$W$1399,22,FALSE)</f>
        <v>3400123</v>
      </c>
    </row>
    <row r="320" spans="1:30" x14ac:dyDescent="0.3">
      <c r="A320" s="104"/>
      <c r="B320" s="33"/>
      <c r="C320" s="33" t="str">
        <f>VLOOKUP(D320,'[1]Employer information'!$I$3:$J$1391,2,FALSE)</f>
        <v xml:space="preserve">Public Education                                  </v>
      </c>
      <c r="D320" s="33" t="str">
        <f>'[1]Schedule of Pension Amounts LW'!B313</f>
        <v>0315</v>
      </c>
      <c r="E320" s="33" t="str">
        <f>IF(ISNA(VLOOKUP(D320,'[1]Proportionate Shares'!$D$23:$G$1400,2,FALSE)),"",VLOOKUP(D320,'[1]Proportionate Shares'!$D$23:$G$1400,2,FALSE))</f>
        <v>125901</v>
      </c>
      <c r="F320" s="33" t="str">
        <f>IF(ISNA(VLOOKUP(D320,'[1]Proportionate Shares'!$D$23:$G$1400,3,FALSE)),"",VLOOKUP(D320,'[1]Proportionate Shares'!$D$23:$G$1400,3,FALSE))</f>
        <v xml:space="preserve">   </v>
      </c>
      <c r="G320" s="34" t="str">
        <f>VLOOKUP(D320,'[1]Employer information'!$A$3:$B$1390,2,FALSE)</f>
        <v>ALICE ISD</v>
      </c>
      <c r="H320" s="36">
        <f>IF(ISNA(VLOOKUP(D320,'[1]Proportionate Shares'!$D$23:$I$1377,6,FALSE)),0,VLOOKUP(D320,'[1]Proportionate Shares'!$D$23:$I$1377,6,FALSE))</f>
        <v>2.38350935E-4</v>
      </c>
      <c r="I320" s="105">
        <f>VLOOKUP(D320,'[1]Schedule of Pension Amounts LW'!$B$15:$E$1399,3,FALSE)</f>
        <v>11936624</v>
      </c>
      <c r="J320" s="105">
        <f>-IF(ISNA(VLOOKUP(D320,'[1]Combined Contribution Amounts'!$A$2:$K$1335,5,FALSE)),0,VLOOKUP(D320,'[1]Combined Contribution Amounts'!$A$2:$K$1335,5,FALSE))</f>
        <v>-834257</v>
      </c>
      <c r="K320" s="105">
        <f>-IF(ISNA(VLOOKUP(D320,'[1]Combined Contribution Amounts'!$A$2:$K$1335,7,FALSE)),0,VLOOKUP(D320,'[1]Combined Contribution Amounts'!$A$2:$K$1335,7,FALSE))+-IF(ISNA(VLOOKUP(D320,'[1]Combined Contribution Amounts'!$A$2:$K$1335,8,FALSE)),0,VLOOKUP(D320,'[1]Combined Contribution Amounts'!$A$2:$K$1335,8,FALSE))+-IF(ISNA(VLOOKUP(D320,'[1]Combined Contribution Amounts'!$A$2:$K$1335,9,FALSE)),0,VLOOKUP(D320,'[1]Combined Contribution Amounts'!$A$2:$K$1335,9,FALSE))</f>
        <v>0</v>
      </c>
      <c r="L320" s="105">
        <f>VLOOKUP(D320,'[1]Pension Expense Details'!$D$23:$S$1407,16,FALSE)</f>
        <v>1334912</v>
      </c>
      <c r="M320" s="105">
        <f>ROUND(('[1]68_InOutFlowsCurPrdAndPriorHist'!$F$28-'[1]68_InOutFlowsCurPrdAndPriorHist'!$F$31)*$H320,0)-VLOOKUP(D320,'[1]Pension Expense Details'!$D$23:$S$1407,12,FALSE)</f>
        <v>-197411</v>
      </c>
      <c r="N320" s="105">
        <f>ROUND(('[1]68_InOutFlowsCurPrdAndPriorHist'!$F$29-'[1]68_InOutFlowsCurPrdAndPriorHist'!$F$32)*$H320,0)-VLOOKUP(D320,'[1]Pension Expense Details'!$D$23:$S$1407,13,FALSE)</f>
        <v>-1491649</v>
      </c>
      <c r="O320" s="105">
        <f>ROUND(('[1]68_InOutFlowsCurPrdAndPriorHist'!$F$30-'[1]68_InOutFlowsCurPrdAndPriorHist'!$F$33)*$H320,0)-VLOOKUP(D320,'[1]Pension Expense Details'!$D$23:$S$1407,14,FALSE)</f>
        <v>645035</v>
      </c>
      <c r="P320" s="105">
        <f>ROUND((VLOOKUP(D320,'[1]Schedule of Pension Amounts LW'!$B$15:$AC$1399,28,FALSE)-VLOOKUP(D320,'[1]Schedule of Pension Amounts LW'!$B$15:$AC$1399,27,FALSE))*'[1]Schedule of Pension Amounts LW'!AD$4,0)+VLOOKUP(D320,'[1]Schedule of Pension Amounts LW'!$B$15:$AH$1399,33,FALSE)-VLOOKUP(D320,'[1]Pension Expense Details'!$D$23:$S$1407,15,FALSE)</f>
        <v>996973</v>
      </c>
      <c r="Q320" s="98">
        <f t="shared" si="22"/>
        <v>12390227</v>
      </c>
      <c r="R320" s="98">
        <f>ROUND('[1]68_InOutFlowsCurPrdAndPrior'!$D$32*IF(ISNA(VLOOKUP(D320,'[1]Proportionate Shares'!$D$23:$I$1359,6,FALSE)),0,VLOOKUP(D320,'[1]Proportionate Shares'!$D$23:$I$1359,6,FALSE)),0)</f>
        <v>52050</v>
      </c>
      <c r="S320" s="98">
        <f>ROUND('[1]68_InOutFlowsCurPrdAndPrior'!$D$33*IF(ISNA(VLOOKUP(D320,'[1]Proportionate Shares'!$D$23:$I$1359,6,FALSE)),0,VLOOKUP(D320,'[1]Proportionate Shares'!$D$23:$I$1359,6,FALSE)),0)</f>
        <v>3844057</v>
      </c>
      <c r="T320" s="98">
        <f>ROUND('[1]68_InOutFlowsCurPrdAndPrior'!$D$35*IF(ISNA(VLOOKUP(D320,'[1]Proportionate Shares'!$D$23:$I$1359,6,FALSE)),0,VLOOKUP(D320,'[1]Proportionate Shares'!$D$23:$I$1359,6,FALSE)),0)</f>
        <v>744904</v>
      </c>
      <c r="U320" s="98">
        <f>VLOOKUP(D320,'[1]Schedule of Pension Amounts LW'!$B$15:$AS$1399,36,FALSE)</f>
        <v>1528786</v>
      </c>
      <c r="V320" s="99">
        <f t="shared" si="23"/>
        <v>6169797</v>
      </c>
      <c r="W320" s="98">
        <f>ROUND('[1]68_InOutFlowsCurPrdAndPrior'!$F$32*IF(ISNA(VLOOKUP(D320,'[1]Proportionate Shares'!$D$23:$I$1359,6,FALSE)),0,VLOOKUP(D320,'[1]Proportionate Shares'!$D$23:$I$1359,6,FALSE)),0)</f>
        <v>430208</v>
      </c>
      <c r="X320" s="98">
        <f>ROUND('[1]68_InOutFlowsCurPrdAndPrior'!$F$33*IF(ISNA(VLOOKUP(D320,'[1]Proportionate Shares'!$D$23:$I$1359,6,FALSE)),0,VLOOKUP(D320,'[1]Proportionate Shares'!$D$23:$I$1359,6,FALSE)),0)</f>
        <v>1588546</v>
      </c>
      <c r="Y320" s="98">
        <f>ROUND('[1]68_InOutFlowsCurPrdAndPrior'!$F$35*IF(ISNA(VLOOKUP(D320,'[1]Proportionate Shares'!$D$23:$I$1359,6,FALSE)),0,VLOOKUP(D320,'[1]Proportionate Shares'!$D$23:$I$1359,6,FALSE)),0)</f>
        <v>620492</v>
      </c>
      <c r="Z320" s="98">
        <f>-VLOOKUP(D320,'[1]Schedule of Pension Amounts LW'!$B$15:$AS$1399,37,FALSE)</f>
        <v>1403013</v>
      </c>
      <c r="AA320" s="99">
        <f t="shared" si="24"/>
        <v>4042259</v>
      </c>
      <c r="AB320" s="72">
        <f>VLOOKUP(D320,'[1]Pension Expense Details'!$D$22:$S$1407,16,FALSE)</f>
        <v>1334912</v>
      </c>
      <c r="AC320" s="72">
        <f t="shared" si="25"/>
        <v>1069229</v>
      </c>
      <c r="AD320" s="72">
        <f>VLOOKUP(D320,'[1]Schedule of Pension Amounts LW'!$B$15:$W$1399,22,FALSE)</f>
        <v>2404141</v>
      </c>
    </row>
    <row r="321" spans="1:30" x14ac:dyDescent="0.3">
      <c r="A321" s="104"/>
      <c r="B321" s="33"/>
      <c r="C321" s="33" t="str">
        <f>VLOOKUP(D321,'[1]Employer information'!$I$3:$J$1391,2,FALSE)</f>
        <v xml:space="preserve">Public Education                                  </v>
      </c>
      <c r="D321" s="33" t="str">
        <f>'[1]Schedule of Pension Amounts LW'!B314</f>
        <v>0316</v>
      </c>
      <c r="E321" s="33" t="str">
        <f>IF(ISNA(VLOOKUP(D321,'[1]Proportionate Shares'!$D$23:$G$1400,2,FALSE)),"",VLOOKUP(D321,'[1]Proportionate Shares'!$D$23:$G$1400,2,FALSE))</f>
        <v>101903</v>
      </c>
      <c r="F321" s="33" t="str">
        <f>IF(ISNA(VLOOKUP(D321,'[1]Proportionate Shares'!$D$23:$G$1400,3,FALSE)),"",VLOOKUP(D321,'[1]Proportionate Shares'!$D$23:$G$1400,3,FALSE))</f>
        <v xml:space="preserve">   </v>
      </c>
      <c r="G321" s="34" t="str">
        <f>VLOOKUP(D321,'[1]Employer information'!$A$3:$B$1390,2,FALSE)</f>
        <v>ALIEF ISD</v>
      </c>
      <c r="H321" s="36">
        <f>IF(ISNA(VLOOKUP(D321,'[1]Proportionate Shares'!$D$23:$I$1377,6,FALSE)),0,VLOOKUP(D321,'[1]Proportionate Shares'!$D$23:$I$1377,6,FALSE))</f>
        <v>3.1710990879999998E-3</v>
      </c>
      <c r="I321" s="105">
        <f>VLOOKUP(D321,'[1]Schedule of Pension Amounts LW'!$B$15:$E$1399,3,FALSE)</f>
        <v>182744598</v>
      </c>
      <c r="J321" s="105">
        <f>-IF(ISNA(VLOOKUP(D321,'[1]Combined Contribution Amounts'!$A$2:$K$1335,5,FALSE)),0,VLOOKUP(D321,'[1]Combined Contribution Amounts'!$A$2:$K$1335,5,FALSE))</f>
        <v>-11099095</v>
      </c>
      <c r="K321" s="105">
        <f>-IF(ISNA(VLOOKUP(D321,'[1]Combined Contribution Amounts'!$A$2:$K$1335,7,FALSE)),0,VLOOKUP(D321,'[1]Combined Contribution Amounts'!$A$2:$K$1335,7,FALSE))+-IF(ISNA(VLOOKUP(D321,'[1]Combined Contribution Amounts'!$A$2:$K$1335,8,FALSE)),0,VLOOKUP(D321,'[1]Combined Contribution Amounts'!$A$2:$K$1335,8,FALSE))+-IF(ISNA(VLOOKUP(D321,'[1]Combined Contribution Amounts'!$A$2:$K$1335,9,FALSE)),0,VLOOKUP(D321,'[1]Combined Contribution Amounts'!$A$2:$K$1335,9,FALSE))</f>
        <v>-134</v>
      </c>
      <c r="L321" s="105">
        <f>VLOOKUP(D321,'[1]Pension Expense Details'!$D$23:$S$1407,16,FALSE)</f>
        <v>13997962</v>
      </c>
      <c r="M321" s="105">
        <f>ROUND(('[1]68_InOutFlowsCurPrdAndPriorHist'!$F$28-'[1]68_InOutFlowsCurPrdAndPriorHist'!$F$31)*$H321,0)-VLOOKUP(D321,'[1]Pension Expense Details'!$D$23:$S$1407,12,FALSE)</f>
        <v>-2626425</v>
      </c>
      <c r="N321" s="105">
        <f>ROUND(('[1]68_InOutFlowsCurPrdAndPriorHist'!$F$29-'[1]68_InOutFlowsCurPrdAndPriorHist'!$F$32)*$H321,0)-VLOOKUP(D321,'[1]Pension Expense Details'!$D$23:$S$1407,13,FALSE)</f>
        <v>-19845385</v>
      </c>
      <c r="O321" s="105">
        <f>ROUND(('[1]68_InOutFlowsCurPrdAndPriorHist'!$F$30-'[1]68_InOutFlowsCurPrdAndPriorHist'!$F$33)*$H321,0)-VLOOKUP(D321,'[1]Pension Expense Details'!$D$23:$S$1407,14,FALSE)</f>
        <v>8581758</v>
      </c>
      <c r="P321" s="105">
        <f>ROUND((VLOOKUP(D321,'[1]Schedule of Pension Amounts LW'!$B$15:$AC$1399,28,FALSE)-VLOOKUP(D321,'[1]Schedule of Pension Amounts LW'!$B$15:$AC$1399,27,FALSE))*'[1]Schedule of Pension Amounts LW'!AD$4,0)+VLOOKUP(D321,'[1]Schedule of Pension Amounts LW'!$B$15:$AH$1399,33,FALSE)-VLOOKUP(D321,'[1]Pension Expense Details'!$D$23:$S$1407,15,FALSE)</f>
        <v>-6909635</v>
      </c>
      <c r="Q321" s="98">
        <f t="shared" si="22"/>
        <v>164843644</v>
      </c>
      <c r="R321" s="98">
        <f>ROUND('[1]68_InOutFlowsCurPrdAndPrior'!$D$32*IF(ISNA(VLOOKUP(D321,'[1]Proportionate Shares'!$D$23:$I$1359,6,FALSE)),0,VLOOKUP(D321,'[1]Proportionate Shares'!$D$23:$I$1359,6,FALSE)),0)</f>
        <v>692491</v>
      </c>
      <c r="S321" s="98">
        <f>ROUND('[1]68_InOutFlowsCurPrdAndPrior'!$D$33*IF(ISNA(VLOOKUP(D321,'[1]Proportionate Shares'!$D$23:$I$1359,6,FALSE)),0,VLOOKUP(D321,'[1]Proportionate Shares'!$D$23:$I$1359,6,FALSE)),0)</f>
        <v>51142594</v>
      </c>
      <c r="T321" s="98">
        <f>ROUND('[1]68_InOutFlowsCurPrdAndPrior'!$D$35*IF(ISNA(VLOOKUP(D321,'[1]Proportionate Shares'!$D$23:$I$1359,6,FALSE)),0,VLOOKUP(D321,'[1]Proportionate Shares'!$D$23:$I$1359,6,FALSE)),0)</f>
        <v>9910450</v>
      </c>
      <c r="U321" s="98">
        <f>VLOOKUP(D321,'[1]Schedule of Pension Amounts LW'!$B$15:$AS$1399,36,FALSE)</f>
        <v>13975847</v>
      </c>
      <c r="V321" s="99">
        <f t="shared" si="23"/>
        <v>75721382</v>
      </c>
      <c r="W321" s="98">
        <f>ROUND('[1]68_InOutFlowsCurPrdAndPrior'!$F$32*IF(ISNA(VLOOKUP(D321,'[1]Proportionate Shares'!$D$23:$I$1359,6,FALSE)),0,VLOOKUP(D321,'[1]Proportionate Shares'!$D$23:$I$1359,6,FALSE)),0)</f>
        <v>5723633</v>
      </c>
      <c r="X321" s="98">
        <f>ROUND('[1]68_InOutFlowsCurPrdAndPrior'!$F$33*IF(ISNA(VLOOKUP(D321,'[1]Proportionate Shares'!$D$23:$I$1359,6,FALSE)),0,VLOOKUP(D321,'[1]Proportionate Shares'!$D$23:$I$1359,6,FALSE)),0)</f>
        <v>21134540</v>
      </c>
      <c r="Y321" s="98">
        <f>ROUND('[1]68_InOutFlowsCurPrdAndPrior'!$F$35*IF(ISNA(VLOOKUP(D321,'[1]Proportionate Shares'!$D$23:$I$1359,6,FALSE)),0,VLOOKUP(D321,'[1]Proportionate Shares'!$D$23:$I$1359,6,FALSE)),0)</f>
        <v>8255230</v>
      </c>
      <c r="Z321" s="98">
        <f>-VLOOKUP(D321,'[1]Schedule of Pension Amounts LW'!$B$15:$AS$1399,37,FALSE)</f>
        <v>8214620</v>
      </c>
      <c r="AA321" s="99">
        <f t="shared" si="24"/>
        <v>43328023</v>
      </c>
      <c r="AB321" s="72">
        <f>VLOOKUP(D321,'[1]Pension Expense Details'!$D$22:$S$1407,16,FALSE)</f>
        <v>13997962</v>
      </c>
      <c r="AC321" s="72">
        <f t="shared" si="25"/>
        <v>20152797</v>
      </c>
      <c r="AD321" s="72">
        <f>VLOOKUP(D321,'[1]Schedule of Pension Amounts LW'!$B$15:$W$1399,22,FALSE)</f>
        <v>34150759</v>
      </c>
    </row>
    <row r="322" spans="1:30" x14ac:dyDescent="0.3">
      <c r="A322" s="104"/>
      <c r="B322" s="33"/>
      <c r="C322" s="33" t="str">
        <f>VLOOKUP(D322,'[1]Employer information'!$I$3:$J$1391,2,FALSE)</f>
        <v xml:space="preserve">Public Education                                  </v>
      </c>
      <c r="D322" s="33" t="str">
        <f>'[1]Schedule of Pension Amounts LW'!B315</f>
        <v>0317</v>
      </c>
      <c r="E322" s="33" t="str">
        <f>IF(ISNA(VLOOKUP(D322,'[1]Proportionate Shares'!$D$23:$G$1400,2,FALSE)),"",VLOOKUP(D322,'[1]Proportionate Shares'!$D$23:$G$1400,2,FALSE))</f>
        <v>043901</v>
      </c>
      <c r="F322" s="33" t="str">
        <f>IF(ISNA(VLOOKUP(D322,'[1]Proportionate Shares'!$D$23:$G$1400,3,FALSE)),"",VLOOKUP(D322,'[1]Proportionate Shares'!$D$23:$G$1400,3,FALSE))</f>
        <v xml:space="preserve">   </v>
      </c>
      <c r="G322" s="34" t="str">
        <f>VLOOKUP(D322,'[1]Employer information'!$A$3:$B$1390,2,FALSE)</f>
        <v>ALLEN ISD</v>
      </c>
      <c r="H322" s="36">
        <f>IF(ISNA(VLOOKUP(D322,'[1]Proportionate Shares'!$D$23:$I$1377,6,FALSE)),0,VLOOKUP(D322,'[1]Proportionate Shares'!$D$23:$I$1377,6,FALSE))</f>
        <v>1.1792056799999999E-3</v>
      </c>
      <c r="I322" s="105">
        <f>VLOOKUP(D322,'[1]Schedule of Pension Amounts LW'!$B$15:$E$1399,3,FALSE)</f>
        <v>62762719</v>
      </c>
      <c r="J322" s="105">
        <f>-IF(ISNA(VLOOKUP(D322,'[1]Combined Contribution Amounts'!$A$2:$K$1335,5,FALSE)),0,VLOOKUP(D322,'[1]Combined Contribution Amounts'!$A$2:$K$1335,5,FALSE))</f>
        <v>-4127362</v>
      </c>
      <c r="K322" s="105">
        <f>-IF(ISNA(VLOOKUP(D322,'[1]Combined Contribution Amounts'!$A$2:$K$1335,7,FALSE)),0,VLOOKUP(D322,'[1]Combined Contribution Amounts'!$A$2:$K$1335,7,FALSE))+-IF(ISNA(VLOOKUP(D322,'[1]Combined Contribution Amounts'!$A$2:$K$1335,8,FALSE)),0,VLOOKUP(D322,'[1]Combined Contribution Amounts'!$A$2:$K$1335,8,FALSE))+-IF(ISNA(VLOOKUP(D322,'[1]Combined Contribution Amounts'!$A$2:$K$1335,9,FALSE)),0,VLOOKUP(D322,'[1]Combined Contribution Amounts'!$A$2:$K$1335,9,FALSE))</f>
        <v>0</v>
      </c>
      <c r="L322" s="105">
        <f>VLOOKUP(D322,'[1]Pension Expense Details'!$D$23:$S$1407,16,FALSE)</f>
        <v>6021460</v>
      </c>
      <c r="M322" s="105">
        <f>ROUND(('[1]68_InOutFlowsCurPrdAndPriorHist'!$F$28-'[1]68_InOutFlowsCurPrdAndPriorHist'!$F$31)*$H322,0)-VLOOKUP(D322,'[1]Pension Expense Details'!$D$23:$S$1407,12,FALSE)</f>
        <v>-976663</v>
      </c>
      <c r="N322" s="105">
        <f>ROUND(('[1]68_InOutFlowsCurPrdAndPriorHist'!$F$29-'[1]68_InOutFlowsCurPrdAndPriorHist'!$F$32)*$H322,0)-VLOOKUP(D322,'[1]Pension Expense Details'!$D$23:$S$1407,13,FALSE)</f>
        <v>-7379710</v>
      </c>
      <c r="O322" s="105">
        <f>ROUND(('[1]68_InOutFlowsCurPrdAndPriorHist'!$F$30-'[1]68_InOutFlowsCurPrdAndPriorHist'!$F$33)*$H322,0)-VLOOKUP(D322,'[1]Pension Expense Details'!$D$23:$S$1407,14,FALSE)</f>
        <v>3191214</v>
      </c>
      <c r="P322" s="105">
        <f>ROUND((VLOOKUP(D322,'[1]Schedule of Pension Amounts LW'!$B$15:$AC$1399,28,FALSE)-VLOOKUP(D322,'[1]Schedule of Pension Amounts LW'!$B$15:$AC$1399,27,FALSE))*'[1]Schedule of Pension Amounts LW'!AD$4,0)+VLOOKUP(D322,'[1]Schedule of Pension Amounts LW'!$B$15:$AH$1399,33,FALSE)-VLOOKUP(D322,'[1]Pension Expense Details'!$D$23:$S$1407,15,FALSE)</f>
        <v>1807140</v>
      </c>
      <c r="Q322" s="98">
        <f t="shared" si="22"/>
        <v>61298798</v>
      </c>
      <c r="R322" s="98">
        <f>ROUND('[1]68_InOutFlowsCurPrdAndPrior'!$D$32*IF(ISNA(VLOOKUP(D322,'[1]Proportionate Shares'!$D$23:$I$1359,6,FALSE)),0,VLOOKUP(D322,'[1]Proportionate Shares'!$D$23:$I$1359,6,FALSE)),0)</f>
        <v>257510</v>
      </c>
      <c r="S322" s="98">
        <f>ROUND('[1]68_InOutFlowsCurPrdAndPrior'!$D$33*IF(ISNA(VLOOKUP(D322,'[1]Proportionate Shares'!$D$23:$I$1359,6,FALSE)),0,VLOOKUP(D322,'[1]Proportionate Shares'!$D$23:$I$1359,6,FALSE)),0)</f>
        <v>19017898</v>
      </c>
      <c r="T322" s="98">
        <f>ROUND('[1]68_InOutFlowsCurPrdAndPrior'!$D$35*IF(ISNA(VLOOKUP(D322,'[1]Proportionate Shares'!$D$23:$I$1359,6,FALSE)),0,VLOOKUP(D322,'[1]Proportionate Shares'!$D$23:$I$1359,6,FALSE)),0)</f>
        <v>3685302</v>
      </c>
      <c r="U322" s="98">
        <f>VLOOKUP(D322,'[1]Schedule of Pension Amounts LW'!$B$15:$AS$1399,36,FALSE)</f>
        <v>7101367</v>
      </c>
      <c r="V322" s="99">
        <f t="shared" si="23"/>
        <v>30062077</v>
      </c>
      <c r="W322" s="98">
        <f>ROUND('[1]68_InOutFlowsCurPrdAndPrior'!$F$32*IF(ISNA(VLOOKUP(D322,'[1]Proportionate Shares'!$D$23:$I$1359,6,FALSE)),0,VLOOKUP(D322,'[1]Proportionate Shares'!$D$23:$I$1359,6,FALSE)),0)</f>
        <v>2128392</v>
      </c>
      <c r="X322" s="98">
        <f>ROUND('[1]68_InOutFlowsCurPrdAndPrior'!$F$33*IF(ISNA(VLOOKUP(D322,'[1]Proportionate Shares'!$D$23:$I$1359,6,FALSE)),0,VLOOKUP(D322,'[1]Proportionate Shares'!$D$23:$I$1359,6,FALSE)),0)</f>
        <v>7859095</v>
      </c>
      <c r="Y322" s="98">
        <f>ROUND('[1]68_InOutFlowsCurPrdAndPrior'!$F$35*IF(ISNA(VLOOKUP(D322,'[1]Proportionate Shares'!$D$23:$I$1359,6,FALSE)),0,VLOOKUP(D322,'[1]Proportionate Shares'!$D$23:$I$1359,6,FALSE)),0)</f>
        <v>3069792</v>
      </c>
      <c r="Z322" s="98">
        <f>-VLOOKUP(D322,'[1]Schedule of Pension Amounts LW'!$B$15:$AS$1399,37,FALSE)</f>
        <v>731</v>
      </c>
      <c r="AA322" s="99">
        <f t="shared" si="24"/>
        <v>13058010</v>
      </c>
      <c r="AB322" s="72">
        <f>VLOOKUP(D322,'[1]Pension Expense Details'!$D$22:$S$1407,16,FALSE)</f>
        <v>6021460</v>
      </c>
      <c r="AC322" s="72">
        <f t="shared" si="25"/>
        <v>7310838</v>
      </c>
      <c r="AD322" s="72">
        <f>VLOOKUP(D322,'[1]Schedule of Pension Amounts LW'!$B$15:$W$1399,22,FALSE)</f>
        <v>13332298</v>
      </c>
    </row>
    <row r="323" spans="1:30" x14ac:dyDescent="0.3">
      <c r="A323" s="104"/>
      <c r="B323" s="33"/>
      <c r="C323" s="33" t="str">
        <f>VLOOKUP(D323,'[1]Employer information'!$I$3:$J$1391,2,FALSE)</f>
        <v xml:space="preserve">Public Education                                  </v>
      </c>
      <c r="D323" s="33" t="str">
        <f>'[1]Schedule of Pension Amounts LW'!B316</f>
        <v>0319</v>
      </c>
      <c r="E323" s="33" t="str">
        <f>IF(ISNA(VLOOKUP(D323,'[1]Proportionate Shares'!$D$23:$G$1400,2,FALSE)),"",VLOOKUP(D323,'[1]Proportionate Shares'!$D$23:$G$1400,2,FALSE))</f>
        <v>022901</v>
      </c>
      <c r="F323" s="33" t="str">
        <f>IF(ISNA(VLOOKUP(D323,'[1]Proportionate Shares'!$D$23:$G$1400,3,FALSE)),"",VLOOKUP(D323,'[1]Proportionate Shares'!$D$23:$G$1400,3,FALSE))</f>
        <v xml:space="preserve">   </v>
      </c>
      <c r="G323" s="34" t="str">
        <f>VLOOKUP(D323,'[1]Employer information'!$A$3:$B$1390,2,FALSE)</f>
        <v>ALPINE ISD</v>
      </c>
      <c r="H323" s="36">
        <f>IF(ISNA(VLOOKUP(D323,'[1]Proportionate Shares'!$D$23:$I$1377,6,FALSE)),0,VLOOKUP(D323,'[1]Proportionate Shares'!$D$23:$I$1377,6,FALSE))</f>
        <v>6.3041257999999994E-5</v>
      </c>
      <c r="I323" s="105">
        <f>VLOOKUP(D323,'[1]Schedule of Pension Amounts LW'!$B$15:$E$1399,3,FALSE)</f>
        <v>3596343</v>
      </c>
      <c r="J323" s="105">
        <f>-IF(ISNA(VLOOKUP(D323,'[1]Combined Contribution Amounts'!$A$2:$K$1335,5,FALSE)),0,VLOOKUP(D323,'[1]Combined Contribution Amounts'!$A$2:$K$1335,5,FALSE))</f>
        <v>-220652</v>
      </c>
      <c r="K323" s="105">
        <f>-IF(ISNA(VLOOKUP(D323,'[1]Combined Contribution Amounts'!$A$2:$K$1335,7,FALSE)),0,VLOOKUP(D323,'[1]Combined Contribution Amounts'!$A$2:$K$1335,7,FALSE))+-IF(ISNA(VLOOKUP(D323,'[1]Combined Contribution Amounts'!$A$2:$K$1335,8,FALSE)),0,VLOOKUP(D323,'[1]Combined Contribution Amounts'!$A$2:$K$1335,8,FALSE))+-IF(ISNA(VLOOKUP(D323,'[1]Combined Contribution Amounts'!$A$2:$K$1335,9,FALSE)),0,VLOOKUP(D323,'[1]Combined Contribution Amounts'!$A$2:$K$1335,9,FALSE))</f>
        <v>0</v>
      </c>
      <c r="L323" s="105">
        <f>VLOOKUP(D323,'[1]Pension Expense Details'!$D$23:$S$1407,16,FALSE)</f>
        <v>284033</v>
      </c>
      <c r="M323" s="105">
        <f>ROUND(('[1]68_InOutFlowsCurPrdAndPriorHist'!$F$28-'[1]68_InOutFlowsCurPrdAndPriorHist'!$F$31)*$H323,0)-VLOOKUP(D323,'[1]Pension Expense Details'!$D$23:$S$1407,12,FALSE)</f>
        <v>-52213</v>
      </c>
      <c r="N323" s="105">
        <f>ROUND(('[1]68_InOutFlowsCurPrdAndPriorHist'!$F$29-'[1]68_InOutFlowsCurPrdAndPriorHist'!$F$32)*$H323,0)-VLOOKUP(D323,'[1]Pension Expense Details'!$D$23:$S$1407,13,FALSE)</f>
        <v>-394525</v>
      </c>
      <c r="O323" s="105">
        <f>ROUND(('[1]68_InOutFlowsCurPrdAndPriorHist'!$F$30-'[1]68_InOutFlowsCurPrdAndPriorHist'!$F$33)*$H323,0)-VLOOKUP(D323,'[1]Pension Expense Details'!$D$23:$S$1407,14,FALSE)</f>
        <v>170605</v>
      </c>
      <c r="P323" s="105">
        <f>ROUND((VLOOKUP(D323,'[1]Schedule of Pension Amounts LW'!$B$15:$AC$1399,28,FALSE)-VLOOKUP(D323,'[1]Schedule of Pension Amounts LW'!$B$15:$AC$1399,27,FALSE))*'[1]Schedule of Pension Amounts LW'!AD$4,0)+VLOOKUP(D323,'[1]Schedule of Pension Amounts LW'!$B$15:$AH$1399,33,FALSE)-VLOOKUP(D323,'[1]Pension Expense Details'!$D$23:$S$1407,15,FALSE)</f>
        <v>-106509</v>
      </c>
      <c r="Q323" s="98">
        <f t="shared" si="22"/>
        <v>3277082</v>
      </c>
      <c r="R323" s="98">
        <f>ROUND('[1]68_InOutFlowsCurPrdAndPrior'!$D$32*IF(ISNA(VLOOKUP(D323,'[1]Proportionate Shares'!$D$23:$I$1359,6,FALSE)),0,VLOOKUP(D323,'[1]Proportionate Shares'!$D$23:$I$1359,6,FALSE)),0)</f>
        <v>13767</v>
      </c>
      <c r="S323" s="98">
        <f>ROUND('[1]68_InOutFlowsCurPrdAndPrior'!$D$33*IF(ISNA(VLOOKUP(D323,'[1]Proportionate Shares'!$D$23:$I$1359,6,FALSE)),0,VLOOKUP(D323,'[1]Proportionate Shares'!$D$23:$I$1359,6,FALSE)),0)</f>
        <v>1016712</v>
      </c>
      <c r="T323" s="98">
        <f>ROUND('[1]68_InOutFlowsCurPrdAndPrior'!$D$35*IF(ISNA(VLOOKUP(D323,'[1]Proportionate Shares'!$D$23:$I$1359,6,FALSE)),0,VLOOKUP(D323,'[1]Proportionate Shares'!$D$23:$I$1359,6,FALSE)),0)</f>
        <v>197019</v>
      </c>
      <c r="U323" s="98">
        <f>VLOOKUP(D323,'[1]Schedule of Pension Amounts LW'!$B$15:$AS$1399,36,FALSE)</f>
        <v>284552</v>
      </c>
      <c r="V323" s="99">
        <f t="shared" si="23"/>
        <v>1512050</v>
      </c>
      <c r="W323" s="98">
        <f>ROUND('[1]68_InOutFlowsCurPrdAndPrior'!$F$32*IF(ISNA(VLOOKUP(D323,'[1]Proportionate Shares'!$D$23:$I$1359,6,FALSE)),0,VLOOKUP(D323,'[1]Proportionate Shares'!$D$23:$I$1359,6,FALSE)),0)</f>
        <v>113785</v>
      </c>
      <c r="X323" s="98">
        <f>ROUND('[1]68_InOutFlowsCurPrdAndPrior'!$F$33*IF(ISNA(VLOOKUP(D323,'[1]Proportionate Shares'!$D$23:$I$1359,6,FALSE)),0,VLOOKUP(D323,'[1]Proportionate Shares'!$D$23:$I$1359,6,FALSE)),0)</f>
        <v>420153</v>
      </c>
      <c r="Y323" s="98">
        <f>ROUND('[1]68_InOutFlowsCurPrdAndPrior'!$F$35*IF(ISNA(VLOOKUP(D323,'[1]Proportionate Shares'!$D$23:$I$1359,6,FALSE)),0,VLOOKUP(D323,'[1]Proportionate Shares'!$D$23:$I$1359,6,FALSE)),0)</f>
        <v>164113</v>
      </c>
      <c r="Z323" s="98">
        <f>-VLOOKUP(D323,'[1]Schedule of Pension Amounts LW'!$B$15:$AS$1399,37,FALSE)</f>
        <v>211791</v>
      </c>
      <c r="AA323" s="99">
        <f t="shared" si="24"/>
        <v>909842</v>
      </c>
      <c r="AB323" s="72">
        <f>VLOOKUP(D323,'[1]Pension Expense Details'!$D$22:$S$1407,16,FALSE)</f>
        <v>284033</v>
      </c>
      <c r="AC323" s="72">
        <f t="shared" si="25"/>
        <v>392716</v>
      </c>
      <c r="AD323" s="72">
        <f>VLOOKUP(D323,'[1]Schedule of Pension Amounts LW'!$B$15:$W$1399,22,FALSE)</f>
        <v>676749</v>
      </c>
    </row>
    <row r="324" spans="1:30" x14ac:dyDescent="0.3">
      <c r="A324" s="104"/>
      <c r="B324" s="33"/>
      <c r="C324" s="33" t="str">
        <f>VLOOKUP(D324,'[1]Employer information'!$I$3:$J$1391,2,FALSE)</f>
        <v xml:space="preserve">Public Education                                  </v>
      </c>
      <c r="D324" s="33" t="str">
        <f>'[1]Schedule of Pension Amounts LW'!B317</f>
        <v>0320</v>
      </c>
      <c r="E324" s="33" t="str">
        <f>IF(ISNA(VLOOKUP(D324,'[1]Proportionate Shares'!$D$23:$G$1400,2,FALSE)),"",VLOOKUP(D324,'[1]Proportionate Shares'!$D$23:$G$1400,2,FALSE))</f>
        <v>037901</v>
      </c>
      <c r="F324" s="33" t="str">
        <f>IF(ISNA(VLOOKUP(D324,'[1]Proportionate Shares'!$D$23:$G$1400,3,FALSE)),"",VLOOKUP(D324,'[1]Proportionate Shares'!$D$23:$G$1400,3,FALSE))</f>
        <v xml:space="preserve">   </v>
      </c>
      <c r="G324" s="34" t="str">
        <f>VLOOKUP(D324,'[1]Employer information'!$A$3:$B$1390,2,FALSE)</f>
        <v>ALTO ISD</v>
      </c>
      <c r="H324" s="36">
        <f>IF(ISNA(VLOOKUP(D324,'[1]Proportionate Shares'!$D$23:$I$1377,6,FALSE)),0,VLOOKUP(D324,'[1]Proportionate Shares'!$D$23:$I$1377,6,FALSE))</f>
        <v>3.4042542E-5</v>
      </c>
      <c r="I324" s="105">
        <f>VLOOKUP(D324,'[1]Schedule of Pension Amounts LW'!$B$15:$E$1399,3,FALSE)</f>
        <v>1772862</v>
      </c>
      <c r="J324" s="105">
        <f>-IF(ISNA(VLOOKUP(D324,'[1]Combined Contribution Amounts'!$A$2:$K$1335,5,FALSE)),0,VLOOKUP(D324,'[1]Combined Contribution Amounts'!$A$2:$K$1335,5,FALSE))</f>
        <v>-119153</v>
      </c>
      <c r="K324" s="105">
        <f>-IF(ISNA(VLOOKUP(D324,'[1]Combined Contribution Amounts'!$A$2:$K$1335,7,FALSE)),0,VLOOKUP(D324,'[1]Combined Contribution Amounts'!$A$2:$K$1335,7,FALSE))+-IF(ISNA(VLOOKUP(D324,'[1]Combined Contribution Amounts'!$A$2:$K$1335,8,FALSE)),0,VLOOKUP(D324,'[1]Combined Contribution Amounts'!$A$2:$K$1335,8,FALSE))+-IF(ISNA(VLOOKUP(D324,'[1]Combined Contribution Amounts'!$A$2:$K$1335,9,FALSE)),0,VLOOKUP(D324,'[1]Combined Contribution Amounts'!$A$2:$K$1335,9,FALSE))</f>
        <v>0</v>
      </c>
      <c r="L324" s="105">
        <f>VLOOKUP(D324,'[1]Pension Expense Details'!$D$23:$S$1407,16,FALSE)</f>
        <v>179970</v>
      </c>
      <c r="M324" s="105">
        <f>ROUND(('[1]68_InOutFlowsCurPrdAndPriorHist'!$F$28-'[1]68_InOutFlowsCurPrdAndPriorHist'!$F$31)*$H324,0)-VLOOKUP(D324,'[1]Pension Expense Details'!$D$23:$S$1407,12,FALSE)</f>
        <v>-28195</v>
      </c>
      <c r="N324" s="105">
        <f>ROUND(('[1]68_InOutFlowsCurPrdAndPriorHist'!$F$29-'[1]68_InOutFlowsCurPrdAndPriorHist'!$F$32)*$H324,0)-VLOOKUP(D324,'[1]Pension Expense Details'!$D$23:$S$1407,13,FALSE)</f>
        <v>-213045</v>
      </c>
      <c r="O324" s="105">
        <f>ROUND(('[1]68_InOutFlowsCurPrdAndPriorHist'!$F$30-'[1]68_InOutFlowsCurPrdAndPriorHist'!$F$33)*$H324,0)-VLOOKUP(D324,'[1]Pension Expense Details'!$D$23:$S$1407,14,FALSE)</f>
        <v>92127</v>
      </c>
      <c r="P324" s="105">
        <f>ROUND((VLOOKUP(D324,'[1]Schedule of Pension Amounts LW'!$B$15:$AC$1399,28,FALSE)-VLOOKUP(D324,'[1]Schedule of Pension Amounts LW'!$B$15:$AC$1399,27,FALSE))*'[1]Schedule of Pension Amounts LW'!AD$4,0)+VLOOKUP(D324,'[1]Schedule of Pension Amounts LW'!$B$15:$AH$1399,33,FALSE)-VLOOKUP(D324,'[1]Pension Expense Details'!$D$23:$S$1407,15,FALSE)</f>
        <v>85072</v>
      </c>
      <c r="Q324" s="98">
        <f t="shared" si="22"/>
        <v>1769638</v>
      </c>
      <c r="R324" s="98">
        <f>ROUND('[1]68_InOutFlowsCurPrdAndPrior'!$D$32*IF(ISNA(VLOOKUP(D324,'[1]Proportionate Shares'!$D$23:$I$1359,6,FALSE)),0,VLOOKUP(D324,'[1]Proportionate Shares'!$D$23:$I$1359,6,FALSE)),0)</f>
        <v>7434</v>
      </c>
      <c r="S324" s="98">
        <f>ROUND('[1]68_InOutFlowsCurPrdAndPrior'!$D$33*IF(ISNA(VLOOKUP(D324,'[1]Proportionate Shares'!$D$23:$I$1359,6,FALSE)),0,VLOOKUP(D324,'[1]Proportionate Shares'!$D$23:$I$1359,6,FALSE)),0)</f>
        <v>549029</v>
      </c>
      <c r="T324" s="98">
        <f>ROUND('[1]68_InOutFlowsCurPrdAndPrior'!$D$35*IF(ISNA(VLOOKUP(D324,'[1]Proportionate Shares'!$D$23:$I$1359,6,FALSE)),0,VLOOKUP(D324,'[1]Proportionate Shares'!$D$23:$I$1359,6,FALSE)),0)</f>
        <v>106391</v>
      </c>
      <c r="U324" s="98">
        <f>VLOOKUP(D324,'[1]Schedule of Pension Amounts LW'!$B$15:$AS$1399,36,FALSE)</f>
        <v>169648</v>
      </c>
      <c r="V324" s="99">
        <f t="shared" si="23"/>
        <v>832502</v>
      </c>
      <c r="W324" s="98">
        <f>ROUND('[1]68_InOutFlowsCurPrdAndPrior'!$F$32*IF(ISNA(VLOOKUP(D324,'[1]Proportionate Shares'!$D$23:$I$1359,6,FALSE)),0,VLOOKUP(D324,'[1]Proportionate Shares'!$D$23:$I$1359,6,FALSE)),0)</f>
        <v>61445</v>
      </c>
      <c r="X324" s="98">
        <f>ROUND('[1]68_InOutFlowsCurPrdAndPrior'!$F$33*IF(ISNA(VLOOKUP(D324,'[1]Proportionate Shares'!$D$23:$I$1359,6,FALSE)),0,VLOOKUP(D324,'[1]Proportionate Shares'!$D$23:$I$1359,6,FALSE)),0)</f>
        <v>226885</v>
      </c>
      <c r="Y324" s="98">
        <f>ROUND('[1]68_InOutFlowsCurPrdAndPrior'!$F$35*IF(ISNA(VLOOKUP(D324,'[1]Proportionate Shares'!$D$23:$I$1359,6,FALSE)),0,VLOOKUP(D324,'[1]Proportionate Shares'!$D$23:$I$1359,6,FALSE)),0)</f>
        <v>88622</v>
      </c>
      <c r="Z324" s="98">
        <f>-VLOOKUP(D324,'[1]Schedule of Pension Amounts LW'!$B$15:$AS$1399,37,FALSE)</f>
        <v>28442</v>
      </c>
      <c r="AA324" s="99">
        <f t="shared" si="24"/>
        <v>405394</v>
      </c>
      <c r="AB324" s="72">
        <f>VLOOKUP(D324,'[1]Pension Expense Details'!$D$22:$S$1407,16,FALSE)</f>
        <v>179970</v>
      </c>
      <c r="AC324" s="72">
        <f t="shared" si="25"/>
        <v>192408</v>
      </c>
      <c r="AD324" s="72">
        <f>VLOOKUP(D324,'[1]Schedule of Pension Amounts LW'!$B$15:$W$1399,22,FALSE)</f>
        <v>372378</v>
      </c>
    </row>
    <row r="325" spans="1:30" x14ac:dyDescent="0.3">
      <c r="A325" s="104"/>
      <c r="B325" s="33"/>
      <c r="C325" s="33" t="str">
        <f>VLOOKUP(D325,'[1]Employer information'!$I$3:$J$1391,2,FALSE)</f>
        <v xml:space="preserve">Public Education                                  </v>
      </c>
      <c r="D325" s="33" t="str">
        <f>'[1]Schedule of Pension Amounts LW'!B318</f>
        <v>0322</v>
      </c>
      <c r="E325" s="33" t="str">
        <f>IF(ISNA(VLOOKUP(D325,'[1]Proportionate Shares'!$D$23:$G$1400,2,FALSE)),"",VLOOKUP(D325,'[1]Proportionate Shares'!$D$23:$G$1400,2,FALSE))</f>
        <v>126901</v>
      </c>
      <c r="F325" s="33" t="str">
        <f>IF(ISNA(VLOOKUP(D325,'[1]Proportionate Shares'!$D$23:$G$1400,3,FALSE)),"",VLOOKUP(D325,'[1]Proportionate Shares'!$D$23:$G$1400,3,FALSE))</f>
        <v xml:space="preserve">   </v>
      </c>
      <c r="G325" s="34" t="str">
        <f>VLOOKUP(D325,'[1]Employer information'!$A$3:$B$1390,2,FALSE)</f>
        <v>ALVARADO ISD</v>
      </c>
      <c r="H325" s="36">
        <f>IF(ISNA(VLOOKUP(D325,'[1]Proportionate Shares'!$D$23:$I$1377,6,FALSE)),0,VLOOKUP(D325,'[1]Proportionate Shares'!$D$23:$I$1377,6,FALSE))</f>
        <v>1.9181596600000001E-4</v>
      </c>
      <c r="I325" s="105">
        <f>VLOOKUP(D325,'[1]Schedule of Pension Amounts LW'!$B$15:$E$1399,3,FALSE)</f>
        <v>9943053</v>
      </c>
      <c r="J325" s="105">
        <f>-IF(ISNA(VLOOKUP(D325,'[1]Combined Contribution Amounts'!$A$2:$K$1335,5,FALSE)),0,VLOOKUP(D325,'[1]Combined Contribution Amounts'!$A$2:$K$1335,5,FALSE))</f>
        <v>-671379</v>
      </c>
      <c r="K325" s="105">
        <f>-IF(ISNA(VLOOKUP(D325,'[1]Combined Contribution Amounts'!$A$2:$K$1335,7,FALSE)),0,VLOOKUP(D325,'[1]Combined Contribution Amounts'!$A$2:$K$1335,7,FALSE))+-IF(ISNA(VLOOKUP(D325,'[1]Combined Contribution Amounts'!$A$2:$K$1335,8,FALSE)),0,VLOOKUP(D325,'[1]Combined Contribution Amounts'!$A$2:$K$1335,8,FALSE))+-IF(ISNA(VLOOKUP(D325,'[1]Combined Contribution Amounts'!$A$2:$K$1335,9,FALSE)),0,VLOOKUP(D325,'[1]Combined Contribution Amounts'!$A$2:$K$1335,9,FALSE))</f>
        <v>0</v>
      </c>
      <c r="L325" s="105">
        <f>VLOOKUP(D325,'[1]Pension Expense Details'!$D$23:$S$1407,16,FALSE)</f>
        <v>1021333</v>
      </c>
      <c r="M325" s="105">
        <f>ROUND(('[1]68_InOutFlowsCurPrdAndPriorHist'!$F$28-'[1]68_InOutFlowsCurPrdAndPriorHist'!$F$31)*$H325,0)-VLOOKUP(D325,'[1]Pension Expense Details'!$D$23:$S$1407,12,FALSE)</f>
        <v>-158869</v>
      </c>
      <c r="N325" s="105">
        <f>ROUND(('[1]68_InOutFlowsCurPrdAndPriorHist'!$F$29-'[1]68_InOutFlowsCurPrdAndPriorHist'!$F$32)*$H325,0)-VLOOKUP(D325,'[1]Pension Expense Details'!$D$23:$S$1407,13,FALSE)</f>
        <v>-1200423</v>
      </c>
      <c r="O325" s="105">
        <f>ROUND(('[1]68_InOutFlowsCurPrdAndPriorHist'!$F$30-'[1]68_InOutFlowsCurPrdAndPriorHist'!$F$33)*$H325,0)-VLOOKUP(D325,'[1]Pension Expense Details'!$D$23:$S$1407,14,FALSE)</f>
        <v>519100</v>
      </c>
      <c r="P325" s="105">
        <f>ROUND((VLOOKUP(D325,'[1]Schedule of Pension Amounts LW'!$B$15:$AC$1399,28,FALSE)-VLOOKUP(D325,'[1]Schedule of Pension Amounts LW'!$B$15:$AC$1399,27,FALSE))*'[1]Schedule of Pension Amounts LW'!AD$4,0)+VLOOKUP(D325,'[1]Schedule of Pension Amounts LW'!$B$15:$AH$1399,33,FALSE)-VLOOKUP(D325,'[1]Pension Expense Details'!$D$23:$S$1407,15,FALSE)</f>
        <v>518379</v>
      </c>
      <c r="Q325" s="98">
        <f t="shared" si="22"/>
        <v>9971194</v>
      </c>
      <c r="R325" s="98">
        <f>ROUND('[1]68_InOutFlowsCurPrdAndPrior'!$D$32*IF(ISNA(VLOOKUP(D325,'[1]Proportionate Shares'!$D$23:$I$1359,6,FALSE)),0,VLOOKUP(D325,'[1]Proportionate Shares'!$D$23:$I$1359,6,FALSE)),0)</f>
        <v>41888</v>
      </c>
      <c r="S325" s="98">
        <f>ROUND('[1]68_InOutFlowsCurPrdAndPrior'!$D$33*IF(ISNA(VLOOKUP(D325,'[1]Proportionate Shares'!$D$23:$I$1359,6,FALSE)),0,VLOOKUP(D325,'[1]Proportionate Shares'!$D$23:$I$1359,6,FALSE)),0)</f>
        <v>3093554</v>
      </c>
      <c r="T325" s="98">
        <f>ROUND('[1]68_InOutFlowsCurPrdAndPrior'!$D$35*IF(ISNA(VLOOKUP(D325,'[1]Proportionate Shares'!$D$23:$I$1359,6,FALSE)),0,VLOOKUP(D325,'[1]Proportionate Shares'!$D$23:$I$1359,6,FALSE)),0)</f>
        <v>599471</v>
      </c>
      <c r="U325" s="98">
        <f>VLOOKUP(D325,'[1]Schedule of Pension Amounts LW'!$B$15:$AS$1399,36,FALSE)</f>
        <v>1133071</v>
      </c>
      <c r="V325" s="99">
        <f t="shared" si="23"/>
        <v>4867984</v>
      </c>
      <c r="W325" s="98">
        <f>ROUND('[1]68_InOutFlowsCurPrdAndPrior'!$F$32*IF(ISNA(VLOOKUP(D325,'[1]Proportionate Shares'!$D$23:$I$1359,6,FALSE)),0,VLOOKUP(D325,'[1]Proportionate Shares'!$D$23:$I$1359,6,FALSE)),0)</f>
        <v>346216</v>
      </c>
      <c r="X325" s="98">
        <f>ROUND('[1]68_InOutFlowsCurPrdAndPrior'!$F$33*IF(ISNA(VLOOKUP(D325,'[1]Proportionate Shares'!$D$23:$I$1359,6,FALSE)),0,VLOOKUP(D325,'[1]Proportionate Shares'!$D$23:$I$1359,6,FALSE)),0)</f>
        <v>1278403</v>
      </c>
      <c r="Y325" s="98">
        <f>ROUND('[1]68_InOutFlowsCurPrdAndPrior'!$F$35*IF(ISNA(VLOOKUP(D325,'[1]Proportionate Shares'!$D$23:$I$1359,6,FALSE)),0,VLOOKUP(D325,'[1]Proportionate Shares'!$D$23:$I$1359,6,FALSE)),0)</f>
        <v>499349</v>
      </c>
      <c r="Z325" s="98">
        <f>-VLOOKUP(D325,'[1]Schedule of Pension Amounts LW'!$B$15:$AS$1399,37,FALSE)</f>
        <v>21381</v>
      </c>
      <c r="AA325" s="99">
        <f t="shared" si="24"/>
        <v>2145349</v>
      </c>
      <c r="AB325" s="72">
        <f>VLOOKUP(D325,'[1]Pension Expense Details'!$D$22:$S$1407,16,FALSE)</f>
        <v>1021333</v>
      </c>
      <c r="AC325" s="72">
        <f t="shared" si="25"/>
        <v>1151898</v>
      </c>
      <c r="AD325" s="72">
        <f>VLOOKUP(D325,'[1]Schedule of Pension Amounts LW'!$B$15:$W$1399,22,FALSE)</f>
        <v>2173231</v>
      </c>
    </row>
    <row r="326" spans="1:30" x14ac:dyDescent="0.3">
      <c r="A326" s="104"/>
      <c r="B326" s="33"/>
      <c r="C326" s="33" t="str">
        <f>VLOOKUP(D326,'[1]Employer information'!$I$3:$J$1391,2,FALSE)</f>
        <v xml:space="preserve">Public Education                                  </v>
      </c>
      <c r="D326" s="33" t="str">
        <f>'[1]Schedule of Pension Amounts LW'!B319</f>
        <v>0323</v>
      </c>
      <c r="E326" s="33" t="str">
        <f>IF(ISNA(VLOOKUP(D326,'[1]Proportionate Shares'!$D$23:$G$1400,2,FALSE)),"",VLOOKUP(D326,'[1]Proportionate Shares'!$D$23:$G$1400,2,FALSE))</f>
        <v>020901</v>
      </c>
      <c r="F326" s="33" t="str">
        <f>IF(ISNA(VLOOKUP(D326,'[1]Proportionate Shares'!$D$23:$G$1400,3,FALSE)),"",VLOOKUP(D326,'[1]Proportionate Shares'!$D$23:$G$1400,3,FALSE))</f>
        <v xml:space="preserve">   </v>
      </c>
      <c r="G326" s="34" t="str">
        <f>VLOOKUP(D326,'[1]Employer information'!$A$3:$B$1390,2,FALSE)</f>
        <v>ALVIN ISD</v>
      </c>
      <c r="H326" s="36">
        <f>IF(ISNA(VLOOKUP(D326,'[1]Proportionate Shares'!$D$23:$I$1377,6,FALSE)),0,VLOOKUP(D326,'[1]Proportionate Shares'!$D$23:$I$1377,6,FALSE))</f>
        <v>9.3690459500000002E-4</v>
      </c>
      <c r="I326" s="105">
        <f>VLOOKUP(D326,'[1]Schedule of Pension Amounts LW'!$B$15:$E$1399,3,FALSE)</f>
        <v>90688367</v>
      </c>
      <c r="J326" s="105">
        <f>-IF(ISNA(VLOOKUP(D326,'[1]Combined Contribution Amounts'!$A$2:$K$1335,5,FALSE)),0,VLOOKUP(D326,'[1]Combined Contribution Amounts'!$A$2:$K$1335,5,FALSE))</f>
        <v>-3279279</v>
      </c>
      <c r="K326" s="105">
        <f>-IF(ISNA(VLOOKUP(D326,'[1]Combined Contribution Amounts'!$A$2:$K$1335,7,FALSE)),0,VLOOKUP(D326,'[1]Combined Contribution Amounts'!$A$2:$K$1335,7,FALSE))+-IF(ISNA(VLOOKUP(D326,'[1]Combined Contribution Amounts'!$A$2:$K$1335,8,FALSE)),0,VLOOKUP(D326,'[1]Combined Contribution Amounts'!$A$2:$K$1335,8,FALSE))+-IF(ISNA(VLOOKUP(D326,'[1]Combined Contribution Amounts'!$A$2:$K$1335,9,FALSE)),0,VLOOKUP(D326,'[1]Combined Contribution Amounts'!$A$2:$K$1335,9,FALSE))</f>
        <v>0</v>
      </c>
      <c r="L326" s="105">
        <f>VLOOKUP(D326,'[1]Pension Expense Details'!$D$23:$S$1407,16,FALSE)</f>
        <v>-1632058</v>
      </c>
      <c r="M326" s="105">
        <f>ROUND(('[1]68_InOutFlowsCurPrdAndPriorHist'!$F$28-'[1]68_InOutFlowsCurPrdAndPriorHist'!$F$31)*$H326,0)-VLOOKUP(D326,'[1]Pension Expense Details'!$D$23:$S$1407,12,FALSE)</f>
        <v>-775980</v>
      </c>
      <c r="N326" s="105">
        <f>ROUND(('[1]68_InOutFlowsCurPrdAndPriorHist'!$F$29-'[1]68_InOutFlowsCurPrdAndPriorHist'!$F$32)*$H326,0)-VLOOKUP(D326,'[1]Pension Expense Details'!$D$23:$S$1407,13,FALSE)</f>
        <v>-5863340</v>
      </c>
      <c r="O326" s="105">
        <f>ROUND(('[1]68_InOutFlowsCurPrdAndPriorHist'!$F$30-'[1]68_InOutFlowsCurPrdAndPriorHist'!$F$33)*$H326,0)-VLOOKUP(D326,'[1]Pension Expense Details'!$D$23:$S$1407,14,FALSE)</f>
        <v>2535490</v>
      </c>
      <c r="P326" s="105">
        <f>ROUND((VLOOKUP(D326,'[1]Schedule of Pension Amounts LW'!$B$15:$AC$1399,28,FALSE)-VLOOKUP(D326,'[1]Schedule of Pension Amounts LW'!$B$15:$AC$1399,27,FALSE))*'[1]Schedule of Pension Amounts LW'!AD$4,0)+VLOOKUP(D326,'[1]Schedule of Pension Amounts LW'!$B$15:$AH$1399,33,FALSE)-VLOOKUP(D326,'[1]Pension Expense Details'!$D$23:$S$1407,15,FALSE)</f>
        <v>-32969970</v>
      </c>
      <c r="Q326" s="98">
        <f t="shared" si="22"/>
        <v>48703230</v>
      </c>
      <c r="R326" s="98">
        <f>ROUND('[1]68_InOutFlowsCurPrdAndPrior'!$D$32*IF(ISNA(VLOOKUP(D326,'[1]Proportionate Shares'!$D$23:$I$1359,6,FALSE)),0,VLOOKUP(D326,'[1]Proportionate Shares'!$D$23:$I$1359,6,FALSE)),0)</f>
        <v>204597</v>
      </c>
      <c r="S326" s="98">
        <f>ROUND('[1]68_InOutFlowsCurPrdAndPrior'!$D$33*IF(ISNA(VLOOKUP(D326,'[1]Proportionate Shares'!$D$23:$I$1359,6,FALSE)),0,VLOOKUP(D326,'[1]Proportionate Shares'!$D$23:$I$1359,6,FALSE)),0)</f>
        <v>15110134</v>
      </c>
      <c r="T326" s="98">
        <f>ROUND('[1]68_InOutFlowsCurPrdAndPrior'!$D$35*IF(ISNA(VLOOKUP(D326,'[1]Proportionate Shares'!$D$23:$I$1359,6,FALSE)),0,VLOOKUP(D326,'[1]Proportionate Shares'!$D$23:$I$1359,6,FALSE)),0)</f>
        <v>2928053</v>
      </c>
      <c r="U326" s="98">
        <f>VLOOKUP(D326,'[1]Schedule of Pension Amounts LW'!$B$15:$AS$1399,36,FALSE)</f>
        <v>26330323</v>
      </c>
      <c r="V326" s="99">
        <f t="shared" si="23"/>
        <v>44573107</v>
      </c>
      <c r="W326" s="98">
        <f>ROUND('[1]68_InOutFlowsCurPrdAndPrior'!$F$32*IF(ISNA(VLOOKUP(D326,'[1]Proportionate Shares'!$D$23:$I$1359,6,FALSE)),0,VLOOKUP(D326,'[1]Proportionate Shares'!$D$23:$I$1359,6,FALSE)),0)</f>
        <v>1691053</v>
      </c>
      <c r="X326" s="98">
        <f>ROUND('[1]68_InOutFlowsCurPrdAndPrior'!$F$33*IF(ISNA(VLOOKUP(D326,'[1]Proportionate Shares'!$D$23:$I$1359,6,FALSE)),0,VLOOKUP(D326,'[1]Proportionate Shares'!$D$23:$I$1359,6,FALSE)),0)</f>
        <v>6244222</v>
      </c>
      <c r="Y326" s="98">
        <f>ROUND('[1]68_InOutFlowsCurPrdAndPrior'!$F$35*IF(ISNA(VLOOKUP(D326,'[1]Proportionate Shares'!$D$23:$I$1359,6,FALSE)),0,VLOOKUP(D326,'[1]Proportionate Shares'!$D$23:$I$1359,6,FALSE)),0)</f>
        <v>2439016</v>
      </c>
      <c r="Z326" s="98">
        <f>-VLOOKUP(D326,'[1]Schedule of Pension Amounts LW'!$B$15:$AS$1399,37,FALSE)</f>
        <v>22683297</v>
      </c>
      <c r="AA326" s="99">
        <f t="shared" si="24"/>
        <v>33057588</v>
      </c>
      <c r="AB326" s="72">
        <f>VLOOKUP(D326,'[1]Pension Expense Details'!$D$22:$S$1407,16,FALSE)</f>
        <v>-1632058</v>
      </c>
      <c r="AC326" s="72">
        <f t="shared" si="25"/>
        <v>13307099</v>
      </c>
      <c r="AD326" s="72">
        <f>VLOOKUP(D326,'[1]Schedule of Pension Amounts LW'!$B$15:$W$1399,22,FALSE)</f>
        <v>11675041</v>
      </c>
    </row>
    <row r="327" spans="1:30" x14ac:dyDescent="0.3">
      <c r="A327" s="104"/>
      <c r="B327" s="33"/>
      <c r="C327" s="33" t="str">
        <f>VLOOKUP(D327,'[1]Employer information'!$I$3:$J$1391,2,FALSE)</f>
        <v xml:space="preserve">Public Education                                  </v>
      </c>
      <c r="D327" s="33" t="str">
        <f>'[1]Schedule of Pension Amounts LW'!B320</f>
        <v>0324</v>
      </c>
      <c r="E327" s="33" t="str">
        <f>IF(ISNA(VLOOKUP(D327,'[1]Proportionate Shares'!$D$23:$G$1400,2,FALSE)),"",VLOOKUP(D327,'[1]Proportionate Shares'!$D$23:$G$1400,2,FALSE))</f>
        <v>249901</v>
      </c>
      <c r="F327" s="33" t="str">
        <f>IF(ISNA(VLOOKUP(D327,'[1]Proportionate Shares'!$D$23:$G$1400,3,FALSE)),"",VLOOKUP(D327,'[1]Proportionate Shares'!$D$23:$G$1400,3,FALSE))</f>
        <v xml:space="preserve">   </v>
      </c>
      <c r="G327" s="34" t="str">
        <f>VLOOKUP(D327,'[1]Employer information'!$A$3:$B$1390,2,FALSE)</f>
        <v>ALVORD ISD</v>
      </c>
      <c r="H327" s="36">
        <f>IF(ISNA(VLOOKUP(D327,'[1]Proportionate Shares'!$D$23:$I$1377,6,FALSE)),0,VLOOKUP(D327,'[1]Proportionate Shares'!$D$23:$I$1377,6,FALSE))</f>
        <v>3.7816411999999999E-5</v>
      </c>
      <c r="I327" s="105">
        <f>VLOOKUP(D327,'[1]Schedule of Pension Amounts LW'!$B$15:$E$1399,3,FALSE)</f>
        <v>2085985</v>
      </c>
      <c r="J327" s="105">
        <f>-IF(ISNA(VLOOKUP(D327,'[1]Combined Contribution Amounts'!$A$2:$K$1335,5,FALSE)),0,VLOOKUP(D327,'[1]Combined Contribution Amounts'!$A$2:$K$1335,5,FALSE))</f>
        <v>-132362</v>
      </c>
      <c r="K327" s="105">
        <f>-IF(ISNA(VLOOKUP(D327,'[1]Combined Contribution Amounts'!$A$2:$K$1335,7,FALSE)),0,VLOOKUP(D327,'[1]Combined Contribution Amounts'!$A$2:$K$1335,7,FALSE))+-IF(ISNA(VLOOKUP(D327,'[1]Combined Contribution Amounts'!$A$2:$K$1335,8,FALSE)),0,VLOOKUP(D327,'[1]Combined Contribution Amounts'!$A$2:$K$1335,8,FALSE))+-IF(ISNA(VLOOKUP(D327,'[1]Combined Contribution Amounts'!$A$2:$K$1335,9,FALSE)),0,VLOOKUP(D327,'[1]Combined Contribution Amounts'!$A$2:$K$1335,9,FALSE))</f>
        <v>0</v>
      </c>
      <c r="L327" s="105">
        <f>VLOOKUP(D327,'[1]Pension Expense Details'!$D$23:$S$1407,16,FALSE)</f>
        <v>181595</v>
      </c>
      <c r="M327" s="105">
        <f>ROUND(('[1]68_InOutFlowsCurPrdAndPriorHist'!$F$28-'[1]68_InOutFlowsCurPrdAndPriorHist'!$F$31)*$H327,0)-VLOOKUP(D327,'[1]Pension Expense Details'!$D$23:$S$1407,12,FALSE)</f>
        <v>-31321</v>
      </c>
      <c r="N327" s="105">
        <f>ROUND(('[1]68_InOutFlowsCurPrdAndPriorHist'!$F$29-'[1]68_InOutFlowsCurPrdAndPriorHist'!$F$32)*$H327,0)-VLOOKUP(D327,'[1]Pension Expense Details'!$D$23:$S$1407,13,FALSE)</f>
        <v>-236662</v>
      </c>
      <c r="O327" s="105">
        <f>ROUND(('[1]68_InOutFlowsCurPrdAndPriorHist'!$F$30-'[1]68_InOutFlowsCurPrdAndPriorHist'!$F$33)*$H327,0)-VLOOKUP(D327,'[1]Pension Expense Details'!$D$23:$S$1407,14,FALSE)</f>
        <v>102340</v>
      </c>
      <c r="P327" s="105">
        <f>ROUND((VLOOKUP(D327,'[1]Schedule of Pension Amounts LW'!$B$15:$AC$1399,28,FALSE)-VLOOKUP(D327,'[1]Schedule of Pension Amounts LW'!$B$15:$AC$1399,27,FALSE))*'[1]Schedule of Pension Amounts LW'!AD$4,0)+VLOOKUP(D327,'[1]Schedule of Pension Amounts LW'!$B$15:$AH$1399,33,FALSE)-VLOOKUP(D327,'[1]Pension Expense Details'!$D$23:$S$1407,15,FALSE)</f>
        <v>-3760</v>
      </c>
      <c r="Q327" s="98">
        <f t="shared" si="22"/>
        <v>1965815</v>
      </c>
      <c r="R327" s="98">
        <f>ROUND('[1]68_InOutFlowsCurPrdAndPrior'!$D$32*IF(ISNA(VLOOKUP(D327,'[1]Proportionate Shares'!$D$23:$I$1359,6,FALSE)),0,VLOOKUP(D327,'[1]Proportionate Shares'!$D$23:$I$1359,6,FALSE)),0)</f>
        <v>8258</v>
      </c>
      <c r="S327" s="98">
        <f>ROUND('[1]68_InOutFlowsCurPrdAndPrior'!$D$33*IF(ISNA(VLOOKUP(D327,'[1]Proportionate Shares'!$D$23:$I$1359,6,FALSE)),0,VLOOKUP(D327,'[1]Proportionate Shares'!$D$23:$I$1359,6,FALSE)),0)</f>
        <v>609892</v>
      </c>
      <c r="T327" s="98">
        <f>ROUND('[1]68_InOutFlowsCurPrdAndPrior'!$D$35*IF(ISNA(VLOOKUP(D327,'[1]Proportionate Shares'!$D$23:$I$1359,6,FALSE)),0,VLOOKUP(D327,'[1]Proportionate Shares'!$D$23:$I$1359,6,FALSE)),0)</f>
        <v>118185</v>
      </c>
      <c r="U327" s="98">
        <f>VLOOKUP(D327,'[1]Schedule of Pension Amounts LW'!$B$15:$AS$1399,36,FALSE)</f>
        <v>141514</v>
      </c>
      <c r="V327" s="99">
        <f t="shared" si="23"/>
        <v>877849</v>
      </c>
      <c r="W327" s="98">
        <f>ROUND('[1]68_InOutFlowsCurPrdAndPrior'!$F$32*IF(ISNA(VLOOKUP(D327,'[1]Proportionate Shares'!$D$23:$I$1359,6,FALSE)),0,VLOOKUP(D327,'[1]Proportionate Shares'!$D$23:$I$1359,6,FALSE)),0)</f>
        <v>68256</v>
      </c>
      <c r="X327" s="98">
        <f>ROUND('[1]68_InOutFlowsCurPrdAndPrior'!$F$33*IF(ISNA(VLOOKUP(D327,'[1]Proportionate Shares'!$D$23:$I$1359,6,FALSE)),0,VLOOKUP(D327,'[1]Proportionate Shares'!$D$23:$I$1359,6,FALSE)),0)</f>
        <v>252036</v>
      </c>
      <c r="Y327" s="98">
        <f>ROUND('[1]68_InOutFlowsCurPrdAndPrior'!$F$35*IF(ISNA(VLOOKUP(D327,'[1]Proportionate Shares'!$D$23:$I$1359,6,FALSE)),0,VLOOKUP(D327,'[1]Proportionate Shares'!$D$23:$I$1359,6,FALSE)),0)</f>
        <v>98446</v>
      </c>
      <c r="Z327" s="98">
        <f>-VLOOKUP(D327,'[1]Schedule of Pension Amounts LW'!$B$15:$AS$1399,37,FALSE)</f>
        <v>51205</v>
      </c>
      <c r="AA327" s="99">
        <f t="shared" si="24"/>
        <v>469943</v>
      </c>
      <c r="AB327" s="72">
        <f>VLOOKUP(D327,'[1]Pension Expense Details'!$D$22:$S$1407,16,FALSE)</f>
        <v>181595</v>
      </c>
      <c r="AC327" s="72">
        <f t="shared" si="25"/>
        <v>212934</v>
      </c>
      <c r="AD327" s="72">
        <f>VLOOKUP(D327,'[1]Schedule of Pension Amounts LW'!$B$15:$W$1399,22,FALSE)</f>
        <v>394529</v>
      </c>
    </row>
    <row r="328" spans="1:30" x14ac:dyDescent="0.3">
      <c r="A328" s="104"/>
      <c r="B328" s="33"/>
      <c r="C328" s="33" t="str">
        <f>VLOOKUP(D328,'[1]Employer information'!$I$3:$J$1391,2,FALSE)</f>
        <v xml:space="preserve">Public Education                                  </v>
      </c>
      <c r="D328" s="33" t="str">
        <f>'[1]Schedule of Pension Amounts LW'!B321</f>
        <v>0326</v>
      </c>
      <c r="E328" s="33" t="str">
        <f>IF(ISNA(VLOOKUP(D328,'[1]Proportionate Shares'!$D$23:$G$1400,2,FALSE)),"",VLOOKUP(D328,'[1]Proportionate Shares'!$D$23:$G$1400,2,FALSE))</f>
        <v>188901</v>
      </c>
      <c r="F328" s="33" t="str">
        <f>IF(ISNA(VLOOKUP(D328,'[1]Proportionate Shares'!$D$23:$G$1400,3,FALSE)),"",VLOOKUP(D328,'[1]Proportionate Shares'!$D$23:$G$1400,3,FALSE))</f>
        <v xml:space="preserve">   </v>
      </c>
      <c r="G328" s="34" t="str">
        <f>VLOOKUP(D328,'[1]Employer information'!$A$3:$B$1390,2,FALSE)</f>
        <v>AMARILLO ISD</v>
      </c>
      <c r="H328" s="36">
        <f>IF(ISNA(VLOOKUP(D328,'[1]Proportionate Shares'!$D$23:$I$1377,6,FALSE)),0,VLOOKUP(D328,'[1]Proportionate Shares'!$D$23:$I$1377,6,FALSE))</f>
        <v>1.719677926E-3</v>
      </c>
      <c r="I328" s="105">
        <f>VLOOKUP(D328,'[1]Schedule of Pension Amounts LW'!$B$15:$E$1399,3,FALSE)</f>
        <v>95634192</v>
      </c>
      <c r="J328" s="105">
        <f>-IF(ISNA(VLOOKUP(D328,'[1]Combined Contribution Amounts'!$A$2:$K$1335,5,FALSE)),0,VLOOKUP(D328,'[1]Combined Contribution Amounts'!$A$2:$K$1335,5,FALSE))</f>
        <v>-6019080</v>
      </c>
      <c r="K328" s="105">
        <f>-IF(ISNA(VLOOKUP(D328,'[1]Combined Contribution Amounts'!$A$2:$K$1335,7,FALSE)),0,VLOOKUP(D328,'[1]Combined Contribution Amounts'!$A$2:$K$1335,7,FALSE))+-IF(ISNA(VLOOKUP(D328,'[1]Combined Contribution Amounts'!$A$2:$K$1335,8,FALSE)),0,VLOOKUP(D328,'[1]Combined Contribution Amounts'!$A$2:$K$1335,8,FALSE))+-IF(ISNA(VLOOKUP(D328,'[1]Combined Contribution Amounts'!$A$2:$K$1335,9,FALSE)),0,VLOOKUP(D328,'[1]Combined Contribution Amounts'!$A$2:$K$1335,9,FALSE))</f>
        <v>0</v>
      </c>
      <c r="L328" s="105">
        <f>VLOOKUP(D328,'[1]Pension Expense Details'!$D$23:$S$1407,16,FALSE)</f>
        <v>8136090</v>
      </c>
      <c r="M328" s="105">
        <f>ROUND(('[1]68_InOutFlowsCurPrdAndPriorHist'!$F$28-'[1]68_InOutFlowsCurPrdAndPriorHist'!$F$31)*$H328,0)-VLOOKUP(D328,'[1]Pension Expense Details'!$D$23:$S$1407,12,FALSE)</f>
        <v>-1424302</v>
      </c>
      <c r="N328" s="105">
        <f>ROUND(('[1]68_InOutFlowsCurPrdAndPriorHist'!$F$29-'[1]68_InOutFlowsCurPrdAndPriorHist'!$F$32)*$H328,0)-VLOOKUP(D328,'[1]Pension Expense Details'!$D$23:$S$1407,13,FALSE)</f>
        <v>-10762096</v>
      </c>
      <c r="O328" s="105">
        <f>ROUND(('[1]68_InOutFlowsCurPrdAndPriorHist'!$F$30-'[1]68_InOutFlowsCurPrdAndPriorHist'!$F$33)*$H328,0)-VLOOKUP(D328,'[1]Pension Expense Details'!$D$23:$S$1407,14,FALSE)</f>
        <v>4653863</v>
      </c>
      <c r="P328" s="105">
        <f>ROUND((VLOOKUP(D328,'[1]Schedule of Pension Amounts LW'!$B$15:$AC$1399,28,FALSE)-VLOOKUP(D328,'[1]Schedule of Pension Amounts LW'!$B$15:$AC$1399,27,FALSE))*'[1]Schedule of Pension Amounts LW'!AD$4,0)+VLOOKUP(D328,'[1]Schedule of Pension Amounts LW'!$B$15:$AH$1399,33,FALSE)-VLOOKUP(D328,'[1]Pension Expense Details'!$D$23:$S$1407,15,FALSE)</f>
        <v>-824432</v>
      </c>
      <c r="Q328" s="98">
        <f t="shared" si="22"/>
        <v>89394235</v>
      </c>
      <c r="R328" s="98">
        <f>ROUND('[1]68_InOutFlowsCurPrdAndPrior'!$D$32*IF(ISNA(VLOOKUP(D328,'[1]Proportionate Shares'!$D$23:$I$1359,6,FALSE)),0,VLOOKUP(D328,'[1]Proportionate Shares'!$D$23:$I$1359,6,FALSE)),0)</f>
        <v>375536</v>
      </c>
      <c r="S328" s="98">
        <f>ROUND('[1]68_InOutFlowsCurPrdAndPrior'!$D$33*IF(ISNA(VLOOKUP(D328,'[1]Proportionate Shares'!$D$23:$I$1359,6,FALSE)),0,VLOOKUP(D328,'[1]Proportionate Shares'!$D$23:$I$1359,6,FALSE)),0)</f>
        <v>27734482</v>
      </c>
      <c r="T328" s="98">
        <f>ROUND('[1]68_InOutFlowsCurPrdAndPrior'!$D$35*IF(ISNA(VLOOKUP(D328,'[1]Proportionate Shares'!$D$23:$I$1359,6,FALSE)),0,VLOOKUP(D328,'[1]Proportionate Shares'!$D$23:$I$1359,6,FALSE)),0)</f>
        <v>5374409</v>
      </c>
      <c r="U328" s="98">
        <f>VLOOKUP(D328,'[1]Schedule of Pension Amounts LW'!$B$15:$AS$1399,36,FALSE)</f>
        <v>4868782</v>
      </c>
      <c r="V328" s="99">
        <f t="shared" si="23"/>
        <v>38353209</v>
      </c>
      <c r="W328" s="98">
        <f>ROUND('[1]68_InOutFlowsCurPrdAndPrior'!$F$32*IF(ISNA(VLOOKUP(D328,'[1]Proportionate Shares'!$D$23:$I$1359,6,FALSE)),0,VLOOKUP(D328,'[1]Proportionate Shares'!$D$23:$I$1359,6,FALSE)),0)</f>
        <v>3103910</v>
      </c>
      <c r="X328" s="98">
        <f>ROUND('[1]68_InOutFlowsCurPrdAndPrior'!$F$33*IF(ISNA(VLOOKUP(D328,'[1]Proportionate Shares'!$D$23:$I$1359,6,FALSE)),0,VLOOKUP(D328,'[1]Proportionate Shares'!$D$23:$I$1359,6,FALSE)),0)</f>
        <v>11461200</v>
      </c>
      <c r="Y328" s="98">
        <f>ROUND('[1]68_InOutFlowsCurPrdAndPrior'!$F$35*IF(ISNA(VLOOKUP(D328,'[1]Proportionate Shares'!$D$23:$I$1359,6,FALSE)),0,VLOOKUP(D328,'[1]Proportionate Shares'!$D$23:$I$1359,6,FALSE)),0)</f>
        <v>4476788</v>
      </c>
      <c r="Z328" s="98">
        <f>-VLOOKUP(D328,'[1]Schedule of Pension Amounts LW'!$B$15:$AS$1399,37,FALSE)</f>
        <v>1112425</v>
      </c>
      <c r="AA328" s="99">
        <f t="shared" si="24"/>
        <v>20154323</v>
      </c>
      <c r="AB328" s="72">
        <f>VLOOKUP(D328,'[1]Pension Expense Details'!$D$22:$S$1407,16,FALSE)</f>
        <v>8136090</v>
      </c>
      <c r="AC328" s="72">
        <f t="shared" si="25"/>
        <v>9983979</v>
      </c>
      <c r="AD328" s="72">
        <f>VLOOKUP(D328,'[1]Schedule of Pension Amounts LW'!$B$15:$W$1399,22,FALSE)</f>
        <v>18120069</v>
      </c>
    </row>
    <row r="329" spans="1:30" x14ac:dyDescent="0.3">
      <c r="A329" s="104"/>
      <c r="B329" s="33"/>
      <c r="C329" s="33" t="str">
        <f>VLOOKUP(D329,'[1]Employer information'!$I$3:$J$1391,2,FALSE)</f>
        <v xml:space="preserve">Public Education                                  </v>
      </c>
      <c r="D329" s="33" t="str">
        <f>'[1]Schedule of Pension Amounts LW'!B322</f>
        <v>0327</v>
      </c>
      <c r="E329" s="33" t="str">
        <f>IF(ISNA(VLOOKUP(D329,'[1]Proportionate Shares'!$D$23:$G$1400,2,FALSE)),"",VLOOKUP(D329,'[1]Proportionate Shares'!$D$23:$G$1400,2,FALSE))</f>
        <v>140901</v>
      </c>
      <c r="F329" s="33" t="str">
        <f>IF(ISNA(VLOOKUP(D329,'[1]Proportionate Shares'!$D$23:$G$1400,3,FALSE)),"",VLOOKUP(D329,'[1]Proportionate Shares'!$D$23:$G$1400,3,FALSE))</f>
        <v xml:space="preserve">   </v>
      </c>
      <c r="G329" s="34" t="str">
        <f>VLOOKUP(D329,'[1]Employer information'!$A$3:$B$1390,2,FALSE)</f>
        <v>AMHERST ISD</v>
      </c>
      <c r="H329" s="36">
        <f>IF(ISNA(VLOOKUP(D329,'[1]Proportionate Shares'!$D$23:$I$1377,6,FALSE)),0,VLOOKUP(D329,'[1]Proportionate Shares'!$D$23:$I$1377,6,FALSE))</f>
        <v>1.07962E-5</v>
      </c>
      <c r="I329" s="105">
        <f>VLOOKUP(D329,'[1]Schedule of Pension Amounts LW'!$B$15:$E$1399,3,FALSE)</f>
        <v>646589</v>
      </c>
      <c r="J329" s="105">
        <f>-IF(ISNA(VLOOKUP(D329,'[1]Combined Contribution Amounts'!$A$2:$K$1335,5,FALSE)),0,VLOOKUP(D329,'[1]Combined Contribution Amounts'!$A$2:$K$1335,5,FALSE))</f>
        <v>-37788</v>
      </c>
      <c r="K329" s="105">
        <f>-IF(ISNA(VLOOKUP(D329,'[1]Combined Contribution Amounts'!$A$2:$K$1335,7,FALSE)),0,VLOOKUP(D329,'[1]Combined Contribution Amounts'!$A$2:$K$1335,7,FALSE))+-IF(ISNA(VLOOKUP(D329,'[1]Combined Contribution Amounts'!$A$2:$K$1335,8,FALSE)),0,VLOOKUP(D329,'[1]Combined Contribution Amounts'!$A$2:$K$1335,8,FALSE))+-IF(ISNA(VLOOKUP(D329,'[1]Combined Contribution Amounts'!$A$2:$K$1335,9,FALSE)),0,VLOOKUP(D329,'[1]Combined Contribution Amounts'!$A$2:$K$1335,9,FALSE))</f>
        <v>0</v>
      </c>
      <c r="L329" s="105">
        <f>VLOOKUP(D329,'[1]Pension Expense Details'!$D$23:$S$1407,16,FALSE)</f>
        <v>43817</v>
      </c>
      <c r="M329" s="105">
        <f>ROUND(('[1]68_InOutFlowsCurPrdAndPriorHist'!$F$28-'[1]68_InOutFlowsCurPrdAndPriorHist'!$F$31)*$H329,0)-VLOOKUP(D329,'[1]Pension Expense Details'!$D$23:$S$1407,12,FALSE)</f>
        <v>-8941</v>
      </c>
      <c r="N329" s="105">
        <f>ROUND(('[1]68_InOutFlowsCurPrdAndPriorHist'!$F$29-'[1]68_InOutFlowsCurPrdAndPriorHist'!$F$32)*$H329,0)-VLOOKUP(D329,'[1]Pension Expense Details'!$D$23:$S$1407,13,FALSE)</f>
        <v>-67565</v>
      </c>
      <c r="O329" s="105">
        <f>ROUND(('[1]68_InOutFlowsCurPrdAndPriorHist'!$F$30-'[1]68_InOutFlowsCurPrdAndPriorHist'!$F$33)*$H329,0)-VLOOKUP(D329,'[1]Pension Expense Details'!$D$23:$S$1407,14,FALSE)</f>
        <v>29217</v>
      </c>
      <c r="P329" s="105">
        <f>ROUND((VLOOKUP(D329,'[1]Schedule of Pension Amounts LW'!$B$15:$AC$1399,28,FALSE)-VLOOKUP(D329,'[1]Schedule of Pension Amounts LW'!$B$15:$AC$1399,27,FALSE))*'[1]Schedule of Pension Amounts LW'!AD$4,0)+VLOOKUP(D329,'[1]Schedule of Pension Amounts LW'!$B$15:$AH$1399,33,FALSE)-VLOOKUP(D329,'[1]Pension Expense Details'!$D$23:$S$1407,15,FALSE)</f>
        <v>-44109</v>
      </c>
      <c r="Q329" s="98">
        <f t="shared" si="22"/>
        <v>561220</v>
      </c>
      <c r="R329" s="98">
        <f>ROUND('[1]68_InOutFlowsCurPrdAndPrior'!$D$32*IF(ISNA(VLOOKUP(D329,'[1]Proportionate Shares'!$D$23:$I$1359,6,FALSE)),0,VLOOKUP(D329,'[1]Proportionate Shares'!$D$23:$I$1359,6,FALSE)),0)</f>
        <v>2358</v>
      </c>
      <c r="S329" s="98">
        <f>ROUND('[1]68_InOutFlowsCurPrdAndPrior'!$D$33*IF(ISNA(VLOOKUP(D329,'[1]Proportionate Shares'!$D$23:$I$1359,6,FALSE)),0,VLOOKUP(D329,'[1]Proportionate Shares'!$D$23:$I$1359,6,FALSE)),0)</f>
        <v>174118</v>
      </c>
      <c r="T329" s="98">
        <f>ROUND('[1]68_InOutFlowsCurPrdAndPrior'!$D$35*IF(ISNA(VLOOKUP(D329,'[1]Proportionate Shares'!$D$23:$I$1359,6,FALSE)),0,VLOOKUP(D329,'[1]Proportionate Shares'!$D$23:$I$1359,6,FALSE)),0)</f>
        <v>33741</v>
      </c>
      <c r="U329" s="98">
        <f>VLOOKUP(D329,'[1]Schedule of Pension Amounts LW'!$B$15:$AS$1399,36,FALSE)</f>
        <v>82885</v>
      </c>
      <c r="V329" s="99">
        <f t="shared" si="23"/>
        <v>293102</v>
      </c>
      <c r="W329" s="98">
        <f>ROUND('[1]68_InOutFlowsCurPrdAndPrior'!$F$32*IF(ISNA(VLOOKUP(D329,'[1]Proportionate Shares'!$D$23:$I$1359,6,FALSE)),0,VLOOKUP(D329,'[1]Proportionate Shares'!$D$23:$I$1359,6,FALSE)),0)</f>
        <v>19486</v>
      </c>
      <c r="X329" s="98">
        <f>ROUND('[1]68_InOutFlowsCurPrdAndPrior'!$F$33*IF(ISNA(VLOOKUP(D329,'[1]Proportionate Shares'!$D$23:$I$1359,6,FALSE)),0,VLOOKUP(D329,'[1]Proportionate Shares'!$D$23:$I$1359,6,FALSE)),0)</f>
        <v>71954</v>
      </c>
      <c r="Y329" s="98">
        <f>ROUND('[1]68_InOutFlowsCurPrdAndPrior'!$F$35*IF(ISNA(VLOOKUP(D329,'[1]Proportionate Shares'!$D$23:$I$1359,6,FALSE)),0,VLOOKUP(D329,'[1]Proportionate Shares'!$D$23:$I$1359,6,FALSE)),0)</f>
        <v>28105</v>
      </c>
      <c r="Z329" s="98">
        <f>-VLOOKUP(D329,'[1]Schedule of Pension Amounts LW'!$B$15:$AS$1399,37,FALSE)</f>
        <v>40434</v>
      </c>
      <c r="AA329" s="99">
        <f t="shared" si="24"/>
        <v>159979</v>
      </c>
      <c r="AB329" s="72">
        <f>VLOOKUP(D329,'[1]Pension Expense Details'!$D$22:$S$1407,16,FALSE)</f>
        <v>43817</v>
      </c>
      <c r="AC329" s="72">
        <f t="shared" si="25"/>
        <v>82159</v>
      </c>
      <c r="AD329" s="72">
        <f>VLOOKUP(D329,'[1]Schedule of Pension Amounts LW'!$B$15:$W$1399,22,FALSE)</f>
        <v>125976</v>
      </c>
    </row>
    <row r="330" spans="1:30" x14ac:dyDescent="0.3">
      <c r="A330" s="104"/>
      <c r="B330" s="33"/>
      <c r="C330" s="33" t="str">
        <f>VLOOKUP(D330,'[1]Employer information'!$I$3:$J$1391,2,FALSE)</f>
        <v xml:space="preserve">Public Education                                  </v>
      </c>
      <c r="D330" s="33" t="str">
        <f>'[1]Schedule of Pension Amounts LW'!B323</f>
        <v>0328</v>
      </c>
      <c r="E330" s="33" t="str">
        <f>IF(ISNA(VLOOKUP(D330,'[1]Proportionate Shares'!$D$23:$G$1400,2,FALSE)),"",VLOOKUP(D330,'[1]Proportionate Shares'!$D$23:$G$1400,2,FALSE))</f>
        <v>036901</v>
      </c>
      <c r="F330" s="33" t="str">
        <f>IF(ISNA(VLOOKUP(D330,'[1]Proportionate Shares'!$D$23:$G$1400,3,FALSE)),"",VLOOKUP(D330,'[1]Proportionate Shares'!$D$23:$G$1400,3,FALSE))</f>
        <v xml:space="preserve">   </v>
      </c>
      <c r="G330" s="34" t="str">
        <f>VLOOKUP(D330,'[1]Employer information'!$A$3:$B$1390,2,FALSE)</f>
        <v>ANAHUAC ISD</v>
      </c>
      <c r="H330" s="36">
        <f>IF(ISNA(VLOOKUP(D330,'[1]Proportionate Shares'!$D$23:$I$1377,6,FALSE)),0,VLOOKUP(D330,'[1]Proportionate Shares'!$D$23:$I$1377,6,FALSE))</f>
        <v>4.3424789999999997E-5</v>
      </c>
      <c r="I330" s="105">
        <f>VLOOKUP(D330,'[1]Schedule of Pension Amounts LW'!$B$15:$E$1399,3,FALSE)</f>
        <v>2248511</v>
      </c>
      <c r="J330" s="105">
        <f>-IF(ISNA(VLOOKUP(D330,'[1]Combined Contribution Amounts'!$A$2:$K$1335,5,FALSE)),0,VLOOKUP(D330,'[1]Combined Contribution Amounts'!$A$2:$K$1335,5,FALSE))</f>
        <v>-151992</v>
      </c>
      <c r="K330" s="105">
        <f>-IF(ISNA(VLOOKUP(D330,'[1]Combined Contribution Amounts'!$A$2:$K$1335,7,FALSE)),0,VLOOKUP(D330,'[1]Combined Contribution Amounts'!$A$2:$K$1335,7,FALSE))+-IF(ISNA(VLOOKUP(D330,'[1]Combined Contribution Amounts'!$A$2:$K$1335,8,FALSE)),0,VLOOKUP(D330,'[1]Combined Contribution Amounts'!$A$2:$K$1335,8,FALSE))+-IF(ISNA(VLOOKUP(D330,'[1]Combined Contribution Amounts'!$A$2:$K$1335,9,FALSE)),0,VLOOKUP(D330,'[1]Combined Contribution Amounts'!$A$2:$K$1335,9,FALSE))</f>
        <v>0</v>
      </c>
      <c r="L330" s="105">
        <f>VLOOKUP(D330,'[1]Pension Expense Details'!$D$23:$S$1407,16,FALSE)</f>
        <v>231606</v>
      </c>
      <c r="M330" s="105">
        <f>ROUND(('[1]68_InOutFlowsCurPrdAndPriorHist'!$F$28-'[1]68_InOutFlowsCurPrdAndPriorHist'!$F$31)*$H330,0)-VLOOKUP(D330,'[1]Pension Expense Details'!$D$23:$S$1407,12,FALSE)</f>
        <v>-35966</v>
      </c>
      <c r="N330" s="105">
        <f>ROUND(('[1]68_InOutFlowsCurPrdAndPriorHist'!$F$29-'[1]68_InOutFlowsCurPrdAndPriorHist'!$F$32)*$H330,0)-VLOOKUP(D330,'[1]Pension Expense Details'!$D$23:$S$1407,13,FALSE)</f>
        <v>-271761</v>
      </c>
      <c r="O330" s="105">
        <f>ROUND(('[1]68_InOutFlowsCurPrdAndPriorHist'!$F$30-'[1]68_InOutFlowsCurPrdAndPriorHist'!$F$33)*$H330,0)-VLOOKUP(D330,'[1]Pension Expense Details'!$D$23:$S$1407,14,FALSE)</f>
        <v>117518</v>
      </c>
      <c r="P330" s="105">
        <f>ROUND((VLOOKUP(D330,'[1]Schedule of Pension Amounts LW'!$B$15:$AC$1399,28,FALSE)-VLOOKUP(D330,'[1]Schedule of Pension Amounts LW'!$B$15:$AC$1399,27,FALSE))*'[1]Schedule of Pension Amounts LW'!AD$4,0)+VLOOKUP(D330,'[1]Schedule of Pension Amounts LW'!$B$15:$AH$1399,33,FALSE)-VLOOKUP(D330,'[1]Pension Expense Details'!$D$23:$S$1407,15,FALSE)</f>
        <v>119440</v>
      </c>
      <c r="Q330" s="98">
        <f t="shared" si="22"/>
        <v>2257356</v>
      </c>
      <c r="R330" s="98">
        <f>ROUND('[1]68_InOutFlowsCurPrdAndPrior'!$D$32*IF(ISNA(VLOOKUP(D330,'[1]Proportionate Shares'!$D$23:$I$1359,6,FALSE)),0,VLOOKUP(D330,'[1]Proportionate Shares'!$D$23:$I$1359,6,FALSE)),0)</f>
        <v>9483</v>
      </c>
      <c r="S330" s="98">
        <f>ROUND('[1]68_InOutFlowsCurPrdAndPrior'!$D$33*IF(ISNA(VLOOKUP(D330,'[1]Proportionate Shares'!$D$23:$I$1359,6,FALSE)),0,VLOOKUP(D330,'[1]Proportionate Shares'!$D$23:$I$1359,6,FALSE)),0)</f>
        <v>700343</v>
      </c>
      <c r="T330" s="98">
        <f>ROUND('[1]68_InOutFlowsCurPrdAndPrior'!$D$35*IF(ISNA(VLOOKUP(D330,'[1]Proportionate Shares'!$D$23:$I$1359,6,FALSE)),0,VLOOKUP(D330,'[1]Proportionate Shares'!$D$23:$I$1359,6,FALSE)),0)</f>
        <v>135713</v>
      </c>
      <c r="U330" s="98">
        <f>VLOOKUP(D330,'[1]Schedule of Pension Amounts LW'!$B$15:$AS$1399,36,FALSE)</f>
        <v>181502</v>
      </c>
      <c r="V330" s="99">
        <f t="shared" si="23"/>
        <v>1027041</v>
      </c>
      <c r="W330" s="98">
        <f>ROUND('[1]68_InOutFlowsCurPrdAndPrior'!$F$32*IF(ISNA(VLOOKUP(D330,'[1]Proportionate Shares'!$D$23:$I$1359,6,FALSE)),0,VLOOKUP(D330,'[1]Proportionate Shares'!$D$23:$I$1359,6,FALSE)),0)</f>
        <v>78379</v>
      </c>
      <c r="X330" s="98">
        <f>ROUND('[1]68_InOutFlowsCurPrdAndPrior'!$F$33*IF(ISNA(VLOOKUP(D330,'[1]Proportionate Shares'!$D$23:$I$1359,6,FALSE)),0,VLOOKUP(D330,'[1]Proportionate Shares'!$D$23:$I$1359,6,FALSE)),0)</f>
        <v>289415</v>
      </c>
      <c r="Y330" s="98">
        <f>ROUND('[1]68_InOutFlowsCurPrdAndPrior'!$F$35*IF(ISNA(VLOOKUP(D330,'[1]Proportionate Shares'!$D$23:$I$1359,6,FALSE)),0,VLOOKUP(D330,'[1]Proportionate Shares'!$D$23:$I$1359,6,FALSE)),0)</f>
        <v>113046</v>
      </c>
      <c r="Z330" s="98">
        <f>-VLOOKUP(D330,'[1]Schedule of Pension Amounts LW'!$B$15:$AS$1399,37,FALSE)</f>
        <v>66490</v>
      </c>
      <c r="AA330" s="99">
        <f t="shared" si="24"/>
        <v>547330</v>
      </c>
      <c r="AB330" s="72">
        <f>VLOOKUP(D330,'[1]Pension Expense Details'!$D$22:$S$1407,16,FALSE)</f>
        <v>231606</v>
      </c>
      <c r="AC330" s="72">
        <f t="shared" si="25"/>
        <v>174688</v>
      </c>
      <c r="AD330" s="72">
        <f>VLOOKUP(D330,'[1]Schedule of Pension Amounts LW'!$B$15:$W$1399,22,FALSE)</f>
        <v>406294</v>
      </c>
    </row>
    <row r="331" spans="1:30" x14ac:dyDescent="0.3">
      <c r="A331" s="104"/>
      <c r="B331" s="33"/>
      <c r="C331" s="33" t="str">
        <f>VLOOKUP(D331,'[1]Employer information'!$I$3:$J$1391,2,FALSE)</f>
        <v xml:space="preserve">Public Education                                  </v>
      </c>
      <c r="D331" s="33" t="str">
        <f>'[1]Schedule of Pension Amounts LW'!B324</f>
        <v>2020</v>
      </c>
      <c r="E331" s="33" t="str">
        <f>IF(ISNA(VLOOKUP(D331,'[1]Proportionate Shares'!$D$23:$G$1400,2,FALSE)),"",VLOOKUP(D331,'[1]Proportionate Shares'!$D$23:$G$1400,2,FALSE))</f>
        <v>001910</v>
      </c>
      <c r="F331" s="33" t="str">
        <f>IF(ISNA(VLOOKUP(D331,'[1]Proportionate Shares'!$D$23:$G$1400,3,FALSE)),"",VLOOKUP(D331,'[1]Proportionate Shares'!$D$23:$G$1400,3,FALSE))</f>
        <v/>
      </c>
      <c r="G331" s="34" t="str">
        <f>VLOOKUP(D331,'[1]Employer information'!$A$3:$B$1390,2,FALSE)</f>
        <v>ANDERSON CTY SPC ED CO OP</v>
      </c>
      <c r="H331" s="36">
        <f>IF(ISNA(VLOOKUP(D331,'[1]Proportionate Shares'!$D$23:$I$1377,6,FALSE)),0,VLOOKUP(D331,'[1]Proportionate Shares'!$D$23:$I$1377,6,FALSE))</f>
        <v>1.2721276000000001E-5</v>
      </c>
      <c r="I331" s="105">
        <f>VLOOKUP(D331,'[1]Schedule of Pension Amounts LW'!$B$15:$E$1399,3,FALSE)</f>
        <v>710704</v>
      </c>
      <c r="J331" s="105">
        <f>-IF(ISNA(VLOOKUP(D331,'[1]Combined Contribution Amounts'!$A$2:$K$1335,5,FALSE)),0,VLOOKUP(D331,'[1]Combined Contribution Amounts'!$A$2:$K$1335,5,FALSE))</f>
        <v>-44526</v>
      </c>
      <c r="K331" s="105">
        <f>-IF(ISNA(VLOOKUP(D331,'[1]Combined Contribution Amounts'!$A$2:$K$1335,7,FALSE)),0,VLOOKUP(D331,'[1]Combined Contribution Amounts'!$A$2:$K$1335,7,FALSE))+-IF(ISNA(VLOOKUP(D331,'[1]Combined Contribution Amounts'!$A$2:$K$1335,8,FALSE)),0,VLOOKUP(D331,'[1]Combined Contribution Amounts'!$A$2:$K$1335,8,FALSE))+-IF(ISNA(VLOOKUP(D331,'[1]Combined Contribution Amounts'!$A$2:$K$1335,9,FALSE)),0,VLOOKUP(D331,'[1]Combined Contribution Amounts'!$A$2:$K$1335,9,FALSE))</f>
        <v>0</v>
      </c>
      <c r="L331" s="105">
        <f>VLOOKUP(D331,'[1]Pension Expense Details'!$D$23:$S$1407,16,FALSE)</f>
        <v>59675</v>
      </c>
      <c r="M331" s="105">
        <f>ROUND(('[1]68_InOutFlowsCurPrdAndPriorHist'!$F$28-'[1]68_InOutFlowsCurPrdAndPriorHist'!$F$31)*$H331,0)-VLOOKUP(D331,'[1]Pension Expense Details'!$D$23:$S$1407,12,FALSE)</f>
        <v>-10536</v>
      </c>
      <c r="N331" s="105">
        <f>ROUND(('[1]68_InOutFlowsCurPrdAndPriorHist'!$F$29-'[1]68_InOutFlowsCurPrdAndPriorHist'!$F$32)*$H331,0)-VLOOKUP(D331,'[1]Pension Expense Details'!$D$23:$S$1407,13,FALSE)</f>
        <v>-79612</v>
      </c>
      <c r="O331" s="105">
        <f>ROUND(('[1]68_InOutFlowsCurPrdAndPriorHist'!$F$30-'[1]68_InOutFlowsCurPrdAndPriorHist'!$F$33)*$H331,0)-VLOOKUP(D331,'[1]Pension Expense Details'!$D$23:$S$1407,14,FALSE)</f>
        <v>34427</v>
      </c>
      <c r="P331" s="105">
        <f>ROUND((VLOOKUP(D331,'[1]Schedule of Pension Amounts LW'!$B$15:$AC$1399,28,FALSE)-VLOOKUP(D331,'[1]Schedule of Pension Amounts LW'!$B$15:$AC$1399,27,FALSE))*'[1]Schedule of Pension Amounts LW'!AD$4,0)+VLOOKUP(D331,'[1]Schedule of Pension Amounts LW'!$B$15:$AH$1399,33,FALSE)-VLOOKUP(D331,'[1]Pension Expense Details'!$D$23:$S$1407,15,FALSE)</f>
        <v>-8840</v>
      </c>
      <c r="Q331" s="98">
        <f t="shared" si="22"/>
        <v>661292</v>
      </c>
      <c r="R331" s="98">
        <f>ROUND('[1]68_InOutFlowsCurPrdAndPrior'!$D$32*IF(ISNA(VLOOKUP(D331,'[1]Proportionate Shares'!$D$23:$I$1359,6,FALSE)),0,VLOOKUP(D331,'[1]Proportionate Shares'!$D$23:$I$1359,6,FALSE)),0)</f>
        <v>2778</v>
      </c>
      <c r="S331" s="98">
        <f>ROUND('[1]68_InOutFlowsCurPrdAndPrior'!$D$33*IF(ISNA(VLOOKUP(D331,'[1]Proportionate Shares'!$D$23:$I$1359,6,FALSE)),0,VLOOKUP(D331,'[1]Proportionate Shares'!$D$23:$I$1359,6,FALSE)),0)</f>
        <v>205165</v>
      </c>
      <c r="T331" s="98">
        <f>ROUND('[1]68_InOutFlowsCurPrdAndPrior'!$D$35*IF(ISNA(VLOOKUP(D331,'[1]Proportionate Shares'!$D$23:$I$1359,6,FALSE)),0,VLOOKUP(D331,'[1]Proportionate Shares'!$D$23:$I$1359,6,FALSE)),0)</f>
        <v>39757</v>
      </c>
      <c r="U331" s="98">
        <f>VLOOKUP(D331,'[1]Schedule of Pension Amounts LW'!$B$15:$AS$1399,36,FALSE)</f>
        <v>14254</v>
      </c>
      <c r="V331" s="99">
        <f t="shared" si="23"/>
        <v>261954</v>
      </c>
      <c r="W331" s="98">
        <f>ROUND('[1]68_InOutFlowsCurPrdAndPrior'!$F$32*IF(ISNA(VLOOKUP(D331,'[1]Proportionate Shares'!$D$23:$I$1359,6,FALSE)),0,VLOOKUP(D331,'[1]Proportionate Shares'!$D$23:$I$1359,6,FALSE)),0)</f>
        <v>22961</v>
      </c>
      <c r="X331" s="98">
        <f>ROUND('[1]68_InOutFlowsCurPrdAndPrior'!$F$33*IF(ISNA(VLOOKUP(D331,'[1]Proportionate Shares'!$D$23:$I$1359,6,FALSE)),0,VLOOKUP(D331,'[1]Proportionate Shares'!$D$23:$I$1359,6,FALSE)),0)</f>
        <v>84784</v>
      </c>
      <c r="Y331" s="98">
        <f>ROUND('[1]68_InOutFlowsCurPrdAndPrior'!$F$35*IF(ISNA(VLOOKUP(D331,'[1]Proportionate Shares'!$D$23:$I$1359,6,FALSE)),0,VLOOKUP(D331,'[1]Proportionate Shares'!$D$23:$I$1359,6,FALSE)),0)</f>
        <v>33117</v>
      </c>
      <c r="Z331" s="98">
        <f>-VLOOKUP(D331,'[1]Schedule of Pension Amounts LW'!$B$15:$AS$1399,37,FALSE)</f>
        <v>157196</v>
      </c>
      <c r="AA331" s="99">
        <f t="shared" si="24"/>
        <v>298058</v>
      </c>
      <c r="AB331" s="72">
        <f>VLOOKUP(D331,'[1]Pension Expense Details'!$D$22:$S$1407,16,FALSE)</f>
        <v>59675</v>
      </c>
      <c r="AC331" s="72">
        <f t="shared" si="25"/>
        <v>9195</v>
      </c>
      <c r="AD331" s="72">
        <f>VLOOKUP(D331,'[1]Schedule of Pension Amounts LW'!$B$15:$W$1399,22,FALSE)</f>
        <v>68870</v>
      </c>
    </row>
    <row r="332" spans="1:30" x14ac:dyDescent="0.3">
      <c r="A332" s="104"/>
      <c r="B332" s="33"/>
      <c r="C332" s="33" t="str">
        <f>VLOOKUP(D332,'[1]Employer information'!$I$3:$J$1391,2,FALSE)</f>
        <v xml:space="preserve">Public Education                                  </v>
      </c>
      <c r="D332" s="33" t="str">
        <f>'[1]Schedule of Pension Amounts LW'!B325</f>
        <v>0329</v>
      </c>
      <c r="E332" s="33" t="str">
        <f>IF(ISNA(VLOOKUP(D332,'[1]Proportionate Shares'!$D$23:$G$1400,2,FALSE)),"",VLOOKUP(D332,'[1]Proportionate Shares'!$D$23:$G$1400,2,FALSE))</f>
        <v>093901</v>
      </c>
      <c r="F332" s="33" t="str">
        <f>IF(ISNA(VLOOKUP(D332,'[1]Proportionate Shares'!$D$23:$G$1400,3,FALSE)),"",VLOOKUP(D332,'[1]Proportionate Shares'!$D$23:$G$1400,3,FALSE))</f>
        <v xml:space="preserve">   </v>
      </c>
      <c r="G332" s="34" t="str">
        <f>VLOOKUP(D332,'[1]Employer information'!$A$3:$B$1390,2,FALSE)</f>
        <v>ANDERSON-SHIRO CONS ISD</v>
      </c>
      <c r="H332" s="36">
        <f>IF(ISNA(VLOOKUP(D332,'[1]Proportionate Shares'!$D$23:$I$1377,6,FALSE)),0,VLOOKUP(D332,'[1]Proportionate Shares'!$D$23:$I$1377,6,FALSE))</f>
        <v>4.140286E-5</v>
      </c>
      <c r="I332" s="105">
        <f>VLOOKUP(D332,'[1]Schedule of Pension Amounts LW'!$B$15:$E$1399,3,FALSE)</f>
        <v>2473076</v>
      </c>
      <c r="J332" s="105">
        <f>-IF(ISNA(VLOOKUP(D332,'[1]Combined Contribution Amounts'!$A$2:$K$1335,5,FALSE)),0,VLOOKUP(D332,'[1]Combined Contribution Amounts'!$A$2:$K$1335,5,FALSE))</f>
        <v>-144915</v>
      </c>
      <c r="K332" s="105">
        <f>-IF(ISNA(VLOOKUP(D332,'[1]Combined Contribution Amounts'!$A$2:$K$1335,7,FALSE)),0,VLOOKUP(D332,'[1]Combined Contribution Amounts'!$A$2:$K$1335,7,FALSE))+-IF(ISNA(VLOOKUP(D332,'[1]Combined Contribution Amounts'!$A$2:$K$1335,8,FALSE)),0,VLOOKUP(D332,'[1]Combined Contribution Amounts'!$A$2:$K$1335,8,FALSE))+-IF(ISNA(VLOOKUP(D332,'[1]Combined Contribution Amounts'!$A$2:$K$1335,9,FALSE)),0,VLOOKUP(D332,'[1]Combined Contribution Amounts'!$A$2:$K$1335,9,FALSE))</f>
        <v>0</v>
      </c>
      <c r="L332" s="105">
        <f>VLOOKUP(D332,'[1]Pension Expense Details'!$D$23:$S$1407,16,FALSE)</f>
        <v>169071</v>
      </c>
      <c r="M332" s="105">
        <f>ROUND(('[1]68_InOutFlowsCurPrdAndPriorHist'!$F$28-'[1]68_InOutFlowsCurPrdAndPriorHist'!$F$31)*$H332,0)-VLOOKUP(D332,'[1]Pension Expense Details'!$D$23:$S$1407,12,FALSE)</f>
        <v>-34291</v>
      </c>
      <c r="N332" s="105">
        <f>ROUND(('[1]68_InOutFlowsCurPrdAndPriorHist'!$F$29-'[1]68_InOutFlowsCurPrdAndPriorHist'!$F$32)*$H332,0)-VLOOKUP(D332,'[1]Pension Expense Details'!$D$23:$S$1407,13,FALSE)</f>
        <v>-259108</v>
      </c>
      <c r="O332" s="105">
        <f>ROUND(('[1]68_InOutFlowsCurPrdAndPriorHist'!$F$30-'[1]68_InOutFlowsCurPrdAndPriorHist'!$F$33)*$H332,0)-VLOOKUP(D332,'[1]Pension Expense Details'!$D$23:$S$1407,14,FALSE)</f>
        <v>112046</v>
      </c>
      <c r="P332" s="105">
        <f>ROUND((VLOOKUP(D332,'[1]Schedule of Pension Amounts LW'!$B$15:$AC$1399,28,FALSE)-VLOOKUP(D332,'[1]Schedule of Pension Amounts LW'!$B$15:$AC$1399,27,FALSE))*'[1]Schedule of Pension Amounts LW'!AD$4,0)+VLOOKUP(D332,'[1]Schedule of Pension Amounts LW'!$B$15:$AH$1399,33,FALSE)-VLOOKUP(D332,'[1]Pension Expense Details'!$D$23:$S$1407,15,FALSE)</f>
        <v>-163629</v>
      </c>
      <c r="Q332" s="98">
        <f t="shared" si="22"/>
        <v>2152250</v>
      </c>
      <c r="R332" s="98">
        <f>ROUND('[1]68_InOutFlowsCurPrdAndPrior'!$D$32*IF(ISNA(VLOOKUP(D332,'[1]Proportionate Shares'!$D$23:$I$1359,6,FALSE)),0,VLOOKUP(D332,'[1]Proportionate Shares'!$D$23:$I$1359,6,FALSE)),0)</f>
        <v>9041</v>
      </c>
      <c r="S332" s="98">
        <f>ROUND('[1]68_InOutFlowsCurPrdAndPrior'!$D$33*IF(ISNA(VLOOKUP(D332,'[1]Proportionate Shares'!$D$23:$I$1359,6,FALSE)),0,VLOOKUP(D332,'[1]Proportionate Shares'!$D$23:$I$1359,6,FALSE)),0)</f>
        <v>667734</v>
      </c>
      <c r="T332" s="98">
        <f>ROUND('[1]68_InOutFlowsCurPrdAndPrior'!$D$35*IF(ISNA(VLOOKUP(D332,'[1]Proportionate Shares'!$D$23:$I$1359,6,FALSE)),0,VLOOKUP(D332,'[1]Proportionate Shares'!$D$23:$I$1359,6,FALSE)),0)</f>
        <v>129394</v>
      </c>
      <c r="U332" s="98">
        <f>VLOOKUP(D332,'[1]Schedule of Pension Amounts LW'!$B$15:$AS$1399,36,FALSE)</f>
        <v>230530</v>
      </c>
      <c r="V332" s="99">
        <f t="shared" si="23"/>
        <v>1036699</v>
      </c>
      <c r="W332" s="98">
        <f>ROUND('[1]68_InOutFlowsCurPrdAndPrior'!$F$32*IF(ISNA(VLOOKUP(D332,'[1]Proportionate Shares'!$D$23:$I$1359,6,FALSE)),0,VLOOKUP(D332,'[1]Proportionate Shares'!$D$23:$I$1359,6,FALSE)),0)</f>
        <v>74730</v>
      </c>
      <c r="X332" s="98">
        <f>ROUND('[1]68_InOutFlowsCurPrdAndPrior'!$F$33*IF(ISNA(VLOOKUP(D332,'[1]Proportionate Shares'!$D$23:$I$1359,6,FALSE)),0,VLOOKUP(D332,'[1]Proportionate Shares'!$D$23:$I$1359,6,FALSE)),0)</f>
        <v>275939</v>
      </c>
      <c r="Y332" s="98">
        <f>ROUND('[1]68_InOutFlowsCurPrdAndPrior'!$F$35*IF(ISNA(VLOOKUP(D332,'[1]Proportionate Shares'!$D$23:$I$1359,6,FALSE)),0,VLOOKUP(D332,'[1]Proportionate Shares'!$D$23:$I$1359,6,FALSE)),0)</f>
        <v>107783</v>
      </c>
      <c r="Z332" s="98">
        <f>-VLOOKUP(D332,'[1]Schedule of Pension Amounts LW'!$B$15:$AS$1399,37,FALSE)</f>
        <v>129736</v>
      </c>
      <c r="AA332" s="99">
        <f t="shared" si="24"/>
        <v>588188</v>
      </c>
      <c r="AB332" s="72">
        <f>VLOOKUP(D332,'[1]Pension Expense Details'!$D$22:$S$1407,16,FALSE)</f>
        <v>169071</v>
      </c>
      <c r="AC332" s="72">
        <f t="shared" si="25"/>
        <v>295916</v>
      </c>
      <c r="AD332" s="72">
        <f>VLOOKUP(D332,'[1]Schedule of Pension Amounts LW'!$B$15:$W$1399,22,FALSE)</f>
        <v>464987</v>
      </c>
    </row>
    <row r="333" spans="1:30" x14ac:dyDescent="0.3">
      <c r="A333" s="104"/>
      <c r="B333" s="33"/>
      <c r="C333" s="33" t="str">
        <f>VLOOKUP(D333,'[1]Employer information'!$I$3:$J$1391,2,FALSE)</f>
        <v xml:space="preserve">Public Education                                  </v>
      </c>
      <c r="D333" s="33" t="str">
        <f>'[1]Schedule of Pension Amounts LW'!B326</f>
        <v>0330</v>
      </c>
      <c r="E333" s="33" t="str">
        <f>IF(ISNA(VLOOKUP(D333,'[1]Proportionate Shares'!$D$23:$G$1400,2,FALSE)),"",VLOOKUP(D333,'[1]Proportionate Shares'!$D$23:$G$1400,2,FALSE))</f>
        <v>002901</v>
      </c>
      <c r="F333" s="33" t="str">
        <f>IF(ISNA(VLOOKUP(D333,'[1]Proportionate Shares'!$D$23:$G$1400,3,FALSE)),"",VLOOKUP(D333,'[1]Proportionate Shares'!$D$23:$G$1400,3,FALSE))</f>
        <v xml:space="preserve">   </v>
      </c>
      <c r="G333" s="34" t="str">
        <f>VLOOKUP(D333,'[1]Employer information'!$A$3:$B$1390,2,FALSE)</f>
        <v>ANDREWS ISD</v>
      </c>
      <c r="H333" s="36">
        <f>IF(ISNA(VLOOKUP(D333,'[1]Proportionate Shares'!$D$23:$I$1377,6,FALSE)),0,VLOOKUP(D333,'[1]Proportionate Shares'!$D$23:$I$1377,6,FALSE))</f>
        <v>2.1941901600000001E-4</v>
      </c>
      <c r="I333" s="105">
        <f>VLOOKUP(D333,'[1]Schedule of Pension Amounts LW'!$B$15:$E$1399,3,FALSE)</f>
        <v>11938862</v>
      </c>
      <c r="J333" s="105">
        <f>-IF(ISNA(VLOOKUP(D333,'[1]Combined Contribution Amounts'!$A$2:$K$1335,5,FALSE)),0,VLOOKUP(D333,'[1]Combined Contribution Amounts'!$A$2:$K$1335,5,FALSE))</f>
        <v>-767993</v>
      </c>
      <c r="K333" s="105">
        <f>-IF(ISNA(VLOOKUP(D333,'[1]Combined Contribution Amounts'!$A$2:$K$1335,7,FALSE)),0,VLOOKUP(D333,'[1]Combined Contribution Amounts'!$A$2:$K$1335,7,FALSE))+-IF(ISNA(VLOOKUP(D333,'[1]Combined Contribution Amounts'!$A$2:$K$1335,8,FALSE)),0,VLOOKUP(D333,'[1]Combined Contribution Amounts'!$A$2:$K$1335,8,FALSE))+-IF(ISNA(VLOOKUP(D333,'[1]Combined Contribution Amounts'!$A$2:$K$1335,9,FALSE)),0,VLOOKUP(D333,'[1]Combined Contribution Amounts'!$A$2:$K$1335,9,FALSE))</f>
        <v>0</v>
      </c>
      <c r="L333" s="105">
        <f>VLOOKUP(D333,'[1]Pension Expense Details'!$D$23:$S$1407,16,FALSE)</f>
        <v>1079508</v>
      </c>
      <c r="M333" s="105">
        <f>ROUND(('[1]68_InOutFlowsCurPrdAndPriorHist'!$F$28-'[1]68_InOutFlowsCurPrdAndPriorHist'!$F$31)*$H333,0)-VLOOKUP(D333,'[1]Pension Expense Details'!$D$23:$S$1407,12,FALSE)</f>
        <v>-181731</v>
      </c>
      <c r="N333" s="105">
        <f>ROUND(('[1]68_InOutFlowsCurPrdAndPriorHist'!$F$29-'[1]68_InOutFlowsCurPrdAndPriorHist'!$F$32)*$H333,0)-VLOOKUP(D333,'[1]Pension Expense Details'!$D$23:$S$1407,13,FALSE)</f>
        <v>-1373169</v>
      </c>
      <c r="O333" s="105">
        <f>ROUND(('[1]68_InOutFlowsCurPrdAndPriorHist'!$F$30-'[1]68_InOutFlowsCurPrdAndPriorHist'!$F$33)*$H333,0)-VLOOKUP(D333,'[1]Pension Expense Details'!$D$23:$S$1407,14,FALSE)</f>
        <v>593801</v>
      </c>
      <c r="P333" s="105">
        <f>ROUND((VLOOKUP(D333,'[1]Schedule of Pension Amounts LW'!$B$15:$AC$1399,28,FALSE)-VLOOKUP(D333,'[1]Schedule of Pension Amounts LW'!$B$15:$AC$1399,27,FALSE))*'[1]Schedule of Pension Amounts LW'!AD$4,0)+VLOOKUP(D333,'[1]Schedule of Pension Amounts LW'!$B$15:$AH$1399,33,FALSE)-VLOOKUP(D333,'[1]Pension Expense Details'!$D$23:$S$1407,15,FALSE)</f>
        <v>116808</v>
      </c>
      <c r="Q333" s="98">
        <f t="shared" si="22"/>
        <v>11406086</v>
      </c>
      <c r="R333" s="98">
        <f>ROUND('[1]68_InOutFlowsCurPrdAndPrior'!$D$32*IF(ISNA(VLOOKUP(D333,'[1]Proportionate Shares'!$D$23:$I$1359,6,FALSE)),0,VLOOKUP(D333,'[1]Proportionate Shares'!$D$23:$I$1359,6,FALSE)),0)</f>
        <v>47916</v>
      </c>
      <c r="S333" s="98">
        <f>ROUND('[1]68_InOutFlowsCurPrdAndPrior'!$D$33*IF(ISNA(VLOOKUP(D333,'[1]Proportionate Shares'!$D$23:$I$1359,6,FALSE)),0,VLOOKUP(D333,'[1]Proportionate Shares'!$D$23:$I$1359,6,FALSE)),0)</f>
        <v>3538728</v>
      </c>
      <c r="T333" s="98">
        <f>ROUND('[1]68_InOutFlowsCurPrdAndPrior'!$D$35*IF(ISNA(VLOOKUP(D333,'[1]Proportionate Shares'!$D$23:$I$1359,6,FALSE)),0,VLOOKUP(D333,'[1]Proportionate Shares'!$D$23:$I$1359,6,FALSE)),0)</f>
        <v>685737</v>
      </c>
      <c r="U333" s="98">
        <f>VLOOKUP(D333,'[1]Schedule of Pension Amounts LW'!$B$15:$AS$1399,36,FALSE)</f>
        <v>660375</v>
      </c>
      <c r="V333" s="99">
        <f t="shared" si="23"/>
        <v>4932756</v>
      </c>
      <c r="W333" s="98">
        <f>ROUND('[1]68_InOutFlowsCurPrdAndPrior'!$F$32*IF(ISNA(VLOOKUP(D333,'[1]Proportionate Shares'!$D$23:$I$1359,6,FALSE)),0,VLOOKUP(D333,'[1]Proportionate Shares'!$D$23:$I$1359,6,FALSE)),0)</f>
        <v>396037</v>
      </c>
      <c r="X333" s="98">
        <f>ROUND('[1]68_InOutFlowsCurPrdAndPrior'!$F$33*IF(ISNA(VLOOKUP(D333,'[1]Proportionate Shares'!$D$23:$I$1359,6,FALSE)),0,VLOOKUP(D333,'[1]Proportionate Shares'!$D$23:$I$1359,6,FALSE)),0)</f>
        <v>1462370</v>
      </c>
      <c r="Y333" s="98">
        <f>ROUND('[1]68_InOutFlowsCurPrdAndPrior'!$F$35*IF(ISNA(VLOOKUP(D333,'[1]Proportionate Shares'!$D$23:$I$1359,6,FALSE)),0,VLOOKUP(D333,'[1]Proportionate Shares'!$D$23:$I$1359,6,FALSE)),0)</f>
        <v>571207</v>
      </c>
      <c r="Z333" s="98">
        <f>-VLOOKUP(D333,'[1]Schedule of Pension Amounts LW'!$B$15:$AS$1399,37,FALSE)</f>
        <v>204449</v>
      </c>
      <c r="AA333" s="99">
        <f t="shared" si="24"/>
        <v>2634063</v>
      </c>
      <c r="AB333" s="72">
        <f>VLOOKUP(D333,'[1]Pension Expense Details'!$D$22:$S$1407,16,FALSE)</f>
        <v>1079508</v>
      </c>
      <c r="AC333" s="72">
        <f t="shared" si="25"/>
        <v>1181040</v>
      </c>
      <c r="AD333" s="72">
        <f>VLOOKUP(D333,'[1]Schedule of Pension Amounts LW'!$B$15:$W$1399,22,FALSE)</f>
        <v>2260548</v>
      </c>
    </row>
    <row r="334" spans="1:30" x14ac:dyDescent="0.3">
      <c r="A334" s="104"/>
      <c r="B334" s="33"/>
      <c r="C334" s="33" t="str">
        <f>VLOOKUP(D334,'[1]Employer information'!$I$3:$J$1391,2,FALSE)</f>
        <v xml:space="preserve">Public Education                                  </v>
      </c>
      <c r="D334" s="33" t="str">
        <f>'[1]Schedule of Pension Amounts LW'!B327</f>
        <v>0331</v>
      </c>
      <c r="E334" s="33" t="str">
        <f>IF(ISNA(VLOOKUP(D334,'[1]Proportionate Shares'!$D$23:$G$1400,2,FALSE)),"",VLOOKUP(D334,'[1]Proportionate Shares'!$D$23:$G$1400,2,FALSE))</f>
        <v>020902</v>
      </c>
      <c r="F334" s="33" t="str">
        <f>IF(ISNA(VLOOKUP(D334,'[1]Proportionate Shares'!$D$23:$G$1400,3,FALSE)),"",VLOOKUP(D334,'[1]Proportionate Shares'!$D$23:$G$1400,3,FALSE))</f>
        <v xml:space="preserve">   </v>
      </c>
      <c r="G334" s="34" t="str">
        <f>VLOOKUP(D334,'[1]Employer information'!$A$3:$B$1390,2,FALSE)</f>
        <v>ANGLETON ISD</v>
      </c>
      <c r="H334" s="36">
        <f>IF(ISNA(VLOOKUP(D334,'[1]Proportionate Shares'!$D$23:$I$1377,6,FALSE)),0,VLOOKUP(D334,'[1]Proportionate Shares'!$D$23:$I$1377,6,FALSE))</f>
        <v>3.9611378800000002E-4</v>
      </c>
      <c r="I334" s="105">
        <f>VLOOKUP(D334,'[1]Schedule of Pension Amounts LW'!$B$15:$E$1399,3,FALSE)</f>
        <v>21644556</v>
      </c>
      <c r="J334" s="105">
        <f>-IF(ISNA(VLOOKUP(D334,'[1]Combined Contribution Amounts'!$A$2:$K$1335,5,FALSE)),0,VLOOKUP(D334,'[1]Combined Contribution Amounts'!$A$2:$K$1335,5,FALSE))</f>
        <v>-1386446</v>
      </c>
      <c r="K334" s="105">
        <f>-IF(ISNA(VLOOKUP(D334,'[1]Combined Contribution Amounts'!$A$2:$K$1335,7,FALSE)),0,VLOOKUP(D334,'[1]Combined Contribution Amounts'!$A$2:$K$1335,7,FALSE))+-IF(ISNA(VLOOKUP(D334,'[1]Combined Contribution Amounts'!$A$2:$K$1335,8,FALSE)),0,VLOOKUP(D334,'[1]Combined Contribution Amounts'!$A$2:$K$1335,8,FALSE))+-IF(ISNA(VLOOKUP(D334,'[1]Combined Contribution Amounts'!$A$2:$K$1335,9,FALSE)),0,VLOOKUP(D334,'[1]Combined Contribution Amounts'!$A$2:$K$1335,9,FALSE))</f>
        <v>0</v>
      </c>
      <c r="L334" s="105">
        <f>VLOOKUP(D334,'[1]Pension Expense Details'!$D$23:$S$1407,16,FALSE)</f>
        <v>1934437</v>
      </c>
      <c r="M334" s="105">
        <f>ROUND(('[1]68_InOutFlowsCurPrdAndPriorHist'!$F$28-'[1]68_InOutFlowsCurPrdAndPriorHist'!$F$31)*$H334,0)-VLOOKUP(D334,'[1]Pension Expense Details'!$D$23:$S$1407,12,FALSE)</f>
        <v>-328076</v>
      </c>
      <c r="N334" s="105">
        <f>ROUND(('[1]68_InOutFlowsCurPrdAndPriorHist'!$F$29-'[1]68_InOutFlowsCurPrdAndPriorHist'!$F$32)*$H334,0)-VLOOKUP(D334,'[1]Pension Expense Details'!$D$23:$S$1407,13,FALSE)</f>
        <v>-2478961</v>
      </c>
      <c r="O334" s="105">
        <f>ROUND(('[1]68_InOutFlowsCurPrdAndPriorHist'!$F$30-'[1]68_InOutFlowsCurPrdAndPriorHist'!$F$33)*$H334,0)-VLOOKUP(D334,'[1]Pension Expense Details'!$D$23:$S$1407,14,FALSE)</f>
        <v>1071979</v>
      </c>
      <c r="P334" s="105">
        <f>ROUND((VLOOKUP(D334,'[1]Schedule of Pension Amounts LW'!$B$15:$AC$1399,28,FALSE)-VLOOKUP(D334,'[1]Schedule of Pension Amounts LW'!$B$15:$AC$1399,27,FALSE))*'[1]Schedule of Pension Amounts LW'!AD$4,0)+VLOOKUP(D334,'[1]Schedule of Pension Amounts LW'!$B$15:$AH$1399,33,FALSE)-VLOOKUP(D334,'[1]Pension Expense Details'!$D$23:$S$1407,15,FALSE)</f>
        <v>133744</v>
      </c>
      <c r="Q334" s="98">
        <f t="shared" si="22"/>
        <v>20591233</v>
      </c>
      <c r="R334" s="98">
        <f>ROUND('[1]68_InOutFlowsCurPrdAndPrior'!$D$32*IF(ISNA(VLOOKUP(D334,'[1]Proportionate Shares'!$D$23:$I$1359,6,FALSE)),0,VLOOKUP(D334,'[1]Proportionate Shares'!$D$23:$I$1359,6,FALSE)),0)</f>
        <v>86502</v>
      </c>
      <c r="S334" s="98">
        <f>ROUND('[1]68_InOutFlowsCurPrdAndPrior'!$D$33*IF(ISNA(VLOOKUP(D334,'[1]Proportionate Shares'!$D$23:$I$1359,6,FALSE)),0,VLOOKUP(D334,'[1]Proportionate Shares'!$D$23:$I$1359,6,FALSE)),0)</f>
        <v>6388412</v>
      </c>
      <c r="T334" s="98">
        <f>ROUND('[1]68_InOutFlowsCurPrdAndPrior'!$D$35*IF(ISNA(VLOOKUP(D334,'[1]Proportionate Shares'!$D$23:$I$1359,6,FALSE)),0,VLOOKUP(D334,'[1]Proportionate Shares'!$D$23:$I$1359,6,FALSE)),0)</f>
        <v>1237951</v>
      </c>
      <c r="U334" s="98">
        <f>VLOOKUP(D334,'[1]Schedule of Pension Amounts LW'!$B$15:$AS$1399,36,FALSE)</f>
        <v>1398455</v>
      </c>
      <c r="V334" s="99">
        <f t="shared" si="23"/>
        <v>9111320</v>
      </c>
      <c r="W334" s="98">
        <f>ROUND('[1]68_InOutFlowsCurPrdAndPrior'!$F$32*IF(ISNA(VLOOKUP(D334,'[1]Proportionate Shares'!$D$23:$I$1359,6,FALSE)),0,VLOOKUP(D334,'[1]Proportionate Shares'!$D$23:$I$1359,6,FALSE)),0)</f>
        <v>714960</v>
      </c>
      <c r="X334" s="98">
        <f>ROUND('[1]68_InOutFlowsCurPrdAndPrior'!$F$33*IF(ISNA(VLOOKUP(D334,'[1]Proportionate Shares'!$D$23:$I$1359,6,FALSE)),0,VLOOKUP(D334,'[1]Proportionate Shares'!$D$23:$I$1359,6,FALSE)),0)</f>
        <v>2639994</v>
      </c>
      <c r="Y334" s="98">
        <f>ROUND('[1]68_InOutFlowsCurPrdAndPrior'!$F$35*IF(ISNA(VLOOKUP(D334,'[1]Proportionate Shares'!$D$23:$I$1359,6,FALSE)),0,VLOOKUP(D334,'[1]Proportionate Shares'!$D$23:$I$1359,6,FALSE)),0)</f>
        <v>1031191</v>
      </c>
      <c r="Z334" s="98">
        <f>-VLOOKUP(D334,'[1]Schedule of Pension Amounts LW'!$B$15:$AS$1399,37,FALSE)</f>
        <v>295</v>
      </c>
      <c r="AA334" s="99">
        <f t="shared" si="24"/>
        <v>4386440</v>
      </c>
      <c r="AB334" s="72">
        <f>VLOOKUP(D334,'[1]Pension Expense Details'!$D$22:$S$1407,16,FALSE)</f>
        <v>1934437</v>
      </c>
      <c r="AC334" s="72">
        <f t="shared" si="25"/>
        <v>2313537</v>
      </c>
      <c r="AD334" s="72">
        <f>VLOOKUP(D334,'[1]Schedule of Pension Amounts LW'!$B$15:$W$1399,22,FALSE)</f>
        <v>4247974</v>
      </c>
    </row>
    <row r="335" spans="1:30" x14ac:dyDescent="0.3">
      <c r="A335" s="104"/>
      <c r="B335" s="33"/>
      <c r="C335" s="33" t="str">
        <f>VLOOKUP(D335,'[1]Employer information'!$I$3:$J$1391,2,FALSE)</f>
        <v xml:space="preserve">Public Education                                  </v>
      </c>
      <c r="D335" s="33" t="str">
        <f>'[1]Schedule of Pension Amounts LW'!B328</f>
        <v>0332</v>
      </c>
      <c r="E335" s="33" t="str">
        <f>IF(ISNA(VLOOKUP(D335,'[1]Proportionate Shares'!$D$23:$G$1400,2,FALSE)),"",VLOOKUP(D335,'[1]Proportionate Shares'!$D$23:$G$1400,2,FALSE))</f>
        <v>043902</v>
      </c>
      <c r="F335" s="33" t="str">
        <f>IF(ISNA(VLOOKUP(D335,'[1]Proportionate Shares'!$D$23:$G$1400,3,FALSE)),"",VLOOKUP(D335,'[1]Proportionate Shares'!$D$23:$G$1400,3,FALSE))</f>
        <v xml:space="preserve">   </v>
      </c>
      <c r="G335" s="34" t="str">
        <f>VLOOKUP(D335,'[1]Employer information'!$A$3:$B$1390,2,FALSE)</f>
        <v>ANNA ISD</v>
      </c>
      <c r="H335" s="36">
        <f>IF(ISNA(VLOOKUP(D335,'[1]Proportionate Shares'!$D$23:$I$1377,6,FALSE)),0,VLOOKUP(D335,'[1]Proportionate Shares'!$D$23:$I$1377,6,FALSE))</f>
        <v>1.93915037E-4</v>
      </c>
      <c r="I335" s="105">
        <f>VLOOKUP(D335,'[1]Schedule of Pension Amounts LW'!$B$15:$E$1399,3,FALSE)</f>
        <v>9201256</v>
      </c>
      <c r="J335" s="105">
        <f>-IF(ISNA(VLOOKUP(D335,'[1]Combined Contribution Amounts'!$A$2:$K$1335,5,FALSE)),0,VLOOKUP(D335,'[1]Combined Contribution Amounts'!$A$2:$K$1335,5,FALSE))</f>
        <v>-678613</v>
      </c>
      <c r="K335" s="105">
        <f>-IF(ISNA(VLOOKUP(D335,'[1]Combined Contribution Amounts'!$A$2:$K$1335,7,FALSE)),0,VLOOKUP(D335,'[1]Combined Contribution Amounts'!$A$2:$K$1335,7,FALSE))+-IF(ISNA(VLOOKUP(D335,'[1]Combined Contribution Amounts'!$A$2:$K$1335,8,FALSE)),0,VLOOKUP(D335,'[1]Combined Contribution Amounts'!$A$2:$K$1335,8,FALSE))+-IF(ISNA(VLOOKUP(D335,'[1]Combined Contribution Amounts'!$A$2:$K$1335,9,FALSE)),0,VLOOKUP(D335,'[1]Combined Contribution Amounts'!$A$2:$K$1335,9,FALSE))</f>
        <v>-113</v>
      </c>
      <c r="L335" s="105">
        <f>VLOOKUP(D335,'[1]Pension Expense Details'!$D$23:$S$1407,16,FALSE)</f>
        <v>1166204</v>
      </c>
      <c r="M335" s="105">
        <f>ROUND(('[1]68_InOutFlowsCurPrdAndPriorHist'!$F$28-'[1]68_InOutFlowsCurPrdAndPriorHist'!$F$31)*$H335,0)-VLOOKUP(D335,'[1]Pension Expense Details'!$D$23:$S$1407,12,FALSE)</f>
        <v>-160608</v>
      </c>
      <c r="N335" s="105">
        <f>ROUND(('[1]68_InOutFlowsCurPrdAndPriorHist'!$F$29-'[1]68_InOutFlowsCurPrdAndPriorHist'!$F$32)*$H335,0)-VLOOKUP(D335,'[1]Pension Expense Details'!$D$23:$S$1407,13,FALSE)</f>
        <v>-1213560</v>
      </c>
      <c r="O335" s="105">
        <f>ROUND(('[1]68_InOutFlowsCurPrdAndPriorHist'!$F$30-'[1]68_InOutFlowsCurPrdAndPriorHist'!$F$33)*$H335,0)-VLOOKUP(D335,'[1]Pension Expense Details'!$D$23:$S$1407,14,FALSE)</f>
        <v>524781</v>
      </c>
      <c r="P335" s="105">
        <f>ROUND((VLOOKUP(D335,'[1]Schedule of Pension Amounts LW'!$B$15:$AC$1399,28,FALSE)-VLOOKUP(D335,'[1]Schedule of Pension Amounts LW'!$B$15:$AC$1399,27,FALSE))*'[1]Schedule of Pension Amounts LW'!AD$4,0)+VLOOKUP(D335,'[1]Schedule of Pension Amounts LW'!$B$15:$AH$1399,33,FALSE)-VLOOKUP(D335,'[1]Pension Expense Details'!$D$23:$S$1407,15,FALSE)</f>
        <v>1240963</v>
      </c>
      <c r="Q335" s="98">
        <f t="shared" si="22"/>
        <v>10080310</v>
      </c>
      <c r="R335" s="98">
        <f>ROUND('[1]68_InOutFlowsCurPrdAndPrior'!$D$32*IF(ISNA(VLOOKUP(D335,'[1]Proportionate Shares'!$D$23:$I$1359,6,FALSE)),0,VLOOKUP(D335,'[1]Proportionate Shares'!$D$23:$I$1359,6,FALSE)),0)</f>
        <v>42346</v>
      </c>
      <c r="S335" s="98">
        <f>ROUND('[1]68_InOutFlowsCurPrdAndPrior'!$D$33*IF(ISNA(VLOOKUP(D335,'[1]Proportionate Shares'!$D$23:$I$1359,6,FALSE)),0,VLOOKUP(D335,'[1]Proportionate Shares'!$D$23:$I$1359,6,FALSE)),0)</f>
        <v>3127407</v>
      </c>
      <c r="T335" s="98">
        <f>ROUND('[1]68_InOutFlowsCurPrdAndPrior'!$D$35*IF(ISNA(VLOOKUP(D335,'[1]Proportionate Shares'!$D$23:$I$1359,6,FALSE)),0,VLOOKUP(D335,'[1]Proportionate Shares'!$D$23:$I$1359,6,FALSE)),0)</f>
        <v>606031</v>
      </c>
      <c r="U335" s="98">
        <f>VLOOKUP(D335,'[1]Schedule of Pension Amounts LW'!$B$15:$AS$1399,36,FALSE)</f>
        <v>2157791</v>
      </c>
      <c r="V335" s="99">
        <f t="shared" si="23"/>
        <v>5933575</v>
      </c>
      <c r="W335" s="98">
        <f>ROUND('[1]68_InOutFlowsCurPrdAndPrior'!$F$32*IF(ISNA(VLOOKUP(D335,'[1]Proportionate Shares'!$D$23:$I$1359,6,FALSE)),0,VLOOKUP(D335,'[1]Proportionate Shares'!$D$23:$I$1359,6,FALSE)),0)</f>
        <v>350004</v>
      </c>
      <c r="X335" s="98">
        <f>ROUND('[1]68_InOutFlowsCurPrdAndPrior'!$F$33*IF(ISNA(VLOOKUP(D335,'[1]Proportionate Shares'!$D$23:$I$1359,6,FALSE)),0,VLOOKUP(D335,'[1]Proportionate Shares'!$D$23:$I$1359,6,FALSE)),0)</f>
        <v>1292393</v>
      </c>
      <c r="Y335" s="98">
        <f>ROUND('[1]68_InOutFlowsCurPrdAndPrior'!$F$35*IF(ISNA(VLOOKUP(D335,'[1]Proportionate Shares'!$D$23:$I$1359,6,FALSE)),0,VLOOKUP(D335,'[1]Proportionate Shares'!$D$23:$I$1359,6,FALSE)),0)</f>
        <v>504813</v>
      </c>
      <c r="Z335" s="98">
        <f>-VLOOKUP(D335,'[1]Schedule of Pension Amounts LW'!$B$15:$AS$1399,37,FALSE)</f>
        <v>69</v>
      </c>
      <c r="AA335" s="99">
        <f t="shared" si="24"/>
        <v>2147279</v>
      </c>
      <c r="AB335" s="72">
        <f>VLOOKUP(D335,'[1]Pension Expense Details'!$D$22:$S$1407,16,FALSE)</f>
        <v>1166204</v>
      </c>
      <c r="AC335" s="72">
        <f t="shared" si="25"/>
        <v>1267241</v>
      </c>
      <c r="AD335" s="72">
        <f>VLOOKUP(D335,'[1]Schedule of Pension Amounts LW'!$B$15:$W$1399,22,FALSE)</f>
        <v>2433445</v>
      </c>
    </row>
    <row r="336" spans="1:30" x14ac:dyDescent="0.3">
      <c r="A336" s="104"/>
      <c r="B336" s="33"/>
      <c r="C336" s="33" t="str">
        <f>VLOOKUP(D336,'[1]Employer information'!$I$3:$J$1391,2,FALSE)</f>
        <v xml:space="preserve">Public Education                                  </v>
      </c>
      <c r="D336" s="33" t="str">
        <f>'[1]Schedule of Pension Amounts LW'!B329</f>
        <v>0334</v>
      </c>
      <c r="E336" s="33" t="str">
        <f>IF(ISNA(VLOOKUP(D336,'[1]Proportionate Shares'!$D$23:$G$1400,2,FALSE)),"",VLOOKUP(D336,'[1]Proportionate Shares'!$D$23:$G$1400,2,FALSE))</f>
        <v>127901</v>
      </c>
      <c r="F336" s="33" t="str">
        <f>IF(ISNA(VLOOKUP(D336,'[1]Proportionate Shares'!$D$23:$G$1400,3,FALSE)),"",VLOOKUP(D336,'[1]Proportionate Shares'!$D$23:$G$1400,3,FALSE))</f>
        <v xml:space="preserve">   </v>
      </c>
      <c r="G336" s="34" t="str">
        <f>VLOOKUP(D336,'[1]Employer information'!$A$3:$B$1390,2,FALSE)</f>
        <v>ANSON ISD</v>
      </c>
      <c r="H336" s="36">
        <f>IF(ISNA(VLOOKUP(D336,'[1]Proportionate Shares'!$D$23:$I$1377,6,FALSE)),0,VLOOKUP(D336,'[1]Proportionate Shares'!$D$23:$I$1377,6,FALSE))</f>
        <v>3.4135682000000003E-5</v>
      </c>
      <c r="I336" s="105">
        <f>VLOOKUP(D336,'[1]Schedule of Pension Amounts LW'!$B$15:$E$1399,3,FALSE)</f>
        <v>1857826</v>
      </c>
      <c r="J336" s="105">
        <f>-IF(ISNA(VLOOKUP(D336,'[1]Combined Contribution Amounts'!$A$2:$K$1335,5,FALSE)),0,VLOOKUP(D336,'[1]Combined Contribution Amounts'!$A$2:$K$1335,5,FALSE))</f>
        <v>-119479</v>
      </c>
      <c r="K336" s="105">
        <f>-IF(ISNA(VLOOKUP(D336,'[1]Combined Contribution Amounts'!$A$2:$K$1335,7,FALSE)),0,VLOOKUP(D336,'[1]Combined Contribution Amounts'!$A$2:$K$1335,7,FALSE))+-IF(ISNA(VLOOKUP(D336,'[1]Combined Contribution Amounts'!$A$2:$K$1335,8,FALSE)),0,VLOOKUP(D336,'[1]Combined Contribution Amounts'!$A$2:$K$1335,8,FALSE))+-IF(ISNA(VLOOKUP(D336,'[1]Combined Contribution Amounts'!$A$2:$K$1335,9,FALSE)),0,VLOOKUP(D336,'[1]Combined Contribution Amounts'!$A$2:$K$1335,9,FALSE))</f>
        <v>0</v>
      </c>
      <c r="L336" s="105">
        <f>VLOOKUP(D336,'[1]Pension Expense Details'!$D$23:$S$1407,16,FALSE)</f>
        <v>167870</v>
      </c>
      <c r="M336" s="105">
        <f>ROUND(('[1]68_InOutFlowsCurPrdAndPriorHist'!$F$28-'[1]68_InOutFlowsCurPrdAndPriorHist'!$F$31)*$H336,0)-VLOOKUP(D336,'[1]Pension Expense Details'!$D$23:$S$1407,12,FALSE)</f>
        <v>-28273</v>
      </c>
      <c r="N336" s="105">
        <f>ROUND(('[1]68_InOutFlowsCurPrdAndPriorHist'!$F$29-'[1]68_InOutFlowsCurPrdAndPriorHist'!$F$32)*$H336,0)-VLOOKUP(D336,'[1]Pension Expense Details'!$D$23:$S$1407,13,FALSE)</f>
        <v>-213628</v>
      </c>
      <c r="O336" s="105">
        <f>ROUND(('[1]68_InOutFlowsCurPrdAndPriorHist'!$F$30-'[1]68_InOutFlowsCurPrdAndPriorHist'!$F$33)*$H336,0)-VLOOKUP(D336,'[1]Pension Expense Details'!$D$23:$S$1407,14,FALSE)</f>
        <v>92379</v>
      </c>
      <c r="P336" s="105">
        <f>ROUND((VLOOKUP(D336,'[1]Schedule of Pension Amounts LW'!$B$15:$AC$1399,28,FALSE)-VLOOKUP(D336,'[1]Schedule of Pension Amounts LW'!$B$15:$AC$1399,27,FALSE))*'[1]Schedule of Pension Amounts LW'!AD$4,0)+VLOOKUP(D336,'[1]Schedule of Pension Amounts LW'!$B$15:$AH$1399,33,FALSE)-VLOOKUP(D336,'[1]Pension Expense Details'!$D$23:$S$1407,15,FALSE)</f>
        <v>17784</v>
      </c>
      <c r="Q336" s="98">
        <f t="shared" si="22"/>
        <v>1774479</v>
      </c>
      <c r="R336" s="98">
        <f>ROUND('[1]68_InOutFlowsCurPrdAndPrior'!$D$32*IF(ISNA(VLOOKUP(D336,'[1]Proportionate Shares'!$D$23:$I$1359,6,FALSE)),0,VLOOKUP(D336,'[1]Proportionate Shares'!$D$23:$I$1359,6,FALSE)),0)</f>
        <v>7454</v>
      </c>
      <c r="S336" s="98">
        <f>ROUND('[1]68_InOutFlowsCurPrdAndPrior'!$D$33*IF(ISNA(VLOOKUP(D336,'[1]Proportionate Shares'!$D$23:$I$1359,6,FALSE)),0,VLOOKUP(D336,'[1]Proportionate Shares'!$D$23:$I$1359,6,FALSE)),0)</f>
        <v>550531</v>
      </c>
      <c r="T336" s="98">
        <f>ROUND('[1]68_InOutFlowsCurPrdAndPrior'!$D$35*IF(ISNA(VLOOKUP(D336,'[1]Proportionate Shares'!$D$23:$I$1359,6,FALSE)),0,VLOOKUP(D336,'[1]Proportionate Shares'!$D$23:$I$1359,6,FALSE)),0)</f>
        <v>106682</v>
      </c>
      <c r="U336" s="98">
        <f>VLOOKUP(D336,'[1]Schedule of Pension Amounts LW'!$B$15:$AS$1399,36,FALSE)</f>
        <v>195233</v>
      </c>
      <c r="V336" s="99">
        <f t="shared" si="23"/>
        <v>859900</v>
      </c>
      <c r="W336" s="98">
        <f>ROUND('[1]68_InOutFlowsCurPrdAndPrior'!$F$32*IF(ISNA(VLOOKUP(D336,'[1]Proportionate Shares'!$D$23:$I$1359,6,FALSE)),0,VLOOKUP(D336,'[1]Proportionate Shares'!$D$23:$I$1359,6,FALSE)),0)</f>
        <v>61613</v>
      </c>
      <c r="X336" s="98">
        <f>ROUND('[1]68_InOutFlowsCurPrdAndPrior'!$F$33*IF(ISNA(VLOOKUP(D336,'[1]Proportionate Shares'!$D$23:$I$1359,6,FALSE)),0,VLOOKUP(D336,'[1]Proportionate Shares'!$D$23:$I$1359,6,FALSE)),0)</f>
        <v>227505</v>
      </c>
      <c r="Y336" s="98">
        <f>ROUND('[1]68_InOutFlowsCurPrdAndPrior'!$F$35*IF(ISNA(VLOOKUP(D336,'[1]Proportionate Shares'!$D$23:$I$1359,6,FALSE)),0,VLOOKUP(D336,'[1]Proportionate Shares'!$D$23:$I$1359,6,FALSE)),0)</f>
        <v>88864</v>
      </c>
      <c r="Z336" s="98">
        <f>-VLOOKUP(D336,'[1]Schedule of Pension Amounts LW'!$B$15:$AS$1399,37,FALSE)</f>
        <v>17344</v>
      </c>
      <c r="AA336" s="99">
        <f t="shared" si="24"/>
        <v>395326</v>
      </c>
      <c r="AB336" s="72">
        <f>VLOOKUP(D336,'[1]Pension Expense Details'!$D$22:$S$1407,16,FALSE)</f>
        <v>167870</v>
      </c>
      <c r="AC336" s="72">
        <f t="shared" si="25"/>
        <v>231555</v>
      </c>
      <c r="AD336" s="72">
        <f>VLOOKUP(D336,'[1]Schedule of Pension Amounts LW'!$B$15:$W$1399,22,FALSE)</f>
        <v>399425</v>
      </c>
    </row>
    <row r="337" spans="1:30" x14ac:dyDescent="0.3">
      <c r="A337" s="104"/>
      <c r="B337" s="33"/>
      <c r="C337" s="33" t="str">
        <f>VLOOKUP(D337,'[1]Employer information'!$I$3:$J$1391,2,FALSE)</f>
        <v xml:space="preserve">Public Education                                  </v>
      </c>
      <c r="D337" s="33" t="str">
        <f>'[1]Schedule of Pension Amounts LW'!B330</f>
        <v>1657</v>
      </c>
      <c r="E337" s="33" t="str">
        <f>IF(ISNA(VLOOKUP(D337,'[1]Proportionate Shares'!$D$23:$G$1400,2,FALSE)),"",VLOOKUP(D337,'[1]Proportionate Shares'!$D$23:$G$1400,2,FALSE))</f>
        <v>071906</v>
      </c>
      <c r="F337" s="33" t="str">
        <f>IF(ISNA(VLOOKUP(D337,'[1]Proportionate Shares'!$D$23:$G$1400,3,FALSE)),"",VLOOKUP(D337,'[1]Proportionate Shares'!$D$23:$G$1400,3,FALSE))</f>
        <v/>
      </c>
      <c r="G337" s="34" t="str">
        <f>VLOOKUP(D337,'[1]Employer information'!$A$3:$B$1390,2,FALSE)</f>
        <v>ANTHONY ISD</v>
      </c>
      <c r="H337" s="36">
        <f>IF(ISNA(VLOOKUP(D337,'[1]Proportionate Shares'!$D$23:$I$1377,6,FALSE)),0,VLOOKUP(D337,'[1]Proportionate Shares'!$D$23:$I$1377,6,FALSE))</f>
        <v>5.5859790999999999E-5</v>
      </c>
      <c r="I337" s="105">
        <f>VLOOKUP(D337,'[1]Schedule of Pension Amounts LW'!$B$15:$E$1399,3,FALSE)</f>
        <v>3194841</v>
      </c>
      <c r="J337" s="105">
        <f>-IF(ISNA(VLOOKUP(D337,'[1]Combined Contribution Amounts'!$A$2:$K$1335,5,FALSE)),0,VLOOKUP(D337,'[1]Combined Contribution Amounts'!$A$2:$K$1335,5,FALSE))</f>
        <v>-195516</v>
      </c>
      <c r="K337" s="105">
        <f>-IF(ISNA(VLOOKUP(D337,'[1]Combined Contribution Amounts'!$A$2:$K$1335,7,FALSE)),0,VLOOKUP(D337,'[1]Combined Contribution Amounts'!$A$2:$K$1335,7,FALSE))+-IF(ISNA(VLOOKUP(D337,'[1]Combined Contribution Amounts'!$A$2:$K$1335,8,FALSE)),0,VLOOKUP(D337,'[1]Combined Contribution Amounts'!$A$2:$K$1335,8,FALSE))+-IF(ISNA(VLOOKUP(D337,'[1]Combined Contribution Amounts'!$A$2:$K$1335,9,FALSE)),0,VLOOKUP(D337,'[1]Combined Contribution Amounts'!$A$2:$K$1335,9,FALSE))</f>
        <v>0</v>
      </c>
      <c r="L337" s="105">
        <f>VLOOKUP(D337,'[1]Pension Expense Details'!$D$23:$S$1407,16,FALSE)</f>
        <v>250390</v>
      </c>
      <c r="M337" s="105">
        <f>ROUND(('[1]68_InOutFlowsCurPrdAndPriorHist'!$F$28-'[1]68_InOutFlowsCurPrdAndPriorHist'!$F$31)*$H337,0)-VLOOKUP(D337,'[1]Pension Expense Details'!$D$23:$S$1407,12,FALSE)</f>
        <v>-46265</v>
      </c>
      <c r="N337" s="105">
        <f>ROUND(('[1]68_InOutFlowsCurPrdAndPriorHist'!$F$29-'[1]68_InOutFlowsCurPrdAndPriorHist'!$F$32)*$H337,0)-VLOOKUP(D337,'[1]Pension Expense Details'!$D$23:$S$1407,13,FALSE)</f>
        <v>-349582</v>
      </c>
      <c r="O337" s="105">
        <f>ROUND(('[1]68_InOutFlowsCurPrdAndPriorHist'!$F$30-'[1]68_InOutFlowsCurPrdAndPriorHist'!$F$33)*$H337,0)-VLOOKUP(D337,'[1]Pension Expense Details'!$D$23:$S$1407,14,FALSE)</f>
        <v>151170</v>
      </c>
      <c r="P337" s="105">
        <f>ROUND((VLOOKUP(D337,'[1]Schedule of Pension Amounts LW'!$B$15:$AC$1399,28,FALSE)-VLOOKUP(D337,'[1]Schedule of Pension Amounts LW'!$B$15:$AC$1399,27,FALSE))*'[1]Schedule of Pension Amounts LW'!AD$4,0)+VLOOKUP(D337,'[1]Schedule of Pension Amounts LW'!$B$15:$AH$1399,33,FALSE)-VLOOKUP(D337,'[1]Pension Expense Details'!$D$23:$S$1407,15,FALSE)</f>
        <v>-101271</v>
      </c>
      <c r="Q337" s="98">
        <f t="shared" si="22"/>
        <v>2903767</v>
      </c>
      <c r="R337" s="98">
        <f>ROUND('[1]68_InOutFlowsCurPrdAndPrior'!$D$32*IF(ISNA(VLOOKUP(D337,'[1]Proportionate Shares'!$D$23:$I$1359,6,FALSE)),0,VLOOKUP(D337,'[1]Proportionate Shares'!$D$23:$I$1359,6,FALSE)),0)</f>
        <v>12198</v>
      </c>
      <c r="S337" s="98">
        <f>ROUND('[1]68_InOutFlowsCurPrdAndPrior'!$D$33*IF(ISNA(VLOOKUP(D337,'[1]Proportionate Shares'!$D$23:$I$1359,6,FALSE)),0,VLOOKUP(D337,'[1]Proportionate Shares'!$D$23:$I$1359,6,FALSE)),0)</f>
        <v>900891</v>
      </c>
      <c r="T337" s="98">
        <f>ROUND('[1]68_InOutFlowsCurPrdAndPrior'!$D$35*IF(ISNA(VLOOKUP(D337,'[1]Proportionate Shares'!$D$23:$I$1359,6,FALSE)),0,VLOOKUP(D337,'[1]Proportionate Shares'!$D$23:$I$1359,6,FALSE)),0)</f>
        <v>174575</v>
      </c>
      <c r="U337" s="98">
        <f>VLOOKUP(D337,'[1]Schedule of Pension Amounts LW'!$B$15:$AS$1399,36,FALSE)</f>
        <v>116883</v>
      </c>
      <c r="V337" s="99">
        <f t="shared" si="23"/>
        <v>1204547</v>
      </c>
      <c r="W337" s="98">
        <f>ROUND('[1]68_InOutFlowsCurPrdAndPrior'!$F$32*IF(ISNA(VLOOKUP(D337,'[1]Proportionate Shares'!$D$23:$I$1359,6,FALSE)),0,VLOOKUP(D337,'[1]Proportionate Shares'!$D$23:$I$1359,6,FALSE)),0)</f>
        <v>100823</v>
      </c>
      <c r="X337" s="98">
        <f>ROUND('[1]68_InOutFlowsCurPrdAndPrior'!$F$33*IF(ISNA(VLOOKUP(D337,'[1]Proportionate Shares'!$D$23:$I$1359,6,FALSE)),0,VLOOKUP(D337,'[1]Proportionate Shares'!$D$23:$I$1359,6,FALSE)),0)</f>
        <v>372291</v>
      </c>
      <c r="Y337" s="98">
        <f>ROUND('[1]68_InOutFlowsCurPrdAndPrior'!$F$35*IF(ISNA(VLOOKUP(D337,'[1]Proportionate Shares'!$D$23:$I$1359,6,FALSE)),0,VLOOKUP(D337,'[1]Proportionate Shares'!$D$23:$I$1359,6,FALSE)),0)</f>
        <v>145418</v>
      </c>
      <c r="Z337" s="98">
        <f>-VLOOKUP(D337,'[1]Schedule of Pension Amounts LW'!$B$15:$AS$1399,37,FALSE)</f>
        <v>227772</v>
      </c>
      <c r="AA337" s="99">
        <f t="shared" si="24"/>
        <v>846304</v>
      </c>
      <c r="AB337" s="72">
        <f>VLOOKUP(D337,'[1]Pension Expense Details'!$D$22:$S$1407,16,FALSE)</f>
        <v>250390</v>
      </c>
      <c r="AC337" s="72">
        <f t="shared" si="25"/>
        <v>259360</v>
      </c>
      <c r="AD337" s="72">
        <f>VLOOKUP(D337,'[1]Schedule of Pension Amounts LW'!$B$15:$W$1399,22,FALSE)</f>
        <v>509750</v>
      </c>
    </row>
    <row r="338" spans="1:30" x14ac:dyDescent="0.3">
      <c r="A338" s="104"/>
      <c r="B338" s="33"/>
      <c r="C338" s="33" t="str">
        <f>VLOOKUP(D338,'[1]Employer information'!$I$3:$J$1391,2,FALSE)</f>
        <v xml:space="preserve">Public Education                                  </v>
      </c>
      <c r="D338" s="33" t="str">
        <f>'[1]Schedule of Pension Amounts LW'!B331</f>
        <v>0335</v>
      </c>
      <c r="E338" s="33" t="str">
        <f>IF(ISNA(VLOOKUP(D338,'[1]Proportionate Shares'!$D$23:$G$1400,2,FALSE)),"",VLOOKUP(D338,'[1]Proportionate Shares'!$D$23:$G$1400,2,FALSE))</f>
        <v>110901</v>
      </c>
      <c r="F338" s="33" t="str">
        <f>IF(ISNA(VLOOKUP(D338,'[1]Proportionate Shares'!$D$23:$G$1400,3,FALSE)),"",VLOOKUP(D338,'[1]Proportionate Shares'!$D$23:$G$1400,3,FALSE))</f>
        <v xml:space="preserve">   </v>
      </c>
      <c r="G338" s="34" t="str">
        <f>VLOOKUP(D338,'[1]Employer information'!$A$3:$B$1390,2,FALSE)</f>
        <v>ANTON ISD</v>
      </c>
      <c r="H338" s="36">
        <f>IF(ISNA(VLOOKUP(D338,'[1]Proportionate Shares'!$D$23:$I$1377,6,FALSE)),0,VLOOKUP(D338,'[1]Proportionate Shares'!$D$23:$I$1377,6,FALSE))</f>
        <v>1.4630639E-5</v>
      </c>
      <c r="I338" s="105">
        <f>VLOOKUP(D338,'[1]Schedule of Pension Amounts LW'!$B$15:$E$1399,3,FALSE)</f>
        <v>834031</v>
      </c>
      <c r="J338" s="105">
        <f>-IF(ISNA(VLOOKUP(D338,'[1]Combined Contribution Amounts'!$A$2:$K$1335,5,FALSE)),0,VLOOKUP(D338,'[1]Combined Contribution Amounts'!$A$2:$K$1335,5,FALSE))</f>
        <v>-51209</v>
      </c>
      <c r="K338" s="105">
        <f>-IF(ISNA(VLOOKUP(D338,'[1]Combined Contribution Amounts'!$A$2:$K$1335,7,FALSE)),0,VLOOKUP(D338,'[1]Combined Contribution Amounts'!$A$2:$K$1335,7,FALSE))+-IF(ISNA(VLOOKUP(D338,'[1]Combined Contribution Amounts'!$A$2:$K$1335,8,FALSE)),0,VLOOKUP(D338,'[1]Combined Contribution Amounts'!$A$2:$K$1335,8,FALSE))+-IF(ISNA(VLOOKUP(D338,'[1]Combined Contribution Amounts'!$A$2:$K$1335,9,FALSE)),0,VLOOKUP(D338,'[1]Combined Contribution Amounts'!$A$2:$K$1335,9,FALSE))</f>
        <v>0</v>
      </c>
      <c r="L338" s="105">
        <f>VLOOKUP(D338,'[1]Pension Expense Details'!$D$23:$S$1407,16,FALSE)</f>
        <v>66013</v>
      </c>
      <c r="M338" s="105">
        <f>ROUND(('[1]68_InOutFlowsCurPrdAndPriorHist'!$F$28-'[1]68_InOutFlowsCurPrdAndPriorHist'!$F$31)*$H338,0)-VLOOKUP(D338,'[1]Pension Expense Details'!$D$23:$S$1407,12,FALSE)</f>
        <v>-12117</v>
      </c>
      <c r="N338" s="105">
        <f>ROUND(('[1]68_InOutFlowsCurPrdAndPriorHist'!$F$29-'[1]68_InOutFlowsCurPrdAndPriorHist'!$F$32)*$H338,0)-VLOOKUP(D338,'[1]Pension Expense Details'!$D$23:$S$1407,13,FALSE)</f>
        <v>-91562</v>
      </c>
      <c r="O338" s="105">
        <f>ROUND(('[1]68_InOutFlowsCurPrdAndPriorHist'!$F$30-'[1]68_InOutFlowsCurPrdAndPriorHist'!$F$33)*$H338,0)-VLOOKUP(D338,'[1]Pension Expense Details'!$D$23:$S$1407,14,FALSE)</f>
        <v>39594</v>
      </c>
      <c r="P338" s="105">
        <f>ROUND((VLOOKUP(D338,'[1]Schedule of Pension Amounts LW'!$B$15:$AC$1399,28,FALSE)-VLOOKUP(D338,'[1]Schedule of Pension Amounts LW'!$B$15:$AC$1399,27,FALSE))*'[1]Schedule of Pension Amounts LW'!AD$4,0)+VLOOKUP(D338,'[1]Schedule of Pension Amounts LW'!$B$15:$AH$1399,33,FALSE)-VLOOKUP(D338,'[1]Pension Expense Details'!$D$23:$S$1407,15,FALSE)</f>
        <v>-24204</v>
      </c>
      <c r="Q338" s="98">
        <f t="shared" si="22"/>
        <v>760546</v>
      </c>
      <c r="R338" s="98">
        <f>ROUND('[1]68_InOutFlowsCurPrdAndPrior'!$D$32*IF(ISNA(VLOOKUP(D338,'[1]Proportionate Shares'!$D$23:$I$1359,6,FALSE)),0,VLOOKUP(D338,'[1]Proportionate Shares'!$D$23:$I$1359,6,FALSE)),0)</f>
        <v>3195</v>
      </c>
      <c r="S338" s="98">
        <f>ROUND('[1]68_InOutFlowsCurPrdAndPrior'!$D$33*IF(ISNA(VLOOKUP(D338,'[1]Proportionate Shares'!$D$23:$I$1359,6,FALSE)),0,VLOOKUP(D338,'[1]Proportionate Shares'!$D$23:$I$1359,6,FALSE)),0)</f>
        <v>235959</v>
      </c>
      <c r="T338" s="98">
        <f>ROUND('[1]68_InOutFlowsCurPrdAndPrior'!$D$35*IF(ISNA(VLOOKUP(D338,'[1]Proportionate Shares'!$D$23:$I$1359,6,FALSE)),0,VLOOKUP(D338,'[1]Proportionate Shares'!$D$23:$I$1359,6,FALSE)),0)</f>
        <v>45724</v>
      </c>
      <c r="U338" s="98">
        <f>VLOOKUP(D338,'[1]Schedule of Pension Amounts LW'!$B$15:$AS$1399,36,FALSE)</f>
        <v>69570</v>
      </c>
      <c r="V338" s="99">
        <f t="shared" si="23"/>
        <v>354448</v>
      </c>
      <c r="W338" s="98">
        <f>ROUND('[1]68_InOutFlowsCurPrdAndPrior'!$F$32*IF(ISNA(VLOOKUP(D338,'[1]Proportionate Shares'!$D$23:$I$1359,6,FALSE)),0,VLOOKUP(D338,'[1]Proportionate Shares'!$D$23:$I$1359,6,FALSE)),0)</f>
        <v>26407</v>
      </c>
      <c r="X338" s="98">
        <f>ROUND('[1]68_InOutFlowsCurPrdAndPrior'!$F$33*IF(ISNA(VLOOKUP(D338,'[1]Proportionate Shares'!$D$23:$I$1359,6,FALSE)),0,VLOOKUP(D338,'[1]Proportionate Shares'!$D$23:$I$1359,6,FALSE)),0)</f>
        <v>97509</v>
      </c>
      <c r="Y338" s="98">
        <f>ROUND('[1]68_InOutFlowsCurPrdAndPrior'!$F$35*IF(ISNA(VLOOKUP(D338,'[1]Proportionate Shares'!$D$23:$I$1359,6,FALSE)),0,VLOOKUP(D338,'[1]Proportionate Shares'!$D$23:$I$1359,6,FALSE)),0)</f>
        <v>38088</v>
      </c>
      <c r="Z338" s="98">
        <f>-VLOOKUP(D338,'[1]Schedule of Pension Amounts LW'!$B$15:$AS$1399,37,FALSE)</f>
        <v>43125</v>
      </c>
      <c r="AA338" s="99">
        <f t="shared" si="24"/>
        <v>205129</v>
      </c>
      <c r="AB338" s="72">
        <f>VLOOKUP(D338,'[1]Pension Expense Details'!$D$22:$S$1407,16,FALSE)</f>
        <v>66013</v>
      </c>
      <c r="AC338" s="72">
        <f t="shared" si="25"/>
        <v>90495</v>
      </c>
      <c r="AD338" s="72">
        <f>VLOOKUP(D338,'[1]Schedule of Pension Amounts LW'!$B$15:$W$1399,22,FALSE)</f>
        <v>156508</v>
      </c>
    </row>
    <row r="339" spans="1:30" x14ac:dyDescent="0.3">
      <c r="A339" s="104"/>
      <c r="B339" s="33"/>
      <c r="C339" s="33" t="str">
        <f>VLOOKUP(D339,'[1]Employer information'!$I$3:$J$1391,2,FALSE)</f>
        <v xml:space="preserve">Public Education                                  </v>
      </c>
      <c r="D339" s="33" t="str">
        <f>'[1]Schedule of Pension Amounts LW'!B332</f>
        <v>1674</v>
      </c>
      <c r="E339" s="33" t="str">
        <f>IF(ISNA(VLOOKUP(D339,'[1]Proportionate Shares'!$D$23:$G$1400,2,FALSE)),"",VLOOKUP(D339,'[1]Proportionate Shares'!$D$23:$G$1400,2,FALSE))</f>
        <v>228905</v>
      </c>
      <c r="F339" s="33" t="str">
        <f>IF(ISNA(VLOOKUP(D339,'[1]Proportionate Shares'!$D$23:$G$1400,3,FALSE)),"",VLOOKUP(D339,'[1]Proportionate Shares'!$D$23:$G$1400,3,FALSE))</f>
        <v/>
      </c>
      <c r="G339" s="34" t="str">
        <f>VLOOKUP(D339,'[1]Employer information'!$A$3:$B$1390,2,FALSE)</f>
        <v>APPLE SPRINGS ISD</v>
      </c>
      <c r="H339" s="36">
        <f>IF(ISNA(VLOOKUP(D339,'[1]Proportionate Shares'!$D$23:$I$1377,6,FALSE)),0,VLOOKUP(D339,'[1]Proportionate Shares'!$D$23:$I$1377,6,FALSE))</f>
        <v>9.9539430000000007E-6</v>
      </c>
      <c r="I339" s="105">
        <f>VLOOKUP(D339,'[1]Schedule of Pension Amounts LW'!$B$15:$E$1399,3,FALSE)</f>
        <v>579288</v>
      </c>
      <c r="J339" s="105">
        <f>-IF(ISNA(VLOOKUP(D339,'[1]Combined Contribution Amounts'!$A$2:$K$1335,5,FALSE)),0,VLOOKUP(D339,'[1]Combined Contribution Amounts'!$A$2:$K$1335,5,FALSE))</f>
        <v>-34840</v>
      </c>
      <c r="K339" s="105">
        <f>-IF(ISNA(VLOOKUP(D339,'[1]Combined Contribution Amounts'!$A$2:$K$1335,7,FALSE)),0,VLOOKUP(D339,'[1]Combined Contribution Amounts'!$A$2:$K$1335,7,FALSE))+-IF(ISNA(VLOOKUP(D339,'[1]Combined Contribution Amounts'!$A$2:$K$1335,8,FALSE)),0,VLOOKUP(D339,'[1]Combined Contribution Amounts'!$A$2:$K$1335,8,FALSE))+-IF(ISNA(VLOOKUP(D339,'[1]Combined Contribution Amounts'!$A$2:$K$1335,9,FALSE)),0,VLOOKUP(D339,'[1]Combined Contribution Amounts'!$A$2:$K$1335,9,FALSE))</f>
        <v>0</v>
      </c>
      <c r="L339" s="105">
        <f>VLOOKUP(D339,'[1]Pension Expense Details'!$D$23:$S$1407,16,FALSE)</f>
        <v>43051</v>
      </c>
      <c r="M339" s="105">
        <f>ROUND(('[1]68_InOutFlowsCurPrdAndPriorHist'!$F$28-'[1]68_InOutFlowsCurPrdAndPriorHist'!$F$31)*$H339,0)-VLOOKUP(D339,'[1]Pension Expense Details'!$D$23:$S$1407,12,FALSE)</f>
        <v>-8245</v>
      </c>
      <c r="N339" s="105">
        <f>ROUND(('[1]68_InOutFlowsCurPrdAndPriorHist'!$F$29-'[1]68_InOutFlowsCurPrdAndPriorHist'!$F$32)*$H339,0)-VLOOKUP(D339,'[1]Pension Expense Details'!$D$23:$S$1407,13,FALSE)</f>
        <v>-62294</v>
      </c>
      <c r="O339" s="105">
        <f>ROUND(('[1]68_InOutFlowsCurPrdAndPriorHist'!$F$30-'[1]68_InOutFlowsCurPrdAndPriorHist'!$F$33)*$H339,0)-VLOOKUP(D339,'[1]Pension Expense Details'!$D$23:$S$1407,14,FALSE)</f>
        <v>26938</v>
      </c>
      <c r="P339" s="105">
        <f>ROUND((VLOOKUP(D339,'[1]Schedule of Pension Amounts LW'!$B$15:$AC$1399,28,FALSE)-VLOOKUP(D339,'[1]Schedule of Pension Amounts LW'!$B$15:$AC$1399,27,FALSE))*'[1]Schedule of Pension Amounts LW'!AD$4,0)+VLOOKUP(D339,'[1]Schedule of Pension Amounts LW'!$B$15:$AH$1399,33,FALSE)-VLOOKUP(D339,'[1]Pension Expense Details'!$D$23:$S$1407,15,FALSE)</f>
        <v>-26461</v>
      </c>
      <c r="Q339" s="98">
        <f t="shared" si="22"/>
        <v>517437</v>
      </c>
      <c r="R339" s="98">
        <f>ROUND('[1]68_InOutFlowsCurPrdAndPrior'!$D$32*IF(ISNA(VLOOKUP(D339,'[1]Proportionate Shares'!$D$23:$I$1359,6,FALSE)),0,VLOOKUP(D339,'[1]Proportionate Shares'!$D$23:$I$1359,6,FALSE)),0)</f>
        <v>2174</v>
      </c>
      <c r="S339" s="98">
        <f>ROUND('[1]68_InOutFlowsCurPrdAndPrior'!$D$33*IF(ISNA(VLOOKUP(D339,'[1]Proportionate Shares'!$D$23:$I$1359,6,FALSE)),0,VLOOKUP(D339,'[1]Proportionate Shares'!$D$23:$I$1359,6,FALSE)),0)</f>
        <v>160534</v>
      </c>
      <c r="T339" s="98">
        <f>ROUND('[1]68_InOutFlowsCurPrdAndPrior'!$D$35*IF(ISNA(VLOOKUP(D339,'[1]Proportionate Shares'!$D$23:$I$1359,6,FALSE)),0,VLOOKUP(D339,'[1]Proportionate Shares'!$D$23:$I$1359,6,FALSE)),0)</f>
        <v>31108</v>
      </c>
      <c r="U339" s="98">
        <f>VLOOKUP(D339,'[1]Schedule of Pension Amounts LW'!$B$15:$AS$1399,36,FALSE)</f>
        <v>108343</v>
      </c>
      <c r="V339" s="99">
        <f t="shared" si="23"/>
        <v>302159</v>
      </c>
      <c r="W339" s="98">
        <f>ROUND('[1]68_InOutFlowsCurPrdAndPrior'!$F$32*IF(ISNA(VLOOKUP(D339,'[1]Proportionate Shares'!$D$23:$I$1359,6,FALSE)),0,VLOOKUP(D339,'[1]Proportionate Shares'!$D$23:$I$1359,6,FALSE)),0)</f>
        <v>17966</v>
      </c>
      <c r="X339" s="98">
        <f>ROUND('[1]68_InOutFlowsCurPrdAndPrior'!$F$33*IF(ISNA(VLOOKUP(D339,'[1]Proportionate Shares'!$D$23:$I$1359,6,FALSE)),0,VLOOKUP(D339,'[1]Proportionate Shares'!$D$23:$I$1359,6,FALSE)),0)</f>
        <v>66340</v>
      </c>
      <c r="Y339" s="98">
        <f>ROUND('[1]68_InOutFlowsCurPrdAndPrior'!$F$35*IF(ISNA(VLOOKUP(D339,'[1]Proportionate Shares'!$D$23:$I$1359,6,FALSE)),0,VLOOKUP(D339,'[1]Proportionate Shares'!$D$23:$I$1359,6,FALSE)),0)</f>
        <v>25913</v>
      </c>
      <c r="Z339" s="98">
        <f>-VLOOKUP(D339,'[1]Schedule of Pension Amounts LW'!$B$15:$AS$1399,37,FALSE)</f>
        <v>75528</v>
      </c>
      <c r="AA339" s="99">
        <f t="shared" si="24"/>
        <v>185747</v>
      </c>
      <c r="AB339" s="72">
        <f>VLOOKUP(D339,'[1]Pension Expense Details'!$D$22:$S$1407,16,FALSE)</f>
        <v>43051</v>
      </c>
      <c r="AC339" s="72">
        <f t="shared" si="25"/>
        <v>71803</v>
      </c>
      <c r="AD339" s="72">
        <f>VLOOKUP(D339,'[1]Schedule of Pension Amounts LW'!$B$15:$W$1399,22,FALSE)</f>
        <v>114854</v>
      </c>
    </row>
    <row r="340" spans="1:30" x14ac:dyDescent="0.3">
      <c r="A340" s="104"/>
      <c r="B340" s="33"/>
      <c r="C340" s="33" t="str">
        <f>VLOOKUP(D340,'[1]Employer information'!$I$3:$J$1391,2,FALSE)</f>
        <v xml:space="preserve">Public Education                                  </v>
      </c>
      <c r="D340" s="33" t="str">
        <f>'[1]Schedule of Pension Amounts LW'!B333</f>
        <v>1797</v>
      </c>
      <c r="E340" s="33" t="str">
        <f>IF(ISNA(VLOOKUP(D340,'[1]Proportionate Shares'!$D$23:$G$1400,2,FALSE)),"",VLOOKUP(D340,'[1]Proportionate Shares'!$D$23:$G$1400,2,FALSE))</f>
        <v>109912</v>
      </c>
      <c r="F340" s="33" t="str">
        <f>IF(ISNA(VLOOKUP(D340,'[1]Proportionate Shares'!$D$23:$G$1400,3,FALSE)),"",VLOOKUP(D340,'[1]Proportionate Shares'!$D$23:$G$1400,3,FALSE))</f>
        <v/>
      </c>
      <c r="G340" s="34" t="str">
        <f>VLOOKUP(D340,'[1]Employer information'!$A$3:$B$1390,2,FALSE)</f>
        <v>AQUILLA ISD</v>
      </c>
      <c r="H340" s="36">
        <f>IF(ISNA(VLOOKUP(D340,'[1]Proportionate Shares'!$D$23:$I$1377,6,FALSE)),0,VLOOKUP(D340,'[1]Proportionate Shares'!$D$23:$I$1377,6,FALSE))</f>
        <v>1.6317151999999999E-5</v>
      </c>
      <c r="I340" s="105">
        <f>VLOOKUP(D340,'[1]Schedule of Pension Amounts LW'!$B$15:$E$1399,3,FALSE)</f>
        <v>731225</v>
      </c>
      <c r="J340" s="105">
        <f>-IF(ISNA(VLOOKUP(D340,'[1]Combined Contribution Amounts'!$A$2:$K$1335,5,FALSE)),0,VLOOKUP(D340,'[1]Combined Contribution Amounts'!$A$2:$K$1335,5,FALSE))</f>
        <v>-57112</v>
      </c>
      <c r="K340" s="105">
        <f>-IF(ISNA(VLOOKUP(D340,'[1]Combined Contribution Amounts'!$A$2:$K$1335,7,FALSE)),0,VLOOKUP(D340,'[1]Combined Contribution Amounts'!$A$2:$K$1335,7,FALSE))+-IF(ISNA(VLOOKUP(D340,'[1]Combined Contribution Amounts'!$A$2:$K$1335,8,FALSE)),0,VLOOKUP(D340,'[1]Combined Contribution Amounts'!$A$2:$K$1335,8,FALSE))+-IF(ISNA(VLOOKUP(D340,'[1]Combined Contribution Amounts'!$A$2:$K$1335,9,FALSE)),0,VLOOKUP(D340,'[1]Combined Contribution Amounts'!$A$2:$K$1335,9,FALSE))</f>
        <v>0</v>
      </c>
      <c r="L340" s="105">
        <f>VLOOKUP(D340,'[1]Pension Expense Details'!$D$23:$S$1407,16,FALSE)</f>
        <v>104895</v>
      </c>
      <c r="M340" s="105">
        <f>ROUND(('[1]68_InOutFlowsCurPrdAndPriorHist'!$F$28-'[1]68_InOutFlowsCurPrdAndPriorHist'!$F$31)*$H340,0)-VLOOKUP(D340,'[1]Pension Expense Details'!$D$23:$S$1407,12,FALSE)</f>
        <v>-13515</v>
      </c>
      <c r="N340" s="105">
        <f>ROUND(('[1]68_InOutFlowsCurPrdAndPriorHist'!$F$29-'[1]68_InOutFlowsCurPrdAndPriorHist'!$F$32)*$H340,0)-VLOOKUP(D340,'[1]Pension Expense Details'!$D$23:$S$1407,13,FALSE)</f>
        <v>-102116</v>
      </c>
      <c r="O340" s="105">
        <f>ROUND(('[1]68_InOutFlowsCurPrdAndPriorHist'!$F$30-'[1]68_InOutFlowsCurPrdAndPriorHist'!$F$33)*$H340,0)-VLOOKUP(D340,'[1]Pension Expense Details'!$D$23:$S$1407,14,FALSE)</f>
        <v>44158</v>
      </c>
      <c r="P340" s="105">
        <f>ROUND((VLOOKUP(D340,'[1]Schedule of Pension Amounts LW'!$B$15:$AC$1399,28,FALSE)-VLOOKUP(D340,'[1]Schedule of Pension Amounts LW'!$B$15:$AC$1399,27,FALSE))*'[1]Schedule of Pension Amounts LW'!AD$4,0)+VLOOKUP(D340,'[1]Schedule of Pension Amounts LW'!$B$15:$AH$1399,33,FALSE)-VLOOKUP(D340,'[1]Pension Expense Details'!$D$23:$S$1407,15,FALSE)</f>
        <v>140682</v>
      </c>
      <c r="Q340" s="98">
        <f t="shared" si="22"/>
        <v>848217</v>
      </c>
      <c r="R340" s="98">
        <f>ROUND('[1]68_InOutFlowsCurPrdAndPrior'!$D$32*IF(ISNA(VLOOKUP(D340,'[1]Proportionate Shares'!$D$23:$I$1359,6,FALSE)),0,VLOOKUP(D340,'[1]Proportionate Shares'!$D$23:$I$1359,6,FALSE)),0)</f>
        <v>3563</v>
      </c>
      <c r="S340" s="98">
        <f>ROUND('[1]68_InOutFlowsCurPrdAndPrior'!$D$33*IF(ISNA(VLOOKUP(D340,'[1]Proportionate Shares'!$D$23:$I$1359,6,FALSE)),0,VLOOKUP(D340,'[1]Proportionate Shares'!$D$23:$I$1359,6,FALSE)),0)</f>
        <v>263158</v>
      </c>
      <c r="T340" s="98">
        <f>ROUND('[1]68_InOutFlowsCurPrdAndPrior'!$D$35*IF(ISNA(VLOOKUP(D340,'[1]Proportionate Shares'!$D$23:$I$1359,6,FALSE)),0,VLOOKUP(D340,'[1]Proportionate Shares'!$D$23:$I$1359,6,FALSE)),0)</f>
        <v>50995</v>
      </c>
      <c r="U340" s="98">
        <f>VLOOKUP(D340,'[1]Schedule of Pension Amounts LW'!$B$15:$AS$1399,36,FALSE)</f>
        <v>244285</v>
      </c>
      <c r="V340" s="99">
        <f t="shared" si="23"/>
        <v>562001</v>
      </c>
      <c r="W340" s="98">
        <f>ROUND('[1]68_InOutFlowsCurPrdAndPrior'!$F$32*IF(ISNA(VLOOKUP(D340,'[1]Proportionate Shares'!$D$23:$I$1359,6,FALSE)),0,VLOOKUP(D340,'[1]Proportionate Shares'!$D$23:$I$1359,6,FALSE)),0)</f>
        <v>29451</v>
      </c>
      <c r="X340" s="98">
        <f>ROUND('[1]68_InOutFlowsCurPrdAndPrior'!$F$33*IF(ISNA(VLOOKUP(D340,'[1]Proportionate Shares'!$D$23:$I$1359,6,FALSE)),0,VLOOKUP(D340,'[1]Proportionate Shares'!$D$23:$I$1359,6,FALSE)),0)</f>
        <v>108750</v>
      </c>
      <c r="Y340" s="98">
        <f>ROUND('[1]68_InOutFlowsCurPrdAndPrior'!$F$35*IF(ISNA(VLOOKUP(D340,'[1]Proportionate Shares'!$D$23:$I$1359,6,FALSE)),0,VLOOKUP(D340,'[1]Proportionate Shares'!$D$23:$I$1359,6,FALSE)),0)</f>
        <v>42478</v>
      </c>
      <c r="Z340" s="98">
        <f>-VLOOKUP(D340,'[1]Schedule of Pension Amounts LW'!$B$15:$AS$1399,37,FALSE)</f>
        <v>3</v>
      </c>
      <c r="AA340" s="99">
        <f t="shared" si="24"/>
        <v>180682</v>
      </c>
      <c r="AB340" s="72">
        <f>VLOOKUP(D340,'[1]Pension Expense Details'!$D$22:$S$1407,16,FALSE)</f>
        <v>104895</v>
      </c>
      <c r="AC340" s="72">
        <f t="shared" si="25"/>
        <v>111786</v>
      </c>
      <c r="AD340" s="72">
        <f>VLOOKUP(D340,'[1]Schedule of Pension Amounts LW'!$B$15:$W$1399,22,FALSE)</f>
        <v>216681</v>
      </c>
    </row>
    <row r="341" spans="1:30" x14ac:dyDescent="0.3">
      <c r="A341" s="104"/>
      <c r="B341" s="33"/>
      <c r="C341" s="33" t="str">
        <f>VLOOKUP(D341,'[1]Employer information'!$I$3:$J$1391,2,FALSE)</f>
        <v xml:space="preserve">Public Education                                  </v>
      </c>
      <c r="D341" s="33" t="str">
        <f>'[1]Schedule of Pension Amounts LW'!B334</f>
        <v>1572</v>
      </c>
      <c r="E341" s="33" t="str">
        <f>IF(ISNA(VLOOKUP(D341,'[1]Proportionate Shares'!$D$23:$G$1400,2,FALSE)),"",VLOOKUP(D341,'[1]Proportionate Shares'!$D$23:$G$1400,2,FALSE))</f>
        <v>004901</v>
      </c>
      <c r="F341" s="33" t="str">
        <f>IF(ISNA(VLOOKUP(D341,'[1]Proportionate Shares'!$D$23:$G$1400,3,FALSE)),"",VLOOKUP(D341,'[1]Proportionate Shares'!$D$23:$G$1400,3,FALSE))</f>
        <v/>
      </c>
      <c r="G341" s="34" t="str">
        <f>VLOOKUP(D341,'[1]Employer information'!$A$3:$B$1390,2,FALSE)</f>
        <v>ARANSAS COUNTY ISD</v>
      </c>
      <c r="H341" s="36">
        <f>IF(ISNA(VLOOKUP(D341,'[1]Proportionate Shares'!$D$23:$I$1377,6,FALSE)),0,VLOOKUP(D341,'[1]Proportionate Shares'!$D$23:$I$1377,6,FALSE))</f>
        <v>1.4980627E-4</v>
      </c>
      <c r="I341" s="105">
        <f>VLOOKUP(D341,'[1]Schedule of Pension Amounts LW'!$B$15:$E$1399,3,FALSE)</f>
        <v>8492709</v>
      </c>
      <c r="J341" s="105">
        <f>-IF(ISNA(VLOOKUP(D341,'[1]Combined Contribution Amounts'!$A$2:$K$1335,5,FALSE)),0,VLOOKUP(D341,'[1]Combined Contribution Amounts'!$A$2:$K$1335,5,FALSE))</f>
        <v>-524340</v>
      </c>
      <c r="K341" s="105">
        <f>-IF(ISNA(VLOOKUP(D341,'[1]Combined Contribution Amounts'!$A$2:$K$1335,7,FALSE)),0,VLOOKUP(D341,'[1]Combined Contribution Amounts'!$A$2:$K$1335,7,FALSE))+-IF(ISNA(VLOOKUP(D341,'[1]Combined Contribution Amounts'!$A$2:$K$1335,8,FALSE)),0,VLOOKUP(D341,'[1]Combined Contribution Amounts'!$A$2:$K$1335,8,FALSE))+-IF(ISNA(VLOOKUP(D341,'[1]Combined Contribution Amounts'!$A$2:$K$1335,9,FALSE)),0,VLOOKUP(D341,'[1]Combined Contribution Amounts'!$A$2:$K$1335,9,FALSE))</f>
        <v>0</v>
      </c>
      <c r="L341" s="105">
        <f>VLOOKUP(D341,'[1]Pension Expense Details'!$D$23:$S$1407,16,FALSE)</f>
        <v>683339</v>
      </c>
      <c r="M341" s="105">
        <f>ROUND(('[1]68_InOutFlowsCurPrdAndPriorHist'!$F$28-'[1]68_InOutFlowsCurPrdAndPriorHist'!$F$31)*$H341,0)-VLOOKUP(D341,'[1]Pension Expense Details'!$D$23:$S$1407,12,FALSE)</f>
        <v>-124076</v>
      </c>
      <c r="N341" s="105">
        <f>ROUND(('[1]68_InOutFlowsCurPrdAndPriorHist'!$F$29-'[1]68_InOutFlowsCurPrdAndPriorHist'!$F$32)*$H341,0)-VLOOKUP(D341,'[1]Pension Expense Details'!$D$23:$S$1407,13,FALSE)</f>
        <v>-937518</v>
      </c>
      <c r="O341" s="105">
        <f>ROUND(('[1]68_InOutFlowsCurPrdAndPriorHist'!$F$30-'[1]68_InOutFlowsCurPrdAndPriorHist'!$F$33)*$H341,0)-VLOOKUP(D341,'[1]Pension Expense Details'!$D$23:$S$1407,14,FALSE)</f>
        <v>405412</v>
      </c>
      <c r="P341" s="105">
        <f>ROUND((VLOOKUP(D341,'[1]Schedule of Pension Amounts LW'!$B$15:$AC$1399,28,FALSE)-VLOOKUP(D341,'[1]Schedule of Pension Amounts LW'!$B$15:$AC$1399,27,FALSE))*'[1]Schedule of Pension Amounts LW'!AD$4,0)+VLOOKUP(D341,'[1]Schedule of Pension Amounts LW'!$B$15:$AH$1399,33,FALSE)-VLOOKUP(D341,'[1]Pension Expense Details'!$D$23:$S$1407,15,FALSE)</f>
        <v>-208128</v>
      </c>
      <c r="Q341" s="98">
        <f t="shared" si="22"/>
        <v>7787398</v>
      </c>
      <c r="R341" s="98">
        <f>ROUND('[1]68_InOutFlowsCurPrdAndPrior'!$D$32*IF(ISNA(VLOOKUP(D341,'[1]Proportionate Shares'!$D$23:$I$1359,6,FALSE)),0,VLOOKUP(D341,'[1]Proportionate Shares'!$D$23:$I$1359,6,FALSE)),0)</f>
        <v>32714</v>
      </c>
      <c r="S341" s="98">
        <f>ROUND('[1]68_InOutFlowsCurPrdAndPrior'!$D$33*IF(ISNA(VLOOKUP(D341,'[1]Proportionate Shares'!$D$23:$I$1359,6,FALSE)),0,VLOOKUP(D341,'[1]Proportionate Shares'!$D$23:$I$1359,6,FALSE)),0)</f>
        <v>2416033</v>
      </c>
      <c r="T341" s="98">
        <f>ROUND('[1]68_InOutFlowsCurPrdAndPrior'!$D$35*IF(ISNA(VLOOKUP(D341,'[1]Proportionate Shares'!$D$23:$I$1359,6,FALSE)),0,VLOOKUP(D341,'[1]Proportionate Shares'!$D$23:$I$1359,6,FALSE)),0)</f>
        <v>468181</v>
      </c>
      <c r="U341" s="98">
        <f>VLOOKUP(D341,'[1]Schedule of Pension Amounts LW'!$B$15:$AS$1399,36,FALSE)</f>
        <v>499062</v>
      </c>
      <c r="V341" s="99">
        <f t="shared" si="23"/>
        <v>3415990</v>
      </c>
      <c r="W341" s="98">
        <f>ROUND('[1]68_InOutFlowsCurPrdAndPrior'!$F$32*IF(ISNA(VLOOKUP(D341,'[1]Proportionate Shares'!$D$23:$I$1359,6,FALSE)),0,VLOOKUP(D341,'[1]Proportionate Shares'!$D$23:$I$1359,6,FALSE)),0)</f>
        <v>270391</v>
      </c>
      <c r="X341" s="98">
        <f>ROUND('[1]68_InOutFlowsCurPrdAndPrior'!$F$33*IF(ISNA(VLOOKUP(D341,'[1]Proportionate Shares'!$D$23:$I$1359,6,FALSE)),0,VLOOKUP(D341,'[1]Proportionate Shares'!$D$23:$I$1359,6,FALSE)),0)</f>
        <v>998419</v>
      </c>
      <c r="Y341" s="98">
        <f>ROUND('[1]68_InOutFlowsCurPrdAndPrior'!$F$35*IF(ISNA(VLOOKUP(D341,'[1]Proportionate Shares'!$D$23:$I$1359,6,FALSE)),0,VLOOKUP(D341,'[1]Proportionate Shares'!$D$23:$I$1359,6,FALSE)),0)</f>
        <v>389986</v>
      </c>
      <c r="Z341" s="98">
        <f>-VLOOKUP(D341,'[1]Schedule of Pension Amounts LW'!$B$15:$AS$1399,37,FALSE)</f>
        <v>303176</v>
      </c>
      <c r="AA341" s="99">
        <f t="shared" si="24"/>
        <v>1961972</v>
      </c>
      <c r="AB341" s="72">
        <f>VLOOKUP(D341,'[1]Pension Expense Details'!$D$22:$S$1407,16,FALSE)</f>
        <v>683339</v>
      </c>
      <c r="AC341" s="72">
        <f t="shared" si="25"/>
        <v>890648</v>
      </c>
      <c r="AD341" s="72">
        <f>VLOOKUP(D341,'[1]Schedule of Pension Amounts LW'!$B$15:$W$1399,22,FALSE)</f>
        <v>1573987</v>
      </c>
    </row>
    <row r="342" spans="1:30" x14ac:dyDescent="0.3">
      <c r="A342" s="104"/>
      <c r="B342" s="33"/>
      <c r="C342" s="33" t="str">
        <f>VLOOKUP(D342,'[1]Employer information'!$I$3:$J$1391,2,FALSE)</f>
        <v xml:space="preserve">Public Education                                  </v>
      </c>
      <c r="D342" s="33" t="str">
        <f>'[1]Schedule of Pension Amounts LW'!B335</f>
        <v>0337</v>
      </c>
      <c r="E342" s="33" t="str">
        <f>IF(ISNA(VLOOKUP(D342,'[1]Proportionate Shares'!$D$23:$G$1400,2,FALSE)),"",VLOOKUP(D342,'[1]Proportionate Shares'!$D$23:$G$1400,2,FALSE))</f>
        <v>205901</v>
      </c>
      <c r="F342" s="33" t="str">
        <f>IF(ISNA(VLOOKUP(D342,'[1]Proportionate Shares'!$D$23:$G$1400,3,FALSE)),"",VLOOKUP(D342,'[1]Proportionate Shares'!$D$23:$G$1400,3,FALSE))</f>
        <v xml:space="preserve">   </v>
      </c>
      <c r="G342" s="34" t="str">
        <f>VLOOKUP(D342,'[1]Employer information'!$A$3:$B$1390,2,FALSE)</f>
        <v>ARANSAS PASS ISD</v>
      </c>
      <c r="H342" s="36">
        <f>IF(ISNA(VLOOKUP(D342,'[1]Proportionate Shares'!$D$23:$I$1377,6,FALSE)),0,VLOOKUP(D342,'[1]Proportionate Shares'!$D$23:$I$1377,6,FALSE))</f>
        <v>9.4232754999999994E-5</v>
      </c>
      <c r="I342" s="105">
        <f>VLOOKUP(D342,'[1]Schedule of Pension Amounts LW'!$B$15:$E$1399,3,FALSE)</f>
        <v>5436571</v>
      </c>
      <c r="J342" s="105">
        <f>-IF(ISNA(VLOOKUP(D342,'[1]Combined Contribution Amounts'!$A$2:$K$1335,5,FALSE)),0,VLOOKUP(D342,'[1]Combined Contribution Amounts'!$A$2:$K$1335,5,FALSE))</f>
        <v>-329826</v>
      </c>
      <c r="K342" s="105">
        <f>-IF(ISNA(VLOOKUP(D342,'[1]Combined Contribution Amounts'!$A$2:$K$1335,7,FALSE)),0,VLOOKUP(D342,'[1]Combined Contribution Amounts'!$A$2:$K$1335,7,FALSE))+-IF(ISNA(VLOOKUP(D342,'[1]Combined Contribution Amounts'!$A$2:$K$1335,8,FALSE)),0,VLOOKUP(D342,'[1]Combined Contribution Amounts'!$A$2:$K$1335,8,FALSE))+-IF(ISNA(VLOOKUP(D342,'[1]Combined Contribution Amounts'!$A$2:$K$1335,9,FALSE)),0,VLOOKUP(D342,'[1]Combined Contribution Amounts'!$A$2:$K$1335,9,FALSE))</f>
        <v>0</v>
      </c>
      <c r="L342" s="105">
        <f>VLOOKUP(D342,'[1]Pension Expense Details'!$D$23:$S$1407,16,FALSE)</f>
        <v>415003</v>
      </c>
      <c r="M342" s="105">
        <f>ROUND(('[1]68_InOutFlowsCurPrdAndPriorHist'!$F$28-'[1]68_InOutFlowsCurPrdAndPriorHist'!$F$31)*$H342,0)-VLOOKUP(D342,'[1]Pension Expense Details'!$D$23:$S$1407,12,FALSE)</f>
        <v>-78047</v>
      </c>
      <c r="N342" s="105">
        <f>ROUND(('[1]68_InOutFlowsCurPrdAndPriorHist'!$F$29-'[1]68_InOutFlowsCurPrdAndPriorHist'!$F$32)*$H342,0)-VLOOKUP(D342,'[1]Pension Expense Details'!$D$23:$S$1407,13,FALSE)</f>
        <v>-589727</v>
      </c>
      <c r="O342" s="105">
        <f>ROUND(('[1]68_InOutFlowsCurPrdAndPriorHist'!$F$30-'[1]68_InOutFlowsCurPrdAndPriorHist'!$F$33)*$H342,0)-VLOOKUP(D342,'[1]Pension Expense Details'!$D$23:$S$1407,14,FALSE)</f>
        <v>255017</v>
      </c>
      <c r="P342" s="105">
        <f>ROUND((VLOOKUP(D342,'[1]Schedule of Pension Amounts LW'!$B$15:$AC$1399,28,FALSE)-VLOOKUP(D342,'[1]Schedule of Pension Amounts LW'!$B$15:$AC$1399,27,FALSE))*'[1]Schedule of Pension Amounts LW'!AD$4,0)+VLOOKUP(D342,'[1]Schedule of Pension Amounts LW'!$B$15:$AH$1399,33,FALSE)-VLOOKUP(D342,'[1]Pension Expense Details'!$D$23:$S$1407,15,FALSE)</f>
        <v>-210478</v>
      </c>
      <c r="Q342" s="98">
        <f t="shared" ref="Q342:Q405" si="26">SUM(I342:K342,L342:P342)</f>
        <v>4898513</v>
      </c>
      <c r="R342" s="98">
        <f>ROUND('[1]68_InOutFlowsCurPrdAndPrior'!$D$32*IF(ISNA(VLOOKUP(D342,'[1]Proportionate Shares'!$D$23:$I$1359,6,FALSE)),0,VLOOKUP(D342,'[1]Proportionate Shares'!$D$23:$I$1359,6,FALSE)),0)</f>
        <v>20578</v>
      </c>
      <c r="S342" s="98">
        <f>ROUND('[1]68_InOutFlowsCurPrdAndPrior'!$D$33*IF(ISNA(VLOOKUP(D342,'[1]Proportionate Shares'!$D$23:$I$1359,6,FALSE)),0,VLOOKUP(D342,'[1]Proportionate Shares'!$D$23:$I$1359,6,FALSE)),0)</f>
        <v>1519759</v>
      </c>
      <c r="T342" s="98">
        <f>ROUND('[1]68_InOutFlowsCurPrdAndPrior'!$D$35*IF(ISNA(VLOOKUP(D342,'[1]Proportionate Shares'!$D$23:$I$1359,6,FALSE)),0,VLOOKUP(D342,'[1]Proportionate Shares'!$D$23:$I$1359,6,FALSE)),0)</f>
        <v>294500</v>
      </c>
      <c r="U342" s="98">
        <f>VLOOKUP(D342,'[1]Schedule of Pension Amounts LW'!$B$15:$AS$1399,36,FALSE)</f>
        <v>358129</v>
      </c>
      <c r="V342" s="99">
        <f t="shared" si="23"/>
        <v>2192966</v>
      </c>
      <c r="W342" s="98">
        <f>ROUND('[1]68_InOutFlowsCurPrdAndPrior'!$F$32*IF(ISNA(VLOOKUP(D342,'[1]Proportionate Shares'!$D$23:$I$1359,6,FALSE)),0,VLOOKUP(D342,'[1]Proportionate Shares'!$D$23:$I$1359,6,FALSE)),0)</f>
        <v>170084</v>
      </c>
      <c r="X342" s="98">
        <f>ROUND('[1]68_InOutFlowsCurPrdAndPrior'!$F$33*IF(ISNA(VLOOKUP(D342,'[1]Proportionate Shares'!$D$23:$I$1359,6,FALSE)),0,VLOOKUP(D342,'[1]Proportionate Shares'!$D$23:$I$1359,6,FALSE)),0)</f>
        <v>628036</v>
      </c>
      <c r="Y342" s="98">
        <f>ROUND('[1]68_InOutFlowsCurPrdAndPrior'!$F$35*IF(ISNA(VLOOKUP(D342,'[1]Proportionate Shares'!$D$23:$I$1359,6,FALSE)),0,VLOOKUP(D342,'[1]Proportionate Shares'!$D$23:$I$1359,6,FALSE)),0)</f>
        <v>245313</v>
      </c>
      <c r="Z342" s="98">
        <f>-VLOOKUP(D342,'[1]Schedule of Pension Amounts LW'!$B$15:$AS$1399,37,FALSE)</f>
        <v>273052</v>
      </c>
      <c r="AA342" s="99">
        <f t="shared" si="24"/>
        <v>1316485</v>
      </c>
      <c r="AB342" s="72">
        <f>VLOOKUP(D342,'[1]Pension Expense Details'!$D$22:$S$1407,16,FALSE)</f>
        <v>415003</v>
      </c>
      <c r="AC342" s="72">
        <f t="shared" si="25"/>
        <v>570133</v>
      </c>
      <c r="AD342" s="72">
        <f>VLOOKUP(D342,'[1]Schedule of Pension Amounts LW'!$B$15:$W$1399,22,FALSE)</f>
        <v>985136</v>
      </c>
    </row>
    <row r="343" spans="1:30" x14ac:dyDescent="0.3">
      <c r="A343" s="104"/>
      <c r="B343" s="33"/>
      <c r="C343" s="33" t="str">
        <f>VLOOKUP(D343,'[1]Employer information'!$I$3:$J$1391,2,FALSE)</f>
        <v xml:space="preserve">Public Education                                  </v>
      </c>
      <c r="D343" s="33" t="str">
        <f>'[1]Schedule of Pension Amounts LW'!B336</f>
        <v>0338</v>
      </c>
      <c r="E343" s="33" t="str">
        <f>IF(ISNA(VLOOKUP(D343,'[1]Proportionate Shares'!$D$23:$G$1400,2,FALSE)),"",VLOOKUP(D343,'[1]Proportionate Shares'!$D$23:$G$1400,2,FALSE))</f>
        <v>005901</v>
      </c>
      <c r="F343" s="33" t="str">
        <f>IF(ISNA(VLOOKUP(D343,'[1]Proportionate Shares'!$D$23:$G$1400,3,FALSE)),"",VLOOKUP(D343,'[1]Proportionate Shares'!$D$23:$G$1400,3,FALSE))</f>
        <v xml:space="preserve">   </v>
      </c>
      <c r="G343" s="34" t="str">
        <f>VLOOKUP(D343,'[1]Employer information'!$A$3:$B$1390,2,FALSE)</f>
        <v>ARCHER CITY ISD</v>
      </c>
      <c r="H343" s="36">
        <f>IF(ISNA(VLOOKUP(D343,'[1]Proportionate Shares'!$D$23:$I$1377,6,FALSE)),0,VLOOKUP(D343,'[1]Proportionate Shares'!$D$23:$I$1377,6,FALSE))</f>
        <v>2.1888388999999999E-5</v>
      </c>
      <c r="I343" s="105">
        <f>VLOOKUP(D343,'[1]Schedule of Pension Amounts LW'!$B$15:$E$1399,3,FALSE)</f>
        <v>1135815</v>
      </c>
      <c r="J343" s="105">
        <f>-IF(ISNA(VLOOKUP(D343,'[1]Combined Contribution Amounts'!$A$2:$K$1335,5,FALSE)),0,VLOOKUP(D343,'[1]Combined Contribution Amounts'!$A$2:$K$1335,5,FALSE))</f>
        <v>-76612</v>
      </c>
      <c r="K343" s="105">
        <f>-IF(ISNA(VLOOKUP(D343,'[1]Combined Contribution Amounts'!$A$2:$K$1335,7,FALSE)),0,VLOOKUP(D343,'[1]Combined Contribution Amounts'!$A$2:$K$1335,7,FALSE))+-IF(ISNA(VLOOKUP(D343,'[1]Combined Contribution Amounts'!$A$2:$K$1335,8,FALSE)),0,VLOOKUP(D343,'[1]Combined Contribution Amounts'!$A$2:$K$1335,8,FALSE))+-IF(ISNA(VLOOKUP(D343,'[1]Combined Contribution Amounts'!$A$2:$K$1335,9,FALSE)),0,VLOOKUP(D343,'[1]Combined Contribution Amounts'!$A$2:$K$1335,9,FALSE))</f>
        <v>0</v>
      </c>
      <c r="L343" s="105">
        <f>VLOOKUP(D343,'[1]Pension Expense Details'!$D$23:$S$1407,16,FALSE)</f>
        <v>116358</v>
      </c>
      <c r="M343" s="105">
        <f>ROUND(('[1]68_InOutFlowsCurPrdAndPriorHist'!$F$28-'[1]68_InOutFlowsCurPrdAndPriorHist'!$F$31)*$H343,0)-VLOOKUP(D343,'[1]Pension Expense Details'!$D$23:$S$1407,12,FALSE)</f>
        <v>-18129</v>
      </c>
      <c r="N343" s="105">
        <f>ROUND(('[1]68_InOutFlowsCurPrdAndPriorHist'!$F$29-'[1]68_InOutFlowsCurPrdAndPriorHist'!$F$32)*$H343,0)-VLOOKUP(D343,'[1]Pension Expense Details'!$D$23:$S$1407,13,FALSE)</f>
        <v>-136982</v>
      </c>
      <c r="O343" s="105">
        <f>ROUND(('[1]68_InOutFlowsCurPrdAndPriorHist'!$F$30-'[1]68_InOutFlowsCurPrdAndPriorHist'!$F$33)*$H343,0)-VLOOKUP(D343,'[1]Pension Expense Details'!$D$23:$S$1407,14,FALSE)</f>
        <v>59235</v>
      </c>
      <c r="P343" s="105">
        <f>ROUND((VLOOKUP(D343,'[1]Schedule of Pension Amounts LW'!$B$15:$AC$1399,28,FALSE)-VLOOKUP(D343,'[1]Schedule of Pension Amounts LW'!$B$15:$AC$1399,27,FALSE))*'[1]Schedule of Pension Amounts LW'!AD$4,0)+VLOOKUP(D343,'[1]Schedule of Pension Amounts LW'!$B$15:$AH$1399,33,FALSE)-VLOOKUP(D343,'[1]Pension Expense Details'!$D$23:$S$1407,15,FALSE)</f>
        <v>58142</v>
      </c>
      <c r="Q343" s="98">
        <f t="shared" si="26"/>
        <v>1137827</v>
      </c>
      <c r="R343" s="98">
        <f>ROUND('[1]68_InOutFlowsCurPrdAndPrior'!$D$32*IF(ISNA(VLOOKUP(D343,'[1]Proportionate Shares'!$D$23:$I$1359,6,FALSE)),0,VLOOKUP(D343,'[1]Proportionate Shares'!$D$23:$I$1359,6,FALSE)),0)</f>
        <v>4780</v>
      </c>
      <c r="S343" s="98">
        <f>ROUND('[1]68_InOutFlowsCurPrdAndPrior'!$D$33*IF(ISNA(VLOOKUP(D343,'[1]Proportionate Shares'!$D$23:$I$1359,6,FALSE)),0,VLOOKUP(D343,'[1]Proportionate Shares'!$D$23:$I$1359,6,FALSE)),0)</f>
        <v>353010</v>
      </c>
      <c r="T343" s="98">
        <f>ROUND('[1]68_InOutFlowsCurPrdAndPrior'!$D$35*IF(ISNA(VLOOKUP(D343,'[1]Proportionate Shares'!$D$23:$I$1359,6,FALSE)),0,VLOOKUP(D343,'[1]Proportionate Shares'!$D$23:$I$1359,6,FALSE)),0)</f>
        <v>68407</v>
      </c>
      <c r="U343" s="98">
        <f>VLOOKUP(D343,'[1]Schedule of Pension Amounts LW'!$B$15:$AS$1399,36,FALSE)</f>
        <v>176613</v>
      </c>
      <c r="V343" s="99">
        <f t="shared" ref="V343:V406" si="27">SUM(R343:U343)</f>
        <v>602810</v>
      </c>
      <c r="W343" s="98">
        <f>ROUND('[1]68_InOutFlowsCurPrdAndPrior'!$F$32*IF(ISNA(VLOOKUP(D343,'[1]Proportionate Shares'!$D$23:$I$1359,6,FALSE)),0,VLOOKUP(D343,'[1]Proportionate Shares'!$D$23:$I$1359,6,FALSE)),0)</f>
        <v>39507</v>
      </c>
      <c r="X343" s="98">
        <f>ROUND('[1]68_InOutFlowsCurPrdAndPrior'!$F$33*IF(ISNA(VLOOKUP(D343,'[1]Proportionate Shares'!$D$23:$I$1359,6,FALSE)),0,VLOOKUP(D343,'[1]Proportionate Shares'!$D$23:$I$1359,6,FALSE)),0)</f>
        <v>145880</v>
      </c>
      <c r="Y343" s="98">
        <f>ROUND('[1]68_InOutFlowsCurPrdAndPrior'!$F$35*IF(ISNA(VLOOKUP(D343,'[1]Proportionate Shares'!$D$23:$I$1359,6,FALSE)),0,VLOOKUP(D343,'[1]Proportionate Shares'!$D$23:$I$1359,6,FALSE)),0)</f>
        <v>56981</v>
      </c>
      <c r="Z343" s="98">
        <f>-VLOOKUP(D343,'[1]Schedule of Pension Amounts LW'!$B$15:$AS$1399,37,FALSE)</f>
        <v>79203</v>
      </c>
      <c r="AA343" s="99">
        <f t="shared" ref="AA343:AA406" si="28">SUM(W343:Z343)</f>
        <v>321571</v>
      </c>
      <c r="AB343" s="72">
        <f>VLOOKUP(D343,'[1]Pension Expense Details'!$D$22:$S$1407,16,FALSE)</f>
        <v>116358</v>
      </c>
      <c r="AC343" s="72">
        <f t="shared" si="25"/>
        <v>138688</v>
      </c>
      <c r="AD343" s="72">
        <f>VLOOKUP(D343,'[1]Schedule of Pension Amounts LW'!$B$15:$W$1399,22,FALSE)</f>
        <v>255046</v>
      </c>
    </row>
    <row r="344" spans="1:30" x14ac:dyDescent="0.3">
      <c r="A344" s="104"/>
      <c r="B344" s="33"/>
      <c r="C344" s="33" t="str">
        <f>VLOOKUP(D344,'[1]Employer information'!$I$3:$J$1391,2,FALSE)</f>
        <v xml:space="preserve">Public Education                                  </v>
      </c>
      <c r="D344" s="33" t="str">
        <f>'[1]Schedule of Pension Amounts LW'!B337</f>
        <v>1923</v>
      </c>
      <c r="E344" s="33" t="str">
        <f>IF(ISNA(VLOOKUP(D344,'[1]Proportionate Shares'!$D$23:$G$1400,2,FALSE)),"",VLOOKUP(D344,'[1]Proportionate Shares'!$D$23:$G$1400,2,FALSE))</f>
        <v>061910</v>
      </c>
      <c r="F344" s="33" t="str">
        <f>IF(ISNA(VLOOKUP(D344,'[1]Proportionate Shares'!$D$23:$G$1400,3,FALSE)),"",VLOOKUP(D344,'[1]Proportionate Shares'!$D$23:$G$1400,3,FALSE))</f>
        <v/>
      </c>
      <c r="G344" s="34" t="str">
        <f>VLOOKUP(D344,'[1]Employer information'!$A$3:$B$1390,2,FALSE)</f>
        <v>ARGYLE ISD</v>
      </c>
      <c r="H344" s="36">
        <f>IF(ISNA(VLOOKUP(D344,'[1]Proportionate Shares'!$D$23:$I$1377,6,FALSE)),0,VLOOKUP(D344,'[1]Proportionate Shares'!$D$23:$I$1377,6,FALSE))</f>
        <v>1.5157878E-4</v>
      </c>
      <c r="I344" s="105">
        <f>VLOOKUP(D344,'[1]Schedule of Pension Amounts LW'!$B$15:$E$1399,3,FALSE)</f>
        <v>8063774</v>
      </c>
      <c r="J344" s="105">
        <f>-IF(ISNA(VLOOKUP(D344,'[1]Combined Contribution Amounts'!$A$2:$K$1335,5,FALSE)),0,VLOOKUP(D344,'[1]Combined Contribution Amounts'!$A$2:$K$1335,5,FALSE))</f>
        <v>-530544</v>
      </c>
      <c r="K344" s="105">
        <f>-IF(ISNA(VLOOKUP(D344,'[1]Combined Contribution Amounts'!$A$2:$K$1335,7,FALSE)),0,VLOOKUP(D344,'[1]Combined Contribution Amounts'!$A$2:$K$1335,7,FALSE))+-IF(ISNA(VLOOKUP(D344,'[1]Combined Contribution Amounts'!$A$2:$K$1335,8,FALSE)),0,VLOOKUP(D344,'[1]Combined Contribution Amounts'!$A$2:$K$1335,8,FALSE))+-IF(ISNA(VLOOKUP(D344,'[1]Combined Contribution Amounts'!$A$2:$K$1335,9,FALSE)),0,VLOOKUP(D344,'[1]Combined Contribution Amounts'!$A$2:$K$1335,9,FALSE))</f>
        <v>0</v>
      </c>
      <c r="L344" s="105">
        <f>VLOOKUP(D344,'[1]Pension Expense Details'!$D$23:$S$1407,16,FALSE)</f>
        <v>774636</v>
      </c>
      <c r="M344" s="105">
        <f>ROUND(('[1]68_InOutFlowsCurPrdAndPriorHist'!$F$28-'[1]68_InOutFlowsCurPrdAndPriorHist'!$F$31)*$H344,0)-VLOOKUP(D344,'[1]Pension Expense Details'!$D$23:$S$1407,12,FALSE)</f>
        <v>-125543</v>
      </c>
      <c r="N344" s="105">
        <f>ROUND(('[1]68_InOutFlowsCurPrdAndPriorHist'!$F$29-'[1]68_InOutFlowsCurPrdAndPriorHist'!$F$32)*$H344,0)-VLOOKUP(D344,'[1]Pension Expense Details'!$D$23:$S$1407,13,FALSE)</f>
        <v>-948611</v>
      </c>
      <c r="O344" s="105">
        <f>ROUND(('[1]68_InOutFlowsCurPrdAndPriorHist'!$F$30-'[1]68_InOutFlowsCurPrdAndPriorHist'!$F$33)*$H344,0)-VLOOKUP(D344,'[1]Pension Expense Details'!$D$23:$S$1407,14,FALSE)</f>
        <v>410209</v>
      </c>
      <c r="P344" s="105">
        <f>ROUND((VLOOKUP(D344,'[1]Schedule of Pension Amounts LW'!$B$15:$AC$1399,28,FALSE)-VLOOKUP(D344,'[1]Schedule of Pension Amounts LW'!$B$15:$AC$1399,27,FALSE))*'[1]Schedule of Pension Amounts LW'!AD$4,0)+VLOOKUP(D344,'[1]Schedule of Pension Amounts LW'!$B$15:$AH$1399,33,FALSE)-VLOOKUP(D344,'[1]Pension Expense Details'!$D$23:$S$1407,15,FALSE)</f>
        <v>235618</v>
      </c>
      <c r="Q344" s="98">
        <f t="shared" si="26"/>
        <v>7879539</v>
      </c>
      <c r="R344" s="98">
        <f>ROUND('[1]68_InOutFlowsCurPrdAndPrior'!$D$32*IF(ISNA(VLOOKUP(D344,'[1]Proportionate Shares'!$D$23:$I$1359,6,FALSE)),0,VLOOKUP(D344,'[1]Proportionate Shares'!$D$23:$I$1359,6,FALSE)),0)</f>
        <v>33101</v>
      </c>
      <c r="S344" s="98">
        <f>ROUND('[1]68_InOutFlowsCurPrdAndPrior'!$D$33*IF(ISNA(VLOOKUP(D344,'[1]Proportionate Shares'!$D$23:$I$1359,6,FALSE)),0,VLOOKUP(D344,'[1]Proportionate Shares'!$D$23:$I$1359,6,FALSE)),0)</f>
        <v>2444620</v>
      </c>
      <c r="T344" s="98">
        <f>ROUND('[1]68_InOutFlowsCurPrdAndPrior'!$D$35*IF(ISNA(VLOOKUP(D344,'[1]Proportionate Shares'!$D$23:$I$1359,6,FALSE)),0,VLOOKUP(D344,'[1]Proportionate Shares'!$D$23:$I$1359,6,FALSE)),0)</f>
        <v>473720</v>
      </c>
      <c r="U344" s="98">
        <f>VLOOKUP(D344,'[1]Schedule of Pension Amounts LW'!$B$15:$AS$1399,36,FALSE)</f>
        <v>1307058</v>
      </c>
      <c r="V344" s="99">
        <f t="shared" si="27"/>
        <v>4258499</v>
      </c>
      <c r="W344" s="98">
        <f>ROUND('[1]68_InOutFlowsCurPrdAndPrior'!$F$32*IF(ISNA(VLOOKUP(D344,'[1]Proportionate Shares'!$D$23:$I$1359,6,FALSE)),0,VLOOKUP(D344,'[1]Proportionate Shares'!$D$23:$I$1359,6,FALSE)),0)</f>
        <v>273590</v>
      </c>
      <c r="X344" s="98">
        <f>ROUND('[1]68_InOutFlowsCurPrdAndPrior'!$F$33*IF(ISNA(VLOOKUP(D344,'[1]Proportionate Shares'!$D$23:$I$1359,6,FALSE)),0,VLOOKUP(D344,'[1]Proportionate Shares'!$D$23:$I$1359,6,FALSE)),0)</f>
        <v>1010233</v>
      </c>
      <c r="Y344" s="98">
        <f>ROUND('[1]68_InOutFlowsCurPrdAndPrior'!$F$35*IF(ISNA(VLOOKUP(D344,'[1]Proportionate Shares'!$D$23:$I$1359,6,FALSE)),0,VLOOKUP(D344,'[1]Proportionate Shares'!$D$23:$I$1359,6,FALSE)),0)</f>
        <v>394601</v>
      </c>
      <c r="Z344" s="98">
        <f>-VLOOKUP(D344,'[1]Schedule of Pension Amounts LW'!$B$15:$AS$1399,37,FALSE)</f>
        <v>76</v>
      </c>
      <c r="AA344" s="99">
        <f t="shared" si="28"/>
        <v>1678500</v>
      </c>
      <c r="AB344" s="72">
        <f>VLOOKUP(D344,'[1]Pension Expense Details'!$D$22:$S$1407,16,FALSE)</f>
        <v>774636</v>
      </c>
      <c r="AC344" s="72">
        <f t="shared" ref="AC344:AC407" si="29">AD344-AB344</f>
        <v>1036322</v>
      </c>
      <c r="AD344" s="72">
        <f>VLOOKUP(D344,'[1]Schedule of Pension Amounts LW'!$B$15:$W$1399,22,FALSE)</f>
        <v>1810958</v>
      </c>
    </row>
    <row r="345" spans="1:30" x14ac:dyDescent="0.3">
      <c r="A345" s="104"/>
      <c r="B345" s="33"/>
      <c r="C345" s="33" t="str">
        <f>VLOOKUP(D345,'[1]Employer information'!$I$3:$J$1391,2,FALSE)</f>
        <v xml:space="preserve">Public Education                                  </v>
      </c>
      <c r="D345" s="33" t="str">
        <f>'[1]Schedule of Pension Amounts LW'!B338</f>
        <v>0339</v>
      </c>
      <c r="E345" s="33" t="str">
        <f>IF(ISNA(VLOOKUP(D345,'[1]Proportionate Shares'!$D$23:$G$1400,2,FALSE)),"",VLOOKUP(D345,'[1]Proportionate Shares'!$D$23:$G$1400,2,FALSE))</f>
        <v>220901</v>
      </c>
      <c r="F345" s="33" t="str">
        <f>IF(ISNA(VLOOKUP(D345,'[1]Proportionate Shares'!$D$23:$G$1400,3,FALSE)),"",VLOOKUP(D345,'[1]Proportionate Shares'!$D$23:$G$1400,3,FALSE))</f>
        <v xml:space="preserve">   </v>
      </c>
      <c r="G345" s="34" t="str">
        <f>VLOOKUP(D345,'[1]Employer information'!$A$3:$B$1390,2,FALSE)</f>
        <v>ARLINGTON ISD</v>
      </c>
      <c r="H345" s="36">
        <f>IF(ISNA(VLOOKUP(D345,'[1]Proportionate Shares'!$D$23:$I$1377,6,FALSE)),0,VLOOKUP(D345,'[1]Proportionate Shares'!$D$23:$I$1377,6,FALSE))</f>
        <v>3.8874807049999998E-3</v>
      </c>
      <c r="I345" s="105">
        <f>VLOOKUP(D345,'[1]Schedule of Pension Amounts LW'!$B$15:$E$1399,3,FALSE)</f>
        <v>215929799</v>
      </c>
      <c r="J345" s="105">
        <f>-IF(ISNA(VLOOKUP(D345,'[1]Combined Contribution Amounts'!$A$2:$K$1335,5,FALSE)),0,VLOOKUP(D345,'[1]Combined Contribution Amounts'!$A$2:$K$1335,5,FALSE))</f>
        <v>-13606651</v>
      </c>
      <c r="K345" s="105">
        <f>-IF(ISNA(VLOOKUP(D345,'[1]Combined Contribution Amounts'!$A$2:$K$1335,7,FALSE)),0,VLOOKUP(D345,'[1]Combined Contribution Amounts'!$A$2:$K$1335,7,FALSE))+-IF(ISNA(VLOOKUP(D345,'[1]Combined Contribution Amounts'!$A$2:$K$1335,8,FALSE)),0,VLOOKUP(D345,'[1]Combined Contribution Amounts'!$A$2:$K$1335,8,FALSE))+-IF(ISNA(VLOOKUP(D345,'[1]Combined Contribution Amounts'!$A$2:$K$1335,9,FALSE)),0,VLOOKUP(D345,'[1]Combined Contribution Amounts'!$A$2:$K$1335,9,FALSE))</f>
        <v>0</v>
      </c>
      <c r="L345" s="105">
        <f>VLOOKUP(D345,'[1]Pension Expense Details'!$D$23:$S$1407,16,FALSE)</f>
        <v>18433130</v>
      </c>
      <c r="M345" s="105">
        <f>ROUND(('[1]68_InOutFlowsCurPrdAndPriorHist'!$F$28-'[1]68_InOutFlowsCurPrdAndPriorHist'!$F$31)*$H345,0)-VLOOKUP(D345,'[1]Pension Expense Details'!$D$23:$S$1407,12,FALSE)</f>
        <v>-3219758</v>
      </c>
      <c r="N345" s="105">
        <f>ROUND(('[1]68_InOutFlowsCurPrdAndPriorHist'!$F$29-'[1]68_InOutFlowsCurPrdAndPriorHist'!$F$32)*$H345,0)-VLOOKUP(D345,'[1]Pension Expense Details'!$D$23:$S$1407,13,FALSE)</f>
        <v>-24328647</v>
      </c>
      <c r="O345" s="105">
        <f>ROUND(('[1]68_InOutFlowsCurPrdAndPriorHist'!$F$30-'[1]68_InOutFlowsCurPrdAndPriorHist'!$F$33)*$H345,0)-VLOOKUP(D345,'[1]Pension Expense Details'!$D$23:$S$1407,14,FALSE)</f>
        <v>10520460</v>
      </c>
      <c r="P345" s="105">
        <f>ROUND((VLOOKUP(D345,'[1]Schedule of Pension Amounts LW'!$B$15:$AC$1399,28,FALSE)-VLOOKUP(D345,'[1]Schedule of Pension Amounts LW'!$B$15:$AC$1399,27,FALSE))*'[1]Schedule of Pension Amounts LW'!AD$4,0)+VLOOKUP(D345,'[1]Schedule of Pension Amounts LW'!$B$15:$AH$1399,33,FALSE)-VLOOKUP(D345,'[1]Pension Expense Details'!$D$23:$S$1407,15,FALSE)</f>
        <v>-1644933</v>
      </c>
      <c r="Q345" s="98">
        <f t="shared" si="26"/>
        <v>202083400</v>
      </c>
      <c r="R345" s="98">
        <f>ROUND('[1]68_InOutFlowsCurPrdAndPrior'!$D$32*IF(ISNA(VLOOKUP(D345,'[1]Proportionate Shares'!$D$23:$I$1359,6,FALSE)),0,VLOOKUP(D345,'[1]Proportionate Shares'!$D$23:$I$1359,6,FALSE)),0)</f>
        <v>848931</v>
      </c>
      <c r="S345" s="98">
        <f>ROUND('[1]68_InOutFlowsCurPrdAndPrior'!$D$33*IF(ISNA(VLOOKUP(D345,'[1]Proportionate Shares'!$D$23:$I$1359,6,FALSE)),0,VLOOKUP(D345,'[1]Proportionate Shares'!$D$23:$I$1359,6,FALSE)),0)</f>
        <v>62696195</v>
      </c>
      <c r="T345" s="98">
        <f>ROUND('[1]68_InOutFlowsCurPrdAndPrior'!$D$35*IF(ISNA(VLOOKUP(D345,'[1]Proportionate Shares'!$D$23:$I$1359,6,FALSE)),0,VLOOKUP(D345,'[1]Proportionate Shares'!$D$23:$I$1359,6,FALSE)),0)</f>
        <v>12149316</v>
      </c>
      <c r="U345" s="98">
        <f>VLOOKUP(D345,'[1]Schedule of Pension Amounts LW'!$B$15:$AS$1399,36,FALSE)</f>
        <v>11948385</v>
      </c>
      <c r="V345" s="99">
        <f t="shared" si="27"/>
        <v>87642827</v>
      </c>
      <c r="W345" s="98">
        <f>ROUND('[1]68_InOutFlowsCurPrdAndPrior'!$F$32*IF(ISNA(VLOOKUP(D345,'[1]Proportionate Shares'!$D$23:$I$1359,6,FALSE)),0,VLOOKUP(D345,'[1]Proportionate Shares'!$D$23:$I$1359,6,FALSE)),0)</f>
        <v>7016656</v>
      </c>
      <c r="X345" s="98">
        <f>ROUND('[1]68_InOutFlowsCurPrdAndPrior'!$F$33*IF(ISNA(VLOOKUP(D345,'[1]Proportionate Shares'!$D$23:$I$1359,6,FALSE)),0,VLOOKUP(D345,'[1]Proportionate Shares'!$D$23:$I$1359,6,FALSE)),0)</f>
        <v>25909034</v>
      </c>
      <c r="Y345" s="98">
        <f>ROUND('[1]68_InOutFlowsCurPrdAndPrior'!$F$35*IF(ISNA(VLOOKUP(D345,'[1]Proportionate Shares'!$D$23:$I$1359,6,FALSE)),0,VLOOKUP(D345,'[1]Proportionate Shares'!$D$23:$I$1359,6,FALSE)),0)</f>
        <v>10120165</v>
      </c>
      <c r="Z345" s="98">
        <f>-VLOOKUP(D345,'[1]Schedule of Pension Amounts LW'!$B$15:$AS$1399,37,FALSE)</f>
        <v>3823257</v>
      </c>
      <c r="AA345" s="99">
        <f t="shared" si="28"/>
        <v>46869112</v>
      </c>
      <c r="AB345" s="72">
        <f>VLOOKUP(D345,'[1]Pension Expense Details'!$D$22:$S$1407,16,FALSE)</f>
        <v>18433130</v>
      </c>
      <c r="AC345" s="72">
        <f t="shared" si="29"/>
        <v>22087447</v>
      </c>
      <c r="AD345" s="72">
        <f>VLOOKUP(D345,'[1]Schedule of Pension Amounts LW'!$B$15:$W$1399,22,FALSE)</f>
        <v>40520577</v>
      </c>
    </row>
    <row r="346" spans="1:30" x14ac:dyDescent="0.3">
      <c r="A346" s="104"/>
      <c r="B346" s="33"/>
      <c r="C346" s="33" t="str">
        <f>VLOOKUP(D346,'[1]Employer information'!$I$3:$J$1391,2,FALSE)</f>
        <v xml:space="preserve">Public Education                                  </v>
      </c>
      <c r="D346" s="33" t="str">
        <f>'[1]Schedule of Pension Amounts LW'!B339</f>
        <v>0340</v>
      </c>
      <c r="E346" s="33" t="str">
        <f>IF(ISNA(VLOOKUP(D346,'[1]Proportionate Shares'!$D$23:$G$1400,2,FALSE)),"",VLOOKUP(D346,'[1]Proportionate Shares'!$D$23:$G$1400,2,FALSE))</f>
        <v>212901</v>
      </c>
      <c r="F346" s="33" t="str">
        <f>IF(ISNA(VLOOKUP(D346,'[1]Proportionate Shares'!$D$23:$G$1400,3,FALSE)),"",VLOOKUP(D346,'[1]Proportionate Shares'!$D$23:$G$1400,3,FALSE))</f>
        <v xml:space="preserve">   </v>
      </c>
      <c r="G346" s="34" t="str">
        <f>VLOOKUP(D346,'[1]Employer information'!$A$3:$B$1390,2,FALSE)</f>
        <v>ARP ISD</v>
      </c>
      <c r="H346" s="36">
        <f>IF(ISNA(VLOOKUP(D346,'[1]Proportionate Shares'!$D$23:$I$1377,6,FALSE)),0,VLOOKUP(D346,'[1]Proportionate Shares'!$D$23:$I$1377,6,FALSE))</f>
        <v>4.9121166E-5</v>
      </c>
      <c r="I346" s="105">
        <f>VLOOKUP(D346,'[1]Schedule of Pension Amounts LW'!$B$15:$E$1399,3,FALSE)</f>
        <v>2528825</v>
      </c>
      <c r="J346" s="105">
        <f>-IF(ISNA(VLOOKUP(D346,'[1]Combined Contribution Amounts'!$A$2:$K$1335,5,FALSE)),0,VLOOKUP(D346,'[1]Combined Contribution Amounts'!$A$2:$K$1335,5,FALSE))</f>
        <v>-171930</v>
      </c>
      <c r="K346" s="105">
        <f>-IF(ISNA(VLOOKUP(D346,'[1]Combined Contribution Amounts'!$A$2:$K$1335,7,FALSE)),0,VLOOKUP(D346,'[1]Combined Contribution Amounts'!$A$2:$K$1335,7,FALSE))+-IF(ISNA(VLOOKUP(D346,'[1]Combined Contribution Amounts'!$A$2:$K$1335,8,FALSE)),0,VLOOKUP(D346,'[1]Combined Contribution Amounts'!$A$2:$K$1335,8,FALSE))+-IF(ISNA(VLOOKUP(D346,'[1]Combined Contribution Amounts'!$A$2:$K$1335,9,FALSE)),0,VLOOKUP(D346,'[1]Combined Contribution Amounts'!$A$2:$K$1335,9,FALSE))</f>
        <v>0</v>
      </c>
      <c r="L346" s="105">
        <f>VLOOKUP(D346,'[1]Pension Expense Details'!$D$23:$S$1407,16,FALSE)</f>
        <v>264289</v>
      </c>
      <c r="M346" s="105">
        <f>ROUND(('[1]68_InOutFlowsCurPrdAndPriorHist'!$F$28-'[1]68_InOutFlowsCurPrdAndPriorHist'!$F$31)*$H346,0)-VLOOKUP(D346,'[1]Pension Expense Details'!$D$23:$S$1407,12,FALSE)</f>
        <v>-40684</v>
      </c>
      <c r="N346" s="105">
        <f>ROUND(('[1]68_InOutFlowsCurPrdAndPriorHist'!$F$29-'[1]68_InOutFlowsCurPrdAndPriorHist'!$F$32)*$H346,0)-VLOOKUP(D346,'[1]Pension Expense Details'!$D$23:$S$1407,13,FALSE)</f>
        <v>-307410</v>
      </c>
      <c r="O346" s="105">
        <f>ROUND(('[1]68_InOutFlowsCurPrdAndPriorHist'!$F$30-'[1]68_InOutFlowsCurPrdAndPriorHist'!$F$33)*$H346,0)-VLOOKUP(D346,'[1]Pension Expense Details'!$D$23:$S$1407,14,FALSE)</f>
        <v>132934</v>
      </c>
      <c r="P346" s="105">
        <f>ROUND((VLOOKUP(D346,'[1]Schedule of Pension Amounts LW'!$B$15:$AC$1399,28,FALSE)-VLOOKUP(D346,'[1]Schedule of Pension Amounts LW'!$B$15:$AC$1399,27,FALSE))*'[1]Schedule of Pension Amounts LW'!AD$4,0)+VLOOKUP(D346,'[1]Schedule of Pension Amounts LW'!$B$15:$AH$1399,33,FALSE)-VLOOKUP(D346,'[1]Pension Expense Details'!$D$23:$S$1407,15,FALSE)</f>
        <v>147448</v>
      </c>
      <c r="Q346" s="98">
        <f t="shared" si="26"/>
        <v>2553472</v>
      </c>
      <c r="R346" s="98">
        <f>ROUND('[1]68_InOutFlowsCurPrdAndPrior'!$D$32*IF(ISNA(VLOOKUP(D346,'[1]Proportionate Shares'!$D$23:$I$1359,6,FALSE)),0,VLOOKUP(D346,'[1]Proportionate Shares'!$D$23:$I$1359,6,FALSE)),0)</f>
        <v>10727</v>
      </c>
      <c r="S346" s="98">
        <f>ROUND('[1]68_InOutFlowsCurPrdAndPrior'!$D$33*IF(ISNA(VLOOKUP(D346,'[1]Proportionate Shares'!$D$23:$I$1359,6,FALSE)),0,VLOOKUP(D346,'[1]Proportionate Shares'!$D$23:$I$1359,6,FALSE)),0)</f>
        <v>792212</v>
      </c>
      <c r="T346" s="98">
        <f>ROUND('[1]68_InOutFlowsCurPrdAndPrior'!$D$35*IF(ISNA(VLOOKUP(D346,'[1]Proportionate Shares'!$D$23:$I$1359,6,FALSE)),0,VLOOKUP(D346,'[1]Proportionate Shares'!$D$23:$I$1359,6,FALSE)),0)</f>
        <v>153516</v>
      </c>
      <c r="U346" s="98">
        <f>VLOOKUP(D346,'[1]Schedule of Pension Amounts LW'!$B$15:$AS$1399,36,FALSE)</f>
        <v>260202</v>
      </c>
      <c r="V346" s="99">
        <f t="shared" si="27"/>
        <v>1216657</v>
      </c>
      <c r="W346" s="98">
        <f>ROUND('[1]68_InOutFlowsCurPrdAndPrior'!$F$32*IF(ISNA(VLOOKUP(D346,'[1]Proportionate Shares'!$D$23:$I$1359,6,FALSE)),0,VLOOKUP(D346,'[1]Proportionate Shares'!$D$23:$I$1359,6,FALSE)),0)</f>
        <v>88661</v>
      </c>
      <c r="X346" s="98">
        <f>ROUND('[1]68_InOutFlowsCurPrdAndPrior'!$F$33*IF(ISNA(VLOOKUP(D346,'[1]Proportionate Shares'!$D$23:$I$1359,6,FALSE)),0,VLOOKUP(D346,'[1]Proportionate Shares'!$D$23:$I$1359,6,FALSE)),0)</f>
        <v>327380</v>
      </c>
      <c r="Y346" s="98">
        <f>ROUND('[1]68_InOutFlowsCurPrdAndPrior'!$F$35*IF(ISNA(VLOOKUP(D346,'[1]Proportionate Shares'!$D$23:$I$1359,6,FALSE)),0,VLOOKUP(D346,'[1]Proportionate Shares'!$D$23:$I$1359,6,FALSE)),0)</f>
        <v>127876</v>
      </c>
      <c r="Z346" s="98">
        <f>-VLOOKUP(D346,'[1]Schedule of Pension Amounts LW'!$B$15:$AS$1399,37,FALSE)</f>
        <v>149236</v>
      </c>
      <c r="AA346" s="99">
        <f t="shared" si="28"/>
        <v>693153</v>
      </c>
      <c r="AB346" s="72">
        <f>VLOOKUP(D346,'[1]Pension Expense Details'!$D$22:$S$1407,16,FALSE)</f>
        <v>264289</v>
      </c>
      <c r="AC346" s="72">
        <f t="shared" si="29"/>
        <v>246020</v>
      </c>
      <c r="AD346" s="72">
        <f>VLOOKUP(D346,'[1]Schedule of Pension Amounts LW'!$B$15:$W$1399,22,FALSE)</f>
        <v>510309</v>
      </c>
    </row>
    <row r="347" spans="1:30" x14ac:dyDescent="0.3">
      <c r="A347" s="104"/>
      <c r="B347" s="33"/>
      <c r="C347" s="33" t="str">
        <f>VLOOKUP(D347,'[1]Employer information'!$I$3:$J$1391,2,FALSE)</f>
        <v xml:space="preserve">Public Education                                  </v>
      </c>
      <c r="D347" s="33" t="str">
        <f>'[1]Schedule of Pension Amounts LW'!B340</f>
        <v>0342</v>
      </c>
      <c r="E347" s="33" t="str">
        <f>IF(ISNA(VLOOKUP(D347,'[1]Proportionate Shares'!$D$23:$G$1400,2,FALSE)),"",VLOOKUP(D347,'[1]Proportionate Shares'!$D$23:$G$1400,2,FALSE))</f>
        <v>217901</v>
      </c>
      <c r="F347" s="33" t="str">
        <f>IF(ISNA(VLOOKUP(D347,'[1]Proportionate Shares'!$D$23:$G$1400,3,FALSE)),"",VLOOKUP(D347,'[1]Proportionate Shares'!$D$23:$G$1400,3,FALSE))</f>
        <v xml:space="preserve">   </v>
      </c>
      <c r="G347" s="34" t="str">
        <f>VLOOKUP(D347,'[1]Employer information'!$A$3:$B$1390,2,FALSE)</f>
        <v>ASPERMONT ISD</v>
      </c>
      <c r="H347" s="36">
        <f>IF(ISNA(VLOOKUP(D347,'[1]Proportionate Shares'!$D$23:$I$1377,6,FALSE)),0,VLOOKUP(D347,'[1]Proportionate Shares'!$D$23:$I$1377,6,FALSE))</f>
        <v>9.4305319999999998E-6</v>
      </c>
      <c r="I347" s="105">
        <f>VLOOKUP(D347,'[1]Schedule of Pension Amounts LW'!$B$15:$E$1399,3,FALSE)</f>
        <v>629923</v>
      </c>
      <c r="J347" s="105">
        <f>-IF(ISNA(VLOOKUP(D347,'[1]Combined Contribution Amounts'!$A$2:$K$1335,5,FALSE)),0,VLOOKUP(D347,'[1]Combined Contribution Amounts'!$A$2:$K$1335,5,FALSE))</f>
        <v>-33008</v>
      </c>
      <c r="K347" s="105">
        <f>-IF(ISNA(VLOOKUP(D347,'[1]Combined Contribution Amounts'!$A$2:$K$1335,7,FALSE)),0,VLOOKUP(D347,'[1]Combined Contribution Amounts'!$A$2:$K$1335,7,FALSE))+-IF(ISNA(VLOOKUP(D347,'[1]Combined Contribution Amounts'!$A$2:$K$1335,8,FALSE)),0,VLOOKUP(D347,'[1]Combined Contribution Amounts'!$A$2:$K$1335,8,FALSE))+-IF(ISNA(VLOOKUP(D347,'[1]Combined Contribution Amounts'!$A$2:$K$1335,9,FALSE)),0,VLOOKUP(D347,'[1]Combined Contribution Amounts'!$A$2:$K$1335,9,FALSE))</f>
        <v>0</v>
      </c>
      <c r="L347" s="105">
        <f>VLOOKUP(D347,'[1]Pension Expense Details'!$D$23:$S$1407,16,FALSE)</f>
        <v>28038</v>
      </c>
      <c r="M347" s="105">
        <f>ROUND(('[1]68_InOutFlowsCurPrdAndPriorHist'!$F$28-'[1]68_InOutFlowsCurPrdAndPriorHist'!$F$31)*$H347,0)-VLOOKUP(D347,'[1]Pension Expense Details'!$D$23:$S$1407,12,FALSE)</f>
        <v>-7810</v>
      </c>
      <c r="N347" s="105">
        <f>ROUND(('[1]68_InOutFlowsCurPrdAndPriorHist'!$F$29-'[1]68_InOutFlowsCurPrdAndPriorHist'!$F$32)*$H347,0)-VLOOKUP(D347,'[1]Pension Expense Details'!$D$23:$S$1407,13,FALSE)</f>
        <v>-59018</v>
      </c>
      <c r="O347" s="105">
        <f>ROUND(('[1]68_InOutFlowsCurPrdAndPriorHist'!$F$30-'[1]68_InOutFlowsCurPrdAndPriorHist'!$F$33)*$H347,0)-VLOOKUP(D347,'[1]Pension Expense Details'!$D$23:$S$1407,14,FALSE)</f>
        <v>25522</v>
      </c>
      <c r="P347" s="105">
        <f>ROUND((VLOOKUP(D347,'[1]Schedule of Pension Amounts LW'!$B$15:$AC$1399,28,FALSE)-VLOOKUP(D347,'[1]Schedule of Pension Amounts LW'!$B$15:$AC$1399,27,FALSE))*'[1]Schedule of Pension Amounts LW'!AD$4,0)+VLOOKUP(D347,'[1]Schedule of Pension Amounts LW'!$B$15:$AH$1399,33,FALSE)-VLOOKUP(D347,'[1]Pension Expense Details'!$D$23:$S$1407,15,FALSE)</f>
        <v>-93418</v>
      </c>
      <c r="Q347" s="98">
        <f t="shared" si="26"/>
        <v>490229</v>
      </c>
      <c r="R347" s="98">
        <f>ROUND('[1]68_InOutFlowsCurPrdAndPrior'!$D$32*IF(ISNA(VLOOKUP(D347,'[1]Proportionate Shares'!$D$23:$I$1359,6,FALSE)),0,VLOOKUP(D347,'[1]Proportionate Shares'!$D$23:$I$1359,6,FALSE)),0)</f>
        <v>2059</v>
      </c>
      <c r="S347" s="98">
        <f>ROUND('[1]68_InOutFlowsCurPrdAndPrior'!$D$33*IF(ISNA(VLOOKUP(D347,'[1]Proportionate Shares'!$D$23:$I$1359,6,FALSE)),0,VLOOKUP(D347,'[1]Proportionate Shares'!$D$23:$I$1359,6,FALSE)),0)</f>
        <v>152093</v>
      </c>
      <c r="T347" s="98">
        <f>ROUND('[1]68_InOutFlowsCurPrdAndPrior'!$D$35*IF(ISNA(VLOOKUP(D347,'[1]Proportionate Shares'!$D$23:$I$1359,6,FALSE)),0,VLOOKUP(D347,'[1]Proportionate Shares'!$D$23:$I$1359,6,FALSE)),0)</f>
        <v>29473</v>
      </c>
      <c r="U347" s="98">
        <f>VLOOKUP(D347,'[1]Schedule of Pension Amounts LW'!$B$15:$AS$1399,36,FALSE)</f>
        <v>38233</v>
      </c>
      <c r="V347" s="99">
        <f t="shared" si="27"/>
        <v>221858</v>
      </c>
      <c r="W347" s="98">
        <f>ROUND('[1]68_InOutFlowsCurPrdAndPrior'!$F$32*IF(ISNA(VLOOKUP(D347,'[1]Proportionate Shares'!$D$23:$I$1359,6,FALSE)),0,VLOOKUP(D347,'[1]Proportionate Shares'!$D$23:$I$1359,6,FALSE)),0)</f>
        <v>17022</v>
      </c>
      <c r="X347" s="98">
        <f>ROUND('[1]68_InOutFlowsCurPrdAndPrior'!$F$33*IF(ISNA(VLOOKUP(D347,'[1]Proportionate Shares'!$D$23:$I$1359,6,FALSE)),0,VLOOKUP(D347,'[1]Proportionate Shares'!$D$23:$I$1359,6,FALSE)),0)</f>
        <v>62852</v>
      </c>
      <c r="Y347" s="98">
        <f>ROUND('[1]68_InOutFlowsCurPrdAndPrior'!$F$35*IF(ISNA(VLOOKUP(D347,'[1]Proportionate Shares'!$D$23:$I$1359,6,FALSE)),0,VLOOKUP(D347,'[1]Proportionate Shares'!$D$23:$I$1359,6,FALSE)),0)</f>
        <v>24550</v>
      </c>
      <c r="Z347" s="98">
        <f>-VLOOKUP(D347,'[1]Schedule of Pension Amounts LW'!$B$15:$AS$1399,37,FALSE)</f>
        <v>125858</v>
      </c>
      <c r="AA347" s="99">
        <f t="shared" si="28"/>
        <v>230282</v>
      </c>
      <c r="AB347" s="72">
        <f>VLOOKUP(D347,'[1]Pension Expense Details'!$D$22:$S$1407,16,FALSE)</f>
        <v>28038</v>
      </c>
      <c r="AC347" s="72">
        <f t="shared" si="29"/>
        <v>50306</v>
      </c>
      <c r="AD347" s="72">
        <f>VLOOKUP(D347,'[1]Schedule of Pension Amounts LW'!$B$15:$W$1399,22,FALSE)</f>
        <v>78344</v>
      </c>
    </row>
    <row r="348" spans="1:30" x14ac:dyDescent="0.3">
      <c r="A348" s="104"/>
      <c r="B348" s="33"/>
      <c r="C348" s="33" t="str">
        <f>VLOOKUP(D348,'[1]Employer information'!$I$3:$J$1391,2,FALSE)</f>
        <v xml:space="preserve">Public Education                                  </v>
      </c>
      <c r="D348" s="33" t="str">
        <f>'[1]Schedule of Pension Amounts LW'!B341</f>
        <v>0343</v>
      </c>
      <c r="E348" s="33" t="str">
        <f>IF(ISNA(VLOOKUP(D348,'[1]Proportionate Shares'!$D$23:$G$1400,2,FALSE)),"",VLOOKUP(D348,'[1]Proportionate Shares'!$D$23:$G$1400,2,FALSE))</f>
        <v>107901</v>
      </c>
      <c r="F348" s="33" t="str">
        <f>IF(ISNA(VLOOKUP(D348,'[1]Proportionate Shares'!$D$23:$G$1400,3,FALSE)),"",VLOOKUP(D348,'[1]Proportionate Shares'!$D$23:$G$1400,3,FALSE))</f>
        <v xml:space="preserve">   </v>
      </c>
      <c r="G348" s="34" t="str">
        <f>VLOOKUP(D348,'[1]Employer information'!$A$3:$B$1390,2,FALSE)</f>
        <v>ATHENS ISD</v>
      </c>
      <c r="H348" s="36">
        <f>IF(ISNA(VLOOKUP(D348,'[1]Proportionate Shares'!$D$23:$I$1377,6,FALSE)),0,VLOOKUP(D348,'[1]Proportionate Shares'!$D$23:$I$1377,6,FALSE))</f>
        <v>1.43483059E-4</v>
      </c>
      <c r="I348" s="105">
        <f>VLOOKUP(D348,'[1]Schedule of Pension Amounts LW'!$B$15:$E$1399,3,FALSE)</f>
        <v>7835451</v>
      </c>
      <c r="J348" s="105">
        <f>-IF(ISNA(VLOOKUP(D348,'[1]Combined Contribution Amounts'!$A$2:$K$1335,5,FALSE)),0,VLOOKUP(D348,'[1]Combined Contribution Amounts'!$A$2:$K$1335,5,FALSE))</f>
        <v>-502208</v>
      </c>
      <c r="K348" s="105">
        <f>-IF(ISNA(VLOOKUP(D348,'[1]Combined Contribution Amounts'!$A$2:$K$1335,7,FALSE)),0,VLOOKUP(D348,'[1]Combined Contribution Amounts'!$A$2:$K$1335,7,FALSE))+-IF(ISNA(VLOOKUP(D348,'[1]Combined Contribution Amounts'!$A$2:$K$1335,8,FALSE)),0,VLOOKUP(D348,'[1]Combined Contribution Amounts'!$A$2:$K$1335,8,FALSE))+-IF(ISNA(VLOOKUP(D348,'[1]Combined Contribution Amounts'!$A$2:$K$1335,9,FALSE)),0,VLOOKUP(D348,'[1]Combined Contribution Amounts'!$A$2:$K$1335,9,FALSE))</f>
        <v>0</v>
      </c>
      <c r="L348" s="105">
        <f>VLOOKUP(D348,'[1]Pension Expense Details'!$D$23:$S$1407,16,FALSE)</f>
        <v>701458</v>
      </c>
      <c r="M348" s="105">
        <f>ROUND(('[1]68_InOutFlowsCurPrdAndPriorHist'!$F$28-'[1]68_InOutFlowsCurPrdAndPriorHist'!$F$31)*$H348,0)-VLOOKUP(D348,'[1]Pension Expense Details'!$D$23:$S$1407,12,FALSE)</f>
        <v>-118838</v>
      </c>
      <c r="N348" s="105">
        <f>ROUND(('[1]68_InOutFlowsCurPrdAndPriorHist'!$F$29-'[1]68_InOutFlowsCurPrdAndPriorHist'!$F$32)*$H348,0)-VLOOKUP(D348,'[1]Pension Expense Details'!$D$23:$S$1407,13,FALSE)</f>
        <v>-897947</v>
      </c>
      <c r="O348" s="105">
        <f>ROUND(('[1]68_InOutFlowsCurPrdAndPriorHist'!$F$30-'[1]68_InOutFlowsCurPrdAndPriorHist'!$F$33)*$H348,0)-VLOOKUP(D348,'[1]Pension Expense Details'!$D$23:$S$1407,14,FALSE)</f>
        <v>388300</v>
      </c>
      <c r="P348" s="105">
        <f>ROUND((VLOOKUP(D348,'[1]Schedule of Pension Amounts LW'!$B$15:$AC$1399,28,FALSE)-VLOOKUP(D348,'[1]Schedule of Pension Amounts LW'!$B$15:$AC$1399,27,FALSE))*'[1]Schedule of Pension Amounts LW'!AD$4,0)+VLOOKUP(D348,'[1]Schedule of Pension Amounts LW'!$B$15:$AH$1399,33,FALSE)-VLOOKUP(D348,'[1]Pension Expense Details'!$D$23:$S$1407,15,FALSE)</f>
        <v>52482</v>
      </c>
      <c r="Q348" s="98">
        <f t="shared" si="26"/>
        <v>7458698</v>
      </c>
      <c r="R348" s="98">
        <f>ROUND('[1]68_InOutFlowsCurPrdAndPrior'!$D$32*IF(ISNA(VLOOKUP(D348,'[1]Proportionate Shares'!$D$23:$I$1359,6,FALSE)),0,VLOOKUP(D348,'[1]Proportionate Shares'!$D$23:$I$1359,6,FALSE)),0)</f>
        <v>31333</v>
      </c>
      <c r="S348" s="98">
        <f>ROUND('[1]68_InOutFlowsCurPrdAndPrior'!$D$33*IF(ISNA(VLOOKUP(D348,'[1]Proportionate Shares'!$D$23:$I$1359,6,FALSE)),0,VLOOKUP(D348,'[1]Proportionate Shares'!$D$23:$I$1359,6,FALSE)),0)</f>
        <v>2314054</v>
      </c>
      <c r="T348" s="98">
        <f>ROUND('[1]68_InOutFlowsCurPrdAndPrior'!$D$35*IF(ISNA(VLOOKUP(D348,'[1]Proportionate Shares'!$D$23:$I$1359,6,FALSE)),0,VLOOKUP(D348,'[1]Proportionate Shares'!$D$23:$I$1359,6,FALSE)),0)</f>
        <v>448419</v>
      </c>
      <c r="U348" s="98">
        <f>VLOOKUP(D348,'[1]Schedule of Pension Amounts LW'!$B$15:$AS$1399,36,FALSE)</f>
        <v>823248</v>
      </c>
      <c r="V348" s="99">
        <f t="shared" si="27"/>
        <v>3617054</v>
      </c>
      <c r="W348" s="98">
        <f>ROUND('[1]68_InOutFlowsCurPrdAndPrior'!$F$32*IF(ISNA(VLOOKUP(D348,'[1]Proportionate Shares'!$D$23:$I$1359,6,FALSE)),0,VLOOKUP(D348,'[1]Proportionate Shares'!$D$23:$I$1359,6,FALSE)),0)</f>
        <v>258978</v>
      </c>
      <c r="X348" s="98">
        <f>ROUND('[1]68_InOutFlowsCurPrdAndPrior'!$F$33*IF(ISNA(VLOOKUP(D348,'[1]Proportionate Shares'!$D$23:$I$1359,6,FALSE)),0,VLOOKUP(D348,'[1]Proportionate Shares'!$D$23:$I$1359,6,FALSE)),0)</f>
        <v>956277</v>
      </c>
      <c r="Y348" s="98">
        <f>ROUND('[1]68_InOutFlowsCurPrdAndPrior'!$F$35*IF(ISNA(VLOOKUP(D348,'[1]Proportionate Shares'!$D$23:$I$1359,6,FALSE)),0,VLOOKUP(D348,'[1]Proportionate Shares'!$D$23:$I$1359,6,FALSE)),0)</f>
        <v>373525</v>
      </c>
      <c r="Z348" s="98">
        <f>-VLOOKUP(D348,'[1]Schedule of Pension Amounts LW'!$B$15:$AS$1399,37,FALSE)</f>
        <v>128954</v>
      </c>
      <c r="AA348" s="99">
        <f t="shared" si="28"/>
        <v>1717734</v>
      </c>
      <c r="AB348" s="72">
        <f>VLOOKUP(D348,'[1]Pension Expense Details'!$D$22:$S$1407,16,FALSE)</f>
        <v>701458</v>
      </c>
      <c r="AC348" s="72">
        <f t="shared" si="29"/>
        <v>906038</v>
      </c>
      <c r="AD348" s="72">
        <f>VLOOKUP(D348,'[1]Schedule of Pension Amounts LW'!$B$15:$W$1399,22,FALSE)</f>
        <v>1607496</v>
      </c>
    </row>
    <row r="349" spans="1:30" x14ac:dyDescent="0.3">
      <c r="A349" s="104"/>
      <c r="B349" s="33"/>
      <c r="C349" s="33" t="str">
        <f>VLOOKUP(D349,'[1]Employer information'!$I$3:$J$1391,2,FALSE)</f>
        <v xml:space="preserve">Public Education                                  </v>
      </c>
      <c r="D349" s="33" t="str">
        <f>'[1]Schedule of Pension Amounts LW'!B342</f>
        <v>0344</v>
      </c>
      <c r="E349" s="33" t="str">
        <f>IF(ISNA(VLOOKUP(D349,'[1]Proportionate Shares'!$D$23:$G$1400,2,FALSE)),"",VLOOKUP(D349,'[1]Proportionate Shares'!$D$23:$G$1400,2,FALSE))</f>
        <v>034901</v>
      </c>
      <c r="F349" s="33" t="str">
        <f>IF(ISNA(VLOOKUP(D349,'[1]Proportionate Shares'!$D$23:$G$1400,3,FALSE)),"",VLOOKUP(D349,'[1]Proportionate Shares'!$D$23:$G$1400,3,FALSE))</f>
        <v xml:space="preserve">   </v>
      </c>
      <c r="G349" s="34" t="str">
        <f>VLOOKUP(D349,'[1]Employer information'!$A$3:$B$1390,2,FALSE)</f>
        <v>ATLANTA ISD</v>
      </c>
      <c r="H349" s="36">
        <f>IF(ISNA(VLOOKUP(D349,'[1]Proportionate Shares'!$D$23:$I$1377,6,FALSE)),0,VLOOKUP(D349,'[1]Proportionate Shares'!$D$23:$I$1377,6,FALSE))</f>
        <v>1.09171384E-4</v>
      </c>
      <c r="I349" s="105">
        <f>VLOOKUP(D349,'[1]Schedule of Pension Amounts LW'!$B$15:$E$1399,3,FALSE)</f>
        <v>4898605</v>
      </c>
      <c r="J349" s="105">
        <f>-IF(ISNA(VLOOKUP(D349,'[1]Combined Contribution Amounts'!$A$2:$K$1335,5,FALSE)),0,VLOOKUP(D349,'[1]Combined Contribution Amounts'!$A$2:$K$1335,5,FALSE))</f>
        <v>-382113</v>
      </c>
      <c r="K349" s="105">
        <f>-IF(ISNA(VLOOKUP(D349,'[1]Combined Contribution Amounts'!$A$2:$K$1335,7,FALSE)),0,VLOOKUP(D349,'[1]Combined Contribution Amounts'!$A$2:$K$1335,7,FALSE))+-IF(ISNA(VLOOKUP(D349,'[1]Combined Contribution Amounts'!$A$2:$K$1335,8,FALSE)),0,VLOOKUP(D349,'[1]Combined Contribution Amounts'!$A$2:$K$1335,8,FALSE))+-IF(ISNA(VLOOKUP(D349,'[1]Combined Contribution Amounts'!$A$2:$K$1335,9,FALSE)),0,VLOOKUP(D349,'[1]Combined Contribution Amounts'!$A$2:$K$1335,9,FALSE))</f>
        <v>0</v>
      </c>
      <c r="L349" s="105">
        <f>VLOOKUP(D349,'[1]Pension Expense Details'!$D$23:$S$1407,16,FALSE)</f>
        <v>700813</v>
      </c>
      <c r="M349" s="105">
        <f>ROUND(('[1]68_InOutFlowsCurPrdAndPriorHist'!$F$28-'[1]68_InOutFlowsCurPrdAndPriorHist'!$F$31)*$H349,0)-VLOOKUP(D349,'[1]Pension Expense Details'!$D$23:$S$1407,12,FALSE)</f>
        <v>-90420</v>
      </c>
      <c r="N349" s="105">
        <f>ROUND(('[1]68_InOutFlowsCurPrdAndPriorHist'!$F$29-'[1]68_InOutFlowsCurPrdAndPriorHist'!$F$32)*$H349,0)-VLOOKUP(D349,'[1]Pension Expense Details'!$D$23:$S$1407,13,FALSE)</f>
        <v>-683217</v>
      </c>
      <c r="O349" s="105">
        <f>ROUND(('[1]68_InOutFlowsCurPrdAndPriorHist'!$F$30-'[1]68_InOutFlowsCurPrdAndPriorHist'!$F$33)*$H349,0)-VLOOKUP(D349,'[1]Pension Expense Details'!$D$23:$S$1407,14,FALSE)</f>
        <v>295444</v>
      </c>
      <c r="P349" s="105">
        <f>ROUND((VLOOKUP(D349,'[1]Schedule of Pension Amounts LW'!$B$15:$AC$1399,28,FALSE)-VLOOKUP(D349,'[1]Schedule of Pension Amounts LW'!$B$15:$AC$1399,27,FALSE))*'[1]Schedule of Pension Amounts LW'!AD$4,0)+VLOOKUP(D349,'[1]Schedule of Pension Amounts LW'!$B$15:$AH$1399,33,FALSE)-VLOOKUP(D349,'[1]Pension Expense Details'!$D$23:$S$1407,15,FALSE)</f>
        <v>935958</v>
      </c>
      <c r="Q349" s="98">
        <f t="shared" si="26"/>
        <v>5675070</v>
      </c>
      <c r="R349" s="98">
        <f>ROUND('[1]68_InOutFlowsCurPrdAndPrior'!$D$32*IF(ISNA(VLOOKUP(D349,'[1]Proportionate Shares'!$D$23:$I$1359,6,FALSE)),0,VLOOKUP(D349,'[1]Proportionate Shares'!$D$23:$I$1359,6,FALSE)),0)</f>
        <v>23840</v>
      </c>
      <c r="S349" s="98">
        <f>ROUND('[1]68_InOutFlowsCurPrdAndPrior'!$D$33*IF(ISNA(VLOOKUP(D349,'[1]Proportionate Shares'!$D$23:$I$1359,6,FALSE)),0,VLOOKUP(D349,'[1]Proportionate Shares'!$D$23:$I$1359,6,FALSE)),0)</f>
        <v>1760685</v>
      </c>
      <c r="T349" s="98">
        <f>ROUND('[1]68_InOutFlowsCurPrdAndPrior'!$D$35*IF(ISNA(VLOOKUP(D349,'[1]Proportionate Shares'!$D$23:$I$1359,6,FALSE)),0,VLOOKUP(D349,'[1]Proportionate Shares'!$D$23:$I$1359,6,FALSE)),0)</f>
        <v>341187</v>
      </c>
      <c r="U349" s="98">
        <f>VLOOKUP(D349,'[1]Schedule of Pension Amounts LW'!$B$15:$AS$1399,36,FALSE)</f>
        <v>886073</v>
      </c>
      <c r="V349" s="99">
        <f t="shared" si="27"/>
        <v>3011785</v>
      </c>
      <c r="W349" s="98">
        <f>ROUND('[1]68_InOutFlowsCurPrdAndPrior'!$F$32*IF(ISNA(VLOOKUP(D349,'[1]Proportionate Shares'!$D$23:$I$1359,6,FALSE)),0,VLOOKUP(D349,'[1]Proportionate Shares'!$D$23:$I$1359,6,FALSE)),0)</f>
        <v>197047</v>
      </c>
      <c r="X349" s="98">
        <f>ROUND('[1]68_InOutFlowsCurPrdAndPrior'!$F$33*IF(ISNA(VLOOKUP(D349,'[1]Proportionate Shares'!$D$23:$I$1359,6,FALSE)),0,VLOOKUP(D349,'[1]Proportionate Shares'!$D$23:$I$1359,6,FALSE)),0)</f>
        <v>727598</v>
      </c>
      <c r="Y349" s="98">
        <f>ROUND('[1]68_InOutFlowsCurPrdAndPrior'!$F$35*IF(ISNA(VLOOKUP(D349,'[1]Proportionate Shares'!$D$23:$I$1359,6,FALSE)),0,VLOOKUP(D349,'[1]Proportionate Shares'!$D$23:$I$1359,6,FALSE)),0)</f>
        <v>284203</v>
      </c>
      <c r="Z349" s="98">
        <f>-VLOOKUP(D349,'[1]Schedule of Pension Amounts LW'!$B$15:$AS$1399,37,FALSE)</f>
        <v>550394</v>
      </c>
      <c r="AA349" s="99">
        <f t="shared" si="28"/>
        <v>1759242</v>
      </c>
      <c r="AB349" s="72">
        <f>VLOOKUP(D349,'[1]Pension Expense Details'!$D$22:$S$1407,16,FALSE)</f>
        <v>700813</v>
      </c>
      <c r="AC349" s="72">
        <f t="shared" si="29"/>
        <v>419772</v>
      </c>
      <c r="AD349" s="72">
        <f>VLOOKUP(D349,'[1]Schedule of Pension Amounts LW'!$B$15:$W$1399,22,FALSE)</f>
        <v>1120585</v>
      </c>
    </row>
    <row r="350" spans="1:30" x14ac:dyDescent="0.3">
      <c r="A350" s="104"/>
      <c r="B350" s="33"/>
      <c r="C350" s="33" t="str">
        <f>VLOOKUP(D350,'[1]Employer information'!$I$3:$J$1391,2,FALSE)</f>
        <v xml:space="preserve">Public Education                                  </v>
      </c>
      <c r="D350" s="33" t="str">
        <f>'[1]Schedule of Pension Amounts LW'!B343</f>
        <v>0345</v>
      </c>
      <c r="E350" s="33" t="str">
        <f>IF(ISNA(VLOOKUP(D350,'[1]Proportionate Shares'!$D$23:$G$1400,2,FALSE)),"",VLOOKUP(D350,'[1]Proportionate Shares'!$D$23:$G$1400,2,FALSE))</f>
        <v>061907</v>
      </c>
      <c r="F350" s="33" t="str">
        <f>IF(ISNA(VLOOKUP(D350,'[1]Proportionate Shares'!$D$23:$G$1400,3,FALSE)),"",VLOOKUP(D350,'[1]Proportionate Shares'!$D$23:$G$1400,3,FALSE))</f>
        <v xml:space="preserve">   </v>
      </c>
      <c r="G350" s="34" t="str">
        <f>VLOOKUP(D350,'[1]Employer information'!$A$3:$B$1390,2,FALSE)</f>
        <v>AUBREY ISD</v>
      </c>
      <c r="H350" s="36">
        <f>IF(ISNA(VLOOKUP(D350,'[1]Proportionate Shares'!$D$23:$I$1377,6,FALSE)),0,VLOOKUP(D350,'[1]Proportionate Shares'!$D$23:$I$1377,6,FALSE))</f>
        <v>1.11101603E-4</v>
      </c>
      <c r="I350" s="105">
        <f>VLOOKUP(D350,'[1]Schedule of Pension Amounts LW'!$B$15:$E$1399,3,FALSE)</f>
        <v>6146899</v>
      </c>
      <c r="J350" s="105">
        <f>-IF(ISNA(VLOOKUP(D350,'[1]Combined Contribution Amounts'!$A$2:$K$1335,5,FALSE)),0,VLOOKUP(D350,'[1]Combined Contribution Amounts'!$A$2:$K$1335,5,FALSE))</f>
        <v>-388869</v>
      </c>
      <c r="K350" s="105">
        <f>-IF(ISNA(VLOOKUP(D350,'[1]Combined Contribution Amounts'!$A$2:$K$1335,7,FALSE)),0,VLOOKUP(D350,'[1]Combined Contribution Amounts'!$A$2:$K$1335,7,FALSE))+-IF(ISNA(VLOOKUP(D350,'[1]Combined Contribution Amounts'!$A$2:$K$1335,8,FALSE)),0,VLOOKUP(D350,'[1]Combined Contribution Amounts'!$A$2:$K$1335,8,FALSE))+-IF(ISNA(VLOOKUP(D350,'[1]Combined Contribution Amounts'!$A$2:$K$1335,9,FALSE)),0,VLOOKUP(D350,'[1]Combined Contribution Amounts'!$A$2:$K$1335,9,FALSE))</f>
        <v>0</v>
      </c>
      <c r="L350" s="105">
        <f>VLOOKUP(D350,'[1]Pension Expense Details'!$D$23:$S$1407,16,FALSE)</f>
        <v>530615</v>
      </c>
      <c r="M350" s="105">
        <f>ROUND(('[1]68_InOutFlowsCurPrdAndPriorHist'!$F$28-'[1]68_InOutFlowsCurPrdAndPriorHist'!$F$31)*$H350,0)-VLOOKUP(D350,'[1]Pension Expense Details'!$D$23:$S$1407,12,FALSE)</f>
        <v>-92019</v>
      </c>
      <c r="N350" s="105">
        <f>ROUND(('[1]68_InOutFlowsCurPrdAndPriorHist'!$F$29-'[1]68_InOutFlowsCurPrdAndPriorHist'!$F$32)*$H350,0)-VLOOKUP(D350,'[1]Pension Expense Details'!$D$23:$S$1407,13,FALSE)</f>
        <v>-695296</v>
      </c>
      <c r="O350" s="105">
        <f>ROUND(('[1]68_InOutFlowsCurPrdAndPriorHist'!$F$30-'[1]68_InOutFlowsCurPrdAndPriorHist'!$F$33)*$H350,0)-VLOOKUP(D350,'[1]Pension Expense Details'!$D$23:$S$1407,14,FALSE)</f>
        <v>300668</v>
      </c>
      <c r="P350" s="105">
        <f>ROUND((VLOOKUP(D350,'[1]Schedule of Pension Amounts LW'!$B$15:$AC$1399,28,FALSE)-VLOOKUP(D350,'[1]Schedule of Pension Amounts LW'!$B$15:$AC$1399,27,FALSE))*'[1]Schedule of Pension Amounts LW'!AD$4,0)+VLOOKUP(D350,'[1]Schedule of Pension Amounts LW'!$B$15:$AH$1399,33,FALSE)-VLOOKUP(D350,'[1]Pension Expense Details'!$D$23:$S$1407,15,FALSE)</f>
        <v>-26589</v>
      </c>
      <c r="Q350" s="98">
        <f t="shared" si="26"/>
        <v>5775409</v>
      </c>
      <c r="R350" s="98">
        <f>ROUND('[1]68_InOutFlowsCurPrdAndPrior'!$D$32*IF(ISNA(VLOOKUP(D350,'[1]Proportionate Shares'!$D$23:$I$1359,6,FALSE)),0,VLOOKUP(D350,'[1]Proportionate Shares'!$D$23:$I$1359,6,FALSE)),0)</f>
        <v>24262</v>
      </c>
      <c r="S350" s="98">
        <f>ROUND('[1]68_InOutFlowsCurPrdAndPrior'!$D$33*IF(ISNA(VLOOKUP(D350,'[1]Proportionate Shares'!$D$23:$I$1359,6,FALSE)),0,VLOOKUP(D350,'[1]Proportionate Shares'!$D$23:$I$1359,6,FALSE)),0)</f>
        <v>1791815</v>
      </c>
      <c r="T350" s="98">
        <f>ROUND('[1]68_InOutFlowsCurPrdAndPrior'!$D$35*IF(ISNA(VLOOKUP(D350,'[1]Proportionate Shares'!$D$23:$I$1359,6,FALSE)),0,VLOOKUP(D350,'[1]Proportionate Shares'!$D$23:$I$1359,6,FALSE)),0)</f>
        <v>347219</v>
      </c>
      <c r="U350" s="98">
        <f>VLOOKUP(D350,'[1]Schedule of Pension Amounts LW'!$B$15:$AS$1399,36,FALSE)</f>
        <v>803222</v>
      </c>
      <c r="V350" s="99">
        <f t="shared" si="27"/>
        <v>2966518</v>
      </c>
      <c r="W350" s="98">
        <f>ROUND('[1]68_InOutFlowsCurPrdAndPrior'!$F$32*IF(ISNA(VLOOKUP(D350,'[1]Proportionate Shares'!$D$23:$I$1359,6,FALSE)),0,VLOOKUP(D350,'[1]Proportionate Shares'!$D$23:$I$1359,6,FALSE)),0)</f>
        <v>200531</v>
      </c>
      <c r="X350" s="98">
        <f>ROUND('[1]68_InOutFlowsCurPrdAndPrior'!$F$33*IF(ISNA(VLOOKUP(D350,'[1]Proportionate Shares'!$D$23:$I$1359,6,FALSE)),0,VLOOKUP(D350,'[1]Proportionate Shares'!$D$23:$I$1359,6,FALSE)),0)</f>
        <v>740463</v>
      </c>
      <c r="Y350" s="98">
        <f>ROUND('[1]68_InOutFlowsCurPrdAndPrior'!$F$35*IF(ISNA(VLOOKUP(D350,'[1]Proportionate Shares'!$D$23:$I$1359,6,FALSE)),0,VLOOKUP(D350,'[1]Proportionate Shares'!$D$23:$I$1359,6,FALSE)),0)</f>
        <v>289228</v>
      </c>
      <c r="Z350" s="98">
        <f>-VLOOKUP(D350,'[1]Schedule of Pension Amounts LW'!$B$15:$AS$1399,37,FALSE)</f>
        <v>18337</v>
      </c>
      <c r="AA350" s="99">
        <f t="shared" si="28"/>
        <v>1248559</v>
      </c>
      <c r="AB350" s="72">
        <f>VLOOKUP(D350,'[1]Pension Expense Details'!$D$22:$S$1407,16,FALSE)</f>
        <v>530615</v>
      </c>
      <c r="AC350" s="72">
        <f t="shared" si="29"/>
        <v>772912</v>
      </c>
      <c r="AD350" s="72">
        <f>VLOOKUP(D350,'[1]Schedule of Pension Amounts LW'!$B$15:$W$1399,22,FALSE)</f>
        <v>1303527</v>
      </c>
    </row>
    <row r="351" spans="1:30" x14ac:dyDescent="0.3">
      <c r="A351" s="104"/>
      <c r="B351" s="33"/>
      <c r="C351" s="33" t="str">
        <f>VLOOKUP(D351,'[1]Employer information'!$I$3:$J$1391,2,FALSE)</f>
        <v xml:space="preserve">Public Education                                  </v>
      </c>
      <c r="D351" s="33" t="str">
        <f>'[1]Schedule of Pension Amounts LW'!B344</f>
        <v>0346</v>
      </c>
      <c r="E351" s="33" t="str">
        <f>IF(ISNA(VLOOKUP(D351,'[1]Proportionate Shares'!$D$23:$G$1400,2,FALSE)),"",VLOOKUP(D351,'[1]Proportionate Shares'!$D$23:$G$1400,2,FALSE))</f>
        <v>227901</v>
      </c>
      <c r="F351" s="33" t="str">
        <f>IF(ISNA(VLOOKUP(D351,'[1]Proportionate Shares'!$D$23:$G$1400,3,FALSE)),"",VLOOKUP(D351,'[1]Proportionate Shares'!$D$23:$G$1400,3,FALSE))</f>
        <v xml:space="preserve">   </v>
      </c>
      <c r="G351" s="34" t="str">
        <f>VLOOKUP(D351,'[1]Employer information'!$A$3:$B$1390,2,FALSE)</f>
        <v>AUSTIN ISD</v>
      </c>
      <c r="H351" s="36">
        <f>IF(ISNA(VLOOKUP(D351,'[1]Proportionate Shares'!$D$23:$I$1377,6,FALSE)),0,VLOOKUP(D351,'[1]Proportionate Shares'!$D$23:$I$1377,6,FALSE))</f>
        <v>2.2799134909999999E-3</v>
      </c>
      <c r="I351" s="105">
        <f>VLOOKUP(D351,'[1]Schedule of Pension Amounts LW'!$B$15:$E$1399,3,FALSE)</f>
        <v>127858602</v>
      </c>
      <c r="J351" s="105">
        <f>-IF(ISNA(VLOOKUP(D351,'[1]Combined Contribution Amounts'!$A$2:$K$1335,5,FALSE)),0,VLOOKUP(D351,'[1]Combined Contribution Amounts'!$A$2:$K$1335,5,FALSE))</f>
        <v>-7979972</v>
      </c>
      <c r="K351" s="105">
        <f>-IF(ISNA(VLOOKUP(D351,'[1]Combined Contribution Amounts'!$A$2:$K$1335,7,FALSE)),0,VLOOKUP(D351,'[1]Combined Contribution Amounts'!$A$2:$K$1335,7,FALSE))+-IF(ISNA(VLOOKUP(D351,'[1]Combined Contribution Amounts'!$A$2:$K$1335,8,FALSE)),0,VLOOKUP(D351,'[1]Combined Contribution Amounts'!$A$2:$K$1335,8,FALSE))+-IF(ISNA(VLOOKUP(D351,'[1]Combined Contribution Amounts'!$A$2:$K$1335,9,FALSE)),0,VLOOKUP(D351,'[1]Combined Contribution Amounts'!$A$2:$K$1335,9,FALSE))</f>
        <v>0</v>
      </c>
      <c r="L351" s="105">
        <f>VLOOKUP(D351,'[1]Pension Expense Details'!$D$23:$S$1407,16,FALSE)</f>
        <v>10618676</v>
      </c>
      <c r="M351" s="105">
        <f>ROUND(('[1]68_InOutFlowsCurPrdAndPriorHist'!$F$28-'[1]68_InOutFlowsCurPrdAndPriorHist'!$F$31)*$H351,0)-VLOOKUP(D351,'[1]Pension Expense Details'!$D$23:$S$1407,12,FALSE)</f>
        <v>-1888310</v>
      </c>
      <c r="N351" s="105">
        <f>ROUND(('[1]68_InOutFlowsCurPrdAndPriorHist'!$F$29-'[1]68_InOutFlowsCurPrdAndPriorHist'!$F$32)*$H351,0)-VLOOKUP(D351,'[1]Pension Expense Details'!$D$23:$S$1407,13,FALSE)</f>
        <v>-14268164</v>
      </c>
      <c r="O351" s="105">
        <f>ROUND(('[1]68_InOutFlowsCurPrdAndPriorHist'!$F$30-'[1]68_InOutFlowsCurPrdAndPriorHist'!$F$33)*$H351,0)-VLOOKUP(D351,'[1]Pension Expense Details'!$D$23:$S$1407,14,FALSE)</f>
        <v>6169995</v>
      </c>
      <c r="P351" s="105">
        <f>ROUND((VLOOKUP(D351,'[1]Schedule of Pension Amounts LW'!$B$15:$AC$1399,28,FALSE)-VLOOKUP(D351,'[1]Schedule of Pension Amounts LW'!$B$15:$AC$1399,27,FALSE))*'[1]Schedule of Pension Amounts LW'!AD$4,0)+VLOOKUP(D351,'[1]Schedule of Pension Amounts LW'!$B$15:$AH$1399,33,FALSE)-VLOOKUP(D351,'[1]Pension Expense Details'!$D$23:$S$1407,15,FALSE)</f>
        <v>-1993796</v>
      </c>
      <c r="Q351" s="98">
        <f t="shared" si="26"/>
        <v>118517031</v>
      </c>
      <c r="R351" s="98">
        <f>ROUND('[1]68_InOutFlowsCurPrdAndPrior'!$D$32*IF(ISNA(VLOOKUP(D351,'[1]Proportionate Shares'!$D$23:$I$1359,6,FALSE)),0,VLOOKUP(D351,'[1]Proportionate Shares'!$D$23:$I$1359,6,FALSE)),0)</f>
        <v>497878</v>
      </c>
      <c r="S351" s="98">
        <f>ROUND('[1]68_InOutFlowsCurPrdAndPrior'!$D$33*IF(ISNA(VLOOKUP(D351,'[1]Proportionate Shares'!$D$23:$I$1359,6,FALSE)),0,VLOOKUP(D351,'[1]Proportionate Shares'!$D$23:$I$1359,6,FALSE)),0)</f>
        <v>36769803</v>
      </c>
      <c r="T351" s="98">
        <f>ROUND('[1]68_InOutFlowsCurPrdAndPrior'!$D$35*IF(ISNA(VLOOKUP(D351,'[1]Proportionate Shares'!$D$23:$I$1359,6,FALSE)),0,VLOOKUP(D351,'[1]Proportionate Shares'!$D$23:$I$1359,6,FALSE)),0)</f>
        <v>7125280</v>
      </c>
      <c r="U351" s="98">
        <f>VLOOKUP(D351,'[1]Schedule of Pension Amounts LW'!$B$15:$AS$1399,36,FALSE)</f>
        <v>847465</v>
      </c>
      <c r="V351" s="99">
        <f t="shared" si="27"/>
        <v>45240426</v>
      </c>
      <c r="W351" s="98">
        <f>ROUND('[1]68_InOutFlowsCurPrdAndPrior'!$F$32*IF(ISNA(VLOOKUP(D351,'[1]Proportionate Shares'!$D$23:$I$1359,6,FALSE)),0,VLOOKUP(D351,'[1]Proportionate Shares'!$D$23:$I$1359,6,FALSE)),0)</f>
        <v>4115099</v>
      </c>
      <c r="X351" s="98">
        <f>ROUND('[1]68_InOutFlowsCurPrdAndPrior'!$F$33*IF(ISNA(VLOOKUP(D351,'[1]Proportionate Shares'!$D$23:$I$1359,6,FALSE)),0,VLOOKUP(D351,'[1]Proportionate Shares'!$D$23:$I$1359,6,FALSE)),0)</f>
        <v>15195022</v>
      </c>
      <c r="Y351" s="98">
        <f>ROUND('[1]68_InOutFlowsCurPrdAndPrior'!$F$35*IF(ISNA(VLOOKUP(D351,'[1]Proportionate Shares'!$D$23:$I$1359,6,FALSE)),0,VLOOKUP(D351,'[1]Proportionate Shares'!$D$23:$I$1359,6,FALSE)),0)</f>
        <v>5935232</v>
      </c>
      <c r="Z351" s="98">
        <f>-VLOOKUP(D351,'[1]Schedule of Pension Amounts LW'!$B$15:$AS$1399,37,FALSE)</f>
        <v>23125954</v>
      </c>
      <c r="AA351" s="99">
        <f t="shared" si="28"/>
        <v>48371307</v>
      </c>
      <c r="AB351" s="72">
        <f>VLOOKUP(D351,'[1]Pension Expense Details'!$D$22:$S$1407,16,FALSE)</f>
        <v>10618676</v>
      </c>
      <c r="AC351" s="72">
        <f t="shared" si="29"/>
        <v>2890781</v>
      </c>
      <c r="AD351" s="72">
        <f>VLOOKUP(D351,'[1]Schedule of Pension Amounts LW'!$B$15:$W$1399,22,FALSE)</f>
        <v>13509457</v>
      </c>
    </row>
    <row r="352" spans="1:30" x14ac:dyDescent="0.3">
      <c r="A352" s="104"/>
      <c r="B352" s="33"/>
      <c r="C352" s="33" t="str">
        <f>VLOOKUP(D352,'[1]Employer information'!$I$3:$J$1391,2,FALSE)</f>
        <v xml:space="preserve">Public Education                                  </v>
      </c>
      <c r="D352" s="33" t="str">
        <f>'[1]Schedule of Pension Amounts LW'!B345</f>
        <v>0347</v>
      </c>
      <c r="E352" s="33" t="str">
        <f>IF(ISNA(VLOOKUP(D352,'[1]Proportionate Shares'!$D$23:$G$1400,2,FALSE)),"",VLOOKUP(D352,'[1]Proportionate Shares'!$D$23:$G$1400,2,FALSE))</f>
        <v>196901</v>
      </c>
      <c r="F352" s="33" t="str">
        <f>IF(ISNA(VLOOKUP(D352,'[1]Proportionate Shares'!$D$23:$G$1400,3,FALSE)),"",VLOOKUP(D352,'[1]Proportionate Shares'!$D$23:$G$1400,3,FALSE))</f>
        <v xml:space="preserve">   </v>
      </c>
      <c r="G352" s="34" t="str">
        <f>VLOOKUP(D352,'[1]Employer information'!$A$3:$B$1390,2,FALSE)</f>
        <v>AUSTWELL TIVOLI ISD</v>
      </c>
      <c r="H352" s="36">
        <f>IF(ISNA(VLOOKUP(D352,'[1]Proportionate Shares'!$D$23:$I$1377,6,FALSE)),0,VLOOKUP(D352,'[1]Proportionate Shares'!$D$23:$I$1377,6,FALSE))</f>
        <v>7.80516E-6</v>
      </c>
      <c r="I352" s="105">
        <f>VLOOKUP(D352,'[1]Schedule of Pension Amounts LW'!$B$15:$E$1399,3,FALSE)</f>
        <v>593960</v>
      </c>
      <c r="J352" s="105">
        <f>-IF(ISNA(VLOOKUP(D352,'[1]Combined Contribution Amounts'!$A$2:$K$1335,5,FALSE)),0,VLOOKUP(D352,'[1]Combined Contribution Amounts'!$A$2:$K$1335,5,FALSE))</f>
        <v>-27319</v>
      </c>
      <c r="K352" s="105">
        <f>-IF(ISNA(VLOOKUP(D352,'[1]Combined Contribution Amounts'!$A$2:$K$1335,7,FALSE)),0,VLOOKUP(D352,'[1]Combined Contribution Amounts'!$A$2:$K$1335,7,FALSE))+-IF(ISNA(VLOOKUP(D352,'[1]Combined Contribution Amounts'!$A$2:$K$1335,8,FALSE)),0,VLOOKUP(D352,'[1]Combined Contribution Amounts'!$A$2:$K$1335,8,FALSE))+-IF(ISNA(VLOOKUP(D352,'[1]Combined Contribution Amounts'!$A$2:$K$1335,9,FALSE)),0,VLOOKUP(D352,'[1]Combined Contribution Amounts'!$A$2:$K$1335,9,FALSE))</f>
        <v>0</v>
      </c>
      <c r="L352" s="105">
        <f>VLOOKUP(D352,'[1]Pension Expense Details'!$D$23:$S$1407,16,FALSE)</f>
        <v>11795</v>
      </c>
      <c r="M352" s="105">
        <f>ROUND(('[1]68_InOutFlowsCurPrdAndPriorHist'!$F$28-'[1]68_InOutFlowsCurPrdAndPriorHist'!$F$31)*$H352,0)-VLOOKUP(D352,'[1]Pension Expense Details'!$D$23:$S$1407,12,FALSE)</f>
        <v>-6464</v>
      </c>
      <c r="N352" s="105">
        <f>ROUND(('[1]68_InOutFlowsCurPrdAndPriorHist'!$F$29-'[1]68_InOutFlowsCurPrdAndPriorHist'!$F$32)*$H352,0)-VLOOKUP(D352,'[1]Pension Expense Details'!$D$23:$S$1407,13,FALSE)</f>
        <v>-48846</v>
      </c>
      <c r="O352" s="105">
        <f>ROUND(('[1]68_InOutFlowsCurPrdAndPriorHist'!$F$30-'[1]68_InOutFlowsCurPrdAndPriorHist'!$F$33)*$H352,0)-VLOOKUP(D352,'[1]Pension Expense Details'!$D$23:$S$1407,14,FALSE)</f>
        <v>21122</v>
      </c>
      <c r="P352" s="105">
        <f>ROUND((VLOOKUP(D352,'[1]Schedule of Pension Amounts LW'!$B$15:$AC$1399,28,FALSE)-VLOOKUP(D352,'[1]Schedule of Pension Amounts LW'!$B$15:$AC$1399,27,FALSE))*'[1]Schedule of Pension Amounts LW'!AD$4,0)+VLOOKUP(D352,'[1]Schedule of Pension Amounts LW'!$B$15:$AH$1399,33,FALSE)-VLOOKUP(D352,'[1]Pension Expense Details'!$D$23:$S$1407,15,FALSE)</f>
        <v>-138511</v>
      </c>
      <c r="Q352" s="98">
        <f t="shared" si="26"/>
        <v>405737</v>
      </c>
      <c r="R352" s="98">
        <f>ROUND('[1]68_InOutFlowsCurPrdAndPrior'!$D$32*IF(ISNA(VLOOKUP(D352,'[1]Proportionate Shares'!$D$23:$I$1359,6,FALSE)),0,VLOOKUP(D352,'[1]Proportionate Shares'!$D$23:$I$1359,6,FALSE)),0)</f>
        <v>1704</v>
      </c>
      <c r="S352" s="98">
        <f>ROUND('[1]68_InOutFlowsCurPrdAndPrior'!$D$33*IF(ISNA(VLOOKUP(D352,'[1]Proportionate Shares'!$D$23:$I$1359,6,FALSE)),0,VLOOKUP(D352,'[1]Proportionate Shares'!$D$23:$I$1359,6,FALSE)),0)</f>
        <v>125879</v>
      </c>
      <c r="T352" s="98">
        <f>ROUND('[1]68_InOutFlowsCurPrdAndPrior'!$D$35*IF(ISNA(VLOOKUP(D352,'[1]Proportionate Shares'!$D$23:$I$1359,6,FALSE)),0,VLOOKUP(D352,'[1]Proportionate Shares'!$D$23:$I$1359,6,FALSE)),0)</f>
        <v>24393</v>
      </c>
      <c r="U352" s="98">
        <f>VLOOKUP(D352,'[1]Schedule of Pension Amounts LW'!$B$15:$AS$1399,36,FALSE)</f>
        <v>53847</v>
      </c>
      <c r="V352" s="99">
        <f t="shared" si="27"/>
        <v>205823</v>
      </c>
      <c r="W352" s="98">
        <f>ROUND('[1]68_InOutFlowsCurPrdAndPrior'!$F$32*IF(ISNA(VLOOKUP(D352,'[1]Proportionate Shares'!$D$23:$I$1359,6,FALSE)),0,VLOOKUP(D352,'[1]Proportionate Shares'!$D$23:$I$1359,6,FALSE)),0)</f>
        <v>14088</v>
      </c>
      <c r="X352" s="98">
        <f>ROUND('[1]68_InOutFlowsCurPrdAndPrior'!$F$33*IF(ISNA(VLOOKUP(D352,'[1]Proportionate Shares'!$D$23:$I$1359,6,FALSE)),0,VLOOKUP(D352,'[1]Proportionate Shares'!$D$23:$I$1359,6,FALSE)),0)</f>
        <v>52019</v>
      </c>
      <c r="Y352" s="98">
        <f>ROUND('[1]68_InOutFlowsCurPrdAndPrior'!$F$35*IF(ISNA(VLOOKUP(D352,'[1]Proportionate Shares'!$D$23:$I$1359,6,FALSE)),0,VLOOKUP(D352,'[1]Proportionate Shares'!$D$23:$I$1359,6,FALSE)),0)</f>
        <v>20319</v>
      </c>
      <c r="Z352" s="98">
        <f>-VLOOKUP(D352,'[1]Schedule of Pension Amounts LW'!$B$15:$AS$1399,37,FALSE)</f>
        <v>129714</v>
      </c>
      <c r="AA352" s="99">
        <f t="shared" si="28"/>
        <v>216140</v>
      </c>
      <c r="AB352" s="72">
        <f>VLOOKUP(D352,'[1]Pension Expense Details'!$D$22:$S$1407,16,FALSE)</f>
        <v>11795</v>
      </c>
      <c r="AC352" s="72">
        <f t="shared" si="29"/>
        <v>60802</v>
      </c>
      <c r="AD352" s="72">
        <f>VLOOKUP(D352,'[1]Schedule of Pension Amounts LW'!$B$15:$W$1399,22,FALSE)</f>
        <v>72597</v>
      </c>
    </row>
    <row r="353" spans="1:30" x14ac:dyDescent="0.3">
      <c r="A353" s="104"/>
      <c r="B353" s="33"/>
      <c r="C353" s="33" t="str">
        <f>VLOOKUP(D353,'[1]Employer information'!$I$3:$J$1391,2,FALSE)</f>
        <v xml:space="preserve">Public Education                                  </v>
      </c>
      <c r="D353" s="33" t="str">
        <f>'[1]Schedule of Pension Amounts LW'!B346</f>
        <v>0348</v>
      </c>
      <c r="E353" s="33" t="str">
        <f>IF(ISNA(VLOOKUP(D353,'[1]Proportionate Shares'!$D$23:$G$1400,2,FALSE)),"",VLOOKUP(D353,'[1]Proportionate Shares'!$D$23:$G$1400,2,FALSE))</f>
        <v>070901</v>
      </c>
      <c r="F353" s="33" t="str">
        <f>IF(ISNA(VLOOKUP(D353,'[1]Proportionate Shares'!$D$23:$G$1400,3,FALSE)),"",VLOOKUP(D353,'[1]Proportionate Shares'!$D$23:$G$1400,3,FALSE))</f>
        <v xml:space="preserve">   </v>
      </c>
      <c r="G353" s="34" t="str">
        <f>VLOOKUP(D353,'[1]Employer information'!$A$3:$B$1390,2,FALSE)</f>
        <v>AVALON ISD</v>
      </c>
      <c r="H353" s="36">
        <f>IF(ISNA(VLOOKUP(D353,'[1]Proportionate Shares'!$D$23:$I$1377,6,FALSE)),0,VLOOKUP(D353,'[1]Proportionate Shares'!$D$23:$I$1377,6,FALSE))</f>
        <v>1.9146484E-5</v>
      </c>
      <c r="I353" s="105">
        <f>VLOOKUP(D353,'[1]Schedule of Pension Amounts LW'!$B$15:$E$1399,3,FALSE)</f>
        <v>985920</v>
      </c>
      <c r="J353" s="105">
        <f>-IF(ISNA(VLOOKUP(D353,'[1]Combined Contribution Amounts'!$A$2:$K$1335,5,FALSE)),0,VLOOKUP(D353,'[1]Combined Contribution Amounts'!$A$2:$K$1335,5,FALSE))</f>
        <v>-67015</v>
      </c>
      <c r="K353" s="105">
        <f>-IF(ISNA(VLOOKUP(D353,'[1]Combined Contribution Amounts'!$A$2:$K$1335,7,FALSE)),0,VLOOKUP(D353,'[1]Combined Contribution Amounts'!$A$2:$K$1335,7,FALSE))+-IF(ISNA(VLOOKUP(D353,'[1]Combined Contribution Amounts'!$A$2:$K$1335,8,FALSE)),0,VLOOKUP(D353,'[1]Combined Contribution Amounts'!$A$2:$K$1335,8,FALSE))+-IF(ISNA(VLOOKUP(D353,'[1]Combined Contribution Amounts'!$A$2:$K$1335,9,FALSE)),0,VLOOKUP(D353,'[1]Combined Contribution Amounts'!$A$2:$K$1335,9,FALSE))</f>
        <v>0</v>
      </c>
      <c r="L353" s="105">
        <f>VLOOKUP(D353,'[1]Pension Expense Details'!$D$23:$S$1407,16,FALSE)</f>
        <v>102978</v>
      </c>
      <c r="M353" s="105">
        <f>ROUND(('[1]68_InOutFlowsCurPrdAndPriorHist'!$F$28-'[1]68_InOutFlowsCurPrdAndPriorHist'!$F$31)*$H353,0)-VLOOKUP(D353,'[1]Pension Expense Details'!$D$23:$S$1407,12,FALSE)</f>
        <v>-15858</v>
      </c>
      <c r="N353" s="105">
        <f>ROUND(('[1]68_InOutFlowsCurPrdAndPriorHist'!$F$29-'[1]68_InOutFlowsCurPrdAndPriorHist'!$F$32)*$H353,0)-VLOOKUP(D353,'[1]Pension Expense Details'!$D$23:$S$1407,13,FALSE)</f>
        <v>-119823</v>
      </c>
      <c r="O353" s="105">
        <f>ROUND(('[1]68_InOutFlowsCurPrdAndPriorHist'!$F$30-'[1]68_InOutFlowsCurPrdAndPriorHist'!$F$33)*$H353,0)-VLOOKUP(D353,'[1]Pension Expense Details'!$D$23:$S$1407,14,FALSE)</f>
        <v>51815</v>
      </c>
      <c r="P353" s="105">
        <f>ROUND((VLOOKUP(D353,'[1]Schedule of Pension Amounts LW'!$B$15:$AC$1399,28,FALSE)-VLOOKUP(D353,'[1]Schedule of Pension Amounts LW'!$B$15:$AC$1399,27,FALSE))*'[1]Schedule of Pension Amounts LW'!AD$4,0)+VLOOKUP(D353,'[1]Schedule of Pension Amounts LW'!$B$15:$AH$1399,33,FALSE)-VLOOKUP(D353,'[1]Pension Expense Details'!$D$23:$S$1407,15,FALSE)</f>
        <v>57277</v>
      </c>
      <c r="Q353" s="98">
        <f t="shared" si="26"/>
        <v>995294</v>
      </c>
      <c r="R353" s="98">
        <f>ROUND('[1]68_InOutFlowsCurPrdAndPrior'!$D$32*IF(ISNA(VLOOKUP(D353,'[1]Proportionate Shares'!$D$23:$I$1359,6,FALSE)),0,VLOOKUP(D353,'[1]Proportionate Shares'!$D$23:$I$1359,6,FALSE)),0)</f>
        <v>4181</v>
      </c>
      <c r="S353" s="98">
        <f>ROUND('[1]68_InOutFlowsCurPrdAndPrior'!$D$33*IF(ISNA(VLOOKUP(D353,'[1]Proportionate Shares'!$D$23:$I$1359,6,FALSE)),0,VLOOKUP(D353,'[1]Proportionate Shares'!$D$23:$I$1359,6,FALSE)),0)</f>
        <v>308789</v>
      </c>
      <c r="T353" s="98">
        <f>ROUND('[1]68_InOutFlowsCurPrdAndPrior'!$D$35*IF(ISNA(VLOOKUP(D353,'[1]Proportionate Shares'!$D$23:$I$1359,6,FALSE)),0,VLOOKUP(D353,'[1]Proportionate Shares'!$D$23:$I$1359,6,FALSE)),0)</f>
        <v>59837</v>
      </c>
      <c r="U353" s="98">
        <f>VLOOKUP(D353,'[1]Schedule of Pension Amounts LW'!$B$15:$AS$1399,36,FALSE)</f>
        <v>644220</v>
      </c>
      <c r="V353" s="99">
        <f t="shared" si="27"/>
        <v>1017027</v>
      </c>
      <c r="W353" s="98">
        <f>ROUND('[1]68_InOutFlowsCurPrdAndPrior'!$F$32*IF(ISNA(VLOOKUP(D353,'[1]Proportionate Shares'!$D$23:$I$1359,6,FALSE)),0,VLOOKUP(D353,'[1]Proportionate Shares'!$D$23:$I$1359,6,FALSE)),0)</f>
        <v>34558</v>
      </c>
      <c r="X353" s="98">
        <f>ROUND('[1]68_InOutFlowsCurPrdAndPrior'!$F$33*IF(ISNA(VLOOKUP(D353,'[1]Proportionate Shares'!$D$23:$I$1359,6,FALSE)),0,VLOOKUP(D353,'[1]Proportionate Shares'!$D$23:$I$1359,6,FALSE)),0)</f>
        <v>127606</v>
      </c>
      <c r="Y353" s="98">
        <f>ROUND('[1]68_InOutFlowsCurPrdAndPrior'!$F$35*IF(ISNA(VLOOKUP(D353,'[1]Proportionate Shares'!$D$23:$I$1359,6,FALSE)),0,VLOOKUP(D353,'[1]Proportionate Shares'!$D$23:$I$1359,6,FALSE)),0)</f>
        <v>49843</v>
      </c>
      <c r="Z353" s="98">
        <f>-VLOOKUP(D353,'[1]Schedule of Pension Amounts LW'!$B$15:$AS$1399,37,FALSE)</f>
        <v>544460</v>
      </c>
      <c r="AA353" s="99">
        <f t="shared" si="28"/>
        <v>756467</v>
      </c>
      <c r="AB353" s="72">
        <f>VLOOKUP(D353,'[1]Pension Expense Details'!$D$22:$S$1407,16,FALSE)</f>
        <v>102978</v>
      </c>
      <c r="AC353" s="72">
        <f t="shared" si="29"/>
        <v>113360</v>
      </c>
      <c r="AD353" s="72">
        <f>VLOOKUP(D353,'[1]Schedule of Pension Amounts LW'!$B$15:$W$1399,22,FALSE)</f>
        <v>216338</v>
      </c>
    </row>
    <row r="354" spans="1:30" x14ac:dyDescent="0.3">
      <c r="A354" s="104"/>
      <c r="B354" s="33"/>
      <c r="C354" s="33" t="str">
        <f>VLOOKUP(D354,'[1]Employer information'!$I$3:$J$1391,2,FALSE)</f>
        <v xml:space="preserve">Public Education                                  </v>
      </c>
      <c r="D354" s="33" t="str">
        <f>'[1]Schedule of Pension Amounts LW'!B347</f>
        <v>0349</v>
      </c>
      <c r="E354" s="33" t="str">
        <f>IF(ISNA(VLOOKUP(D354,'[1]Proportionate Shares'!$D$23:$G$1400,2,FALSE)),"",VLOOKUP(D354,'[1]Proportionate Shares'!$D$23:$G$1400,2,FALSE))</f>
        <v>194902</v>
      </c>
      <c r="F354" s="33" t="str">
        <f>IF(ISNA(VLOOKUP(D354,'[1]Proportionate Shares'!$D$23:$G$1400,3,FALSE)),"",VLOOKUP(D354,'[1]Proportionate Shares'!$D$23:$G$1400,3,FALSE))</f>
        <v xml:space="preserve">   </v>
      </c>
      <c r="G354" s="34" t="str">
        <f>VLOOKUP(D354,'[1]Employer information'!$A$3:$B$1390,2,FALSE)</f>
        <v>AVERY ISD</v>
      </c>
      <c r="H354" s="36">
        <f>IF(ISNA(VLOOKUP(D354,'[1]Proportionate Shares'!$D$23:$I$1377,6,FALSE)),0,VLOOKUP(D354,'[1]Proportionate Shares'!$D$23:$I$1377,6,FALSE))</f>
        <v>1.8005093999999998E-5</v>
      </c>
      <c r="I354" s="105">
        <f>VLOOKUP(D354,'[1]Schedule of Pension Amounts LW'!$B$15:$E$1399,3,FALSE)</f>
        <v>888866</v>
      </c>
      <c r="J354" s="105">
        <f>-IF(ISNA(VLOOKUP(D354,'[1]Combined Contribution Amounts'!$A$2:$K$1335,5,FALSE)),0,VLOOKUP(D354,'[1]Combined Contribution Amounts'!$A$2:$K$1335,5,FALSE))</f>
        <v>-63020</v>
      </c>
      <c r="K354" s="105">
        <f>-IF(ISNA(VLOOKUP(D354,'[1]Combined Contribution Amounts'!$A$2:$K$1335,7,FALSE)),0,VLOOKUP(D354,'[1]Combined Contribution Amounts'!$A$2:$K$1335,7,FALSE))+-IF(ISNA(VLOOKUP(D354,'[1]Combined Contribution Amounts'!$A$2:$K$1335,8,FALSE)),0,VLOOKUP(D354,'[1]Combined Contribution Amounts'!$A$2:$K$1335,8,FALSE))+-IF(ISNA(VLOOKUP(D354,'[1]Combined Contribution Amounts'!$A$2:$K$1335,9,FALSE)),0,VLOOKUP(D354,'[1]Combined Contribution Amounts'!$A$2:$K$1335,9,FALSE))</f>
        <v>0</v>
      </c>
      <c r="L354" s="105">
        <f>VLOOKUP(D354,'[1]Pension Expense Details'!$D$23:$S$1407,16,FALSE)</f>
        <v>102855</v>
      </c>
      <c r="M354" s="105">
        <f>ROUND(('[1]68_InOutFlowsCurPrdAndPriorHist'!$F$28-'[1]68_InOutFlowsCurPrdAndPriorHist'!$F$31)*$H354,0)-VLOOKUP(D354,'[1]Pension Expense Details'!$D$23:$S$1407,12,FALSE)</f>
        <v>-14912</v>
      </c>
      <c r="N354" s="105">
        <f>ROUND(('[1]68_InOutFlowsCurPrdAndPriorHist'!$F$29-'[1]68_InOutFlowsCurPrdAndPriorHist'!$F$32)*$H354,0)-VLOOKUP(D354,'[1]Pension Expense Details'!$D$23:$S$1407,13,FALSE)</f>
        <v>-112680</v>
      </c>
      <c r="O354" s="105">
        <f>ROUND(('[1]68_InOutFlowsCurPrdAndPriorHist'!$F$30-'[1]68_InOutFlowsCurPrdAndPriorHist'!$F$33)*$H354,0)-VLOOKUP(D354,'[1]Pension Expense Details'!$D$23:$S$1407,14,FALSE)</f>
        <v>48726</v>
      </c>
      <c r="P354" s="105">
        <f>ROUND((VLOOKUP(D354,'[1]Schedule of Pension Amounts LW'!$B$15:$AC$1399,28,FALSE)-VLOOKUP(D354,'[1]Schedule of Pension Amounts LW'!$B$15:$AC$1399,27,FALSE))*'[1]Schedule of Pension Amounts LW'!AD$4,0)+VLOOKUP(D354,'[1]Schedule of Pension Amounts LW'!$B$15:$AH$1399,33,FALSE)-VLOOKUP(D354,'[1]Pension Expense Details'!$D$23:$S$1407,15,FALSE)</f>
        <v>86126</v>
      </c>
      <c r="Q354" s="98">
        <f t="shared" si="26"/>
        <v>935961</v>
      </c>
      <c r="R354" s="98">
        <f>ROUND('[1]68_InOutFlowsCurPrdAndPrior'!$D$32*IF(ISNA(VLOOKUP(D354,'[1]Proportionate Shares'!$D$23:$I$1359,6,FALSE)),0,VLOOKUP(D354,'[1]Proportionate Shares'!$D$23:$I$1359,6,FALSE)),0)</f>
        <v>3932</v>
      </c>
      <c r="S354" s="98">
        <f>ROUND('[1]68_InOutFlowsCurPrdAndPrior'!$D$33*IF(ISNA(VLOOKUP(D354,'[1]Proportionate Shares'!$D$23:$I$1359,6,FALSE)),0,VLOOKUP(D354,'[1]Proportionate Shares'!$D$23:$I$1359,6,FALSE)),0)</f>
        <v>290381</v>
      </c>
      <c r="T354" s="98">
        <f>ROUND('[1]68_InOutFlowsCurPrdAndPrior'!$D$35*IF(ISNA(VLOOKUP(D354,'[1]Proportionate Shares'!$D$23:$I$1359,6,FALSE)),0,VLOOKUP(D354,'[1]Proportionate Shares'!$D$23:$I$1359,6,FALSE)),0)</f>
        <v>56270</v>
      </c>
      <c r="U354" s="98">
        <f>VLOOKUP(D354,'[1]Schedule of Pension Amounts LW'!$B$15:$AS$1399,36,FALSE)</f>
        <v>150930</v>
      </c>
      <c r="V354" s="99">
        <f t="shared" si="27"/>
        <v>501513</v>
      </c>
      <c r="W354" s="98">
        <f>ROUND('[1]68_InOutFlowsCurPrdAndPrior'!$F$32*IF(ISNA(VLOOKUP(D354,'[1]Proportionate Shares'!$D$23:$I$1359,6,FALSE)),0,VLOOKUP(D354,'[1]Proportionate Shares'!$D$23:$I$1359,6,FALSE)),0)</f>
        <v>32498</v>
      </c>
      <c r="X354" s="98">
        <f>ROUND('[1]68_InOutFlowsCurPrdAndPrior'!$F$33*IF(ISNA(VLOOKUP(D354,'[1]Proportionate Shares'!$D$23:$I$1359,6,FALSE)),0,VLOOKUP(D354,'[1]Proportionate Shares'!$D$23:$I$1359,6,FALSE)),0)</f>
        <v>119999</v>
      </c>
      <c r="Y354" s="98">
        <f>ROUND('[1]68_InOutFlowsCurPrdAndPrior'!$F$35*IF(ISNA(VLOOKUP(D354,'[1]Proportionate Shares'!$D$23:$I$1359,6,FALSE)),0,VLOOKUP(D354,'[1]Proportionate Shares'!$D$23:$I$1359,6,FALSE)),0)</f>
        <v>46872</v>
      </c>
      <c r="Z354" s="98">
        <f>-VLOOKUP(D354,'[1]Schedule of Pension Amounts LW'!$B$15:$AS$1399,37,FALSE)</f>
        <v>3320</v>
      </c>
      <c r="AA354" s="99">
        <f t="shared" si="28"/>
        <v>202689</v>
      </c>
      <c r="AB354" s="72">
        <f>VLOOKUP(D354,'[1]Pension Expense Details'!$D$22:$S$1407,16,FALSE)</f>
        <v>102855</v>
      </c>
      <c r="AC354" s="72">
        <f t="shared" si="29"/>
        <v>114599</v>
      </c>
      <c r="AD354" s="72">
        <f>VLOOKUP(D354,'[1]Schedule of Pension Amounts LW'!$B$15:$W$1399,22,FALSE)</f>
        <v>217454</v>
      </c>
    </row>
    <row r="355" spans="1:30" x14ac:dyDescent="0.3">
      <c r="A355" s="104"/>
      <c r="B355" s="33"/>
      <c r="C355" s="33" t="str">
        <f>VLOOKUP(D355,'[1]Employer information'!$I$3:$J$1391,2,FALSE)</f>
        <v xml:space="preserve">Public Education                                  </v>
      </c>
      <c r="D355" s="33" t="str">
        <f>'[1]Schedule of Pension Amounts LW'!B348</f>
        <v>0350</v>
      </c>
      <c r="E355" s="33" t="str">
        <f>IF(ISNA(VLOOKUP(D355,'[1]Proportionate Shares'!$D$23:$G$1400,2,FALSE)),"",VLOOKUP(D355,'[1]Proportionate Shares'!$D$23:$G$1400,2,FALSE))</f>
        <v>034902</v>
      </c>
      <c r="F355" s="33" t="str">
        <f>IF(ISNA(VLOOKUP(D355,'[1]Proportionate Shares'!$D$23:$G$1400,3,FALSE)),"",VLOOKUP(D355,'[1]Proportionate Shares'!$D$23:$G$1400,3,FALSE))</f>
        <v xml:space="preserve">   </v>
      </c>
      <c r="G355" s="34" t="str">
        <f>VLOOKUP(D355,'[1]Employer information'!$A$3:$B$1390,2,FALSE)</f>
        <v>AVINGER ISD</v>
      </c>
      <c r="H355" s="36">
        <f>IF(ISNA(VLOOKUP(D355,'[1]Proportionate Shares'!$D$23:$I$1377,6,FALSE)),0,VLOOKUP(D355,'[1]Proportionate Shares'!$D$23:$I$1377,6,FALSE))</f>
        <v>8.8899799999999999E-6</v>
      </c>
      <c r="I355" s="105">
        <f>VLOOKUP(D355,'[1]Schedule of Pension Amounts LW'!$B$15:$E$1399,3,FALSE)</f>
        <v>463002</v>
      </c>
      <c r="J355" s="105">
        <f>-IF(ISNA(VLOOKUP(D355,'[1]Combined Contribution Amounts'!$A$2:$K$1335,5,FALSE)),0,VLOOKUP(D355,'[1]Combined Contribution Amounts'!$A$2:$K$1335,5,FALSE))</f>
        <v>-31116</v>
      </c>
      <c r="K355" s="105">
        <f>-IF(ISNA(VLOOKUP(D355,'[1]Combined Contribution Amounts'!$A$2:$K$1335,7,FALSE)),0,VLOOKUP(D355,'[1]Combined Contribution Amounts'!$A$2:$K$1335,7,FALSE))+-IF(ISNA(VLOOKUP(D355,'[1]Combined Contribution Amounts'!$A$2:$K$1335,8,FALSE)),0,VLOOKUP(D355,'[1]Combined Contribution Amounts'!$A$2:$K$1335,8,FALSE))+-IF(ISNA(VLOOKUP(D355,'[1]Combined Contribution Amounts'!$A$2:$K$1335,9,FALSE)),0,VLOOKUP(D355,'[1]Combined Contribution Amounts'!$A$2:$K$1335,9,FALSE))</f>
        <v>0</v>
      </c>
      <c r="L355" s="105">
        <f>VLOOKUP(D355,'[1]Pension Expense Details'!$D$23:$S$1407,16,FALSE)</f>
        <v>46994</v>
      </c>
      <c r="M355" s="105">
        <f>ROUND(('[1]68_InOutFlowsCurPrdAndPriorHist'!$F$28-'[1]68_InOutFlowsCurPrdAndPriorHist'!$F$31)*$H355,0)-VLOOKUP(D355,'[1]Pension Expense Details'!$D$23:$S$1407,12,FALSE)</f>
        <v>-7363</v>
      </c>
      <c r="N355" s="105">
        <f>ROUND(('[1]68_InOutFlowsCurPrdAndPriorHist'!$F$29-'[1]68_InOutFlowsCurPrdAndPriorHist'!$F$32)*$H355,0)-VLOOKUP(D355,'[1]Pension Expense Details'!$D$23:$S$1407,13,FALSE)</f>
        <v>-55636</v>
      </c>
      <c r="O355" s="105">
        <f>ROUND(('[1]68_InOutFlowsCurPrdAndPriorHist'!$F$30-'[1]68_InOutFlowsCurPrdAndPriorHist'!$F$33)*$H355,0)-VLOOKUP(D355,'[1]Pension Expense Details'!$D$23:$S$1407,14,FALSE)</f>
        <v>24058</v>
      </c>
      <c r="P355" s="105">
        <f>ROUND((VLOOKUP(D355,'[1]Schedule of Pension Amounts LW'!$B$15:$AC$1399,28,FALSE)-VLOOKUP(D355,'[1]Schedule of Pension Amounts LW'!$B$15:$AC$1399,27,FALSE))*'[1]Schedule of Pension Amounts LW'!AD$4,0)+VLOOKUP(D355,'[1]Schedule of Pension Amounts LW'!$B$15:$AH$1399,33,FALSE)-VLOOKUP(D355,'[1]Pension Expense Details'!$D$23:$S$1407,15,FALSE)</f>
        <v>22190</v>
      </c>
      <c r="Q355" s="98">
        <f t="shared" si="26"/>
        <v>462129</v>
      </c>
      <c r="R355" s="98">
        <f>ROUND('[1]68_InOutFlowsCurPrdAndPrior'!$D$32*IF(ISNA(VLOOKUP(D355,'[1]Proportionate Shares'!$D$23:$I$1359,6,FALSE)),0,VLOOKUP(D355,'[1]Proportionate Shares'!$D$23:$I$1359,6,FALSE)),0)</f>
        <v>1941</v>
      </c>
      <c r="S355" s="98">
        <f>ROUND('[1]68_InOutFlowsCurPrdAndPrior'!$D$33*IF(ISNA(VLOOKUP(D355,'[1]Proportionate Shares'!$D$23:$I$1359,6,FALSE)),0,VLOOKUP(D355,'[1]Proportionate Shares'!$D$23:$I$1359,6,FALSE)),0)</f>
        <v>143375</v>
      </c>
      <c r="T355" s="98">
        <f>ROUND('[1]68_InOutFlowsCurPrdAndPrior'!$D$35*IF(ISNA(VLOOKUP(D355,'[1]Proportionate Shares'!$D$23:$I$1359,6,FALSE)),0,VLOOKUP(D355,'[1]Proportionate Shares'!$D$23:$I$1359,6,FALSE)),0)</f>
        <v>27783</v>
      </c>
      <c r="U355" s="98">
        <f>VLOOKUP(D355,'[1]Schedule of Pension Amounts LW'!$B$15:$AS$1399,36,FALSE)</f>
        <v>44106</v>
      </c>
      <c r="V355" s="99">
        <f t="shared" si="27"/>
        <v>217205</v>
      </c>
      <c r="W355" s="98">
        <f>ROUND('[1]68_InOutFlowsCurPrdAndPrior'!$F$32*IF(ISNA(VLOOKUP(D355,'[1]Proportionate Shares'!$D$23:$I$1359,6,FALSE)),0,VLOOKUP(D355,'[1]Proportionate Shares'!$D$23:$I$1359,6,FALSE)),0)</f>
        <v>16046</v>
      </c>
      <c r="X355" s="98">
        <f>ROUND('[1]68_InOutFlowsCurPrdAndPrior'!$F$33*IF(ISNA(VLOOKUP(D355,'[1]Proportionate Shares'!$D$23:$I$1359,6,FALSE)),0,VLOOKUP(D355,'[1]Proportionate Shares'!$D$23:$I$1359,6,FALSE)),0)</f>
        <v>59249</v>
      </c>
      <c r="Y355" s="98">
        <f>ROUND('[1]68_InOutFlowsCurPrdAndPrior'!$F$35*IF(ISNA(VLOOKUP(D355,'[1]Proportionate Shares'!$D$23:$I$1359,6,FALSE)),0,VLOOKUP(D355,'[1]Proportionate Shares'!$D$23:$I$1359,6,FALSE)),0)</f>
        <v>23143</v>
      </c>
      <c r="Z355" s="98">
        <f>-VLOOKUP(D355,'[1]Schedule of Pension Amounts LW'!$B$15:$AS$1399,37,FALSE)</f>
        <v>23511</v>
      </c>
      <c r="AA355" s="99">
        <f t="shared" si="28"/>
        <v>121949</v>
      </c>
      <c r="AB355" s="72">
        <f>VLOOKUP(D355,'[1]Pension Expense Details'!$D$22:$S$1407,16,FALSE)</f>
        <v>46994</v>
      </c>
      <c r="AC355" s="72">
        <f t="shared" si="29"/>
        <v>46118</v>
      </c>
      <c r="AD355" s="72">
        <f>VLOOKUP(D355,'[1]Schedule of Pension Amounts LW'!$B$15:$W$1399,22,FALSE)</f>
        <v>93112</v>
      </c>
    </row>
    <row r="356" spans="1:30" x14ac:dyDescent="0.3">
      <c r="A356" s="104"/>
      <c r="B356" s="33"/>
      <c r="C356" s="33" t="str">
        <f>VLOOKUP(D356,'[1]Employer information'!$I$3:$J$1391,2,FALSE)</f>
        <v xml:space="preserve">Public Education                                  </v>
      </c>
      <c r="D356" s="33" t="str">
        <f>'[1]Schedule of Pension Amounts LW'!B349</f>
        <v>1984</v>
      </c>
      <c r="E356" s="33" t="str">
        <f>IF(ISNA(VLOOKUP(D356,'[1]Proportionate Shares'!$D$23:$G$1400,2,FALSE)),"",VLOOKUP(D356,'[1]Proportionate Shares'!$D$23:$G$1400,2,FALSE))</f>
        <v>161918</v>
      </c>
      <c r="F356" s="33" t="str">
        <f>IF(ISNA(VLOOKUP(D356,'[1]Proportionate Shares'!$D$23:$G$1400,3,FALSE)),"",VLOOKUP(D356,'[1]Proportionate Shares'!$D$23:$G$1400,3,FALSE))</f>
        <v/>
      </c>
      <c r="G356" s="34" t="str">
        <f>VLOOKUP(D356,'[1]Employer information'!$A$3:$B$1390,2,FALSE)</f>
        <v>AXTELL ISD</v>
      </c>
      <c r="H356" s="36">
        <f>IF(ISNA(VLOOKUP(D356,'[1]Proportionate Shares'!$D$23:$I$1377,6,FALSE)),0,VLOOKUP(D356,'[1]Proportionate Shares'!$D$23:$I$1377,6,FALSE))</f>
        <v>4.8540613999999999E-5</v>
      </c>
      <c r="I356" s="105">
        <f>VLOOKUP(D356,'[1]Schedule of Pension Amounts LW'!$B$15:$E$1399,3,FALSE)</f>
        <v>2919428</v>
      </c>
      <c r="J356" s="105">
        <f>-IF(ISNA(VLOOKUP(D356,'[1]Combined Contribution Amounts'!$A$2:$K$1335,5,FALSE)),0,VLOOKUP(D356,'[1]Combined Contribution Amounts'!$A$2:$K$1335,5,FALSE))</f>
        <v>-169898</v>
      </c>
      <c r="K356" s="105">
        <f>-IF(ISNA(VLOOKUP(D356,'[1]Combined Contribution Amounts'!$A$2:$K$1335,7,FALSE)),0,VLOOKUP(D356,'[1]Combined Contribution Amounts'!$A$2:$K$1335,7,FALSE))+-IF(ISNA(VLOOKUP(D356,'[1]Combined Contribution Amounts'!$A$2:$K$1335,8,FALSE)),0,VLOOKUP(D356,'[1]Combined Contribution Amounts'!$A$2:$K$1335,8,FALSE))+-IF(ISNA(VLOOKUP(D356,'[1]Combined Contribution Amounts'!$A$2:$K$1335,9,FALSE)),0,VLOOKUP(D356,'[1]Combined Contribution Amounts'!$A$2:$K$1335,9,FALSE))</f>
        <v>0</v>
      </c>
      <c r="L356" s="105">
        <f>VLOOKUP(D356,'[1]Pension Expense Details'!$D$23:$S$1407,16,FALSE)</f>
        <v>195076</v>
      </c>
      <c r="M356" s="105">
        <f>ROUND(('[1]68_InOutFlowsCurPrdAndPriorHist'!$F$28-'[1]68_InOutFlowsCurPrdAndPriorHist'!$F$31)*$H356,0)-VLOOKUP(D356,'[1]Pension Expense Details'!$D$23:$S$1407,12,FALSE)</f>
        <v>-40204</v>
      </c>
      <c r="N356" s="105">
        <f>ROUND(('[1]68_InOutFlowsCurPrdAndPriorHist'!$F$29-'[1]68_InOutFlowsCurPrdAndPriorHist'!$F$32)*$H356,0)-VLOOKUP(D356,'[1]Pension Expense Details'!$D$23:$S$1407,13,FALSE)</f>
        <v>-303777</v>
      </c>
      <c r="O356" s="105">
        <f>ROUND(('[1]68_InOutFlowsCurPrdAndPriorHist'!$F$30-'[1]68_InOutFlowsCurPrdAndPriorHist'!$F$33)*$H356,0)-VLOOKUP(D356,'[1]Pension Expense Details'!$D$23:$S$1407,14,FALSE)</f>
        <v>131362</v>
      </c>
      <c r="P356" s="105">
        <f>ROUND((VLOOKUP(D356,'[1]Schedule of Pension Amounts LW'!$B$15:$AC$1399,28,FALSE)-VLOOKUP(D356,'[1]Schedule of Pension Amounts LW'!$B$15:$AC$1399,27,FALSE))*'[1]Schedule of Pension Amounts LW'!AD$4,0)+VLOOKUP(D356,'[1]Schedule of Pension Amounts LW'!$B$15:$AH$1399,33,FALSE)-VLOOKUP(D356,'[1]Pension Expense Details'!$D$23:$S$1407,15,FALSE)</f>
        <v>-208694</v>
      </c>
      <c r="Q356" s="98">
        <f t="shared" si="26"/>
        <v>2523293</v>
      </c>
      <c r="R356" s="98">
        <f>ROUND('[1]68_InOutFlowsCurPrdAndPrior'!$D$32*IF(ISNA(VLOOKUP(D356,'[1]Proportionate Shares'!$D$23:$I$1359,6,FALSE)),0,VLOOKUP(D356,'[1]Proportionate Shares'!$D$23:$I$1359,6,FALSE)),0)</f>
        <v>10600</v>
      </c>
      <c r="S356" s="98">
        <f>ROUND('[1]68_InOutFlowsCurPrdAndPrior'!$D$33*IF(ISNA(VLOOKUP(D356,'[1]Proportionate Shares'!$D$23:$I$1359,6,FALSE)),0,VLOOKUP(D356,'[1]Proportionate Shares'!$D$23:$I$1359,6,FALSE)),0)</f>
        <v>782849</v>
      </c>
      <c r="T356" s="98">
        <f>ROUND('[1]68_InOutFlowsCurPrdAndPrior'!$D$35*IF(ISNA(VLOOKUP(D356,'[1]Proportionate Shares'!$D$23:$I$1359,6,FALSE)),0,VLOOKUP(D356,'[1]Proportionate Shares'!$D$23:$I$1359,6,FALSE)),0)</f>
        <v>151701</v>
      </c>
      <c r="U356" s="98">
        <f>VLOOKUP(D356,'[1]Schedule of Pension Amounts LW'!$B$15:$AS$1399,36,FALSE)</f>
        <v>295648</v>
      </c>
      <c r="V356" s="99">
        <f t="shared" si="27"/>
        <v>1240798</v>
      </c>
      <c r="W356" s="98">
        <f>ROUND('[1]68_InOutFlowsCurPrdAndPrior'!$F$32*IF(ISNA(VLOOKUP(D356,'[1]Proportionate Shares'!$D$23:$I$1359,6,FALSE)),0,VLOOKUP(D356,'[1]Proportionate Shares'!$D$23:$I$1359,6,FALSE)),0)</f>
        <v>87613</v>
      </c>
      <c r="X356" s="98">
        <f>ROUND('[1]68_InOutFlowsCurPrdAndPrior'!$F$33*IF(ISNA(VLOOKUP(D356,'[1]Proportionate Shares'!$D$23:$I$1359,6,FALSE)),0,VLOOKUP(D356,'[1]Proportionate Shares'!$D$23:$I$1359,6,FALSE)),0)</f>
        <v>323510</v>
      </c>
      <c r="Y356" s="98">
        <f>ROUND('[1]68_InOutFlowsCurPrdAndPrior'!$F$35*IF(ISNA(VLOOKUP(D356,'[1]Proportionate Shares'!$D$23:$I$1359,6,FALSE)),0,VLOOKUP(D356,'[1]Proportionate Shares'!$D$23:$I$1359,6,FALSE)),0)</f>
        <v>126364</v>
      </c>
      <c r="Z356" s="98">
        <f>-VLOOKUP(D356,'[1]Schedule of Pension Amounts LW'!$B$15:$AS$1399,37,FALSE)</f>
        <v>168558</v>
      </c>
      <c r="AA356" s="99">
        <f t="shared" si="28"/>
        <v>706045</v>
      </c>
      <c r="AB356" s="72">
        <f>VLOOKUP(D356,'[1]Pension Expense Details'!$D$22:$S$1407,16,FALSE)</f>
        <v>195076</v>
      </c>
      <c r="AC356" s="72">
        <f t="shared" si="29"/>
        <v>334143</v>
      </c>
      <c r="AD356" s="72">
        <f>VLOOKUP(D356,'[1]Schedule of Pension Amounts LW'!$B$15:$W$1399,22,FALSE)</f>
        <v>529219</v>
      </c>
    </row>
    <row r="357" spans="1:30" x14ac:dyDescent="0.3">
      <c r="A357" s="104"/>
      <c r="B357" s="33"/>
      <c r="C357" s="33" t="str">
        <f>VLOOKUP(D357,'[1]Employer information'!$I$3:$J$1391,2,FALSE)</f>
        <v xml:space="preserve">Public Education                                  </v>
      </c>
      <c r="D357" s="33" t="str">
        <f>'[1]Schedule of Pension Amounts LW'!B350</f>
        <v>1432</v>
      </c>
      <c r="E357" s="33" t="str">
        <f>IF(ISNA(VLOOKUP(D357,'[1]Proportionate Shares'!$D$23:$G$1400,2,FALSE)),"",VLOOKUP(D357,'[1]Proportionate Shares'!$D$23:$G$1400,2,FALSE))</f>
        <v>220915</v>
      </c>
      <c r="F357" s="33" t="str">
        <f>IF(ISNA(VLOOKUP(D357,'[1]Proportionate Shares'!$D$23:$G$1400,3,FALSE)),"",VLOOKUP(D357,'[1]Proportionate Shares'!$D$23:$G$1400,3,FALSE))</f>
        <v/>
      </c>
      <c r="G357" s="34" t="str">
        <f>VLOOKUP(D357,'[1]Employer information'!$A$3:$B$1390,2,FALSE)</f>
        <v>AZLE ISD</v>
      </c>
      <c r="H357" s="36">
        <f>IF(ISNA(VLOOKUP(D357,'[1]Proportionate Shares'!$D$23:$I$1377,6,FALSE)),0,VLOOKUP(D357,'[1]Proportionate Shares'!$D$23:$I$1377,6,FALSE))</f>
        <v>3.5356011099999999E-4</v>
      </c>
      <c r="I357" s="105">
        <f>VLOOKUP(D357,'[1]Schedule of Pension Amounts LW'!$B$15:$E$1399,3,FALSE)</f>
        <v>19125338</v>
      </c>
      <c r="J357" s="105">
        <f>-IF(ISNA(VLOOKUP(D357,'[1]Combined Contribution Amounts'!$A$2:$K$1335,5,FALSE)),0,VLOOKUP(D357,'[1]Combined Contribution Amounts'!$A$2:$K$1335,5,FALSE))</f>
        <v>-1237503</v>
      </c>
      <c r="K357" s="105">
        <f>-IF(ISNA(VLOOKUP(D357,'[1]Combined Contribution Amounts'!$A$2:$K$1335,7,FALSE)),0,VLOOKUP(D357,'[1]Combined Contribution Amounts'!$A$2:$K$1335,7,FALSE))+-IF(ISNA(VLOOKUP(D357,'[1]Combined Contribution Amounts'!$A$2:$K$1335,8,FALSE)),0,VLOOKUP(D357,'[1]Combined Contribution Amounts'!$A$2:$K$1335,8,FALSE))+-IF(ISNA(VLOOKUP(D357,'[1]Combined Contribution Amounts'!$A$2:$K$1335,9,FALSE)),0,VLOOKUP(D357,'[1]Combined Contribution Amounts'!$A$2:$K$1335,9,FALSE))</f>
        <v>0</v>
      </c>
      <c r="L357" s="105">
        <f>VLOOKUP(D357,'[1]Pension Expense Details'!$D$23:$S$1407,16,FALSE)</f>
        <v>1757115</v>
      </c>
      <c r="M357" s="105">
        <f>ROUND(('[1]68_InOutFlowsCurPrdAndPriorHist'!$F$28-'[1]68_InOutFlowsCurPrdAndPriorHist'!$F$31)*$H357,0)-VLOOKUP(D357,'[1]Pension Expense Details'!$D$23:$S$1407,12,FALSE)</f>
        <v>-292832</v>
      </c>
      <c r="N357" s="105">
        <f>ROUND(('[1]68_InOutFlowsCurPrdAndPriorHist'!$F$29-'[1]68_InOutFlowsCurPrdAndPriorHist'!$F$32)*$H357,0)-VLOOKUP(D357,'[1]Pension Expense Details'!$D$23:$S$1407,13,FALSE)</f>
        <v>-2212651</v>
      </c>
      <c r="O357" s="105">
        <f>ROUND(('[1]68_InOutFlowsCurPrdAndPriorHist'!$F$30-'[1]68_InOutFlowsCurPrdAndPriorHist'!$F$33)*$H357,0)-VLOOKUP(D357,'[1]Pension Expense Details'!$D$23:$S$1407,14,FALSE)</f>
        <v>956819</v>
      </c>
      <c r="P357" s="105">
        <f>ROUND((VLOOKUP(D357,'[1]Schedule of Pension Amounts LW'!$B$15:$AC$1399,28,FALSE)-VLOOKUP(D357,'[1]Schedule of Pension Amounts LW'!$B$15:$AC$1399,27,FALSE))*'[1]Schedule of Pension Amounts LW'!AD$4,0)+VLOOKUP(D357,'[1]Schedule of Pension Amounts LW'!$B$15:$AH$1399,33,FALSE)-VLOOKUP(D357,'[1]Pension Expense Details'!$D$23:$S$1407,15,FALSE)</f>
        <v>282874</v>
      </c>
      <c r="Q357" s="98">
        <f t="shared" si="26"/>
        <v>18379160</v>
      </c>
      <c r="R357" s="98">
        <f>ROUND('[1]68_InOutFlowsCurPrdAndPrior'!$D$32*IF(ISNA(VLOOKUP(D357,'[1]Proportionate Shares'!$D$23:$I$1359,6,FALSE)),0,VLOOKUP(D357,'[1]Proportionate Shares'!$D$23:$I$1359,6,FALSE)),0)</f>
        <v>77209</v>
      </c>
      <c r="S357" s="98">
        <f>ROUND('[1]68_InOutFlowsCurPrdAndPrior'!$D$33*IF(ISNA(VLOOKUP(D357,'[1]Proportionate Shares'!$D$23:$I$1359,6,FALSE)),0,VLOOKUP(D357,'[1]Proportionate Shares'!$D$23:$I$1359,6,FALSE)),0)</f>
        <v>5702118</v>
      </c>
      <c r="T357" s="98">
        <f>ROUND('[1]68_InOutFlowsCurPrdAndPrior'!$D$35*IF(ISNA(VLOOKUP(D357,'[1]Proportionate Shares'!$D$23:$I$1359,6,FALSE)),0,VLOOKUP(D357,'[1]Proportionate Shares'!$D$23:$I$1359,6,FALSE)),0)</f>
        <v>1104961</v>
      </c>
      <c r="U357" s="98">
        <f>VLOOKUP(D357,'[1]Schedule of Pension Amounts LW'!$B$15:$AS$1399,36,FALSE)</f>
        <v>2106867</v>
      </c>
      <c r="V357" s="99">
        <f t="shared" si="27"/>
        <v>8991155</v>
      </c>
      <c r="W357" s="98">
        <f>ROUND('[1]68_InOutFlowsCurPrdAndPrior'!$F$32*IF(ISNA(VLOOKUP(D357,'[1]Proportionate Shares'!$D$23:$I$1359,6,FALSE)),0,VLOOKUP(D357,'[1]Proportionate Shares'!$D$23:$I$1359,6,FALSE)),0)</f>
        <v>638154</v>
      </c>
      <c r="X357" s="98">
        <f>ROUND('[1]68_InOutFlowsCurPrdAndPrior'!$F$33*IF(ISNA(VLOOKUP(D357,'[1]Proportionate Shares'!$D$23:$I$1359,6,FALSE)),0,VLOOKUP(D357,'[1]Proportionate Shares'!$D$23:$I$1359,6,FALSE)),0)</f>
        <v>2356385</v>
      </c>
      <c r="Y357" s="98">
        <f>ROUND('[1]68_InOutFlowsCurPrdAndPrior'!$F$35*IF(ISNA(VLOOKUP(D357,'[1]Proportionate Shares'!$D$23:$I$1359,6,FALSE)),0,VLOOKUP(D357,'[1]Proportionate Shares'!$D$23:$I$1359,6,FALSE)),0)</f>
        <v>920413</v>
      </c>
      <c r="Z357" s="98">
        <f>-VLOOKUP(D357,'[1]Schedule of Pension Amounts LW'!$B$15:$AS$1399,37,FALSE)</f>
        <v>207</v>
      </c>
      <c r="AA357" s="99">
        <f t="shared" si="28"/>
        <v>3915159</v>
      </c>
      <c r="AB357" s="72">
        <f>VLOOKUP(D357,'[1]Pension Expense Details'!$D$22:$S$1407,16,FALSE)</f>
        <v>1757115</v>
      </c>
      <c r="AC357" s="72">
        <f t="shared" si="29"/>
        <v>2288217</v>
      </c>
      <c r="AD357" s="72">
        <f>VLOOKUP(D357,'[1]Schedule of Pension Amounts LW'!$B$15:$W$1399,22,FALSE)</f>
        <v>4045332</v>
      </c>
    </row>
    <row r="358" spans="1:30" x14ac:dyDescent="0.3">
      <c r="A358" s="104"/>
      <c r="B358" s="33"/>
      <c r="C358" s="33" t="str">
        <f>VLOOKUP(D358,'[1]Employer information'!$I$3:$J$1391,2,FALSE)</f>
        <v xml:space="preserve">Public Education                                  </v>
      </c>
      <c r="D358" s="33" t="str">
        <f>'[1]Schedule of Pension Amounts LW'!B351</f>
        <v>0354</v>
      </c>
      <c r="E358" s="33" t="str">
        <f>IF(ISNA(VLOOKUP(D358,'[1]Proportionate Shares'!$D$23:$G$1400,2,FALSE)),"",VLOOKUP(D358,'[1]Proportionate Shares'!$D$23:$G$1400,2,FALSE))</f>
        <v>030903</v>
      </c>
      <c r="F358" s="33" t="str">
        <f>IF(ISNA(VLOOKUP(D358,'[1]Proportionate Shares'!$D$23:$G$1400,3,FALSE)),"",VLOOKUP(D358,'[1]Proportionate Shares'!$D$23:$G$1400,3,FALSE))</f>
        <v xml:space="preserve">   </v>
      </c>
      <c r="G358" s="34" t="str">
        <f>VLOOKUP(D358,'[1]Employer information'!$A$3:$B$1390,2,FALSE)</f>
        <v>BAIRD ISD</v>
      </c>
      <c r="H358" s="36">
        <f>IF(ISNA(VLOOKUP(D358,'[1]Proportionate Shares'!$D$23:$I$1377,6,FALSE)),0,VLOOKUP(D358,'[1]Proportionate Shares'!$D$23:$I$1377,6,FALSE))</f>
        <v>1.5924594E-5</v>
      </c>
      <c r="I358" s="105">
        <f>VLOOKUP(D358,'[1]Schedule of Pension Amounts LW'!$B$15:$E$1399,3,FALSE)</f>
        <v>881399</v>
      </c>
      <c r="J358" s="105">
        <f>-IF(ISNA(VLOOKUP(D358,'[1]Combined Contribution Amounts'!$A$2:$K$1335,5,FALSE)),0,VLOOKUP(D358,'[1]Combined Contribution Amounts'!$A$2:$K$1335,5,FALSE))</f>
        <v>-55738</v>
      </c>
      <c r="K358" s="105">
        <f>-IF(ISNA(VLOOKUP(D358,'[1]Combined Contribution Amounts'!$A$2:$K$1335,7,FALSE)),0,VLOOKUP(D358,'[1]Combined Contribution Amounts'!$A$2:$K$1335,7,FALSE))+-IF(ISNA(VLOOKUP(D358,'[1]Combined Contribution Amounts'!$A$2:$K$1335,8,FALSE)),0,VLOOKUP(D358,'[1]Combined Contribution Amounts'!$A$2:$K$1335,8,FALSE))+-IF(ISNA(VLOOKUP(D358,'[1]Combined Contribution Amounts'!$A$2:$K$1335,9,FALSE)),0,VLOOKUP(D358,'[1]Combined Contribution Amounts'!$A$2:$K$1335,9,FALSE))</f>
        <v>0</v>
      </c>
      <c r="L358" s="105">
        <f>VLOOKUP(D358,'[1]Pension Expense Details'!$D$23:$S$1407,16,FALSE)</f>
        <v>76001</v>
      </c>
      <c r="M358" s="105">
        <f>ROUND(('[1]68_InOutFlowsCurPrdAndPriorHist'!$F$28-'[1]68_InOutFlowsCurPrdAndPriorHist'!$F$31)*$H358,0)-VLOOKUP(D358,'[1]Pension Expense Details'!$D$23:$S$1407,12,FALSE)</f>
        <v>-13189</v>
      </c>
      <c r="N358" s="105">
        <f>ROUND(('[1]68_InOutFlowsCurPrdAndPriorHist'!$F$29-'[1]68_InOutFlowsCurPrdAndPriorHist'!$F$32)*$H358,0)-VLOOKUP(D358,'[1]Pension Expense Details'!$D$23:$S$1407,13,FALSE)</f>
        <v>-99660</v>
      </c>
      <c r="O358" s="105">
        <f>ROUND(('[1]68_InOutFlowsCurPrdAndPriorHist'!$F$30-'[1]68_InOutFlowsCurPrdAndPriorHist'!$F$33)*$H358,0)-VLOOKUP(D358,'[1]Pension Expense Details'!$D$23:$S$1407,14,FALSE)</f>
        <v>43096</v>
      </c>
      <c r="P358" s="105">
        <f>ROUND((VLOOKUP(D358,'[1]Schedule of Pension Amounts LW'!$B$15:$AC$1399,28,FALSE)-VLOOKUP(D358,'[1]Schedule of Pension Amounts LW'!$B$15:$AC$1399,27,FALSE))*'[1]Schedule of Pension Amounts LW'!AD$4,0)+VLOOKUP(D358,'[1]Schedule of Pension Amounts LW'!$B$15:$AH$1399,33,FALSE)-VLOOKUP(D358,'[1]Pension Expense Details'!$D$23:$S$1407,15,FALSE)</f>
        <v>-4099</v>
      </c>
      <c r="Q358" s="98">
        <f t="shared" si="26"/>
        <v>827810</v>
      </c>
      <c r="R358" s="98">
        <f>ROUND('[1]68_InOutFlowsCurPrdAndPrior'!$D$32*IF(ISNA(VLOOKUP(D358,'[1]Proportionate Shares'!$D$23:$I$1359,6,FALSE)),0,VLOOKUP(D358,'[1]Proportionate Shares'!$D$23:$I$1359,6,FALSE)),0)</f>
        <v>3478</v>
      </c>
      <c r="S358" s="98">
        <f>ROUND('[1]68_InOutFlowsCurPrdAndPrior'!$D$33*IF(ISNA(VLOOKUP(D358,'[1]Proportionate Shares'!$D$23:$I$1359,6,FALSE)),0,VLOOKUP(D358,'[1]Proportionate Shares'!$D$23:$I$1359,6,FALSE)),0)</f>
        <v>256827</v>
      </c>
      <c r="T358" s="98">
        <f>ROUND('[1]68_InOutFlowsCurPrdAndPrior'!$D$35*IF(ISNA(VLOOKUP(D358,'[1]Proportionate Shares'!$D$23:$I$1359,6,FALSE)),0,VLOOKUP(D358,'[1]Proportionate Shares'!$D$23:$I$1359,6,FALSE)),0)</f>
        <v>49768</v>
      </c>
      <c r="U358" s="98">
        <f>VLOOKUP(D358,'[1]Schedule of Pension Amounts LW'!$B$15:$AS$1399,36,FALSE)</f>
        <v>74444</v>
      </c>
      <c r="V358" s="99">
        <f t="shared" si="27"/>
        <v>384517</v>
      </c>
      <c r="W358" s="98">
        <f>ROUND('[1]68_InOutFlowsCurPrdAndPrior'!$F$32*IF(ISNA(VLOOKUP(D358,'[1]Proportionate Shares'!$D$23:$I$1359,6,FALSE)),0,VLOOKUP(D358,'[1]Proportionate Shares'!$D$23:$I$1359,6,FALSE)),0)</f>
        <v>28743</v>
      </c>
      <c r="X358" s="98">
        <f>ROUND('[1]68_InOutFlowsCurPrdAndPrior'!$F$33*IF(ISNA(VLOOKUP(D358,'[1]Proportionate Shares'!$D$23:$I$1359,6,FALSE)),0,VLOOKUP(D358,'[1]Proportionate Shares'!$D$23:$I$1359,6,FALSE)),0)</f>
        <v>106133</v>
      </c>
      <c r="Y358" s="98">
        <f>ROUND('[1]68_InOutFlowsCurPrdAndPrior'!$F$35*IF(ISNA(VLOOKUP(D358,'[1]Proportionate Shares'!$D$23:$I$1359,6,FALSE)),0,VLOOKUP(D358,'[1]Proportionate Shares'!$D$23:$I$1359,6,FALSE)),0)</f>
        <v>41456</v>
      </c>
      <c r="Z358" s="98">
        <f>-VLOOKUP(D358,'[1]Schedule of Pension Amounts LW'!$B$15:$AS$1399,37,FALSE)</f>
        <v>10793</v>
      </c>
      <c r="AA358" s="99">
        <f t="shared" si="28"/>
        <v>187125</v>
      </c>
      <c r="AB358" s="72">
        <f>VLOOKUP(D358,'[1]Pension Expense Details'!$D$22:$S$1407,16,FALSE)</f>
        <v>76001</v>
      </c>
      <c r="AC358" s="72">
        <f t="shared" si="29"/>
        <v>98832</v>
      </c>
      <c r="AD358" s="72">
        <f>VLOOKUP(D358,'[1]Schedule of Pension Amounts LW'!$B$15:$W$1399,22,FALSE)</f>
        <v>174833</v>
      </c>
    </row>
    <row r="359" spans="1:30" x14ac:dyDescent="0.3">
      <c r="A359" s="104"/>
      <c r="B359" s="33"/>
      <c r="C359" s="33" t="str">
        <f>VLOOKUP(D359,'[1]Employer information'!$I$3:$J$1391,2,FALSE)</f>
        <v xml:space="preserve">Public Education                                  </v>
      </c>
      <c r="D359" s="33" t="str">
        <f>'[1]Schedule of Pension Amounts LW'!B352</f>
        <v>0355</v>
      </c>
      <c r="E359" s="33" t="str">
        <f>IF(ISNA(VLOOKUP(D359,'[1]Proportionate Shares'!$D$23:$G$1400,2,FALSE)),"",VLOOKUP(D359,'[1]Proportionate Shares'!$D$23:$G$1400,2,FALSE))</f>
        <v>200901</v>
      </c>
      <c r="F359" s="33" t="str">
        <f>IF(ISNA(VLOOKUP(D359,'[1]Proportionate Shares'!$D$23:$G$1400,3,FALSE)),"",VLOOKUP(D359,'[1]Proportionate Shares'!$D$23:$G$1400,3,FALSE))</f>
        <v xml:space="preserve">   </v>
      </c>
      <c r="G359" s="34" t="str">
        <f>VLOOKUP(D359,'[1]Employer information'!$A$3:$B$1390,2,FALSE)</f>
        <v>BALLINGER ISD</v>
      </c>
      <c r="H359" s="36">
        <f>IF(ISNA(VLOOKUP(D359,'[1]Proportionate Shares'!$D$23:$I$1377,6,FALSE)),0,VLOOKUP(D359,'[1]Proportionate Shares'!$D$23:$I$1377,6,FALSE))</f>
        <v>5.4183563E-5</v>
      </c>
      <c r="I359" s="105">
        <f>VLOOKUP(D359,'[1]Schedule of Pension Amounts LW'!$B$15:$E$1399,3,FALSE)</f>
        <v>2126343</v>
      </c>
      <c r="J359" s="105">
        <f>-IF(ISNA(VLOOKUP(D359,'[1]Combined Contribution Amounts'!$A$2:$K$1335,5,FALSE)),0,VLOOKUP(D359,'[1]Combined Contribution Amounts'!$A$2:$K$1335,5,FALSE))</f>
        <v>-189649</v>
      </c>
      <c r="K359" s="105">
        <f>-IF(ISNA(VLOOKUP(D359,'[1]Combined Contribution Amounts'!$A$2:$K$1335,7,FALSE)),0,VLOOKUP(D359,'[1]Combined Contribution Amounts'!$A$2:$K$1335,7,FALSE))+-IF(ISNA(VLOOKUP(D359,'[1]Combined Contribution Amounts'!$A$2:$K$1335,8,FALSE)),0,VLOOKUP(D359,'[1]Combined Contribution Amounts'!$A$2:$K$1335,8,FALSE))+-IF(ISNA(VLOOKUP(D359,'[1]Combined Contribution Amounts'!$A$2:$K$1335,9,FALSE)),0,VLOOKUP(D359,'[1]Combined Contribution Amounts'!$A$2:$K$1335,9,FALSE))</f>
        <v>0</v>
      </c>
      <c r="L359" s="105">
        <f>VLOOKUP(D359,'[1]Pension Expense Details'!$D$23:$S$1407,16,FALSE)</f>
        <v>395750</v>
      </c>
      <c r="M359" s="105">
        <f>ROUND(('[1]68_InOutFlowsCurPrdAndPriorHist'!$F$28-'[1]68_InOutFlowsCurPrdAndPriorHist'!$F$31)*$H359,0)-VLOOKUP(D359,'[1]Pension Expense Details'!$D$23:$S$1407,12,FALSE)</f>
        <v>-44877</v>
      </c>
      <c r="N359" s="105">
        <f>ROUND(('[1]68_InOutFlowsCurPrdAndPriorHist'!$F$29-'[1]68_InOutFlowsCurPrdAndPriorHist'!$F$32)*$H359,0)-VLOOKUP(D359,'[1]Pension Expense Details'!$D$23:$S$1407,13,FALSE)</f>
        <v>-339092</v>
      </c>
      <c r="O359" s="105">
        <f>ROUND(('[1]68_InOutFlowsCurPrdAndPriorHist'!$F$30-'[1]68_InOutFlowsCurPrdAndPriorHist'!$F$33)*$H359,0)-VLOOKUP(D359,'[1]Pension Expense Details'!$D$23:$S$1407,14,FALSE)</f>
        <v>146634</v>
      </c>
      <c r="P359" s="105">
        <f>ROUND((VLOOKUP(D359,'[1]Schedule of Pension Amounts LW'!$B$15:$AC$1399,28,FALSE)-VLOOKUP(D359,'[1]Schedule of Pension Amounts LW'!$B$15:$AC$1399,27,FALSE))*'[1]Schedule of Pension Amounts LW'!AD$4,0)+VLOOKUP(D359,'[1]Schedule of Pension Amounts LW'!$B$15:$AH$1399,33,FALSE)-VLOOKUP(D359,'[1]Pension Expense Details'!$D$23:$S$1407,15,FALSE)</f>
        <v>721522</v>
      </c>
      <c r="Q359" s="98">
        <f t="shared" si="26"/>
        <v>2816631</v>
      </c>
      <c r="R359" s="98">
        <f>ROUND('[1]68_InOutFlowsCurPrdAndPrior'!$D$32*IF(ISNA(VLOOKUP(D359,'[1]Proportionate Shares'!$D$23:$I$1359,6,FALSE)),0,VLOOKUP(D359,'[1]Proportionate Shares'!$D$23:$I$1359,6,FALSE)),0)</f>
        <v>11832</v>
      </c>
      <c r="S359" s="98">
        <f>ROUND('[1]68_InOutFlowsCurPrdAndPrior'!$D$33*IF(ISNA(VLOOKUP(D359,'[1]Proportionate Shares'!$D$23:$I$1359,6,FALSE)),0,VLOOKUP(D359,'[1]Proportionate Shares'!$D$23:$I$1359,6,FALSE)),0)</f>
        <v>873857</v>
      </c>
      <c r="T359" s="98">
        <f>ROUND('[1]68_InOutFlowsCurPrdAndPrior'!$D$35*IF(ISNA(VLOOKUP(D359,'[1]Proportionate Shares'!$D$23:$I$1359,6,FALSE)),0,VLOOKUP(D359,'[1]Proportionate Shares'!$D$23:$I$1359,6,FALSE)),0)</f>
        <v>169337</v>
      </c>
      <c r="U359" s="98">
        <f>VLOOKUP(D359,'[1]Schedule of Pension Amounts LW'!$B$15:$AS$1399,36,FALSE)</f>
        <v>762437</v>
      </c>
      <c r="V359" s="99">
        <f t="shared" si="27"/>
        <v>1817463</v>
      </c>
      <c r="W359" s="98">
        <f>ROUND('[1]68_InOutFlowsCurPrdAndPrior'!$F$32*IF(ISNA(VLOOKUP(D359,'[1]Proportionate Shares'!$D$23:$I$1359,6,FALSE)),0,VLOOKUP(D359,'[1]Proportionate Shares'!$D$23:$I$1359,6,FALSE)),0)</f>
        <v>97798</v>
      </c>
      <c r="X359" s="98">
        <f>ROUND('[1]68_InOutFlowsCurPrdAndPrior'!$F$33*IF(ISNA(VLOOKUP(D359,'[1]Proportionate Shares'!$D$23:$I$1359,6,FALSE)),0,VLOOKUP(D359,'[1]Proportionate Shares'!$D$23:$I$1359,6,FALSE)),0)</f>
        <v>361119</v>
      </c>
      <c r="Y359" s="98">
        <f>ROUND('[1]68_InOutFlowsCurPrdAndPrior'!$F$35*IF(ISNA(VLOOKUP(D359,'[1]Proportionate Shares'!$D$23:$I$1359,6,FALSE)),0,VLOOKUP(D359,'[1]Proportionate Shares'!$D$23:$I$1359,6,FALSE)),0)</f>
        <v>141054</v>
      </c>
      <c r="Z359" s="98">
        <f>-VLOOKUP(D359,'[1]Schedule of Pension Amounts LW'!$B$15:$AS$1399,37,FALSE)</f>
        <v>273511</v>
      </c>
      <c r="AA359" s="99">
        <f t="shared" si="28"/>
        <v>873482</v>
      </c>
      <c r="AB359" s="72">
        <f>VLOOKUP(D359,'[1]Pension Expense Details'!$D$22:$S$1407,16,FALSE)</f>
        <v>395750</v>
      </c>
      <c r="AC359" s="72">
        <f t="shared" si="29"/>
        <v>266318</v>
      </c>
      <c r="AD359" s="72">
        <f>VLOOKUP(D359,'[1]Schedule of Pension Amounts LW'!$B$15:$W$1399,22,FALSE)</f>
        <v>662068</v>
      </c>
    </row>
    <row r="360" spans="1:30" x14ac:dyDescent="0.3">
      <c r="A360" s="104"/>
      <c r="B360" s="33"/>
      <c r="C360" s="33" t="str">
        <f>VLOOKUP(D360,'[1]Employer information'!$I$3:$J$1391,2,FALSE)</f>
        <v xml:space="preserve">Public Education                                  </v>
      </c>
      <c r="D360" s="33" t="str">
        <f>'[1]Schedule of Pension Amounts LW'!B353</f>
        <v>0356</v>
      </c>
      <c r="E360" s="33" t="str">
        <f>IF(ISNA(VLOOKUP(D360,'[1]Proportionate Shares'!$D$23:$G$1400,2,FALSE)),"",VLOOKUP(D360,'[1]Proportionate Shares'!$D$23:$G$1400,2,FALSE))</f>
        <v>195902</v>
      </c>
      <c r="F360" s="33" t="str">
        <f>IF(ISNA(VLOOKUP(D360,'[1]Proportionate Shares'!$D$23:$G$1400,3,FALSE)),"",VLOOKUP(D360,'[1]Proportionate Shares'!$D$23:$G$1400,3,FALSE))</f>
        <v xml:space="preserve">   </v>
      </c>
      <c r="G360" s="34" t="str">
        <f>VLOOKUP(D360,'[1]Employer information'!$A$3:$B$1390,2,FALSE)</f>
        <v>BALMORHEA ISD</v>
      </c>
      <c r="H360" s="36">
        <f>IF(ISNA(VLOOKUP(D360,'[1]Proportionate Shares'!$D$23:$I$1377,6,FALSE)),0,VLOOKUP(D360,'[1]Proportionate Shares'!$D$23:$I$1377,6,FALSE))</f>
        <v>1.6034590999999999E-5</v>
      </c>
      <c r="I360" s="105">
        <f>VLOOKUP(D360,'[1]Schedule of Pension Amounts LW'!$B$15:$E$1399,3,FALSE)</f>
        <v>510141</v>
      </c>
      <c r="J360" s="105">
        <f>-IF(ISNA(VLOOKUP(D360,'[1]Combined Contribution Amounts'!$A$2:$K$1335,5,FALSE)),0,VLOOKUP(D360,'[1]Combined Contribution Amounts'!$A$2:$K$1335,5,FALSE))</f>
        <v>-56123</v>
      </c>
      <c r="K360" s="105">
        <f>-IF(ISNA(VLOOKUP(D360,'[1]Combined Contribution Amounts'!$A$2:$K$1335,7,FALSE)),0,VLOOKUP(D360,'[1]Combined Contribution Amounts'!$A$2:$K$1335,7,FALSE))+-IF(ISNA(VLOOKUP(D360,'[1]Combined Contribution Amounts'!$A$2:$K$1335,8,FALSE)),0,VLOOKUP(D360,'[1]Combined Contribution Amounts'!$A$2:$K$1335,8,FALSE))+-IF(ISNA(VLOOKUP(D360,'[1]Combined Contribution Amounts'!$A$2:$K$1335,9,FALSE)),0,VLOOKUP(D360,'[1]Combined Contribution Amounts'!$A$2:$K$1335,9,FALSE))</f>
        <v>0</v>
      </c>
      <c r="L360" s="105">
        <f>VLOOKUP(D360,'[1]Pension Expense Details'!$D$23:$S$1407,16,FALSE)</f>
        <v>135834</v>
      </c>
      <c r="M360" s="105">
        <f>ROUND(('[1]68_InOutFlowsCurPrdAndPriorHist'!$F$28-'[1]68_InOutFlowsCurPrdAndPriorHist'!$F$31)*$H360,0)-VLOOKUP(D360,'[1]Pension Expense Details'!$D$23:$S$1407,12,FALSE)</f>
        <v>-13280</v>
      </c>
      <c r="N360" s="105">
        <f>ROUND(('[1]68_InOutFlowsCurPrdAndPriorHist'!$F$29-'[1]68_InOutFlowsCurPrdAndPriorHist'!$F$32)*$H360,0)-VLOOKUP(D360,'[1]Pension Expense Details'!$D$23:$S$1407,13,FALSE)</f>
        <v>-100347</v>
      </c>
      <c r="O360" s="105">
        <f>ROUND(('[1]68_InOutFlowsCurPrdAndPriorHist'!$F$30-'[1]68_InOutFlowsCurPrdAndPriorHist'!$F$33)*$H360,0)-VLOOKUP(D360,'[1]Pension Expense Details'!$D$23:$S$1407,14,FALSE)</f>
        <v>43394</v>
      </c>
      <c r="P360" s="105">
        <f>ROUND((VLOOKUP(D360,'[1]Schedule of Pension Amounts LW'!$B$15:$AC$1399,28,FALSE)-VLOOKUP(D360,'[1]Schedule of Pension Amounts LW'!$B$15:$AC$1399,27,FALSE))*'[1]Schedule of Pension Amounts LW'!AD$4,0)+VLOOKUP(D360,'[1]Schedule of Pension Amounts LW'!$B$15:$AH$1399,33,FALSE)-VLOOKUP(D360,'[1]Pension Expense Details'!$D$23:$S$1407,15,FALSE)</f>
        <v>313909</v>
      </c>
      <c r="Q360" s="98">
        <f t="shared" si="26"/>
        <v>833528</v>
      </c>
      <c r="R360" s="98">
        <f>ROUND('[1]68_InOutFlowsCurPrdAndPrior'!$D$32*IF(ISNA(VLOOKUP(D360,'[1]Proportionate Shares'!$D$23:$I$1359,6,FALSE)),0,VLOOKUP(D360,'[1]Proportionate Shares'!$D$23:$I$1359,6,FALSE)),0)</f>
        <v>3502</v>
      </c>
      <c r="S360" s="98">
        <f>ROUND('[1]68_InOutFlowsCurPrdAndPrior'!$D$33*IF(ISNA(VLOOKUP(D360,'[1]Proportionate Shares'!$D$23:$I$1359,6,FALSE)),0,VLOOKUP(D360,'[1]Proportionate Shares'!$D$23:$I$1359,6,FALSE)),0)</f>
        <v>258601</v>
      </c>
      <c r="T360" s="98">
        <f>ROUND('[1]68_InOutFlowsCurPrdAndPrior'!$D$35*IF(ISNA(VLOOKUP(D360,'[1]Proportionate Shares'!$D$23:$I$1359,6,FALSE)),0,VLOOKUP(D360,'[1]Proportionate Shares'!$D$23:$I$1359,6,FALSE)),0)</f>
        <v>50112</v>
      </c>
      <c r="U360" s="98">
        <f>VLOOKUP(D360,'[1]Schedule of Pension Amounts LW'!$B$15:$AS$1399,36,FALSE)</f>
        <v>222901</v>
      </c>
      <c r="V360" s="99">
        <f t="shared" si="27"/>
        <v>535116</v>
      </c>
      <c r="W360" s="98">
        <f>ROUND('[1]68_InOutFlowsCurPrdAndPrior'!$F$32*IF(ISNA(VLOOKUP(D360,'[1]Proportionate Shares'!$D$23:$I$1359,6,FALSE)),0,VLOOKUP(D360,'[1]Proportionate Shares'!$D$23:$I$1359,6,FALSE)),0)</f>
        <v>28941</v>
      </c>
      <c r="X360" s="98">
        <f>ROUND('[1]68_InOutFlowsCurPrdAndPrior'!$F$33*IF(ISNA(VLOOKUP(D360,'[1]Proportionate Shares'!$D$23:$I$1359,6,FALSE)),0,VLOOKUP(D360,'[1]Proportionate Shares'!$D$23:$I$1359,6,FALSE)),0)</f>
        <v>106866</v>
      </c>
      <c r="Y360" s="98">
        <f>ROUND('[1]68_InOutFlowsCurPrdAndPrior'!$F$35*IF(ISNA(VLOOKUP(D360,'[1]Proportionate Shares'!$D$23:$I$1359,6,FALSE)),0,VLOOKUP(D360,'[1]Proportionate Shares'!$D$23:$I$1359,6,FALSE)),0)</f>
        <v>41742</v>
      </c>
      <c r="Z360" s="98">
        <f>-VLOOKUP(D360,'[1]Schedule of Pension Amounts LW'!$B$15:$AS$1399,37,FALSE)</f>
        <v>31211</v>
      </c>
      <c r="AA360" s="99">
        <f t="shared" si="28"/>
        <v>208760</v>
      </c>
      <c r="AB360" s="72">
        <f>VLOOKUP(D360,'[1]Pension Expense Details'!$D$22:$S$1407,16,FALSE)</f>
        <v>135834</v>
      </c>
      <c r="AC360" s="72">
        <f t="shared" si="29"/>
        <v>43730</v>
      </c>
      <c r="AD360" s="72">
        <f>VLOOKUP(D360,'[1]Schedule of Pension Amounts LW'!$B$15:$W$1399,22,FALSE)</f>
        <v>179564</v>
      </c>
    </row>
    <row r="361" spans="1:30" x14ac:dyDescent="0.3">
      <c r="A361" s="104"/>
      <c r="B361" s="33"/>
      <c r="C361" s="33" t="str">
        <f>VLOOKUP(D361,'[1]Employer information'!$I$3:$J$1391,2,FALSE)</f>
        <v xml:space="preserve">Public Education                                  </v>
      </c>
      <c r="D361" s="33" t="str">
        <f>'[1]Schedule of Pension Amounts LW'!B354</f>
        <v>1678</v>
      </c>
      <c r="E361" s="33" t="str">
        <f>IF(ISNA(VLOOKUP(D361,'[1]Proportionate Shares'!$D$23:$G$1400,2,FALSE)),"",VLOOKUP(D361,'[1]Proportionate Shares'!$D$23:$G$1400,2,FALSE))</f>
        <v>010902</v>
      </c>
      <c r="F361" s="33" t="str">
        <f>IF(ISNA(VLOOKUP(D361,'[1]Proportionate Shares'!$D$23:$G$1400,3,FALSE)),"",VLOOKUP(D361,'[1]Proportionate Shares'!$D$23:$G$1400,3,FALSE))</f>
        <v/>
      </c>
      <c r="G361" s="34" t="str">
        <f>VLOOKUP(D361,'[1]Employer information'!$A$3:$B$1390,2,FALSE)</f>
        <v>BANDERA ISD</v>
      </c>
      <c r="H361" s="36">
        <f>IF(ISNA(VLOOKUP(D361,'[1]Proportionate Shares'!$D$23:$I$1377,6,FALSE)),0,VLOOKUP(D361,'[1]Proportionate Shares'!$D$23:$I$1377,6,FALSE))</f>
        <v>1.18018507E-4</v>
      </c>
      <c r="I361" s="105">
        <f>VLOOKUP(D361,'[1]Schedule of Pension Amounts LW'!$B$15:$E$1399,3,FALSE)</f>
        <v>6600277</v>
      </c>
      <c r="J361" s="105">
        <f>-IF(ISNA(VLOOKUP(D361,'[1]Combined Contribution Amounts'!$A$2:$K$1335,5,FALSE)),0,VLOOKUP(D361,'[1]Combined Contribution Amounts'!$A$2:$K$1335,5,FALSE))</f>
        <v>-413079</v>
      </c>
      <c r="K361" s="105">
        <f>-IF(ISNA(VLOOKUP(D361,'[1]Combined Contribution Amounts'!$A$2:$K$1335,7,FALSE)),0,VLOOKUP(D361,'[1]Combined Contribution Amounts'!$A$2:$K$1335,7,FALSE))+-IF(ISNA(VLOOKUP(D361,'[1]Combined Contribution Amounts'!$A$2:$K$1335,8,FALSE)),0,VLOOKUP(D361,'[1]Combined Contribution Amounts'!$A$2:$K$1335,8,FALSE))+-IF(ISNA(VLOOKUP(D361,'[1]Combined Contribution Amounts'!$A$2:$K$1335,9,FALSE)),0,VLOOKUP(D361,'[1]Combined Contribution Amounts'!$A$2:$K$1335,9,FALSE))</f>
        <v>0</v>
      </c>
      <c r="L361" s="105">
        <f>VLOOKUP(D361,'[1]Pension Expense Details'!$D$23:$S$1407,16,FALSE)</f>
        <v>552539</v>
      </c>
      <c r="M361" s="105">
        <f>ROUND(('[1]68_InOutFlowsCurPrdAndPriorHist'!$F$28-'[1]68_InOutFlowsCurPrdAndPriorHist'!$F$31)*$H361,0)-VLOOKUP(D361,'[1]Pension Expense Details'!$D$23:$S$1407,12,FALSE)</f>
        <v>-97747</v>
      </c>
      <c r="N361" s="105">
        <f>ROUND(('[1]68_InOutFlowsCurPrdAndPriorHist'!$F$29-'[1]68_InOutFlowsCurPrdAndPriorHist'!$F$32)*$H361,0)-VLOOKUP(D361,'[1]Pension Expense Details'!$D$23:$S$1407,13,FALSE)</f>
        <v>-738584</v>
      </c>
      <c r="O361" s="105">
        <f>ROUND(('[1]68_InOutFlowsCurPrdAndPriorHist'!$F$30-'[1]68_InOutFlowsCurPrdAndPriorHist'!$F$33)*$H361,0)-VLOOKUP(D361,'[1]Pension Expense Details'!$D$23:$S$1407,14,FALSE)</f>
        <v>319386</v>
      </c>
      <c r="P361" s="105">
        <f>ROUND((VLOOKUP(D361,'[1]Schedule of Pension Amounts LW'!$B$15:$AC$1399,28,FALSE)-VLOOKUP(D361,'[1]Schedule of Pension Amounts LW'!$B$15:$AC$1399,27,FALSE))*'[1]Schedule of Pension Amounts LW'!AD$4,0)+VLOOKUP(D361,'[1]Schedule of Pension Amounts LW'!$B$15:$AH$1399,33,FALSE)-VLOOKUP(D361,'[1]Pension Expense Details'!$D$23:$S$1407,15,FALSE)</f>
        <v>-87821</v>
      </c>
      <c r="Q361" s="98">
        <f t="shared" si="26"/>
        <v>6134971</v>
      </c>
      <c r="R361" s="98">
        <f>ROUND('[1]68_InOutFlowsCurPrdAndPrior'!$D$32*IF(ISNA(VLOOKUP(D361,'[1]Proportionate Shares'!$D$23:$I$1359,6,FALSE)),0,VLOOKUP(D361,'[1]Proportionate Shares'!$D$23:$I$1359,6,FALSE)),0)</f>
        <v>25772</v>
      </c>
      <c r="S361" s="98">
        <f>ROUND('[1]68_InOutFlowsCurPrdAndPrior'!$D$33*IF(ISNA(VLOOKUP(D361,'[1]Proportionate Shares'!$D$23:$I$1359,6,FALSE)),0,VLOOKUP(D361,'[1]Proportionate Shares'!$D$23:$I$1359,6,FALSE)),0)</f>
        <v>1903369</v>
      </c>
      <c r="T361" s="98">
        <f>ROUND('[1]68_InOutFlowsCurPrdAndPrior'!$D$35*IF(ISNA(VLOOKUP(D361,'[1]Proportionate Shares'!$D$23:$I$1359,6,FALSE)),0,VLOOKUP(D361,'[1]Proportionate Shares'!$D$23:$I$1359,6,FALSE)),0)</f>
        <v>368836</v>
      </c>
      <c r="U361" s="98">
        <f>VLOOKUP(D361,'[1]Schedule of Pension Amounts LW'!$B$15:$AS$1399,36,FALSE)</f>
        <v>426132</v>
      </c>
      <c r="V361" s="99">
        <f t="shared" si="27"/>
        <v>2724109</v>
      </c>
      <c r="W361" s="98">
        <f>ROUND('[1]68_InOutFlowsCurPrdAndPrior'!$F$32*IF(ISNA(VLOOKUP(D361,'[1]Proportionate Shares'!$D$23:$I$1359,6,FALSE)),0,VLOOKUP(D361,'[1]Proportionate Shares'!$D$23:$I$1359,6,FALSE)),0)</f>
        <v>213016</v>
      </c>
      <c r="X361" s="98">
        <f>ROUND('[1]68_InOutFlowsCurPrdAndPrior'!$F$33*IF(ISNA(VLOOKUP(D361,'[1]Proportionate Shares'!$D$23:$I$1359,6,FALSE)),0,VLOOKUP(D361,'[1]Proportionate Shares'!$D$23:$I$1359,6,FALSE)),0)</f>
        <v>786562</v>
      </c>
      <c r="Y361" s="98">
        <f>ROUND('[1]68_InOutFlowsCurPrdAndPrior'!$F$35*IF(ISNA(VLOOKUP(D361,'[1]Proportionate Shares'!$D$23:$I$1359,6,FALSE)),0,VLOOKUP(D361,'[1]Proportionate Shares'!$D$23:$I$1359,6,FALSE)),0)</f>
        <v>307234</v>
      </c>
      <c r="Z361" s="98">
        <f>-VLOOKUP(D361,'[1]Schedule of Pension Amounts LW'!$B$15:$AS$1399,37,FALSE)</f>
        <v>189505</v>
      </c>
      <c r="AA361" s="99">
        <f t="shared" si="28"/>
        <v>1496317</v>
      </c>
      <c r="AB361" s="72">
        <f>VLOOKUP(D361,'[1]Pension Expense Details'!$D$22:$S$1407,16,FALSE)</f>
        <v>552539</v>
      </c>
      <c r="AC361" s="72">
        <f t="shared" si="29"/>
        <v>657246</v>
      </c>
      <c r="AD361" s="72">
        <f>VLOOKUP(D361,'[1]Schedule of Pension Amounts LW'!$B$15:$W$1399,22,FALSE)</f>
        <v>1209785</v>
      </c>
    </row>
    <row r="362" spans="1:30" x14ac:dyDescent="0.3">
      <c r="A362" s="104"/>
      <c r="B362" s="33"/>
      <c r="C362" s="33" t="str">
        <f>VLOOKUP(D362,'[1]Employer information'!$I$3:$J$1391,2,FALSE)</f>
        <v xml:space="preserve">Public Education                                  </v>
      </c>
      <c r="D362" s="33" t="str">
        <f>'[1]Schedule of Pension Amounts LW'!B355</f>
        <v>0357</v>
      </c>
      <c r="E362" s="33" t="str">
        <f>IF(ISNA(VLOOKUP(D362,'[1]Proportionate Shares'!$D$23:$G$1400,2,FALSE)),"",VLOOKUP(D362,'[1]Proportionate Shares'!$D$23:$G$1400,2,FALSE))</f>
        <v>025901</v>
      </c>
      <c r="F362" s="33" t="str">
        <f>IF(ISNA(VLOOKUP(D362,'[1]Proportionate Shares'!$D$23:$G$1400,3,FALSE)),"",VLOOKUP(D362,'[1]Proportionate Shares'!$D$23:$G$1400,3,FALSE))</f>
        <v xml:space="preserve">   </v>
      </c>
      <c r="G362" s="34" t="str">
        <f>VLOOKUP(D362,'[1]Employer information'!$A$3:$B$1390,2,FALSE)</f>
        <v>BANGS ISD</v>
      </c>
      <c r="H362" s="36">
        <f>IF(ISNA(VLOOKUP(D362,'[1]Proportionate Shares'!$D$23:$I$1377,6,FALSE)),0,VLOOKUP(D362,'[1]Proportionate Shares'!$D$23:$I$1377,6,FALSE))</f>
        <v>3.6963013000000001E-5</v>
      </c>
      <c r="I362" s="105">
        <f>VLOOKUP(D362,'[1]Schedule of Pension Amounts LW'!$B$15:$E$1399,3,FALSE)</f>
        <v>2152894</v>
      </c>
      <c r="J362" s="105">
        <f>-IF(ISNA(VLOOKUP(D362,'[1]Combined Contribution Amounts'!$A$2:$K$1335,5,FALSE)),0,VLOOKUP(D362,'[1]Combined Contribution Amounts'!$A$2:$K$1335,5,FALSE))</f>
        <v>-129375</v>
      </c>
      <c r="K362" s="105">
        <f>-IF(ISNA(VLOOKUP(D362,'[1]Combined Contribution Amounts'!$A$2:$K$1335,7,FALSE)),0,VLOOKUP(D362,'[1]Combined Contribution Amounts'!$A$2:$K$1335,7,FALSE))+-IF(ISNA(VLOOKUP(D362,'[1]Combined Contribution Amounts'!$A$2:$K$1335,8,FALSE)),0,VLOOKUP(D362,'[1]Combined Contribution Amounts'!$A$2:$K$1335,8,FALSE))+-IF(ISNA(VLOOKUP(D362,'[1]Combined Contribution Amounts'!$A$2:$K$1335,9,FALSE)),0,VLOOKUP(D362,'[1]Combined Contribution Amounts'!$A$2:$K$1335,9,FALSE))</f>
        <v>0</v>
      </c>
      <c r="L362" s="105">
        <f>VLOOKUP(D362,'[1]Pension Expense Details'!$D$23:$S$1407,16,FALSE)</f>
        <v>159582</v>
      </c>
      <c r="M362" s="105">
        <f>ROUND(('[1]68_InOutFlowsCurPrdAndPriorHist'!$F$28-'[1]68_InOutFlowsCurPrdAndPriorHist'!$F$31)*$H362,0)-VLOOKUP(D362,'[1]Pension Expense Details'!$D$23:$S$1407,12,FALSE)</f>
        <v>-30614</v>
      </c>
      <c r="N362" s="105">
        <f>ROUND(('[1]68_InOutFlowsCurPrdAndPriorHist'!$F$29-'[1]68_InOutFlowsCurPrdAndPriorHist'!$F$32)*$H362,0)-VLOOKUP(D362,'[1]Pension Expense Details'!$D$23:$S$1407,13,FALSE)</f>
        <v>-231322</v>
      </c>
      <c r="O362" s="105">
        <f>ROUND(('[1]68_InOutFlowsCurPrdAndPriorHist'!$F$30-'[1]68_InOutFlowsCurPrdAndPriorHist'!$F$33)*$H362,0)-VLOOKUP(D362,'[1]Pension Expense Details'!$D$23:$S$1407,14,FALSE)</f>
        <v>100031</v>
      </c>
      <c r="P362" s="105">
        <f>ROUND((VLOOKUP(D362,'[1]Schedule of Pension Amounts LW'!$B$15:$AC$1399,28,FALSE)-VLOOKUP(D362,'[1]Schedule of Pension Amounts LW'!$B$15:$AC$1399,27,FALSE))*'[1]Schedule of Pension Amounts LW'!AD$4,0)+VLOOKUP(D362,'[1]Schedule of Pension Amounts LW'!$B$15:$AH$1399,33,FALSE)-VLOOKUP(D362,'[1]Pension Expense Details'!$D$23:$S$1407,15,FALSE)</f>
        <v>-99743</v>
      </c>
      <c r="Q362" s="98">
        <f t="shared" si="26"/>
        <v>1921453</v>
      </c>
      <c r="R362" s="98">
        <f>ROUND('[1]68_InOutFlowsCurPrdAndPrior'!$D$32*IF(ISNA(VLOOKUP(D362,'[1]Proportionate Shares'!$D$23:$I$1359,6,FALSE)),0,VLOOKUP(D362,'[1]Proportionate Shares'!$D$23:$I$1359,6,FALSE)),0)</f>
        <v>8072</v>
      </c>
      <c r="S362" s="98">
        <f>ROUND('[1]68_InOutFlowsCurPrdAndPrior'!$D$33*IF(ISNA(VLOOKUP(D362,'[1]Proportionate Shares'!$D$23:$I$1359,6,FALSE)),0,VLOOKUP(D362,'[1]Proportionate Shares'!$D$23:$I$1359,6,FALSE)),0)</f>
        <v>596129</v>
      </c>
      <c r="T362" s="98">
        <f>ROUND('[1]68_InOutFlowsCurPrdAndPrior'!$D$35*IF(ISNA(VLOOKUP(D362,'[1]Proportionate Shares'!$D$23:$I$1359,6,FALSE)),0,VLOOKUP(D362,'[1]Proportionate Shares'!$D$23:$I$1359,6,FALSE)),0)</f>
        <v>115518</v>
      </c>
      <c r="U362" s="98">
        <f>VLOOKUP(D362,'[1]Schedule of Pension Amounts LW'!$B$15:$AS$1399,36,FALSE)</f>
        <v>166030</v>
      </c>
      <c r="V362" s="99">
        <f t="shared" si="27"/>
        <v>885749</v>
      </c>
      <c r="W362" s="98">
        <f>ROUND('[1]68_InOutFlowsCurPrdAndPrior'!$F$32*IF(ISNA(VLOOKUP(D362,'[1]Proportionate Shares'!$D$23:$I$1359,6,FALSE)),0,VLOOKUP(D362,'[1]Proportionate Shares'!$D$23:$I$1359,6,FALSE)),0)</f>
        <v>66716</v>
      </c>
      <c r="X362" s="98">
        <f>ROUND('[1]68_InOutFlowsCurPrdAndPrior'!$F$33*IF(ISNA(VLOOKUP(D362,'[1]Proportionate Shares'!$D$23:$I$1359,6,FALSE)),0,VLOOKUP(D362,'[1]Proportionate Shares'!$D$23:$I$1359,6,FALSE)),0)</f>
        <v>246349</v>
      </c>
      <c r="Y362" s="98">
        <f>ROUND('[1]68_InOutFlowsCurPrdAndPrior'!$F$35*IF(ISNA(VLOOKUP(D362,'[1]Proportionate Shares'!$D$23:$I$1359,6,FALSE)),0,VLOOKUP(D362,'[1]Proportionate Shares'!$D$23:$I$1359,6,FALSE)),0)</f>
        <v>96225</v>
      </c>
      <c r="Z362" s="98">
        <f>-VLOOKUP(D362,'[1]Schedule of Pension Amounts LW'!$B$15:$AS$1399,37,FALSE)</f>
        <v>192304</v>
      </c>
      <c r="AA362" s="99">
        <f t="shared" si="28"/>
        <v>601594</v>
      </c>
      <c r="AB362" s="72">
        <f>VLOOKUP(D362,'[1]Pension Expense Details'!$D$22:$S$1407,16,FALSE)</f>
        <v>159582</v>
      </c>
      <c r="AC362" s="72">
        <f t="shared" si="29"/>
        <v>223031</v>
      </c>
      <c r="AD362" s="72">
        <f>VLOOKUP(D362,'[1]Schedule of Pension Amounts LW'!$B$15:$W$1399,22,FALSE)</f>
        <v>382613</v>
      </c>
    </row>
    <row r="363" spans="1:30" x14ac:dyDescent="0.3">
      <c r="A363" s="104"/>
      <c r="B363" s="33"/>
      <c r="C363" s="33" t="str">
        <f>VLOOKUP(D363,'[1]Employer information'!$I$3:$J$1391,2,FALSE)</f>
        <v xml:space="preserve">Public Education                                  </v>
      </c>
      <c r="D363" s="33" t="str">
        <f>'[1]Schedule of Pension Amounts LW'!B356</f>
        <v>1489</v>
      </c>
      <c r="E363" s="33" t="str">
        <f>IF(ISNA(VLOOKUP(D363,'[1]Proportionate Shares'!$D$23:$G$1400,2,FALSE)),"",VLOOKUP(D363,'[1]Proportionate Shares'!$D$23:$G$1400,2,FALSE))</f>
        <v>178913</v>
      </c>
      <c r="F363" s="33" t="str">
        <f>IF(ISNA(VLOOKUP(D363,'[1]Proportionate Shares'!$D$23:$G$1400,3,FALSE)),"",VLOOKUP(D363,'[1]Proportionate Shares'!$D$23:$G$1400,3,FALSE))</f>
        <v/>
      </c>
      <c r="G363" s="34" t="str">
        <f>VLOOKUP(D363,'[1]Employer information'!$A$3:$B$1390,2,FALSE)</f>
        <v>BANQUETE ISD</v>
      </c>
      <c r="H363" s="36">
        <f>IF(ISNA(VLOOKUP(D363,'[1]Proportionate Shares'!$D$23:$I$1377,6,FALSE)),0,VLOOKUP(D363,'[1]Proportionate Shares'!$D$23:$I$1377,6,FALSE))</f>
        <v>3.9217220999999999E-5</v>
      </c>
      <c r="I363" s="105">
        <f>VLOOKUP(D363,'[1]Schedule of Pension Amounts LW'!$B$15:$E$1399,3,FALSE)</f>
        <v>2258249</v>
      </c>
      <c r="J363" s="105">
        <f>-IF(ISNA(VLOOKUP(D363,'[1]Combined Contribution Amounts'!$A$2:$K$1335,5,FALSE)),0,VLOOKUP(D363,'[1]Combined Contribution Amounts'!$A$2:$K$1335,5,FALSE))</f>
        <v>-137265</v>
      </c>
      <c r="K363" s="105">
        <f>-IF(ISNA(VLOOKUP(D363,'[1]Combined Contribution Amounts'!$A$2:$K$1335,7,FALSE)),0,VLOOKUP(D363,'[1]Combined Contribution Amounts'!$A$2:$K$1335,7,FALSE))+-IF(ISNA(VLOOKUP(D363,'[1]Combined Contribution Amounts'!$A$2:$K$1335,8,FALSE)),0,VLOOKUP(D363,'[1]Combined Contribution Amounts'!$A$2:$K$1335,8,FALSE))+-IF(ISNA(VLOOKUP(D363,'[1]Combined Contribution Amounts'!$A$2:$K$1335,9,FALSE)),0,VLOOKUP(D363,'[1]Combined Contribution Amounts'!$A$2:$K$1335,9,FALSE))</f>
        <v>0</v>
      </c>
      <c r="L363" s="105">
        <f>VLOOKUP(D363,'[1]Pension Expense Details'!$D$23:$S$1407,16,FALSE)</f>
        <v>173394</v>
      </c>
      <c r="M363" s="105">
        <f>ROUND(('[1]68_InOutFlowsCurPrdAndPriorHist'!$F$28-'[1]68_InOutFlowsCurPrdAndPriorHist'!$F$31)*$H363,0)-VLOOKUP(D363,'[1]Pension Expense Details'!$D$23:$S$1407,12,FALSE)</f>
        <v>-32482</v>
      </c>
      <c r="N363" s="105">
        <f>ROUND(('[1]68_InOutFlowsCurPrdAndPriorHist'!$F$29-'[1]68_InOutFlowsCurPrdAndPriorHist'!$F$32)*$H363,0)-VLOOKUP(D363,'[1]Pension Expense Details'!$D$23:$S$1407,13,FALSE)</f>
        <v>-245430</v>
      </c>
      <c r="O363" s="105">
        <f>ROUND(('[1]68_InOutFlowsCurPrdAndPriorHist'!$F$30-'[1]68_InOutFlowsCurPrdAndPriorHist'!$F$33)*$H363,0)-VLOOKUP(D363,'[1]Pension Expense Details'!$D$23:$S$1407,14,FALSE)</f>
        <v>106131</v>
      </c>
      <c r="P363" s="105">
        <f>ROUND((VLOOKUP(D363,'[1]Schedule of Pension Amounts LW'!$B$15:$AC$1399,28,FALSE)-VLOOKUP(D363,'[1]Schedule of Pension Amounts LW'!$B$15:$AC$1399,27,FALSE))*'[1]Schedule of Pension Amounts LW'!AD$4,0)+VLOOKUP(D363,'[1]Schedule of Pension Amounts LW'!$B$15:$AH$1399,33,FALSE)-VLOOKUP(D363,'[1]Pension Expense Details'!$D$23:$S$1407,15,FALSE)</f>
        <v>-83963</v>
      </c>
      <c r="Q363" s="98">
        <f t="shared" si="26"/>
        <v>2038634</v>
      </c>
      <c r="R363" s="98">
        <f>ROUND('[1]68_InOutFlowsCurPrdAndPrior'!$D$32*IF(ISNA(VLOOKUP(D363,'[1]Proportionate Shares'!$D$23:$I$1359,6,FALSE)),0,VLOOKUP(D363,'[1]Proportionate Shares'!$D$23:$I$1359,6,FALSE)),0)</f>
        <v>8564</v>
      </c>
      <c r="S363" s="98">
        <f>ROUND('[1]68_InOutFlowsCurPrdAndPrior'!$D$33*IF(ISNA(VLOOKUP(D363,'[1]Proportionate Shares'!$D$23:$I$1359,6,FALSE)),0,VLOOKUP(D363,'[1]Proportionate Shares'!$D$23:$I$1359,6,FALSE)),0)</f>
        <v>632484</v>
      </c>
      <c r="T363" s="98">
        <f>ROUND('[1]68_InOutFlowsCurPrdAndPrior'!$D$35*IF(ISNA(VLOOKUP(D363,'[1]Proportionate Shares'!$D$23:$I$1359,6,FALSE)),0,VLOOKUP(D363,'[1]Proportionate Shares'!$D$23:$I$1359,6,FALSE)),0)</f>
        <v>122563</v>
      </c>
      <c r="U363" s="98">
        <f>VLOOKUP(D363,'[1]Schedule of Pension Amounts LW'!$B$15:$AS$1399,36,FALSE)</f>
        <v>288145</v>
      </c>
      <c r="V363" s="99">
        <f t="shared" si="27"/>
        <v>1051756</v>
      </c>
      <c r="W363" s="98">
        <f>ROUND('[1]68_InOutFlowsCurPrdAndPrior'!$F$32*IF(ISNA(VLOOKUP(D363,'[1]Proportionate Shares'!$D$23:$I$1359,6,FALSE)),0,VLOOKUP(D363,'[1]Proportionate Shares'!$D$23:$I$1359,6,FALSE)),0)</f>
        <v>70785</v>
      </c>
      <c r="X363" s="98">
        <f>ROUND('[1]68_InOutFlowsCurPrdAndPrior'!$F$33*IF(ISNA(VLOOKUP(D363,'[1]Proportionate Shares'!$D$23:$I$1359,6,FALSE)),0,VLOOKUP(D363,'[1]Proportionate Shares'!$D$23:$I$1359,6,FALSE)),0)</f>
        <v>261372</v>
      </c>
      <c r="Y363" s="98">
        <f>ROUND('[1]68_InOutFlowsCurPrdAndPrior'!$F$35*IF(ISNA(VLOOKUP(D363,'[1]Proportionate Shares'!$D$23:$I$1359,6,FALSE)),0,VLOOKUP(D363,'[1]Proportionate Shares'!$D$23:$I$1359,6,FALSE)),0)</f>
        <v>102093</v>
      </c>
      <c r="Z363" s="98">
        <f>-VLOOKUP(D363,'[1]Schedule of Pension Amounts LW'!$B$15:$AS$1399,37,FALSE)</f>
        <v>57782</v>
      </c>
      <c r="AA363" s="99">
        <f t="shared" si="28"/>
        <v>492032</v>
      </c>
      <c r="AB363" s="72">
        <f>VLOOKUP(D363,'[1]Pension Expense Details'!$D$22:$S$1407,16,FALSE)</f>
        <v>173394</v>
      </c>
      <c r="AC363" s="72">
        <f t="shared" si="29"/>
        <v>288512</v>
      </c>
      <c r="AD363" s="72">
        <f>VLOOKUP(D363,'[1]Schedule of Pension Amounts LW'!$B$15:$W$1399,22,FALSE)</f>
        <v>461906</v>
      </c>
    </row>
    <row r="364" spans="1:30" x14ac:dyDescent="0.3">
      <c r="A364" s="104"/>
      <c r="B364" s="33"/>
      <c r="C364" s="33" t="str">
        <f>VLOOKUP(D364,'[1]Employer information'!$I$3:$J$1391,2,FALSE)</f>
        <v xml:space="preserve">Public Education                                  </v>
      </c>
      <c r="D364" s="33" t="str">
        <f>'[1]Schedule of Pension Amounts LW'!B357</f>
        <v>0358</v>
      </c>
      <c r="E364" s="33" t="str">
        <f>IF(ISNA(VLOOKUP(D364,'[1]Proportionate Shares'!$D$23:$G$1400,2,FALSE)),"",VLOOKUP(D364,'[1]Proportionate Shares'!$D$23:$G$1400,2,FALSE))</f>
        <v>036902</v>
      </c>
      <c r="F364" s="33" t="str">
        <f>IF(ISNA(VLOOKUP(D364,'[1]Proportionate Shares'!$D$23:$G$1400,3,FALSE)),"",VLOOKUP(D364,'[1]Proportionate Shares'!$D$23:$G$1400,3,FALSE))</f>
        <v xml:space="preserve">   </v>
      </c>
      <c r="G364" s="34" t="str">
        <f>VLOOKUP(D364,'[1]Employer information'!$A$3:$B$1390,2,FALSE)</f>
        <v>BARBERS HILL ISD</v>
      </c>
      <c r="H364" s="36">
        <f>IF(ISNA(VLOOKUP(D364,'[1]Proportionate Shares'!$D$23:$I$1377,6,FALSE)),0,VLOOKUP(D364,'[1]Proportionate Shares'!$D$23:$I$1377,6,FALSE))</f>
        <v>4.55292608E-4</v>
      </c>
      <c r="I364" s="105">
        <f>VLOOKUP(D364,'[1]Schedule of Pension Amounts LW'!$B$15:$E$1399,3,FALSE)</f>
        <v>23237589</v>
      </c>
      <c r="J364" s="105">
        <f>-IF(ISNA(VLOOKUP(D364,'[1]Combined Contribution Amounts'!$A$2:$K$1335,5,FALSE)),0,VLOOKUP(D364,'[1]Combined Contribution Amounts'!$A$2:$K$1335,5,FALSE))</f>
        <v>-1593579</v>
      </c>
      <c r="K364" s="105">
        <f>-IF(ISNA(VLOOKUP(D364,'[1]Combined Contribution Amounts'!$A$2:$K$1335,7,FALSE)),0,VLOOKUP(D364,'[1]Combined Contribution Amounts'!$A$2:$K$1335,7,FALSE))+-IF(ISNA(VLOOKUP(D364,'[1]Combined Contribution Amounts'!$A$2:$K$1335,8,FALSE)),0,VLOOKUP(D364,'[1]Combined Contribution Amounts'!$A$2:$K$1335,8,FALSE))+-IF(ISNA(VLOOKUP(D364,'[1]Combined Contribution Amounts'!$A$2:$K$1335,9,FALSE)),0,VLOOKUP(D364,'[1]Combined Contribution Amounts'!$A$2:$K$1335,9,FALSE))</f>
        <v>0</v>
      </c>
      <c r="L364" s="105">
        <f>VLOOKUP(D364,'[1]Pension Expense Details'!$D$23:$S$1407,16,FALSE)</f>
        <v>2481307</v>
      </c>
      <c r="M364" s="105">
        <f>ROUND(('[1]68_InOutFlowsCurPrdAndPriorHist'!$F$28-'[1]68_InOutFlowsCurPrdAndPriorHist'!$F$31)*$H364,0)-VLOOKUP(D364,'[1]Pension Expense Details'!$D$23:$S$1407,12,FALSE)</f>
        <v>-377090</v>
      </c>
      <c r="N364" s="105">
        <f>ROUND(('[1]68_InOutFlowsCurPrdAndPriorHist'!$F$29-'[1]68_InOutFlowsCurPrdAndPriorHist'!$F$32)*$H364,0)-VLOOKUP(D364,'[1]Pension Expense Details'!$D$23:$S$1407,13,FALSE)</f>
        <v>-2849314</v>
      </c>
      <c r="O364" s="105">
        <f>ROUND(('[1]68_InOutFlowsCurPrdAndPriorHist'!$F$30-'[1]68_InOutFlowsCurPrdAndPriorHist'!$F$33)*$H364,0)-VLOOKUP(D364,'[1]Pension Expense Details'!$D$23:$S$1407,14,FALSE)</f>
        <v>1232131</v>
      </c>
      <c r="P364" s="105">
        <f>ROUND((VLOOKUP(D364,'[1]Schedule of Pension Amounts LW'!$B$15:$AC$1399,28,FALSE)-VLOOKUP(D364,'[1]Schedule of Pension Amounts LW'!$B$15:$AC$1399,27,FALSE))*'[1]Schedule of Pension Amounts LW'!AD$4,0)+VLOOKUP(D364,'[1]Schedule of Pension Amounts LW'!$B$15:$AH$1399,33,FALSE)-VLOOKUP(D364,'[1]Pension Expense Details'!$D$23:$S$1407,15,FALSE)</f>
        <v>1536489</v>
      </c>
      <c r="Q364" s="98">
        <f t="shared" si="26"/>
        <v>23667533</v>
      </c>
      <c r="R364" s="98">
        <f>ROUND('[1]68_InOutFlowsCurPrdAndPrior'!$D$32*IF(ISNA(VLOOKUP(D364,'[1]Proportionate Shares'!$D$23:$I$1359,6,FALSE)),0,VLOOKUP(D364,'[1]Proportionate Shares'!$D$23:$I$1359,6,FALSE)),0)</f>
        <v>99425</v>
      </c>
      <c r="S364" s="98">
        <f>ROUND('[1]68_InOutFlowsCurPrdAndPrior'!$D$33*IF(ISNA(VLOOKUP(D364,'[1]Proportionate Shares'!$D$23:$I$1359,6,FALSE)),0,VLOOKUP(D364,'[1]Proportionate Shares'!$D$23:$I$1359,6,FALSE)),0)</f>
        <v>7342831</v>
      </c>
      <c r="T364" s="98">
        <f>ROUND('[1]68_InOutFlowsCurPrdAndPrior'!$D$35*IF(ISNA(VLOOKUP(D364,'[1]Proportionate Shares'!$D$23:$I$1359,6,FALSE)),0,VLOOKUP(D364,'[1]Proportionate Shares'!$D$23:$I$1359,6,FALSE)),0)</f>
        <v>1422899</v>
      </c>
      <c r="U364" s="98">
        <f>VLOOKUP(D364,'[1]Schedule of Pension Amounts LW'!$B$15:$AS$1399,36,FALSE)</f>
        <v>2902196</v>
      </c>
      <c r="V364" s="99">
        <f t="shared" si="27"/>
        <v>11767351</v>
      </c>
      <c r="W364" s="98">
        <f>ROUND('[1]68_InOutFlowsCurPrdAndPrior'!$F$32*IF(ISNA(VLOOKUP(D364,'[1]Proportionate Shares'!$D$23:$I$1359,6,FALSE)),0,VLOOKUP(D364,'[1]Proportionate Shares'!$D$23:$I$1359,6,FALSE)),0)</f>
        <v>821774</v>
      </c>
      <c r="X364" s="98">
        <f>ROUND('[1]68_InOutFlowsCurPrdAndPrior'!$F$33*IF(ISNA(VLOOKUP(D364,'[1]Proportionate Shares'!$D$23:$I$1359,6,FALSE)),0,VLOOKUP(D364,'[1]Proportionate Shares'!$D$23:$I$1359,6,FALSE)),0)</f>
        <v>3034405</v>
      </c>
      <c r="Y364" s="98">
        <f>ROUND('[1]68_InOutFlowsCurPrdAndPrior'!$F$35*IF(ISNA(VLOOKUP(D364,'[1]Proportionate Shares'!$D$23:$I$1359,6,FALSE)),0,VLOOKUP(D364,'[1]Proportionate Shares'!$D$23:$I$1359,6,FALSE)),0)</f>
        <v>1185250</v>
      </c>
      <c r="Z364" s="98">
        <f>-VLOOKUP(D364,'[1]Schedule of Pension Amounts LW'!$B$15:$AS$1399,37,FALSE)</f>
        <v>319</v>
      </c>
      <c r="AA364" s="99">
        <f t="shared" si="28"/>
        <v>5041748</v>
      </c>
      <c r="AB364" s="72">
        <f>VLOOKUP(D364,'[1]Pension Expense Details'!$D$22:$S$1407,16,FALSE)</f>
        <v>2481307</v>
      </c>
      <c r="AC364" s="72">
        <f t="shared" si="29"/>
        <v>2539330</v>
      </c>
      <c r="AD364" s="72">
        <f>VLOOKUP(D364,'[1]Schedule of Pension Amounts LW'!$B$15:$W$1399,22,FALSE)</f>
        <v>5020637</v>
      </c>
    </row>
    <row r="365" spans="1:30" x14ac:dyDescent="0.3">
      <c r="A365" s="104"/>
      <c r="B365" s="33"/>
      <c r="C365" s="33" t="str">
        <f>VLOOKUP(D365,'[1]Employer information'!$I$3:$J$1391,2,FALSE)</f>
        <v xml:space="preserve">Public Education                                  </v>
      </c>
      <c r="D365" s="33" t="str">
        <f>'[1]Schedule of Pension Amounts LW'!B358</f>
        <v>1336</v>
      </c>
      <c r="E365" s="33" t="str">
        <f>IF(ISNA(VLOOKUP(D365,'[1]Proportionate Shares'!$D$23:$G$1400,2,FALSE)),"",VLOOKUP(D365,'[1]Proportionate Shares'!$D$23:$G$1400,2,FALSE))</f>
        <v>014902</v>
      </c>
      <c r="F365" s="33" t="str">
        <f>IF(ISNA(VLOOKUP(D365,'[1]Proportionate Shares'!$D$23:$G$1400,3,FALSE)),"",VLOOKUP(D365,'[1]Proportionate Shares'!$D$23:$G$1400,3,FALSE))</f>
        <v/>
      </c>
      <c r="G365" s="34" t="str">
        <f>VLOOKUP(D365,'[1]Employer information'!$A$3:$B$1390,2,FALSE)</f>
        <v>BARTLETT ISD</v>
      </c>
      <c r="H365" s="36">
        <f>IF(ISNA(VLOOKUP(D365,'[1]Proportionate Shares'!$D$23:$I$1377,6,FALSE)),0,VLOOKUP(D365,'[1]Proportionate Shares'!$D$23:$I$1377,6,FALSE))</f>
        <v>2.1707824000000001E-5</v>
      </c>
      <c r="I365" s="105">
        <f>VLOOKUP(D365,'[1]Schedule of Pension Amounts LW'!$B$15:$E$1399,3,FALSE)</f>
        <v>1519099</v>
      </c>
      <c r="J365" s="105">
        <f>-IF(ISNA(VLOOKUP(D365,'[1]Combined Contribution Amounts'!$A$2:$K$1335,5,FALSE)),0,VLOOKUP(D365,'[1]Combined Contribution Amounts'!$A$2:$K$1335,5,FALSE))</f>
        <v>-75980</v>
      </c>
      <c r="K365" s="105">
        <f>-IF(ISNA(VLOOKUP(D365,'[1]Combined Contribution Amounts'!$A$2:$K$1335,7,FALSE)),0,VLOOKUP(D365,'[1]Combined Contribution Amounts'!$A$2:$K$1335,7,FALSE))+-IF(ISNA(VLOOKUP(D365,'[1]Combined Contribution Amounts'!$A$2:$K$1335,8,FALSE)),0,VLOOKUP(D365,'[1]Combined Contribution Amounts'!$A$2:$K$1335,8,FALSE))+-IF(ISNA(VLOOKUP(D365,'[1]Combined Contribution Amounts'!$A$2:$K$1335,9,FALSE)),0,VLOOKUP(D365,'[1]Combined Contribution Amounts'!$A$2:$K$1335,9,FALSE))</f>
        <v>0</v>
      </c>
      <c r="L365" s="105">
        <f>VLOOKUP(D365,'[1]Pension Expense Details'!$D$23:$S$1407,16,FALSE)</f>
        <v>53683</v>
      </c>
      <c r="M365" s="105">
        <f>ROUND(('[1]68_InOutFlowsCurPrdAndPriorHist'!$F$28-'[1]68_InOutFlowsCurPrdAndPriorHist'!$F$31)*$H365,0)-VLOOKUP(D365,'[1]Pension Expense Details'!$D$23:$S$1407,12,FALSE)</f>
        <v>-17979</v>
      </c>
      <c r="N365" s="105">
        <f>ROUND(('[1]68_InOutFlowsCurPrdAndPriorHist'!$F$29-'[1]68_InOutFlowsCurPrdAndPriorHist'!$F$32)*$H365,0)-VLOOKUP(D365,'[1]Pension Expense Details'!$D$23:$S$1407,13,FALSE)</f>
        <v>-135852</v>
      </c>
      <c r="O365" s="105">
        <f>ROUND(('[1]68_InOutFlowsCurPrdAndPriorHist'!$F$30-'[1]68_InOutFlowsCurPrdAndPriorHist'!$F$33)*$H365,0)-VLOOKUP(D365,'[1]Pension Expense Details'!$D$23:$S$1407,14,FALSE)</f>
        <v>58746</v>
      </c>
      <c r="P365" s="105">
        <f>ROUND((VLOOKUP(D365,'[1]Schedule of Pension Amounts LW'!$B$15:$AC$1399,28,FALSE)-VLOOKUP(D365,'[1]Schedule of Pension Amounts LW'!$B$15:$AC$1399,27,FALSE))*'[1]Schedule of Pension Amounts LW'!AD$4,0)+VLOOKUP(D365,'[1]Schedule of Pension Amounts LW'!$B$15:$AH$1399,33,FALSE)-VLOOKUP(D365,'[1]Pension Expense Details'!$D$23:$S$1407,15,FALSE)</f>
        <v>-273276</v>
      </c>
      <c r="Q365" s="98">
        <f t="shared" si="26"/>
        <v>1128441</v>
      </c>
      <c r="R365" s="98">
        <f>ROUND('[1]68_InOutFlowsCurPrdAndPrior'!$D$32*IF(ISNA(VLOOKUP(D365,'[1]Proportionate Shares'!$D$23:$I$1359,6,FALSE)),0,VLOOKUP(D365,'[1]Proportionate Shares'!$D$23:$I$1359,6,FALSE)),0)</f>
        <v>4740</v>
      </c>
      <c r="S365" s="98">
        <f>ROUND('[1]68_InOutFlowsCurPrdAndPrior'!$D$33*IF(ISNA(VLOOKUP(D365,'[1]Proportionate Shares'!$D$23:$I$1359,6,FALSE)),0,VLOOKUP(D365,'[1]Proportionate Shares'!$D$23:$I$1359,6,FALSE)),0)</f>
        <v>350098</v>
      </c>
      <c r="T365" s="98">
        <f>ROUND('[1]68_InOutFlowsCurPrdAndPrior'!$D$35*IF(ISNA(VLOOKUP(D365,'[1]Proportionate Shares'!$D$23:$I$1359,6,FALSE)),0,VLOOKUP(D365,'[1]Proportionate Shares'!$D$23:$I$1359,6,FALSE)),0)</f>
        <v>67842</v>
      </c>
      <c r="U365" s="98">
        <f>VLOOKUP(D365,'[1]Schedule of Pension Amounts LW'!$B$15:$AS$1399,36,FALSE)</f>
        <v>128095</v>
      </c>
      <c r="V365" s="99">
        <f t="shared" si="27"/>
        <v>550775</v>
      </c>
      <c r="W365" s="98">
        <f>ROUND('[1]68_InOutFlowsCurPrdAndPrior'!$F$32*IF(ISNA(VLOOKUP(D365,'[1]Proportionate Shares'!$D$23:$I$1359,6,FALSE)),0,VLOOKUP(D365,'[1]Proportionate Shares'!$D$23:$I$1359,6,FALSE)),0)</f>
        <v>39181</v>
      </c>
      <c r="X365" s="98">
        <f>ROUND('[1]68_InOutFlowsCurPrdAndPrior'!$F$33*IF(ISNA(VLOOKUP(D365,'[1]Proportionate Shares'!$D$23:$I$1359,6,FALSE)),0,VLOOKUP(D365,'[1]Proportionate Shares'!$D$23:$I$1359,6,FALSE)),0)</f>
        <v>144677</v>
      </c>
      <c r="Y365" s="98">
        <f>ROUND('[1]68_InOutFlowsCurPrdAndPrior'!$F$35*IF(ISNA(VLOOKUP(D365,'[1]Proportionate Shares'!$D$23:$I$1359,6,FALSE)),0,VLOOKUP(D365,'[1]Proportionate Shares'!$D$23:$I$1359,6,FALSE)),0)</f>
        <v>56511</v>
      </c>
      <c r="Z365" s="98">
        <f>-VLOOKUP(D365,'[1]Schedule of Pension Amounts LW'!$B$15:$AS$1399,37,FALSE)</f>
        <v>309650</v>
      </c>
      <c r="AA365" s="99">
        <f t="shared" si="28"/>
        <v>550019</v>
      </c>
      <c r="AB365" s="72">
        <f>VLOOKUP(D365,'[1]Pension Expense Details'!$D$22:$S$1407,16,FALSE)</f>
        <v>53683</v>
      </c>
      <c r="AC365" s="72">
        <f t="shared" si="29"/>
        <v>123135</v>
      </c>
      <c r="AD365" s="72">
        <f>VLOOKUP(D365,'[1]Schedule of Pension Amounts LW'!$B$15:$W$1399,22,FALSE)</f>
        <v>176818</v>
      </c>
    </row>
    <row r="366" spans="1:30" x14ac:dyDescent="0.3">
      <c r="A366" s="104"/>
      <c r="B366" s="33"/>
      <c r="C366" s="33" t="str">
        <f>VLOOKUP(D366,'[1]Employer information'!$I$3:$J$1391,2,FALSE)</f>
        <v xml:space="preserve">Public Education                                  </v>
      </c>
      <c r="D366" s="33" t="str">
        <f>'[1]Schedule of Pension Amounts LW'!B359</f>
        <v>0363</v>
      </c>
      <c r="E366" s="33" t="str">
        <f>IF(ISNA(VLOOKUP(D366,'[1]Proportionate Shares'!$D$23:$G$1400,2,FALSE)),"",VLOOKUP(D366,'[1]Proportionate Shares'!$D$23:$G$1400,2,FALSE))</f>
        <v>011901</v>
      </c>
      <c r="F366" s="33" t="str">
        <f>IF(ISNA(VLOOKUP(D366,'[1]Proportionate Shares'!$D$23:$G$1400,3,FALSE)),"",VLOOKUP(D366,'[1]Proportionate Shares'!$D$23:$G$1400,3,FALSE))</f>
        <v xml:space="preserve">   </v>
      </c>
      <c r="G366" s="34" t="str">
        <f>VLOOKUP(D366,'[1]Employer information'!$A$3:$B$1390,2,FALSE)</f>
        <v>BASTROP ISD</v>
      </c>
      <c r="H366" s="36">
        <f>IF(ISNA(VLOOKUP(D366,'[1]Proportionate Shares'!$D$23:$I$1377,6,FALSE)),0,VLOOKUP(D366,'[1]Proportionate Shares'!$D$23:$I$1377,6,FALSE))</f>
        <v>5.3517185700000002E-4</v>
      </c>
      <c r="I366" s="105">
        <f>VLOOKUP(D366,'[1]Schedule of Pension Amounts LW'!$B$15:$E$1399,3,FALSE)</f>
        <v>26757563</v>
      </c>
      <c r="J366" s="105">
        <f>-IF(ISNA(VLOOKUP(D366,'[1]Combined Contribution Amounts'!$A$2:$K$1335,5,FALSE)),0,VLOOKUP(D366,'[1]Combined Contribution Amounts'!$A$2:$K$1335,5,FALSE))</f>
        <v>-1873166</v>
      </c>
      <c r="K366" s="105">
        <f>-IF(ISNA(VLOOKUP(D366,'[1]Combined Contribution Amounts'!$A$2:$K$1335,7,FALSE)),0,VLOOKUP(D366,'[1]Combined Contribution Amounts'!$A$2:$K$1335,7,FALSE))+-IF(ISNA(VLOOKUP(D366,'[1]Combined Contribution Amounts'!$A$2:$K$1335,8,FALSE)),0,VLOOKUP(D366,'[1]Combined Contribution Amounts'!$A$2:$K$1335,8,FALSE))+-IF(ISNA(VLOOKUP(D366,'[1]Combined Contribution Amounts'!$A$2:$K$1335,9,FALSE)),0,VLOOKUP(D366,'[1]Combined Contribution Amounts'!$A$2:$K$1335,9,FALSE))</f>
        <v>0</v>
      </c>
      <c r="L366" s="105">
        <f>VLOOKUP(D366,'[1]Pension Expense Details'!$D$23:$S$1407,16,FALSE)</f>
        <v>3004185</v>
      </c>
      <c r="M366" s="105">
        <f>ROUND(('[1]68_InOutFlowsCurPrdAndPriorHist'!$F$28-'[1]68_InOutFlowsCurPrdAndPriorHist'!$F$31)*$H366,0)-VLOOKUP(D366,'[1]Pension Expense Details'!$D$23:$S$1407,12,FALSE)</f>
        <v>-443250</v>
      </c>
      <c r="N366" s="105">
        <f>ROUND(('[1]68_InOutFlowsCurPrdAndPriorHist'!$F$29-'[1]68_InOutFlowsCurPrdAndPriorHist'!$F$32)*$H366,0)-VLOOKUP(D366,'[1]Pension Expense Details'!$D$23:$S$1407,13,FALSE)</f>
        <v>-3349215</v>
      </c>
      <c r="O366" s="105">
        <f>ROUND(('[1]68_InOutFlowsCurPrdAndPriorHist'!$F$30-'[1]68_InOutFlowsCurPrdAndPriorHist'!$F$33)*$H366,0)-VLOOKUP(D366,'[1]Pension Expense Details'!$D$23:$S$1407,14,FALSE)</f>
        <v>1448304</v>
      </c>
      <c r="P366" s="105">
        <f>ROUND((VLOOKUP(D366,'[1]Schedule of Pension Amounts LW'!$B$15:$AC$1399,28,FALSE)-VLOOKUP(D366,'[1]Schedule of Pension Amounts LW'!$B$15:$AC$1399,27,FALSE))*'[1]Schedule of Pension Amounts LW'!AD$4,0)+VLOOKUP(D366,'[1]Schedule of Pension Amounts LW'!$B$15:$AH$1399,33,FALSE)-VLOOKUP(D366,'[1]Pension Expense Details'!$D$23:$S$1407,15,FALSE)</f>
        <v>2275485</v>
      </c>
      <c r="Q366" s="98">
        <f t="shared" si="26"/>
        <v>27819906</v>
      </c>
      <c r="R366" s="98">
        <f>ROUND('[1]68_InOutFlowsCurPrdAndPrior'!$D$32*IF(ISNA(VLOOKUP(D366,'[1]Proportionate Shares'!$D$23:$I$1359,6,FALSE)),0,VLOOKUP(D366,'[1]Proportionate Shares'!$D$23:$I$1359,6,FALSE)),0)</f>
        <v>116868</v>
      </c>
      <c r="S366" s="98">
        <f>ROUND('[1]68_InOutFlowsCurPrdAndPrior'!$D$33*IF(ISNA(VLOOKUP(D366,'[1]Proportionate Shares'!$D$23:$I$1359,6,FALSE)),0,VLOOKUP(D366,'[1]Proportionate Shares'!$D$23:$I$1359,6,FALSE)),0)</f>
        <v>8631101</v>
      </c>
      <c r="T366" s="98">
        <f>ROUND('[1]68_InOutFlowsCurPrdAndPrior'!$D$35*IF(ISNA(VLOOKUP(D366,'[1]Proportionate Shares'!$D$23:$I$1359,6,FALSE)),0,VLOOKUP(D366,'[1]Proportionate Shares'!$D$23:$I$1359,6,FALSE)),0)</f>
        <v>1672541</v>
      </c>
      <c r="U366" s="98">
        <f>VLOOKUP(D366,'[1]Schedule of Pension Amounts LW'!$B$15:$AS$1399,36,FALSE)</f>
        <v>3285342</v>
      </c>
      <c r="V366" s="99">
        <f t="shared" si="27"/>
        <v>13705852</v>
      </c>
      <c r="W366" s="98">
        <f>ROUND('[1]68_InOutFlowsCurPrdAndPrior'!$F$32*IF(ISNA(VLOOKUP(D366,'[1]Proportionate Shares'!$D$23:$I$1359,6,FALSE)),0,VLOOKUP(D366,'[1]Proportionate Shares'!$D$23:$I$1359,6,FALSE)),0)</f>
        <v>965951</v>
      </c>
      <c r="X366" s="98">
        <f>ROUND('[1]68_InOutFlowsCurPrdAndPrior'!$F$33*IF(ISNA(VLOOKUP(D366,'[1]Proportionate Shares'!$D$23:$I$1359,6,FALSE)),0,VLOOKUP(D366,'[1]Proportionate Shares'!$D$23:$I$1359,6,FALSE)),0)</f>
        <v>3566779</v>
      </c>
      <c r="Y366" s="98">
        <f>ROUND('[1]68_InOutFlowsCurPrdAndPrior'!$F$35*IF(ISNA(VLOOKUP(D366,'[1]Proportionate Shares'!$D$23:$I$1359,6,FALSE)),0,VLOOKUP(D366,'[1]Proportionate Shares'!$D$23:$I$1359,6,FALSE)),0)</f>
        <v>1393197</v>
      </c>
      <c r="Z366" s="98">
        <f>-VLOOKUP(D366,'[1]Schedule of Pension Amounts LW'!$B$15:$AS$1399,37,FALSE)</f>
        <v>1275526</v>
      </c>
      <c r="AA366" s="99">
        <f t="shared" si="28"/>
        <v>7201453</v>
      </c>
      <c r="AB366" s="72">
        <f>VLOOKUP(D366,'[1]Pension Expense Details'!$D$22:$S$1407,16,FALSE)</f>
        <v>3004185</v>
      </c>
      <c r="AC366" s="72">
        <f t="shared" si="29"/>
        <v>2676657</v>
      </c>
      <c r="AD366" s="72">
        <f>VLOOKUP(D366,'[1]Schedule of Pension Amounts LW'!$B$15:$W$1399,22,FALSE)</f>
        <v>5680842</v>
      </c>
    </row>
    <row r="367" spans="1:30" x14ac:dyDescent="0.3">
      <c r="A367" s="104"/>
      <c r="B367" s="33"/>
      <c r="C367" s="33" t="str">
        <f>VLOOKUP(D367,'[1]Employer information'!$I$3:$J$1391,2,FALSE)</f>
        <v xml:space="preserve">Public Education                                  </v>
      </c>
      <c r="D367" s="33" t="str">
        <f>'[1]Schedule of Pension Amounts LW'!B360</f>
        <v>0365</v>
      </c>
      <c r="E367" s="33" t="str">
        <f>IF(ISNA(VLOOKUP(D367,'[1]Proportionate Shares'!$D$23:$G$1400,2,FALSE)),"",VLOOKUP(D367,'[1]Proportionate Shares'!$D$23:$G$1400,2,FALSE))</f>
        <v>158901</v>
      </c>
      <c r="F367" s="33" t="str">
        <f>IF(ISNA(VLOOKUP(D367,'[1]Proportionate Shares'!$D$23:$G$1400,3,FALSE)),"",VLOOKUP(D367,'[1]Proportionate Shares'!$D$23:$G$1400,3,FALSE))</f>
        <v xml:space="preserve">   </v>
      </c>
      <c r="G367" s="34" t="str">
        <f>VLOOKUP(D367,'[1]Employer information'!$A$3:$B$1390,2,FALSE)</f>
        <v>BAY CITY ISD</v>
      </c>
      <c r="H367" s="36">
        <f>IF(ISNA(VLOOKUP(D367,'[1]Proportionate Shares'!$D$23:$I$1377,6,FALSE)),0,VLOOKUP(D367,'[1]Proportionate Shares'!$D$23:$I$1377,6,FALSE))</f>
        <v>2.1575742800000001E-4</v>
      </c>
      <c r="I367" s="105">
        <f>VLOOKUP(D367,'[1]Schedule of Pension Amounts LW'!$B$15:$E$1399,3,FALSE)</f>
        <v>12089248</v>
      </c>
      <c r="J367" s="105">
        <f>-IF(ISNA(VLOOKUP(D367,'[1]Combined Contribution Amounts'!$A$2:$K$1335,5,FALSE)),0,VLOOKUP(D367,'[1]Combined Contribution Amounts'!$A$2:$K$1335,5,FALSE))</f>
        <v>-755177</v>
      </c>
      <c r="K367" s="105">
        <f>-IF(ISNA(VLOOKUP(D367,'[1]Combined Contribution Amounts'!$A$2:$K$1335,7,FALSE)),0,VLOOKUP(D367,'[1]Combined Contribution Amounts'!$A$2:$K$1335,7,FALSE))+-IF(ISNA(VLOOKUP(D367,'[1]Combined Contribution Amounts'!$A$2:$K$1335,8,FALSE)),0,VLOOKUP(D367,'[1]Combined Contribution Amounts'!$A$2:$K$1335,8,FALSE))+-IF(ISNA(VLOOKUP(D367,'[1]Combined Contribution Amounts'!$A$2:$K$1335,9,FALSE)),0,VLOOKUP(D367,'[1]Combined Contribution Amounts'!$A$2:$K$1335,9,FALSE))</f>
        <v>0</v>
      </c>
      <c r="L367" s="105">
        <f>VLOOKUP(D367,'[1]Pension Expense Details'!$D$23:$S$1407,16,FALSE)</f>
        <v>1006543</v>
      </c>
      <c r="M367" s="105">
        <f>ROUND(('[1]68_InOutFlowsCurPrdAndPriorHist'!$F$28-'[1]68_InOutFlowsCurPrdAndPriorHist'!$F$31)*$H367,0)-VLOOKUP(D367,'[1]Pension Expense Details'!$D$23:$S$1407,12,FALSE)</f>
        <v>-178698</v>
      </c>
      <c r="N367" s="105">
        <f>ROUND(('[1]68_InOutFlowsCurPrdAndPriorHist'!$F$29-'[1]68_InOutFlowsCurPrdAndPriorHist'!$F$32)*$H367,0)-VLOOKUP(D367,'[1]Pension Expense Details'!$D$23:$S$1407,13,FALSE)</f>
        <v>-1350254</v>
      </c>
      <c r="O367" s="105">
        <f>ROUND(('[1]68_InOutFlowsCurPrdAndPriorHist'!$F$30-'[1]68_InOutFlowsCurPrdAndPriorHist'!$F$33)*$H367,0)-VLOOKUP(D367,'[1]Pension Expense Details'!$D$23:$S$1407,14,FALSE)</f>
        <v>583891</v>
      </c>
      <c r="P367" s="105">
        <f>ROUND((VLOOKUP(D367,'[1]Schedule of Pension Amounts LW'!$B$15:$AC$1399,28,FALSE)-VLOOKUP(D367,'[1]Schedule of Pension Amounts LW'!$B$15:$AC$1399,27,FALSE))*'[1]Schedule of Pension Amounts LW'!AD$4,0)+VLOOKUP(D367,'[1]Schedule of Pension Amounts LW'!$B$15:$AH$1399,33,FALSE)-VLOOKUP(D367,'[1]Pension Expense Details'!$D$23:$S$1407,15,FALSE)</f>
        <v>-179807</v>
      </c>
      <c r="Q367" s="98">
        <f t="shared" si="26"/>
        <v>11215746</v>
      </c>
      <c r="R367" s="98">
        <f>ROUND('[1]68_InOutFlowsCurPrdAndPrior'!$D$32*IF(ISNA(VLOOKUP(D367,'[1]Proportionate Shares'!$D$23:$I$1359,6,FALSE)),0,VLOOKUP(D367,'[1]Proportionate Shares'!$D$23:$I$1359,6,FALSE)),0)</f>
        <v>47116</v>
      </c>
      <c r="S367" s="98">
        <f>ROUND('[1]68_InOutFlowsCurPrdAndPrior'!$D$33*IF(ISNA(VLOOKUP(D367,'[1]Proportionate Shares'!$D$23:$I$1359,6,FALSE)),0,VLOOKUP(D367,'[1]Proportionate Shares'!$D$23:$I$1359,6,FALSE)),0)</f>
        <v>3479675</v>
      </c>
      <c r="T367" s="98">
        <f>ROUND('[1]68_InOutFlowsCurPrdAndPrior'!$D$35*IF(ISNA(VLOOKUP(D367,'[1]Proportionate Shares'!$D$23:$I$1359,6,FALSE)),0,VLOOKUP(D367,'[1]Proportionate Shares'!$D$23:$I$1359,6,FALSE)),0)</f>
        <v>674294</v>
      </c>
      <c r="U367" s="98">
        <f>VLOOKUP(D367,'[1]Schedule of Pension Amounts LW'!$B$15:$AS$1399,36,FALSE)</f>
        <v>874630</v>
      </c>
      <c r="V367" s="99">
        <f t="shared" si="27"/>
        <v>5075715</v>
      </c>
      <c r="W367" s="98">
        <f>ROUND('[1]68_InOutFlowsCurPrdAndPrior'!$F$32*IF(ISNA(VLOOKUP(D367,'[1]Proportionate Shares'!$D$23:$I$1359,6,FALSE)),0,VLOOKUP(D367,'[1]Proportionate Shares'!$D$23:$I$1359,6,FALSE)),0)</f>
        <v>389428</v>
      </c>
      <c r="X367" s="98">
        <f>ROUND('[1]68_InOutFlowsCurPrdAndPrior'!$F$33*IF(ISNA(VLOOKUP(D367,'[1]Proportionate Shares'!$D$23:$I$1359,6,FALSE)),0,VLOOKUP(D367,'[1]Proportionate Shares'!$D$23:$I$1359,6,FALSE)),0)</f>
        <v>1437966</v>
      </c>
      <c r="Y367" s="98">
        <f>ROUND('[1]68_InOutFlowsCurPrdAndPrior'!$F$35*IF(ISNA(VLOOKUP(D367,'[1]Proportionate Shares'!$D$23:$I$1359,6,FALSE)),0,VLOOKUP(D367,'[1]Proportionate Shares'!$D$23:$I$1359,6,FALSE)),0)</f>
        <v>561675</v>
      </c>
      <c r="Z367" s="98">
        <f>-VLOOKUP(D367,'[1]Schedule of Pension Amounts LW'!$B$15:$AS$1399,37,FALSE)</f>
        <v>232894</v>
      </c>
      <c r="AA367" s="99">
        <f t="shared" si="28"/>
        <v>2621963</v>
      </c>
      <c r="AB367" s="72">
        <f>VLOOKUP(D367,'[1]Pension Expense Details'!$D$22:$S$1407,16,FALSE)</f>
        <v>1006543</v>
      </c>
      <c r="AC367" s="72">
        <f t="shared" si="29"/>
        <v>1329239</v>
      </c>
      <c r="AD367" s="72">
        <f>VLOOKUP(D367,'[1]Schedule of Pension Amounts LW'!$B$15:$W$1399,22,FALSE)</f>
        <v>2335782</v>
      </c>
    </row>
    <row r="368" spans="1:30" x14ac:dyDescent="0.3">
      <c r="A368" s="104"/>
      <c r="B368" s="33"/>
      <c r="C368" s="33" t="str">
        <f>VLOOKUP(D368,'[1]Employer information'!$I$3:$J$1391,2,FALSE)</f>
        <v xml:space="preserve">Public Education                                  </v>
      </c>
      <c r="D368" s="33" t="str">
        <f>'[1]Schedule of Pension Amounts LW'!B361</f>
        <v>0368</v>
      </c>
      <c r="E368" s="33" t="str">
        <f>IF(ISNA(VLOOKUP(D368,'[1]Proportionate Shares'!$D$23:$G$1400,2,FALSE)),"",VLOOKUP(D368,'[1]Proportionate Shares'!$D$23:$G$1400,2,FALSE))</f>
        <v>123910</v>
      </c>
      <c r="F368" s="33" t="str">
        <f>IF(ISNA(VLOOKUP(D368,'[1]Proportionate Shares'!$D$23:$G$1400,3,FALSE)),"",VLOOKUP(D368,'[1]Proportionate Shares'!$D$23:$G$1400,3,FALSE))</f>
        <v xml:space="preserve">   </v>
      </c>
      <c r="G368" s="34" t="str">
        <f>VLOOKUP(D368,'[1]Employer information'!$A$3:$B$1390,2,FALSE)</f>
        <v>BEAUMONT ISD</v>
      </c>
      <c r="H368" s="36">
        <f>IF(ISNA(VLOOKUP(D368,'[1]Proportionate Shares'!$D$23:$I$1377,6,FALSE)),0,VLOOKUP(D368,'[1]Proportionate Shares'!$D$23:$I$1377,6,FALSE))</f>
        <v>9.0283005399999997E-4</v>
      </c>
      <c r="I368" s="105">
        <f>VLOOKUP(D368,'[1]Schedule of Pension Amounts LW'!$B$15:$E$1399,3,FALSE)</f>
        <v>48541296</v>
      </c>
      <c r="J368" s="105">
        <f>-IF(ISNA(VLOOKUP(D368,'[1]Combined Contribution Amounts'!$A$2:$K$1335,5,FALSE)),0,VLOOKUP(D368,'[1]Combined Contribution Amounts'!$A$2:$K$1335,5,FALSE))</f>
        <v>-3160014</v>
      </c>
      <c r="K368" s="105">
        <f>-IF(ISNA(VLOOKUP(D368,'[1]Combined Contribution Amounts'!$A$2:$K$1335,7,FALSE)),0,VLOOKUP(D368,'[1]Combined Contribution Amounts'!$A$2:$K$1335,7,FALSE))+-IF(ISNA(VLOOKUP(D368,'[1]Combined Contribution Amounts'!$A$2:$K$1335,8,FALSE)),0,VLOOKUP(D368,'[1]Combined Contribution Amounts'!$A$2:$K$1335,8,FALSE))+-IF(ISNA(VLOOKUP(D368,'[1]Combined Contribution Amounts'!$A$2:$K$1335,9,FALSE)),0,VLOOKUP(D368,'[1]Combined Contribution Amounts'!$A$2:$K$1335,9,FALSE))</f>
        <v>0</v>
      </c>
      <c r="L368" s="105">
        <f>VLOOKUP(D368,'[1]Pension Expense Details'!$D$23:$S$1407,16,FALSE)</f>
        <v>4533393</v>
      </c>
      <c r="M368" s="105">
        <f>ROUND(('[1]68_InOutFlowsCurPrdAndPriorHist'!$F$28-'[1]68_InOutFlowsCurPrdAndPriorHist'!$F$31)*$H368,0)-VLOOKUP(D368,'[1]Pension Expense Details'!$D$23:$S$1407,12,FALSE)</f>
        <v>-747758</v>
      </c>
      <c r="N368" s="105">
        <f>ROUND(('[1]68_InOutFlowsCurPrdAndPriorHist'!$F$29-'[1]68_InOutFlowsCurPrdAndPriorHist'!$F$32)*$H368,0)-VLOOKUP(D368,'[1]Pension Expense Details'!$D$23:$S$1407,13,FALSE)</f>
        <v>-5650095</v>
      </c>
      <c r="O368" s="105">
        <f>ROUND(('[1]68_InOutFlowsCurPrdAndPriorHist'!$F$30-'[1]68_InOutFlowsCurPrdAndPriorHist'!$F$33)*$H368,0)-VLOOKUP(D368,'[1]Pension Expense Details'!$D$23:$S$1407,14,FALSE)</f>
        <v>2443276</v>
      </c>
      <c r="P368" s="105">
        <f>ROUND((VLOOKUP(D368,'[1]Schedule of Pension Amounts LW'!$B$15:$AC$1399,28,FALSE)-VLOOKUP(D368,'[1]Schedule of Pension Amounts LW'!$B$15:$AC$1399,27,FALSE))*'[1]Schedule of Pension Amounts LW'!AD$4,0)+VLOOKUP(D368,'[1]Schedule of Pension Amounts LW'!$B$15:$AH$1399,33,FALSE)-VLOOKUP(D368,'[1]Pension Expense Details'!$D$23:$S$1407,15,FALSE)</f>
        <v>971831</v>
      </c>
      <c r="Q368" s="98">
        <f t="shared" si="26"/>
        <v>46931929</v>
      </c>
      <c r="R368" s="98">
        <f>ROUND('[1]68_InOutFlowsCurPrdAndPrior'!$D$32*IF(ISNA(VLOOKUP(D368,'[1]Proportionate Shares'!$D$23:$I$1359,6,FALSE)),0,VLOOKUP(D368,'[1]Proportionate Shares'!$D$23:$I$1359,6,FALSE)),0)</f>
        <v>197156</v>
      </c>
      <c r="S368" s="98">
        <f>ROUND('[1]68_InOutFlowsCurPrdAndPrior'!$D$33*IF(ISNA(VLOOKUP(D368,'[1]Proportionate Shares'!$D$23:$I$1359,6,FALSE)),0,VLOOKUP(D368,'[1]Proportionate Shares'!$D$23:$I$1359,6,FALSE)),0)</f>
        <v>14560589</v>
      </c>
      <c r="T368" s="98">
        <f>ROUND('[1]68_InOutFlowsCurPrdAndPrior'!$D$35*IF(ISNA(VLOOKUP(D368,'[1]Proportionate Shares'!$D$23:$I$1359,6,FALSE)),0,VLOOKUP(D368,'[1]Proportionate Shares'!$D$23:$I$1359,6,FALSE)),0)</f>
        <v>2821562</v>
      </c>
      <c r="U368" s="98">
        <f>VLOOKUP(D368,'[1]Schedule of Pension Amounts LW'!$B$15:$AS$1399,36,FALSE)</f>
        <v>5662513</v>
      </c>
      <c r="V368" s="99">
        <f t="shared" si="27"/>
        <v>23241820</v>
      </c>
      <c r="W368" s="98">
        <f>ROUND('[1]68_InOutFlowsCurPrdAndPrior'!$F$32*IF(ISNA(VLOOKUP(D368,'[1]Proportionate Shares'!$D$23:$I$1359,6,FALSE)),0,VLOOKUP(D368,'[1]Proportionate Shares'!$D$23:$I$1359,6,FALSE)),0)</f>
        <v>1629551</v>
      </c>
      <c r="X368" s="98">
        <f>ROUND('[1]68_InOutFlowsCurPrdAndPrior'!$F$33*IF(ISNA(VLOOKUP(D368,'[1]Proportionate Shares'!$D$23:$I$1359,6,FALSE)),0,VLOOKUP(D368,'[1]Proportionate Shares'!$D$23:$I$1359,6,FALSE)),0)</f>
        <v>6017124</v>
      </c>
      <c r="Y368" s="98">
        <f>ROUND('[1]68_InOutFlowsCurPrdAndPrior'!$F$35*IF(ISNA(VLOOKUP(D368,'[1]Proportionate Shares'!$D$23:$I$1359,6,FALSE)),0,VLOOKUP(D368,'[1]Proportionate Shares'!$D$23:$I$1359,6,FALSE)),0)</f>
        <v>2350311</v>
      </c>
      <c r="Z368" s="98">
        <f>-VLOOKUP(D368,'[1]Schedule of Pension Amounts LW'!$B$15:$AS$1399,37,FALSE)</f>
        <v>2064533</v>
      </c>
      <c r="AA368" s="99">
        <f t="shared" si="28"/>
        <v>12061519</v>
      </c>
      <c r="AB368" s="72">
        <f>VLOOKUP(D368,'[1]Pension Expense Details'!$D$22:$S$1407,16,FALSE)</f>
        <v>4533393</v>
      </c>
      <c r="AC368" s="72">
        <f t="shared" si="29"/>
        <v>5305765</v>
      </c>
      <c r="AD368" s="72">
        <f>VLOOKUP(D368,'[1]Schedule of Pension Amounts LW'!$B$15:$W$1399,22,FALSE)</f>
        <v>9839158</v>
      </c>
    </row>
    <row r="369" spans="1:30" x14ac:dyDescent="0.3">
      <c r="A369" s="104"/>
      <c r="B369" s="33"/>
      <c r="C369" s="33" t="str">
        <f>VLOOKUP(D369,'[1]Employer information'!$I$3:$J$1391,2,FALSE)</f>
        <v xml:space="preserve">Public Education                                  </v>
      </c>
      <c r="D369" s="33" t="str">
        <f>'[1]Schedule of Pension Amounts LW'!B362</f>
        <v>0369</v>
      </c>
      <c r="E369" s="33" t="str">
        <f>IF(ISNA(VLOOKUP(D369,'[1]Proportionate Shares'!$D$23:$G$1400,2,FALSE)),"",VLOOKUP(D369,'[1]Proportionate Shares'!$D$23:$G$1400,2,FALSE))</f>
        <v>183901</v>
      </c>
      <c r="F369" s="33" t="str">
        <f>IF(ISNA(VLOOKUP(D369,'[1]Proportionate Shares'!$D$23:$G$1400,3,FALSE)),"",VLOOKUP(D369,'[1]Proportionate Shares'!$D$23:$G$1400,3,FALSE))</f>
        <v xml:space="preserve">   </v>
      </c>
      <c r="G369" s="34" t="str">
        <f>VLOOKUP(D369,'[1]Employer information'!$A$3:$B$1390,2,FALSE)</f>
        <v>BECKVILLE ISD</v>
      </c>
      <c r="H369" s="36">
        <f>IF(ISNA(VLOOKUP(D369,'[1]Proportionate Shares'!$D$23:$I$1377,6,FALSE)),0,VLOOKUP(D369,'[1]Proportionate Shares'!$D$23:$I$1377,6,FALSE))</f>
        <v>3.575734E-5</v>
      </c>
      <c r="I369" s="105">
        <f>VLOOKUP(D369,'[1]Schedule of Pension Amounts LW'!$B$15:$E$1399,3,FALSE)</f>
        <v>2089433</v>
      </c>
      <c r="J369" s="105">
        <f>-IF(ISNA(VLOOKUP(D369,'[1]Combined Contribution Amounts'!$A$2:$K$1335,5,FALSE)),0,VLOOKUP(D369,'[1]Combined Contribution Amounts'!$A$2:$K$1335,5,FALSE))</f>
        <v>-125155</v>
      </c>
      <c r="K369" s="105">
        <f>-IF(ISNA(VLOOKUP(D369,'[1]Combined Contribution Amounts'!$A$2:$K$1335,7,FALSE)),0,VLOOKUP(D369,'[1]Combined Contribution Amounts'!$A$2:$K$1335,7,FALSE))+-IF(ISNA(VLOOKUP(D369,'[1]Combined Contribution Amounts'!$A$2:$K$1335,8,FALSE)),0,VLOOKUP(D369,'[1]Combined Contribution Amounts'!$A$2:$K$1335,8,FALSE))+-IF(ISNA(VLOOKUP(D369,'[1]Combined Contribution Amounts'!$A$2:$K$1335,9,FALSE)),0,VLOOKUP(D369,'[1]Combined Contribution Amounts'!$A$2:$K$1335,9,FALSE))</f>
        <v>0</v>
      </c>
      <c r="L369" s="105">
        <f>VLOOKUP(D369,'[1]Pension Expense Details'!$D$23:$S$1407,16,FALSE)</f>
        <v>153314</v>
      </c>
      <c r="M369" s="105">
        <f>ROUND(('[1]68_InOutFlowsCurPrdAndPriorHist'!$F$28-'[1]68_InOutFlowsCurPrdAndPriorHist'!$F$31)*$H369,0)-VLOOKUP(D369,'[1]Pension Expense Details'!$D$23:$S$1407,12,FALSE)</f>
        <v>-29616</v>
      </c>
      <c r="N369" s="105">
        <f>ROUND(('[1]68_InOutFlowsCurPrdAndPriorHist'!$F$29-'[1]68_InOutFlowsCurPrdAndPriorHist'!$F$32)*$H369,0)-VLOOKUP(D369,'[1]Pension Expense Details'!$D$23:$S$1407,13,FALSE)</f>
        <v>-223777</v>
      </c>
      <c r="O369" s="105">
        <f>ROUND(('[1]68_InOutFlowsCurPrdAndPriorHist'!$F$30-'[1]68_InOutFlowsCurPrdAndPriorHist'!$F$33)*$H369,0)-VLOOKUP(D369,'[1]Pension Expense Details'!$D$23:$S$1407,14,FALSE)</f>
        <v>96768</v>
      </c>
      <c r="P369" s="105">
        <f>ROUND((VLOOKUP(D369,'[1]Schedule of Pension Amounts LW'!$B$15:$AC$1399,28,FALSE)-VLOOKUP(D369,'[1]Schedule of Pension Amounts LW'!$B$15:$AC$1399,27,FALSE))*'[1]Schedule of Pension Amounts LW'!AD$4,0)+VLOOKUP(D369,'[1]Schedule of Pension Amounts LW'!$B$15:$AH$1399,33,FALSE)-VLOOKUP(D369,'[1]Pension Expense Details'!$D$23:$S$1407,15,FALSE)</f>
        <v>-102189</v>
      </c>
      <c r="Q369" s="98">
        <f t="shared" si="26"/>
        <v>1858778</v>
      </c>
      <c r="R369" s="98">
        <f>ROUND('[1]68_InOutFlowsCurPrdAndPrior'!$D$32*IF(ISNA(VLOOKUP(D369,'[1]Proportionate Shares'!$D$23:$I$1359,6,FALSE)),0,VLOOKUP(D369,'[1]Proportionate Shares'!$D$23:$I$1359,6,FALSE)),0)</f>
        <v>7809</v>
      </c>
      <c r="S369" s="98">
        <f>ROUND('[1]68_InOutFlowsCurPrdAndPrior'!$D$33*IF(ISNA(VLOOKUP(D369,'[1]Proportionate Shares'!$D$23:$I$1359,6,FALSE)),0,VLOOKUP(D369,'[1]Proportionate Shares'!$D$23:$I$1359,6,FALSE)),0)</f>
        <v>576684</v>
      </c>
      <c r="T369" s="98">
        <f>ROUND('[1]68_InOutFlowsCurPrdAndPrior'!$D$35*IF(ISNA(VLOOKUP(D369,'[1]Proportionate Shares'!$D$23:$I$1359,6,FALSE)),0,VLOOKUP(D369,'[1]Proportionate Shares'!$D$23:$I$1359,6,FALSE)),0)</f>
        <v>111750</v>
      </c>
      <c r="U369" s="98">
        <f>VLOOKUP(D369,'[1]Schedule of Pension Amounts LW'!$B$15:$AS$1399,36,FALSE)</f>
        <v>134129</v>
      </c>
      <c r="V369" s="99">
        <f t="shared" si="27"/>
        <v>830372</v>
      </c>
      <c r="W369" s="98">
        <f>ROUND('[1]68_InOutFlowsCurPrdAndPrior'!$F$32*IF(ISNA(VLOOKUP(D369,'[1]Proportionate Shares'!$D$23:$I$1359,6,FALSE)),0,VLOOKUP(D369,'[1]Proportionate Shares'!$D$23:$I$1359,6,FALSE)),0)</f>
        <v>64540</v>
      </c>
      <c r="X369" s="98">
        <f>ROUND('[1]68_InOutFlowsCurPrdAndPrior'!$F$33*IF(ISNA(VLOOKUP(D369,'[1]Proportionate Shares'!$D$23:$I$1359,6,FALSE)),0,VLOOKUP(D369,'[1]Proportionate Shares'!$D$23:$I$1359,6,FALSE)),0)</f>
        <v>238313</v>
      </c>
      <c r="Y369" s="98">
        <f>ROUND('[1]68_InOutFlowsCurPrdAndPrior'!$F$35*IF(ISNA(VLOOKUP(D369,'[1]Proportionate Shares'!$D$23:$I$1359,6,FALSE)),0,VLOOKUP(D369,'[1]Proportionate Shares'!$D$23:$I$1359,6,FALSE)),0)</f>
        <v>93086</v>
      </c>
      <c r="Z369" s="98">
        <f>-VLOOKUP(D369,'[1]Schedule of Pension Amounts LW'!$B$15:$AS$1399,37,FALSE)</f>
        <v>162149</v>
      </c>
      <c r="AA369" s="99">
        <f t="shared" si="28"/>
        <v>558088</v>
      </c>
      <c r="AB369" s="72">
        <f>VLOOKUP(D369,'[1]Pension Expense Details'!$D$22:$S$1407,16,FALSE)</f>
        <v>153314</v>
      </c>
      <c r="AC369" s="72">
        <f t="shared" si="29"/>
        <v>209061</v>
      </c>
      <c r="AD369" s="72">
        <f>VLOOKUP(D369,'[1]Schedule of Pension Amounts LW'!$B$15:$W$1399,22,FALSE)</f>
        <v>362375</v>
      </c>
    </row>
    <row r="370" spans="1:30" x14ac:dyDescent="0.3">
      <c r="A370" s="104"/>
      <c r="B370" s="33"/>
      <c r="C370" s="33" t="str">
        <f>VLOOKUP(D370,'[1]Employer information'!$I$3:$J$1391,2,FALSE)</f>
        <v xml:space="preserve">Public Education                                  </v>
      </c>
      <c r="D370" s="33" t="str">
        <f>'[1]Schedule of Pension Amounts LW'!B363</f>
        <v>0371</v>
      </c>
      <c r="E370" s="33" t="str">
        <f>IF(ISNA(VLOOKUP(D370,'[1]Proportionate Shares'!$D$23:$G$1400,2,FALSE)),"",VLOOKUP(D370,'[1]Proportionate Shares'!$D$23:$G$1400,2,FALSE))</f>
        <v>013901</v>
      </c>
      <c r="F370" s="33" t="str">
        <f>IF(ISNA(VLOOKUP(D370,'[1]Proportionate Shares'!$D$23:$G$1400,3,FALSE)),"",VLOOKUP(D370,'[1]Proportionate Shares'!$D$23:$G$1400,3,FALSE))</f>
        <v xml:space="preserve">   </v>
      </c>
      <c r="G370" s="34" t="str">
        <f>VLOOKUP(D370,'[1]Employer information'!$A$3:$B$1390,2,FALSE)</f>
        <v>BEEVILLE ISD</v>
      </c>
      <c r="H370" s="36">
        <f>IF(ISNA(VLOOKUP(D370,'[1]Proportionate Shares'!$D$23:$I$1377,6,FALSE)),0,VLOOKUP(D370,'[1]Proportionate Shares'!$D$23:$I$1377,6,FALSE))</f>
        <v>1.8164060200000001E-4</v>
      </c>
      <c r="I370" s="105">
        <f>VLOOKUP(D370,'[1]Schedule of Pension Amounts LW'!$B$15:$E$1399,3,FALSE)</f>
        <v>10209871</v>
      </c>
      <c r="J370" s="105">
        <f>-IF(ISNA(VLOOKUP(D370,'[1]Combined Contribution Amounts'!$A$2:$K$1335,5,FALSE)),0,VLOOKUP(D370,'[1]Combined Contribution Amounts'!$A$2:$K$1335,5,FALSE))</f>
        <v>-635764</v>
      </c>
      <c r="K370" s="105">
        <f>-IF(ISNA(VLOOKUP(D370,'[1]Combined Contribution Amounts'!$A$2:$K$1335,7,FALSE)),0,VLOOKUP(D370,'[1]Combined Contribution Amounts'!$A$2:$K$1335,7,FALSE))+-IF(ISNA(VLOOKUP(D370,'[1]Combined Contribution Amounts'!$A$2:$K$1335,8,FALSE)),0,VLOOKUP(D370,'[1]Combined Contribution Amounts'!$A$2:$K$1335,8,FALSE))+-IF(ISNA(VLOOKUP(D370,'[1]Combined Contribution Amounts'!$A$2:$K$1335,9,FALSE)),0,VLOOKUP(D370,'[1]Combined Contribution Amounts'!$A$2:$K$1335,9,FALSE))</f>
        <v>0</v>
      </c>
      <c r="L370" s="105">
        <f>VLOOKUP(D370,'[1]Pension Expense Details'!$D$23:$S$1407,16,FALSE)</f>
        <v>842314</v>
      </c>
      <c r="M370" s="105">
        <f>ROUND(('[1]68_InOutFlowsCurPrdAndPriorHist'!$F$28-'[1]68_InOutFlowsCurPrdAndPriorHist'!$F$31)*$H370,0)-VLOOKUP(D370,'[1]Pension Expense Details'!$D$23:$S$1407,12,FALSE)</f>
        <v>-150442</v>
      </c>
      <c r="N370" s="105">
        <f>ROUND(('[1]68_InOutFlowsCurPrdAndPriorHist'!$F$29-'[1]68_InOutFlowsCurPrdAndPriorHist'!$F$32)*$H370,0)-VLOOKUP(D370,'[1]Pension Expense Details'!$D$23:$S$1407,13,FALSE)</f>
        <v>-1136744</v>
      </c>
      <c r="O370" s="105">
        <f>ROUND(('[1]68_InOutFlowsCurPrdAndPriorHist'!$F$30-'[1]68_InOutFlowsCurPrdAndPriorHist'!$F$33)*$H370,0)-VLOOKUP(D370,'[1]Pension Expense Details'!$D$23:$S$1407,14,FALSE)</f>
        <v>491563</v>
      </c>
      <c r="P370" s="105">
        <f>ROUND((VLOOKUP(D370,'[1]Schedule of Pension Amounts LW'!$B$15:$AC$1399,28,FALSE)-VLOOKUP(D370,'[1]Schedule of Pension Amounts LW'!$B$15:$AC$1399,27,FALSE))*'[1]Schedule of Pension Amounts LW'!AD$4,0)+VLOOKUP(D370,'[1]Schedule of Pension Amounts LW'!$B$15:$AH$1399,33,FALSE)-VLOOKUP(D370,'[1]Pension Expense Details'!$D$23:$S$1407,15,FALSE)</f>
        <v>-178552</v>
      </c>
      <c r="Q370" s="98">
        <f t="shared" si="26"/>
        <v>9442246</v>
      </c>
      <c r="R370" s="98">
        <f>ROUND('[1]68_InOutFlowsCurPrdAndPrior'!$D$32*IF(ISNA(VLOOKUP(D370,'[1]Proportionate Shares'!$D$23:$I$1359,6,FALSE)),0,VLOOKUP(D370,'[1]Proportionate Shares'!$D$23:$I$1359,6,FALSE)),0)</f>
        <v>39666</v>
      </c>
      <c r="S370" s="98">
        <f>ROUND('[1]68_InOutFlowsCurPrdAndPrior'!$D$33*IF(ISNA(VLOOKUP(D370,'[1]Proportionate Shares'!$D$23:$I$1359,6,FALSE)),0,VLOOKUP(D370,'[1]Proportionate Shares'!$D$23:$I$1359,6,FALSE)),0)</f>
        <v>2929449</v>
      </c>
      <c r="T370" s="98">
        <f>ROUND('[1]68_InOutFlowsCurPrdAndPrior'!$D$35*IF(ISNA(VLOOKUP(D370,'[1]Proportionate Shares'!$D$23:$I$1359,6,FALSE)),0,VLOOKUP(D370,'[1]Proportionate Shares'!$D$23:$I$1359,6,FALSE)),0)</f>
        <v>567671</v>
      </c>
      <c r="U370" s="98">
        <f>VLOOKUP(D370,'[1]Schedule of Pension Amounts LW'!$B$15:$AS$1399,36,FALSE)</f>
        <v>854388</v>
      </c>
      <c r="V370" s="99">
        <f t="shared" si="27"/>
        <v>4391174</v>
      </c>
      <c r="W370" s="98">
        <f>ROUND('[1]68_InOutFlowsCurPrdAndPrior'!$F$32*IF(ISNA(VLOOKUP(D370,'[1]Proportionate Shares'!$D$23:$I$1359,6,FALSE)),0,VLOOKUP(D370,'[1]Proportionate Shares'!$D$23:$I$1359,6,FALSE)),0)</f>
        <v>327850</v>
      </c>
      <c r="X370" s="98">
        <f>ROUND('[1]68_InOutFlowsCurPrdAndPrior'!$F$33*IF(ISNA(VLOOKUP(D370,'[1]Proportionate Shares'!$D$23:$I$1359,6,FALSE)),0,VLOOKUP(D370,'[1]Proportionate Shares'!$D$23:$I$1359,6,FALSE)),0)</f>
        <v>1210587</v>
      </c>
      <c r="Y370" s="98">
        <f>ROUND('[1]68_InOutFlowsCurPrdAndPrior'!$F$35*IF(ISNA(VLOOKUP(D370,'[1]Proportionate Shares'!$D$23:$I$1359,6,FALSE)),0,VLOOKUP(D370,'[1]Proportionate Shares'!$D$23:$I$1359,6,FALSE)),0)</f>
        <v>472860</v>
      </c>
      <c r="Z370" s="98">
        <f>-VLOOKUP(D370,'[1]Schedule of Pension Amounts LW'!$B$15:$AS$1399,37,FALSE)</f>
        <v>418248</v>
      </c>
      <c r="AA370" s="99">
        <f t="shared" si="28"/>
        <v>2429545</v>
      </c>
      <c r="AB370" s="72">
        <f>VLOOKUP(D370,'[1]Pension Expense Details'!$D$22:$S$1407,16,FALSE)</f>
        <v>842314</v>
      </c>
      <c r="AC370" s="72">
        <f t="shared" si="29"/>
        <v>1091718</v>
      </c>
      <c r="AD370" s="72">
        <f>VLOOKUP(D370,'[1]Schedule of Pension Amounts LW'!$B$15:$W$1399,22,FALSE)</f>
        <v>1934032</v>
      </c>
    </row>
    <row r="371" spans="1:30" x14ac:dyDescent="0.3">
      <c r="A371" s="104"/>
      <c r="B371" s="33"/>
      <c r="C371" s="33" t="str">
        <f>VLOOKUP(D371,'[1]Employer information'!$I$3:$J$1391,2,FALSE)</f>
        <v xml:space="preserve">Public Education                                  </v>
      </c>
      <c r="D371" s="33" t="str">
        <f>'[1]Schedule of Pension Amounts LW'!B364</f>
        <v>0372</v>
      </c>
      <c r="E371" s="33" t="str">
        <f>IF(ISNA(VLOOKUP(D371,'[1]Proportionate Shares'!$D$23:$G$1400,2,FALSE)),"",VLOOKUP(D371,'[1]Proportionate Shares'!$D$23:$G$1400,2,FALSE))</f>
        <v>039904</v>
      </c>
      <c r="F371" s="33" t="str">
        <f>IF(ISNA(VLOOKUP(D371,'[1]Proportionate Shares'!$D$23:$G$1400,3,FALSE)),"",VLOOKUP(D371,'[1]Proportionate Shares'!$D$23:$G$1400,3,FALSE))</f>
        <v xml:space="preserve">   </v>
      </c>
      <c r="G371" s="34" t="str">
        <f>VLOOKUP(D371,'[1]Employer information'!$A$3:$B$1390,2,FALSE)</f>
        <v>BELLEVUE ISD</v>
      </c>
      <c r="H371" s="36">
        <f>IF(ISNA(VLOOKUP(D371,'[1]Proportionate Shares'!$D$23:$I$1377,6,FALSE)),0,VLOOKUP(D371,'[1]Proportionate Shares'!$D$23:$I$1377,6,FALSE))</f>
        <v>6.3689239999999999E-6</v>
      </c>
      <c r="I371" s="105">
        <f>VLOOKUP(D371,'[1]Schedule of Pension Amounts LW'!$B$15:$E$1399,3,FALSE)</f>
        <v>341161</v>
      </c>
      <c r="J371" s="105">
        <f>-IF(ISNA(VLOOKUP(D371,'[1]Combined Contribution Amounts'!$A$2:$K$1335,5,FALSE)),0,VLOOKUP(D371,'[1]Combined Contribution Amounts'!$A$2:$K$1335,5,FALSE))</f>
        <v>-22292</v>
      </c>
      <c r="K371" s="105">
        <f>-IF(ISNA(VLOOKUP(D371,'[1]Combined Contribution Amounts'!$A$2:$K$1335,7,FALSE)),0,VLOOKUP(D371,'[1]Combined Contribution Amounts'!$A$2:$K$1335,7,FALSE))+-IF(ISNA(VLOOKUP(D371,'[1]Combined Contribution Amounts'!$A$2:$K$1335,8,FALSE)),0,VLOOKUP(D371,'[1]Combined Contribution Amounts'!$A$2:$K$1335,8,FALSE))+-IF(ISNA(VLOOKUP(D371,'[1]Combined Contribution Amounts'!$A$2:$K$1335,9,FALSE)),0,VLOOKUP(D371,'[1]Combined Contribution Amounts'!$A$2:$K$1335,9,FALSE))</f>
        <v>0</v>
      </c>
      <c r="L371" s="105">
        <f>VLOOKUP(D371,'[1]Pension Expense Details'!$D$23:$S$1407,16,FALSE)</f>
        <v>32180</v>
      </c>
      <c r="M371" s="105">
        <f>ROUND(('[1]68_InOutFlowsCurPrdAndPriorHist'!$F$28-'[1]68_InOutFlowsCurPrdAndPriorHist'!$F$31)*$H371,0)-VLOOKUP(D371,'[1]Pension Expense Details'!$D$23:$S$1407,12,FALSE)</f>
        <v>-5275</v>
      </c>
      <c r="N371" s="105">
        <f>ROUND(('[1]68_InOutFlowsCurPrdAndPriorHist'!$F$29-'[1]68_InOutFlowsCurPrdAndPriorHist'!$F$32)*$H371,0)-VLOOKUP(D371,'[1]Pension Expense Details'!$D$23:$S$1407,13,FALSE)</f>
        <v>-39858</v>
      </c>
      <c r="O371" s="105">
        <f>ROUND(('[1]68_InOutFlowsCurPrdAndPriorHist'!$F$30-'[1]68_InOutFlowsCurPrdAndPriorHist'!$F$33)*$H371,0)-VLOOKUP(D371,'[1]Pension Expense Details'!$D$23:$S$1407,14,FALSE)</f>
        <v>17236</v>
      </c>
      <c r="P371" s="105">
        <f>ROUND((VLOOKUP(D371,'[1]Schedule of Pension Amounts LW'!$B$15:$AC$1399,28,FALSE)-VLOOKUP(D371,'[1]Schedule of Pension Amounts LW'!$B$15:$AC$1399,27,FALSE))*'[1]Schedule of Pension Amounts LW'!AD$4,0)+VLOOKUP(D371,'[1]Schedule of Pension Amounts LW'!$B$15:$AH$1399,33,FALSE)-VLOOKUP(D371,'[1]Pension Expense Details'!$D$23:$S$1407,15,FALSE)</f>
        <v>7925</v>
      </c>
      <c r="Q371" s="98">
        <f t="shared" si="26"/>
        <v>331077</v>
      </c>
      <c r="R371" s="98">
        <f>ROUND('[1]68_InOutFlowsCurPrdAndPrior'!$D$32*IF(ISNA(VLOOKUP(D371,'[1]Proportionate Shares'!$D$23:$I$1359,6,FALSE)),0,VLOOKUP(D371,'[1]Proportionate Shares'!$D$23:$I$1359,6,FALSE)),0)</f>
        <v>1391</v>
      </c>
      <c r="S371" s="98">
        <f>ROUND('[1]68_InOutFlowsCurPrdAndPrior'!$D$33*IF(ISNA(VLOOKUP(D371,'[1]Proportionate Shares'!$D$23:$I$1359,6,FALSE)),0,VLOOKUP(D371,'[1]Proportionate Shares'!$D$23:$I$1359,6,FALSE)),0)</f>
        <v>102716</v>
      </c>
      <c r="T371" s="98">
        <f>ROUND('[1]68_InOutFlowsCurPrdAndPrior'!$D$35*IF(ISNA(VLOOKUP(D371,'[1]Proportionate Shares'!$D$23:$I$1359,6,FALSE)),0,VLOOKUP(D371,'[1]Proportionate Shares'!$D$23:$I$1359,6,FALSE)),0)</f>
        <v>19904</v>
      </c>
      <c r="U371" s="98">
        <f>VLOOKUP(D371,'[1]Schedule of Pension Amounts LW'!$B$15:$AS$1399,36,FALSE)</f>
        <v>37229</v>
      </c>
      <c r="V371" s="99">
        <f t="shared" si="27"/>
        <v>161240</v>
      </c>
      <c r="W371" s="98">
        <f>ROUND('[1]68_InOutFlowsCurPrdAndPrior'!$F$32*IF(ISNA(VLOOKUP(D371,'[1]Proportionate Shares'!$D$23:$I$1359,6,FALSE)),0,VLOOKUP(D371,'[1]Proportionate Shares'!$D$23:$I$1359,6,FALSE)),0)</f>
        <v>11496</v>
      </c>
      <c r="X371" s="98">
        <f>ROUND('[1]68_InOutFlowsCurPrdAndPrior'!$F$33*IF(ISNA(VLOOKUP(D371,'[1]Proportionate Shares'!$D$23:$I$1359,6,FALSE)),0,VLOOKUP(D371,'[1]Proportionate Shares'!$D$23:$I$1359,6,FALSE)),0)</f>
        <v>42447</v>
      </c>
      <c r="Y371" s="98">
        <f>ROUND('[1]68_InOutFlowsCurPrdAndPrior'!$F$35*IF(ISNA(VLOOKUP(D371,'[1]Proportionate Shares'!$D$23:$I$1359,6,FALSE)),0,VLOOKUP(D371,'[1]Proportionate Shares'!$D$23:$I$1359,6,FALSE)),0)</f>
        <v>16580</v>
      </c>
      <c r="Z371" s="98">
        <f>-VLOOKUP(D371,'[1]Schedule of Pension Amounts LW'!$B$15:$AS$1399,37,FALSE)</f>
        <v>10163</v>
      </c>
      <c r="AA371" s="99">
        <f t="shared" si="28"/>
        <v>80686</v>
      </c>
      <c r="AB371" s="72">
        <f>VLOOKUP(D371,'[1]Pension Expense Details'!$D$22:$S$1407,16,FALSE)</f>
        <v>32180</v>
      </c>
      <c r="AC371" s="72">
        <f t="shared" si="29"/>
        <v>41069</v>
      </c>
      <c r="AD371" s="72">
        <f>VLOOKUP(D371,'[1]Schedule of Pension Amounts LW'!$B$15:$W$1399,22,FALSE)</f>
        <v>73249</v>
      </c>
    </row>
    <row r="372" spans="1:30" x14ac:dyDescent="0.3">
      <c r="A372" s="104"/>
      <c r="B372" s="33"/>
      <c r="C372" s="33" t="str">
        <f>VLOOKUP(D372,'[1]Employer information'!$I$3:$J$1391,2,FALSE)</f>
        <v xml:space="preserve">Public Education                                  </v>
      </c>
      <c r="D372" s="33" t="str">
        <f>'[1]Schedule of Pension Amounts LW'!B365</f>
        <v>0373</v>
      </c>
      <c r="E372" s="33" t="str">
        <f>IF(ISNA(VLOOKUP(D372,'[1]Proportionate Shares'!$D$23:$G$1400,2,FALSE)),"",VLOOKUP(D372,'[1]Proportionate Shares'!$D$23:$G$1400,2,FALSE))</f>
        <v>091901</v>
      </c>
      <c r="F372" s="33" t="str">
        <f>IF(ISNA(VLOOKUP(D372,'[1]Proportionate Shares'!$D$23:$G$1400,3,FALSE)),"",VLOOKUP(D372,'[1]Proportionate Shares'!$D$23:$G$1400,3,FALSE))</f>
        <v xml:space="preserve">   </v>
      </c>
      <c r="G372" s="34" t="str">
        <f>VLOOKUP(D372,'[1]Employer information'!$A$3:$B$1390,2,FALSE)</f>
        <v>BELLS ISD</v>
      </c>
      <c r="H372" s="36">
        <f>IF(ISNA(VLOOKUP(D372,'[1]Proportionate Shares'!$D$23:$I$1377,6,FALSE)),0,VLOOKUP(D372,'[1]Proportionate Shares'!$D$23:$I$1377,6,FALSE))</f>
        <v>3.8822092E-5</v>
      </c>
      <c r="I372" s="105">
        <f>VLOOKUP(D372,'[1]Schedule of Pension Amounts LW'!$B$15:$E$1399,3,FALSE)</f>
        <v>1924375</v>
      </c>
      <c r="J372" s="105">
        <f>-IF(ISNA(VLOOKUP(D372,'[1]Combined Contribution Amounts'!$A$2:$K$1335,5,FALSE)),0,VLOOKUP(D372,'[1]Combined Contribution Amounts'!$A$2:$K$1335,5,FALSE))</f>
        <v>-135882</v>
      </c>
      <c r="K372" s="105">
        <f>-IF(ISNA(VLOOKUP(D372,'[1]Combined Contribution Amounts'!$A$2:$K$1335,7,FALSE)),0,VLOOKUP(D372,'[1]Combined Contribution Amounts'!$A$2:$K$1335,7,FALSE))+-IF(ISNA(VLOOKUP(D372,'[1]Combined Contribution Amounts'!$A$2:$K$1335,8,FALSE)),0,VLOOKUP(D372,'[1]Combined Contribution Amounts'!$A$2:$K$1335,8,FALSE))+-IF(ISNA(VLOOKUP(D372,'[1]Combined Contribution Amounts'!$A$2:$K$1335,9,FALSE)),0,VLOOKUP(D372,'[1]Combined Contribution Amounts'!$A$2:$K$1335,9,FALSE))</f>
        <v>0</v>
      </c>
      <c r="L372" s="105">
        <f>VLOOKUP(D372,'[1]Pension Expense Details'!$D$23:$S$1407,16,FALSE)</f>
        <v>220547</v>
      </c>
      <c r="M372" s="105">
        <f>ROUND(('[1]68_InOutFlowsCurPrdAndPriorHist'!$F$28-'[1]68_InOutFlowsCurPrdAndPriorHist'!$F$31)*$H372,0)-VLOOKUP(D372,'[1]Pension Expense Details'!$D$23:$S$1407,12,FALSE)</f>
        <v>-32154</v>
      </c>
      <c r="N372" s="105">
        <f>ROUND(('[1]68_InOutFlowsCurPrdAndPriorHist'!$F$29-'[1]68_InOutFlowsCurPrdAndPriorHist'!$F$32)*$H372,0)-VLOOKUP(D372,'[1]Pension Expense Details'!$D$23:$S$1407,13,FALSE)</f>
        <v>-242957</v>
      </c>
      <c r="O372" s="105">
        <f>ROUND(('[1]68_InOutFlowsCurPrdAndPriorHist'!$F$30-'[1]68_InOutFlowsCurPrdAndPriorHist'!$F$33)*$H372,0)-VLOOKUP(D372,'[1]Pension Expense Details'!$D$23:$S$1407,14,FALSE)</f>
        <v>105062</v>
      </c>
      <c r="P372" s="105">
        <f>ROUND((VLOOKUP(D372,'[1]Schedule of Pension Amounts LW'!$B$15:$AC$1399,28,FALSE)-VLOOKUP(D372,'[1]Schedule of Pension Amounts LW'!$B$15:$AC$1399,27,FALSE))*'[1]Schedule of Pension Amounts LW'!AD$4,0)+VLOOKUP(D372,'[1]Schedule of Pension Amounts LW'!$B$15:$AH$1399,33,FALSE)-VLOOKUP(D372,'[1]Pension Expense Details'!$D$23:$S$1407,15,FALSE)</f>
        <v>179103</v>
      </c>
      <c r="Q372" s="98">
        <f t="shared" si="26"/>
        <v>2018094</v>
      </c>
      <c r="R372" s="98">
        <f>ROUND('[1]68_InOutFlowsCurPrdAndPrior'!$D$32*IF(ISNA(VLOOKUP(D372,'[1]Proportionate Shares'!$D$23:$I$1359,6,FALSE)),0,VLOOKUP(D372,'[1]Proportionate Shares'!$D$23:$I$1359,6,FALSE)),0)</f>
        <v>8478</v>
      </c>
      <c r="S372" s="98">
        <f>ROUND('[1]68_InOutFlowsCurPrdAndPrior'!$D$33*IF(ISNA(VLOOKUP(D372,'[1]Proportionate Shares'!$D$23:$I$1359,6,FALSE)),0,VLOOKUP(D372,'[1]Proportionate Shares'!$D$23:$I$1359,6,FALSE)),0)</f>
        <v>626112</v>
      </c>
      <c r="T372" s="98">
        <f>ROUND('[1]68_InOutFlowsCurPrdAndPrior'!$D$35*IF(ISNA(VLOOKUP(D372,'[1]Proportionate Shares'!$D$23:$I$1359,6,FALSE)),0,VLOOKUP(D372,'[1]Proportionate Shares'!$D$23:$I$1359,6,FALSE)),0)</f>
        <v>121328</v>
      </c>
      <c r="U372" s="98">
        <f>VLOOKUP(D372,'[1]Schedule of Pension Amounts LW'!$B$15:$AS$1399,36,FALSE)</f>
        <v>289044</v>
      </c>
      <c r="V372" s="99">
        <f t="shared" si="27"/>
        <v>1044962</v>
      </c>
      <c r="W372" s="98">
        <f>ROUND('[1]68_InOutFlowsCurPrdAndPrior'!$F$32*IF(ISNA(VLOOKUP(D372,'[1]Proportionate Shares'!$D$23:$I$1359,6,FALSE)),0,VLOOKUP(D372,'[1]Proportionate Shares'!$D$23:$I$1359,6,FALSE)),0)</f>
        <v>70071</v>
      </c>
      <c r="X372" s="98">
        <f>ROUND('[1]68_InOutFlowsCurPrdAndPrior'!$F$33*IF(ISNA(VLOOKUP(D372,'[1]Proportionate Shares'!$D$23:$I$1359,6,FALSE)),0,VLOOKUP(D372,'[1]Proportionate Shares'!$D$23:$I$1359,6,FALSE)),0)</f>
        <v>258739</v>
      </c>
      <c r="Y372" s="98">
        <f>ROUND('[1]68_InOutFlowsCurPrdAndPrior'!$F$35*IF(ISNA(VLOOKUP(D372,'[1]Proportionate Shares'!$D$23:$I$1359,6,FALSE)),0,VLOOKUP(D372,'[1]Proportionate Shares'!$D$23:$I$1359,6,FALSE)),0)</f>
        <v>101064</v>
      </c>
      <c r="Z372" s="98">
        <f>-VLOOKUP(D372,'[1]Schedule of Pension Amounts LW'!$B$15:$AS$1399,37,FALSE)</f>
        <v>31217</v>
      </c>
      <c r="AA372" s="99">
        <f t="shared" si="28"/>
        <v>461091</v>
      </c>
      <c r="AB372" s="72">
        <f>VLOOKUP(D372,'[1]Pension Expense Details'!$D$22:$S$1407,16,FALSE)</f>
        <v>220547</v>
      </c>
      <c r="AC372" s="72">
        <f t="shared" si="29"/>
        <v>220879</v>
      </c>
      <c r="AD372" s="72">
        <f>VLOOKUP(D372,'[1]Schedule of Pension Amounts LW'!$B$15:$W$1399,22,FALSE)</f>
        <v>441426</v>
      </c>
    </row>
    <row r="373" spans="1:30" x14ac:dyDescent="0.3">
      <c r="A373" s="104"/>
      <c r="B373" s="33"/>
      <c r="C373" s="33" t="str">
        <f>VLOOKUP(D373,'[1]Employer information'!$I$3:$J$1391,2,FALSE)</f>
        <v xml:space="preserve">Public Education                                  </v>
      </c>
      <c r="D373" s="33" t="str">
        <f>'[1]Schedule of Pension Amounts LW'!B366</f>
        <v>0374</v>
      </c>
      <c r="E373" s="33" t="str">
        <f>IF(ISNA(VLOOKUP(D373,'[1]Proportionate Shares'!$D$23:$G$1400,2,FALSE)),"",VLOOKUP(D373,'[1]Proportionate Shares'!$D$23:$G$1400,2,FALSE))</f>
        <v>008901</v>
      </c>
      <c r="F373" s="33" t="str">
        <f>IF(ISNA(VLOOKUP(D373,'[1]Proportionate Shares'!$D$23:$G$1400,3,FALSE)),"",VLOOKUP(D373,'[1]Proportionate Shares'!$D$23:$G$1400,3,FALSE))</f>
        <v xml:space="preserve">   </v>
      </c>
      <c r="G373" s="34" t="str">
        <f>VLOOKUP(D373,'[1]Employer information'!$A$3:$B$1390,2,FALSE)</f>
        <v>BELLVILLE ISD</v>
      </c>
      <c r="H373" s="36">
        <f>IF(ISNA(VLOOKUP(D373,'[1]Proportionate Shares'!$D$23:$I$1377,6,FALSE)),0,VLOOKUP(D373,'[1]Proportionate Shares'!$D$23:$I$1377,6,FALSE))</f>
        <v>1.20814983E-4</v>
      </c>
      <c r="I373" s="105">
        <f>VLOOKUP(D373,'[1]Schedule of Pension Amounts LW'!$B$15:$E$1399,3,FALSE)</f>
        <v>6478845</v>
      </c>
      <c r="J373" s="105">
        <f>-IF(ISNA(VLOOKUP(D373,'[1]Combined Contribution Amounts'!$A$2:$K$1335,5,FALSE)),0,VLOOKUP(D373,'[1]Combined Contribution Amounts'!$A$2:$K$1335,5,FALSE))</f>
        <v>-422867</v>
      </c>
      <c r="K373" s="105">
        <f>-IF(ISNA(VLOOKUP(D373,'[1]Combined Contribution Amounts'!$A$2:$K$1335,7,FALSE)),0,VLOOKUP(D373,'[1]Combined Contribution Amounts'!$A$2:$K$1335,7,FALSE))+-IF(ISNA(VLOOKUP(D373,'[1]Combined Contribution Amounts'!$A$2:$K$1335,8,FALSE)),0,VLOOKUP(D373,'[1]Combined Contribution Amounts'!$A$2:$K$1335,8,FALSE))+-IF(ISNA(VLOOKUP(D373,'[1]Combined Contribution Amounts'!$A$2:$K$1335,9,FALSE)),0,VLOOKUP(D373,'[1]Combined Contribution Amounts'!$A$2:$K$1335,9,FALSE))</f>
        <v>0</v>
      </c>
      <c r="L373" s="105">
        <f>VLOOKUP(D373,'[1]Pension Expense Details'!$D$23:$S$1407,16,FALSE)</f>
        <v>609300</v>
      </c>
      <c r="M373" s="105">
        <f>ROUND(('[1]68_InOutFlowsCurPrdAndPriorHist'!$F$28-'[1]68_InOutFlowsCurPrdAndPriorHist'!$F$31)*$H373,0)-VLOOKUP(D373,'[1]Pension Expense Details'!$D$23:$S$1407,12,FALSE)</f>
        <v>-100063</v>
      </c>
      <c r="N373" s="105">
        <f>ROUND(('[1]68_InOutFlowsCurPrdAndPriorHist'!$F$29-'[1]68_InOutFlowsCurPrdAndPriorHist'!$F$32)*$H373,0)-VLOOKUP(D373,'[1]Pension Expense Details'!$D$23:$S$1407,13,FALSE)</f>
        <v>-756085</v>
      </c>
      <c r="O373" s="105">
        <f>ROUND(('[1]68_InOutFlowsCurPrdAndPriorHist'!$F$30-'[1]68_InOutFlowsCurPrdAndPriorHist'!$F$33)*$H373,0)-VLOOKUP(D373,'[1]Pension Expense Details'!$D$23:$S$1407,14,FALSE)</f>
        <v>326954</v>
      </c>
      <c r="P373" s="105">
        <f>ROUND((VLOOKUP(D373,'[1]Schedule of Pension Amounts LW'!$B$15:$AC$1399,28,FALSE)-VLOOKUP(D373,'[1]Schedule of Pension Amounts LW'!$B$15:$AC$1399,27,FALSE))*'[1]Schedule of Pension Amounts LW'!AD$4,0)+VLOOKUP(D373,'[1]Schedule of Pension Amounts LW'!$B$15:$AH$1399,33,FALSE)-VLOOKUP(D373,'[1]Pension Expense Details'!$D$23:$S$1407,15,FALSE)</f>
        <v>144257</v>
      </c>
      <c r="Q373" s="98">
        <f t="shared" si="26"/>
        <v>6280341</v>
      </c>
      <c r="R373" s="98">
        <f>ROUND('[1]68_InOutFlowsCurPrdAndPrior'!$D$32*IF(ISNA(VLOOKUP(D373,'[1]Proportionate Shares'!$D$23:$I$1359,6,FALSE)),0,VLOOKUP(D373,'[1]Proportionate Shares'!$D$23:$I$1359,6,FALSE)),0)</f>
        <v>26383</v>
      </c>
      <c r="S373" s="98">
        <f>ROUND('[1]68_InOutFlowsCurPrdAndPrior'!$D$33*IF(ISNA(VLOOKUP(D373,'[1]Proportionate Shares'!$D$23:$I$1359,6,FALSE)),0,VLOOKUP(D373,'[1]Proportionate Shares'!$D$23:$I$1359,6,FALSE)),0)</f>
        <v>1948470</v>
      </c>
      <c r="T373" s="98">
        <f>ROUND('[1]68_InOutFlowsCurPrdAndPrior'!$D$35*IF(ISNA(VLOOKUP(D373,'[1]Proportionate Shares'!$D$23:$I$1359,6,FALSE)),0,VLOOKUP(D373,'[1]Proportionate Shares'!$D$23:$I$1359,6,FALSE)),0)</f>
        <v>377576</v>
      </c>
      <c r="U373" s="98">
        <f>VLOOKUP(D373,'[1]Schedule of Pension Amounts LW'!$B$15:$AS$1399,36,FALSE)</f>
        <v>879778</v>
      </c>
      <c r="V373" s="99">
        <f t="shared" si="27"/>
        <v>3232207</v>
      </c>
      <c r="W373" s="98">
        <f>ROUND('[1]68_InOutFlowsCurPrdAndPrior'!$F$32*IF(ISNA(VLOOKUP(D373,'[1]Proportionate Shares'!$D$23:$I$1359,6,FALSE)),0,VLOOKUP(D373,'[1]Proportionate Shares'!$D$23:$I$1359,6,FALSE)),0)</f>
        <v>218063</v>
      </c>
      <c r="X373" s="98">
        <f>ROUND('[1]68_InOutFlowsCurPrdAndPrior'!$F$33*IF(ISNA(VLOOKUP(D373,'[1]Proportionate Shares'!$D$23:$I$1359,6,FALSE)),0,VLOOKUP(D373,'[1]Proportionate Shares'!$D$23:$I$1359,6,FALSE)),0)</f>
        <v>805200</v>
      </c>
      <c r="Y373" s="98">
        <f>ROUND('[1]68_InOutFlowsCurPrdAndPrior'!$F$35*IF(ISNA(VLOOKUP(D373,'[1]Proportionate Shares'!$D$23:$I$1359,6,FALSE)),0,VLOOKUP(D373,'[1]Proportionate Shares'!$D$23:$I$1359,6,FALSE)),0)</f>
        <v>314514</v>
      </c>
      <c r="Z373" s="98">
        <f>-VLOOKUP(D373,'[1]Schedule of Pension Amounts LW'!$B$15:$AS$1399,37,FALSE)</f>
        <v>54</v>
      </c>
      <c r="AA373" s="99">
        <f t="shared" si="28"/>
        <v>1337831</v>
      </c>
      <c r="AB373" s="72">
        <f>VLOOKUP(D373,'[1]Pension Expense Details'!$D$22:$S$1407,16,FALSE)</f>
        <v>609300</v>
      </c>
      <c r="AC373" s="72">
        <f t="shared" si="29"/>
        <v>835768</v>
      </c>
      <c r="AD373" s="72">
        <f>VLOOKUP(D373,'[1]Schedule of Pension Amounts LW'!$B$15:$W$1399,22,FALSE)</f>
        <v>1445068</v>
      </c>
    </row>
    <row r="374" spans="1:30" x14ac:dyDescent="0.3">
      <c r="A374" s="104"/>
      <c r="B374" s="33"/>
      <c r="C374" s="33" t="str">
        <f>VLOOKUP(D374,'[1]Employer information'!$I$3:$J$1391,2,FALSE)</f>
        <v xml:space="preserve">Public Education                                  </v>
      </c>
      <c r="D374" s="33" t="str">
        <f>'[1]Schedule of Pension Amounts LW'!B367</f>
        <v>0375</v>
      </c>
      <c r="E374" s="33" t="str">
        <f>IF(ISNA(VLOOKUP(D374,'[1]Proportionate Shares'!$D$23:$G$1400,2,FALSE)),"",VLOOKUP(D374,'[1]Proportionate Shares'!$D$23:$G$1400,2,FALSE))</f>
        <v>014903</v>
      </c>
      <c r="F374" s="33" t="str">
        <f>IF(ISNA(VLOOKUP(D374,'[1]Proportionate Shares'!$D$23:$G$1400,3,FALSE)),"",VLOOKUP(D374,'[1]Proportionate Shares'!$D$23:$G$1400,3,FALSE))</f>
        <v xml:space="preserve">   </v>
      </c>
      <c r="G374" s="34" t="str">
        <f>VLOOKUP(D374,'[1]Employer information'!$A$3:$B$1390,2,FALSE)</f>
        <v>BELTON ISD</v>
      </c>
      <c r="H374" s="36">
        <f>IF(ISNA(VLOOKUP(D374,'[1]Proportionate Shares'!$D$23:$I$1377,6,FALSE)),0,VLOOKUP(D374,'[1]Proportionate Shares'!$D$23:$I$1377,6,FALSE))</f>
        <v>5.3291879200000004E-4</v>
      </c>
      <c r="I374" s="105">
        <f>VLOOKUP(D374,'[1]Schedule of Pension Amounts LW'!$B$15:$E$1399,3,FALSE)</f>
        <v>27567478</v>
      </c>
      <c r="J374" s="105">
        <f>-IF(ISNA(VLOOKUP(D374,'[1]Combined Contribution Amounts'!$A$2:$K$1335,5,FALSE)),0,VLOOKUP(D374,'[1]Combined Contribution Amounts'!$A$2:$K$1335,5,FALSE))</f>
        <v>-1865280</v>
      </c>
      <c r="K374" s="105">
        <f>-IF(ISNA(VLOOKUP(D374,'[1]Combined Contribution Amounts'!$A$2:$K$1335,7,FALSE)),0,VLOOKUP(D374,'[1]Combined Contribution Amounts'!$A$2:$K$1335,7,FALSE))+-IF(ISNA(VLOOKUP(D374,'[1]Combined Contribution Amounts'!$A$2:$K$1335,8,FALSE)),0,VLOOKUP(D374,'[1]Combined Contribution Amounts'!$A$2:$K$1335,8,FALSE))+-IF(ISNA(VLOOKUP(D374,'[1]Combined Contribution Amounts'!$A$2:$K$1335,9,FALSE)),0,VLOOKUP(D374,'[1]Combined Contribution Amounts'!$A$2:$K$1335,9,FALSE))</f>
        <v>0</v>
      </c>
      <c r="L374" s="105">
        <f>VLOOKUP(D374,'[1]Pension Expense Details'!$D$23:$S$1407,16,FALSE)</f>
        <v>2846533</v>
      </c>
      <c r="M374" s="105">
        <f>ROUND(('[1]68_InOutFlowsCurPrdAndPriorHist'!$F$28-'[1]68_InOutFlowsCurPrdAndPriorHist'!$F$31)*$H374,0)-VLOOKUP(D374,'[1]Pension Expense Details'!$D$23:$S$1407,12,FALSE)</f>
        <v>-441384</v>
      </c>
      <c r="N374" s="105">
        <f>ROUND(('[1]68_InOutFlowsCurPrdAndPriorHist'!$F$29-'[1]68_InOutFlowsCurPrdAndPriorHist'!$F$32)*$H374,0)-VLOOKUP(D374,'[1]Pension Expense Details'!$D$23:$S$1407,13,FALSE)</f>
        <v>-3335115</v>
      </c>
      <c r="O374" s="105">
        <f>ROUND(('[1]68_InOutFlowsCurPrdAndPriorHist'!$F$30-'[1]68_InOutFlowsCurPrdAndPriorHist'!$F$33)*$H374,0)-VLOOKUP(D374,'[1]Pension Expense Details'!$D$23:$S$1407,14,FALSE)</f>
        <v>1442206</v>
      </c>
      <c r="P374" s="105">
        <f>ROUND((VLOOKUP(D374,'[1]Schedule of Pension Amounts LW'!$B$15:$AC$1399,28,FALSE)-VLOOKUP(D374,'[1]Schedule of Pension Amounts LW'!$B$15:$AC$1399,27,FALSE))*'[1]Schedule of Pension Amounts LW'!AD$4,0)+VLOOKUP(D374,'[1]Schedule of Pension Amounts LW'!$B$15:$AH$1399,33,FALSE)-VLOOKUP(D374,'[1]Pension Expense Details'!$D$23:$S$1407,15,FALSE)</f>
        <v>1488347</v>
      </c>
      <c r="Q374" s="98">
        <f t="shared" si="26"/>
        <v>27702785</v>
      </c>
      <c r="R374" s="98">
        <f>ROUND('[1]68_InOutFlowsCurPrdAndPrior'!$D$32*IF(ISNA(VLOOKUP(D374,'[1]Proportionate Shares'!$D$23:$I$1359,6,FALSE)),0,VLOOKUP(D374,'[1]Proportionate Shares'!$D$23:$I$1359,6,FALSE)),0)</f>
        <v>116376</v>
      </c>
      <c r="S374" s="98">
        <f>ROUND('[1]68_InOutFlowsCurPrdAndPrior'!$D$33*IF(ISNA(VLOOKUP(D374,'[1]Proportionate Shares'!$D$23:$I$1359,6,FALSE)),0,VLOOKUP(D374,'[1]Proportionate Shares'!$D$23:$I$1359,6,FALSE)),0)</f>
        <v>8594764</v>
      </c>
      <c r="T374" s="98">
        <f>ROUND('[1]68_InOutFlowsCurPrdAndPrior'!$D$35*IF(ISNA(VLOOKUP(D374,'[1]Proportionate Shares'!$D$23:$I$1359,6,FALSE)),0,VLOOKUP(D374,'[1]Proportionate Shares'!$D$23:$I$1359,6,FALSE)),0)</f>
        <v>1665500</v>
      </c>
      <c r="U374" s="98">
        <f>VLOOKUP(D374,'[1]Schedule of Pension Amounts LW'!$B$15:$AS$1399,36,FALSE)</f>
        <v>2820907</v>
      </c>
      <c r="V374" s="99">
        <f t="shared" si="27"/>
        <v>13197547</v>
      </c>
      <c r="W374" s="98">
        <f>ROUND('[1]68_InOutFlowsCurPrdAndPrior'!$F$32*IF(ISNA(VLOOKUP(D374,'[1]Proportionate Shares'!$D$23:$I$1359,6,FALSE)),0,VLOOKUP(D374,'[1]Proportionate Shares'!$D$23:$I$1359,6,FALSE)),0)</f>
        <v>961885</v>
      </c>
      <c r="X374" s="98">
        <f>ROUND('[1]68_InOutFlowsCurPrdAndPrior'!$F$33*IF(ISNA(VLOOKUP(D374,'[1]Proportionate Shares'!$D$23:$I$1359,6,FALSE)),0,VLOOKUP(D374,'[1]Proportionate Shares'!$D$23:$I$1359,6,FALSE)),0)</f>
        <v>3551763</v>
      </c>
      <c r="Y374" s="98">
        <f>ROUND('[1]68_InOutFlowsCurPrdAndPrior'!$F$35*IF(ISNA(VLOOKUP(D374,'[1]Proportionate Shares'!$D$23:$I$1359,6,FALSE)),0,VLOOKUP(D374,'[1]Proportionate Shares'!$D$23:$I$1359,6,FALSE)),0)</f>
        <v>1387332</v>
      </c>
      <c r="Z374" s="98">
        <f>-VLOOKUP(D374,'[1]Schedule of Pension Amounts LW'!$B$15:$AS$1399,37,FALSE)</f>
        <v>364</v>
      </c>
      <c r="AA374" s="99">
        <f t="shared" si="28"/>
        <v>5901344</v>
      </c>
      <c r="AB374" s="72">
        <f>VLOOKUP(D374,'[1]Pension Expense Details'!$D$22:$S$1407,16,FALSE)</f>
        <v>2846533</v>
      </c>
      <c r="AC374" s="72">
        <f t="shared" si="29"/>
        <v>2977346</v>
      </c>
      <c r="AD374" s="72">
        <f>VLOOKUP(D374,'[1]Schedule of Pension Amounts LW'!$B$15:$W$1399,22,FALSE)</f>
        <v>5823879</v>
      </c>
    </row>
    <row r="375" spans="1:30" x14ac:dyDescent="0.3">
      <c r="A375" s="104"/>
      <c r="B375" s="33"/>
      <c r="C375" s="33" t="str">
        <f>VLOOKUP(D375,'[1]Employer information'!$I$3:$J$1391,2,FALSE)</f>
        <v xml:space="preserve">Public Education                                  </v>
      </c>
      <c r="D375" s="33" t="str">
        <f>'[1]Schedule of Pension Amounts LW'!B368</f>
        <v>0377</v>
      </c>
      <c r="E375" s="33" t="str">
        <f>IF(ISNA(VLOOKUP(D375,'[1]Proportionate Shares'!$D$23:$G$1400,2,FALSE)),"",VLOOKUP(D375,'[1]Proportionate Shares'!$D$23:$G$1400,2,FALSE))</f>
        <v>125902</v>
      </c>
      <c r="F375" s="33" t="str">
        <f>IF(ISNA(VLOOKUP(D375,'[1]Proportionate Shares'!$D$23:$G$1400,3,FALSE)),"",VLOOKUP(D375,'[1]Proportionate Shares'!$D$23:$G$1400,3,FALSE))</f>
        <v xml:space="preserve">   </v>
      </c>
      <c r="G375" s="34" t="str">
        <f>VLOOKUP(D375,'[1]Employer information'!$A$3:$B$1390,2,FALSE)</f>
        <v>BEN BOLT PALITO ISD</v>
      </c>
      <c r="H375" s="36">
        <f>IF(ISNA(VLOOKUP(D375,'[1]Proportionate Shares'!$D$23:$I$1377,6,FALSE)),0,VLOOKUP(D375,'[1]Proportionate Shares'!$D$23:$I$1377,6,FALSE))</f>
        <v>2.1359550000000001E-5</v>
      </c>
      <c r="I375" s="105">
        <f>VLOOKUP(D375,'[1]Schedule of Pension Amounts LW'!$B$15:$E$1399,3,FALSE)</f>
        <v>1267002</v>
      </c>
      <c r="J375" s="105">
        <f>-IF(ISNA(VLOOKUP(D375,'[1]Combined Contribution Amounts'!$A$2:$K$1335,5,FALSE)),0,VLOOKUP(D375,'[1]Combined Contribution Amounts'!$A$2:$K$1335,5,FALSE))</f>
        <v>-74761</v>
      </c>
      <c r="K375" s="105">
        <f>-IF(ISNA(VLOOKUP(D375,'[1]Combined Contribution Amounts'!$A$2:$K$1335,7,FALSE)),0,VLOOKUP(D375,'[1]Combined Contribution Amounts'!$A$2:$K$1335,7,FALSE))+-IF(ISNA(VLOOKUP(D375,'[1]Combined Contribution Amounts'!$A$2:$K$1335,8,FALSE)),0,VLOOKUP(D375,'[1]Combined Contribution Amounts'!$A$2:$K$1335,8,FALSE))+-IF(ISNA(VLOOKUP(D375,'[1]Combined Contribution Amounts'!$A$2:$K$1335,9,FALSE)),0,VLOOKUP(D375,'[1]Combined Contribution Amounts'!$A$2:$K$1335,9,FALSE))</f>
        <v>0</v>
      </c>
      <c r="L375" s="105">
        <f>VLOOKUP(D375,'[1]Pension Expense Details'!$D$23:$S$1407,16,FALSE)</f>
        <v>88614</v>
      </c>
      <c r="M375" s="105">
        <f>ROUND(('[1]68_InOutFlowsCurPrdAndPriorHist'!$F$28-'[1]68_InOutFlowsCurPrdAndPriorHist'!$F$31)*$H375,0)-VLOOKUP(D375,'[1]Pension Expense Details'!$D$23:$S$1407,12,FALSE)</f>
        <v>-17691</v>
      </c>
      <c r="N375" s="105">
        <f>ROUND(('[1]68_InOutFlowsCurPrdAndPriorHist'!$F$29-'[1]68_InOutFlowsCurPrdAndPriorHist'!$F$32)*$H375,0)-VLOOKUP(D375,'[1]Pension Expense Details'!$D$23:$S$1407,13,FALSE)</f>
        <v>-133673</v>
      </c>
      <c r="O375" s="105">
        <f>ROUND(('[1]68_InOutFlowsCurPrdAndPriorHist'!$F$30-'[1]68_InOutFlowsCurPrdAndPriorHist'!$F$33)*$H375,0)-VLOOKUP(D375,'[1]Pension Expense Details'!$D$23:$S$1407,14,FALSE)</f>
        <v>57804</v>
      </c>
      <c r="P375" s="105">
        <f>ROUND((VLOOKUP(D375,'[1]Schedule of Pension Amounts LW'!$B$15:$AC$1399,28,FALSE)-VLOOKUP(D375,'[1]Schedule of Pension Amounts LW'!$B$15:$AC$1399,27,FALSE))*'[1]Schedule of Pension Amounts LW'!AD$4,0)+VLOOKUP(D375,'[1]Schedule of Pension Amounts LW'!$B$15:$AH$1399,33,FALSE)-VLOOKUP(D375,'[1]Pension Expense Details'!$D$23:$S$1407,15,FALSE)</f>
        <v>-76959</v>
      </c>
      <c r="Q375" s="98">
        <f t="shared" si="26"/>
        <v>1110336</v>
      </c>
      <c r="R375" s="98">
        <f>ROUND('[1]68_InOutFlowsCurPrdAndPrior'!$D$32*IF(ISNA(VLOOKUP(D375,'[1]Proportionate Shares'!$D$23:$I$1359,6,FALSE)),0,VLOOKUP(D375,'[1]Proportionate Shares'!$D$23:$I$1359,6,FALSE)),0)</f>
        <v>4664</v>
      </c>
      <c r="S375" s="98">
        <f>ROUND('[1]68_InOutFlowsCurPrdAndPrior'!$D$33*IF(ISNA(VLOOKUP(D375,'[1]Proportionate Shares'!$D$23:$I$1359,6,FALSE)),0,VLOOKUP(D375,'[1]Proportionate Shares'!$D$23:$I$1359,6,FALSE)),0)</f>
        <v>344481</v>
      </c>
      <c r="T375" s="98">
        <f>ROUND('[1]68_InOutFlowsCurPrdAndPrior'!$D$35*IF(ISNA(VLOOKUP(D375,'[1]Proportionate Shares'!$D$23:$I$1359,6,FALSE)),0,VLOOKUP(D375,'[1]Proportionate Shares'!$D$23:$I$1359,6,FALSE)),0)</f>
        <v>66754</v>
      </c>
      <c r="U375" s="98">
        <f>VLOOKUP(D375,'[1]Schedule of Pension Amounts LW'!$B$15:$AS$1399,36,FALSE)</f>
        <v>188574</v>
      </c>
      <c r="V375" s="99">
        <f t="shared" si="27"/>
        <v>604473</v>
      </c>
      <c r="W375" s="98">
        <f>ROUND('[1]68_InOutFlowsCurPrdAndPrior'!$F$32*IF(ISNA(VLOOKUP(D375,'[1]Proportionate Shares'!$D$23:$I$1359,6,FALSE)),0,VLOOKUP(D375,'[1]Proportionate Shares'!$D$23:$I$1359,6,FALSE)),0)</f>
        <v>38553</v>
      </c>
      <c r="X375" s="98">
        <f>ROUND('[1]68_InOutFlowsCurPrdAndPrior'!$F$33*IF(ISNA(VLOOKUP(D375,'[1]Proportionate Shares'!$D$23:$I$1359,6,FALSE)),0,VLOOKUP(D375,'[1]Proportionate Shares'!$D$23:$I$1359,6,FALSE)),0)</f>
        <v>142356</v>
      </c>
      <c r="Y375" s="98">
        <f>ROUND('[1]68_InOutFlowsCurPrdAndPrior'!$F$35*IF(ISNA(VLOOKUP(D375,'[1]Proportionate Shares'!$D$23:$I$1359,6,FALSE)),0,VLOOKUP(D375,'[1]Proportionate Shares'!$D$23:$I$1359,6,FALSE)),0)</f>
        <v>55605</v>
      </c>
      <c r="Z375" s="98">
        <f>-VLOOKUP(D375,'[1]Schedule of Pension Amounts LW'!$B$15:$AS$1399,37,FALSE)</f>
        <v>420183</v>
      </c>
      <c r="AA375" s="99">
        <f t="shared" si="28"/>
        <v>656697</v>
      </c>
      <c r="AB375" s="72">
        <f>VLOOKUP(D375,'[1]Pension Expense Details'!$D$22:$S$1407,16,FALSE)</f>
        <v>88614</v>
      </c>
      <c r="AC375" s="72">
        <f t="shared" si="29"/>
        <v>104059</v>
      </c>
      <c r="AD375" s="72">
        <f>VLOOKUP(D375,'[1]Schedule of Pension Amounts LW'!$B$15:$W$1399,22,FALSE)</f>
        <v>192673</v>
      </c>
    </row>
    <row r="376" spans="1:30" x14ac:dyDescent="0.3">
      <c r="A376" s="104"/>
      <c r="B376" s="33"/>
      <c r="C376" s="33" t="str">
        <f>VLOOKUP(D376,'[1]Employer information'!$I$3:$J$1391,2,FALSE)</f>
        <v xml:space="preserve">Public Education                                  </v>
      </c>
      <c r="D376" s="33" t="str">
        <f>'[1]Schedule of Pension Amounts LW'!B369</f>
        <v>0376</v>
      </c>
      <c r="E376" s="33" t="str">
        <f>IF(ISNA(VLOOKUP(D376,'[1]Proportionate Shares'!$D$23:$G$1400,2,FALSE)),"",VLOOKUP(D376,'[1]Proportionate Shares'!$D$23:$G$1400,2,FALSE))</f>
        <v>066901</v>
      </c>
      <c r="F376" s="33" t="str">
        <f>IF(ISNA(VLOOKUP(D376,'[1]Proportionate Shares'!$D$23:$G$1400,3,FALSE)),"",VLOOKUP(D376,'[1]Proportionate Shares'!$D$23:$G$1400,3,FALSE))</f>
        <v xml:space="preserve">   </v>
      </c>
      <c r="G376" s="34" t="str">
        <f>VLOOKUP(D376,'[1]Employer information'!$A$3:$B$1390,2,FALSE)</f>
        <v>BENAVIDES ISD</v>
      </c>
      <c r="H376" s="36">
        <f>IF(ISNA(VLOOKUP(D376,'[1]Proportionate Shares'!$D$23:$I$1377,6,FALSE)),0,VLOOKUP(D376,'[1]Proportionate Shares'!$D$23:$I$1377,6,FALSE))</f>
        <v>2.3262342000000001E-5</v>
      </c>
      <c r="I376" s="105">
        <f>VLOOKUP(D376,'[1]Schedule of Pension Amounts LW'!$B$15:$E$1399,3,FALSE)</f>
        <v>1316363</v>
      </c>
      <c r="J376" s="105">
        <f>-IF(ISNA(VLOOKUP(D376,'[1]Combined Contribution Amounts'!$A$2:$K$1335,5,FALSE)),0,VLOOKUP(D376,'[1]Combined Contribution Amounts'!$A$2:$K$1335,5,FALSE))</f>
        <v>-81421</v>
      </c>
      <c r="K376" s="105">
        <f>-IF(ISNA(VLOOKUP(D376,'[1]Combined Contribution Amounts'!$A$2:$K$1335,7,FALSE)),0,VLOOKUP(D376,'[1]Combined Contribution Amounts'!$A$2:$K$1335,7,FALSE))+-IF(ISNA(VLOOKUP(D376,'[1]Combined Contribution Amounts'!$A$2:$K$1335,8,FALSE)),0,VLOOKUP(D376,'[1]Combined Contribution Amounts'!$A$2:$K$1335,8,FALSE))+-IF(ISNA(VLOOKUP(D376,'[1]Combined Contribution Amounts'!$A$2:$K$1335,9,FALSE)),0,VLOOKUP(D376,'[1]Combined Contribution Amounts'!$A$2:$K$1335,9,FALSE))</f>
        <v>0</v>
      </c>
      <c r="L376" s="105">
        <f>VLOOKUP(D376,'[1]Pension Expense Details'!$D$23:$S$1407,16,FALSE)</f>
        <v>106489</v>
      </c>
      <c r="M376" s="105">
        <f>ROUND(('[1]68_InOutFlowsCurPrdAndPriorHist'!$F$28-'[1]68_InOutFlowsCurPrdAndPriorHist'!$F$31)*$H376,0)-VLOOKUP(D376,'[1]Pension Expense Details'!$D$23:$S$1407,12,FALSE)</f>
        <v>-19267</v>
      </c>
      <c r="N376" s="105">
        <f>ROUND(('[1]68_InOutFlowsCurPrdAndPriorHist'!$F$29-'[1]68_InOutFlowsCurPrdAndPriorHist'!$F$32)*$H376,0)-VLOOKUP(D376,'[1]Pension Expense Details'!$D$23:$S$1407,13,FALSE)</f>
        <v>-145580</v>
      </c>
      <c r="O376" s="105">
        <f>ROUND(('[1]68_InOutFlowsCurPrdAndPriorHist'!$F$30-'[1]68_InOutFlowsCurPrdAndPriorHist'!$F$33)*$H376,0)-VLOOKUP(D376,'[1]Pension Expense Details'!$D$23:$S$1407,14,FALSE)</f>
        <v>62954</v>
      </c>
      <c r="P376" s="105">
        <f>ROUND((VLOOKUP(D376,'[1]Schedule of Pension Amounts LW'!$B$15:$AC$1399,28,FALSE)-VLOOKUP(D376,'[1]Schedule of Pension Amounts LW'!$B$15:$AC$1399,27,FALSE))*'[1]Schedule of Pension Amounts LW'!AD$4,0)+VLOOKUP(D376,'[1]Schedule of Pension Amounts LW'!$B$15:$AH$1399,33,FALSE)-VLOOKUP(D376,'[1]Pension Expense Details'!$D$23:$S$1407,15,FALSE)</f>
        <v>-30289</v>
      </c>
      <c r="Q376" s="98">
        <f t="shared" si="26"/>
        <v>1209249</v>
      </c>
      <c r="R376" s="98">
        <f>ROUND('[1]68_InOutFlowsCurPrdAndPrior'!$D$32*IF(ISNA(VLOOKUP(D376,'[1]Proportionate Shares'!$D$23:$I$1359,6,FALSE)),0,VLOOKUP(D376,'[1]Proportionate Shares'!$D$23:$I$1359,6,FALSE)),0)</f>
        <v>5080</v>
      </c>
      <c r="S376" s="98">
        <f>ROUND('[1]68_InOutFlowsCurPrdAndPrior'!$D$33*IF(ISNA(VLOOKUP(D376,'[1]Proportionate Shares'!$D$23:$I$1359,6,FALSE)),0,VLOOKUP(D376,'[1]Proportionate Shares'!$D$23:$I$1359,6,FALSE)),0)</f>
        <v>375169</v>
      </c>
      <c r="T376" s="98">
        <f>ROUND('[1]68_InOutFlowsCurPrdAndPrior'!$D$35*IF(ISNA(VLOOKUP(D376,'[1]Proportionate Shares'!$D$23:$I$1359,6,FALSE)),0,VLOOKUP(D376,'[1]Proportionate Shares'!$D$23:$I$1359,6,FALSE)),0)</f>
        <v>72700</v>
      </c>
      <c r="U376" s="98">
        <f>VLOOKUP(D376,'[1]Schedule of Pension Amounts LW'!$B$15:$AS$1399,36,FALSE)</f>
        <v>134142</v>
      </c>
      <c r="V376" s="99">
        <f t="shared" si="27"/>
        <v>587091</v>
      </c>
      <c r="W376" s="98">
        <f>ROUND('[1]68_InOutFlowsCurPrdAndPrior'!$F$32*IF(ISNA(VLOOKUP(D376,'[1]Proportionate Shares'!$D$23:$I$1359,6,FALSE)),0,VLOOKUP(D376,'[1]Proportionate Shares'!$D$23:$I$1359,6,FALSE)),0)</f>
        <v>41987</v>
      </c>
      <c r="X376" s="98">
        <f>ROUND('[1]68_InOutFlowsCurPrdAndPrior'!$F$33*IF(ISNA(VLOOKUP(D376,'[1]Proportionate Shares'!$D$23:$I$1359,6,FALSE)),0,VLOOKUP(D376,'[1]Proportionate Shares'!$D$23:$I$1359,6,FALSE)),0)</f>
        <v>155037</v>
      </c>
      <c r="Y376" s="98">
        <f>ROUND('[1]68_InOutFlowsCurPrdAndPrior'!$F$35*IF(ISNA(VLOOKUP(D376,'[1]Proportionate Shares'!$D$23:$I$1359,6,FALSE)),0,VLOOKUP(D376,'[1]Proportionate Shares'!$D$23:$I$1359,6,FALSE)),0)</f>
        <v>60558</v>
      </c>
      <c r="Z376" s="98">
        <f>-VLOOKUP(D376,'[1]Schedule of Pension Amounts LW'!$B$15:$AS$1399,37,FALSE)</f>
        <v>109448</v>
      </c>
      <c r="AA376" s="99">
        <f t="shared" si="28"/>
        <v>367030</v>
      </c>
      <c r="AB376" s="72">
        <f>VLOOKUP(D376,'[1]Pension Expense Details'!$D$22:$S$1407,16,FALSE)</f>
        <v>106489</v>
      </c>
      <c r="AC376" s="72">
        <f t="shared" si="29"/>
        <v>152655</v>
      </c>
      <c r="AD376" s="72">
        <f>VLOOKUP(D376,'[1]Schedule of Pension Amounts LW'!$B$15:$W$1399,22,FALSE)</f>
        <v>259144</v>
      </c>
    </row>
    <row r="377" spans="1:30" x14ac:dyDescent="0.3">
      <c r="A377" s="104"/>
      <c r="B377" s="33"/>
      <c r="C377" s="33" t="str">
        <f>VLOOKUP(D377,'[1]Employer information'!$I$3:$J$1391,2,FALSE)</f>
        <v xml:space="preserve">Public Education                                  </v>
      </c>
      <c r="D377" s="33" t="str">
        <f>'[1]Schedule of Pension Amounts LW'!B370</f>
        <v>1935</v>
      </c>
      <c r="E377" s="33" t="str">
        <f>IF(ISNA(VLOOKUP(D377,'[1]Proportionate Shares'!$D$23:$G$1400,2,FALSE)),"",VLOOKUP(D377,'[1]Proportionate Shares'!$D$23:$G$1400,2,FALSE))</f>
        <v>138904</v>
      </c>
      <c r="F377" s="33" t="str">
        <f>IF(ISNA(VLOOKUP(D377,'[1]Proportionate Shares'!$D$23:$G$1400,3,FALSE)),"",VLOOKUP(D377,'[1]Proportionate Shares'!$D$23:$G$1400,3,FALSE))</f>
        <v/>
      </c>
      <c r="G377" s="34" t="str">
        <f>VLOOKUP(D377,'[1]Employer information'!$A$3:$B$1390,2,FALSE)</f>
        <v>BENJAMIN ISD</v>
      </c>
      <c r="H377" s="36">
        <f>IF(ISNA(VLOOKUP(D377,'[1]Proportionate Shares'!$D$23:$I$1377,6,FALSE)),0,VLOOKUP(D377,'[1]Proportionate Shares'!$D$23:$I$1377,6,FALSE))</f>
        <v>9.0108330000000005E-6</v>
      </c>
      <c r="I377" s="105">
        <f>VLOOKUP(D377,'[1]Schedule of Pension Amounts LW'!$B$15:$E$1399,3,FALSE)</f>
        <v>512804</v>
      </c>
      <c r="J377" s="105">
        <f>-IF(ISNA(VLOOKUP(D377,'[1]Combined Contribution Amounts'!$A$2:$K$1335,5,FALSE)),0,VLOOKUP(D377,'[1]Combined Contribution Amounts'!$A$2:$K$1335,5,FALSE))</f>
        <v>-31539</v>
      </c>
      <c r="K377" s="105">
        <f>-IF(ISNA(VLOOKUP(D377,'[1]Combined Contribution Amounts'!$A$2:$K$1335,7,FALSE)),0,VLOOKUP(D377,'[1]Combined Contribution Amounts'!$A$2:$K$1335,7,FALSE))+-IF(ISNA(VLOOKUP(D377,'[1]Combined Contribution Amounts'!$A$2:$K$1335,8,FALSE)),0,VLOOKUP(D377,'[1]Combined Contribution Amounts'!$A$2:$K$1335,8,FALSE))+-IF(ISNA(VLOOKUP(D377,'[1]Combined Contribution Amounts'!$A$2:$K$1335,9,FALSE)),0,VLOOKUP(D377,'[1]Combined Contribution Amounts'!$A$2:$K$1335,9,FALSE))</f>
        <v>0</v>
      </c>
      <c r="L377" s="105">
        <f>VLOOKUP(D377,'[1]Pension Expense Details'!$D$23:$S$1407,16,FALSE)</f>
        <v>40793</v>
      </c>
      <c r="M377" s="105">
        <f>ROUND(('[1]68_InOutFlowsCurPrdAndPriorHist'!$F$28-'[1]68_InOutFlowsCurPrdAndPriorHist'!$F$31)*$H377,0)-VLOOKUP(D377,'[1]Pension Expense Details'!$D$23:$S$1407,12,FALSE)</f>
        <v>-7463</v>
      </c>
      <c r="N377" s="105">
        <f>ROUND(('[1]68_InOutFlowsCurPrdAndPriorHist'!$F$29-'[1]68_InOutFlowsCurPrdAndPriorHist'!$F$32)*$H377,0)-VLOOKUP(D377,'[1]Pension Expense Details'!$D$23:$S$1407,13,FALSE)</f>
        <v>-56392</v>
      </c>
      <c r="O377" s="105">
        <f>ROUND(('[1]68_InOutFlowsCurPrdAndPriorHist'!$F$30-'[1]68_InOutFlowsCurPrdAndPriorHist'!$F$33)*$H377,0)-VLOOKUP(D377,'[1]Pension Expense Details'!$D$23:$S$1407,14,FALSE)</f>
        <v>24386</v>
      </c>
      <c r="P377" s="105">
        <f>ROUND((VLOOKUP(D377,'[1]Schedule of Pension Amounts LW'!$B$15:$AC$1399,28,FALSE)-VLOOKUP(D377,'[1]Schedule of Pension Amounts LW'!$B$15:$AC$1399,27,FALSE))*'[1]Schedule of Pension Amounts LW'!AD$4,0)+VLOOKUP(D377,'[1]Schedule of Pension Amounts LW'!$B$15:$AH$1399,33,FALSE)-VLOOKUP(D377,'[1]Pension Expense Details'!$D$23:$S$1407,15,FALSE)</f>
        <v>-14178</v>
      </c>
      <c r="Q377" s="98">
        <f t="shared" si="26"/>
        <v>468411</v>
      </c>
      <c r="R377" s="98">
        <f>ROUND('[1]68_InOutFlowsCurPrdAndPrior'!$D$32*IF(ISNA(VLOOKUP(D377,'[1]Proportionate Shares'!$D$23:$I$1359,6,FALSE)),0,VLOOKUP(D377,'[1]Proportionate Shares'!$D$23:$I$1359,6,FALSE)),0)</f>
        <v>1968</v>
      </c>
      <c r="S377" s="98">
        <f>ROUND('[1]68_InOutFlowsCurPrdAndPrior'!$D$33*IF(ISNA(VLOOKUP(D377,'[1]Proportionate Shares'!$D$23:$I$1359,6,FALSE)),0,VLOOKUP(D377,'[1]Proportionate Shares'!$D$23:$I$1359,6,FALSE)),0)</f>
        <v>145324</v>
      </c>
      <c r="T377" s="98">
        <f>ROUND('[1]68_InOutFlowsCurPrdAndPrior'!$D$35*IF(ISNA(VLOOKUP(D377,'[1]Proportionate Shares'!$D$23:$I$1359,6,FALSE)),0,VLOOKUP(D377,'[1]Proportionate Shares'!$D$23:$I$1359,6,FALSE)),0)</f>
        <v>28161</v>
      </c>
      <c r="U377" s="98">
        <f>VLOOKUP(D377,'[1]Schedule of Pension Amounts LW'!$B$15:$AS$1399,36,FALSE)</f>
        <v>80719</v>
      </c>
      <c r="V377" s="99">
        <f t="shared" si="27"/>
        <v>256172</v>
      </c>
      <c r="W377" s="98">
        <f>ROUND('[1]68_InOutFlowsCurPrdAndPrior'!$F$32*IF(ISNA(VLOOKUP(D377,'[1]Proportionate Shares'!$D$23:$I$1359,6,FALSE)),0,VLOOKUP(D377,'[1]Proportionate Shares'!$D$23:$I$1359,6,FALSE)),0)</f>
        <v>16264</v>
      </c>
      <c r="X377" s="98">
        <f>ROUND('[1]68_InOutFlowsCurPrdAndPrior'!$F$33*IF(ISNA(VLOOKUP(D377,'[1]Proportionate Shares'!$D$23:$I$1359,6,FALSE)),0,VLOOKUP(D377,'[1]Proportionate Shares'!$D$23:$I$1359,6,FALSE)),0)</f>
        <v>60055</v>
      </c>
      <c r="Y377" s="98">
        <f>ROUND('[1]68_InOutFlowsCurPrdAndPrior'!$F$35*IF(ISNA(VLOOKUP(D377,'[1]Proportionate Shares'!$D$23:$I$1359,6,FALSE)),0,VLOOKUP(D377,'[1]Proportionate Shares'!$D$23:$I$1359,6,FALSE)),0)</f>
        <v>23458</v>
      </c>
      <c r="Z377" s="98">
        <f>-VLOOKUP(D377,'[1]Schedule of Pension Amounts LW'!$B$15:$AS$1399,37,FALSE)</f>
        <v>20484</v>
      </c>
      <c r="AA377" s="99">
        <f t="shared" si="28"/>
        <v>120261</v>
      </c>
      <c r="AB377" s="72">
        <f>VLOOKUP(D377,'[1]Pension Expense Details'!$D$22:$S$1407,16,FALSE)</f>
        <v>40793</v>
      </c>
      <c r="AC377" s="72">
        <f t="shared" si="29"/>
        <v>68115</v>
      </c>
      <c r="AD377" s="72">
        <f>VLOOKUP(D377,'[1]Schedule of Pension Amounts LW'!$B$15:$W$1399,22,FALSE)</f>
        <v>108908</v>
      </c>
    </row>
    <row r="378" spans="1:30" x14ac:dyDescent="0.3">
      <c r="A378" s="104"/>
      <c r="B378" s="33"/>
      <c r="C378" s="33" t="str">
        <f>VLOOKUP(D378,'[1]Employer information'!$I$3:$J$1391,2,FALSE)</f>
        <v xml:space="preserve">Public Education                                  </v>
      </c>
      <c r="D378" s="33" t="str">
        <f>'[1]Schedule of Pension Amounts LW'!B371</f>
        <v>0388</v>
      </c>
      <c r="E378" s="33" t="str">
        <f>IF(ISNA(VLOOKUP(D378,'[1]Proportionate Shares'!$D$23:$G$1400,2,FALSE)),"",VLOOKUP(D378,'[1]Proportionate Shares'!$D$23:$G$1400,2,FALSE))</f>
        <v>230901</v>
      </c>
      <c r="F378" s="33" t="str">
        <f>IF(ISNA(VLOOKUP(D378,'[1]Proportionate Shares'!$D$23:$G$1400,3,FALSE)),"",VLOOKUP(D378,'[1]Proportionate Shares'!$D$23:$G$1400,3,FALSE))</f>
        <v xml:space="preserve">   </v>
      </c>
      <c r="G378" s="34" t="str">
        <f>VLOOKUP(D378,'[1]Employer information'!$A$3:$B$1390,2,FALSE)</f>
        <v>BIG SANDY ISD</v>
      </c>
      <c r="H378" s="36">
        <f>IF(ISNA(VLOOKUP(D378,'[1]Proportionate Shares'!$D$23:$I$1377,6,FALSE)),0,VLOOKUP(D378,'[1]Proportionate Shares'!$D$23:$I$1377,6,FALSE))</f>
        <v>7.0409003999999994E-5</v>
      </c>
      <c r="I378" s="105">
        <f>VLOOKUP(D378,'[1]Schedule of Pension Amounts LW'!$B$15:$E$1399,3,FALSE)</f>
        <v>3782625</v>
      </c>
      <c r="J378" s="105">
        <f>-IF(ISNA(VLOOKUP(D378,'[1]Combined Contribution Amounts'!$A$2:$K$1335,5,FALSE)),0,VLOOKUP(D378,'[1]Combined Contribution Amounts'!$A$2:$K$1335,5,FALSE))</f>
        <v>-246440</v>
      </c>
      <c r="K378" s="105">
        <f>-IF(ISNA(VLOOKUP(D378,'[1]Combined Contribution Amounts'!$A$2:$K$1335,7,FALSE)),0,VLOOKUP(D378,'[1]Combined Contribution Amounts'!$A$2:$K$1335,7,FALSE))+-IF(ISNA(VLOOKUP(D378,'[1]Combined Contribution Amounts'!$A$2:$K$1335,8,FALSE)),0,VLOOKUP(D378,'[1]Combined Contribution Amounts'!$A$2:$K$1335,8,FALSE))+-IF(ISNA(VLOOKUP(D378,'[1]Combined Contribution Amounts'!$A$2:$K$1335,9,FALSE)),0,VLOOKUP(D378,'[1]Combined Contribution Amounts'!$A$2:$K$1335,9,FALSE))</f>
        <v>0</v>
      </c>
      <c r="L378" s="105">
        <f>VLOOKUP(D378,'[1]Pension Expense Details'!$D$23:$S$1407,16,FALSE)</f>
        <v>354011</v>
      </c>
      <c r="M378" s="105">
        <f>ROUND(('[1]68_InOutFlowsCurPrdAndPriorHist'!$F$28-'[1]68_InOutFlowsCurPrdAndPriorHist'!$F$31)*$H378,0)-VLOOKUP(D378,'[1]Pension Expense Details'!$D$23:$S$1407,12,FALSE)</f>
        <v>-58315</v>
      </c>
      <c r="N378" s="105">
        <f>ROUND(('[1]68_InOutFlowsCurPrdAndPriorHist'!$F$29-'[1]68_InOutFlowsCurPrdAndPriorHist'!$F$32)*$H378,0)-VLOOKUP(D378,'[1]Pension Expense Details'!$D$23:$S$1407,13,FALSE)</f>
        <v>-440633</v>
      </c>
      <c r="O378" s="105">
        <f>ROUND(('[1]68_InOutFlowsCurPrdAndPriorHist'!$F$30-'[1]68_InOutFlowsCurPrdAndPriorHist'!$F$33)*$H378,0)-VLOOKUP(D378,'[1]Pension Expense Details'!$D$23:$S$1407,14,FALSE)</f>
        <v>190544</v>
      </c>
      <c r="P378" s="105">
        <f>ROUND((VLOOKUP(D378,'[1]Schedule of Pension Amounts LW'!$B$15:$AC$1399,28,FALSE)-VLOOKUP(D378,'[1]Schedule of Pension Amounts LW'!$B$15:$AC$1399,27,FALSE))*'[1]Schedule of Pension Amounts LW'!AD$4,0)+VLOOKUP(D378,'[1]Schedule of Pension Amounts LW'!$B$15:$AH$1399,33,FALSE)-VLOOKUP(D378,'[1]Pension Expense Details'!$D$23:$S$1407,15,FALSE)</f>
        <v>78288</v>
      </c>
      <c r="Q378" s="98">
        <f t="shared" si="26"/>
        <v>3660080</v>
      </c>
      <c r="R378" s="98">
        <f>ROUND('[1]68_InOutFlowsCurPrdAndPrior'!$D$32*IF(ISNA(VLOOKUP(D378,'[1]Proportionate Shares'!$D$23:$I$1359,6,FALSE)),0,VLOOKUP(D378,'[1]Proportionate Shares'!$D$23:$I$1359,6,FALSE)),0)</f>
        <v>15376</v>
      </c>
      <c r="S378" s="98">
        <f>ROUND('[1]68_InOutFlowsCurPrdAndPrior'!$D$33*IF(ISNA(VLOOKUP(D378,'[1]Proportionate Shares'!$D$23:$I$1359,6,FALSE)),0,VLOOKUP(D378,'[1]Proportionate Shares'!$D$23:$I$1359,6,FALSE)),0)</f>
        <v>1135537</v>
      </c>
      <c r="T378" s="98">
        <f>ROUND('[1]68_InOutFlowsCurPrdAndPrior'!$D$35*IF(ISNA(VLOOKUP(D378,'[1]Proportionate Shares'!$D$23:$I$1359,6,FALSE)),0,VLOOKUP(D378,'[1]Proportionate Shares'!$D$23:$I$1359,6,FALSE)),0)</f>
        <v>220045</v>
      </c>
      <c r="U378" s="98">
        <f>VLOOKUP(D378,'[1]Schedule of Pension Amounts LW'!$B$15:$AS$1399,36,FALSE)</f>
        <v>341462</v>
      </c>
      <c r="V378" s="99">
        <f t="shared" si="27"/>
        <v>1712420</v>
      </c>
      <c r="W378" s="98">
        <f>ROUND('[1]68_InOutFlowsCurPrdAndPrior'!$F$32*IF(ISNA(VLOOKUP(D378,'[1]Proportionate Shares'!$D$23:$I$1359,6,FALSE)),0,VLOOKUP(D378,'[1]Proportionate Shares'!$D$23:$I$1359,6,FALSE)),0)</f>
        <v>127084</v>
      </c>
      <c r="X378" s="98">
        <f>ROUND('[1]68_InOutFlowsCurPrdAndPrior'!$F$33*IF(ISNA(VLOOKUP(D378,'[1]Proportionate Shares'!$D$23:$I$1359,6,FALSE)),0,VLOOKUP(D378,'[1]Proportionate Shares'!$D$23:$I$1359,6,FALSE)),0)</f>
        <v>469257</v>
      </c>
      <c r="Y378" s="98">
        <f>ROUND('[1]68_InOutFlowsCurPrdAndPrior'!$F$35*IF(ISNA(VLOOKUP(D378,'[1]Proportionate Shares'!$D$23:$I$1359,6,FALSE)),0,VLOOKUP(D378,'[1]Proportionate Shares'!$D$23:$I$1359,6,FALSE)),0)</f>
        <v>183294</v>
      </c>
      <c r="Z378" s="98">
        <f>-VLOOKUP(D378,'[1]Schedule of Pension Amounts LW'!$B$15:$AS$1399,37,FALSE)</f>
        <v>31016</v>
      </c>
      <c r="AA378" s="99">
        <f t="shared" si="28"/>
        <v>810651</v>
      </c>
      <c r="AB378" s="72">
        <f>VLOOKUP(D378,'[1]Pension Expense Details'!$D$22:$S$1407,16,FALSE)</f>
        <v>354011</v>
      </c>
      <c r="AC378" s="72">
        <f t="shared" si="29"/>
        <v>433234</v>
      </c>
      <c r="AD378" s="72">
        <f>VLOOKUP(D378,'[1]Schedule of Pension Amounts LW'!$B$15:$W$1399,22,FALSE)</f>
        <v>787245</v>
      </c>
    </row>
    <row r="379" spans="1:30" x14ac:dyDescent="0.3">
      <c r="A379" s="104"/>
      <c r="B379" s="33"/>
      <c r="C379" s="33" t="str">
        <f>VLOOKUP(D379,'[1]Employer information'!$I$3:$J$1391,2,FALSE)</f>
        <v xml:space="preserve">Public Education                                  </v>
      </c>
      <c r="D379" s="33" t="str">
        <f>'[1]Schedule of Pension Amounts LW'!B372</f>
        <v>1366</v>
      </c>
      <c r="E379" s="33" t="str">
        <f>IF(ISNA(VLOOKUP(D379,'[1]Proportionate Shares'!$D$23:$G$1400,2,FALSE)),"",VLOOKUP(D379,'[1]Proportionate Shares'!$D$23:$G$1400,2,FALSE))</f>
        <v>187901</v>
      </c>
      <c r="F379" s="33" t="str">
        <f>IF(ISNA(VLOOKUP(D379,'[1]Proportionate Shares'!$D$23:$G$1400,3,FALSE)),"",VLOOKUP(D379,'[1]Proportionate Shares'!$D$23:$G$1400,3,FALSE))</f>
        <v/>
      </c>
      <c r="G379" s="34" t="str">
        <f>VLOOKUP(D379,'[1]Employer information'!$A$3:$B$1390,2,FALSE)</f>
        <v>BIG SANDY ISD</v>
      </c>
      <c r="H379" s="36">
        <f>IF(ISNA(VLOOKUP(D379,'[1]Proportionate Shares'!$D$23:$I$1377,6,FALSE)),0,VLOOKUP(D379,'[1]Proportionate Shares'!$D$23:$I$1377,6,FALSE))</f>
        <v>1.5541751E-5</v>
      </c>
      <c r="I379" s="105">
        <f>VLOOKUP(D379,'[1]Schedule of Pension Amounts LW'!$B$15:$E$1399,3,FALSE)</f>
        <v>867723</v>
      </c>
      <c r="J379" s="105">
        <f>-IF(ISNA(VLOOKUP(D379,'[1]Combined Contribution Amounts'!$A$2:$K$1335,5,FALSE)),0,VLOOKUP(D379,'[1]Combined Contribution Amounts'!$A$2:$K$1335,5,FALSE))</f>
        <v>-54398</v>
      </c>
      <c r="K379" s="105">
        <f>-IF(ISNA(VLOOKUP(D379,'[1]Combined Contribution Amounts'!$A$2:$K$1335,7,FALSE)),0,VLOOKUP(D379,'[1]Combined Contribution Amounts'!$A$2:$K$1335,7,FALSE))+-IF(ISNA(VLOOKUP(D379,'[1]Combined Contribution Amounts'!$A$2:$K$1335,8,FALSE)),0,VLOOKUP(D379,'[1]Combined Contribution Amounts'!$A$2:$K$1335,8,FALSE))+-IF(ISNA(VLOOKUP(D379,'[1]Combined Contribution Amounts'!$A$2:$K$1335,9,FALSE)),0,VLOOKUP(D379,'[1]Combined Contribution Amounts'!$A$2:$K$1335,9,FALSE))</f>
        <v>0</v>
      </c>
      <c r="L379" s="105">
        <f>VLOOKUP(D379,'[1]Pension Expense Details'!$D$23:$S$1407,16,FALSE)</f>
        <v>72993</v>
      </c>
      <c r="M379" s="105">
        <f>ROUND(('[1]68_InOutFlowsCurPrdAndPriorHist'!$F$28-'[1]68_InOutFlowsCurPrdAndPriorHist'!$F$31)*$H379,0)-VLOOKUP(D379,'[1]Pension Expense Details'!$D$23:$S$1407,12,FALSE)</f>
        <v>-12872</v>
      </c>
      <c r="N379" s="105">
        <f>ROUND(('[1]68_InOutFlowsCurPrdAndPriorHist'!$F$29-'[1]68_InOutFlowsCurPrdAndPriorHist'!$F$32)*$H379,0)-VLOOKUP(D379,'[1]Pension Expense Details'!$D$23:$S$1407,13,FALSE)</f>
        <v>-97264</v>
      </c>
      <c r="O379" s="105">
        <f>ROUND(('[1]68_InOutFlowsCurPrdAndPriorHist'!$F$30-'[1]68_InOutFlowsCurPrdAndPriorHist'!$F$33)*$H379,0)-VLOOKUP(D379,'[1]Pension Expense Details'!$D$23:$S$1407,14,FALSE)</f>
        <v>42060</v>
      </c>
      <c r="P379" s="105">
        <f>ROUND((VLOOKUP(D379,'[1]Schedule of Pension Amounts LW'!$B$15:$AC$1399,28,FALSE)-VLOOKUP(D379,'[1]Schedule of Pension Amounts LW'!$B$15:$AC$1399,27,FALSE))*'[1]Schedule of Pension Amounts LW'!AD$4,0)+VLOOKUP(D379,'[1]Schedule of Pension Amounts LW'!$B$15:$AH$1399,33,FALSE)-VLOOKUP(D379,'[1]Pension Expense Details'!$D$23:$S$1407,15,FALSE)</f>
        <v>-10333</v>
      </c>
      <c r="Q379" s="98">
        <f t="shared" si="26"/>
        <v>807909</v>
      </c>
      <c r="R379" s="98">
        <f>ROUND('[1]68_InOutFlowsCurPrdAndPrior'!$D$32*IF(ISNA(VLOOKUP(D379,'[1]Proportionate Shares'!$D$23:$I$1359,6,FALSE)),0,VLOOKUP(D379,'[1]Proportionate Shares'!$D$23:$I$1359,6,FALSE)),0)</f>
        <v>3394</v>
      </c>
      <c r="S379" s="98">
        <f>ROUND('[1]68_InOutFlowsCurPrdAndPrior'!$D$33*IF(ISNA(VLOOKUP(D379,'[1]Proportionate Shares'!$D$23:$I$1359,6,FALSE)),0,VLOOKUP(D379,'[1]Proportionate Shares'!$D$23:$I$1359,6,FALSE)),0)</f>
        <v>250653</v>
      </c>
      <c r="T379" s="98">
        <f>ROUND('[1]68_InOutFlowsCurPrdAndPrior'!$D$35*IF(ISNA(VLOOKUP(D379,'[1]Proportionate Shares'!$D$23:$I$1359,6,FALSE)),0,VLOOKUP(D379,'[1]Proportionate Shares'!$D$23:$I$1359,6,FALSE)),0)</f>
        <v>48572</v>
      </c>
      <c r="U379" s="98">
        <f>VLOOKUP(D379,'[1]Schedule of Pension Amounts LW'!$B$15:$AS$1399,36,FALSE)</f>
        <v>42220</v>
      </c>
      <c r="V379" s="99">
        <f t="shared" si="27"/>
        <v>344839</v>
      </c>
      <c r="W379" s="98">
        <f>ROUND('[1]68_InOutFlowsCurPrdAndPrior'!$F$32*IF(ISNA(VLOOKUP(D379,'[1]Proportionate Shares'!$D$23:$I$1359,6,FALSE)),0,VLOOKUP(D379,'[1]Proportionate Shares'!$D$23:$I$1359,6,FALSE)),0)</f>
        <v>28052</v>
      </c>
      <c r="X379" s="98">
        <f>ROUND('[1]68_InOutFlowsCurPrdAndPrior'!$F$33*IF(ISNA(VLOOKUP(D379,'[1]Proportionate Shares'!$D$23:$I$1359,6,FALSE)),0,VLOOKUP(D379,'[1]Proportionate Shares'!$D$23:$I$1359,6,FALSE)),0)</f>
        <v>103582</v>
      </c>
      <c r="Y379" s="98">
        <f>ROUND('[1]68_InOutFlowsCurPrdAndPrior'!$F$35*IF(ISNA(VLOOKUP(D379,'[1]Proportionate Shares'!$D$23:$I$1359,6,FALSE)),0,VLOOKUP(D379,'[1]Proportionate Shares'!$D$23:$I$1359,6,FALSE)),0)</f>
        <v>40459</v>
      </c>
      <c r="Z379" s="98">
        <f>-VLOOKUP(D379,'[1]Schedule of Pension Amounts LW'!$B$15:$AS$1399,37,FALSE)</f>
        <v>30824</v>
      </c>
      <c r="AA379" s="99">
        <f t="shared" si="28"/>
        <v>202917</v>
      </c>
      <c r="AB379" s="72">
        <f>VLOOKUP(D379,'[1]Pension Expense Details'!$D$22:$S$1407,16,FALSE)</f>
        <v>72993</v>
      </c>
      <c r="AC379" s="72">
        <f t="shared" si="29"/>
        <v>76960</v>
      </c>
      <c r="AD379" s="72">
        <f>VLOOKUP(D379,'[1]Schedule of Pension Amounts LW'!$B$15:$W$1399,22,FALSE)</f>
        <v>149953</v>
      </c>
    </row>
    <row r="380" spans="1:30" x14ac:dyDescent="0.3">
      <c r="A380" s="104"/>
      <c r="B380" s="33"/>
      <c r="C380" s="33" t="str">
        <f>VLOOKUP(D380,'[1]Employer information'!$I$3:$J$1391,2,FALSE)</f>
        <v xml:space="preserve">Public Education                                  </v>
      </c>
      <c r="D380" s="33" t="str">
        <f>'[1]Schedule of Pension Amounts LW'!B373</f>
        <v>0389</v>
      </c>
      <c r="E380" s="33" t="str">
        <f>IF(ISNA(VLOOKUP(D380,'[1]Proportionate Shares'!$D$23:$G$1400,2,FALSE)),"",VLOOKUP(D380,'[1]Proportionate Shares'!$D$23:$G$1400,2,FALSE))</f>
        <v>114901</v>
      </c>
      <c r="F380" s="33" t="str">
        <f>IF(ISNA(VLOOKUP(D380,'[1]Proportionate Shares'!$D$23:$G$1400,3,FALSE)),"",VLOOKUP(D380,'[1]Proportionate Shares'!$D$23:$G$1400,3,FALSE))</f>
        <v xml:space="preserve">   </v>
      </c>
      <c r="G380" s="34" t="str">
        <f>VLOOKUP(D380,'[1]Employer information'!$A$3:$B$1390,2,FALSE)</f>
        <v>BIG SPRING ISD</v>
      </c>
      <c r="H380" s="36">
        <f>IF(ISNA(VLOOKUP(D380,'[1]Proportionate Shares'!$D$23:$I$1377,6,FALSE)),0,VLOOKUP(D380,'[1]Proportionate Shares'!$D$23:$I$1377,6,FALSE))</f>
        <v>1.9653066100000001E-4</v>
      </c>
      <c r="I380" s="105">
        <f>VLOOKUP(D380,'[1]Schedule of Pension Amounts LW'!$B$15:$E$1399,3,FALSE)</f>
        <v>10261029</v>
      </c>
      <c r="J380" s="105">
        <f>-IF(ISNA(VLOOKUP(D380,'[1]Combined Contribution Amounts'!$A$2:$K$1335,5,FALSE)),0,VLOOKUP(D380,'[1]Combined Contribution Amounts'!$A$2:$K$1335,5,FALSE))</f>
        <v>-687881</v>
      </c>
      <c r="K380" s="105">
        <f>-IF(ISNA(VLOOKUP(D380,'[1]Combined Contribution Amounts'!$A$2:$K$1335,7,FALSE)),0,VLOOKUP(D380,'[1]Combined Contribution Amounts'!$A$2:$K$1335,7,FALSE))+-IF(ISNA(VLOOKUP(D380,'[1]Combined Contribution Amounts'!$A$2:$K$1335,8,FALSE)),0,VLOOKUP(D380,'[1]Combined Contribution Amounts'!$A$2:$K$1335,8,FALSE))+-IF(ISNA(VLOOKUP(D380,'[1]Combined Contribution Amounts'!$A$2:$K$1335,9,FALSE)),0,VLOOKUP(D380,'[1]Combined Contribution Amounts'!$A$2:$K$1335,9,FALSE))</f>
        <v>0</v>
      </c>
      <c r="L380" s="105">
        <f>VLOOKUP(D380,'[1]Pension Expense Details'!$D$23:$S$1407,16,FALSE)</f>
        <v>1034872</v>
      </c>
      <c r="M380" s="105">
        <f>ROUND(('[1]68_InOutFlowsCurPrdAndPriorHist'!$F$28-'[1]68_InOutFlowsCurPrdAndPriorHist'!$F$31)*$H380,0)-VLOOKUP(D380,'[1]Pension Expense Details'!$D$23:$S$1407,12,FALSE)</f>
        <v>-162774</v>
      </c>
      <c r="N380" s="105">
        <f>ROUND(('[1]68_InOutFlowsCurPrdAndPriorHist'!$F$29-'[1]68_InOutFlowsCurPrdAndPriorHist'!$F$32)*$H380,0)-VLOOKUP(D380,'[1]Pension Expense Details'!$D$23:$S$1407,13,FALSE)</f>
        <v>-1229929</v>
      </c>
      <c r="O380" s="105">
        <f>ROUND(('[1]68_InOutFlowsCurPrdAndPriorHist'!$F$30-'[1]68_InOutFlowsCurPrdAndPriorHist'!$F$33)*$H380,0)-VLOOKUP(D380,'[1]Pension Expense Details'!$D$23:$S$1407,14,FALSE)</f>
        <v>531859</v>
      </c>
      <c r="P380" s="105">
        <f>ROUND((VLOOKUP(D380,'[1]Schedule of Pension Amounts LW'!$B$15:$AC$1399,28,FALSE)-VLOOKUP(D380,'[1]Schedule of Pension Amounts LW'!$B$15:$AC$1399,27,FALSE))*'[1]Schedule of Pension Amounts LW'!AD$4,0)+VLOOKUP(D380,'[1]Schedule of Pension Amounts LW'!$B$15:$AH$1399,33,FALSE)-VLOOKUP(D380,'[1]Pension Expense Details'!$D$23:$S$1407,15,FALSE)</f>
        <v>469102</v>
      </c>
      <c r="Q380" s="98">
        <f t="shared" si="26"/>
        <v>10216278</v>
      </c>
      <c r="R380" s="98">
        <f>ROUND('[1]68_InOutFlowsCurPrdAndPrior'!$D$32*IF(ISNA(VLOOKUP(D380,'[1]Proportionate Shares'!$D$23:$I$1359,6,FALSE)),0,VLOOKUP(D380,'[1]Proportionate Shares'!$D$23:$I$1359,6,FALSE)),0)</f>
        <v>42918</v>
      </c>
      <c r="S380" s="98">
        <f>ROUND('[1]68_InOutFlowsCurPrdAndPrior'!$D$33*IF(ISNA(VLOOKUP(D380,'[1]Proportionate Shares'!$D$23:$I$1359,6,FALSE)),0,VLOOKUP(D380,'[1]Proportionate Shares'!$D$23:$I$1359,6,FALSE)),0)</f>
        <v>3169591</v>
      </c>
      <c r="T380" s="98">
        <f>ROUND('[1]68_InOutFlowsCurPrdAndPrior'!$D$35*IF(ISNA(VLOOKUP(D380,'[1]Proportionate Shares'!$D$23:$I$1359,6,FALSE)),0,VLOOKUP(D380,'[1]Proportionate Shares'!$D$23:$I$1359,6,FALSE)),0)</f>
        <v>614206</v>
      </c>
      <c r="U380" s="98">
        <f>VLOOKUP(D380,'[1]Schedule of Pension Amounts LW'!$B$15:$AS$1399,36,FALSE)</f>
        <v>1035843</v>
      </c>
      <c r="V380" s="99">
        <f t="shared" si="27"/>
        <v>4862558</v>
      </c>
      <c r="W380" s="98">
        <f>ROUND('[1]68_InOutFlowsCurPrdAndPrior'!$F$32*IF(ISNA(VLOOKUP(D380,'[1]Proportionate Shares'!$D$23:$I$1359,6,FALSE)),0,VLOOKUP(D380,'[1]Proportionate Shares'!$D$23:$I$1359,6,FALSE)),0)</f>
        <v>354725</v>
      </c>
      <c r="X380" s="98">
        <f>ROUND('[1]68_InOutFlowsCurPrdAndPrior'!$F$33*IF(ISNA(VLOOKUP(D380,'[1]Proportionate Shares'!$D$23:$I$1359,6,FALSE)),0,VLOOKUP(D380,'[1]Proportionate Shares'!$D$23:$I$1359,6,FALSE)),0)</f>
        <v>1309825</v>
      </c>
      <c r="Y380" s="98">
        <f>ROUND('[1]68_InOutFlowsCurPrdAndPrior'!$F$35*IF(ISNA(VLOOKUP(D380,'[1]Proportionate Shares'!$D$23:$I$1359,6,FALSE)),0,VLOOKUP(D380,'[1]Proportionate Shares'!$D$23:$I$1359,6,FALSE)),0)</f>
        <v>511623</v>
      </c>
      <c r="Z380" s="98">
        <f>-VLOOKUP(D380,'[1]Schedule of Pension Amounts LW'!$B$15:$AS$1399,37,FALSE)</f>
        <v>1135343</v>
      </c>
      <c r="AA380" s="99">
        <f t="shared" si="28"/>
        <v>3311516</v>
      </c>
      <c r="AB380" s="72">
        <f>VLOOKUP(D380,'[1]Pension Expense Details'!$D$22:$S$1407,16,FALSE)</f>
        <v>1034872</v>
      </c>
      <c r="AC380" s="72">
        <f t="shared" si="29"/>
        <v>915009</v>
      </c>
      <c r="AD380" s="72">
        <f>VLOOKUP(D380,'[1]Schedule of Pension Amounts LW'!$B$15:$W$1399,22,FALSE)</f>
        <v>1949881</v>
      </c>
    </row>
    <row r="381" spans="1:30" x14ac:dyDescent="0.3">
      <c r="A381" s="104"/>
      <c r="B381" s="33"/>
      <c r="C381" s="33" t="str">
        <f>VLOOKUP(D381,'[1]Employer information'!$I$3:$J$1391,2,FALSE)</f>
        <v xml:space="preserve">Public Education                                  </v>
      </c>
      <c r="D381" s="33" t="str">
        <f>'[1]Schedule of Pension Amounts LW'!B374</f>
        <v>0392</v>
      </c>
      <c r="E381" s="33" t="str">
        <f>IF(ISNA(VLOOKUP(D381,'[1]Proportionate Shares'!$D$23:$G$1400,2,FALSE)),"",VLOOKUP(D381,'[1]Proportionate Shares'!$D$23:$G$1400,2,FALSE))</f>
        <v>220902</v>
      </c>
      <c r="F381" s="33" t="str">
        <f>IF(ISNA(VLOOKUP(D381,'[1]Proportionate Shares'!$D$23:$G$1400,3,FALSE)),"",VLOOKUP(D381,'[1]Proportionate Shares'!$D$23:$G$1400,3,FALSE))</f>
        <v xml:space="preserve">   </v>
      </c>
      <c r="G381" s="34" t="str">
        <f>VLOOKUP(D381,'[1]Employer information'!$A$3:$B$1390,2,FALSE)</f>
        <v>BIRDVILLE ISD</v>
      </c>
      <c r="H381" s="36">
        <f>IF(ISNA(VLOOKUP(D381,'[1]Proportionate Shares'!$D$23:$I$1377,6,FALSE)),0,VLOOKUP(D381,'[1]Proportionate Shares'!$D$23:$I$1377,6,FALSE))</f>
        <v>1.481505841E-3</v>
      </c>
      <c r="I381" s="105">
        <f>VLOOKUP(D381,'[1]Schedule of Pension Amounts LW'!$B$15:$E$1399,3,FALSE)</f>
        <v>81687805</v>
      </c>
      <c r="J381" s="105">
        <f>-IF(ISNA(VLOOKUP(D381,'[1]Combined Contribution Amounts'!$A$2:$K$1335,5,FALSE)),0,VLOOKUP(D381,'[1]Combined Contribution Amounts'!$A$2:$K$1335,5,FALSE))</f>
        <v>-5185449</v>
      </c>
      <c r="K381" s="105">
        <f>-IF(ISNA(VLOOKUP(D381,'[1]Combined Contribution Amounts'!$A$2:$K$1335,7,FALSE)),0,VLOOKUP(D381,'[1]Combined Contribution Amounts'!$A$2:$K$1335,7,FALSE))+-IF(ISNA(VLOOKUP(D381,'[1]Combined Contribution Amounts'!$A$2:$K$1335,8,FALSE)),0,VLOOKUP(D381,'[1]Combined Contribution Amounts'!$A$2:$K$1335,8,FALSE))+-IF(ISNA(VLOOKUP(D381,'[1]Combined Contribution Amounts'!$A$2:$K$1335,9,FALSE)),0,VLOOKUP(D381,'[1]Combined Contribution Amounts'!$A$2:$K$1335,9,FALSE))</f>
        <v>0</v>
      </c>
      <c r="L381" s="105">
        <f>VLOOKUP(D381,'[1]Pension Expense Details'!$D$23:$S$1407,16,FALSE)</f>
        <v>7119474</v>
      </c>
      <c r="M381" s="105">
        <f>ROUND(('[1]68_InOutFlowsCurPrdAndPriorHist'!$F$28-'[1]68_InOutFlowsCurPrdAndPriorHist'!$F$31)*$H381,0)-VLOOKUP(D381,'[1]Pension Expense Details'!$D$23:$S$1407,12,FALSE)</f>
        <v>-1227039</v>
      </c>
      <c r="N381" s="105">
        <f>ROUND(('[1]68_InOutFlowsCurPrdAndPriorHist'!$F$29-'[1]68_InOutFlowsCurPrdAndPriorHist'!$F$32)*$H381,0)-VLOOKUP(D381,'[1]Pension Expense Details'!$D$23:$S$1407,13,FALSE)</f>
        <v>-9271566</v>
      </c>
      <c r="O381" s="105">
        <f>ROUND(('[1]68_InOutFlowsCurPrdAndPriorHist'!$F$30-'[1]68_InOutFlowsCurPrdAndPriorHist'!$F$33)*$H381,0)-VLOOKUP(D381,'[1]Pension Expense Details'!$D$23:$S$1407,14,FALSE)</f>
        <v>4009312</v>
      </c>
      <c r="P381" s="105">
        <f>ROUND((VLOOKUP(D381,'[1]Schedule of Pension Amounts LW'!$B$15:$AC$1399,28,FALSE)-VLOOKUP(D381,'[1]Schedule of Pension Amounts LW'!$B$15:$AC$1399,27,FALSE))*'[1]Schedule of Pension Amounts LW'!AD$4,0)+VLOOKUP(D381,'[1]Schedule of Pension Amounts LW'!$B$15:$AH$1399,33,FALSE)-VLOOKUP(D381,'[1]Pension Expense Details'!$D$23:$S$1407,15,FALSE)</f>
        <v>-119232</v>
      </c>
      <c r="Q381" s="98">
        <f t="shared" si="26"/>
        <v>77013305</v>
      </c>
      <c r="R381" s="98">
        <f>ROUND('[1]68_InOutFlowsCurPrdAndPrior'!$D$32*IF(ISNA(VLOOKUP(D381,'[1]Proportionate Shares'!$D$23:$I$1359,6,FALSE)),0,VLOOKUP(D381,'[1]Proportionate Shares'!$D$23:$I$1359,6,FALSE)),0)</f>
        <v>323525</v>
      </c>
      <c r="S381" s="98">
        <f>ROUND('[1]68_InOutFlowsCurPrdAndPrior'!$D$33*IF(ISNA(VLOOKUP(D381,'[1]Proportionate Shares'!$D$23:$I$1359,6,FALSE)),0,VLOOKUP(D381,'[1]Proportionate Shares'!$D$23:$I$1359,6,FALSE)),0)</f>
        <v>23893309</v>
      </c>
      <c r="T381" s="98">
        <f>ROUND('[1]68_InOutFlowsCurPrdAndPrior'!$D$35*IF(ISNA(VLOOKUP(D381,'[1]Proportionate Shares'!$D$23:$I$1359,6,FALSE)),0,VLOOKUP(D381,'[1]Proportionate Shares'!$D$23:$I$1359,6,FALSE)),0)</f>
        <v>4630063</v>
      </c>
      <c r="U381" s="98">
        <f>VLOOKUP(D381,'[1]Schedule of Pension Amounts LW'!$B$15:$AS$1399,36,FALSE)</f>
        <v>3268542</v>
      </c>
      <c r="V381" s="99">
        <f t="shared" si="27"/>
        <v>32115439</v>
      </c>
      <c r="W381" s="98">
        <f>ROUND('[1]68_InOutFlowsCurPrdAndPrior'!$F$32*IF(ISNA(VLOOKUP(D381,'[1]Proportionate Shares'!$D$23:$I$1359,6,FALSE)),0,VLOOKUP(D381,'[1]Proportionate Shares'!$D$23:$I$1359,6,FALSE)),0)</f>
        <v>2674024</v>
      </c>
      <c r="X381" s="98">
        <f>ROUND('[1]68_InOutFlowsCurPrdAndPrior'!$F$33*IF(ISNA(VLOOKUP(D381,'[1]Proportionate Shares'!$D$23:$I$1359,6,FALSE)),0,VLOOKUP(D381,'[1]Proportionate Shares'!$D$23:$I$1359,6,FALSE)),0)</f>
        <v>9873846</v>
      </c>
      <c r="Y381" s="98">
        <f>ROUND('[1]68_InOutFlowsCurPrdAndPrior'!$F$35*IF(ISNA(VLOOKUP(D381,'[1]Proportionate Shares'!$D$23:$I$1359,6,FALSE)),0,VLOOKUP(D381,'[1]Proportionate Shares'!$D$23:$I$1359,6,FALSE)),0)</f>
        <v>3856761</v>
      </c>
      <c r="Z381" s="98">
        <f>-VLOOKUP(D381,'[1]Schedule of Pension Amounts LW'!$B$15:$AS$1399,37,FALSE)</f>
        <v>1094905</v>
      </c>
      <c r="AA381" s="99">
        <f t="shared" si="28"/>
        <v>17499536</v>
      </c>
      <c r="AB381" s="72">
        <f>VLOOKUP(D381,'[1]Pension Expense Details'!$D$22:$S$1407,16,FALSE)</f>
        <v>7119474</v>
      </c>
      <c r="AC381" s="72">
        <f t="shared" si="29"/>
        <v>7886128</v>
      </c>
      <c r="AD381" s="72">
        <f>VLOOKUP(D381,'[1]Schedule of Pension Amounts LW'!$B$15:$W$1399,22,FALSE)</f>
        <v>15005602</v>
      </c>
    </row>
    <row r="382" spans="1:30" x14ac:dyDescent="0.3">
      <c r="A382" s="104"/>
      <c r="B382" s="33"/>
      <c r="C382" s="33" t="str">
        <f>VLOOKUP(D382,'[1]Employer information'!$I$3:$J$1391,2,FALSE)</f>
        <v xml:space="preserve">Public Education                                  </v>
      </c>
      <c r="D382" s="33" t="str">
        <f>'[1]Schedule of Pension Amounts LW'!B375</f>
        <v>0393</v>
      </c>
      <c r="E382" s="33" t="str">
        <f>IF(ISNA(VLOOKUP(D382,'[1]Proportionate Shares'!$D$23:$G$1400,2,FALSE)),"",VLOOKUP(D382,'[1]Proportionate Shares'!$D$23:$G$1400,2,FALSE))</f>
        <v>178902</v>
      </c>
      <c r="F382" s="33" t="str">
        <f>IF(ISNA(VLOOKUP(D382,'[1]Proportionate Shares'!$D$23:$G$1400,3,FALSE)),"",VLOOKUP(D382,'[1]Proportionate Shares'!$D$23:$G$1400,3,FALSE))</f>
        <v xml:space="preserve">   </v>
      </c>
      <c r="G382" s="34" t="str">
        <f>VLOOKUP(D382,'[1]Employer information'!$A$3:$B$1390,2,FALSE)</f>
        <v>BISHOP CONS ISD</v>
      </c>
      <c r="H382" s="36">
        <f>IF(ISNA(VLOOKUP(D382,'[1]Proportionate Shares'!$D$23:$I$1377,6,FALSE)),0,VLOOKUP(D382,'[1]Proportionate Shares'!$D$23:$I$1377,6,FALSE))</f>
        <v>7.1745243999999999E-5</v>
      </c>
      <c r="I382" s="105">
        <f>VLOOKUP(D382,'[1]Schedule of Pension Amounts LW'!$B$15:$E$1399,3,FALSE)</f>
        <v>3325440</v>
      </c>
      <c r="J382" s="105">
        <f>-IF(ISNA(VLOOKUP(D382,'[1]Combined Contribution Amounts'!$A$2:$K$1335,5,FALSE)),0,VLOOKUP(D382,'[1]Combined Contribution Amounts'!$A$2:$K$1335,5,FALSE))</f>
        <v>-251117</v>
      </c>
      <c r="K382" s="105">
        <f>-IF(ISNA(VLOOKUP(D382,'[1]Combined Contribution Amounts'!$A$2:$K$1335,7,FALSE)),0,VLOOKUP(D382,'[1]Combined Contribution Amounts'!$A$2:$K$1335,7,FALSE))+-IF(ISNA(VLOOKUP(D382,'[1]Combined Contribution Amounts'!$A$2:$K$1335,8,FALSE)),0,VLOOKUP(D382,'[1]Combined Contribution Amounts'!$A$2:$K$1335,8,FALSE))+-IF(ISNA(VLOOKUP(D382,'[1]Combined Contribution Amounts'!$A$2:$K$1335,9,FALSE)),0,VLOOKUP(D382,'[1]Combined Contribution Amounts'!$A$2:$K$1335,9,FALSE))</f>
        <v>0</v>
      </c>
      <c r="L382" s="105">
        <f>VLOOKUP(D382,'[1]Pension Expense Details'!$D$23:$S$1407,16,FALSE)</f>
        <v>443872</v>
      </c>
      <c r="M382" s="105">
        <f>ROUND(('[1]68_InOutFlowsCurPrdAndPriorHist'!$F$28-'[1]68_InOutFlowsCurPrdAndPriorHist'!$F$31)*$H382,0)-VLOOKUP(D382,'[1]Pension Expense Details'!$D$23:$S$1407,12,FALSE)</f>
        <v>-59423</v>
      </c>
      <c r="N382" s="105">
        <f>ROUND(('[1]68_InOutFlowsCurPrdAndPriorHist'!$F$29-'[1]68_InOutFlowsCurPrdAndPriorHist'!$F$32)*$H382,0)-VLOOKUP(D382,'[1]Pension Expense Details'!$D$23:$S$1407,13,FALSE)</f>
        <v>-448996</v>
      </c>
      <c r="O382" s="105">
        <f>ROUND(('[1]68_InOutFlowsCurPrdAndPriorHist'!$F$30-'[1]68_InOutFlowsCurPrdAndPriorHist'!$F$33)*$H382,0)-VLOOKUP(D382,'[1]Pension Expense Details'!$D$23:$S$1407,14,FALSE)</f>
        <v>194160</v>
      </c>
      <c r="P382" s="105">
        <f>ROUND((VLOOKUP(D382,'[1]Schedule of Pension Amounts LW'!$B$15:$AC$1399,28,FALSE)-VLOOKUP(D382,'[1]Schedule of Pension Amounts LW'!$B$15:$AC$1399,27,FALSE))*'[1]Schedule of Pension Amounts LW'!AD$4,0)+VLOOKUP(D382,'[1]Schedule of Pension Amounts LW'!$B$15:$AH$1399,33,FALSE)-VLOOKUP(D382,'[1]Pension Expense Details'!$D$23:$S$1407,15,FALSE)</f>
        <v>525606</v>
      </c>
      <c r="Q382" s="98">
        <f t="shared" si="26"/>
        <v>3729542</v>
      </c>
      <c r="R382" s="98">
        <f>ROUND('[1]68_InOutFlowsCurPrdAndPrior'!$D$32*IF(ISNA(VLOOKUP(D382,'[1]Proportionate Shares'!$D$23:$I$1359,6,FALSE)),0,VLOOKUP(D382,'[1]Proportionate Shares'!$D$23:$I$1359,6,FALSE)),0)</f>
        <v>15667</v>
      </c>
      <c r="S382" s="98">
        <f>ROUND('[1]68_InOutFlowsCurPrdAndPrior'!$D$33*IF(ISNA(VLOOKUP(D382,'[1]Proportionate Shares'!$D$23:$I$1359,6,FALSE)),0,VLOOKUP(D382,'[1]Proportionate Shares'!$D$23:$I$1359,6,FALSE)),0)</f>
        <v>1157087</v>
      </c>
      <c r="T382" s="98">
        <f>ROUND('[1]68_InOutFlowsCurPrdAndPrior'!$D$35*IF(ISNA(VLOOKUP(D382,'[1]Proportionate Shares'!$D$23:$I$1359,6,FALSE)),0,VLOOKUP(D382,'[1]Proportionate Shares'!$D$23:$I$1359,6,FALSE)),0)</f>
        <v>224221</v>
      </c>
      <c r="U382" s="98">
        <f>VLOOKUP(D382,'[1]Schedule of Pension Amounts LW'!$B$15:$AS$1399,36,FALSE)</f>
        <v>616407</v>
      </c>
      <c r="V382" s="99">
        <f t="shared" si="27"/>
        <v>2013382</v>
      </c>
      <c r="W382" s="98">
        <f>ROUND('[1]68_InOutFlowsCurPrdAndPrior'!$F$32*IF(ISNA(VLOOKUP(D382,'[1]Proportionate Shares'!$D$23:$I$1359,6,FALSE)),0,VLOOKUP(D382,'[1]Proportionate Shares'!$D$23:$I$1359,6,FALSE)),0)</f>
        <v>129496</v>
      </c>
      <c r="X382" s="98">
        <f>ROUND('[1]68_InOutFlowsCurPrdAndPrior'!$F$33*IF(ISNA(VLOOKUP(D382,'[1]Proportionate Shares'!$D$23:$I$1359,6,FALSE)),0,VLOOKUP(D382,'[1]Proportionate Shares'!$D$23:$I$1359,6,FALSE)),0)</f>
        <v>478163</v>
      </c>
      <c r="Y382" s="98">
        <f>ROUND('[1]68_InOutFlowsCurPrdAndPrior'!$F$35*IF(ISNA(VLOOKUP(D382,'[1]Proportionate Shares'!$D$23:$I$1359,6,FALSE)),0,VLOOKUP(D382,'[1]Proportionate Shares'!$D$23:$I$1359,6,FALSE)),0)</f>
        <v>186772</v>
      </c>
      <c r="Z382" s="98">
        <f>-VLOOKUP(D382,'[1]Schedule of Pension Amounts LW'!$B$15:$AS$1399,37,FALSE)</f>
        <v>29088</v>
      </c>
      <c r="AA382" s="99">
        <f t="shared" si="28"/>
        <v>823519</v>
      </c>
      <c r="AB382" s="72">
        <f>VLOOKUP(D382,'[1]Pension Expense Details'!$D$22:$S$1407,16,FALSE)</f>
        <v>443872</v>
      </c>
      <c r="AC382" s="72">
        <f t="shared" si="29"/>
        <v>393024</v>
      </c>
      <c r="AD382" s="72">
        <f>VLOOKUP(D382,'[1]Schedule of Pension Amounts LW'!$B$15:$W$1399,22,FALSE)</f>
        <v>836896</v>
      </c>
    </row>
    <row r="383" spans="1:30" x14ac:dyDescent="0.3">
      <c r="A383" s="104"/>
      <c r="B383" s="33"/>
      <c r="C383" s="33" t="str">
        <f>VLOOKUP(D383,'[1]Employer information'!$I$3:$J$1391,2,FALSE)</f>
        <v xml:space="preserve">Public Education                                  </v>
      </c>
      <c r="D383" s="33" t="str">
        <f>'[1]Schedule of Pension Amounts LW'!B376</f>
        <v>1945</v>
      </c>
      <c r="E383" s="33" t="str">
        <f>IF(ISNA(VLOOKUP(D383,'[1]Proportionate Shares'!$D$23:$G$1400,2,FALSE)),"",VLOOKUP(D383,'[1]Proportionate Shares'!$D$23:$G$1400,2,FALSE))</f>
        <v>177903</v>
      </c>
      <c r="F383" s="33" t="str">
        <f>IF(ISNA(VLOOKUP(D383,'[1]Proportionate Shares'!$D$23:$G$1400,3,FALSE)),"",VLOOKUP(D383,'[1]Proportionate Shares'!$D$23:$G$1400,3,FALSE))</f>
        <v/>
      </c>
      <c r="G383" s="34" t="str">
        <f>VLOOKUP(D383,'[1]Employer information'!$A$3:$B$1390,2,FALSE)</f>
        <v>BLACKWELL ISD</v>
      </c>
      <c r="H383" s="36">
        <f>IF(ISNA(VLOOKUP(D383,'[1]Proportionate Shares'!$D$23:$I$1377,6,FALSE)),0,VLOOKUP(D383,'[1]Proportionate Shares'!$D$23:$I$1377,6,FALSE))</f>
        <v>1.3235259E-5</v>
      </c>
      <c r="I383" s="105">
        <f>VLOOKUP(D383,'[1]Schedule of Pension Amounts LW'!$B$15:$E$1399,3,FALSE)</f>
        <v>708841</v>
      </c>
      <c r="J383" s="105">
        <f>-IF(ISNA(VLOOKUP(D383,'[1]Combined Contribution Amounts'!$A$2:$K$1335,5,FALSE)),0,VLOOKUP(D383,'[1]Combined Contribution Amounts'!$A$2:$K$1335,5,FALSE))</f>
        <v>-46325</v>
      </c>
      <c r="K383" s="105">
        <f>-IF(ISNA(VLOOKUP(D383,'[1]Combined Contribution Amounts'!$A$2:$K$1335,7,FALSE)),0,VLOOKUP(D383,'[1]Combined Contribution Amounts'!$A$2:$K$1335,7,FALSE))+-IF(ISNA(VLOOKUP(D383,'[1]Combined Contribution Amounts'!$A$2:$K$1335,8,FALSE)),0,VLOOKUP(D383,'[1]Combined Contribution Amounts'!$A$2:$K$1335,8,FALSE))+-IF(ISNA(VLOOKUP(D383,'[1]Combined Contribution Amounts'!$A$2:$K$1335,9,FALSE)),0,VLOOKUP(D383,'[1]Combined Contribution Amounts'!$A$2:$K$1335,9,FALSE))</f>
        <v>0</v>
      </c>
      <c r="L383" s="105">
        <f>VLOOKUP(D383,'[1]Pension Expense Details'!$D$23:$S$1407,16,FALSE)</f>
        <v>66891</v>
      </c>
      <c r="M383" s="105">
        <f>ROUND(('[1]68_InOutFlowsCurPrdAndPriorHist'!$F$28-'[1]68_InOutFlowsCurPrdAndPriorHist'!$F$31)*$H383,0)-VLOOKUP(D383,'[1]Pension Expense Details'!$D$23:$S$1407,12,FALSE)</f>
        <v>-10962</v>
      </c>
      <c r="N383" s="105">
        <f>ROUND(('[1]68_InOutFlowsCurPrdAndPriorHist'!$F$29-'[1]68_InOutFlowsCurPrdAndPriorHist'!$F$32)*$H383,0)-VLOOKUP(D383,'[1]Pension Expense Details'!$D$23:$S$1407,13,FALSE)</f>
        <v>-82828</v>
      </c>
      <c r="O383" s="105">
        <f>ROUND(('[1]68_InOutFlowsCurPrdAndPriorHist'!$F$30-'[1]68_InOutFlowsCurPrdAndPriorHist'!$F$33)*$H383,0)-VLOOKUP(D383,'[1]Pension Expense Details'!$D$23:$S$1407,14,FALSE)</f>
        <v>35818</v>
      </c>
      <c r="P383" s="105">
        <f>ROUND((VLOOKUP(D383,'[1]Schedule of Pension Amounts LW'!$B$15:$AC$1399,28,FALSE)-VLOOKUP(D383,'[1]Schedule of Pension Amounts LW'!$B$15:$AC$1399,27,FALSE))*'[1]Schedule of Pension Amounts LW'!AD$4,0)+VLOOKUP(D383,'[1]Schedule of Pension Amounts LW'!$B$15:$AH$1399,33,FALSE)-VLOOKUP(D383,'[1]Pension Expense Details'!$D$23:$S$1407,15,FALSE)</f>
        <v>16575</v>
      </c>
      <c r="Q383" s="98">
        <f t="shared" si="26"/>
        <v>688010</v>
      </c>
      <c r="R383" s="98">
        <f>ROUND('[1]68_InOutFlowsCurPrdAndPrior'!$D$32*IF(ISNA(VLOOKUP(D383,'[1]Proportionate Shares'!$D$23:$I$1359,6,FALSE)),0,VLOOKUP(D383,'[1]Proportionate Shares'!$D$23:$I$1359,6,FALSE)),0)</f>
        <v>2890</v>
      </c>
      <c r="S383" s="98">
        <f>ROUND('[1]68_InOutFlowsCurPrdAndPrior'!$D$33*IF(ISNA(VLOOKUP(D383,'[1]Proportionate Shares'!$D$23:$I$1359,6,FALSE)),0,VLOOKUP(D383,'[1]Proportionate Shares'!$D$23:$I$1359,6,FALSE)),0)</f>
        <v>213455</v>
      </c>
      <c r="T383" s="98">
        <f>ROUND('[1]68_InOutFlowsCurPrdAndPrior'!$D$35*IF(ISNA(VLOOKUP(D383,'[1]Proportionate Shares'!$D$23:$I$1359,6,FALSE)),0,VLOOKUP(D383,'[1]Proportionate Shares'!$D$23:$I$1359,6,FALSE)),0)</f>
        <v>41363</v>
      </c>
      <c r="U383" s="98">
        <f>VLOOKUP(D383,'[1]Schedule of Pension Amounts LW'!$B$15:$AS$1399,36,FALSE)</f>
        <v>64874</v>
      </c>
      <c r="V383" s="99">
        <f t="shared" si="27"/>
        <v>322582</v>
      </c>
      <c r="W383" s="98">
        <f>ROUND('[1]68_InOutFlowsCurPrdAndPrior'!$F$32*IF(ISNA(VLOOKUP(D383,'[1]Proportionate Shares'!$D$23:$I$1359,6,FALSE)),0,VLOOKUP(D383,'[1]Proportionate Shares'!$D$23:$I$1359,6,FALSE)),0)</f>
        <v>23889</v>
      </c>
      <c r="X383" s="98">
        <f>ROUND('[1]68_InOutFlowsCurPrdAndPrior'!$F$33*IF(ISNA(VLOOKUP(D383,'[1]Proportionate Shares'!$D$23:$I$1359,6,FALSE)),0,VLOOKUP(D383,'[1]Proportionate Shares'!$D$23:$I$1359,6,FALSE)),0)</f>
        <v>88210</v>
      </c>
      <c r="Y383" s="98">
        <f>ROUND('[1]68_InOutFlowsCurPrdAndPrior'!$F$35*IF(ISNA(VLOOKUP(D383,'[1]Proportionate Shares'!$D$23:$I$1359,6,FALSE)),0,VLOOKUP(D383,'[1]Proportionate Shares'!$D$23:$I$1359,6,FALSE)),0)</f>
        <v>34455</v>
      </c>
      <c r="Z383" s="98">
        <f>-VLOOKUP(D383,'[1]Schedule of Pension Amounts LW'!$B$15:$AS$1399,37,FALSE)</f>
        <v>26310</v>
      </c>
      <c r="AA383" s="99">
        <f t="shared" si="28"/>
        <v>172864</v>
      </c>
      <c r="AB383" s="72">
        <f>VLOOKUP(D383,'[1]Pension Expense Details'!$D$22:$S$1407,16,FALSE)</f>
        <v>66891</v>
      </c>
      <c r="AC383" s="72">
        <f t="shared" si="29"/>
        <v>76212</v>
      </c>
      <c r="AD383" s="72">
        <f>VLOOKUP(D383,'[1]Schedule of Pension Amounts LW'!$B$15:$W$1399,22,FALSE)</f>
        <v>143103</v>
      </c>
    </row>
    <row r="384" spans="1:30" x14ac:dyDescent="0.3">
      <c r="A384" s="104"/>
      <c r="B384" s="33"/>
      <c r="C384" s="33" t="str">
        <f>VLOOKUP(D384,'[1]Employer information'!$I$3:$J$1391,2,FALSE)</f>
        <v xml:space="preserve">Public Education                                  </v>
      </c>
      <c r="D384" s="33" t="str">
        <f>'[1]Schedule of Pension Amounts LW'!B377</f>
        <v>0395</v>
      </c>
      <c r="E384" s="33" t="str">
        <f>IF(ISNA(VLOOKUP(D384,'[1]Proportionate Shares'!$D$23:$G$1400,2,FALSE)),"",VLOOKUP(D384,'[1]Proportionate Shares'!$D$23:$G$1400,2,FALSE))</f>
        <v>016902</v>
      </c>
      <c r="F384" s="33" t="str">
        <f>IF(ISNA(VLOOKUP(D384,'[1]Proportionate Shares'!$D$23:$G$1400,3,FALSE)),"",VLOOKUP(D384,'[1]Proportionate Shares'!$D$23:$G$1400,3,FALSE))</f>
        <v xml:space="preserve">   </v>
      </c>
      <c r="G384" s="34" t="str">
        <f>VLOOKUP(D384,'[1]Employer information'!$A$3:$B$1390,2,FALSE)</f>
        <v>BLANCO ISD</v>
      </c>
      <c r="H384" s="36">
        <f>IF(ISNA(VLOOKUP(D384,'[1]Proportionate Shares'!$D$23:$I$1377,6,FALSE)),0,VLOOKUP(D384,'[1]Proportionate Shares'!$D$23:$I$1377,6,FALSE))</f>
        <v>6.2730126000000002E-5</v>
      </c>
      <c r="I384" s="105">
        <f>VLOOKUP(D384,'[1]Schedule of Pension Amounts LW'!$B$15:$E$1399,3,FALSE)</f>
        <v>3453947</v>
      </c>
      <c r="J384" s="105">
        <f>-IF(ISNA(VLOOKUP(D384,'[1]Combined Contribution Amounts'!$A$2:$K$1335,5,FALSE)),0,VLOOKUP(D384,'[1]Combined Contribution Amounts'!$A$2:$K$1335,5,FALSE))</f>
        <v>-219563</v>
      </c>
      <c r="K384" s="105">
        <f>-IF(ISNA(VLOOKUP(D384,'[1]Combined Contribution Amounts'!$A$2:$K$1335,7,FALSE)),0,VLOOKUP(D384,'[1]Combined Contribution Amounts'!$A$2:$K$1335,7,FALSE))+-IF(ISNA(VLOOKUP(D384,'[1]Combined Contribution Amounts'!$A$2:$K$1335,8,FALSE)),0,VLOOKUP(D384,'[1]Combined Contribution Amounts'!$A$2:$K$1335,8,FALSE))+-IF(ISNA(VLOOKUP(D384,'[1]Combined Contribution Amounts'!$A$2:$K$1335,9,FALSE)),0,VLOOKUP(D384,'[1]Combined Contribution Amounts'!$A$2:$K$1335,9,FALSE))</f>
        <v>0</v>
      </c>
      <c r="L384" s="105">
        <f>VLOOKUP(D384,'[1]Pension Expense Details'!$D$23:$S$1407,16,FALSE)</f>
        <v>302222</v>
      </c>
      <c r="M384" s="105">
        <f>ROUND(('[1]68_InOutFlowsCurPrdAndPriorHist'!$F$28-'[1]68_InOutFlowsCurPrdAndPriorHist'!$F$31)*$H384,0)-VLOOKUP(D384,'[1]Pension Expense Details'!$D$23:$S$1407,12,FALSE)</f>
        <v>-51955</v>
      </c>
      <c r="N384" s="105">
        <f>ROUND(('[1]68_InOutFlowsCurPrdAndPriorHist'!$F$29-'[1]68_InOutFlowsCurPrdAndPriorHist'!$F$32)*$H384,0)-VLOOKUP(D384,'[1]Pension Expense Details'!$D$23:$S$1407,13,FALSE)</f>
        <v>-392578</v>
      </c>
      <c r="O384" s="105">
        <f>ROUND(('[1]68_InOutFlowsCurPrdAndPriorHist'!$F$30-'[1]68_InOutFlowsCurPrdAndPriorHist'!$F$33)*$H384,0)-VLOOKUP(D384,'[1]Pension Expense Details'!$D$23:$S$1407,14,FALSE)</f>
        <v>169763</v>
      </c>
      <c r="P384" s="105">
        <f>ROUND((VLOOKUP(D384,'[1]Schedule of Pension Amounts LW'!$B$15:$AC$1399,28,FALSE)-VLOOKUP(D384,'[1]Schedule of Pension Amounts LW'!$B$15:$AC$1399,27,FALSE))*'[1]Schedule of Pension Amounts LW'!AD$4,0)+VLOOKUP(D384,'[1]Schedule of Pension Amounts LW'!$B$15:$AH$1399,33,FALSE)-VLOOKUP(D384,'[1]Pension Expense Details'!$D$23:$S$1407,15,FALSE)</f>
        <v>-928</v>
      </c>
      <c r="Q384" s="98">
        <f t="shared" si="26"/>
        <v>3260908</v>
      </c>
      <c r="R384" s="98">
        <f>ROUND('[1]68_InOutFlowsCurPrdAndPrior'!$D$32*IF(ISNA(VLOOKUP(D384,'[1]Proportionate Shares'!$D$23:$I$1359,6,FALSE)),0,VLOOKUP(D384,'[1]Proportionate Shares'!$D$23:$I$1359,6,FALSE)),0)</f>
        <v>13699</v>
      </c>
      <c r="S384" s="98">
        <f>ROUND('[1]68_InOutFlowsCurPrdAndPrior'!$D$33*IF(ISNA(VLOOKUP(D384,'[1]Proportionate Shares'!$D$23:$I$1359,6,FALSE)),0,VLOOKUP(D384,'[1]Proportionate Shares'!$D$23:$I$1359,6,FALSE)),0)</f>
        <v>1011694</v>
      </c>
      <c r="T384" s="98">
        <f>ROUND('[1]68_InOutFlowsCurPrdAndPrior'!$D$35*IF(ISNA(VLOOKUP(D384,'[1]Proportionate Shares'!$D$23:$I$1359,6,FALSE)),0,VLOOKUP(D384,'[1]Proportionate Shares'!$D$23:$I$1359,6,FALSE)),0)</f>
        <v>196047</v>
      </c>
      <c r="U384" s="98">
        <f>VLOOKUP(D384,'[1]Schedule of Pension Amounts LW'!$B$15:$AS$1399,36,FALSE)</f>
        <v>218362</v>
      </c>
      <c r="V384" s="99">
        <f t="shared" si="27"/>
        <v>1439802</v>
      </c>
      <c r="W384" s="98">
        <f>ROUND('[1]68_InOutFlowsCurPrdAndPrior'!$F$32*IF(ISNA(VLOOKUP(D384,'[1]Proportionate Shares'!$D$23:$I$1359,6,FALSE)),0,VLOOKUP(D384,'[1]Proportionate Shares'!$D$23:$I$1359,6,FALSE)),0)</f>
        <v>113224</v>
      </c>
      <c r="X384" s="98">
        <f>ROUND('[1]68_InOutFlowsCurPrdAndPrior'!$F$33*IF(ISNA(VLOOKUP(D384,'[1]Proportionate Shares'!$D$23:$I$1359,6,FALSE)),0,VLOOKUP(D384,'[1]Proportionate Shares'!$D$23:$I$1359,6,FALSE)),0)</f>
        <v>418080</v>
      </c>
      <c r="Y384" s="98">
        <f>ROUND('[1]68_InOutFlowsCurPrdAndPrior'!$F$35*IF(ISNA(VLOOKUP(D384,'[1]Proportionate Shares'!$D$23:$I$1359,6,FALSE)),0,VLOOKUP(D384,'[1]Proportionate Shares'!$D$23:$I$1359,6,FALSE)),0)</f>
        <v>163304</v>
      </c>
      <c r="Z384" s="98">
        <f>-VLOOKUP(D384,'[1]Schedule of Pension Amounts LW'!$B$15:$AS$1399,37,FALSE)</f>
        <v>245837</v>
      </c>
      <c r="AA384" s="99">
        <f t="shared" si="28"/>
        <v>940445</v>
      </c>
      <c r="AB384" s="72">
        <f>VLOOKUP(D384,'[1]Pension Expense Details'!$D$22:$S$1407,16,FALSE)</f>
        <v>302222</v>
      </c>
      <c r="AC384" s="72">
        <f t="shared" si="29"/>
        <v>326996</v>
      </c>
      <c r="AD384" s="72">
        <f>VLOOKUP(D384,'[1]Schedule of Pension Amounts LW'!$B$15:$W$1399,22,FALSE)</f>
        <v>629218</v>
      </c>
    </row>
    <row r="385" spans="1:30" x14ac:dyDescent="0.3">
      <c r="A385" s="104"/>
      <c r="B385" s="33"/>
      <c r="C385" s="33" t="str">
        <f>VLOOKUP(D385,'[1]Employer information'!$I$3:$J$1391,2,FALSE)</f>
        <v xml:space="preserve">Public Education                                  </v>
      </c>
      <c r="D385" s="33" t="str">
        <f>'[1]Schedule of Pension Amounts LW'!B378</f>
        <v>0618</v>
      </c>
      <c r="E385" s="33" t="str">
        <f>IF(ISNA(VLOOKUP(D385,'[1]Proportionate Shares'!$D$23:$G$1400,2,FALSE)),"",VLOOKUP(D385,'[1]Proportionate Shares'!$D$23:$G$1400,2,FALSE))</f>
        <v>116915</v>
      </c>
      <c r="F385" s="33" t="str">
        <f>IF(ISNA(VLOOKUP(D385,'[1]Proportionate Shares'!$D$23:$G$1400,3,FALSE)),"",VLOOKUP(D385,'[1]Proportionate Shares'!$D$23:$G$1400,3,FALSE))</f>
        <v xml:space="preserve">   </v>
      </c>
      <c r="G385" s="34" t="str">
        <f>VLOOKUP(D385,'[1]Employer information'!$A$3:$B$1390,2,FALSE)</f>
        <v>BLAND ISD</v>
      </c>
      <c r="H385" s="36">
        <f>IF(ISNA(VLOOKUP(D385,'[1]Proportionate Shares'!$D$23:$I$1377,6,FALSE)),0,VLOOKUP(D385,'[1]Proportionate Shares'!$D$23:$I$1377,6,FALSE))</f>
        <v>3.6544169999999999E-5</v>
      </c>
      <c r="I385" s="105">
        <f>VLOOKUP(D385,'[1]Schedule of Pension Amounts LW'!$B$15:$E$1399,3,FALSE)</f>
        <v>2020286</v>
      </c>
      <c r="J385" s="105">
        <f>-IF(ISNA(VLOOKUP(D385,'[1]Combined Contribution Amounts'!$A$2:$K$1335,5,FALSE)),0,VLOOKUP(D385,'[1]Combined Contribution Amounts'!$A$2:$K$1335,5,FALSE))</f>
        <v>-127909</v>
      </c>
      <c r="K385" s="105">
        <f>-IF(ISNA(VLOOKUP(D385,'[1]Combined Contribution Amounts'!$A$2:$K$1335,7,FALSE)),0,VLOOKUP(D385,'[1]Combined Contribution Amounts'!$A$2:$K$1335,7,FALSE))+-IF(ISNA(VLOOKUP(D385,'[1]Combined Contribution Amounts'!$A$2:$K$1335,8,FALSE)),0,VLOOKUP(D385,'[1]Combined Contribution Amounts'!$A$2:$K$1335,8,FALSE))+-IF(ISNA(VLOOKUP(D385,'[1]Combined Contribution Amounts'!$A$2:$K$1335,9,FALSE)),0,VLOOKUP(D385,'[1]Combined Contribution Amounts'!$A$2:$K$1335,9,FALSE))</f>
        <v>0</v>
      </c>
      <c r="L385" s="105">
        <f>VLOOKUP(D385,'[1]Pension Expense Details'!$D$23:$S$1407,16,FALSE)</f>
        <v>174782</v>
      </c>
      <c r="M385" s="105">
        <f>ROUND(('[1]68_InOutFlowsCurPrdAndPriorHist'!$F$28-'[1]68_InOutFlowsCurPrdAndPriorHist'!$F$31)*$H385,0)-VLOOKUP(D385,'[1]Pension Expense Details'!$D$23:$S$1407,12,FALSE)</f>
        <v>-30268</v>
      </c>
      <c r="N385" s="105">
        <f>ROUND(('[1]68_InOutFlowsCurPrdAndPriorHist'!$F$29-'[1]68_InOutFlowsCurPrdAndPriorHist'!$F$32)*$H385,0)-VLOOKUP(D385,'[1]Pension Expense Details'!$D$23:$S$1407,13,FALSE)</f>
        <v>-228701</v>
      </c>
      <c r="O385" s="105">
        <f>ROUND(('[1]68_InOutFlowsCurPrdAndPriorHist'!$F$30-'[1]68_InOutFlowsCurPrdAndPriorHist'!$F$33)*$H385,0)-VLOOKUP(D385,'[1]Pension Expense Details'!$D$23:$S$1407,14,FALSE)</f>
        <v>98898</v>
      </c>
      <c r="P385" s="105">
        <f>ROUND((VLOOKUP(D385,'[1]Schedule of Pension Amounts LW'!$B$15:$AC$1399,28,FALSE)-VLOOKUP(D385,'[1]Schedule of Pension Amounts LW'!$B$15:$AC$1399,27,FALSE))*'[1]Schedule of Pension Amounts LW'!AD$4,0)+VLOOKUP(D385,'[1]Schedule of Pension Amounts LW'!$B$15:$AH$1399,33,FALSE)-VLOOKUP(D385,'[1]Pension Expense Details'!$D$23:$S$1407,15,FALSE)</f>
        <v>-7408</v>
      </c>
      <c r="Q385" s="98">
        <f t="shared" si="26"/>
        <v>1899680</v>
      </c>
      <c r="R385" s="98">
        <f>ROUND('[1]68_InOutFlowsCurPrdAndPrior'!$D$32*IF(ISNA(VLOOKUP(D385,'[1]Proportionate Shares'!$D$23:$I$1359,6,FALSE)),0,VLOOKUP(D385,'[1]Proportionate Shares'!$D$23:$I$1359,6,FALSE)),0)</f>
        <v>7980</v>
      </c>
      <c r="S385" s="98">
        <f>ROUND('[1]68_InOutFlowsCurPrdAndPrior'!$D$33*IF(ISNA(VLOOKUP(D385,'[1]Proportionate Shares'!$D$23:$I$1359,6,FALSE)),0,VLOOKUP(D385,'[1]Proportionate Shares'!$D$23:$I$1359,6,FALSE)),0)</f>
        <v>589374</v>
      </c>
      <c r="T385" s="98">
        <f>ROUND('[1]68_InOutFlowsCurPrdAndPrior'!$D$35*IF(ISNA(VLOOKUP(D385,'[1]Proportionate Shares'!$D$23:$I$1359,6,FALSE)),0,VLOOKUP(D385,'[1]Proportionate Shares'!$D$23:$I$1359,6,FALSE)),0)</f>
        <v>114209</v>
      </c>
      <c r="U385" s="98">
        <f>VLOOKUP(D385,'[1]Schedule of Pension Amounts LW'!$B$15:$AS$1399,36,FALSE)</f>
        <v>165429</v>
      </c>
      <c r="V385" s="99">
        <f t="shared" si="27"/>
        <v>876992</v>
      </c>
      <c r="W385" s="98">
        <f>ROUND('[1]68_InOutFlowsCurPrdAndPrior'!$F$32*IF(ISNA(VLOOKUP(D385,'[1]Proportionate Shares'!$D$23:$I$1359,6,FALSE)),0,VLOOKUP(D385,'[1]Proportionate Shares'!$D$23:$I$1359,6,FALSE)),0)</f>
        <v>65960</v>
      </c>
      <c r="X385" s="98">
        <f>ROUND('[1]68_InOutFlowsCurPrdAndPrior'!$F$33*IF(ISNA(VLOOKUP(D385,'[1]Proportionate Shares'!$D$23:$I$1359,6,FALSE)),0,VLOOKUP(D385,'[1]Proportionate Shares'!$D$23:$I$1359,6,FALSE)),0)</f>
        <v>243557</v>
      </c>
      <c r="Y385" s="98">
        <f>ROUND('[1]68_InOutFlowsCurPrdAndPrior'!$F$35*IF(ISNA(VLOOKUP(D385,'[1]Proportionate Shares'!$D$23:$I$1359,6,FALSE)),0,VLOOKUP(D385,'[1]Proportionate Shares'!$D$23:$I$1359,6,FALSE)),0)</f>
        <v>95134</v>
      </c>
      <c r="Z385" s="98">
        <f>-VLOOKUP(D385,'[1]Schedule of Pension Amounts LW'!$B$15:$AS$1399,37,FALSE)</f>
        <v>23380</v>
      </c>
      <c r="AA385" s="99">
        <f t="shared" si="28"/>
        <v>428031</v>
      </c>
      <c r="AB385" s="72">
        <f>VLOOKUP(D385,'[1]Pension Expense Details'!$D$22:$S$1407,16,FALSE)</f>
        <v>174782</v>
      </c>
      <c r="AC385" s="72">
        <f t="shared" si="29"/>
        <v>234799</v>
      </c>
      <c r="AD385" s="72">
        <f>VLOOKUP(D385,'[1]Schedule of Pension Amounts LW'!$B$15:$W$1399,22,FALSE)</f>
        <v>409581</v>
      </c>
    </row>
    <row r="386" spans="1:30" x14ac:dyDescent="0.3">
      <c r="A386" s="104"/>
      <c r="B386" s="33"/>
      <c r="C386" s="33" t="str">
        <f>VLOOKUP(D386,'[1]Employer information'!$I$3:$J$1391,2,FALSE)</f>
        <v xml:space="preserve">Public Education                                  </v>
      </c>
      <c r="D386" s="33" t="str">
        <f>'[1]Schedule of Pension Amounts LW'!B379</f>
        <v>2001</v>
      </c>
      <c r="E386" s="33" t="str">
        <f>IF(ISNA(VLOOKUP(D386,'[1]Proportionate Shares'!$D$23:$G$1400,2,FALSE)),"",VLOOKUP(D386,'[1]Proportionate Shares'!$D$23:$G$1400,2,FALSE))</f>
        <v>025904</v>
      </c>
      <c r="F386" s="33" t="str">
        <f>IF(ISNA(VLOOKUP(D386,'[1]Proportionate Shares'!$D$23:$G$1400,3,FALSE)),"",VLOOKUP(D386,'[1]Proportionate Shares'!$D$23:$G$1400,3,FALSE))</f>
        <v/>
      </c>
      <c r="G386" s="34" t="str">
        <f>VLOOKUP(D386,'[1]Employer information'!$A$3:$B$1390,2,FALSE)</f>
        <v>BLANKET ISD</v>
      </c>
      <c r="H386" s="36">
        <f>IF(ISNA(VLOOKUP(D386,'[1]Proportionate Shares'!$D$23:$I$1377,6,FALSE)),0,VLOOKUP(D386,'[1]Proportionate Shares'!$D$23:$I$1377,6,FALSE))</f>
        <v>1.5191477000000001E-5</v>
      </c>
      <c r="I386" s="105">
        <f>VLOOKUP(D386,'[1]Schedule of Pension Amounts LW'!$B$15:$E$1399,3,FALSE)</f>
        <v>836760</v>
      </c>
      <c r="J386" s="105">
        <f>-IF(ISNA(VLOOKUP(D386,'[1]Combined Contribution Amounts'!$A$2:$K$1335,5,FALSE)),0,VLOOKUP(D386,'[1]Combined Contribution Amounts'!$A$2:$K$1335,5,FALSE))</f>
        <v>-53172</v>
      </c>
      <c r="K386" s="105">
        <f>-IF(ISNA(VLOOKUP(D386,'[1]Combined Contribution Amounts'!$A$2:$K$1335,7,FALSE)),0,VLOOKUP(D386,'[1]Combined Contribution Amounts'!$A$2:$K$1335,7,FALSE))+-IF(ISNA(VLOOKUP(D386,'[1]Combined Contribution Amounts'!$A$2:$K$1335,8,FALSE)),0,VLOOKUP(D386,'[1]Combined Contribution Amounts'!$A$2:$K$1335,8,FALSE))+-IF(ISNA(VLOOKUP(D386,'[1]Combined Contribution Amounts'!$A$2:$K$1335,9,FALSE)),0,VLOOKUP(D386,'[1]Combined Contribution Amounts'!$A$2:$K$1335,9,FALSE))</f>
        <v>0</v>
      </c>
      <c r="L386" s="105">
        <f>VLOOKUP(D386,'[1]Pension Expense Details'!$D$23:$S$1407,16,FALSE)</f>
        <v>73140</v>
      </c>
      <c r="M386" s="105">
        <f>ROUND(('[1]68_InOutFlowsCurPrdAndPriorHist'!$F$28-'[1]68_InOutFlowsCurPrdAndPriorHist'!$F$31)*$H386,0)-VLOOKUP(D386,'[1]Pension Expense Details'!$D$23:$S$1407,12,FALSE)</f>
        <v>-12583</v>
      </c>
      <c r="N386" s="105">
        <f>ROUND(('[1]68_InOutFlowsCurPrdAndPriorHist'!$F$29-'[1]68_InOutFlowsCurPrdAndPriorHist'!$F$32)*$H386,0)-VLOOKUP(D386,'[1]Pension Expense Details'!$D$23:$S$1407,13,FALSE)</f>
        <v>-95071</v>
      </c>
      <c r="O386" s="105">
        <f>ROUND(('[1]68_InOutFlowsCurPrdAndPriorHist'!$F$30-'[1]68_InOutFlowsCurPrdAndPriorHist'!$F$33)*$H386,0)-VLOOKUP(D386,'[1]Pension Expense Details'!$D$23:$S$1407,14,FALSE)</f>
        <v>41112</v>
      </c>
      <c r="P386" s="105">
        <f>ROUND((VLOOKUP(D386,'[1]Schedule of Pension Amounts LW'!$B$15:$AC$1399,28,FALSE)-VLOOKUP(D386,'[1]Schedule of Pension Amounts LW'!$B$15:$AC$1399,27,FALSE))*'[1]Schedule of Pension Amounts LW'!AD$4,0)+VLOOKUP(D386,'[1]Schedule of Pension Amounts LW'!$B$15:$AH$1399,33,FALSE)-VLOOKUP(D386,'[1]Pension Expense Details'!$D$23:$S$1407,15,FALSE)</f>
        <v>-486</v>
      </c>
      <c r="Q386" s="98">
        <f t="shared" si="26"/>
        <v>789700</v>
      </c>
      <c r="R386" s="98">
        <f>ROUND('[1]68_InOutFlowsCurPrdAndPrior'!$D$32*IF(ISNA(VLOOKUP(D386,'[1]Proportionate Shares'!$D$23:$I$1359,6,FALSE)),0,VLOOKUP(D386,'[1]Proportionate Shares'!$D$23:$I$1359,6,FALSE)),0)</f>
        <v>3317</v>
      </c>
      <c r="S386" s="98">
        <f>ROUND('[1]68_InOutFlowsCurPrdAndPrior'!$D$33*IF(ISNA(VLOOKUP(D386,'[1]Proportionate Shares'!$D$23:$I$1359,6,FALSE)),0,VLOOKUP(D386,'[1]Proportionate Shares'!$D$23:$I$1359,6,FALSE)),0)</f>
        <v>245004</v>
      </c>
      <c r="T386" s="98">
        <f>ROUND('[1]68_InOutFlowsCurPrdAndPrior'!$D$35*IF(ISNA(VLOOKUP(D386,'[1]Proportionate Shares'!$D$23:$I$1359,6,FALSE)),0,VLOOKUP(D386,'[1]Proportionate Shares'!$D$23:$I$1359,6,FALSE)),0)</f>
        <v>47477</v>
      </c>
      <c r="U386" s="98">
        <f>VLOOKUP(D386,'[1]Schedule of Pension Amounts LW'!$B$15:$AS$1399,36,FALSE)</f>
        <v>117957</v>
      </c>
      <c r="V386" s="99">
        <f t="shared" si="27"/>
        <v>413755</v>
      </c>
      <c r="W386" s="98">
        <f>ROUND('[1]68_InOutFlowsCurPrdAndPrior'!$F$32*IF(ISNA(VLOOKUP(D386,'[1]Proportionate Shares'!$D$23:$I$1359,6,FALSE)),0,VLOOKUP(D386,'[1]Proportionate Shares'!$D$23:$I$1359,6,FALSE)),0)</f>
        <v>27420</v>
      </c>
      <c r="X386" s="98">
        <f>ROUND('[1]68_InOutFlowsCurPrdAndPrior'!$F$33*IF(ISNA(VLOOKUP(D386,'[1]Proportionate Shares'!$D$23:$I$1359,6,FALSE)),0,VLOOKUP(D386,'[1]Proportionate Shares'!$D$23:$I$1359,6,FALSE)),0)</f>
        <v>101247</v>
      </c>
      <c r="Y386" s="98">
        <f>ROUND('[1]68_InOutFlowsCurPrdAndPrior'!$F$35*IF(ISNA(VLOOKUP(D386,'[1]Proportionate Shares'!$D$23:$I$1359,6,FALSE)),0,VLOOKUP(D386,'[1]Proportionate Shares'!$D$23:$I$1359,6,FALSE)),0)</f>
        <v>39548</v>
      </c>
      <c r="Z386" s="98">
        <f>-VLOOKUP(D386,'[1]Schedule of Pension Amounts LW'!$B$15:$AS$1399,37,FALSE)</f>
        <v>4213</v>
      </c>
      <c r="AA386" s="99">
        <f t="shared" si="28"/>
        <v>172428</v>
      </c>
      <c r="AB386" s="72">
        <f>VLOOKUP(D386,'[1]Pension Expense Details'!$D$22:$S$1407,16,FALSE)</f>
        <v>73140</v>
      </c>
      <c r="AC386" s="72">
        <f t="shared" si="29"/>
        <v>110401</v>
      </c>
      <c r="AD386" s="72">
        <f>VLOOKUP(D386,'[1]Schedule of Pension Amounts LW'!$B$15:$W$1399,22,FALSE)</f>
        <v>183541</v>
      </c>
    </row>
    <row r="387" spans="1:30" x14ac:dyDescent="0.3">
      <c r="A387" s="104"/>
      <c r="B387" s="33"/>
      <c r="C387" s="33" t="str">
        <f>VLOOKUP(D387,'[1]Employer information'!$I$3:$J$1391,2,FALSE)</f>
        <v xml:space="preserve">Public Education                                  </v>
      </c>
      <c r="D387" s="33" t="str">
        <f>'[1]Schedule of Pension Amounts LW'!B380</f>
        <v>1943</v>
      </c>
      <c r="E387" s="33" t="str">
        <f>IF(ISNA(VLOOKUP(D387,'[1]Proportionate Shares'!$D$23:$G$1400,2,FALSE)),"",VLOOKUP(D387,'[1]Proportionate Shares'!$D$23:$G$1400,2,FALSE))</f>
        <v>034909</v>
      </c>
      <c r="F387" s="33" t="str">
        <f>IF(ISNA(VLOOKUP(D387,'[1]Proportionate Shares'!$D$23:$G$1400,3,FALSE)),"",VLOOKUP(D387,'[1]Proportionate Shares'!$D$23:$G$1400,3,FALSE))</f>
        <v/>
      </c>
      <c r="G387" s="34" t="str">
        <f>VLOOKUP(D387,'[1]Employer information'!$A$3:$B$1390,2,FALSE)</f>
        <v>BLOOMBURG ISD</v>
      </c>
      <c r="H387" s="36">
        <f>IF(ISNA(VLOOKUP(D387,'[1]Proportionate Shares'!$D$23:$I$1377,6,FALSE)),0,VLOOKUP(D387,'[1]Proportionate Shares'!$D$23:$I$1377,6,FALSE))</f>
        <v>1.2860129E-5</v>
      </c>
      <c r="I387" s="105">
        <f>VLOOKUP(D387,'[1]Schedule of Pension Amounts LW'!$B$15:$E$1399,3,FALSE)</f>
        <v>733366</v>
      </c>
      <c r="J387" s="105">
        <f>-IF(ISNA(VLOOKUP(D387,'[1]Combined Contribution Amounts'!$A$2:$K$1335,5,FALSE)),0,VLOOKUP(D387,'[1]Combined Contribution Amounts'!$A$2:$K$1335,5,FALSE))</f>
        <v>-45012</v>
      </c>
      <c r="K387" s="105">
        <f>-IF(ISNA(VLOOKUP(D387,'[1]Combined Contribution Amounts'!$A$2:$K$1335,7,FALSE)),0,VLOOKUP(D387,'[1]Combined Contribution Amounts'!$A$2:$K$1335,7,FALSE))+-IF(ISNA(VLOOKUP(D387,'[1]Combined Contribution Amounts'!$A$2:$K$1335,8,FALSE)),0,VLOOKUP(D387,'[1]Combined Contribution Amounts'!$A$2:$K$1335,8,FALSE))+-IF(ISNA(VLOOKUP(D387,'[1]Combined Contribution Amounts'!$A$2:$K$1335,9,FALSE)),0,VLOOKUP(D387,'[1]Combined Contribution Amounts'!$A$2:$K$1335,9,FALSE))</f>
        <v>0</v>
      </c>
      <c r="L387" s="105">
        <f>VLOOKUP(D387,'[1]Pension Expense Details'!$D$23:$S$1407,16,FALSE)</f>
        <v>57985</v>
      </c>
      <c r="M387" s="105">
        <f>ROUND(('[1]68_InOutFlowsCurPrdAndPriorHist'!$F$28-'[1]68_InOutFlowsCurPrdAndPriorHist'!$F$31)*$H387,0)-VLOOKUP(D387,'[1]Pension Expense Details'!$D$23:$S$1407,12,FALSE)</f>
        <v>-10652</v>
      </c>
      <c r="N387" s="105">
        <f>ROUND(('[1]68_InOutFlowsCurPrdAndPriorHist'!$F$29-'[1]68_InOutFlowsCurPrdAndPriorHist'!$F$32)*$H387,0)-VLOOKUP(D387,'[1]Pension Expense Details'!$D$23:$S$1407,13,FALSE)</f>
        <v>-80481</v>
      </c>
      <c r="O387" s="105">
        <f>ROUND(('[1]68_InOutFlowsCurPrdAndPriorHist'!$F$30-'[1]68_InOutFlowsCurPrdAndPriorHist'!$F$33)*$H387,0)-VLOOKUP(D387,'[1]Pension Expense Details'!$D$23:$S$1407,14,FALSE)</f>
        <v>34802</v>
      </c>
      <c r="P387" s="105">
        <f>ROUND((VLOOKUP(D387,'[1]Schedule of Pension Amounts LW'!$B$15:$AC$1399,28,FALSE)-VLOOKUP(D387,'[1]Schedule of Pension Amounts LW'!$B$15:$AC$1399,27,FALSE))*'[1]Schedule of Pension Amounts LW'!AD$4,0)+VLOOKUP(D387,'[1]Schedule of Pension Amounts LW'!$B$15:$AH$1399,33,FALSE)-VLOOKUP(D387,'[1]Pension Expense Details'!$D$23:$S$1407,15,FALSE)</f>
        <v>-21498</v>
      </c>
      <c r="Q387" s="98">
        <f t="shared" si="26"/>
        <v>668510</v>
      </c>
      <c r="R387" s="98">
        <f>ROUND('[1]68_InOutFlowsCurPrdAndPrior'!$D$32*IF(ISNA(VLOOKUP(D387,'[1]Proportionate Shares'!$D$23:$I$1359,6,FALSE)),0,VLOOKUP(D387,'[1]Proportionate Shares'!$D$23:$I$1359,6,FALSE)),0)</f>
        <v>2808</v>
      </c>
      <c r="S387" s="98">
        <f>ROUND('[1]68_InOutFlowsCurPrdAndPrior'!$D$33*IF(ISNA(VLOOKUP(D387,'[1]Proportionate Shares'!$D$23:$I$1359,6,FALSE)),0,VLOOKUP(D387,'[1]Proportionate Shares'!$D$23:$I$1359,6,FALSE)),0)</f>
        <v>207405</v>
      </c>
      <c r="T387" s="98">
        <f>ROUND('[1]68_InOutFlowsCurPrdAndPrior'!$D$35*IF(ISNA(VLOOKUP(D387,'[1]Proportionate Shares'!$D$23:$I$1359,6,FALSE)),0,VLOOKUP(D387,'[1]Proportionate Shares'!$D$23:$I$1359,6,FALSE)),0)</f>
        <v>40191</v>
      </c>
      <c r="U387" s="98">
        <f>VLOOKUP(D387,'[1]Schedule of Pension Amounts LW'!$B$15:$AS$1399,36,FALSE)</f>
        <v>80871</v>
      </c>
      <c r="V387" s="99">
        <f t="shared" si="27"/>
        <v>331275</v>
      </c>
      <c r="W387" s="98">
        <f>ROUND('[1]68_InOutFlowsCurPrdAndPrior'!$F$32*IF(ISNA(VLOOKUP(D387,'[1]Proportionate Shares'!$D$23:$I$1359,6,FALSE)),0,VLOOKUP(D387,'[1]Proportionate Shares'!$D$23:$I$1359,6,FALSE)),0)</f>
        <v>23212</v>
      </c>
      <c r="X387" s="98">
        <f>ROUND('[1]68_InOutFlowsCurPrdAndPrior'!$F$33*IF(ISNA(VLOOKUP(D387,'[1]Proportionate Shares'!$D$23:$I$1359,6,FALSE)),0,VLOOKUP(D387,'[1]Proportionate Shares'!$D$23:$I$1359,6,FALSE)),0)</f>
        <v>85709</v>
      </c>
      <c r="Y387" s="98">
        <f>ROUND('[1]68_InOutFlowsCurPrdAndPrior'!$F$35*IF(ISNA(VLOOKUP(D387,'[1]Proportionate Shares'!$D$23:$I$1359,6,FALSE)),0,VLOOKUP(D387,'[1]Proportionate Shares'!$D$23:$I$1359,6,FALSE)),0)</f>
        <v>33478</v>
      </c>
      <c r="Z387" s="98">
        <f>-VLOOKUP(D387,'[1]Schedule of Pension Amounts LW'!$B$15:$AS$1399,37,FALSE)</f>
        <v>34647</v>
      </c>
      <c r="AA387" s="99">
        <f t="shared" si="28"/>
        <v>177046</v>
      </c>
      <c r="AB387" s="72">
        <f>VLOOKUP(D387,'[1]Pension Expense Details'!$D$22:$S$1407,16,FALSE)</f>
        <v>57985</v>
      </c>
      <c r="AC387" s="72">
        <f t="shared" si="29"/>
        <v>86944</v>
      </c>
      <c r="AD387" s="72">
        <f>VLOOKUP(D387,'[1]Schedule of Pension Amounts LW'!$B$15:$W$1399,22,FALSE)</f>
        <v>144929</v>
      </c>
    </row>
    <row r="388" spans="1:30" x14ac:dyDescent="0.3">
      <c r="A388" s="104"/>
      <c r="B388" s="33"/>
      <c r="C388" s="33" t="str">
        <f>VLOOKUP(D388,'[1]Employer information'!$I$3:$J$1391,2,FALSE)</f>
        <v xml:space="preserve">Public Education                                  </v>
      </c>
      <c r="D388" s="33" t="str">
        <f>'[1]Schedule of Pension Amounts LW'!B381</f>
        <v>0398</v>
      </c>
      <c r="E388" s="33" t="str">
        <f>IF(ISNA(VLOOKUP(D388,'[1]Proportionate Shares'!$D$23:$G$1400,2,FALSE)),"",VLOOKUP(D388,'[1]Proportionate Shares'!$D$23:$G$1400,2,FALSE))</f>
        <v>175902</v>
      </c>
      <c r="F388" s="33" t="str">
        <f>IF(ISNA(VLOOKUP(D388,'[1]Proportionate Shares'!$D$23:$G$1400,3,FALSE)),"",VLOOKUP(D388,'[1]Proportionate Shares'!$D$23:$G$1400,3,FALSE))</f>
        <v xml:space="preserve">   </v>
      </c>
      <c r="G388" s="34" t="str">
        <f>VLOOKUP(D388,'[1]Employer information'!$A$3:$B$1390,2,FALSE)</f>
        <v>BLOOMING GROVE ISD</v>
      </c>
      <c r="H388" s="36">
        <f>IF(ISNA(VLOOKUP(D388,'[1]Proportionate Shares'!$D$23:$I$1377,6,FALSE)),0,VLOOKUP(D388,'[1]Proportionate Shares'!$D$23:$I$1377,6,FALSE))</f>
        <v>4.2304542999999999E-5</v>
      </c>
      <c r="I388" s="105">
        <f>VLOOKUP(D388,'[1]Schedule of Pension Amounts LW'!$B$15:$E$1399,3,FALSE)</f>
        <v>2299767</v>
      </c>
      <c r="J388" s="105">
        <f>-IF(ISNA(VLOOKUP(D388,'[1]Combined Contribution Amounts'!$A$2:$K$1335,5,FALSE)),0,VLOOKUP(D388,'[1]Combined Contribution Amounts'!$A$2:$K$1335,5,FALSE))</f>
        <v>-148071</v>
      </c>
      <c r="K388" s="105">
        <f>-IF(ISNA(VLOOKUP(D388,'[1]Combined Contribution Amounts'!$A$2:$K$1335,7,FALSE)),0,VLOOKUP(D388,'[1]Combined Contribution Amounts'!$A$2:$K$1335,7,FALSE))+-IF(ISNA(VLOOKUP(D388,'[1]Combined Contribution Amounts'!$A$2:$K$1335,8,FALSE)),0,VLOOKUP(D388,'[1]Combined Contribution Amounts'!$A$2:$K$1335,8,FALSE))+-IF(ISNA(VLOOKUP(D388,'[1]Combined Contribution Amounts'!$A$2:$K$1335,9,FALSE)),0,VLOOKUP(D388,'[1]Combined Contribution Amounts'!$A$2:$K$1335,9,FALSE))</f>
        <v>0</v>
      </c>
      <c r="L388" s="105">
        <f>VLOOKUP(D388,'[1]Pension Expense Details'!$D$23:$S$1407,16,FALSE)</f>
        <v>208457</v>
      </c>
      <c r="M388" s="105">
        <f>ROUND(('[1]68_InOutFlowsCurPrdAndPriorHist'!$F$28-'[1]68_InOutFlowsCurPrdAndPriorHist'!$F$31)*$H388,0)-VLOOKUP(D388,'[1]Pension Expense Details'!$D$23:$S$1407,12,FALSE)</f>
        <v>-35038</v>
      </c>
      <c r="N388" s="105">
        <f>ROUND(('[1]68_InOutFlowsCurPrdAndPriorHist'!$F$29-'[1]68_InOutFlowsCurPrdAndPriorHist'!$F$32)*$H388,0)-VLOOKUP(D388,'[1]Pension Expense Details'!$D$23:$S$1407,13,FALSE)</f>
        <v>-264750</v>
      </c>
      <c r="O388" s="105">
        <f>ROUND(('[1]68_InOutFlowsCurPrdAndPriorHist'!$F$30-'[1]68_InOutFlowsCurPrdAndPriorHist'!$F$33)*$H388,0)-VLOOKUP(D388,'[1]Pension Expense Details'!$D$23:$S$1407,14,FALSE)</f>
        <v>114486</v>
      </c>
      <c r="P388" s="105">
        <f>ROUND((VLOOKUP(D388,'[1]Schedule of Pension Amounts LW'!$B$15:$AC$1399,28,FALSE)-VLOOKUP(D388,'[1]Schedule of Pension Amounts LW'!$B$15:$AC$1399,27,FALSE))*'[1]Schedule of Pension Amounts LW'!AD$4,0)+VLOOKUP(D388,'[1]Schedule of Pension Amounts LW'!$B$15:$AH$1399,33,FALSE)-VLOOKUP(D388,'[1]Pension Expense Details'!$D$23:$S$1407,15,FALSE)</f>
        <v>24271</v>
      </c>
      <c r="Q388" s="98">
        <f t="shared" si="26"/>
        <v>2199122</v>
      </c>
      <c r="R388" s="98">
        <f>ROUND('[1]68_InOutFlowsCurPrdAndPrior'!$D$32*IF(ISNA(VLOOKUP(D388,'[1]Proportionate Shares'!$D$23:$I$1359,6,FALSE)),0,VLOOKUP(D388,'[1]Proportionate Shares'!$D$23:$I$1359,6,FALSE)),0)</f>
        <v>9238</v>
      </c>
      <c r="S388" s="98">
        <f>ROUND('[1]68_InOutFlowsCurPrdAndPrior'!$D$33*IF(ISNA(VLOOKUP(D388,'[1]Proportionate Shares'!$D$23:$I$1359,6,FALSE)),0,VLOOKUP(D388,'[1]Proportionate Shares'!$D$23:$I$1359,6,FALSE)),0)</f>
        <v>682276</v>
      </c>
      <c r="T388" s="98">
        <f>ROUND('[1]68_InOutFlowsCurPrdAndPrior'!$D$35*IF(ISNA(VLOOKUP(D388,'[1]Proportionate Shares'!$D$23:$I$1359,6,FALSE)),0,VLOOKUP(D388,'[1]Proportionate Shares'!$D$23:$I$1359,6,FALSE)),0)</f>
        <v>132212</v>
      </c>
      <c r="U388" s="98">
        <f>VLOOKUP(D388,'[1]Schedule of Pension Amounts LW'!$B$15:$AS$1399,36,FALSE)</f>
        <v>295719</v>
      </c>
      <c r="V388" s="99">
        <f t="shared" si="27"/>
        <v>1119445</v>
      </c>
      <c r="W388" s="98">
        <f>ROUND('[1]68_InOutFlowsCurPrdAndPrior'!$F$32*IF(ISNA(VLOOKUP(D388,'[1]Proportionate Shares'!$D$23:$I$1359,6,FALSE)),0,VLOOKUP(D388,'[1]Proportionate Shares'!$D$23:$I$1359,6,FALSE)),0)</f>
        <v>76357</v>
      </c>
      <c r="X388" s="98">
        <f>ROUND('[1]68_InOutFlowsCurPrdAndPrior'!$F$33*IF(ISNA(VLOOKUP(D388,'[1]Proportionate Shares'!$D$23:$I$1359,6,FALSE)),0,VLOOKUP(D388,'[1]Proportionate Shares'!$D$23:$I$1359,6,FALSE)),0)</f>
        <v>281949</v>
      </c>
      <c r="Y388" s="98">
        <f>ROUND('[1]68_InOutFlowsCurPrdAndPrior'!$F$35*IF(ISNA(VLOOKUP(D388,'[1]Proportionate Shares'!$D$23:$I$1359,6,FALSE)),0,VLOOKUP(D388,'[1]Proportionate Shares'!$D$23:$I$1359,6,FALSE)),0)</f>
        <v>110130</v>
      </c>
      <c r="Z388" s="98">
        <f>-VLOOKUP(D388,'[1]Schedule of Pension Amounts LW'!$B$15:$AS$1399,37,FALSE)</f>
        <v>20</v>
      </c>
      <c r="AA388" s="99">
        <f t="shared" si="28"/>
        <v>468456</v>
      </c>
      <c r="AB388" s="72">
        <f>VLOOKUP(D388,'[1]Pension Expense Details'!$D$22:$S$1407,16,FALSE)</f>
        <v>208457</v>
      </c>
      <c r="AC388" s="72">
        <f t="shared" si="29"/>
        <v>296318</v>
      </c>
      <c r="AD388" s="72">
        <f>VLOOKUP(D388,'[1]Schedule of Pension Amounts LW'!$B$15:$W$1399,22,FALSE)</f>
        <v>504775</v>
      </c>
    </row>
    <row r="389" spans="1:30" x14ac:dyDescent="0.3">
      <c r="A389" s="104"/>
      <c r="B389" s="33"/>
      <c r="C389" s="33" t="str">
        <f>VLOOKUP(D389,'[1]Employer information'!$I$3:$J$1391,2,FALSE)</f>
        <v xml:space="preserve">Public Education                                  </v>
      </c>
      <c r="D389" s="33" t="str">
        <f>'[1]Schedule of Pension Amounts LW'!B382</f>
        <v>0399</v>
      </c>
      <c r="E389" s="33" t="str">
        <f>IF(ISNA(VLOOKUP(D389,'[1]Proportionate Shares'!$D$23:$G$1400,2,FALSE)),"",VLOOKUP(D389,'[1]Proportionate Shares'!$D$23:$G$1400,2,FALSE))</f>
        <v>235901</v>
      </c>
      <c r="F389" s="33" t="str">
        <f>IF(ISNA(VLOOKUP(D389,'[1]Proportionate Shares'!$D$23:$G$1400,3,FALSE)),"",VLOOKUP(D389,'[1]Proportionate Shares'!$D$23:$G$1400,3,FALSE))</f>
        <v xml:space="preserve">   </v>
      </c>
      <c r="G389" s="34" t="str">
        <f>VLOOKUP(D389,'[1]Employer information'!$A$3:$B$1390,2,FALSE)</f>
        <v>BLOOMINGTON ISD</v>
      </c>
      <c r="H389" s="36">
        <f>IF(ISNA(VLOOKUP(D389,'[1]Proportionate Shares'!$D$23:$I$1377,6,FALSE)),0,VLOOKUP(D389,'[1]Proportionate Shares'!$D$23:$I$1377,6,FALSE))</f>
        <v>7.1165264000000003E-5</v>
      </c>
      <c r="I389" s="105">
        <f>VLOOKUP(D389,'[1]Schedule of Pension Amounts LW'!$B$15:$E$1399,3,FALSE)</f>
        <v>3177146</v>
      </c>
      <c r="J389" s="105">
        <f>-IF(ISNA(VLOOKUP(D389,'[1]Combined Contribution Amounts'!$A$2:$K$1335,5,FALSE)),0,VLOOKUP(D389,'[1]Combined Contribution Amounts'!$A$2:$K$1335,5,FALSE))</f>
        <v>-249087</v>
      </c>
      <c r="K389" s="105">
        <f>-IF(ISNA(VLOOKUP(D389,'[1]Combined Contribution Amounts'!$A$2:$K$1335,7,FALSE)),0,VLOOKUP(D389,'[1]Combined Contribution Amounts'!$A$2:$K$1335,7,FALSE))+-IF(ISNA(VLOOKUP(D389,'[1]Combined Contribution Amounts'!$A$2:$K$1335,8,FALSE)),0,VLOOKUP(D389,'[1]Combined Contribution Amounts'!$A$2:$K$1335,8,FALSE))+-IF(ISNA(VLOOKUP(D389,'[1]Combined Contribution Amounts'!$A$2:$K$1335,9,FALSE)),0,VLOOKUP(D389,'[1]Combined Contribution Amounts'!$A$2:$K$1335,9,FALSE))</f>
        <v>0</v>
      </c>
      <c r="L389" s="105">
        <f>VLOOKUP(D389,'[1]Pension Expense Details'!$D$23:$S$1407,16,FALSE)</f>
        <v>459367</v>
      </c>
      <c r="M389" s="105">
        <f>ROUND(('[1]68_InOutFlowsCurPrdAndPriorHist'!$F$28-'[1]68_InOutFlowsCurPrdAndPriorHist'!$F$31)*$H389,0)-VLOOKUP(D389,'[1]Pension Expense Details'!$D$23:$S$1407,12,FALSE)</f>
        <v>-58942</v>
      </c>
      <c r="N389" s="105">
        <f>ROUND(('[1]68_InOutFlowsCurPrdAndPriorHist'!$F$29-'[1]68_InOutFlowsCurPrdAndPriorHist'!$F$32)*$H389,0)-VLOOKUP(D389,'[1]Pension Expense Details'!$D$23:$S$1407,13,FALSE)</f>
        <v>-445367</v>
      </c>
      <c r="O389" s="105">
        <f>ROUND(('[1]68_InOutFlowsCurPrdAndPriorHist'!$F$30-'[1]68_InOutFlowsCurPrdAndPriorHist'!$F$33)*$H389,0)-VLOOKUP(D389,'[1]Pension Expense Details'!$D$23:$S$1407,14,FALSE)</f>
        <v>192590</v>
      </c>
      <c r="P389" s="105">
        <f>ROUND((VLOOKUP(D389,'[1]Schedule of Pension Amounts LW'!$B$15:$AC$1399,28,FALSE)-VLOOKUP(D389,'[1]Schedule of Pension Amounts LW'!$B$15:$AC$1399,27,FALSE))*'[1]Schedule of Pension Amounts LW'!AD$4,0)+VLOOKUP(D389,'[1]Schedule of Pension Amounts LW'!$B$15:$AH$1399,33,FALSE)-VLOOKUP(D389,'[1]Pension Expense Details'!$D$23:$S$1407,15,FALSE)</f>
        <v>623686</v>
      </c>
      <c r="Q389" s="98">
        <f t="shared" si="26"/>
        <v>3699393</v>
      </c>
      <c r="R389" s="98">
        <f>ROUND('[1]68_InOutFlowsCurPrdAndPrior'!$D$32*IF(ISNA(VLOOKUP(D389,'[1]Proportionate Shares'!$D$23:$I$1359,6,FALSE)),0,VLOOKUP(D389,'[1]Proportionate Shares'!$D$23:$I$1359,6,FALSE)),0)</f>
        <v>15541</v>
      </c>
      <c r="S389" s="98">
        <f>ROUND('[1]68_InOutFlowsCurPrdAndPrior'!$D$33*IF(ISNA(VLOOKUP(D389,'[1]Proportionate Shares'!$D$23:$I$1359,6,FALSE)),0,VLOOKUP(D389,'[1]Proportionate Shares'!$D$23:$I$1359,6,FALSE)),0)</f>
        <v>1147733</v>
      </c>
      <c r="T389" s="98">
        <f>ROUND('[1]68_InOutFlowsCurPrdAndPrior'!$D$35*IF(ISNA(VLOOKUP(D389,'[1]Proportionate Shares'!$D$23:$I$1359,6,FALSE)),0,VLOOKUP(D389,'[1]Proportionate Shares'!$D$23:$I$1359,6,FALSE)),0)</f>
        <v>222409</v>
      </c>
      <c r="U389" s="98">
        <f>VLOOKUP(D389,'[1]Schedule of Pension Amounts LW'!$B$15:$AS$1399,36,FALSE)</f>
        <v>830745</v>
      </c>
      <c r="V389" s="99">
        <f t="shared" si="27"/>
        <v>2216428</v>
      </c>
      <c r="W389" s="98">
        <f>ROUND('[1]68_InOutFlowsCurPrdAndPrior'!$F$32*IF(ISNA(VLOOKUP(D389,'[1]Proportionate Shares'!$D$23:$I$1359,6,FALSE)),0,VLOOKUP(D389,'[1]Proportionate Shares'!$D$23:$I$1359,6,FALSE)),0)</f>
        <v>128449</v>
      </c>
      <c r="X389" s="98">
        <f>ROUND('[1]68_InOutFlowsCurPrdAndPrior'!$F$33*IF(ISNA(VLOOKUP(D389,'[1]Proportionate Shares'!$D$23:$I$1359,6,FALSE)),0,VLOOKUP(D389,'[1]Proportionate Shares'!$D$23:$I$1359,6,FALSE)),0)</f>
        <v>474298</v>
      </c>
      <c r="Y389" s="98">
        <f>ROUND('[1]68_InOutFlowsCurPrdAndPrior'!$F$35*IF(ISNA(VLOOKUP(D389,'[1]Proportionate Shares'!$D$23:$I$1359,6,FALSE)),0,VLOOKUP(D389,'[1]Proportionate Shares'!$D$23:$I$1359,6,FALSE)),0)</f>
        <v>185262</v>
      </c>
      <c r="Z389" s="98">
        <f>-VLOOKUP(D389,'[1]Schedule of Pension Amounts LW'!$B$15:$AS$1399,37,FALSE)</f>
        <v>94805</v>
      </c>
      <c r="AA389" s="99">
        <f t="shared" si="28"/>
        <v>882814</v>
      </c>
      <c r="AB389" s="72">
        <f>VLOOKUP(D389,'[1]Pension Expense Details'!$D$22:$S$1407,16,FALSE)</f>
        <v>459367</v>
      </c>
      <c r="AC389" s="72">
        <f t="shared" si="29"/>
        <v>416644</v>
      </c>
      <c r="AD389" s="72">
        <f>VLOOKUP(D389,'[1]Schedule of Pension Amounts LW'!$B$15:$W$1399,22,FALSE)</f>
        <v>876011</v>
      </c>
    </row>
    <row r="390" spans="1:30" x14ac:dyDescent="0.3">
      <c r="A390" s="104"/>
      <c r="B390" s="33"/>
      <c r="C390" s="33" t="str">
        <f>VLOOKUP(D390,'[1]Employer information'!$I$3:$J$1391,2,FALSE)</f>
        <v xml:space="preserve">Public Education                                  </v>
      </c>
      <c r="D390" s="33" t="str">
        <f>'[1]Schedule of Pension Amounts LW'!B383</f>
        <v>1912</v>
      </c>
      <c r="E390" s="33" t="str">
        <f>IF(ISNA(VLOOKUP(D390,'[1]Proportionate Shares'!$D$23:$G$1400,2,FALSE)),"",VLOOKUP(D390,'[1]Proportionate Shares'!$D$23:$G$1400,2,FALSE))</f>
        <v>043917</v>
      </c>
      <c r="F390" s="33" t="str">
        <f>IF(ISNA(VLOOKUP(D390,'[1]Proportionate Shares'!$D$23:$G$1400,3,FALSE)),"",VLOOKUP(D390,'[1]Proportionate Shares'!$D$23:$G$1400,3,FALSE))</f>
        <v/>
      </c>
      <c r="G390" s="34" t="str">
        <f>VLOOKUP(D390,'[1]Employer information'!$A$3:$B$1390,2,FALSE)</f>
        <v>BLUE RIDGE ISD</v>
      </c>
      <c r="H390" s="36">
        <f>IF(ISNA(VLOOKUP(D390,'[1]Proportionate Shares'!$D$23:$I$1377,6,FALSE)),0,VLOOKUP(D390,'[1]Proportionate Shares'!$D$23:$I$1377,6,FALSE))</f>
        <v>4.2723386E-5</v>
      </c>
      <c r="I390" s="105">
        <f>VLOOKUP(D390,'[1]Schedule of Pension Amounts LW'!$B$15:$E$1399,3,FALSE)</f>
        <v>1874786</v>
      </c>
      <c r="J390" s="105">
        <f>-IF(ISNA(VLOOKUP(D390,'[1]Combined Contribution Amounts'!$A$2:$K$1335,5,FALSE)),0,VLOOKUP(D390,'[1]Combined Contribution Amounts'!$A$2:$K$1335,5,FALSE))</f>
        <v>-149537</v>
      </c>
      <c r="K390" s="105">
        <f>-IF(ISNA(VLOOKUP(D390,'[1]Combined Contribution Amounts'!$A$2:$K$1335,7,FALSE)),0,VLOOKUP(D390,'[1]Combined Contribution Amounts'!$A$2:$K$1335,7,FALSE))+-IF(ISNA(VLOOKUP(D390,'[1]Combined Contribution Amounts'!$A$2:$K$1335,8,FALSE)),0,VLOOKUP(D390,'[1]Combined Contribution Amounts'!$A$2:$K$1335,8,FALSE))+-IF(ISNA(VLOOKUP(D390,'[1]Combined Contribution Amounts'!$A$2:$K$1335,9,FALSE)),0,VLOOKUP(D390,'[1]Combined Contribution Amounts'!$A$2:$K$1335,9,FALSE))</f>
        <v>0</v>
      </c>
      <c r="L390" s="105">
        <f>VLOOKUP(D390,'[1]Pension Expense Details'!$D$23:$S$1407,16,FALSE)</f>
        <v>280898</v>
      </c>
      <c r="M390" s="105">
        <f>ROUND(('[1]68_InOutFlowsCurPrdAndPriorHist'!$F$28-'[1]68_InOutFlowsCurPrdAndPriorHist'!$F$31)*$H390,0)-VLOOKUP(D390,'[1]Pension Expense Details'!$D$23:$S$1407,12,FALSE)</f>
        <v>-35385</v>
      </c>
      <c r="N390" s="105">
        <f>ROUND(('[1]68_InOutFlowsCurPrdAndPriorHist'!$F$29-'[1]68_InOutFlowsCurPrdAndPriorHist'!$F$32)*$H390,0)-VLOOKUP(D390,'[1]Pension Expense Details'!$D$23:$S$1407,13,FALSE)</f>
        <v>-267372</v>
      </c>
      <c r="O390" s="105">
        <f>ROUND(('[1]68_InOutFlowsCurPrdAndPriorHist'!$F$30-'[1]68_InOutFlowsCurPrdAndPriorHist'!$F$33)*$H390,0)-VLOOKUP(D390,'[1]Pension Expense Details'!$D$23:$S$1407,14,FALSE)</f>
        <v>115620</v>
      </c>
      <c r="P390" s="105">
        <f>ROUND((VLOOKUP(D390,'[1]Schedule of Pension Amounts LW'!$B$15:$AC$1399,28,FALSE)-VLOOKUP(D390,'[1]Schedule of Pension Amounts LW'!$B$15:$AC$1399,27,FALSE))*'[1]Schedule of Pension Amounts LW'!AD$4,0)+VLOOKUP(D390,'[1]Schedule of Pension Amounts LW'!$B$15:$AH$1399,33,FALSE)-VLOOKUP(D390,'[1]Pension Expense Details'!$D$23:$S$1407,15,FALSE)</f>
        <v>401885</v>
      </c>
      <c r="Q390" s="98">
        <f t="shared" si="26"/>
        <v>2220895</v>
      </c>
      <c r="R390" s="98">
        <f>ROUND('[1]68_InOutFlowsCurPrdAndPrior'!$D$32*IF(ISNA(VLOOKUP(D390,'[1]Proportionate Shares'!$D$23:$I$1359,6,FALSE)),0,VLOOKUP(D390,'[1]Proportionate Shares'!$D$23:$I$1359,6,FALSE)),0)</f>
        <v>9330</v>
      </c>
      <c r="S390" s="98">
        <f>ROUND('[1]68_InOutFlowsCurPrdAndPrior'!$D$33*IF(ISNA(VLOOKUP(D390,'[1]Proportionate Shares'!$D$23:$I$1359,6,FALSE)),0,VLOOKUP(D390,'[1]Proportionate Shares'!$D$23:$I$1359,6,FALSE)),0)</f>
        <v>689031</v>
      </c>
      <c r="T390" s="98">
        <f>ROUND('[1]68_InOutFlowsCurPrdAndPrior'!$D$35*IF(ISNA(VLOOKUP(D390,'[1]Proportionate Shares'!$D$23:$I$1359,6,FALSE)),0,VLOOKUP(D390,'[1]Proportionate Shares'!$D$23:$I$1359,6,FALSE)),0)</f>
        <v>133521</v>
      </c>
      <c r="U390" s="98">
        <f>VLOOKUP(D390,'[1]Schedule of Pension Amounts LW'!$B$15:$AS$1399,36,FALSE)</f>
        <v>519697</v>
      </c>
      <c r="V390" s="99">
        <f t="shared" si="27"/>
        <v>1351579</v>
      </c>
      <c r="W390" s="98">
        <f>ROUND('[1]68_InOutFlowsCurPrdAndPrior'!$F$32*IF(ISNA(VLOOKUP(D390,'[1]Proportionate Shares'!$D$23:$I$1359,6,FALSE)),0,VLOOKUP(D390,'[1]Proportionate Shares'!$D$23:$I$1359,6,FALSE)),0)</f>
        <v>77113</v>
      </c>
      <c r="X390" s="98">
        <f>ROUND('[1]68_InOutFlowsCurPrdAndPrior'!$F$33*IF(ISNA(VLOOKUP(D390,'[1]Proportionate Shares'!$D$23:$I$1359,6,FALSE)),0,VLOOKUP(D390,'[1]Proportionate Shares'!$D$23:$I$1359,6,FALSE)),0)</f>
        <v>284740</v>
      </c>
      <c r="Y390" s="98">
        <f>ROUND('[1]68_InOutFlowsCurPrdAndPrior'!$F$35*IF(ISNA(VLOOKUP(D390,'[1]Proportionate Shares'!$D$23:$I$1359,6,FALSE)),0,VLOOKUP(D390,'[1]Proportionate Shares'!$D$23:$I$1359,6,FALSE)),0)</f>
        <v>111221</v>
      </c>
      <c r="Z390" s="98">
        <f>-VLOOKUP(D390,'[1]Schedule of Pension Amounts LW'!$B$15:$AS$1399,37,FALSE)</f>
        <v>67326</v>
      </c>
      <c r="AA390" s="99">
        <f t="shared" si="28"/>
        <v>540400</v>
      </c>
      <c r="AB390" s="72">
        <f>VLOOKUP(D390,'[1]Pension Expense Details'!$D$22:$S$1407,16,FALSE)</f>
        <v>280898</v>
      </c>
      <c r="AC390" s="72">
        <f t="shared" si="29"/>
        <v>246443</v>
      </c>
      <c r="AD390" s="72">
        <f>VLOOKUP(D390,'[1]Schedule of Pension Amounts LW'!$B$15:$W$1399,22,FALSE)</f>
        <v>527341</v>
      </c>
    </row>
    <row r="391" spans="1:30" x14ac:dyDescent="0.3">
      <c r="A391" s="104"/>
      <c r="B391" s="33"/>
      <c r="C391" s="33" t="str">
        <f>VLOOKUP(D391,'[1]Employer information'!$I$3:$J$1391,2,FALSE)</f>
        <v xml:space="preserve">Public Education                                  </v>
      </c>
      <c r="D391" s="33" t="str">
        <f>'[1]Schedule of Pension Amounts LW'!B384</f>
        <v>1925</v>
      </c>
      <c r="E391" s="33" t="str">
        <f>IF(ISNA(VLOOKUP(D391,'[1]Proportionate Shares'!$D$23:$G$1400,2,FALSE)),"",VLOOKUP(D391,'[1]Proportionate Shares'!$D$23:$G$1400,2,FALSE))</f>
        <v>072904</v>
      </c>
      <c r="F391" s="33" t="str">
        <f>IF(ISNA(VLOOKUP(D391,'[1]Proportionate Shares'!$D$23:$G$1400,3,FALSE)),"",VLOOKUP(D391,'[1]Proportionate Shares'!$D$23:$G$1400,3,FALSE))</f>
        <v/>
      </c>
      <c r="G391" s="34" t="str">
        <f>VLOOKUP(D391,'[1]Employer information'!$A$3:$B$1390,2,FALSE)</f>
        <v>BLUFF DALE ISD</v>
      </c>
      <c r="H391" s="36">
        <f>IF(ISNA(VLOOKUP(D391,'[1]Proportionate Shares'!$D$23:$I$1377,6,FALSE)),0,VLOOKUP(D391,'[1]Proportionate Shares'!$D$23:$I$1377,6,FALSE))</f>
        <v>1.4243795E-5</v>
      </c>
      <c r="I391" s="105">
        <f>VLOOKUP(D391,'[1]Schedule of Pension Amounts LW'!$B$15:$E$1399,3,FALSE)</f>
        <v>398070</v>
      </c>
      <c r="J391" s="105">
        <f>-IF(ISNA(VLOOKUP(D391,'[1]Combined Contribution Amounts'!$A$2:$K$1335,5,FALSE)),0,VLOOKUP(D391,'[1]Combined Contribution Amounts'!$A$2:$K$1335,5,FALSE))</f>
        <v>-49855</v>
      </c>
      <c r="K391" s="105">
        <f>-IF(ISNA(VLOOKUP(D391,'[1]Combined Contribution Amounts'!$A$2:$K$1335,7,FALSE)),0,VLOOKUP(D391,'[1]Combined Contribution Amounts'!$A$2:$K$1335,7,FALSE))+-IF(ISNA(VLOOKUP(D391,'[1]Combined Contribution Amounts'!$A$2:$K$1335,8,FALSE)),0,VLOOKUP(D391,'[1]Combined Contribution Amounts'!$A$2:$K$1335,8,FALSE))+-IF(ISNA(VLOOKUP(D391,'[1]Combined Contribution Amounts'!$A$2:$K$1335,9,FALSE)),0,VLOOKUP(D391,'[1]Combined Contribution Amounts'!$A$2:$K$1335,9,FALSE))</f>
        <v>0</v>
      </c>
      <c r="L391" s="105">
        <f>VLOOKUP(D391,'[1]Pension Expense Details'!$D$23:$S$1407,16,FALSE)</f>
        <v>129325</v>
      </c>
      <c r="M391" s="105">
        <f>ROUND(('[1]68_InOutFlowsCurPrdAndPriorHist'!$F$28-'[1]68_InOutFlowsCurPrdAndPriorHist'!$F$31)*$H391,0)-VLOOKUP(D391,'[1]Pension Expense Details'!$D$23:$S$1407,12,FALSE)</f>
        <v>-11797</v>
      </c>
      <c r="N391" s="105">
        <f>ROUND(('[1]68_InOutFlowsCurPrdAndPriorHist'!$F$29-'[1]68_InOutFlowsCurPrdAndPriorHist'!$F$32)*$H391,0)-VLOOKUP(D391,'[1]Pension Expense Details'!$D$23:$S$1407,13,FALSE)</f>
        <v>-89140</v>
      </c>
      <c r="O391" s="105">
        <f>ROUND(('[1]68_InOutFlowsCurPrdAndPriorHist'!$F$30-'[1]68_InOutFlowsCurPrdAndPriorHist'!$F$33)*$H391,0)-VLOOKUP(D391,'[1]Pension Expense Details'!$D$23:$S$1407,14,FALSE)</f>
        <v>38547</v>
      </c>
      <c r="P391" s="105">
        <f>ROUND((VLOOKUP(D391,'[1]Schedule of Pension Amounts LW'!$B$15:$AC$1399,28,FALSE)-VLOOKUP(D391,'[1]Schedule of Pension Amounts LW'!$B$15:$AC$1399,27,FALSE))*'[1]Schedule of Pension Amounts LW'!AD$4,0)+VLOOKUP(D391,'[1]Schedule of Pension Amounts LW'!$B$15:$AH$1399,33,FALSE)-VLOOKUP(D391,'[1]Pension Expense Details'!$D$23:$S$1407,15,FALSE)</f>
        <v>325287</v>
      </c>
      <c r="Q391" s="98">
        <f t="shared" si="26"/>
        <v>740437</v>
      </c>
      <c r="R391" s="98">
        <f>ROUND('[1]68_InOutFlowsCurPrdAndPrior'!$D$32*IF(ISNA(VLOOKUP(D391,'[1]Proportionate Shares'!$D$23:$I$1359,6,FALSE)),0,VLOOKUP(D391,'[1]Proportionate Shares'!$D$23:$I$1359,6,FALSE)),0)</f>
        <v>3110</v>
      </c>
      <c r="S391" s="98">
        <f>ROUND('[1]68_InOutFlowsCurPrdAndPrior'!$D$33*IF(ISNA(VLOOKUP(D391,'[1]Proportionate Shares'!$D$23:$I$1359,6,FALSE)),0,VLOOKUP(D391,'[1]Proportionate Shares'!$D$23:$I$1359,6,FALSE)),0)</f>
        <v>229720</v>
      </c>
      <c r="T391" s="98">
        <f>ROUND('[1]68_InOutFlowsCurPrdAndPrior'!$D$35*IF(ISNA(VLOOKUP(D391,'[1]Proportionate Shares'!$D$23:$I$1359,6,FALSE)),0,VLOOKUP(D391,'[1]Proportionate Shares'!$D$23:$I$1359,6,FALSE)),0)</f>
        <v>44515</v>
      </c>
      <c r="U391" s="98">
        <f>VLOOKUP(D391,'[1]Schedule of Pension Amounts LW'!$B$15:$AS$1399,36,FALSE)</f>
        <v>299458</v>
      </c>
      <c r="V391" s="99">
        <f t="shared" si="27"/>
        <v>576803</v>
      </c>
      <c r="W391" s="98">
        <f>ROUND('[1]68_InOutFlowsCurPrdAndPrior'!$F$32*IF(ISNA(VLOOKUP(D391,'[1]Proportionate Shares'!$D$23:$I$1359,6,FALSE)),0,VLOOKUP(D391,'[1]Proportionate Shares'!$D$23:$I$1359,6,FALSE)),0)</f>
        <v>25709</v>
      </c>
      <c r="X391" s="98">
        <f>ROUND('[1]68_InOutFlowsCurPrdAndPrior'!$F$33*IF(ISNA(VLOOKUP(D391,'[1]Proportionate Shares'!$D$23:$I$1359,6,FALSE)),0,VLOOKUP(D391,'[1]Proportionate Shares'!$D$23:$I$1359,6,FALSE)),0)</f>
        <v>94931</v>
      </c>
      <c r="Y391" s="98">
        <f>ROUND('[1]68_InOutFlowsCurPrdAndPrior'!$F$35*IF(ISNA(VLOOKUP(D391,'[1]Proportionate Shares'!$D$23:$I$1359,6,FALSE)),0,VLOOKUP(D391,'[1]Proportionate Shares'!$D$23:$I$1359,6,FALSE)),0)</f>
        <v>37080</v>
      </c>
      <c r="Z391" s="98">
        <f>-VLOOKUP(D391,'[1]Schedule of Pension Amounts LW'!$B$15:$AS$1399,37,FALSE)</f>
        <v>8397</v>
      </c>
      <c r="AA391" s="99">
        <f t="shared" si="28"/>
        <v>166117</v>
      </c>
      <c r="AB391" s="72">
        <f>VLOOKUP(D391,'[1]Pension Expense Details'!$D$22:$S$1407,16,FALSE)</f>
        <v>129325</v>
      </c>
      <c r="AC391" s="72">
        <f t="shared" si="29"/>
        <v>66055</v>
      </c>
      <c r="AD391" s="72">
        <f>VLOOKUP(D391,'[1]Schedule of Pension Amounts LW'!$B$15:$W$1399,22,FALSE)</f>
        <v>195380</v>
      </c>
    </row>
    <row r="392" spans="1:30" x14ac:dyDescent="0.3">
      <c r="A392" s="104"/>
      <c r="B392" s="33"/>
      <c r="C392" s="33" t="str">
        <f>VLOOKUP(D392,'[1]Employer information'!$I$3:$J$1391,2,FALSE)</f>
        <v xml:space="preserve">Public Education                                  </v>
      </c>
      <c r="D392" s="33" t="str">
        <f>'[1]Schedule of Pension Amounts LW'!B385</f>
        <v>1626</v>
      </c>
      <c r="E392" s="33" t="str">
        <f>IF(ISNA(VLOOKUP(D392,'[1]Proportionate Shares'!$D$23:$G$1400,2,FALSE)),"",VLOOKUP(D392,'[1]Proportionate Shares'!$D$23:$G$1400,2,FALSE))</f>
        <v>109913</v>
      </c>
      <c r="F392" s="33" t="str">
        <f>IF(ISNA(VLOOKUP(D392,'[1]Proportionate Shares'!$D$23:$G$1400,3,FALSE)),"",VLOOKUP(D392,'[1]Proportionate Shares'!$D$23:$G$1400,3,FALSE))</f>
        <v/>
      </c>
      <c r="G392" s="34" t="str">
        <f>VLOOKUP(D392,'[1]Employer information'!$A$3:$B$1390,2,FALSE)</f>
        <v>BLUM ISD</v>
      </c>
      <c r="H392" s="36">
        <f>IF(ISNA(VLOOKUP(D392,'[1]Proportionate Shares'!$D$23:$I$1377,6,FALSE)),0,VLOOKUP(D392,'[1]Proportionate Shares'!$D$23:$I$1377,6,FALSE))</f>
        <v>1.8267942E-5</v>
      </c>
      <c r="I392" s="105">
        <f>VLOOKUP(D392,'[1]Schedule of Pension Amounts LW'!$B$15:$E$1399,3,FALSE)</f>
        <v>988649</v>
      </c>
      <c r="J392" s="105">
        <f>-IF(ISNA(VLOOKUP(D392,'[1]Combined Contribution Amounts'!$A$2:$K$1335,5,FALSE)),0,VLOOKUP(D392,'[1]Combined Contribution Amounts'!$A$2:$K$1335,5,FALSE))</f>
        <v>-63940</v>
      </c>
      <c r="K392" s="105">
        <f>-IF(ISNA(VLOOKUP(D392,'[1]Combined Contribution Amounts'!$A$2:$K$1335,7,FALSE)),0,VLOOKUP(D392,'[1]Combined Contribution Amounts'!$A$2:$K$1335,7,FALSE))+-IF(ISNA(VLOOKUP(D392,'[1]Combined Contribution Amounts'!$A$2:$K$1335,8,FALSE)),0,VLOOKUP(D392,'[1]Combined Contribution Amounts'!$A$2:$K$1335,8,FALSE))+-IF(ISNA(VLOOKUP(D392,'[1]Combined Contribution Amounts'!$A$2:$K$1335,9,FALSE)),0,VLOOKUP(D392,'[1]Combined Contribution Amounts'!$A$2:$K$1335,9,FALSE))</f>
        <v>0</v>
      </c>
      <c r="L392" s="105">
        <f>VLOOKUP(D392,'[1]Pension Expense Details'!$D$23:$S$1407,16,FALSE)</f>
        <v>90714</v>
      </c>
      <c r="M392" s="105">
        <f>ROUND(('[1]68_InOutFlowsCurPrdAndPriorHist'!$F$28-'[1]68_InOutFlowsCurPrdAndPriorHist'!$F$31)*$H392,0)-VLOOKUP(D392,'[1]Pension Expense Details'!$D$23:$S$1407,12,FALSE)</f>
        <v>-15130</v>
      </c>
      <c r="N392" s="105">
        <f>ROUND(('[1]68_InOutFlowsCurPrdAndPriorHist'!$F$29-'[1]68_InOutFlowsCurPrdAndPriorHist'!$F$32)*$H392,0)-VLOOKUP(D392,'[1]Pension Expense Details'!$D$23:$S$1407,13,FALSE)</f>
        <v>-114325</v>
      </c>
      <c r="O392" s="105">
        <f>ROUND(('[1]68_InOutFlowsCurPrdAndPriorHist'!$F$30-'[1]68_InOutFlowsCurPrdAndPriorHist'!$F$33)*$H392,0)-VLOOKUP(D392,'[1]Pension Expense Details'!$D$23:$S$1407,14,FALSE)</f>
        <v>49438</v>
      </c>
      <c r="P392" s="105">
        <f>ROUND((VLOOKUP(D392,'[1]Schedule of Pension Amounts LW'!$B$15:$AC$1399,28,FALSE)-VLOOKUP(D392,'[1]Schedule of Pension Amounts LW'!$B$15:$AC$1399,27,FALSE))*'[1]Schedule of Pension Amounts LW'!AD$4,0)+VLOOKUP(D392,'[1]Schedule of Pension Amounts LW'!$B$15:$AH$1399,33,FALSE)-VLOOKUP(D392,'[1]Pension Expense Details'!$D$23:$S$1407,15,FALSE)</f>
        <v>14219</v>
      </c>
      <c r="Q392" s="98">
        <f t="shared" si="26"/>
        <v>949625</v>
      </c>
      <c r="R392" s="98">
        <f>ROUND('[1]68_InOutFlowsCurPrdAndPrior'!$D$32*IF(ISNA(VLOOKUP(D392,'[1]Proportionate Shares'!$D$23:$I$1359,6,FALSE)),0,VLOOKUP(D392,'[1]Proportionate Shares'!$D$23:$I$1359,6,FALSE)),0)</f>
        <v>3989</v>
      </c>
      <c r="S392" s="98">
        <f>ROUND('[1]68_InOutFlowsCurPrdAndPrior'!$D$33*IF(ISNA(VLOOKUP(D392,'[1]Proportionate Shares'!$D$23:$I$1359,6,FALSE)),0,VLOOKUP(D392,'[1]Proportionate Shares'!$D$23:$I$1359,6,FALSE)),0)</f>
        <v>294620</v>
      </c>
      <c r="T392" s="98">
        <f>ROUND('[1]68_InOutFlowsCurPrdAndPrior'!$D$35*IF(ISNA(VLOOKUP(D392,'[1]Proportionate Shares'!$D$23:$I$1359,6,FALSE)),0,VLOOKUP(D392,'[1]Proportionate Shares'!$D$23:$I$1359,6,FALSE)),0)</f>
        <v>57092</v>
      </c>
      <c r="U392" s="98">
        <f>VLOOKUP(D392,'[1]Schedule of Pension Amounts LW'!$B$15:$AS$1399,36,FALSE)</f>
        <v>110867</v>
      </c>
      <c r="V392" s="99">
        <f t="shared" si="27"/>
        <v>466568</v>
      </c>
      <c r="W392" s="98">
        <f>ROUND('[1]68_InOutFlowsCurPrdAndPrior'!$F$32*IF(ISNA(VLOOKUP(D392,'[1]Proportionate Shares'!$D$23:$I$1359,6,FALSE)),0,VLOOKUP(D392,'[1]Proportionate Shares'!$D$23:$I$1359,6,FALSE)),0)</f>
        <v>32972</v>
      </c>
      <c r="X392" s="98">
        <f>ROUND('[1]68_InOutFlowsCurPrdAndPrior'!$F$33*IF(ISNA(VLOOKUP(D392,'[1]Proportionate Shares'!$D$23:$I$1359,6,FALSE)),0,VLOOKUP(D392,'[1]Proportionate Shares'!$D$23:$I$1359,6,FALSE)),0)</f>
        <v>121751</v>
      </c>
      <c r="Y392" s="98">
        <f>ROUND('[1]68_InOutFlowsCurPrdAndPrior'!$F$35*IF(ISNA(VLOOKUP(D392,'[1]Proportionate Shares'!$D$23:$I$1359,6,FALSE)),0,VLOOKUP(D392,'[1]Proportionate Shares'!$D$23:$I$1359,6,FALSE)),0)</f>
        <v>47556</v>
      </c>
      <c r="Z392" s="98">
        <f>-VLOOKUP(D392,'[1]Schedule of Pension Amounts LW'!$B$15:$AS$1399,37,FALSE)</f>
        <v>8</v>
      </c>
      <c r="AA392" s="99">
        <f t="shared" si="28"/>
        <v>202287</v>
      </c>
      <c r="AB392" s="72">
        <f>VLOOKUP(D392,'[1]Pension Expense Details'!$D$22:$S$1407,16,FALSE)</f>
        <v>90714</v>
      </c>
      <c r="AC392" s="72">
        <f t="shared" si="29"/>
        <v>126663</v>
      </c>
      <c r="AD392" s="72">
        <f>VLOOKUP(D392,'[1]Schedule of Pension Amounts LW'!$B$15:$W$1399,22,FALSE)</f>
        <v>217377</v>
      </c>
    </row>
    <row r="393" spans="1:30" x14ac:dyDescent="0.3">
      <c r="A393" s="104"/>
      <c r="B393" s="33"/>
      <c r="C393" s="33" t="str">
        <f>VLOOKUP(D393,'[1]Employer information'!$I$3:$J$1391,2,FALSE)</f>
        <v xml:space="preserve">Public Education                                  </v>
      </c>
      <c r="D393" s="33" t="str">
        <f>'[1]Schedule of Pension Amounts LW'!B386</f>
        <v>0403</v>
      </c>
      <c r="E393" s="33" t="str">
        <f>IF(ISNA(VLOOKUP(D393,'[1]Proportionate Shares'!$D$23:$G$1400,2,FALSE)),"",VLOOKUP(D393,'[1]Proportionate Shares'!$D$23:$G$1400,2,FALSE))</f>
        <v>130901</v>
      </c>
      <c r="F393" s="33" t="str">
        <f>IF(ISNA(VLOOKUP(D393,'[1]Proportionate Shares'!$D$23:$G$1400,3,FALSE)),"",VLOOKUP(D393,'[1]Proportionate Shares'!$D$23:$G$1400,3,FALSE))</f>
        <v xml:space="preserve">   </v>
      </c>
      <c r="G393" s="34" t="str">
        <f>VLOOKUP(D393,'[1]Employer information'!$A$3:$B$1390,2,FALSE)</f>
        <v>BOERNE ISD</v>
      </c>
      <c r="H393" s="36">
        <f>IF(ISNA(VLOOKUP(D393,'[1]Proportionate Shares'!$D$23:$I$1377,6,FALSE)),0,VLOOKUP(D393,'[1]Proportionate Shares'!$D$23:$I$1377,6,FALSE))</f>
        <v>4.1386774799999999E-4</v>
      </c>
      <c r="I393" s="105">
        <f>VLOOKUP(D393,'[1]Schedule of Pension Amounts LW'!$B$15:$E$1399,3,FALSE)</f>
        <v>22010814</v>
      </c>
      <c r="J393" s="105">
        <f>-IF(ISNA(VLOOKUP(D393,'[1]Combined Contribution Amounts'!$A$2:$K$1335,5,FALSE)),0,VLOOKUP(D393,'[1]Combined Contribution Amounts'!$A$2:$K$1335,5,FALSE))</f>
        <v>-1448587</v>
      </c>
      <c r="K393" s="105">
        <f>-IF(ISNA(VLOOKUP(D393,'[1]Combined Contribution Amounts'!$A$2:$K$1335,7,FALSE)),0,VLOOKUP(D393,'[1]Combined Contribution Amounts'!$A$2:$K$1335,7,FALSE))+-IF(ISNA(VLOOKUP(D393,'[1]Combined Contribution Amounts'!$A$2:$K$1335,8,FALSE)),0,VLOOKUP(D393,'[1]Combined Contribution Amounts'!$A$2:$K$1335,8,FALSE))+-IF(ISNA(VLOOKUP(D393,'[1]Combined Contribution Amounts'!$A$2:$K$1335,9,FALSE)),0,VLOOKUP(D393,'[1]Combined Contribution Amounts'!$A$2:$K$1335,9,FALSE))</f>
        <v>0</v>
      </c>
      <c r="L393" s="105">
        <f>VLOOKUP(D393,'[1]Pension Expense Details'!$D$23:$S$1407,16,FALSE)</f>
        <v>2116050</v>
      </c>
      <c r="M393" s="105">
        <f>ROUND(('[1]68_InOutFlowsCurPrdAndPriorHist'!$F$28-'[1]68_InOutFlowsCurPrdAndPriorHist'!$F$31)*$H393,0)-VLOOKUP(D393,'[1]Pension Expense Details'!$D$23:$S$1407,12,FALSE)</f>
        <v>-342781</v>
      </c>
      <c r="N393" s="105">
        <f>ROUND(('[1]68_InOutFlowsCurPrdAndPriorHist'!$F$29-'[1]68_InOutFlowsCurPrdAndPriorHist'!$F$32)*$H393,0)-VLOOKUP(D393,'[1]Pension Expense Details'!$D$23:$S$1407,13,FALSE)</f>
        <v>-2590068</v>
      </c>
      <c r="O393" s="105">
        <f>ROUND(('[1]68_InOutFlowsCurPrdAndPriorHist'!$F$30-'[1]68_InOutFlowsCurPrdAndPriorHist'!$F$33)*$H393,0)-VLOOKUP(D393,'[1]Pension Expense Details'!$D$23:$S$1407,14,FALSE)</f>
        <v>1120026</v>
      </c>
      <c r="P393" s="105">
        <f>ROUND((VLOOKUP(D393,'[1]Schedule of Pension Amounts LW'!$B$15:$AC$1399,28,FALSE)-VLOOKUP(D393,'[1]Schedule of Pension Amounts LW'!$B$15:$AC$1399,27,FALSE))*'[1]Schedule of Pension Amounts LW'!AD$4,0)+VLOOKUP(D393,'[1]Schedule of Pension Amounts LW'!$B$15:$AH$1399,33,FALSE)-VLOOKUP(D393,'[1]Pension Expense Details'!$D$23:$S$1407,15,FALSE)</f>
        <v>648685</v>
      </c>
      <c r="Q393" s="98">
        <f t="shared" si="26"/>
        <v>21514139</v>
      </c>
      <c r="R393" s="98">
        <f>ROUND('[1]68_InOutFlowsCurPrdAndPrior'!$D$32*IF(ISNA(VLOOKUP(D393,'[1]Proportionate Shares'!$D$23:$I$1359,6,FALSE)),0,VLOOKUP(D393,'[1]Proportionate Shares'!$D$23:$I$1359,6,FALSE)),0)</f>
        <v>90379</v>
      </c>
      <c r="S393" s="98">
        <f>ROUND('[1]68_InOutFlowsCurPrdAndPrior'!$D$33*IF(ISNA(VLOOKUP(D393,'[1]Proportionate Shares'!$D$23:$I$1359,6,FALSE)),0,VLOOKUP(D393,'[1]Proportionate Shares'!$D$23:$I$1359,6,FALSE)),0)</f>
        <v>6674743</v>
      </c>
      <c r="T393" s="98">
        <f>ROUND('[1]68_InOutFlowsCurPrdAndPrior'!$D$35*IF(ISNA(VLOOKUP(D393,'[1]Proportionate Shares'!$D$23:$I$1359,6,FALSE)),0,VLOOKUP(D393,'[1]Proportionate Shares'!$D$23:$I$1359,6,FALSE)),0)</f>
        <v>1293437</v>
      </c>
      <c r="U393" s="98">
        <f>VLOOKUP(D393,'[1]Schedule of Pension Amounts LW'!$B$15:$AS$1399,36,FALSE)</f>
        <v>2018684</v>
      </c>
      <c r="V393" s="99">
        <f t="shared" si="27"/>
        <v>10077243</v>
      </c>
      <c r="W393" s="98">
        <f>ROUND('[1]68_InOutFlowsCurPrdAndPrior'!$F$32*IF(ISNA(VLOOKUP(D393,'[1]Proportionate Shares'!$D$23:$I$1359,6,FALSE)),0,VLOOKUP(D393,'[1]Proportionate Shares'!$D$23:$I$1359,6,FALSE)),0)</f>
        <v>747005</v>
      </c>
      <c r="X393" s="98">
        <f>ROUND('[1]68_InOutFlowsCurPrdAndPrior'!$F$33*IF(ISNA(VLOOKUP(D393,'[1]Proportionate Shares'!$D$23:$I$1359,6,FALSE)),0,VLOOKUP(D393,'[1]Proportionate Shares'!$D$23:$I$1359,6,FALSE)),0)</f>
        <v>2758319</v>
      </c>
      <c r="Y393" s="98">
        <f>ROUND('[1]68_InOutFlowsCurPrdAndPrior'!$F$35*IF(ISNA(VLOOKUP(D393,'[1]Proportionate Shares'!$D$23:$I$1359,6,FALSE)),0,VLOOKUP(D393,'[1]Proportionate Shares'!$D$23:$I$1359,6,FALSE)),0)</f>
        <v>1077410</v>
      </c>
      <c r="Z393" s="98">
        <f>-VLOOKUP(D393,'[1]Schedule of Pension Amounts LW'!$B$15:$AS$1399,37,FALSE)</f>
        <v>271</v>
      </c>
      <c r="AA393" s="99">
        <f t="shared" si="28"/>
        <v>4583005</v>
      </c>
      <c r="AB393" s="72">
        <f>VLOOKUP(D393,'[1]Pension Expense Details'!$D$22:$S$1407,16,FALSE)</f>
        <v>2116050</v>
      </c>
      <c r="AC393" s="72">
        <f t="shared" si="29"/>
        <v>2493706</v>
      </c>
      <c r="AD393" s="72">
        <f>VLOOKUP(D393,'[1]Schedule of Pension Amounts LW'!$B$15:$W$1399,22,FALSE)</f>
        <v>4609756</v>
      </c>
    </row>
    <row r="394" spans="1:30" x14ac:dyDescent="0.3">
      <c r="A394" s="104"/>
      <c r="B394" s="33"/>
      <c r="C394" s="33" t="str">
        <f>VLOOKUP(D394,'[1]Employer information'!$I$3:$J$1391,2,FALSE)</f>
        <v xml:space="preserve">Public Education                                  </v>
      </c>
      <c r="D394" s="33" t="str">
        <f>'[1]Schedule of Pension Amounts LW'!B387</f>
        <v>1856</v>
      </c>
      <c r="E394" s="33" t="str">
        <f>IF(ISNA(VLOOKUP(D394,'[1]Proportionate Shares'!$D$23:$G$1400,2,FALSE)),"",VLOOKUP(D394,'[1]Proportionate Shares'!$D$23:$G$1400,2,FALSE))</f>
        <v>116916</v>
      </c>
      <c r="F394" s="33" t="str">
        <f>IF(ISNA(VLOOKUP(D394,'[1]Proportionate Shares'!$D$23:$G$1400,3,FALSE)),"",VLOOKUP(D394,'[1]Proportionate Shares'!$D$23:$G$1400,3,FALSE))</f>
        <v/>
      </c>
      <c r="G394" s="34" t="str">
        <f>VLOOKUP(D394,'[1]Employer information'!$A$3:$B$1390,2,FALSE)</f>
        <v>BOLES ISD</v>
      </c>
      <c r="H394" s="36">
        <f>IF(ISNA(VLOOKUP(D394,'[1]Proportionate Shares'!$D$23:$I$1377,6,FALSE)),0,VLOOKUP(D394,'[1]Proportionate Shares'!$D$23:$I$1377,6,FALSE))</f>
        <v>2.7634477000000002E-5</v>
      </c>
      <c r="I394" s="105">
        <f>VLOOKUP(D394,'[1]Schedule of Pension Amounts LW'!$B$15:$E$1399,3,FALSE)</f>
        <v>1467810</v>
      </c>
      <c r="J394" s="105">
        <f>-IF(ISNA(VLOOKUP(D394,'[1]Combined Contribution Amounts'!$A$2:$K$1335,5,FALSE)),0,VLOOKUP(D394,'[1]Combined Contribution Amounts'!$A$2:$K$1335,5,FALSE))</f>
        <v>-96724</v>
      </c>
      <c r="K394" s="105">
        <f>-IF(ISNA(VLOOKUP(D394,'[1]Combined Contribution Amounts'!$A$2:$K$1335,7,FALSE)),0,VLOOKUP(D394,'[1]Combined Contribution Amounts'!$A$2:$K$1335,7,FALSE))+-IF(ISNA(VLOOKUP(D394,'[1]Combined Contribution Amounts'!$A$2:$K$1335,8,FALSE)),0,VLOOKUP(D394,'[1]Combined Contribution Amounts'!$A$2:$K$1335,8,FALSE))+-IF(ISNA(VLOOKUP(D394,'[1]Combined Contribution Amounts'!$A$2:$K$1335,9,FALSE)),0,VLOOKUP(D394,'[1]Combined Contribution Amounts'!$A$2:$K$1335,9,FALSE))</f>
        <v>0</v>
      </c>
      <c r="L394" s="105">
        <f>VLOOKUP(D394,'[1]Pension Expense Details'!$D$23:$S$1407,16,FALSE)</f>
        <v>141589</v>
      </c>
      <c r="M394" s="105">
        <f>ROUND(('[1]68_InOutFlowsCurPrdAndPriorHist'!$F$28-'[1]68_InOutFlowsCurPrdAndPriorHist'!$F$31)*$H394,0)-VLOOKUP(D394,'[1]Pension Expense Details'!$D$23:$S$1407,12,FALSE)</f>
        <v>-22888</v>
      </c>
      <c r="N394" s="105">
        <f>ROUND(('[1]68_InOutFlowsCurPrdAndPriorHist'!$F$29-'[1]68_InOutFlowsCurPrdAndPriorHist'!$F$32)*$H394,0)-VLOOKUP(D394,'[1]Pension Expense Details'!$D$23:$S$1407,13,FALSE)</f>
        <v>-172943</v>
      </c>
      <c r="O394" s="105">
        <f>ROUND(('[1]68_InOutFlowsCurPrdAndPriorHist'!$F$30-'[1]68_InOutFlowsCurPrdAndPriorHist'!$F$33)*$H394,0)-VLOOKUP(D394,'[1]Pension Expense Details'!$D$23:$S$1407,14,FALSE)</f>
        <v>74786</v>
      </c>
      <c r="P394" s="105">
        <f>ROUND((VLOOKUP(D394,'[1]Schedule of Pension Amounts LW'!$B$15:$AC$1399,28,FALSE)-VLOOKUP(D394,'[1]Schedule of Pension Amounts LW'!$B$15:$AC$1399,27,FALSE))*'[1]Schedule of Pension Amounts LW'!AD$4,0)+VLOOKUP(D394,'[1]Schedule of Pension Amounts LW'!$B$15:$AH$1399,33,FALSE)-VLOOKUP(D394,'[1]Pension Expense Details'!$D$23:$S$1407,15,FALSE)</f>
        <v>44897</v>
      </c>
      <c r="Q394" s="98">
        <f t="shared" si="26"/>
        <v>1436527</v>
      </c>
      <c r="R394" s="98">
        <f>ROUND('[1]68_InOutFlowsCurPrdAndPrior'!$D$32*IF(ISNA(VLOOKUP(D394,'[1]Proportionate Shares'!$D$23:$I$1359,6,FALSE)),0,VLOOKUP(D394,'[1]Proportionate Shares'!$D$23:$I$1359,6,FALSE)),0)</f>
        <v>6035</v>
      </c>
      <c r="S394" s="98">
        <f>ROUND('[1]68_InOutFlowsCurPrdAndPrior'!$D$33*IF(ISNA(VLOOKUP(D394,'[1]Proportionate Shares'!$D$23:$I$1359,6,FALSE)),0,VLOOKUP(D394,'[1]Proportionate Shares'!$D$23:$I$1359,6,FALSE)),0)</f>
        <v>445681</v>
      </c>
      <c r="T394" s="98">
        <f>ROUND('[1]68_InOutFlowsCurPrdAndPrior'!$D$35*IF(ISNA(VLOOKUP(D394,'[1]Proportionate Shares'!$D$23:$I$1359,6,FALSE)),0,VLOOKUP(D394,'[1]Proportionate Shares'!$D$23:$I$1359,6,FALSE)),0)</f>
        <v>86364</v>
      </c>
      <c r="U394" s="98">
        <f>VLOOKUP(D394,'[1]Schedule of Pension Amounts LW'!$B$15:$AS$1399,36,FALSE)</f>
        <v>136246</v>
      </c>
      <c r="V394" s="99">
        <f t="shared" si="27"/>
        <v>674326</v>
      </c>
      <c r="W394" s="98">
        <f>ROUND('[1]68_InOutFlowsCurPrdAndPrior'!$F$32*IF(ISNA(VLOOKUP(D394,'[1]Proportionate Shares'!$D$23:$I$1359,6,FALSE)),0,VLOOKUP(D394,'[1]Proportionate Shares'!$D$23:$I$1359,6,FALSE)),0)</f>
        <v>49878</v>
      </c>
      <c r="X394" s="98">
        <f>ROUND('[1]68_InOutFlowsCurPrdAndPrior'!$F$33*IF(ISNA(VLOOKUP(D394,'[1]Proportionate Shares'!$D$23:$I$1359,6,FALSE)),0,VLOOKUP(D394,'[1]Proportionate Shares'!$D$23:$I$1359,6,FALSE)),0)</f>
        <v>184177</v>
      </c>
      <c r="Y394" s="98">
        <f>ROUND('[1]68_InOutFlowsCurPrdAndPrior'!$F$35*IF(ISNA(VLOOKUP(D394,'[1]Proportionate Shares'!$D$23:$I$1359,6,FALSE)),0,VLOOKUP(D394,'[1]Proportionate Shares'!$D$23:$I$1359,6,FALSE)),0)</f>
        <v>71940</v>
      </c>
      <c r="Z394" s="98">
        <f>-VLOOKUP(D394,'[1]Schedule of Pension Amounts LW'!$B$15:$AS$1399,37,FALSE)</f>
        <v>9197</v>
      </c>
      <c r="AA394" s="99">
        <f t="shared" si="28"/>
        <v>315192</v>
      </c>
      <c r="AB394" s="72">
        <f>VLOOKUP(D394,'[1]Pension Expense Details'!$D$22:$S$1407,16,FALSE)</f>
        <v>141589</v>
      </c>
      <c r="AC394" s="72">
        <f t="shared" si="29"/>
        <v>167468</v>
      </c>
      <c r="AD394" s="72">
        <f>VLOOKUP(D394,'[1]Schedule of Pension Amounts LW'!$B$15:$W$1399,22,FALSE)</f>
        <v>309057</v>
      </c>
    </row>
    <row r="395" spans="1:30" x14ac:dyDescent="0.3">
      <c r="A395" s="104"/>
      <c r="B395" s="33"/>
      <c r="C395" s="33" t="str">
        <f>VLOOKUP(D395,'[1]Employer information'!$I$3:$J$1391,2,FALSE)</f>
        <v xml:space="preserve">Public Education                                  </v>
      </c>
      <c r="D395" s="33" t="str">
        <f>'[1]Schedule of Pension Amounts LW'!B388</f>
        <v>0405</v>
      </c>
      <c r="E395" s="33" t="str">
        <f>IF(ISNA(VLOOKUP(D395,'[1]Proportionate Shares'!$D$23:$G$1400,2,FALSE)),"",VLOOKUP(D395,'[1]Proportionate Shares'!$D$23:$G$1400,2,FALSE))</f>
        <v>241901</v>
      </c>
      <c r="F395" s="33" t="str">
        <f>IF(ISNA(VLOOKUP(D395,'[1]Proportionate Shares'!$D$23:$G$1400,3,FALSE)),"",VLOOKUP(D395,'[1]Proportionate Shares'!$D$23:$G$1400,3,FALSE))</f>
        <v xml:space="preserve">   </v>
      </c>
      <c r="G395" s="34" t="str">
        <f>VLOOKUP(D395,'[1]Employer information'!$A$3:$B$1390,2,FALSE)</f>
        <v>BOLING ISD</v>
      </c>
      <c r="H395" s="36">
        <f>IF(ISNA(VLOOKUP(D395,'[1]Proportionate Shares'!$D$23:$I$1377,6,FALSE)),0,VLOOKUP(D395,'[1]Proportionate Shares'!$D$23:$I$1377,6,FALSE))</f>
        <v>4.5506432999999999E-5</v>
      </c>
      <c r="I395" s="105">
        <f>VLOOKUP(D395,'[1]Schedule of Pension Amounts LW'!$B$15:$E$1399,3,FALSE)</f>
        <v>2550736</v>
      </c>
      <c r="J395" s="105">
        <f>-IF(ISNA(VLOOKUP(D395,'[1]Combined Contribution Amounts'!$A$2:$K$1335,5,FALSE)),0,VLOOKUP(D395,'[1]Combined Contribution Amounts'!$A$2:$K$1335,5,FALSE))</f>
        <v>-159278</v>
      </c>
      <c r="K395" s="105">
        <f>-IF(ISNA(VLOOKUP(D395,'[1]Combined Contribution Amounts'!$A$2:$K$1335,7,FALSE)),0,VLOOKUP(D395,'[1]Combined Contribution Amounts'!$A$2:$K$1335,7,FALSE))+-IF(ISNA(VLOOKUP(D395,'[1]Combined Contribution Amounts'!$A$2:$K$1335,8,FALSE)),0,VLOOKUP(D395,'[1]Combined Contribution Amounts'!$A$2:$K$1335,8,FALSE))+-IF(ISNA(VLOOKUP(D395,'[1]Combined Contribution Amounts'!$A$2:$K$1335,9,FALSE)),0,VLOOKUP(D395,'[1]Combined Contribution Amounts'!$A$2:$K$1335,9,FALSE))</f>
        <v>0</v>
      </c>
      <c r="L395" s="105">
        <f>VLOOKUP(D395,'[1]Pension Expense Details'!$D$23:$S$1407,16,FALSE)</f>
        <v>212149</v>
      </c>
      <c r="M395" s="105">
        <f>ROUND(('[1]68_InOutFlowsCurPrdAndPriorHist'!$F$28-'[1]68_InOutFlowsCurPrdAndPriorHist'!$F$31)*$H395,0)-VLOOKUP(D395,'[1]Pension Expense Details'!$D$23:$S$1407,12,FALSE)</f>
        <v>-37690</v>
      </c>
      <c r="N395" s="105">
        <f>ROUND(('[1]68_InOutFlowsCurPrdAndPriorHist'!$F$29-'[1]68_InOutFlowsCurPrdAndPriorHist'!$F$32)*$H395,0)-VLOOKUP(D395,'[1]Pension Expense Details'!$D$23:$S$1407,13,FALSE)</f>
        <v>-284789</v>
      </c>
      <c r="O395" s="105">
        <f>ROUND(('[1]68_InOutFlowsCurPrdAndPriorHist'!$F$30-'[1]68_InOutFlowsCurPrdAndPriorHist'!$F$33)*$H395,0)-VLOOKUP(D395,'[1]Pension Expense Details'!$D$23:$S$1407,14,FALSE)</f>
        <v>123151</v>
      </c>
      <c r="P395" s="105">
        <f>ROUND((VLOOKUP(D395,'[1]Schedule of Pension Amounts LW'!$B$15:$AC$1399,28,FALSE)-VLOOKUP(D395,'[1]Schedule of Pension Amounts LW'!$B$15:$AC$1399,27,FALSE))*'[1]Schedule of Pension Amounts LW'!AD$4,0)+VLOOKUP(D395,'[1]Schedule of Pension Amounts LW'!$B$15:$AH$1399,33,FALSE)-VLOOKUP(D395,'[1]Pension Expense Details'!$D$23:$S$1407,15,FALSE)</f>
        <v>-38712</v>
      </c>
      <c r="Q395" s="98">
        <f t="shared" si="26"/>
        <v>2365567</v>
      </c>
      <c r="R395" s="98">
        <f>ROUND('[1]68_InOutFlowsCurPrdAndPrior'!$D$32*IF(ISNA(VLOOKUP(D395,'[1]Proportionate Shares'!$D$23:$I$1359,6,FALSE)),0,VLOOKUP(D395,'[1]Proportionate Shares'!$D$23:$I$1359,6,FALSE)),0)</f>
        <v>9937</v>
      </c>
      <c r="S395" s="98">
        <f>ROUND('[1]68_InOutFlowsCurPrdAndPrior'!$D$33*IF(ISNA(VLOOKUP(D395,'[1]Proportionate Shares'!$D$23:$I$1359,6,FALSE)),0,VLOOKUP(D395,'[1]Proportionate Shares'!$D$23:$I$1359,6,FALSE)),0)</f>
        <v>733915</v>
      </c>
      <c r="T395" s="98">
        <f>ROUND('[1]68_InOutFlowsCurPrdAndPrior'!$D$35*IF(ISNA(VLOOKUP(D395,'[1]Proportionate Shares'!$D$23:$I$1359,6,FALSE)),0,VLOOKUP(D395,'[1]Proportionate Shares'!$D$23:$I$1359,6,FALSE)),0)</f>
        <v>142219</v>
      </c>
      <c r="U395" s="98">
        <f>VLOOKUP(D395,'[1]Schedule of Pension Amounts LW'!$B$15:$AS$1399,36,FALSE)</f>
        <v>238194</v>
      </c>
      <c r="V395" s="99">
        <f t="shared" si="27"/>
        <v>1124265</v>
      </c>
      <c r="W395" s="98">
        <f>ROUND('[1]68_InOutFlowsCurPrdAndPrior'!$F$32*IF(ISNA(VLOOKUP(D395,'[1]Proportionate Shares'!$D$23:$I$1359,6,FALSE)),0,VLOOKUP(D395,'[1]Proportionate Shares'!$D$23:$I$1359,6,FALSE)),0)</f>
        <v>82136</v>
      </c>
      <c r="X395" s="98">
        <f>ROUND('[1]68_InOutFlowsCurPrdAndPrior'!$F$33*IF(ISNA(VLOOKUP(D395,'[1]Proportionate Shares'!$D$23:$I$1359,6,FALSE)),0,VLOOKUP(D395,'[1]Proportionate Shares'!$D$23:$I$1359,6,FALSE)),0)</f>
        <v>303288</v>
      </c>
      <c r="Y395" s="98">
        <f>ROUND('[1]68_InOutFlowsCurPrdAndPrior'!$F$35*IF(ISNA(VLOOKUP(D395,'[1]Proportionate Shares'!$D$23:$I$1359,6,FALSE)),0,VLOOKUP(D395,'[1]Proportionate Shares'!$D$23:$I$1359,6,FALSE)),0)</f>
        <v>118466</v>
      </c>
      <c r="Z395" s="98">
        <f>-VLOOKUP(D395,'[1]Schedule of Pension Amounts LW'!$B$15:$AS$1399,37,FALSE)</f>
        <v>46149</v>
      </c>
      <c r="AA395" s="99">
        <f t="shared" si="28"/>
        <v>550039</v>
      </c>
      <c r="AB395" s="72">
        <f>VLOOKUP(D395,'[1]Pension Expense Details'!$D$22:$S$1407,16,FALSE)</f>
        <v>212149</v>
      </c>
      <c r="AC395" s="72">
        <f t="shared" si="29"/>
        <v>293745</v>
      </c>
      <c r="AD395" s="72">
        <f>VLOOKUP(D395,'[1]Schedule of Pension Amounts LW'!$B$15:$W$1399,22,FALSE)</f>
        <v>505894</v>
      </c>
    </row>
    <row r="396" spans="1:30" x14ac:dyDescent="0.3">
      <c r="A396" s="104"/>
      <c r="B396" s="33"/>
      <c r="C396" s="33" t="str">
        <f>VLOOKUP(D396,'[1]Employer information'!$I$3:$J$1391,2,FALSE)</f>
        <v xml:space="preserve">Public Education                                  </v>
      </c>
      <c r="D396" s="33" t="str">
        <f>'[1]Schedule of Pension Amounts LW'!B389</f>
        <v>0407</v>
      </c>
      <c r="E396" s="33" t="str">
        <f>IF(ISNA(VLOOKUP(D396,'[1]Proportionate Shares'!$D$23:$G$1400,2,FALSE)),"",VLOOKUP(D396,'[1]Proportionate Shares'!$D$23:$G$1400,2,FALSE))</f>
        <v>074903</v>
      </c>
      <c r="F396" s="33" t="str">
        <f>IF(ISNA(VLOOKUP(D396,'[1]Proportionate Shares'!$D$23:$G$1400,3,FALSE)),"",VLOOKUP(D396,'[1]Proportionate Shares'!$D$23:$G$1400,3,FALSE))</f>
        <v xml:space="preserve">   </v>
      </c>
      <c r="G396" s="34" t="str">
        <f>VLOOKUP(D396,'[1]Employer information'!$A$3:$B$1390,2,FALSE)</f>
        <v>BONHAM ISD</v>
      </c>
      <c r="H396" s="36">
        <f>IF(ISNA(VLOOKUP(D396,'[1]Proportionate Shares'!$D$23:$I$1377,6,FALSE)),0,VLOOKUP(D396,'[1]Proportionate Shares'!$D$23:$I$1377,6,FALSE))</f>
        <v>1.32230589E-4</v>
      </c>
      <c r="I396" s="105">
        <f>VLOOKUP(D396,'[1]Schedule of Pension Amounts LW'!$B$15:$E$1399,3,FALSE)</f>
        <v>7230184</v>
      </c>
      <c r="J396" s="105">
        <f>-IF(ISNA(VLOOKUP(D396,'[1]Combined Contribution Amounts'!$A$2:$K$1335,5,FALSE)),0,VLOOKUP(D396,'[1]Combined Contribution Amounts'!$A$2:$K$1335,5,FALSE))</f>
        <v>-462823</v>
      </c>
      <c r="K396" s="105">
        <f>-IF(ISNA(VLOOKUP(D396,'[1]Combined Contribution Amounts'!$A$2:$K$1335,7,FALSE)),0,VLOOKUP(D396,'[1]Combined Contribution Amounts'!$A$2:$K$1335,7,FALSE))+-IF(ISNA(VLOOKUP(D396,'[1]Combined Contribution Amounts'!$A$2:$K$1335,8,FALSE)),0,VLOOKUP(D396,'[1]Combined Contribution Amounts'!$A$2:$K$1335,8,FALSE))+-IF(ISNA(VLOOKUP(D396,'[1]Combined Contribution Amounts'!$A$2:$K$1335,9,FALSE)),0,VLOOKUP(D396,'[1]Combined Contribution Amounts'!$A$2:$K$1335,9,FALSE))</f>
        <v>0</v>
      </c>
      <c r="L396" s="105">
        <f>VLOOKUP(D396,'[1]Pension Expense Details'!$D$23:$S$1407,16,FALSE)</f>
        <v>644997</v>
      </c>
      <c r="M396" s="105">
        <f>ROUND(('[1]68_InOutFlowsCurPrdAndPriorHist'!$F$28-'[1]68_InOutFlowsCurPrdAndPriorHist'!$F$31)*$H396,0)-VLOOKUP(D396,'[1]Pension Expense Details'!$D$23:$S$1407,12,FALSE)</f>
        <v>-109518</v>
      </c>
      <c r="N396" s="105">
        <f>ROUND(('[1]68_InOutFlowsCurPrdAndPriorHist'!$F$29-'[1]68_InOutFlowsCurPrdAndPriorHist'!$F$32)*$H396,0)-VLOOKUP(D396,'[1]Pension Expense Details'!$D$23:$S$1407,13,FALSE)</f>
        <v>-827526</v>
      </c>
      <c r="O396" s="105">
        <f>ROUND(('[1]68_InOutFlowsCurPrdAndPriorHist'!$F$30-'[1]68_InOutFlowsCurPrdAndPriorHist'!$F$33)*$H396,0)-VLOOKUP(D396,'[1]Pension Expense Details'!$D$23:$S$1407,14,FALSE)</f>
        <v>357848</v>
      </c>
      <c r="P396" s="105">
        <f>ROUND((VLOOKUP(D396,'[1]Schedule of Pension Amounts LW'!$B$15:$AC$1399,28,FALSE)-VLOOKUP(D396,'[1]Schedule of Pension Amounts LW'!$B$15:$AC$1399,27,FALSE))*'[1]Schedule of Pension Amounts LW'!AD$4,0)+VLOOKUP(D396,'[1]Schedule of Pension Amounts LW'!$B$15:$AH$1399,33,FALSE)-VLOOKUP(D396,'[1]Pension Expense Details'!$D$23:$S$1407,15,FALSE)</f>
        <v>40597</v>
      </c>
      <c r="Q396" s="98">
        <f t="shared" si="26"/>
        <v>6873759</v>
      </c>
      <c r="R396" s="98">
        <f>ROUND('[1]68_InOutFlowsCurPrdAndPrior'!$D$32*IF(ISNA(VLOOKUP(D396,'[1]Proportionate Shares'!$D$23:$I$1359,6,FALSE)),0,VLOOKUP(D396,'[1]Proportionate Shares'!$D$23:$I$1359,6,FALSE)),0)</f>
        <v>28876</v>
      </c>
      <c r="S396" s="98">
        <f>ROUND('[1]68_InOutFlowsCurPrdAndPrior'!$D$33*IF(ISNA(VLOOKUP(D396,'[1]Proportionate Shares'!$D$23:$I$1359,6,FALSE)),0,VLOOKUP(D396,'[1]Proportionate Shares'!$D$23:$I$1359,6,FALSE)),0)</f>
        <v>2132578</v>
      </c>
      <c r="T396" s="98">
        <f>ROUND('[1]68_InOutFlowsCurPrdAndPrior'!$D$35*IF(ISNA(VLOOKUP(D396,'[1]Proportionate Shares'!$D$23:$I$1359,6,FALSE)),0,VLOOKUP(D396,'[1]Proportionate Shares'!$D$23:$I$1359,6,FALSE)),0)</f>
        <v>413253</v>
      </c>
      <c r="U396" s="98">
        <f>VLOOKUP(D396,'[1]Schedule of Pension Amounts LW'!$B$15:$AS$1399,36,FALSE)</f>
        <v>641968</v>
      </c>
      <c r="V396" s="99">
        <f t="shared" si="27"/>
        <v>3216675</v>
      </c>
      <c r="W396" s="98">
        <f>ROUND('[1]68_InOutFlowsCurPrdAndPrior'!$F$32*IF(ISNA(VLOOKUP(D396,'[1]Proportionate Shares'!$D$23:$I$1359,6,FALSE)),0,VLOOKUP(D396,'[1]Proportionate Shares'!$D$23:$I$1359,6,FALSE)),0)</f>
        <v>238668</v>
      </c>
      <c r="X396" s="98">
        <f>ROUND('[1]68_InOutFlowsCurPrdAndPrior'!$F$33*IF(ISNA(VLOOKUP(D396,'[1]Proportionate Shares'!$D$23:$I$1359,6,FALSE)),0,VLOOKUP(D396,'[1]Proportionate Shares'!$D$23:$I$1359,6,FALSE)),0)</f>
        <v>881282</v>
      </c>
      <c r="Y396" s="98">
        <f>ROUND('[1]68_InOutFlowsCurPrdAndPrior'!$F$35*IF(ISNA(VLOOKUP(D396,'[1]Proportionate Shares'!$D$23:$I$1359,6,FALSE)),0,VLOOKUP(D396,'[1]Proportionate Shares'!$D$23:$I$1359,6,FALSE)),0)</f>
        <v>344232</v>
      </c>
      <c r="Z396" s="98">
        <f>-VLOOKUP(D396,'[1]Schedule of Pension Amounts LW'!$B$15:$AS$1399,37,FALSE)</f>
        <v>145802</v>
      </c>
      <c r="AA396" s="99">
        <f t="shared" si="28"/>
        <v>1609984</v>
      </c>
      <c r="AB396" s="72">
        <f>VLOOKUP(D396,'[1]Pension Expense Details'!$D$22:$S$1407,16,FALSE)</f>
        <v>644997</v>
      </c>
      <c r="AC396" s="72">
        <f t="shared" si="29"/>
        <v>837053</v>
      </c>
      <c r="AD396" s="72">
        <f>VLOOKUP(D396,'[1]Schedule of Pension Amounts LW'!$B$15:$W$1399,22,FALSE)</f>
        <v>1482050</v>
      </c>
    </row>
    <row r="397" spans="1:30" x14ac:dyDescent="0.3">
      <c r="A397" s="104"/>
      <c r="B397" s="33"/>
      <c r="C397" s="33" t="str">
        <f>VLOOKUP(D397,'[1]Employer information'!$I$3:$J$1391,2,FALSE)</f>
        <v xml:space="preserve">Public Education                                  </v>
      </c>
      <c r="D397" s="33" t="str">
        <f>'[1]Schedule of Pension Amounts LW'!B390</f>
        <v>0409</v>
      </c>
      <c r="E397" s="33" t="str">
        <f>IF(ISNA(VLOOKUP(D397,'[1]Proportionate Shares'!$D$23:$G$1400,2,FALSE)),"",VLOOKUP(D397,'[1]Proportionate Shares'!$D$23:$G$1400,2,FALSE))</f>
        <v>148901</v>
      </c>
      <c r="F397" s="33" t="str">
        <f>IF(ISNA(VLOOKUP(D397,'[1]Proportionate Shares'!$D$23:$G$1400,3,FALSE)),"",VLOOKUP(D397,'[1]Proportionate Shares'!$D$23:$G$1400,3,FALSE))</f>
        <v xml:space="preserve">   </v>
      </c>
      <c r="G397" s="34" t="str">
        <f>VLOOKUP(D397,'[1]Employer information'!$A$3:$B$1390,2,FALSE)</f>
        <v>BOOKER ISD</v>
      </c>
      <c r="H397" s="36">
        <f>IF(ISNA(VLOOKUP(D397,'[1]Proportionate Shares'!$D$23:$I$1377,6,FALSE)),0,VLOOKUP(D397,'[1]Proportionate Shares'!$D$23:$I$1377,6,FALSE))</f>
        <v>2.1278124000000001E-5</v>
      </c>
      <c r="I397" s="105">
        <f>VLOOKUP(D397,'[1]Schedule of Pension Amounts LW'!$B$15:$E$1399,3,FALSE)</f>
        <v>1170454</v>
      </c>
      <c r="J397" s="105">
        <f>-IF(ISNA(VLOOKUP(D397,'[1]Combined Contribution Amounts'!$A$2:$K$1335,5,FALSE)),0,VLOOKUP(D397,'[1]Combined Contribution Amounts'!$A$2:$K$1335,5,FALSE))</f>
        <v>-74476</v>
      </c>
      <c r="K397" s="105">
        <f>-IF(ISNA(VLOOKUP(D397,'[1]Combined Contribution Amounts'!$A$2:$K$1335,7,FALSE)),0,VLOOKUP(D397,'[1]Combined Contribution Amounts'!$A$2:$K$1335,7,FALSE))+-IF(ISNA(VLOOKUP(D397,'[1]Combined Contribution Amounts'!$A$2:$K$1335,8,FALSE)),0,VLOOKUP(D397,'[1]Combined Contribution Amounts'!$A$2:$K$1335,8,FALSE))+-IF(ISNA(VLOOKUP(D397,'[1]Combined Contribution Amounts'!$A$2:$K$1335,9,FALSE)),0,VLOOKUP(D397,'[1]Combined Contribution Amounts'!$A$2:$K$1335,9,FALSE))</f>
        <v>0</v>
      </c>
      <c r="L397" s="105">
        <f>VLOOKUP(D397,'[1]Pension Expense Details'!$D$23:$S$1407,16,FALSE)</f>
        <v>102692</v>
      </c>
      <c r="M397" s="105">
        <f>ROUND(('[1]68_InOutFlowsCurPrdAndPriorHist'!$F$28-'[1]68_InOutFlowsCurPrdAndPriorHist'!$F$31)*$H397,0)-VLOOKUP(D397,'[1]Pension Expense Details'!$D$23:$S$1407,12,FALSE)</f>
        <v>-17623</v>
      </c>
      <c r="N397" s="105">
        <f>ROUND(('[1]68_InOutFlowsCurPrdAndPriorHist'!$F$29-'[1]68_InOutFlowsCurPrdAndPriorHist'!$F$32)*$H397,0)-VLOOKUP(D397,'[1]Pension Expense Details'!$D$23:$S$1407,13,FALSE)</f>
        <v>-133163</v>
      </c>
      <c r="O397" s="105">
        <f>ROUND(('[1]68_InOutFlowsCurPrdAndPriorHist'!$F$30-'[1]68_InOutFlowsCurPrdAndPriorHist'!$F$33)*$H397,0)-VLOOKUP(D397,'[1]Pension Expense Details'!$D$23:$S$1407,14,FALSE)</f>
        <v>57584</v>
      </c>
      <c r="P397" s="105">
        <f>ROUND((VLOOKUP(D397,'[1]Schedule of Pension Amounts LW'!$B$15:$AC$1399,28,FALSE)-VLOOKUP(D397,'[1]Schedule of Pension Amounts LW'!$B$15:$AC$1399,27,FALSE))*'[1]Schedule of Pension Amounts LW'!AD$4,0)+VLOOKUP(D397,'[1]Schedule of Pension Amounts LW'!$B$15:$AH$1399,33,FALSE)-VLOOKUP(D397,'[1]Pension Expense Details'!$D$23:$S$1407,15,FALSE)</f>
        <v>635</v>
      </c>
      <c r="Q397" s="98">
        <f t="shared" si="26"/>
        <v>1106103</v>
      </c>
      <c r="R397" s="98">
        <f>ROUND('[1]68_InOutFlowsCurPrdAndPrior'!$D$32*IF(ISNA(VLOOKUP(D397,'[1]Proportionate Shares'!$D$23:$I$1359,6,FALSE)),0,VLOOKUP(D397,'[1]Proportionate Shares'!$D$23:$I$1359,6,FALSE)),0)</f>
        <v>4647</v>
      </c>
      <c r="S397" s="98">
        <f>ROUND('[1]68_InOutFlowsCurPrdAndPrior'!$D$33*IF(ISNA(VLOOKUP(D397,'[1]Proportionate Shares'!$D$23:$I$1359,6,FALSE)),0,VLOOKUP(D397,'[1]Proportionate Shares'!$D$23:$I$1359,6,FALSE)),0)</f>
        <v>343168</v>
      </c>
      <c r="T397" s="98">
        <f>ROUND('[1]68_InOutFlowsCurPrdAndPrior'!$D$35*IF(ISNA(VLOOKUP(D397,'[1]Proportionate Shares'!$D$23:$I$1359,6,FALSE)),0,VLOOKUP(D397,'[1]Proportionate Shares'!$D$23:$I$1359,6,FALSE)),0)</f>
        <v>66499</v>
      </c>
      <c r="U397" s="98">
        <f>VLOOKUP(D397,'[1]Schedule of Pension Amounts LW'!$B$15:$AS$1399,36,FALSE)</f>
        <v>106268</v>
      </c>
      <c r="V397" s="99">
        <f t="shared" si="27"/>
        <v>520582</v>
      </c>
      <c r="W397" s="98">
        <f>ROUND('[1]68_InOutFlowsCurPrdAndPrior'!$F$32*IF(ISNA(VLOOKUP(D397,'[1]Proportionate Shares'!$D$23:$I$1359,6,FALSE)),0,VLOOKUP(D397,'[1]Proportionate Shares'!$D$23:$I$1359,6,FALSE)),0)</f>
        <v>38406</v>
      </c>
      <c r="X397" s="98">
        <f>ROUND('[1]68_InOutFlowsCurPrdAndPrior'!$F$33*IF(ISNA(VLOOKUP(D397,'[1]Proportionate Shares'!$D$23:$I$1359,6,FALSE)),0,VLOOKUP(D397,'[1]Proportionate Shares'!$D$23:$I$1359,6,FALSE)),0)</f>
        <v>141813</v>
      </c>
      <c r="Y397" s="98">
        <f>ROUND('[1]68_InOutFlowsCurPrdAndPrior'!$F$35*IF(ISNA(VLOOKUP(D397,'[1]Proportionate Shares'!$D$23:$I$1359,6,FALSE)),0,VLOOKUP(D397,'[1]Proportionate Shares'!$D$23:$I$1359,6,FALSE)),0)</f>
        <v>55393</v>
      </c>
      <c r="Z397" s="98">
        <f>-VLOOKUP(D397,'[1]Schedule of Pension Amounts LW'!$B$15:$AS$1399,37,FALSE)</f>
        <v>84160</v>
      </c>
      <c r="AA397" s="99">
        <f t="shared" si="28"/>
        <v>319772</v>
      </c>
      <c r="AB397" s="72">
        <f>VLOOKUP(D397,'[1]Pension Expense Details'!$D$22:$S$1407,16,FALSE)</f>
        <v>102692</v>
      </c>
      <c r="AC397" s="72">
        <f t="shared" si="29"/>
        <v>121842</v>
      </c>
      <c r="AD397" s="72">
        <f>VLOOKUP(D397,'[1]Schedule of Pension Amounts LW'!$B$15:$W$1399,22,FALSE)</f>
        <v>224534</v>
      </c>
    </row>
    <row r="398" spans="1:30" x14ac:dyDescent="0.3">
      <c r="A398" s="104"/>
      <c r="B398" s="33"/>
      <c r="C398" s="33" t="str">
        <f>VLOOKUP(D398,'[1]Employer information'!$I$3:$J$1391,2,FALSE)</f>
        <v xml:space="preserve">Public Education                                  </v>
      </c>
      <c r="D398" s="33" t="str">
        <f>'[1]Schedule of Pension Amounts LW'!B391</f>
        <v>1621</v>
      </c>
      <c r="E398" s="33" t="str">
        <f>IF(ISNA(VLOOKUP(D398,'[1]Proportionate Shares'!$D$23:$G$1400,2,FALSE)),"",VLOOKUP(D398,'[1]Proportionate Shares'!$D$23:$G$1400,2,FALSE))</f>
        <v>017901</v>
      </c>
      <c r="F398" s="33" t="str">
        <f>IF(ISNA(VLOOKUP(D398,'[1]Proportionate Shares'!$D$23:$G$1400,3,FALSE)),"",VLOOKUP(D398,'[1]Proportionate Shares'!$D$23:$G$1400,3,FALSE))</f>
        <v/>
      </c>
      <c r="G398" s="34" t="str">
        <f>VLOOKUP(D398,'[1]Employer information'!$A$3:$B$1390,2,FALSE)</f>
        <v>BORDEN COUNTY ISD</v>
      </c>
      <c r="H398" s="36">
        <f>IF(ISNA(VLOOKUP(D398,'[1]Proportionate Shares'!$D$23:$I$1377,6,FALSE)),0,VLOOKUP(D398,'[1]Proportionate Shares'!$D$23:$I$1377,6,FALSE))</f>
        <v>2.4700007E-5</v>
      </c>
      <c r="I398" s="105">
        <f>VLOOKUP(D398,'[1]Schedule of Pension Amounts LW'!$B$15:$E$1399,3,FALSE)</f>
        <v>1342358</v>
      </c>
      <c r="J398" s="105">
        <f>-IF(ISNA(VLOOKUP(D398,'[1]Combined Contribution Amounts'!$A$2:$K$1335,5,FALSE)),0,VLOOKUP(D398,'[1]Combined Contribution Amounts'!$A$2:$K$1335,5,FALSE))</f>
        <v>-86453</v>
      </c>
      <c r="K398" s="105">
        <f>-IF(ISNA(VLOOKUP(D398,'[1]Combined Contribution Amounts'!$A$2:$K$1335,7,FALSE)),0,VLOOKUP(D398,'[1]Combined Contribution Amounts'!$A$2:$K$1335,7,FALSE))+-IF(ISNA(VLOOKUP(D398,'[1]Combined Contribution Amounts'!$A$2:$K$1335,8,FALSE)),0,VLOOKUP(D398,'[1]Combined Contribution Amounts'!$A$2:$K$1335,8,FALSE))+-IF(ISNA(VLOOKUP(D398,'[1]Combined Contribution Amounts'!$A$2:$K$1335,9,FALSE)),0,VLOOKUP(D398,'[1]Combined Contribution Amounts'!$A$2:$K$1335,9,FALSE))</f>
        <v>0</v>
      </c>
      <c r="L398" s="105">
        <f>VLOOKUP(D398,'[1]Pension Expense Details'!$D$23:$S$1407,16,FALSE)</f>
        <v>121773</v>
      </c>
      <c r="M398" s="105">
        <f>ROUND(('[1]68_InOutFlowsCurPrdAndPriorHist'!$F$28-'[1]68_InOutFlowsCurPrdAndPriorHist'!$F$31)*$H398,0)-VLOOKUP(D398,'[1]Pension Expense Details'!$D$23:$S$1407,12,FALSE)</f>
        <v>-20458</v>
      </c>
      <c r="N398" s="105">
        <f>ROUND(('[1]68_InOutFlowsCurPrdAndPriorHist'!$F$29-'[1]68_InOutFlowsCurPrdAndPriorHist'!$F$32)*$H398,0)-VLOOKUP(D398,'[1]Pension Expense Details'!$D$23:$S$1407,13,FALSE)</f>
        <v>-154577</v>
      </c>
      <c r="O398" s="105">
        <f>ROUND(('[1]68_InOutFlowsCurPrdAndPriorHist'!$F$30-'[1]68_InOutFlowsCurPrdAndPriorHist'!$F$33)*$H398,0)-VLOOKUP(D398,'[1]Pension Expense Details'!$D$23:$S$1407,14,FALSE)</f>
        <v>66844</v>
      </c>
      <c r="P398" s="105">
        <f>ROUND((VLOOKUP(D398,'[1]Schedule of Pension Amounts LW'!$B$15:$AC$1399,28,FALSE)-VLOOKUP(D398,'[1]Schedule of Pension Amounts LW'!$B$15:$AC$1399,27,FALSE))*'[1]Schedule of Pension Amounts LW'!AD$4,0)+VLOOKUP(D398,'[1]Schedule of Pension Amounts LW'!$B$15:$AH$1399,33,FALSE)-VLOOKUP(D398,'[1]Pension Expense Details'!$D$23:$S$1407,15,FALSE)</f>
        <v>14497</v>
      </c>
      <c r="Q398" s="98">
        <f t="shared" si="26"/>
        <v>1283984</v>
      </c>
      <c r="R398" s="98">
        <f>ROUND('[1]68_InOutFlowsCurPrdAndPrior'!$D$32*IF(ISNA(VLOOKUP(D398,'[1]Proportionate Shares'!$D$23:$I$1359,6,FALSE)),0,VLOOKUP(D398,'[1]Proportionate Shares'!$D$23:$I$1359,6,FALSE)),0)</f>
        <v>5394</v>
      </c>
      <c r="S398" s="98">
        <f>ROUND('[1]68_InOutFlowsCurPrdAndPrior'!$D$33*IF(ISNA(VLOOKUP(D398,'[1]Proportionate Shares'!$D$23:$I$1359,6,FALSE)),0,VLOOKUP(D398,'[1]Proportionate Shares'!$D$23:$I$1359,6,FALSE)),0)</f>
        <v>398355</v>
      </c>
      <c r="T398" s="98">
        <f>ROUND('[1]68_InOutFlowsCurPrdAndPrior'!$D$35*IF(ISNA(VLOOKUP(D398,'[1]Proportionate Shares'!$D$23:$I$1359,6,FALSE)),0,VLOOKUP(D398,'[1]Proportionate Shares'!$D$23:$I$1359,6,FALSE)),0)</f>
        <v>77193</v>
      </c>
      <c r="U398" s="98">
        <f>VLOOKUP(D398,'[1]Schedule of Pension Amounts LW'!$B$15:$AS$1399,36,FALSE)</f>
        <v>79960</v>
      </c>
      <c r="V398" s="99">
        <f t="shared" si="27"/>
        <v>560902</v>
      </c>
      <c r="W398" s="98">
        <f>ROUND('[1]68_InOutFlowsCurPrdAndPrior'!$F$32*IF(ISNA(VLOOKUP(D398,'[1]Proportionate Shares'!$D$23:$I$1359,6,FALSE)),0,VLOOKUP(D398,'[1]Proportionate Shares'!$D$23:$I$1359,6,FALSE)),0)</f>
        <v>44582</v>
      </c>
      <c r="X398" s="98">
        <f>ROUND('[1]68_InOutFlowsCurPrdAndPrior'!$F$33*IF(ISNA(VLOOKUP(D398,'[1]Proportionate Shares'!$D$23:$I$1359,6,FALSE)),0,VLOOKUP(D398,'[1]Proportionate Shares'!$D$23:$I$1359,6,FALSE)),0)</f>
        <v>164619</v>
      </c>
      <c r="Y398" s="98">
        <f>ROUND('[1]68_InOutFlowsCurPrdAndPrior'!$F$35*IF(ISNA(VLOOKUP(D398,'[1]Proportionate Shares'!$D$23:$I$1359,6,FALSE)),0,VLOOKUP(D398,'[1]Proportionate Shares'!$D$23:$I$1359,6,FALSE)),0)</f>
        <v>64301</v>
      </c>
      <c r="Z398" s="98">
        <f>-VLOOKUP(D398,'[1]Schedule of Pension Amounts LW'!$B$15:$AS$1399,37,FALSE)</f>
        <v>8925</v>
      </c>
      <c r="AA398" s="99">
        <f t="shared" si="28"/>
        <v>282427</v>
      </c>
      <c r="AB398" s="72">
        <f>VLOOKUP(D398,'[1]Pension Expense Details'!$D$22:$S$1407,16,FALSE)</f>
        <v>121773</v>
      </c>
      <c r="AC398" s="72">
        <f t="shared" si="29"/>
        <v>139921</v>
      </c>
      <c r="AD398" s="72">
        <f>VLOOKUP(D398,'[1]Schedule of Pension Amounts LW'!$B$15:$W$1399,22,FALSE)</f>
        <v>261694</v>
      </c>
    </row>
    <row r="399" spans="1:30" x14ac:dyDescent="0.3">
      <c r="A399" s="104"/>
      <c r="B399" s="33"/>
      <c r="C399" s="33" t="str">
        <f>VLOOKUP(D399,'[1]Employer information'!$I$3:$J$1391,2,FALSE)</f>
        <v xml:space="preserve">Public Education                                  </v>
      </c>
      <c r="D399" s="33" t="str">
        <f>'[1]Schedule of Pension Amounts LW'!B392</f>
        <v>0410</v>
      </c>
      <c r="E399" s="33" t="str">
        <f>IF(ISNA(VLOOKUP(D399,'[1]Proportionate Shares'!$D$23:$G$1400,2,FALSE)),"",VLOOKUP(D399,'[1]Proportionate Shares'!$D$23:$G$1400,2,FALSE))</f>
        <v>117901</v>
      </c>
      <c r="F399" s="33" t="str">
        <f>IF(ISNA(VLOOKUP(D399,'[1]Proportionate Shares'!$D$23:$G$1400,3,FALSE)),"",VLOOKUP(D399,'[1]Proportionate Shares'!$D$23:$G$1400,3,FALSE))</f>
        <v xml:space="preserve">   </v>
      </c>
      <c r="G399" s="34" t="str">
        <f>VLOOKUP(D399,'[1]Employer information'!$A$3:$B$1390,2,FALSE)</f>
        <v>BORGER ISD</v>
      </c>
      <c r="H399" s="36">
        <f>IF(ISNA(VLOOKUP(D399,'[1]Proportionate Shares'!$D$23:$I$1377,6,FALSE)),0,VLOOKUP(D399,'[1]Proportionate Shares'!$D$23:$I$1377,6,FALSE))</f>
        <v>1.4409132400000001E-4</v>
      </c>
      <c r="I399" s="105">
        <f>VLOOKUP(D399,'[1]Schedule of Pension Amounts LW'!$B$15:$E$1399,3,FALSE)</f>
        <v>8025932</v>
      </c>
      <c r="J399" s="105">
        <f>-IF(ISNA(VLOOKUP(D399,'[1]Combined Contribution Amounts'!$A$2:$K$1335,5,FALSE)),0,VLOOKUP(D399,'[1]Combined Contribution Amounts'!$A$2:$K$1335,5,FALSE))</f>
        <v>-504337</v>
      </c>
      <c r="K399" s="105">
        <f>-IF(ISNA(VLOOKUP(D399,'[1]Combined Contribution Amounts'!$A$2:$K$1335,7,FALSE)),0,VLOOKUP(D399,'[1]Combined Contribution Amounts'!$A$2:$K$1335,7,FALSE))+-IF(ISNA(VLOOKUP(D399,'[1]Combined Contribution Amounts'!$A$2:$K$1335,8,FALSE)),0,VLOOKUP(D399,'[1]Combined Contribution Amounts'!$A$2:$K$1335,8,FALSE))+-IF(ISNA(VLOOKUP(D399,'[1]Combined Contribution Amounts'!$A$2:$K$1335,9,FALSE)),0,VLOOKUP(D399,'[1]Combined Contribution Amounts'!$A$2:$K$1335,9,FALSE))</f>
        <v>0</v>
      </c>
      <c r="L399" s="105">
        <f>VLOOKUP(D399,'[1]Pension Expense Details'!$D$23:$S$1407,16,FALSE)</f>
        <v>679713</v>
      </c>
      <c r="M399" s="105">
        <f>ROUND(('[1]68_InOutFlowsCurPrdAndPriorHist'!$F$28-'[1]68_InOutFlowsCurPrdAndPriorHist'!$F$31)*$H399,0)-VLOOKUP(D399,'[1]Pension Expense Details'!$D$23:$S$1407,12,FALSE)</f>
        <v>-119342</v>
      </c>
      <c r="N399" s="105">
        <f>ROUND(('[1]68_InOutFlowsCurPrdAndPriorHist'!$F$29-'[1]68_InOutFlowsCurPrdAndPriorHist'!$F$32)*$H399,0)-VLOOKUP(D399,'[1]Pension Expense Details'!$D$23:$S$1407,13,FALSE)</f>
        <v>-901753</v>
      </c>
      <c r="O399" s="105">
        <f>ROUND(('[1]68_InOutFlowsCurPrdAndPriorHist'!$F$30-'[1]68_InOutFlowsCurPrdAndPriorHist'!$F$33)*$H399,0)-VLOOKUP(D399,'[1]Pension Expense Details'!$D$23:$S$1407,14,FALSE)</f>
        <v>389946</v>
      </c>
      <c r="P399" s="105">
        <f>ROUND((VLOOKUP(D399,'[1]Schedule of Pension Amounts LW'!$B$15:$AC$1399,28,FALSE)-VLOOKUP(D399,'[1]Schedule of Pension Amounts LW'!$B$15:$AC$1399,27,FALSE))*'[1]Schedule of Pension Amounts LW'!AD$4,0)+VLOOKUP(D399,'[1]Schedule of Pension Amounts LW'!$B$15:$AH$1399,33,FALSE)-VLOOKUP(D399,'[1]Pension Expense Details'!$D$23:$S$1407,15,FALSE)</f>
        <v>-79842</v>
      </c>
      <c r="Q399" s="98">
        <f t="shared" si="26"/>
        <v>7490317</v>
      </c>
      <c r="R399" s="98">
        <f>ROUND('[1]68_InOutFlowsCurPrdAndPrior'!$D$32*IF(ISNA(VLOOKUP(D399,'[1]Proportionate Shares'!$D$23:$I$1359,6,FALSE)),0,VLOOKUP(D399,'[1]Proportionate Shares'!$D$23:$I$1359,6,FALSE)),0)</f>
        <v>31466</v>
      </c>
      <c r="S399" s="98">
        <f>ROUND('[1]68_InOutFlowsCurPrdAndPrior'!$D$33*IF(ISNA(VLOOKUP(D399,'[1]Proportionate Shares'!$D$23:$I$1359,6,FALSE)),0,VLOOKUP(D399,'[1]Proportionate Shares'!$D$23:$I$1359,6,FALSE)),0)</f>
        <v>2323864</v>
      </c>
      <c r="T399" s="98">
        <f>ROUND('[1]68_InOutFlowsCurPrdAndPrior'!$D$35*IF(ISNA(VLOOKUP(D399,'[1]Proportionate Shares'!$D$23:$I$1359,6,FALSE)),0,VLOOKUP(D399,'[1]Proportionate Shares'!$D$23:$I$1359,6,FALSE)),0)</f>
        <v>450320</v>
      </c>
      <c r="U399" s="98">
        <f>VLOOKUP(D399,'[1]Schedule of Pension Amounts LW'!$B$15:$AS$1399,36,FALSE)</f>
        <v>468659</v>
      </c>
      <c r="V399" s="99">
        <f t="shared" si="27"/>
        <v>3274309</v>
      </c>
      <c r="W399" s="98">
        <f>ROUND('[1]68_InOutFlowsCurPrdAndPrior'!$F$32*IF(ISNA(VLOOKUP(D399,'[1]Proportionate Shares'!$D$23:$I$1359,6,FALSE)),0,VLOOKUP(D399,'[1]Proportionate Shares'!$D$23:$I$1359,6,FALSE)),0)</f>
        <v>260076</v>
      </c>
      <c r="X399" s="98">
        <f>ROUND('[1]68_InOutFlowsCurPrdAndPrior'!$F$33*IF(ISNA(VLOOKUP(D399,'[1]Proportionate Shares'!$D$23:$I$1359,6,FALSE)),0,VLOOKUP(D399,'[1]Proportionate Shares'!$D$23:$I$1359,6,FALSE)),0)</f>
        <v>960331</v>
      </c>
      <c r="Y399" s="98">
        <f>ROUND('[1]68_InOutFlowsCurPrdAndPrior'!$F$35*IF(ISNA(VLOOKUP(D399,'[1]Proportionate Shares'!$D$23:$I$1359,6,FALSE)),0,VLOOKUP(D399,'[1]Proportionate Shares'!$D$23:$I$1359,6,FALSE)),0)</f>
        <v>375109</v>
      </c>
      <c r="Z399" s="98">
        <f>-VLOOKUP(D399,'[1]Schedule of Pension Amounts LW'!$B$15:$AS$1399,37,FALSE)</f>
        <v>64832</v>
      </c>
      <c r="AA399" s="99">
        <f t="shared" si="28"/>
        <v>1660348</v>
      </c>
      <c r="AB399" s="72">
        <f>VLOOKUP(D399,'[1]Pension Expense Details'!$D$22:$S$1407,16,FALSE)</f>
        <v>679713</v>
      </c>
      <c r="AC399" s="72">
        <f t="shared" si="29"/>
        <v>873443</v>
      </c>
      <c r="AD399" s="72">
        <f>VLOOKUP(D399,'[1]Schedule of Pension Amounts LW'!$B$15:$W$1399,22,FALSE)</f>
        <v>1553156</v>
      </c>
    </row>
    <row r="400" spans="1:30" x14ac:dyDescent="0.3">
      <c r="A400" s="104"/>
      <c r="B400" s="33"/>
      <c r="C400" s="33" t="str">
        <f>VLOOKUP(D400,'[1]Employer information'!$I$3:$J$1391,2,FALSE)</f>
        <v xml:space="preserve">Public Education                                  </v>
      </c>
      <c r="D400" s="33" t="str">
        <f>'[1]Schedule of Pension Amounts LW'!B393</f>
        <v>1746</v>
      </c>
      <c r="E400" s="33" t="str">
        <f>IF(ISNA(VLOOKUP(D400,'[1]Proportionate Shares'!$D$23:$G$1400,2,FALSE)),"",VLOOKUP(D400,'[1]Proportionate Shares'!$D$23:$G$1400,2,FALSE))</f>
        <v>161923</v>
      </c>
      <c r="F400" s="33" t="str">
        <f>IF(ISNA(VLOOKUP(D400,'[1]Proportionate Shares'!$D$23:$G$1400,3,FALSE)),"",VLOOKUP(D400,'[1]Proportionate Shares'!$D$23:$G$1400,3,FALSE))</f>
        <v/>
      </c>
      <c r="G400" s="34" t="str">
        <f>VLOOKUP(D400,'[1]Employer information'!$A$3:$B$1390,2,FALSE)</f>
        <v>BOSQUEVILLE ISD</v>
      </c>
      <c r="H400" s="36">
        <f>IF(ISNA(VLOOKUP(D400,'[1]Proportionate Shares'!$D$23:$I$1377,6,FALSE)),0,VLOOKUP(D400,'[1]Proportionate Shares'!$D$23:$I$1377,6,FALSE))</f>
        <v>3.0725512999999998E-5</v>
      </c>
      <c r="I400" s="105">
        <f>VLOOKUP(D400,'[1]Schedule of Pension Amounts LW'!$B$15:$E$1399,3,FALSE)</f>
        <v>1816455</v>
      </c>
      <c r="J400" s="105">
        <f>-IF(ISNA(VLOOKUP(D400,'[1]Combined Contribution Amounts'!$A$2:$K$1335,5,FALSE)),0,VLOOKUP(D400,'[1]Combined Contribution Amounts'!$A$2:$K$1335,5,FALSE))</f>
        <v>-107543</v>
      </c>
      <c r="K400" s="105">
        <f>-IF(ISNA(VLOOKUP(D400,'[1]Combined Contribution Amounts'!$A$2:$K$1335,7,FALSE)),0,VLOOKUP(D400,'[1]Combined Contribution Amounts'!$A$2:$K$1335,7,FALSE))+-IF(ISNA(VLOOKUP(D400,'[1]Combined Contribution Amounts'!$A$2:$K$1335,8,FALSE)),0,VLOOKUP(D400,'[1]Combined Contribution Amounts'!$A$2:$K$1335,8,FALSE))+-IF(ISNA(VLOOKUP(D400,'[1]Combined Contribution Amounts'!$A$2:$K$1335,9,FALSE)),0,VLOOKUP(D400,'[1]Combined Contribution Amounts'!$A$2:$K$1335,9,FALSE))</f>
        <v>0</v>
      </c>
      <c r="L400" s="105">
        <f>VLOOKUP(D400,'[1]Pension Expense Details'!$D$23:$S$1407,16,FALSE)</f>
        <v>128430</v>
      </c>
      <c r="M400" s="105">
        <f>ROUND(('[1]68_InOutFlowsCurPrdAndPriorHist'!$F$28-'[1]68_InOutFlowsCurPrdAndPriorHist'!$F$31)*$H400,0)-VLOOKUP(D400,'[1]Pension Expense Details'!$D$23:$S$1407,12,FALSE)</f>
        <v>-25448</v>
      </c>
      <c r="N400" s="105">
        <f>ROUND(('[1]68_InOutFlowsCurPrdAndPriorHist'!$F$29-'[1]68_InOutFlowsCurPrdAndPriorHist'!$F$32)*$H400,0)-VLOOKUP(D400,'[1]Pension Expense Details'!$D$23:$S$1407,13,FALSE)</f>
        <v>-192286</v>
      </c>
      <c r="O400" s="105">
        <f>ROUND(('[1]68_InOutFlowsCurPrdAndPriorHist'!$F$30-'[1]68_InOutFlowsCurPrdAndPriorHist'!$F$33)*$H400,0)-VLOOKUP(D400,'[1]Pension Expense Details'!$D$23:$S$1407,14,FALSE)</f>
        <v>83150</v>
      </c>
      <c r="P400" s="105">
        <f>ROUND((VLOOKUP(D400,'[1]Schedule of Pension Amounts LW'!$B$15:$AC$1399,28,FALSE)-VLOOKUP(D400,'[1]Schedule of Pension Amounts LW'!$B$15:$AC$1399,27,FALSE))*'[1]Schedule of Pension Amounts LW'!AD$4,0)+VLOOKUP(D400,'[1]Schedule of Pension Amounts LW'!$B$15:$AH$1399,33,FALSE)-VLOOKUP(D400,'[1]Pension Expense Details'!$D$23:$S$1407,15,FALSE)</f>
        <v>-105550</v>
      </c>
      <c r="Q400" s="98">
        <f t="shared" si="26"/>
        <v>1597208</v>
      </c>
      <c r="R400" s="98">
        <f>ROUND('[1]68_InOutFlowsCurPrdAndPrior'!$D$32*IF(ISNA(VLOOKUP(D400,'[1]Proportionate Shares'!$D$23:$I$1359,6,FALSE)),0,VLOOKUP(D400,'[1]Proportionate Shares'!$D$23:$I$1359,6,FALSE)),0)</f>
        <v>6710</v>
      </c>
      <c r="S400" s="98">
        <f>ROUND('[1]68_InOutFlowsCurPrdAndPrior'!$D$33*IF(ISNA(VLOOKUP(D400,'[1]Proportionate Shares'!$D$23:$I$1359,6,FALSE)),0,VLOOKUP(D400,'[1]Proportionate Shares'!$D$23:$I$1359,6,FALSE)),0)</f>
        <v>495532</v>
      </c>
      <c r="T400" s="98">
        <f>ROUND('[1]68_InOutFlowsCurPrdAndPrior'!$D$35*IF(ISNA(VLOOKUP(D400,'[1]Proportionate Shares'!$D$23:$I$1359,6,FALSE)),0,VLOOKUP(D400,'[1]Proportionate Shares'!$D$23:$I$1359,6,FALSE)),0)</f>
        <v>96025</v>
      </c>
      <c r="U400" s="98">
        <f>VLOOKUP(D400,'[1]Schedule of Pension Amounts LW'!$B$15:$AS$1399,36,FALSE)</f>
        <v>192904</v>
      </c>
      <c r="V400" s="99">
        <f t="shared" si="27"/>
        <v>791171</v>
      </c>
      <c r="W400" s="98">
        <f>ROUND('[1]68_InOutFlowsCurPrdAndPrior'!$F$32*IF(ISNA(VLOOKUP(D400,'[1]Proportionate Shares'!$D$23:$I$1359,6,FALSE)),0,VLOOKUP(D400,'[1]Proportionate Shares'!$D$23:$I$1359,6,FALSE)),0)</f>
        <v>55458</v>
      </c>
      <c r="X400" s="98">
        <f>ROUND('[1]68_InOutFlowsCurPrdAndPrior'!$F$33*IF(ISNA(VLOOKUP(D400,'[1]Proportionate Shares'!$D$23:$I$1359,6,FALSE)),0,VLOOKUP(D400,'[1]Proportionate Shares'!$D$23:$I$1359,6,FALSE)),0)</f>
        <v>204777</v>
      </c>
      <c r="Y400" s="98">
        <f>ROUND('[1]68_InOutFlowsCurPrdAndPrior'!$F$35*IF(ISNA(VLOOKUP(D400,'[1]Proportionate Shares'!$D$23:$I$1359,6,FALSE)),0,VLOOKUP(D400,'[1]Proportionate Shares'!$D$23:$I$1359,6,FALSE)),0)</f>
        <v>79987</v>
      </c>
      <c r="Z400" s="98">
        <f>-VLOOKUP(D400,'[1]Schedule of Pension Amounts LW'!$B$15:$AS$1399,37,FALSE)</f>
        <v>72631</v>
      </c>
      <c r="AA400" s="99">
        <f t="shared" si="28"/>
        <v>412853</v>
      </c>
      <c r="AB400" s="72">
        <f>VLOOKUP(D400,'[1]Pension Expense Details'!$D$22:$S$1407,16,FALSE)</f>
        <v>128430</v>
      </c>
      <c r="AC400" s="72">
        <f t="shared" si="29"/>
        <v>220993</v>
      </c>
      <c r="AD400" s="72">
        <f>VLOOKUP(D400,'[1]Schedule of Pension Amounts LW'!$B$15:$W$1399,22,FALSE)</f>
        <v>349423</v>
      </c>
    </row>
    <row r="401" spans="1:30" x14ac:dyDescent="0.3">
      <c r="A401" s="104"/>
      <c r="B401" s="33"/>
      <c r="C401" s="33" t="str">
        <f>VLOOKUP(D401,'[1]Employer information'!$I$3:$J$1391,2,FALSE)</f>
        <v xml:space="preserve">Public Education                                  </v>
      </c>
      <c r="D401" s="33" t="str">
        <f>'[1]Schedule of Pension Amounts LW'!B394</f>
        <v>0411</v>
      </c>
      <c r="E401" s="33" t="str">
        <f>IF(ISNA(VLOOKUP(D401,'[1]Proportionate Shares'!$D$23:$G$1400,2,FALSE)),"",VLOOKUP(D401,'[1]Proportionate Shares'!$D$23:$G$1400,2,FALSE))</f>
        <v>185901</v>
      </c>
      <c r="F401" s="33" t="str">
        <f>IF(ISNA(VLOOKUP(D401,'[1]Proportionate Shares'!$D$23:$G$1400,3,FALSE)),"",VLOOKUP(D401,'[1]Proportionate Shares'!$D$23:$G$1400,3,FALSE))</f>
        <v xml:space="preserve">   </v>
      </c>
      <c r="G401" s="34" t="str">
        <f>VLOOKUP(D401,'[1]Employer information'!$A$3:$B$1390,2,FALSE)</f>
        <v>BOVINA ISD</v>
      </c>
      <c r="H401" s="36">
        <f>IF(ISNA(VLOOKUP(D401,'[1]Proportionate Shares'!$D$23:$I$1377,6,FALSE)),0,VLOOKUP(D401,'[1]Proportionate Shares'!$D$23:$I$1377,6,FALSE))</f>
        <v>2.6491659E-5</v>
      </c>
      <c r="I401" s="105">
        <f>VLOOKUP(D401,'[1]Schedule of Pension Amounts LW'!$B$15:$E$1399,3,FALSE)</f>
        <v>1435214</v>
      </c>
      <c r="J401" s="105">
        <f>-IF(ISNA(VLOOKUP(D401,'[1]Combined Contribution Amounts'!$A$2:$K$1335,5,FALSE)),0,VLOOKUP(D401,'[1]Combined Contribution Amounts'!$A$2:$K$1335,5,FALSE))</f>
        <v>-92724</v>
      </c>
      <c r="K401" s="105">
        <f>-IF(ISNA(VLOOKUP(D401,'[1]Combined Contribution Amounts'!$A$2:$K$1335,7,FALSE)),0,VLOOKUP(D401,'[1]Combined Contribution Amounts'!$A$2:$K$1335,7,FALSE))+-IF(ISNA(VLOOKUP(D401,'[1]Combined Contribution Amounts'!$A$2:$K$1335,8,FALSE)),0,VLOOKUP(D401,'[1]Combined Contribution Amounts'!$A$2:$K$1335,8,FALSE))+-IF(ISNA(VLOOKUP(D401,'[1]Combined Contribution Amounts'!$A$2:$K$1335,9,FALSE)),0,VLOOKUP(D401,'[1]Combined Contribution Amounts'!$A$2:$K$1335,9,FALSE))</f>
        <v>0</v>
      </c>
      <c r="L401" s="105">
        <f>VLOOKUP(D401,'[1]Pension Expense Details'!$D$23:$S$1407,16,FALSE)</f>
        <v>131312</v>
      </c>
      <c r="M401" s="105">
        <f>ROUND(('[1]68_InOutFlowsCurPrdAndPriorHist'!$F$28-'[1]68_InOutFlowsCurPrdAndPriorHist'!$F$31)*$H401,0)-VLOOKUP(D401,'[1]Pension Expense Details'!$D$23:$S$1407,12,FALSE)</f>
        <v>-21941</v>
      </c>
      <c r="N401" s="105">
        <f>ROUND(('[1]68_InOutFlowsCurPrdAndPriorHist'!$F$29-'[1]68_InOutFlowsCurPrdAndPriorHist'!$F$32)*$H401,0)-VLOOKUP(D401,'[1]Pension Expense Details'!$D$23:$S$1407,13,FALSE)</f>
        <v>-165790</v>
      </c>
      <c r="O401" s="105">
        <f>ROUND(('[1]68_InOutFlowsCurPrdAndPriorHist'!$F$30-'[1]68_InOutFlowsCurPrdAndPriorHist'!$F$33)*$H401,0)-VLOOKUP(D401,'[1]Pension Expense Details'!$D$23:$S$1407,14,FALSE)</f>
        <v>71693</v>
      </c>
      <c r="P401" s="105">
        <f>ROUND((VLOOKUP(D401,'[1]Schedule of Pension Amounts LW'!$B$15:$AC$1399,28,FALSE)-VLOOKUP(D401,'[1]Schedule of Pension Amounts LW'!$B$15:$AC$1399,27,FALSE))*'[1]Schedule of Pension Amounts LW'!AD$4,0)+VLOOKUP(D401,'[1]Schedule of Pension Amounts LW'!$B$15:$AH$1399,33,FALSE)-VLOOKUP(D401,'[1]Pension Expense Details'!$D$23:$S$1407,15,FALSE)</f>
        <v>19355</v>
      </c>
      <c r="Q401" s="98">
        <f t="shared" si="26"/>
        <v>1377119</v>
      </c>
      <c r="R401" s="98">
        <f>ROUND('[1]68_InOutFlowsCurPrdAndPrior'!$D$32*IF(ISNA(VLOOKUP(D401,'[1]Proportionate Shares'!$D$23:$I$1359,6,FALSE)),0,VLOOKUP(D401,'[1]Proportionate Shares'!$D$23:$I$1359,6,FALSE)),0)</f>
        <v>5785</v>
      </c>
      <c r="S401" s="98">
        <f>ROUND('[1]68_InOutFlowsCurPrdAndPrior'!$D$33*IF(ISNA(VLOOKUP(D401,'[1]Proportionate Shares'!$D$23:$I$1359,6,FALSE)),0,VLOOKUP(D401,'[1]Proportionate Shares'!$D$23:$I$1359,6,FALSE)),0)</f>
        <v>427250</v>
      </c>
      <c r="T401" s="98">
        <f>ROUND('[1]68_InOutFlowsCurPrdAndPrior'!$D$35*IF(ISNA(VLOOKUP(D401,'[1]Proportionate Shares'!$D$23:$I$1359,6,FALSE)),0,VLOOKUP(D401,'[1]Proportionate Shares'!$D$23:$I$1359,6,FALSE)),0)</f>
        <v>82793</v>
      </c>
      <c r="U401" s="98">
        <f>VLOOKUP(D401,'[1]Schedule of Pension Amounts LW'!$B$15:$AS$1399,36,FALSE)</f>
        <v>137688</v>
      </c>
      <c r="V401" s="99">
        <f t="shared" si="27"/>
        <v>653516</v>
      </c>
      <c r="W401" s="98">
        <f>ROUND('[1]68_InOutFlowsCurPrdAndPrior'!$F$32*IF(ISNA(VLOOKUP(D401,'[1]Proportionate Shares'!$D$23:$I$1359,6,FALSE)),0,VLOOKUP(D401,'[1]Proportionate Shares'!$D$23:$I$1359,6,FALSE)),0)</f>
        <v>47816</v>
      </c>
      <c r="X401" s="98">
        <f>ROUND('[1]68_InOutFlowsCurPrdAndPrior'!$F$33*IF(ISNA(VLOOKUP(D401,'[1]Proportionate Shares'!$D$23:$I$1359,6,FALSE)),0,VLOOKUP(D401,'[1]Proportionate Shares'!$D$23:$I$1359,6,FALSE)),0)</f>
        <v>176560</v>
      </c>
      <c r="Y401" s="98">
        <f>ROUND('[1]68_InOutFlowsCurPrdAndPrior'!$F$35*IF(ISNA(VLOOKUP(D401,'[1]Proportionate Shares'!$D$23:$I$1359,6,FALSE)),0,VLOOKUP(D401,'[1]Proportionate Shares'!$D$23:$I$1359,6,FALSE)),0)</f>
        <v>68965</v>
      </c>
      <c r="Z401" s="98">
        <f>-VLOOKUP(D401,'[1]Schedule of Pension Amounts LW'!$B$15:$AS$1399,37,FALSE)</f>
        <v>86698</v>
      </c>
      <c r="AA401" s="99">
        <f t="shared" si="28"/>
        <v>380039</v>
      </c>
      <c r="AB401" s="72">
        <f>VLOOKUP(D401,'[1]Pension Expense Details'!$D$22:$S$1407,16,FALSE)</f>
        <v>131312</v>
      </c>
      <c r="AC401" s="72">
        <f t="shared" si="29"/>
        <v>157468</v>
      </c>
      <c r="AD401" s="72">
        <f>VLOOKUP(D401,'[1]Schedule of Pension Amounts LW'!$B$15:$W$1399,22,FALSE)</f>
        <v>288780</v>
      </c>
    </row>
    <row r="402" spans="1:30" x14ac:dyDescent="0.3">
      <c r="A402" s="104"/>
      <c r="B402" s="33"/>
      <c r="C402" s="33" t="str">
        <f>VLOOKUP(D402,'[1]Employer information'!$I$3:$J$1391,2,FALSE)</f>
        <v xml:space="preserve">Public Education                                  </v>
      </c>
      <c r="D402" s="33" t="str">
        <f>'[1]Schedule of Pension Amounts LW'!B395</f>
        <v>0058</v>
      </c>
      <c r="E402" s="33" t="str">
        <f>IF(ISNA(VLOOKUP(D402,'[1]Proportionate Shares'!$D$23:$G$1400,2,FALSE)),"",VLOOKUP(D402,'[1]Proportionate Shares'!$D$23:$G$1400,2,FALSE))</f>
        <v>019000</v>
      </c>
      <c r="F402" s="33" t="str">
        <f>IF(ISNA(VLOOKUP(D402,'[1]Proportionate Shares'!$D$23:$G$1400,3,FALSE)),"",VLOOKUP(D402,'[1]Proportionate Shares'!$D$23:$G$1400,3,FALSE))</f>
        <v xml:space="preserve">   </v>
      </c>
      <c r="G402" s="34" t="str">
        <f>VLOOKUP(D402,'[1]Employer information'!$A$3:$B$1390,2,FALSE)</f>
        <v>BOWIE COUNTY SCHOOL DIST</v>
      </c>
      <c r="H402" s="36">
        <f>IF(ISNA(VLOOKUP(D402,'[1]Proportionate Shares'!$D$23:$I$1377,6,FALSE)),0,VLOOKUP(D402,'[1]Proportionate Shares'!$D$23:$I$1377,6,FALSE))</f>
        <v>8.6314169999999999E-6</v>
      </c>
      <c r="I402" s="105">
        <f>VLOOKUP(D402,'[1]Schedule of Pension Amounts LW'!$B$15:$E$1399,3,FALSE)</f>
        <v>481073</v>
      </c>
      <c r="J402" s="105">
        <f>-IF(ISNA(VLOOKUP(D402,'[1]Combined Contribution Amounts'!$A$2:$K$1335,5,FALSE)),0,VLOOKUP(D402,'[1]Combined Contribution Amounts'!$A$2:$K$1335,5,FALSE))</f>
        <v>-30211</v>
      </c>
      <c r="K402" s="105">
        <f>-IF(ISNA(VLOOKUP(D402,'[1]Combined Contribution Amounts'!$A$2:$K$1335,7,FALSE)),0,VLOOKUP(D402,'[1]Combined Contribution Amounts'!$A$2:$K$1335,7,FALSE))+-IF(ISNA(VLOOKUP(D402,'[1]Combined Contribution Amounts'!$A$2:$K$1335,8,FALSE)),0,VLOOKUP(D402,'[1]Combined Contribution Amounts'!$A$2:$K$1335,8,FALSE))+-IF(ISNA(VLOOKUP(D402,'[1]Combined Contribution Amounts'!$A$2:$K$1335,9,FALSE)),0,VLOOKUP(D402,'[1]Combined Contribution Amounts'!$A$2:$K$1335,9,FALSE))</f>
        <v>0</v>
      </c>
      <c r="L402" s="105">
        <f>VLOOKUP(D402,'[1]Pension Expense Details'!$D$23:$S$1407,16,FALSE)</f>
        <v>40670</v>
      </c>
      <c r="M402" s="105">
        <f>ROUND(('[1]68_InOutFlowsCurPrdAndPriorHist'!$F$28-'[1]68_InOutFlowsCurPrdAndPriorHist'!$F$31)*$H402,0)-VLOOKUP(D402,'[1]Pension Expense Details'!$D$23:$S$1407,12,FALSE)</f>
        <v>-7149</v>
      </c>
      <c r="N402" s="105">
        <f>ROUND(('[1]68_InOutFlowsCurPrdAndPriorHist'!$F$29-'[1]68_InOutFlowsCurPrdAndPriorHist'!$F$32)*$H402,0)-VLOOKUP(D402,'[1]Pension Expense Details'!$D$23:$S$1407,13,FALSE)</f>
        <v>-54017</v>
      </c>
      <c r="O402" s="105">
        <f>ROUND(('[1]68_InOutFlowsCurPrdAndPriorHist'!$F$30-'[1]68_InOutFlowsCurPrdAndPriorHist'!$F$33)*$H402,0)-VLOOKUP(D402,'[1]Pension Expense Details'!$D$23:$S$1407,14,FALSE)</f>
        <v>23358</v>
      </c>
      <c r="P402" s="105">
        <f>ROUND((VLOOKUP(D402,'[1]Schedule of Pension Amounts LW'!$B$15:$AC$1399,28,FALSE)-VLOOKUP(D402,'[1]Schedule of Pension Amounts LW'!$B$15:$AC$1399,27,FALSE))*'[1]Schedule of Pension Amounts LW'!AD$4,0)+VLOOKUP(D402,'[1]Schedule of Pension Amounts LW'!$B$15:$AH$1399,33,FALSE)-VLOOKUP(D402,'[1]Pension Expense Details'!$D$23:$S$1407,15,FALSE)</f>
        <v>-5036</v>
      </c>
      <c r="Q402" s="98">
        <f t="shared" si="26"/>
        <v>448688</v>
      </c>
      <c r="R402" s="98">
        <f>ROUND('[1]68_InOutFlowsCurPrdAndPrior'!$D$32*IF(ISNA(VLOOKUP(D402,'[1]Proportionate Shares'!$D$23:$I$1359,6,FALSE)),0,VLOOKUP(D402,'[1]Proportionate Shares'!$D$23:$I$1359,6,FALSE)),0)</f>
        <v>1885</v>
      </c>
      <c r="S402" s="98">
        <f>ROUND('[1]68_InOutFlowsCurPrdAndPrior'!$D$33*IF(ISNA(VLOOKUP(D402,'[1]Proportionate Shares'!$D$23:$I$1359,6,FALSE)),0,VLOOKUP(D402,'[1]Proportionate Shares'!$D$23:$I$1359,6,FALSE)),0)</f>
        <v>139205</v>
      </c>
      <c r="T402" s="98">
        <f>ROUND('[1]68_InOutFlowsCurPrdAndPrior'!$D$35*IF(ISNA(VLOOKUP(D402,'[1]Proportionate Shares'!$D$23:$I$1359,6,FALSE)),0,VLOOKUP(D402,'[1]Proportionate Shares'!$D$23:$I$1359,6,FALSE)),0)</f>
        <v>26975</v>
      </c>
      <c r="U402" s="98">
        <f>VLOOKUP(D402,'[1]Schedule of Pension Amounts LW'!$B$15:$AS$1399,36,FALSE)</f>
        <v>81111</v>
      </c>
      <c r="V402" s="99">
        <f t="shared" si="27"/>
        <v>249176</v>
      </c>
      <c r="W402" s="98">
        <f>ROUND('[1]68_InOutFlowsCurPrdAndPrior'!$F$32*IF(ISNA(VLOOKUP(D402,'[1]Proportionate Shares'!$D$23:$I$1359,6,FALSE)),0,VLOOKUP(D402,'[1]Proportionate Shares'!$D$23:$I$1359,6,FALSE)),0)</f>
        <v>15579</v>
      </c>
      <c r="X402" s="98">
        <f>ROUND('[1]68_InOutFlowsCurPrdAndPrior'!$F$33*IF(ISNA(VLOOKUP(D402,'[1]Proportionate Shares'!$D$23:$I$1359,6,FALSE)),0,VLOOKUP(D402,'[1]Proportionate Shares'!$D$23:$I$1359,6,FALSE)),0)</f>
        <v>57526</v>
      </c>
      <c r="Y402" s="98">
        <f>ROUND('[1]68_InOutFlowsCurPrdAndPrior'!$F$35*IF(ISNA(VLOOKUP(D402,'[1]Proportionate Shares'!$D$23:$I$1359,6,FALSE)),0,VLOOKUP(D402,'[1]Proportionate Shares'!$D$23:$I$1359,6,FALSE)),0)</f>
        <v>22470</v>
      </c>
      <c r="Z402" s="98">
        <f>-VLOOKUP(D402,'[1]Schedule of Pension Amounts LW'!$B$15:$AS$1399,37,FALSE)</f>
        <v>5488</v>
      </c>
      <c r="AA402" s="99">
        <f t="shared" si="28"/>
        <v>101063</v>
      </c>
      <c r="AB402" s="72">
        <f>VLOOKUP(D402,'[1]Pension Expense Details'!$D$22:$S$1407,16,FALSE)</f>
        <v>40670</v>
      </c>
      <c r="AC402" s="72">
        <f t="shared" si="29"/>
        <v>73140</v>
      </c>
      <c r="AD402" s="72">
        <f>VLOOKUP(D402,'[1]Schedule of Pension Amounts LW'!$B$15:$W$1399,22,FALSE)</f>
        <v>113810</v>
      </c>
    </row>
    <row r="403" spans="1:30" x14ac:dyDescent="0.3">
      <c r="A403" s="104"/>
      <c r="B403" s="33"/>
      <c r="C403" s="33" t="str">
        <f>VLOOKUP(D403,'[1]Employer information'!$I$3:$J$1391,2,FALSE)</f>
        <v xml:space="preserve">Public Education                                  </v>
      </c>
      <c r="D403" s="33" t="str">
        <f>'[1]Schedule of Pension Amounts LW'!B396</f>
        <v>0412</v>
      </c>
      <c r="E403" s="33" t="str">
        <f>IF(ISNA(VLOOKUP(D403,'[1]Proportionate Shares'!$D$23:$G$1400,2,FALSE)),"",VLOOKUP(D403,'[1]Proportionate Shares'!$D$23:$G$1400,2,FALSE))</f>
        <v>169901</v>
      </c>
      <c r="F403" s="33" t="str">
        <f>IF(ISNA(VLOOKUP(D403,'[1]Proportionate Shares'!$D$23:$G$1400,3,FALSE)),"",VLOOKUP(D403,'[1]Proportionate Shares'!$D$23:$G$1400,3,FALSE))</f>
        <v xml:space="preserve">   </v>
      </c>
      <c r="G403" s="34" t="str">
        <f>VLOOKUP(D403,'[1]Employer information'!$A$3:$B$1390,2,FALSE)</f>
        <v>BOWIE ISD</v>
      </c>
      <c r="H403" s="36">
        <f>IF(ISNA(VLOOKUP(D403,'[1]Proportionate Shares'!$D$23:$I$1377,6,FALSE)),0,VLOOKUP(D403,'[1]Proportionate Shares'!$D$23:$I$1377,6,FALSE))</f>
        <v>7.7723037999999998E-5</v>
      </c>
      <c r="I403" s="105">
        <f>VLOOKUP(D403,'[1]Schedule of Pension Amounts LW'!$B$15:$E$1399,3,FALSE)</f>
        <v>4344332</v>
      </c>
      <c r="J403" s="105">
        <f>-IF(ISNA(VLOOKUP(D403,'[1]Combined Contribution Amounts'!$A$2:$K$1335,5,FALSE)),0,VLOOKUP(D403,'[1]Combined Contribution Amounts'!$A$2:$K$1335,5,FALSE))</f>
        <v>-272040</v>
      </c>
      <c r="K403" s="105">
        <f>-IF(ISNA(VLOOKUP(D403,'[1]Combined Contribution Amounts'!$A$2:$K$1335,7,FALSE)),0,VLOOKUP(D403,'[1]Combined Contribution Amounts'!$A$2:$K$1335,7,FALSE))+-IF(ISNA(VLOOKUP(D403,'[1]Combined Contribution Amounts'!$A$2:$K$1335,8,FALSE)),0,VLOOKUP(D403,'[1]Combined Contribution Amounts'!$A$2:$K$1335,8,FALSE))+-IF(ISNA(VLOOKUP(D403,'[1]Combined Contribution Amounts'!$A$2:$K$1335,9,FALSE)),0,VLOOKUP(D403,'[1]Combined Contribution Amounts'!$A$2:$K$1335,9,FALSE))</f>
        <v>0</v>
      </c>
      <c r="L403" s="105">
        <f>VLOOKUP(D403,'[1]Pension Expense Details'!$D$23:$S$1407,16,FALSE)</f>
        <v>364257</v>
      </c>
      <c r="M403" s="105">
        <f>ROUND(('[1]68_InOutFlowsCurPrdAndPriorHist'!$F$28-'[1]68_InOutFlowsCurPrdAndPriorHist'!$F$31)*$H403,0)-VLOOKUP(D403,'[1]Pension Expense Details'!$D$23:$S$1407,12,FALSE)</f>
        <v>-64373</v>
      </c>
      <c r="N403" s="105">
        <f>ROUND(('[1]68_InOutFlowsCurPrdAndPriorHist'!$F$29-'[1]68_InOutFlowsCurPrdAndPriorHist'!$F$32)*$H403,0)-VLOOKUP(D403,'[1]Pension Expense Details'!$D$23:$S$1407,13,FALSE)</f>
        <v>-486406</v>
      </c>
      <c r="O403" s="105">
        <f>ROUND(('[1]68_InOutFlowsCurPrdAndPriorHist'!$F$30-'[1]68_InOutFlowsCurPrdAndPriorHist'!$F$33)*$H403,0)-VLOOKUP(D403,'[1]Pension Expense Details'!$D$23:$S$1407,14,FALSE)</f>
        <v>210338</v>
      </c>
      <c r="P403" s="105">
        <f>ROUND((VLOOKUP(D403,'[1]Schedule of Pension Amounts LW'!$B$15:$AC$1399,28,FALSE)-VLOOKUP(D403,'[1]Schedule of Pension Amounts LW'!$B$15:$AC$1399,27,FALSE))*'[1]Schedule of Pension Amounts LW'!AD$4,0)+VLOOKUP(D403,'[1]Schedule of Pension Amounts LW'!$B$15:$AH$1399,33,FALSE)-VLOOKUP(D403,'[1]Pension Expense Details'!$D$23:$S$1407,15,FALSE)</f>
        <v>-55822</v>
      </c>
      <c r="Q403" s="98">
        <f t="shared" si="26"/>
        <v>4040286</v>
      </c>
      <c r="R403" s="98">
        <f>ROUND('[1]68_InOutFlowsCurPrdAndPrior'!$D$32*IF(ISNA(VLOOKUP(D403,'[1]Proportionate Shares'!$D$23:$I$1359,6,FALSE)),0,VLOOKUP(D403,'[1]Proportionate Shares'!$D$23:$I$1359,6,FALSE)),0)</f>
        <v>16973</v>
      </c>
      <c r="S403" s="98">
        <f>ROUND('[1]68_InOutFlowsCurPrdAndPrior'!$D$33*IF(ISNA(VLOOKUP(D403,'[1]Proportionate Shares'!$D$23:$I$1359,6,FALSE)),0,VLOOKUP(D403,'[1]Proportionate Shares'!$D$23:$I$1359,6,FALSE)),0)</f>
        <v>1253495</v>
      </c>
      <c r="T403" s="98">
        <f>ROUND('[1]68_InOutFlowsCurPrdAndPrior'!$D$35*IF(ISNA(VLOOKUP(D403,'[1]Proportionate Shares'!$D$23:$I$1359,6,FALSE)),0,VLOOKUP(D403,'[1]Proportionate Shares'!$D$23:$I$1359,6,FALSE)),0)</f>
        <v>242903</v>
      </c>
      <c r="U403" s="98">
        <f>VLOOKUP(D403,'[1]Schedule of Pension Amounts LW'!$B$15:$AS$1399,36,FALSE)</f>
        <v>299194</v>
      </c>
      <c r="V403" s="99">
        <f t="shared" si="27"/>
        <v>1812565</v>
      </c>
      <c r="W403" s="98">
        <f>ROUND('[1]68_InOutFlowsCurPrdAndPrior'!$F$32*IF(ISNA(VLOOKUP(D403,'[1]Proportionate Shares'!$D$23:$I$1359,6,FALSE)),0,VLOOKUP(D403,'[1]Proportionate Shares'!$D$23:$I$1359,6,FALSE)),0)</f>
        <v>140285</v>
      </c>
      <c r="X403" s="98">
        <f>ROUND('[1]68_InOutFlowsCurPrdAndPrior'!$F$33*IF(ISNA(VLOOKUP(D403,'[1]Proportionate Shares'!$D$23:$I$1359,6,FALSE)),0,VLOOKUP(D403,'[1]Proportionate Shares'!$D$23:$I$1359,6,FALSE)),0)</f>
        <v>518004</v>
      </c>
      <c r="Y403" s="98">
        <f>ROUND('[1]68_InOutFlowsCurPrdAndPrior'!$F$35*IF(ISNA(VLOOKUP(D403,'[1]Proportionate Shares'!$D$23:$I$1359,6,FALSE)),0,VLOOKUP(D403,'[1]Proportionate Shares'!$D$23:$I$1359,6,FALSE)),0)</f>
        <v>202334</v>
      </c>
      <c r="Z403" s="98">
        <f>-VLOOKUP(D403,'[1]Schedule of Pension Amounts LW'!$B$15:$AS$1399,37,FALSE)</f>
        <v>170212</v>
      </c>
      <c r="AA403" s="99">
        <f t="shared" si="28"/>
        <v>1030835</v>
      </c>
      <c r="AB403" s="72">
        <f>VLOOKUP(D403,'[1]Pension Expense Details'!$D$22:$S$1407,16,FALSE)</f>
        <v>364257</v>
      </c>
      <c r="AC403" s="72">
        <f t="shared" si="29"/>
        <v>466394</v>
      </c>
      <c r="AD403" s="72">
        <f>VLOOKUP(D403,'[1]Schedule of Pension Amounts LW'!$B$15:$W$1399,22,FALSE)</f>
        <v>830651</v>
      </c>
    </row>
    <row r="404" spans="1:30" x14ac:dyDescent="0.3">
      <c r="A404" s="104"/>
      <c r="B404" s="33"/>
      <c r="C404" s="33" t="str">
        <f>VLOOKUP(D404,'[1]Employer information'!$I$3:$J$1391,2,FALSE)</f>
        <v xml:space="preserve">Public Education                                  </v>
      </c>
      <c r="D404" s="33" t="str">
        <f>'[1]Schedule of Pension Amounts LW'!B397</f>
        <v>0413</v>
      </c>
      <c r="E404" s="33" t="str">
        <f>IF(ISNA(VLOOKUP(D404,'[1]Proportionate Shares'!$D$23:$G$1400,2,FALSE)),"",VLOOKUP(D404,'[1]Proportionate Shares'!$D$23:$G$1400,2,FALSE))</f>
        <v>249902</v>
      </c>
      <c r="F404" s="33" t="str">
        <f>IF(ISNA(VLOOKUP(D404,'[1]Proportionate Shares'!$D$23:$G$1400,3,FALSE)),"",VLOOKUP(D404,'[1]Proportionate Shares'!$D$23:$G$1400,3,FALSE))</f>
        <v xml:space="preserve">   </v>
      </c>
      <c r="G404" s="34" t="str">
        <f>VLOOKUP(D404,'[1]Employer information'!$A$3:$B$1390,2,FALSE)</f>
        <v>BOYD ISD</v>
      </c>
      <c r="H404" s="36">
        <f>IF(ISNA(VLOOKUP(D404,'[1]Proportionate Shares'!$D$23:$I$1377,6,FALSE)),0,VLOOKUP(D404,'[1]Proportionate Shares'!$D$23:$I$1377,6,FALSE))</f>
        <v>5.5796936E-5</v>
      </c>
      <c r="I404" s="105">
        <f>VLOOKUP(D404,'[1]Schedule of Pension Amounts LW'!$B$15:$E$1399,3,FALSE)</f>
        <v>2786967</v>
      </c>
      <c r="J404" s="105">
        <f>-IF(ISNA(VLOOKUP(D404,'[1]Combined Contribution Amounts'!$A$2:$K$1335,5,FALSE)),0,VLOOKUP(D404,'[1]Combined Contribution Amounts'!$A$2:$K$1335,5,FALSE))</f>
        <v>-195296</v>
      </c>
      <c r="K404" s="105">
        <f>-IF(ISNA(VLOOKUP(D404,'[1]Combined Contribution Amounts'!$A$2:$K$1335,7,FALSE)),0,VLOOKUP(D404,'[1]Combined Contribution Amounts'!$A$2:$K$1335,7,FALSE))+-IF(ISNA(VLOOKUP(D404,'[1]Combined Contribution Amounts'!$A$2:$K$1335,8,FALSE)),0,VLOOKUP(D404,'[1]Combined Contribution Amounts'!$A$2:$K$1335,8,FALSE))+-IF(ISNA(VLOOKUP(D404,'[1]Combined Contribution Amounts'!$A$2:$K$1335,9,FALSE)),0,VLOOKUP(D404,'[1]Combined Contribution Amounts'!$A$2:$K$1335,9,FALSE))</f>
        <v>0</v>
      </c>
      <c r="L404" s="105">
        <f>VLOOKUP(D404,'[1]Pension Expense Details'!$D$23:$S$1407,16,FALSE)</f>
        <v>313651</v>
      </c>
      <c r="M404" s="105">
        <f>ROUND(('[1]68_InOutFlowsCurPrdAndPriorHist'!$F$28-'[1]68_InOutFlowsCurPrdAndPriorHist'!$F$31)*$H404,0)-VLOOKUP(D404,'[1]Pension Expense Details'!$D$23:$S$1407,12,FALSE)</f>
        <v>-46213</v>
      </c>
      <c r="N404" s="105">
        <f>ROUND(('[1]68_InOutFlowsCurPrdAndPriorHist'!$F$29-'[1]68_InOutFlowsCurPrdAndPriorHist'!$F$32)*$H404,0)-VLOOKUP(D404,'[1]Pension Expense Details'!$D$23:$S$1407,13,FALSE)</f>
        <v>-349189</v>
      </c>
      <c r="O404" s="105">
        <f>ROUND(('[1]68_InOutFlowsCurPrdAndPriorHist'!$F$30-'[1]68_InOutFlowsCurPrdAndPriorHist'!$F$33)*$H404,0)-VLOOKUP(D404,'[1]Pension Expense Details'!$D$23:$S$1407,14,FALSE)</f>
        <v>151000</v>
      </c>
      <c r="P404" s="105">
        <f>ROUND((VLOOKUP(D404,'[1]Schedule of Pension Amounts LW'!$B$15:$AC$1399,28,FALSE)-VLOOKUP(D404,'[1]Schedule of Pension Amounts LW'!$B$15:$AC$1399,27,FALSE))*'[1]Schedule of Pension Amounts LW'!AD$4,0)+VLOOKUP(D404,'[1]Schedule of Pension Amounts LW'!$B$15:$AH$1399,33,FALSE)-VLOOKUP(D404,'[1]Pension Expense Details'!$D$23:$S$1407,15,FALSE)</f>
        <v>239579</v>
      </c>
      <c r="Q404" s="98">
        <f t="shared" si="26"/>
        <v>2900499</v>
      </c>
      <c r="R404" s="98">
        <f>ROUND('[1]68_InOutFlowsCurPrdAndPrior'!$D$32*IF(ISNA(VLOOKUP(D404,'[1]Proportionate Shares'!$D$23:$I$1359,6,FALSE)),0,VLOOKUP(D404,'[1]Proportionate Shares'!$D$23:$I$1359,6,FALSE)),0)</f>
        <v>12185</v>
      </c>
      <c r="S404" s="98">
        <f>ROUND('[1]68_InOutFlowsCurPrdAndPrior'!$D$33*IF(ISNA(VLOOKUP(D404,'[1]Proportionate Shares'!$D$23:$I$1359,6,FALSE)),0,VLOOKUP(D404,'[1]Proportionate Shares'!$D$23:$I$1359,6,FALSE)),0)</f>
        <v>899877</v>
      </c>
      <c r="T404" s="98">
        <f>ROUND('[1]68_InOutFlowsCurPrdAndPrior'!$D$35*IF(ISNA(VLOOKUP(D404,'[1]Proportionate Shares'!$D$23:$I$1359,6,FALSE)),0,VLOOKUP(D404,'[1]Proportionate Shares'!$D$23:$I$1359,6,FALSE)),0)</f>
        <v>174379</v>
      </c>
      <c r="U404" s="98">
        <f>VLOOKUP(D404,'[1]Schedule of Pension Amounts LW'!$B$15:$AS$1399,36,FALSE)</f>
        <v>495869</v>
      </c>
      <c r="V404" s="99">
        <f t="shared" si="27"/>
        <v>1582310</v>
      </c>
      <c r="W404" s="98">
        <f>ROUND('[1]68_InOutFlowsCurPrdAndPrior'!$F$32*IF(ISNA(VLOOKUP(D404,'[1]Proportionate Shares'!$D$23:$I$1359,6,FALSE)),0,VLOOKUP(D404,'[1]Proportionate Shares'!$D$23:$I$1359,6,FALSE)),0)</f>
        <v>100710</v>
      </c>
      <c r="X404" s="98">
        <f>ROUND('[1]68_InOutFlowsCurPrdAndPrior'!$F$33*IF(ISNA(VLOOKUP(D404,'[1]Proportionate Shares'!$D$23:$I$1359,6,FALSE)),0,VLOOKUP(D404,'[1]Proportionate Shares'!$D$23:$I$1359,6,FALSE)),0)</f>
        <v>371872</v>
      </c>
      <c r="Y404" s="98">
        <f>ROUND('[1]68_InOutFlowsCurPrdAndPrior'!$F$35*IF(ISNA(VLOOKUP(D404,'[1]Proportionate Shares'!$D$23:$I$1359,6,FALSE)),0,VLOOKUP(D404,'[1]Proportionate Shares'!$D$23:$I$1359,6,FALSE)),0)</f>
        <v>145255</v>
      </c>
      <c r="Z404" s="98">
        <f>-VLOOKUP(D404,'[1]Schedule of Pension Amounts LW'!$B$15:$AS$1399,37,FALSE)</f>
        <v>60021</v>
      </c>
      <c r="AA404" s="99">
        <f t="shared" si="28"/>
        <v>677858</v>
      </c>
      <c r="AB404" s="72">
        <f>VLOOKUP(D404,'[1]Pension Expense Details'!$D$22:$S$1407,16,FALSE)</f>
        <v>313651</v>
      </c>
      <c r="AC404" s="72">
        <f t="shared" si="29"/>
        <v>363762</v>
      </c>
      <c r="AD404" s="72">
        <f>VLOOKUP(D404,'[1]Schedule of Pension Amounts LW'!$B$15:$W$1399,22,FALSE)</f>
        <v>677413</v>
      </c>
    </row>
    <row r="405" spans="1:30" x14ac:dyDescent="0.3">
      <c r="A405" s="104"/>
      <c r="B405" s="33"/>
      <c r="C405" s="33" t="str">
        <f>VLOOKUP(D405,'[1]Employer information'!$I$3:$J$1391,2,FALSE)</f>
        <v xml:space="preserve">Public Education                                  </v>
      </c>
      <c r="D405" s="33" t="str">
        <f>'[1]Schedule of Pension Amounts LW'!B398</f>
        <v>1586</v>
      </c>
      <c r="E405" s="33" t="str">
        <f>IF(ISNA(VLOOKUP(D405,'[1]Proportionate Shares'!$D$23:$G$1400,2,FALSE)),"",VLOOKUP(D405,'[1]Proportionate Shares'!$D$23:$G$1400,2,FALSE))</f>
        <v>180901</v>
      </c>
      <c r="F405" s="33" t="str">
        <f>IF(ISNA(VLOOKUP(D405,'[1]Proportionate Shares'!$D$23:$G$1400,3,FALSE)),"",VLOOKUP(D405,'[1]Proportionate Shares'!$D$23:$G$1400,3,FALSE))</f>
        <v/>
      </c>
      <c r="G405" s="34" t="str">
        <f>VLOOKUP(D405,'[1]Employer information'!$A$3:$B$1390,2,FALSE)</f>
        <v>BOYS RANCH ISD</v>
      </c>
      <c r="H405" s="36">
        <f>IF(ISNA(VLOOKUP(D405,'[1]Proportionate Shares'!$D$23:$I$1377,6,FALSE)),0,VLOOKUP(D405,'[1]Proportionate Shares'!$D$23:$I$1377,6,FALSE))</f>
        <v>2.908757E-5</v>
      </c>
      <c r="I405" s="105">
        <f>VLOOKUP(D405,'[1]Schedule of Pension Amounts LW'!$B$15:$E$1399,3,FALSE)</f>
        <v>1450932</v>
      </c>
      <c r="J405" s="105">
        <f>-IF(ISNA(VLOOKUP(D405,'[1]Combined Contribution Amounts'!$A$2:$K$1335,5,FALSE)),0,VLOOKUP(D405,'[1]Combined Contribution Amounts'!$A$2:$K$1335,5,FALSE))</f>
        <v>-101810</v>
      </c>
      <c r="K405" s="105">
        <f>-IF(ISNA(VLOOKUP(D405,'[1]Combined Contribution Amounts'!$A$2:$K$1335,7,FALSE)),0,VLOOKUP(D405,'[1]Combined Contribution Amounts'!$A$2:$K$1335,7,FALSE))+-IF(ISNA(VLOOKUP(D405,'[1]Combined Contribution Amounts'!$A$2:$K$1335,8,FALSE)),0,VLOOKUP(D405,'[1]Combined Contribution Amounts'!$A$2:$K$1335,8,FALSE))+-IF(ISNA(VLOOKUP(D405,'[1]Combined Contribution Amounts'!$A$2:$K$1335,9,FALSE)),0,VLOOKUP(D405,'[1]Combined Contribution Amounts'!$A$2:$K$1335,9,FALSE))</f>
        <v>0</v>
      </c>
      <c r="L405" s="105">
        <f>VLOOKUP(D405,'[1]Pension Expense Details'!$D$23:$S$1407,16,FALSE)</f>
        <v>163815</v>
      </c>
      <c r="M405" s="105">
        <f>ROUND(('[1]68_InOutFlowsCurPrdAndPriorHist'!$F$28-'[1]68_InOutFlowsCurPrdAndPriorHist'!$F$31)*$H405,0)-VLOOKUP(D405,'[1]Pension Expense Details'!$D$23:$S$1407,12,FALSE)</f>
        <v>-24091</v>
      </c>
      <c r="N405" s="105">
        <f>ROUND(('[1]68_InOutFlowsCurPrdAndPriorHist'!$F$29-'[1]68_InOutFlowsCurPrdAndPriorHist'!$F$32)*$H405,0)-VLOOKUP(D405,'[1]Pension Expense Details'!$D$23:$S$1407,13,FALSE)</f>
        <v>-182036</v>
      </c>
      <c r="O405" s="105">
        <f>ROUND(('[1]68_InOutFlowsCurPrdAndPriorHist'!$F$30-'[1]68_InOutFlowsCurPrdAndPriorHist'!$F$33)*$H405,0)-VLOOKUP(D405,'[1]Pension Expense Details'!$D$23:$S$1407,14,FALSE)</f>
        <v>78718</v>
      </c>
      <c r="P405" s="105">
        <f>ROUND((VLOOKUP(D405,'[1]Schedule of Pension Amounts LW'!$B$15:$AC$1399,28,FALSE)-VLOOKUP(D405,'[1]Schedule of Pension Amounts LW'!$B$15:$AC$1399,27,FALSE))*'[1]Schedule of Pension Amounts LW'!AD$4,0)+VLOOKUP(D405,'[1]Schedule of Pension Amounts LW'!$B$15:$AH$1399,33,FALSE)-VLOOKUP(D405,'[1]Pension Expense Details'!$D$23:$S$1407,15,FALSE)</f>
        <v>126535</v>
      </c>
      <c r="Q405" s="98">
        <f t="shared" si="26"/>
        <v>1512063</v>
      </c>
      <c r="R405" s="98">
        <f>ROUND('[1]68_InOutFlowsCurPrdAndPrior'!$D$32*IF(ISNA(VLOOKUP(D405,'[1]Proportionate Shares'!$D$23:$I$1359,6,FALSE)),0,VLOOKUP(D405,'[1]Proportionate Shares'!$D$23:$I$1359,6,FALSE)),0)</f>
        <v>6352</v>
      </c>
      <c r="S405" s="98">
        <f>ROUND('[1]68_InOutFlowsCurPrdAndPrior'!$D$33*IF(ISNA(VLOOKUP(D405,'[1]Proportionate Shares'!$D$23:$I$1359,6,FALSE)),0,VLOOKUP(D405,'[1]Proportionate Shares'!$D$23:$I$1359,6,FALSE)),0)</f>
        <v>469116</v>
      </c>
      <c r="T405" s="98">
        <f>ROUND('[1]68_InOutFlowsCurPrdAndPrior'!$D$35*IF(ISNA(VLOOKUP(D405,'[1]Proportionate Shares'!$D$23:$I$1359,6,FALSE)),0,VLOOKUP(D405,'[1]Proportionate Shares'!$D$23:$I$1359,6,FALSE)),0)</f>
        <v>90906</v>
      </c>
      <c r="U405" s="98">
        <f>VLOOKUP(D405,'[1]Schedule of Pension Amounts LW'!$B$15:$AS$1399,36,FALSE)</f>
        <v>252277</v>
      </c>
      <c r="V405" s="99">
        <f t="shared" si="27"/>
        <v>818651</v>
      </c>
      <c r="W405" s="98">
        <f>ROUND('[1]68_InOutFlowsCurPrdAndPrior'!$F$32*IF(ISNA(VLOOKUP(D405,'[1]Proportionate Shares'!$D$23:$I$1359,6,FALSE)),0,VLOOKUP(D405,'[1]Proportionate Shares'!$D$23:$I$1359,6,FALSE)),0)</f>
        <v>52501</v>
      </c>
      <c r="X405" s="98">
        <f>ROUND('[1]68_InOutFlowsCurPrdAndPrior'!$F$33*IF(ISNA(VLOOKUP(D405,'[1]Proportionate Shares'!$D$23:$I$1359,6,FALSE)),0,VLOOKUP(D405,'[1]Proportionate Shares'!$D$23:$I$1359,6,FALSE)),0)</f>
        <v>193861</v>
      </c>
      <c r="Y405" s="98">
        <f>ROUND('[1]68_InOutFlowsCurPrdAndPrior'!$F$35*IF(ISNA(VLOOKUP(D405,'[1]Proportionate Shares'!$D$23:$I$1359,6,FALSE)),0,VLOOKUP(D405,'[1]Proportionate Shares'!$D$23:$I$1359,6,FALSE)),0)</f>
        <v>75723</v>
      </c>
      <c r="Z405" s="98">
        <f>-VLOOKUP(D405,'[1]Schedule of Pension Amounts LW'!$B$15:$AS$1399,37,FALSE)</f>
        <v>183194</v>
      </c>
      <c r="AA405" s="99">
        <f t="shared" si="28"/>
        <v>505279</v>
      </c>
      <c r="AB405" s="72">
        <f>VLOOKUP(D405,'[1]Pension Expense Details'!$D$22:$S$1407,16,FALSE)</f>
        <v>163815</v>
      </c>
      <c r="AC405" s="72">
        <f t="shared" si="29"/>
        <v>159667</v>
      </c>
      <c r="AD405" s="72">
        <f>VLOOKUP(D405,'[1]Schedule of Pension Amounts LW'!$B$15:$W$1399,22,FALSE)</f>
        <v>323482</v>
      </c>
    </row>
    <row r="406" spans="1:30" x14ac:dyDescent="0.3">
      <c r="A406" s="104"/>
      <c r="B406" s="33"/>
      <c r="C406" s="33" t="str">
        <f>VLOOKUP(D406,'[1]Employer information'!$I$3:$J$1391,2,FALSE)</f>
        <v xml:space="preserve">Public Education                                  </v>
      </c>
      <c r="D406" s="33" t="str">
        <f>'[1]Schedule of Pension Amounts LW'!B399</f>
        <v>0414</v>
      </c>
      <c r="E406" s="33" t="str">
        <f>IF(ISNA(VLOOKUP(D406,'[1]Proportionate Shares'!$D$23:$G$1400,2,FALSE)),"",VLOOKUP(D406,'[1]Proportionate Shares'!$D$23:$G$1400,2,FALSE))</f>
        <v>136901</v>
      </c>
      <c r="F406" s="33" t="str">
        <f>IF(ISNA(VLOOKUP(D406,'[1]Proportionate Shares'!$D$23:$G$1400,3,FALSE)),"",VLOOKUP(D406,'[1]Proportionate Shares'!$D$23:$G$1400,3,FALSE))</f>
        <v xml:space="preserve">   </v>
      </c>
      <c r="G406" s="34" t="str">
        <f>VLOOKUP(D406,'[1]Employer information'!$A$3:$B$1390,2,FALSE)</f>
        <v>BRACKETT ISD</v>
      </c>
      <c r="H406" s="36">
        <f>IF(ISNA(VLOOKUP(D406,'[1]Proportionate Shares'!$D$23:$I$1377,6,FALSE)),0,VLOOKUP(D406,'[1]Proportionate Shares'!$D$23:$I$1377,6,FALSE))</f>
        <v>3.5618487999999998E-5</v>
      </c>
      <c r="I406" s="105">
        <f>VLOOKUP(D406,'[1]Schedule of Pension Amounts LW'!$B$15:$E$1399,3,FALSE)</f>
        <v>1992705</v>
      </c>
      <c r="J406" s="105">
        <f>-IF(ISNA(VLOOKUP(D406,'[1]Combined Contribution Amounts'!$A$2:$K$1335,5,FALSE)),0,VLOOKUP(D406,'[1]Combined Contribution Amounts'!$A$2:$K$1335,5,FALSE))</f>
        <v>-124669</v>
      </c>
      <c r="K406" s="105">
        <f>-IF(ISNA(VLOOKUP(D406,'[1]Combined Contribution Amounts'!$A$2:$K$1335,7,FALSE)),0,VLOOKUP(D406,'[1]Combined Contribution Amounts'!$A$2:$K$1335,7,FALSE))+-IF(ISNA(VLOOKUP(D406,'[1]Combined Contribution Amounts'!$A$2:$K$1335,8,FALSE)),0,VLOOKUP(D406,'[1]Combined Contribution Amounts'!$A$2:$K$1335,8,FALSE))+-IF(ISNA(VLOOKUP(D406,'[1]Combined Contribution Amounts'!$A$2:$K$1335,9,FALSE)),0,VLOOKUP(D406,'[1]Combined Contribution Amounts'!$A$2:$K$1335,9,FALSE))</f>
        <v>0</v>
      </c>
      <c r="L406" s="105">
        <f>VLOOKUP(D406,'[1]Pension Expense Details'!$D$23:$S$1407,16,FALSE)</f>
        <v>166647</v>
      </c>
      <c r="M406" s="105">
        <f>ROUND(('[1]68_InOutFlowsCurPrdAndPriorHist'!$F$28-'[1]68_InOutFlowsCurPrdAndPriorHist'!$F$31)*$H406,0)-VLOOKUP(D406,'[1]Pension Expense Details'!$D$23:$S$1407,12,FALSE)</f>
        <v>-29501</v>
      </c>
      <c r="N406" s="105">
        <f>ROUND(('[1]68_InOutFlowsCurPrdAndPriorHist'!$F$29-'[1]68_InOutFlowsCurPrdAndPriorHist'!$F$32)*$H406,0)-VLOOKUP(D406,'[1]Pension Expense Details'!$D$23:$S$1407,13,FALSE)</f>
        <v>-222908</v>
      </c>
      <c r="O406" s="105">
        <f>ROUND(('[1]68_InOutFlowsCurPrdAndPriorHist'!$F$30-'[1]68_InOutFlowsCurPrdAndPriorHist'!$F$33)*$H406,0)-VLOOKUP(D406,'[1]Pension Expense Details'!$D$23:$S$1407,14,FALSE)</f>
        <v>96392</v>
      </c>
      <c r="P406" s="105">
        <f>ROUND((VLOOKUP(D406,'[1]Schedule of Pension Amounts LW'!$B$15:$AC$1399,28,FALSE)-VLOOKUP(D406,'[1]Schedule of Pension Amounts LW'!$B$15:$AC$1399,27,FALSE))*'[1]Schedule of Pension Amounts LW'!AD$4,0)+VLOOKUP(D406,'[1]Schedule of Pension Amounts LW'!$B$15:$AH$1399,33,FALSE)-VLOOKUP(D406,'[1]Pension Expense Details'!$D$23:$S$1407,15,FALSE)</f>
        <v>-27106</v>
      </c>
      <c r="Q406" s="98">
        <f t="shared" ref="Q406:Q469" si="30">SUM(I406:K406,L406:P406)</f>
        <v>1851560</v>
      </c>
      <c r="R406" s="98">
        <f>ROUND('[1]68_InOutFlowsCurPrdAndPrior'!$D$32*IF(ISNA(VLOOKUP(D406,'[1]Proportionate Shares'!$D$23:$I$1359,6,FALSE)),0,VLOOKUP(D406,'[1]Proportionate Shares'!$D$23:$I$1359,6,FALSE)),0)</f>
        <v>7778</v>
      </c>
      <c r="S406" s="98">
        <f>ROUND('[1]68_InOutFlowsCurPrdAndPrior'!$D$33*IF(ISNA(VLOOKUP(D406,'[1]Proportionate Shares'!$D$23:$I$1359,6,FALSE)),0,VLOOKUP(D406,'[1]Proportionate Shares'!$D$23:$I$1359,6,FALSE)),0)</f>
        <v>574445</v>
      </c>
      <c r="T406" s="98">
        <f>ROUND('[1]68_InOutFlowsCurPrdAndPrior'!$D$35*IF(ISNA(VLOOKUP(D406,'[1]Proportionate Shares'!$D$23:$I$1359,6,FALSE)),0,VLOOKUP(D406,'[1]Proportionate Shares'!$D$23:$I$1359,6,FALSE)),0)</f>
        <v>111316</v>
      </c>
      <c r="U406" s="98">
        <f>VLOOKUP(D406,'[1]Schedule of Pension Amounts LW'!$B$15:$AS$1399,36,FALSE)</f>
        <v>177218</v>
      </c>
      <c r="V406" s="99">
        <f t="shared" si="27"/>
        <v>870757</v>
      </c>
      <c r="W406" s="98">
        <f>ROUND('[1]68_InOutFlowsCurPrdAndPrior'!$F$32*IF(ISNA(VLOOKUP(D406,'[1]Proportionate Shares'!$D$23:$I$1359,6,FALSE)),0,VLOOKUP(D406,'[1]Proportionate Shares'!$D$23:$I$1359,6,FALSE)),0)</f>
        <v>64289</v>
      </c>
      <c r="X406" s="98">
        <f>ROUND('[1]68_InOutFlowsCurPrdAndPrior'!$F$33*IF(ISNA(VLOOKUP(D406,'[1]Proportionate Shares'!$D$23:$I$1359,6,FALSE)),0,VLOOKUP(D406,'[1]Proportionate Shares'!$D$23:$I$1359,6,FALSE)),0)</f>
        <v>237388</v>
      </c>
      <c r="Y406" s="98">
        <f>ROUND('[1]68_InOutFlowsCurPrdAndPrior'!$F$35*IF(ISNA(VLOOKUP(D406,'[1]Proportionate Shares'!$D$23:$I$1359,6,FALSE)),0,VLOOKUP(D406,'[1]Proportionate Shares'!$D$23:$I$1359,6,FALSE)),0)</f>
        <v>92725</v>
      </c>
      <c r="Z406" s="98">
        <f>-VLOOKUP(D406,'[1]Schedule of Pension Amounts LW'!$B$15:$AS$1399,37,FALSE)</f>
        <v>48856</v>
      </c>
      <c r="AA406" s="99">
        <f t="shared" si="28"/>
        <v>443258</v>
      </c>
      <c r="AB406" s="72">
        <f>VLOOKUP(D406,'[1]Pension Expense Details'!$D$22:$S$1407,16,FALSE)</f>
        <v>166647</v>
      </c>
      <c r="AC406" s="72">
        <f t="shared" si="29"/>
        <v>232661</v>
      </c>
      <c r="AD406" s="72">
        <f>VLOOKUP(D406,'[1]Schedule of Pension Amounts LW'!$B$15:$W$1399,22,FALSE)</f>
        <v>399308</v>
      </c>
    </row>
    <row r="407" spans="1:30" x14ac:dyDescent="0.3">
      <c r="A407" s="104"/>
      <c r="B407" s="33"/>
      <c r="C407" s="33" t="str">
        <f>VLOOKUP(D407,'[1]Employer information'!$I$3:$J$1391,2,FALSE)</f>
        <v xml:space="preserve">Public Education                                  </v>
      </c>
      <c r="D407" s="33" t="str">
        <f>'[1]Schedule of Pension Amounts LW'!B400</f>
        <v>0415</v>
      </c>
      <c r="E407" s="33" t="str">
        <f>IF(ISNA(VLOOKUP(D407,'[1]Proportionate Shares'!$D$23:$G$1400,2,FALSE)),"",VLOOKUP(D407,'[1]Proportionate Shares'!$D$23:$G$1400,2,FALSE))</f>
        <v>160901</v>
      </c>
      <c r="F407" s="33" t="str">
        <f>IF(ISNA(VLOOKUP(D407,'[1]Proportionate Shares'!$D$23:$G$1400,3,FALSE)),"",VLOOKUP(D407,'[1]Proportionate Shares'!$D$23:$G$1400,3,FALSE))</f>
        <v xml:space="preserve">   </v>
      </c>
      <c r="G407" s="34" t="str">
        <f>VLOOKUP(D407,'[1]Employer information'!$A$3:$B$1390,2,FALSE)</f>
        <v>BRADY ISD</v>
      </c>
      <c r="H407" s="36">
        <f>IF(ISNA(VLOOKUP(D407,'[1]Proportionate Shares'!$D$23:$I$1377,6,FALSE)),0,VLOOKUP(D407,'[1]Proportionate Shares'!$D$23:$I$1377,6,FALSE))</f>
        <v>7.8012456000000005E-5</v>
      </c>
      <c r="I407" s="105">
        <f>VLOOKUP(D407,'[1]Schedule of Pension Amounts LW'!$B$15:$E$1399,3,FALSE)</f>
        <v>3781677</v>
      </c>
      <c r="J407" s="105">
        <f>-IF(ISNA(VLOOKUP(D407,'[1]Combined Contribution Amounts'!$A$2:$K$1335,5,FALSE)),0,VLOOKUP(D407,'[1]Combined Contribution Amounts'!$A$2:$K$1335,5,FALSE))</f>
        <v>-273053</v>
      </c>
      <c r="K407" s="105">
        <f>-IF(ISNA(VLOOKUP(D407,'[1]Combined Contribution Amounts'!$A$2:$K$1335,7,FALSE)),0,VLOOKUP(D407,'[1]Combined Contribution Amounts'!$A$2:$K$1335,7,FALSE))+-IF(ISNA(VLOOKUP(D407,'[1]Combined Contribution Amounts'!$A$2:$K$1335,8,FALSE)),0,VLOOKUP(D407,'[1]Combined Contribution Amounts'!$A$2:$K$1335,8,FALSE))+-IF(ISNA(VLOOKUP(D407,'[1]Combined Contribution Amounts'!$A$2:$K$1335,9,FALSE)),0,VLOOKUP(D407,'[1]Combined Contribution Amounts'!$A$2:$K$1335,9,FALSE))</f>
        <v>0</v>
      </c>
      <c r="L407" s="105">
        <f>VLOOKUP(D407,'[1]Pension Expense Details'!$D$23:$S$1407,16,FALSE)</f>
        <v>456594</v>
      </c>
      <c r="M407" s="105">
        <f>ROUND(('[1]68_InOutFlowsCurPrdAndPriorHist'!$F$28-'[1]68_InOutFlowsCurPrdAndPriorHist'!$F$31)*$H407,0)-VLOOKUP(D407,'[1]Pension Expense Details'!$D$23:$S$1407,12,FALSE)</f>
        <v>-64613</v>
      </c>
      <c r="N407" s="105">
        <f>ROUND(('[1]68_InOutFlowsCurPrdAndPriorHist'!$F$29-'[1]68_InOutFlowsCurPrdAndPriorHist'!$F$32)*$H407,0)-VLOOKUP(D407,'[1]Pension Expense Details'!$D$23:$S$1407,13,FALSE)</f>
        <v>-488218</v>
      </c>
      <c r="O407" s="105">
        <f>ROUND(('[1]68_InOutFlowsCurPrdAndPriorHist'!$F$30-'[1]68_InOutFlowsCurPrdAndPriorHist'!$F$33)*$H407,0)-VLOOKUP(D407,'[1]Pension Expense Details'!$D$23:$S$1407,14,FALSE)</f>
        <v>211121</v>
      </c>
      <c r="P407" s="105">
        <f>ROUND((VLOOKUP(D407,'[1]Schedule of Pension Amounts LW'!$B$15:$AC$1399,28,FALSE)-VLOOKUP(D407,'[1]Schedule of Pension Amounts LW'!$B$15:$AC$1399,27,FALSE))*'[1]Schedule of Pension Amounts LW'!AD$4,0)+VLOOKUP(D407,'[1]Schedule of Pension Amounts LW'!$B$15:$AH$1399,33,FALSE)-VLOOKUP(D407,'[1]Pension Expense Details'!$D$23:$S$1407,15,FALSE)</f>
        <v>431823</v>
      </c>
      <c r="Q407" s="98">
        <f t="shared" si="30"/>
        <v>4055331</v>
      </c>
      <c r="R407" s="98">
        <f>ROUND('[1]68_InOutFlowsCurPrdAndPrior'!$D$32*IF(ISNA(VLOOKUP(D407,'[1]Proportionate Shares'!$D$23:$I$1359,6,FALSE)),0,VLOOKUP(D407,'[1]Proportionate Shares'!$D$23:$I$1359,6,FALSE)),0)</f>
        <v>17036</v>
      </c>
      <c r="S407" s="98">
        <f>ROUND('[1]68_InOutFlowsCurPrdAndPrior'!$D$33*IF(ISNA(VLOOKUP(D407,'[1]Proportionate Shares'!$D$23:$I$1359,6,FALSE)),0,VLOOKUP(D407,'[1]Proportionate Shares'!$D$23:$I$1359,6,FALSE)),0)</f>
        <v>1258163</v>
      </c>
      <c r="T407" s="98">
        <f>ROUND('[1]68_InOutFlowsCurPrdAndPrior'!$D$35*IF(ISNA(VLOOKUP(D407,'[1]Proportionate Shares'!$D$23:$I$1359,6,FALSE)),0,VLOOKUP(D407,'[1]Proportionate Shares'!$D$23:$I$1359,6,FALSE)),0)</f>
        <v>243808</v>
      </c>
      <c r="U407" s="98">
        <f>VLOOKUP(D407,'[1]Schedule of Pension Amounts LW'!$B$15:$AS$1399,36,FALSE)</f>
        <v>552109</v>
      </c>
      <c r="V407" s="99">
        <f t="shared" ref="V407:V470" si="31">SUM(R407:U407)</f>
        <v>2071116</v>
      </c>
      <c r="W407" s="98">
        <f>ROUND('[1]68_InOutFlowsCurPrdAndPrior'!$F$32*IF(ISNA(VLOOKUP(D407,'[1]Proportionate Shares'!$D$23:$I$1359,6,FALSE)),0,VLOOKUP(D407,'[1]Proportionate Shares'!$D$23:$I$1359,6,FALSE)),0)</f>
        <v>140808</v>
      </c>
      <c r="X407" s="98">
        <f>ROUND('[1]68_InOutFlowsCurPrdAndPrior'!$F$33*IF(ISNA(VLOOKUP(D407,'[1]Proportionate Shares'!$D$23:$I$1359,6,FALSE)),0,VLOOKUP(D407,'[1]Proportionate Shares'!$D$23:$I$1359,6,FALSE)),0)</f>
        <v>519932</v>
      </c>
      <c r="Y407" s="98">
        <f>ROUND('[1]68_InOutFlowsCurPrdAndPrior'!$F$35*IF(ISNA(VLOOKUP(D407,'[1]Proportionate Shares'!$D$23:$I$1359,6,FALSE)),0,VLOOKUP(D407,'[1]Proportionate Shares'!$D$23:$I$1359,6,FALSE)),0)</f>
        <v>203088</v>
      </c>
      <c r="Z407" s="98">
        <f>-VLOOKUP(D407,'[1]Schedule of Pension Amounts LW'!$B$15:$AS$1399,37,FALSE)</f>
        <v>124383</v>
      </c>
      <c r="AA407" s="99">
        <f t="shared" ref="AA407:AA470" si="32">SUM(W407:Z407)</f>
        <v>988211</v>
      </c>
      <c r="AB407" s="72">
        <f>VLOOKUP(D407,'[1]Pension Expense Details'!$D$22:$S$1407,16,FALSE)</f>
        <v>456594</v>
      </c>
      <c r="AC407" s="72">
        <f t="shared" si="29"/>
        <v>417832</v>
      </c>
      <c r="AD407" s="72">
        <f>VLOOKUP(D407,'[1]Schedule of Pension Amounts LW'!$B$15:$W$1399,22,FALSE)</f>
        <v>874426</v>
      </c>
    </row>
    <row r="408" spans="1:30" x14ac:dyDescent="0.3">
      <c r="A408" s="104"/>
      <c r="B408" s="33"/>
      <c r="C408" s="33" t="str">
        <f>VLOOKUP(D408,'[1]Employer information'!$I$3:$J$1391,2,FALSE)</f>
        <v xml:space="preserve">Public Education                                  </v>
      </c>
      <c r="D408" s="33" t="str">
        <f>'[1]Schedule of Pension Amounts LW'!B401</f>
        <v>1268</v>
      </c>
      <c r="E408" s="33" t="str">
        <f>IF(ISNA(VLOOKUP(D408,'[1]Proportionate Shares'!$D$23:$G$1400,2,FALSE)),"",VLOOKUP(D408,'[1]Proportionate Shares'!$D$23:$G$1400,2,FALSE))</f>
        <v>008903</v>
      </c>
      <c r="F408" s="33" t="str">
        <f>IF(ISNA(VLOOKUP(D408,'[1]Proportionate Shares'!$D$23:$G$1400,3,FALSE)),"",VLOOKUP(D408,'[1]Proportionate Shares'!$D$23:$G$1400,3,FALSE))</f>
        <v/>
      </c>
      <c r="G408" s="34" t="str">
        <f>VLOOKUP(D408,'[1]Employer information'!$A$3:$B$1390,2,FALSE)</f>
        <v>BRAZOS ISD</v>
      </c>
      <c r="H408" s="36">
        <f>IF(ISNA(VLOOKUP(D408,'[1]Proportionate Shares'!$D$23:$I$1377,6,FALSE)),0,VLOOKUP(D408,'[1]Proportionate Shares'!$D$23:$I$1377,6,FALSE))</f>
        <v>4.0518032999999998E-5</v>
      </c>
      <c r="I408" s="105">
        <f>VLOOKUP(D408,'[1]Schedule of Pension Amounts LW'!$B$15:$E$1399,3,FALSE)</f>
        <v>2379109</v>
      </c>
      <c r="J408" s="105">
        <f>-IF(ISNA(VLOOKUP(D408,'[1]Combined Contribution Amounts'!$A$2:$K$1335,5,FALSE)),0,VLOOKUP(D408,'[1]Combined Contribution Amounts'!$A$2:$K$1335,5,FALSE))</f>
        <v>-141818</v>
      </c>
      <c r="K408" s="105">
        <f>-IF(ISNA(VLOOKUP(D408,'[1]Combined Contribution Amounts'!$A$2:$K$1335,7,FALSE)),0,VLOOKUP(D408,'[1]Combined Contribution Amounts'!$A$2:$K$1335,7,FALSE))+-IF(ISNA(VLOOKUP(D408,'[1]Combined Contribution Amounts'!$A$2:$K$1335,8,FALSE)),0,VLOOKUP(D408,'[1]Combined Contribution Amounts'!$A$2:$K$1335,8,FALSE))+-IF(ISNA(VLOOKUP(D408,'[1]Combined Contribution Amounts'!$A$2:$K$1335,9,FALSE)),0,VLOOKUP(D408,'[1]Combined Contribution Amounts'!$A$2:$K$1335,9,FALSE))</f>
        <v>0</v>
      </c>
      <c r="L408" s="105">
        <f>VLOOKUP(D408,'[1]Pension Expense Details'!$D$23:$S$1407,16,FALSE)</f>
        <v>171922</v>
      </c>
      <c r="M408" s="105">
        <f>ROUND(('[1]68_InOutFlowsCurPrdAndPriorHist'!$F$28-'[1]68_InOutFlowsCurPrdAndPriorHist'!$F$31)*$H408,0)-VLOOKUP(D408,'[1]Pension Expense Details'!$D$23:$S$1407,12,FALSE)</f>
        <v>-33559</v>
      </c>
      <c r="N408" s="105">
        <f>ROUND(('[1]68_InOutFlowsCurPrdAndPriorHist'!$F$29-'[1]68_InOutFlowsCurPrdAndPriorHist'!$F$32)*$H408,0)-VLOOKUP(D408,'[1]Pension Expense Details'!$D$23:$S$1407,13,FALSE)</f>
        <v>-253570</v>
      </c>
      <c r="O408" s="105">
        <f>ROUND(('[1]68_InOutFlowsCurPrdAndPriorHist'!$F$30-'[1]68_InOutFlowsCurPrdAndPriorHist'!$F$33)*$H408,0)-VLOOKUP(D408,'[1]Pension Expense Details'!$D$23:$S$1407,14,FALSE)</f>
        <v>109651</v>
      </c>
      <c r="P408" s="105">
        <f>ROUND((VLOOKUP(D408,'[1]Schedule of Pension Amounts LW'!$B$15:$AC$1399,28,FALSE)-VLOOKUP(D408,'[1]Schedule of Pension Amounts LW'!$B$15:$AC$1399,27,FALSE))*'[1]Schedule of Pension Amounts LW'!AD$4,0)+VLOOKUP(D408,'[1]Schedule of Pension Amounts LW'!$B$15:$AH$1399,33,FALSE)-VLOOKUP(D408,'[1]Pension Expense Details'!$D$23:$S$1407,15,FALSE)</f>
        <v>-125481</v>
      </c>
      <c r="Q408" s="98">
        <f t="shared" si="30"/>
        <v>2106254</v>
      </c>
      <c r="R408" s="98">
        <f>ROUND('[1]68_InOutFlowsCurPrdAndPrior'!$D$32*IF(ISNA(VLOOKUP(D408,'[1]Proportionate Shares'!$D$23:$I$1359,6,FALSE)),0,VLOOKUP(D408,'[1]Proportionate Shares'!$D$23:$I$1359,6,FALSE)),0)</f>
        <v>8848</v>
      </c>
      <c r="S408" s="98">
        <f>ROUND('[1]68_InOutFlowsCurPrdAndPrior'!$D$33*IF(ISNA(VLOOKUP(D408,'[1]Proportionate Shares'!$D$23:$I$1359,6,FALSE)),0,VLOOKUP(D408,'[1]Proportionate Shares'!$D$23:$I$1359,6,FALSE)),0)</f>
        <v>653463</v>
      </c>
      <c r="T408" s="98">
        <f>ROUND('[1]68_InOutFlowsCurPrdAndPrior'!$D$35*IF(ISNA(VLOOKUP(D408,'[1]Proportionate Shares'!$D$23:$I$1359,6,FALSE)),0,VLOOKUP(D408,'[1]Proportionate Shares'!$D$23:$I$1359,6,FALSE)),0)</f>
        <v>126629</v>
      </c>
      <c r="U408" s="98">
        <f>VLOOKUP(D408,'[1]Schedule of Pension Amounts LW'!$B$15:$AS$1399,36,FALSE)</f>
        <v>126135</v>
      </c>
      <c r="V408" s="99">
        <f t="shared" si="31"/>
        <v>915075</v>
      </c>
      <c r="W408" s="98">
        <f>ROUND('[1]68_InOutFlowsCurPrdAndPrior'!$F$32*IF(ISNA(VLOOKUP(D408,'[1]Proportionate Shares'!$D$23:$I$1359,6,FALSE)),0,VLOOKUP(D408,'[1]Proportionate Shares'!$D$23:$I$1359,6,FALSE)),0)</f>
        <v>73132</v>
      </c>
      <c r="X408" s="98">
        <f>ROUND('[1]68_InOutFlowsCurPrdAndPrior'!$F$33*IF(ISNA(VLOOKUP(D408,'[1]Proportionate Shares'!$D$23:$I$1359,6,FALSE)),0,VLOOKUP(D408,'[1]Proportionate Shares'!$D$23:$I$1359,6,FALSE)),0)</f>
        <v>270042</v>
      </c>
      <c r="Y408" s="98">
        <f>ROUND('[1]68_InOutFlowsCurPrdAndPrior'!$F$35*IF(ISNA(VLOOKUP(D408,'[1]Proportionate Shares'!$D$23:$I$1359,6,FALSE)),0,VLOOKUP(D408,'[1]Proportionate Shares'!$D$23:$I$1359,6,FALSE)),0)</f>
        <v>105479</v>
      </c>
      <c r="Z408" s="98">
        <f>-VLOOKUP(D408,'[1]Schedule of Pension Amounts LW'!$B$15:$AS$1399,37,FALSE)</f>
        <v>193380</v>
      </c>
      <c r="AA408" s="99">
        <f t="shared" si="32"/>
        <v>642033</v>
      </c>
      <c r="AB408" s="72">
        <f>VLOOKUP(D408,'[1]Pension Expense Details'!$D$22:$S$1407,16,FALSE)</f>
        <v>171922</v>
      </c>
      <c r="AC408" s="72">
        <f t="shared" ref="AC408:AC471" si="33">AD408-AB408</f>
        <v>222055</v>
      </c>
      <c r="AD408" s="72">
        <f>VLOOKUP(D408,'[1]Schedule of Pension Amounts LW'!$B$15:$W$1399,22,FALSE)</f>
        <v>393977</v>
      </c>
    </row>
    <row r="409" spans="1:30" x14ac:dyDescent="0.3">
      <c r="A409" s="104"/>
      <c r="B409" s="33"/>
      <c r="C409" s="33" t="str">
        <f>VLOOKUP(D409,'[1]Employer information'!$I$3:$J$1391,2,FALSE)</f>
        <v xml:space="preserve">Public Education                                  </v>
      </c>
      <c r="D409" s="33" t="str">
        <f>'[1]Schedule of Pension Amounts LW'!B402</f>
        <v>1398</v>
      </c>
      <c r="E409" s="33" t="str">
        <f>IF(ISNA(VLOOKUP(D409,'[1]Proportionate Shares'!$D$23:$G$1400,2,FALSE)),"",VLOOKUP(D409,'[1]Proportionate Shares'!$D$23:$G$1400,2,FALSE))</f>
        <v>020905</v>
      </c>
      <c r="F409" s="33" t="str">
        <f>IF(ISNA(VLOOKUP(D409,'[1]Proportionate Shares'!$D$23:$G$1400,3,FALSE)),"",VLOOKUP(D409,'[1]Proportionate Shares'!$D$23:$G$1400,3,FALSE))</f>
        <v/>
      </c>
      <c r="G409" s="34" t="str">
        <f>VLOOKUP(D409,'[1]Employer information'!$A$3:$B$1390,2,FALSE)</f>
        <v>BRAZOSPORT ISD</v>
      </c>
      <c r="H409" s="36">
        <f>IF(ISNA(VLOOKUP(D409,'[1]Proportionate Shares'!$D$23:$I$1377,6,FALSE)),0,VLOOKUP(D409,'[1]Proportionate Shares'!$D$23:$I$1377,6,FALSE))</f>
        <v>9.1369967900000002E-4</v>
      </c>
      <c r="I409" s="105">
        <f>VLOOKUP(D409,'[1]Schedule of Pension Amounts LW'!$B$15:$E$1399,3,FALSE)</f>
        <v>46141942</v>
      </c>
      <c r="J409" s="105">
        <f>-IF(ISNA(VLOOKUP(D409,'[1]Combined Contribution Amounts'!$A$2:$K$1335,5,FALSE)),0,VLOOKUP(D409,'[1]Combined Contribution Amounts'!$A$2:$K$1335,5,FALSE))</f>
        <v>-3198059</v>
      </c>
      <c r="K409" s="105">
        <f>-IF(ISNA(VLOOKUP(D409,'[1]Combined Contribution Amounts'!$A$2:$K$1335,7,FALSE)),0,VLOOKUP(D409,'[1]Combined Contribution Amounts'!$A$2:$K$1335,7,FALSE))+-IF(ISNA(VLOOKUP(D409,'[1]Combined Contribution Amounts'!$A$2:$K$1335,8,FALSE)),0,VLOOKUP(D409,'[1]Combined Contribution Amounts'!$A$2:$K$1335,8,FALSE))+-IF(ISNA(VLOOKUP(D409,'[1]Combined Contribution Amounts'!$A$2:$K$1335,9,FALSE)),0,VLOOKUP(D409,'[1]Combined Contribution Amounts'!$A$2:$K$1335,9,FALSE))</f>
        <v>0</v>
      </c>
      <c r="L409" s="105">
        <f>VLOOKUP(D409,'[1]Pension Expense Details'!$D$23:$S$1407,16,FALSE)</f>
        <v>5056950</v>
      </c>
      <c r="M409" s="105">
        <f>ROUND(('[1]68_InOutFlowsCurPrdAndPriorHist'!$F$28-'[1]68_InOutFlowsCurPrdAndPriorHist'!$F$31)*$H409,0)-VLOOKUP(D409,'[1]Pension Expense Details'!$D$23:$S$1407,12,FALSE)</f>
        <v>-756761</v>
      </c>
      <c r="N409" s="105">
        <f>ROUND(('[1]68_InOutFlowsCurPrdAndPriorHist'!$F$29-'[1]68_InOutFlowsCurPrdAndPriorHist'!$F$32)*$H409,0)-VLOOKUP(D409,'[1]Pension Expense Details'!$D$23:$S$1407,13,FALSE)</f>
        <v>-5718119</v>
      </c>
      <c r="O409" s="105">
        <f>ROUND(('[1]68_InOutFlowsCurPrdAndPriorHist'!$F$30-'[1]68_InOutFlowsCurPrdAndPriorHist'!$F$33)*$H409,0)-VLOOKUP(D409,'[1]Pension Expense Details'!$D$23:$S$1407,14,FALSE)</f>
        <v>2472691</v>
      </c>
      <c r="P409" s="105">
        <f>ROUND((VLOOKUP(D409,'[1]Schedule of Pension Amounts LW'!$B$15:$AC$1399,28,FALSE)-VLOOKUP(D409,'[1]Schedule of Pension Amounts LW'!$B$15:$AC$1399,27,FALSE))*'[1]Schedule of Pension Amounts LW'!AD$4,0)+VLOOKUP(D409,'[1]Schedule of Pension Amounts LW'!$B$15:$AH$1399,33,FALSE)-VLOOKUP(D409,'[1]Pension Expense Details'!$D$23:$S$1407,15,FALSE)</f>
        <v>3498322</v>
      </c>
      <c r="Q409" s="98">
        <f t="shared" si="30"/>
        <v>47496966</v>
      </c>
      <c r="R409" s="98">
        <f>ROUND('[1]68_InOutFlowsCurPrdAndPrior'!$D$32*IF(ISNA(VLOOKUP(D409,'[1]Proportionate Shares'!$D$23:$I$1359,6,FALSE)),0,VLOOKUP(D409,'[1]Proportionate Shares'!$D$23:$I$1359,6,FALSE)),0)</f>
        <v>199530</v>
      </c>
      <c r="S409" s="98">
        <f>ROUND('[1]68_InOutFlowsCurPrdAndPrior'!$D$33*IF(ISNA(VLOOKUP(D409,'[1]Proportionate Shares'!$D$23:$I$1359,6,FALSE)),0,VLOOKUP(D409,'[1]Proportionate Shares'!$D$23:$I$1359,6,FALSE)),0)</f>
        <v>14735891</v>
      </c>
      <c r="T409" s="98">
        <f>ROUND('[1]68_InOutFlowsCurPrdAndPrior'!$D$35*IF(ISNA(VLOOKUP(D409,'[1]Proportionate Shares'!$D$23:$I$1359,6,FALSE)),0,VLOOKUP(D409,'[1]Proportionate Shares'!$D$23:$I$1359,6,FALSE)),0)</f>
        <v>2855532</v>
      </c>
      <c r="U409" s="98">
        <f>VLOOKUP(D409,'[1]Schedule of Pension Amounts LW'!$B$15:$AS$1399,36,FALSE)</f>
        <v>6459553</v>
      </c>
      <c r="V409" s="99">
        <f t="shared" si="31"/>
        <v>24250506</v>
      </c>
      <c r="W409" s="98">
        <f>ROUND('[1]68_InOutFlowsCurPrdAndPrior'!$F$32*IF(ISNA(VLOOKUP(D409,'[1]Proportionate Shares'!$D$23:$I$1359,6,FALSE)),0,VLOOKUP(D409,'[1]Proportionate Shares'!$D$23:$I$1359,6,FALSE)),0)</f>
        <v>1649170</v>
      </c>
      <c r="X409" s="98">
        <f>ROUND('[1]68_InOutFlowsCurPrdAndPrior'!$F$33*IF(ISNA(VLOOKUP(D409,'[1]Proportionate Shares'!$D$23:$I$1359,6,FALSE)),0,VLOOKUP(D409,'[1]Proportionate Shares'!$D$23:$I$1359,6,FALSE)),0)</f>
        <v>6089568</v>
      </c>
      <c r="Y409" s="98">
        <f>ROUND('[1]68_InOutFlowsCurPrdAndPrior'!$F$35*IF(ISNA(VLOOKUP(D409,'[1]Proportionate Shares'!$D$23:$I$1359,6,FALSE)),0,VLOOKUP(D409,'[1]Proportionate Shares'!$D$23:$I$1359,6,FALSE)),0)</f>
        <v>2378608</v>
      </c>
      <c r="Z409" s="98">
        <f>-VLOOKUP(D409,'[1]Schedule of Pension Amounts LW'!$B$15:$AS$1399,37,FALSE)</f>
        <v>558</v>
      </c>
      <c r="AA409" s="99">
        <f t="shared" si="32"/>
        <v>10117904</v>
      </c>
      <c r="AB409" s="72">
        <f>VLOOKUP(D409,'[1]Pension Expense Details'!$D$22:$S$1407,16,FALSE)</f>
        <v>5056950</v>
      </c>
      <c r="AC409" s="72">
        <f t="shared" si="33"/>
        <v>5379452</v>
      </c>
      <c r="AD409" s="72">
        <f>VLOOKUP(D409,'[1]Schedule of Pension Amounts LW'!$B$15:$W$1399,22,FALSE)</f>
        <v>10436402</v>
      </c>
    </row>
    <row r="410" spans="1:30" x14ac:dyDescent="0.3">
      <c r="A410" s="104"/>
      <c r="B410" s="33"/>
      <c r="C410" s="33" t="str">
        <f>VLOOKUP(D410,'[1]Employer information'!$I$3:$J$1391,2,FALSE)</f>
        <v xml:space="preserve">Public Education                                  </v>
      </c>
      <c r="D410" s="33" t="str">
        <f>'[1]Schedule of Pension Amounts LW'!B403</f>
        <v>0419</v>
      </c>
      <c r="E410" s="33" t="str">
        <f>IF(ISNA(VLOOKUP(D410,'[1]Proportionate Shares'!$D$23:$G$1400,2,FALSE)),"",VLOOKUP(D410,'[1]Proportionate Shares'!$D$23:$G$1400,2,FALSE))</f>
        <v>215901</v>
      </c>
      <c r="F410" s="33" t="str">
        <f>IF(ISNA(VLOOKUP(D410,'[1]Proportionate Shares'!$D$23:$G$1400,3,FALSE)),"",VLOOKUP(D410,'[1]Proportionate Shares'!$D$23:$G$1400,3,FALSE))</f>
        <v xml:space="preserve">   </v>
      </c>
      <c r="G410" s="34" t="str">
        <f>VLOOKUP(D410,'[1]Employer information'!$A$3:$B$1390,2,FALSE)</f>
        <v>BRECKENRIDGE ISD</v>
      </c>
      <c r="H410" s="36">
        <f>IF(ISNA(VLOOKUP(D410,'[1]Proportionate Shares'!$D$23:$I$1377,6,FALSE)),0,VLOOKUP(D410,'[1]Proportionate Shares'!$D$23:$I$1377,6,FALSE))</f>
        <v>6.67797E-5</v>
      </c>
      <c r="I410" s="105">
        <f>VLOOKUP(D410,'[1]Schedule of Pension Amounts LW'!$B$15:$E$1399,3,FALSE)</f>
        <v>3742022</v>
      </c>
      <c r="J410" s="105">
        <f>-IF(ISNA(VLOOKUP(D410,'[1]Combined Contribution Amounts'!$A$2:$K$1335,5,FALSE)),0,VLOOKUP(D410,'[1]Combined Contribution Amounts'!$A$2:$K$1335,5,FALSE))</f>
        <v>-233737</v>
      </c>
      <c r="K410" s="105">
        <f>-IF(ISNA(VLOOKUP(D410,'[1]Combined Contribution Amounts'!$A$2:$K$1335,7,FALSE)),0,VLOOKUP(D410,'[1]Combined Contribution Amounts'!$A$2:$K$1335,7,FALSE))+-IF(ISNA(VLOOKUP(D410,'[1]Combined Contribution Amounts'!$A$2:$K$1335,8,FALSE)),0,VLOOKUP(D410,'[1]Combined Contribution Amounts'!$A$2:$K$1335,8,FALSE))+-IF(ISNA(VLOOKUP(D410,'[1]Combined Contribution Amounts'!$A$2:$K$1335,9,FALSE)),0,VLOOKUP(D410,'[1]Combined Contribution Amounts'!$A$2:$K$1335,9,FALSE))</f>
        <v>0</v>
      </c>
      <c r="L410" s="105">
        <f>VLOOKUP(D410,'[1]Pension Expense Details'!$D$23:$S$1407,16,FALSE)</f>
        <v>311500</v>
      </c>
      <c r="M410" s="105">
        <f>ROUND(('[1]68_InOutFlowsCurPrdAndPriorHist'!$F$28-'[1]68_InOutFlowsCurPrdAndPriorHist'!$F$31)*$H410,0)-VLOOKUP(D410,'[1]Pension Expense Details'!$D$23:$S$1407,12,FALSE)</f>
        <v>-55309</v>
      </c>
      <c r="N410" s="105">
        <f>ROUND(('[1]68_InOutFlowsCurPrdAndPriorHist'!$F$29-'[1]68_InOutFlowsCurPrdAndPriorHist'!$F$32)*$H410,0)-VLOOKUP(D410,'[1]Pension Expense Details'!$D$23:$S$1407,13,FALSE)</f>
        <v>-417921</v>
      </c>
      <c r="O410" s="105">
        <f>ROUND(('[1]68_InOutFlowsCurPrdAndPriorHist'!$F$30-'[1]68_InOutFlowsCurPrdAndPriorHist'!$F$33)*$H410,0)-VLOOKUP(D410,'[1]Pension Expense Details'!$D$23:$S$1407,14,FALSE)</f>
        <v>180722</v>
      </c>
      <c r="P410" s="105">
        <f>ROUND((VLOOKUP(D410,'[1]Schedule of Pension Amounts LW'!$B$15:$AC$1399,28,FALSE)-VLOOKUP(D410,'[1]Schedule of Pension Amounts LW'!$B$15:$AC$1399,27,FALSE))*'[1]Schedule of Pension Amounts LW'!AD$4,0)+VLOOKUP(D410,'[1]Schedule of Pension Amounts LW'!$B$15:$AH$1399,33,FALSE)-VLOOKUP(D410,'[1]Pension Expense Details'!$D$23:$S$1407,15,FALSE)</f>
        <v>-55859</v>
      </c>
      <c r="Q410" s="98">
        <f t="shared" si="30"/>
        <v>3471418</v>
      </c>
      <c r="R410" s="98">
        <f>ROUND('[1]68_InOutFlowsCurPrdAndPrior'!$D$32*IF(ISNA(VLOOKUP(D410,'[1]Proportionate Shares'!$D$23:$I$1359,6,FALSE)),0,VLOOKUP(D410,'[1]Proportionate Shares'!$D$23:$I$1359,6,FALSE)),0)</f>
        <v>14583</v>
      </c>
      <c r="S410" s="98">
        <f>ROUND('[1]68_InOutFlowsCurPrdAndPrior'!$D$33*IF(ISNA(VLOOKUP(D410,'[1]Proportionate Shares'!$D$23:$I$1359,6,FALSE)),0,VLOOKUP(D410,'[1]Proportionate Shares'!$D$23:$I$1359,6,FALSE)),0)</f>
        <v>1077004</v>
      </c>
      <c r="T410" s="98">
        <f>ROUND('[1]68_InOutFlowsCurPrdAndPrior'!$D$35*IF(ISNA(VLOOKUP(D410,'[1]Proportionate Shares'!$D$23:$I$1359,6,FALSE)),0,VLOOKUP(D410,'[1]Proportionate Shares'!$D$23:$I$1359,6,FALSE)),0)</f>
        <v>208703</v>
      </c>
      <c r="U410" s="98">
        <f>VLOOKUP(D410,'[1]Schedule of Pension Amounts LW'!$B$15:$AS$1399,36,FALSE)</f>
        <v>226597</v>
      </c>
      <c r="V410" s="99">
        <f t="shared" si="31"/>
        <v>1526887</v>
      </c>
      <c r="W410" s="98">
        <f>ROUND('[1]68_InOutFlowsCurPrdAndPrior'!$F$32*IF(ISNA(VLOOKUP(D410,'[1]Proportionate Shares'!$D$23:$I$1359,6,FALSE)),0,VLOOKUP(D410,'[1]Proportionate Shares'!$D$23:$I$1359,6,FALSE)),0)</f>
        <v>120533</v>
      </c>
      <c r="X410" s="98">
        <f>ROUND('[1]68_InOutFlowsCurPrdAndPrior'!$F$33*IF(ISNA(VLOOKUP(D410,'[1]Proportionate Shares'!$D$23:$I$1359,6,FALSE)),0,VLOOKUP(D410,'[1]Proportionate Shares'!$D$23:$I$1359,6,FALSE)),0)</f>
        <v>445069</v>
      </c>
      <c r="Y410" s="98">
        <f>ROUND('[1]68_InOutFlowsCurPrdAndPrior'!$F$35*IF(ISNA(VLOOKUP(D410,'[1]Proportionate Shares'!$D$23:$I$1359,6,FALSE)),0,VLOOKUP(D410,'[1]Proportionate Shares'!$D$23:$I$1359,6,FALSE)),0)</f>
        <v>173846</v>
      </c>
      <c r="Z410" s="98">
        <f>-VLOOKUP(D410,'[1]Schedule of Pension Amounts LW'!$B$15:$AS$1399,37,FALSE)</f>
        <v>189369</v>
      </c>
      <c r="AA410" s="99">
        <f t="shared" si="32"/>
        <v>928817</v>
      </c>
      <c r="AB410" s="72">
        <f>VLOOKUP(D410,'[1]Pension Expense Details'!$D$22:$S$1407,16,FALSE)</f>
        <v>311500</v>
      </c>
      <c r="AC410" s="72">
        <f t="shared" si="33"/>
        <v>378705</v>
      </c>
      <c r="AD410" s="72">
        <f>VLOOKUP(D410,'[1]Schedule of Pension Amounts LW'!$B$15:$W$1399,22,FALSE)</f>
        <v>690205</v>
      </c>
    </row>
    <row r="411" spans="1:30" x14ac:dyDescent="0.3">
      <c r="A411" s="104"/>
      <c r="B411" s="33"/>
      <c r="C411" s="33" t="str">
        <f>VLOOKUP(D411,'[1]Employer information'!$I$3:$J$1391,2,FALSE)</f>
        <v xml:space="preserve">Public Education                                  </v>
      </c>
      <c r="D411" s="33" t="str">
        <f>'[1]Schedule of Pension Amounts LW'!B404</f>
        <v>0420</v>
      </c>
      <c r="E411" s="33" t="str">
        <f>IF(ISNA(VLOOKUP(D411,'[1]Proportionate Shares'!$D$23:$G$1400,2,FALSE)),"",VLOOKUP(D411,'[1]Proportionate Shares'!$D$23:$G$1400,2,FALSE))</f>
        <v>198901</v>
      </c>
      <c r="F411" s="33" t="str">
        <f>IF(ISNA(VLOOKUP(D411,'[1]Proportionate Shares'!$D$23:$G$1400,3,FALSE)),"",VLOOKUP(D411,'[1]Proportionate Shares'!$D$23:$G$1400,3,FALSE))</f>
        <v xml:space="preserve">   </v>
      </c>
      <c r="G411" s="34" t="str">
        <f>VLOOKUP(D411,'[1]Employer information'!$A$3:$B$1390,2,FALSE)</f>
        <v>BREMOND ISD</v>
      </c>
      <c r="H411" s="36">
        <f>IF(ISNA(VLOOKUP(D411,'[1]Proportionate Shares'!$D$23:$I$1377,6,FALSE)),0,VLOOKUP(D411,'[1]Proportionate Shares'!$D$23:$I$1377,6,FALSE))</f>
        <v>2.5514836E-5</v>
      </c>
      <c r="I411" s="105">
        <f>VLOOKUP(D411,'[1]Schedule of Pension Amounts LW'!$B$15:$E$1399,3,FALSE)</f>
        <v>1429756</v>
      </c>
      <c r="J411" s="105">
        <f>-IF(ISNA(VLOOKUP(D411,'[1]Combined Contribution Amounts'!$A$2:$K$1335,5,FALSE)),0,VLOOKUP(D411,'[1]Combined Contribution Amounts'!$A$2:$K$1335,5,FALSE))</f>
        <v>-89305</v>
      </c>
      <c r="K411" s="105">
        <f>-IF(ISNA(VLOOKUP(D411,'[1]Combined Contribution Amounts'!$A$2:$K$1335,7,FALSE)),0,VLOOKUP(D411,'[1]Combined Contribution Amounts'!$A$2:$K$1335,7,FALSE))+-IF(ISNA(VLOOKUP(D411,'[1]Combined Contribution Amounts'!$A$2:$K$1335,8,FALSE)),0,VLOOKUP(D411,'[1]Combined Contribution Amounts'!$A$2:$K$1335,8,FALSE))+-IF(ISNA(VLOOKUP(D411,'[1]Combined Contribution Amounts'!$A$2:$K$1335,9,FALSE)),0,VLOOKUP(D411,'[1]Combined Contribution Amounts'!$A$2:$K$1335,9,FALSE))</f>
        <v>0</v>
      </c>
      <c r="L411" s="105">
        <f>VLOOKUP(D411,'[1]Pension Expense Details'!$D$23:$S$1407,16,FALSE)</f>
        <v>119012</v>
      </c>
      <c r="M411" s="105">
        <f>ROUND(('[1]68_InOutFlowsCurPrdAndPriorHist'!$F$28-'[1]68_InOutFlowsCurPrdAndPriorHist'!$F$31)*$H411,0)-VLOOKUP(D411,'[1]Pension Expense Details'!$D$23:$S$1407,12,FALSE)</f>
        <v>-21132</v>
      </c>
      <c r="N411" s="105">
        <f>ROUND(('[1]68_InOutFlowsCurPrdAndPriorHist'!$F$29-'[1]68_InOutFlowsCurPrdAndPriorHist'!$F$32)*$H411,0)-VLOOKUP(D411,'[1]Pension Expense Details'!$D$23:$S$1407,13,FALSE)</f>
        <v>-159677</v>
      </c>
      <c r="O411" s="105">
        <f>ROUND(('[1]68_InOutFlowsCurPrdAndPriorHist'!$F$30-'[1]68_InOutFlowsCurPrdAndPriorHist'!$F$33)*$H411,0)-VLOOKUP(D411,'[1]Pension Expense Details'!$D$23:$S$1407,14,FALSE)</f>
        <v>69050</v>
      </c>
      <c r="P411" s="105">
        <f>ROUND((VLOOKUP(D411,'[1]Schedule of Pension Amounts LW'!$B$15:$AC$1399,28,FALSE)-VLOOKUP(D411,'[1]Schedule of Pension Amounts LW'!$B$15:$AC$1399,27,FALSE))*'[1]Schedule of Pension Amounts LW'!AD$4,0)+VLOOKUP(D411,'[1]Schedule of Pension Amounts LW'!$B$15:$AH$1399,33,FALSE)-VLOOKUP(D411,'[1]Pension Expense Details'!$D$23:$S$1407,15,FALSE)</f>
        <v>-21363</v>
      </c>
      <c r="Q411" s="98">
        <f t="shared" si="30"/>
        <v>1326341</v>
      </c>
      <c r="R411" s="98">
        <f>ROUND('[1]68_InOutFlowsCurPrdAndPrior'!$D$32*IF(ISNA(VLOOKUP(D411,'[1]Proportionate Shares'!$D$23:$I$1359,6,FALSE)),0,VLOOKUP(D411,'[1]Proportionate Shares'!$D$23:$I$1359,6,FALSE)),0)</f>
        <v>5572</v>
      </c>
      <c r="S411" s="98">
        <f>ROUND('[1]68_InOutFlowsCurPrdAndPrior'!$D$33*IF(ISNA(VLOOKUP(D411,'[1]Proportionate Shares'!$D$23:$I$1359,6,FALSE)),0,VLOOKUP(D411,'[1]Proportionate Shares'!$D$23:$I$1359,6,FALSE)),0)</f>
        <v>411496</v>
      </c>
      <c r="T411" s="98">
        <f>ROUND('[1]68_InOutFlowsCurPrdAndPrior'!$D$35*IF(ISNA(VLOOKUP(D411,'[1]Proportionate Shares'!$D$23:$I$1359,6,FALSE)),0,VLOOKUP(D411,'[1]Proportionate Shares'!$D$23:$I$1359,6,FALSE)),0)</f>
        <v>79740</v>
      </c>
      <c r="U411" s="98">
        <f>VLOOKUP(D411,'[1]Schedule of Pension Amounts LW'!$B$15:$AS$1399,36,FALSE)</f>
        <v>182535</v>
      </c>
      <c r="V411" s="99">
        <f t="shared" si="31"/>
        <v>679343</v>
      </c>
      <c r="W411" s="98">
        <f>ROUND('[1]68_InOutFlowsCurPrdAndPrior'!$F$32*IF(ISNA(VLOOKUP(D411,'[1]Proportionate Shares'!$D$23:$I$1359,6,FALSE)),0,VLOOKUP(D411,'[1]Proportionate Shares'!$D$23:$I$1359,6,FALSE)),0)</f>
        <v>46053</v>
      </c>
      <c r="X411" s="98">
        <f>ROUND('[1]68_InOutFlowsCurPrdAndPrior'!$F$33*IF(ISNA(VLOOKUP(D411,'[1]Proportionate Shares'!$D$23:$I$1359,6,FALSE)),0,VLOOKUP(D411,'[1]Proportionate Shares'!$D$23:$I$1359,6,FALSE)),0)</f>
        <v>170050</v>
      </c>
      <c r="Y411" s="98">
        <f>ROUND('[1]68_InOutFlowsCurPrdAndPrior'!$F$35*IF(ISNA(VLOOKUP(D411,'[1]Proportionate Shares'!$D$23:$I$1359,6,FALSE)),0,VLOOKUP(D411,'[1]Proportionate Shares'!$D$23:$I$1359,6,FALSE)),0)</f>
        <v>66422</v>
      </c>
      <c r="Z411" s="98">
        <f>-VLOOKUP(D411,'[1]Schedule of Pension Amounts LW'!$B$15:$AS$1399,37,FALSE)</f>
        <v>50963</v>
      </c>
      <c r="AA411" s="99">
        <f t="shared" si="32"/>
        <v>333488</v>
      </c>
      <c r="AB411" s="72">
        <f>VLOOKUP(D411,'[1]Pension Expense Details'!$D$22:$S$1407,16,FALSE)</f>
        <v>119012</v>
      </c>
      <c r="AC411" s="72">
        <f t="shared" si="33"/>
        <v>178550</v>
      </c>
      <c r="AD411" s="72">
        <f>VLOOKUP(D411,'[1]Schedule of Pension Amounts LW'!$B$15:$W$1399,22,FALSE)</f>
        <v>297562</v>
      </c>
    </row>
    <row r="412" spans="1:30" x14ac:dyDescent="0.3">
      <c r="A412" s="104"/>
      <c r="B412" s="33"/>
      <c r="C412" s="33" t="str">
        <f>VLOOKUP(D412,'[1]Employer information'!$I$3:$J$1391,2,FALSE)</f>
        <v xml:space="preserve">Public Education                                  </v>
      </c>
      <c r="D412" s="33" t="str">
        <f>'[1]Schedule of Pension Amounts LW'!B405</f>
        <v>0421</v>
      </c>
      <c r="E412" s="33" t="str">
        <f>IF(ISNA(VLOOKUP(D412,'[1]Proportionate Shares'!$D$23:$G$1400,2,FALSE)),"",VLOOKUP(D412,'[1]Proportionate Shares'!$D$23:$G$1400,2,FALSE))</f>
        <v>239901</v>
      </c>
      <c r="F412" s="33" t="str">
        <f>IF(ISNA(VLOOKUP(D412,'[1]Proportionate Shares'!$D$23:$G$1400,3,FALSE)),"",VLOOKUP(D412,'[1]Proportionate Shares'!$D$23:$G$1400,3,FALSE))</f>
        <v xml:space="preserve">   </v>
      </c>
      <c r="G412" s="34" t="str">
        <f>VLOOKUP(D412,'[1]Employer information'!$A$3:$B$1390,2,FALSE)</f>
        <v>BRENHAM ISD</v>
      </c>
      <c r="H412" s="36">
        <f>IF(ISNA(VLOOKUP(D412,'[1]Proportionate Shares'!$D$23:$I$1377,6,FALSE)),0,VLOOKUP(D412,'[1]Proportionate Shares'!$D$23:$I$1377,6,FALSE))</f>
        <v>2.60089901E-4</v>
      </c>
      <c r="I412" s="105">
        <f>VLOOKUP(D412,'[1]Schedule of Pension Amounts LW'!$B$15:$E$1399,3,FALSE)</f>
        <v>14076904</v>
      </c>
      <c r="J412" s="105">
        <f>-IF(ISNA(VLOOKUP(D412,'[1]Combined Contribution Amounts'!$A$2:$K$1335,5,FALSE)),0,VLOOKUP(D412,'[1]Combined Contribution Amounts'!$A$2:$K$1335,5,FALSE))</f>
        <v>-910346</v>
      </c>
      <c r="K412" s="105">
        <f>-IF(ISNA(VLOOKUP(D412,'[1]Combined Contribution Amounts'!$A$2:$K$1335,7,FALSE)),0,VLOOKUP(D412,'[1]Combined Contribution Amounts'!$A$2:$K$1335,7,FALSE))+-IF(ISNA(VLOOKUP(D412,'[1]Combined Contribution Amounts'!$A$2:$K$1335,8,FALSE)),0,VLOOKUP(D412,'[1]Combined Contribution Amounts'!$A$2:$K$1335,8,FALSE))+-IF(ISNA(VLOOKUP(D412,'[1]Combined Contribution Amounts'!$A$2:$K$1335,9,FALSE)),0,VLOOKUP(D412,'[1]Combined Contribution Amounts'!$A$2:$K$1335,9,FALSE))</f>
        <v>0</v>
      </c>
      <c r="L412" s="105">
        <f>VLOOKUP(D412,'[1]Pension Expense Details'!$D$23:$S$1407,16,FALSE)</f>
        <v>1291378</v>
      </c>
      <c r="M412" s="105">
        <f>ROUND(('[1]68_InOutFlowsCurPrdAndPriorHist'!$F$28-'[1]68_InOutFlowsCurPrdAndPriorHist'!$F$31)*$H412,0)-VLOOKUP(D412,'[1]Pension Expense Details'!$D$23:$S$1407,12,FALSE)</f>
        <v>-215417</v>
      </c>
      <c r="N412" s="105">
        <f>ROUND(('[1]68_InOutFlowsCurPrdAndPriorHist'!$F$29-'[1]68_InOutFlowsCurPrdAndPriorHist'!$F$32)*$H412,0)-VLOOKUP(D412,'[1]Pension Expense Details'!$D$23:$S$1407,13,FALSE)</f>
        <v>-1627696</v>
      </c>
      <c r="O412" s="105">
        <f>ROUND(('[1]68_InOutFlowsCurPrdAndPriorHist'!$F$30-'[1]68_InOutFlowsCurPrdAndPriorHist'!$F$33)*$H412,0)-VLOOKUP(D412,'[1]Pension Expense Details'!$D$23:$S$1407,14,FALSE)</f>
        <v>703866</v>
      </c>
      <c r="P412" s="105">
        <f>ROUND((VLOOKUP(D412,'[1]Schedule of Pension Amounts LW'!$B$15:$AC$1399,28,FALSE)-VLOOKUP(D412,'[1]Schedule of Pension Amounts LW'!$B$15:$AC$1399,27,FALSE))*'[1]Schedule of Pension Amounts LW'!AD$4,0)+VLOOKUP(D412,'[1]Schedule of Pension Amounts LW'!$B$15:$AH$1399,33,FALSE)-VLOOKUP(D412,'[1]Pension Expense Details'!$D$23:$S$1407,15,FALSE)</f>
        <v>201597</v>
      </c>
      <c r="Q412" s="98">
        <f t="shared" si="30"/>
        <v>13520286</v>
      </c>
      <c r="R412" s="98">
        <f>ROUND('[1]68_InOutFlowsCurPrdAndPrior'!$D$32*IF(ISNA(VLOOKUP(D412,'[1]Proportionate Shares'!$D$23:$I$1359,6,FALSE)),0,VLOOKUP(D412,'[1]Proportionate Shares'!$D$23:$I$1359,6,FALSE)),0)</f>
        <v>56797</v>
      </c>
      <c r="S412" s="98">
        <f>ROUND('[1]68_InOutFlowsCurPrdAndPrior'!$D$33*IF(ISNA(VLOOKUP(D412,'[1]Proportionate Shares'!$D$23:$I$1359,6,FALSE)),0,VLOOKUP(D412,'[1]Proportionate Shares'!$D$23:$I$1359,6,FALSE)),0)</f>
        <v>4194657</v>
      </c>
      <c r="T412" s="98">
        <f>ROUND('[1]68_InOutFlowsCurPrdAndPrior'!$D$35*IF(ISNA(VLOOKUP(D412,'[1]Proportionate Shares'!$D$23:$I$1359,6,FALSE)),0,VLOOKUP(D412,'[1]Proportionate Shares'!$D$23:$I$1359,6,FALSE)),0)</f>
        <v>812844</v>
      </c>
      <c r="U412" s="98">
        <f>VLOOKUP(D412,'[1]Schedule of Pension Amounts LW'!$B$15:$AS$1399,36,FALSE)</f>
        <v>1961490</v>
      </c>
      <c r="V412" s="99">
        <f t="shared" si="31"/>
        <v>7025788</v>
      </c>
      <c r="W412" s="98">
        <f>ROUND('[1]68_InOutFlowsCurPrdAndPrior'!$F$32*IF(ISNA(VLOOKUP(D412,'[1]Proportionate Shares'!$D$23:$I$1359,6,FALSE)),0,VLOOKUP(D412,'[1]Proportionate Shares'!$D$23:$I$1359,6,FALSE)),0)</f>
        <v>469446</v>
      </c>
      <c r="X412" s="98">
        <f>ROUND('[1]68_InOutFlowsCurPrdAndPrior'!$F$33*IF(ISNA(VLOOKUP(D412,'[1]Proportionate Shares'!$D$23:$I$1359,6,FALSE)),0,VLOOKUP(D412,'[1]Proportionate Shares'!$D$23:$I$1359,6,FALSE)),0)</f>
        <v>1733431</v>
      </c>
      <c r="Y412" s="98">
        <f>ROUND('[1]68_InOutFlowsCurPrdAndPrior'!$F$35*IF(ISNA(VLOOKUP(D412,'[1]Proportionate Shares'!$D$23:$I$1359,6,FALSE)),0,VLOOKUP(D412,'[1]Proportionate Shares'!$D$23:$I$1359,6,FALSE)),0)</f>
        <v>677084</v>
      </c>
      <c r="Z412" s="98">
        <f>-VLOOKUP(D412,'[1]Schedule of Pension Amounts LW'!$B$15:$AS$1399,37,FALSE)</f>
        <v>352417</v>
      </c>
      <c r="AA412" s="99">
        <f t="shared" si="32"/>
        <v>3232378</v>
      </c>
      <c r="AB412" s="72">
        <f>VLOOKUP(D412,'[1]Pension Expense Details'!$D$22:$S$1407,16,FALSE)</f>
        <v>1291378</v>
      </c>
      <c r="AC412" s="72">
        <f t="shared" si="33"/>
        <v>1693901</v>
      </c>
      <c r="AD412" s="72">
        <f>VLOOKUP(D412,'[1]Schedule of Pension Amounts LW'!$B$15:$W$1399,22,FALSE)</f>
        <v>2985279</v>
      </c>
    </row>
    <row r="413" spans="1:30" x14ac:dyDescent="0.3">
      <c r="A413" s="104"/>
      <c r="B413" s="33"/>
      <c r="C413" s="33" t="str">
        <f>VLOOKUP(D413,'[1]Employer information'!$I$3:$J$1391,2,FALSE)</f>
        <v xml:space="preserve">Public Education                                  </v>
      </c>
      <c r="D413" s="33" t="str">
        <f>'[1]Schedule of Pension Amounts LW'!B406</f>
        <v>1475</v>
      </c>
      <c r="E413" s="33" t="str">
        <f>IF(ISNA(VLOOKUP(D413,'[1]Proportionate Shares'!$D$23:$G$1400,2,FALSE)),"",VLOOKUP(D413,'[1]Proportionate Shares'!$D$23:$G$1400,2,FALSE))</f>
        <v>181901</v>
      </c>
      <c r="F413" s="33" t="str">
        <f>IF(ISNA(VLOOKUP(D413,'[1]Proportionate Shares'!$D$23:$G$1400,3,FALSE)),"",VLOOKUP(D413,'[1]Proportionate Shares'!$D$23:$G$1400,3,FALSE))</f>
        <v/>
      </c>
      <c r="G413" s="34" t="str">
        <f>VLOOKUP(D413,'[1]Employer information'!$A$3:$B$1390,2,FALSE)</f>
        <v>BRIDGE CITY ISD</v>
      </c>
      <c r="H413" s="36">
        <f>IF(ISNA(VLOOKUP(D413,'[1]Proportionate Shares'!$D$23:$I$1377,6,FALSE)),0,VLOOKUP(D413,'[1]Proportionate Shares'!$D$23:$I$1377,6,FALSE))</f>
        <v>1.21530101E-4</v>
      </c>
      <c r="I413" s="105">
        <f>VLOOKUP(D413,'[1]Schedule of Pension Amounts LW'!$B$15:$E$1399,3,FALSE)</f>
        <v>6206014</v>
      </c>
      <c r="J413" s="105">
        <f>-IF(ISNA(VLOOKUP(D413,'[1]Combined Contribution Amounts'!$A$2:$K$1335,5,FALSE)),0,VLOOKUP(D413,'[1]Combined Contribution Amounts'!$A$2:$K$1335,5,FALSE))</f>
        <v>-425370</v>
      </c>
      <c r="K413" s="105">
        <f>-IF(ISNA(VLOOKUP(D413,'[1]Combined Contribution Amounts'!$A$2:$K$1335,7,FALSE)),0,VLOOKUP(D413,'[1]Combined Contribution Amounts'!$A$2:$K$1335,7,FALSE))+-IF(ISNA(VLOOKUP(D413,'[1]Combined Contribution Amounts'!$A$2:$K$1335,8,FALSE)),0,VLOOKUP(D413,'[1]Combined Contribution Amounts'!$A$2:$K$1335,8,FALSE))+-IF(ISNA(VLOOKUP(D413,'[1]Combined Contribution Amounts'!$A$2:$K$1335,9,FALSE)),0,VLOOKUP(D413,'[1]Combined Contribution Amounts'!$A$2:$K$1335,9,FALSE))</f>
        <v>0</v>
      </c>
      <c r="L413" s="105">
        <f>VLOOKUP(D413,'[1]Pension Expense Details'!$D$23:$S$1407,16,FALSE)</f>
        <v>661816</v>
      </c>
      <c r="M413" s="105">
        <f>ROUND(('[1]68_InOutFlowsCurPrdAndPriorHist'!$F$28-'[1]68_InOutFlowsCurPrdAndPriorHist'!$F$31)*$H413,0)-VLOOKUP(D413,'[1]Pension Expense Details'!$D$23:$S$1407,12,FALSE)</f>
        <v>-100656</v>
      </c>
      <c r="N413" s="105">
        <f>ROUND(('[1]68_InOutFlowsCurPrdAndPriorHist'!$F$29-'[1]68_InOutFlowsCurPrdAndPriorHist'!$F$32)*$H413,0)-VLOOKUP(D413,'[1]Pension Expense Details'!$D$23:$S$1407,13,FALSE)</f>
        <v>-760560</v>
      </c>
      <c r="O413" s="105">
        <f>ROUND(('[1]68_InOutFlowsCurPrdAndPriorHist'!$F$30-'[1]68_InOutFlowsCurPrdAndPriorHist'!$F$33)*$H413,0)-VLOOKUP(D413,'[1]Pension Expense Details'!$D$23:$S$1407,14,FALSE)</f>
        <v>328890</v>
      </c>
      <c r="P413" s="105">
        <f>ROUND((VLOOKUP(D413,'[1]Schedule of Pension Amounts LW'!$B$15:$AC$1399,28,FALSE)-VLOOKUP(D413,'[1]Schedule of Pension Amounts LW'!$B$15:$AC$1399,27,FALSE))*'[1]Schedule of Pension Amounts LW'!AD$4,0)+VLOOKUP(D413,'[1]Schedule of Pension Amounts LW'!$B$15:$AH$1399,33,FALSE)-VLOOKUP(D413,'[1]Pension Expense Details'!$D$23:$S$1407,15,FALSE)</f>
        <v>407381</v>
      </c>
      <c r="Q413" s="98">
        <f t="shared" si="30"/>
        <v>6317515</v>
      </c>
      <c r="R413" s="98">
        <f>ROUND('[1]68_InOutFlowsCurPrdAndPrior'!$D$32*IF(ISNA(VLOOKUP(D413,'[1]Proportionate Shares'!$D$23:$I$1359,6,FALSE)),0,VLOOKUP(D413,'[1]Proportionate Shares'!$D$23:$I$1359,6,FALSE)),0)</f>
        <v>26539</v>
      </c>
      <c r="S413" s="98">
        <f>ROUND('[1]68_InOutFlowsCurPrdAndPrior'!$D$33*IF(ISNA(VLOOKUP(D413,'[1]Proportionate Shares'!$D$23:$I$1359,6,FALSE)),0,VLOOKUP(D413,'[1]Proportionate Shares'!$D$23:$I$1359,6,FALSE)),0)</f>
        <v>1960003</v>
      </c>
      <c r="T413" s="98">
        <f>ROUND('[1]68_InOutFlowsCurPrdAndPrior'!$D$35*IF(ISNA(VLOOKUP(D413,'[1]Proportionate Shares'!$D$23:$I$1359,6,FALSE)),0,VLOOKUP(D413,'[1]Proportionate Shares'!$D$23:$I$1359,6,FALSE)),0)</f>
        <v>379811</v>
      </c>
      <c r="U413" s="98">
        <f>VLOOKUP(D413,'[1]Schedule of Pension Amounts LW'!$B$15:$AS$1399,36,FALSE)</f>
        <v>742308</v>
      </c>
      <c r="V413" s="99">
        <f t="shared" si="31"/>
        <v>3108661</v>
      </c>
      <c r="W413" s="98">
        <f>ROUND('[1]68_InOutFlowsCurPrdAndPrior'!$F$32*IF(ISNA(VLOOKUP(D413,'[1]Proportionate Shares'!$D$23:$I$1359,6,FALSE)),0,VLOOKUP(D413,'[1]Proportionate Shares'!$D$23:$I$1359,6,FALSE)),0)</f>
        <v>219354</v>
      </c>
      <c r="X413" s="98">
        <f>ROUND('[1]68_InOutFlowsCurPrdAndPrior'!$F$33*IF(ISNA(VLOOKUP(D413,'[1]Proportionate Shares'!$D$23:$I$1359,6,FALSE)),0,VLOOKUP(D413,'[1]Proportionate Shares'!$D$23:$I$1359,6,FALSE)),0)</f>
        <v>809966</v>
      </c>
      <c r="Y413" s="98">
        <f>ROUND('[1]68_InOutFlowsCurPrdAndPrior'!$F$35*IF(ISNA(VLOOKUP(D413,'[1]Proportionate Shares'!$D$23:$I$1359,6,FALSE)),0,VLOOKUP(D413,'[1]Proportionate Shares'!$D$23:$I$1359,6,FALSE)),0)</f>
        <v>316376</v>
      </c>
      <c r="Z413" s="98">
        <f>-VLOOKUP(D413,'[1]Schedule of Pension Amounts LW'!$B$15:$AS$1399,37,FALSE)</f>
        <v>41742</v>
      </c>
      <c r="AA413" s="99">
        <f t="shared" si="32"/>
        <v>1387438</v>
      </c>
      <c r="AB413" s="72">
        <f>VLOOKUP(D413,'[1]Pension Expense Details'!$D$22:$S$1407,16,FALSE)</f>
        <v>661816</v>
      </c>
      <c r="AC413" s="72">
        <f t="shared" si="33"/>
        <v>722693</v>
      </c>
      <c r="AD413" s="72">
        <f>VLOOKUP(D413,'[1]Schedule of Pension Amounts LW'!$B$15:$W$1399,22,FALSE)</f>
        <v>1384509</v>
      </c>
    </row>
    <row r="414" spans="1:30" x14ac:dyDescent="0.3">
      <c r="A414" s="104"/>
      <c r="B414" s="33"/>
      <c r="C414" s="33" t="str">
        <f>VLOOKUP(D414,'[1]Employer information'!$I$3:$J$1391,2,FALSE)</f>
        <v xml:space="preserve">Public Education                                  </v>
      </c>
      <c r="D414" s="33" t="str">
        <f>'[1]Schedule of Pension Amounts LW'!B407</f>
        <v>0422</v>
      </c>
      <c r="E414" s="33" t="str">
        <f>IF(ISNA(VLOOKUP(D414,'[1]Proportionate Shares'!$D$23:$G$1400,2,FALSE)),"",VLOOKUP(D414,'[1]Proportionate Shares'!$D$23:$G$1400,2,FALSE))</f>
        <v>249903</v>
      </c>
      <c r="F414" s="33" t="str">
        <f>IF(ISNA(VLOOKUP(D414,'[1]Proportionate Shares'!$D$23:$G$1400,3,FALSE)),"",VLOOKUP(D414,'[1]Proportionate Shares'!$D$23:$G$1400,3,FALSE))</f>
        <v xml:space="preserve">   </v>
      </c>
      <c r="G414" s="34" t="str">
        <f>VLOOKUP(D414,'[1]Employer information'!$A$3:$B$1390,2,FALSE)</f>
        <v>BRIDGEPORT ISD</v>
      </c>
      <c r="H414" s="36">
        <f>IF(ISNA(VLOOKUP(D414,'[1]Proportionate Shares'!$D$23:$I$1377,6,FALSE)),0,VLOOKUP(D414,'[1]Proportionate Shares'!$D$23:$I$1377,6,FALSE))</f>
        <v>1.40809437E-4</v>
      </c>
      <c r="I414" s="105">
        <f>VLOOKUP(D414,'[1]Schedule of Pension Amounts LW'!$B$15:$E$1399,3,FALSE)</f>
        <v>7979807</v>
      </c>
      <c r="J414" s="105">
        <f>-IF(ISNA(VLOOKUP(D414,'[1]Combined Contribution Amounts'!$A$2:$K$1335,5,FALSE)),0,VLOOKUP(D414,'[1]Combined Contribution Amounts'!$A$2:$K$1335,5,FALSE))</f>
        <v>-492850</v>
      </c>
      <c r="K414" s="105">
        <f>-IF(ISNA(VLOOKUP(D414,'[1]Combined Contribution Amounts'!$A$2:$K$1335,7,FALSE)),0,VLOOKUP(D414,'[1]Combined Contribution Amounts'!$A$2:$K$1335,7,FALSE))+-IF(ISNA(VLOOKUP(D414,'[1]Combined Contribution Amounts'!$A$2:$K$1335,8,FALSE)),0,VLOOKUP(D414,'[1]Combined Contribution Amounts'!$A$2:$K$1335,8,FALSE))+-IF(ISNA(VLOOKUP(D414,'[1]Combined Contribution Amounts'!$A$2:$K$1335,9,FALSE)),0,VLOOKUP(D414,'[1]Combined Contribution Amounts'!$A$2:$K$1335,9,FALSE))</f>
        <v>0</v>
      </c>
      <c r="L414" s="105">
        <f>VLOOKUP(D414,'[1]Pension Expense Details'!$D$23:$S$1407,16,FALSE)</f>
        <v>642750</v>
      </c>
      <c r="M414" s="105">
        <f>ROUND(('[1]68_InOutFlowsCurPrdAndPriorHist'!$F$28-'[1]68_InOutFlowsCurPrdAndPriorHist'!$F$31)*$H414,0)-VLOOKUP(D414,'[1]Pension Expense Details'!$D$23:$S$1407,12,FALSE)</f>
        <v>-116624</v>
      </c>
      <c r="N414" s="105">
        <f>ROUND(('[1]68_InOutFlowsCurPrdAndPriorHist'!$F$29-'[1]68_InOutFlowsCurPrdAndPriorHist'!$F$32)*$H414,0)-VLOOKUP(D414,'[1]Pension Expense Details'!$D$23:$S$1407,13,FALSE)</f>
        <v>-881214</v>
      </c>
      <c r="O414" s="105">
        <f>ROUND(('[1]68_InOutFlowsCurPrdAndPriorHist'!$F$30-'[1]68_InOutFlowsCurPrdAndPriorHist'!$F$33)*$H414,0)-VLOOKUP(D414,'[1]Pension Expense Details'!$D$23:$S$1407,14,FALSE)</f>
        <v>381064</v>
      </c>
      <c r="P414" s="105">
        <f>ROUND((VLOOKUP(D414,'[1]Schedule of Pension Amounts LW'!$B$15:$AC$1399,28,FALSE)-VLOOKUP(D414,'[1]Schedule of Pension Amounts LW'!$B$15:$AC$1399,27,FALSE))*'[1]Schedule of Pension Amounts LW'!AD$4,0)+VLOOKUP(D414,'[1]Schedule of Pension Amounts LW'!$B$15:$AH$1399,33,FALSE)-VLOOKUP(D414,'[1]Pension Expense Details'!$D$23:$S$1407,15,FALSE)</f>
        <v>-193218</v>
      </c>
      <c r="Q414" s="98">
        <f t="shared" si="30"/>
        <v>7319715</v>
      </c>
      <c r="R414" s="98">
        <f>ROUND('[1]68_InOutFlowsCurPrdAndPrior'!$D$32*IF(ISNA(VLOOKUP(D414,'[1]Proportionate Shares'!$D$23:$I$1359,6,FALSE)),0,VLOOKUP(D414,'[1]Proportionate Shares'!$D$23:$I$1359,6,FALSE)),0)</f>
        <v>30749</v>
      </c>
      <c r="S414" s="98">
        <f>ROUND('[1]68_InOutFlowsCurPrdAndPrior'!$D$33*IF(ISNA(VLOOKUP(D414,'[1]Proportionate Shares'!$D$23:$I$1359,6,FALSE)),0,VLOOKUP(D414,'[1]Proportionate Shares'!$D$23:$I$1359,6,FALSE)),0)</f>
        <v>2270935</v>
      </c>
      <c r="T414" s="98">
        <f>ROUND('[1]68_InOutFlowsCurPrdAndPrior'!$D$35*IF(ISNA(VLOOKUP(D414,'[1]Proportionate Shares'!$D$23:$I$1359,6,FALSE)),0,VLOOKUP(D414,'[1]Proportionate Shares'!$D$23:$I$1359,6,FALSE)),0)</f>
        <v>440063</v>
      </c>
      <c r="U414" s="98">
        <f>VLOOKUP(D414,'[1]Schedule of Pension Amounts LW'!$B$15:$AS$1399,36,FALSE)</f>
        <v>328436</v>
      </c>
      <c r="V414" s="99">
        <f t="shared" si="31"/>
        <v>3070183</v>
      </c>
      <c r="W414" s="98">
        <f>ROUND('[1]68_InOutFlowsCurPrdAndPrior'!$F$32*IF(ISNA(VLOOKUP(D414,'[1]Proportionate Shares'!$D$23:$I$1359,6,FALSE)),0,VLOOKUP(D414,'[1]Proportionate Shares'!$D$23:$I$1359,6,FALSE)),0)</f>
        <v>254152</v>
      </c>
      <c r="X414" s="98">
        <f>ROUND('[1]68_InOutFlowsCurPrdAndPrior'!$F$33*IF(ISNA(VLOOKUP(D414,'[1]Proportionate Shares'!$D$23:$I$1359,6,FALSE)),0,VLOOKUP(D414,'[1]Proportionate Shares'!$D$23:$I$1359,6,FALSE)),0)</f>
        <v>938458</v>
      </c>
      <c r="Y414" s="98">
        <f>ROUND('[1]68_InOutFlowsCurPrdAndPrior'!$F$35*IF(ISNA(VLOOKUP(D414,'[1]Proportionate Shares'!$D$23:$I$1359,6,FALSE)),0,VLOOKUP(D414,'[1]Proportionate Shares'!$D$23:$I$1359,6,FALSE)),0)</f>
        <v>366565</v>
      </c>
      <c r="Z414" s="98">
        <f>-VLOOKUP(D414,'[1]Schedule of Pension Amounts LW'!$B$15:$AS$1399,37,FALSE)</f>
        <v>203862</v>
      </c>
      <c r="AA414" s="99">
        <f t="shared" si="32"/>
        <v>1763037</v>
      </c>
      <c r="AB414" s="72">
        <f>VLOOKUP(D414,'[1]Pension Expense Details'!$D$22:$S$1407,16,FALSE)</f>
        <v>642750</v>
      </c>
      <c r="AC414" s="72">
        <f t="shared" si="33"/>
        <v>769495</v>
      </c>
      <c r="AD414" s="72">
        <f>VLOOKUP(D414,'[1]Schedule of Pension Amounts LW'!$B$15:$W$1399,22,FALSE)</f>
        <v>1412245</v>
      </c>
    </row>
    <row r="415" spans="1:30" x14ac:dyDescent="0.3">
      <c r="A415" s="104"/>
      <c r="B415" s="33"/>
      <c r="C415" s="33" t="str">
        <f>VLOOKUP(D415,'[1]Employer information'!$I$3:$J$1391,2,FALSE)</f>
        <v xml:space="preserve">Public Education                                  </v>
      </c>
      <c r="D415" s="33" t="str">
        <f>'[1]Schedule of Pension Amounts LW'!B408</f>
        <v>1694</v>
      </c>
      <c r="E415" s="33" t="str">
        <f>IF(ISNA(VLOOKUP(D415,'[1]Proportionate Shares'!$D$23:$G$1400,2,FALSE)),"",VLOOKUP(D415,'[1]Proportionate Shares'!$D$23:$G$1400,2,FALSE))</f>
        <v>203902</v>
      </c>
      <c r="F415" s="33" t="str">
        <f>IF(ISNA(VLOOKUP(D415,'[1]Proportionate Shares'!$D$23:$G$1400,3,FALSE)),"",VLOOKUP(D415,'[1]Proportionate Shares'!$D$23:$G$1400,3,FALSE))</f>
        <v/>
      </c>
      <c r="G415" s="34" t="str">
        <f>VLOOKUP(D415,'[1]Employer information'!$A$3:$B$1390,2,FALSE)</f>
        <v>BROADDUS ISD</v>
      </c>
      <c r="H415" s="36">
        <f>IF(ISNA(VLOOKUP(D415,'[1]Proportionate Shares'!$D$23:$I$1377,6,FALSE)),0,VLOOKUP(D415,'[1]Proportionate Shares'!$D$23:$I$1377,6,FALSE))</f>
        <v>2.1894102999999999E-5</v>
      </c>
      <c r="I415" s="105">
        <f>VLOOKUP(D415,'[1]Schedule of Pension Amounts LW'!$B$15:$E$1399,3,FALSE)</f>
        <v>1220632</v>
      </c>
      <c r="J415" s="105">
        <f>-IF(ISNA(VLOOKUP(D415,'[1]Combined Contribution Amounts'!$A$2:$K$1335,5,FALSE)),0,VLOOKUP(D415,'[1]Combined Contribution Amounts'!$A$2:$K$1335,5,FALSE))</f>
        <v>-76632</v>
      </c>
      <c r="K415" s="105">
        <f>-IF(ISNA(VLOOKUP(D415,'[1]Combined Contribution Amounts'!$A$2:$K$1335,7,FALSE)),0,VLOOKUP(D415,'[1]Combined Contribution Amounts'!$A$2:$K$1335,7,FALSE))+-IF(ISNA(VLOOKUP(D415,'[1]Combined Contribution Amounts'!$A$2:$K$1335,8,FALSE)),0,VLOOKUP(D415,'[1]Combined Contribution Amounts'!$A$2:$K$1335,8,FALSE))+-IF(ISNA(VLOOKUP(D415,'[1]Combined Contribution Amounts'!$A$2:$K$1335,9,FALSE)),0,VLOOKUP(D415,'[1]Combined Contribution Amounts'!$A$2:$K$1335,9,FALSE))</f>
        <v>0</v>
      </c>
      <c r="L415" s="105">
        <f>VLOOKUP(D415,'[1]Pension Expense Details'!$D$23:$S$1407,16,FALSE)</f>
        <v>103103</v>
      </c>
      <c r="M415" s="105">
        <f>ROUND(('[1]68_InOutFlowsCurPrdAndPriorHist'!$F$28-'[1]68_InOutFlowsCurPrdAndPriorHist'!$F$31)*$H415,0)-VLOOKUP(D415,'[1]Pension Expense Details'!$D$23:$S$1407,12,FALSE)</f>
        <v>-18133</v>
      </c>
      <c r="N415" s="105">
        <f>ROUND(('[1]68_InOutFlowsCurPrdAndPriorHist'!$F$29-'[1]68_InOutFlowsCurPrdAndPriorHist'!$F$32)*$H415,0)-VLOOKUP(D415,'[1]Pension Expense Details'!$D$23:$S$1407,13,FALSE)</f>
        <v>-137018</v>
      </c>
      <c r="O415" s="105">
        <f>ROUND(('[1]68_InOutFlowsCurPrdAndPriorHist'!$F$30-'[1]68_InOutFlowsCurPrdAndPriorHist'!$F$33)*$H415,0)-VLOOKUP(D415,'[1]Pension Expense Details'!$D$23:$S$1407,14,FALSE)</f>
        <v>59250</v>
      </c>
      <c r="P415" s="105">
        <f>ROUND((VLOOKUP(D415,'[1]Schedule of Pension Amounts LW'!$B$15:$AC$1399,28,FALSE)-VLOOKUP(D415,'[1]Schedule of Pension Amounts LW'!$B$15:$AC$1399,27,FALSE))*'[1]Schedule of Pension Amounts LW'!AD$4,0)+VLOOKUP(D415,'[1]Schedule of Pension Amounts LW'!$B$15:$AH$1399,33,FALSE)-VLOOKUP(D415,'[1]Pension Expense Details'!$D$23:$S$1407,15,FALSE)</f>
        <v>-13078</v>
      </c>
      <c r="Q415" s="98">
        <f t="shared" si="30"/>
        <v>1138124</v>
      </c>
      <c r="R415" s="98">
        <f>ROUND('[1]68_InOutFlowsCurPrdAndPrior'!$D$32*IF(ISNA(VLOOKUP(D415,'[1]Proportionate Shares'!$D$23:$I$1359,6,FALSE)),0,VLOOKUP(D415,'[1]Proportionate Shares'!$D$23:$I$1359,6,FALSE)),0)</f>
        <v>4781</v>
      </c>
      <c r="S415" s="98">
        <f>ROUND('[1]68_InOutFlowsCurPrdAndPrior'!$D$33*IF(ISNA(VLOOKUP(D415,'[1]Proportionate Shares'!$D$23:$I$1359,6,FALSE)),0,VLOOKUP(D415,'[1]Proportionate Shares'!$D$23:$I$1359,6,FALSE)),0)</f>
        <v>353102</v>
      </c>
      <c r="T415" s="98">
        <f>ROUND('[1]68_InOutFlowsCurPrdAndPrior'!$D$35*IF(ISNA(VLOOKUP(D415,'[1]Proportionate Shares'!$D$23:$I$1359,6,FALSE)),0,VLOOKUP(D415,'[1]Proportionate Shares'!$D$23:$I$1359,6,FALSE)),0)</f>
        <v>68424</v>
      </c>
      <c r="U415" s="98">
        <f>VLOOKUP(D415,'[1]Schedule of Pension Amounts LW'!$B$15:$AS$1399,36,FALSE)</f>
        <v>101633</v>
      </c>
      <c r="V415" s="99">
        <f t="shared" si="31"/>
        <v>527940</v>
      </c>
      <c r="W415" s="98">
        <f>ROUND('[1]68_InOutFlowsCurPrdAndPrior'!$F$32*IF(ISNA(VLOOKUP(D415,'[1]Proportionate Shares'!$D$23:$I$1359,6,FALSE)),0,VLOOKUP(D415,'[1]Proportionate Shares'!$D$23:$I$1359,6,FALSE)),0)</f>
        <v>39517</v>
      </c>
      <c r="X415" s="98">
        <f>ROUND('[1]68_InOutFlowsCurPrdAndPrior'!$F$33*IF(ISNA(VLOOKUP(D415,'[1]Proportionate Shares'!$D$23:$I$1359,6,FALSE)),0,VLOOKUP(D415,'[1]Proportionate Shares'!$D$23:$I$1359,6,FALSE)),0)</f>
        <v>145918</v>
      </c>
      <c r="Y415" s="98">
        <f>ROUND('[1]68_InOutFlowsCurPrdAndPrior'!$F$35*IF(ISNA(VLOOKUP(D415,'[1]Proportionate Shares'!$D$23:$I$1359,6,FALSE)),0,VLOOKUP(D415,'[1]Proportionate Shares'!$D$23:$I$1359,6,FALSE)),0)</f>
        <v>56996</v>
      </c>
      <c r="Z415" s="98">
        <f>-VLOOKUP(D415,'[1]Schedule of Pension Amounts LW'!$B$15:$AS$1399,37,FALSE)</f>
        <v>58041</v>
      </c>
      <c r="AA415" s="99">
        <f t="shared" si="32"/>
        <v>300472</v>
      </c>
      <c r="AB415" s="72">
        <f>VLOOKUP(D415,'[1]Pension Expense Details'!$D$22:$S$1407,16,FALSE)</f>
        <v>103103</v>
      </c>
      <c r="AC415" s="72">
        <f t="shared" si="33"/>
        <v>120208</v>
      </c>
      <c r="AD415" s="72">
        <f>VLOOKUP(D415,'[1]Schedule of Pension Amounts LW'!$B$15:$W$1399,22,FALSE)</f>
        <v>223311</v>
      </c>
    </row>
    <row r="416" spans="1:30" x14ac:dyDescent="0.3">
      <c r="A416" s="104"/>
      <c r="B416" s="33"/>
      <c r="C416" s="33" t="str">
        <f>VLOOKUP(D416,'[1]Employer information'!$I$3:$J$1391,2,FALSE)</f>
        <v xml:space="preserve">Public Education                                  </v>
      </c>
      <c r="D416" s="33" t="str">
        <f>'[1]Schedule of Pension Amounts LW'!B409</f>
        <v>1870</v>
      </c>
      <c r="E416" s="33" t="str">
        <f>IF(ISNA(VLOOKUP(D416,'[1]Proportionate Shares'!$D$23:$G$1400,2,FALSE)),"",VLOOKUP(D416,'[1]Proportionate Shares'!$D$23:$G$1400,2,FALSE))</f>
        <v>184909</v>
      </c>
      <c r="F416" s="33" t="str">
        <f>IF(ISNA(VLOOKUP(D416,'[1]Proportionate Shares'!$D$23:$G$1400,3,FALSE)),"",VLOOKUP(D416,'[1]Proportionate Shares'!$D$23:$G$1400,3,FALSE))</f>
        <v/>
      </c>
      <c r="G416" s="34" t="str">
        <f>VLOOKUP(D416,'[1]Employer information'!$A$3:$B$1390,2,FALSE)</f>
        <v>BROCK ISD</v>
      </c>
      <c r="H416" s="36">
        <f>IF(ISNA(VLOOKUP(D416,'[1]Proportionate Shares'!$D$23:$I$1377,6,FALSE)),0,VLOOKUP(D416,'[1]Proportionate Shares'!$D$23:$I$1377,6,FALSE))</f>
        <v>6.0728479999999998E-5</v>
      </c>
      <c r="I416" s="105">
        <f>VLOOKUP(D416,'[1]Schedule of Pension Amounts LW'!$B$15:$E$1399,3,FALSE)</f>
        <v>3206981</v>
      </c>
      <c r="J416" s="105">
        <f>-IF(ISNA(VLOOKUP(D416,'[1]Combined Contribution Amounts'!$A$2:$K$1335,5,FALSE)),0,VLOOKUP(D416,'[1]Combined Contribution Amounts'!$A$2:$K$1335,5,FALSE))</f>
        <v>-212557</v>
      </c>
      <c r="K416" s="105">
        <f>-IF(ISNA(VLOOKUP(D416,'[1]Combined Contribution Amounts'!$A$2:$K$1335,7,FALSE)),0,VLOOKUP(D416,'[1]Combined Contribution Amounts'!$A$2:$K$1335,7,FALSE))+-IF(ISNA(VLOOKUP(D416,'[1]Combined Contribution Amounts'!$A$2:$K$1335,8,FALSE)),0,VLOOKUP(D416,'[1]Combined Contribution Amounts'!$A$2:$K$1335,8,FALSE))+-IF(ISNA(VLOOKUP(D416,'[1]Combined Contribution Amounts'!$A$2:$K$1335,9,FALSE)),0,VLOOKUP(D416,'[1]Combined Contribution Amounts'!$A$2:$K$1335,9,FALSE))</f>
        <v>0</v>
      </c>
      <c r="L416" s="105">
        <f>VLOOKUP(D416,'[1]Pension Expense Details'!$D$23:$S$1407,16,FALSE)</f>
        <v>314072</v>
      </c>
      <c r="M416" s="105">
        <f>ROUND(('[1]68_InOutFlowsCurPrdAndPriorHist'!$F$28-'[1]68_InOutFlowsCurPrdAndPriorHist'!$F$31)*$H416,0)-VLOOKUP(D416,'[1]Pension Expense Details'!$D$23:$S$1407,12,FALSE)</f>
        <v>-50297</v>
      </c>
      <c r="N416" s="105">
        <f>ROUND(('[1]68_InOutFlowsCurPrdAndPriorHist'!$F$29-'[1]68_InOutFlowsCurPrdAndPriorHist'!$F$32)*$H416,0)-VLOOKUP(D416,'[1]Pension Expense Details'!$D$23:$S$1407,13,FALSE)</f>
        <v>-380051</v>
      </c>
      <c r="O416" s="105">
        <f>ROUND(('[1]68_InOutFlowsCurPrdAndPriorHist'!$F$30-'[1]68_InOutFlowsCurPrdAndPriorHist'!$F$33)*$H416,0)-VLOOKUP(D416,'[1]Pension Expense Details'!$D$23:$S$1407,14,FALSE)</f>
        <v>164346</v>
      </c>
      <c r="P416" s="105">
        <f>ROUND((VLOOKUP(D416,'[1]Schedule of Pension Amounts LW'!$B$15:$AC$1399,28,FALSE)-VLOOKUP(D416,'[1]Schedule of Pension Amounts LW'!$B$15:$AC$1399,27,FALSE))*'[1]Schedule of Pension Amounts LW'!AD$4,0)+VLOOKUP(D416,'[1]Schedule of Pension Amounts LW'!$B$15:$AH$1399,33,FALSE)-VLOOKUP(D416,'[1]Pension Expense Details'!$D$23:$S$1407,15,FALSE)</f>
        <v>114362</v>
      </c>
      <c r="Q416" s="98">
        <f t="shared" si="30"/>
        <v>3156856</v>
      </c>
      <c r="R416" s="98">
        <f>ROUND('[1]68_InOutFlowsCurPrdAndPrior'!$D$32*IF(ISNA(VLOOKUP(D416,'[1]Proportionate Shares'!$D$23:$I$1359,6,FALSE)),0,VLOOKUP(D416,'[1]Proportionate Shares'!$D$23:$I$1359,6,FALSE)),0)</f>
        <v>13262</v>
      </c>
      <c r="S416" s="98">
        <f>ROUND('[1]68_InOutFlowsCurPrdAndPrior'!$D$33*IF(ISNA(VLOOKUP(D416,'[1]Proportionate Shares'!$D$23:$I$1359,6,FALSE)),0,VLOOKUP(D416,'[1]Proportionate Shares'!$D$23:$I$1359,6,FALSE)),0)</f>
        <v>979412</v>
      </c>
      <c r="T416" s="98">
        <f>ROUND('[1]68_InOutFlowsCurPrdAndPrior'!$D$35*IF(ISNA(VLOOKUP(D416,'[1]Proportionate Shares'!$D$23:$I$1359,6,FALSE)),0,VLOOKUP(D416,'[1]Proportionate Shares'!$D$23:$I$1359,6,FALSE)),0)</f>
        <v>189791</v>
      </c>
      <c r="U416" s="98">
        <f>VLOOKUP(D416,'[1]Schedule of Pension Amounts LW'!$B$15:$AS$1399,36,FALSE)</f>
        <v>568438</v>
      </c>
      <c r="V416" s="99">
        <f t="shared" si="31"/>
        <v>1750903</v>
      </c>
      <c r="W416" s="98">
        <f>ROUND('[1]68_InOutFlowsCurPrdAndPrior'!$F$32*IF(ISNA(VLOOKUP(D416,'[1]Proportionate Shares'!$D$23:$I$1359,6,FALSE)),0,VLOOKUP(D416,'[1]Proportionate Shares'!$D$23:$I$1359,6,FALSE)),0)</f>
        <v>109611</v>
      </c>
      <c r="X416" s="98">
        <f>ROUND('[1]68_InOutFlowsCurPrdAndPrior'!$F$33*IF(ISNA(VLOOKUP(D416,'[1]Proportionate Shares'!$D$23:$I$1359,6,FALSE)),0,VLOOKUP(D416,'[1]Proportionate Shares'!$D$23:$I$1359,6,FALSE)),0)</f>
        <v>404739</v>
      </c>
      <c r="Y416" s="98">
        <f>ROUND('[1]68_InOutFlowsCurPrdAndPrior'!$F$35*IF(ISNA(VLOOKUP(D416,'[1]Proportionate Shares'!$D$23:$I$1359,6,FALSE)),0,VLOOKUP(D416,'[1]Proportionate Shares'!$D$23:$I$1359,6,FALSE)),0)</f>
        <v>158093</v>
      </c>
      <c r="Z416" s="98">
        <f>-VLOOKUP(D416,'[1]Schedule of Pension Amounts LW'!$B$15:$AS$1399,37,FALSE)</f>
        <v>23</v>
      </c>
      <c r="AA416" s="99">
        <f t="shared" si="32"/>
        <v>672466</v>
      </c>
      <c r="AB416" s="72">
        <f>VLOOKUP(D416,'[1]Pension Expense Details'!$D$22:$S$1407,16,FALSE)</f>
        <v>314072</v>
      </c>
      <c r="AC416" s="72">
        <f t="shared" si="33"/>
        <v>433325</v>
      </c>
      <c r="AD416" s="72">
        <f>VLOOKUP(D416,'[1]Schedule of Pension Amounts LW'!$B$15:$W$1399,22,FALSE)</f>
        <v>747397</v>
      </c>
    </row>
    <row r="417" spans="1:30" x14ac:dyDescent="0.3">
      <c r="A417" s="104"/>
      <c r="B417" s="33"/>
      <c r="C417" s="33" t="str">
        <f>VLOOKUP(D417,'[1]Employer information'!$I$3:$J$1391,2,FALSE)</f>
        <v xml:space="preserve">Public Education                                  </v>
      </c>
      <c r="D417" s="33" t="str">
        <f>'[1]Schedule of Pension Amounts LW'!B410</f>
        <v>0424</v>
      </c>
      <c r="E417" s="33" t="str">
        <f>IF(ISNA(VLOOKUP(D417,'[1]Proportionate Shares'!$D$23:$G$1400,2,FALSE)),"",VLOOKUP(D417,'[1]Proportionate Shares'!$D$23:$G$1400,2,FALSE))</f>
        <v>041901</v>
      </c>
      <c r="F417" s="33" t="str">
        <f>IF(ISNA(VLOOKUP(D417,'[1]Proportionate Shares'!$D$23:$G$1400,3,FALSE)),"",VLOOKUP(D417,'[1]Proportionate Shares'!$D$23:$G$1400,3,FALSE))</f>
        <v xml:space="preserve">   </v>
      </c>
      <c r="G417" s="34" t="str">
        <f>VLOOKUP(D417,'[1]Employer information'!$A$3:$B$1390,2,FALSE)</f>
        <v>BRONTE ISD</v>
      </c>
      <c r="H417" s="36">
        <f>IF(ISNA(VLOOKUP(D417,'[1]Proportionate Shares'!$D$23:$I$1377,6,FALSE)),0,VLOOKUP(D417,'[1]Proportionate Shares'!$D$23:$I$1377,6,FALSE))</f>
        <v>1.4291794E-5</v>
      </c>
      <c r="I417" s="105">
        <f>VLOOKUP(D417,'[1]Schedule of Pension Amounts LW'!$B$15:$E$1399,3,FALSE)</f>
        <v>737483</v>
      </c>
      <c r="J417" s="105">
        <f>-IF(ISNA(VLOOKUP(D417,'[1]Combined Contribution Amounts'!$A$2:$K$1335,5,FALSE)),0,VLOOKUP(D417,'[1]Combined Contribution Amounts'!$A$2:$K$1335,5,FALSE))</f>
        <v>-50023</v>
      </c>
      <c r="K417" s="105">
        <f>-IF(ISNA(VLOOKUP(D417,'[1]Combined Contribution Amounts'!$A$2:$K$1335,7,FALSE)),0,VLOOKUP(D417,'[1]Combined Contribution Amounts'!$A$2:$K$1335,7,FALSE))+-IF(ISNA(VLOOKUP(D417,'[1]Combined Contribution Amounts'!$A$2:$K$1335,8,FALSE)),0,VLOOKUP(D417,'[1]Combined Contribution Amounts'!$A$2:$K$1335,8,FALSE))+-IF(ISNA(VLOOKUP(D417,'[1]Combined Contribution Amounts'!$A$2:$K$1335,9,FALSE)),0,VLOOKUP(D417,'[1]Combined Contribution Amounts'!$A$2:$K$1335,9,FALSE))</f>
        <v>0</v>
      </c>
      <c r="L417" s="105">
        <f>VLOOKUP(D417,'[1]Pension Expense Details'!$D$23:$S$1407,16,FALSE)</f>
        <v>76625</v>
      </c>
      <c r="M417" s="105">
        <f>ROUND(('[1]68_InOutFlowsCurPrdAndPriorHist'!$F$28-'[1]68_InOutFlowsCurPrdAndPriorHist'!$F$31)*$H417,0)-VLOOKUP(D417,'[1]Pension Expense Details'!$D$23:$S$1407,12,FALSE)</f>
        <v>-11837</v>
      </c>
      <c r="N417" s="105">
        <f>ROUND(('[1]68_InOutFlowsCurPrdAndPriorHist'!$F$29-'[1]68_InOutFlowsCurPrdAndPriorHist'!$F$32)*$H417,0)-VLOOKUP(D417,'[1]Pension Expense Details'!$D$23:$S$1407,13,FALSE)</f>
        <v>-89441</v>
      </c>
      <c r="O417" s="105">
        <f>ROUND(('[1]68_InOutFlowsCurPrdAndPriorHist'!$F$30-'[1]68_InOutFlowsCurPrdAndPriorHist'!$F$33)*$H417,0)-VLOOKUP(D417,'[1]Pension Expense Details'!$D$23:$S$1407,14,FALSE)</f>
        <v>38677</v>
      </c>
      <c r="P417" s="105">
        <f>ROUND((VLOOKUP(D417,'[1]Schedule of Pension Amounts LW'!$B$15:$AC$1399,28,FALSE)-VLOOKUP(D417,'[1]Schedule of Pension Amounts LW'!$B$15:$AC$1399,27,FALSE))*'[1]Schedule of Pension Amounts LW'!AD$4,0)+VLOOKUP(D417,'[1]Schedule of Pension Amounts LW'!$B$15:$AH$1399,33,FALSE)-VLOOKUP(D417,'[1]Pension Expense Details'!$D$23:$S$1407,15,FALSE)</f>
        <v>41448</v>
      </c>
      <c r="Q417" s="98">
        <f t="shared" si="30"/>
        <v>742932</v>
      </c>
      <c r="R417" s="98">
        <f>ROUND('[1]68_InOutFlowsCurPrdAndPrior'!$D$32*IF(ISNA(VLOOKUP(D417,'[1]Proportionate Shares'!$D$23:$I$1359,6,FALSE)),0,VLOOKUP(D417,'[1]Proportionate Shares'!$D$23:$I$1359,6,FALSE)),0)</f>
        <v>3121</v>
      </c>
      <c r="S417" s="98">
        <f>ROUND('[1]68_InOutFlowsCurPrdAndPrior'!$D$33*IF(ISNA(VLOOKUP(D417,'[1]Proportionate Shares'!$D$23:$I$1359,6,FALSE)),0,VLOOKUP(D417,'[1]Proportionate Shares'!$D$23:$I$1359,6,FALSE)),0)</f>
        <v>230494</v>
      </c>
      <c r="T417" s="98">
        <f>ROUND('[1]68_InOutFlowsCurPrdAndPrior'!$D$35*IF(ISNA(VLOOKUP(D417,'[1]Proportionate Shares'!$D$23:$I$1359,6,FALSE)),0,VLOOKUP(D417,'[1]Proportionate Shares'!$D$23:$I$1359,6,FALSE)),0)</f>
        <v>44665</v>
      </c>
      <c r="U417" s="98">
        <f>VLOOKUP(D417,'[1]Schedule of Pension Amounts LW'!$B$15:$AS$1399,36,FALSE)</f>
        <v>149443</v>
      </c>
      <c r="V417" s="99">
        <f t="shared" si="31"/>
        <v>427723</v>
      </c>
      <c r="W417" s="98">
        <f>ROUND('[1]68_InOutFlowsCurPrdAndPrior'!$F$32*IF(ISNA(VLOOKUP(D417,'[1]Proportionate Shares'!$D$23:$I$1359,6,FALSE)),0,VLOOKUP(D417,'[1]Proportionate Shares'!$D$23:$I$1359,6,FALSE)),0)</f>
        <v>25796</v>
      </c>
      <c r="X417" s="98">
        <f>ROUND('[1]68_InOutFlowsCurPrdAndPrior'!$F$33*IF(ISNA(VLOOKUP(D417,'[1]Proportionate Shares'!$D$23:$I$1359,6,FALSE)),0,VLOOKUP(D417,'[1]Proportionate Shares'!$D$23:$I$1359,6,FALSE)),0)</f>
        <v>95251</v>
      </c>
      <c r="Y417" s="98">
        <f>ROUND('[1]68_InOutFlowsCurPrdAndPrior'!$F$35*IF(ISNA(VLOOKUP(D417,'[1]Proportionate Shares'!$D$23:$I$1359,6,FALSE)),0,VLOOKUP(D417,'[1]Proportionate Shares'!$D$23:$I$1359,6,FALSE)),0)</f>
        <v>37205</v>
      </c>
      <c r="Z417" s="98">
        <f>-VLOOKUP(D417,'[1]Schedule of Pension Amounts LW'!$B$15:$AS$1399,37,FALSE)</f>
        <v>71902</v>
      </c>
      <c r="AA417" s="99">
        <f t="shared" si="32"/>
        <v>230154</v>
      </c>
      <c r="AB417" s="72">
        <f>VLOOKUP(D417,'[1]Pension Expense Details'!$D$22:$S$1407,16,FALSE)</f>
        <v>76625</v>
      </c>
      <c r="AC417" s="72">
        <f t="shared" si="33"/>
        <v>92572</v>
      </c>
      <c r="AD417" s="72">
        <f>VLOOKUP(D417,'[1]Schedule of Pension Amounts LW'!$B$15:$W$1399,22,FALSE)</f>
        <v>169197</v>
      </c>
    </row>
    <row r="418" spans="1:30" x14ac:dyDescent="0.3">
      <c r="A418" s="104"/>
      <c r="B418" s="33"/>
      <c r="C418" s="33" t="str">
        <f>VLOOKUP(D418,'[1]Employer information'!$I$3:$J$1391,2,FALSE)</f>
        <v xml:space="preserve">Public Education                                  </v>
      </c>
      <c r="D418" s="33" t="str">
        <f>'[1]Schedule of Pension Amounts LW'!B411</f>
        <v>1058</v>
      </c>
      <c r="E418" s="33" t="str">
        <f>IF(ISNA(VLOOKUP(D418,'[1]Proportionate Shares'!$D$23:$G$1400,2,FALSE)),"",VLOOKUP(D418,'[1]Proportionate Shares'!$D$23:$G$1400,2,FALSE))</f>
        <v>121902</v>
      </c>
      <c r="F418" s="33" t="str">
        <f>IF(ISNA(VLOOKUP(D418,'[1]Proportionate Shares'!$D$23:$G$1400,3,FALSE)),"",VLOOKUP(D418,'[1]Proportionate Shares'!$D$23:$G$1400,3,FALSE))</f>
        <v/>
      </c>
      <c r="G418" s="34" t="str">
        <f>VLOOKUP(D418,'[1]Employer information'!$A$3:$B$1390,2,FALSE)</f>
        <v>BROOKELAND ISD</v>
      </c>
      <c r="H418" s="36">
        <f>IF(ISNA(VLOOKUP(D418,'[1]Proportionate Shares'!$D$23:$I$1377,6,FALSE)),0,VLOOKUP(D418,'[1]Proportionate Shares'!$D$23:$I$1377,6,FALSE))</f>
        <v>7.4614570000000003E-6</v>
      </c>
      <c r="I418" s="105">
        <f>VLOOKUP(D418,'[1]Schedule of Pension Amounts LW'!$B$15:$E$1399,3,FALSE)</f>
        <v>468329</v>
      </c>
      <c r="J418" s="105">
        <f>-IF(ISNA(VLOOKUP(D418,'[1]Combined Contribution Amounts'!$A$2:$K$1335,5,FALSE)),0,VLOOKUP(D418,'[1]Combined Contribution Amounts'!$A$2:$K$1335,5,FALSE))</f>
        <v>-26116</v>
      </c>
      <c r="K418" s="105">
        <f>-IF(ISNA(VLOOKUP(D418,'[1]Combined Contribution Amounts'!$A$2:$K$1335,7,FALSE)),0,VLOOKUP(D418,'[1]Combined Contribution Amounts'!$A$2:$K$1335,7,FALSE))+-IF(ISNA(VLOOKUP(D418,'[1]Combined Contribution Amounts'!$A$2:$K$1335,8,FALSE)),0,VLOOKUP(D418,'[1]Combined Contribution Amounts'!$A$2:$K$1335,8,FALSE))+-IF(ISNA(VLOOKUP(D418,'[1]Combined Contribution Amounts'!$A$2:$K$1335,9,FALSE)),0,VLOOKUP(D418,'[1]Combined Contribution Amounts'!$A$2:$K$1335,9,FALSE))</f>
        <v>0</v>
      </c>
      <c r="L418" s="105">
        <f>VLOOKUP(D418,'[1]Pension Expense Details'!$D$23:$S$1407,16,FALSE)</f>
        <v>26910</v>
      </c>
      <c r="M418" s="105">
        <f>ROUND(('[1]68_InOutFlowsCurPrdAndPriorHist'!$F$28-'[1]68_InOutFlowsCurPrdAndPriorHist'!$F$31)*$H418,0)-VLOOKUP(D418,'[1]Pension Expense Details'!$D$23:$S$1407,12,FALSE)</f>
        <v>-6180</v>
      </c>
      <c r="N418" s="105">
        <f>ROUND(('[1]68_InOutFlowsCurPrdAndPriorHist'!$F$29-'[1]68_InOutFlowsCurPrdAndPriorHist'!$F$32)*$H418,0)-VLOOKUP(D418,'[1]Pension Expense Details'!$D$23:$S$1407,13,FALSE)</f>
        <v>-46695</v>
      </c>
      <c r="O418" s="105">
        <f>ROUND(('[1]68_InOutFlowsCurPrdAndPriorHist'!$F$30-'[1]68_InOutFlowsCurPrdAndPriorHist'!$F$33)*$H418,0)-VLOOKUP(D418,'[1]Pension Expense Details'!$D$23:$S$1407,14,FALSE)</f>
        <v>20193</v>
      </c>
      <c r="P418" s="105">
        <f>ROUND((VLOOKUP(D418,'[1]Schedule of Pension Amounts LW'!$B$15:$AC$1399,28,FALSE)-VLOOKUP(D418,'[1]Schedule of Pension Amounts LW'!$B$15:$AC$1399,27,FALSE))*'[1]Schedule of Pension Amounts LW'!AD$4,0)+VLOOKUP(D418,'[1]Schedule of Pension Amounts LW'!$B$15:$AH$1399,33,FALSE)-VLOOKUP(D418,'[1]Pension Expense Details'!$D$23:$S$1407,15,FALSE)</f>
        <v>-48571</v>
      </c>
      <c r="Q418" s="98">
        <f t="shared" si="30"/>
        <v>387870</v>
      </c>
      <c r="R418" s="98">
        <f>ROUND('[1]68_InOutFlowsCurPrdAndPrior'!$D$32*IF(ISNA(VLOOKUP(D418,'[1]Proportionate Shares'!$D$23:$I$1359,6,FALSE)),0,VLOOKUP(D418,'[1]Proportionate Shares'!$D$23:$I$1359,6,FALSE)),0)</f>
        <v>1629</v>
      </c>
      <c r="S418" s="98">
        <f>ROUND('[1]68_InOutFlowsCurPrdAndPrior'!$D$33*IF(ISNA(VLOOKUP(D418,'[1]Proportionate Shares'!$D$23:$I$1359,6,FALSE)),0,VLOOKUP(D418,'[1]Proportionate Shares'!$D$23:$I$1359,6,FALSE)),0)</f>
        <v>120336</v>
      </c>
      <c r="T418" s="98">
        <f>ROUND('[1]68_InOutFlowsCurPrdAndPrior'!$D$35*IF(ISNA(VLOOKUP(D418,'[1]Proportionate Shares'!$D$23:$I$1359,6,FALSE)),0,VLOOKUP(D418,'[1]Proportionate Shares'!$D$23:$I$1359,6,FALSE)),0)</f>
        <v>23319</v>
      </c>
      <c r="U418" s="98">
        <f>VLOOKUP(D418,'[1]Schedule of Pension Amounts LW'!$B$15:$AS$1399,36,FALSE)</f>
        <v>5916</v>
      </c>
      <c r="V418" s="99">
        <f t="shared" si="31"/>
        <v>151200</v>
      </c>
      <c r="W418" s="98">
        <f>ROUND('[1]68_InOutFlowsCurPrdAndPrior'!$F$32*IF(ISNA(VLOOKUP(D418,'[1]Proportionate Shares'!$D$23:$I$1359,6,FALSE)),0,VLOOKUP(D418,'[1]Proportionate Shares'!$D$23:$I$1359,6,FALSE)),0)</f>
        <v>13467</v>
      </c>
      <c r="X418" s="98">
        <f>ROUND('[1]68_InOutFlowsCurPrdAndPrior'!$F$33*IF(ISNA(VLOOKUP(D418,'[1]Proportionate Shares'!$D$23:$I$1359,6,FALSE)),0,VLOOKUP(D418,'[1]Proportionate Shares'!$D$23:$I$1359,6,FALSE)),0)</f>
        <v>49729</v>
      </c>
      <c r="Y418" s="98">
        <f>ROUND('[1]68_InOutFlowsCurPrdAndPrior'!$F$35*IF(ISNA(VLOOKUP(D418,'[1]Proportionate Shares'!$D$23:$I$1359,6,FALSE)),0,VLOOKUP(D418,'[1]Proportionate Shares'!$D$23:$I$1359,6,FALSE)),0)</f>
        <v>19424</v>
      </c>
      <c r="Z418" s="98">
        <f>-VLOOKUP(D418,'[1]Schedule of Pension Amounts LW'!$B$15:$AS$1399,37,FALSE)</f>
        <v>81053</v>
      </c>
      <c r="AA418" s="99">
        <f t="shared" si="32"/>
        <v>163673</v>
      </c>
      <c r="AB418" s="72">
        <f>VLOOKUP(D418,'[1]Pension Expense Details'!$D$22:$S$1407,16,FALSE)</f>
        <v>26910</v>
      </c>
      <c r="AC418" s="72">
        <f t="shared" si="33"/>
        <v>15735</v>
      </c>
      <c r="AD418" s="72">
        <f>VLOOKUP(D418,'[1]Schedule of Pension Amounts LW'!$B$15:$W$1399,22,FALSE)</f>
        <v>42645</v>
      </c>
    </row>
    <row r="419" spans="1:30" x14ac:dyDescent="0.3">
      <c r="A419" s="104"/>
      <c r="B419" s="33"/>
      <c r="C419" s="33" t="str">
        <f>VLOOKUP(D419,'[1]Employer information'!$I$3:$J$1391,2,FALSE)</f>
        <v xml:space="preserve">Public Education                                  </v>
      </c>
      <c r="D419" s="33" t="str">
        <f>'[1]Schedule of Pension Amounts LW'!B412</f>
        <v>2002</v>
      </c>
      <c r="E419" s="33" t="str">
        <f>IF(ISNA(VLOOKUP(D419,'[1]Proportionate Shares'!$D$23:$G$1400,2,FALSE)),"",VLOOKUP(D419,'[1]Proportionate Shares'!$D$23:$G$1400,2,FALSE))</f>
        <v>025908</v>
      </c>
      <c r="F419" s="33" t="str">
        <f>IF(ISNA(VLOOKUP(D419,'[1]Proportionate Shares'!$D$23:$G$1400,3,FALSE)),"",VLOOKUP(D419,'[1]Proportionate Shares'!$D$23:$G$1400,3,FALSE))</f>
        <v/>
      </c>
      <c r="G419" s="34" t="str">
        <f>VLOOKUP(D419,'[1]Employer information'!$A$3:$B$1390,2,FALSE)</f>
        <v>BROOKESMITH ISD</v>
      </c>
      <c r="H419" s="36">
        <f>IF(ISNA(VLOOKUP(D419,'[1]Proportionate Shares'!$D$23:$I$1377,6,FALSE)),0,VLOOKUP(D419,'[1]Proportionate Shares'!$D$23:$I$1377,6,FALSE))</f>
        <v>1.0872197000000001E-5</v>
      </c>
      <c r="I419" s="105">
        <f>VLOOKUP(D419,'[1]Schedule of Pension Amounts LW'!$B$15:$E$1399,3,FALSE)</f>
        <v>422089</v>
      </c>
      <c r="J419" s="105">
        <f>-IF(ISNA(VLOOKUP(D419,'[1]Combined Contribution Amounts'!$A$2:$K$1335,5,FALSE)),0,VLOOKUP(D419,'[1]Combined Contribution Amounts'!$A$2:$K$1335,5,FALSE))</f>
        <v>-38054</v>
      </c>
      <c r="K419" s="105">
        <f>-IF(ISNA(VLOOKUP(D419,'[1]Combined Contribution Amounts'!$A$2:$K$1335,7,FALSE)),0,VLOOKUP(D419,'[1]Combined Contribution Amounts'!$A$2:$K$1335,7,FALSE))+-IF(ISNA(VLOOKUP(D419,'[1]Combined Contribution Amounts'!$A$2:$K$1335,8,FALSE)),0,VLOOKUP(D419,'[1]Combined Contribution Amounts'!$A$2:$K$1335,8,FALSE))+-IF(ISNA(VLOOKUP(D419,'[1]Combined Contribution Amounts'!$A$2:$K$1335,9,FALSE)),0,VLOOKUP(D419,'[1]Combined Contribution Amounts'!$A$2:$K$1335,9,FALSE))</f>
        <v>0</v>
      </c>
      <c r="L419" s="105">
        <f>VLOOKUP(D419,'[1]Pension Expense Details'!$D$23:$S$1407,16,FALSE)</f>
        <v>80129</v>
      </c>
      <c r="M419" s="105">
        <f>ROUND(('[1]68_InOutFlowsCurPrdAndPriorHist'!$F$28-'[1]68_InOutFlowsCurPrdAndPriorHist'!$F$31)*$H419,0)-VLOOKUP(D419,'[1]Pension Expense Details'!$D$23:$S$1407,12,FALSE)</f>
        <v>-9005</v>
      </c>
      <c r="N419" s="105">
        <f>ROUND(('[1]68_InOutFlowsCurPrdAndPriorHist'!$F$29-'[1]68_InOutFlowsCurPrdAndPriorHist'!$F$32)*$H419,0)-VLOOKUP(D419,'[1]Pension Expense Details'!$D$23:$S$1407,13,FALSE)</f>
        <v>-68040</v>
      </c>
      <c r="O419" s="105">
        <f>ROUND(('[1]68_InOutFlowsCurPrdAndPriorHist'!$F$30-'[1]68_InOutFlowsCurPrdAndPriorHist'!$F$33)*$H419,0)-VLOOKUP(D419,'[1]Pension Expense Details'!$D$23:$S$1407,14,FALSE)</f>
        <v>29422</v>
      </c>
      <c r="P419" s="105">
        <f>ROUND((VLOOKUP(D419,'[1]Schedule of Pension Amounts LW'!$B$15:$AC$1399,28,FALSE)-VLOOKUP(D419,'[1]Schedule of Pension Amounts LW'!$B$15:$AC$1399,27,FALSE))*'[1]Schedule of Pension Amounts LW'!AD$4,0)+VLOOKUP(D419,'[1]Schedule of Pension Amounts LW'!$B$15:$AH$1399,33,FALSE)-VLOOKUP(D419,'[1]Pension Expense Details'!$D$23:$S$1407,15,FALSE)</f>
        <v>148630</v>
      </c>
      <c r="Q419" s="98">
        <f t="shared" si="30"/>
        <v>565171</v>
      </c>
      <c r="R419" s="98">
        <f>ROUND('[1]68_InOutFlowsCurPrdAndPrior'!$D$32*IF(ISNA(VLOOKUP(D419,'[1]Proportionate Shares'!$D$23:$I$1359,6,FALSE)),0,VLOOKUP(D419,'[1]Proportionate Shares'!$D$23:$I$1359,6,FALSE)),0)</f>
        <v>2374</v>
      </c>
      <c r="S419" s="98">
        <f>ROUND('[1]68_InOutFlowsCurPrdAndPrior'!$D$33*IF(ISNA(VLOOKUP(D419,'[1]Proportionate Shares'!$D$23:$I$1359,6,FALSE)),0,VLOOKUP(D419,'[1]Proportionate Shares'!$D$23:$I$1359,6,FALSE)),0)</f>
        <v>175344</v>
      </c>
      <c r="T419" s="98">
        <f>ROUND('[1]68_InOutFlowsCurPrdAndPrior'!$D$35*IF(ISNA(VLOOKUP(D419,'[1]Proportionate Shares'!$D$23:$I$1359,6,FALSE)),0,VLOOKUP(D419,'[1]Proportionate Shares'!$D$23:$I$1359,6,FALSE)),0)</f>
        <v>33978</v>
      </c>
      <c r="U419" s="98">
        <f>VLOOKUP(D419,'[1]Schedule of Pension Amounts LW'!$B$15:$AS$1399,36,FALSE)</f>
        <v>174759</v>
      </c>
      <c r="V419" s="99">
        <f t="shared" si="31"/>
        <v>386455</v>
      </c>
      <c r="W419" s="98">
        <f>ROUND('[1]68_InOutFlowsCurPrdAndPrior'!$F$32*IF(ISNA(VLOOKUP(D419,'[1]Proportionate Shares'!$D$23:$I$1359,6,FALSE)),0,VLOOKUP(D419,'[1]Proportionate Shares'!$D$23:$I$1359,6,FALSE)),0)</f>
        <v>19624</v>
      </c>
      <c r="X419" s="98">
        <f>ROUND('[1]68_InOutFlowsCurPrdAndPrior'!$F$33*IF(ISNA(VLOOKUP(D419,'[1]Proportionate Shares'!$D$23:$I$1359,6,FALSE)),0,VLOOKUP(D419,'[1]Proportionate Shares'!$D$23:$I$1359,6,FALSE)),0)</f>
        <v>72460</v>
      </c>
      <c r="Y419" s="98">
        <f>ROUND('[1]68_InOutFlowsCurPrdAndPrior'!$F$35*IF(ISNA(VLOOKUP(D419,'[1]Proportionate Shares'!$D$23:$I$1359,6,FALSE)),0,VLOOKUP(D419,'[1]Proportionate Shares'!$D$23:$I$1359,6,FALSE)),0)</f>
        <v>28303</v>
      </c>
      <c r="Z419" s="98">
        <f>-VLOOKUP(D419,'[1]Schedule of Pension Amounts LW'!$B$15:$AS$1399,37,FALSE)</f>
        <v>87403</v>
      </c>
      <c r="AA419" s="99">
        <f t="shared" si="32"/>
        <v>207790</v>
      </c>
      <c r="AB419" s="72">
        <f>VLOOKUP(D419,'[1]Pension Expense Details'!$D$22:$S$1407,16,FALSE)</f>
        <v>80129</v>
      </c>
      <c r="AC419" s="72">
        <f t="shared" si="33"/>
        <v>44766</v>
      </c>
      <c r="AD419" s="72">
        <f>VLOOKUP(D419,'[1]Schedule of Pension Amounts LW'!$B$15:$W$1399,22,FALSE)</f>
        <v>124895</v>
      </c>
    </row>
    <row r="420" spans="1:30" x14ac:dyDescent="0.3">
      <c r="A420" s="104"/>
      <c r="B420" s="33"/>
      <c r="C420" s="33" t="str">
        <f>VLOOKUP(D420,'[1]Employer information'!$I$3:$J$1391,2,FALSE)</f>
        <v xml:space="preserve">Public Education                                  </v>
      </c>
      <c r="D420" s="33" t="str">
        <f>'[1]Schedule of Pension Amounts LW'!B413</f>
        <v>0606</v>
      </c>
      <c r="E420" s="33" t="str">
        <f>IF(ISNA(VLOOKUP(D420,'[1]Proportionate Shares'!$D$23:$G$1400,2,FALSE)),"",VLOOKUP(D420,'[1]Proportionate Shares'!$D$23:$G$1400,2,FALSE))</f>
        <v>024901</v>
      </c>
      <c r="F420" s="33" t="str">
        <f>IF(ISNA(VLOOKUP(D420,'[1]Proportionate Shares'!$D$23:$G$1400,3,FALSE)),"",VLOOKUP(D420,'[1]Proportionate Shares'!$D$23:$G$1400,3,FALSE))</f>
        <v xml:space="preserve">   </v>
      </c>
      <c r="G420" s="34" t="str">
        <f>VLOOKUP(D420,'[1]Employer information'!$A$3:$B$1390,2,FALSE)</f>
        <v>BROOKS COUNTY ISD</v>
      </c>
      <c r="H420" s="36">
        <f>IF(ISNA(VLOOKUP(D420,'[1]Proportionate Shares'!$D$23:$I$1377,6,FALSE)),0,VLOOKUP(D420,'[1]Proportionate Shares'!$D$23:$I$1377,6,FALSE))</f>
        <v>7.6089094E-5</v>
      </c>
      <c r="I420" s="105">
        <f>VLOOKUP(D420,'[1]Schedule of Pension Amounts LW'!$B$15:$E$1399,3,FALSE)</f>
        <v>4389755</v>
      </c>
      <c r="J420" s="105">
        <f>-IF(ISNA(VLOOKUP(D420,'[1]Combined Contribution Amounts'!$A$2:$K$1335,5,FALSE)),0,VLOOKUP(D420,'[1]Combined Contribution Amounts'!$A$2:$K$1335,5,FALSE))</f>
        <v>-266321</v>
      </c>
      <c r="K420" s="105">
        <f>-IF(ISNA(VLOOKUP(D420,'[1]Combined Contribution Amounts'!$A$2:$K$1335,7,FALSE)),0,VLOOKUP(D420,'[1]Combined Contribution Amounts'!$A$2:$K$1335,7,FALSE))+-IF(ISNA(VLOOKUP(D420,'[1]Combined Contribution Amounts'!$A$2:$K$1335,8,FALSE)),0,VLOOKUP(D420,'[1]Combined Contribution Amounts'!$A$2:$K$1335,8,FALSE))+-IF(ISNA(VLOOKUP(D420,'[1]Combined Contribution Amounts'!$A$2:$K$1335,9,FALSE)),0,VLOOKUP(D420,'[1]Combined Contribution Amounts'!$A$2:$K$1335,9,FALSE))</f>
        <v>0</v>
      </c>
      <c r="L420" s="105">
        <f>VLOOKUP(D420,'[1]Pension Expense Details'!$D$23:$S$1407,16,FALSE)</f>
        <v>335108</v>
      </c>
      <c r="M420" s="105">
        <f>ROUND(('[1]68_InOutFlowsCurPrdAndPriorHist'!$F$28-'[1]68_InOutFlowsCurPrdAndPriorHist'!$F$31)*$H420,0)-VLOOKUP(D420,'[1]Pension Expense Details'!$D$23:$S$1407,12,FALSE)</f>
        <v>-63020</v>
      </c>
      <c r="N420" s="105">
        <f>ROUND(('[1]68_InOutFlowsCurPrdAndPriorHist'!$F$29-'[1]68_InOutFlowsCurPrdAndPriorHist'!$F$32)*$H420,0)-VLOOKUP(D420,'[1]Pension Expense Details'!$D$23:$S$1407,13,FALSE)</f>
        <v>-476181</v>
      </c>
      <c r="O420" s="105">
        <f>ROUND(('[1]68_InOutFlowsCurPrdAndPriorHist'!$F$30-'[1]68_InOutFlowsCurPrdAndPriorHist'!$F$33)*$H420,0)-VLOOKUP(D420,'[1]Pension Expense Details'!$D$23:$S$1407,14,FALSE)</f>
        <v>205915</v>
      </c>
      <c r="P420" s="105">
        <f>ROUND((VLOOKUP(D420,'[1]Schedule of Pension Amounts LW'!$B$15:$AC$1399,28,FALSE)-VLOOKUP(D420,'[1]Schedule of Pension Amounts LW'!$B$15:$AC$1399,27,FALSE))*'[1]Schedule of Pension Amounts LW'!AD$4,0)+VLOOKUP(D420,'[1]Schedule of Pension Amounts LW'!$B$15:$AH$1399,33,FALSE)-VLOOKUP(D420,'[1]Pension Expense Details'!$D$23:$S$1407,15,FALSE)</f>
        <v>-169907</v>
      </c>
      <c r="Q420" s="98">
        <f t="shared" si="30"/>
        <v>3955349</v>
      </c>
      <c r="R420" s="98">
        <f>ROUND('[1]68_InOutFlowsCurPrdAndPrior'!$D$32*IF(ISNA(VLOOKUP(D420,'[1]Proportionate Shares'!$D$23:$I$1359,6,FALSE)),0,VLOOKUP(D420,'[1]Proportionate Shares'!$D$23:$I$1359,6,FALSE)),0)</f>
        <v>16616</v>
      </c>
      <c r="S420" s="98">
        <f>ROUND('[1]68_InOutFlowsCurPrdAndPrior'!$D$33*IF(ISNA(VLOOKUP(D420,'[1]Proportionate Shares'!$D$23:$I$1359,6,FALSE)),0,VLOOKUP(D420,'[1]Proportionate Shares'!$D$23:$I$1359,6,FALSE)),0)</f>
        <v>1227144</v>
      </c>
      <c r="T420" s="98">
        <f>ROUND('[1]68_InOutFlowsCurPrdAndPrior'!$D$35*IF(ISNA(VLOOKUP(D420,'[1]Proportionate Shares'!$D$23:$I$1359,6,FALSE)),0,VLOOKUP(D420,'[1]Proportionate Shares'!$D$23:$I$1359,6,FALSE)),0)</f>
        <v>237797</v>
      </c>
      <c r="U420" s="98">
        <f>VLOOKUP(D420,'[1]Schedule of Pension Amounts LW'!$B$15:$AS$1399,36,FALSE)</f>
        <v>302004</v>
      </c>
      <c r="V420" s="99">
        <f t="shared" si="31"/>
        <v>1783561</v>
      </c>
      <c r="W420" s="98">
        <f>ROUND('[1]68_InOutFlowsCurPrdAndPrior'!$F$32*IF(ISNA(VLOOKUP(D420,'[1]Proportionate Shares'!$D$23:$I$1359,6,FALSE)),0,VLOOKUP(D420,'[1]Proportionate Shares'!$D$23:$I$1359,6,FALSE)),0)</f>
        <v>137336</v>
      </c>
      <c r="X420" s="98">
        <f>ROUND('[1]68_InOutFlowsCurPrdAndPrior'!$F$33*IF(ISNA(VLOOKUP(D420,'[1]Proportionate Shares'!$D$23:$I$1359,6,FALSE)),0,VLOOKUP(D420,'[1]Proportionate Shares'!$D$23:$I$1359,6,FALSE)),0)</f>
        <v>507114</v>
      </c>
      <c r="Y420" s="98">
        <f>ROUND('[1]68_InOutFlowsCurPrdAndPrior'!$F$35*IF(ISNA(VLOOKUP(D420,'[1]Proportionate Shares'!$D$23:$I$1359,6,FALSE)),0,VLOOKUP(D420,'[1]Proportionate Shares'!$D$23:$I$1359,6,FALSE)),0)</f>
        <v>198081</v>
      </c>
      <c r="Z420" s="98">
        <f>-VLOOKUP(D420,'[1]Schedule of Pension Amounts LW'!$B$15:$AS$1399,37,FALSE)</f>
        <v>318642</v>
      </c>
      <c r="AA420" s="99">
        <f t="shared" si="32"/>
        <v>1161173</v>
      </c>
      <c r="AB420" s="72">
        <f>VLOOKUP(D420,'[1]Pension Expense Details'!$D$22:$S$1407,16,FALSE)</f>
        <v>335108</v>
      </c>
      <c r="AC420" s="72">
        <f t="shared" si="33"/>
        <v>452654</v>
      </c>
      <c r="AD420" s="72">
        <f>VLOOKUP(D420,'[1]Schedule of Pension Amounts LW'!$B$15:$W$1399,22,FALSE)</f>
        <v>787762</v>
      </c>
    </row>
    <row r="421" spans="1:30" x14ac:dyDescent="0.3">
      <c r="A421" s="104"/>
      <c r="B421" s="33"/>
      <c r="C421" s="33" t="str">
        <f>VLOOKUP(D421,'[1]Employer information'!$I$3:$J$1391,2,FALSE)</f>
        <v xml:space="preserve">Public Education                                  </v>
      </c>
      <c r="D421" s="33" t="str">
        <f>'[1]Schedule of Pension Amounts LW'!B414</f>
        <v>0426</v>
      </c>
      <c r="E421" s="33" t="str">
        <f>IF(ISNA(VLOOKUP(D421,'[1]Proportionate Shares'!$D$23:$G$1400,2,FALSE)),"",VLOOKUP(D421,'[1]Proportionate Shares'!$D$23:$G$1400,2,FALSE))</f>
        <v>223901</v>
      </c>
      <c r="F421" s="33" t="str">
        <f>IF(ISNA(VLOOKUP(D421,'[1]Proportionate Shares'!$D$23:$G$1400,3,FALSE)),"",VLOOKUP(D421,'[1]Proportionate Shares'!$D$23:$G$1400,3,FALSE))</f>
        <v xml:space="preserve">   </v>
      </c>
      <c r="G421" s="34" t="str">
        <f>VLOOKUP(D421,'[1]Employer information'!$A$3:$B$1390,2,FALSE)</f>
        <v>BROWNFIELD ISD</v>
      </c>
      <c r="H421" s="36">
        <f>IF(ISNA(VLOOKUP(D421,'[1]Proportionate Shares'!$D$23:$I$1377,6,FALSE)),0,VLOOKUP(D421,'[1]Proportionate Shares'!$D$23:$I$1377,6,FALSE))</f>
        <v>1.1397007500000001E-4</v>
      </c>
      <c r="I421" s="105">
        <f>VLOOKUP(D421,'[1]Schedule of Pension Amounts LW'!$B$15:$E$1399,3,FALSE)</f>
        <v>6236862</v>
      </c>
      <c r="J421" s="105">
        <f>-IF(ISNA(VLOOKUP(D421,'[1]Combined Contribution Amounts'!$A$2:$K$1335,5,FALSE)),0,VLOOKUP(D421,'[1]Combined Contribution Amounts'!$A$2:$K$1335,5,FALSE))</f>
        <v>-398909</v>
      </c>
      <c r="K421" s="105">
        <f>-IF(ISNA(VLOOKUP(D421,'[1]Combined Contribution Amounts'!$A$2:$K$1335,7,FALSE)),0,VLOOKUP(D421,'[1]Combined Contribution Amounts'!$A$2:$K$1335,7,FALSE))+-IF(ISNA(VLOOKUP(D421,'[1]Combined Contribution Amounts'!$A$2:$K$1335,8,FALSE)),0,VLOOKUP(D421,'[1]Combined Contribution Amounts'!$A$2:$K$1335,8,FALSE))+-IF(ISNA(VLOOKUP(D421,'[1]Combined Contribution Amounts'!$A$2:$K$1335,9,FALSE)),0,VLOOKUP(D421,'[1]Combined Contribution Amounts'!$A$2:$K$1335,9,FALSE))</f>
        <v>0</v>
      </c>
      <c r="L421" s="105">
        <f>VLOOKUP(D421,'[1]Pension Expense Details'!$D$23:$S$1407,16,FALSE)</f>
        <v>555120</v>
      </c>
      <c r="M421" s="105">
        <f>ROUND(('[1]68_InOutFlowsCurPrdAndPriorHist'!$F$28-'[1]68_InOutFlowsCurPrdAndPriorHist'!$F$31)*$H421,0)-VLOOKUP(D421,'[1]Pension Expense Details'!$D$23:$S$1407,12,FALSE)</f>
        <v>-94395</v>
      </c>
      <c r="N421" s="105">
        <f>ROUND(('[1]68_InOutFlowsCurPrdAndPriorHist'!$F$29-'[1]68_InOutFlowsCurPrdAndPriorHist'!$F$32)*$H421,0)-VLOOKUP(D421,'[1]Pension Expense Details'!$D$23:$S$1407,13,FALSE)</f>
        <v>-713248</v>
      </c>
      <c r="O421" s="105">
        <f>ROUND(('[1]68_InOutFlowsCurPrdAndPriorHist'!$F$30-'[1]68_InOutFlowsCurPrdAndPriorHist'!$F$33)*$H421,0)-VLOOKUP(D421,'[1]Pension Expense Details'!$D$23:$S$1407,14,FALSE)</f>
        <v>308430</v>
      </c>
      <c r="P421" s="105">
        <f>ROUND((VLOOKUP(D421,'[1]Schedule of Pension Amounts LW'!$B$15:$AC$1399,28,FALSE)-VLOOKUP(D421,'[1]Schedule of Pension Amounts LW'!$B$15:$AC$1399,27,FALSE))*'[1]Schedule of Pension Amounts LW'!AD$4,0)+VLOOKUP(D421,'[1]Schedule of Pension Amounts LW'!$B$15:$AH$1399,33,FALSE)-VLOOKUP(D421,'[1]Pension Expense Details'!$D$23:$S$1407,15,FALSE)</f>
        <v>30661</v>
      </c>
      <c r="Q421" s="98">
        <f t="shared" si="30"/>
        <v>5924521</v>
      </c>
      <c r="R421" s="98">
        <f>ROUND('[1]68_InOutFlowsCurPrdAndPrior'!$D$32*IF(ISNA(VLOOKUP(D421,'[1]Proportionate Shares'!$D$23:$I$1359,6,FALSE)),0,VLOOKUP(D421,'[1]Proportionate Shares'!$D$23:$I$1359,6,FALSE)),0)</f>
        <v>24888</v>
      </c>
      <c r="S421" s="98">
        <f>ROUND('[1]68_InOutFlowsCurPrdAndPrior'!$D$33*IF(ISNA(VLOOKUP(D421,'[1]Proportionate Shares'!$D$23:$I$1359,6,FALSE)),0,VLOOKUP(D421,'[1]Proportionate Shares'!$D$23:$I$1359,6,FALSE)),0)</f>
        <v>1838077</v>
      </c>
      <c r="T421" s="98">
        <f>ROUND('[1]68_InOutFlowsCurPrdAndPrior'!$D$35*IF(ISNA(VLOOKUP(D421,'[1]Proportionate Shares'!$D$23:$I$1359,6,FALSE)),0,VLOOKUP(D421,'[1]Proportionate Shares'!$D$23:$I$1359,6,FALSE)),0)</f>
        <v>356184</v>
      </c>
      <c r="U421" s="98">
        <f>VLOOKUP(D421,'[1]Schedule of Pension Amounts LW'!$B$15:$AS$1399,36,FALSE)</f>
        <v>489176</v>
      </c>
      <c r="V421" s="99">
        <f t="shared" si="31"/>
        <v>2708325</v>
      </c>
      <c r="W421" s="98">
        <f>ROUND('[1]68_InOutFlowsCurPrdAndPrior'!$F$32*IF(ISNA(VLOOKUP(D421,'[1]Proportionate Shares'!$D$23:$I$1359,6,FALSE)),0,VLOOKUP(D421,'[1]Proportionate Shares'!$D$23:$I$1359,6,FALSE)),0)</f>
        <v>205709</v>
      </c>
      <c r="X421" s="98">
        <f>ROUND('[1]68_InOutFlowsCurPrdAndPrior'!$F$33*IF(ISNA(VLOOKUP(D421,'[1]Proportionate Shares'!$D$23:$I$1359,6,FALSE)),0,VLOOKUP(D421,'[1]Proportionate Shares'!$D$23:$I$1359,6,FALSE)),0)</f>
        <v>759581</v>
      </c>
      <c r="Y421" s="98">
        <f>ROUND('[1]68_InOutFlowsCurPrdAndPrior'!$F$35*IF(ISNA(VLOOKUP(D421,'[1]Proportionate Shares'!$D$23:$I$1359,6,FALSE)),0,VLOOKUP(D421,'[1]Proportionate Shares'!$D$23:$I$1359,6,FALSE)),0)</f>
        <v>296695</v>
      </c>
      <c r="Z421" s="98">
        <f>-VLOOKUP(D421,'[1]Schedule of Pension Amounts LW'!$B$15:$AS$1399,37,FALSE)</f>
        <v>470986</v>
      </c>
      <c r="AA421" s="99">
        <f t="shared" si="32"/>
        <v>1732971</v>
      </c>
      <c r="AB421" s="72">
        <f>VLOOKUP(D421,'[1]Pension Expense Details'!$D$22:$S$1407,16,FALSE)</f>
        <v>555120</v>
      </c>
      <c r="AC421" s="72">
        <f t="shared" si="33"/>
        <v>576142</v>
      </c>
      <c r="AD421" s="72">
        <f>VLOOKUP(D421,'[1]Schedule of Pension Amounts LW'!$B$15:$W$1399,22,FALSE)</f>
        <v>1131262</v>
      </c>
    </row>
    <row r="422" spans="1:30" x14ac:dyDescent="0.3">
      <c r="A422" s="104"/>
      <c r="B422" s="33"/>
      <c r="C422" s="33" t="str">
        <f>VLOOKUP(D422,'[1]Employer information'!$I$3:$J$1391,2,FALSE)</f>
        <v xml:space="preserve">Public Education                                  </v>
      </c>
      <c r="D422" s="33" t="str">
        <f>'[1]Schedule of Pension Amounts LW'!B415</f>
        <v>0427</v>
      </c>
      <c r="E422" s="33" t="str">
        <f>IF(ISNA(VLOOKUP(D422,'[1]Proportionate Shares'!$D$23:$G$1400,2,FALSE)),"",VLOOKUP(D422,'[1]Proportionate Shares'!$D$23:$G$1400,2,FALSE))</f>
        <v>107902</v>
      </c>
      <c r="F422" s="33" t="str">
        <f>IF(ISNA(VLOOKUP(D422,'[1]Proportionate Shares'!$D$23:$G$1400,3,FALSE)),"",VLOOKUP(D422,'[1]Proportionate Shares'!$D$23:$G$1400,3,FALSE))</f>
        <v xml:space="preserve">   </v>
      </c>
      <c r="G422" s="34" t="str">
        <f>VLOOKUP(D422,'[1]Employer information'!$A$3:$B$1390,2,FALSE)</f>
        <v>BROWNSBORO ISD</v>
      </c>
      <c r="H422" s="36">
        <f>IF(ISNA(VLOOKUP(D422,'[1]Proportionate Shares'!$D$23:$I$1377,6,FALSE)),0,VLOOKUP(D422,'[1]Proportionate Shares'!$D$23:$I$1377,6,FALSE))</f>
        <v>1.2279062899999999E-4</v>
      </c>
      <c r="I422" s="105">
        <f>VLOOKUP(D422,'[1]Schedule of Pension Amounts LW'!$B$15:$E$1399,3,FALSE)</f>
        <v>6491442</v>
      </c>
      <c r="J422" s="105">
        <f>-IF(ISNA(VLOOKUP(D422,'[1]Combined Contribution Amounts'!$A$2:$K$1335,5,FALSE)),0,VLOOKUP(D422,'[1]Combined Contribution Amounts'!$A$2:$K$1335,5,FALSE))</f>
        <v>-429727</v>
      </c>
      <c r="K422" s="105">
        <f>-IF(ISNA(VLOOKUP(D422,'[1]Combined Contribution Amounts'!$A$2:$K$1335,7,FALSE)),0,VLOOKUP(D422,'[1]Combined Contribution Amounts'!$A$2:$K$1335,7,FALSE))+-IF(ISNA(VLOOKUP(D422,'[1]Combined Contribution Amounts'!$A$2:$K$1335,8,FALSE)),0,VLOOKUP(D422,'[1]Combined Contribution Amounts'!$A$2:$K$1335,8,FALSE))+-IF(ISNA(VLOOKUP(D422,'[1]Combined Contribution Amounts'!$A$2:$K$1335,9,FALSE)),0,VLOOKUP(D422,'[1]Combined Contribution Amounts'!$A$2:$K$1335,9,FALSE))</f>
        <v>-55</v>
      </c>
      <c r="L422" s="105">
        <f>VLOOKUP(D422,'[1]Pension Expense Details'!$D$23:$S$1407,16,FALSE)</f>
        <v>633936</v>
      </c>
      <c r="M422" s="105">
        <f>ROUND(('[1]68_InOutFlowsCurPrdAndPriorHist'!$F$28-'[1]68_InOutFlowsCurPrdAndPriorHist'!$F$31)*$H422,0)-VLOOKUP(D422,'[1]Pension Expense Details'!$D$23:$S$1407,12,FALSE)</f>
        <v>-101700</v>
      </c>
      <c r="N422" s="105">
        <f>ROUND(('[1]68_InOutFlowsCurPrdAndPriorHist'!$F$29-'[1]68_InOutFlowsCurPrdAndPriorHist'!$F$32)*$H422,0)-VLOOKUP(D422,'[1]Pension Expense Details'!$D$23:$S$1407,13,FALSE)</f>
        <v>-768449</v>
      </c>
      <c r="O422" s="105">
        <f>ROUND(('[1]68_InOutFlowsCurPrdAndPriorHist'!$F$30-'[1]68_InOutFlowsCurPrdAndPriorHist'!$F$33)*$H422,0)-VLOOKUP(D422,'[1]Pension Expense Details'!$D$23:$S$1407,14,FALSE)</f>
        <v>332301</v>
      </c>
      <c r="P422" s="105">
        <f>ROUND((VLOOKUP(D422,'[1]Schedule of Pension Amounts LW'!$B$15:$AC$1399,28,FALSE)-VLOOKUP(D422,'[1]Schedule of Pension Amounts LW'!$B$15:$AC$1399,27,FALSE))*'[1]Schedule of Pension Amounts LW'!AD$4,0)+VLOOKUP(D422,'[1]Schedule of Pension Amounts LW'!$B$15:$AH$1399,33,FALSE)-VLOOKUP(D422,'[1]Pension Expense Details'!$D$23:$S$1407,15,FALSE)</f>
        <v>225293</v>
      </c>
      <c r="Q422" s="98">
        <f t="shared" si="30"/>
        <v>6383041</v>
      </c>
      <c r="R422" s="98">
        <f>ROUND('[1]68_InOutFlowsCurPrdAndPrior'!$D$32*IF(ISNA(VLOOKUP(D422,'[1]Proportionate Shares'!$D$23:$I$1359,6,FALSE)),0,VLOOKUP(D422,'[1]Proportionate Shares'!$D$23:$I$1359,6,FALSE)),0)</f>
        <v>26814</v>
      </c>
      <c r="S422" s="98">
        <f>ROUND('[1]68_InOutFlowsCurPrdAndPrior'!$D$33*IF(ISNA(VLOOKUP(D422,'[1]Proportionate Shares'!$D$23:$I$1359,6,FALSE)),0,VLOOKUP(D422,'[1]Proportionate Shares'!$D$23:$I$1359,6,FALSE)),0)</f>
        <v>1980333</v>
      </c>
      <c r="T422" s="98">
        <f>ROUND('[1]68_InOutFlowsCurPrdAndPrior'!$D$35*IF(ISNA(VLOOKUP(D422,'[1]Proportionate Shares'!$D$23:$I$1359,6,FALSE)),0,VLOOKUP(D422,'[1]Proportionate Shares'!$D$23:$I$1359,6,FALSE)),0)</f>
        <v>383750</v>
      </c>
      <c r="U422" s="98">
        <f>VLOOKUP(D422,'[1]Schedule of Pension Amounts LW'!$B$15:$AS$1399,36,FALSE)</f>
        <v>609480</v>
      </c>
      <c r="V422" s="99">
        <f t="shared" si="31"/>
        <v>3000377</v>
      </c>
      <c r="W422" s="98">
        <f>ROUND('[1]68_InOutFlowsCurPrdAndPrior'!$F$32*IF(ISNA(VLOOKUP(D422,'[1]Proportionate Shares'!$D$23:$I$1359,6,FALSE)),0,VLOOKUP(D422,'[1]Proportionate Shares'!$D$23:$I$1359,6,FALSE)),0)</f>
        <v>221629</v>
      </c>
      <c r="X422" s="98">
        <f>ROUND('[1]68_InOutFlowsCurPrdAndPrior'!$F$33*IF(ISNA(VLOOKUP(D422,'[1]Proportionate Shares'!$D$23:$I$1359,6,FALSE)),0,VLOOKUP(D422,'[1]Proportionate Shares'!$D$23:$I$1359,6,FALSE)),0)</f>
        <v>818367</v>
      </c>
      <c r="Y422" s="98">
        <f>ROUND('[1]68_InOutFlowsCurPrdAndPrior'!$F$35*IF(ISNA(VLOOKUP(D422,'[1]Proportionate Shares'!$D$23:$I$1359,6,FALSE)),0,VLOOKUP(D422,'[1]Proportionate Shares'!$D$23:$I$1359,6,FALSE)),0)</f>
        <v>319657</v>
      </c>
      <c r="Z422" s="98">
        <f>-VLOOKUP(D422,'[1]Schedule of Pension Amounts LW'!$B$15:$AS$1399,37,FALSE)</f>
        <v>118326</v>
      </c>
      <c r="AA422" s="99">
        <f t="shared" si="32"/>
        <v>1477979</v>
      </c>
      <c r="AB422" s="72">
        <f>VLOOKUP(D422,'[1]Pension Expense Details'!$D$22:$S$1407,16,FALSE)</f>
        <v>633936</v>
      </c>
      <c r="AC422" s="72">
        <f t="shared" si="33"/>
        <v>730968</v>
      </c>
      <c r="AD422" s="72">
        <f>VLOOKUP(D422,'[1]Schedule of Pension Amounts LW'!$B$15:$W$1399,22,FALSE)</f>
        <v>1364904</v>
      </c>
    </row>
    <row r="423" spans="1:30" x14ac:dyDescent="0.3">
      <c r="A423" s="104"/>
      <c r="B423" s="33"/>
      <c r="C423" s="33" t="str">
        <f>VLOOKUP(D423,'[1]Employer information'!$I$3:$J$1391,2,FALSE)</f>
        <v xml:space="preserve">Public Education                                  </v>
      </c>
      <c r="D423" s="33" t="str">
        <f>'[1]Schedule of Pension Amounts LW'!B416</f>
        <v>0428</v>
      </c>
      <c r="E423" s="33" t="str">
        <f>IF(ISNA(VLOOKUP(D423,'[1]Proportionate Shares'!$D$23:$G$1400,2,FALSE)),"",VLOOKUP(D423,'[1]Proportionate Shares'!$D$23:$G$1400,2,FALSE))</f>
        <v>031901</v>
      </c>
      <c r="F423" s="33" t="str">
        <f>IF(ISNA(VLOOKUP(D423,'[1]Proportionate Shares'!$D$23:$G$1400,3,FALSE)),"",VLOOKUP(D423,'[1]Proportionate Shares'!$D$23:$G$1400,3,FALSE))</f>
        <v xml:space="preserve">   </v>
      </c>
      <c r="G423" s="34" t="str">
        <f>VLOOKUP(D423,'[1]Employer information'!$A$3:$B$1390,2,FALSE)</f>
        <v>BROWNSVILLE ISD</v>
      </c>
      <c r="H423" s="36">
        <f>IF(ISNA(VLOOKUP(D423,'[1]Proportionate Shares'!$D$23:$I$1377,6,FALSE)),0,VLOOKUP(D423,'[1]Proportionate Shares'!$D$23:$I$1377,6,FALSE))</f>
        <v>2.7035634739999998E-3</v>
      </c>
      <c r="I423" s="105">
        <f>VLOOKUP(D423,'[1]Schedule of Pension Amounts LW'!$B$15:$E$1399,3,FALSE)</f>
        <v>151214356</v>
      </c>
      <c r="J423" s="105">
        <f>-IF(ISNA(VLOOKUP(D423,'[1]Combined Contribution Amounts'!$A$2:$K$1335,5,FALSE)),0,VLOOKUP(D423,'[1]Combined Contribution Amounts'!$A$2:$K$1335,5,FALSE))</f>
        <v>-9462001</v>
      </c>
      <c r="K423" s="105">
        <f>-IF(ISNA(VLOOKUP(D423,'[1]Combined Contribution Amounts'!$A$2:$K$1335,7,FALSE)),0,VLOOKUP(D423,'[1]Combined Contribution Amounts'!$A$2:$K$1335,7,FALSE))+-IF(ISNA(VLOOKUP(D423,'[1]Combined Contribution Amounts'!$A$2:$K$1335,8,FALSE)),0,VLOOKUP(D423,'[1]Combined Contribution Amounts'!$A$2:$K$1335,8,FALSE))+-IF(ISNA(VLOOKUP(D423,'[1]Combined Contribution Amounts'!$A$2:$K$1335,9,FALSE)),0,VLOOKUP(D423,'[1]Combined Contribution Amounts'!$A$2:$K$1335,9,FALSE))</f>
        <v>-797</v>
      </c>
      <c r="L423" s="105">
        <f>VLOOKUP(D423,'[1]Pension Expense Details'!$D$23:$S$1407,16,FALSE)</f>
        <v>12655121</v>
      </c>
      <c r="M423" s="105">
        <f>ROUND(('[1]68_InOutFlowsCurPrdAndPriorHist'!$F$28-'[1]68_InOutFlowsCurPrdAndPriorHist'!$F$31)*$H423,0)-VLOOKUP(D423,'[1]Pension Expense Details'!$D$23:$S$1407,12,FALSE)</f>
        <v>-2239193</v>
      </c>
      <c r="N423" s="105">
        <f>ROUND(('[1]68_InOutFlowsCurPrdAndPriorHist'!$F$29-'[1]68_InOutFlowsCurPrdAndPriorHist'!$F$32)*$H423,0)-VLOOKUP(D423,'[1]Pension Expense Details'!$D$23:$S$1407,13,FALSE)</f>
        <v>-16919452</v>
      </c>
      <c r="O423" s="105">
        <f>ROUND(('[1]68_InOutFlowsCurPrdAndPriorHist'!$F$30-'[1]68_InOutFlowsCurPrdAndPriorHist'!$F$33)*$H423,0)-VLOOKUP(D423,'[1]Pension Expense Details'!$D$23:$S$1407,14,FALSE)</f>
        <v>7316494</v>
      </c>
      <c r="P423" s="105">
        <f>ROUND((VLOOKUP(D423,'[1]Schedule of Pension Amounts LW'!$B$15:$AC$1399,28,FALSE)-VLOOKUP(D423,'[1]Schedule of Pension Amounts LW'!$B$15:$AC$1399,27,FALSE))*'[1]Schedule of Pension Amounts LW'!AD$4,0)+VLOOKUP(D423,'[1]Schedule of Pension Amounts LW'!$B$15:$AH$1399,33,FALSE)-VLOOKUP(D423,'[1]Pension Expense Details'!$D$23:$S$1407,15,FALSE)</f>
        <v>-2024847</v>
      </c>
      <c r="Q423" s="98">
        <f t="shared" si="30"/>
        <v>140539681</v>
      </c>
      <c r="R423" s="98">
        <f>ROUND('[1]68_InOutFlowsCurPrdAndPrior'!$D$32*IF(ISNA(VLOOKUP(D423,'[1]Proportionate Shares'!$D$23:$I$1359,6,FALSE)),0,VLOOKUP(D423,'[1]Proportionate Shares'!$D$23:$I$1359,6,FALSE)),0)</f>
        <v>590392</v>
      </c>
      <c r="S423" s="98">
        <f>ROUND('[1]68_InOutFlowsCurPrdAndPrior'!$D$33*IF(ISNA(VLOOKUP(D423,'[1]Proportionate Shares'!$D$23:$I$1359,6,FALSE)),0,VLOOKUP(D423,'[1]Proportionate Shares'!$D$23:$I$1359,6,FALSE)),0)</f>
        <v>43602311</v>
      </c>
      <c r="T423" s="98">
        <f>ROUND('[1]68_InOutFlowsCurPrdAndPrior'!$D$35*IF(ISNA(VLOOKUP(D423,'[1]Proportionate Shares'!$D$23:$I$1359,6,FALSE)),0,VLOOKUP(D423,'[1]Proportionate Shares'!$D$23:$I$1359,6,FALSE)),0)</f>
        <v>8449289</v>
      </c>
      <c r="U423" s="98">
        <f>VLOOKUP(D423,'[1]Schedule of Pension Amounts LW'!$B$15:$AS$1399,36,FALSE)</f>
        <v>7565967</v>
      </c>
      <c r="V423" s="99">
        <f t="shared" si="31"/>
        <v>60207959</v>
      </c>
      <c r="W423" s="98">
        <f>ROUND('[1]68_InOutFlowsCurPrdAndPrior'!$F$32*IF(ISNA(VLOOKUP(D423,'[1]Proportionate Shares'!$D$23:$I$1359,6,FALSE)),0,VLOOKUP(D423,'[1]Proportionate Shares'!$D$23:$I$1359,6,FALSE)),0)</f>
        <v>4879761</v>
      </c>
      <c r="X423" s="98">
        <f>ROUND('[1]68_InOutFlowsCurPrdAndPrior'!$F$33*IF(ISNA(VLOOKUP(D423,'[1]Proportionate Shares'!$D$23:$I$1359,6,FALSE)),0,VLOOKUP(D423,'[1]Proportionate Shares'!$D$23:$I$1359,6,FALSE)),0)</f>
        <v>18018538</v>
      </c>
      <c r="Y423" s="98">
        <f>ROUND('[1]68_InOutFlowsCurPrdAndPrior'!$F$35*IF(ISNA(VLOOKUP(D423,'[1]Proportionate Shares'!$D$23:$I$1359,6,FALSE)),0,VLOOKUP(D423,'[1]Proportionate Shares'!$D$23:$I$1359,6,FALSE)),0)</f>
        <v>7038108</v>
      </c>
      <c r="Z423" s="98">
        <f>-VLOOKUP(D423,'[1]Schedule of Pension Amounts LW'!$B$15:$AS$1399,37,FALSE)</f>
        <v>7707115</v>
      </c>
      <c r="AA423" s="99">
        <f t="shared" si="32"/>
        <v>37643522</v>
      </c>
      <c r="AB423" s="72">
        <f>VLOOKUP(D423,'[1]Pension Expense Details'!$D$22:$S$1407,16,FALSE)</f>
        <v>12655121</v>
      </c>
      <c r="AC423" s="72">
        <f t="shared" si="33"/>
        <v>14243925</v>
      </c>
      <c r="AD423" s="72">
        <f>VLOOKUP(D423,'[1]Schedule of Pension Amounts LW'!$B$15:$W$1399,22,FALSE)</f>
        <v>26899046</v>
      </c>
    </row>
    <row r="424" spans="1:30" x14ac:dyDescent="0.3">
      <c r="A424" s="104"/>
      <c r="B424" s="33"/>
      <c r="C424" s="33" t="str">
        <f>VLOOKUP(D424,'[1]Employer information'!$I$3:$J$1391,2,FALSE)</f>
        <v xml:space="preserve">Public Education                                  </v>
      </c>
      <c r="D424" s="33" t="str">
        <f>'[1]Schedule of Pension Amounts LW'!B417</f>
        <v>0429</v>
      </c>
      <c r="E424" s="33" t="str">
        <f>IF(ISNA(VLOOKUP(D424,'[1]Proportionate Shares'!$D$23:$G$1400,2,FALSE)),"",VLOOKUP(D424,'[1]Proportionate Shares'!$D$23:$G$1400,2,FALSE))</f>
        <v>025902</v>
      </c>
      <c r="F424" s="33" t="str">
        <f>IF(ISNA(VLOOKUP(D424,'[1]Proportionate Shares'!$D$23:$G$1400,3,FALSE)),"",VLOOKUP(D424,'[1]Proportionate Shares'!$D$23:$G$1400,3,FALSE))</f>
        <v xml:space="preserve">   </v>
      </c>
      <c r="G424" s="34" t="str">
        <f>VLOOKUP(D424,'[1]Employer information'!$A$3:$B$1390,2,FALSE)</f>
        <v>BROWNWOOD ISD</v>
      </c>
      <c r="H424" s="36">
        <f>IF(ISNA(VLOOKUP(D424,'[1]Proportionate Shares'!$D$23:$I$1377,6,FALSE)),0,VLOOKUP(D424,'[1]Proportionate Shares'!$D$23:$I$1377,6,FALSE))</f>
        <v>1.00131981E-4</v>
      </c>
      <c r="I424" s="105">
        <f>VLOOKUP(D424,'[1]Schedule of Pension Amounts LW'!$B$15:$E$1399,3,FALSE)</f>
        <v>5527367</v>
      </c>
      <c r="J424" s="105">
        <f>-IF(ISNA(VLOOKUP(D424,'[1]Combined Contribution Amounts'!$A$2:$K$1335,5,FALSE)),0,VLOOKUP(D424,'[1]Combined Contribution Amounts'!$A$2:$K$1335,5,FALSE))</f>
        <v>-350474</v>
      </c>
      <c r="K424" s="105">
        <f>-IF(ISNA(VLOOKUP(D424,'[1]Combined Contribution Amounts'!$A$2:$K$1335,7,FALSE)),0,VLOOKUP(D424,'[1]Combined Contribution Amounts'!$A$2:$K$1335,7,FALSE))+-IF(ISNA(VLOOKUP(D424,'[1]Combined Contribution Amounts'!$A$2:$K$1335,8,FALSE)),0,VLOOKUP(D424,'[1]Combined Contribution Amounts'!$A$2:$K$1335,8,FALSE))+-IF(ISNA(VLOOKUP(D424,'[1]Combined Contribution Amounts'!$A$2:$K$1335,9,FALSE)),0,VLOOKUP(D424,'[1]Combined Contribution Amounts'!$A$2:$K$1335,9,FALSE))</f>
        <v>0</v>
      </c>
      <c r="L424" s="105">
        <f>VLOOKUP(D424,'[1]Pension Expense Details'!$D$23:$S$1407,16,FALSE)</f>
        <v>480207</v>
      </c>
      <c r="M424" s="105">
        <f>ROUND(('[1]68_InOutFlowsCurPrdAndPriorHist'!$F$28-'[1]68_InOutFlowsCurPrdAndPriorHist'!$F$31)*$H424,0)-VLOOKUP(D424,'[1]Pension Expense Details'!$D$23:$S$1407,12,FALSE)</f>
        <v>-82933</v>
      </c>
      <c r="N424" s="105">
        <f>ROUND(('[1]68_InOutFlowsCurPrdAndPriorHist'!$F$29-'[1]68_InOutFlowsCurPrdAndPriorHist'!$F$32)*$H424,0)-VLOOKUP(D424,'[1]Pension Expense Details'!$D$23:$S$1407,13,FALSE)</f>
        <v>-626647</v>
      </c>
      <c r="O424" s="105">
        <f>ROUND(('[1]68_InOutFlowsCurPrdAndPriorHist'!$F$30-'[1]68_InOutFlowsCurPrdAndPriorHist'!$F$33)*$H424,0)-VLOOKUP(D424,'[1]Pension Expense Details'!$D$23:$S$1407,14,FALSE)</f>
        <v>270982</v>
      </c>
      <c r="P424" s="105">
        <f>ROUND((VLOOKUP(D424,'[1]Schedule of Pension Amounts LW'!$B$15:$AC$1399,28,FALSE)-VLOOKUP(D424,'[1]Schedule of Pension Amounts LW'!$B$15:$AC$1399,27,FALSE))*'[1]Schedule of Pension Amounts LW'!AD$4,0)+VLOOKUP(D424,'[1]Schedule of Pension Amounts LW'!$B$15:$AH$1399,33,FALSE)-VLOOKUP(D424,'[1]Pension Expense Details'!$D$23:$S$1407,15,FALSE)</f>
        <v>-13329</v>
      </c>
      <c r="Q424" s="98">
        <f t="shared" si="30"/>
        <v>5205173</v>
      </c>
      <c r="R424" s="98">
        <f>ROUND('[1]68_InOutFlowsCurPrdAndPrior'!$D$32*IF(ISNA(VLOOKUP(D424,'[1]Proportionate Shares'!$D$23:$I$1359,6,FALSE)),0,VLOOKUP(D424,'[1]Proportionate Shares'!$D$23:$I$1359,6,FALSE)),0)</f>
        <v>21866</v>
      </c>
      <c r="S424" s="98">
        <f>ROUND('[1]68_InOutFlowsCurPrdAndPrior'!$D$33*IF(ISNA(VLOOKUP(D424,'[1]Proportionate Shares'!$D$23:$I$1359,6,FALSE)),0,VLOOKUP(D424,'[1]Proportionate Shares'!$D$23:$I$1359,6,FALSE)),0)</f>
        <v>1614900</v>
      </c>
      <c r="T424" s="98">
        <f>ROUND('[1]68_InOutFlowsCurPrdAndPrior'!$D$35*IF(ISNA(VLOOKUP(D424,'[1]Proportionate Shares'!$D$23:$I$1359,6,FALSE)),0,VLOOKUP(D424,'[1]Proportionate Shares'!$D$23:$I$1359,6,FALSE)),0)</f>
        <v>312937</v>
      </c>
      <c r="U424" s="98">
        <f>VLOOKUP(D424,'[1]Schedule of Pension Amounts LW'!$B$15:$AS$1399,36,FALSE)</f>
        <v>66019</v>
      </c>
      <c r="V424" s="99">
        <f t="shared" si="31"/>
        <v>2015722</v>
      </c>
      <c r="W424" s="98">
        <f>ROUND('[1]68_InOutFlowsCurPrdAndPrior'!$F$32*IF(ISNA(VLOOKUP(D424,'[1]Proportionate Shares'!$D$23:$I$1359,6,FALSE)),0,VLOOKUP(D424,'[1]Proportionate Shares'!$D$23:$I$1359,6,FALSE)),0)</f>
        <v>180732</v>
      </c>
      <c r="X424" s="98">
        <f>ROUND('[1]68_InOutFlowsCurPrdAndPrior'!$F$33*IF(ISNA(VLOOKUP(D424,'[1]Proportionate Shares'!$D$23:$I$1359,6,FALSE)),0,VLOOKUP(D424,'[1]Proportionate Shares'!$D$23:$I$1359,6,FALSE)),0)</f>
        <v>667353</v>
      </c>
      <c r="Y424" s="98">
        <f>ROUND('[1]68_InOutFlowsCurPrdAndPrior'!$F$35*IF(ISNA(VLOOKUP(D424,'[1]Proportionate Shares'!$D$23:$I$1359,6,FALSE)),0,VLOOKUP(D424,'[1]Proportionate Shares'!$D$23:$I$1359,6,FALSE)),0)</f>
        <v>260671</v>
      </c>
      <c r="Z424" s="98">
        <f>-VLOOKUP(D424,'[1]Schedule of Pension Amounts LW'!$B$15:$AS$1399,37,FALSE)</f>
        <v>307439</v>
      </c>
      <c r="AA424" s="99">
        <f t="shared" si="32"/>
        <v>1416195</v>
      </c>
      <c r="AB424" s="72">
        <f>VLOOKUP(D424,'[1]Pension Expense Details'!$D$22:$S$1407,16,FALSE)</f>
        <v>480207</v>
      </c>
      <c r="AC424" s="72">
        <f t="shared" si="33"/>
        <v>369557</v>
      </c>
      <c r="AD424" s="72">
        <f>VLOOKUP(D424,'[1]Schedule of Pension Amounts LW'!$B$15:$W$1399,22,FALSE)</f>
        <v>849764</v>
      </c>
    </row>
    <row r="425" spans="1:30" x14ac:dyDescent="0.3">
      <c r="A425" s="104"/>
      <c r="B425" s="33"/>
      <c r="C425" s="33" t="str">
        <f>VLOOKUP(D425,'[1]Employer information'!$I$3:$J$1391,2,FALSE)</f>
        <v xml:space="preserve">Public Education                                  </v>
      </c>
      <c r="D425" s="33" t="str">
        <f>'[1]Schedule of Pension Amounts LW'!B418</f>
        <v>1985</v>
      </c>
      <c r="E425" s="33" t="str">
        <f>IF(ISNA(VLOOKUP(D425,'[1]Proportionate Shares'!$D$23:$G$1400,2,FALSE)),"",VLOOKUP(D425,'[1]Proportionate Shares'!$D$23:$G$1400,2,FALSE))</f>
        <v>161919</v>
      </c>
      <c r="F425" s="33" t="str">
        <f>IF(ISNA(VLOOKUP(D425,'[1]Proportionate Shares'!$D$23:$G$1400,3,FALSE)),"",VLOOKUP(D425,'[1]Proportionate Shares'!$D$23:$G$1400,3,FALSE))</f>
        <v/>
      </c>
      <c r="G425" s="34" t="str">
        <f>VLOOKUP(D425,'[1]Employer information'!$A$3:$B$1390,2,FALSE)</f>
        <v>BRUCEVILLE-EDDY ISD</v>
      </c>
      <c r="H425" s="36">
        <f>IF(ISNA(VLOOKUP(D425,'[1]Proportionate Shares'!$D$23:$I$1377,6,FALSE)),0,VLOOKUP(D425,'[1]Proportionate Shares'!$D$23:$I$1377,6,FALSE))</f>
        <v>3.1937185999999998E-5</v>
      </c>
      <c r="I425" s="105">
        <f>VLOOKUP(D425,'[1]Schedule of Pension Amounts LW'!$B$15:$E$1399,3,FALSE)</f>
        <v>1711541</v>
      </c>
      <c r="J425" s="105">
        <f>-IF(ISNA(VLOOKUP(D425,'[1]Combined Contribution Amounts'!$A$2:$K$1335,5,FALSE)),0,VLOOKUP(D425,'[1]Combined Contribution Amounts'!$A$2:$K$1335,5,FALSE))</f>
        <v>-111784</v>
      </c>
      <c r="K425" s="105">
        <f>-IF(ISNA(VLOOKUP(D425,'[1]Combined Contribution Amounts'!$A$2:$K$1335,7,FALSE)),0,VLOOKUP(D425,'[1]Combined Contribution Amounts'!$A$2:$K$1335,7,FALSE))+-IF(ISNA(VLOOKUP(D425,'[1]Combined Contribution Amounts'!$A$2:$K$1335,8,FALSE)),0,VLOOKUP(D425,'[1]Combined Contribution Amounts'!$A$2:$K$1335,8,FALSE))+-IF(ISNA(VLOOKUP(D425,'[1]Combined Contribution Amounts'!$A$2:$K$1335,9,FALSE)),0,VLOOKUP(D425,'[1]Combined Contribution Amounts'!$A$2:$K$1335,9,FALSE))</f>
        <v>0</v>
      </c>
      <c r="L425" s="105">
        <f>VLOOKUP(D425,'[1]Pension Expense Details'!$D$23:$S$1407,16,FALSE)</f>
        <v>161245</v>
      </c>
      <c r="M425" s="105">
        <f>ROUND(('[1]68_InOutFlowsCurPrdAndPriorHist'!$F$28-'[1]68_InOutFlowsCurPrdAndPriorHist'!$F$31)*$H425,0)-VLOOKUP(D425,'[1]Pension Expense Details'!$D$23:$S$1407,12,FALSE)</f>
        <v>-26451</v>
      </c>
      <c r="N425" s="105">
        <f>ROUND(('[1]68_InOutFlowsCurPrdAndPriorHist'!$F$29-'[1]68_InOutFlowsCurPrdAndPriorHist'!$F$32)*$H425,0)-VLOOKUP(D425,'[1]Pension Expense Details'!$D$23:$S$1407,13,FALSE)</f>
        <v>-199870</v>
      </c>
      <c r="O425" s="105">
        <f>ROUND(('[1]68_InOutFlowsCurPrdAndPriorHist'!$F$30-'[1]68_InOutFlowsCurPrdAndPriorHist'!$F$33)*$H425,0)-VLOOKUP(D425,'[1]Pension Expense Details'!$D$23:$S$1407,14,FALSE)</f>
        <v>86430</v>
      </c>
      <c r="P425" s="105">
        <f>ROUND((VLOOKUP(D425,'[1]Schedule of Pension Amounts LW'!$B$15:$AC$1399,28,FALSE)-VLOOKUP(D425,'[1]Schedule of Pension Amounts LW'!$B$15:$AC$1399,27,FALSE))*'[1]Schedule of Pension Amounts LW'!AD$4,0)+VLOOKUP(D425,'[1]Schedule of Pension Amounts LW'!$B$15:$AH$1399,33,FALSE)-VLOOKUP(D425,'[1]Pension Expense Details'!$D$23:$S$1407,15,FALSE)</f>
        <v>39084</v>
      </c>
      <c r="Q425" s="98">
        <f t="shared" si="30"/>
        <v>1660195</v>
      </c>
      <c r="R425" s="98">
        <f>ROUND('[1]68_InOutFlowsCurPrdAndPrior'!$D$32*IF(ISNA(VLOOKUP(D425,'[1]Proportionate Shares'!$D$23:$I$1359,6,FALSE)),0,VLOOKUP(D425,'[1]Proportionate Shares'!$D$23:$I$1359,6,FALSE)),0)</f>
        <v>6974</v>
      </c>
      <c r="S425" s="98">
        <f>ROUND('[1]68_InOutFlowsCurPrdAndPrior'!$D$33*IF(ISNA(VLOOKUP(D425,'[1]Proportionate Shares'!$D$23:$I$1359,6,FALSE)),0,VLOOKUP(D425,'[1]Proportionate Shares'!$D$23:$I$1359,6,FALSE)),0)</f>
        <v>515074</v>
      </c>
      <c r="T425" s="98">
        <f>ROUND('[1]68_InOutFlowsCurPrdAndPrior'!$D$35*IF(ISNA(VLOOKUP(D425,'[1]Proportionate Shares'!$D$23:$I$1359,6,FALSE)),0,VLOOKUP(D425,'[1]Proportionate Shares'!$D$23:$I$1359,6,FALSE)),0)</f>
        <v>99811</v>
      </c>
      <c r="U425" s="98">
        <f>VLOOKUP(D425,'[1]Schedule of Pension Amounts LW'!$B$15:$AS$1399,36,FALSE)</f>
        <v>225929</v>
      </c>
      <c r="V425" s="99">
        <f t="shared" si="31"/>
        <v>847788</v>
      </c>
      <c r="W425" s="98">
        <f>ROUND('[1]68_InOutFlowsCurPrdAndPrior'!$F$32*IF(ISNA(VLOOKUP(D425,'[1]Proportionate Shares'!$D$23:$I$1359,6,FALSE)),0,VLOOKUP(D425,'[1]Proportionate Shares'!$D$23:$I$1359,6,FALSE)),0)</f>
        <v>57645</v>
      </c>
      <c r="X425" s="98">
        <f>ROUND('[1]68_InOutFlowsCurPrdAndPrior'!$F$33*IF(ISNA(VLOOKUP(D425,'[1]Proportionate Shares'!$D$23:$I$1359,6,FALSE)),0,VLOOKUP(D425,'[1]Proportionate Shares'!$D$23:$I$1359,6,FALSE)),0)</f>
        <v>212853</v>
      </c>
      <c r="Y425" s="98">
        <f>ROUND('[1]68_InOutFlowsCurPrdAndPrior'!$F$35*IF(ISNA(VLOOKUP(D425,'[1]Proportionate Shares'!$D$23:$I$1359,6,FALSE)),0,VLOOKUP(D425,'[1]Proportionate Shares'!$D$23:$I$1359,6,FALSE)),0)</f>
        <v>83141</v>
      </c>
      <c r="Z425" s="98">
        <f>-VLOOKUP(D425,'[1]Schedule of Pension Amounts LW'!$B$15:$AS$1399,37,FALSE)</f>
        <v>255444</v>
      </c>
      <c r="AA425" s="99">
        <f t="shared" si="32"/>
        <v>609083</v>
      </c>
      <c r="AB425" s="72">
        <f>VLOOKUP(D425,'[1]Pension Expense Details'!$D$22:$S$1407,16,FALSE)</f>
        <v>161245</v>
      </c>
      <c r="AC425" s="72">
        <f t="shared" si="33"/>
        <v>177920</v>
      </c>
      <c r="AD425" s="72">
        <f>VLOOKUP(D425,'[1]Schedule of Pension Amounts LW'!$B$15:$W$1399,22,FALSE)</f>
        <v>339165</v>
      </c>
    </row>
    <row r="426" spans="1:30" x14ac:dyDescent="0.3">
      <c r="A426" s="104"/>
      <c r="B426" s="33"/>
      <c r="C426" s="33" t="str">
        <f>VLOOKUP(D426,'[1]Employer information'!$I$3:$J$1391,2,FALSE)</f>
        <v xml:space="preserve">Public Education                                  </v>
      </c>
      <c r="D426" s="33" t="str">
        <f>'[1]Schedule of Pension Amounts LW'!B419</f>
        <v>0430</v>
      </c>
      <c r="E426" s="33" t="str">
        <f>IF(ISNA(VLOOKUP(D426,'[1]Proportionate Shares'!$D$23:$G$1400,2,FALSE)),"",VLOOKUP(D426,'[1]Proportionate Shares'!$D$23:$G$1400,2,FALSE))</f>
        <v>021902</v>
      </c>
      <c r="F426" s="33" t="str">
        <f>IF(ISNA(VLOOKUP(D426,'[1]Proportionate Shares'!$D$23:$G$1400,3,FALSE)),"",VLOOKUP(D426,'[1]Proportionate Shares'!$D$23:$G$1400,3,FALSE))</f>
        <v xml:space="preserve">   </v>
      </c>
      <c r="G426" s="34" t="str">
        <f>VLOOKUP(D426,'[1]Employer information'!$A$3:$B$1390,2,FALSE)</f>
        <v>BRYAN ISD</v>
      </c>
      <c r="H426" s="36">
        <f>IF(ISNA(VLOOKUP(D426,'[1]Proportionate Shares'!$D$23:$I$1377,6,FALSE)),0,VLOOKUP(D426,'[1]Proportionate Shares'!$D$23:$I$1377,6,FALSE))</f>
        <v>8.9779451299999995E-4</v>
      </c>
      <c r="I426" s="105">
        <f>VLOOKUP(D426,'[1]Schedule of Pension Amounts LW'!$B$15:$E$1399,3,FALSE)</f>
        <v>45413053</v>
      </c>
      <c r="J426" s="105">
        <f>-IF(ISNA(VLOOKUP(D426,'[1]Combined Contribution Amounts'!$A$2:$K$1335,5,FALSE)),0,VLOOKUP(D426,'[1]Combined Contribution Amounts'!$A$2:$K$1335,5,FALSE))</f>
        <v>-3142389</v>
      </c>
      <c r="K426" s="105">
        <f>-IF(ISNA(VLOOKUP(D426,'[1]Combined Contribution Amounts'!$A$2:$K$1335,7,FALSE)),0,VLOOKUP(D426,'[1]Combined Contribution Amounts'!$A$2:$K$1335,7,FALSE))+-IF(ISNA(VLOOKUP(D426,'[1]Combined Contribution Amounts'!$A$2:$K$1335,8,FALSE)),0,VLOOKUP(D426,'[1]Combined Contribution Amounts'!$A$2:$K$1335,8,FALSE))+-IF(ISNA(VLOOKUP(D426,'[1]Combined Contribution Amounts'!$A$2:$K$1335,9,FALSE)),0,VLOOKUP(D426,'[1]Combined Contribution Amounts'!$A$2:$K$1335,9,FALSE))</f>
        <v>0</v>
      </c>
      <c r="L426" s="105">
        <f>VLOOKUP(D426,'[1]Pension Expense Details'!$D$23:$S$1407,16,FALSE)</f>
        <v>4957239</v>
      </c>
      <c r="M426" s="105">
        <f>ROUND(('[1]68_InOutFlowsCurPrdAndPriorHist'!$F$28-'[1]68_InOutFlowsCurPrdAndPriorHist'!$F$31)*$H426,0)-VLOOKUP(D426,'[1]Pension Expense Details'!$D$23:$S$1407,12,FALSE)</f>
        <v>-743588</v>
      </c>
      <c r="N426" s="105">
        <f>ROUND(('[1]68_InOutFlowsCurPrdAndPriorHist'!$F$29-'[1]68_InOutFlowsCurPrdAndPriorHist'!$F$32)*$H426,0)-VLOOKUP(D426,'[1]Pension Expense Details'!$D$23:$S$1407,13,FALSE)</f>
        <v>-5618581</v>
      </c>
      <c r="O426" s="105">
        <f>ROUND(('[1]68_InOutFlowsCurPrdAndPriorHist'!$F$30-'[1]68_InOutFlowsCurPrdAndPriorHist'!$F$33)*$H426,0)-VLOOKUP(D426,'[1]Pension Expense Details'!$D$23:$S$1407,14,FALSE)</f>
        <v>2429648</v>
      </c>
      <c r="P426" s="105">
        <f>ROUND((VLOOKUP(D426,'[1]Schedule of Pension Amounts LW'!$B$15:$AC$1399,28,FALSE)-VLOOKUP(D426,'[1]Schedule of Pension Amounts LW'!$B$15:$AC$1399,27,FALSE))*'[1]Schedule of Pension Amounts LW'!AD$4,0)+VLOOKUP(D426,'[1]Schedule of Pension Amounts LW'!$B$15:$AH$1399,33,FALSE)-VLOOKUP(D426,'[1]Pension Expense Details'!$D$23:$S$1407,15,FALSE)</f>
        <v>3374783</v>
      </c>
      <c r="Q426" s="98">
        <f t="shared" si="30"/>
        <v>46670165</v>
      </c>
      <c r="R426" s="98">
        <f>ROUND('[1]68_InOutFlowsCurPrdAndPrior'!$D$32*IF(ISNA(VLOOKUP(D426,'[1]Proportionate Shares'!$D$23:$I$1359,6,FALSE)),0,VLOOKUP(D426,'[1]Proportionate Shares'!$D$23:$I$1359,6,FALSE)),0)</f>
        <v>196056</v>
      </c>
      <c r="S426" s="98">
        <f>ROUND('[1]68_InOutFlowsCurPrdAndPrior'!$D$33*IF(ISNA(VLOOKUP(D426,'[1]Proportionate Shares'!$D$23:$I$1359,6,FALSE)),0,VLOOKUP(D426,'[1]Proportionate Shares'!$D$23:$I$1359,6,FALSE)),0)</f>
        <v>14479377</v>
      </c>
      <c r="T426" s="98">
        <f>ROUND('[1]68_InOutFlowsCurPrdAndPrior'!$D$35*IF(ISNA(VLOOKUP(D426,'[1]Proportionate Shares'!$D$23:$I$1359,6,FALSE)),0,VLOOKUP(D426,'[1]Proportionate Shares'!$D$23:$I$1359,6,FALSE)),0)</f>
        <v>2805825</v>
      </c>
      <c r="U426" s="98">
        <f>VLOOKUP(D426,'[1]Schedule of Pension Amounts LW'!$B$15:$AS$1399,36,FALSE)</f>
        <v>5274570</v>
      </c>
      <c r="V426" s="99">
        <f t="shared" si="31"/>
        <v>22755828</v>
      </c>
      <c r="W426" s="98">
        <f>ROUND('[1]68_InOutFlowsCurPrdAndPrior'!$F$32*IF(ISNA(VLOOKUP(D426,'[1]Proportionate Shares'!$D$23:$I$1359,6,FALSE)),0,VLOOKUP(D426,'[1]Proportionate Shares'!$D$23:$I$1359,6,FALSE)),0)</f>
        <v>1620462</v>
      </c>
      <c r="X426" s="98">
        <f>ROUND('[1]68_InOutFlowsCurPrdAndPrior'!$F$33*IF(ISNA(VLOOKUP(D426,'[1]Proportionate Shares'!$D$23:$I$1359,6,FALSE)),0,VLOOKUP(D426,'[1]Proportionate Shares'!$D$23:$I$1359,6,FALSE)),0)</f>
        <v>5983564</v>
      </c>
      <c r="Y426" s="98">
        <f>ROUND('[1]68_InOutFlowsCurPrdAndPrior'!$F$35*IF(ISNA(VLOOKUP(D426,'[1]Proportionate Shares'!$D$23:$I$1359,6,FALSE)),0,VLOOKUP(D426,'[1]Proportionate Shares'!$D$23:$I$1359,6,FALSE)),0)</f>
        <v>2337202</v>
      </c>
      <c r="Z426" s="98">
        <f>-VLOOKUP(D426,'[1]Schedule of Pension Amounts LW'!$B$15:$AS$1399,37,FALSE)</f>
        <v>1923783</v>
      </c>
      <c r="AA426" s="99">
        <f t="shared" si="32"/>
        <v>11865011</v>
      </c>
      <c r="AB426" s="72">
        <f>VLOOKUP(D426,'[1]Pension Expense Details'!$D$22:$S$1407,16,FALSE)</f>
        <v>4957239</v>
      </c>
      <c r="AC426" s="72">
        <f t="shared" si="33"/>
        <v>4660850</v>
      </c>
      <c r="AD426" s="72">
        <f>VLOOKUP(D426,'[1]Schedule of Pension Amounts LW'!$B$15:$W$1399,22,FALSE)</f>
        <v>9618089</v>
      </c>
    </row>
    <row r="427" spans="1:30" x14ac:dyDescent="0.3">
      <c r="A427" s="104"/>
      <c r="B427" s="33"/>
      <c r="C427" s="33" t="str">
        <f>VLOOKUP(D427,'[1]Employer information'!$I$3:$J$1391,2,FALSE)</f>
        <v xml:space="preserve">Public Education                                  </v>
      </c>
      <c r="D427" s="33" t="str">
        <f>'[1]Schedule of Pension Amounts LW'!B420</f>
        <v>0431</v>
      </c>
      <c r="E427" s="33" t="str">
        <f>IF(ISNA(VLOOKUP(D427,'[1]Proportionate Shares'!$D$23:$G$1400,2,FALSE)),"",VLOOKUP(D427,'[1]Proportionate Shares'!$D$23:$G$1400,2,FALSE))</f>
        <v>119901</v>
      </c>
      <c r="F427" s="33" t="str">
        <f>IF(ISNA(VLOOKUP(D427,'[1]Proportionate Shares'!$D$23:$G$1400,3,FALSE)),"",VLOOKUP(D427,'[1]Proportionate Shares'!$D$23:$G$1400,3,FALSE))</f>
        <v xml:space="preserve">   </v>
      </c>
      <c r="G427" s="34" t="str">
        <f>VLOOKUP(D427,'[1]Employer information'!$A$3:$B$1390,2,FALSE)</f>
        <v>BRYSON ISD</v>
      </c>
      <c r="H427" s="36">
        <f>IF(ISNA(VLOOKUP(D427,'[1]Proportionate Shares'!$D$23:$I$1377,6,FALSE)),0,VLOOKUP(D427,'[1]Proportionate Shares'!$D$23:$I$1377,6,FALSE))</f>
        <v>1.2742417999999999E-5</v>
      </c>
      <c r="I427" s="105">
        <f>VLOOKUP(D427,'[1]Schedule of Pension Amounts LW'!$B$15:$E$1399,3,FALSE)</f>
        <v>714135</v>
      </c>
      <c r="J427" s="105">
        <f>-IF(ISNA(VLOOKUP(D427,'[1]Combined Contribution Amounts'!$A$2:$K$1335,5,FALSE)),0,VLOOKUP(D427,'[1]Combined Contribution Amounts'!$A$2:$K$1335,5,FALSE))</f>
        <v>-44600</v>
      </c>
      <c r="K427" s="105">
        <f>-IF(ISNA(VLOOKUP(D427,'[1]Combined Contribution Amounts'!$A$2:$K$1335,7,FALSE)),0,VLOOKUP(D427,'[1]Combined Contribution Amounts'!$A$2:$K$1335,7,FALSE))+-IF(ISNA(VLOOKUP(D427,'[1]Combined Contribution Amounts'!$A$2:$K$1335,8,FALSE)),0,VLOOKUP(D427,'[1]Combined Contribution Amounts'!$A$2:$K$1335,8,FALSE))+-IF(ISNA(VLOOKUP(D427,'[1]Combined Contribution Amounts'!$A$2:$K$1335,9,FALSE)),0,VLOOKUP(D427,'[1]Combined Contribution Amounts'!$A$2:$K$1335,9,FALSE))</f>
        <v>0</v>
      </c>
      <c r="L427" s="105">
        <f>VLOOKUP(D427,'[1]Pension Expense Details'!$D$23:$S$1407,16,FALSE)</f>
        <v>59421</v>
      </c>
      <c r="M427" s="105">
        <f>ROUND(('[1]68_InOutFlowsCurPrdAndPriorHist'!$F$28-'[1]68_InOutFlowsCurPrdAndPriorHist'!$F$31)*$H427,0)-VLOOKUP(D427,'[1]Pension Expense Details'!$D$23:$S$1407,12,FALSE)</f>
        <v>-10554</v>
      </c>
      <c r="N427" s="105">
        <f>ROUND(('[1]68_InOutFlowsCurPrdAndPriorHist'!$F$29-'[1]68_InOutFlowsCurPrdAndPriorHist'!$F$32)*$H427,0)-VLOOKUP(D427,'[1]Pension Expense Details'!$D$23:$S$1407,13,FALSE)</f>
        <v>-79745</v>
      </c>
      <c r="O427" s="105">
        <f>ROUND(('[1]68_InOutFlowsCurPrdAndPriorHist'!$F$30-'[1]68_InOutFlowsCurPrdAndPriorHist'!$F$33)*$H427,0)-VLOOKUP(D427,'[1]Pension Expense Details'!$D$23:$S$1407,14,FALSE)</f>
        <v>34484</v>
      </c>
      <c r="P427" s="105">
        <f>ROUND((VLOOKUP(D427,'[1]Schedule of Pension Amounts LW'!$B$15:$AC$1399,28,FALSE)-VLOOKUP(D427,'[1]Schedule of Pension Amounts LW'!$B$15:$AC$1399,27,FALSE))*'[1]Schedule of Pension Amounts LW'!AD$4,0)+VLOOKUP(D427,'[1]Schedule of Pension Amounts LW'!$B$15:$AH$1399,33,FALSE)-VLOOKUP(D427,'[1]Pension Expense Details'!$D$23:$S$1407,15,FALSE)</f>
        <v>-10750</v>
      </c>
      <c r="Q427" s="98">
        <f t="shared" si="30"/>
        <v>662391</v>
      </c>
      <c r="R427" s="98">
        <f>ROUND('[1]68_InOutFlowsCurPrdAndPrior'!$D$32*IF(ISNA(VLOOKUP(D427,'[1]Proportionate Shares'!$D$23:$I$1359,6,FALSE)),0,VLOOKUP(D427,'[1]Proportionate Shares'!$D$23:$I$1359,6,FALSE)),0)</f>
        <v>2783</v>
      </c>
      <c r="S427" s="98">
        <f>ROUND('[1]68_InOutFlowsCurPrdAndPrior'!$D$33*IF(ISNA(VLOOKUP(D427,'[1]Proportionate Shares'!$D$23:$I$1359,6,FALSE)),0,VLOOKUP(D427,'[1]Proportionate Shares'!$D$23:$I$1359,6,FALSE)),0)</f>
        <v>205506</v>
      </c>
      <c r="T427" s="98">
        <f>ROUND('[1]68_InOutFlowsCurPrdAndPrior'!$D$35*IF(ISNA(VLOOKUP(D427,'[1]Proportionate Shares'!$D$23:$I$1359,6,FALSE)),0,VLOOKUP(D427,'[1]Proportionate Shares'!$D$23:$I$1359,6,FALSE)),0)</f>
        <v>39823</v>
      </c>
      <c r="U427" s="98">
        <f>VLOOKUP(D427,'[1]Schedule of Pension Amounts LW'!$B$15:$AS$1399,36,FALSE)</f>
        <v>63580</v>
      </c>
      <c r="V427" s="99">
        <f t="shared" si="31"/>
        <v>311692</v>
      </c>
      <c r="W427" s="98">
        <f>ROUND('[1]68_InOutFlowsCurPrdAndPrior'!$F$32*IF(ISNA(VLOOKUP(D427,'[1]Proportionate Shares'!$D$23:$I$1359,6,FALSE)),0,VLOOKUP(D427,'[1]Proportionate Shares'!$D$23:$I$1359,6,FALSE)),0)</f>
        <v>22999</v>
      </c>
      <c r="X427" s="98">
        <f>ROUND('[1]68_InOutFlowsCurPrdAndPrior'!$F$33*IF(ISNA(VLOOKUP(D427,'[1]Proportionate Shares'!$D$23:$I$1359,6,FALSE)),0,VLOOKUP(D427,'[1]Proportionate Shares'!$D$23:$I$1359,6,FALSE)),0)</f>
        <v>84925</v>
      </c>
      <c r="Y427" s="98">
        <f>ROUND('[1]68_InOutFlowsCurPrdAndPrior'!$F$35*IF(ISNA(VLOOKUP(D427,'[1]Proportionate Shares'!$D$23:$I$1359,6,FALSE)),0,VLOOKUP(D427,'[1]Proportionate Shares'!$D$23:$I$1359,6,FALSE)),0)</f>
        <v>33172</v>
      </c>
      <c r="Z427" s="98">
        <f>-VLOOKUP(D427,'[1]Schedule of Pension Amounts LW'!$B$15:$AS$1399,37,FALSE)</f>
        <v>7404</v>
      </c>
      <c r="AA427" s="99">
        <f t="shared" si="32"/>
        <v>148500</v>
      </c>
      <c r="AB427" s="72">
        <f>VLOOKUP(D427,'[1]Pension Expense Details'!$D$22:$S$1407,16,FALSE)</f>
        <v>59421</v>
      </c>
      <c r="AC427" s="72">
        <f t="shared" si="33"/>
        <v>83798</v>
      </c>
      <c r="AD427" s="72">
        <f>VLOOKUP(D427,'[1]Schedule of Pension Amounts LW'!$B$15:$W$1399,22,FALSE)</f>
        <v>143219</v>
      </c>
    </row>
    <row r="428" spans="1:30" x14ac:dyDescent="0.3">
      <c r="A428" s="104"/>
      <c r="B428" s="33"/>
      <c r="C428" s="33" t="str">
        <f>VLOOKUP(D428,'[1]Employer information'!$I$3:$J$1391,2,FALSE)</f>
        <v xml:space="preserve">Public Education                                  </v>
      </c>
      <c r="D428" s="33" t="str">
        <f>'[1]Schedule of Pension Amounts LW'!B421</f>
        <v>1948</v>
      </c>
      <c r="E428" s="33" t="str">
        <f>IF(ISNA(VLOOKUP(D428,'[1]Proportionate Shares'!$D$23:$G$1400,2,FALSE)),"",VLOOKUP(D428,'[1]Proportionate Shares'!$D$23:$G$1400,2,FALSE))</f>
        <v>166907</v>
      </c>
      <c r="F428" s="33" t="str">
        <f>IF(ISNA(VLOOKUP(D428,'[1]Proportionate Shares'!$D$23:$G$1400,3,FALSE)),"",VLOOKUP(D428,'[1]Proportionate Shares'!$D$23:$G$1400,3,FALSE))</f>
        <v/>
      </c>
      <c r="G428" s="34" t="str">
        <f>VLOOKUP(D428,'[1]Employer information'!$A$3:$B$1390,2,FALSE)</f>
        <v>BUCKHOLTS ISD</v>
      </c>
      <c r="H428" s="36">
        <f>IF(ISNA(VLOOKUP(D428,'[1]Proportionate Shares'!$D$23:$I$1377,6,FALSE)),0,VLOOKUP(D428,'[1]Proportionate Shares'!$D$23:$I$1377,6,FALSE))</f>
        <v>9.6848090000000005E-6</v>
      </c>
      <c r="I428" s="105">
        <f>VLOOKUP(D428,'[1]Schedule of Pension Amounts LW'!$B$15:$E$1399,3,FALSE)</f>
        <v>581657</v>
      </c>
      <c r="J428" s="105">
        <f>-IF(ISNA(VLOOKUP(D428,'[1]Combined Contribution Amounts'!$A$2:$K$1335,5,FALSE)),0,VLOOKUP(D428,'[1]Combined Contribution Amounts'!$A$2:$K$1335,5,FALSE))</f>
        <v>-33898</v>
      </c>
      <c r="K428" s="105">
        <f>-IF(ISNA(VLOOKUP(D428,'[1]Combined Contribution Amounts'!$A$2:$K$1335,7,FALSE)),0,VLOOKUP(D428,'[1]Combined Contribution Amounts'!$A$2:$K$1335,7,FALSE))+-IF(ISNA(VLOOKUP(D428,'[1]Combined Contribution Amounts'!$A$2:$K$1335,8,FALSE)),0,VLOOKUP(D428,'[1]Combined Contribution Amounts'!$A$2:$K$1335,8,FALSE))+-IF(ISNA(VLOOKUP(D428,'[1]Combined Contribution Amounts'!$A$2:$K$1335,9,FALSE)),0,VLOOKUP(D428,'[1]Combined Contribution Amounts'!$A$2:$K$1335,9,FALSE))</f>
        <v>0</v>
      </c>
      <c r="L428" s="105">
        <f>VLOOKUP(D428,'[1]Pension Expense Details'!$D$23:$S$1407,16,FALSE)</f>
        <v>39051</v>
      </c>
      <c r="M428" s="105">
        <f>ROUND(('[1]68_InOutFlowsCurPrdAndPriorHist'!$F$28-'[1]68_InOutFlowsCurPrdAndPriorHist'!$F$31)*$H428,0)-VLOOKUP(D428,'[1]Pension Expense Details'!$D$23:$S$1407,12,FALSE)</f>
        <v>-8021</v>
      </c>
      <c r="N428" s="105">
        <f>ROUND(('[1]68_InOutFlowsCurPrdAndPriorHist'!$F$29-'[1]68_InOutFlowsCurPrdAndPriorHist'!$F$32)*$H428,0)-VLOOKUP(D428,'[1]Pension Expense Details'!$D$23:$S$1407,13,FALSE)</f>
        <v>-60609</v>
      </c>
      <c r="O428" s="105">
        <f>ROUND(('[1]68_InOutFlowsCurPrdAndPriorHist'!$F$30-'[1]68_InOutFlowsCurPrdAndPriorHist'!$F$33)*$H428,0)-VLOOKUP(D428,'[1]Pension Expense Details'!$D$23:$S$1407,14,FALSE)</f>
        <v>26210</v>
      </c>
      <c r="P428" s="105">
        <f>ROUND((VLOOKUP(D428,'[1]Schedule of Pension Amounts LW'!$B$15:$AC$1399,28,FALSE)-VLOOKUP(D428,'[1]Schedule of Pension Amounts LW'!$B$15:$AC$1399,27,FALSE))*'[1]Schedule of Pension Amounts LW'!AD$4,0)+VLOOKUP(D428,'[1]Schedule of Pension Amounts LW'!$B$15:$AH$1399,33,FALSE)-VLOOKUP(D428,'[1]Pension Expense Details'!$D$23:$S$1407,15,FALSE)</f>
        <v>-40943</v>
      </c>
      <c r="Q428" s="98">
        <f t="shared" si="30"/>
        <v>503447</v>
      </c>
      <c r="R428" s="98">
        <f>ROUND('[1]68_InOutFlowsCurPrdAndPrior'!$D$32*IF(ISNA(VLOOKUP(D428,'[1]Proportionate Shares'!$D$23:$I$1359,6,FALSE)),0,VLOOKUP(D428,'[1]Proportionate Shares'!$D$23:$I$1359,6,FALSE)),0)</f>
        <v>2115</v>
      </c>
      <c r="S428" s="98">
        <f>ROUND('[1]68_InOutFlowsCurPrdAndPrior'!$D$33*IF(ISNA(VLOOKUP(D428,'[1]Proportionate Shares'!$D$23:$I$1359,6,FALSE)),0,VLOOKUP(D428,'[1]Proportionate Shares'!$D$23:$I$1359,6,FALSE)),0)</f>
        <v>156194</v>
      </c>
      <c r="T428" s="98">
        <f>ROUND('[1]68_InOutFlowsCurPrdAndPrior'!$D$35*IF(ISNA(VLOOKUP(D428,'[1]Proportionate Shares'!$D$23:$I$1359,6,FALSE)),0,VLOOKUP(D428,'[1]Proportionate Shares'!$D$23:$I$1359,6,FALSE)),0)</f>
        <v>30267</v>
      </c>
      <c r="U428" s="98">
        <f>VLOOKUP(D428,'[1]Schedule of Pension Amounts LW'!$B$15:$AS$1399,36,FALSE)</f>
        <v>116877</v>
      </c>
      <c r="V428" s="99">
        <f t="shared" si="31"/>
        <v>305453</v>
      </c>
      <c r="W428" s="98">
        <f>ROUND('[1]68_InOutFlowsCurPrdAndPrior'!$F$32*IF(ISNA(VLOOKUP(D428,'[1]Proportionate Shares'!$D$23:$I$1359,6,FALSE)),0,VLOOKUP(D428,'[1]Proportionate Shares'!$D$23:$I$1359,6,FALSE)),0)</f>
        <v>17480</v>
      </c>
      <c r="X428" s="98">
        <f>ROUND('[1]68_InOutFlowsCurPrdAndPrior'!$F$33*IF(ISNA(VLOOKUP(D428,'[1]Proportionate Shares'!$D$23:$I$1359,6,FALSE)),0,VLOOKUP(D428,'[1]Proportionate Shares'!$D$23:$I$1359,6,FALSE)),0)</f>
        <v>64547</v>
      </c>
      <c r="Y428" s="98">
        <f>ROUND('[1]68_InOutFlowsCurPrdAndPrior'!$F$35*IF(ISNA(VLOOKUP(D428,'[1]Proportionate Shares'!$D$23:$I$1359,6,FALSE)),0,VLOOKUP(D428,'[1]Proportionate Shares'!$D$23:$I$1359,6,FALSE)),0)</f>
        <v>25212</v>
      </c>
      <c r="Z428" s="98">
        <f>-VLOOKUP(D428,'[1]Schedule of Pension Amounts LW'!$B$15:$AS$1399,37,FALSE)</f>
        <v>75370</v>
      </c>
      <c r="AA428" s="99">
        <f t="shared" si="32"/>
        <v>182609</v>
      </c>
      <c r="AB428" s="72">
        <f>VLOOKUP(D428,'[1]Pension Expense Details'!$D$22:$S$1407,16,FALSE)</f>
        <v>39051</v>
      </c>
      <c r="AC428" s="72">
        <f t="shared" si="33"/>
        <v>69708</v>
      </c>
      <c r="AD428" s="72">
        <f>VLOOKUP(D428,'[1]Schedule of Pension Amounts LW'!$B$15:$W$1399,22,FALSE)</f>
        <v>108759</v>
      </c>
    </row>
    <row r="429" spans="1:30" x14ac:dyDescent="0.3">
      <c r="A429" s="104"/>
      <c r="B429" s="33"/>
      <c r="C429" s="33" t="str">
        <f>VLOOKUP(D429,'[1]Employer information'!$I$3:$J$1391,2,FALSE)</f>
        <v xml:space="preserve">Public Education                                  </v>
      </c>
      <c r="D429" s="33" t="str">
        <f>'[1]Schedule of Pension Amounts LW'!B422</f>
        <v>0435</v>
      </c>
      <c r="E429" s="33" t="str">
        <f>IF(ISNA(VLOOKUP(D429,'[1]Proportionate Shares'!$D$23:$G$1400,2,FALSE)),"",VLOOKUP(D429,'[1]Proportionate Shares'!$D$23:$G$1400,2,FALSE))</f>
        <v>186901</v>
      </c>
      <c r="F429" s="33" t="str">
        <f>IF(ISNA(VLOOKUP(D429,'[1]Proportionate Shares'!$D$23:$G$1400,3,FALSE)),"",VLOOKUP(D429,'[1]Proportionate Shares'!$D$23:$G$1400,3,FALSE))</f>
        <v xml:space="preserve">   </v>
      </c>
      <c r="G429" s="34" t="str">
        <f>VLOOKUP(D429,'[1]Employer information'!$A$3:$B$1390,2,FALSE)</f>
        <v>BUENA VISTA ISD</v>
      </c>
      <c r="H429" s="36">
        <f>IF(ISNA(VLOOKUP(D429,'[1]Proportionate Shares'!$D$23:$I$1377,6,FALSE)),0,VLOOKUP(D429,'[1]Proportionate Shares'!$D$23:$I$1377,6,FALSE))</f>
        <v>1.1528745999999999E-5</v>
      </c>
      <c r="I429" s="105">
        <f>VLOOKUP(D429,'[1]Schedule of Pension Amounts LW'!$B$15:$E$1399,3,FALSE)</f>
        <v>543946</v>
      </c>
      <c r="J429" s="105">
        <f>-IF(ISNA(VLOOKUP(D429,'[1]Combined Contribution Amounts'!$A$2:$K$1335,5,FALSE)),0,VLOOKUP(D429,'[1]Combined Contribution Amounts'!$A$2:$K$1335,5,FALSE))</f>
        <v>-40352</v>
      </c>
      <c r="K429" s="105">
        <f>-IF(ISNA(VLOOKUP(D429,'[1]Combined Contribution Amounts'!$A$2:$K$1335,7,FALSE)),0,VLOOKUP(D429,'[1]Combined Contribution Amounts'!$A$2:$K$1335,7,FALSE))+-IF(ISNA(VLOOKUP(D429,'[1]Combined Contribution Amounts'!$A$2:$K$1335,8,FALSE)),0,VLOOKUP(D429,'[1]Combined Contribution Amounts'!$A$2:$K$1335,8,FALSE))+-IF(ISNA(VLOOKUP(D429,'[1]Combined Contribution Amounts'!$A$2:$K$1335,9,FALSE)),0,VLOOKUP(D429,'[1]Combined Contribution Amounts'!$A$2:$K$1335,9,FALSE))</f>
        <v>0</v>
      </c>
      <c r="L429" s="105">
        <f>VLOOKUP(D429,'[1]Pension Expense Details'!$D$23:$S$1407,16,FALSE)</f>
        <v>69820</v>
      </c>
      <c r="M429" s="105">
        <f>ROUND(('[1]68_InOutFlowsCurPrdAndPriorHist'!$F$28-'[1]68_InOutFlowsCurPrdAndPriorHist'!$F$31)*$H429,0)-VLOOKUP(D429,'[1]Pension Expense Details'!$D$23:$S$1407,12,FALSE)</f>
        <v>-9548</v>
      </c>
      <c r="N429" s="105">
        <f>ROUND(('[1]68_InOutFlowsCurPrdAndPriorHist'!$F$29-'[1]68_InOutFlowsCurPrdAndPriorHist'!$F$32)*$H429,0)-VLOOKUP(D429,'[1]Pension Expense Details'!$D$23:$S$1407,13,FALSE)</f>
        <v>-72149</v>
      </c>
      <c r="O429" s="105">
        <f>ROUND(('[1]68_InOutFlowsCurPrdAndPriorHist'!$F$30-'[1]68_InOutFlowsCurPrdAndPriorHist'!$F$33)*$H429,0)-VLOOKUP(D429,'[1]Pension Expense Details'!$D$23:$S$1407,14,FALSE)</f>
        <v>31199</v>
      </c>
      <c r="P429" s="105">
        <f>ROUND((VLOOKUP(D429,'[1]Schedule of Pension Amounts LW'!$B$15:$AC$1399,28,FALSE)-VLOOKUP(D429,'[1]Schedule of Pension Amounts LW'!$B$15:$AC$1399,27,FALSE))*'[1]Schedule of Pension Amounts LW'!AD$4,0)+VLOOKUP(D429,'[1]Schedule of Pension Amounts LW'!$B$15:$AH$1399,33,FALSE)-VLOOKUP(D429,'[1]Pension Expense Details'!$D$23:$S$1407,15,FALSE)</f>
        <v>76384</v>
      </c>
      <c r="Q429" s="98">
        <f t="shared" si="30"/>
        <v>599300</v>
      </c>
      <c r="R429" s="98">
        <f>ROUND('[1]68_InOutFlowsCurPrdAndPrior'!$D$32*IF(ISNA(VLOOKUP(D429,'[1]Proportionate Shares'!$D$23:$I$1359,6,FALSE)),0,VLOOKUP(D429,'[1]Proportionate Shares'!$D$23:$I$1359,6,FALSE)),0)</f>
        <v>2518</v>
      </c>
      <c r="S429" s="98">
        <f>ROUND('[1]68_InOutFlowsCurPrdAndPrior'!$D$33*IF(ISNA(VLOOKUP(D429,'[1]Proportionate Shares'!$D$23:$I$1359,6,FALSE)),0,VLOOKUP(D429,'[1]Proportionate Shares'!$D$23:$I$1359,6,FALSE)),0)</f>
        <v>185932</v>
      </c>
      <c r="T429" s="98">
        <f>ROUND('[1]68_InOutFlowsCurPrdAndPrior'!$D$35*IF(ISNA(VLOOKUP(D429,'[1]Proportionate Shares'!$D$23:$I$1359,6,FALSE)),0,VLOOKUP(D429,'[1]Proportionate Shares'!$D$23:$I$1359,6,FALSE)),0)</f>
        <v>36030</v>
      </c>
      <c r="U429" s="98">
        <f>VLOOKUP(D429,'[1]Schedule of Pension Amounts LW'!$B$15:$AS$1399,36,FALSE)</f>
        <v>100106</v>
      </c>
      <c r="V429" s="99">
        <f t="shared" si="31"/>
        <v>324586</v>
      </c>
      <c r="W429" s="98">
        <f>ROUND('[1]68_InOutFlowsCurPrdAndPrior'!$F$32*IF(ISNA(VLOOKUP(D429,'[1]Proportionate Shares'!$D$23:$I$1359,6,FALSE)),0,VLOOKUP(D429,'[1]Proportionate Shares'!$D$23:$I$1359,6,FALSE)),0)</f>
        <v>20809</v>
      </c>
      <c r="X429" s="98">
        <f>ROUND('[1]68_InOutFlowsCurPrdAndPrior'!$F$33*IF(ISNA(VLOOKUP(D429,'[1]Proportionate Shares'!$D$23:$I$1359,6,FALSE)),0,VLOOKUP(D429,'[1]Proportionate Shares'!$D$23:$I$1359,6,FALSE)),0)</f>
        <v>76836</v>
      </c>
      <c r="Y429" s="98">
        <f>ROUND('[1]68_InOutFlowsCurPrdAndPrior'!$F$35*IF(ISNA(VLOOKUP(D429,'[1]Proportionate Shares'!$D$23:$I$1359,6,FALSE)),0,VLOOKUP(D429,'[1]Proportionate Shares'!$D$23:$I$1359,6,FALSE)),0)</f>
        <v>30012</v>
      </c>
      <c r="Z429" s="98">
        <f>-VLOOKUP(D429,'[1]Schedule of Pension Amounts LW'!$B$15:$AS$1399,37,FALSE)</f>
        <v>11302</v>
      </c>
      <c r="AA429" s="99">
        <f t="shared" si="32"/>
        <v>138959</v>
      </c>
      <c r="AB429" s="72">
        <f>VLOOKUP(D429,'[1]Pension Expense Details'!$D$22:$S$1407,16,FALSE)</f>
        <v>69820</v>
      </c>
      <c r="AC429" s="72">
        <f t="shared" si="33"/>
        <v>63490</v>
      </c>
      <c r="AD429" s="72">
        <f>VLOOKUP(D429,'[1]Schedule of Pension Amounts LW'!$B$15:$W$1399,22,FALSE)</f>
        <v>133310</v>
      </c>
    </row>
    <row r="430" spans="1:30" x14ac:dyDescent="0.3">
      <c r="A430" s="104"/>
      <c r="B430" s="33"/>
      <c r="C430" s="33" t="str">
        <f>VLOOKUP(D430,'[1]Employer information'!$I$3:$J$1391,2,FALSE)</f>
        <v xml:space="preserve">Public Education                                  </v>
      </c>
      <c r="D430" s="33" t="str">
        <f>'[1]Schedule of Pension Amounts LW'!B423</f>
        <v>0436</v>
      </c>
      <c r="E430" s="33" t="str">
        <f>IF(ISNA(VLOOKUP(D430,'[1]Proportionate Shares'!$D$23:$G$1400,2,FALSE)),"",VLOOKUP(D430,'[1]Proportionate Shares'!$D$23:$G$1400,2,FALSE))</f>
        <v>145901</v>
      </c>
      <c r="F430" s="33" t="str">
        <f>IF(ISNA(VLOOKUP(D430,'[1]Proportionate Shares'!$D$23:$G$1400,3,FALSE)),"",VLOOKUP(D430,'[1]Proportionate Shares'!$D$23:$G$1400,3,FALSE))</f>
        <v xml:space="preserve">   </v>
      </c>
      <c r="G430" s="34" t="str">
        <f>VLOOKUP(D430,'[1]Employer information'!$A$3:$B$1390,2,FALSE)</f>
        <v>BUFFALO ISD</v>
      </c>
      <c r="H430" s="36">
        <f>IF(ISNA(VLOOKUP(D430,'[1]Proportionate Shares'!$D$23:$I$1377,6,FALSE)),0,VLOOKUP(D430,'[1]Proportionate Shares'!$D$23:$I$1377,6,FALSE))</f>
        <v>4.3140228999999997E-5</v>
      </c>
      <c r="I430" s="105">
        <f>VLOOKUP(D430,'[1]Schedule of Pension Amounts LW'!$B$15:$E$1399,3,FALSE)</f>
        <v>2406494</v>
      </c>
      <c r="J430" s="105">
        <f>-IF(ISNA(VLOOKUP(D430,'[1]Combined Contribution Amounts'!$A$2:$K$1335,5,FALSE)),0,VLOOKUP(D430,'[1]Combined Contribution Amounts'!$A$2:$K$1335,5,FALSE))</f>
        <v>-150996</v>
      </c>
      <c r="K430" s="105">
        <f>-IF(ISNA(VLOOKUP(D430,'[1]Combined Contribution Amounts'!$A$2:$K$1335,7,FALSE)),0,VLOOKUP(D430,'[1]Combined Contribution Amounts'!$A$2:$K$1335,7,FALSE))+-IF(ISNA(VLOOKUP(D430,'[1]Combined Contribution Amounts'!$A$2:$K$1335,8,FALSE)),0,VLOOKUP(D430,'[1]Combined Contribution Amounts'!$A$2:$K$1335,8,FALSE))+-IF(ISNA(VLOOKUP(D430,'[1]Combined Contribution Amounts'!$A$2:$K$1335,9,FALSE)),0,VLOOKUP(D430,'[1]Combined Contribution Amounts'!$A$2:$K$1335,9,FALSE))</f>
        <v>0</v>
      </c>
      <c r="L430" s="105">
        <f>VLOOKUP(D430,'[1]Pension Expense Details'!$D$23:$S$1407,16,FALSE)</f>
        <v>202942</v>
      </c>
      <c r="M430" s="105">
        <f>ROUND(('[1]68_InOutFlowsCurPrdAndPriorHist'!$F$28-'[1]68_InOutFlowsCurPrdAndPriorHist'!$F$31)*$H430,0)-VLOOKUP(D430,'[1]Pension Expense Details'!$D$23:$S$1407,12,FALSE)</f>
        <v>-35731</v>
      </c>
      <c r="N430" s="105">
        <f>ROUND(('[1]68_InOutFlowsCurPrdAndPriorHist'!$F$29-'[1]68_InOutFlowsCurPrdAndPriorHist'!$F$32)*$H430,0)-VLOOKUP(D430,'[1]Pension Expense Details'!$D$23:$S$1407,13,FALSE)</f>
        <v>-269980</v>
      </c>
      <c r="O430" s="105">
        <f>ROUND(('[1]68_InOutFlowsCurPrdAndPriorHist'!$F$30-'[1]68_InOutFlowsCurPrdAndPriorHist'!$F$33)*$H430,0)-VLOOKUP(D430,'[1]Pension Expense Details'!$D$23:$S$1407,14,FALSE)</f>
        <v>116748</v>
      </c>
      <c r="P430" s="105">
        <f>ROUND((VLOOKUP(D430,'[1]Schedule of Pension Amounts LW'!$B$15:$AC$1399,28,FALSE)-VLOOKUP(D430,'[1]Schedule of Pension Amounts LW'!$B$15:$AC$1399,27,FALSE))*'[1]Schedule of Pension Amounts LW'!AD$4,0)+VLOOKUP(D430,'[1]Schedule of Pension Amounts LW'!$B$15:$AH$1399,33,FALSE)-VLOOKUP(D430,'[1]Pension Expense Details'!$D$23:$S$1407,15,FALSE)</f>
        <v>-26913</v>
      </c>
      <c r="Q430" s="98">
        <f t="shared" si="30"/>
        <v>2242564</v>
      </c>
      <c r="R430" s="98">
        <f>ROUND('[1]68_InOutFlowsCurPrdAndPrior'!$D$32*IF(ISNA(VLOOKUP(D430,'[1]Proportionate Shares'!$D$23:$I$1359,6,FALSE)),0,VLOOKUP(D430,'[1]Proportionate Shares'!$D$23:$I$1359,6,FALSE)),0)</f>
        <v>9421</v>
      </c>
      <c r="S430" s="98">
        <f>ROUND('[1]68_InOutFlowsCurPrdAndPrior'!$D$33*IF(ISNA(VLOOKUP(D430,'[1]Proportionate Shares'!$D$23:$I$1359,6,FALSE)),0,VLOOKUP(D430,'[1]Proportionate Shares'!$D$23:$I$1359,6,FALSE)),0)</f>
        <v>695753</v>
      </c>
      <c r="T430" s="98">
        <f>ROUND('[1]68_InOutFlowsCurPrdAndPrior'!$D$35*IF(ISNA(VLOOKUP(D430,'[1]Proportionate Shares'!$D$23:$I$1359,6,FALSE)),0,VLOOKUP(D430,'[1]Proportionate Shares'!$D$23:$I$1359,6,FALSE)),0)</f>
        <v>134824</v>
      </c>
      <c r="U430" s="98">
        <f>VLOOKUP(D430,'[1]Schedule of Pension Amounts LW'!$B$15:$AS$1399,36,FALSE)</f>
        <v>253212</v>
      </c>
      <c r="V430" s="99">
        <f t="shared" si="31"/>
        <v>1093210</v>
      </c>
      <c r="W430" s="98">
        <f>ROUND('[1]68_InOutFlowsCurPrdAndPrior'!$F$32*IF(ISNA(VLOOKUP(D430,'[1]Proportionate Shares'!$D$23:$I$1359,6,FALSE)),0,VLOOKUP(D430,'[1]Proportionate Shares'!$D$23:$I$1359,6,FALSE)),0)</f>
        <v>77865</v>
      </c>
      <c r="X430" s="98">
        <f>ROUND('[1]68_InOutFlowsCurPrdAndPrior'!$F$33*IF(ISNA(VLOOKUP(D430,'[1]Proportionate Shares'!$D$23:$I$1359,6,FALSE)),0,VLOOKUP(D430,'[1]Proportionate Shares'!$D$23:$I$1359,6,FALSE)),0)</f>
        <v>287518</v>
      </c>
      <c r="Y430" s="98">
        <f>ROUND('[1]68_InOutFlowsCurPrdAndPrior'!$F$35*IF(ISNA(VLOOKUP(D430,'[1]Proportionate Shares'!$D$23:$I$1359,6,FALSE)),0,VLOOKUP(D430,'[1]Proportionate Shares'!$D$23:$I$1359,6,FALSE)),0)</f>
        <v>112306</v>
      </c>
      <c r="Z430" s="98">
        <f>-VLOOKUP(D430,'[1]Schedule of Pension Amounts LW'!$B$15:$AS$1399,37,FALSE)</f>
        <v>45859</v>
      </c>
      <c r="AA430" s="99">
        <f t="shared" si="32"/>
        <v>523548</v>
      </c>
      <c r="AB430" s="72">
        <f>VLOOKUP(D430,'[1]Pension Expense Details'!$D$22:$S$1407,16,FALSE)</f>
        <v>202942</v>
      </c>
      <c r="AC430" s="72">
        <f t="shared" si="33"/>
        <v>304132</v>
      </c>
      <c r="AD430" s="72">
        <f>VLOOKUP(D430,'[1]Schedule of Pension Amounts LW'!$B$15:$W$1399,22,FALSE)</f>
        <v>507074</v>
      </c>
    </row>
    <row r="431" spans="1:30" x14ac:dyDescent="0.3">
      <c r="A431" s="104"/>
      <c r="B431" s="33"/>
      <c r="C431" s="33" t="str">
        <f>VLOOKUP(D431,'[1]Employer information'!$I$3:$J$1391,2,FALSE)</f>
        <v xml:space="preserve">Public Education                                  </v>
      </c>
      <c r="D431" s="33" t="str">
        <f>'[1]Schedule of Pension Amounts LW'!B424</f>
        <v>0437</v>
      </c>
      <c r="E431" s="33" t="str">
        <f>IF(ISNA(VLOOKUP(D431,'[1]Proportionate Shares'!$D$23:$G$1400,2,FALSE)),"",VLOOKUP(D431,'[1]Proportionate Shares'!$D$23:$G$1400,2,FALSE))</f>
        <v>212902</v>
      </c>
      <c r="F431" s="33" t="str">
        <f>IF(ISNA(VLOOKUP(D431,'[1]Proportionate Shares'!$D$23:$G$1400,3,FALSE)),"",VLOOKUP(D431,'[1]Proportionate Shares'!$D$23:$G$1400,3,FALSE))</f>
        <v xml:space="preserve">   </v>
      </c>
      <c r="G431" s="34" t="str">
        <f>VLOOKUP(D431,'[1]Employer information'!$A$3:$B$1390,2,FALSE)</f>
        <v>BULLARD ISD</v>
      </c>
      <c r="H431" s="36">
        <f>IF(ISNA(VLOOKUP(D431,'[1]Proportionate Shares'!$D$23:$I$1377,6,FALSE)),0,VLOOKUP(D431,'[1]Proportionate Shares'!$D$23:$I$1377,6,FALSE))</f>
        <v>1.19263322E-4</v>
      </c>
      <c r="I431" s="105">
        <f>VLOOKUP(D431,'[1]Schedule of Pension Amounts LW'!$B$15:$E$1399,3,FALSE)</f>
        <v>6871507</v>
      </c>
      <c r="J431" s="105">
        <f>-IF(ISNA(VLOOKUP(D431,'[1]Combined Contribution Amounts'!$A$2:$K$1335,5,FALSE)),0,VLOOKUP(D431,'[1]Combined Contribution Amounts'!$A$2:$K$1335,5,FALSE))</f>
        <v>-417436</v>
      </c>
      <c r="K431" s="105">
        <f>-IF(ISNA(VLOOKUP(D431,'[1]Combined Contribution Amounts'!$A$2:$K$1335,7,FALSE)),0,VLOOKUP(D431,'[1]Combined Contribution Amounts'!$A$2:$K$1335,7,FALSE))+-IF(ISNA(VLOOKUP(D431,'[1]Combined Contribution Amounts'!$A$2:$K$1335,8,FALSE)),0,VLOOKUP(D431,'[1]Combined Contribution Amounts'!$A$2:$K$1335,8,FALSE))+-IF(ISNA(VLOOKUP(D431,'[1]Combined Contribution Amounts'!$A$2:$K$1335,9,FALSE)),0,VLOOKUP(D431,'[1]Combined Contribution Amounts'!$A$2:$K$1335,9,FALSE))</f>
        <v>0</v>
      </c>
      <c r="L431" s="105">
        <f>VLOOKUP(D431,'[1]Pension Expense Details'!$D$23:$S$1407,16,FALSE)</f>
        <v>526678</v>
      </c>
      <c r="M431" s="105">
        <f>ROUND(('[1]68_InOutFlowsCurPrdAndPriorHist'!$F$28-'[1]68_InOutFlowsCurPrdAndPriorHist'!$F$31)*$H431,0)-VLOOKUP(D431,'[1]Pension Expense Details'!$D$23:$S$1407,12,FALSE)</f>
        <v>-98778</v>
      </c>
      <c r="N431" s="105">
        <f>ROUND(('[1]68_InOutFlowsCurPrdAndPriorHist'!$F$29-'[1]68_InOutFlowsCurPrdAndPriorHist'!$F$32)*$H431,0)-VLOOKUP(D431,'[1]Pension Expense Details'!$D$23:$S$1407,13,FALSE)</f>
        <v>-746374</v>
      </c>
      <c r="O431" s="105">
        <f>ROUND(('[1]68_InOutFlowsCurPrdAndPriorHist'!$F$30-'[1]68_InOutFlowsCurPrdAndPriorHist'!$F$33)*$H431,0)-VLOOKUP(D431,'[1]Pension Expense Details'!$D$23:$S$1407,14,FALSE)</f>
        <v>322755</v>
      </c>
      <c r="P431" s="105">
        <f>ROUND((VLOOKUP(D431,'[1]Schedule of Pension Amounts LW'!$B$15:$AC$1399,28,FALSE)-VLOOKUP(D431,'[1]Schedule of Pension Amounts LW'!$B$15:$AC$1399,27,FALSE))*'[1]Schedule of Pension Amounts LW'!AD$4,0)+VLOOKUP(D431,'[1]Schedule of Pension Amounts LW'!$B$15:$AH$1399,33,FALSE)-VLOOKUP(D431,'[1]Pension Expense Details'!$D$23:$S$1407,15,FALSE)</f>
        <v>-258672</v>
      </c>
      <c r="Q431" s="98">
        <f t="shared" si="30"/>
        <v>6199680</v>
      </c>
      <c r="R431" s="98">
        <f>ROUND('[1]68_InOutFlowsCurPrdAndPrior'!$D$32*IF(ISNA(VLOOKUP(D431,'[1]Proportionate Shares'!$D$23:$I$1359,6,FALSE)),0,VLOOKUP(D431,'[1]Proportionate Shares'!$D$23:$I$1359,6,FALSE)),0)</f>
        <v>26044</v>
      </c>
      <c r="S431" s="98">
        <f>ROUND('[1]68_InOutFlowsCurPrdAndPrior'!$D$33*IF(ISNA(VLOOKUP(D431,'[1]Proportionate Shares'!$D$23:$I$1359,6,FALSE)),0,VLOOKUP(D431,'[1]Proportionate Shares'!$D$23:$I$1359,6,FALSE)),0)</f>
        <v>1923445</v>
      </c>
      <c r="T431" s="98">
        <f>ROUND('[1]68_InOutFlowsCurPrdAndPrior'!$D$35*IF(ISNA(VLOOKUP(D431,'[1]Proportionate Shares'!$D$23:$I$1359,6,FALSE)),0,VLOOKUP(D431,'[1]Proportionate Shares'!$D$23:$I$1359,6,FALSE)),0)</f>
        <v>372727</v>
      </c>
      <c r="U431" s="98">
        <f>VLOOKUP(D431,'[1]Schedule of Pension Amounts LW'!$B$15:$AS$1399,36,FALSE)</f>
        <v>1063586</v>
      </c>
      <c r="V431" s="99">
        <f t="shared" si="31"/>
        <v>3385802</v>
      </c>
      <c r="W431" s="98">
        <f>ROUND('[1]68_InOutFlowsCurPrdAndPrior'!$F$32*IF(ISNA(VLOOKUP(D431,'[1]Proportionate Shares'!$D$23:$I$1359,6,FALSE)),0,VLOOKUP(D431,'[1]Proportionate Shares'!$D$23:$I$1359,6,FALSE)),0)</f>
        <v>215263</v>
      </c>
      <c r="X431" s="98">
        <f>ROUND('[1]68_InOutFlowsCurPrdAndPrior'!$F$33*IF(ISNA(VLOOKUP(D431,'[1]Proportionate Shares'!$D$23:$I$1359,6,FALSE)),0,VLOOKUP(D431,'[1]Proportionate Shares'!$D$23:$I$1359,6,FALSE)),0)</f>
        <v>794859</v>
      </c>
      <c r="Y431" s="98">
        <f>ROUND('[1]68_InOutFlowsCurPrdAndPrior'!$F$35*IF(ISNA(VLOOKUP(D431,'[1]Proportionate Shares'!$D$23:$I$1359,6,FALSE)),0,VLOOKUP(D431,'[1]Proportionate Shares'!$D$23:$I$1359,6,FALSE)),0)</f>
        <v>310475</v>
      </c>
      <c r="Z431" s="98">
        <f>-VLOOKUP(D431,'[1]Schedule of Pension Amounts LW'!$B$15:$AS$1399,37,FALSE)</f>
        <v>178004</v>
      </c>
      <c r="AA431" s="99">
        <f t="shared" si="32"/>
        <v>1498601</v>
      </c>
      <c r="AB431" s="72">
        <f>VLOOKUP(D431,'[1]Pension Expense Details'!$D$22:$S$1407,16,FALSE)</f>
        <v>526678</v>
      </c>
      <c r="AC431" s="72">
        <f t="shared" si="33"/>
        <v>906083</v>
      </c>
      <c r="AD431" s="72">
        <f>VLOOKUP(D431,'[1]Schedule of Pension Amounts LW'!$B$15:$W$1399,22,FALSE)</f>
        <v>1432761</v>
      </c>
    </row>
    <row r="432" spans="1:30" x14ac:dyDescent="0.3">
      <c r="A432" s="104"/>
      <c r="B432" s="33"/>
      <c r="C432" s="33" t="str">
        <f>VLOOKUP(D432,'[1]Employer information'!$I$3:$J$1391,2,FALSE)</f>
        <v xml:space="preserve">Public Education                                  </v>
      </c>
      <c r="D432" s="33" t="str">
        <f>'[1]Schedule of Pension Amounts LW'!B425</f>
        <v>0438</v>
      </c>
      <c r="E432" s="33" t="str">
        <f>IF(ISNA(VLOOKUP(D432,'[1]Proportionate Shares'!$D$23:$G$1400,2,FALSE)),"",VLOOKUP(D432,'[1]Proportionate Shares'!$D$23:$G$1400,2,FALSE))</f>
        <v>121903</v>
      </c>
      <c r="F432" s="33" t="str">
        <f>IF(ISNA(VLOOKUP(D432,'[1]Proportionate Shares'!$D$23:$G$1400,3,FALSE)),"",VLOOKUP(D432,'[1]Proportionate Shares'!$D$23:$G$1400,3,FALSE))</f>
        <v xml:space="preserve">   </v>
      </c>
      <c r="G432" s="34" t="str">
        <f>VLOOKUP(D432,'[1]Employer information'!$A$3:$B$1390,2,FALSE)</f>
        <v>BUNA ISD</v>
      </c>
      <c r="H432" s="36">
        <f>IF(ISNA(VLOOKUP(D432,'[1]Proportionate Shares'!$D$23:$I$1377,6,FALSE)),0,VLOOKUP(D432,'[1]Proportionate Shares'!$D$23:$I$1377,6,FALSE))</f>
        <v>9.2933657000000003E-5</v>
      </c>
      <c r="I432" s="105">
        <f>VLOOKUP(D432,'[1]Schedule of Pension Amounts LW'!$B$15:$E$1399,3,FALSE)</f>
        <v>4738089</v>
      </c>
      <c r="J432" s="105">
        <f>-IF(ISNA(VLOOKUP(D432,'[1]Combined Contribution Amounts'!$A$2:$K$1335,5,FALSE)),0,VLOOKUP(D432,'[1]Combined Contribution Amounts'!$A$2:$K$1335,5,FALSE))</f>
        <v>-325279</v>
      </c>
      <c r="K432" s="105">
        <f>-IF(ISNA(VLOOKUP(D432,'[1]Combined Contribution Amounts'!$A$2:$K$1335,7,FALSE)),0,VLOOKUP(D432,'[1]Combined Contribution Amounts'!$A$2:$K$1335,7,FALSE))+-IF(ISNA(VLOOKUP(D432,'[1]Combined Contribution Amounts'!$A$2:$K$1335,8,FALSE)),0,VLOOKUP(D432,'[1]Combined Contribution Amounts'!$A$2:$K$1335,8,FALSE))+-IF(ISNA(VLOOKUP(D432,'[1]Combined Contribution Amounts'!$A$2:$K$1335,9,FALSE)),0,VLOOKUP(D432,'[1]Combined Contribution Amounts'!$A$2:$K$1335,9,FALSE))</f>
        <v>0</v>
      </c>
      <c r="L432" s="105">
        <f>VLOOKUP(D432,'[1]Pension Expense Details'!$D$23:$S$1407,16,FALSE)</f>
        <v>507287</v>
      </c>
      <c r="M432" s="105">
        <f>ROUND(('[1]68_InOutFlowsCurPrdAndPriorHist'!$F$28-'[1]68_InOutFlowsCurPrdAndPriorHist'!$F$31)*$H432,0)-VLOOKUP(D432,'[1]Pension Expense Details'!$D$23:$S$1407,12,FALSE)</f>
        <v>-76971</v>
      </c>
      <c r="N432" s="105">
        <f>ROUND(('[1]68_InOutFlowsCurPrdAndPriorHist'!$F$29-'[1]68_InOutFlowsCurPrdAndPriorHist'!$F$32)*$H432,0)-VLOOKUP(D432,'[1]Pension Expense Details'!$D$23:$S$1407,13,FALSE)</f>
        <v>-581597</v>
      </c>
      <c r="O432" s="105">
        <f>ROUND(('[1]68_InOutFlowsCurPrdAndPriorHist'!$F$30-'[1]68_InOutFlowsCurPrdAndPriorHist'!$F$33)*$H432,0)-VLOOKUP(D432,'[1]Pension Expense Details'!$D$23:$S$1407,14,FALSE)</f>
        <v>251501</v>
      </c>
      <c r="P432" s="105">
        <f>ROUND((VLOOKUP(D432,'[1]Schedule of Pension Amounts LW'!$B$15:$AC$1399,28,FALSE)-VLOOKUP(D432,'[1]Schedule of Pension Amounts LW'!$B$15:$AC$1399,27,FALSE))*'[1]Schedule of Pension Amounts LW'!AD$4,0)+VLOOKUP(D432,'[1]Schedule of Pension Amounts LW'!$B$15:$AH$1399,33,FALSE)-VLOOKUP(D432,'[1]Pension Expense Details'!$D$23:$S$1407,15,FALSE)</f>
        <v>317952</v>
      </c>
      <c r="Q432" s="98">
        <f t="shared" si="30"/>
        <v>4830982</v>
      </c>
      <c r="R432" s="98">
        <f>ROUND('[1]68_InOutFlowsCurPrdAndPrior'!$D$32*IF(ISNA(VLOOKUP(D432,'[1]Proportionate Shares'!$D$23:$I$1359,6,FALSE)),0,VLOOKUP(D432,'[1]Proportionate Shares'!$D$23:$I$1359,6,FALSE)),0)</f>
        <v>20294</v>
      </c>
      <c r="S432" s="98">
        <f>ROUND('[1]68_InOutFlowsCurPrdAndPrior'!$D$33*IF(ISNA(VLOOKUP(D432,'[1]Proportionate Shares'!$D$23:$I$1359,6,FALSE)),0,VLOOKUP(D432,'[1]Proportionate Shares'!$D$23:$I$1359,6,FALSE)),0)</f>
        <v>1498808</v>
      </c>
      <c r="T432" s="98">
        <f>ROUND('[1]68_InOutFlowsCurPrdAndPrior'!$D$35*IF(ISNA(VLOOKUP(D432,'[1]Proportionate Shares'!$D$23:$I$1359,6,FALSE)),0,VLOOKUP(D432,'[1]Proportionate Shares'!$D$23:$I$1359,6,FALSE)),0)</f>
        <v>290440</v>
      </c>
      <c r="U432" s="98">
        <f>VLOOKUP(D432,'[1]Schedule of Pension Amounts LW'!$B$15:$AS$1399,36,FALSE)</f>
        <v>547824</v>
      </c>
      <c r="V432" s="99">
        <f t="shared" si="31"/>
        <v>2357366</v>
      </c>
      <c r="W432" s="98">
        <f>ROUND('[1]68_InOutFlowsCurPrdAndPrior'!$F$32*IF(ISNA(VLOOKUP(D432,'[1]Proportionate Shares'!$D$23:$I$1359,6,FALSE)),0,VLOOKUP(D432,'[1]Proportionate Shares'!$D$23:$I$1359,6,FALSE)),0)</f>
        <v>167739</v>
      </c>
      <c r="X432" s="98">
        <f>ROUND('[1]68_InOutFlowsCurPrdAndPrior'!$F$33*IF(ISNA(VLOOKUP(D432,'[1]Proportionate Shares'!$D$23:$I$1359,6,FALSE)),0,VLOOKUP(D432,'[1]Proportionate Shares'!$D$23:$I$1359,6,FALSE)),0)</f>
        <v>619378</v>
      </c>
      <c r="Y432" s="98">
        <f>ROUND('[1]68_InOutFlowsCurPrdAndPrior'!$F$35*IF(ISNA(VLOOKUP(D432,'[1]Proportionate Shares'!$D$23:$I$1359,6,FALSE)),0,VLOOKUP(D432,'[1]Proportionate Shares'!$D$23:$I$1359,6,FALSE)),0)</f>
        <v>241931</v>
      </c>
      <c r="Z432" s="98">
        <f>-VLOOKUP(D432,'[1]Schedule of Pension Amounts LW'!$B$15:$AS$1399,37,FALSE)</f>
        <v>65855</v>
      </c>
      <c r="AA432" s="99">
        <f t="shared" si="32"/>
        <v>1094903</v>
      </c>
      <c r="AB432" s="72">
        <f>VLOOKUP(D432,'[1]Pension Expense Details'!$D$22:$S$1407,16,FALSE)</f>
        <v>507287</v>
      </c>
      <c r="AC432" s="72">
        <f t="shared" si="33"/>
        <v>518814</v>
      </c>
      <c r="AD432" s="72">
        <f>VLOOKUP(D432,'[1]Schedule of Pension Amounts LW'!$B$15:$W$1399,22,FALSE)</f>
        <v>1026101</v>
      </c>
    </row>
    <row r="433" spans="1:30" x14ac:dyDescent="0.3">
      <c r="A433" s="104"/>
      <c r="B433" s="33"/>
      <c r="C433" s="33" t="str">
        <f>VLOOKUP(D433,'[1]Employer information'!$I$3:$J$1391,2,FALSE)</f>
        <v xml:space="preserve">Public Education                                  </v>
      </c>
      <c r="D433" s="33" t="str">
        <f>'[1]Schedule of Pension Amounts LW'!B426</f>
        <v>0439</v>
      </c>
      <c r="E433" s="33" t="str">
        <f>IF(ISNA(VLOOKUP(D433,'[1]Proportionate Shares'!$D$23:$G$1400,2,FALSE)),"",VLOOKUP(D433,'[1]Proportionate Shares'!$D$23:$G$1400,2,FALSE))</f>
        <v>243901</v>
      </c>
      <c r="F433" s="33" t="str">
        <f>IF(ISNA(VLOOKUP(D433,'[1]Proportionate Shares'!$D$23:$G$1400,3,FALSE)),"",VLOOKUP(D433,'[1]Proportionate Shares'!$D$23:$G$1400,3,FALSE))</f>
        <v xml:space="preserve">   </v>
      </c>
      <c r="G433" s="34" t="str">
        <f>VLOOKUP(D433,'[1]Employer information'!$A$3:$B$1390,2,FALSE)</f>
        <v>BURKBURNETT ISD</v>
      </c>
      <c r="H433" s="36">
        <f>IF(ISNA(VLOOKUP(D433,'[1]Proportionate Shares'!$D$23:$I$1377,6,FALSE)),0,VLOOKUP(D433,'[1]Proportionate Shares'!$D$23:$I$1377,6,FALSE))</f>
        <v>1.6764194200000001E-4</v>
      </c>
      <c r="I433" s="105">
        <f>VLOOKUP(D433,'[1]Schedule of Pension Amounts LW'!$B$15:$E$1399,3,FALSE)</f>
        <v>9909835</v>
      </c>
      <c r="J433" s="105">
        <f>-IF(ISNA(VLOOKUP(D433,'[1]Combined Contribution Amounts'!$A$2:$K$1335,5,FALSE)),0,VLOOKUP(D433,'[1]Combined Contribution Amounts'!$A$2:$K$1335,5,FALSE))</f>
        <v>-586767</v>
      </c>
      <c r="K433" s="105">
        <f>-IF(ISNA(VLOOKUP(D433,'[1]Combined Contribution Amounts'!$A$2:$K$1335,7,FALSE)),0,VLOOKUP(D433,'[1]Combined Contribution Amounts'!$A$2:$K$1335,7,FALSE))+-IF(ISNA(VLOOKUP(D433,'[1]Combined Contribution Amounts'!$A$2:$K$1335,8,FALSE)),0,VLOOKUP(D433,'[1]Combined Contribution Amounts'!$A$2:$K$1335,8,FALSE))+-IF(ISNA(VLOOKUP(D433,'[1]Combined Contribution Amounts'!$A$2:$K$1335,9,FALSE)),0,VLOOKUP(D433,'[1]Combined Contribution Amounts'!$A$2:$K$1335,9,FALSE))</f>
        <v>0</v>
      </c>
      <c r="L433" s="105">
        <f>VLOOKUP(D433,'[1]Pension Expense Details'!$D$23:$S$1407,16,FALSE)</f>
        <v>700884</v>
      </c>
      <c r="M433" s="105">
        <f>ROUND(('[1]68_InOutFlowsCurPrdAndPriorHist'!$F$28-'[1]68_InOutFlowsCurPrdAndPriorHist'!$F$31)*$H433,0)-VLOOKUP(D433,'[1]Pension Expense Details'!$D$23:$S$1407,12,FALSE)</f>
        <v>-138848</v>
      </c>
      <c r="N433" s="105">
        <f>ROUND(('[1]68_InOutFlowsCurPrdAndPriorHist'!$F$29-'[1]68_InOutFlowsCurPrdAndPriorHist'!$F$32)*$H433,0)-VLOOKUP(D433,'[1]Pension Expense Details'!$D$23:$S$1407,13,FALSE)</f>
        <v>-1049137</v>
      </c>
      <c r="O433" s="105">
        <f>ROUND(('[1]68_InOutFlowsCurPrdAndPriorHist'!$F$30-'[1]68_InOutFlowsCurPrdAndPriorHist'!$F$33)*$H433,0)-VLOOKUP(D433,'[1]Pension Expense Details'!$D$23:$S$1407,14,FALSE)</f>
        <v>453679</v>
      </c>
      <c r="P433" s="105">
        <f>ROUND((VLOOKUP(D433,'[1]Schedule of Pension Amounts LW'!$B$15:$AC$1399,28,FALSE)-VLOOKUP(D433,'[1]Schedule of Pension Amounts LW'!$B$15:$AC$1399,27,FALSE))*'[1]Schedule of Pension Amounts LW'!AD$4,0)+VLOOKUP(D433,'[1]Schedule of Pension Amounts LW'!$B$15:$AH$1399,33,FALSE)-VLOOKUP(D433,'[1]Pension Expense Details'!$D$23:$S$1407,15,FALSE)</f>
        <v>-575094</v>
      </c>
      <c r="Q433" s="98">
        <f t="shared" si="30"/>
        <v>8714552</v>
      </c>
      <c r="R433" s="98">
        <f>ROUND('[1]68_InOutFlowsCurPrdAndPrior'!$D$32*IF(ISNA(VLOOKUP(D433,'[1]Proportionate Shares'!$D$23:$I$1359,6,FALSE)),0,VLOOKUP(D433,'[1]Proportionate Shares'!$D$23:$I$1359,6,FALSE)),0)</f>
        <v>36609</v>
      </c>
      <c r="S433" s="98">
        <f>ROUND('[1]68_InOutFlowsCurPrdAndPrior'!$D$33*IF(ISNA(VLOOKUP(D433,'[1]Proportionate Shares'!$D$23:$I$1359,6,FALSE)),0,VLOOKUP(D433,'[1]Proportionate Shares'!$D$23:$I$1359,6,FALSE)),0)</f>
        <v>2703682</v>
      </c>
      <c r="T433" s="98">
        <f>ROUND('[1]68_InOutFlowsCurPrdAndPrior'!$D$35*IF(ISNA(VLOOKUP(D433,'[1]Proportionate Shares'!$D$23:$I$1359,6,FALSE)),0,VLOOKUP(D433,'[1]Proportionate Shares'!$D$23:$I$1359,6,FALSE)),0)</f>
        <v>523922</v>
      </c>
      <c r="U433" s="98">
        <f>VLOOKUP(D433,'[1]Schedule of Pension Amounts LW'!$B$15:$AS$1399,36,FALSE)</f>
        <v>675059</v>
      </c>
      <c r="V433" s="99">
        <f t="shared" si="31"/>
        <v>3939272</v>
      </c>
      <c r="W433" s="98">
        <f>ROUND('[1]68_InOutFlowsCurPrdAndPrior'!$F$32*IF(ISNA(VLOOKUP(D433,'[1]Proportionate Shares'!$D$23:$I$1359,6,FALSE)),0,VLOOKUP(D433,'[1]Proportionate Shares'!$D$23:$I$1359,6,FALSE)),0)</f>
        <v>302583</v>
      </c>
      <c r="X433" s="98">
        <f>ROUND('[1]68_InOutFlowsCurPrdAndPrior'!$F$33*IF(ISNA(VLOOKUP(D433,'[1]Proportionate Shares'!$D$23:$I$1359,6,FALSE)),0,VLOOKUP(D433,'[1]Proportionate Shares'!$D$23:$I$1359,6,FALSE)),0)</f>
        <v>1117289</v>
      </c>
      <c r="Y433" s="98">
        <f>ROUND('[1]68_InOutFlowsCurPrdAndPrior'!$F$35*IF(ISNA(VLOOKUP(D433,'[1]Proportionate Shares'!$D$23:$I$1359,6,FALSE)),0,VLOOKUP(D433,'[1]Proportionate Shares'!$D$23:$I$1359,6,FALSE)),0)</f>
        <v>436417</v>
      </c>
      <c r="Z433" s="98">
        <f>-VLOOKUP(D433,'[1]Schedule of Pension Amounts LW'!$B$15:$AS$1399,37,FALSE)</f>
        <v>395786</v>
      </c>
      <c r="AA433" s="99">
        <f t="shared" si="32"/>
        <v>2252075</v>
      </c>
      <c r="AB433" s="72">
        <f>VLOOKUP(D433,'[1]Pension Expense Details'!$D$22:$S$1407,16,FALSE)</f>
        <v>700884</v>
      </c>
      <c r="AC433" s="72">
        <f t="shared" si="33"/>
        <v>1019218</v>
      </c>
      <c r="AD433" s="72">
        <f>VLOOKUP(D433,'[1]Schedule of Pension Amounts LW'!$B$15:$W$1399,22,FALSE)</f>
        <v>1720102</v>
      </c>
    </row>
    <row r="434" spans="1:30" x14ac:dyDescent="0.3">
      <c r="A434" s="104"/>
      <c r="B434" s="33"/>
      <c r="C434" s="33" t="str">
        <f>VLOOKUP(D434,'[1]Employer information'!$I$3:$J$1391,2,FALSE)</f>
        <v xml:space="preserve">Public Education                                  </v>
      </c>
      <c r="D434" s="33" t="str">
        <f>'[1]Schedule of Pension Amounts LW'!B427</f>
        <v>0441</v>
      </c>
      <c r="E434" s="33" t="str">
        <f>IF(ISNA(VLOOKUP(D434,'[1]Proportionate Shares'!$D$23:$G$1400,2,FALSE)),"",VLOOKUP(D434,'[1]Proportionate Shares'!$D$23:$G$1400,2,FALSE))</f>
        <v>176901</v>
      </c>
      <c r="F434" s="33" t="str">
        <f>IF(ISNA(VLOOKUP(D434,'[1]Proportionate Shares'!$D$23:$G$1400,3,FALSE)),"",VLOOKUP(D434,'[1]Proportionate Shares'!$D$23:$G$1400,3,FALSE))</f>
        <v xml:space="preserve">   </v>
      </c>
      <c r="G434" s="34" t="str">
        <f>VLOOKUP(D434,'[1]Employer information'!$A$3:$B$1390,2,FALSE)</f>
        <v>BURKEVILLE ISD</v>
      </c>
      <c r="H434" s="36">
        <f>IF(ISNA(VLOOKUP(D434,'[1]Proportionate Shares'!$D$23:$I$1377,6,FALSE)),0,VLOOKUP(D434,'[1]Proportionate Shares'!$D$23:$I$1377,6,FALSE))</f>
        <v>2.4570011E-5</v>
      </c>
      <c r="I434" s="105">
        <f>VLOOKUP(D434,'[1]Schedule of Pension Amounts LW'!$B$15:$E$1399,3,FALSE)</f>
        <v>1413352</v>
      </c>
      <c r="J434" s="105">
        <f>-IF(ISNA(VLOOKUP(D434,'[1]Combined Contribution Amounts'!$A$2:$K$1335,5,FALSE)),0,VLOOKUP(D434,'[1]Combined Contribution Amounts'!$A$2:$K$1335,5,FALSE))</f>
        <v>-85998</v>
      </c>
      <c r="K434" s="105">
        <f>-IF(ISNA(VLOOKUP(D434,'[1]Combined Contribution Amounts'!$A$2:$K$1335,7,FALSE)),0,VLOOKUP(D434,'[1]Combined Contribution Amounts'!$A$2:$K$1335,7,FALSE))+-IF(ISNA(VLOOKUP(D434,'[1]Combined Contribution Amounts'!$A$2:$K$1335,8,FALSE)),0,VLOOKUP(D434,'[1]Combined Contribution Amounts'!$A$2:$K$1335,8,FALSE))+-IF(ISNA(VLOOKUP(D434,'[1]Combined Contribution Amounts'!$A$2:$K$1335,9,FALSE)),0,VLOOKUP(D434,'[1]Combined Contribution Amounts'!$A$2:$K$1335,9,FALSE))</f>
        <v>0</v>
      </c>
      <c r="L434" s="105">
        <f>VLOOKUP(D434,'[1]Pension Expense Details'!$D$23:$S$1407,16,FALSE)</f>
        <v>108862</v>
      </c>
      <c r="M434" s="105">
        <f>ROUND(('[1]68_InOutFlowsCurPrdAndPriorHist'!$F$28-'[1]68_InOutFlowsCurPrdAndPriorHist'!$F$31)*$H434,0)-VLOOKUP(D434,'[1]Pension Expense Details'!$D$23:$S$1407,12,FALSE)</f>
        <v>-20350</v>
      </c>
      <c r="N434" s="105">
        <f>ROUND(('[1]68_InOutFlowsCurPrdAndPriorHist'!$F$29-'[1]68_InOutFlowsCurPrdAndPriorHist'!$F$32)*$H434,0)-VLOOKUP(D434,'[1]Pension Expense Details'!$D$23:$S$1407,13,FALSE)</f>
        <v>-153764</v>
      </c>
      <c r="O434" s="105">
        <f>ROUND(('[1]68_InOutFlowsCurPrdAndPriorHist'!$F$30-'[1]68_InOutFlowsCurPrdAndPriorHist'!$F$33)*$H434,0)-VLOOKUP(D434,'[1]Pension Expense Details'!$D$23:$S$1407,14,FALSE)</f>
        <v>66492</v>
      </c>
      <c r="P434" s="105">
        <f>ROUND((VLOOKUP(D434,'[1]Schedule of Pension Amounts LW'!$B$15:$AC$1399,28,FALSE)-VLOOKUP(D434,'[1]Schedule of Pension Amounts LW'!$B$15:$AC$1399,27,FALSE))*'[1]Schedule of Pension Amounts LW'!AD$4,0)+VLOOKUP(D434,'[1]Schedule of Pension Amounts LW'!$B$15:$AH$1399,33,FALSE)-VLOOKUP(D434,'[1]Pension Expense Details'!$D$23:$S$1407,15,FALSE)</f>
        <v>-51368</v>
      </c>
      <c r="Q434" s="98">
        <f t="shared" si="30"/>
        <v>1277226</v>
      </c>
      <c r="R434" s="98">
        <f>ROUND('[1]68_InOutFlowsCurPrdAndPrior'!$D$32*IF(ISNA(VLOOKUP(D434,'[1]Proportionate Shares'!$D$23:$I$1359,6,FALSE)),0,VLOOKUP(D434,'[1]Proportionate Shares'!$D$23:$I$1359,6,FALSE)),0)</f>
        <v>5365</v>
      </c>
      <c r="S434" s="98">
        <f>ROUND('[1]68_InOutFlowsCurPrdAndPrior'!$D$33*IF(ISNA(VLOOKUP(D434,'[1]Proportionate Shares'!$D$23:$I$1359,6,FALSE)),0,VLOOKUP(D434,'[1]Proportionate Shares'!$D$23:$I$1359,6,FALSE)),0)</f>
        <v>396258</v>
      </c>
      <c r="T434" s="98">
        <f>ROUND('[1]68_InOutFlowsCurPrdAndPrior'!$D$35*IF(ISNA(VLOOKUP(D434,'[1]Proportionate Shares'!$D$23:$I$1359,6,FALSE)),0,VLOOKUP(D434,'[1]Proportionate Shares'!$D$23:$I$1359,6,FALSE)),0)</f>
        <v>76787</v>
      </c>
      <c r="U434" s="98">
        <f>VLOOKUP(D434,'[1]Schedule of Pension Amounts LW'!$B$15:$AS$1399,36,FALSE)</f>
        <v>294379</v>
      </c>
      <c r="V434" s="99">
        <f t="shared" si="31"/>
        <v>772789</v>
      </c>
      <c r="W434" s="98">
        <f>ROUND('[1]68_InOutFlowsCurPrdAndPrior'!$F$32*IF(ISNA(VLOOKUP(D434,'[1]Proportionate Shares'!$D$23:$I$1359,6,FALSE)),0,VLOOKUP(D434,'[1]Proportionate Shares'!$D$23:$I$1359,6,FALSE)),0)</f>
        <v>44347</v>
      </c>
      <c r="X434" s="98">
        <f>ROUND('[1]68_InOutFlowsCurPrdAndPrior'!$F$33*IF(ISNA(VLOOKUP(D434,'[1]Proportionate Shares'!$D$23:$I$1359,6,FALSE)),0,VLOOKUP(D434,'[1]Proportionate Shares'!$D$23:$I$1359,6,FALSE)),0)</f>
        <v>163753</v>
      </c>
      <c r="Y434" s="98">
        <f>ROUND('[1]68_InOutFlowsCurPrdAndPrior'!$F$35*IF(ISNA(VLOOKUP(D434,'[1]Proportionate Shares'!$D$23:$I$1359,6,FALSE)),0,VLOOKUP(D434,'[1]Proportionate Shares'!$D$23:$I$1359,6,FALSE)),0)</f>
        <v>63962</v>
      </c>
      <c r="Z434" s="98">
        <f>-VLOOKUP(D434,'[1]Schedule of Pension Amounts LW'!$B$15:$AS$1399,37,FALSE)</f>
        <v>57540</v>
      </c>
      <c r="AA434" s="99">
        <f t="shared" si="32"/>
        <v>329602</v>
      </c>
      <c r="AB434" s="72">
        <f>VLOOKUP(D434,'[1]Pension Expense Details'!$D$22:$S$1407,16,FALSE)</f>
        <v>108862</v>
      </c>
      <c r="AC434" s="72">
        <f t="shared" si="33"/>
        <v>192600</v>
      </c>
      <c r="AD434" s="72">
        <f>VLOOKUP(D434,'[1]Schedule of Pension Amounts LW'!$B$15:$W$1399,22,FALSE)</f>
        <v>301462</v>
      </c>
    </row>
    <row r="435" spans="1:30" x14ac:dyDescent="0.3">
      <c r="A435" s="104"/>
      <c r="B435" s="33"/>
      <c r="C435" s="33" t="str">
        <f>VLOOKUP(D435,'[1]Employer information'!$I$3:$J$1391,2,FALSE)</f>
        <v xml:space="preserve">Public Education                                  </v>
      </c>
      <c r="D435" s="33" t="str">
        <f>'[1]Schedule of Pension Amounts LW'!B428</f>
        <v>0442</v>
      </c>
      <c r="E435" s="33" t="str">
        <f>IF(ISNA(VLOOKUP(D435,'[1]Proportionate Shares'!$D$23:$G$1400,2,FALSE)),"",VLOOKUP(D435,'[1]Proportionate Shares'!$D$23:$G$1400,2,FALSE))</f>
        <v>126902</v>
      </c>
      <c r="F435" s="33" t="str">
        <f>IF(ISNA(VLOOKUP(D435,'[1]Proportionate Shares'!$D$23:$G$1400,3,FALSE)),"",VLOOKUP(D435,'[1]Proportionate Shares'!$D$23:$G$1400,3,FALSE))</f>
        <v xml:space="preserve">   </v>
      </c>
      <c r="G435" s="34" t="str">
        <f>VLOOKUP(D435,'[1]Employer information'!$A$3:$B$1390,2,FALSE)</f>
        <v>BURLESON ISD</v>
      </c>
      <c r="H435" s="36">
        <f>IF(ISNA(VLOOKUP(D435,'[1]Proportionate Shares'!$D$23:$I$1377,6,FALSE)),0,VLOOKUP(D435,'[1]Proportionate Shares'!$D$23:$I$1377,6,FALSE))</f>
        <v>6.4407039300000001E-4</v>
      </c>
      <c r="I435" s="105">
        <f>VLOOKUP(D435,'[1]Schedule of Pension Amounts LW'!$B$15:$E$1399,3,FALSE)</f>
        <v>34730900</v>
      </c>
      <c r="J435" s="105">
        <f>-IF(ISNA(VLOOKUP(D435,'[1]Combined Contribution Amounts'!$A$2:$K$1335,5,FALSE)),0,VLOOKUP(D435,'[1]Combined Contribution Amounts'!$A$2:$K$1335,5,FALSE))</f>
        <v>-2254324</v>
      </c>
      <c r="K435" s="105">
        <f>-IF(ISNA(VLOOKUP(D435,'[1]Combined Contribution Amounts'!$A$2:$K$1335,7,FALSE)),0,VLOOKUP(D435,'[1]Combined Contribution Amounts'!$A$2:$K$1335,7,FALSE))+-IF(ISNA(VLOOKUP(D435,'[1]Combined Contribution Amounts'!$A$2:$K$1335,8,FALSE)),0,VLOOKUP(D435,'[1]Combined Contribution Amounts'!$A$2:$K$1335,8,FALSE))+-IF(ISNA(VLOOKUP(D435,'[1]Combined Contribution Amounts'!$A$2:$K$1335,9,FALSE)),0,VLOOKUP(D435,'[1]Combined Contribution Amounts'!$A$2:$K$1335,9,FALSE))</f>
        <v>0</v>
      </c>
      <c r="L435" s="105">
        <f>VLOOKUP(D435,'[1]Pension Expense Details'!$D$23:$S$1407,16,FALSE)</f>
        <v>3218049</v>
      </c>
      <c r="M435" s="105">
        <f>ROUND(('[1]68_InOutFlowsCurPrdAndPriorHist'!$F$28-'[1]68_InOutFlowsCurPrdAndPriorHist'!$F$31)*$H435,0)-VLOOKUP(D435,'[1]Pension Expense Details'!$D$23:$S$1407,12,FALSE)</f>
        <v>-533444</v>
      </c>
      <c r="N435" s="105">
        <f>ROUND(('[1]68_InOutFlowsCurPrdAndPriorHist'!$F$29-'[1]68_InOutFlowsCurPrdAndPriorHist'!$F$32)*$H435,0)-VLOOKUP(D435,'[1]Pension Expense Details'!$D$23:$S$1407,13,FALSE)</f>
        <v>-4030724</v>
      </c>
      <c r="O435" s="105">
        <f>ROUND(('[1]68_InOutFlowsCurPrdAndPriorHist'!$F$30-'[1]68_InOutFlowsCurPrdAndPriorHist'!$F$33)*$H435,0)-VLOOKUP(D435,'[1]Pension Expense Details'!$D$23:$S$1407,14,FALSE)</f>
        <v>1743010</v>
      </c>
      <c r="P435" s="105">
        <f>ROUND((VLOOKUP(D435,'[1]Schedule of Pension Amounts LW'!$B$15:$AC$1399,28,FALSE)-VLOOKUP(D435,'[1]Schedule of Pension Amounts LW'!$B$15:$AC$1399,27,FALSE))*'[1]Schedule of Pension Amounts LW'!AD$4,0)+VLOOKUP(D435,'[1]Schedule of Pension Amounts LW'!$B$15:$AH$1399,33,FALSE)-VLOOKUP(D435,'[1]Pension Expense Details'!$D$23:$S$1407,15,FALSE)</f>
        <v>607326</v>
      </c>
      <c r="Q435" s="98">
        <f t="shared" si="30"/>
        <v>33480793</v>
      </c>
      <c r="R435" s="98">
        <f>ROUND('[1]68_InOutFlowsCurPrdAndPrior'!$D$32*IF(ISNA(VLOOKUP(D435,'[1]Proportionate Shares'!$D$23:$I$1359,6,FALSE)),0,VLOOKUP(D435,'[1]Proportionate Shares'!$D$23:$I$1359,6,FALSE)),0)</f>
        <v>140649</v>
      </c>
      <c r="S435" s="98">
        <f>ROUND('[1]68_InOutFlowsCurPrdAndPrior'!$D$33*IF(ISNA(VLOOKUP(D435,'[1]Proportionate Shares'!$D$23:$I$1359,6,FALSE)),0,VLOOKUP(D435,'[1]Proportionate Shares'!$D$23:$I$1359,6,FALSE)),0)</f>
        <v>10387386</v>
      </c>
      <c r="T435" s="98">
        <f>ROUND('[1]68_InOutFlowsCurPrdAndPrior'!$D$35*IF(ISNA(VLOOKUP(D435,'[1]Proportionate Shares'!$D$23:$I$1359,6,FALSE)),0,VLOOKUP(D435,'[1]Proportionate Shares'!$D$23:$I$1359,6,FALSE)),0)</f>
        <v>2012875</v>
      </c>
      <c r="U435" s="98">
        <f>VLOOKUP(D435,'[1]Schedule of Pension Amounts LW'!$B$15:$AS$1399,36,FALSE)</f>
        <v>4710771</v>
      </c>
      <c r="V435" s="99">
        <f t="shared" si="31"/>
        <v>17251681</v>
      </c>
      <c r="W435" s="98">
        <f>ROUND('[1]68_InOutFlowsCurPrdAndPrior'!$F$32*IF(ISNA(VLOOKUP(D435,'[1]Proportionate Shares'!$D$23:$I$1359,6,FALSE)),0,VLOOKUP(D435,'[1]Proportionate Shares'!$D$23:$I$1359,6,FALSE)),0)</f>
        <v>1162506</v>
      </c>
      <c r="X435" s="98">
        <f>ROUND('[1]68_InOutFlowsCurPrdAndPrior'!$F$33*IF(ISNA(VLOOKUP(D435,'[1]Proportionate Shares'!$D$23:$I$1359,6,FALSE)),0,VLOOKUP(D435,'[1]Proportionate Shares'!$D$23:$I$1359,6,FALSE)),0)</f>
        <v>4292559</v>
      </c>
      <c r="Y435" s="98">
        <f>ROUND('[1]68_InOutFlowsCurPrdAndPrior'!$F$35*IF(ISNA(VLOOKUP(D435,'[1]Proportionate Shares'!$D$23:$I$1359,6,FALSE)),0,VLOOKUP(D435,'[1]Proportionate Shares'!$D$23:$I$1359,6,FALSE)),0)</f>
        <v>1676690</v>
      </c>
      <c r="Z435" s="98">
        <f>-VLOOKUP(D435,'[1]Schedule of Pension Amounts LW'!$B$15:$AS$1399,37,FALSE)</f>
        <v>309</v>
      </c>
      <c r="AA435" s="99">
        <f t="shared" si="32"/>
        <v>7132064</v>
      </c>
      <c r="AB435" s="72">
        <f>VLOOKUP(D435,'[1]Pension Expense Details'!$D$22:$S$1407,16,FALSE)</f>
        <v>3218049</v>
      </c>
      <c r="AC435" s="72">
        <f t="shared" si="33"/>
        <v>4445915</v>
      </c>
      <c r="AD435" s="72">
        <f>VLOOKUP(D435,'[1]Schedule of Pension Amounts LW'!$B$15:$W$1399,22,FALSE)</f>
        <v>7663964</v>
      </c>
    </row>
    <row r="436" spans="1:30" x14ac:dyDescent="0.3">
      <c r="A436" s="104"/>
      <c r="B436" s="33"/>
      <c r="C436" s="33" t="str">
        <f>VLOOKUP(D436,'[1]Employer information'!$I$3:$J$1391,2,FALSE)</f>
        <v xml:space="preserve">Public Education                                  </v>
      </c>
      <c r="D436" s="33" t="str">
        <f>'[1]Schedule of Pension Amounts LW'!B429</f>
        <v>0444</v>
      </c>
      <c r="E436" s="33" t="str">
        <f>IF(ISNA(VLOOKUP(D436,'[1]Proportionate Shares'!$D$23:$G$1400,2,FALSE)),"",VLOOKUP(D436,'[1]Proportionate Shares'!$D$23:$G$1400,2,FALSE))</f>
        <v>027903</v>
      </c>
      <c r="F436" s="33" t="str">
        <f>IF(ISNA(VLOOKUP(D436,'[1]Proportionate Shares'!$D$23:$G$1400,3,FALSE)),"",VLOOKUP(D436,'[1]Proportionate Shares'!$D$23:$G$1400,3,FALSE))</f>
        <v xml:space="preserve">   </v>
      </c>
      <c r="G436" s="34" t="str">
        <f>VLOOKUP(D436,'[1]Employer information'!$A$3:$B$1390,2,FALSE)</f>
        <v>BURNET CONS ISD</v>
      </c>
      <c r="H436" s="36">
        <f>IF(ISNA(VLOOKUP(D436,'[1]Proportionate Shares'!$D$23:$I$1377,6,FALSE)),0,VLOOKUP(D436,'[1]Proportionate Shares'!$D$23:$I$1377,6,FALSE))</f>
        <v>1.6751880300000001E-4</v>
      </c>
      <c r="I436" s="105">
        <f>VLOOKUP(D436,'[1]Schedule of Pension Amounts LW'!$B$15:$E$1399,3,FALSE)</f>
        <v>9530179</v>
      </c>
      <c r="J436" s="105">
        <f>-IF(ISNA(VLOOKUP(D436,'[1]Combined Contribution Amounts'!$A$2:$K$1335,5,FALSE)),0,VLOOKUP(D436,'[1]Combined Contribution Amounts'!$A$2:$K$1335,5,FALSE))</f>
        <v>-586336</v>
      </c>
      <c r="K436" s="105">
        <f>-IF(ISNA(VLOOKUP(D436,'[1]Combined Contribution Amounts'!$A$2:$K$1335,7,FALSE)),0,VLOOKUP(D436,'[1]Combined Contribution Amounts'!$A$2:$K$1335,7,FALSE))+-IF(ISNA(VLOOKUP(D436,'[1]Combined Contribution Amounts'!$A$2:$K$1335,8,FALSE)),0,VLOOKUP(D436,'[1]Combined Contribution Amounts'!$A$2:$K$1335,8,FALSE))+-IF(ISNA(VLOOKUP(D436,'[1]Combined Contribution Amounts'!$A$2:$K$1335,9,FALSE)),0,VLOOKUP(D436,'[1]Combined Contribution Amounts'!$A$2:$K$1335,9,FALSE))</f>
        <v>0</v>
      </c>
      <c r="L436" s="105">
        <f>VLOOKUP(D436,'[1]Pension Expense Details'!$D$23:$S$1407,16,FALSE)</f>
        <v>758897</v>
      </c>
      <c r="M436" s="105">
        <f>ROUND(('[1]68_InOutFlowsCurPrdAndPriorHist'!$F$28-'[1]68_InOutFlowsCurPrdAndPriorHist'!$F$31)*$H436,0)-VLOOKUP(D436,'[1]Pension Expense Details'!$D$23:$S$1407,12,FALSE)</f>
        <v>-138746</v>
      </c>
      <c r="N436" s="105">
        <f>ROUND(('[1]68_InOutFlowsCurPrdAndPriorHist'!$F$29-'[1]68_InOutFlowsCurPrdAndPriorHist'!$F$32)*$H436,0)-VLOOKUP(D436,'[1]Pension Expense Details'!$D$23:$S$1407,13,FALSE)</f>
        <v>-1048367</v>
      </c>
      <c r="O436" s="105">
        <f>ROUND(('[1]68_InOutFlowsCurPrdAndPriorHist'!$F$30-'[1]68_InOutFlowsCurPrdAndPriorHist'!$F$33)*$H436,0)-VLOOKUP(D436,'[1]Pension Expense Details'!$D$23:$S$1407,14,FALSE)</f>
        <v>453346</v>
      </c>
      <c r="P436" s="105">
        <f>ROUND((VLOOKUP(D436,'[1]Schedule of Pension Amounts LW'!$B$15:$AC$1399,28,FALSE)-VLOOKUP(D436,'[1]Schedule of Pension Amounts LW'!$B$15:$AC$1399,27,FALSE))*'[1]Schedule of Pension Amounts LW'!AD$4,0)+VLOOKUP(D436,'[1]Schedule of Pension Amounts LW'!$B$15:$AH$1399,33,FALSE)-VLOOKUP(D436,'[1]Pension Expense Details'!$D$23:$S$1407,15,FALSE)</f>
        <v>-260822</v>
      </c>
      <c r="Q436" s="98">
        <f t="shared" si="30"/>
        <v>8708151</v>
      </c>
      <c r="R436" s="98">
        <f>ROUND('[1]68_InOutFlowsCurPrdAndPrior'!$D$32*IF(ISNA(VLOOKUP(D436,'[1]Proportionate Shares'!$D$23:$I$1359,6,FALSE)),0,VLOOKUP(D436,'[1]Proportionate Shares'!$D$23:$I$1359,6,FALSE)),0)</f>
        <v>36582</v>
      </c>
      <c r="S436" s="98">
        <f>ROUND('[1]68_InOutFlowsCurPrdAndPrior'!$D$33*IF(ISNA(VLOOKUP(D436,'[1]Proportionate Shares'!$D$23:$I$1359,6,FALSE)),0,VLOOKUP(D436,'[1]Proportionate Shares'!$D$23:$I$1359,6,FALSE)),0)</f>
        <v>2701696</v>
      </c>
      <c r="T436" s="98">
        <f>ROUND('[1]68_InOutFlowsCurPrdAndPrior'!$D$35*IF(ISNA(VLOOKUP(D436,'[1]Proportionate Shares'!$D$23:$I$1359,6,FALSE)),0,VLOOKUP(D436,'[1]Proportionate Shares'!$D$23:$I$1359,6,FALSE)),0)</f>
        <v>523537</v>
      </c>
      <c r="U436" s="98">
        <f>VLOOKUP(D436,'[1]Schedule of Pension Amounts LW'!$B$15:$AS$1399,36,FALSE)</f>
        <v>697959</v>
      </c>
      <c r="V436" s="99">
        <f t="shared" si="31"/>
        <v>3959774</v>
      </c>
      <c r="W436" s="98">
        <f>ROUND('[1]68_InOutFlowsCurPrdAndPrior'!$F$32*IF(ISNA(VLOOKUP(D436,'[1]Proportionate Shares'!$D$23:$I$1359,6,FALSE)),0,VLOOKUP(D436,'[1]Proportionate Shares'!$D$23:$I$1359,6,FALSE)),0)</f>
        <v>302361</v>
      </c>
      <c r="X436" s="98">
        <f>ROUND('[1]68_InOutFlowsCurPrdAndPrior'!$F$33*IF(ISNA(VLOOKUP(D436,'[1]Proportionate Shares'!$D$23:$I$1359,6,FALSE)),0,VLOOKUP(D436,'[1]Proportionate Shares'!$D$23:$I$1359,6,FALSE)),0)</f>
        <v>1116469</v>
      </c>
      <c r="Y436" s="98">
        <f>ROUND('[1]68_InOutFlowsCurPrdAndPrior'!$F$35*IF(ISNA(VLOOKUP(D436,'[1]Proportionate Shares'!$D$23:$I$1359,6,FALSE)),0,VLOOKUP(D436,'[1]Proportionate Shares'!$D$23:$I$1359,6,FALSE)),0)</f>
        <v>436097</v>
      </c>
      <c r="Z436" s="98">
        <f>-VLOOKUP(D436,'[1]Schedule of Pension Amounts LW'!$B$15:$AS$1399,37,FALSE)</f>
        <v>259077</v>
      </c>
      <c r="AA436" s="99">
        <f t="shared" si="32"/>
        <v>2114004</v>
      </c>
      <c r="AB436" s="72">
        <f>VLOOKUP(D436,'[1]Pension Expense Details'!$D$22:$S$1407,16,FALSE)</f>
        <v>758897</v>
      </c>
      <c r="AC436" s="72">
        <f t="shared" si="33"/>
        <v>1028368</v>
      </c>
      <c r="AD436" s="72">
        <f>VLOOKUP(D436,'[1]Schedule of Pension Amounts LW'!$B$15:$W$1399,22,FALSE)</f>
        <v>1787265</v>
      </c>
    </row>
    <row r="437" spans="1:30" x14ac:dyDescent="0.3">
      <c r="A437" s="104"/>
      <c r="B437" s="33"/>
      <c r="C437" s="33" t="str">
        <f>VLOOKUP(D437,'[1]Employer information'!$I$3:$J$1391,2,FALSE)</f>
        <v xml:space="preserve">Public Education                                  </v>
      </c>
      <c r="D437" s="33" t="str">
        <f>'[1]Schedule of Pension Amounts LW'!B430</f>
        <v>1683</v>
      </c>
      <c r="E437" s="33" t="str">
        <f>IF(ISNA(VLOOKUP(D437,'[1]Proportionate Shares'!$D$23:$G$1400,2,FALSE)),"",VLOOKUP(D437,'[1]Proportionate Shares'!$D$23:$G$1400,2,FALSE))</f>
        <v>239903</v>
      </c>
      <c r="F437" s="33" t="str">
        <f>IF(ISNA(VLOOKUP(D437,'[1]Proportionate Shares'!$D$23:$G$1400,3,FALSE)),"",VLOOKUP(D437,'[1]Proportionate Shares'!$D$23:$G$1400,3,FALSE))</f>
        <v/>
      </c>
      <c r="G437" s="34" t="str">
        <f>VLOOKUP(D437,'[1]Employer information'!$A$3:$B$1390,2,FALSE)</f>
        <v>BURTON ISD</v>
      </c>
      <c r="H437" s="36">
        <f>IF(ISNA(VLOOKUP(D437,'[1]Proportionate Shares'!$D$23:$I$1377,6,FALSE)),0,VLOOKUP(D437,'[1]Proportionate Shares'!$D$23:$I$1377,6,FALSE))</f>
        <v>2.5499122000000001E-5</v>
      </c>
      <c r="I437" s="105">
        <f>VLOOKUP(D437,'[1]Schedule of Pension Amounts LW'!$B$15:$E$1399,3,FALSE)</f>
        <v>1262248</v>
      </c>
      <c r="J437" s="105">
        <f>-IF(ISNA(VLOOKUP(D437,'[1]Combined Contribution Amounts'!$A$2:$K$1335,5,FALSE)),0,VLOOKUP(D437,'[1]Combined Contribution Amounts'!$A$2:$K$1335,5,FALSE))</f>
        <v>-89250</v>
      </c>
      <c r="K437" s="105">
        <f>-IF(ISNA(VLOOKUP(D437,'[1]Combined Contribution Amounts'!$A$2:$K$1335,7,FALSE)),0,VLOOKUP(D437,'[1]Combined Contribution Amounts'!$A$2:$K$1335,7,FALSE))+-IF(ISNA(VLOOKUP(D437,'[1]Combined Contribution Amounts'!$A$2:$K$1335,8,FALSE)),0,VLOOKUP(D437,'[1]Combined Contribution Amounts'!$A$2:$K$1335,8,FALSE))+-IF(ISNA(VLOOKUP(D437,'[1]Combined Contribution Amounts'!$A$2:$K$1335,9,FALSE)),0,VLOOKUP(D437,'[1]Combined Contribution Amounts'!$A$2:$K$1335,9,FALSE))</f>
        <v>0</v>
      </c>
      <c r="L437" s="105">
        <f>VLOOKUP(D437,'[1]Pension Expense Details'!$D$23:$S$1407,16,FALSE)</f>
        <v>145130</v>
      </c>
      <c r="M437" s="105">
        <f>ROUND(('[1]68_InOutFlowsCurPrdAndPriorHist'!$F$28-'[1]68_InOutFlowsCurPrdAndPriorHist'!$F$31)*$H437,0)-VLOOKUP(D437,'[1]Pension Expense Details'!$D$23:$S$1407,12,FALSE)</f>
        <v>-21120</v>
      </c>
      <c r="N437" s="105">
        <f>ROUND(('[1]68_InOutFlowsCurPrdAndPriorHist'!$F$29-'[1]68_InOutFlowsCurPrdAndPriorHist'!$F$32)*$H437,0)-VLOOKUP(D437,'[1]Pension Expense Details'!$D$23:$S$1407,13,FALSE)</f>
        <v>-159579</v>
      </c>
      <c r="O437" s="105">
        <f>ROUND(('[1]68_InOutFlowsCurPrdAndPriorHist'!$F$30-'[1]68_InOutFlowsCurPrdAndPriorHist'!$F$33)*$H437,0)-VLOOKUP(D437,'[1]Pension Expense Details'!$D$23:$S$1407,14,FALSE)</f>
        <v>69006</v>
      </c>
      <c r="P437" s="105">
        <f>ROUND((VLOOKUP(D437,'[1]Schedule of Pension Amounts LW'!$B$15:$AC$1399,28,FALSE)-VLOOKUP(D437,'[1]Schedule of Pension Amounts LW'!$B$15:$AC$1399,27,FALSE))*'[1]Schedule of Pension Amounts LW'!AD$4,0)+VLOOKUP(D437,'[1]Schedule of Pension Amounts LW'!$B$15:$AH$1399,33,FALSE)-VLOOKUP(D437,'[1]Pension Expense Details'!$D$23:$S$1407,15,FALSE)</f>
        <v>119089</v>
      </c>
      <c r="Q437" s="98">
        <f t="shared" si="30"/>
        <v>1325524</v>
      </c>
      <c r="R437" s="98">
        <f>ROUND('[1]68_InOutFlowsCurPrdAndPrior'!$D$32*IF(ISNA(VLOOKUP(D437,'[1]Proportionate Shares'!$D$23:$I$1359,6,FALSE)),0,VLOOKUP(D437,'[1]Proportionate Shares'!$D$23:$I$1359,6,FALSE)),0)</f>
        <v>5568</v>
      </c>
      <c r="S437" s="98">
        <f>ROUND('[1]68_InOutFlowsCurPrdAndPrior'!$D$33*IF(ISNA(VLOOKUP(D437,'[1]Proportionate Shares'!$D$23:$I$1359,6,FALSE)),0,VLOOKUP(D437,'[1]Proportionate Shares'!$D$23:$I$1359,6,FALSE)),0)</f>
        <v>411243</v>
      </c>
      <c r="T437" s="98">
        <f>ROUND('[1]68_InOutFlowsCurPrdAndPrior'!$D$35*IF(ISNA(VLOOKUP(D437,'[1]Proportionate Shares'!$D$23:$I$1359,6,FALSE)),0,VLOOKUP(D437,'[1]Proportionate Shares'!$D$23:$I$1359,6,FALSE)),0)</f>
        <v>79691</v>
      </c>
      <c r="U437" s="98">
        <f>VLOOKUP(D437,'[1]Schedule of Pension Amounts LW'!$B$15:$AS$1399,36,FALSE)</f>
        <v>207626</v>
      </c>
      <c r="V437" s="99">
        <f t="shared" si="31"/>
        <v>704128</v>
      </c>
      <c r="W437" s="98">
        <f>ROUND('[1]68_InOutFlowsCurPrdAndPrior'!$F$32*IF(ISNA(VLOOKUP(D437,'[1]Proportionate Shares'!$D$23:$I$1359,6,FALSE)),0,VLOOKUP(D437,'[1]Proportionate Shares'!$D$23:$I$1359,6,FALSE)),0)</f>
        <v>46024</v>
      </c>
      <c r="X437" s="98">
        <f>ROUND('[1]68_InOutFlowsCurPrdAndPrior'!$F$33*IF(ISNA(VLOOKUP(D437,'[1]Proportionate Shares'!$D$23:$I$1359,6,FALSE)),0,VLOOKUP(D437,'[1]Proportionate Shares'!$D$23:$I$1359,6,FALSE)),0)</f>
        <v>169945</v>
      </c>
      <c r="Y437" s="98">
        <f>ROUND('[1]68_InOutFlowsCurPrdAndPrior'!$F$35*IF(ISNA(VLOOKUP(D437,'[1]Proportionate Shares'!$D$23:$I$1359,6,FALSE)),0,VLOOKUP(D437,'[1]Proportionate Shares'!$D$23:$I$1359,6,FALSE)),0)</f>
        <v>66381</v>
      </c>
      <c r="Z437" s="98">
        <f>-VLOOKUP(D437,'[1]Schedule of Pension Amounts LW'!$B$15:$AS$1399,37,FALSE)</f>
        <v>62081</v>
      </c>
      <c r="AA437" s="99">
        <f t="shared" si="32"/>
        <v>344431</v>
      </c>
      <c r="AB437" s="72">
        <f>VLOOKUP(D437,'[1]Pension Expense Details'!$D$22:$S$1407,16,FALSE)</f>
        <v>145130</v>
      </c>
      <c r="AC437" s="72">
        <f t="shared" si="33"/>
        <v>149441</v>
      </c>
      <c r="AD437" s="72">
        <f>VLOOKUP(D437,'[1]Schedule of Pension Amounts LW'!$B$15:$W$1399,22,FALSE)</f>
        <v>294571</v>
      </c>
    </row>
    <row r="438" spans="1:30" x14ac:dyDescent="0.3">
      <c r="A438" s="104"/>
      <c r="B438" s="33"/>
      <c r="C438" s="33" t="str">
        <f>VLOOKUP(D438,'[1]Employer information'!$I$3:$J$1391,2,FALSE)</f>
        <v xml:space="preserve">Public Education                                  </v>
      </c>
      <c r="D438" s="33" t="str">
        <f>'[1]Schedule of Pension Amounts LW'!B431</f>
        <v>1920</v>
      </c>
      <c r="E438" s="33" t="str">
        <f>IF(ISNA(VLOOKUP(D438,'[1]Proportionate Shares'!$D$23:$G$1400,2,FALSE)),"",VLOOKUP(D438,'[1]Proportionate Shares'!$D$23:$G$1400,2,FALSE))</f>
        <v>188904</v>
      </c>
      <c r="F438" s="33" t="str">
        <f>IF(ISNA(VLOOKUP(D438,'[1]Proportionate Shares'!$D$23:$G$1400,3,FALSE)),"",VLOOKUP(D438,'[1]Proportionate Shares'!$D$23:$G$1400,3,FALSE))</f>
        <v/>
      </c>
      <c r="G438" s="34" t="str">
        <f>VLOOKUP(D438,'[1]Employer information'!$A$3:$B$1390,2,FALSE)</f>
        <v>BUSHLAND ISD</v>
      </c>
      <c r="H438" s="36">
        <f>IF(ISNA(VLOOKUP(D438,'[1]Proportionate Shares'!$D$23:$I$1377,6,FALSE)),0,VLOOKUP(D438,'[1]Proportionate Shares'!$D$23:$I$1377,6,FALSE))</f>
        <v>7.6005953999999998E-5</v>
      </c>
      <c r="I438" s="105">
        <f>VLOOKUP(D438,'[1]Schedule of Pension Amounts LW'!$B$15:$E$1399,3,FALSE)</f>
        <v>4677634</v>
      </c>
      <c r="J438" s="105">
        <f>-IF(ISNA(VLOOKUP(D438,'[1]Combined Contribution Amounts'!$A$2:$K$1335,5,FALSE)),0,VLOOKUP(D438,'[1]Combined Contribution Amounts'!$A$2:$K$1335,5,FALSE))</f>
        <v>-266030</v>
      </c>
      <c r="K438" s="105">
        <f>-IF(ISNA(VLOOKUP(D438,'[1]Combined Contribution Amounts'!$A$2:$K$1335,7,FALSE)),0,VLOOKUP(D438,'[1]Combined Contribution Amounts'!$A$2:$K$1335,7,FALSE))+-IF(ISNA(VLOOKUP(D438,'[1]Combined Contribution Amounts'!$A$2:$K$1335,8,FALSE)),0,VLOOKUP(D438,'[1]Combined Contribution Amounts'!$A$2:$K$1335,8,FALSE))+-IF(ISNA(VLOOKUP(D438,'[1]Combined Contribution Amounts'!$A$2:$K$1335,9,FALSE)),0,VLOOKUP(D438,'[1]Combined Contribution Amounts'!$A$2:$K$1335,9,FALSE))</f>
        <v>0</v>
      </c>
      <c r="L438" s="105">
        <f>VLOOKUP(D438,'[1]Pension Expense Details'!$D$23:$S$1407,16,FALSE)</f>
        <v>288740</v>
      </c>
      <c r="M438" s="105">
        <f>ROUND(('[1]68_InOutFlowsCurPrdAndPriorHist'!$F$28-'[1]68_InOutFlowsCurPrdAndPriorHist'!$F$31)*$H438,0)-VLOOKUP(D438,'[1]Pension Expense Details'!$D$23:$S$1407,12,FALSE)</f>
        <v>-62951</v>
      </c>
      <c r="N438" s="105">
        <f>ROUND(('[1]68_InOutFlowsCurPrdAndPriorHist'!$F$29-'[1]68_InOutFlowsCurPrdAndPriorHist'!$F$32)*$H438,0)-VLOOKUP(D438,'[1]Pension Expense Details'!$D$23:$S$1407,13,FALSE)</f>
        <v>-475660</v>
      </c>
      <c r="O438" s="105">
        <f>ROUND(('[1]68_InOutFlowsCurPrdAndPriorHist'!$F$30-'[1]68_InOutFlowsCurPrdAndPriorHist'!$F$33)*$H438,0)-VLOOKUP(D438,'[1]Pension Expense Details'!$D$23:$S$1407,14,FALSE)</f>
        <v>205690</v>
      </c>
      <c r="P438" s="105">
        <f>ROUND((VLOOKUP(D438,'[1]Schedule of Pension Amounts LW'!$B$15:$AC$1399,28,FALSE)-VLOOKUP(D438,'[1]Schedule of Pension Amounts LW'!$B$15:$AC$1399,27,FALSE))*'[1]Schedule of Pension Amounts LW'!AD$4,0)+VLOOKUP(D438,'[1]Schedule of Pension Amounts LW'!$B$15:$AH$1399,33,FALSE)-VLOOKUP(D438,'[1]Pension Expense Details'!$D$23:$S$1407,15,FALSE)</f>
        <v>-416396</v>
      </c>
      <c r="Q438" s="98">
        <f t="shared" si="30"/>
        <v>3951027</v>
      </c>
      <c r="R438" s="98">
        <f>ROUND('[1]68_InOutFlowsCurPrdAndPrior'!$D$32*IF(ISNA(VLOOKUP(D438,'[1]Proportionate Shares'!$D$23:$I$1359,6,FALSE)),0,VLOOKUP(D438,'[1]Proportionate Shares'!$D$23:$I$1359,6,FALSE)),0)</f>
        <v>16598</v>
      </c>
      <c r="S438" s="98">
        <f>ROUND('[1]68_InOutFlowsCurPrdAndPrior'!$D$33*IF(ISNA(VLOOKUP(D438,'[1]Proportionate Shares'!$D$23:$I$1359,6,FALSE)),0,VLOOKUP(D438,'[1]Proportionate Shares'!$D$23:$I$1359,6,FALSE)),0)</f>
        <v>1225803</v>
      </c>
      <c r="T438" s="98">
        <f>ROUND('[1]68_InOutFlowsCurPrdAndPrior'!$D$35*IF(ISNA(VLOOKUP(D438,'[1]Proportionate Shares'!$D$23:$I$1359,6,FALSE)),0,VLOOKUP(D438,'[1]Proportionate Shares'!$D$23:$I$1359,6,FALSE)),0)</f>
        <v>237537</v>
      </c>
      <c r="U438" s="98">
        <f>VLOOKUP(D438,'[1]Schedule of Pension Amounts LW'!$B$15:$AS$1399,36,FALSE)</f>
        <v>520221</v>
      </c>
      <c r="V438" s="99">
        <f t="shared" si="31"/>
        <v>2000159</v>
      </c>
      <c r="W438" s="98">
        <f>ROUND('[1]68_InOutFlowsCurPrdAndPrior'!$F$32*IF(ISNA(VLOOKUP(D438,'[1]Proportionate Shares'!$D$23:$I$1359,6,FALSE)),0,VLOOKUP(D438,'[1]Proportionate Shares'!$D$23:$I$1359,6,FALSE)),0)</f>
        <v>137186</v>
      </c>
      <c r="X438" s="98">
        <f>ROUND('[1]68_InOutFlowsCurPrdAndPrior'!$F$33*IF(ISNA(VLOOKUP(D438,'[1]Proportionate Shares'!$D$23:$I$1359,6,FALSE)),0,VLOOKUP(D438,'[1]Proportionate Shares'!$D$23:$I$1359,6,FALSE)),0)</f>
        <v>506560</v>
      </c>
      <c r="Y438" s="98">
        <f>ROUND('[1]68_InOutFlowsCurPrdAndPrior'!$F$35*IF(ISNA(VLOOKUP(D438,'[1]Proportionate Shares'!$D$23:$I$1359,6,FALSE)),0,VLOOKUP(D438,'[1]Proportionate Shares'!$D$23:$I$1359,6,FALSE)),0)</f>
        <v>197864</v>
      </c>
      <c r="Z438" s="98">
        <f>-VLOOKUP(D438,'[1]Schedule of Pension Amounts LW'!$B$15:$AS$1399,37,FALSE)</f>
        <v>366410</v>
      </c>
      <c r="AA438" s="99">
        <f t="shared" si="32"/>
        <v>1208020</v>
      </c>
      <c r="AB438" s="72">
        <f>VLOOKUP(D438,'[1]Pension Expense Details'!$D$22:$S$1407,16,FALSE)</f>
        <v>288740</v>
      </c>
      <c r="AC438" s="72">
        <f t="shared" si="33"/>
        <v>531895</v>
      </c>
      <c r="AD438" s="72">
        <f>VLOOKUP(D438,'[1]Schedule of Pension Amounts LW'!$B$15:$W$1399,22,FALSE)</f>
        <v>820635</v>
      </c>
    </row>
    <row r="439" spans="1:30" x14ac:dyDescent="0.3">
      <c r="A439" s="104"/>
      <c r="B439" s="33"/>
      <c r="C439" s="33" t="str">
        <f>VLOOKUP(D439,'[1]Employer information'!$I$3:$J$1391,2,FALSE)</f>
        <v xml:space="preserve">Public Education                                  </v>
      </c>
      <c r="D439" s="33" t="str">
        <f>'[1]Schedule of Pension Amounts LW'!B432</f>
        <v>0446</v>
      </c>
      <c r="E439" s="33" t="str">
        <f>IF(ISNA(VLOOKUP(D439,'[1]Proportionate Shares'!$D$23:$G$1400,2,FALSE)),"",VLOOKUP(D439,'[1]Proportionate Shares'!$D$23:$G$1400,2,FALSE))</f>
        <v>109902</v>
      </c>
      <c r="F439" s="33" t="str">
        <f>IF(ISNA(VLOOKUP(D439,'[1]Proportionate Shares'!$D$23:$G$1400,3,FALSE)),"",VLOOKUP(D439,'[1]Proportionate Shares'!$D$23:$G$1400,3,FALSE))</f>
        <v xml:space="preserve">   </v>
      </c>
      <c r="G439" s="34" t="str">
        <f>VLOOKUP(D439,'[1]Employer information'!$A$3:$B$1390,2,FALSE)</f>
        <v>BYNUM CONS ISD</v>
      </c>
      <c r="H439" s="36">
        <f>IF(ISNA(VLOOKUP(D439,'[1]Proportionate Shares'!$D$23:$I$1377,6,FALSE)),0,VLOOKUP(D439,'[1]Proportionate Shares'!$D$23:$I$1377,6,FALSE))</f>
        <v>1.1351608999999999E-5</v>
      </c>
      <c r="I439" s="105">
        <f>VLOOKUP(D439,'[1]Schedule of Pension Amounts LW'!$B$15:$E$1399,3,FALSE)</f>
        <v>553946</v>
      </c>
      <c r="J439" s="105">
        <f>-IF(ISNA(VLOOKUP(D439,'[1]Combined Contribution Amounts'!$A$2:$K$1335,5,FALSE)),0,VLOOKUP(D439,'[1]Combined Contribution Amounts'!$A$2:$K$1335,5,FALSE))</f>
        <v>-39732</v>
      </c>
      <c r="K439" s="105">
        <f>-IF(ISNA(VLOOKUP(D439,'[1]Combined Contribution Amounts'!$A$2:$K$1335,7,FALSE)),0,VLOOKUP(D439,'[1]Combined Contribution Amounts'!$A$2:$K$1335,7,FALSE))+-IF(ISNA(VLOOKUP(D439,'[1]Combined Contribution Amounts'!$A$2:$K$1335,8,FALSE)),0,VLOOKUP(D439,'[1]Combined Contribution Amounts'!$A$2:$K$1335,8,FALSE))+-IF(ISNA(VLOOKUP(D439,'[1]Combined Contribution Amounts'!$A$2:$K$1335,9,FALSE)),0,VLOOKUP(D439,'[1]Combined Contribution Amounts'!$A$2:$K$1335,9,FALSE))</f>
        <v>0</v>
      </c>
      <c r="L439" s="105">
        <f>VLOOKUP(D439,'[1]Pension Expense Details'!$D$23:$S$1407,16,FALSE)</f>
        <v>65863</v>
      </c>
      <c r="M439" s="105">
        <f>ROUND(('[1]68_InOutFlowsCurPrdAndPriorHist'!$F$28-'[1]68_InOutFlowsCurPrdAndPriorHist'!$F$31)*$H439,0)-VLOOKUP(D439,'[1]Pension Expense Details'!$D$23:$S$1407,12,FALSE)</f>
        <v>-9402</v>
      </c>
      <c r="N439" s="105">
        <f>ROUND(('[1]68_InOutFlowsCurPrdAndPriorHist'!$F$29-'[1]68_InOutFlowsCurPrdAndPriorHist'!$F$32)*$H439,0)-VLOOKUP(D439,'[1]Pension Expense Details'!$D$23:$S$1407,13,FALSE)</f>
        <v>-71041</v>
      </c>
      <c r="O439" s="105">
        <f>ROUND(('[1]68_InOutFlowsCurPrdAndPriorHist'!$F$30-'[1]68_InOutFlowsCurPrdAndPriorHist'!$F$33)*$H439,0)-VLOOKUP(D439,'[1]Pension Expense Details'!$D$23:$S$1407,14,FALSE)</f>
        <v>30720</v>
      </c>
      <c r="P439" s="105">
        <f>ROUND((VLOOKUP(D439,'[1]Schedule of Pension Amounts LW'!$B$15:$AC$1399,28,FALSE)-VLOOKUP(D439,'[1]Schedule of Pension Amounts LW'!$B$15:$AC$1399,27,FALSE))*'[1]Schedule of Pension Amounts LW'!AD$4,0)+VLOOKUP(D439,'[1]Schedule of Pension Amounts LW'!$B$15:$AH$1399,33,FALSE)-VLOOKUP(D439,'[1]Pension Expense Details'!$D$23:$S$1407,15,FALSE)</f>
        <v>59738</v>
      </c>
      <c r="Q439" s="98">
        <f t="shared" si="30"/>
        <v>590092</v>
      </c>
      <c r="R439" s="98">
        <f>ROUND('[1]68_InOutFlowsCurPrdAndPrior'!$D$32*IF(ISNA(VLOOKUP(D439,'[1]Proportionate Shares'!$D$23:$I$1359,6,FALSE)),0,VLOOKUP(D439,'[1]Proportionate Shares'!$D$23:$I$1359,6,FALSE)),0)</f>
        <v>2479</v>
      </c>
      <c r="S439" s="98">
        <f>ROUND('[1]68_InOutFlowsCurPrdAndPrior'!$D$33*IF(ISNA(VLOOKUP(D439,'[1]Proportionate Shares'!$D$23:$I$1359,6,FALSE)),0,VLOOKUP(D439,'[1]Proportionate Shares'!$D$23:$I$1359,6,FALSE)),0)</f>
        <v>183076</v>
      </c>
      <c r="T439" s="98">
        <f>ROUND('[1]68_InOutFlowsCurPrdAndPrior'!$D$35*IF(ISNA(VLOOKUP(D439,'[1]Proportionate Shares'!$D$23:$I$1359,6,FALSE)),0,VLOOKUP(D439,'[1]Proportionate Shares'!$D$23:$I$1359,6,FALSE)),0)</f>
        <v>35477</v>
      </c>
      <c r="U439" s="98">
        <f>VLOOKUP(D439,'[1]Schedule of Pension Amounts LW'!$B$15:$AS$1399,36,FALSE)</f>
        <v>100139</v>
      </c>
      <c r="V439" s="99">
        <f t="shared" si="31"/>
        <v>321171</v>
      </c>
      <c r="W439" s="98">
        <f>ROUND('[1]68_InOutFlowsCurPrdAndPrior'!$F$32*IF(ISNA(VLOOKUP(D439,'[1]Proportionate Shares'!$D$23:$I$1359,6,FALSE)),0,VLOOKUP(D439,'[1]Proportionate Shares'!$D$23:$I$1359,6,FALSE)),0)</f>
        <v>20489</v>
      </c>
      <c r="X439" s="98">
        <f>ROUND('[1]68_InOutFlowsCurPrdAndPrior'!$F$33*IF(ISNA(VLOOKUP(D439,'[1]Proportionate Shares'!$D$23:$I$1359,6,FALSE)),0,VLOOKUP(D439,'[1]Proportionate Shares'!$D$23:$I$1359,6,FALSE)),0)</f>
        <v>75655</v>
      </c>
      <c r="Y439" s="98">
        <f>ROUND('[1]68_InOutFlowsCurPrdAndPrior'!$F$35*IF(ISNA(VLOOKUP(D439,'[1]Proportionate Shares'!$D$23:$I$1359,6,FALSE)),0,VLOOKUP(D439,'[1]Proportionate Shares'!$D$23:$I$1359,6,FALSE)),0)</f>
        <v>29551</v>
      </c>
      <c r="Z439" s="98">
        <f>-VLOOKUP(D439,'[1]Schedule of Pension Amounts LW'!$B$15:$AS$1399,37,FALSE)</f>
        <v>14492</v>
      </c>
      <c r="AA439" s="99">
        <f t="shared" si="32"/>
        <v>140187</v>
      </c>
      <c r="AB439" s="72">
        <f>VLOOKUP(D439,'[1]Pension Expense Details'!$D$22:$S$1407,16,FALSE)</f>
        <v>65863</v>
      </c>
      <c r="AC439" s="72">
        <f t="shared" si="33"/>
        <v>67339</v>
      </c>
      <c r="AD439" s="72">
        <f>VLOOKUP(D439,'[1]Schedule of Pension Amounts LW'!$B$15:$W$1399,22,FALSE)</f>
        <v>133202</v>
      </c>
    </row>
    <row r="440" spans="1:30" x14ac:dyDescent="0.3">
      <c r="A440" s="104"/>
      <c r="B440" s="33"/>
      <c r="C440" s="33" t="str">
        <f>VLOOKUP(D440,'[1]Employer information'!$I$3:$J$1391,2,FALSE)</f>
        <v xml:space="preserve">Public Education                                  </v>
      </c>
      <c r="D440" s="33" t="str">
        <f>'[1]Schedule of Pension Amounts LW'!B433</f>
        <v>0448</v>
      </c>
      <c r="E440" s="33" t="str">
        <f>IF(ISNA(VLOOKUP(D440,'[1]Proportionate Shares'!$D$23:$G$1400,2,FALSE)),"",VLOOKUP(D440,'[1]Proportionate Shares'!$D$23:$G$1400,2,FALSE))</f>
        <v>116901</v>
      </c>
      <c r="F440" s="33" t="str">
        <f>IF(ISNA(VLOOKUP(D440,'[1]Proportionate Shares'!$D$23:$G$1400,3,FALSE)),"",VLOOKUP(D440,'[1]Proportionate Shares'!$D$23:$G$1400,3,FALSE))</f>
        <v xml:space="preserve">   </v>
      </c>
      <c r="G440" s="34" t="str">
        <f>VLOOKUP(D440,'[1]Employer information'!$A$3:$B$1390,2,FALSE)</f>
        <v>CADDO MILLS ISD</v>
      </c>
      <c r="H440" s="36">
        <f>IF(ISNA(VLOOKUP(D440,'[1]Proportionate Shares'!$D$23:$I$1377,6,FALSE)),0,VLOOKUP(D440,'[1]Proportionate Shares'!$D$23:$I$1377,6,FALSE))</f>
        <v>9.0349460000000004E-5</v>
      </c>
      <c r="I440" s="105">
        <f>VLOOKUP(D440,'[1]Schedule of Pension Amounts LW'!$B$15:$E$1399,3,FALSE)</f>
        <v>4663337</v>
      </c>
      <c r="J440" s="105">
        <f>-IF(ISNA(VLOOKUP(D440,'[1]Combined Contribution Amounts'!$A$2:$K$1335,5,FALSE)),0,VLOOKUP(D440,'[1]Combined Contribution Amounts'!$A$2:$K$1335,5,FALSE))</f>
        <v>-316234</v>
      </c>
      <c r="K440" s="105">
        <f>-IF(ISNA(VLOOKUP(D440,'[1]Combined Contribution Amounts'!$A$2:$K$1335,7,FALSE)),0,VLOOKUP(D440,'[1]Combined Contribution Amounts'!$A$2:$K$1335,7,FALSE))+-IF(ISNA(VLOOKUP(D440,'[1]Combined Contribution Amounts'!$A$2:$K$1335,8,FALSE)),0,VLOOKUP(D440,'[1]Combined Contribution Amounts'!$A$2:$K$1335,8,FALSE))+-IF(ISNA(VLOOKUP(D440,'[1]Combined Contribution Amounts'!$A$2:$K$1335,9,FALSE)),0,VLOOKUP(D440,'[1]Combined Contribution Amounts'!$A$2:$K$1335,9,FALSE))</f>
        <v>0</v>
      </c>
      <c r="L440" s="105">
        <f>VLOOKUP(D440,'[1]Pension Expense Details'!$D$23:$S$1407,16,FALSE)</f>
        <v>484223</v>
      </c>
      <c r="M440" s="105">
        <f>ROUND(('[1]68_InOutFlowsCurPrdAndPriorHist'!$F$28-'[1]68_InOutFlowsCurPrdAndPriorHist'!$F$31)*$H440,0)-VLOOKUP(D440,'[1]Pension Expense Details'!$D$23:$S$1407,12,FALSE)</f>
        <v>-74831</v>
      </c>
      <c r="N440" s="105">
        <f>ROUND(('[1]68_InOutFlowsCurPrdAndPriorHist'!$F$29-'[1]68_InOutFlowsCurPrdAndPriorHist'!$F$32)*$H440,0)-VLOOKUP(D440,'[1]Pension Expense Details'!$D$23:$S$1407,13,FALSE)</f>
        <v>-565425</v>
      </c>
      <c r="O440" s="105">
        <f>ROUND(('[1]68_InOutFlowsCurPrdAndPriorHist'!$F$30-'[1]68_InOutFlowsCurPrdAndPriorHist'!$F$33)*$H440,0)-VLOOKUP(D440,'[1]Pension Expense Details'!$D$23:$S$1407,14,FALSE)</f>
        <v>244507</v>
      </c>
      <c r="P440" s="105">
        <f>ROUND((VLOOKUP(D440,'[1]Schedule of Pension Amounts LW'!$B$15:$AC$1399,28,FALSE)-VLOOKUP(D440,'[1]Schedule of Pension Amounts LW'!$B$15:$AC$1399,27,FALSE))*'[1]Schedule of Pension Amounts LW'!AD$4,0)+VLOOKUP(D440,'[1]Schedule of Pension Amounts LW'!$B$15:$AH$1399,33,FALSE)-VLOOKUP(D440,'[1]Pension Expense Details'!$D$23:$S$1407,15,FALSE)</f>
        <v>261070</v>
      </c>
      <c r="Q440" s="98">
        <f t="shared" si="30"/>
        <v>4696647</v>
      </c>
      <c r="R440" s="98">
        <f>ROUND('[1]68_InOutFlowsCurPrdAndPrior'!$D$32*IF(ISNA(VLOOKUP(D440,'[1]Proportionate Shares'!$D$23:$I$1359,6,FALSE)),0,VLOOKUP(D440,'[1]Proportionate Shares'!$D$23:$I$1359,6,FALSE)),0)</f>
        <v>19730</v>
      </c>
      <c r="S440" s="98">
        <f>ROUND('[1]68_InOutFlowsCurPrdAndPrior'!$D$33*IF(ISNA(VLOOKUP(D440,'[1]Proportionate Shares'!$D$23:$I$1359,6,FALSE)),0,VLOOKUP(D440,'[1]Proportionate Shares'!$D$23:$I$1359,6,FALSE)),0)</f>
        <v>1457131</v>
      </c>
      <c r="T440" s="98">
        <f>ROUND('[1]68_InOutFlowsCurPrdAndPrior'!$D$35*IF(ISNA(VLOOKUP(D440,'[1]Proportionate Shares'!$D$23:$I$1359,6,FALSE)),0,VLOOKUP(D440,'[1]Proportionate Shares'!$D$23:$I$1359,6,FALSE)),0)</f>
        <v>282364</v>
      </c>
      <c r="U440" s="98">
        <f>VLOOKUP(D440,'[1]Schedule of Pension Amounts LW'!$B$15:$AS$1399,36,FALSE)</f>
        <v>640011</v>
      </c>
      <c r="V440" s="99">
        <f t="shared" si="31"/>
        <v>2399236</v>
      </c>
      <c r="W440" s="98">
        <f>ROUND('[1]68_InOutFlowsCurPrdAndPrior'!$F$32*IF(ISNA(VLOOKUP(D440,'[1]Proportionate Shares'!$D$23:$I$1359,6,FALSE)),0,VLOOKUP(D440,'[1]Proportionate Shares'!$D$23:$I$1359,6,FALSE)),0)</f>
        <v>163075</v>
      </c>
      <c r="X440" s="98">
        <f>ROUND('[1]68_InOutFlowsCurPrdAndPrior'!$F$33*IF(ISNA(VLOOKUP(D440,'[1]Proportionate Shares'!$D$23:$I$1359,6,FALSE)),0,VLOOKUP(D440,'[1]Proportionate Shares'!$D$23:$I$1359,6,FALSE)),0)</f>
        <v>602155</v>
      </c>
      <c r="Y440" s="98">
        <f>ROUND('[1]68_InOutFlowsCurPrdAndPrior'!$F$35*IF(ISNA(VLOOKUP(D440,'[1]Proportionate Shares'!$D$23:$I$1359,6,FALSE)),0,VLOOKUP(D440,'[1]Proportionate Shares'!$D$23:$I$1359,6,FALSE)),0)</f>
        <v>235204</v>
      </c>
      <c r="Z440" s="98">
        <f>-VLOOKUP(D440,'[1]Schedule of Pension Amounts LW'!$B$15:$AS$1399,37,FALSE)</f>
        <v>48</v>
      </c>
      <c r="AA440" s="99">
        <f t="shared" si="32"/>
        <v>1000482</v>
      </c>
      <c r="AB440" s="72">
        <f>VLOOKUP(D440,'[1]Pension Expense Details'!$D$22:$S$1407,16,FALSE)</f>
        <v>484223</v>
      </c>
      <c r="AC440" s="72">
        <f t="shared" si="33"/>
        <v>566922</v>
      </c>
      <c r="AD440" s="72">
        <f>VLOOKUP(D440,'[1]Schedule of Pension Amounts LW'!$B$15:$W$1399,22,FALSE)</f>
        <v>1051145</v>
      </c>
    </row>
    <row r="441" spans="1:30" x14ac:dyDescent="0.3">
      <c r="A441" s="104"/>
      <c r="B441" s="33"/>
      <c r="C441" s="33" t="str">
        <f>VLOOKUP(D441,'[1]Employer information'!$I$3:$J$1391,2,FALSE)</f>
        <v xml:space="preserve">Public Education                                  </v>
      </c>
      <c r="D441" s="33" t="str">
        <f>'[1]Schedule of Pension Amounts LW'!B434</f>
        <v>0449</v>
      </c>
      <c r="E441" s="33" t="str">
        <f>IF(ISNA(VLOOKUP(D441,'[1]Proportionate Shares'!$D$23:$G$1400,2,FALSE)),"",VLOOKUP(D441,'[1]Proportionate Shares'!$D$23:$G$1400,2,FALSE))</f>
        <v>178903</v>
      </c>
      <c r="F441" s="33" t="str">
        <f>IF(ISNA(VLOOKUP(D441,'[1]Proportionate Shares'!$D$23:$G$1400,3,FALSE)),"",VLOOKUP(D441,'[1]Proportionate Shares'!$D$23:$G$1400,3,FALSE))</f>
        <v xml:space="preserve">   </v>
      </c>
      <c r="G441" s="34" t="str">
        <f>VLOOKUP(D441,'[1]Employer information'!$A$3:$B$1390,2,FALSE)</f>
        <v>CALALLEN ISD</v>
      </c>
      <c r="H441" s="36">
        <f>IF(ISNA(VLOOKUP(D441,'[1]Proportionate Shares'!$D$23:$I$1377,6,FALSE)),0,VLOOKUP(D441,'[1]Proportionate Shares'!$D$23:$I$1377,6,FALSE))</f>
        <v>2.2356658700000001E-4</v>
      </c>
      <c r="I441" s="105">
        <f>VLOOKUP(D441,'[1]Schedule of Pension Amounts LW'!$B$15:$E$1399,3,FALSE)</f>
        <v>12411766</v>
      </c>
      <c r="J441" s="105">
        <f>-IF(ISNA(VLOOKUP(D441,'[1]Combined Contribution Amounts'!$A$2:$K$1335,5,FALSE)),0,VLOOKUP(D441,'[1]Combined Contribution Amounts'!$A$2:$K$1335,5,FALSE))</f>
        <v>-782510</v>
      </c>
      <c r="K441" s="105">
        <f>-IF(ISNA(VLOOKUP(D441,'[1]Combined Contribution Amounts'!$A$2:$K$1335,7,FALSE)),0,VLOOKUP(D441,'[1]Combined Contribution Amounts'!$A$2:$K$1335,7,FALSE))+-IF(ISNA(VLOOKUP(D441,'[1]Combined Contribution Amounts'!$A$2:$K$1335,8,FALSE)),0,VLOOKUP(D441,'[1]Combined Contribution Amounts'!$A$2:$K$1335,8,FALSE))+-IF(ISNA(VLOOKUP(D441,'[1]Combined Contribution Amounts'!$A$2:$K$1335,9,FALSE)),0,VLOOKUP(D441,'[1]Combined Contribution Amounts'!$A$2:$K$1335,9,FALSE))</f>
        <v>0</v>
      </c>
      <c r="L441" s="105">
        <f>VLOOKUP(D441,'[1]Pension Expense Details'!$D$23:$S$1407,16,FALSE)</f>
        <v>1061054</v>
      </c>
      <c r="M441" s="105">
        <f>ROUND(('[1]68_InOutFlowsCurPrdAndPriorHist'!$F$28-'[1]68_InOutFlowsCurPrdAndPriorHist'!$F$31)*$H441,0)-VLOOKUP(D441,'[1]Pension Expense Details'!$D$23:$S$1407,12,FALSE)</f>
        <v>-185166</v>
      </c>
      <c r="N441" s="105">
        <f>ROUND(('[1]68_InOutFlowsCurPrdAndPriorHist'!$F$29-'[1]68_InOutFlowsCurPrdAndPriorHist'!$F$32)*$H441,0)-VLOOKUP(D441,'[1]Pension Expense Details'!$D$23:$S$1407,13,FALSE)</f>
        <v>-1399125</v>
      </c>
      <c r="O441" s="105">
        <f>ROUND(('[1]68_InOutFlowsCurPrdAndPriorHist'!$F$30-'[1]68_InOutFlowsCurPrdAndPriorHist'!$F$33)*$H441,0)-VLOOKUP(D441,'[1]Pension Expense Details'!$D$23:$S$1407,14,FALSE)</f>
        <v>605025</v>
      </c>
      <c r="P441" s="105">
        <f>ROUND((VLOOKUP(D441,'[1]Schedule of Pension Amounts LW'!$B$15:$AC$1399,28,FALSE)-VLOOKUP(D441,'[1]Schedule of Pension Amounts LW'!$B$15:$AC$1399,27,FALSE))*'[1]Schedule of Pension Amounts LW'!AD$4,0)+VLOOKUP(D441,'[1]Schedule of Pension Amounts LW'!$B$15:$AH$1399,33,FALSE)-VLOOKUP(D441,'[1]Pension Expense Details'!$D$23:$S$1407,15,FALSE)</f>
        <v>-89354</v>
      </c>
      <c r="Q441" s="98">
        <f t="shared" si="30"/>
        <v>11621690</v>
      </c>
      <c r="R441" s="98">
        <f>ROUND('[1]68_InOutFlowsCurPrdAndPrior'!$D$32*IF(ISNA(VLOOKUP(D441,'[1]Proportionate Shares'!$D$23:$I$1359,6,FALSE)),0,VLOOKUP(D441,'[1]Proportionate Shares'!$D$23:$I$1359,6,FALSE)),0)</f>
        <v>48821</v>
      </c>
      <c r="S441" s="98">
        <f>ROUND('[1]68_InOutFlowsCurPrdAndPrior'!$D$33*IF(ISNA(VLOOKUP(D441,'[1]Proportionate Shares'!$D$23:$I$1359,6,FALSE)),0,VLOOKUP(D441,'[1]Proportionate Shares'!$D$23:$I$1359,6,FALSE)),0)</f>
        <v>3605619</v>
      </c>
      <c r="T441" s="98">
        <f>ROUND('[1]68_InOutFlowsCurPrdAndPrior'!$D$35*IF(ISNA(VLOOKUP(D441,'[1]Proportionate Shares'!$D$23:$I$1359,6,FALSE)),0,VLOOKUP(D441,'[1]Proportionate Shares'!$D$23:$I$1359,6,FALSE)),0)</f>
        <v>698700</v>
      </c>
      <c r="U441" s="98">
        <f>VLOOKUP(D441,'[1]Schedule of Pension Amounts LW'!$B$15:$AS$1399,36,FALSE)</f>
        <v>1097705</v>
      </c>
      <c r="V441" s="99">
        <f t="shared" si="31"/>
        <v>5450845</v>
      </c>
      <c r="W441" s="98">
        <f>ROUND('[1]68_InOutFlowsCurPrdAndPrior'!$F$32*IF(ISNA(VLOOKUP(D441,'[1]Proportionate Shares'!$D$23:$I$1359,6,FALSE)),0,VLOOKUP(D441,'[1]Proportionate Shares'!$D$23:$I$1359,6,FALSE)),0)</f>
        <v>403524</v>
      </c>
      <c r="X441" s="98">
        <f>ROUND('[1]68_InOutFlowsCurPrdAndPrior'!$F$33*IF(ISNA(VLOOKUP(D441,'[1]Proportionate Shares'!$D$23:$I$1359,6,FALSE)),0,VLOOKUP(D441,'[1]Proportionate Shares'!$D$23:$I$1359,6,FALSE)),0)</f>
        <v>1490012</v>
      </c>
      <c r="Y441" s="98">
        <f>ROUND('[1]68_InOutFlowsCurPrdAndPrior'!$F$35*IF(ISNA(VLOOKUP(D441,'[1]Proportionate Shares'!$D$23:$I$1359,6,FALSE)),0,VLOOKUP(D441,'[1]Proportionate Shares'!$D$23:$I$1359,6,FALSE)),0)</f>
        <v>582004</v>
      </c>
      <c r="Z441" s="98">
        <f>-VLOOKUP(D441,'[1]Schedule of Pension Amounts LW'!$B$15:$AS$1399,37,FALSE)</f>
        <v>69801</v>
      </c>
      <c r="AA441" s="99">
        <f t="shared" si="32"/>
        <v>2545341</v>
      </c>
      <c r="AB441" s="72">
        <f>VLOOKUP(D441,'[1]Pension Expense Details'!$D$22:$S$1407,16,FALSE)</f>
        <v>1061054</v>
      </c>
      <c r="AC441" s="72">
        <f t="shared" si="33"/>
        <v>1444002</v>
      </c>
      <c r="AD441" s="72">
        <f>VLOOKUP(D441,'[1]Schedule of Pension Amounts LW'!$B$15:$W$1399,22,FALSE)</f>
        <v>2505056</v>
      </c>
    </row>
    <row r="442" spans="1:30" x14ac:dyDescent="0.3">
      <c r="A442" s="104"/>
      <c r="B442" s="33"/>
      <c r="C442" s="33" t="str">
        <f>VLOOKUP(D442,'[1]Employer information'!$I$3:$J$1391,2,FALSE)</f>
        <v xml:space="preserve">Public Education                                  </v>
      </c>
      <c r="D442" s="33" t="str">
        <f>'[1]Schedule of Pension Amounts LW'!B435</f>
        <v>0450</v>
      </c>
      <c r="E442" s="33" t="str">
        <f>IF(ISNA(VLOOKUP(D442,'[1]Proportionate Shares'!$D$23:$G$1400,2,FALSE)),"",VLOOKUP(D442,'[1]Proportionate Shares'!$D$23:$G$1400,2,FALSE))</f>
        <v>026901</v>
      </c>
      <c r="F442" s="33" t="str">
        <f>IF(ISNA(VLOOKUP(D442,'[1]Proportionate Shares'!$D$23:$G$1400,3,FALSE)),"",VLOOKUP(D442,'[1]Proportionate Shares'!$D$23:$G$1400,3,FALSE))</f>
        <v xml:space="preserve">   </v>
      </c>
      <c r="G442" s="34" t="str">
        <f>VLOOKUP(D442,'[1]Employer information'!$A$3:$B$1390,2,FALSE)</f>
        <v>CALDWELL ISD</v>
      </c>
      <c r="H442" s="36">
        <f>IF(ISNA(VLOOKUP(D442,'[1]Proportionate Shares'!$D$23:$I$1377,6,FALSE)),0,VLOOKUP(D442,'[1]Proportionate Shares'!$D$23:$I$1377,6,FALSE))</f>
        <v>7.5080842999999999E-5</v>
      </c>
      <c r="I442" s="105">
        <f>VLOOKUP(D442,'[1]Schedule of Pension Amounts LW'!$B$15:$E$1399,3,FALSE)</f>
        <v>4102480</v>
      </c>
      <c r="J442" s="105">
        <f>-IF(ISNA(VLOOKUP(D442,'[1]Combined Contribution Amounts'!$A$2:$K$1335,5,FALSE)),0,VLOOKUP(D442,'[1]Combined Contribution Amounts'!$A$2:$K$1335,5,FALSE))</f>
        <v>-262792</v>
      </c>
      <c r="K442" s="105">
        <f>-IF(ISNA(VLOOKUP(D442,'[1]Combined Contribution Amounts'!$A$2:$K$1335,7,FALSE)),0,VLOOKUP(D442,'[1]Combined Contribution Amounts'!$A$2:$K$1335,7,FALSE))+-IF(ISNA(VLOOKUP(D442,'[1]Combined Contribution Amounts'!$A$2:$K$1335,8,FALSE)),0,VLOOKUP(D442,'[1]Combined Contribution Amounts'!$A$2:$K$1335,8,FALSE))+-IF(ISNA(VLOOKUP(D442,'[1]Combined Contribution Amounts'!$A$2:$K$1335,9,FALSE)),0,VLOOKUP(D442,'[1]Combined Contribution Amounts'!$A$2:$K$1335,9,FALSE))</f>
        <v>0</v>
      </c>
      <c r="L442" s="105">
        <f>VLOOKUP(D442,'[1]Pension Expense Details'!$D$23:$S$1407,16,FALSE)</f>
        <v>366676</v>
      </c>
      <c r="M442" s="105">
        <f>ROUND(('[1]68_InOutFlowsCurPrdAndPriorHist'!$F$28-'[1]68_InOutFlowsCurPrdAndPriorHist'!$F$31)*$H442,0)-VLOOKUP(D442,'[1]Pension Expense Details'!$D$23:$S$1407,12,FALSE)</f>
        <v>-62184</v>
      </c>
      <c r="N442" s="105">
        <f>ROUND(('[1]68_InOutFlowsCurPrdAndPriorHist'!$F$29-'[1]68_InOutFlowsCurPrdAndPriorHist'!$F$32)*$H442,0)-VLOOKUP(D442,'[1]Pension Expense Details'!$D$23:$S$1407,13,FALSE)</f>
        <v>-469871</v>
      </c>
      <c r="O442" s="105">
        <f>ROUND(('[1]68_InOutFlowsCurPrdAndPriorHist'!$F$30-'[1]68_InOutFlowsCurPrdAndPriorHist'!$F$33)*$H442,0)-VLOOKUP(D442,'[1]Pension Expense Details'!$D$23:$S$1407,14,FALSE)</f>
        <v>203187</v>
      </c>
      <c r="P442" s="105">
        <f>ROUND((VLOOKUP(D442,'[1]Schedule of Pension Amounts LW'!$B$15:$AC$1399,28,FALSE)-VLOOKUP(D442,'[1]Schedule of Pension Amounts LW'!$B$15:$AC$1399,27,FALSE))*'[1]Schedule of Pension Amounts LW'!AD$4,0)+VLOOKUP(D442,'[1]Schedule of Pension Amounts LW'!$B$15:$AH$1399,33,FALSE)-VLOOKUP(D442,'[1]Pension Expense Details'!$D$23:$S$1407,15,FALSE)</f>
        <v>25441</v>
      </c>
      <c r="Q442" s="98">
        <f t="shared" si="30"/>
        <v>3902937</v>
      </c>
      <c r="R442" s="98">
        <f>ROUND('[1]68_InOutFlowsCurPrdAndPrior'!$D$32*IF(ISNA(VLOOKUP(D442,'[1]Proportionate Shares'!$D$23:$I$1359,6,FALSE)),0,VLOOKUP(D442,'[1]Proportionate Shares'!$D$23:$I$1359,6,FALSE)),0)</f>
        <v>16396</v>
      </c>
      <c r="S442" s="98">
        <f>ROUND('[1]68_InOutFlowsCurPrdAndPrior'!$D$33*IF(ISNA(VLOOKUP(D442,'[1]Proportionate Shares'!$D$23:$I$1359,6,FALSE)),0,VLOOKUP(D442,'[1]Proportionate Shares'!$D$23:$I$1359,6,FALSE)),0)</f>
        <v>1210883</v>
      </c>
      <c r="T442" s="98">
        <f>ROUND('[1]68_InOutFlowsCurPrdAndPrior'!$D$35*IF(ISNA(VLOOKUP(D442,'[1]Proportionate Shares'!$D$23:$I$1359,6,FALSE)),0,VLOOKUP(D442,'[1]Proportionate Shares'!$D$23:$I$1359,6,FALSE)),0)</f>
        <v>234646</v>
      </c>
      <c r="U442" s="98">
        <f>VLOOKUP(D442,'[1]Schedule of Pension Amounts LW'!$B$15:$AS$1399,36,FALSE)</f>
        <v>377184</v>
      </c>
      <c r="V442" s="99">
        <f t="shared" si="31"/>
        <v>1839109</v>
      </c>
      <c r="W442" s="98">
        <f>ROUND('[1]68_InOutFlowsCurPrdAndPrior'!$F$32*IF(ISNA(VLOOKUP(D442,'[1]Proportionate Shares'!$D$23:$I$1359,6,FALSE)),0,VLOOKUP(D442,'[1]Proportionate Shares'!$D$23:$I$1359,6,FALSE)),0)</f>
        <v>135516</v>
      </c>
      <c r="X442" s="98">
        <f>ROUND('[1]68_InOutFlowsCurPrdAndPrior'!$F$33*IF(ISNA(VLOOKUP(D442,'[1]Proportionate Shares'!$D$23:$I$1359,6,FALSE)),0,VLOOKUP(D442,'[1]Proportionate Shares'!$D$23:$I$1359,6,FALSE)),0)</f>
        <v>500394</v>
      </c>
      <c r="Y442" s="98">
        <f>ROUND('[1]68_InOutFlowsCurPrdAndPrior'!$F$35*IF(ISNA(VLOOKUP(D442,'[1]Proportionate Shares'!$D$23:$I$1359,6,FALSE)),0,VLOOKUP(D442,'[1]Proportionate Shares'!$D$23:$I$1359,6,FALSE)),0)</f>
        <v>195456</v>
      </c>
      <c r="Z442" s="98">
        <f>-VLOOKUP(D442,'[1]Schedule of Pension Amounts LW'!$B$15:$AS$1399,37,FALSE)</f>
        <v>202525</v>
      </c>
      <c r="AA442" s="99">
        <f t="shared" si="32"/>
        <v>1033891</v>
      </c>
      <c r="AB442" s="72">
        <f>VLOOKUP(D442,'[1]Pension Expense Details'!$D$22:$S$1407,16,FALSE)</f>
        <v>366676</v>
      </c>
      <c r="AC442" s="72">
        <f t="shared" si="33"/>
        <v>444541</v>
      </c>
      <c r="AD442" s="72">
        <f>VLOOKUP(D442,'[1]Schedule of Pension Amounts LW'!$B$15:$W$1399,22,FALSE)</f>
        <v>811217</v>
      </c>
    </row>
    <row r="443" spans="1:30" x14ac:dyDescent="0.3">
      <c r="A443" s="104"/>
      <c r="B443" s="33"/>
      <c r="C443" s="33" t="str">
        <f>VLOOKUP(D443,'[1]Employer information'!$I$3:$J$1391,2,FALSE)</f>
        <v xml:space="preserve">Public Education                                  </v>
      </c>
      <c r="D443" s="33" t="str">
        <f>'[1]Schedule of Pension Amounts LW'!B436</f>
        <v>1026</v>
      </c>
      <c r="E443" s="33" t="str">
        <f>IF(ISNA(VLOOKUP(D443,'[1]Proportionate Shares'!$D$23:$G$1400,2,FALSE)),"",VLOOKUP(D443,'[1]Proportionate Shares'!$D$23:$G$1400,2,FALSE))</f>
        <v>029901</v>
      </c>
      <c r="F443" s="33" t="str">
        <f>IF(ISNA(VLOOKUP(D443,'[1]Proportionate Shares'!$D$23:$G$1400,3,FALSE)),"",VLOOKUP(D443,'[1]Proportionate Shares'!$D$23:$G$1400,3,FALSE))</f>
        <v/>
      </c>
      <c r="G443" s="34" t="str">
        <f>VLOOKUP(D443,'[1]Employer information'!$A$3:$B$1390,2,FALSE)</f>
        <v>CALHOUN COUNTY ISD</v>
      </c>
      <c r="H443" s="36">
        <f>IF(ISNA(VLOOKUP(D443,'[1]Proportionate Shares'!$D$23:$I$1377,6,FALSE)),0,VLOOKUP(D443,'[1]Proportionate Shares'!$D$23:$I$1377,6,FALSE))</f>
        <v>1.5929137199999999E-4</v>
      </c>
      <c r="I443" s="105">
        <f>VLOOKUP(D443,'[1]Schedule of Pension Amounts LW'!$B$15:$E$1399,3,FALSE)</f>
        <v>8185631</v>
      </c>
      <c r="J443" s="105">
        <f>-IF(ISNA(VLOOKUP(D443,'[1]Combined Contribution Amounts'!$A$2:$K$1335,5,FALSE)),0,VLOOKUP(D443,'[1]Combined Contribution Amounts'!$A$2:$K$1335,5,FALSE))</f>
        <v>-557539</v>
      </c>
      <c r="K443" s="105">
        <f>-IF(ISNA(VLOOKUP(D443,'[1]Combined Contribution Amounts'!$A$2:$K$1335,7,FALSE)),0,VLOOKUP(D443,'[1]Combined Contribution Amounts'!$A$2:$K$1335,7,FALSE))+-IF(ISNA(VLOOKUP(D443,'[1]Combined Contribution Amounts'!$A$2:$K$1335,8,FALSE)),0,VLOOKUP(D443,'[1]Combined Contribution Amounts'!$A$2:$K$1335,8,FALSE))+-IF(ISNA(VLOOKUP(D443,'[1]Combined Contribution Amounts'!$A$2:$K$1335,9,FALSE)),0,VLOOKUP(D443,'[1]Combined Contribution Amounts'!$A$2:$K$1335,9,FALSE))</f>
        <v>0</v>
      </c>
      <c r="L443" s="105">
        <f>VLOOKUP(D443,'[1]Pension Expense Details'!$D$23:$S$1407,16,FALSE)</f>
        <v>859388</v>
      </c>
      <c r="M443" s="105">
        <f>ROUND(('[1]68_InOutFlowsCurPrdAndPriorHist'!$F$28-'[1]68_InOutFlowsCurPrdAndPriorHist'!$F$31)*$H443,0)-VLOOKUP(D443,'[1]Pension Expense Details'!$D$23:$S$1407,12,FALSE)</f>
        <v>-131932</v>
      </c>
      <c r="N443" s="105">
        <f>ROUND(('[1]68_InOutFlowsCurPrdAndPriorHist'!$F$29-'[1]68_InOutFlowsCurPrdAndPriorHist'!$F$32)*$H443,0)-VLOOKUP(D443,'[1]Pension Expense Details'!$D$23:$S$1407,13,FALSE)</f>
        <v>-996878</v>
      </c>
      <c r="O443" s="105">
        <f>ROUND(('[1]68_InOutFlowsCurPrdAndPriorHist'!$F$30-'[1]68_InOutFlowsCurPrdAndPriorHist'!$F$33)*$H443,0)-VLOOKUP(D443,'[1]Pension Expense Details'!$D$23:$S$1407,14,FALSE)</f>
        <v>431081</v>
      </c>
      <c r="P443" s="105">
        <f>ROUND((VLOOKUP(D443,'[1]Schedule of Pension Amounts LW'!$B$15:$AC$1399,28,FALSE)-VLOOKUP(D443,'[1]Schedule of Pension Amounts LW'!$B$15:$AC$1399,27,FALSE))*'[1]Schedule of Pension Amounts LW'!AD$4,0)+VLOOKUP(D443,'[1]Schedule of Pension Amounts LW'!$B$15:$AH$1399,33,FALSE)-VLOOKUP(D443,'[1]Pension Expense Details'!$D$23:$S$1407,15,FALSE)</f>
        <v>490712</v>
      </c>
      <c r="Q443" s="98">
        <f t="shared" si="30"/>
        <v>8280463</v>
      </c>
      <c r="R443" s="98">
        <f>ROUND('[1]68_InOutFlowsCurPrdAndPrior'!$D$32*IF(ISNA(VLOOKUP(D443,'[1]Proportionate Shares'!$D$23:$I$1359,6,FALSE)),0,VLOOKUP(D443,'[1]Proportionate Shares'!$D$23:$I$1359,6,FALSE)),0)</f>
        <v>34785</v>
      </c>
      <c r="S443" s="98">
        <f>ROUND('[1]68_InOutFlowsCurPrdAndPrior'!$D$33*IF(ISNA(VLOOKUP(D443,'[1]Proportionate Shares'!$D$23:$I$1359,6,FALSE)),0,VLOOKUP(D443,'[1]Proportionate Shares'!$D$23:$I$1359,6,FALSE)),0)</f>
        <v>2569006</v>
      </c>
      <c r="T443" s="98">
        <f>ROUND('[1]68_InOutFlowsCurPrdAndPrior'!$D$35*IF(ISNA(VLOOKUP(D443,'[1]Proportionate Shares'!$D$23:$I$1359,6,FALSE)),0,VLOOKUP(D443,'[1]Proportionate Shares'!$D$23:$I$1359,6,FALSE)),0)</f>
        <v>497824</v>
      </c>
      <c r="U443" s="98">
        <f>VLOOKUP(D443,'[1]Schedule of Pension Amounts LW'!$B$15:$AS$1399,36,FALSE)</f>
        <v>689245</v>
      </c>
      <c r="V443" s="99">
        <f t="shared" si="31"/>
        <v>3790860</v>
      </c>
      <c r="W443" s="98">
        <f>ROUND('[1]68_InOutFlowsCurPrdAndPrior'!$F$32*IF(ISNA(VLOOKUP(D443,'[1]Proportionate Shares'!$D$23:$I$1359,6,FALSE)),0,VLOOKUP(D443,'[1]Proportionate Shares'!$D$23:$I$1359,6,FALSE)),0)</f>
        <v>287511</v>
      </c>
      <c r="X443" s="98">
        <f>ROUND('[1]68_InOutFlowsCurPrdAndPrior'!$F$33*IF(ISNA(VLOOKUP(D443,'[1]Proportionate Shares'!$D$23:$I$1359,6,FALSE)),0,VLOOKUP(D443,'[1]Proportionate Shares'!$D$23:$I$1359,6,FALSE)),0)</f>
        <v>1061635</v>
      </c>
      <c r="Y443" s="98">
        <f>ROUND('[1]68_InOutFlowsCurPrdAndPrior'!$F$35*IF(ISNA(VLOOKUP(D443,'[1]Proportionate Shares'!$D$23:$I$1359,6,FALSE)),0,VLOOKUP(D443,'[1]Proportionate Shares'!$D$23:$I$1359,6,FALSE)),0)</f>
        <v>414679</v>
      </c>
      <c r="Z443" s="98">
        <f>-VLOOKUP(D443,'[1]Schedule of Pension Amounts LW'!$B$15:$AS$1399,37,FALSE)</f>
        <v>318820</v>
      </c>
      <c r="AA443" s="99">
        <f t="shared" si="32"/>
        <v>2082645</v>
      </c>
      <c r="AB443" s="72">
        <f>VLOOKUP(D443,'[1]Pension Expense Details'!$D$22:$S$1407,16,FALSE)</f>
        <v>859388</v>
      </c>
      <c r="AC443" s="72">
        <f t="shared" si="33"/>
        <v>773417</v>
      </c>
      <c r="AD443" s="72">
        <f>VLOOKUP(D443,'[1]Schedule of Pension Amounts LW'!$B$15:$W$1399,22,FALSE)</f>
        <v>1632805</v>
      </c>
    </row>
    <row r="444" spans="1:30" x14ac:dyDescent="0.3">
      <c r="A444" s="104"/>
      <c r="B444" s="33"/>
      <c r="C444" s="33" t="str">
        <f>VLOOKUP(D444,'[1]Employer information'!$I$3:$J$1391,2,FALSE)</f>
        <v xml:space="preserve">Public Education                                  </v>
      </c>
      <c r="D444" s="33" t="str">
        <f>'[1]Schedule of Pension Amounts LW'!B437</f>
        <v>1544</v>
      </c>
      <c r="E444" s="33" t="str">
        <f>IF(ISNA(VLOOKUP(D444,'[1]Proportionate Shares'!$D$23:$G$1400,2,FALSE)),"",VLOOKUP(D444,'[1]Proportionate Shares'!$D$23:$G$1400,2,FALSE))</f>
        <v>049905</v>
      </c>
      <c r="F444" s="33" t="str">
        <f>IF(ISNA(VLOOKUP(D444,'[1]Proportionate Shares'!$D$23:$G$1400,3,FALSE)),"",VLOOKUP(D444,'[1]Proportionate Shares'!$D$23:$G$1400,3,FALSE))</f>
        <v/>
      </c>
      <c r="G444" s="34" t="str">
        <f>VLOOKUP(D444,'[1]Employer information'!$A$3:$B$1390,2,FALSE)</f>
        <v>CALLISBURG ISD</v>
      </c>
      <c r="H444" s="36">
        <f>IF(ISNA(VLOOKUP(D444,'[1]Proportionate Shares'!$D$23:$I$1377,6,FALSE)),0,VLOOKUP(D444,'[1]Proportionate Shares'!$D$23:$I$1377,6,FALSE))</f>
        <v>6.5095473000000007E-5</v>
      </c>
      <c r="I444" s="105">
        <f>VLOOKUP(D444,'[1]Schedule of Pension Amounts LW'!$B$15:$E$1399,3,FALSE)</f>
        <v>3763966</v>
      </c>
      <c r="J444" s="105">
        <f>-IF(ISNA(VLOOKUP(D444,'[1]Combined Contribution Amounts'!$A$2:$K$1335,5,FALSE)),0,VLOOKUP(D444,'[1]Combined Contribution Amounts'!$A$2:$K$1335,5,FALSE))</f>
        <v>-227842</v>
      </c>
      <c r="K444" s="105">
        <f>-IF(ISNA(VLOOKUP(D444,'[1]Combined Contribution Amounts'!$A$2:$K$1335,7,FALSE)),0,VLOOKUP(D444,'[1]Combined Contribution Amounts'!$A$2:$K$1335,7,FALSE))+-IF(ISNA(VLOOKUP(D444,'[1]Combined Contribution Amounts'!$A$2:$K$1335,8,FALSE)),0,VLOOKUP(D444,'[1]Combined Contribution Amounts'!$A$2:$K$1335,8,FALSE))+-IF(ISNA(VLOOKUP(D444,'[1]Combined Contribution Amounts'!$A$2:$K$1335,9,FALSE)),0,VLOOKUP(D444,'[1]Combined Contribution Amounts'!$A$2:$K$1335,9,FALSE))</f>
        <v>0</v>
      </c>
      <c r="L444" s="105">
        <f>VLOOKUP(D444,'[1]Pension Expense Details'!$D$23:$S$1407,16,FALSE)</f>
        <v>285361</v>
      </c>
      <c r="M444" s="105">
        <f>ROUND(('[1]68_InOutFlowsCurPrdAndPriorHist'!$F$28-'[1]68_InOutFlowsCurPrdAndPriorHist'!$F$31)*$H444,0)-VLOOKUP(D444,'[1]Pension Expense Details'!$D$23:$S$1407,12,FALSE)</f>
        <v>-53915</v>
      </c>
      <c r="N444" s="105">
        <f>ROUND(('[1]68_InOutFlowsCurPrdAndPriorHist'!$F$29-'[1]68_InOutFlowsCurPrdAndPriorHist'!$F$32)*$H444,0)-VLOOKUP(D444,'[1]Pension Expense Details'!$D$23:$S$1407,13,FALSE)</f>
        <v>-407381</v>
      </c>
      <c r="O444" s="105">
        <f>ROUND(('[1]68_InOutFlowsCurPrdAndPriorHist'!$F$30-'[1]68_InOutFlowsCurPrdAndPriorHist'!$F$33)*$H444,0)-VLOOKUP(D444,'[1]Pension Expense Details'!$D$23:$S$1407,14,FALSE)</f>
        <v>176164</v>
      </c>
      <c r="P444" s="105">
        <f>ROUND((VLOOKUP(D444,'[1]Schedule of Pension Amounts LW'!$B$15:$AC$1399,28,FALSE)-VLOOKUP(D444,'[1]Schedule of Pension Amounts LW'!$B$15:$AC$1399,27,FALSE))*'[1]Schedule of Pension Amounts LW'!AD$4,0)+VLOOKUP(D444,'[1]Schedule of Pension Amounts LW'!$B$15:$AH$1399,33,FALSE)-VLOOKUP(D444,'[1]Pension Expense Details'!$D$23:$S$1407,15,FALSE)</f>
        <v>-152487</v>
      </c>
      <c r="Q444" s="98">
        <f t="shared" si="30"/>
        <v>3383866</v>
      </c>
      <c r="R444" s="98">
        <f>ROUND('[1]68_InOutFlowsCurPrdAndPrior'!$D$32*IF(ISNA(VLOOKUP(D444,'[1]Proportionate Shares'!$D$23:$I$1359,6,FALSE)),0,VLOOKUP(D444,'[1]Proportionate Shares'!$D$23:$I$1359,6,FALSE)),0)</f>
        <v>14215</v>
      </c>
      <c r="S444" s="98">
        <f>ROUND('[1]68_InOutFlowsCurPrdAndPrior'!$D$33*IF(ISNA(VLOOKUP(D444,'[1]Proportionate Shares'!$D$23:$I$1359,6,FALSE)),0,VLOOKUP(D444,'[1]Proportionate Shares'!$D$23:$I$1359,6,FALSE)),0)</f>
        <v>1049841</v>
      </c>
      <c r="T444" s="98">
        <f>ROUND('[1]68_InOutFlowsCurPrdAndPrior'!$D$35*IF(ISNA(VLOOKUP(D444,'[1]Proportionate Shares'!$D$23:$I$1359,6,FALSE)),0,VLOOKUP(D444,'[1]Proportionate Shares'!$D$23:$I$1359,6,FALSE)),0)</f>
        <v>203439</v>
      </c>
      <c r="U444" s="98">
        <f>VLOOKUP(D444,'[1]Schedule of Pension Amounts LW'!$B$15:$AS$1399,36,FALSE)</f>
        <v>204662</v>
      </c>
      <c r="V444" s="99">
        <f t="shared" si="31"/>
        <v>1472157</v>
      </c>
      <c r="W444" s="98">
        <f>ROUND('[1]68_InOutFlowsCurPrdAndPrior'!$F$32*IF(ISNA(VLOOKUP(D444,'[1]Proportionate Shares'!$D$23:$I$1359,6,FALSE)),0,VLOOKUP(D444,'[1]Proportionate Shares'!$D$23:$I$1359,6,FALSE)),0)</f>
        <v>117493</v>
      </c>
      <c r="X444" s="98">
        <f>ROUND('[1]68_InOutFlowsCurPrdAndPrior'!$F$33*IF(ISNA(VLOOKUP(D444,'[1]Proportionate Shares'!$D$23:$I$1359,6,FALSE)),0,VLOOKUP(D444,'[1]Proportionate Shares'!$D$23:$I$1359,6,FALSE)),0)</f>
        <v>433844</v>
      </c>
      <c r="Y444" s="98">
        <f>ROUND('[1]68_InOutFlowsCurPrdAndPrior'!$F$35*IF(ISNA(VLOOKUP(D444,'[1]Proportionate Shares'!$D$23:$I$1359,6,FALSE)),0,VLOOKUP(D444,'[1]Proportionate Shares'!$D$23:$I$1359,6,FALSE)),0)</f>
        <v>169461</v>
      </c>
      <c r="Z444" s="98">
        <f>-VLOOKUP(D444,'[1]Schedule of Pension Amounts LW'!$B$15:$AS$1399,37,FALSE)</f>
        <v>118024</v>
      </c>
      <c r="AA444" s="99">
        <f t="shared" si="32"/>
        <v>838822</v>
      </c>
      <c r="AB444" s="72">
        <f>VLOOKUP(D444,'[1]Pension Expense Details'!$D$22:$S$1407,16,FALSE)</f>
        <v>285361</v>
      </c>
      <c r="AC444" s="72">
        <f t="shared" si="33"/>
        <v>388763</v>
      </c>
      <c r="AD444" s="72">
        <f>VLOOKUP(D444,'[1]Schedule of Pension Amounts LW'!$B$15:$W$1399,22,FALSE)</f>
        <v>674124</v>
      </c>
    </row>
    <row r="445" spans="1:30" x14ac:dyDescent="0.3">
      <c r="A445" s="104"/>
      <c r="B445" s="33"/>
      <c r="C445" s="33" t="str">
        <f>VLOOKUP(D445,'[1]Employer information'!$I$3:$J$1391,2,FALSE)</f>
        <v xml:space="preserve">Public Education                                  </v>
      </c>
      <c r="D445" s="33" t="str">
        <f>'[1]Schedule of Pension Amounts LW'!B438</f>
        <v>0452</v>
      </c>
      <c r="E445" s="33" t="str">
        <f>IF(ISNA(VLOOKUP(D445,'[1]Proportionate Shares'!$D$23:$G$1400,2,FALSE)),"",VLOOKUP(D445,'[1]Proportionate Shares'!$D$23:$G$1400,2,FALSE))</f>
        <v>198902</v>
      </c>
      <c r="F445" s="33" t="str">
        <f>IF(ISNA(VLOOKUP(D445,'[1]Proportionate Shares'!$D$23:$G$1400,3,FALSE)),"",VLOOKUP(D445,'[1]Proportionate Shares'!$D$23:$G$1400,3,FALSE))</f>
        <v xml:space="preserve">   </v>
      </c>
      <c r="G445" s="34" t="str">
        <f>VLOOKUP(D445,'[1]Employer information'!$A$3:$B$1390,2,FALSE)</f>
        <v>CALVERT ISD</v>
      </c>
      <c r="H445" s="36">
        <f>IF(ISNA(VLOOKUP(D445,'[1]Proportionate Shares'!$D$23:$I$1377,6,FALSE)),0,VLOOKUP(D445,'[1]Proportionate Shares'!$D$23:$I$1377,6,FALSE))</f>
        <v>1.2964125E-5</v>
      </c>
      <c r="I445" s="105">
        <f>VLOOKUP(D445,'[1]Schedule of Pension Amounts LW'!$B$15:$E$1399,3,FALSE)</f>
        <v>669790</v>
      </c>
      <c r="J445" s="105">
        <f>-IF(ISNA(VLOOKUP(D445,'[1]Combined Contribution Amounts'!$A$2:$K$1335,5,FALSE)),0,VLOOKUP(D445,'[1]Combined Contribution Amounts'!$A$2:$K$1335,5,FALSE))</f>
        <v>-45376</v>
      </c>
      <c r="K445" s="105">
        <f>-IF(ISNA(VLOOKUP(D445,'[1]Combined Contribution Amounts'!$A$2:$K$1335,7,FALSE)),0,VLOOKUP(D445,'[1]Combined Contribution Amounts'!$A$2:$K$1335,7,FALSE))+-IF(ISNA(VLOOKUP(D445,'[1]Combined Contribution Amounts'!$A$2:$K$1335,8,FALSE)),0,VLOOKUP(D445,'[1]Combined Contribution Amounts'!$A$2:$K$1335,8,FALSE))+-IF(ISNA(VLOOKUP(D445,'[1]Combined Contribution Amounts'!$A$2:$K$1335,9,FALSE)),0,VLOOKUP(D445,'[1]Combined Contribution Amounts'!$A$2:$K$1335,9,FALSE))</f>
        <v>0</v>
      </c>
      <c r="L445" s="105">
        <f>VLOOKUP(D445,'[1]Pension Expense Details'!$D$23:$S$1407,16,FALSE)</f>
        <v>69378</v>
      </c>
      <c r="M445" s="105">
        <f>ROUND(('[1]68_InOutFlowsCurPrdAndPriorHist'!$F$28-'[1]68_InOutFlowsCurPrdAndPriorHist'!$F$31)*$H445,0)-VLOOKUP(D445,'[1]Pension Expense Details'!$D$23:$S$1407,12,FALSE)</f>
        <v>-10738</v>
      </c>
      <c r="N445" s="105">
        <f>ROUND(('[1]68_InOutFlowsCurPrdAndPriorHist'!$F$29-'[1]68_InOutFlowsCurPrdAndPriorHist'!$F$32)*$H445,0)-VLOOKUP(D445,'[1]Pension Expense Details'!$D$23:$S$1407,13,FALSE)</f>
        <v>-81132</v>
      </c>
      <c r="O445" s="105">
        <f>ROUND(('[1]68_InOutFlowsCurPrdAndPriorHist'!$F$30-'[1]68_InOutFlowsCurPrdAndPriorHist'!$F$33)*$H445,0)-VLOOKUP(D445,'[1]Pension Expense Details'!$D$23:$S$1407,14,FALSE)</f>
        <v>35084</v>
      </c>
      <c r="P445" s="105">
        <f>ROUND((VLOOKUP(D445,'[1]Schedule of Pension Amounts LW'!$B$15:$AC$1399,28,FALSE)-VLOOKUP(D445,'[1]Schedule of Pension Amounts LW'!$B$15:$AC$1399,27,FALSE))*'[1]Schedule of Pension Amounts LW'!AD$4,0)+VLOOKUP(D445,'[1]Schedule of Pension Amounts LW'!$B$15:$AH$1399,33,FALSE)-VLOOKUP(D445,'[1]Pension Expense Details'!$D$23:$S$1407,15,FALSE)</f>
        <v>36910</v>
      </c>
      <c r="Q445" s="98">
        <f t="shared" si="30"/>
        <v>673916</v>
      </c>
      <c r="R445" s="98">
        <f>ROUND('[1]68_InOutFlowsCurPrdAndPrior'!$D$32*IF(ISNA(VLOOKUP(D445,'[1]Proportionate Shares'!$D$23:$I$1359,6,FALSE)),0,VLOOKUP(D445,'[1]Proportionate Shares'!$D$23:$I$1359,6,FALSE)),0)</f>
        <v>2831</v>
      </c>
      <c r="S445" s="98">
        <f>ROUND('[1]68_InOutFlowsCurPrdAndPrior'!$D$33*IF(ISNA(VLOOKUP(D445,'[1]Proportionate Shares'!$D$23:$I$1359,6,FALSE)),0,VLOOKUP(D445,'[1]Proportionate Shares'!$D$23:$I$1359,6,FALSE)),0)</f>
        <v>209082</v>
      </c>
      <c r="T445" s="98">
        <f>ROUND('[1]68_InOutFlowsCurPrdAndPrior'!$D$35*IF(ISNA(VLOOKUP(D445,'[1]Proportionate Shares'!$D$23:$I$1359,6,FALSE)),0,VLOOKUP(D445,'[1]Proportionate Shares'!$D$23:$I$1359,6,FALSE)),0)</f>
        <v>40516</v>
      </c>
      <c r="U445" s="98">
        <f>VLOOKUP(D445,'[1]Schedule of Pension Amounts LW'!$B$15:$AS$1399,36,FALSE)</f>
        <v>83873</v>
      </c>
      <c r="V445" s="99">
        <f t="shared" si="31"/>
        <v>336302</v>
      </c>
      <c r="W445" s="98">
        <f>ROUND('[1]68_InOutFlowsCurPrdAndPrior'!$F$32*IF(ISNA(VLOOKUP(D445,'[1]Proportionate Shares'!$D$23:$I$1359,6,FALSE)),0,VLOOKUP(D445,'[1]Proportionate Shares'!$D$23:$I$1359,6,FALSE)),0)</f>
        <v>23399</v>
      </c>
      <c r="X445" s="98">
        <f>ROUND('[1]68_InOutFlowsCurPrdAndPrior'!$F$33*IF(ISNA(VLOOKUP(D445,'[1]Proportionate Shares'!$D$23:$I$1359,6,FALSE)),0,VLOOKUP(D445,'[1]Proportionate Shares'!$D$23:$I$1359,6,FALSE)),0)</f>
        <v>86402</v>
      </c>
      <c r="Y445" s="98">
        <f>ROUND('[1]68_InOutFlowsCurPrdAndPrior'!$F$35*IF(ISNA(VLOOKUP(D445,'[1]Proportionate Shares'!$D$23:$I$1359,6,FALSE)),0,VLOOKUP(D445,'[1]Proportionate Shares'!$D$23:$I$1359,6,FALSE)),0)</f>
        <v>33749</v>
      </c>
      <c r="Z445" s="98">
        <f>-VLOOKUP(D445,'[1]Schedule of Pension Amounts LW'!$B$15:$AS$1399,37,FALSE)</f>
        <v>188323</v>
      </c>
      <c r="AA445" s="99">
        <f t="shared" si="32"/>
        <v>331873</v>
      </c>
      <c r="AB445" s="72">
        <f>VLOOKUP(D445,'[1]Pension Expense Details'!$D$22:$S$1407,16,FALSE)</f>
        <v>69378</v>
      </c>
      <c r="AC445" s="72">
        <f t="shared" si="33"/>
        <v>39564</v>
      </c>
      <c r="AD445" s="72">
        <f>VLOOKUP(D445,'[1]Schedule of Pension Amounts LW'!$B$15:$W$1399,22,FALSE)</f>
        <v>108942</v>
      </c>
    </row>
    <row r="446" spans="1:30" x14ac:dyDescent="0.3">
      <c r="A446" s="104"/>
      <c r="B446" s="33"/>
      <c r="C446" s="33" t="str">
        <f>VLOOKUP(D446,'[1]Employer information'!$I$3:$J$1391,2,FALSE)</f>
        <v xml:space="preserve">Public Education                                  </v>
      </c>
      <c r="D446" s="33" t="str">
        <f>'[1]Schedule of Pension Amounts LW'!B439</f>
        <v>0453</v>
      </c>
      <c r="E446" s="33" t="str">
        <f>IF(ISNA(VLOOKUP(D446,'[1]Proportionate Shares'!$D$23:$G$1400,2,FALSE)),"",VLOOKUP(D446,'[1]Proportionate Shares'!$D$23:$G$1400,2,FALSE))</f>
        <v>166901</v>
      </c>
      <c r="F446" s="33" t="str">
        <f>IF(ISNA(VLOOKUP(D446,'[1]Proportionate Shares'!$D$23:$G$1400,3,FALSE)),"",VLOOKUP(D446,'[1]Proportionate Shares'!$D$23:$G$1400,3,FALSE))</f>
        <v xml:space="preserve">   </v>
      </c>
      <c r="G446" s="34" t="str">
        <f>VLOOKUP(D446,'[1]Employer information'!$A$3:$B$1390,2,FALSE)</f>
        <v>CAMERON ISD</v>
      </c>
      <c r="H446" s="36">
        <f>IF(ISNA(VLOOKUP(D446,'[1]Proportionate Shares'!$D$23:$I$1377,6,FALSE)),0,VLOOKUP(D446,'[1]Proportionate Shares'!$D$23:$I$1377,6,FALSE))</f>
        <v>7.8514152999999999E-5</v>
      </c>
      <c r="I446" s="105">
        <f>VLOOKUP(D446,'[1]Schedule of Pension Amounts LW'!$B$15:$E$1399,3,FALSE)</f>
        <v>4625610</v>
      </c>
      <c r="J446" s="105">
        <f>-IF(ISNA(VLOOKUP(D446,'[1]Combined Contribution Amounts'!$A$2:$K$1335,5,FALSE)),0,VLOOKUP(D446,'[1]Combined Contribution Amounts'!$A$2:$K$1335,5,FALSE))</f>
        <v>-274809</v>
      </c>
      <c r="K446" s="105">
        <f>-IF(ISNA(VLOOKUP(D446,'[1]Combined Contribution Amounts'!$A$2:$K$1335,7,FALSE)),0,VLOOKUP(D446,'[1]Combined Contribution Amounts'!$A$2:$K$1335,7,FALSE))+-IF(ISNA(VLOOKUP(D446,'[1]Combined Contribution Amounts'!$A$2:$K$1335,8,FALSE)),0,VLOOKUP(D446,'[1]Combined Contribution Amounts'!$A$2:$K$1335,8,FALSE))+-IF(ISNA(VLOOKUP(D446,'[1]Combined Contribution Amounts'!$A$2:$K$1335,9,FALSE)),0,VLOOKUP(D446,'[1]Combined Contribution Amounts'!$A$2:$K$1335,9,FALSE))</f>
        <v>0</v>
      </c>
      <c r="L446" s="105">
        <f>VLOOKUP(D446,'[1]Pension Expense Details'!$D$23:$S$1407,16,FALSE)</f>
        <v>330707</v>
      </c>
      <c r="M446" s="105">
        <f>ROUND(('[1]68_InOutFlowsCurPrdAndPriorHist'!$F$28-'[1]68_InOutFlowsCurPrdAndPriorHist'!$F$31)*$H446,0)-VLOOKUP(D446,'[1]Pension Expense Details'!$D$23:$S$1407,12,FALSE)</f>
        <v>-65028</v>
      </c>
      <c r="N446" s="105">
        <f>ROUND(('[1]68_InOutFlowsCurPrdAndPriorHist'!$F$29-'[1]68_InOutFlowsCurPrdAndPriorHist'!$F$32)*$H446,0)-VLOOKUP(D446,'[1]Pension Expense Details'!$D$23:$S$1407,13,FALSE)</f>
        <v>-491357</v>
      </c>
      <c r="O446" s="105">
        <f>ROUND(('[1]68_InOutFlowsCurPrdAndPriorHist'!$F$30-'[1]68_InOutFlowsCurPrdAndPriorHist'!$F$33)*$H446,0)-VLOOKUP(D446,'[1]Pension Expense Details'!$D$23:$S$1407,14,FALSE)</f>
        <v>212478</v>
      </c>
      <c r="P446" s="105">
        <f>ROUND((VLOOKUP(D446,'[1]Schedule of Pension Amounts LW'!$B$15:$AC$1399,28,FALSE)-VLOOKUP(D446,'[1]Schedule of Pension Amounts LW'!$B$15:$AC$1399,27,FALSE))*'[1]Schedule of Pension Amounts LW'!AD$4,0)+VLOOKUP(D446,'[1]Schedule of Pension Amounts LW'!$B$15:$AH$1399,33,FALSE)-VLOOKUP(D446,'[1]Pension Expense Details'!$D$23:$S$1407,15,FALSE)</f>
        <v>-256190</v>
      </c>
      <c r="Q446" s="98">
        <f t="shared" si="30"/>
        <v>4081411</v>
      </c>
      <c r="R446" s="98">
        <f>ROUND('[1]68_InOutFlowsCurPrdAndPrior'!$D$32*IF(ISNA(VLOOKUP(D446,'[1]Proportionate Shares'!$D$23:$I$1359,6,FALSE)),0,VLOOKUP(D446,'[1]Proportionate Shares'!$D$23:$I$1359,6,FALSE)),0)</f>
        <v>17146</v>
      </c>
      <c r="S446" s="98">
        <f>ROUND('[1]68_InOutFlowsCurPrdAndPrior'!$D$33*IF(ISNA(VLOOKUP(D446,'[1]Proportionate Shares'!$D$23:$I$1359,6,FALSE)),0,VLOOKUP(D446,'[1]Proportionate Shares'!$D$23:$I$1359,6,FALSE)),0)</f>
        <v>1266254</v>
      </c>
      <c r="T446" s="98">
        <f>ROUND('[1]68_InOutFlowsCurPrdAndPrior'!$D$35*IF(ISNA(VLOOKUP(D446,'[1]Proportionate Shares'!$D$23:$I$1359,6,FALSE)),0,VLOOKUP(D446,'[1]Proportionate Shares'!$D$23:$I$1359,6,FALSE)),0)</f>
        <v>245376</v>
      </c>
      <c r="U446" s="98">
        <f>VLOOKUP(D446,'[1]Schedule of Pension Amounts LW'!$B$15:$AS$1399,36,FALSE)</f>
        <v>335036</v>
      </c>
      <c r="V446" s="99">
        <f t="shared" si="31"/>
        <v>1863812</v>
      </c>
      <c r="W446" s="98">
        <f>ROUND('[1]68_InOutFlowsCurPrdAndPrior'!$F$32*IF(ISNA(VLOOKUP(D446,'[1]Proportionate Shares'!$D$23:$I$1359,6,FALSE)),0,VLOOKUP(D446,'[1]Proportionate Shares'!$D$23:$I$1359,6,FALSE)),0)</f>
        <v>141713</v>
      </c>
      <c r="X446" s="98">
        <f>ROUND('[1]68_InOutFlowsCurPrdAndPrior'!$F$33*IF(ISNA(VLOOKUP(D446,'[1]Proportionate Shares'!$D$23:$I$1359,6,FALSE)),0,VLOOKUP(D446,'[1]Proportionate Shares'!$D$23:$I$1359,6,FALSE)),0)</f>
        <v>523276</v>
      </c>
      <c r="Y446" s="98">
        <f>ROUND('[1]68_InOutFlowsCurPrdAndPrior'!$F$35*IF(ISNA(VLOOKUP(D446,'[1]Proportionate Shares'!$D$23:$I$1359,6,FALSE)),0,VLOOKUP(D446,'[1]Proportionate Shares'!$D$23:$I$1359,6,FALSE)),0)</f>
        <v>204394</v>
      </c>
      <c r="Z446" s="98">
        <f>-VLOOKUP(D446,'[1]Schedule of Pension Amounts LW'!$B$15:$AS$1399,37,FALSE)</f>
        <v>378296</v>
      </c>
      <c r="AA446" s="99">
        <f t="shared" si="32"/>
        <v>1247679</v>
      </c>
      <c r="AB446" s="72">
        <f>VLOOKUP(D446,'[1]Pension Expense Details'!$D$22:$S$1407,16,FALSE)</f>
        <v>330707</v>
      </c>
      <c r="AC446" s="72">
        <f t="shared" si="33"/>
        <v>447640</v>
      </c>
      <c r="AD446" s="72">
        <f>VLOOKUP(D446,'[1]Schedule of Pension Amounts LW'!$B$15:$W$1399,22,FALSE)</f>
        <v>778347</v>
      </c>
    </row>
    <row r="447" spans="1:30" x14ac:dyDescent="0.3">
      <c r="A447" s="104"/>
      <c r="B447" s="33"/>
      <c r="C447" s="33" t="str">
        <f>VLOOKUP(D447,'[1]Employer information'!$I$3:$J$1391,2,FALSE)</f>
        <v xml:space="preserve">Public Education                                  </v>
      </c>
      <c r="D447" s="33" t="str">
        <f>'[1]Schedule of Pension Amounts LW'!B440</f>
        <v>0454</v>
      </c>
      <c r="E447" s="33" t="str">
        <f>IF(ISNA(VLOOKUP(D447,'[1]Proportionate Shares'!$D$23:$G$1400,2,FALSE)),"",VLOOKUP(D447,'[1]Proportionate Shares'!$D$23:$G$1400,2,FALSE))</f>
        <v>116910</v>
      </c>
      <c r="F447" s="33" t="str">
        <f>IF(ISNA(VLOOKUP(D447,'[1]Proportionate Shares'!$D$23:$G$1400,3,FALSE)),"",VLOOKUP(D447,'[1]Proportionate Shares'!$D$23:$G$1400,3,FALSE))</f>
        <v xml:space="preserve">   </v>
      </c>
      <c r="G447" s="34" t="str">
        <f>VLOOKUP(D447,'[1]Employer information'!$A$3:$B$1390,2,FALSE)</f>
        <v>CAMPBELL ISD</v>
      </c>
      <c r="H447" s="36">
        <f>IF(ISNA(VLOOKUP(D447,'[1]Proportionate Shares'!$D$23:$I$1377,6,FALSE)),0,VLOOKUP(D447,'[1]Proportionate Shares'!$D$23:$I$1377,6,FALSE))</f>
        <v>1.5458039E-5</v>
      </c>
      <c r="I447" s="105">
        <f>VLOOKUP(D447,'[1]Schedule of Pension Amounts LW'!$B$15:$E$1399,3,FALSE)</f>
        <v>1062256</v>
      </c>
      <c r="J447" s="105">
        <f>-IF(ISNA(VLOOKUP(D447,'[1]Combined Contribution Amounts'!$A$2:$K$1335,5,FALSE)),0,VLOOKUP(D447,'[1]Combined Contribution Amounts'!$A$2:$K$1335,5,FALSE))</f>
        <v>-54105</v>
      </c>
      <c r="K447" s="105">
        <f>-IF(ISNA(VLOOKUP(D447,'[1]Combined Contribution Amounts'!$A$2:$K$1335,7,FALSE)),0,VLOOKUP(D447,'[1]Combined Contribution Amounts'!$A$2:$K$1335,7,FALSE))+-IF(ISNA(VLOOKUP(D447,'[1]Combined Contribution Amounts'!$A$2:$K$1335,8,FALSE)),0,VLOOKUP(D447,'[1]Combined Contribution Amounts'!$A$2:$K$1335,8,FALSE))+-IF(ISNA(VLOOKUP(D447,'[1]Combined Contribution Amounts'!$A$2:$K$1335,9,FALSE)),0,VLOOKUP(D447,'[1]Combined Contribution Amounts'!$A$2:$K$1335,9,FALSE))</f>
        <v>0</v>
      </c>
      <c r="L447" s="105">
        <f>VLOOKUP(D447,'[1]Pension Expense Details'!$D$23:$S$1407,16,FALSE)</f>
        <v>41289</v>
      </c>
      <c r="M447" s="105">
        <f>ROUND(('[1]68_InOutFlowsCurPrdAndPriorHist'!$F$28-'[1]68_InOutFlowsCurPrdAndPriorHist'!$F$31)*$H447,0)-VLOOKUP(D447,'[1]Pension Expense Details'!$D$23:$S$1407,12,FALSE)</f>
        <v>-12803</v>
      </c>
      <c r="N447" s="105">
        <f>ROUND(('[1]68_InOutFlowsCurPrdAndPriorHist'!$F$29-'[1]68_InOutFlowsCurPrdAndPriorHist'!$F$32)*$H447,0)-VLOOKUP(D447,'[1]Pension Expense Details'!$D$23:$S$1407,13,FALSE)</f>
        <v>-96739</v>
      </c>
      <c r="O447" s="105">
        <f>ROUND(('[1]68_InOutFlowsCurPrdAndPriorHist'!$F$30-'[1]68_InOutFlowsCurPrdAndPriorHist'!$F$33)*$H447,0)-VLOOKUP(D447,'[1]Pension Expense Details'!$D$23:$S$1407,14,FALSE)</f>
        <v>41833</v>
      </c>
      <c r="P447" s="105">
        <f>ROUND((VLOOKUP(D447,'[1]Schedule of Pension Amounts LW'!$B$15:$AC$1399,28,FALSE)-VLOOKUP(D447,'[1]Schedule of Pension Amounts LW'!$B$15:$AC$1399,27,FALSE))*'[1]Schedule of Pension Amounts LW'!AD$4,0)+VLOOKUP(D447,'[1]Schedule of Pension Amounts LW'!$B$15:$AH$1399,33,FALSE)-VLOOKUP(D447,'[1]Pension Expense Details'!$D$23:$S$1407,15,FALSE)</f>
        <v>-178174</v>
      </c>
      <c r="Q447" s="98">
        <f t="shared" si="30"/>
        <v>803557</v>
      </c>
      <c r="R447" s="98">
        <f>ROUND('[1]68_InOutFlowsCurPrdAndPrior'!$D$32*IF(ISNA(VLOOKUP(D447,'[1]Proportionate Shares'!$D$23:$I$1359,6,FALSE)),0,VLOOKUP(D447,'[1]Proportionate Shares'!$D$23:$I$1359,6,FALSE)),0)</f>
        <v>3376</v>
      </c>
      <c r="S447" s="98">
        <f>ROUND('[1]68_InOutFlowsCurPrdAndPrior'!$D$33*IF(ISNA(VLOOKUP(D447,'[1]Proportionate Shares'!$D$23:$I$1359,6,FALSE)),0,VLOOKUP(D447,'[1]Proportionate Shares'!$D$23:$I$1359,6,FALSE)),0)</f>
        <v>249303</v>
      </c>
      <c r="T447" s="98">
        <f>ROUND('[1]68_InOutFlowsCurPrdAndPrior'!$D$35*IF(ISNA(VLOOKUP(D447,'[1]Proportionate Shares'!$D$23:$I$1359,6,FALSE)),0,VLOOKUP(D447,'[1]Proportionate Shares'!$D$23:$I$1359,6,FALSE)),0)</f>
        <v>48310</v>
      </c>
      <c r="U447" s="98">
        <f>VLOOKUP(D447,'[1]Schedule of Pension Amounts LW'!$B$15:$AS$1399,36,FALSE)</f>
        <v>108170</v>
      </c>
      <c r="V447" s="99">
        <f t="shared" si="31"/>
        <v>409159</v>
      </c>
      <c r="W447" s="98">
        <f>ROUND('[1]68_InOutFlowsCurPrdAndPrior'!$F$32*IF(ISNA(VLOOKUP(D447,'[1]Proportionate Shares'!$D$23:$I$1359,6,FALSE)),0,VLOOKUP(D447,'[1]Proportionate Shares'!$D$23:$I$1359,6,FALSE)),0)</f>
        <v>27901</v>
      </c>
      <c r="X447" s="98">
        <f>ROUND('[1]68_InOutFlowsCurPrdAndPrior'!$F$33*IF(ISNA(VLOOKUP(D447,'[1]Proportionate Shares'!$D$23:$I$1359,6,FALSE)),0,VLOOKUP(D447,'[1]Proportionate Shares'!$D$23:$I$1359,6,FALSE)),0)</f>
        <v>103024</v>
      </c>
      <c r="Y447" s="98">
        <f>ROUND('[1]68_InOutFlowsCurPrdAndPrior'!$F$35*IF(ISNA(VLOOKUP(D447,'[1]Proportionate Shares'!$D$23:$I$1359,6,FALSE)),0,VLOOKUP(D447,'[1]Proportionate Shares'!$D$23:$I$1359,6,FALSE)),0)</f>
        <v>40241</v>
      </c>
      <c r="Z447" s="98">
        <f>-VLOOKUP(D447,'[1]Schedule of Pension Amounts LW'!$B$15:$AS$1399,37,FALSE)</f>
        <v>175982</v>
      </c>
      <c r="AA447" s="99">
        <f t="shared" si="32"/>
        <v>347148</v>
      </c>
      <c r="AB447" s="72">
        <f>VLOOKUP(D447,'[1]Pension Expense Details'!$D$22:$S$1407,16,FALSE)</f>
        <v>41289</v>
      </c>
      <c r="AC447" s="72">
        <f t="shared" si="33"/>
        <v>112025</v>
      </c>
      <c r="AD447" s="72">
        <f>VLOOKUP(D447,'[1]Schedule of Pension Amounts LW'!$B$15:$W$1399,22,FALSE)</f>
        <v>153314</v>
      </c>
    </row>
    <row r="448" spans="1:30" x14ac:dyDescent="0.3">
      <c r="A448" s="104"/>
      <c r="B448" s="33"/>
      <c r="C448" s="33" t="str">
        <f>VLOOKUP(D448,'[1]Employer information'!$I$3:$J$1391,2,FALSE)</f>
        <v xml:space="preserve">Public Education                                  </v>
      </c>
      <c r="D448" s="33" t="str">
        <f>'[1]Schedule of Pension Amounts LW'!B441</f>
        <v>0456</v>
      </c>
      <c r="E448" s="33" t="str">
        <f>IF(ISNA(VLOOKUP(D448,'[1]Proportionate Shares'!$D$23:$G$1400,2,FALSE)),"",VLOOKUP(D448,'[1]Proportionate Shares'!$D$23:$G$1400,2,FALSE))</f>
        <v>106901</v>
      </c>
      <c r="F448" s="33" t="str">
        <f>IF(ISNA(VLOOKUP(D448,'[1]Proportionate Shares'!$D$23:$G$1400,3,FALSE)),"",VLOOKUP(D448,'[1]Proportionate Shares'!$D$23:$G$1400,3,FALSE))</f>
        <v xml:space="preserve">   </v>
      </c>
      <c r="G448" s="34" t="str">
        <f>VLOOKUP(D448,'[1]Employer information'!$A$3:$B$1390,2,FALSE)</f>
        <v>CANADIAN ISD</v>
      </c>
      <c r="H448" s="36">
        <f>IF(ISNA(VLOOKUP(D448,'[1]Proportionate Shares'!$D$23:$I$1377,6,FALSE)),0,VLOOKUP(D448,'[1]Proportionate Shares'!$D$23:$I$1377,6,FALSE))</f>
        <v>5.5353236999999998E-5</v>
      </c>
      <c r="I448" s="105">
        <f>VLOOKUP(D448,'[1]Schedule of Pension Amounts LW'!$B$15:$E$1399,3,FALSE)</f>
        <v>2916340</v>
      </c>
      <c r="J448" s="105">
        <f>-IF(ISNA(VLOOKUP(D448,'[1]Combined Contribution Amounts'!$A$2:$K$1335,5,FALSE)),0,VLOOKUP(D448,'[1]Combined Contribution Amounts'!$A$2:$K$1335,5,FALSE))</f>
        <v>-193743</v>
      </c>
      <c r="K448" s="105">
        <f>-IF(ISNA(VLOOKUP(D448,'[1]Combined Contribution Amounts'!$A$2:$K$1335,7,FALSE)),0,VLOOKUP(D448,'[1]Combined Contribution Amounts'!$A$2:$K$1335,7,FALSE))+-IF(ISNA(VLOOKUP(D448,'[1]Combined Contribution Amounts'!$A$2:$K$1335,8,FALSE)),0,VLOOKUP(D448,'[1]Combined Contribution Amounts'!$A$2:$K$1335,8,FALSE))+-IF(ISNA(VLOOKUP(D448,'[1]Combined Contribution Amounts'!$A$2:$K$1335,9,FALSE)),0,VLOOKUP(D448,'[1]Combined Contribution Amounts'!$A$2:$K$1335,9,FALSE))</f>
        <v>0</v>
      </c>
      <c r="L448" s="105">
        <f>VLOOKUP(D448,'[1]Pension Expense Details'!$D$23:$S$1407,16,FALSE)</f>
        <v>287339</v>
      </c>
      <c r="M448" s="105">
        <f>ROUND(('[1]68_InOutFlowsCurPrdAndPriorHist'!$F$28-'[1]68_InOutFlowsCurPrdAndPriorHist'!$F$31)*$H448,0)-VLOOKUP(D448,'[1]Pension Expense Details'!$D$23:$S$1407,12,FALSE)</f>
        <v>-45845</v>
      </c>
      <c r="N448" s="105">
        <f>ROUND(('[1]68_InOutFlowsCurPrdAndPriorHist'!$F$29-'[1]68_InOutFlowsCurPrdAndPriorHist'!$F$32)*$H448,0)-VLOOKUP(D448,'[1]Pension Expense Details'!$D$23:$S$1407,13,FALSE)</f>
        <v>-346412</v>
      </c>
      <c r="O448" s="105">
        <f>ROUND(('[1]68_InOutFlowsCurPrdAndPriorHist'!$F$30-'[1]68_InOutFlowsCurPrdAndPriorHist'!$F$33)*$H448,0)-VLOOKUP(D448,'[1]Pension Expense Details'!$D$23:$S$1407,14,FALSE)</f>
        <v>149799</v>
      </c>
      <c r="P448" s="105">
        <f>ROUND((VLOOKUP(D448,'[1]Schedule of Pension Amounts LW'!$B$15:$AC$1399,28,FALSE)-VLOOKUP(D448,'[1]Schedule of Pension Amounts LW'!$B$15:$AC$1399,27,FALSE))*'[1]Schedule of Pension Amounts LW'!AD$4,0)+VLOOKUP(D448,'[1]Schedule of Pension Amounts LW'!$B$15:$AH$1399,33,FALSE)-VLOOKUP(D448,'[1]Pension Expense Details'!$D$23:$S$1407,15,FALSE)</f>
        <v>109956</v>
      </c>
      <c r="Q448" s="98">
        <f t="shared" si="30"/>
        <v>2877434</v>
      </c>
      <c r="R448" s="98">
        <f>ROUND('[1]68_InOutFlowsCurPrdAndPrior'!$D$32*IF(ISNA(VLOOKUP(D448,'[1]Proportionate Shares'!$D$23:$I$1359,6,FALSE)),0,VLOOKUP(D448,'[1]Proportionate Shares'!$D$23:$I$1359,6,FALSE)),0)</f>
        <v>12088</v>
      </c>
      <c r="S448" s="98">
        <f>ROUND('[1]68_InOutFlowsCurPrdAndPrior'!$D$33*IF(ISNA(VLOOKUP(D448,'[1]Proportionate Shares'!$D$23:$I$1359,6,FALSE)),0,VLOOKUP(D448,'[1]Proportionate Shares'!$D$23:$I$1359,6,FALSE)),0)</f>
        <v>892721</v>
      </c>
      <c r="T448" s="98">
        <f>ROUND('[1]68_InOutFlowsCurPrdAndPrior'!$D$35*IF(ISNA(VLOOKUP(D448,'[1]Proportionate Shares'!$D$23:$I$1359,6,FALSE)),0,VLOOKUP(D448,'[1]Proportionate Shares'!$D$23:$I$1359,6,FALSE)),0)</f>
        <v>172992</v>
      </c>
      <c r="U448" s="98">
        <f>VLOOKUP(D448,'[1]Schedule of Pension Amounts LW'!$B$15:$AS$1399,36,FALSE)</f>
        <v>278876</v>
      </c>
      <c r="V448" s="99">
        <f t="shared" si="31"/>
        <v>1356677</v>
      </c>
      <c r="W448" s="98">
        <f>ROUND('[1]68_InOutFlowsCurPrdAndPrior'!$F$32*IF(ISNA(VLOOKUP(D448,'[1]Proportionate Shares'!$D$23:$I$1359,6,FALSE)),0,VLOOKUP(D448,'[1]Proportionate Shares'!$D$23:$I$1359,6,FALSE)),0)</f>
        <v>99909</v>
      </c>
      <c r="X448" s="98">
        <f>ROUND('[1]68_InOutFlowsCurPrdAndPrior'!$F$33*IF(ISNA(VLOOKUP(D448,'[1]Proportionate Shares'!$D$23:$I$1359,6,FALSE)),0,VLOOKUP(D448,'[1]Proportionate Shares'!$D$23:$I$1359,6,FALSE)),0)</f>
        <v>368915</v>
      </c>
      <c r="Y448" s="98">
        <f>ROUND('[1]68_InOutFlowsCurPrdAndPrior'!$F$35*IF(ISNA(VLOOKUP(D448,'[1]Proportionate Shares'!$D$23:$I$1359,6,FALSE)),0,VLOOKUP(D448,'[1]Proportionate Shares'!$D$23:$I$1359,6,FALSE)),0)</f>
        <v>144099</v>
      </c>
      <c r="Z448" s="98">
        <f>-VLOOKUP(D448,'[1]Schedule of Pension Amounts LW'!$B$15:$AS$1399,37,FALSE)</f>
        <v>111802</v>
      </c>
      <c r="AA448" s="99">
        <f t="shared" si="32"/>
        <v>724725</v>
      </c>
      <c r="AB448" s="72">
        <f>VLOOKUP(D448,'[1]Pension Expense Details'!$D$22:$S$1407,16,FALSE)</f>
        <v>287339</v>
      </c>
      <c r="AC448" s="72">
        <f t="shared" si="33"/>
        <v>315106</v>
      </c>
      <c r="AD448" s="72">
        <f>VLOOKUP(D448,'[1]Schedule of Pension Amounts LW'!$B$15:$W$1399,22,FALSE)</f>
        <v>602445</v>
      </c>
    </row>
    <row r="449" spans="1:30" x14ac:dyDescent="0.3">
      <c r="A449" s="104"/>
      <c r="B449" s="33"/>
      <c r="C449" s="33" t="str">
        <f>VLOOKUP(D449,'[1]Employer information'!$I$3:$J$1391,2,FALSE)</f>
        <v xml:space="preserve">Public Education                                  </v>
      </c>
      <c r="D449" s="33" t="str">
        <f>'[1]Schedule of Pension Amounts LW'!B442</f>
        <v>0457</v>
      </c>
      <c r="E449" s="33" t="str">
        <f>IF(ISNA(VLOOKUP(D449,'[1]Proportionate Shares'!$D$23:$G$1400,2,FALSE)),"",VLOOKUP(D449,'[1]Proportionate Shares'!$D$23:$G$1400,2,FALSE))</f>
        <v>234902</v>
      </c>
      <c r="F449" s="33" t="str">
        <f>IF(ISNA(VLOOKUP(D449,'[1]Proportionate Shares'!$D$23:$G$1400,3,FALSE)),"",VLOOKUP(D449,'[1]Proportionate Shares'!$D$23:$G$1400,3,FALSE))</f>
        <v xml:space="preserve">   </v>
      </c>
      <c r="G449" s="34" t="str">
        <f>VLOOKUP(D449,'[1]Employer information'!$A$3:$B$1390,2,FALSE)</f>
        <v>CANTON ISD</v>
      </c>
      <c r="H449" s="36">
        <f>IF(ISNA(VLOOKUP(D449,'[1]Proportionate Shares'!$D$23:$I$1377,6,FALSE)),0,VLOOKUP(D449,'[1]Proportionate Shares'!$D$23:$I$1377,6,FALSE))</f>
        <v>8.8058682000000002E-5</v>
      </c>
      <c r="I449" s="105">
        <f>VLOOKUP(D449,'[1]Schedule of Pension Amounts LW'!$B$15:$E$1399,3,FALSE)</f>
        <v>4767663</v>
      </c>
      <c r="J449" s="105">
        <f>-IF(ISNA(VLOOKUP(D449,'[1]Combined Contribution Amounts'!$A$2:$K$1335,5,FALSE)),0,VLOOKUP(D449,'[1]Combined Contribution Amounts'!$A$2:$K$1335,5,FALSE))</f>
        <v>-308216</v>
      </c>
      <c r="K449" s="105">
        <f>-IF(ISNA(VLOOKUP(D449,'[1]Combined Contribution Amounts'!$A$2:$K$1335,7,FALSE)),0,VLOOKUP(D449,'[1]Combined Contribution Amounts'!$A$2:$K$1335,7,FALSE))+-IF(ISNA(VLOOKUP(D449,'[1]Combined Contribution Amounts'!$A$2:$K$1335,8,FALSE)),0,VLOOKUP(D449,'[1]Combined Contribution Amounts'!$A$2:$K$1335,8,FALSE))+-IF(ISNA(VLOOKUP(D449,'[1]Combined Contribution Amounts'!$A$2:$K$1335,9,FALSE)),0,VLOOKUP(D449,'[1]Combined Contribution Amounts'!$A$2:$K$1335,9,FALSE))</f>
        <v>0</v>
      </c>
      <c r="L449" s="105">
        <f>VLOOKUP(D449,'[1]Pension Expense Details'!$D$23:$S$1407,16,FALSE)</f>
        <v>436964</v>
      </c>
      <c r="M449" s="105">
        <f>ROUND(('[1]68_InOutFlowsCurPrdAndPriorHist'!$F$28-'[1]68_InOutFlowsCurPrdAndPriorHist'!$F$31)*$H449,0)-VLOOKUP(D449,'[1]Pension Expense Details'!$D$23:$S$1407,12,FALSE)</f>
        <v>-72934</v>
      </c>
      <c r="N449" s="105">
        <f>ROUND(('[1]68_InOutFlowsCurPrdAndPriorHist'!$F$29-'[1]68_InOutFlowsCurPrdAndPriorHist'!$F$32)*$H449,0)-VLOOKUP(D449,'[1]Pension Expense Details'!$D$23:$S$1407,13,FALSE)</f>
        <v>-551089</v>
      </c>
      <c r="O449" s="105">
        <f>ROUND(('[1]68_InOutFlowsCurPrdAndPriorHist'!$F$30-'[1]68_InOutFlowsCurPrdAndPriorHist'!$F$33)*$H449,0)-VLOOKUP(D449,'[1]Pension Expense Details'!$D$23:$S$1407,14,FALSE)</f>
        <v>238308</v>
      </c>
      <c r="P449" s="105">
        <f>ROUND((VLOOKUP(D449,'[1]Schedule of Pension Amounts LW'!$B$15:$AC$1399,28,FALSE)-VLOOKUP(D449,'[1]Schedule of Pension Amounts LW'!$B$15:$AC$1399,27,FALSE))*'[1]Schedule of Pension Amounts LW'!AD$4,0)+VLOOKUP(D449,'[1]Schedule of Pension Amounts LW'!$B$15:$AH$1399,33,FALSE)-VLOOKUP(D449,'[1]Pension Expense Details'!$D$23:$S$1407,15,FALSE)</f>
        <v>66870</v>
      </c>
      <c r="Q449" s="98">
        <f t="shared" si="30"/>
        <v>4577566</v>
      </c>
      <c r="R449" s="98">
        <f>ROUND('[1]68_InOutFlowsCurPrdAndPrior'!$D$32*IF(ISNA(VLOOKUP(D449,'[1]Proportionate Shares'!$D$23:$I$1359,6,FALSE)),0,VLOOKUP(D449,'[1]Proportionate Shares'!$D$23:$I$1359,6,FALSE)),0)</f>
        <v>19230</v>
      </c>
      <c r="S449" s="98">
        <f>ROUND('[1]68_InOutFlowsCurPrdAndPrior'!$D$33*IF(ISNA(VLOOKUP(D449,'[1]Proportionate Shares'!$D$23:$I$1359,6,FALSE)),0,VLOOKUP(D449,'[1]Proportionate Shares'!$D$23:$I$1359,6,FALSE)),0)</f>
        <v>1420186</v>
      </c>
      <c r="T449" s="98">
        <f>ROUND('[1]68_InOutFlowsCurPrdAndPrior'!$D$35*IF(ISNA(VLOOKUP(D449,'[1]Proportionate Shares'!$D$23:$I$1359,6,FALSE)),0,VLOOKUP(D449,'[1]Proportionate Shares'!$D$23:$I$1359,6,FALSE)),0)</f>
        <v>275205</v>
      </c>
      <c r="U449" s="98">
        <f>VLOOKUP(D449,'[1]Schedule of Pension Amounts LW'!$B$15:$AS$1399,36,FALSE)</f>
        <v>456934</v>
      </c>
      <c r="V449" s="99">
        <f t="shared" si="31"/>
        <v>2171555</v>
      </c>
      <c r="W449" s="98">
        <f>ROUND('[1]68_InOutFlowsCurPrdAndPrior'!$F$32*IF(ISNA(VLOOKUP(D449,'[1]Proportionate Shares'!$D$23:$I$1359,6,FALSE)),0,VLOOKUP(D449,'[1]Proportionate Shares'!$D$23:$I$1359,6,FALSE)),0)</f>
        <v>158940</v>
      </c>
      <c r="X449" s="98">
        <f>ROUND('[1]68_InOutFlowsCurPrdAndPrior'!$F$33*IF(ISNA(VLOOKUP(D449,'[1]Proportionate Shares'!$D$23:$I$1359,6,FALSE)),0,VLOOKUP(D449,'[1]Proportionate Shares'!$D$23:$I$1359,6,FALSE)),0)</f>
        <v>586888</v>
      </c>
      <c r="Y449" s="98">
        <f>ROUND('[1]68_InOutFlowsCurPrdAndPrior'!$F$35*IF(ISNA(VLOOKUP(D449,'[1]Proportionate Shares'!$D$23:$I$1359,6,FALSE)),0,VLOOKUP(D449,'[1]Proportionate Shares'!$D$23:$I$1359,6,FALSE)),0)</f>
        <v>229241</v>
      </c>
      <c r="Z449" s="98">
        <f>-VLOOKUP(D449,'[1]Schedule of Pension Amounts LW'!$B$15:$AS$1399,37,FALSE)</f>
        <v>50</v>
      </c>
      <c r="AA449" s="99">
        <f t="shared" si="32"/>
        <v>975119</v>
      </c>
      <c r="AB449" s="72">
        <f>VLOOKUP(D449,'[1]Pension Expense Details'!$D$22:$S$1407,16,FALSE)</f>
        <v>436964</v>
      </c>
      <c r="AC449" s="72">
        <f t="shared" si="33"/>
        <v>574422</v>
      </c>
      <c r="AD449" s="72">
        <f>VLOOKUP(D449,'[1]Schedule of Pension Amounts LW'!$B$15:$W$1399,22,FALSE)</f>
        <v>1011386</v>
      </c>
    </row>
    <row r="450" spans="1:30" x14ac:dyDescent="0.3">
      <c r="A450" s="104"/>
      <c r="B450" s="33"/>
      <c r="C450" s="33" t="str">
        <f>VLOOKUP(D450,'[1]Employer information'!$I$3:$J$1391,2,FALSE)</f>
        <v xml:space="preserve">Public Education                                  </v>
      </c>
      <c r="D450" s="33" t="str">
        <f>'[1]Schedule of Pension Amounts LW'!B443</f>
        <v>1681</v>
      </c>
      <c r="E450" s="33" t="str">
        <f>IF(ISNA(VLOOKUP(D450,'[1]Proportionate Shares'!$D$23:$G$1400,2,FALSE)),"",VLOOKUP(D450,'[1]Proportionate Shares'!$D$23:$G$1400,2,FALSE))</f>
        <v>071907</v>
      </c>
      <c r="F450" s="33" t="str">
        <f>IF(ISNA(VLOOKUP(D450,'[1]Proportionate Shares'!$D$23:$G$1400,3,FALSE)),"",VLOOKUP(D450,'[1]Proportionate Shares'!$D$23:$G$1400,3,FALSE))</f>
        <v/>
      </c>
      <c r="G450" s="34" t="str">
        <f>VLOOKUP(D450,'[1]Employer information'!$A$3:$B$1390,2,FALSE)</f>
        <v>CANUTILLO ISD</v>
      </c>
      <c r="H450" s="36">
        <f>IF(ISNA(VLOOKUP(D450,'[1]Proportionate Shares'!$D$23:$I$1377,6,FALSE)),0,VLOOKUP(D450,'[1]Proportionate Shares'!$D$23:$I$1377,6,FALSE))</f>
        <v>3.6759248499999999E-4</v>
      </c>
      <c r="I450" s="105">
        <f>VLOOKUP(D450,'[1]Schedule of Pension Amounts LW'!$B$15:$E$1399,3,FALSE)</f>
        <v>19813935</v>
      </c>
      <c r="J450" s="105">
        <f>-IF(ISNA(VLOOKUP(D450,'[1]Combined Contribution Amounts'!$A$2:$K$1335,5,FALSE)),0,VLOOKUP(D450,'[1]Combined Contribution Amounts'!$A$2:$K$1335,5,FALSE))</f>
        <v>-1286618</v>
      </c>
      <c r="K450" s="105">
        <f>-IF(ISNA(VLOOKUP(D450,'[1]Combined Contribution Amounts'!$A$2:$K$1335,7,FALSE)),0,VLOOKUP(D450,'[1]Combined Contribution Amounts'!$A$2:$K$1335,7,FALSE))+-IF(ISNA(VLOOKUP(D450,'[1]Combined Contribution Amounts'!$A$2:$K$1335,8,FALSE)),0,VLOOKUP(D450,'[1]Combined Contribution Amounts'!$A$2:$K$1335,8,FALSE))+-IF(ISNA(VLOOKUP(D450,'[1]Combined Contribution Amounts'!$A$2:$K$1335,9,FALSE)),0,VLOOKUP(D450,'[1]Combined Contribution Amounts'!$A$2:$K$1335,9,FALSE))</f>
        <v>0</v>
      </c>
      <c r="L450" s="105">
        <f>VLOOKUP(D450,'[1]Pension Expense Details'!$D$23:$S$1407,16,FALSE)</f>
        <v>1837929</v>
      </c>
      <c r="M450" s="105">
        <f>ROUND(('[1]68_InOutFlowsCurPrdAndPriorHist'!$F$28-'[1]68_InOutFlowsCurPrdAndPriorHist'!$F$31)*$H450,0)-VLOOKUP(D450,'[1]Pension Expense Details'!$D$23:$S$1407,12,FALSE)</f>
        <v>-304454</v>
      </c>
      <c r="N450" s="105">
        <f>ROUND(('[1]68_InOutFlowsCurPrdAndPriorHist'!$F$29-'[1]68_InOutFlowsCurPrdAndPriorHist'!$F$32)*$H450,0)-VLOOKUP(D450,'[1]Pension Expense Details'!$D$23:$S$1407,13,FALSE)</f>
        <v>-2300469</v>
      </c>
      <c r="O450" s="105">
        <f>ROUND(('[1]68_InOutFlowsCurPrdAndPriorHist'!$F$30-'[1]68_InOutFlowsCurPrdAndPriorHist'!$F$33)*$H450,0)-VLOOKUP(D450,'[1]Pension Expense Details'!$D$23:$S$1407,14,FALSE)</f>
        <v>994794</v>
      </c>
      <c r="P450" s="105">
        <f>ROUND((VLOOKUP(D450,'[1]Schedule of Pension Amounts LW'!$B$15:$AC$1399,28,FALSE)-VLOOKUP(D450,'[1]Schedule of Pension Amounts LW'!$B$15:$AC$1399,27,FALSE))*'[1]Schedule of Pension Amounts LW'!AD$4,0)+VLOOKUP(D450,'[1]Schedule of Pension Amounts LW'!$B$15:$AH$1399,33,FALSE)-VLOOKUP(D450,'[1]Pension Expense Details'!$D$23:$S$1407,15,FALSE)</f>
        <v>353490</v>
      </c>
      <c r="Q450" s="98">
        <f t="shared" si="30"/>
        <v>19108607</v>
      </c>
      <c r="R450" s="98">
        <f>ROUND('[1]68_InOutFlowsCurPrdAndPrior'!$D$32*IF(ISNA(VLOOKUP(D450,'[1]Proportionate Shares'!$D$23:$I$1359,6,FALSE)),0,VLOOKUP(D450,'[1]Proportionate Shares'!$D$23:$I$1359,6,FALSE)),0)</f>
        <v>80273</v>
      </c>
      <c r="S450" s="98">
        <f>ROUND('[1]68_InOutFlowsCurPrdAndPrior'!$D$33*IF(ISNA(VLOOKUP(D450,'[1]Proportionate Shares'!$D$23:$I$1359,6,FALSE)),0,VLOOKUP(D450,'[1]Proportionate Shares'!$D$23:$I$1359,6,FALSE)),0)</f>
        <v>5928428</v>
      </c>
      <c r="T450" s="98">
        <f>ROUND('[1]68_InOutFlowsCurPrdAndPrior'!$D$35*IF(ISNA(VLOOKUP(D450,'[1]Proportionate Shares'!$D$23:$I$1359,6,FALSE)),0,VLOOKUP(D450,'[1]Proportionate Shares'!$D$23:$I$1359,6,FALSE)),0)</f>
        <v>1148815</v>
      </c>
      <c r="U450" s="98">
        <f>VLOOKUP(D450,'[1]Schedule of Pension Amounts LW'!$B$15:$AS$1399,36,FALSE)</f>
        <v>1129170</v>
      </c>
      <c r="V450" s="99">
        <f t="shared" si="31"/>
        <v>8286686</v>
      </c>
      <c r="W450" s="98">
        <f>ROUND('[1]68_InOutFlowsCurPrdAndPrior'!$F$32*IF(ISNA(VLOOKUP(D450,'[1]Proportionate Shares'!$D$23:$I$1359,6,FALSE)),0,VLOOKUP(D450,'[1]Proportionate Shares'!$D$23:$I$1359,6,FALSE)),0)</f>
        <v>663481</v>
      </c>
      <c r="X450" s="98">
        <f>ROUND('[1]68_InOutFlowsCurPrdAndPrior'!$F$33*IF(ISNA(VLOOKUP(D450,'[1]Proportionate Shares'!$D$23:$I$1359,6,FALSE)),0,VLOOKUP(D450,'[1]Proportionate Shares'!$D$23:$I$1359,6,FALSE)),0)</f>
        <v>2449907</v>
      </c>
      <c r="Y450" s="98">
        <f>ROUND('[1]68_InOutFlowsCurPrdAndPrior'!$F$35*IF(ISNA(VLOOKUP(D450,'[1]Proportionate Shares'!$D$23:$I$1359,6,FALSE)),0,VLOOKUP(D450,'[1]Proportionate Shares'!$D$23:$I$1359,6,FALSE)),0)</f>
        <v>956943</v>
      </c>
      <c r="Z450" s="98">
        <f>-VLOOKUP(D450,'[1]Schedule of Pension Amounts LW'!$B$15:$AS$1399,37,FALSE)</f>
        <v>557517</v>
      </c>
      <c r="AA450" s="99">
        <f t="shared" si="32"/>
        <v>4627848</v>
      </c>
      <c r="AB450" s="72">
        <f>VLOOKUP(D450,'[1]Pension Expense Details'!$D$22:$S$1407,16,FALSE)</f>
        <v>1837929</v>
      </c>
      <c r="AC450" s="72">
        <f t="shared" si="33"/>
        <v>1877814</v>
      </c>
      <c r="AD450" s="72">
        <f>VLOOKUP(D450,'[1]Schedule of Pension Amounts LW'!$B$15:$W$1399,22,FALSE)</f>
        <v>3715743</v>
      </c>
    </row>
    <row r="451" spans="1:30" x14ac:dyDescent="0.3">
      <c r="A451" s="104"/>
      <c r="B451" s="33"/>
      <c r="C451" s="33" t="str">
        <f>VLOOKUP(D451,'[1]Employer information'!$I$3:$J$1391,2,FALSE)</f>
        <v xml:space="preserve">Public Education                                  </v>
      </c>
      <c r="D451" s="33" t="str">
        <f>'[1]Schedule of Pension Amounts LW'!B444</f>
        <v>0458</v>
      </c>
      <c r="E451" s="33" t="str">
        <f>IF(ISNA(VLOOKUP(D451,'[1]Proportionate Shares'!$D$23:$G$1400,2,FALSE)),"",VLOOKUP(D451,'[1]Proportionate Shares'!$D$23:$G$1400,2,FALSE))</f>
        <v>191901</v>
      </c>
      <c r="F451" s="33" t="str">
        <f>IF(ISNA(VLOOKUP(D451,'[1]Proportionate Shares'!$D$23:$G$1400,3,FALSE)),"",VLOOKUP(D451,'[1]Proportionate Shares'!$D$23:$G$1400,3,FALSE))</f>
        <v xml:space="preserve">   </v>
      </c>
      <c r="G451" s="34" t="str">
        <f>VLOOKUP(D451,'[1]Employer information'!$A$3:$B$1390,2,FALSE)</f>
        <v>CANYON ISD</v>
      </c>
      <c r="H451" s="36">
        <f>IF(ISNA(VLOOKUP(D451,'[1]Proportionate Shares'!$D$23:$I$1377,6,FALSE)),0,VLOOKUP(D451,'[1]Proportionate Shares'!$D$23:$I$1377,6,FALSE))</f>
        <v>4.3456760699999998E-4</v>
      </c>
      <c r="I451" s="105">
        <f>VLOOKUP(D451,'[1]Schedule of Pension Amounts LW'!$B$15:$E$1399,3,FALSE)</f>
        <v>23124212</v>
      </c>
      <c r="J451" s="105">
        <f>-IF(ISNA(VLOOKUP(D451,'[1]Combined Contribution Amounts'!$A$2:$K$1335,5,FALSE)),0,VLOOKUP(D451,'[1]Combined Contribution Amounts'!$A$2:$K$1335,5,FALSE))</f>
        <v>-1521039</v>
      </c>
      <c r="K451" s="105">
        <f>-IF(ISNA(VLOOKUP(D451,'[1]Combined Contribution Amounts'!$A$2:$K$1335,7,FALSE)),0,VLOOKUP(D451,'[1]Combined Contribution Amounts'!$A$2:$K$1335,7,FALSE))+-IF(ISNA(VLOOKUP(D451,'[1]Combined Contribution Amounts'!$A$2:$K$1335,8,FALSE)),0,VLOOKUP(D451,'[1]Combined Contribution Amounts'!$A$2:$K$1335,8,FALSE))+-IF(ISNA(VLOOKUP(D451,'[1]Combined Contribution Amounts'!$A$2:$K$1335,9,FALSE)),0,VLOOKUP(D451,'[1]Combined Contribution Amounts'!$A$2:$K$1335,9,FALSE))</f>
        <v>0</v>
      </c>
      <c r="L451" s="105">
        <f>VLOOKUP(D451,'[1]Pension Expense Details'!$D$23:$S$1407,16,FALSE)</f>
        <v>2219921</v>
      </c>
      <c r="M451" s="105">
        <f>ROUND(('[1]68_InOutFlowsCurPrdAndPriorHist'!$F$28-'[1]68_InOutFlowsCurPrdAndPriorHist'!$F$31)*$H451,0)-VLOOKUP(D451,'[1]Pension Expense Details'!$D$23:$S$1407,12,FALSE)</f>
        <v>-359926</v>
      </c>
      <c r="N451" s="105">
        <f>ROUND(('[1]68_InOutFlowsCurPrdAndPriorHist'!$F$29-'[1]68_InOutFlowsCurPrdAndPriorHist'!$F$32)*$H451,0)-VLOOKUP(D451,'[1]Pension Expense Details'!$D$23:$S$1407,13,FALSE)</f>
        <v>-2719613</v>
      </c>
      <c r="O451" s="105">
        <f>ROUND(('[1]68_InOutFlowsCurPrdAndPriorHist'!$F$30-'[1]68_InOutFlowsCurPrdAndPriorHist'!$F$33)*$H451,0)-VLOOKUP(D451,'[1]Pension Expense Details'!$D$23:$S$1407,14,FALSE)</f>
        <v>1176045</v>
      </c>
      <c r="P451" s="105">
        <f>ROUND((VLOOKUP(D451,'[1]Schedule of Pension Amounts LW'!$B$15:$AC$1399,28,FALSE)-VLOOKUP(D451,'[1]Schedule of Pension Amounts LW'!$B$15:$AC$1399,27,FALSE))*'[1]Schedule of Pension Amounts LW'!AD$4,0)+VLOOKUP(D451,'[1]Schedule of Pension Amounts LW'!$B$15:$AH$1399,33,FALSE)-VLOOKUP(D451,'[1]Pension Expense Details'!$D$23:$S$1407,15,FALSE)</f>
        <v>670583</v>
      </c>
      <c r="Q451" s="98">
        <f t="shared" si="30"/>
        <v>22590183</v>
      </c>
      <c r="R451" s="98">
        <f>ROUND('[1]68_InOutFlowsCurPrdAndPrior'!$D$32*IF(ISNA(VLOOKUP(D451,'[1]Proportionate Shares'!$D$23:$I$1359,6,FALSE)),0,VLOOKUP(D451,'[1]Proportionate Shares'!$D$23:$I$1359,6,FALSE)),0)</f>
        <v>94899</v>
      </c>
      <c r="S451" s="98">
        <f>ROUND('[1]68_InOutFlowsCurPrdAndPrior'!$D$33*IF(ISNA(VLOOKUP(D451,'[1]Proportionate Shares'!$D$23:$I$1359,6,FALSE)),0,VLOOKUP(D451,'[1]Proportionate Shares'!$D$23:$I$1359,6,FALSE)),0)</f>
        <v>7008584</v>
      </c>
      <c r="T451" s="98">
        <f>ROUND('[1]68_InOutFlowsCurPrdAndPrior'!$D$35*IF(ISNA(VLOOKUP(D451,'[1]Proportionate Shares'!$D$23:$I$1359,6,FALSE)),0,VLOOKUP(D451,'[1]Proportionate Shares'!$D$23:$I$1359,6,FALSE)),0)</f>
        <v>1358129</v>
      </c>
      <c r="U451" s="98">
        <f>VLOOKUP(D451,'[1]Schedule of Pension Amounts LW'!$B$15:$AS$1399,36,FALSE)</f>
        <v>1851161</v>
      </c>
      <c r="V451" s="99">
        <f t="shared" si="31"/>
        <v>10312773</v>
      </c>
      <c r="W451" s="98">
        <f>ROUND('[1]68_InOutFlowsCurPrdAndPrior'!$F$32*IF(ISNA(VLOOKUP(D451,'[1]Proportionate Shares'!$D$23:$I$1359,6,FALSE)),0,VLOOKUP(D451,'[1]Proportionate Shares'!$D$23:$I$1359,6,FALSE)),0)</f>
        <v>784367</v>
      </c>
      <c r="X451" s="98">
        <f>ROUND('[1]68_InOutFlowsCurPrdAndPrior'!$F$33*IF(ISNA(VLOOKUP(D451,'[1]Proportionate Shares'!$D$23:$I$1359,6,FALSE)),0,VLOOKUP(D451,'[1]Proportionate Shares'!$D$23:$I$1359,6,FALSE)),0)</f>
        <v>2896279</v>
      </c>
      <c r="Y451" s="98">
        <f>ROUND('[1]68_InOutFlowsCurPrdAndPrior'!$F$35*IF(ISNA(VLOOKUP(D451,'[1]Proportionate Shares'!$D$23:$I$1359,6,FALSE)),0,VLOOKUP(D451,'[1]Proportionate Shares'!$D$23:$I$1359,6,FALSE)),0)</f>
        <v>1131297</v>
      </c>
      <c r="Z451" s="98">
        <f>-VLOOKUP(D451,'[1]Schedule of Pension Amounts LW'!$B$15:$AS$1399,37,FALSE)</f>
        <v>321</v>
      </c>
      <c r="AA451" s="99">
        <f t="shared" si="32"/>
        <v>4812264</v>
      </c>
      <c r="AB451" s="72">
        <f>VLOOKUP(D451,'[1]Pension Expense Details'!$D$22:$S$1407,16,FALSE)</f>
        <v>2219921</v>
      </c>
      <c r="AC451" s="72">
        <f t="shared" si="33"/>
        <v>2463058</v>
      </c>
      <c r="AD451" s="72">
        <f>VLOOKUP(D451,'[1]Schedule of Pension Amounts LW'!$B$15:$W$1399,22,FALSE)</f>
        <v>4682979</v>
      </c>
    </row>
    <row r="452" spans="1:30" x14ac:dyDescent="0.3">
      <c r="A452" s="104"/>
      <c r="B452" s="33"/>
      <c r="C452" s="33" t="str">
        <f>VLOOKUP(D452,'[1]Employer information'!$I$3:$J$1391,2,FALSE)</f>
        <v xml:space="preserve">Public Education                                  </v>
      </c>
      <c r="D452" s="33" t="str">
        <f>'[1]Schedule of Pension Amounts LW'!B445</f>
        <v>1396</v>
      </c>
      <c r="E452" s="33" t="str">
        <f>IF(ISNA(VLOOKUP(D452,'[1]Proportionate Shares'!$D$23:$G$1400,2,FALSE)),"",VLOOKUP(D452,'[1]Proportionate Shares'!$D$23:$G$1400,2,FALSE))</f>
        <v>201913</v>
      </c>
      <c r="F452" s="33" t="str">
        <f>IF(ISNA(VLOOKUP(D452,'[1]Proportionate Shares'!$D$23:$G$1400,3,FALSE)),"",VLOOKUP(D452,'[1]Proportionate Shares'!$D$23:$G$1400,3,FALSE))</f>
        <v/>
      </c>
      <c r="G452" s="34" t="str">
        <f>VLOOKUP(D452,'[1]Employer information'!$A$3:$B$1390,2,FALSE)</f>
        <v>CARLISLE ISD</v>
      </c>
      <c r="H452" s="36">
        <f>IF(ISNA(VLOOKUP(D452,'[1]Proportionate Shares'!$D$23:$I$1377,6,FALSE)),0,VLOOKUP(D452,'[1]Proportionate Shares'!$D$23:$I$1377,6,FALSE))</f>
        <v>4.2388539999999999E-5</v>
      </c>
      <c r="I452" s="105">
        <f>VLOOKUP(D452,'[1]Schedule of Pension Amounts LW'!$B$15:$E$1399,3,FALSE)</f>
        <v>2363097</v>
      </c>
      <c r="J452" s="105">
        <f>-IF(ISNA(VLOOKUP(D452,'[1]Combined Contribution Amounts'!$A$2:$K$1335,5,FALSE)),0,VLOOKUP(D452,'[1]Combined Contribution Amounts'!$A$2:$K$1335,5,FALSE))</f>
        <v>-148365</v>
      </c>
      <c r="K452" s="105">
        <f>-IF(ISNA(VLOOKUP(D452,'[1]Combined Contribution Amounts'!$A$2:$K$1335,7,FALSE)),0,VLOOKUP(D452,'[1]Combined Contribution Amounts'!$A$2:$K$1335,7,FALSE))+-IF(ISNA(VLOOKUP(D452,'[1]Combined Contribution Amounts'!$A$2:$K$1335,8,FALSE)),0,VLOOKUP(D452,'[1]Combined Contribution Amounts'!$A$2:$K$1335,8,FALSE))+-IF(ISNA(VLOOKUP(D452,'[1]Combined Contribution Amounts'!$A$2:$K$1335,9,FALSE)),0,VLOOKUP(D452,'[1]Combined Contribution Amounts'!$A$2:$K$1335,9,FALSE))</f>
        <v>0</v>
      </c>
      <c r="L452" s="105">
        <f>VLOOKUP(D452,'[1]Pension Expense Details'!$D$23:$S$1407,16,FALSE)</f>
        <v>199636</v>
      </c>
      <c r="M452" s="105">
        <f>ROUND(('[1]68_InOutFlowsCurPrdAndPriorHist'!$F$28-'[1]68_InOutFlowsCurPrdAndPriorHist'!$F$31)*$H452,0)-VLOOKUP(D452,'[1]Pension Expense Details'!$D$23:$S$1407,12,FALSE)</f>
        <v>-35108</v>
      </c>
      <c r="N452" s="105">
        <f>ROUND(('[1]68_InOutFlowsCurPrdAndPriorHist'!$F$29-'[1]68_InOutFlowsCurPrdAndPriorHist'!$F$32)*$H452,0)-VLOOKUP(D452,'[1]Pension Expense Details'!$D$23:$S$1407,13,FALSE)</f>
        <v>-265276</v>
      </c>
      <c r="O452" s="105">
        <f>ROUND(('[1]68_InOutFlowsCurPrdAndPriorHist'!$F$30-'[1]68_InOutFlowsCurPrdAndPriorHist'!$F$33)*$H452,0)-VLOOKUP(D452,'[1]Pension Expense Details'!$D$23:$S$1407,14,FALSE)</f>
        <v>114714</v>
      </c>
      <c r="P452" s="105">
        <f>ROUND((VLOOKUP(D452,'[1]Schedule of Pension Amounts LW'!$B$15:$AC$1399,28,FALSE)-VLOOKUP(D452,'[1]Schedule of Pension Amounts LW'!$B$15:$AC$1399,27,FALSE))*'[1]Schedule of Pension Amounts LW'!AD$4,0)+VLOOKUP(D452,'[1]Schedule of Pension Amounts LW'!$B$15:$AH$1399,33,FALSE)-VLOOKUP(D452,'[1]Pension Expense Details'!$D$23:$S$1407,15,FALSE)</f>
        <v>-25209</v>
      </c>
      <c r="Q452" s="98">
        <f t="shared" si="30"/>
        <v>2203489</v>
      </c>
      <c r="R452" s="98">
        <f>ROUND('[1]68_InOutFlowsCurPrdAndPrior'!$D$32*IF(ISNA(VLOOKUP(D452,'[1]Proportionate Shares'!$D$23:$I$1359,6,FALSE)),0,VLOOKUP(D452,'[1]Proportionate Shares'!$D$23:$I$1359,6,FALSE)),0)</f>
        <v>9257</v>
      </c>
      <c r="S452" s="98">
        <f>ROUND('[1]68_InOutFlowsCurPrdAndPrior'!$D$33*IF(ISNA(VLOOKUP(D452,'[1]Proportionate Shares'!$D$23:$I$1359,6,FALSE)),0,VLOOKUP(D452,'[1]Proportionate Shares'!$D$23:$I$1359,6,FALSE)),0)</f>
        <v>683630</v>
      </c>
      <c r="T452" s="98">
        <f>ROUND('[1]68_InOutFlowsCurPrdAndPrior'!$D$35*IF(ISNA(VLOOKUP(D452,'[1]Proportionate Shares'!$D$23:$I$1359,6,FALSE)),0,VLOOKUP(D452,'[1]Proportionate Shares'!$D$23:$I$1359,6,FALSE)),0)</f>
        <v>132474</v>
      </c>
      <c r="U452" s="98">
        <f>VLOOKUP(D452,'[1]Schedule of Pension Amounts LW'!$B$15:$AS$1399,36,FALSE)</f>
        <v>4757</v>
      </c>
      <c r="V452" s="99">
        <f t="shared" si="31"/>
        <v>830118</v>
      </c>
      <c r="W452" s="98">
        <f>ROUND('[1]68_InOutFlowsCurPrdAndPrior'!$F$32*IF(ISNA(VLOOKUP(D452,'[1]Proportionate Shares'!$D$23:$I$1359,6,FALSE)),0,VLOOKUP(D452,'[1]Proportionate Shares'!$D$23:$I$1359,6,FALSE)),0)</f>
        <v>76509</v>
      </c>
      <c r="X452" s="98">
        <f>ROUND('[1]68_InOutFlowsCurPrdAndPrior'!$F$33*IF(ISNA(VLOOKUP(D452,'[1]Proportionate Shares'!$D$23:$I$1359,6,FALSE)),0,VLOOKUP(D452,'[1]Proportionate Shares'!$D$23:$I$1359,6,FALSE)),0)</f>
        <v>282508</v>
      </c>
      <c r="Y452" s="98">
        <f>ROUND('[1]68_InOutFlowsCurPrdAndPrior'!$F$35*IF(ISNA(VLOOKUP(D452,'[1]Proportionate Shares'!$D$23:$I$1359,6,FALSE)),0,VLOOKUP(D452,'[1]Proportionate Shares'!$D$23:$I$1359,6,FALSE)),0)</f>
        <v>110349</v>
      </c>
      <c r="Z452" s="98">
        <f>-VLOOKUP(D452,'[1]Schedule of Pension Amounts LW'!$B$15:$AS$1399,37,FALSE)</f>
        <v>176118</v>
      </c>
      <c r="AA452" s="99">
        <f t="shared" si="32"/>
        <v>645484</v>
      </c>
      <c r="AB452" s="72">
        <f>VLOOKUP(D452,'[1]Pension Expense Details'!$D$22:$S$1407,16,FALSE)</f>
        <v>199636</v>
      </c>
      <c r="AC452" s="72">
        <f t="shared" si="33"/>
        <v>134633</v>
      </c>
      <c r="AD452" s="72">
        <f>VLOOKUP(D452,'[1]Schedule of Pension Amounts LW'!$B$15:$W$1399,22,FALSE)</f>
        <v>334269</v>
      </c>
    </row>
    <row r="453" spans="1:30" x14ac:dyDescent="0.3">
      <c r="A453" s="104"/>
      <c r="B453" s="33"/>
      <c r="C453" s="33" t="str">
        <f>VLOOKUP(D453,'[1]Employer information'!$I$3:$J$1391,2,FALSE)</f>
        <v xml:space="preserve">Public Education                                  </v>
      </c>
      <c r="D453" s="33" t="str">
        <f>'[1]Schedule of Pension Amounts LW'!B446</f>
        <v>0462</v>
      </c>
      <c r="E453" s="33" t="str">
        <f>IF(ISNA(VLOOKUP(D453,'[1]Proportionate Shares'!$D$23:$G$1400,2,FALSE)),"",VLOOKUP(D453,'[1]Proportionate Shares'!$D$23:$G$1400,2,FALSE))</f>
        <v>064903</v>
      </c>
      <c r="F453" s="33" t="str">
        <f>IF(ISNA(VLOOKUP(D453,'[1]Proportionate Shares'!$D$23:$G$1400,3,FALSE)),"",VLOOKUP(D453,'[1]Proportionate Shares'!$D$23:$G$1400,3,FALSE))</f>
        <v xml:space="preserve">   </v>
      </c>
      <c r="G453" s="34" t="str">
        <f>VLOOKUP(D453,'[1]Employer information'!$A$3:$B$1390,2,FALSE)</f>
        <v>CARRIZO SPRINGS CISD</v>
      </c>
      <c r="H453" s="36">
        <f>IF(ISNA(VLOOKUP(D453,'[1]Proportionate Shares'!$D$23:$I$1377,6,FALSE)),0,VLOOKUP(D453,'[1]Proportionate Shares'!$D$23:$I$1377,6,FALSE))</f>
        <v>1.23465748E-4</v>
      </c>
      <c r="I453" s="105">
        <f>VLOOKUP(D453,'[1]Schedule of Pension Amounts LW'!$B$15:$E$1399,3,FALSE)</f>
        <v>6426347</v>
      </c>
      <c r="J453" s="105">
        <f>-IF(ISNA(VLOOKUP(D453,'[1]Combined Contribution Amounts'!$A$2:$K$1335,5,FALSE)),0,VLOOKUP(D453,'[1]Combined Contribution Amounts'!$A$2:$K$1335,5,FALSE))</f>
        <v>-432145</v>
      </c>
      <c r="K453" s="105">
        <f>-IF(ISNA(VLOOKUP(D453,'[1]Combined Contribution Amounts'!$A$2:$K$1335,7,FALSE)),0,VLOOKUP(D453,'[1]Combined Contribution Amounts'!$A$2:$K$1335,7,FALSE))+-IF(ISNA(VLOOKUP(D453,'[1]Combined Contribution Amounts'!$A$2:$K$1335,8,FALSE)),0,VLOOKUP(D453,'[1]Combined Contribution Amounts'!$A$2:$K$1335,8,FALSE))+-IF(ISNA(VLOOKUP(D453,'[1]Combined Contribution Amounts'!$A$2:$K$1335,9,FALSE)),0,VLOOKUP(D453,'[1]Combined Contribution Amounts'!$A$2:$K$1335,9,FALSE))</f>
        <v>0</v>
      </c>
      <c r="L453" s="105">
        <f>VLOOKUP(D453,'[1]Pension Expense Details'!$D$23:$S$1407,16,FALSE)</f>
        <v>653262</v>
      </c>
      <c r="M453" s="105">
        <f>ROUND(('[1]68_InOutFlowsCurPrdAndPriorHist'!$F$28-'[1]68_InOutFlowsCurPrdAndPriorHist'!$F$31)*$H453,0)-VLOOKUP(D453,'[1]Pension Expense Details'!$D$23:$S$1407,12,FALSE)</f>
        <v>-102259</v>
      </c>
      <c r="N453" s="105">
        <f>ROUND(('[1]68_InOutFlowsCurPrdAndPriorHist'!$F$29-'[1]68_InOutFlowsCurPrdAndPriorHist'!$F$32)*$H453,0)-VLOOKUP(D453,'[1]Pension Expense Details'!$D$23:$S$1407,13,FALSE)</f>
        <v>-772674</v>
      </c>
      <c r="O453" s="105">
        <f>ROUND(('[1]68_InOutFlowsCurPrdAndPriorHist'!$F$30-'[1]68_InOutFlowsCurPrdAndPriorHist'!$F$33)*$H453,0)-VLOOKUP(D453,'[1]Pension Expense Details'!$D$23:$S$1407,14,FALSE)</f>
        <v>334128</v>
      </c>
      <c r="P453" s="105">
        <f>ROUND((VLOOKUP(D453,'[1]Schedule of Pension Amounts LW'!$B$15:$AC$1399,28,FALSE)-VLOOKUP(D453,'[1]Schedule of Pension Amounts LW'!$B$15:$AC$1399,27,FALSE))*'[1]Schedule of Pension Amounts LW'!AD$4,0)+VLOOKUP(D453,'[1]Schedule of Pension Amounts LW'!$B$15:$AH$1399,33,FALSE)-VLOOKUP(D453,'[1]Pension Expense Details'!$D$23:$S$1407,15,FALSE)</f>
        <v>311477</v>
      </c>
      <c r="Q453" s="98">
        <f t="shared" si="30"/>
        <v>6418136</v>
      </c>
      <c r="R453" s="98">
        <f>ROUND('[1]68_InOutFlowsCurPrdAndPrior'!$D$32*IF(ISNA(VLOOKUP(D453,'[1]Proportionate Shares'!$D$23:$I$1359,6,FALSE)),0,VLOOKUP(D453,'[1]Proportionate Shares'!$D$23:$I$1359,6,FALSE)),0)</f>
        <v>26962</v>
      </c>
      <c r="S453" s="98">
        <f>ROUND('[1]68_InOutFlowsCurPrdAndPrior'!$D$33*IF(ISNA(VLOOKUP(D453,'[1]Proportionate Shares'!$D$23:$I$1359,6,FALSE)),0,VLOOKUP(D453,'[1]Proportionate Shares'!$D$23:$I$1359,6,FALSE)),0)</f>
        <v>1991221</v>
      </c>
      <c r="T453" s="98">
        <f>ROUND('[1]68_InOutFlowsCurPrdAndPrior'!$D$35*IF(ISNA(VLOOKUP(D453,'[1]Proportionate Shares'!$D$23:$I$1359,6,FALSE)),0,VLOOKUP(D453,'[1]Proportionate Shares'!$D$23:$I$1359,6,FALSE)),0)</f>
        <v>385860</v>
      </c>
      <c r="U453" s="98">
        <f>VLOOKUP(D453,'[1]Schedule of Pension Amounts LW'!$B$15:$AS$1399,36,FALSE)</f>
        <v>576738</v>
      </c>
      <c r="V453" s="99">
        <f t="shared" si="31"/>
        <v>2980781</v>
      </c>
      <c r="W453" s="98">
        <f>ROUND('[1]68_InOutFlowsCurPrdAndPrior'!$F$32*IF(ISNA(VLOOKUP(D453,'[1]Proportionate Shares'!$D$23:$I$1359,6,FALSE)),0,VLOOKUP(D453,'[1]Proportionate Shares'!$D$23:$I$1359,6,FALSE)),0)</f>
        <v>222848</v>
      </c>
      <c r="X453" s="98">
        <f>ROUND('[1]68_InOutFlowsCurPrdAndPrior'!$F$33*IF(ISNA(VLOOKUP(D453,'[1]Proportionate Shares'!$D$23:$I$1359,6,FALSE)),0,VLOOKUP(D453,'[1]Proportionate Shares'!$D$23:$I$1359,6,FALSE)),0)</f>
        <v>822867</v>
      </c>
      <c r="Y453" s="98">
        <f>ROUND('[1]68_InOutFlowsCurPrdAndPrior'!$F$35*IF(ISNA(VLOOKUP(D453,'[1]Proportionate Shares'!$D$23:$I$1359,6,FALSE)),0,VLOOKUP(D453,'[1]Proportionate Shares'!$D$23:$I$1359,6,FALSE)),0)</f>
        <v>321415</v>
      </c>
      <c r="Z453" s="98">
        <f>-VLOOKUP(D453,'[1]Schedule of Pension Amounts LW'!$B$15:$AS$1399,37,FALSE)</f>
        <v>720831</v>
      </c>
      <c r="AA453" s="99">
        <f t="shared" si="32"/>
        <v>2087961</v>
      </c>
      <c r="AB453" s="72">
        <f>VLOOKUP(D453,'[1]Pension Expense Details'!$D$22:$S$1407,16,FALSE)</f>
        <v>653262</v>
      </c>
      <c r="AC453" s="72">
        <f t="shared" si="33"/>
        <v>508490</v>
      </c>
      <c r="AD453" s="72">
        <f>VLOOKUP(D453,'[1]Schedule of Pension Amounts LW'!$B$15:$W$1399,22,FALSE)</f>
        <v>1161752</v>
      </c>
    </row>
    <row r="454" spans="1:30" x14ac:dyDescent="0.3">
      <c r="A454" s="104"/>
      <c r="B454" s="33"/>
      <c r="C454" s="33" t="str">
        <f>VLOOKUP(D454,'[1]Employer information'!$I$3:$J$1391,2,FALSE)</f>
        <v xml:space="preserve">Public Education                                  </v>
      </c>
      <c r="D454" s="33" t="str">
        <f>'[1]Schedule of Pension Amounts LW'!B447</f>
        <v>1680</v>
      </c>
      <c r="E454" s="33" t="str">
        <f>IF(ISNA(VLOOKUP(D454,'[1]Proportionate Shares'!$D$23:$G$1400,2,FALSE)),"",VLOOKUP(D454,'[1]Proportionate Shares'!$D$23:$G$1400,2,FALSE))</f>
        <v>220919</v>
      </c>
      <c r="F454" s="33" t="str">
        <f>IF(ISNA(VLOOKUP(D454,'[1]Proportionate Shares'!$D$23:$G$1400,3,FALSE)),"",VLOOKUP(D454,'[1]Proportionate Shares'!$D$23:$G$1400,3,FALSE))</f>
        <v/>
      </c>
      <c r="G454" s="34" t="str">
        <f>VLOOKUP(D454,'[1]Employer information'!$A$3:$B$1390,2,FALSE)</f>
        <v>CARROLL ISD</v>
      </c>
      <c r="H454" s="36">
        <f>IF(ISNA(VLOOKUP(D454,'[1]Proportionate Shares'!$D$23:$I$1377,6,FALSE)),0,VLOOKUP(D454,'[1]Proportionate Shares'!$D$23:$I$1377,6,FALSE))</f>
        <v>4.8989055900000003E-4</v>
      </c>
      <c r="I454" s="105">
        <f>VLOOKUP(D454,'[1]Schedule of Pension Amounts LW'!$B$15:$E$1399,3,FALSE)</f>
        <v>25965785</v>
      </c>
      <c r="J454" s="105">
        <f>-IF(ISNA(VLOOKUP(D454,'[1]Combined Contribution Amounts'!$A$2:$K$1335,5,FALSE)),0,VLOOKUP(D454,'[1]Combined Contribution Amounts'!$A$2:$K$1335,5,FALSE))</f>
        <v>-1714676</v>
      </c>
      <c r="K454" s="105">
        <f>-IF(ISNA(VLOOKUP(D454,'[1]Combined Contribution Amounts'!$A$2:$K$1335,7,FALSE)),0,VLOOKUP(D454,'[1]Combined Contribution Amounts'!$A$2:$K$1335,7,FALSE))+-IF(ISNA(VLOOKUP(D454,'[1]Combined Contribution Amounts'!$A$2:$K$1335,8,FALSE)),0,VLOOKUP(D454,'[1]Combined Contribution Amounts'!$A$2:$K$1335,8,FALSE))+-IF(ISNA(VLOOKUP(D454,'[1]Combined Contribution Amounts'!$A$2:$K$1335,9,FALSE)),0,VLOOKUP(D454,'[1]Combined Contribution Amounts'!$A$2:$K$1335,9,FALSE))</f>
        <v>0</v>
      </c>
      <c r="L454" s="105">
        <f>VLOOKUP(D454,'[1]Pension Expense Details'!$D$23:$S$1407,16,FALSE)</f>
        <v>2518603</v>
      </c>
      <c r="M454" s="105">
        <f>ROUND(('[1]68_InOutFlowsCurPrdAndPriorHist'!$F$28-'[1]68_InOutFlowsCurPrdAndPriorHist'!$F$31)*$H454,0)-VLOOKUP(D454,'[1]Pension Expense Details'!$D$23:$S$1407,12,FALSE)</f>
        <v>-405746</v>
      </c>
      <c r="N454" s="105">
        <f>ROUND(('[1]68_InOutFlowsCurPrdAndPriorHist'!$F$29-'[1]68_InOutFlowsCurPrdAndPriorHist'!$F$32)*$H454,0)-VLOOKUP(D454,'[1]Pension Expense Details'!$D$23:$S$1407,13,FALSE)</f>
        <v>-3065835</v>
      </c>
      <c r="O454" s="105">
        <f>ROUND(('[1]68_InOutFlowsCurPrdAndPriorHist'!$F$30-'[1]68_InOutFlowsCurPrdAndPriorHist'!$F$33)*$H454,0)-VLOOKUP(D454,'[1]Pension Expense Details'!$D$23:$S$1407,14,FALSE)</f>
        <v>1325762</v>
      </c>
      <c r="P454" s="105">
        <f>ROUND((VLOOKUP(D454,'[1]Schedule of Pension Amounts LW'!$B$15:$AC$1399,28,FALSE)-VLOOKUP(D454,'[1]Schedule of Pension Amounts LW'!$B$15:$AC$1399,27,FALSE))*'[1]Schedule of Pension Amounts LW'!AD$4,0)+VLOOKUP(D454,'[1]Schedule of Pension Amounts LW'!$B$15:$AH$1399,33,FALSE)-VLOOKUP(D454,'[1]Pension Expense Details'!$D$23:$S$1407,15,FALSE)</f>
        <v>842150</v>
      </c>
      <c r="Q454" s="98">
        <f t="shared" si="30"/>
        <v>25466043</v>
      </c>
      <c r="R454" s="98">
        <f>ROUND('[1]68_InOutFlowsCurPrdAndPrior'!$D$32*IF(ISNA(VLOOKUP(D454,'[1]Proportionate Shares'!$D$23:$I$1359,6,FALSE)),0,VLOOKUP(D454,'[1]Proportionate Shares'!$D$23:$I$1359,6,FALSE)),0)</f>
        <v>106980</v>
      </c>
      <c r="S454" s="98">
        <f>ROUND('[1]68_InOutFlowsCurPrdAndPrior'!$D$33*IF(ISNA(VLOOKUP(D454,'[1]Proportionate Shares'!$D$23:$I$1359,6,FALSE)),0,VLOOKUP(D454,'[1]Proportionate Shares'!$D$23:$I$1359,6,FALSE)),0)</f>
        <v>7900817</v>
      </c>
      <c r="T454" s="98">
        <f>ROUND('[1]68_InOutFlowsCurPrdAndPrior'!$D$35*IF(ISNA(VLOOKUP(D454,'[1]Proportionate Shares'!$D$23:$I$1359,6,FALSE)),0,VLOOKUP(D454,'[1]Proportionate Shares'!$D$23:$I$1359,6,FALSE)),0)</f>
        <v>1531026</v>
      </c>
      <c r="U454" s="98">
        <f>VLOOKUP(D454,'[1]Schedule of Pension Amounts LW'!$B$15:$AS$1399,36,FALSE)</f>
        <v>2933004</v>
      </c>
      <c r="V454" s="99">
        <f t="shared" si="31"/>
        <v>12471827</v>
      </c>
      <c r="W454" s="98">
        <f>ROUND('[1]68_InOutFlowsCurPrdAndPrior'!$F$32*IF(ISNA(VLOOKUP(D454,'[1]Proportionate Shares'!$D$23:$I$1359,6,FALSE)),0,VLOOKUP(D454,'[1]Proportionate Shares'!$D$23:$I$1359,6,FALSE)),0)</f>
        <v>884221</v>
      </c>
      <c r="X454" s="98">
        <f>ROUND('[1]68_InOutFlowsCurPrdAndPrior'!$F$33*IF(ISNA(VLOOKUP(D454,'[1]Proportionate Shares'!$D$23:$I$1359,6,FALSE)),0,VLOOKUP(D454,'[1]Proportionate Shares'!$D$23:$I$1359,6,FALSE)),0)</f>
        <v>3264991</v>
      </c>
      <c r="Y454" s="98">
        <f>ROUND('[1]68_InOutFlowsCurPrdAndPrior'!$F$35*IF(ISNA(VLOOKUP(D454,'[1]Proportionate Shares'!$D$23:$I$1359,6,FALSE)),0,VLOOKUP(D454,'[1]Proportionate Shares'!$D$23:$I$1359,6,FALSE)),0)</f>
        <v>1275318</v>
      </c>
      <c r="Z454" s="98">
        <f>-VLOOKUP(D454,'[1]Schedule of Pension Amounts LW'!$B$15:$AS$1399,37,FALSE)</f>
        <v>0</v>
      </c>
      <c r="AA454" s="99">
        <f t="shared" si="32"/>
        <v>5424530</v>
      </c>
      <c r="AB454" s="72">
        <f>VLOOKUP(D454,'[1]Pension Expense Details'!$D$22:$S$1407,16,FALSE)</f>
        <v>2518603</v>
      </c>
      <c r="AC454" s="72">
        <f t="shared" si="33"/>
        <v>3067187</v>
      </c>
      <c r="AD454" s="72">
        <f>VLOOKUP(D454,'[1]Schedule of Pension Amounts LW'!$B$15:$W$1399,22,FALSE)</f>
        <v>5585790</v>
      </c>
    </row>
    <row r="455" spans="1:30" x14ac:dyDescent="0.3">
      <c r="A455" s="104"/>
      <c r="B455" s="33"/>
      <c r="C455" s="33" t="str">
        <f>VLOOKUP(D455,'[1]Employer information'!$I$3:$J$1391,2,FALSE)</f>
        <v xml:space="preserve">Public Education                                  </v>
      </c>
      <c r="D455" s="33" t="str">
        <f>'[1]Schedule of Pension Amounts LW'!B448</f>
        <v>0463</v>
      </c>
      <c r="E455" s="33" t="str">
        <f>IF(ISNA(VLOOKUP(D455,'[1]Proportionate Shares'!$D$23:$G$1400,2,FALSE)),"",VLOOKUP(D455,'[1]Proportionate Shares'!$D$23:$G$1400,2,FALSE))</f>
        <v>057903</v>
      </c>
      <c r="F455" s="33" t="str">
        <f>IF(ISNA(VLOOKUP(D455,'[1]Proportionate Shares'!$D$23:$G$1400,3,FALSE)),"",VLOOKUP(D455,'[1]Proportionate Shares'!$D$23:$G$1400,3,FALSE))</f>
        <v xml:space="preserve">   </v>
      </c>
      <c r="G455" s="34" t="str">
        <f>VLOOKUP(D455,'[1]Employer information'!$A$3:$B$1390,2,FALSE)</f>
        <v>CARROLLTON FARMERS BRANCH</v>
      </c>
      <c r="H455" s="36">
        <f>IF(ISNA(VLOOKUP(D455,'[1]Proportionate Shares'!$D$23:$I$1377,6,FALSE)),0,VLOOKUP(D455,'[1]Proportionate Shares'!$D$23:$I$1377,6,FALSE))</f>
        <v>1.7073109230000001E-3</v>
      </c>
      <c r="I455" s="105">
        <f>VLOOKUP(D455,'[1]Schedule of Pension Amounts LW'!$B$15:$E$1399,3,FALSE)</f>
        <v>93264004</v>
      </c>
      <c r="J455" s="105">
        <f>-IF(ISNA(VLOOKUP(D455,'[1]Combined Contribution Amounts'!$A$2:$K$1335,5,FALSE)),0,VLOOKUP(D455,'[1]Combined Contribution Amounts'!$A$2:$K$1335,5,FALSE))</f>
        <v>-5975794</v>
      </c>
      <c r="K455" s="105">
        <f>-IF(ISNA(VLOOKUP(D455,'[1]Combined Contribution Amounts'!$A$2:$K$1335,7,FALSE)),0,VLOOKUP(D455,'[1]Combined Contribution Amounts'!$A$2:$K$1335,7,FALSE))+-IF(ISNA(VLOOKUP(D455,'[1]Combined Contribution Amounts'!$A$2:$K$1335,8,FALSE)),0,VLOOKUP(D455,'[1]Combined Contribution Amounts'!$A$2:$K$1335,8,FALSE))+-IF(ISNA(VLOOKUP(D455,'[1]Combined Contribution Amounts'!$A$2:$K$1335,9,FALSE)),0,VLOOKUP(D455,'[1]Combined Contribution Amounts'!$A$2:$K$1335,9,FALSE))</f>
        <v>0</v>
      </c>
      <c r="L455" s="105">
        <f>VLOOKUP(D455,'[1]Pension Expense Details'!$D$23:$S$1407,16,FALSE)</f>
        <v>8342016</v>
      </c>
      <c r="M455" s="105">
        <f>ROUND(('[1]68_InOutFlowsCurPrdAndPriorHist'!$F$28-'[1]68_InOutFlowsCurPrdAndPriorHist'!$F$31)*$H455,0)-VLOOKUP(D455,'[1]Pension Expense Details'!$D$23:$S$1407,12,FALSE)</f>
        <v>-1414059</v>
      </c>
      <c r="N455" s="105">
        <f>ROUND(('[1]68_InOutFlowsCurPrdAndPriorHist'!$F$29-'[1]68_InOutFlowsCurPrdAndPriorHist'!$F$32)*$H455,0)-VLOOKUP(D455,'[1]Pension Expense Details'!$D$23:$S$1407,13,FALSE)</f>
        <v>-10684700</v>
      </c>
      <c r="O455" s="105">
        <f>ROUND(('[1]68_InOutFlowsCurPrdAndPriorHist'!$F$30-'[1]68_InOutFlowsCurPrdAndPriorHist'!$F$33)*$H455,0)-VLOOKUP(D455,'[1]Pension Expense Details'!$D$23:$S$1407,14,FALSE)</f>
        <v>4620395</v>
      </c>
      <c r="P455" s="105">
        <f>ROUND((VLOOKUP(D455,'[1]Schedule of Pension Amounts LW'!$B$15:$AC$1399,28,FALSE)-VLOOKUP(D455,'[1]Schedule of Pension Amounts LW'!$B$15:$AC$1399,27,FALSE))*'[1]Schedule of Pension Amounts LW'!AD$4,0)+VLOOKUP(D455,'[1]Schedule of Pension Amounts LW'!$B$15:$AH$1399,33,FALSE)-VLOOKUP(D455,'[1]Pension Expense Details'!$D$23:$S$1407,15,FALSE)</f>
        <v>599497</v>
      </c>
      <c r="Q455" s="98">
        <f t="shared" si="30"/>
        <v>88751359</v>
      </c>
      <c r="R455" s="98">
        <f>ROUND('[1]68_InOutFlowsCurPrdAndPrior'!$D$32*IF(ISNA(VLOOKUP(D455,'[1]Proportionate Shares'!$D$23:$I$1359,6,FALSE)),0,VLOOKUP(D455,'[1]Proportionate Shares'!$D$23:$I$1359,6,FALSE)),0)</f>
        <v>372835</v>
      </c>
      <c r="S455" s="98">
        <f>ROUND('[1]68_InOutFlowsCurPrdAndPrior'!$D$33*IF(ISNA(VLOOKUP(D455,'[1]Proportionate Shares'!$D$23:$I$1359,6,FALSE)),0,VLOOKUP(D455,'[1]Proportionate Shares'!$D$23:$I$1359,6,FALSE)),0)</f>
        <v>27535030</v>
      </c>
      <c r="T455" s="98">
        <f>ROUND('[1]68_InOutFlowsCurPrdAndPrior'!$D$35*IF(ISNA(VLOOKUP(D455,'[1]Proportionate Shares'!$D$23:$I$1359,6,FALSE)),0,VLOOKUP(D455,'[1]Proportionate Shares'!$D$23:$I$1359,6,FALSE)),0)</f>
        <v>5335759</v>
      </c>
      <c r="U455" s="98">
        <f>VLOOKUP(D455,'[1]Schedule of Pension Amounts LW'!$B$15:$AS$1399,36,FALSE)</f>
        <v>29407773</v>
      </c>
      <c r="V455" s="99">
        <f t="shared" si="31"/>
        <v>62651397</v>
      </c>
      <c r="W455" s="98">
        <f>ROUND('[1]68_InOutFlowsCurPrdAndPrior'!$F$32*IF(ISNA(VLOOKUP(D455,'[1]Proportionate Shares'!$D$23:$I$1359,6,FALSE)),0,VLOOKUP(D455,'[1]Proportionate Shares'!$D$23:$I$1359,6,FALSE)),0)</f>
        <v>3081588</v>
      </c>
      <c r="X455" s="98">
        <f>ROUND('[1]68_InOutFlowsCurPrdAndPrior'!$F$33*IF(ISNA(VLOOKUP(D455,'[1]Proportionate Shares'!$D$23:$I$1359,6,FALSE)),0,VLOOKUP(D455,'[1]Proportionate Shares'!$D$23:$I$1359,6,FALSE)),0)</f>
        <v>11378777</v>
      </c>
      <c r="Y455" s="98">
        <f>ROUND('[1]68_InOutFlowsCurPrdAndPrior'!$F$35*IF(ISNA(VLOOKUP(D455,'[1]Proportionate Shares'!$D$23:$I$1359,6,FALSE)),0,VLOOKUP(D455,'[1]Proportionate Shares'!$D$23:$I$1359,6,FALSE)),0)</f>
        <v>4444593</v>
      </c>
      <c r="Z455" s="98">
        <f>-VLOOKUP(D455,'[1]Schedule of Pension Amounts LW'!$B$15:$AS$1399,37,FALSE)</f>
        <v>24090838</v>
      </c>
      <c r="AA455" s="99">
        <f t="shared" si="32"/>
        <v>42995796</v>
      </c>
      <c r="AB455" s="72">
        <f>VLOOKUP(D455,'[1]Pension Expense Details'!$D$22:$S$1407,16,FALSE)</f>
        <v>8342016</v>
      </c>
      <c r="AC455" s="72">
        <f t="shared" si="33"/>
        <v>11401844</v>
      </c>
      <c r="AD455" s="72">
        <f>VLOOKUP(D455,'[1]Schedule of Pension Amounts LW'!$B$15:$W$1399,22,FALSE)</f>
        <v>19743860</v>
      </c>
    </row>
    <row r="456" spans="1:30" x14ac:dyDescent="0.3">
      <c r="A456" s="104"/>
      <c r="B456" s="33"/>
      <c r="C456" s="33" t="str">
        <f>VLOOKUP(D456,'[1]Employer information'!$I$3:$J$1391,2,FALSE)</f>
        <v xml:space="preserve">Public Education                                  </v>
      </c>
      <c r="D456" s="33" t="str">
        <f>'[1]Schedule of Pension Amounts LW'!B449</f>
        <v>0464</v>
      </c>
      <c r="E456" s="33" t="str">
        <f>IF(ISNA(VLOOKUP(D456,'[1]Proportionate Shares'!$D$23:$G$1400,2,FALSE)),"",VLOOKUP(D456,'[1]Proportionate Shares'!$D$23:$G$1400,2,FALSE))</f>
        <v>183902</v>
      </c>
      <c r="F456" s="33" t="str">
        <f>IF(ISNA(VLOOKUP(D456,'[1]Proportionate Shares'!$D$23:$G$1400,3,FALSE)),"",VLOOKUP(D456,'[1]Proportionate Shares'!$D$23:$G$1400,3,FALSE))</f>
        <v xml:space="preserve">   </v>
      </c>
      <c r="G456" s="34" t="str">
        <f>VLOOKUP(D456,'[1]Employer information'!$A$3:$B$1390,2,FALSE)</f>
        <v>CARTHAGE ISD</v>
      </c>
      <c r="H456" s="36">
        <f>IF(ISNA(VLOOKUP(D456,'[1]Proportionate Shares'!$D$23:$I$1377,6,FALSE)),0,VLOOKUP(D456,'[1]Proportionate Shares'!$D$23:$I$1377,6,FALSE))</f>
        <v>1.30690071E-4</v>
      </c>
      <c r="I456" s="105">
        <f>VLOOKUP(D456,'[1]Schedule of Pension Amounts LW'!$B$15:$E$1399,3,FALSE)</f>
        <v>7299870</v>
      </c>
      <c r="J456" s="105">
        <f>-IF(ISNA(VLOOKUP(D456,'[1]Combined Contribution Amounts'!$A$2:$K$1335,5,FALSE)),0,VLOOKUP(D456,'[1]Combined Contribution Amounts'!$A$2:$K$1335,5,FALSE))</f>
        <v>-457431</v>
      </c>
      <c r="K456" s="105">
        <f>-IF(ISNA(VLOOKUP(D456,'[1]Combined Contribution Amounts'!$A$2:$K$1335,7,FALSE)),0,VLOOKUP(D456,'[1]Combined Contribution Amounts'!$A$2:$K$1335,7,FALSE))+-IF(ISNA(VLOOKUP(D456,'[1]Combined Contribution Amounts'!$A$2:$K$1335,8,FALSE)),0,VLOOKUP(D456,'[1]Combined Contribution Amounts'!$A$2:$K$1335,8,FALSE))+-IF(ISNA(VLOOKUP(D456,'[1]Combined Contribution Amounts'!$A$2:$K$1335,9,FALSE)),0,VLOOKUP(D456,'[1]Combined Contribution Amounts'!$A$2:$K$1335,9,FALSE))</f>
        <v>0</v>
      </c>
      <c r="L456" s="105">
        <f>VLOOKUP(D456,'[1]Pension Expense Details'!$D$23:$S$1407,16,FALSE)</f>
        <v>613290</v>
      </c>
      <c r="M456" s="105">
        <f>ROUND(('[1]68_InOutFlowsCurPrdAndPriorHist'!$F$28-'[1]68_InOutFlowsCurPrdAndPriorHist'!$F$31)*$H456,0)-VLOOKUP(D456,'[1]Pension Expense Details'!$D$23:$S$1407,12,FALSE)</f>
        <v>-108242</v>
      </c>
      <c r="N456" s="105">
        <f>ROUND(('[1]68_InOutFlowsCurPrdAndPriorHist'!$F$29-'[1]68_InOutFlowsCurPrdAndPriorHist'!$F$32)*$H456,0)-VLOOKUP(D456,'[1]Pension Expense Details'!$D$23:$S$1407,13,FALSE)</f>
        <v>-817885</v>
      </c>
      <c r="O456" s="105">
        <f>ROUND(('[1]68_InOutFlowsCurPrdAndPriorHist'!$F$30-'[1]68_InOutFlowsCurPrdAndPriorHist'!$F$33)*$H456,0)-VLOOKUP(D456,'[1]Pension Expense Details'!$D$23:$S$1407,14,FALSE)</f>
        <v>353679</v>
      </c>
      <c r="P456" s="105">
        <f>ROUND((VLOOKUP(D456,'[1]Schedule of Pension Amounts LW'!$B$15:$AC$1399,28,FALSE)-VLOOKUP(D456,'[1]Schedule of Pension Amounts LW'!$B$15:$AC$1399,27,FALSE))*'[1]Schedule of Pension Amounts LW'!AD$4,0)+VLOOKUP(D456,'[1]Schedule of Pension Amounts LW'!$B$15:$AH$1399,33,FALSE)-VLOOKUP(D456,'[1]Pension Expense Details'!$D$23:$S$1407,15,FALSE)</f>
        <v>-89603</v>
      </c>
      <c r="Q456" s="98">
        <f t="shared" si="30"/>
        <v>6793678</v>
      </c>
      <c r="R456" s="98">
        <f>ROUND('[1]68_InOutFlowsCurPrdAndPrior'!$D$32*IF(ISNA(VLOOKUP(D456,'[1]Proportionate Shares'!$D$23:$I$1359,6,FALSE)),0,VLOOKUP(D456,'[1]Proportionate Shares'!$D$23:$I$1359,6,FALSE)),0)</f>
        <v>28540</v>
      </c>
      <c r="S456" s="98">
        <f>ROUND('[1]68_InOutFlowsCurPrdAndPrior'!$D$33*IF(ISNA(VLOOKUP(D456,'[1]Proportionate Shares'!$D$23:$I$1359,6,FALSE)),0,VLOOKUP(D456,'[1]Proportionate Shares'!$D$23:$I$1359,6,FALSE)),0)</f>
        <v>2107733</v>
      </c>
      <c r="T456" s="98">
        <f>ROUND('[1]68_InOutFlowsCurPrdAndPrior'!$D$35*IF(ISNA(VLOOKUP(D456,'[1]Proportionate Shares'!$D$23:$I$1359,6,FALSE)),0,VLOOKUP(D456,'[1]Proportionate Shares'!$D$23:$I$1359,6,FALSE)),0)</f>
        <v>408438</v>
      </c>
      <c r="U456" s="98">
        <f>VLOOKUP(D456,'[1]Schedule of Pension Amounts LW'!$B$15:$AS$1399,36,FALSE)</f>
        <v>439010</v>
      </c>
      <c r="V456" s="99">
        <f t="shared" si="31"/>
        <v>2983721</v>
      </c>
      <c r="W456" s="98">
        <f>ROUND('[1]68_InOutFlowsCurPrdAndPrior'!$F$32*IF(ISNA(VLOOKUP(D456,'[1]Proportionate Shares'!$D$23:$I$1359,6,FALSE)),0,VLOOKUP(D456,'[1]Proportionate Shares'!$D$23:$I$1359,6,FALSE)),0)</f>
        <v>235887</v>
      </c>
      <c r="X456" s="98">
        <f>ROUND('[1]68_InOutFlowsCurPrdAndPrior'!$F$33*IF(ISNA(VLOOKUP(D456,'[1]Proportionate Shares'!$D$23:$I$1359,6,FALSE)),0,VLOOKUP(D456,'[1]Proportionate Shares'!$D$23:$I$1359,6,FALSE)),0)</f>
        <v>871015</v>
      </c>
      <c r="Y456" s="98">
        <f>ROUND('[1]68_InOutFlowsCurPrdAndPrior'!$F$35*IF(ISNA(VLOOKUP(D456,'[1]Proportionate Shares'!$D$23:$I$1359,6,FALSE)),0,VLOOKUP(D456,'[1]Proportionate Shares'!$D$23:$I$1359,6,FALSE)),0)</f>
        <v>340222</v>
      </c>
      <c r="Z456" s="98">
        <f>-VLOOKUP(D456,'[1]Schedule of Pension Amounts LW'!$B$15:$AS$1399,37,FALSE)</f>
        <v>470930</v>
      </c>
      <c r="AA456" s="99">
        <f t="shared" si="32"/>
        <v>1918054</v>
      </c>
      <c r="AB456" s="72">
        <f>VLOOKUP(D456,'[1]Pension Expense Details'!$D$22:$S$1407,16,FALSE)</f>
        <v>613290</v>
      </c>
      <c r="AC456" s="72">
        <f t="shared" si="33"/>
        <v>691457</v>
      </c>
      <c r="AD456" s="72">
        <f>VLOOKUP(D456,'[1]Schedule of Pension Amounts LW'!$B$15:$W$1399,22,FALSE)</f>
        <v>1304747</v>
      </c>
    </row>
    <row r="457" spans="1:30" x14ac:dyDescent="0.3">
      <c r="A457" s="104"/>
      <c r="B457" s="33"/>
      <c r="C457" s="33" t="str">
        <f>VLOOKUP(D457,'[1]Employer information'!$I$3:$J$1391,2,FALSE)</f>
        <v xml:space="preserve">Public Education                                  </v>
      </c>
      <c r="D457" s="33" t="str">
        <f>'[1]Schedule of Pension Amounts LW'!B450</f>
        <v>1645</v>
      </c>
      <c r="E457" s="33" t="str">
        <f>IF(ISNA(VLOOKUP(D457,'[1]Proportionate Shares'!$D$23:$G$1400,2,FALSE)),"",VLOOKUP(D457,'[1]Proportionate Shares'!$D$23:$G$1400,2,FALSE))</f>
        <v>220917</v>
      </c>
      <c r="F457" s="33" t="str">
        <f>IF(ISNA(VLOOKUP(D457,'[1]Proportionate Shares'!$D$23:$G$1400,3,FALSE)),"",VLOOKUP(D457,'[1]Proportionate Shares'!$D$23:$G$1400,3,FALSE))</f>
        <v/>
      </c>
      <c r="G457" s="34" t="str">
        <f>VLOOKUP(D457,'[1]Employer information'!$A$3:$B$1390,2,FALSE)</f>
        <v>CASTLEBERRY ISD</v>
      </c>
      <c r="H457" s="36">
        <f>IF(ISNA(VLOOKUP(D457,'[1]Proportionate Shares'!$D$23:$I$1377,6,FALSE)),0,VLOOKUP(D457,'[1]Proportionate Shares'!$D$23:$I$1377,6,FALSE))</f>
        <v>2.31906586E-4</v>
      </c>
      <c r="I457" s="105">
        <f>VLOOKUP(D457,'[1]Schedule of Pension Amounts LW'!$B$15:$E$1399,3,FALSE)</f>
        <v>13322019</v>
      </c>
      <c r="J457" s="105">
        <f>-IF(ISNA(VLOOKUP(D457,'[1]Combined Contribution Amounts'!$A$2:$K$1335,5,FALSE)),0,VLOOKUP(D457,'[1]Combined Contribution Amounts'!$A$2:$K$1335,5,FALSE))</f>
        <v>-811701</v>
      </c>
      <c r="K457" s="105">
        <f>-IF(ISNA(VLOOKUP(D457,'[1]Combined Contribution Amounts'!$A$2:$K$1335,7,FALSE)),0,VLOOKUP(D457,'[1]Combined Contribution Amounts'!$A$2:$K$1335,7,FALSE))+-IF(ISNA(VLOOKUP(D457,'[1]Combined Contribution Amounts'!$A$2:$K$1335,8,FALSE)),0,VLOOKUP(D457,'[1]Combined Contribution Amounts'!$A$2:$K$1335,8,FALSE))+-IF(ISNA(VLOOKUP(D457,'[1]Combined Contribution Amounts'!$A$2:$K$1335,9,FALSE)),0,VLOOKUP(D457,'[1]Combined Contribution Amounts'!$A$2:$K$1335,9,FALSE))</f>
        <v>0</v>
      </c>
      <c r="L457" s="105">
        <f>VLOOKUP(D457,'[1]Pension Expense Details'!$D$23:$S$1407,16,FALSE)</f>
        <v>1030343</v>
      </c>
      <c r="M457" s="105">
        <f>ROUND(('[1]68_InOutFlowsCurPrdAndPriorHist'!$F$28-'[1]68_InOutFlowsCurPrdAndPriorHist'!$F$31)*$H457,0)-VLOOKUP(D457,'[1]Pension Expense Details'!$D$23:$S$1407,12,FALSE)</f>
        <v>-192074</v>
      </c>
      <c r="N457" s="105">
        <f>ROUND(('[1]68_InOutFlowsCurPrdAndPriorHist'!$F$29-'[1]68_InOutFlowsCurPrdAndPriorHist'!$F$32)*$H457,0)-VLOOKUP(D457,'[1]Pension Expense Details'!$D$23:$S$1407,13,FALSE)</f>
        <v>-1451319</v>
      </c>
      <c r="O457" s="105">
        <f>ROUND(('[1]68_InOutFlowsCurPrdAndPriorHist'!$F$30-'[1]68_InOutFlowsCurPrdAndPriorHist'!$F$33)*$H457,0)-VLOOKUP(D457,'[1]Pension Expense Details'!$D$23:$S$1407,14,FALSE)</f>
        <v>627595</v>
      </c>
      <c r="P457" s="105">
        <f>ROUND((VLOOKUP(D457,'[1]Schedule of Pension Amounts LW'!$B$15:$AC$1399,28,FALSE)-VLOOKUP(D457,'[1]Schedule of Pension Amounts LW'!$B$15:$AC$1399,27,FALSE))*'[1]Schedule of Pension Amounts LW'!AD$4,0)+VLOOKUP(D457,'[1]Schedule of Pension Amounts LW'!$B$15:$AH$1399,33,FALSE)-VLOOKUP(D457,'[1]Pension Expense Details'!$D$23:$S$1407,15,FALSE)</f>
        <v>-469634</v>
      </c>
      <c r="Q457" s="98">
        <f t="shared" si="30"/>
        <v>12055229</v>
      </c>
      <c r="R457" s="98">
        <f>ROUND('[1]68_InOutFlowsCurPrdAndPrior'!$D$32*IF(ISNA(VLOOKUP(D457,'[1]Proportionate Shares'!$D$23:$I$1359,6,FALSE)),0,VLOOKUP(D457,'[1]Proportionate Shares'!$D$23:$I$1359,6,FALSE)),0)</f>
        <v>50643</v>
      </c>
      <c r="S457" s="98">
        <f>ROUND('[1]68_InOutFlowsCurPrdAndPrior'!$D$33*IF(ISNA(VLOOKUP(D457,'[1]Proportionate Shares'!$D$23:$I$1359,6,FALSE)),0,VLOOKUP(D457,'[1]Proportionate Shares'!$D$23:$I$1359,6,FALSE)),0)</f>
        <v>3740124</v>
      </c>
      <c r="T457" s="98">
        <f>ROUND('[1]68_InOutFlowsCurPrdAndPrior'!$D$35*IF(ISNA(VLOOKUP(D457,'[1]Proportionate Shares'!$D$23:$I$1359,6,FALSE)),0,VLOOKUP(D457,'[1]Proportionate Shares'!$D$23:$I$1359,6,FALSE)),0)</f>
        <v>724764</v>
      </c>
      <c r="U457" s="98">
        <f>VLOOKUP(D457,'[1]Schedule of Pension Amounts LW'!$B$15:$AS$1399,36,FALSE)</f>
        <v>1112809</v>
      </c>
      <c r="V457" s="99">
        <f t="shared" si="31"/>
        <v>5628340</v>
      </c>
      <c r="W457" s="98">
        <f>ROUND('[1]68_InOutFlowsCurPrdAndPrior'!$F$32*IF(ISNA(VLOOKUP(D457,'[1]Proportionate Shares'!$D$23:$I$1359,6,FALSE)),0,VLOOKUP(D457,'[1]Proportionate Shares'!$D$23:$I$1359,6,FALSE)),0)</f>
        <v>418577</v>
      </c>
      <c r="X457" s="98">
        <f>ROUND('[1]68_InOutFlowsCurPrdAndPrior'!$F$33*IF(ISNA(VLOOKUP(D457,'[1]Proportionate Shares'!$D$23:$I$1359,6,FALSE)),0,VLOOKUP(D457,'[1]Proportionate Shares'!$D$23:$I$1359,6,FALSE)),0)</f>
        <v>1545596</v>
      </c>
      <c r="Y457" s="98">
        <f>ROUND('[1]68_InOutFlowsCurPrdAndPrior'!$F$35*IF(ISNA(VLOOKUP(D457,'[1]Proportionate Shares'!$D$23:$I$1359,6,FALSE)),0,VLOOKUP(D457,'[1]Proportionate Shares'!$D$23:$I$1359,6,FALSE)),0)</f>
        <v>603716</v>
      </c>
      <c r="Z457" s="98">
        <f>-VLOOKUP(D457,'[1]Schedule of Pension Amounts LW'!$B$15:$AS$1399,37,FALSE)</f>
        <v>608316</v>
      </c>
      <c r="AA457" s="99">
        <f t="shared" si="32"/>
        <v>3176205</v>
      </c>
      <c r="AB457" s="72">
        <f>VLOOKUP(D457,'[1]Pension Expense Details'!$D$22:$S$1407,16,FALSE)</f>
        <v>1030343</v>
      </c>
      <c r="AC457" s="72">
        <f t="shared" si="33"/>
        <v>1407220</v>
      </c>
      <c r="AD457" s="72">
        <f>VLOOKUP(D457,'[1]Schedule of Pension Amounts LW'!$B$15:$W$1399,22,FALSE)</f>
        <v>2437563</v>
      </c>
    </row>
    <row r="458" spans="1:30" x14ac:dyDescent="0.3">
      <c r="A458" s="104"/>
      <c r="B458" s="33"/>
      <c r="C458" s="33" t="str">
        <f>VLOOKUP(D458,'[1]Employer information'!$I$3:$J$1391,2,FALSE)</f>
        <v xml:space="preserve">Public Education                                  </v>
      </c>
      <c r="D458" s="33" t="str">
        <f>'[1]Schedule of Pension Amounts LW'!B451</f>
        <v>0467</v>
      </c>
      <c r="E458" s="33" t="str">
        <f>IF(ISNA(VLOOKUP(D458,'[1]Proportionate Shares'!$D$23:$G$1400,2,FALSE)),"",VLOOKUP(D458,'[1]Proportionate Shares'!$D$23:$G$1400,2,FALSE))</f>
        <v>001902</v>
      </c>
      <c r="F458" s="33" t="str">
        <f>IF(ISNA(VLOOKUP(D458,'[1]Proportionate Shares'!$D$23:$G$1400,3,FALSE)),"",VLOOKUP(D458,'[1]Proportionate Shares'!$D$23:$G$1400,3,FALSE))</f>
        <v xml:space="preserve">   </v>
      </c>
      <c r="G458" s="34" t="str">
        <f>VLOOKUP(D458,'[1]Employer information'!$A$3:$B$1390,2,FALSE)</f>
        <v>CAYUGA ISD</v>
      </c>
      <c r="H458" s="36">
        <f>IF(ISNA(VLOOKUP(D458,'[1]Proportionate Shares'!$D$23:$I$1377,6,FALSE)),0,VLOOKUP(D458,'[1]Proportionate Shares'!$D$23:$I$1377,6,FALSE))</f>
        <v>2.9998396E-5</v>
      </c>
      <c r="I458" s="105">
        <f>VLOOKUP(D458,'[1]Schedule of Pension Amounts LW'!$B$15:$E$1399,3,FALSE)</f>
        <v>1696362</v>
      </c>
      <c r="J458" s="105">
        <f>-IF(ISNA(VLOOKUP(D458,'[1]Combined Contribution Amounts'!$A$2:$K$1335,5,FALSE)),0,VLOOKUP(D458,'[1]Combined Contribution Amounts'!$A$2:$K$1335,5,FALSE))</f>
        <v>-104998</v>
      </c>
      <c r="K458" s="105">
        <f>-IF(ISNA(VLOOKUP(D458,'[1]Combined Contribution Amounts'!$A$2:$K$1335,7,FALSE)),0,VLOOKUP(D458,'[1]Combined Contribution Amounts'!$A$2:$K$1335,7,FALSE))+-IF(ISNA(VLOOKUP(D458,'[1]Combined Contribution Amounts'!$A$2:$K$1335,8,FALSE)),0,VLOOKUP(D458,'[1]Combined Contribution Amounts'!$A$2:$K$1335,8,FALSE))+-IF(ISNA(VLOOKUP(D458,'[1]Combined Contribution Amounts'!$A$2:$K$1335,9,FALSE)),0,VLOOKUP(D458,'[1]Combined Contribution Amounts'!$A$2:$K$1335,9,FALSE))</f>
        <v>0</v>
      </c>
      <c r="L458" s="105">
        <f>VLOOKUP(D458,'[1]Pension Expense Details'!$D$23:$S$1407,16,FALSE)</f>
        <v>137511</v>
      </c>
      <c r="M458" s="105">
        <f>ROUND(('[1]68_InOutFlowsCurPrdAndPriorHist'!$F$28-'[1]68_InOutFlowsCurPrdAndPriorHist'!$F$31)*$H458,0)-VLOOKUP(D458,'[1]Pension Expense Details'!$D$23:$S$1407,12,FALSE)</f>
        <v>-24846</v>
      </c>
      <c r="N458" s="105">
        <f>ROUND(('[1]68_InOutFlowsCurPrdAndPriorHist'!$F$29-'[1]68_InOutFlowsCurPrdAndPriorHist'!$F$32)*$H458,0)-VLOOKUP(D458,'[1]Pension Expense Details'!$D$23:$S$1407,13,FALSE)</f>
        <v>-187736</v>
      </c>
      <c r="O458" s="105">
        <f>ROUND(('[1]68_InOutFlowsCurPrdAndPriorHist'!$F$30-'[1]68_InOutFlowsCurPrdAndPriorHist'!$F$33)*$H458,0)-VLOOKUP(D458,'[1]Pension Expense Details'!$D$23:$S$1407,14,FALSE)</f>
        <v>81183</v>
      </c>
      <c r="P458" s="105">
        <f>ROUND((VLOOKUP(D458,'[1]Schedule of Pension Amounts LW'!$B$15:$AC$1399,28,FALSE)-VLOOKUP(D458,'[1]Schedule of Pension Amounts LW'!$B$15:$AC$1399,27,FALSE))*'[1]Schedule of Pension Amounts LW'!AD$4,0)+VLOOKUP(D458,'[1]Schedule of Pension Amounts LW'!$B$15:$AH$1399,33,FALSE)-VLOOKUP(D458,'[1]Pension Expense Details'!$D$23:$S$1407,15,FALSE)</f>
        <v>-38066</v>
      </c>
      <c r="Q458" s="98">
        <f t="shared" si="30"/>
        <v>1559410</v>
      </c>
      <c r="R458" s="98">
        <f>ROUND('[1]68_InOutFlowsCurPrdAndPrior'!$D$32*IF(ISNA(VLOOKUP(D458,'[1]Proportionate Shares'!$D$23:$I$1359,6,FALSE)),0,VLOOKUP(D458,'[1]Proportionate Shares'!$D$23:$I$1359,6,FALSE)),0)</f>
        <v>6551</v>
      </c>
      <c r="S458" s="98">
        <f>ROUND('[1]68_InOutFlowsCurPrdAndPrior'!$D$33*IF(ISNA(VLOOKUP(D458,'[1]Proportionate Shares'!$D$23:$I$1359,6,FALSE)),0,VLOOKUP(D458,'[1]Proportionate Shares'!$D$23:$I$1359,6,FALSE)),0)</f>
        <v>483806</v>
      </c>
      <c r="T458" s="98">
        <f>ROUND('[1]68_InOutFlowsCurPrdAndPrior'!$D$35*IF(ISNA(VLOOKUP(D458,'[1]Proportionate Shares'!$D$23:$I$1359,6,FALSE)),0,VLOOKUP(D458,'[1]Proportionate Shares'!$D$23:$I$1359,6,FALSE)),0)</f>
        <v>93752</v>
      </c>
      <c r="U458" s="98">
        <f>VLOOKUP(D458,'[1]Schedule of Pension Amounts LW'!$B$15:$AS$1399,36,FALSE)</f>
        <v>141986</v>
      </c>
      <c r="V458" s="99">
        <f t="shared" si="31"/>
        <v>726095</v>
      </c>
      <c r="W458" s="98">
        <f>ROUND('[1]68_InOutFlowsCurPrdAndPrior'!$F$32*IF(ISNA(VLOOKUP(D458,'[1]Proportionate Shares'!$D$23:$I$1359,6,FALSE)),0,VLOOKUP(D458,'[1]Proportionate Shares'!$D$23:$I$1359,6,FALSE)),0)</f>
        <v>54145</v>
      </c>
      <c r="X458" s="98">
        <f>ROUND('[1]68_InOutFlowsCurPrdAndPrior'!$F$33*IF(ISNA(VLOOKUP(D458,'[1]Proportionate Shares'!$D$23:$I$1359,6,FALSE)),0,VLOOKUP(D458,'[1]Proportionate Shares'!$D$23:$I$1359,6,FALSE)),0)</f>
        <v>199931</v>
      </c>
      <c r="Y458" s="98">
        <f>ROUND('[1]68_InOutFlowsCurPrdAndPrior'!$F$35*IF(ISNA(VLOOKUP(D458,'[1]Proportionate Shares'!$D$23:$I$1359,6,FALSE)),0,VLOOKUP(D458,'[1]Proportionate Shares'!$D$23:$I$1359,6,FALSE)),0)</f>
        <v>78094</v>
      </c>
      <c r="Z458" s="98">
        <f>-VLOOKUP(D458,'[1]Schedule of Pension Amounts LW'!$B$15:$AS$1399,37,FALSE)</f>
        <v>75261</v>
      </c>
      <c r="AA458" s="99">
        <f t="shared" si="32"/>
        <v>407431</v>
      </c>
      <c r="AB458" s="72">
        <f>VLOOKUP(D458,'[1]Pension Expense Details'!$D$22:$S$1407,16,FALSE)</f>
        <v>137511</v>
      </c>
      <c r="AC458" s="72">
        <f t="shared" si="33"/>
        <v>189229</v>
      </c>
      <c r="AD458" s="72">
        <f>VLOOKUP(D458,'[1]Schedule of Pension Amounts LW'!$B$15:$W$1399,22,FALSE)</f>
        <v>326740</v>
      </c>
    </row>
    <row r="459" spans="1:30" x14ac:dyDescent="0.3">
      <c r="A459" s="104"/>
      <c r="B459" s="33"/>
      <c r="C459" s="33" t="str">
        <f>VLOOKUP(D459,'[1]Employer information'!$I$3:$J$1391,2,FALSE)</f>
        <v xml:space="preserve">Public Education                                  </v>
      </c>
      <c r="D459" s="33" t="str">
        <f>'[1]Schedule of Pension Amounts LW'!B452</f>
        <v>0469</v>
      </c>
      <c r="E459" s="33" t="str">
        <f>IF(ISNA(VLOOKUP(D459,'[1]Proportionate Shares'!$D$23:$G$1400,2,FALSE)),"",VLOOKUP(D459,'[1]Proportionate Shares'!$D$23:$G$1400,2,FALSE))</f>
        <v>057904</v>
      </c>
      <c r="F459" s="33" t="str">
        <f>IF(ISNA(VLOOKUP(D459,'[1]Proportionate Shares'!$D$23:$G$1400,3,FALSE)),"",VLOOKUP(D459,'[1]Proportionate Shares'!$D$23:$G$1400,3,FALSE))</f>
        <v xml:space="preserve">   </v>
      </c>
      <c r="G459" s="34" t="str">
        <f>VLOOKUP(D459,'[1]Employer information'!$A$3:$B$1390,2,FALSE)</f>
        <v>CEDAR HILL ISD</v>
      </c>
      <c r="H459" s="36">
        <f>IF(ISNA(VLOOKUP(D459,'[1]Proportionate Shares'!$D$23:$I$1377,6,FALSE)),0,VLOOKUP(D459,'[1]Proportionate Shares'!$D$23:$I$1377,6,FALSE))</f>
        <v>4.4648434000000003E-4</v>
      </c>
      <c r="I459" s="105">
        <f>VLOOKUP(D459,'[1]Schedule of Pension Amounts LW'!$B$15:$E$1399,3,FALSE)</f>
        <v>24868660</v>
      </c>
      <c r="J459" s="105">
        <f>-IF(ISNA(VLOOKUP(D459,'[1]Combined Contribution Amounts'!$A$2:$K$1335,5,FALSE)),0,VLOOKUP(D459,'[1]Combined Contribution Amounts'!$A$2:$K$1335,5,FALSE))</f>
        <v>-1562749</v>
      </c>
      <c r="K459" s="105">
        <f>-IF(ISNA(VLOOKUP(D459,'[1]Combined Contribution Amounts'!$A$2:$K$1335,7,FALSE)),0,VLOOKUP(D459,'[1]Combined Contribution Amounts'!$A$2:$K$1335,7,FALSE))+-IF(ISNA(VLOOKUP(D459,'[1]Combined Contribution Amounts'!$A$2:$K$1335,8,FALSE)),0,VLOOKUP(D459,'[1]Combined Contribution Amounts'!$A$2:$K$1335,8,FALSE))+-IF(ISNA(VLOOKUP(D459,'[1]Combined Contribution Amounts'!$A$2:$K$1335,9,FALSE)),0,VLOOKUP(D459,'[1]Combined Contribution Amounts'!$A$2:$K$1335,9,FALSE))</f>
        <v>0</v>
      </c>
      <c r="L459" s="105">
        <f>VLOOKUP(D459,'[1]Pension Expense Details'!$D$23:$S$1407,16,FALSE)</f>
        <v>2106278</v>
      </c>
      <c r="M459" s="105">
        <f>ROUND(('[1]68_InOutFlowsCurPrdAndPriorHist'!$F$28-'[1]68_InOutFlowsCurPrdAndPriorHist'!$F$31)*$H459,0)-VLOOKUP(D459,'[1]Pension Expense Details'!$D$23:$S$1407,12,FALSE)</f>
        <v>-369795</v>
      </c>
      <c r="N459" s="105">
        <f>ROUND(('[1]68_InOutFlowsCurPrdAndPriorHist'!$F$29-'[1]68_InOutFlowsCurPrdAndPriorHist'!$F$32)*$H459,0)-VLOOKUP(D459,'[1]Pension Expense Details'!$D$23:$S$1407,13,FALSE)</f>
        <v>-2794190</v>
      </c>
      <c r="O459" s="105">
        <f>ROUND(('[1]68_InOutFlowsCurPrdAndPriorHist'!$F$30-'[1]68_InOutFlowsCurPrdAndPriorHist'!$F$33)*$H459,0)-VLOOKUP(D459,'[1]Pension Expense Details'!$D$23:$S$1407,14,FALSE)</f>
        <v>1208294</v>
      </c>
      <c r="P459" s="105">
        <f>ROUND((VLOOKUP(D459,'[1]Schedule of Pension Amounts LW'!$B$15:$AC$1399,28,FALSE)-VLOOKUP(D459,'[1]Schedule of Pension Amounts LW'!$B$15:$AC$1399,27,FALSE))*'[1]Schedule of Pension Amounts LW'!AD$4,0)+VLOOKUP(D459,'[1]Schedule of Pension Amounts LW'!$B$15:$AH$1399,33,FALSE)-VLOOKUP(D459,'[1]Pension Expense Details'!$D$23:$S$1407,15,FALSE)</f>
        <v>-246846</v>
      </c>
      <c r="Q459" s="98">
        <f t="shared" si="30"/>
        <v>23209652</v>
      </c>
      <c r="R459" s="98">
        <f>ROUND('[1]68_InOutFlowsCurPrdAndPrior'!$D$32*IF(ISNA(VLOOKUP(D459,'[1]Proportionate Shares'!$D$23:$I$1359,6,FALSE)),0,VLOOKUP(D459,'[1]Proportionate Shares'!$D$23:$I$1359,6,FALSE)),0)</f>
        <v>97501</v>
      </c>
      <c r="S459" s="98">
        <f>ROUND('[1]68_InOutFlowsCurPrdAndPrior'!$D$33*IF(ISNA(VLOOKUP(D459,'[1]Proportionate Shares'!$D$23:$I$1359,6,FALSE)),0,VLOOKUP(D459,'[1]Proportionate Shares'!$D$23:$I$1359,6,FALSE)),0)</f>
        <v>7200774</v>
      </c>
      <c r="T459" s="98">
        <f>ROUND('[1]68_InOutFlowsCurPrdAndPrior'!$D$35*IF(ISNA(VLOOKUP(D459,'[1]Proportionate Shares'!$D$23:$I$1359,6,FALSE)),0,VLOOKUP(D459,'[1]Proportionate Shares'!$D$23:$I$1359,6,FALSE)),0)</f>
        <v>1395371</v>
      </c>
      <c r="U459" s="98">
        <f>VLOOKUP(D459,'[1]Schedule of Pension Amounts LW'!$B$15:$AS$1399,36,FALSE)</f>
        <v>1881912</v>
      </c>
      <c r="V459" s="99">
        <f t="shared" si="31"/>
        <v>10575558</v>
      </c>
      <c r="W459" s="98">
        <f>ROUND('[1]68_InOutFlowsCurPrdAndPrior'!$F$32*IF(ISNA(VLOOKUP(D459,'[1]Proportionate Shares'!$D$23:$I$1359,6,FALSE)),0,VLOOKUP(D459,'[1]Proportionate Shares'!$D$23:$I$1359,6,FALSE)),0)</f>
        <v>805876</v>
      </c>
      <c r="X459" s="98">
        <f>ROUND('[1]68_InOutFlowsCurPrdAndPrior'!$F$33*IF(ISNA(VLOOKUP(D459,'[1]Proportionate Shares'!$D$23:$I$1359,6,FALSE)),0,VLOOKUP(D459,'[1]Proportionate Shares'!$D$23:$I$1359,6,FALSE)),0)</f>
        <v>2975700</v>
      </c>
      <c r="Y459" s="98">
        <f>ROUND('[1]68_InOutFlowsCurPrdAndPrior'!$F$35*IF(ISNA(VLOOKUP(D459,'[1]Proportionate Shares'!$D$23:$I$1359,6,FALSE)),0,VLOOKUP(D459,'[1]Proportionate Shares'!$D$23:$I$1359,6,FALSE)),0)</f>
        <v>1162320</v>
      </c>
      <c r="Z459" s="98">
        <f>-VLOOKUP(D459,'[1]Schedule of Pension Amounts LW'!$B$15:$AS$1399,37,FALSE)</f>
        <v>170116</v>
      </c>
      <c r="AA459" s="99">
        <f t="shared" si="32"/>
        <v>5114012</v>
      </c>
      <c r="AB459" s="72">
        <f>VLOOKUP(D459,'[1]Pension Expense Details'!$D$22:$S$1407,16,FALSE)</f>
        <v>2106278</v>
      </c>
      <c r="AC459" s="72">
        <f t="shared" si="33"/>
        <v>2659201</v>
      </c>
      <c r="AD459" s="72">
        <f>VLOOKUP(D459,'[1]Schedule of Pension Amounts LW'!$B$15:$W$1399,22,FALSE)</f>
        <v>4765479</v>
      </c>
    </row>
    <row r="460" spans="1:30" x14ac:dyDescent="0.3">
      <c r="A460" s="104"/>
      <c r="B460" s="33"/>
      <c r="C460" s="33" t="str">
        <f>VLOOKUP(D460,'[1]Employer information'!$I$3:$J$1391,2,FALSE)</f>
        <v xml:space="preserve">Public Education                                  </v>
      </c>
      <c r="D460" s="33" t="str">
        <f>'[1]Schedule of Pension Amounts LW'!B453</f>
        <v>0470</v>
      </c>
      <c r="E460" s="33" t="str">
        <f>IF(ISNA(VLOOKUP(D460,'[1]Proportionate Shares'!$D$23:$G$1400,2,FALSE)),"",VLOOKUP(D460,'[1]Proportionate Shares'!$D$23:$G$1400,2,FALSE))</f>
        <v>116902</v>
      </c>
      <c r="F460" s="33" t="str">
        <f>IF(ISNA(VLOOKUP(D460,'[1]Proportionate Shares'!$D$23:$G$1400,3,FALSE)),"",VLOOKUP(D460,'[1]Proportionate Shares'!$D$23:$G$1400,3,FALSE))</f>
        <v xml:space="preserve">   </v>
      </c>
      <c r="G460" s="34" t="str">
        <f>VLOOKUP(D460,'[1]Employer information'!$A$3:$B$1390,2,FALSE)</f>
        <v>CELESTE ISD</v>
      </c>
      <c r="H460" s="36">
        <f>IF(ISNA(VLOOKUP(D460,'[1]Proportionate Shares'!$D$23:$I$1377,6,FALSE)),0,VLOOKUP(D460,'[1]Proportionate Shares'!$D$23:$I$1377,6,FALSE))</f>
        <v>2.9382702000000001E-5</v>
      </c>
      <c r="I460" s="105">
        <f>VLOOKUP(D460,'[1]Schedule of Pension Amounts LW'!$B$15:$E$1399,3,FALSE)</f>
        <v>1577250</v>
      </c>
      <c r="J460" s="105">
        <f>-IF(ISNA(VLOOKUP(D460,'[1]Combined Contribution Amounts'!$A$2:$K$1335,5,FALSE)),0,VLOOKUP(D460,'[1]Combined Contribution Amounts'!$A$2:$K$1335,5,FALSE))</f>
        <v>-102843</v>
      </c>
      <c r="K460" s="105">
        <f>-IF(ISNA(VLOOKUP(D460,'[1]Combined Contribution Amounts'!$A$2:$K$1335,7,FALSE)),0,VLOOKUP(D460,'[1]Combined Contribution Amounts'!$A$2:$K$1335,7,FALSE))+-IF(ISNA(VLOOKUP(D460,'[1]Combined Contribution Amounts'!$A$2:$K$1335,8,FALSE)),0,VLOOKUP(D460,'[1]Combined Contribution Amounts'!$A$2:$K$1335,8,FALSE))+-IF(ISNA(VLOOKUP(D460,'[1]Combined Contribution Amounts'!$A$2:$K$1335,9,FALSE)),0,VLOOKUP(D460,'[1]Combined Contribution Amounts'!$A$2:$K$1335,9,FALSE))</f>
        <v>0</v>
      </c>
      <c r="L460" s="105">
        <f>VLOOKUP(D460,'[1]Pension Expense Details'!$D$23:$S$1407,16,FALSE)</f>
        <v>147938</v>
      </c>
      <c r="M460" s="105">
        <f>ROUND(('[1]68_InOutFlowsCurPrdAndPriorHist'!$F$28-'[1]68_InOutFlowsCurPrdAndPriorHist'!$F$31)*$H460,0)-VLOOKUP(D460,'[1]Pension Expense Details'!$D$23:$S$1407,12,FALSE)</f>
        <v>-24336</v>
      </c>
      <c r="N460" s="105">
        <f>ROUND(('[1]68_InOutFlowsCurPrdAndPriorHist'!$F$29-'[1]68_InOutFlowsCurPrdAndPriorHist'!$F$32)*$H460,0)-VLOOKUP(D460,'[1]Pension Expense Details'!$D$23:$S$1407,13,FALSE)</f>
        <v>-183883</v>
      </c>
      <c r="O460" s="105">
        <f>ROUND(('[1]68_InOutFlowsCurPrdAndPriorHist'!$F$30-'[1]68_InOutFlowsCurPrdAndPriorHist'!$F$33)*$H460,0)-VLOOKUP(D460,'[1]Pension Expense Details'!$D$23:$S$1407,14,FALSE)</f>
        <v>79517</v>
      </c>
      <c r="P460" s="105">
        <f>ROUND((VLOOKUP(D460,'[1]Schedule of Pension Amounts LW'!$B$15:$AC$1399,28,FALSE)-VLOOKUP(D460,'[1]Schedule of Pension Amounts LW'!$B$15:$AC$1399,27,FALSE))*'[1]Schedule of Pension Amounts LW'!AD$4,0)+VLOOKUP(D460,'[1]Schedule of Pension Amounts LW'!$B$15:$AH$1399,33,FALSE)-VLOOKUP(D460,'[1]Pension Expense Details'!$D$23:$S$1407,15,FALSE)</f>
        <v>33762</v>
      </c>
      <c r="Q460" s="98">
        <f t="shared" si="30"/>
        <v>1527405</v>
      </c>
      <c r="R460" s="98">
        <f>ROUND('[1]68_InOutFlowsCurPrdAndPrior'!$D$32*IF(ISNA(VLOOKUP(D460,'[1]Proportionate Shares'!$D$23:$I$1359,6,FALSE)),0,VLOOKUP(D460,'[1]Proportionate Shares'!$D$23:$I$1359,6,FALSE)),0)</f>
        <v>6416</v>
      </c>
      <c r="S460" s="98">
        <f>ROUND('[1]68_InOutFlowsCurPrdAndPrior'!$D$33*IF(ISNA(VLOOKUP(D460,'[1]Proportionate Shares'!$D$23:$I$1359,6,FALSE)),0,VLOOKUP(D460,'[1]Proportionate Shares'!$D$23:$I$1359,6,FALSE)),0)</f>
        <v>473876</v>
      </c>
      <c r="T460" s="98">
        <f>ROUND('[1]68_InOutFlowsCurPrdAndPrior'!$D$35*IF(ISNA(VLOOKUP(D460,'[1]Proportionate Shares'!$D$23:$I$1359,6,FALSE)),0,VLOOKUP(D460,'[1]Proportionate Shares'!$D$23:$I$1359,6,FALSE)),0)</f>
        <v>91828</v>
      </c>
      <c r="U460" s="98">
        <f>VLOOKUP(D460,'[1]Schedule of Pension Amounts LW'!$B$15:$AS$1399,36,FALSE)</f>
        <v>160917</v>
      </c>
      <c r="V460" s="99">
        <f t="shared" si="31"/>
        <v>733037</v>
      </c>
      <c r="W460" s="98">
        <f>ROUND('[1]68_InOutFlowsCurPrdAndPrior'!$F$32*IF(ISNA(VLOOKUP(D460,'[1]Proportionate Shares'!$D$23:$I$1359,6,FALSE)),0,VLOOKUP(D460,'[1]Proportionate Shares'!$D$23:$I$1359,6,FALSE)),0)</f>
        <v>53034</v>
      </c>
      <c r="X460" s="98">
        <f>ROUND('[1]68_InOutFlowsCurPrdAndPrior'!$F$33*IF(ISNA(VLOOKUP(D460,'[1]Proportionate Shares'!$D$23:$I$1359,6,FALSE)),0,VLOOKUP(D460,'[1]Proportionate Shares'!$D$23:$I$1359,6,FALSE)),0)</f>
        <v>195828</v>
      </c>
      <c r="Y460" s="98">
        <f>ROUND('[1]68_InOutFlowsCurPrdAndPrior'!$F$35*IF(ISNA(VLOOKUP(D460,'[1]Proportionate Shares'!$D$23:$I$1359,6,FALSE)),0,VLOOKUP(D460,'[1]Proportionate Shares'!$D$23:$I$1359,6,FALSE)),0)</f>
        <v>76491</v>
      </c>
      <c r="Z460" s="98">
        <f>-VLOOKUP(D460,'[1]Schedule of Pension Amounts LW'!$B$15:$AS$1399,37,FALSE)</f>
        <v>5155</v>
      </c>
      <c r="AA460" s="99">
        <f t="shared" si="32"/>
        <v>330508</v>
      </c>
      <c r="AB460" s="72">
        <f>VLOOKUP(D460,'[1]Pension Expense Details'!$D$22:$S$1407,16,FALSE)</f>
        <v>147938</v>
      </c>
      <c r="AC460" s="72">
        <f t="shared" si="33"/>
        <v>186506</v>
      </c>
      <c r="AD460" s="72">
        <f>VLOOKUP(D460,'[1]Schedule of Pension Amounts LW'!$B$15:$W$1399,22,FALSE)</f>
        <v>334444</v>
      </c>
    </row>
    <row r="461" spans="1:30" x14ac:dyDescent="0.3">
      <c r="A461" s="104"/>
      <c r="B461" s="33"/>
      <c r="C461" s="33" t="str">
        <f>VLOOKUP(D461,'[1]Employer information'!$I$3:$J$1391,2,FALSE)</f>
        <v xml:space="preserve">Public Education                                  </v>
      </c>
      <c r="D461" s="33" t="str">
        <f>'[1]Schedule of Pension Amounts LW'!B454</f>
        <v>0471</v>
      </c>
      <c r="E461" s="33" t="str">
        <f>IF(ISNA(VLOOKUP(D461,'[1]Proportionate Shares'!$D$23:$G$1400,2,FALSE)),"",VLOOKUP(D461,'[1]Proportionate Shares'!$D$23:$G$1400,2,FALSE))</f>
        <v>043903</v>
      </c>
      <c r="F461" s="33" t="str">
        <f>IF(ISNA(VLOOKUP(D461,'[1]Proportionate Shares'!$D$23:$G$1400,3,FALSE)),"",VLOOKUP(D461,'[1]Proportionate Shares'!$D$23:$G$1400,3,FALSE))</f>
        <v xml:space="preserve">   </v>
      </c>
      <c r="G461" s="34" t="str">
        <f>VLOOKUP(D461,'[1]Employer information'!$A$3:$B$1390,2,FALSE)</f>
        <v>CELINA ISD</v>
      </c>
      <c r="H461" s="36">
        <f>IF(ISNA(VLOOKUP(D461,'[1]Proportionate Shares'!$D$23:$I$1377,6,FALSE)),0,VLOOKUP(D461,'[1]Proportionate Shares'!$D$23:$I$1377,6,FALSE))</f>
        <v>1.38592656E-4</v>
      </c>
      <c r="I461" s="105">
        <f>VLOOKUP(D461,'[1]Schedule of Pension Amounts LW'!$B$15:$E$1399,3,FALSE)</f>
        <v>7930152</v>
      </c>
      <c r="J461" s="105">
        <f>-IF(ISNA(VLOOKUP(D461,'[1]Combined Contribution Amounts'!$A$2:$K$1335,5,FALSE)),0,VLOOKUP(D461,'[1]Combined Contribution Amounts'!$A$2:$K$1335,5,FALSE))</f>
        <v>-485091</v>
      </c>
      <c r="K461" s="105">
        <f>-IF(ISNA(VLOOKUP(D461,'[1]Combined Contribution Amounts'!$A$2:$K$1335,7,FALSE)),0,VLOOKUP(D461,'[1]Combined Contribution Amounts'!$A$2:$K$1335,7,FALSE))+-IF(ISNA(VLOOKUP(D461,'[1]Combined Contribution Amounts'!$A$2:$K$1335,8,FALSE)),0,VLOOKUP(D461,'[1]Combined Contribution Amounts'!$A$2:$K$1335,8,FALSE))+-IF(ISNA(VLOOKUP(D461,'[1]Combined Contribution Amounts'!$A$2:$K$1335,9,FALSE)),0,VLOOKUP(D461,'[1]Combined Contribution Amounts'!$A$2:$K$1335,9,FALSE))</f>
        <v>0</v>
      </c>
      <c r="L461" s="105">
        <f>VLOOKUP(D461,'[1]Pension Expense Details'!$D$23:$S$1407,16,FALSE)</f>
        <v>620691</v>
      </c>
      <c r="M461" s="105">
        <f>ROUND(('[1]68_InOutFlowsCurPrdAndPriorHist'!$F$28-'[1]68_InOutFlowsCurPrdAndPriorHist'!$F$31)*$H461,0)-VLOOKUP(D461,'[1]Pension Expense Details'!$D$23:$S$1407,12,FALSE)</f>
        <v>-114788</v>
      </c>
      <c r="N461" s="105">
        <f>ROUND(('[1]68_InOutFlowsCurPrdAndPriorHist'!$F$29-'[1]68_InOutFlowsCurPrdAndPriorHist'!$F$32)*$H461,0)-VLOOKUP(D461,'[1]Pension Expense Details'!$D$23:$S$1407,13,FALSE)</f>
        <v>-867341</v>
      </c>
      <c r="O461" s="105">
        <f>ROUND(('[1]68_InOutFlowsCurPrdAndPriorHist'!$F$30-'[1]68_InOutFlowsCurPrdAndPriorHist'!$F$33)*$H461,0)-VLOOKUP(D461,'[1]Pension Expense Details'!$D$23:$S$1407,14,FALSE)</f>
        <v>375065</v>
      </c>
      <c r="P461" s="105">
        <f>ROUND((VLOOKUP(D461,'[1]Schedule of Pension Amounts LW'!$B$15:$AC$1399,28,FALSE)-VLOOKUP(D461,'[1]Schedule of Pension Amounts LW'!$B$15:$AC$1399,27,FALSE))*'[1]Schedule of Pension Amounts LW'!AD$4,0)+VLOOKUP(D461,'[1]Schedule of Pension Amounts LW'!$B$15:$AH$1399,33,FALSE)-VLOOKUP(D461,'[1]Pension Expense Details'!$D$23:$S$1407,15,FALSE)</f>
        <v>-254208</v>
      </c>
      <c r="Q461" s="98">
        <f t="shared" si="30"/>
        <v>7204480</v>
      </c>
      <c r="R461" s="98">
        <f>ROUND('[1]68_InOutFlowsCurPrdAndPrior'!$D$32*IF(ISNA(VLOOKUP(D461,'[1]Proportionate Shares'!$D$23:$I$1359,6,FALSE)),0,VLOOKUP(D461,'[1]Proportionate Shares'!$D$23:$I$1359,6,FALSE)),0)</f>
        <v>30265</v>
      </c>
      <c r="S461" s="98">
        <f>ROUND('[1]68_InOutFlowsCurPrdAndPrior'!$D$33*IF(ISNA(VLOOKUP(D461,'[1]Proportionate Shares'!$D$23:$I$1359,6,FALSE)),0,VLOOKUP(D461,'[1]Proportionate Shares'!$D$23:$I$1359,6,FALSE)),0)</f>
        <v>2235183</v>
      </c>
      <c r="T461" s="98">
        <f>ROUND('[1]68_InOutFlowsCurPrdAndPrior'!$D$35*IF(ISNA(VLOOKUP(D461,'[1]Proportionate Shares'!$D$23:$I$1359,6,FALSE)),0,VLOOKUP(D461,'[1]Proportionate Shares'!$D$23:$I$1359,6,FALSE)),0)</f>
        <v>433136</v>
      </c>
      <c r="U461" s="98">
        <f>VLOOKUP(D461,'[1]Schedule of Pension Amounts LW'!$B$15:$AS$1399,36,FALSE)</f>
        <v>1123776</v>
      </c>
      <c r="V461" s="99">
        <f t="shared" si="31"/>
        <v>3822360</v>
      </c>
      <c r="W461" s="98">
        <f>ROUND('[1]68_InOutFlowsCurPrdAndPrior'!$F$32*IF(ISNA(VLOOKUP(D461,'[1]Proportionate Shares'!$D$23:$I$1359,6,FALSE)),0,VLOOKUP(D461,'[1]Proportionate Shares'!$D$23:$I$1359,6,FALSE)),0)</f>
        <v>250151</v>
      </c>
      <c r="X461" s="98">
        <f>ROUND('[1]68_InOutFlowsCurPrdAndPrior'!$F$33*IF(ISNA(VLOOKUP(D461,'[1]Proportionate Shares'!$D$23:$I$1359,6,FALSE)),0,VLOOKUP(D461,'[1]Proportionate Shares'!$D$23:$I$1359,6,FALSE)),0)</f>
        <v>923684</v>
      </c>
      <c r="Y461" s="98">
        <f>ROUND('[1]68_InOutFlowsCurPrdAndPrior'!$F$35*IF(ISNA(VLOOKUP(D461,'[1]Proportionate Shares'!$D$23:$I$1359,6,FALSE)),0,VLOOKUP(D461,'[1]Proportionate Shares'!$D$23:$I$1359,6,FALSE)),0)</f>
        <v>360794</v>
      </c>
      <c r="Z461" s="98">
        <f>-VLOOKUP(D461,'[1]Schedule of Pension Amounts LW'!$B$15:$AS$1399,37,FALSE)</f>
        <v>174943</v>
      </c>
      <c r="AA461" s="99">
        <f t="shared" si="32"/>
        <v>1709572</v>
      </c>
      <c r="AB461" s="72">
        <f>VLOOKUP(D461,'[1]Pension Expense Details'!$D$22:$S$1407,16,FALSE)</f>
        <v>620691</v>
      </c>
      <c r="AC461" s="72">
        <f t="shared" si="33"/>
        <v>1024152</v>
      </c>
      <c r="AD461" s="72">
        <f>VLOOKUP(D461,'[1]Schedule of Pension Amounts LW'!$B$15:$W$1399,22,FALSE)</f>
        <v>1644843</v>
      </c>
    </row>
    <row r="462" spans="1:30" x14ac:dyDescent="0.3">
      <c r="A462" s="104"/>
      <c r="B462" s="33"/>
      <c r="C462" s="33" t="str">
        <f>VLOOKUP(D462,'[1]Employer information'!$I$3:$J$1391,2,FALSE)</f>
        <v xml:space="preserve">Public Education                                  </v>
      </c>
      <c r="D462" s="33" t="str">
        <f>'[1]Schedule of Pension Amounts LW'!B455</f>
        <v>0472</v>
      </c>
      <c r="E462" s="33" t="str">
        <f>IF(ISNA(VLOOKUP(D462,'[1]Proportionate Shares'!$D$23:$G$1400,2,FALSE)),"",VLOOKUP(D462,'[1]Proportionate Shares'!$D$23:$G$1400,2,FALSE))</f>
        <v>210901</v>
      </c>
      <c r="F462" s="33" t="str">
        <f>IF(ISNA(VLOOKUP(D462,'[1]Proportionate Shares'!$D$23:$G$1400,3,FALSE)),"",VLOOKUP(D462,'[1]Proportionate Shares'!$D$23:$G$1400,3,FALSE))</f>
        <v xml:space="preserve">   </v>
      </c>
      <c r="G462" s="34" t="str">
        <f>VLOOKUP(D462,'[1]Employer information'!$A$3:$B$1390,2,FALSE)</f>
        <v>CENTER ISD</v>
      </c>
      <c r="H462" s="36">
        <f>IF(ISNA(VLOOKUP(D462,'[1]Proportionate Shares'!$D$23:$I$1377,6,FALSE)),0,VLOOKUP(D462,'[1]Proportionate Shares'!$D$23:$I$1377,6,FALSE))</f>
        <v>1.3645901500000001E-4</v>
      </c>
      <c r="I462" s="105">
        <f>VLOOKUP(D462,'[1]Schedule of Pension Amounts LW'!$B$15:$E$1399,3,FALSE)</f>
        <v>8066323</v>
      </c>
      <c r="J462" s="105">
        <f>-IF(ISNA(VLOOKUP(D462,'[1]Combined Contribution Amounts'!$A$2:$K$1335,5,FALSE)),0,VLOOKUP(D462,'[1]Combined Contribution Amounts'!$A$2:$K$1335,5,FALSE))</f>
        <v>-477623</v>
      </c>
      <c r="K462" s="105">
        <f>-IF(ISNA(VLOOKUP(D462,'[1]Combined Contribution Amounts'!$A$2:$K$1335,7,FALSE)),0,VLOOKUP(D462,'[1]Combined Contribution Amounts'!$A$2:$K$1335,7,FALSE))+-IF(ISNA(VLOOKUP(D462,'[1]Combined Contribution Amounts'!$A$2:$K$1335,8,FALSE)),0,VLOOKUP(D462,'[1]Combined Contribution Amounts'!$A$2:$K$1335,8,FALSE))+-IF(ISNA(VLOOKUP(D462,'[1]Combined Contribution Amounts'!$A$2:$K$1335,9,FALSE)),0,VLOOKUP(D462,'[1]Combined Contribution Amounts'!$A$2:$K$1335,9,FALSE))</f>
        <v>0</v>
      </c>
      <c r="L462" s="105">
        <f>VLOOKUP(D462,'[1]Pension Expense Details'!$D$23:$S$1407,16,FALSE)</f>
        <v>570541</v>
      </c>
      <c r="M462" s="105">
        <f>ROUND(('[1]68_InOutFlowsCurPrdAndPriorHist'!$F$28-'[1]68_InOutFlowsCurPrdAndPriorHist'!$F$31)*$H462,0)-VLOOKUP(D462,'[1]Pension Expense Details'!$D$23:$S$1407,12,FALSE)</f>
        <v>-113020</v>
      </c>
      <c r="N462" s="105">
        <f>ROUND(('[1]68_InOutFlowsCurPrdAndPriorHist'!$F$29-'[1]68_InOutFlowsCurPrdAndPriorHist'!$F$32)*$H462,0)-VLOOKUP(D462,'[1]Pension Expense Details'!$D$23:$S$1407,13,FALSE)</f>
        <v>-853988</v>
      </c>
      <c r="O462" s="105">
        <f>ROUND(('[1]68_InOutFlowsCurPrdAndPriorHist'!$F$30-'[1]68_InOutFlowsCurPrdAndPriorHist'!$F$33)*$H462,0)-VLOOKUP(D462,'[1]Pension Expense Details'!$D$23:$S$1407,14,FALSE)</f>
        <v>369291</v>
      </c>
      <c r="P462" s="105">
        <f>ROUND((VLOOKUP(D462,'[1]Schedule of Pension Amounts LW'!$B$15:$AC$1399,28,FALSE)-VLOOKUP(D462,'[1]Schedule of Pension Amounts LW'!$B$15:$AC$1399,27,FALSE))*'[1]Schedule of Pension Amounts LW'!AD$4,0)+VLOOKUP(D462,'[1]Schedule of Pension Amounts LW'!$B$15:$AH$1399,33,FALSE)-VLOOKUP(D462,'[1]Pension Expense Details'!$D$23:$S$1407,15,FALSE)</f>
        <v>-467958</v>
      </c>
      <c r="Q462" s="98">
        <f t="shared" si="30"/>
        <v>7093566</v>
      </c>
      <c r="R462" s="98">
        <f>ROUND('[1]68_InOutFlowsCurPrdAndPrior'!$D$32*IF(ISNA(VLOOKUP(D462,'[1]Proportionate Shares'!$D$23:$I$1359,6,FALSE)),0,VLOOKUP(D462,'[1]Proportionate Shares'!$D$23:$I$1359,6,FALSE)),0)</f>
        <v>29799</v>
      </c>
      <c r="S462" s="98">
        <f>ROUND('[1]68_InOutFlowsCurPrdAndPrior'!$D$33*IF(ISNA(VLOOKUP(D462,'[1]Proportionate Shares'!$D$23:$I$1359,6,FALSE)),0,VLOOKUP(D462,'[1]Proportionate Shares'!$D$23:$I$1359,6,FALSE)),0)</f>
        <v>2200773</v>
      </c>
      <c r="T462" s="98">
        <f>ROUND('[1]68_InOutFlowsCurPrdAndPrior'!$D$35*IF(ISNA(VLOOKUP(D462,'[1]Proportionate Shares'!$D$23:$I$1359,6,FALSE)),0,VLOOKUP(D462,'[1]Proportionate Shares'!$D$23:$I$1359,6,FALSE)),0)</f>
        <v>426467</v>
      </c>
      <c r="U462" s="98">
        <f>VLOOKUP(D462,'[1]Schedule of Pension Amounts LW'!$B$15:$AS$1399,36,FALSE)</f>
        <v>690883</v>
      </c>
      <c r="V462" s="99">
        <f t="shared" si="31"/>
        <v>3347922</v>
      </c>
      <c r="W462" s="98">
        <f>ROUND('[1]68_InOutFlowsCurPrdAndPrior'!$F$32*IF(ISNA(VLOOKUP(D462,'[1]Proportionate Shares'!$D$23:$I$1359,6,FALSE)),0,VLOOKUP(D462,'[1]Proportionate Shares'!$D$23:$I$1359,6,FALSE)),0)</f>
        <v>246300</v>
      </c>
      <c r="X462" s="98">
        <f>ROUND('[1]68_InOutFlowsCurPrdAndPrior'!$F$33*IF(ISNA(VLOOKUP(D462,'[1]Proportionate Shares'!$D$23:$I$1359,6,FALSE)),0,VLOOKUP(D462,'[1]Proportionate Shares'!$D$23:$I$1359,6,FALSE)),0)</f>
        <v>909463</v>
      </c>
      <c r="Y462" s="98">
        <f>ROUND('[1]68_InOutFlowsCurPrdAndPrior'!$F$35*IF(ISNA(VLOOKUP(D462,'[1]Proportionate Shares'!$D$23:$I$1359,6,FALSE)),0,VLOOKUP(D462,'[1]Proportionate Shares'!$D$23:$I$1359,6,FALSE)),0)</f>
        <v>355240</v>
      </c>
      <c r="Z462" s="98">
        <f>-VLOOKUP(D462,'[1]Schedule of Pension Amounts LW'!$B$15:$AS$1399,37,FALSE)</f>
        <v>513399</v>
      </c>
      <c r="AA462" s="99">
        <f t="shared" si="32"/>
        <v>2024402</v>
      </c>
      <c r="AB462" s="72">
        <f>VLOOKUP(D462,'[1]Pension Expense Details'!$D$22:$S$1407,16,FALSE)</f>
        <v>570541</v>
      </c>
      <c r="AC462" s="72">
        <f t="shared" si="33"/>
        <v>851729</v>
      </c>
      <c r="AD462" s="72">
        <f>VLOOKUP(D462,'[1]Schedule of Pension Amounts LW'!$B$15:$W$1399,22,FALSE)</f>
        <v>1422270</v>
      </c>
    </row>
    <row r="463" spans="1:30" x14ac:dyDescent="0.3">
      <c r="A463" s="104"/>
      <c r="B463" s="33"/>
      <c r="C463" s="33" t="str">
        <f>VLOOKUP(D463,'[1]Employer information'!$I$3:$J$1391,2,FALSE)</f>
        <v xml:space="preserve">Public Education                                  </v>
      </c>
      <c r="D463" s="33" t="str">
        <f>'[1]Schedule of Pension Amounts LW'!B456</f>
        <v>0473</v>
      </c>
      <c r="E463" s="33" t="str">
        <f>IF(ISNA(VLOOKUP(D463,'[1]Proportionate Shares'!$D$23:$G$1400,2,FALSE)),"",VLOOKUP(D463,'[1]Proportionate Shares'!$D$23:$G$1400,2,FALSE))</f>
        <v>133901</v>
      </c>
      <c r="F463" s="33" t="str">
        <f>IF(ISNA(VLOOKUP(D463,'[1]Proportionate Shares'!$D$23:$G$1400,3,FALSE)),"",VLOOKUP(D463,'[1]Proportionate Shares'!$D$23:$G$1400,3,FALSE))</f>
        <v xml:space="preserve">   </v>
      </c>
      <c r="G463" s="34" t="str">
        <f>VLOOKUP(D463,'[1]Employer information'!$A$3:$B$1390,2,FALSE)</f>
        <v>CENTER POINT ISD</v>
      </c>
      <c r="H463" s="36">
        <f>IF(ISNA(VLOOKUP(D463,'[1]Proportionate Shares'!$D$23:$I$1377,6,FALSE)),0,VLOOKUP(D463,'[1]Proportionate Shares'!$D$23:$I$1377,6,FALSE))</f>
        <v>3.7138721000000001E-5</v>
      </c>
      <c r="I463" s="105">
        <f>VLOOKUP(D463,'[1]Schedule of Pension Amounts LW'!$B$15:$E$1399,3,FALSE)</f>
        <v>2182419</v>
      </c>
      <c r="J463" s="105">
        <f>-IF(ISNA(VLOOKUP(D463,'[1]Combined Contribution Amounts'!$A$2:$K$1335,5,FALSE)),0,VLOOKUP(D463,'[1]Combined Contribution Amounts'!$A$2:$K$1335,5,FALSE))</f>
        <v>-129990</v>
      </c>
      <c r="K463" s="105">
        <f>-IF(ISNA(VLOOKUP(D463,'[1]Combined Contribution Amounts'!$A$2:$K$1335,7,FALSE)),0,VLOOKUP(D463,'[1]Combined Contribution Amounts'!$A$2:$K$1335,7,FALSE))+-IF(ISNA(VLOOKUP(D463,'[1]Combined Contribution Amounts'!$A$2:$K$1335,8,FALSE)),0,VLOOKUP(D463,'[1]Combined Contribution Amounts'!$A$2:$K$1335,8,FALSE))+-IF(ISNA(VLOOKUP(D463,'[1]Combined Contribution Amounts'!$A$2:$K$1335,9,FALSE)),0,VLOOKUP(D463,'[1]Combined Contribution Amounts'!$A$2:$K$1335,9,FALSE))</f>
        <v>0</v>
      </c>
      <c r="L463" s="105">
        <f>VLOOKUP(D463,'[1]Pension Expense Details'!$D$23:$S$1407,16,FALSE)</f>
        <v>157309</v>
      </c>
      <c r="M463" s="105">
        <f>ROUND(('[1]68_InOutFlowsCurPrdAndPriorHist'!$F$28-'[1]68_InOutFlowsCurPrdAndPriorHist'!$F$31)*$H463,0)-VLOOKUP(D463,'[1]Pension Expense Details'!$D$23:$S$1407,12,FALSE)</f>
        <v>-30760</v>
      </c>
      <c r="N463" s="105">
        <f>ROUND(('[1]68_InOutFlowsCurPrdAndPriorHist'!$F$29-'[1]68_InOutFlowsCurPrdAndPriorHist'!$F$32)*$H463,0)-VLOOKUP(D463,'[1]Pension Expense Details'!$D$23:$S$1407,13,FALSE)</f>
        <v>-232421</v>
      </c>
      <c r="O463" s="105">
        <f>ROUND(('[1]68_InOutFlowsCurPrdAndPriorHist'!$F$30-'[1]68_InOutFlowsCurPrdAndPriorHist'!$F$33)*$H463,0)-VLOOKUP(D463,'[1]Pension Expense Details'!$D$23:$S$1407,14,FALSE)</f>
        <v>100506</v>
      </c>
      <c r="P463" s="105">
        <f>ROUND((VLOOKUP(D463,'[1]Schedule of Pension Amounts LW'!$B$15:$AC$1399,28,FALSE)-VLOOKUP(D463,'[1]Schedule of Pension Amounts LW'!$B$15:$AC$1399,27,FALSE))*'[1]Schedule of Pension Amounts LW'!AD$4,0)+VLOOKUP(D463,'[1]Schedule of Pension Amounts LW'!$B$15:$AH$1399,33,FALSE)-VLOOKUP(D463,'[1]Pension Expense Details'!$D$23:$S$1407,15,FALSE)</f>
        <v>-116476</v>
      </c>
      <c r="Q463" s="98">
        <f t="shared" si="30"/>
        <v>1930587</v>
      </c>
      <c r="R463" s="98">
        <f>ROUND('[1]68_InOutFlowsCurPrdAndPrior'!$D$32*IF(ISNA(VLOOKUP(D463,'[1]Proportionate Shares'!$D$23:$I$1359,6,FALSE)),0,VLOOKUP(D463,'[1]Proportionate Shares'!$D$23:$I$1359,6,FALSE)),0)</f>
        <v>8110</v>
      </c>
      <c r="S463" s="98">
        <f>ROUND('[1]68_InOutFlowsCurPrdAndPrior'!$D$33*IF(ISNA(VLOOKUP(D463,'[1]Proportionate Shares'!$D$23:$I$1359,6,FALSE)),0,VLOOKUP(D463,'[1]Proportionate Shares'!$D$23:$I$1359,6,FALSE)),0)</f>
        <v>598963</v>
      </c>
      <c r="T463" s="98">
        <f>ROUND('[1]68_InOutFlowsCurPrdAndPrior'!$D$35*IF(ISNA(VLOOKUP(D463,'[1]Proportionate Shares'!$D$23:$I$1359,6,FALSE)),0,VLOOKUP(D463,'[1]Proportionate Shares'!$D$23:$I$1359,6,FALSE)),0)</f>
        <v>116067</v>
      </c>
      <c r="U463" s="98">
        <f>VLOOKUP(D463,'[1]Schedule of Pension Amounts LW'!$B$15:$AS$1399,36,FALSE)</f>
        <v>179064</v>
      </c>
      <c r="V463" s="99">
        <f t="shared" si="31"/>
        <v>902204</v>
      </c>
      <c r="W463" s="98">
        <f>ROUND('[1]68_InOutFlowsCurPrdAndPrior'!$F$32*IF(ISNA(VLOOKUP(D463,'[1]Proportionate Shares'!$D$23:$I$1359,6,FALSE)),0,VLOOKUP(D463,'[1]Proportionate Shares'!$D$23:$I$1359,6,FALSE)),0)</f>
        <v>67033</v>
      </c>
      <c r="X463" s="98">
        <f>ROUND('[1]68_InOutFlowsCurPrdAndPrior'!$F$33*IF(ISNA(VLOOKUP(D463,'[1]Proportionate Shares'!$D$23:$I$1359,6,FALSE)),0,VLOOKUP(D463,'[1]Proportionate Shares'!$D$23:$I$1359,6,FALSE)),0)</f>
        <v>247520</v>
      </c>
      <c r="Y463" s="98">
        <f>ROUND('[1]68_InOutFlowsCurPrdAndPrior'!$F$35*IF(ISNA(VLOOKUP(D463,'[1]Proportionate Shares'!$D$23:$I$1359,6,FALSE)),0,VLOOKUP(D463,'[1]Proportionate Shares'!$D$23:$I$1359,6,FALSE)),0)</f>
        <v>96682</v>
      </c>
      <c r="Z463" s="98">
        <f>-VLOOKUP(D463,'[1]Schedule of Pension Amounts LW'!$B$15:$AS$1399,37,FALSE)</f>
        <v>80160</v>
      </c>
      <c r="AA463" s="99">
        <f t="shared" si="32"/>
        <v>491395</v>
      </c>
      <c r="AB463" s="72">
        <f>VLOOKUP(D463,'[1]Pension Expense Details'!$D$22:$S$1407,16,FALSE)</f>
        <v>157309</v>
      </c>
      <c r="AC463" s="72">
        <f t="shared" si="33"/>
        <v>238903</v>
      </c>
      <c r="AD463" s="72">
        <f>VLOOKUP(D463,'[1]Schedule of Pension Amounts LW'!$B$15:$W$1399,22,FALSE)</f>
        <v>396212</v>
      </c>
    </row>
    <row r="464" spans="1:30" x14ac:dyDescent="0.3">
      <c r="A464" s="104"/>
      <c r="B464" s="33"/>
      <c r="C464" s="33" t="str">
        <f>VLOOKUP(D464,'[1]Employer information'!$I$3:$J$1391,2,FALSE)</f>
        <v xml:space="preserve">Public Education                                  </v>
      </c>
      <c r="D464" s="33" t="str">
        <f>'[1]Schedule of Pension Amounts LW'!B457</f>
        <v>1401</v>
      </c>
      <c r="E464" s="33" t="str">
        <f>IF(ISNA(VLOOKUP(D464,'[1]Proportionate Shares'!$D$23:$G$1400,2,FALSE)),"",VLOOKUP(D464,'[1]Proportionate Shares'!$D$23:$G$1400,2,FALSE))</f>
        <v>145902</v>
      </c>
      <c r="F464" s="33" t="str">
        <f>IF(ISNA(VLOOKUP(D464,'[1]Proportionate Shares'!$D$23:$G$1400,3,FALSE)),"",VLOOKUP(D464,'[1]Proportionate Shares'!$D$23:$G$1400,3,FALSE))</f>
        <v/>
      </c>
      <c r="G464" s="34" t="str">
        <f>VLOOKUP(D464,'[1]Employer information'!$A$3:$B$1390,2,FALSE)</f>
        <v>CENTERVILLE ISD</v>
      </c>
      <c r="H464" s="36">
        <f>IF(ISNA(VLOOKUP(D464,'[1]Proportionate Shares'!$D$23:$I$1377,6,FALSE)),0,VLOOKUP(D464,'[1]Proportionate Shares'!$D$23:$I$1377,6,FALSE))</f>
        <v>3.8966086999999997E-5</v>
      </c>
      <c r="I464" s="105">
        <f>VLOOKUP(D464,'[1]Schedule of Pension Amounts LW'!$B$15:$E$1399,3,FALSE)</f>
        <v>2122993</v>
      </c>
      <c r="J464" s="105">
        <f>-IF(ISNA(VLOOKUP(D464,'[1]Combined Contribution Amounts'!$A$2:$K$1335,5,FALSE)),0,VLOOKUP(D464,'[1]Combined Contribution Amounts'!$A$2:$K$1335,5,FALSE))</f>
        <v>-136386</v>
      </c>
      <c r="K464" s="105">
        <f>-IF(ISNA(VLOOKUP(D464,'[1]Combined Contribution Amounts'!$A$2:$K$1335,7,FALSE)),0,VLOOKUP(D464,'[1]Combined Contribution Amounts'!$A$2:$K$1335,7,FALSE))+-IF(ISNA(VLOOKUP(D464,'[1]Combined Contribution Amounts'!$A$2:$K$1335,8,FALSE)),0,VLOOKUP(D464,'[1]Combined Contribution Amounts'!$A$2:$K$1335,8,FALSE))+-IF(ISNA(VLOOKUP(D464,'[1]Combined Contribution Amounts'!$A$2:$K$1335,9,FALSE)),0,VLOOKUP(D464,'[1]Combined Contribution Amounts'!$A$2:$K$1335,9,FALSE))</f>
        <v>0</v>
      </c>
      <c r="L464" s="105">
        <f>VLOOKUP(D464,'[1]Pension Expense Details'!$D$23:$S$1407,16,FALSE)</f>
        <v>191267</v>
      </c>
      <c r="M464" s="105">
        <f>ROUND(('[1]68_InOutFlowsCurPrdAndPriorHist'!$F$28-'[1]68_InOutFlowsCurPrdAndPriorHist'!$F$31)*$H464,0)-VLOOKUP(D464,'[1]Pension Expense Details'!$D$23:$S$1407,12,FALSE)</f>
        <v>-32273</v>
      </c>
      <c r="N464" s="105">
        <f>ROUND(('[1]68_InOutFlowsCurPrdAndPriorHist'!$F$29-'[1]68_InOutFlowsCurPrdAndPriorHist'!$F$32)*$H464,0)-VLOOKUP(D464,'[1]Pension Expense Details'!$D$23:$S$1407,13,FALSE)</f>
        <v>-243858</v>
      </c>
      <c r="O464" s="105">
        <f>ROUND(('[1]68_InOutFlowsCurPrdAndPriorHist'!$F$30-'[1]68_InOutFlowsCurPrdAndPriorHist'!$F$33)*$H464,0)-VLOOKUP(D464,'[1]Pension Expense Details'!$D$23:$S$1407,14,FALSE)</f>
        <v>105452</v>
      </c>
      <c r="P464" s="105">
        <f>ROUND((VLOOKUP(D464,'[1]Schedule of Pension Amounts LW'!$B$15:$AC$1399,28,FALSE)-VLOOKUP(D464,'[1]Schedule of Pension Amounts LW'!$B$15:$AC$1399,27,FALSE))*'[1]Schedule of Pension Amounts LW'!AD$4,0)+VLOOKUP(D464,'[1]Schedule of Pension Amounts LW'!$B$15:$AH$1399,33,FALSE)-VLOOKUP(D464,'[1]Pension Expense Details'!$D$23:$S$1407,15,FALSE)</f>
        <v>18384</v>
      </c>
      <c r="Q464" s="98">
        <f t="shared" si="30"/>
        <v>2025579</v>
      </c>
      <c r="R464" s="98">
        <f>ROUND('[1]68_InOutFlowsCurPrdAndPrior'!$D$32*IF(ISNA(VLOOKUP(D464,'[1]Proportionate Shares'!$D$23:$I$1359,6,FALSE)),0,VLOOKUP(D464,'[1]Proportionate Shares'!$D$23:$I$1359,6,FALSE)),0)</f>
        <v>8509</v>
      </c>
      <c r="S464" s="98">
        <f>ROUND('[1]68_InOutFlowsCurPrdAndPrior'!$D$33*IF(ISNA(VLOOKUP(D464,'[1]Proportionate Shares'!$D$23:$I$1359,6,FALSE)),0,VLOOKUP(D464,'[1]Proportionate Shares'!$D$23:$I$1359,6,FALSE)),0)</f>
        <v>628434</v>
      </c>
      <c r="T464" s="98">
        <f>ROUND('[1]68_InOutFlowsCurPrdAndPrior'!$D$35*IF(ISNA(VLOOKUP(D464,'[1]Proportionate Shares'!$D$23:$I$1359,6,FALSE)),0,VLOOKUP(D464,'[1]Proportionate Shares'!$D$23:$I$1359,6,FALSE)),0)</f>
        <v>121778</v>
      </c>
      <c r="U464" s="98">
        <f>VLOOKUP(D464,'[1]Schedule of Pension Amounts LW'!$B$15:$AS$1399,36,FALSE)</f>
        <v>151192</v>
      </c>
      <c r="V464" s="99">
        <f t="shared" si="31"/>
        <v>909913</v>
      </c>
      <c r="W464" s="98">
        <f>ROUND('[1]68_InOutFlowsCurPrdAndPrior'!$F$32*IF(ISNA(VLOOKUP(D464,'[1]Proportionate Shares'!$D$23:$I$1359,6,FALSE)),0,VLOOKUP(D464,'[1]Proportionate Shares'!$D$23:$I$1359,6,FALSE)),0)</f>
        <v>70331</v>
      </c>
      <c r="X464" s="98">
        <f>ROUND('[1]68_InOutFlowsCurPrdAndPrior'!$F$33*IF(ISNA(VLOOKUP(D464,'[1]Proportionate Shares'!$D$23:$I$1359,6,FALSE)),0,VLOOKUP(D464,'[1]Proportionate Shares'!$D$23:$I$1359,6,FALSE)),0)</f>
        <v>259699</v>
      </c>
      <c r="Y464" s="98">
        <f>ROUND('[1]68_InOutFlowsCurPrdAndPrior'!$F$35*IF(ISNA(VLOOKUP(D464,'[1]Proportionate Shares'!$D$23:$I$1359,6,FALSE)),0,VLOOKUP(D464,'[1]Proportionate Shares'!$D$23:$I$1359,6,FALSE)),0)</f>
        <v>101439</v>
      </c>
      <c r="Z464" s="98">
        <f>-VLOOKUP(D464,'[1]Schedule of Pension Amounts LW'!$B$15:$AS$1399,37,FALSE)</f>
        <v>10842</v>
      </c>
      <c r="AA464" s="99">
        <f t="shared" si="32"/>
        <v>442311</v>
      </c>
      <c r="AB464" s="72">
        <f>VLOOKUP(D464,'[1]Pension Expense Details'!$D$22:$S$1407,16,FALSE)</f>
        <v>191267</v>
      </c>
      <c r="AC464" s="72">
        <f t="shared" si="33"/>
        <v>236503</v>
      </c>
      <c r="AD464" s="72">
        <f>VLOOKUP(D464,'[1]Schedule of Pension Amounts LW'!$B$15:$W$1399,22,FALSE)</f>
        <v>427770</v>
      </c>
    </row>
    <row r="465" spans="1:30" x14ac:dyDescent="0.3">
      <c r="A465" s="104"/>
      <c r="B465" s="33"/>
      <c r="C465" s="33" t="str">
        <f>VLOOKUP(D465,'[1]Employer information'!$I$3:$J$1391,2,FALSE)</f>
        <v xml:space="preserve">Public Education                                  </v>
      </c>
      <c r="D465" s="33" t="str">
        <f>'[1]Schedule of Pension Amounts LW'!B458</f>
        <v>1664</v>
      </c>
      <c r="E465" s="33" t="str">
        <f>IF(ISNA(VLOOKUP(D465,'[1]Proportionate Shares'!$D$23:$G$1400,2,FALSE)),"",VLOOKUP(D465,'[1]Proportionate Shares'!$D$23:$G$1400,2,FALSE))</f>
        <v>228904</v>
      </c>
      <c r="F465" s="33" t="str">
        <f>IF(ISNA(VLOOKUP(D465,'[1]Proportionate Shares'!$D$23:$G$1400,3,FALSE)),"",VLOOKUP(D465,'[1]Proportionate Shares'!$D$23:$G$1400,3,FALSE))</f>
        <v/>
      </c>
      <c r="G465" s="34" t="str">
        <f>VLOOKUP(D465,'[1]Employer information'!$A$3:$B$1390,2,FALSE)</f>
        <v>CENTERVILLE ISD</v>
      </c>
      <c r="H465" s="36">
        <f>IF(ISNA(VLOOKUP(D465,'[1]Proportionate Shares'!$D$23:$I$1377,6,FALSE)),0,VLOOKUP(D465,'[1]Proportionate Shares'!$D$23:$I$1377,6,FALSE))</f>
        <v>6.8903339999999996E-6</v>
      </c>
      <c r="I465" s="105">
        <f>VLOOKUP(D465,'[1]Schedule of Pension Amounts LW'!$B$15:$E$1399,3,FALSE)</f>
        <v>371732</v>
      </c>
      <c r="J465" s="105">
        <f>-IF(ISNA(VLOOKUP(D465,'[1]Combined Contribution Amounts'!$A$2:$K$1335,5,FALSE)),0,VLOOKUP(D465,'[1]Combined Contribution Amounts'!$A$2:$K$1335,5,FALSE))</f>
        <v>-24117</v>
      </c>
      <c r="K465" s="105">
        <f>-IF(ISNA(VLOOKUP(D465,'[1]Combined Contribution Amounts'!$A$2:$K$1335,7,FALSE)),0,VLOOKUP(D465,'[1]Combined Contribution Amounts'!$A$2:$K$1335,7,FALSE))+-IF(ISNA(VLOOKUP(D465,'[1]Combined Contribution Amounts'!$A$2:$K$1335,8,FALSE)),0,VLOOKUP(D465,'[1]Combined Contribution Amounts'!$A$2:$K$1335,8,FALSE))+-IF(ISNA(VLOOKUP(D465,'[1]Combined Contribution Amounts'!$A$2:$K$1335,9,FALSE)),0,VLOOKUP(D465,'[1]Combined Contribution Amounts'!$A$2:$K$1335,9,FALSE))</f>
        <v>0</v>
      </c>
      <c r="L465" s="105">
        <f>VLOOKUP(D465,'[1]Pension Expense Details'!$D$23:$S$1407,16,FALSE)</f>
        <v>34399</v>
      </c>
      <c r="M465" s="105">
        <f>ROUND(('[1]68_InOutFlowsCurPrdAndPriorHist'!$F$28-'[1]68_InOutFlowsCurPrdAndPriorHist'!$F$31)*$H465,0)-VLOOKUP(D465,'[1]Pension Expense Details'!$D$23:$S$1407,12,FALSE)</f>
        <v>-5707</v>
      </c>
      <c r="N465" s="105">
        <f>ROUND(('[1]68_InOutFlowsCurPrdAndPriorHist'!$F$29-'[1]68_InOutFlowsCurPrdAndPriorHist'!$F$32)*$H465,0)-VLOOKUP(D465,'[1]Pension Expense Details'!$D$23:$S$1407,13,FALSE)</f>
        <v>-43121</v>
      </c>
      <c r="O465" s="105">
        <f>ROUND(('[1]68_InOutFlowsCurPrdAndPriorHist'!$F$30-'[1]68_InOutFlowsCurPrdAndPriorHist'!$F$33)*$H465,0)-VLOOKUP(D465,'[1]Pension Expense Details'!$D$23:$S$1407,14,FALSE)</f>
        <v>18647</v>
      </c>
      <c r="P465" s="105">
        <f>ROUND((VLOOKUP(D465,'[1]Schedule of Pension Amounts LW'!$B$15:$AC$1399,28,FALSE)-VLOOKUP(D465,'[1]Schedule of Pension Amounts LW'!$B$15:$AC$1399,27,FALSE))*'[1]Schedule of Pension Amounts LW'!AD$4,0)+VLOOKUP(D465,'[1]Schedule of Pension Amounts LW'!$B$15:$AH$1399,33,FALSE)-VLOOKUP(D465,'[1]Pension Expense Details'!$D$23:$S$1407,15,FALSE)</f>
        <v>6348</v>
      </c>
      <c r="Q465" s="98">
        <f t="shared" si="30"/>
        <v>358181</v>
      </c>
      <c r="R465" s="98">
        <f>ROUND('[1]68_InOutFlowsCurPrdAndPrior'!$D$32*IF(ISNA(VLOOKUP(D465,'[1]Proportionate Shares'!$D$23:$I$1359,6,FALSE)),0,VLOOKUP(D465,'[1]Proportionate Shares'!$D$23:$I$1359,6,FALSE)),0)</f>
        <v>1505</v>
      </c>
      <c r="S465" s="98">
        <f>ROUND('[1]68_InOutFlowsCurPrdAndPrior'!$D$33*IF(ISNA(VLOOKUP(D465,'[1]Proportionate Shares'!$D$23:$I$1359,6,FALSE)),0,VLOOKUP(D465,'[1]Proportionate Shares'!$D$23:$I$1359,6,FALSE)),0)</f>
        <v>111125</v>
      </c>
      <c r="T465" s="98">
        <f>ROUND('[1]68_InOutFlowsCurPrdAndPrior'!$D$35*IF(ISNA(VLOOKUP(D465,'[1]Proportionate Shares'!$D$23:$I$1359,6,FALSE)),0,VLOOKUP(D465,'[1]Proportionate Shares'!$D$23:$I$1359,6,FALSE)),0)</f>
        <v>21534</v>
      </c>
      <c r="U465" s="98">
        <f>VLOOKUP(D465,'[1]Schedule of Pension Amounts LW'!$B$15:$AS$1399,36,FALSE)</f>
        <v>33372</v>
      </c>
      <c r="V465" s="99">
        <f t="shared" si="31"/>
        <v>167536</v>
      </c>
      <c r="W465" s="98">
        <f>ROUND('[1]68_InOutFlowsCurPrdAndPrior'!$F$32*IF(ISNA(VLOOKUP(D465,'[1]Proportionate Shares'!$D$23:$I$1359,6,FALSE)),0,VLOOKUP(D465,'[1]Proportionate Shares'!$D$23:$I$1359,6,FALSE)),0)</f>
        <v>12437</v>
      </c>
      <c r="X465" s="98">
        <f>ROUND('[1]68_InOutFlowsCurPrdAndPrior'!$F$33*IF(ISNA(VLOOKUP(D465,'[1]Proportionate Shares'!$D$23:$I$1359,6,FALSE)),0,VLOOKUP(D465,'[1]Proportionate Shares'!$D$23:$I$1359,6,FALSE)),0)</f>
        <v>45922</v>
      </c>
      <c r="Y465" s="98">
        <f>ROUND('[1]68_InOutFlowsCurPrdAndPrior'!$F$35*IF(ISNA(VLOOKUP(D465,'[1]Proportionate Shares'!$D$23:$I$1359,6,FALSE)),0,VLOOKUP(D465,'[1]Proportionate Shares'!$D$23:$I$1359,6,FALSE)),0)</f>
        <v>17937</v>
      </c>
      <c r="Z465" s="98">
        <f>-VLOOKUP(D465,'[1]Schedule of Pension Amounts LW'!$B$15:$AS$1399,37,FALSE)</f>
        <v>26239</v>
      </c>
      <c r="AA465" s="99">
        <f t="shared" si="32"/>
        <v>102535</v>
      </c>
      <c r="AB465" s="72">
        <f>VLOOKUP(D465,'[1]Pension Expense Details'!$D$22:$S$1407,16,FALSE)</f>
        <v>34399</v>
      </c>
      <c r="AC465" s="72">
        <f t="shared" si="33"/>
        <v>36152</v>
      </c>
      <c r="AD465" s="72">
        <f>VLOOKUP(D465,'[1]Schedule of Pension Amounts LW'!$B$15:$W$1399,22,FALSE)</f>
        <v>70551</v>
      </c>
    </row>
    <row r="466" spans="1:30" x14ac:dyDescent="0.3">
      <c r="A466" s="104"/>
      <c r="B466" s="33"/>
      <c r="C466" s="33" t="str">
        <f>VLOOKUP(D466,'[1]Employer information'!$I$3:$J$1391,2,FALSE)</f>
        <v xml:space="preserve">Public Education                                  </v>
      </c>
      <c r="D466" s="33" t="str">
        <f>'[1]Schedule of Pension Amounts LW'!B459</f>
        <v>1598</v>
      </c>
      <c r="E466" s="33" t="str">
        <f>IF(ISNA(VLOOKUP(D466,'[1]Proportionate Shares'!$D$23:$G$1400,2,FALSE)),"",VLOOKUP(D466,'[1]Proportionate Shares'!$D$23:$G$1400,2,FALSE))</f>
        <v>174908</v>
      </c>
      <c r="F466" s="33" t="str">
        <f>IF(ISNA(VLOOKUP(D466,'[1]Proportionate Shares'!$D$23:$G$1400,3,FALSE)),"",VLOOKUP(D466,'[1]Proportionate Shares'!$D$23:$G$1400,3,FALSE))</f>
        <v/>
      </c>
      <c r="G466" s="34" t="str">
        <f>VLOOKUP(D466,'[1]Employer information'!$A$3:$B$1390,2,FALSE)</f>
        <v>CENTRAL HEIGHTS ISD</v>
      </c>
      <c r="H466" s="36">
        <f>IF(ISNA(VLOOKUP(D466,'[1]Proportionate Shares'!$D$23:$I$1377,6,FALSE)),0,VLOOKUP(D466,'[1]Proportionate Shares'!$D$23:$I$1377,6,FALSE))</f>
        <v>4.0161474E-5</v>
      </c>
      <c r="I466" s="105">
        <f>VLOOKUP(D466,'[1]Schedule of Pension Amounts LW'!$B$15:$E$1399,3,FALSE)</f>
        <v>2210408</v>
      </c>
      <c r="J466" s="105">
        <f>-IF(ISNA(VLOOKUP(D466,'[1]Combined Contribution Amounts'!$A$2:$K$1335,5,FALSE)),0,VLOOKUP(D466,'[1]Combined Contribution Amounts'!$A$2:$K$1335,5,FALSE))</f>
        <v>-140570</v>
      </c>
      <c r="K466" s="105">
        <f>-IF(ISNA(VLOOKUP(D466,'[1]Combined Contribution Amounts'!$A$2:$K$1335,7,FALSE)),0,VLOOKUP(D466,'[1]Combined Contribution Amounts'!$A$2:$K$1335,7,FALSE))+-IF(ISNA(VLOOKUP(D466,'[1]Combined Contribution Amounts'!$A$2:$K$1335,8,FALSE)),0,VLOOKUP(D466,'[1]Combined Contribution Amounts'!$A$2:$K$1335,8,FALSE))+-IF(ISNA(VLOOKUP(D466,'[1]Combined Contribution Amounts'!$A$2:$K$1335,9,FALSE)),0,VLOOKUP(D466,'[1]Combined Contribution Amounts'!$A$2:$K$1335,9,FALSE))</f>
        <v>0</v>
      </c>
      <c r="L466" s="105">
        <f>VLOOKUP(D466,'[1]Pension Expense Details'!$D$23:$S$1407,16,FALSE)</f>
        <v>193633</v>
      </c>
      <c r="M466" s="105">
        <f>ROUND(('[1]68_InOutFlowsCurPrdAndPriorHist'!$F$28-'[1]68_InOutFlowsCurPrdAndPriorHist'!$F$31)*$H466,0)-VLOOKUP(D466,'[1]Pension Expense Details'!$D$23:$S$1407,12,FALSE)</f>
        <v>-33263</v>
      </c>
      <c r="N466" s="105">
        <f>ROUND(('[1]68_InOutFlowsCurPrdAndPriorHist'!$F$29-'[1]68_InOutFlowsCurPrdAndPriorHist'!$F$32)*$H466,0)-VLOOKUP(D466,'[1]Pension Expense Details'!$D$23:$S$1407,13,FALSE)</f>
        <v>-251339</v>
      </c>
      <c r="O466" s="105">
        <f>ROUND(('[1]68_InOutFlowsCurPrdAndPriorHist'!$F$30-'[1]68_InOutFlowsCurPrdAndPriorHist'!$F$33)*$H466,0)-VLOOKUP(D466,'[1]Pension Expense Details'!$D$23:$S$1407,14,FALSE)</f>
        <v>108686</v>
      </c>
      <c r="P466" s="105">
        <f>ROUND((VLOOKUP(D466,'[1]Schedule of Pension Amounts LW'!$B$15:$AC$1399,28,FALSE)-VLOOKUP(D466,'[1]Schedule of Pension Amounts LW'!$B$15:$AC$1399,27,FALSE))*'[1]Schedule of Pension Amounts LW'!AD$4,0)+VLOOKUP(D466,'[1]Schedule of Pension Amounts LW'!$B$15:$AH$1399,33,FALSE)-VLOOKUP(D466,'[1]Pension Expense Details'!$D$23:$S$1407,15,FALSE)</f>
        <v>164</v>
      </c>
      <c r="Q466" s="98">
        <f t="shared" si="30"/>
        <v>2087719</v>
      </c>
      <c r="R466" s="98">
        <f>ROUND('[1]68_InOutFlowsCurPrdAndPrior'!$D$32*IF(ISNA(VLOOKUP(D466,'[1]Proportionate Shares'!$D$23:$I$1359,6,FALSE)),0,VLOOKUP(D466,'[1]Proportionate Shares'!$D$23:$I$1359,6,FALSE)),0)</f>
        <v>8770</v>
      </c>
      <c r="S466" s="98">
        <f>ROUND('[1]68_InOutFlowsCurPrdAndPrior'!$D$33*IF(ISNA(VLOOKUP(D466,'[1]Proportionate Shares'!$D$23:$I$1359,6,FALSE)),0,VLOOKUP(D466,'[1]Proportionate Shares'!$D$23:$I$1359,6,FALSE)),0)</f>
        <v>647713</v>
      </c>
      <c r="T466" s="98">
        <f>ROUND('[1]68_InOutFlowsCurPrdAndPrior'!$D$35*IF(ISNA(VLOOKUP(D466,'[1]Proportionate Shares'!$D$23:$I$1359,6,FALSE)),0,VLOOKUP(D466,'[1]Proportionate Shares'!$D$23:$I$1359,6,FALSE)),0)</f>
        <v>125514</v>
      </c>
      <c r="U466" s="98">
        <f>VLOOKUP(D466,'[1]Schedule of Pension Amounts LW'!$B$15:$AS$1399,36,FALSE)</f>
        <v>129353</v>
      </c>
      <c r="V466" s="99">
        <f t="shared" si="31"/>
        <v>911350</v>
      </c>
      <c r="W466" s="98">
        <f>ROUND('[1]68_InOutFlowsCurPrdAndPrior'!$F$32*IF(ISNA(VLOOKUP(D466,'[1]Proportionate Shares'!$D$23:$I$1359,6,FALSE)),0,VLOOKUP(D466,'[1]Proportionate Shares'!$D$23:$I$1359,6,FALSE)),0)</f>
        <v>72489</v>
      </c>
      <c r="X466" s="98">
        <f>ROUND('[1]68_InOutFlowsCurPrdAndPrior'!$F$33*IF(ISNA(VLOOKUP(D466,'[1]Proportionate Shares'!$D$23:$I$1359,6,FALSE)),0,VLOOKUP(D466,'[1]Proportionate Shares'!$D$23:$I$1359,6,FALSE)),0)</f>
        <v>267666</v>
      </c>
      <c r="Y466" s="98">
        <f>ROUND('[1]68_InOutFlowsCurPrdAndPrior'!$F$35*IF(ISNA(VLOOKUP(D466,'[1]Proportionate Shares'!$D$23:$I$1359,6,FALSE)),0,VLOOKUP(D466,'[1]Proportionate Shares'!$D$23:$I$1359,6,FALSE)),0)</f>
        <v>104551</v>
      </c>
      <c r="Z466" s="98">
        <f>-VLOOKUP(D466,'[1]Schedule of Pension Amounts LW'!$B$15:$AS$1399,37,FALSE)</f>
        <v>101032</v>
      </c>
      <c r="AA466" s="99">
        <f t="shared" si="32"/>
        <v>545738</v>
      </c>
      <c r="AB466" s="72">
        <f>VLOOKUP(D466,'[1]Pension Expense Details'!$D$22:$S$1407,16,FALSE)</f>
        <v>193633</v>
      </c>
      <c r="AC466" s="72">
        <f t="shared" si="33"/>
        <v>217192</v>
      </c>
      <c r="AD466" s="72">
        <f>VLOOKUP(D466,'[1]Schedule of Pension Amounts LW'!$B$15:$W$1399,22,FALSE)</f>
        <v>410825</v>
      </c>
    </row>
    <row r="467" spans="1:30" x14ac:dyDescent="0.3">
      <c r="A467" s="104"/>
      <c r="B467" s="33"/>
      <c r="C467" s="33" t="str">
        <f>VLOOKUP(D467,'[1]Employer information'!$I$3:$J$1391,2,FALSE)</f>
        <v xml:space="preserve">Public Education                                  </v>
      </c>
      <c r="D467" s="33" t="str">
        <f>'[1]Schedule of Pension Amounts LW'!B460</f>
        <v>1639</v>
      </c>
      <c r="E467" s="33" t="str">
        <f>IF(ISNA(VLOOKUP(D467,'[1]Proportionate Shares'!$D$23:$G$1400,2,FALSE)),"",VLOOKUP(D467,'[1]Proportionate Shares'!$D$23:$G$1400,2,FALSE))</f>
        <v>003907</v>
      </c>
      <c r="F467" s="33" t="str">
        <f>IF(ISNA(VLOOKUP(D467,'[1]Proportionate Shares'!$D$23:$G$1400,3,FALSE)),"",VLOOKUP(D467,'[1]Proportionate Shares'!$D$23:$G$1400,3,FALSE))</f>
        <v/>
      </c>
      <c r="G467" s="34" t="str">
        <f>VLOOKUP(D467,'[1]Employer information'!$A$3:$B$1390,2,FALSE)</f>
        <v>CENTRAL ISD</v>
      </c>
      <c r="H467" s="36">
        <f>IF(ISNA(VLOOKUP(D467,'[1]Proportionate Shares'!$D$23:$I$1377,6,FALSE)),0,VLOOKUP(D467,'[1]Proportionate Shares'!$D$23:$I$1377,6,FALSE))</f>
        <v>7.4478577999999995E-5</v>
      </c>
      <c r="I467" s="105">
        <f>VLOOKUP(D467,'[1]Schedule of Pension Amounts LW'!$B$15:$E$1399,3,FALSE)</f>
        <v>4197999</v>
      </c>
      <c r="J467" s="105">
        <f>-IF(ISNA(VLOOKUP(D467,'[1]Combined Contribution Amounts'!$A$2:$K$1335,5,FALSE)),0,VLOOKUP(D467,'[1]Combined Contribution Amounts'!$A$2:$K$1335,5,FALSE))</f>
        <v>-260684</v>
      </c>
      <c r="K467" s="105">
        <f>-IF(ISNA(VLOOKUP(D467,'[1]Combined Contribution Amounts'!$A$2:$K$1335,7,FALSE)),0,VLOOKUP(D467,'[1]Combined Contribution Amounts'!$A$2:$K$1335,7,FALSE))+-IF(ISNA(VLOOKUP(D467,'[1]Combined Contribution Amounts'!$A$2:$K$1335,8,FALSE)),0,VLOOKUP(D467,'[1]Combined Contribution Amounts'!$A$2:$K$1335,8,FALSE))+-IF(ISNA(VLOOKUP(D467,'[1]Combined Contribution Amounts'!$A$2:$K$1335,9,FALSE)),0,VLOOKUP(D467,'[1]Combined Contribution Amounts'!$A$2:$K$1335,9,FALSE))</f>
        <v>0</v>
      </c>
      <c r="L467" s="105">
        <f>VLOOKUP(D467,'[1]Pension Expense Details'!$D$23:$S$1407,16,FALSE)</f>
        <v>343550</v>
      </c>
      <c r="M467" s="105">
        <f>ROUND(('[1]68_InOutFlowsCurPrdAndPriorHist'!$F$28-'[1]68_InOutFlowsCurPrdAndPriorHist'!$F$31)*$H467,0)-VLOOKUP(D467,'[1]Pension Expense Details'!$D$23:$S$1407,12,FALSE)</f>
        <v>-61686</v>
      </c>
      <c r="N467" s="105">
        <f>ROUND(('[1]68_InOutFlowsCurPrdAndPriorHist'!$F$29-'[1]68_InOutFlowsCurPrdAndPriorHist'!$F$32)*$H467,0)-VLOOKUP(D467,'[1]Pension Expense Details'!$D$23:$S$1407,13,FALSE)</f>
        <v>-466102</v>
      </c>
      <c r="O467" s="105">
        <f>ROUND(('[1]68_InOutFlowsCurPrdAndPriorHist'!$F$30-'[1]68_InOutFlowsCurPrdAndPriorHist'!$F$33)*$H467,0)-VLOOKUP(D467,'[1]Pension Expense Details'!$D$23:$S$1407,14,FALSE)</f>
        <v>201557</v>
      </c>
      <c r="P467" s="105">
        <f>ROUND((VLOOKUP(D467,'[1]Schedule of Pension Amounts LW'!$B$15:$AC$1399,28,FALSE)-VLOOKUP(D467,'[1]Schedule of Pension Amounts LW'!$B$15:$AC$1399,27,FALSE))*'[1]Schedule of Pension Amounts LW'!AD$4,0)+VLOOKUP(D467,'[1]Schedule of Pension Amounts LW'!$B$15:$AH$1399,33,FALSE)-VLOOKUP(D467,'[1]Pension Expense Details'!$D$23:$S$1407,15,FALSE)</f>
        <v>-83005</v>
      </c>
      <c r="Q467" s="98">
        <f t="shared" si="30"/>
        <v>3871629</v>
      </c>
      <c r="R467" s="98">
        <f>ROUND('[1]68_InOutFlowsCurPrdAndPrior'!$D$32*IF(ISNA(VLOOKUP(D467,'[1]Proportionate Shares'!$D$23:$I$1359,6,FALSE)),0,VLOOKUP(D467,'[1]Proportionate Shares'!$D$23:$I$1359,6,FALSE)),0)</f>
        <v>16264</v>
      </c>
      <c r="S467" s="98">
        <f>ROUND('[1]68_InOutFlowsCurPrdAndPrior'!$D$33*IF(ISNA(VLOOKUP(D467,'[1]Proportionate Shares'!$D$23:$I$1359,6,FALSE)),0,VLOOKUP(D467,'[1]Proportionate Shares'!$D$23:$I$1359,6,FALSE)),0)</f>
        <v>1201170</v>
      </c>
      <c r="T467" s="98">
        <f>ROUND('[1]68_InOutFlowsCurPrdAndPrior'!$D$35*IF(ISNA(VLOOKUP(D467,'[1]Proportionate Shares'!$D$23:$I$1359,6,FALSE)),0,VLOOKUP(D467,'[1]Proportionate Shares'!$D$23:$I$1359,6,FALSE)),0)</f>
        <v>232764</v>
      </c>
      <c r="U467" s="98">
        <f>VLOOKUP(D467,'[1]Schedule of Pension Amounts LW'!$B$15:$AS$1399,36,FALSE)</f>
        <v>288001</v>
      </c>
      <c r="V467" s="99">
        <f t="shared" si="31"/>
        <v>1738199</v>
      </c>
      <c r="W467" s="98">
        <f>ROUND('[1]68_InOutFlowsCurPrdAndPrior'!$F$32*IF(ISNA(VLOOKUP(D467,'[1]Proportionate Shares'!$D$23:$I$1359,6,FALSE)),0,VLOOKUP(D467,'[1]Proportionate Shares'!$D$23:$I$1359,6,FALSE)),0)</f>
        <v>134429</v>
      </c>
      <c r="X467" s="98">
        <f>ROUND('[1]68_InOutFlowsCurPrdAndPrior'!$F$33*IF(ISNA(VLOOKUP(D467,'[1]Proportionate Shares'!$D$23:$I$1359,6,FALSE)),0,VLOOKUP(D467,'[1]Proportionate Shares'!$D$23:$I$1359,6,FALSE)),0)</f>
        <v>496380</v>
      </c>
      <c r="Y467" s="98">
        <f>ROUND('[1]68_InOutFlowsCurPrdAndPrior'!$F$35*IF(ISNA(VLOOKUP(D467,'[1]Proportionate Shares'!$D$23:$I$1359,6,FALSE)),0,VLOOKUP(D467,'[1]Proportionate Shares'!$D$23:$I$1359,6,FALSE)),0)</f>
        <v>193888</v>
      </c>
      <c r="Z467" s="98">
        <f>-VLOOKUP(D467,'[1]Schedule of Pension Amounts LW'!$B$15:$AS$1399,37,FALSE)</f>
        <v>334020</v>
      </c>
      <c r="AA467" s="99">
        <f t="shared" si="32"/>
        <v>1158717</v>
      </c>
      <c r="AB467" s="72">
        <f>VLOOKUP(D467,'[1]Pension Expense Details'!$D$22:$S$1407,16,FALSE)</f>
        <v>343550</v>
      </c>
      <c r="AC467" s="72">
        <f t="shared" si="33"/>
        <v>416580</v>
      </c>
      <c r="AD467" s="72">
        <f>VLOOKUP(D467,'[1]Schedule of Pension Amounts LW'!$B$15:$W$1399,22,FALSE)</f>
        <v>760130</v>
      </c>
    </row>
    <row r="468" spans="1:30" x14ac:dyDescent="0.3">
      <c r="A468" s="104"/>
      <c r="B468" s="33"/>
      <c r="C468" s="33" t="str">
        <f>VLOOKUP(D468,'[1]Employer information'!$I$3:$J$1391,2,FALSE)</f>
        <v xml:space="preserve">Public Education                                  </v>
      </c>
      <c r="D468" s="33" t="str">
        <f>'[1]Schedule of Pension Amounts LW'!B461</f>
        <v>1356</v>
      </c>
      <c r="E468" s="33" t="str">
        <f>IF(ISNA(VLOOKUP(D468,'[1]Proportionate Shares'!$D$23:$G$1400,2,FALSE)),"",VLOOKUP(D468,'[1]Proportionate Shares'!$D$23:$G$1400,2,FALSE))</f>
        <v>101905</v>
      </c>
      <c r="F468" s="33" t="str">
        <f>IF(ISNA(VLOOKUP(D468,'[1]Proportionate Shares'!$D$23:$G$1400,3,FALSE)),"",VLOOKUP(D468,'[1]Proportionate Shares'!$D$23:$G$1400,3,FALSE))</f>
        <v/>
      </c>
      <c r="G468" s="34" t="str">
        <f>VLOOKUP(D468,'[1]Employer information'!$A$3:$B$1390,2,FALSE)</f>
        <v>CHANNELVIEW ISD</v>
      </c>
      <c r="H468" s="36">
        <f>IF(ISNA(VLOOKUP(D468,'[1]Proportionate Shares'!$D$23:$I$1377,6,FALSE)),0,VLOOKUP(D468,'[1]Proportionate Shares'!$D$23:$I$1377,6,FALSE))</f>
        <v>5.8630381100000005E-4</v>
      </c>
      <c r="I468" s="105">
        <f>VLOOKUP(D468,'[1]Schedule of Pension Amounts LW'!$B$15:$E$1399,3,FALSE)</f>
        <v>32516178</v>
      </c>
      <c r="J468" s="105">
        <f>-IF(ISNA(VLOOKUP(D468,'[1]Combined Contribution Amounts'!$A$2:$K$1335,5,FALSE)),0,VLOOKUP(D468,'[1]Combined Contribution Amounts'!$A$2:$K$1335,5,FALSE))</f>
        <v>-2052134</v>
      </c>
      <c r="K468" s="105">
        <f>-IF(ISNA(VLOOKUP(D468,'[1]Combined Contribution Amounts'!$A$2:$K$1335,7,FALSE)),0,VLOOKUP(D468,'[1]Combined Contribution Amounts'!$A$2:$K$1335,7,FALSE))+-IF(ISNA(VLOOKUP(D468,'[1]Combined Contribution Amounts'!$A$2:$K$1335,8,FALSE)),0,VLOOKUP(D468,'[1]Combined Contribution Amounts'!$A$2:$K$1335,8,FALSE))+-IF(ISNA(VLOOKUP(D468,'[1]Combined Contribution Amounts'!$A$2:$K$1335,9,FALSE)),0,VLOOKUP(D468,'[1]Combined Contribution Amounts'!$A$2:$K$1335,9,FALSE))</f>
        <v>0</v>
      </c>
      <c r="L468" s="105">
        <f>VLOOKUP(D468,'[1]Pension Expense Details'!$D$23:$S$1407,16,FALSE)</f>
        <v>2787919</v>
      </c>
      <c r="M468" s="105">
        <f>ROUND(('[1]68_InOutFlowsCurPrdAndPriorHist'!$F$28-'[1]68_InOutFlowsCurPrdAndPriorHist'!$F$31)*$H468,0)-VLOOKUP(D468,'[1]Pension Expense Details'!$D$23:$S$1407,12,FALSE)</f>
        <v>-485599</v>
      </c>
      <c r="N468" s="105">
        <f>ROUND(('[1]68_InOutFlowsCurPrdAndPriorHist'!$F$29-'[1]68_InOutFlowsCurPrdAndPriorHist'!$F$32)*$H468,0)-VLOOKUP(D468,'[1]Pension Expense Details'!$D$23:$S$1407,13,FALSE)</f>
        <v>-3669209</v>
      </c>
      <c r="O468" s="105">
        <f>ROUND(('[1]68_InOutFlowsCurPrdAndPriorHist'!$F$30-'[1]68_InOutFlowsCurPrdAndPriorHist'!$F$33)*$H468,0)-VLOOKUP(D468,'[1]Pension Expense Details'!$D$23:$S$1407,14,FALSE)</f>
        <v>1586679</v>
      </c>
      <c r="P468" s="105">
        <f>ROUND((VLOOKUP(D468,'[1]Schedule of Pension Amounts LW'!$B$15:$AC$1399,28,FALSE)-VLOOKUP(D468,'[1]Schedule of Pension Amounts LW'!$B$15:$AC$1399,27,FALSE))*'[1]Schedule of Pension Amounts LW'!AD$4,0)+VLOOKUP(D468,'[1]Schedule of Pension Amounts LW'!$B$15:$AH$1399,33,FALSE)-VLOOKUP(D468,'[1]Pension Expense Details'!$D$23:$S$1407,15,FALSE)</f>
        <v>-205929</v>
      </c>
      <c r="Q468" s="98">
        <f t="shared" si="30"/>
        <v>30477905</v>
      </c>
      <c r="R468" s="98">
        <f>ROUND('[1]68_InOutFlowsCurPrdAndPrior'!$D$32*IF(ISNA(VLOOKUP(D468,'[1]Proportionate Shares'!$D$23:$I$1359,6,FALSE)),0,VLOOKUP(D468,'[1]Proportionate Shares'!$D$23:$I$1359,6,FALSE)),0)</f>
        <v>128034</v>
      </c>
      <c r="S468" s="98">
        <f>ROUND('[1]68_InOutFlowsCurPrdAndPrior'!$D$33*IF(ISNA(VLOOKUP(D468,'[1]Proportionate Shares'!$D$23:$I$1359,6,FALSE)),0,VLOOKUP(D468,'[1]Proportionate Shares'!$D$23:$I$1359,6,FALSE)),0)</f>
        <v>9455743</v>
      </c>
      <c r="T468" s="98">
        <f>ROUND('[1]68_InOutFlowsCurPrdAndPrior'!$D$35*IF(ISNA(VLOOKUP(D468,'[1]Proportionate Shares'!$D$23:$I$1359,6,FALSE)),0,VLOOKUP(D468,'[1]Proportionate Shares'!$D$23:$I$1359,6,FALSE)),0)</f>
        <v>1832341</v>
      </c>
      <c r="U468" s="98">
        <f>VLOOKUP(D468,'[1]Schedule of Pension Amounts LW'!$B$15:$AS$1399,36,FALSE)</f>
        <v>2369817</v>
      </c>
      <c r="V468" s="99">
        <f t="shared" si="31"/>
        <v>13785935</v>
      </c>
      <c r="W468" s="98">
        <f>ROUND('[1]68_InOutFlowsCurPrdAndPrior'!$F$32*IF(ISNA(VLOOKUP(D468,'[1]Proportionate Shares'!$D$23:$I$1359,6,FALSE)),0,VLOOKUP(D468,'[1]Proportionate Shares'!$D$23:$I$1359,6,FALSE)),0)</f>
        <v>1058241</v>
      </c>
      <c r="X468" s="98">
        <f>ROUND('[1]68_InOutFlowsCurPrdAndPrior'!$F$33*IF(ISNA(VLOOKUP(D468,'[1]Proportionate Shares'!$D$23:$I$1359,6,FALSE)),0,VLOOKUP(D468,'[1]Proportionate Shares'!$D$23:$I$1359,6,FALSE)),0)</f>
        <v>3907560</v>
      </c>
      <c r="Y468" s="98">
        <f>ROUND('[1]68_InOutFlowsCurPrdAndPrior'!$F$35*IF(ISNA(VLOOKUP(D468,'[1]Proportionate Shares'!$D$23:$I$1359,6,FALSE)),0,VLOOKUP(D468,'[1]Proportionate Shares'!$D$23:$I$1359,6,FALSE)),0)</f>
        <v>1526308</v>
      </c>
      <c r="Z468" s="98">
        <f>-VLOOKUP(D468,'[1]Schedule of Pension Amounts LW'!$B$15:$AS$1399,37,FALSE)</f>
        <v>186103</v>
      </c>
      <c r="AA468" s="99">
        <f t="shared" si="32"/>
        <v>6678212</v>
      </c>
      <c r="AB468" s="72">
        <f>VLOOKUP(D468,'[1]Pension Expense Details'!$D$22:$S$1407,16,FALSE)</f>
        <v>2787919</v>
      </c>
      <c r="AC468" s="72">
        <f t="shared" si="33"/>
        <v>3620198</v>
      </c>
      <c r="AD468" s="72">
        <f>VLOOKUP(D468,'[1]Schedule of Pension Amounts LW'!$B$15:$W$1399,22,FALSE)</f>
        <v>6408117</v>
      </c>
    </row>
    <row r="469" spans="1:30" x14ac:dyDescent="0.3">
      <c r="A469" s="104"/>
      <c r="B469" s="33"/>
      <c r="C469" s="33" t="str">
        <f>VLOOKUP(D469,'[1]Employer information'!$I$3:$J$1391,2,FALSE)</f>
        <v xml:space="preserve">Public Education                                  </v>
      </c>
      <c r="D469" s="33" t="str">
        <f>'[1]Schedule of Pension Amounts LW'!B462</f>
        <v>1605</v>
      </c>
      <c r="E469" s="33" t="str">
        <f>IF(ISNA(VLOOKUP(D469,'[1]Proportionate Shares'!$D$23:$G$1400,2,FALSE)),"",VLOOKUP(D469,'[1]Proportionate Shares'!$D$23:$G$1400,2,FALSE))</f>
        <v>103901</v>
      </c>
      <c r="F469" s="33" t="str">
        <f>IF(ISNA(VLOOKUP(D469,'[1]Proportionate Shares'!$D$23:$G$1400,3,FALSE)),"",VLOOKUP(D469,'[1]Proportionate Shares'!$D$23:$G$1400,3,FALSE))</f>
        <v/>
      </c>
      <c r="G469" s="34" t="str">
        <f>VLOOKUP(D469,'[1]Employer information'!$A$3:$B$1390,2,FALSE)</f>
        <v>CHANNING ISD</v>
      </c>
      <c r="H469" s="36">
        <f>IF(ISNA(VLOOKUP(D469,'[1]Proportionate Shares'!$D$23:$I$1377,6,FALSE)),0,VLOOKUP(D469,'[1]Proportionate Shares'!$D$23:$I$1377,6,FALSE))</f>
        <v>1.0101652000000001E-5</v>
      </c>
      <c r="I469" s="105">
        <f>VLOOKUP(D469,'[1]Schedule of Pension Amounts LW'!$B$15:$E$1399,3,FALSE)</f>
        <v>604417</v>
      </c>
      <c r="J469" s="105">
        <f>-IF(ISNA(VLOOKUP(D469,'[1]Combined Contribution Amounts'!$A$2:$K$1335,5,FALSE)),0,VLOOKUP(D469,'[1]Combined Contribution Amounts'!$A$2:$K$1335,5,FALSE))</f>
        <v>-35357</v>
      </c>
      <c r="K469" s="105">
        <f>-IF(ISNA(VLOOKUP(D469,'[1]Combined Contribution Amounts'!$A$2:$K$1335,7,FALSE)),0,VLOOKUP(D469,'[1]Combined Contribution Amounts'!$A$2:$K$1335,7,FALSE))+-IF(ISNA(VLOOKUP(D469,'[1]Combined Contribution Amounts'!$A$2:$K$1335,8,FALSE)),0,VLOOKUP(D469,'[1]Combined Contribution Amounts'!$A$2:$K$1335,8,FALSE))+-IF(ISNA(VLOOKUP(D469,'[1]Combined Contribution Amounts'!$A$2:$K$1335,9,FALSE)),0,VLOOKUP(D469,'[1]Combined Contribution Amounts'!$A$2:$K$1335,9,FALSE))</f>
        <v>0</v>
      </c>
      <c r="L469" s="105">
        <f>VLOOKUP(D469,'[1]Pension Expense Details'!$D$23:$S$1407,16,FALSE)</f>
        <v>41090</v>
      </c>
      <c r="M469" s="105">
        <f>ROUND(('[1]68_InOutFlowsCurPrdAndPriorHist'!$F$28-'[1]68_InOutFlowsCurPrdAndPriorHist'!$F$31)*$H469,0)-VLOOKUP(D469,'[1]Pension Expense Details'!$D$23:$S$1407,12,FALSE)</f>
        <v>-8367</v>
      </c>
      <c r="N469" s="105">
        <f>ROUND(('[1]68_InOutFlowsCurPrdAndPriorHist'!$F$29-'[1]68_InOutFlowsCurPrdAndPriorHist'!$F$32)*$H469,0)-VLOOKUP(D469,'[1]Pension Expense Details'!$D$23:$S$1407,13,FALSE)</f>
        <v>-63219</v>
      </c>
      <c r="O469" s="105">
        <f>ROUND(('[1]68_InOutFlowsCurPrdAndPriorHist'!$F$30-'[1]68_InOutFlowsCurPrdAndPriorHist'!$F$33)*$H469,0)-VLOOKUP(D469,'[1]Pension Expense Details'!$D$23:$S$1407,14,FALSE)</f>
        <v>27338</v>
      </c>
      <c r="P469" s="105">
        <f>ROUND((VLOOKUP(D469,'[1]Schedule of Pension Amounts LW'!$B$15:$AC$1399,28,FALSE)-VLOOKUP(D469,'[1]Schedule of Pension Amounts LW'!$B$15:$AC$1399,27,FALSE))*'[1]Schedule of Pension Amounts LW'!AD$4,0)+VLOOKUP(D469,'[1]Schedule of Pension Amounts LW'!$B$15:$AH$1399,33,FALSE)-VLOOKUP(D469,'[1]Pension Expense Details'!$D$23:$S$1407,15,FALSE)</f>
        <v>-40787</v>
      </c>
      <c r="Q469" s="98">
        <f t="shared" si="30"/>
        <v>525115</v>
      </c>
      <c r="R469" s="98">
        <f>ROUND('[1]68_InOutFlowsCurPrdAndPrior'!$D$32*IF(ISNA(VLOOKUP(D469,'[1]Proportionate Shares'!$D$23:$I$1359,6,FALSE)),0,VLOOKUP(D469,'[1]Proportionate Shares'!$D$23:$I$1359,6,FALSE)),0)</f>
        <v>2206</v>
      </c>
      <c r="S469" s="98">
        <f>ROUND('[1]68_InOutFlowsCurPrdAndPrior'!$D$33*IF(ISNA(VLOOKUP(D469,'[1]Proportionate Shares'!$D$23:$I$1359,6,FALSE)),0,VLOOKUP(D469,'[1]Proportionate Shares'!$D$23:$I$1359,6,FALSE)),0)</f>
        <v>162917</v>
      </c>
      <c r="T469" s="98">
        <f>ROUND('[1]68_InOutFlowsCurPrdAndPrior'!$D$35*IF(ISNA(VLOOKUP(D469,'[1]Proportionate Shares'!$D$23:$I$1359,6,FALSE)),0,VLOOKUP(D469,'[1]Proportionate Shares'!$D$23:$I$1359,6,FALSE)),0)</f>
        <v>31570</v>
      </c>
      <c r="U469" s="98">
        <f>VLOOKUP(D469,'[1]Schedule of Pension Amounts LW'!$B$15:$AS$1399,36,FALSE)</f>
        <v>33910</v>
      </c>
      <c r="V469" s="99">
        <f t="shared" si="31"/>
        <v>230603</v>
      </c>
      <c r="W469" s="98">
        <f>ROUND('[1]68_InOutFlowsCurPrdAndPrior'!$F$32*IF(ISNA(VLOOKUP(D469,'[1]Proportionate Shares'!$D$23:$I$1359,6,FALSE)),0,VLOOKUP(D469,'[1]Proportionate Shares'!$D$23:$I$1359,6,FALSE)),0)</f>
        <v>18233</v>
      </c>
      <c r="X469" s="98">
        <f>ROUND('[1]68_InOutFlowsCurPrdAndPrior'!$F$33*IF(ISNA(VLOOKUP(D469,'[1]Proportionate Shares'!$D$23:$I$1359,6,FALSE)),0,VLOOKUP(D469,'[1]Proportionate Shares'!$D$23:$I$1359,6,FALSE)),0)</f>
        <v>67325</v>
      </c>
      <c r="Y469" s="98">
        <f>ROUND('[1]68_InOutFlowsCurPrdAndPrior'!$F$35*IF(ISNA(VLOOKUP(D469,'[1]Proportionate Shares'!$D$23:$I$1359,6,FALSE)),0,VLOOKUP(D469,'[1]Proportionate Shares'!$D$23:$I$1359,6,FALSE)),0)</f>
        <v>26297</v>
      </c>
      <c r="Z469" s="98">
        <f>-VLOOKUP(D469,'[1]Schedule of Pension Amounts LW'!$B$15:$AS$1399,37,FALSE)</f>
        <v>50792</v>
      </c>
      <c r="AA469" s="99">
        <f t="shared" si="32"/>
        <v>162647</v>
      </c>
      <c r="AB469" s="72">
        <f>VLOOKUP(D469,'[1]Pension Expense Details'!$D$22:$S$1407,16,FALSE)</f>
        <v>41090</v>
      </c>
      <c r="AC469" s="72">
        <f t="shared" si="33"/>
        <v>54859</v>
      </c>
      <c r="AD469" s="72">
        <f>VLOOKUP(D469,'[1]Schedule of Pension Amounts LW'!$B$15:$W$1399,22,FALSE)</f>
        <v>95949</v>
      </c>
    </row>
    <row r="470" spans="1:30" x14ac:dyDescent="0.3">
      <c r="A470" s="104"/>
      <c r="B470" s="33"/>
      <c r="C470" s="33" t="str">
        <f>VLOOKUP(D470,'[1]Employer information'!$I$3:$J$1391,2,FALSE)</f>
        <v xml:space="preserve">Public Education                                  </v>
      </c>
      <c r="D470" s="33" t="str">
        <f>'[1]Schedule of Pension Amounts LW'!B463</f>
        <v>1570</v>
      </c>
      <c r="E470" s="33" t="str">
        <f>IF(ISNA(VLOOKUP(D470,'[1]Proportionate Shares'!$D$23:$G$1400,2,FALSE)),"",VLOOKUP(D470,'[1]Proportionate Shares'!$D$23:$G$1400,2,FALSE))</f>
        <v>212909</v>
      </c>
      <c r="F470" s="33" t="str">
        <f>IF(ISNA(VLOOKUP(D470,'[1]Proportionate Shares'!$D$23:$G$1400,3,FALSE)),"",VLOOKUP(D470,'[1]Proportionate Shares'!$D$23:$G$1400,3,FALSE))</f>
        <v/>
      </c>
      <c r="G470" s="34" t="str">
        <f>VLOOKUP(D470,'[1]Employer information'!$A$3:$B$1390,2,FALSE)</f>
        <v>CHAPEL HILL ISD</v>
      </c>
      <c r="H470" s="36">
        <f>IF(ISNA(VLOOKUP(D470,'[1]Proportionate Shares'!$D$23:$I$1377,6,FALSE)),0,VLOOKUP(D470,'[1]Proportionate Shares'!$D$23:$I$1377,6,FALSE))</f>
        <v>1.93156777E-4</v>
      </c>
      <c r="I470" s="105">
        <f>VLOOKUP(D470,'[1]Schedule of Pension Amounts LW'!$B$15:$E$1399,3,FALSE)</f>
        <v>10796348</v>
      </c>
      <c r="J470" s="105">
        <f>-IF(ISNA(VLOOKUP(D470,'[1]Combined Contribution Amounts'!$A$2:$K$1335,5,FALSE)),0,VLOOKUP(D470,'[1]Combined Contribution Amounts'!$A$2:$K$1335,5,FALSE))</f>
        <v>-676072</v>
      </c>
      <c r="K470" s="105">
        <f>-IF(ISNA(VLOOKUP(D470,'[1]Combined Contribution Amounts'!$A$2:$K$1335,7,FALSE)),0,VLOOKUP(D470,'[1]Combined Contribution Amounts'!$A$2:$K$1335,7,FALSE))+-IF(ISNA(VLOOKUP(D470,'[1]Combined Contribution Amounts'!$A$2:$K$1335,8,FALSE)),0,VLOOKUP(D470,'[1]Combined Contribution Amounts'!$A$2:$K$1335,8,FALSE))+-IF(ISNA(VLOOKUP(D470,'[1]Combined Contribution Amounts'!$A$2:$K$1335,9,FALSE)),0,VLOOKUP(D470,'[1]Combined Contribution Amounts'!$A$2:$K$1335,9,FALSE))</f>
        <v>0</v>
      </c>
      <c r="L470" s="105">
        <f>VLOOKUP(D470,'[1]Pension Expense Details'!$D$23:$S$1407,16,FALSE)</f>
        <v>905280</v>
      </c>
      <c r="M470" s="105">
        <f>ROUND(('[1]68_InOutFlowsCurPrdAndPriorHist'!$F$28-'[1]68_InOutFlowsCurPrdAndPriorHist'!$F$31)*$H470,0)-VLOOKUP(D470,'[1]Pension Expense Details'!$D$23:$S$1407,12,FALSE)</f>
        <v>-159980</v>
      </c>
      <c r="N470" s="105">
        <f>ROUND(('[1]68_InOutFlowsCurPrdAndPriorHist'!$F$29-'[1]68_InOutFlowsCurPrdAndPriorHist'!$F$32)*$H470,0)-VLOOKUP(D470,'[1]Pension Expense Details'!$D$23:$S$1407,13,FALSE)</f>
        <v>-1208815</v>
      </c>
      <c r="O470" s="105">
        <f>ROUND(('[1]68_InOutFlowsCurPrdAndPriorHist'!$F$30-'[1]68_InOutFlowsCurPrdAndPriorHist'!$F$33)*$H470,0)-VLOOKUP(D470,'[1]Pension Expense Details'!$D$23:$S$1407,14,FALSE)</f>
        <v>522729</v>
      </c>
      <c r="P470" s="105">
        <f>ROUND((VLOOKUP(D470,'[1]Schedule of Pension Amounts LW'!$B$15:$AC$1399,28,FALSE)-VLOOKUP(D470,'[1]Schedule of Pension Amounts LW'!$B$15:$AC$1399,27,FALSE))*'[1]Schedule of Pension Amounts LW'!AD$4,0)+VLOOKUP(D470,'[1]Schedule of Pension Amounts LW'!$B$15:$AH$1399,33,FALSE)-VLOOKUP(D470,'[1]Pension Expense Details'!$D$23:$S$1407,15,FALSE)</f>
        <v>-138597</v>
      </c>
      <c r="Q470" s="98">
        <f t="shared" ref="Q470:Q533" si="34">SUM(I470:K470,L470:P470)</f>
        <v>10040893</v>
      </c>
      <c r="R470" s="98">
        <f>ROUND('[1]68_InOutFlowsCurPrdAndPrior'!$D$32*IF(ISNA(VLOOKUP(D470,'[1]Proportionate Shares'!$D$23:$I$1359,6,FALSE)),0,VLOOKUP(D470,'[1]Proportionate Shares'!$D$23:$I$1359,6,FALSE)),0)</f>
        <v>42181</v>
      </c>
      <c r="S470" s="98">
        <f>ROUND('[1]68_InOutFlowsCurPrdAndPrior'!$D$33*IF(ISNA(VLOOKUP(D470,'[1]Proportionate Shares'!$D$23:$I$1359,6,FALSE)),0,VLOOKUP(D470,'[1]Proportionate Shares'!$D$23:$I$1359,6,FALSE)),0)</f>
        <v>3115178</v>
      </c>
      <c r="T470" s="98">
        <f>ROUND('[1]68_InOutFlowsCurPrdAndPrior'!$D$35*IF(ISNA(VLOOKUP(D470,'[1]Proportionate Shares'!$D$23:$I$1359,6,FALSE)),0,VLOOKUP(D470,'[1]Proportionate Shares'!$D$23:$I$1359,6,FALSE)),0)</f>
        <v>603662</v>
      </c>
      <c r="U470" s="98">
        <f>VLOOKUP(D470,'[1]Schedule of Pension Amounts LW'!$B$15:$AS$1399,36,FALSE)</f>
        <v>716270</v>
      </c>
      <c r="V470" s="99">
        <f t="shared" si="31"/>
        <v>4477291</v>
      </c>
      <c r="W470" s="98">
        <f>ROUND('[1]68_InOutFlowsCurPrdAndPrior'!$F$32*IF(ISNA(VLOOKUP(D470,'[1]Proportionate Shares'!$D$23:$I$1359,6,FALSE)),0,VLOOKUP(D470,'[1]Proportionate Shares'!$D$23:$I$1359,6,FALSE)),0)</f>
        <v>348636</v>
      </c>
      <c r="X470" s="98">
        <f>ROUND('[1]68_InOutFlowsCurPrdAndPrior'!$F$33*IF(ISNA(VLOOKUP(D470,'[1]Proportionate Shares'!$D$23:$I$1359,6,FALSE)),0,VLOOKUP(D470,'[1]Proportionate Shares'!$D$23:$I$1359,6,FALSE)),0)</f>
        <v>1287339</v>
      </c>
      <c r="Y470" s="98">
        <f>ROUND('[1]68_InOutFlowsCurPrdAndPrior'!$F$35*IF(ISNA(VLOOKUP(D470,'[1]Proportionate Shares'!$D$23:$I$1359,6,FALSE)),0,VLOOKUP(D470,'[1]Proportionate Shares'!$D$23:$I$1359,6,FALSE)),0)</f>
        <v>502839</v>
      </c>
      <c r="Z470" s="98">
        <f>-VLOOKUP(D470,'[1]Schedule of Pension Amounts LW'!$B$15:$AS$1399,37,FALSE)</f>
        <v>117255</v>
      </c>
      <c r="AA470" s="99">
        <f t="shared" si="32"/>
        <v>2256069</v>
      </c>
      <c r="AB470" s="72">
        <f>VLOOKUP(D470,'[1]Pension Expense Details'!$D$22:$S$1407,16,FALSE)</f>
        <v>905280</v>
      </c>
      <c r="AC470" s="72">
        <f t="shared" si="33"/>
        <v>1194678</v>
      </c>
      <c r="AD470" s="72">
        <f>VLOOKUP(D470,'[1]Schedule of Pension Amounts LW'!$B$15:$W$1399,22,FALSE)</f>
        <v>2099958</v>
      </c>
    </row>
    <row r="471" spans="1:30" x14ac:dyDescent="0.3">
      <c r="A471" s="104"/>
      <c r="B471" s="33"/>
      <c r="C471" s="33" t="str">
        <f>VLOOKUP(D471,'[1]Employer information'!$I$3:$J$1391,2,FALSE)</f>
        <v xml:space="preserve">Public Education                                  </v>
      </c>
      <c r="D471" s="33" t="str">
        <f>'[1]Schedule of Pension Amounts LW'!B464</f>
        <v>2009</v>
      </c>
      <c r="E471" s="33" t="str">
        <f>IF(ISNA(VLOOKUP(D471,'[1]Proportionate Shares'!$D$23:$G$1400,2,FALSE)),"",VLOOKUP(D471,'[1]Proportionate Shares'!$D$23:$G$1400,2,FALSE))</f>
        <v>225906</v>
      </c>
      <c r="F471" s="33" t="str">
        <f>IF(ISNA(VLOOKUP(D471,'[1]Proportionate Shares'!$D$23:$G$1400,3,FALSE)),"",VLOOKUP(D471,'[1]Proportionate Shares'!$D$23:$G$1400,3,FALSE))</f>
        <v/>
      </c>
      <c r="G471" s="34" t="str">
        <f>VLOOKUP(D471,'[1]Employer information'!$A$3:$B$1390,2,FALSE)</f>
        <v>CHAPEL HILL ISD</v>
      </c>
      <c r="H471" s="36">
        <f>IF(ISNA(VLOOKUP(D471,'[1]Proportionate Shares'!$D$23:$I$1377,6,FALSE)),0,VLOOKUP(D471,'[1]Proportionate Shares'!$D$23:$I$1377,6,FALSE))</f>
        <v>4.4006484999999999E-5</v>
      </c>
      <c r="I471" s="105">
        <f>VLOOKUP(D471,'[1]Schedule of Pension Amounts LW'!$B$15:$E$1399,3,FALSE)</f>
        <v>2366904</v>
      </c>
      <c r="J471" s="105">
        <f>-IF(ISNA(VLOOKUP(D471,'[1]Combined Contribution Amounts'!$A$2:$K$1335,5,FALSE)),0,VLOOKUP(D471,'[1]Combined Contribution Amounts'!$A$2:$K$1335,5,FALSE))</f>
        <v>-154028</v>
      </c>
      <c r="K471" s="105">
        <f>-IF(ISNA(VLOOKUP(D471,'[1]Combined Contribution Amounts'!$A$2:$K$1335,7,FALSE)),0,VLOOKUP(D471,'[1]Combined Contribution Amounts'!$A$2:$K$1335,7,FALSE))+-IF(ISNA(VLOOKUP(D471,'[1]Combined Contribution Amounts'!$A$2:$K$1335,8,FALSE)),0,VLOOKUP(D471,'[1]Combined Contribution Amounts'!$A$2:$K$1335,8,FALSE))+-IF(ISNA(VLOOKUP(D471,'[1]Combined Contribution Amounts'!$A$2:$K$1335,9,FALSE)),0,VLOOKUP(D471,'[1]Combined Contribution Amounts'!$A$2:$K$1335,9,FALSE))</f>
        <v>0</v>
      </c>
      <c r="L471" s="105">
        <f>VLOOKUP(D471,'[1]Pension Expense Details'!$D$23:$S$1407,16,FALSE)</f>
        <v>220834</v>
      </c>
      <c r="M471" s="105">
        <f>ROUND(('[1]68_InOutFlowsCurPrdAndPriorHist'!$F$28-'[1]68_InOutFlowsCurPrdAndPriorHist'!$F$31)*$H471,0)-VLOOKUP(D471,'[1]Pension Expense Details'!$D$23:$S$1407,12,FALSE)</f>
        <v>-36448</v>
      </c>
      <c r="N471" s="105">
        <f>ROUND(('[1]68_InOutFlowsCurPrdAndPriorHist'!$F$29-'[1]68_InOutFlowsCurPrdAndPriorHist'!$F$32)*$H471,0)-VLOOKUP(D471,'[1]Pension Expense Details'!$D$23:$S$1407,13,FALSE)</f>
        <v>-275401</v>
      </c>
      <c r="O471" s="105">
        <f>ROUND(('[1]68_InOutFlowsCurPrdAndPriorHist'!$F$30-'[1]68_InOutFlowsCurPrdAndPriorHist'!$F$33)*$H471,0)-VLOOKUP(D471,'[1]Pension Expense Details'!$D$23:$S$1407,14,FALSE)</f>
        <v>119092</v>
      </c>
      <c r="P471" s="105">
        <f>ROUND((VLOOKUP(D471,'[1]Schedule of Pension Amounts LW'!$B$15:$AC$1399,28,FALSE)-VLOOKUP(D471,'[1]Schedule of Pension Amounts LW'!$B$15:$AC$1399,27,FALSE))*'[1]Schedule of Pension Amounts LW'!AD$4,0)+VLOOKUP(D471,'[1]Schedule of Pension Amounts LW'!$B$15:$AH$1399,33,FALSE)-VLOOKUP(D471,'[1]Pension Expense Details'!$D$23:$S$1407,15,FALSE)</f>
        <v>46642</v>
      </c>
      <c r="Q471" s="98">
        <f t="shared" si="34"/>
        <v>2287595</v>
      </c>
      <c r="R471" s="98">
        <f>ROUND('[1]68_InOutFlowsCurPrdAndPrior'!$D$32*IF(ISNA(VLOOKUP(D471,'[1]Proportionate Shares'!$D$23:$I$1359,6,FALSE)),0,VLOOKUP(D471,'[1]Proportionate Shares'!$D$23:$I$1359,6,FALSE)),0)</f>
        <v>9610</v>
      </c>
      <c r="S471" s="98">
        <f>ROUND('[1]68_InOutFlowsCurPrdAndPrior'!$D$33*IF(ISNA(VLOOKUP(D471,'[1]Proportionate Shares'!$D$23:$I$1359,6,FALSE)),0,VLOOKUP(D471,'[1]Proportionate Shares'!$D$23:$I$1359,6,FALSE)),0)</f>
        <v>709724</v>
      </c>
      <c r="T471" s="98">
        <f>ROUND('[1]68_InOutFlowsCurPrdAndPrior'!$D$35*IF(ISNA(VLOOKUP(D471,'[1]Proportionate Shares'!$D$23:$I$1359,6,FALSE)),0,VLOOKUP(D471,'[1]Proportionate Shares'!$D$23:$I$1359,6,FALSE)),0)</f>
        <v>137531</v>
      </c>
      <c r="U471" s="98">
        <f>VLOOKUP(D471,'[1]Schedule of Pension Amounts LW'!$B$15:$AS$1399,36,FALSE)</f>
        <v>247350</v>
      </c>
      <c r="V471" s="99">
        <f t="shared" ref="V471:V534" si="35">SUM(R471:U471)</f>
        <v>1104215</v>
      </c>
      <c r="W471" s="98">
        <f>ROUND('[1]68_InOutFlowsCurPrdAndPrior'!$F$32*IF(ISNA(VLOOKUP(D471,'[1]Proportionate Shares'!$D$23:$I$1359,6,FALSE)),0,VLOOKUP(D471,'[1]Proportionate Shares'!$D$23:$I$1359,6,FALSE)),0)</f>
        <v>79429</v>
      </c>
      <c r="X471" s="98">
        <f>ROUND('[1]68_InOutFlowsCurPrdAndPrior'!$F$33*IF(ISNA(VLOOKUP(D471,'[1]Proportionate Shares'!$D$23:$I$1359,6,FALSE)),0,VLOOKUP(D471,'[1]Proportionate Shares'!$D$23:$I$1359,6,FALSE)),0)</f>
        <v>293292</v>
      </c>
      <c r="Y471" s="98">
        <f>ROUND('[1]68_InOutFlowsCurPrdAndPrior'!$F$35*IF(ISNA(VLOOKUP(D471,'[1]Proportionate Shares'!$D$23:$I$1359,6,FALSE)),0,VLOOKUP(D471,'[1]Proportionate Shares'!$D$23:$I$1359,6,FALSE)),0)</f>
        <v>114561</v>
      </c>
      <c r="Z471" s="98">
        <f>-VLOOKUP(D471,'[1]Schedule of Pension Amounts LW'!$B$15:$AS$1399,37,FALSE)</f>
        <v>35183</v>
      </c>
      <c r="AA471" s="99">
        <f t="shared" ref="AA471:AA534" si="36">SUM(W471:Z471)</f>
        <v>522465</v>
      </c>
      <c r="AB471" s="72">
        <f>VLOOKUP(D471,'[1]Pension Expense Details'!$D$22:$S$1407,16,FALSE)</f>
        <v>220834</v>
      </c>
      <c r="AC471" s="72">
        <f t="shared" si="33"/>
        <v>281120</v>
      </c>
      <c r="AD471" s="72">
        <f>VLOOKUP(D471,'[1]Schedule of Pension Amounts LW'!$B$15:$W$1399,22,FALSE)</f>
        <v>501954</v>
      </c>
    </row>
    <row r="472" spans="1:30" x14ac:dyDescent="0.3">
      <c r="A472" s="104"/>
      <c r="B472" s="33"/>
      <c r="C472" s="33" t="str">
        <f>VLOOKUP(D472,'[1]Employer information'!$I$3:$J$1391,2,FALSE)</f>
        <v xml:space="preserve">Public Education                                  </v>
      </c>
      <c r="D472" s="33" t="str">
        <f>'[1]Schedule of Pension Amounts LW'!B465</f>
        <v>0477</v>
      </c>
      <c r="E472" s="33" t="str">
        <f>IF(ISNA(VLOOKUP(D472,'[1]Proportionate Shares'!$D$23:$G$1400,2,FALSE)),"",VLOOKUP(D472,'[1]Proportionate Shares'!$D$23:$G$1400,2,FALSE))</f>
        <v>007901</v>
      </c>
      <c r="F472" s="33" t="str">
        <f>IF(ISNA(VLOOKUP(D472,'[1]Proportionate Shares'!$D$23:$G$1400,3,FALSE)),"",VLOOKUP(D472,'[1]Proportionate Shares'!$D$23:$G$1400,3,FALSE))</f>
        <v xml:space="preserve">   </v>
      </c>
      <c r="G472" s="34" t="str">
        <f>VLOOKUP(D472,'[1]Employer information'!$A$3:$B$1390,2,FALSE)</f>
        <v>CHARLOTTE ISD</v>
      </c>
      <c r="H472" s="36">
        <f>IF(ISNA(VLOOKUP(D472,'[1]Proportionate Shares'!$D$23:$I$1377,6,FALSE)),0,VLOOKUP(D472,'[1]Proportionate Shares'!$D$23:$I$1377,6,FALSE))</f>
        <v>3.1486343999999997E-5</v>
      </c>
      <c r="I472" s="105">
        <f>VLOOKUP(D472,'[1]Schedule of Pension Amounts LW'!$B$15:$E$1399,3,FALSE)</f>
        <v>1748092</v>
      </c>
      <c r="J472" s="105">
        <f>-IF(ISNA(VLOOKUP(D472,'[1]Combined Contribution Amounts'!$A$2:$K$1335,5,FALSE)),0,VLOOKUP(D472,'[1]Combined Contribution Amounts'!$A$2:$K$1335,5,FALSE))</f>
        <v>-110206</v>
      </c>
      <c r="K472" s="105">
        <f>-IF(ISNA(VLOOKUP(D472,'[1]Combined Contribution Amounts'!$A$2:$K$1335,7,FALSE)),0,VLOOKUP(D472,'[1]Combined Contribution Amounts'!$A$2:$K$1335,7,FALSE))+-IF(ISNA(VLOOKUP(D472,'[1]Combined Contribution Amounts'!$A$2:$K$1335,8,FALSE)),0,VLOOKUP(D472,'[1]Combined Contribution Amounts'!$A$2:$K$1335,8,FALSE))+-IF(ISNA(VLOOKUP(D472,'[1]Combined Contribution Amounts'!$A$2:$K$1335,9,FALSE)),0,VLOOKUP(D472,'[1]Combined Contribution Amounts'!$A$2:$K$1335,9,FALSE))</f>
        <v>0</v>
      </c>
      <c r="L472" s="105">
        <f>VLOOKUP(D472,'[1]Pension Expense Details'!$D$23:$S$1407,16,FALSE)</f>
        <v>149425</v>
      </c>
      <c r="M472" s="105">
        <f>ROUND(('[1]68_InOutFlowsCurPrdAndPriorHist'!$F$28-'[1]68_InOutFlowsCurPrdAndPriorHist'!$F$31)*$H472,0)-VLOOKUP(D472,'[1]Pension Expense Details'!$D$23:$S$1407,12,FALSE)</f>
        <v>-26078</v>
      </c>
      <c r="N472" s="105">
        <f>ROUND(('[1]68_InOutFlowsCurPrdAndPriorHist'!$F$29-'[1]68_InOutFlowsCurPrdAndPriorHist'!$F$32)*$H472,0)-VLOOKUP(D472,'[1]Pension Expense Details'!$D$23:$S$1407,13,FALSE)</f>
        <v>-197048</v>
      </c>
      <c r="O472" s="105">
        <f>ROUND(('[1]68_InOutFlowsCurPrdAndPriorHist'!$F$30-'[1]68_InOutFlowsCurPrdAndPriorHist'!$F$33)*$H472,0)-VLOOKUP(D472,'[1]Pension Expense Details'!$D$23:$S$1407,14,FALSE)</f>
        <v>85210</v>
      </c>
      <c r="P472" s="105">
        <f>ROUND((VLOOKUP(D472,'[1]Schedule of Pension Amounts LW'!$B$15:$AC$1399,28,FALSE)-VLOOKUP(D472,'[1]Schedule of Pension Amounts LW'!$B$15:$AC$1399,27,FALSE))*'[1]Schedule of Pension Amounts LW'!AD$4,0)+VLOOKUP(D472,'[1]Schedule of Pension Amounts LW'!$B$15:$AH$1399,33,FALSE)-VLOOKUP(D472,'[1]Pension Expense Details'!$D$23:$S$1407,15,FALSE)</f>
        <v>-12636</v>
      </c>
      <c r="Q472" s="98">
        <f t="shared" si="34"/>
        <v>1636759</v>
      </c>
      <c r="R472" s="98">
        <f>ROUND('[1]68_InOutFlowsCurPrdAndPrior'!$D$32*IF(ISNA(VLOOKUP(D472,'[1]Proportionate Shares'!$D$23:$I$1359,6,FALSE)),0,VLOOKUP(D472,'[1]Proportionate Shares'!$D$23:$I$1359,6,FALSE)),0)</f>
        <v>6876</v>
      </c>
      <c r="S472" s="98">
        <f>ROUND('[1]68_InOutFlowsCurPrdAndPrior'!$D$33*IF(ISNA(VLOOKUP(D472,'[1]Proportionate Shares'!$D$23:$I$1359,6,FALSE)),0,VLOOKUP(D472,'[1]Proportionate Shares'!$D$23:$I$1359,6,FALSE)),0)</f>
        <v>507803</v>
      </c>
      <c r="T472" s="98">
        <f>ROUND('[1]68_InOutFlowsCurPrdAndPrior'!$D$35*IF(ISNA(VLOOKUP(D472,'[1]Proportionate Shares'!$D$23:$I$1359,6,FALSE)),0,VLOOKUP(D472,'[1]Proportionate Shares'!$D$23:$I$1359,6,FALSE)),0)</f>
        <v>98402</v>
      </c>
      <c r="U472" s="98">
        <f>VLOOKUP(D472,'[1]Schedule of Pension Amounts LW'!$B$15:$AS$1399,36,FALSE)</f>
        <v>100715</v>
      </c>
      <c r="V472" s="99">
        <f t="shared" si="35"/>
        <v>713796</v>
      </c>
      <c r="W472" s="98">
        <f>ROUND('[1]68_InOutFlowsCurPrdAndPrior'!$F$32*IF(ISNA(VLOOKUP(D472,'[1]Proportionate Shares'!$D$23:$I$1359,6,FALSE)),0,VLOOKUP(D472,'[1]Proportionate Shares'!$D$23:$I$1359,6,FALSE)),0)</f>
        <v>56831</v>
      </c>
      <c r="X472" s="98">
        <f>ROUND('[1]68_InOutFlowsCurPrdAndPrior'!$F$33*IF(ISNA(VLOOKUP(D472,'[1]Proportionate Shares'!$D$23:$I$1359,6,FALSE)),0,VLOOKUP(D472,'[1]Proportionate Shares'!$D$23:$I$1359,6,FALSE)),0)</f>
        <v>209848</v>
      </c>
      <c r="Y472" s="98">
        <f>ROUND('[1]68_InOutFlowsCurPrdAndPrior'!$F$35*IF(ISNA(VLOOKUP(D472,'[1]Proportionate Shares'!$D$23:$I$1359,6,FALSE)),0,VLOOKUP(D472,'[1]Proportionate Shares'!$D$23:$I$1359,6,FALSE)),0)</f>
        <v>81967</v>
      </c>
      <c r="Z472" s="98">
        <f>-VLOOKUP(D472,'[1]Schedule of Pension Amounts LW'!$B$15:$AS$1399,37,FALSE)</f>
        <v>131497</v>
      </c>
      <c r="AA472" s="99">
        <f t="shared" si="36"/>
        <v>480143</v>
      </c>
      <c r="AB472" s="72">
        <f>VLOOKUP(D472,'[1]Pension Expense Details'!$D$22:$S$1407,16,FALSE)</f>
        <v>149425</v>
      </c>
      <c r="AC472" s="72">
        <f t="shared" ref="AC472:AC535" si="37">AD472-AB472</f>
        <v>157548</v>
      </c>
      <c r="AD472" s="72">
        <f>VLOOKUP(D472,'[1]Schedule of Pension Amounts LW'!$B$15:$W$1399,22,FALSE)</f>
        <v>306973</v>
      </c>
    </row>
    <row r="473" spans="1:30" x14ac:dyDescent="0.3">
      <c r="A473" s="104"/>
      <c r="B473" s="33"/>
      <c r="C473" s="33" t="str">
        <f>VLOOKUP(D473,'[1]Employer information'!$I$3:$J$1391,2,FALSE)</f>
        <v xml:space="preserve">Public Education                                  </v>
      </c>
      <c r="D473" s="33" t="str">
        <f>'[1]Schedule of Pension Amounts LW'!B466</f>
        <v>1937</v>
      </c>
      <c r="E473" s="33" t="str">
        <f>IF(ISNA(VLOOKUP(D473,'[1]Proportionate Shares'!$D$23:$G$1400,2,FALSE)),"",VLOOKUP(D473,'[1]Proportionate Shares'!$D$23:$G$1400,2,FALSE))</f>
        <v>206903</v>
      </c>
      <c r="F473" s="33" t="str">
        <f>IF(ISNA(VLOOKUP(D473,'[1]Proportionate Shares'!$D$23:$G$1400,3,FALSE)),"",VLOOKUP(D473,'[1]Proportionate Shares'!$D$23:$G$1400,3,FALSE))</f>
        <v/>
      </c>
      <c r="G473" s="34" t="str">
        <f>VLOOKUP(D473,'[1]Employer information'!$A$3:$B$1390,2,FALSE)</f>
        <v>CHEROKEE ISD</v>
      </c>
      <c r="H473" s="36">
        <f>IF(ISNA(VLOOKUP(D473,'[1]Proportionate Shares'!$D$23:$I$1377,6,FALSE)),0,VLOOKUP(D473,'[1]Proportionate Shares'!$D$23:$I$1377,6,FALSE))</f>
        <v>9.7768060000000007E-6</v>
      </c>
      <c r="I473" s="105">
        <f>VLOOKUP(D473,'[1]Schedule of Pension Amounts LW'!$B$15:$E$1399,3,FALSE)</f>
        <v>558750</v>
      </c>
      <c r="J473" s="105">
        <f>-IF(ISNA(VLOOKUP(D473,'[1]Combined Contribution Amounts'!$A$2:$K$1335,5,FALSE)),0,VLOOKUP(D473,'[1]Combined Contribution Amounts'!$A$2:$K$1335,5,FALSE))</f>
        <v>-34220</v>
      </c>
      <c r="K473" s="105">
        <f>-IF(ISNA(VLOOKUP(D473,'[1]Combined Contribution Amounts'!$A$2:$K$1335,7,FALSE)),0,VLOOKUP(D473,'[1]Combined Contribution Amounts'!$A$2:$K$1335,7,FALSE))+-IF(ISNA(VLOOKUP(D473,'[1]Combined Contribution Amounts'!$A$2:$K$1335,8,FALSE)),0,VLOOKUP(D473,'[1]Combined Contribution Amounts'!$A$2:$K$1335,8,FALSE))+-IF(ISNA(VLOOKUP(D473,'[1]Combined Contribution Amounts'!$A$2:$K$1335,9,FALSE)),0,VLOOKUP(D473,'[1]Combined Contribution Amounts'!$A$2:$K$1335,9,FALSE))</f>
        <v>0</v>
      </c>
      <c r="L473" s="105">
        <f>VLOOKUP(D473,'[1]Pension Expense Details'!$D$23:$S$1407,16,FALSE)</f>
        <v>43892</v>
      </c>
      <c r="M473" s="105">
        <f>ROUND(('[1]68_InOutFlowsCurPrdAndPriorHist'!$F$28-'[1]68_InOutFlowsCurPrdAndPriorHist'!$F$31)*$H473,0)-VLOOKUP(D473,'[1]Pension Expense Details'!$D$23:$S$1407,12,FALSE)</f>
        <v>-8098</v>
      </c>
      <c r="N473" s="105">
        <f>ROUND(('[1]68_InOutFlowsCurPrdAndPriorHist'!$F$29-'[1]68_InOutFlowsCurPrdAndPriorHist'!$F$32)*$H473,0)-VLOOKUP(D473,'[1]Pension Expense Details'!$D$23:$S$1407,13,FALSE)</f>
        <v>-61186</v>
      </c>
      <c r="O473" s="105">
        <f>ROUND(('[1]68_InOutFlowsCurPrdAndPriorHist'!$F$30-'[1]68_InOutFlowsCurPrdAndPriorHist'!$F$33)*$H473,0)-VLOOKUP(D473,'[1]Pension Expense Details'!$D$23:$S$1407,14,FALSE)</f>
        <v>26458</v>
      </c>
      <c r="P473" s="105">
        <f>ROUND((VLOOKUP(D473,'[1]Schedule of Pension Amounts LW'!$B$15:$AC$1399,28,FALSE)-VLOOKUP(D473,'[1]Schedule of Pension Amounts LW'!$B$15:$AC$1399,27,FALSE))*'[1]Schedule of Pension Amounts LW'!AD$4,0)+VLOOKUP(D473,'[1]Schedule of Pension Amounts LW'!$B$15:$AH$1399,33,FALSE)-VLOOKUP(D473,'[1]Pension Expense Details'!$D$23:$S$1407,15,FALSE)</f>
        <v>-17367</v>
      </c>
      <c r="Q473" s="98">
        <f t="shared" si="34"/>
        <v>508229</v>
      </c>
      <c r="R473" s="98">
        <f>ROUND('[1]68_InOutFlowsCurPrdAndPrior'!$D$32*IF(ISNA(VLOOKUP(D473,'[1]Proportionate Shares'!$D$23:$I$1359,6,FALSE)),0,VLOOKUP(D473,'[1]Proportionate Shares'!$D$23:$I$1359,6,FALSE)),0)</f>
        <v>2135</v>
      </c>
      <c r="S473" s="98">
        <f>ROUND('[1]68_InOutFlowsCurPrdAndPrior'!$D$33*IF(ISNA(VLOOKUP(D473,'[1]Proportionate Shares'!$D$23:$I$1359,6,FALSE)),0,VLOOKUP(D473,'[1]Proportionate Shares'!$D$23:$I$1359,6,FALSE)),0)</f>
        <v>157678</v>
      </c>
      <c r="T473" s="98">
        <f>ROUND('[1]68_InOutFlowsCurPrdAndPrior'!$D$35*IF(ISNA(VLOOKUP(D473,'[1]Proportionate Shares'!$D$23:$I$1359,6,FALSE)),0,VLOOKUP(D473,'[1]Proportionate Shares'!$D$23:$I$1359,6,FALSE)),0)</f>
        <v>30555</v>
      </c>
      <c r="U473" s="98">
        <f>VLOOKUP(D473,'[1]Schedule of Pension Amounts LW'!$B$15:$AS$1399,36,FALSE)</f>
        <v>62432</v>
      </c>
      <c r="V473" s="99">
        <f t="shared" si="35"/>
        <v>252800</v>
      </c>
      <c r="W473" s="98">
        <f>ROUND('[1]68_InOutFlowsCurPrdAndPrior'!$F$32*IF(ISNA(VLOOKUP(D473,'[1]Proportionate Shares'!$D$23:$I$1359,6,FALSE)),0,VLOOKUP(D473,'[1]Proportionate Shares'!$D$23:$I$1359,6,FALSE)),0)</f>
        <v>17647</v>
      </c>
      <c r="X473" s="98">
        <f>ROUND('[1]68_InOutFlowsCurPrdAndPrior'!$F$33*IF(ISNA(VLOOKUP(D473,'[1]Proportionate Shares'!$D$23:$I$1359,6,FALSE)),0,VLOOKUP(D473,'[1]Proportionate Shares'!$D$23:$I$1359,6,FALSE)),0)</f>
        <v>65160</v>
      </c>
      <c r="Y473" s="98">
        <f>ROUND('[1]68_InOutFlowsCurPrdAndPrior'!$F$35*IF(ISNA(VLOOKUP(D473,'[1]Proportionate Shares'!$D$23:$I$1359,6,FALSE)),0,VLOOKUP(D473,'[1]Proportionate Shares'!$D$23:$I$1359,6,FALSE)),0)</f>
        <v>25452</v>
      </c>
      <c r="Z473" s="98">
        <f>-VLOOKUP(D473,'[1]Schedule of Pension Amounts LW'!$B$15:$AS$1399,37,FALSE)</f>
        <v>41208</v>
      </c>
      <c r="AA473" s="99">
        <f t="shared" si="36"/>
        <v>149467</v>
      </c>
      <c r="AB473" s="72">
        <f>VLOOKUP(D473,'[1]Pension Expense Details'!$D$22:$S$1407,16,FALSE)</f>
        <v>43892</v>
      </c>
      <c r="AC473" s="72">
        <f t="shared" si="37"/>
        <v>60873</v>
      </c>
      <c r="AD473" s="72">
        <f>VLOOKUP(D473,'[1]Schedule of Pension Amounts LW'!$B$15:$W$1399,22,FALSE)</f>
        <v>104765</v>
      </c>
    </row>
    <row r="474" spans="1:30" x14ac:dyDescent="0.3">
      <c r="A474" s="104"/>
      <c r="B474" s="33"/>
      <c r="C474" s="33" t="str">
        <f>VLOOKUP(D474,'[1]Employer information'!$I$3:$J$1391,2,FALSE)</f>
        <v xml:space="preserve">Public Education                                  </v>
      </c>
      <c r="D474" s="33" t="str">
        <f>'[1]Schedule of Pension Amounts LW'!B467</f>
        <v>1676</v>
      </c>
      <c r="E474" s="33" t="str">
        <f>IF(ISNA(VLOOKUP(D474,'[1]Proportionate Shares'!$D$23:$G$1400,2,FALSE)),"",VLOOKUP(D474,'[1]Proportionate Shares'!$D$23:$G$1400,2,FALSE))</f>
        <v>229906</v>
      </c>
      <c r="F474" s="33" t="str">
        <f>IF(ISNA(VLOOKUP(D474,'[1]Proportionate Shares'!$D$23:$G$1400,3,FALSE)),"",VLOOKUP(D474,'[1]Proportionate Shares'!$D$23:$G$1400,3,FALSE))</f>
        <v/>
      </c>
      <c r="G474" s="34" t="str">
        <f>VLOOKUP(D474,'[1]Employer information'!$A$3:$B$1390,2,FALSE)</f>
        <v>CHESTER ISD</v>
      </c>
      <c r="H474" s="36">
        <f>IF(ISNA(VLOOKUP(D474,'[1]Proportionate Shares'!$D$23:$I$1377,6,FALSE)),0,VLOOKUP(D474,'[1]Proportionate Shares'!$D$23:$I$1377,6,FALSE))</f>
        <v>1.2437571999999999E-5</v>
      </c>
      <c r="I474" s="105">
        <f>VLOOKUP(D474,'[1]Schedule of Pension Amounts LW'!$B$15:$E$1399,3,FALSE)</f>
        <v>570154</v>
      </c>
      <c r="J474" s="105">
        <f>-IF(ISNA(VLOOKUP(D474,'[1]Combined Contribution Amounts'!$A$2:$K$1335,5,FALSE)),0,VLOOKUP(D474,'[1]Combined Contribution Amounts'!$A$2:$K$1335,5,FALSE))</f>
        <v>-43533</v>
      </c>
      <c r="K474" s="105">
        <f>-IF(ISNA(VLOOKUP(D474,'[1]Combined Contribution Amounts'!$A$2:$K$1335,7,FALSE)),0,VLOOKUP(D474,'[1]Combined Contribution Amounts'!$A$2:$K$1335,7,FALSE))+-IF(ISNA(VLOOKUP(D474,'[1]Combined Contribution Amounts'!$A$2:$K$1335,8,FALSE)),0,VLOOKUP(D474,'[1]Combined Contribution Amounts'!$A$2:$K$1335,8,FALSE))+-IF(ISNA(VLOOKUP(D474,'[1]Combined Contribution Amounts'!$A$2:$K$1335,9,FALSE)),0,VLOOKUP(D474,'[1]Combined Contribution Amounts'!$A$2:$K$1335,9,FALSE))</f>
        <v>0</v>
      </c>
      <c r="L474" s="105">
        <f>VLOOKUP(D474,'[1]Pension Expense Details'!$D$23:$S$1407,16,FALSE)</f>
        <v>77943</v>
      </c>
      <c r="M474" s="105">
        <f>ROUND(('[1]68_InOutFlowsCurPrdAndPriorHist'!$F$28-'[1]68_InOutFlowsCurPrdAndPriorHist'!$F$31)*$H474,0)-VLOOKUP(D474,'[1]Pension Expense Details'!$D$23:$S$1407,12,FALSE)</f>
        <v>-10301</v>
      </c>
      <c r="N474" s="105">
        <f>ROUND(('[1]68_InOutFlowsCurPrdAndPriorHist'!$F$29-'[1]68_InOutFlowsCurPrdAndPriorHist'!$F$32)*$H474,0)-VLOOKUP(D474,'[1]Pension Expense Details'!$D$23:$S$1407,13,FALSE)</f>
        <v>-77836</v>
      </c>
      <c r="O474" s="105">
        <f>ROUND(('[1]68_InOutFlowsCurPrdAndPriorHist'!$F$30-'[1]68_InOutFlowsCurPrdAndPriorHist'!$F$33)*$H474,0)-VLOOKUP(D474,'[1]Pension Expense Details'!$D$23:$S$1407,14,FALSE)</f>
        <v>33659</v>
      </c>
      <c r="P474" s="105">
        <f>ROUND((VLOOKUP(D474,'[1]Schedule of Pension Amounts LW'!$B$15:$AC$1399,28,FALSE)-VLOOKUP(D474,'[1]Schedule of Pension Amounts LW'!$B$15:$AC$1399,27,FALSE))*'[1]Schedule of Pension Amounts LW'!AD$4,0)+VLOOKUP(D474,'[1]Schedule of Pension Amounts LW'!$B$15:$AH$1399,33,FALSE)-VLOOKUP(D474,'[1]Pension Expense Details'!$D$23:$S$1407,15,FALSE)</f>
        <v>96458</v>
      </c>
      <c r="Q474" s="98">
        <f t="shared" si="34"/>
        <v>646544</v>
      </c>
      <c r="R474" s="98">
        <f>ROUND('[1]68_InOutFlowsCurPrdAndPrior'!$D$32*IF(ISNA(VLOOKUP(D474,'[1]Proportionate Shares'!$D$23:$I$1359,6,FALSE)),0,VLOOKUP(D474,'[1]Proportionate Shares'!$D$23:$I$1359,6,FALSE)),0)</f>
        <v>2716</v>
      </c>
      <c r="S474" s="98">
        <f>ROUND('[1]68_InOutFlowsCurPrdAndPrior'!$D$33*IF(ISNA(VLOOKUP(D474,'[1]Proportionate Shares'!$D$23:$I$1359,6,FALSE)),0,VLOOKUP(D474,'[1]Proportionate Shares'!$D$23:$I$1359,6,FALSE)),0)</f>
        <v>200590</v>
      </c>
      <c r="T474" s="98">
        <f>ROUND('[1]68_InOutFlowsCurPrdAndPrior'!$D$35*IF(ISNA(VLOOKUP(D474,'[1]Proportionate Shares'!$D$23:$I$1359,6,FALSE)),0,VLOOKUP(D474,'[1]Proportionate Shares'!$D$23:$I$1359,6,FALSE)),0)</f>
        <v>38870</v>
      </c>
      <c r="U474" s="98">
        <f>VLOOKUP(D474,'[1]Schedule of Pension Amounts LW'!$B$15:$AS$1399,36,FALSE)</f>
        <v>148044</v>
      </c>
      <c r="V474" s="99">
        <f t="shared" si="35"/>
        <v>390220</v>
      </c>
      <c r="W474" s="98">
        <f>ROUND('[1]68_InOutFlowsCurPrdAndPrior'!$F$32*IF(ISNA(VLOOKUP(D474,'[1]Proportionate Shares'!$D$23:$I$1359,6,FALSE)),0,VLOOKUP(D474,'[1]Proportionate Shares'!$D$23:$I$1359,6,FALSE)),0)</f>
        <v>22449</v>
      </c>
      <c r="X474" s="98">
        <f>ROUND('[1]68_InOutFlowsCurPrdAndPrior'!$F$33*IF(ISNA(VLOOKUP(D474,'[1]Proportionate Shares'!$D$23:$I$1359,6,FALSE)),0,VLOOKUP(D474,'[1]Proportionate Shares'!$D$23:$I$1359,6,FALSE)),0)</f>
        <v>82893</v>
      </c>
      <c r="Y474" s="98">
        <f>ROUND('[1]68_InOutFlowsCurPrdAndPrior'!$F$35*IF(ISNA(VLOOKUP(D474,'[1]Proportionate Shares'!$D$23:$I$1359,6,FALSE)),0,VLOOKUP(D474,'[1]Proportionate Shares'!$D$23:$I$1359,6,FALSE)),0)</f>
        <v>32378</v>
      </c>
      <c r="Z474" s="98">
        <f>-VLOOKUP(D474,'[1]Schedule of Pension Amounts LW'!$B$15:$AS$1399,37,FALSE)</f>
        <v>18969</v>
      </c>
      <c r="AA474" s="99">
        <f t="shared" si="36"/>
        <v>156689</v>
      </c>
      <c r="AB474" s="72">
        <f>VLOOKUP(D474,'[1]Pension Expense Details'!$D$22:$S$1407,16,FALSE)</f>
        <v>77943</v>
      </c>
      <c r="AC474" s="72">
        <f t="shared" si="37"/>
        <v>74878</v>
      </c>
      <c r="AD474" s="72">
        <f>VLOOKUP(D474,'[1]Schedule of Pension Amounts LW'!$B$15:$W$1399,22,FALSE)</f>
        <v>152821</v>
      </c>
    </row>
    <row r="475" spans="1:30" x14ac:dyDescent="0.3">
      <c r="A475" s="104"/>
      <c r="B475" s="33"/>
      <c r="C475" s="33" t="str">
        <f>VLOOKUP(D475,'[1]Employer information'!$I$3:$J$1391,2,FALSE)</f>
        <v xml:space="preserve">Public Education                                  </v>
      </c>
      <c r="D475" s="33" t="str">
        <f>'[1]Schedule of Pension Amounts LW'!B468</f>
        <v>0478</v>
      </c>
      <c r="E475" s="33" t="str">
        <f>IF(ISNA(VLOOKUP(D475,'[1]Proportionate Shares'!$D$23:$G$1400,2,FALSE)),"",VLOOKUP(D475,'[1]Proportionate Shares'!$D$23:$G$1400,2,FALSE))</f>
        <v>249904</v>
      </c>
      <c r="F475" s="33" t="str">
        <f>IF(ISNA(VLOOKUP(D475,'[1]Proportionate Shares'!$D$23:$G$1400,3,FALSE)),"",VLOOKUP(D475,'[1]Proportionate Shares'!$D$23:$G$1400,3,FALSE))</f>
        <v xml:space="preserve">   </v>
      </c>
      <c r="G475" s="34" t="str">
        <f>VLOOKUP(D475,'[1]Employer information'!$A$3:$B$1390,2,FALSE)</f>
        <v>CHICO ISD</v>
      </c>
      <c r="H475" s="36">
        <f>IF(ISNA(VLOOKUP(D475,'[1]Proportionate Shares'!$D$23:$I$1377,6,FALSE)),0,VLOOKUP(D475,'[1]Proportionate Shares'!$D$23:$I$1377,6,FALSE))</f>
        <v>3.5327355E-5</v>
      </c>
      <c r="I475" s="105">
        <f>VLOOKUP(D475,'[1]Schedule of Pension Amounts LW'!$B$15:$E$1399,3,FALSE)</f>
        <v>1908117</v>
      </c>
      <c r="J475" s="105">
        <f>-IF(ISNA(VLOOKUP(D475,'[1]Combined Contribution Amounts'!$A$2:$K$1335,5,FALSE)),0,VLOOKUP(D475,'[1]Combined Contribution Amounts'!$A$2:$K$1335,5,FALSE))</f>
        <v>-123650</v>
      </c>
      <c r="K475" s="105">
        <f>-IF(ISNA(VLOOKUP(D475,'[1]Combined Contribution Amounts'!$A$2:$K$1335,7,FALSE)),0,VLOOKUP(D475,'[1]Combined Contribution Amounts'!$A$2:$K$1335,7,FALSE))+-IF(ISNA(VLOOKUP(D475,'[1]Combined Contribution Amounts'!$A$2:$K$1335,8,FALSE)),0,VLOOKUP(D475,'[1]Combined Contribution Amounts'!$A$2:$K$1335,8,FALSE))+-IF(ISNA(VLOOKUP(D475,'[1]Combined Contribution Amounts'!$A$2:$K$1335,9,FALSE)),0,VLOOKUP(D475,'[1]Combined Contribution Amounts'!$A$2:$K$1335,9,FALSE))</f>
        <v>0</v>
      </c>
      <c r="L475" s="105">
        <f>VLOOKUP(D475,'[1]Pension Expense Details'!$D$23:$S$1407,16,FALSE)</f>
        <v>176019</v>
      </c>
      <c r="M475" s="105">
        <f>ROUND(('[1]68_InOutFlowsCurPrdAndPriorHist'!$F$28-'[1]68_InOutFlowsCurPrdAndPriorHist'!$F$31)*$H475,0)-VLOOKUP(D475,'[1]Pension Expense Details'!$D$23:$S$1407,12,FALSE)</f>
        <v>-29259</v>
      </c>
      <c r="N475" s="105">
        <f>ROUND(('[1]68_InOutFlowsCurPrdAndPriorHist'!$F$29-'[1]68_InOutFlowsCurPrdAndPriorHist'!$F$32)*$H475,0)-VLOOKUP(D475,'[1]Pension Expense Details'!$D$23:$S$1407,13,FALSE)</f>
        <v>-221085</v>
      </c>
      <c r="O475" s="105">
        <f>ROUND(('[1]68_InOutFlowsCurPrdAndPriorHist'!$F$30-'[1]68_InOutFlowsCurPrdAndPriorHist'!$F$33)*$H475,0)-VLOOKUP(D475,'[1]Pension Expense Details'!$D$23:$S$1407,14,FALSE)</f>
        <v>95604</v>
      </c>
      <c r="P475" s="105">
        <f>ROUND((VLOOKUP(D475,'[1]Schedule of Pension Amounts LW'!$B$15:$AC$1399,28,FALSE)-VLOOKUP(D475,'[1]Schedule of Pension Amounts LW'!$B$15:$AC$1399,27,FALSE))*'[1]Schedule of Pension Amounts LW'!AD$4,0)+VLOOKUP(D475,'[1]Schedule of Pension Amounts LW'!$B$15:$AH$1399,33,FALSE)-VLOOKUP(D475,'[1]Pension Expense Details'!$D$23:$S$1407,15,FALSE)</f>
        <v>30680</v>
      </c>
      <c r="Q475" s="98">
        <f t="shared" si="34"/>
        <v>1836426</v>
      </c>
      <c r="R475" s="98">
        <f>ROUND('[1]68_InOutFlowsCurPrdAndPrior'!$D$32*IF(ISNA(VLOOKUP(D475,'[1]Proportionate Shares'!$D$23:$I$1359,6,FALSE)),0,VLOOKUP(D475,'[1]Proportionate Shares'!$D$23:$I$1359,6,FALSE)),0)</f>
        <v>7715</v>
      </c>
      <c r="S475" s="98">
        <f>ROUND('[1]68_InOutFlowsCurPrdAndPrior'!$D$33*IF(ISNA(VLOOKUP(D475,'[1]Proportionate Shares'!$D$23:$I$1359,6,FALSE)),0,VLOOKUP(D475,'[1]Proportionate Shares'!$D$23:$I$1359,6,FALSE)),0)</f>
        <v>569750</v>
      </c>
      <c r="T475" s="98">
        <f>ROUND('[1]68_InOutFlowsCurPrdAndPrior'!$D$35*IF(ISNA(VLOOKUP(D475,'[1]Proportionate Shares'!$D$23:$I$1359,6,FALSE)),0,VLOOKUP(D475,'[1]Proportionate Shares'!$D$23:$I$1359,6,FALSE)),0)</f>
        <v>110407</v>
      </c>
      <c r="U475" s="98">
        <f>VLOOKUP(D475,'[1]Schedule of Pension Amounts LW'!$B$15:$AS$1399,36,FALSE)</f>
        <v>179009</v>
      </c>
      <c r="V475" s="99">
        <f t="shared" si="35"/>
        <v>866881</v>
      </c>
      <c r="W475" s="98">
        <f>ROUND('[1]68_InOutFlowsCurPrdAndPrior'!$F$32*IF(ISNA(VLOOKUP(D475,'[1]Proportionate Shares'!$D$23:$I$1359,6,FALSE)),0,VLOOKUP(D475,'[1]Proportionate Shares'!$D$23:$I$1359,6,FALSE)),0)</f>
        <v>63764</v>
      </c>
      <c r="X475" s="98">
        <f>ROUND('[1]68_InOutFlowsCurPrdAndPrior'!$F$33*IF(ISNA(VLOOKUP(D475,'[1]Proportionate Shares'!$D$23:$I$1359,6,FALSE)),0,VLOOKUP(D475,'[1]Proportionate Shares'!$D$23:$I$1359,6,FALSE)),0)</f>
        <v>235448</v>
      </c>
      <c r="Y475" s="98">
        <f>ROUND('[1]68_InOutFlowsCurPrdAndPrior'!$F$35*IF(ISNA(VLOOKUP(D475,'[1]Proportionate Shares'!$D$23:$I$1359,6,FALSE)),0,VLOOKUP(D475,'[1]Proportionate Shares'!$D$23:$I$1359,6,FALSE)),0)</f>
        <v>91967</v>
      </c>
      <c r="Z475" s="98">
        <f>-VLOOKUP(D475,'[1]Schedule of Pension Amounts LW'!$B$15:$AS$1399,37,FALSE)</f>
        <v>76933</v>
      </c>
      <c r="AA475" s="99">
        <f t="shared" si="36"/>
        <v>468112</v>
      </c>
      <c r="AB475" s="72">
        <f>VLOOKUP(D475,'[1]Pension Expense Details'!$D$22:$S$1407,16,FALSE)</f>
        <v>176019</v>
      </c>
      <c r="AC475" s="72">
        <f t="shared" si="37"/>
        <v>202440</v>
      </c>
      <c r="AD475" s="72">
        <f>VLOOKUP(D475,'[1]Schedule of Pension Amounts LW'!$B$15:$W$1399,22,FALSE)</f>
        <v>378459</v>
      </c>
    </row>
    <row r="476" spans="1:30" x14ac:dyDescent="0.3">
      <c r="A476" s="104"/>
      <c r="B476" s="33"/>
      <c r="C476" s="33" t="str">
        <f>VLOOKUP(D476,'[1]Employer information'!$I$3:$J$1391,2,FALSE)</f>
        <v xml:space="preserve">Public Education                                  </v>
      </c>
      <c r="D476" s="33" t="str">
        <f>'[1]Schedule of Pension Amounts LW'!B469</f>
        <v>0479</v>
      </c>
      <c r="E476" s="33" t="str">
        <f>IF(ISNA(VLOOKUP(D476,'[1]Proportionate Shares'!$D$23:$G$1400,2,FALSE)),"",VLOOKUP(D476,'[1]Proportionate Shares'!$D$23:$G$1400,2,FALSE))</f>
        <v>038901</v>
      </c>
      <c r="F476" s="33" t="str">
        <f>IF(ISNA(VLOOKUP(D476,'[1]Proportionate Shares'!$D$23:$G$1400,3,FALSE)),"",VLOOKUP(D476,'[1]Proportionate Shares'!$D$23:$G$1400,3,FALSE))</f>
        <v xml:space="preserve">   </v>
      </c>
      <c r="G476" s="34" t="str">
        <f>VLOOKUP(D476,'[1]Employer information'!$A$3:$B$1390,2,FALSE)</f>
        <v>CHILDRESS ISD</v>
      </c>
      <c r="H476" s="36">
        <f>IF(ISNA(VLOOKUP(D476,'[1]Proportionate Shares'!$D$23:$I$1377,6,FALSE)),0,VLOOKUP(D476,'[1]Proportionate Shares'!$D$23:$I$1377,6,FALSE))</f>
        <v>5.0656827E-5</v>
      </c>
      <c r="I476" s="105">
        <f>VLOOKUP(D476,'[1]Schedule of Pension Amounts LW'!$B$15:$E$1399,3,FALSE)</f>
        <v>2741985</v>
      </c>
      <c r="J476" s="105">
        <f>-IF(ISNA(VLOOKUP(D476,'[1]Combined Contribution Amounts'!$A$2:$K$1335,5,FALSE)),0,VLOOKUP(D476,'[1]Combined Contribution Amounts'!$A$2:$K$1335,5,FALSE))</f>
        <v>-177305</v>
      </c>
      <c r="K476" s="105">
        <f>-IF(ISNA(VLOOKUP(D476,'[1]Combined Contribution Amounts'!$A$2:$K$1335,7,FALSE)),0,VLOOKUP(D476,'[1]Combined Contribution Amounts'!$A$2:$K$1335,7,FALSE))+-IF(ISNA(VLOOKUP(D476,'[1]Combined Contribution Amounts'!$A$2:$K$1335,8,FALSE)),0,VLOOKUP(D476,'[1]Combined Contribution Amounts'!$A$2:$K$1335,8,FALSE))+-IF(ISNA(VLOOKUP(D476,'[1]Combined Contribution Amounts'!$A$2:$K$1335,9,FALSE)),0,VLOOKUP(D476,'[1]Combined Contribution Amounts'!$A$2:$K$1335,9,FALSE))</f>
        <v>0</v>
      </c>
      <c r="L476" s="105">
        <f>VLOOKUP(D476,'[1]Pension Expense Details'!$D$23:$S$1407,16,FALSE)</f>
        <v>251474</v>
      </c>
      <c r="M476" s="105">
        <f>ROUND(('[1]68_InOutFlowsCurPrdAndPriorHist'!$F$28-'[1]68_InOutFlowsCurPrdAndPriorHist'!$F$31)*$H476,0)-VLOOKUP(D476,'[1]Pension Expense Details'!$D$23:$S$1407,12,FALSE)</f>
        <v>-41956</v>
      </c>
      <c r="N476" s="105">
        <f>ROUND(('[1]68_InOutFlowsCurPrdAndPriorHist'!$F$29-'[1]68_InOutFlowsCurPrdAndPriorHist'!$F$32)*$H476,0)-VLOOKUP(D476,'[1]Pension Expense Details'!$D$23:$S$1407,13,FALSE)</f>
        <v>-317021</v>
      </c>
      <c r="O476" s="105">
        <f>ROUND(('[1]68_InOutFlowsCurPrdAndPriorHist'!$F$30-'[1]68_InOutFlowsCurPrdAndPriorHist'!$F$33)*$H476,0)-VLOOKUP(D476,'[1]Pension Expense Details'!$D$23:$S$1407,14,FALSE)</f>
        <v>137090</v>
      </c>
      <c r="P476" s="105">
        <f>ROUND((VLOOKUP(D476,'[1]Schedule of Pension Amounts LW'!$B$15:$AC$1399,28,FALSE)-VLOOKUP(D476,'[1]Schedule of Pension Amounts LW'!$B$15:$AC$1399,27,FALSE))*'[1]Schedule of Pension Amounts LW'!AD$4,0)+VLOOKUP(D476,'[1]Schedule of Pension Amounts LW'!$B$15:$AH$1399,33,FALSE)-VLOOKUP(D476,'[1]Pension Expense Details'!$D$23:$S$1407,15,FALSE)</f>
        <v>39033</v>
      </c>
      <c r="Q476" s="98">
        <f t="shared" si="34"/>
        <v>2633300</v>
      </c>
      <c r="R476" s="98">
        <f>ROUND('[1]68_InOutFlowsCurPrdAndPrior'!$D$32*IF(ISNA(VLOOKUP(D476,'[1]Proportionate Shares'!$D$23:$I$1359,6,FALSE)),0,VLOOKUP(D476,'[1]Proportionate Shares'!$D$23:$I$1359,6,FALSE)),0)</f>
        <v>11062</v>
      </c>
      <c r="S476" s="98">
        <f>ROUND('[1]68_InOutFlowsCurPrdAndPrior'!$D$33*IF(ISNA(VLOOKUP(D476,'[1]Proportionate Shares'!$D$23:$I$1359,6,FALSE)),0,VLOOKUP(D476,'[1]Proportionate Shares'!$D$23:$I$1359,6,FALSE)),0)</f>
        <v>816979</v>
      </c>
      <c r="T476" s="98">
        <f>ROUND('[1]68_InOutFlowsCurPrdAndPrior'!$D$35*IF(ISNA(VLOOKUP(D476,'[1]Proportionate Shares'!$D$23:$I$1359,6,FALSE)),0,VLOOKUP(D476,'[1]Proportionate Shares'!$D$23:$I$1359,6,FALSE)),0)</f>
        <v>158315</v>
      </c>
      <c r="U476" s="98">
        <f>VLOOKUP(D476,'[1]Schedule of Pension Amounts LW'!$B$15:$AS$1399,36,FALSE)</f>
        <v>218665</v>
      </c>
      <c r="V476" s="99">
        <f t="shared" si="35"/>
        <v>1205021</v>
      </c>
      <c r="W476" s="98">
        <f>ROUND('[1]68_InOutFlowsCurPrdAndPrior'!$F$32*IF(ISNA(VLOOKUP(D476,'[1]Proportionate Shares'!$D$23:$I$1359,6,FALSE)),0,VLOOKUP(D476,'[1]Proportionate Shares'!$D$23:$I$1359,6,FALSE)),0)</f>
        <v>91432</v>
      </c>
      <c r="X476" s="98">
        <f>ROUND('[1]68_InOutFlowsCurPrdAndPrior'!$F$33*IF(ISNA(VLOOKUP(D476,'[1]Proportionate Shares'!$D$23:$I$1359,6,FALSE)),0,VLOOKUP(D476,'[1]Proportionate Shares'!$D$23:$I$1359,6,FALSE)),0)</f>
        <v>337614</v>
      </c>
      <c r="Y476" s="98">
        <f>ROUND('[1]68_InOutFlowsCurPrdAndPrior'!$F$35*IF(ISNA(VLOOKUP(D476,'[1]Proportionate Shares'!$D$23:$I$1359,6,FALSE)),0,VLOOKUP(D476,'[1]Proportionate Shares'!$D$23:$I$1359,6,FALSE)),0)</f>
        <v>131873</v>
      </c>
      <c r="Z476" s="98">
        <f>-VLOOKUP(D476,'[1]Schedule of Pension Amounts LW'!$B$15:$AS$1399,37,FALSE)</f>
        <v>121601</v>
      </c>
      <c r="AA476" s="99">
        <f t="shared" si="36"/>
        <v>682520</v>
      </c>
      <c r="AB476" s="72">
        <f>VLOOKUP(D476,'[1]Pension Expense Details'!$D$22:$S$1407,16,FALSE)</f>
        <v>251474</v>
      </c>
      <c r="AC476" s="72">
        <f t="shared" si="37"/>
        <v>289530</v>
      </c>
      <c r="AD476" s="72">
        <f>VLOOKUP(D476,'[1]Schedule of Pension Amounts LW'!$B$15:$W$1399,22,FALSE)</f>
        <v>541004</v>
      </c>
    </row>
    <row r="477" spans="1:30" x14ac:dyDescent="0.3">
      <c r="A477" s="104"/>
      <c r="B477" s="33"/>
      <c r="C477" s="33" t="str">
        <f>VLOOKUP(D477,'[1]Employer information'!$I$3:$J$1391,2,FALSE)</f>
        <v xml:space="preserve">Public Education                                  </v>
      </c>
      <c r="D477" s="33" t="str">
        <f>'[1]Schedule of Pension Amounts LW'!B470</f>
        <v>0480</v>
      </c>
      <c r="E477" s="33" t="str">
        <f>IF(ISNA(VLOOKUP(D477,'[1]Proportionate Shares'!$D$23:$G$1400,2,FALSE)),"",VLOOKUP(D477,'[1]Proportionate Shares'!$D$23:$G$1400,2,FALSE))</f>
        <v>099902</v>
      </c>
      <c r="F477" s="33" t="str">
        <f>IF(ISNA(VLOOKUP(D477,'[1]Proportionate Shares'!$D$23:$G$1400,3,FALSE)),"",VLOOKUP(D477,'[1]Proportionate Shares'!$D$23:$G$1400,3,FALSE))</f>
        <v xml:space="preserve">   </v>
      </c>
      <c r="G477" s="34" t="str">
        <f>VLOOKUP(D477,'[1]Employer information'!$A$3:$B$1390,2,FALSE)</f>
        <v>CHILLICOTHE ISD</v>
      </c>
      <c r="H477" s="36">
        <f>IF(ISNA(VLOOKUP(D477,'[1]Proportionate Shares'!$D$23:$I$1377,6,FALSE)),0,VLOOKUP(D477,'[1]Proportionate Shares'!$D$23:$I$1377,6,FALSE))</f>
        <v>1.3226686999999999E-5</v>
      </c>
      <c r="I477" s="105">
        <f>VLOOKUP(D477,'[1]Schedule of Pension Amounts LW'!$B$15:$E$1399,3,FALSE)</f>
        <v>737010</v>
      </c>
      <c r="J477" s="105">
        <f>-IF(ISNA(VLOOKUP(D477,'[1]Combined Contribution Amounts'!$A$2:$K$1335,5,FALSE)),0,VLOOKUP(D477,'[1]Combined Contribution Amounts'!$A$2:$K$1335,5,FALSE))</f>
        <v>-46295</v>
      </c>
      <c r="K477" s="105">
        <f>-IF(ISNA(VLOOKUP(D477,'[1]Combined Contribution Amounts'!$A$2:$K$1335,7,FALSE)),0,VLOOKUP(D477,'[1]Combined Contribution Amounts'!$A$2:$K$1335,7,FALSE))+-IF(ISNA(VLOOKUP(D477,'[1]Combined Contribution Amounts'!$A$2:$K$1335,8,FALSE)),0,VLOOKUP(D477,'[1]Combined Contribution Amounts'!$A$2:$K$1335,8,FALSE))+-IF(ISNA(VLOOKUP(D477,'[1]Combined Contribution Amounts'!$A$2:$K$1335,9,FALSE)),0,VLOOKUP(D477,'[1]Combined Contribution Amounts'!$A$2:$K$1335,9,FALSE))</f>
        <v>0</v>
      </c>
      <c r="L477" s="105">
        <f>VLOOKUP(D477,'[1]Pension Expense Details'!$D$23:$S$1407,16,FALSE)</f>
        <v>62350</v>
      </c>
      <c r="M477" s="105">
        <f>ROUND(('[1]68_InOutFlowsCurPrdAndPriorHist'!$F$28-'[1]68_InOutFlowsCurPrdAndPriorHist'!$F$31)*$H477,0)-VLOOKUP(D477,'[1]Pension Expense Details'!$D$23:$S$1407,12,FALSE)</f>
        <v>-10955</v>
      </c>
      <c r="N477" s="105">
        <f>ROUND(('[1]68_InOutFlowsCurPrdAndPriorHist'!$F$29-'[1]68_InOutFlowsCurPrdAndPriorHist'!$F$32)*$H477,0)-VLOOKUP(D477,'[1]Pension Expense Details'!$D$23:$S$1407,13,FALSE)</f>
        <v>-82775</v>
      </c>
      <c r="O477" s="105">
        <f>ROUND(('[1]68_InOutFlowsCurPrdAndPriorHist'!$F$30-'[1]68_InOutFlowsCurPrdAndPriorHist'!$F$33)*$H477,0)-VLOOKUP(D477,'[1]Pension Expense Details'!$D$23:$S$1407,14,FALSE)</f>
        <v>35794</v>
      </c>
      <c r="P477" s="105">
        <f>ROUND((VLOOKUP(D477,'[1]Schedule of Pension Amounts LW'!$B$15:$AC$1399,28,FALSE)-VLOOKUP(D477,'[1]Schedule of Pension Amounts LW'!$B$15:$AC$1399,27,FALSE))*'[1]Schedule of Pension Amounts LW'!AD$4,0)+VLOOKUP(D477,'[1]Schedule of Pension Amounts LW'!$B$15:$AH$1399,33,FALSE)-VLOOKUP(D477,'[1]Pension Expense Details'!$D$23:$S$1407,15,FALSE)</f>
        <v>-7564</v>
      </c>
      <c r="Q477" s="98">
        <f t="shared" si="34"/>
        <v>687565</v>
      </c>
      <c r="R477" s="98">
        <f>ROUND('[1]68_InOutFlowsCurPrdAndPrior'!$D$32*IF(ISNA(VLOOKUP(D477,'[1]Proportionate Shares'!$D$23:$I$1359,6,FALSE)),0,VLOOKUP(D477,'[1]Proportionate Shares'!$D$23:$I$1359,6,FALSE)),0)</f>
        <v>2888</v>
      </c>
      <c r="S477" s="98">
        <f>ROUND('[1]68_InOutFlowsCurPrdAndPrior'!$D$33*IF(ISNA(VLOOKUP(D477,'[1]Proportionate Shares'!$D$23:$I$1359,6,FALSE)),0,VLOOKUP(D477,'[1]Proportionate Shares'!$D$23:$I$1359,6,FALSE)),0)</f>
        <v>213316</v>
      </c>
      <c r="T477" s="98">
        <f>ROUND('[1]68_InOutFlowsCurPrdAndPrior'!$D$35*IF(ISNA(VLOOKUP(D477,'[1]Proportionate Shares'!$D$23:$I$1359,6,FALSE)),0,VLOOKUP(D477,'[1]Proportionate Shares'!$D$23:$I$1359,6,FALSE)),0)</f>
        <v>41337</v>
      </c>
      <c r="U477" s="98">
        <f>VLOOKUP(D477,'[1]Schedule of Pension Amounts LW'!$B$15:$AS$1399,36,FALSE)</f>
        <v>46325</v>
      </c>
      <c r="V477" s="99">
        <f t="shared" si="35"/>
        <v>303866</v>
      </c>
      <c r="W477" s="98">
        <f>ROUND('[1]68_InOutFlowsCurPrdAndPrior'!$F$32*IF(ISNA(VLOOKUP(D477,'[1]Proportionate Shares'!$D$23:$I$1359,6,FALSE)),0,VLOOKUP(D477,'[1]Proportionate Shares'!$D$23:$I$1359,6,FALSE)),0)</f>
        <v>23873</v>
      </c>
      <c r="X477" s="98">
        <f>ROUND('[1]68_InOutFlowsCurPrdAndPrior'!$F$33*IF(ISNA(VLOOKUP(D477,'[1]Proportionate Shares'!$D$23:$I$1359,6,FALSE)),0,VLOOKUP(D477,'[1]Proportionate Shares'!$D$23:$I$1359,6,FALSE)),0)</f>
        <v>88152</v>
      </c>
      <c r="Y477" s="98">
        <f>ROUND('[1]68_InOutFlowsCurPrdAndPrior'!$F$35*IF(ISNA(VLOOKUP(D477,'[1]Proportionate Shares'!$D$23:$I$1359,6,FALSE)),0,VLOOKUP(D477,'[1]Proportionate Shares'!$D$23:$I$1359,6,FALSE)),0)</f>
        <v>34433</v>
      </c>
      <c r="Z477" s="98">
        <f>-VLOOKUP(D477,'[1]Schedule of Pension Amounts LW'!$B$15:$AS$1399,37,FALSE)</f>
        <v>15838</v>
      </c>
      <c r="AA477" s="99">
        <f t="shared" si="36"/>
        <v>162296</v>
      </c>
      <c r="AB477" s="72">
        <f>VLOOKUP(D477,'[1]Pension Expense Details'!$D$22:$S$1407,16,FALSE)</f>
        <v>62350</v>
      </c>
      <c r="AC477" s="72">
        <f t="shared" si="37"/>
        <v>77410</v>
      </c>
      <c r="AD477" s="72">
        <f>VLOOKUP(D477,'[1]Schedule of Pension Amounts LW'!$B$15:$W$1399,22,FALSE)</f>
        <v>139760</v>
      </c>
    </row>
    <row r="478" spans="1:30" x14ac:dyDescent="0.3">
      <c r="A478" s="104"/>
      <c r="B478" s="33"/>
      <c r="C478" s="33" t="str">
        <f>VLOOKUP(D478,'[1]Employer information'!$I$3:$J$1391,2,FALSE)</f>
        <v xml:space="preserve">Public Education                                  </v>
      </c>
      <c r="D478" s="33" t="str">
        <f>'[1]Schedule of Pension Amounts LW'!B471</f>
        <v>0481</v>
      </c>
      <c r="E478" s="33" t="str">
        <f>IF(ISNA(VLOOKUP(D478,'[1]Proportionate Shares'!$D$23:$G$1400,2,FALSE)),"",VLOOKUP(D478,'[1]Proportionate Shares'!$D$23:$G$1400,2,FALSE))</f>
        <v>073901</v>
      </c>
      <c r="F478" s="33" t="str">
        <f>IF(ISNA(VLOOKUP(D478,'[1]Proportionate Shares'!$D$23:$G$1400,3,FALSE)),"",VLOOKUP(D478,'[1]Proportionate Shares'!$D$23:$G$1400,3,FALSE))</f>
        <v xml:space="preserve">   </v>
      </c>
      <c r="G478" s="34" t="str">
        <f>VLOOKUP(D478,'[1]Employer information'!$A$3:$B$1390,2,FALSE)</f>
        <v>CHILTON ISD</v>
      </c>
      <c r="H478" s="36">
        <f>IF(ISNA(VLOOKUP(D478,'[1]Proportionate Shares'!$D$23:$I$1377,6,FALSE)),0,VLOOKUP(D478,'[1]Proportionate Shares'!$D$23:$I$1377,6,FALSE))</f>
        <v>3.0763511999999997E-5</v>
      </c>
      <c r="I478" s="105">
        <f>VLOOKUP(D478,'[1]Schedule of Pension Amounts LW'!$B$15:$E$1399,3,FALSE)</f>
        <v>1790704</v>
      </c>
      <c r="J478" s="105">
        <f>-IF(ISNA(VLOOKUP(D478,'[1]Combined Contribution Amounts'!$A$2:$K$1335,5,FALSE)),0,VLOOKUP(D478,'[1]Combined Contribution Amounts'!$A$2:$K$1335,5,FALSE))</f>
        <v>-107676</v>
      </c>
      <c r="K478" s="105">
        <f>-IF(ISNA(VLOOKUP(D478,'[1]Combined Contribution Amounts'!$A$2:$K$1335,7,FALSE)),0,VLOOKUP(D478,'[1]Combined Contribution Amounts'!$A$2:$K$1335,7,FALSE))+-IF(ISNA(VLOOKUP(D478,'[1]Combined Contribution Amounts'!$A$2:$K$1335,8,FALSE)),0,VLOOKUP(D478,'[1]Combined Contribution Amounts'!$A$2:$K$1335,8,FALSE))+-IF(ISNA(VLOOKUP(D478,'[1]Combined Contribution Amounts'!$A$2:$K$1335,9,FALSE)),0,VLOOKUP(D478,'[1]Combined Contribution Amounts'!$A$2:$K$1335,9,FALSE))</f>
        <v>0</v>
      </c>
      <c r="L478" s="105">
        <f>VLOOKUP(D478,'[1]Pension Expense Details'!$D$23:$S$1407,16,FALSE)</f>
        <v>132990</v>
      </c>
      <c r="M478" s="105">
        <f>ROUND(('[1]68_InOutFlowsCurPrdAndPriorHist'!$F$28-'[1]68_InOutFlowsCurPrdAndPriorHist'!$F$31)*$H478,0)-VLOOKUP(D478,'[1]Pension Expense Details'!$D$23:$S$1407,12,FALSE)</f>
        <v>-25479</v>
      </c>
      <c r="N478" s="105">
        <f>ROUND(('[1]68_InOutFlowsCurPrdAndPriorHist'!$F$29-'[1]68_InOutFlowsCurPrdAndPriorHist'!$F$32)*$H478,0)-VLOOKUP(D478,'[1]Pension Expense Details'!$D$23:$S$1407,13,FALSE)</f>
        <v>-192525</v>
      </c>
      <c r="O478" s="105">
        <f>ROUND(('[1]68_InOutFlowsCurPrdAndPriorHist'!$F$30-'[1]68_InOutFlowsCurPrdAndPriorHist'!$F$33)*$H478,0)-VLOOKUP(D478,'[1]Pension Expense Details'!$D$23:$S$1407,14,FALSE)</f>
        <v>83254</v>
      </c>
      <c r="P478" s="105">
        <f>ROUND((VLOOKUP(D478,'[1]Schedule of Pension Amounts LW'!$B$15:$AC$1399,28,FALSE)-VLOOKUP(D478,'[1]Schedule of Pension Amounts LW'!$B$15:$AC$1399,27,FALSE))*'[1]Schedule of Pension Amounts LW'!AD$4,0)+VLOOKUP(D478,'[1]Schedule of Pension Amounts LW'!$B$15:$AH$1399,33,FALSE)-VLOOKUP(D478,'[1]Pension Expense Details'!$D$23:$S$1407,15,FALSE)</f>
        <v>-82084</v>
      </c>
      <c r="Q478" s="98">
        <f t="shared" si="34"/>
        <v>1599184</v>
      </c>
      <c r="R478" s="98">
        <f>ROUND('[1]68_InOutFlowsCurPrdAndPrior'!$D$32*IF(ISNA(VLOOKUP(D478,'[1]Proportionate Shares'!$D$23:$I$1359,6,FALSE)),0,VLOOKUP(D478,'[1]Proportionate Shares'!$D$23:$I$1359,6,FALSE)),0)</f>
        <v>6718</v>
      </c>
      <c r="S478" s="98">
        <f>ROUND('[1]68_InOutFlowsCurPrdAndPrior'!$D$33*IF(ISNA(VLOOKUP(D478,'[1]Proportionate Shares'!$D$23:$I$1359,6,FALSE)),0,VLOOKUP(D478,'[1]Proportionate Shares'!$D$23:$I$1359,6,FALSE)),0)</f>
        <v>496145</v>
      </c>
      <c r="T478" s="98">
        <f>ROUND('[1]68_InOutFlowsCurPrdAndPrior'!$D$35*IF(ISNA(VLOOKUP(D478,'[1]Proportionate Shares'!$D$23:$I$1359,6,FALSE)),0,VLOOKUP(D478,'[1]Proportionate Shares'!$D$23:$I$1359,6,FALSE)),0)</f>
        <v>96143</v>
      </c>
      <c r="U478" s="98">
        <f>VLOOKUP(D478,'[1]Schedule of Pension Amounts LW'!$B$15:$AS$1399,36,FALSE)</f>
        <v>59228</v>
      </c>
      <c r="V478" s="99">
        <f t="shared" si="35"/>
        <v>658234</v>
      </c>
      <c r="W478" s="98">
        <f>ROUND('[1]68_InOutFlowsCurPrdAndPrior'!$F$32*IF(ISNA(VLOOKUP(D478,'[1]Proportionate Shares'!$D$23:$I$1359,6,FALSE)),0,VLOOKUP(D478,'[1]Proportionate Shares'!$D$23:$I$1359,6,FALSE)),0)</f>
        <v>55526</v>
      </c>
      <c r="X478" s="98">
        <f>ROUND('[1]68_InOutFlowsCurPrdAndPrior'!$F$33*IF(ISNA(VLOOKUP(D478,'[1]Proportionate Shares'!$D$23:$I$1359,6,FALSE)),0,VLOOKUP(D478,'[1]Proportionate Shares'!$D$23:$I$1359,6,FALSE)),0)</f>
        <v>205031</v>
      </c>
      <c r="Y478" s="98">
        <f>ROUND('[1]68_InOutFlowsCurPrdAndPrior'!$F$35*IF(ISNA(VLOOKUP(D478,'[1]Proportionate Shares'!$D$23:$I$1359,6,FALSE)),0,VLOOKUP(D478,'[1]Proportionate Shares'!$D$23:$I$1359,6,FALSE)),0)</f>
        <v>80086</v>
      </c>
      <c r="Z478" s="98">
        <f>-VLOOKUP(D478,'[1]Schedule of Pension Amounts LW'!$B$15:$AS$1399,37,FALSE)</f>
        <v>180730</v>
      </c>
      <c r="AA478" s="99">
        <f t="shared" si="36"/>
        <v>521373</v>
      </c>
      <c r="AB478" s="72">
        <f>VLOOKUP(D478,'[1]Pension Expense Details'!$D$22:$S$1407,16,FALSE)</f>
        <v>132990</v>
      </c>
      <c r="AC478" s="72">
        <f t="shared" si="37"/>
        <v>140685</v>
      </c>
      <c r="AD478" s="72">
        <f>VLOOKUP(D478,'[1]Schedule of Pension Amounts LW'!$B$15:$W$1399,22,FALSE)</f>
        <v>273675</v>
      </c>
    </row>
    <row r="479" spans="1:30" x14ac:dyDescent="0.3">
      <c r="A479" s="104"/>
      <c r="B479" s="33"/>
      <c r="C479" s="33" t="str">
        <f>VLOOKUP(D479,'[1]Employer information'!$I$3:$J$1391,2,FALSE)</f>
        <v xml:space="preserve">Public Education                                  </v>
      </c>
      <c r="D479" s="33" t="str">
        <f>'[1]Schedule of Pension Amounts LW'!B472</f>
        <v>1730</v>
      </c>
      <c r="E479" s="33" t="str">
        <f>IF(ISNA(VLOOKUP(D479,'[1]Proportionate Shares'!$D$23:$G$1400,2,FALSE)),"",VLOOKUP(D479,'[1]Proportionate Shares'!$D$23:$G$1400,2,FALSE))</f>
        <v>161920</v>
      </c>
      <c r="F479" s="33" t="str">
        <f>IF(ISNA(VLOOKUP(D479,'[1]Proportionate Shares'!$D$23:$G$1400,3,FALSE)),"",VLOOKUP(D479,'[1]Proportionate Shares'!$D$23:$G$1400,3,FALSE))</f>
        <v/>
      </c>
      <c r="G479" s="34" t="str">
        <f>VLOOKUP(D479,'[1]Employer information'!$A$3:$B$1390,2,FALSE)</f>
        <v>CHINA SPRING ISD</v>
      </c>
      <c r="H479" s="36">
        <f>IF(ISNA(VLOOKUP(D479,'[1]Proportionate Shares'!$D$23:$I$1377,6,FALSE)),0,VLOOKUP(D479,'[1]Proportionate Shares'!$D$23:$I$1377,6,FALSE))</f>
        <v>1.21224683E-4</v>
      </c>
      <c r="I479" s="105">
        <f>VLOOKUP(D479,'[1]Schedule of Pension Amounts LW'!$B$15:$E$1399,3,FALSE)</f>
        <v>6594852</v>
      </c>
      <c r="J479" s="105">
        <f>-IF(ISNA(VLOOKUP(D479,'[1]Combined Contribution Amounts'!$A$2:$K$1335,5,FALSE)),0,VLOOKUP(D479,'[1]Combined Contribution Amounts'!$A$2:$K$1335,5,FALSE))</f>
        <v>-424301</v>
      </c>
      <c r="K479" s="105">
        <f>-IF(ISNA(VLOOKUP(D479,'[1]Combined Contribution Amounts'!$A$2:$K$1335,7,FALSE)),0,VLOOKUP(D479,'[1]Combined Contribution Amounts'!$A$2:$K$1335,7,FALSE))+-IF(ISNA(VLOOKUP(D479,'[1]Combined Contribution Amounts'!$A$2:$K$1335,8,FALSE)),0,VLOOKUP(D479,'[1]Combined Contribution Amounts'!$A$2:$K$1335,8,FALSE))+-IF(ISNA(VLOOKUP(D479,'[1]Combined Contribution Amounts'!$A$2:$K$1335,9,FALSE)),0,VLOOKUP(D479,'[1]Combined Contribution Amounts'!$A$2:$K$1335,9,FALSE))</f>
        <v>0</v>
      </c>
      <c r="L479" s="105">
        <f>VLOOKUP(D479,'[1]Pension Expense Details'!$D$23:$S$1407,16,FALSE)</f>
        <v>596587</v>
      </c>
      <c r="M479" s="105">
        <f>ROUND(('[1]68_InOutFlowsCurPrdAndPriorHist'!$F$28-'[1]68_InOutFlowsCurPrdAndPriorHist'!$F$31)*$H479,0)-VLOOKUP(D479,'[1]Pension Expense Details'!$D$23:$S$1407,12,FALSE)</f>
        <v>-100403</v>
      </c>
      <c r="N479" s="105">
        <f>ROUND(('[1]68_InOutFlowsCurPrdAndPriorHist'!$F$29-'[1]68_InOutFlowsCurPrdAndPriorHist'!$F$32)*$H479,0)-VLOOKUP(D479,'[1]Pension Expense Details'!$D$23:$S$1407,13,FALSE)</f>
        <v>-758649</v>
      </c>
      <c r="O479" s="105">
        <f>ROUND(('[1]68_InOutFlowsCurPrdAndPriorHist'!$F$30-'[1]68_InOutFlowsCurPrdAndPriorHist'!$F$33)*$H479,0)-VLOOKUP(D479,'[1]Pension Expense Details'!$D$23:$S$1407,14,FALSE)</f>
        <v>328063</v>
      </c>
      <c r="P479" s="105">
        <f>ROUND((VLOOKUP(D479,'[1]Schedule of Pension Amounts LW'!$B$15:$AC$1399,28,FALSE)-VLOOKUP(D479,'[1]Schedule of Pension Amounts LW'!$B$15:$AC$1399,27,FALSE))*'[1]Schedule of Pension Amounts LW'!AD$4,0)+VLOOKUP(D479,'[1]Schedule of Pension Amounts LW'!$B$15:$AH$1399,33,FALSE)-VLOOKUP(D479,'[1]Pension Expense Details'!$D$23:$S$1407,15,FALSE)</f>
        <v>65489</v>
      </c>
      <c r="Q479" s="98">
        <f t="shared" si="34"/>
        <v>6301638</v>
      </c>
      <c r="R479" s="98">
        <f>ROUND('[1]68_InOutFlowsCurPrdAndPrior'!$D$32*IF(ISNA(VLOOKUP(D479,'[1]Proportionate Shares'!$D$23:$I$1359,6,FALSE)),0,VLOOKUP(D479,'[1]Proportionate Shares'!$D$23:$I$1359,6,FALSE)),0)</f>
        <v>26473</v>
      </c>
      <c r="S479" s="98">
        <f>ROUND('[1]68_InOutFlowsCurPrdAndPrior'!$D$33*IF(ISNA(VLOOKUP(D479,'[1]Proportionate Shares'!$D$23:$I$1359,6,FALSE)),0,VLOOKUP(D479,'[1]Proportionate Shares'!$D$23:$I$1359,6,FALSE)),0)</f>
        <v>1955078</v>
      </c>
      <c r="T479" s="98">
        <f>ROUND('[1]68_InOutFlowsCurPrdAndPrior'!$D$35*IF(ISNA(VLOOKUP(D479,'[1]Proportionate Shares'!$D$23:$I$1359,6,FALSE)),0,VLOOKUP(D479,'[1]Proportionate Shares'!$D$23:$I$1359,6,FALSE)),0)</f>
        <v>378856</v>
      </c>
      <c r="U479" s="98">
        <f>VLOOKUP(D479,'[1]Schedule of Pension Amounts LW'!$B$15:$AS$1399,36,FALSE)</f>
        <v>808808</v>
      </c>
      <c r="V479" s="99">
        <f t="shared" si="35"/>
        <v>3169215</v>
      </c>
      <c r="W479" s="98">
        <f>ROUND('[1]68_InOutFlowsCurPrdAndPrior'!$F$32*IF(ISNA(VLOOKUP(D479,'[1]Proportionate Shares'!$D$23:$I$1359,6,FALSE)),0,VLOOKUP(D479,'[1]Proportionate Shares'!$D$23:$I$1359,6,FALSE)),0)</f>
        <v>218803</v>
      </c>
      <c r="X479" s="98">
        <f>ROUND('[1]68_InOutFlowsCurPrdAndPrior'!$F$33*IF(ISNA(VLOOKUP(D479,'[1]Proportionate Shares'!$D$23:$I$1359,6,FALSE)),0,VLOOKUP(D479,'[1]Proportionate Shares'!$D$23:$I$1359,6,FALSE)),0)</f>
        <v>807931</v>
      </c>
      <c r="Y479" s="98">
        <f>ROUND('[1]68_InOutFlowsCurPrdAndPrior'!$F$35*IF(ISNA(VLOOKUP(D479,'[1]Proportionate Shares'!$D$23:$I$1359,6,FALSE)),0,VLOOKUP(D479,'[1]Proportionate Shares'!$D$23:$I$1359,6,FALSE)),0)</f>
        <v>315581</v>
      </c>
      <c r="Z479" s="98">
        <f>-VLOOKUP(D479,'[1]Schedule of Pension Amounts LW'!$B$15:$AS$1399,37,FALSE)</f>
        <v>63</v>
      </c>
      <c r="AA479" s="99">
        <f t="shared" si="36"/>
        <v>1342378</v>
      </c>
      <c r="AB479" s="72">
        <f>VLOOKUP(D479,'[1]Pension Expense Details'!$D$22:$S$1407,16,FALSE)</f>
        <v>596587</v>
      </c>
      <c r="AC479" s="72">
        <f t="shared" si="37"/>
        <v>828969</v>
      </c>
      <c r="AD479" s="72">
        <f>VLOOKUP(D479,'[1]Schedule of Pension Amounts LW'!$B$15:$W$1399,22,FALSE)</f>
        <v>1425556</v>
      </c>
    </row>
    <row r="480" spans="1:30" x14ac:dyDescent="0.3">
      <c r="A480" s="104"/>
      <c r="B480" s="33"/>
      <c r="C480" s="33" t="str">
        <f>VLOOKUP(D480,'[1]Employer information'!$I$3:$J$1391,2,FALSE)</f>
        <v xml:space="preserve">Public Education                                  </v>
      </c>
      <c r="D480" s="33" t="str">
        <f>'[1]Schedule of Pension Amounts LW'!B473</f>
        <v>0483</v>
      </c>
      <c r="E480" s="33" t="str">
        <f>IF(ISNA(VLOOKUP(D480,'[1]Proportionate Shares'!$D$23:$G$1400,2,FALSE)),"",VLOOKUP(D480,'[1]Proportionate Shares'!$D$23:$G$1400,2,FALSE))</f>
        <v>174901</v>
      </c>
      <c r="F480" s="33" t="str">
        <f>IF(ISNA(VLOOKUP(D480,'[1]Proportionate Shares'!$D$23:$G$1400,3,FALSE)),"",VLOOKUP(D480,'[1]Proportionate Shares'!$D$23:$G$1400,3,FALSE))</f>
        <v xml:space="preserve">   </v>
      </c>
      <c r="G480" s="34" t="str">
        <f>VLOOKUP(D480,'[1]Employer information'!$A$3:$B$1390,2,FALSE)</f>
        <v>CHIRENO ISD</v>
      </c>
      <c r="H480" s="36">
        <f>IF(ISNA(VLOOKUP(D480,'[1]Proportionate Shares'!$D$23:$I$1377,6,FALSE)),0,VLOOKUP(D480,'[1]Proportionate Shares'!$D$23:$I$1377,6,FALSE))</f>
        <v>2.2770643999999999E-5</v>
      </c>
      <c r="I480" s="105">
        <f>VLOOKUP(D480,'[1]Schedule of Pension Amounts LW'!$B$15:$E$1399,3,FALSE)</f>
        <v>1211106</v>
      </c>
      <c r="J480" s="105">
        <f>-IF(ISNA(VLOOKUP(D480,'[1]Combined Contribution Amounts'!$A$2:$K$1335,5,FALSE)),0,VLOOKUP(D480,'[1]Combined Contribution Amounts'!$A$2:$K$1335,5,FALSE))</f>
        <v>-79700</v>
      </c>
      <c r="K480" s="105">
        <f>-IF(ISNA(VLOOKUP(D480,'[1]Combined Contribution Amounts'!$A$2:$K$1335,7,FALSE)),0,VLOOKUP(D480,'[1]Combined Contribution Amounts'!$A$2:$K$1335,7,FALSE))+-IF(ISNA(VLOOKUP(D480,'[1]Combined Contribution Amounts'!$A$2:$K$1335,8,FALSE)),0,VLOOKUP(D480,'[1]Combined Contribution Amounts'!$A$2:$K$1335,8,FALSE))+-IF(ISNA(VLOOKUP(D480,'[1]Combined Contribution Amounts'!$A$2:$K$1335,9,FALSE)),0,VLOOKUP(D480,'[1]Combined Contribution Amounts'!$A$2:$K$1335,9,FALSE))</f>
        <v>0</v>
      </c>
      <c r="L480" s="105">
        <f>VLOOKUP(D480,'[1]Pension Expense Details'!$D$23:$S$1407,16,FALSE)</f>
        <v>116409</v>
      </c>
      <c r="M480" s="105">
        <f>ROUND(('[1]68_InOutFlowsCurPrdAndPriorHist'!$F$28-'[1]68_InOutFlowsCurPrdAndPriorHist'!$F$31)*$H480,0)-VLOOKUP(D480,'[1]Pension Expense Details'!$D$23:$S$1407,12,FALSE)</f>
        <v>-18860</v>
      </c>
      <c r="N480" s="105">
        <f>ROUND(('[1]68_InOutFlowsCurPrdAndPriorHist'!$F$29-'[1]68_InOutFlowsCurPrdAndPriorHist'!$F$32)*$H480,0)-VLOOKUP(D480,'[1]Pension Expense Details'!$D$23:$S$1407,13,FALSE)</f>
        <v>-142503</v>
      </c>
      <c r="O480" s="105">
        <f>ROUND(('[1]68_InOutFlowsCurPrdAndPriorHist'!$F$30-'[1]68_InOutFlowsCurPrdAndPriorHist'!$F$33)*$H480,0)-VLOOKUP(D480,'[1]Pension Expense Details'!$D$23:$S$1407,14,FALSE)</f>
        <v>61623</v>
      </c>
      <c r="P480" s="105">
        <f>ROUND((VLOOKUP(D480,'[1]Schedule of Pension Amounts LW'!$B$15:$AC$1399,28,FALSE)-VLOOKUP(D480,'[1]Schedule of Pension Amounts LW'!$B$15:$AC$1399,27,FALSE))*'[1]Schedule of Pension Amounts LW'!AD$4,0)+VLOOKUP(D480,'[1]Schedule of Pension Amounts LW'!$B$15:$AH$1399,33,FALSE)-VLOOKUP(D480,'[1]Pension Expense Details'!$D$23:$S$1407,15,FALSE)</f>
        <v>35614</v>
      </c>
      <c r="Q480" s="98">
        <f t="shared" si="34"/>
        <v>1183689</v>
      </c>
      <c r="R480" s="98">
        <f>ROUND('[1]68_InOutFlowsCurPrdAndPrior'!$D$32*IF(ISNA(VLOOKUP(D480,'[1]Proportionate Shares'!$D$23:$I$1359,6,FALSE)),0,VLOOKUP(D480,'[1]Proportionate Shares'!$D$23:$I$1359,6,FALSE)),0)</f>
        <v>4973</v>
      </c>
      <c r="S480" s="98">
        <f>ROUND('[1]68_InOutFlowsCurPrdAndPrior'!$D$33*IF(ISNA(VLOOKUP(D480,'[1]Proportionate Shares'!$D$23:$I$1359,6,FALSE)),0,VLOOKUP(D480,'[1]Proportionate Shares'!$D$23:$I$1359,6,FALSE)),0)</f>
        <v>367239</v>
      </c>
      <c r="T480" s="98">
        <f>ROUND('[1]68_InOutFlowsCurPrdAndPrior'!$D$35*IF(ISNA(VLOOKUP(D480,'[1]Proportionate Shares'!$D$23:$I$1359,6,FALSE)),0,VLOOKUP(D480,'[1]Proportionate Shares'!$D$23:$I$1359,6,FALSE)),0)</f>
        <v>71164</v>
      </c>
      <c r="U480" s="98">
        <f>VLOOKUP(D480,'[1]Schedule of Pension Amounts LW'!$B$15:$AS$1399,36,FALSE)</f>
        <v>193070</v>
      </c>
      <c r="V480" s="99">
        <f t="shared" si="35"/>
        <v>636446</v>
      </c>
      <c r="W480" s="98">
        <f>ROUND('[1]68_InOutFlowsCurPrdAndPrior'!$F$32*IF(ISNA(VLOOKUP(D480,'[1]Proportionate Shares'!$D$23:$I$1359,6,FALSE)),0,VLOOKUP(D480,'[1]Proportionate Shares'!$D$23:$I$1359,6,FALSE)),0)</f>
        <v>41100</v>
      </c>
      <c r="X480" s="98">
        <f>ROUND('[1]68_InOutFlowsCurPrdAndPrior'!$F$33*IF(ISNA(VLOOKUP(D480,'[1]Proportionate Shares'!$D$23:$I$1359,6,FALSE)),0,VLOOKUP(D480,'[1]Proportionate Shares'!$D$23:$I$1359,6,FALSE)),0)</f>
        <v>151760</v>
      </c>
      <c r="Y480" s="98">
        <f>ROUND('[1]68_InOutFlowsCurPrdAndPrior'!$F$35*IF(ISNA(VLOOKUP(D480,'[1]Proportionate Shares'!$D$23:$I$1359,6,FALSE)),0,VLOOKUP(D480,'[1]Proportionate Shares'!$D$23:$I$1359,6,FALSE)),0)</f>
        <v>59278</v>
      </c>
      <c r="Z480" s="98">
        <f>-VLOOKUP(D480,'[1]Schedule of Pension Amounts LW'!$B$15:$AS$1399,37,FALSE)</f>
        <v>10620</v>
      </c>
      <c r="AA480" s="99">
        <f t="shared" si="36"/>
        <v>262758</v>
      </c>
      <c r="AB480" s="72">
        <f>VLOOKUP(D480,'[1]Pension Expense Details'!$D$22:$S$1407,16,FALSE)</f>
        <v>116409</v>
      </c>
      <c r="AC480" s="72">
        <f t="shared" si="37"/>
        <v>153870</v>
      </c>
      <c r="AD480" s="72">
        <f>VLOOKUP(D480,'[1]Schedule of Pension Amounts LW'!$B$15:$W$1399,22,FALSE)</f>
        <v>270279</v>
      </c>
    </row>
    <row r="481" spans="1:30" x14ac:dyDescent="0.3">
      <c r="A481" s="104"/>
      <c r="B481" s="33"/>
      <c r="C481" s="33" t="str">
        <f>VLOOKUP(D481,'[1]Employer information'!$I$3:$J$1391,2,FALSE)</f>
        <v xml:space="preserve">Public Education                                  </v>
      </c>
      <c r="D481" s="33" t="str">
        <f>'[1]Schedule of Pension Amounts LW'!B474</f>
        <v>0730</v>
      </c>
      <c r="E481" s="33" t="str">
        <f>IF(ISNA(VLOOKUP(D481,'[1]Proportionate Shares'!$D$23:$G$1400,2,FALSE)),"",VLOOKUP(D481,'[1]Proportionate Shares'!$D$23:$G$1400,2,FALSE))</f>
        <v>139905</v>
      </c>
      <c r="F481" s="33" t="str">
        <f>IF(ISNA(VLOOKUP(D481,'[1]Proportionate Shares'!$D$23:$G$1400,3,FALSE)),"",VLOOKUP(D481,'[1]Proportionate Shares'!$D$23:$G$1400,3,FALSE))</f>
        <v xml:space="preserve">   </v>
      </c>
      <c r="G481" s="34" t="str">
        <f>VLOOKUP(D481,'[1]Employer information'!$A$3:$B$1390,2,FALSE)</f>
        <v>CHISUM ISD</v>
      </c>
      <c r="H481" s="36">
        <f>IF(ISNA(VLOOKUP(D481,'[1]Proportionate Shares'!$D$23:$I$1377,6,FALSE)),0,VLOOKUP(D481,'[1]Proportionate Shares'!$D$23:$I$1377,6,FALSE))</f>
        <v>3.9927768E-5</v>
      </c>
      <c r="I481" s="105">
        <f>VLOOKUP(D481,'[1]Schedule of Pension Amounts LW'!$B$15:$E$1399,3,FALSE)</f>
        <v>2126719</v>
      </c>
      <c r="J481" s="105">
        <f>-IF(ISNA(VLOOKUP(D481,'[1]Combined Contribution Amounts'!$A$2:$K$1335,5,FALSE)),0,VLOOKUP(D481,'[1]Combined Contribution Amounts'!$A$2:$K$1335,5,FALSE))</f>
        <v>-139752</v>
      </c>
      <c r="K481" s="105">
        <f>-IF(ISNA(VLOOKUP(D481,'[1]Combined Contribution Amounts'!$A$2:$K$1335,7,FALSE)),0,VLOOKUP(D481,'[1]Combined Contribution Amounts'!$A$2:$K$1335,7,FALSE))+-IF(ISNA(VLOOKUP(D481,'[1]Combined Contribution Amounts'!$A$2:$K$1335,8,FALSE)),0,VLOOKUP(D481,'[1]Combined Contribution Amounts'!$A$2:$K$1335,8,FALSE))+-IF(ISNA(VLOOKUP(D481,'[1]Combined Contribution Amounts'!$A$2:$K$1335,9,FALSE)),0,VLOOKUP(D481,'[1]Combined Contribution Amounts'!$A$2:$K$1335,9,FALSE))</f>
        <v>0</v>
      </c>
      <c r="L481" s="105">
        <f>VLOOKUP(D481,'[1]Pension Expense Details'!$D$23:$S$1407,16,FALSE)</f>
        <v>203637</v>
      </c>
      <c r="M481" s="105">
        <f>ROUND(('[1]68_InOutFlowsCurPrdAndPriorHist'!$F$28-'[1]68_InOutFlowsCurPrdAndPriorHist'!$F$31)*$H481,0)-VLOOKUP(D481,'[1]Pension Expense Details'!$D$23:$S$1407,12,FALSE)</f>
        <v>-33070</v>
      </c>
      <c r="N481" s="105">
        <f>ROUND(('[1]68_InOutFlowsCurPrdAndPriorHist'!$F$29-'[1]68_InOutFlowsCurPrdAndPriorHist'!$F$32)*$H481,0)-VLOOKUP(D481,'[1]Pension Expense Details'!$D$23:$S$1407,13,FALSE)</f>
        <v>-249876</v>
      </c>
      <c r="O481" s="105">
        <f>ROUND(('[1]68_InOutFlowsCurPrdAndPriorHist'!$F$30-'[1]68_InOutFlowsCurPrdAndPriorHist'!$F$33)*$H481,0)-VLOOKUP(D481,'[1]Pension Expense Details'!$D$23:$S$1407,14,FALSE)</f>
        <v>108054</v>
      </c>
      <c r="P481" s="105">
        <f>ROUND((VLOOKUP(D481,'[1]Schedule of Pension Amounts LW'!$B$15:$AC$1399,28,FALSE)-VLOOKUP(D481,'[1]Schedule of Pension Amounts LW'!$B$15:$AC$1399,27,FALSE))*'[1]Schedule of Pension Amounts LW'!AD$4,0)+VLOOKUP(D481,'[1]Schedule of Pension Amounts LW'!$B$15:$AH$1399,33,FALSE)-VLOOKUP(D481,'[1]Pension Expense Details'!$D$23:$S$1407,15,FALSE)</f>
        <v>59858</v>
      </c>
      <c r="Q481" s="98">
        <f t="shared" si="34"/>
        <v>2075570</v>
      </c>
      <c r="R481" s="98">
        <f>ROUND('[1]68_InOutFlowsCurPrdAndPrior'!$D$32*IF(ISNA(VLOOKUP(D481,'[1]Proportionate Shares'!$D$23:$I$1359,6,FALSE)),0,VLOOKUP(D481,'[1]Proportionate Shares'!$D$23:$I$1359,6,FALSE)),0)</f>
        <v>8719</v>
      </c>
      <c r="S481" s="98">
        <f>ROUND('[1]68_InOutFlowsCurPrdAndPrior'!$D$33*IF(ISNA(VLOOKUP(D481,'[1]Proportionate Shares'!$D$23:$I$1359,6,FALSE)),0,VLOOKUP(D481,'[1]Proportionate Shares'!$D$23:$I$1359,6,FALSE)),0)</f>
        <v>643944</v>
      </c>
      <c r="T481" s="98">
        <f>ROUND('[1]68_InOutFlowsCurPrdAndPrior'!$D$35*IF(ISNA(VLOOKUP(D481,'[1]Proportionate Shares'!$D$23:$I$1359,6,FALSE)),0,VLOOKUP(D481,'[1]Proportionate Shares'!$D$23:$I$1359,6,FALSE)),0)</f>
        <v>124784</v>
      </c>
      <c r="U481" s="98">
        <f>VLOOKUP(D481,'[1]Schedule of Pension Amounts LW'!$B$15:$AS$1399,36,FALSE)</f>
        <v>218660</v>
      </c>
      <c r="V481" s="99">
        <f t="shared" si="35"/>
        <v>996107</v>
      </c>
      <c r="W481" s="98">
        <f>ROUND('[1]68_InOutFlowsCurPrdAndPrior'!$F$32*IF(ISNA(VLOOKUP(D481,'[1]Proportionate Shares'!$D$23:$I$1359,6,FALSE)),0,VLOOKUP(D481,'[1]Proportionate Shares'!$D$23:$I$1359,6,FALSE)),0)</f>
        <v>72067</v>
      </c>
      <c r="X481" s="98">
        <f>ROUND('[1]68_InOutFlowsCurPrdAndPrior'!$F$33*IF(ISNA(VLOOKUP(D481,'[1]Proportionate Shares'!$D$23:$I$1359,6,FALSE)),0,VLOOKUP(D481,'[1]Proportionate Shares'!$D$23:$I$1359,6,FALSE)),0)</f>
        <v>266108</v>
      </c>
      <c r="Y481" s="98">
        <f>ROUND('[1]68_InOutFlowsCurPrdAndPrior'!$F$35*IF(ISNA(VLOOKUP(D481,'[1]Proportionate Shares'!$D$23:$I$1359,6,FALSE)),0,VLOOKUP(D481,'[1]Proportionate Shares'!$D$23:$I$1359,6,FALSE)),0)</f>
        <v>103943</v>
      </c>
      <c r="Z481" s="98">
        <f>-VLOOKUP(D481,'[1]Schedule of Pension Amounts LW'!$B$15:$AS$1399,37,FALSE)</f>
        <v>489</v>
      </c>
      <c r="AA481" s="99">
        <f t="shared" si="36"/>
        <v>442607</v>
      </c>
      <c r="AB481" s="72">
        <f>VLOOKUP(D481,'[1]Pension Expense Details'!$D$22:$S$1407,16,FALSE)</f>
        <v>203637</v>
      </c>
      <c r="AC481" s="72">
        <f t="shared" si="37"/>
        <v>255454</v>
      </c>
      <c r="AD481" s="72">
        <f>VLOOKUP(D481,'[1]Schedule of Pension Amounts LW'!$B$15:$W$1399,22,FALSE)</f>
        <v>459091</v>
      </c>
    </row>
    <row r="482" spans="1:30" x14ac:dyDescent="0.3">
      <c r="A482" s="104"/>
      <c r="B482" s="33"/>
      <c r="C482" s="33" t="str">
        <f>VLOOKUP(D482,'[1]Employer information'!$I$3:$J$1391,2,FALSE)</f>
        <v xml:space="preserve">Public Education                                  </v>
      </c>
      <c r="D482" s="33" t="str">
        <f>'[1]Schedule of Pension Amounts LW'!B475</f>
        <v>0484</v>
      </c>
      <c r="E482" s="33" t="str">
        <f>IF(ISNA(VLOOKUP(D482,'[1]Proportionate Shares'!$D$23:$G$1400,2,FALSE)),"",VLOOKUP(D482,'[1]Proportionate Shares'!$D$23:$G$1400,2,FALSE))</f>
        <v>226901</v>
      </c>
      <c r="F482" s="33" t="str">
        <f>IF(ISNA(VLOOKUP(D482,'[1]Proportionate Shares'!$D$23:$G$1400,3,FALSE)),"",VLOOKUP(D482,'[1]Proportionate Shares'!$D$23:$G$1400,3,FALSE))</f>
        <v xml:space="preserve">   </v>
      </c>
      <c r="G482" s="34" t="str">
        <f>VLOOKUP(D482,'[1]Employer information'!$A$3:$B$1390,2,FALSE)</f>
        <v>CHRISTOVAL ISD</v>
      </c>
      <c r="H482" s="36">
        <f>IF(ISNA(VLOOKUP(D482,'[1]Proportionate Shares'!$D$23:$I$1377,6,FALSE)),0,VLOOKUP(D482,'[1]Proportionate Shares'!$D$23:$I$1377,6,FALSE))</f>
        <v>1.7713676000000001E-5</v>
      </c>
      <c r="I482" s="105">
        <f>VLOOKUP(D482,'[1]Schedule of Pension Amounts LW'!$B$15:$E$1399,3,FALSE)</f>
        <v>963895</v>
      </c>
      <c r="J482" s="105">
        <f>-IF(ISNA(VLOOKUP(D482,'[1]Combined Contribution Amounts'!$A$2:$K$1335,5,FALSE)),0,VLOOKUP(D482,'[1]Combined Contribution Amounts'!$A$2:$K$1335,5,FALSE))</f>
        <v>-62000</v>
      </c>
      <c r="K482" s="105">
        <f>-IF(ISNA(VLOOKUP(D482,'[1]Combined Contribution Amounts'!$A$2:$K$1335,7,FALSE)),0,VLOOKUP(D482,'[1]Combined Contribution Amounts'!$A$2:$K$1335,7,FALSE))+-IF(ISNA(VLOOKUP(D482,'[1]Combined Contribution Amounts'!$A$2:$K$1335,8,FALSE)),0,VLOOKUP(D482,'[1]Combined Contribution Amounts'!$A$2:$K$1335,8,FALSE))+-IF(ISNA(VLOOKUP(D482,'[1]Combined Contribution Amounts'!$A$2:$K$1335,9,FALSE)),0,VLOOKUP(D482,'[1]Combined Contribution Amounts'!$A$2:$K$1335,9,FALSE))</f>
        <v>0</v>
      </c>
      <c r="L482" s="105">
        <f>VLOOKUP(D482,'[1]Pension Expense Details'!$D$23:$S$1407,16,FALSE)</f>
        <v>87136</v>
      </c>
      <c r="M482" s="105">
        <f>ROUND(('[1]68_InOutFlowsCurPrdAndPriorHist'!$F$28-'[1]68_InOutFlowsCurPrdAndPriorHist'!$F$31)*$H482,0)-VLOOKUP(D482,'[1]Pension Expense Details'!$D$23:$S$1407,12,FALSE)</f>
        <v>-14671</v>
      </c>
      <c r="N482" s="105">
        <f>ROUND(('[1]68_InOutFlowsCurPrdAndPriorHist'!$F$29-'[1]68_InOutFlowsCurPrdAndPriorHist'!$F$32)*$H482,0)-VLOOKUP(D482,'[1]Pension Expense Details'!$D$23:$S$1407,13,FALSE)</f>
        <v>-110856</v>
      </c>
      <c r="O482" s="105">
        <f>ROUND(('[1]68_InOutFlowsCurPrdAndPriorHist'!$F$30-'[1]68_InOutFlowsCurPrdAndPriorHist'!$F$33)*$H482,0)-VLOOKUP(D482,'[1]Pension Expense Details'!$D$23:$S$1407,14,FALSE)</f>
        <v>47938</v>
      </c>
      <c r="P482" s="105">
        <f>ROUND((VLOOKUP(D482,'[1]Schedule of Pension Amounts LW'!$B$15:$AC$1399,28,FALSE)-VLOOKUP(D482,'[1]Schedule of Pension Amounts LW'!$B$15:$AC$1399,27,FALSE))*'[1]Schedule of Pension Amounts LW'!AD$4,0)+VLOOKUP(D482,'[1]Schedule of Pension Amounts LW'!$B$15:$AH$1399,33,FALSE)-VLOOKUP(D482,'[1]Pension Expense Details'!$D$23:$S$1407,15,FALSE)</f>
        <v>9370</v>
      </c>
      <c r="Q482" s="98">
        <f t="shared" si="34"/>
        <v>920812</v>
      </c>
      <c r="R482" s="98">
        <f>ROUND('[1]68_InOutFlowsCurPrdAndPrior'!$D$32*IF(ISNA(VLOOKUP(D482,'[1]Proportionate Shares'!$D$23:$I$1359,6,FALSE)),0,VLOOKUP(D482,'[1]Proportionate Shares'!$D$23:$I$1359,6,FALSE)),0)</f>
        <v>3868</v>
      </c>
      <c r="S482" s="98">
        <f>ROUND('[1]68_InOutFlowsCurPrdAndPrior'!$D$33*IF(ISNA(VLOOKUP(D482,'[1]Proportionate Shares'!$D$23:$I$1359,6,FALSE)),0,VLOOKUP(D482,'[1]Proportionate Shares'!$D$23:$I$1359,6,FALSE)),0)</f>
        <v>285681</v>
      </c>
      <c r="T482" s="98">
        <f>ROUND('[1]68_InOutFlowsCurPrdAndPrior'!$D$35*IF(ISNA(VLOOKUP(D482,'[1]Proportionate Shares'!$D$23:$I$1359,6,FALSE)),0,VLOOKUP(D482,'[1]Proportionate Shares'!$D$23:$I$1359,6,FALSE)),0)</f>
        <v>55360</v>
      </c>
      <c r="U482" s="98">
        <f>VLOOKUP(D482,'[1]Schedule of Pension Amounts LW'!$B$15:$AS$1399,36,FALSE)</f>
        <v>89006</v>
      </c>
      <c r="V482" s="99">
        <f t="shared" si="35"/>
        <v>433915</v>
      </c>
      <c r="W482" s="98">
        <f>ROUND('[1]68_InOutFlowsCurPrdAndPrior'!$F$32*IF(ISNA(VLOOKUP(D482,'[1]Proportionate Shares'!$D$23:$I$1359,6,FALSE)),0,VLOOKUP(D482,'[1]Proportionate Shares'!$D$23:$I$1359,6,FALSE)),0)</f>
        <v>31972</v>
      </c>
      <c r="X482" s="98">
        <f>ROUND('[1]68_InOutFlowsCurPrdAndPrior'!$F$33*IF(ISNA(VLOOKUP(D482,'[1]Proportionate Shares'!$D$23:$I$1359,6,FALSE)),0,VLOOKUP(D482,'[1]Proportionate Shares'!$D$23:$I$1359,6,FALSE)),0)</f>
        <v>118057</v>
      </c>
      <c r="Y482" s="98">
        <f>ROUND('[1]68_InOutFlowsCurPrdAndPrior'!$F$35*IF(ISNA(VLOOKUP(D482,'[1]Proportionate Shares'!$D$23:$I$1359,6,FALSE)),0,VLOOKUP(D482,'[1]Proportionate Shares'!$D$23:$I$1359,6,FALSE)),0)</f>
        <v>46113</v>
      </c>
      <c r="Z482" s="98">
        <f>-VLOOKUP(D482,'[1]Schedule of Pension Amounts LW'!$B$15:$AS$1399,37,FALSE)</f>
        <v>12</v>
      </c>
      <c r="AA482" s="99">
        <f t="shared" si="36"/>
        <v>196154</v>
      </c>
      <c r="AB482" s="72">
        <f>VLOOKUP(D482,'[1]Pension Expense Details'!$D$22:$S$1407,16,FALSE)</f>
        <v>87136</v>
      </c>
      <c r="AC482" s="72">
        <f t="shared" si="37"/>
        <v>116726</v>
      </c>
      <c r="AD482" s="72">
        <f>VLOOKUP(D482,'[1]Schedule of Pension Amounts LW'!$B$15:$W$1399,22,FALSE)</f>
        <v>203862</v>
      </c>
    </row>
    <row r="483" spans="1:30" x14ac:dyDescent="0.3">
      <c r="A483" s="104"/>
      <c r="B483" s="33"/>
      <c r="C483" s="33" t="str">
        <f>VLOOKUP(D483,'[1]Employer information'!$I$3:$J$1391,2,FALSE)</f>
        <v xml:space="preserve">Public Education                                  </v>
      </c>
      <c r="D483" s="33" t="str">
        <f>'[1]Schedule of Pension Amounts LW'!B476</f>
        <v>0486</v>
      </c>
      <c r="E483" s="33" t="str">
        <f>IF(ISNA(VLOOKUP(D483,'[1]Proportionate Shares'!$D$23:$G$1400,2,FALSE)),"",VLOOKUP(D483,'[1]Proportionate Shares'!$D$23:$G$1400,2,FALSE))</f>
        <v>067902</v>
      </c>
      <c r="F483" s="33" t="str">
        <f>IF(ISNA(VLOOKUP(D483,'[1]Proportionate Shares'!$D$23:$G$1400,3,FALSE)),"",VLOOKUP(D483,'[1]Proportionate Shares'!$D$23:$G$1400,3,FALSE))</f>
        <v xml:space="preserve">   </v>
      </c>
      <c r="G483" s="34" t="str">
        <f>VLOOKUP(D483,'[1]Employer information'!$A$3:$B$1390,2,FALSE)</f>
        <v>CISCO ISD</v>
      </c>
      <c r="H483" s="36">
        <f>IF(ISNA(VLOOKUP(D483,'[1]Proportionate Shares'!$D$23:$I$1377,6,FALSE)),0,VLOOKUP(D483,'[1]Proportionate Shares'!$D$23:$I$1377,6,FALSE))</f>
        <v>4.1495999999999997E-5</v>
      </c>
      <c r="I483" s="105">
        <f>VLOOKUP(D483,'[1]Schedule of Pension Amounts LW'!$B$15:$E$1399,3,FALSE)</f>
        <v>2277594</v>
      </c>
      <c r="J483" s="105">
        <f>-IF(ISNA(VLOOKUP(D483,'[1]Combined Contribution Amounts'!$A$2:$K$1335,5,FALSE)),0,VLOOKUP(D483,'[1]Combined Contribution Amounts'!$A$2:$K$1335,5,FALSE))</f>
        <v>-145241</v>
      </c>
      <c r="K483" s="105">
        <f>-IF(ISNA(VLOOKUP(D483,'[1]Combined Contribution Amounts'!$A$2:$K$1335,7,FALSE)),0,VLOOKUP(D483,'[1]Combined Contribution Amounts'!$A$2:$K$1335,7,FALSE))+-IF(ISNA(VLOOKUP(D483,'[1]Combined Contribution Amounts'!$A$2:$K$1335,8,FALSE)),0,VLOOKUP(D483,'[1]Combined Contribution Amounts'!$A$2:$K$1335,8,FALSE))+-IF(ISNA(VLOOKUP(D483,'[1]Combined Contribution Amounts'!$A$2:$K$1335,9,FALSE)),0,VLOOKUP(D483,'[1]Combined Contribution Amounts'!$A$2:$K$1335,9,FALSE))</f>
        <v>0</v>
      </c>
      <c r="L483" s="105">
        <f>VLOOKUP(D483,'[1]Pension Expense Details'!$D$23:$S$1407,16,FALSE)</f>
        <v>201051</v>
      </c>
      <c r="M483" s="105">
        <f>ROUND(('[1]68_InOutFlowsCurPrdAndPriorHist'!$F$28-'[1]68_InOutFlowsCurPrdAndPriorHist'!$F$31)*$H483,0)-VLOOKUP(D483,'[1]Pension Expense Details'!$D$23:$S$1407,12,FALSE)</f>
        <v>-34369</v>
      </c>
      <c r="N483" s="105">
        <f>ROUND(('[1]68_InOutFlowsCurPrdAndPriorHist'!$F$29-'[1]68_InOutFlowsCurPrdAndPriorHist'!$F$32)*$H483,0)-VLOOKUP(D483,'[1]Pension Expense Details'!$D$23:$S$1407,13,FALSE)</f>
        <v>-259690</v>
      </c>
      <c r="O483" s="105">
        <f>ROUND(('[1]68_InOutFlowsCurPrdAndPriorHist'!$F$30-'[1]68_InOutFlowsCurPrdAndPriorHist'!$F$33)*$H483,0)-VLOOKUP(D483,'[1]Pension Expense Details'!$D$23:$S$1407,14,FALSE)</f>
        <v>112298</v>
      </c>
      <c r="P483" s="105">
        <f>ROUND((VLOOKUP(D483,'[1]Schedule of Pension Amounts LW'!$B$15:$AC$1399,28,FALSE)-VLOOKUP(D483,'[1]Schedule of Pension Amounts LW'!$B$15:$AC$1399,27,FALSE))*'[1]Schedule of Pension Amounts LW'!AD$4,0)+VLOOKUP(D483,'[1]Schedule of Pension Amounts LW'!$B$15:$AH$1399,33,FALSE)-VLOOKUP(D483,'[1]Pension Expense Details'!$D$23:$S$1407,15,FALSE)</f>
        <v>5449</v>
      </c>
      <c r="Q483" s="98">
        <f t="shared" si="34"/>
        <v>2157092</v>
      </c>
      <c r="R483" s="98">
        <f>ROUND('[1]68_InOutFlowsCurPrdAndPrior'!$D$32*IF(ISNA(VLOOKUP(D483,'[1]Proportionate Shares'!$D$23:$I$1359,6,FALSE)),0,VLOOKUP(D483,'[1]Proportionate Shares'!$D$23:$I$1359,6,FALSE)),0)</f>
        <v>9062</v>
      </c>
      <c r="S483" s="98">
        <f>ROUND('[1]68_InOutFlowsCurPrdAndPrior'!$D$33*IF(ISNA(VLOOKUP(D483,'[1]Proportionate Shares'!$D$23:$I$1359,6,FALSE)),0,VLOOKUP(D483,'[1]Proportionate Shares'!$D$23:$I$1359,6,FALSE)),0)</f>
        <v>669236</v>
      </c>
      <c r="T483" s="98">
        <f>ROUND('[1]68_InOutFlowsCurPrdAndPrior'!$D$35*IF(ISNA(VLOOKUP(D483,'[1]Proportionate Shares'!$D$23:$I$1359,6,FALSE)),0,VLOOKUP(D483,'[1]Proportionate Shares'!$D$23:$I$1359,6,FALSE)),0)</f>
        <v>129685</v>
      </c>
      <c r="U483" s="98">
        <f>VLOOKUP(D483,'[1]Schedule of Pension Amounts LW'!$B$15:$AS$1399,36,FALSE)</f>
        <v>220073</v>
      </c>
      <c r="V483" s="99">
        <f t="shared" si="35"/>
        <v>1028056</v>
      </c>
      <c r="W483" s="98">
        <f>ROUND('[1]68_InOutFlowsCurPrdAndPrior'!$F$32*IF(ISNA(VLOOKUP(D483,'[1]Proportionate Shares'!$D$23:$I$1359,6,FALSE)),0,VLOOKUP(D483,'[1]Proportionate Shares'!$D$23:$I$1359,6,FALSE)),0)</f>
        <v>74898</v>
      </c>
      <c r="X483" s="98">
        <f>ROUND('[1]68_InOutFlowsCurPrdAndPrior'!$F$33*IF(ISNA(VLOOKUP(D483,'[1]Proportionate Shares'!$D$23:$I$1359,6,FALSE)),0,VLOOKUP(D483,'[1]Proportionate Shares'!$D$23:$I$1359,6,FALSE)),0)</f>
        <v>276560</v>
      </c>
      <c r="Y483" s="98">
        <f>ROUND('[1]68_InOutFlowsCurPrdAndPrior'!$F$35*IF(ISNA(VLOOKUP(D483,'[1]Proportionate Shares'!$D$23:$I$1359,6,FALSE)),0,VLOOKUP(D483,'[1]Proportionate Shares'!$D$23:$I$1359,6,FALSE)),0)</f>
        <v>108025</v>
      </c>
      <c r="Z483" s="98">
        <f>-VLOOKUP(D483,'[1]Schedule of Pension Amounts LW'!$B$15:$AS$1399,37,FALSE)</f>
        <v>69762</v>
      </c>
      <c r="AA483" s="99">
        <f t="shared" si="36"/>
        <v>529245</v>
      </c>
      <c r="AB483" s="72">
        <f>VLOOKUP(D483,'[1]Pension Expense Details'!$D$22:$S$1407,16,FALSE)</f>
        <v>201051</v>
      </c>
      <c r="AC483" s="72">
        <f t="shared" si="37"/>
        <v>272854</v>
      </c>
      <c r="AD483" s="72">
        <f>VLOOKUP(D483,'[1]Schedule of Pension Amounts LW'!$B$15:$W$1399,22,FALSE)</f>
        <v>473905</v>
      </c>
    </row>
    <row r="484" spans="1:30" x14ac:dyDescent="0.3">
      <c r="A484" s="104"/>
      <c r="B484" s="33"/>
      <c r="C484" s="33" t="str">
        <f>VLOOKUP(D484,'[1]Employer information'!$I$3:$J$1391,2,FALSE)</f>
        <v xml:space="preserve">Public Education                                  </v>
      </c>
      <c r="D484" s="33" t="str">
        <f>'[1]Schedule of Pension Amounts LW'!B477</f>
        <v>1716</v>
      </c>
      <c r="E484" s="33" t="str">
        <f>IF(ISNA(VLOOKUP(D484,'[1]Proportionate Shares'!$D$23:$G$1400,2,FALSE)),"",VLOOKUP(D484,'[1]Proportionate Shares'!$D$23:$G$1400,2,FALSE))</f>
        <v>243906</v>
      </c>
      <c r="F484" s="33" t="str">
        <f>IF(ISNA(VLOOKUP(D484,'[1]Proportionate Shares'!$D$23:$G$1400,3,FALSE)),"",VLOOKUP(D484,'[1]Proportionate Shares'!$D$23:$G$1400,3,FALSE))</f>
        <v/>
      </c>
      <c r="G484" s="34" t="str">
        <f>VLOOKUP(D484,'[1]Employer information'!$A$3:$B$1390,2,FALSE)</f>
        <v>CITY VIEW ISD</v>
      </c>
      <c r="H484" s="36">
        <f>IF(ISNA(VLOOKUP(D484,'[1]Proportionate Shares'!$D$23:$I$1377,6,FALSE)),0,VLOOKUP(D484,'[1]Proportionate Shares'!$D$23:$I$1377,6,FALSE))</f>
        <v>5.5315524000000002E-5</v>
      </c>
      <c r="I484" s="105">
        <f>VLOOKUP(D484,'[1]Schedule of Pension Amounts LW'!$B$15:$E$1399,3,FALSE)</f>
        <v>2672136</v>
      </c>
      <c r="J484" s="105">
        <f>-IF(ISNA(VLOOKUP(D484,'[1]Combined Contribution Amounts'!$A$2:$K$1335,5,FALSE)),0,VLOOKUP(D484,'[1]Combined Contribution Amounts'!$A$2:$K$1335,5,FALSE))</f>
        <v>-193611</v>
      </c>
      <c r="K484" s="105">
        <f>-IF(ISNA(VLOOKUP(D484,'[1]Combined Contribution Amounts'!$A$2:$K$1335,7,FALSE)),0,VLOOKUP(D484,'[1]Combined Contribution Amounts'!$A$2:$K$1335,7,FALSE))+-IF(ISNA(VLOOKUP(D484,'[1]Combined Contribution Amounts'!$A$2:$K$1335,8,FALSE)),0,VLOOKUP(D484,'[1]Combined Contribution Amounts'!$A$2:$K$1335,8,FALSE))+-IF(ISNA(VLOOKUP(D484,'[1]Combined Contribution Amounts'!$A$2:$K$1335,9,FALSE)),0,VLOOKUP(D484,'[1]Combined Contribution Amounts'!$A$2:$K$1335,9,FALSE))</f>
        <v>0</v>
      </c>
      <c r="L484" s="105">
        <f>VLOOKUP(D484,'[1]Pension Expense Details'!$D$23:$S$1407,16,FALSE)</f>
        <v>325214</v>
      </c>
      <c r="M484" s="105">
        <f>ROUND(('[1]68_InOutFlowsCurPrdAndPriorHist'!$F$28-'[1]68_InOutFlowsCurPrdAndPriorHist'!$F$31)*$H484,0)-VLOOKUP(D484,'[1]Pension Expense Details'!$D$23:$S$1407,12,FALSE)</f>
        <v>-45814</v>
      </c>
      <c r="N484" s="105">
        <f>ROUND(('[1]68_InOutFlowsCurPrdAndPriorHist'!$F$29-'[1]68_InOutFlowsCurPrdAndPriorHist'!$F$32)*$H484,0)-VLOOKUP(D484,'[1]Pension Expense Details'!$D$23:$S$1407,13,FALSE)</f>
        <v>-346176</v>
      </c>
      <c r="O484" s="105">
        <f>ROUND(('[1]68_InOutFlowsCurPrdAndPriorHist'!$F$30-'[1]68_InOutFlowsCurPrdAndPriorHist'!$F$33)*$H484,0)-VLOOKUP(D484,'[1]Pension Expense Details'!$D$23:$S$1407,14,FALSE)</f>
        <v>149697</v>
      </c>
      <c r="P484" s="105">
        <f>ROUND((VLOOKUP(D484,'[1]Schedule of Pension Amounts LW'!$B$15:$AC$1399,28,FALSE)-VLOOKUP(D484,'[1]Schedule of Pension Amounts LW'!$B$15:$AC$1399,27,FALSE))*'[1]Schedule of Pension Amounts LW'!AD$4,0)+VLOOKUP(D484,'[1]Schedule of Pension Amounts LW'!$B$15:$AH$1399,33,FALSE)-VLOOKUP(D484,'[1]Pension Expense Details'!$D$23:$S$1407,15,FALSE)</f>
        <v>314028</v>
      </c>
      <c r="Q484" s="98">
        <f t="shared" si="34"/>
        <v>2875474</v>
      </c>
      <c r="R484" s="98">
        <f>ROUND('[1]68_InOutFlowsCurPrdAndPrior'!$D$32*IF(ISNA(VLOOKUP(D484,'[1]Proportionate Shares'!$D$23:$I$1359,6,FALSE)),0,VLOOKUP(D484,'[1]Proportionate Shares'!$D$23:$I$1359,6,FALSE)),0)</f>
        <v>12080</v>
      </c>
      <c r="S484" s="98">
        <f>ROUND('[1]68_InOutFlowsCurPrdAndPrior'!$D$33*IF(ISNA(VLOOKUP(D484,'[1]Proportionate Shares'!$D$23:$I$1359,6,FALSE)),0,VLOOKUP(D484,'[1]Proportionate Shares'!$D$23:$I$1359,6,FALSE)),0)</f>
        <v>892113</v>
      </c>
      <c r="T484" s="98">
        <f>ROUND('[1]68_InOutFlowsCurPrdAndPrior'!$D$35*IF(ISNA(VLOOKUP(D484,'[1]Proportionate Shares'!$D$23:$I$1359,6,FALSE)),0,VLOOKUP(D484,'[1]Proportionate Shares'!$D$23:$I$1359,6,FALSE)),0)</f>
        <v>172874</v>
      </c>
      <c r="U484" s="98">
        <f>VLOOKUP(D484,'[1]Schedule of Pension Amounts LW'!$B$15:$AS$1399,36,FALSE)</f>
        <v>587819</v>
      </c>
      <c r="V484" s="99">
        <f t="shared" si="35"/>
        <v>1664886</v>
      </c>
      <c r="W484" s="98">
        <f>ROUND('[1]68_InOutFlowsCurPrdAndPrior'!$F$32*IF(ISNA(VLOOKUP(D484,'[1]Proportionate Shares'!$D$23:$I$1359,6,FALSE)),0,VLOOKUP(D484,'[1]Proportionate Shares'!$D$23:$I$1359,6,FALSE)),0)</f>
        <v>99841</v>
      </c>
      <c r="X484" s="98">
        <f>ROUND('[1]68_InOutFlowsCurPrdAndPrior'!$F$33*IF(ISNA(VLOOKUP(D484,'[1]Proportionate Shares'!$D$23:$I$1359,6,FALSE)),0,VLOOKUP(D484,'[1]Proportionate Shares'!$D$23:$I$1359,6,FALSE)),0)</f>
        <v>368663</v>
      </c>
      <c r="Y484" s="98">
        <f>ROUND('[1]68_InOutFlowsCurPrdAndPrior'!$F$35*IF(ISNA(VLOOKUP(D484,'[1]Proportionate Shares'!$D$23:$I$1359,6,FALSE)),0,VLOOKUP(D484,'[1]Proportionate Shares'!$D$23:$I$1359,6,FALSE)),0)</f>
        <v>144001</v>
      </c>
      <c r="Z484" s="98">
        <f>-VLOOKUP(D484,'[1]Schedule of Pension Amounts LW'!$B$15:$AS$1399,37,FALSE)</f>
        <v>295787</v>
      </c>
      <c r="AA484" s="99">
        <f t="shared" si="36"/>
        <v>908292</v>
      </c>
      <c r="AB484" s="72">
        <f>VLOOKUP(D484,'[1]Pension Expense Details'!$D$22:$S$1407,16,FALSE)</f>
        <v>325214</v>
      </c>
      <c r="AC484" s="72">
        <f t="shared" si="37"/>
        <v>298729</v>
      </c>
      <c r="AD484" s="72">
        <f>VLOOKUP(D484,'[1]Schedule of Pension Amounts LW'!$B$15:$W$1399,22,FALSE)</f>
        <v>623943</v>
      </c>
    </row>
    <row r="485" spans="1:30" x14ac:dyDescent="0.3">
      <c r="A485" s="104"/>
      <c r="B485" s="33"/>
      <c r="C485" s="33" t="str">
        <f>VLOOKUP(D485,'[1]Employer information'!$I$3:$J$1391,2,FALSE)</f>
        <v xml:space="preserve">Public Education                                  </v>
      </c>
      <c r="D485" s="33" t="str">
        <f>'[1]Schedule of Pension Amounts LW'!B478</f>
        <v>0488</v>
      </c>
      <c r="E485" s="33" t="str">
        <f>IF(ISNA(VLOOKUP(D485,'[1]Proportionate Shares'!$D$23:$G$1400,2,FALSE)),"",VLOOKUP(D485,'[1]Proportionate Shares'!$D$23:$G$1400,2,FALSE))</f>
        <v>065901</v>
      </c>
      <c r="F485" s="33" t="str">
        <f>IF(ISNA(VLOOKUP(D485,'[1]Proportionate Shares'!$D$23:$G$1400,3,FALSE)),"",VLOOKUP(D485,'[1]Proportionate Shares'!$D$23:$G$1400,3,FALSE))</f>
        <v xml:space="preserve">   </v>
      </c>
      <c r="G485" s="34" t="str">
        <f>VLOOKUP(D485,'[1]Employer information'!$A$3:$B$1390,2,FALSE)</f>
        <v>CLARENDON CONS ISD</v>
      </c>
      <c r="H485" s="36">
        <f>IF(ISNA(VLOOKUP(D485,'[1]Proportionate Shares'!$D$23:$I$1377,6,FALSE)),0,VLOOKUP(D485,'[1]Proportionate Shares'!$D$23:$I$1377,6,FALSE))</f>
        <v>2.4422587999999999E-5</v>
      </c>
      <c r="I485" s="105">
        <f>VLOOKUP(D485,'[1]Schedule of Pension Amounts LW'!$B$15:$E$1399,3,FALSE)</f>
        <v>1282443</v>
      </c>
      <c r="J485" s="105">
        <f>-IF(ISNA(VLOOKUP(D485,'[1]Combined Contribution Amounts'!$A$2:$K$1335,5,FALSE)),0,VLOOKUP(D485,'[1]Combined Contribution Amounts'!$A$2:$K$1335,5,FALSE))</f>
        <v>-85482</v>
      </c>
      <c r="K485" s="105">
        <f>-IF(ISNA(VLOOKUP(D485,'[1]Combined Contribution Amounts'!$A$2:$K$1335,7,FALSE)),0,VLOOKUP(D485,'[1]Combined Contribution Amounts'!$A$2:$K$1335,7,FALSE))+-IF(ISNA(VLOOKUP(D485,'[1]Combined Contribution Amounts'!$A$2:$K$1335,8,FALSE)),0,VLOOKUP(D485,'[1]Combined Contribution Amounts'!$A$2:$K$1335,8,FALSE))+-IF(ISNA(VLOOKUP(D485,'[1]Combined Contribution Amounts'!$A$2:$K$1335,9,FALSE)),0,VLOOKUP(D485,'[1]Combined Contribution Amounts'!$A$2:$K$1335,9,FALSE))</f>
        <v>0</v>
      </c>
      <c r="L485" s="105">
        <f>VLOOKUP(D485,'[1]Pension Expense Details'!$D$23:$S$1407,16,FALSE)</f>
        <v>127451</v>
      </c>
      <c r="M485" s="105">
        <f>ROUND(('[1]68_InOutFlowsCurPrdAndPriorHist'!$F$28-'[1]68_InOutFlowsCurPrdAndPriorHist'!$F$31)*$H485,0)-VLOOKUP(D485,'[1]Pension Expense Details'!$D$23:$S$1407,12,FALSE)</f>
        <v>-20228</v>
      </c>
      <c r="N485" s="105">
        <f>ROUND(('[1]68_InOutFlowsCurPrdAndPriorHist'!$F$29-'[1]68_InOutFlowsCurPrdAndPriorHist'!$F$32)*$H485,0)-VLOOKUP(D485,'[1]Pension Expense Details'!$D$23:$S$1407,13,FALSE)</f>
        <v>-152842</v>
      </c>
      <c r="O485" s="105">
        <f>ROUND(('[1]68_InOutFlowsCurPrdAndPriorHist'!$F$30-'[1]68_InOutFlowsCurPrdAndPriorHist'!$F$33)*$H485,0)-VLOOKUP(D485,'[1]Pension Expense Details'!$D$23:$S$1407,14,FALSE)</f>
        <v>66094</v>
      </c>
      <c r="P485" s="105">
        <f>ROUND((VLOOKUP(D485,'[1]Schedule of Pension Amounts LW'!$B$15:$AC$1399,28,FALSE)-VLOOKUP(D485,'[1]Schedule of Pension Amounts LW'!$B$15:$AC$1399,27,FALSE))*'[1]Schedule of Pension Amounts LW'!AD$4,0)+VLOOKUP(D485,'[1]Schedule of Pension Amounts LW'!$B$15:$AH$1399,33,FALSE)-VLOOKUP(D485,'[1]Pension Expense Details'!$D$23:$S$1407,15,FALSE)</f>
        <v>52126</v>
      </c>
      <c r="Q485" s="98">
        <f t="shared" si="34"/>
        <v>1269562</v>
      </c>
      <c r="R485" s="98">
        <f>ROUND('[1]68_InOutFlowsCurPrdAndPrior'!$D$32*IF(ISNA(VLOOKUP(D485,'[1]Proportionate Shares'!$D$23:$I$1359,6,FALSE)),0,VLOOKUP(D485,'[1]Proportionate Shares'!$D$23:$I$1359,6,FALSE)),0)</f>
        <v>5333</v>
      </c>
      <c r="S485" s="98">
        <f>ROUND('[1]68_InOutFlowsCurPrdAndPrior'!$D$33*IF(ISNA(VLOOKUP(D485,'[1]Proportionate Shares'!$D$23:$I$1359,6,FALSE)),0,VLOOKUP(D485,'[1]Proportionate Shares'!$D$23:$I$1359,6,FALSE)),0)</f>
        <v>393881</v>
      </c>
      <c r="T485" s="98">
        <f>ROUND('[1]68_InOutFlowsCurPrdAndPrior'!$D$35*IF(ISNA(VLOOKUP(D485,'[1]Proportionate Shares'!$D$23:$I$1359,6,FALSE)),0,VLOOKUP(D485,'[1]Proportionate Shares'!$D$23:$I$1359,6,FALSE)),0)</f>
        <v>76326</v>
      </c>
      <c r="U485" s="98">
        <f>VLOOKUP(D485,'[1]Schedule of Pension Amounts LW'!$B$15:$AS$1399,36,FALSE)</f>
        <v>137025</v>
      </c>
      <c r="V485" s="99">
        <f t="shared" si="35"/>
        <v>612565</v>
      </c>
      <c r="W485" s="98">
        <f>ROUND('[1]68_InOutFlowsCurPrdAndPrior'!$F$32*IF(ISNA(VLOOKUP(D485,'[1]Proportionate Shares'!$D$23:$I$1359,6,FALSE)),0,VLOOKUP(D485,'[1]Proportionate Shares'!$D$23:$I$1359,6,FALSE)),0)</f>
        <v>44081</v>
      </c>
      <c r="X485" s="98">
        <f>ROUND('[1]68_InOutFlowsCurPrdAndPrior'!$F$33*IF(ISNA(VLOOKUP(D485,'[1]Proportionate Shares'!$D$23:$I$1359,6,FALSE)),0,VLOOKUP(D485,'[1]Proportionate Shares'!$D$23:$I$1359,6,FALSE)),0)</f>
        <v>162770</v>
      </c>
      <c r="Y485" s="98">
        <f>ROUND('[1]68_InOutFlowsCurPrdAndPrior'!$F$35*IF(ISNA(VLOOKUP(D485,'[1]Proportionate Shares'!$D$23:$I$1359,6,FALSE)),0,VLOOKUP(D485,'[1]Proportionate Shares'!$D$23:$I$1359,6,FALSE)),0)</f>
        <v>63579</v>
      </c>
      <c r="Z485" s="98">
        <f>-VLOOKUP(D485,'[1]Schedule of Pension Amounts LW'!$B$15:$AS$1399,37,FALSE)</f>
        <v>50088</v>
      </c>
      <c r="AA485" s="99">
        <f t="shared" si="36"/>
        <v>320518</v>
      </c>
      <c r="AB485" s="72">
        <f>VLOOKUP(D485,'[1]Pension Expense Details'!$D$22:$S$1407,16,FALSE)</f>
        <v>127451</v>
      </c>
      <c r="AC485" s="72">
        <f t="shared" si="37"/>
        <v>144832</v>
      </c>
      <c r="AD485" s="72">
        <f>VLOOKUP(D485,'[1]Schedule of Pension Amounts LW'!$B$15:$W$1399,22,FALSE)</f>
        <v>272283</v>
      </c>
    </row>
    <row r="486" spans="1:30" x14ac:dyDescent="0.3">
      <c r="A486" s="104"/>
      <c r="B486" s="33"/>
      <c r="C486" s="33" t="str">
        <f>VLOOKUP(D486,'[1]Employer information'!$I$3:$J$1391,2,FALSE)</f>
        <v xml:space="preserve">Public Education                                  </v>
      </c>
      <c r="D486" s="33" t="str">
        <f>'[1]Schedule of Pension Amounts LW'!B479</f>
        <v>0489</v>
      </c>
      <c r="E486" s="33" t="str">
        <f>IF(ISNA(VLOOKUP(D486,'[1]Proportionate Shares'!$D$23:$G$1400,2,FALSE)),"",VLOOKUP(D486,'[1]Proportionate Shares'!$D$23:$G$1400,2,FALSE))</f>
        <v>194904</v>
      </c>
      <c r="F486" s="33" t="str">
        <f>IF(ISNA(VLOOKUP(D486,'[1]Proportionate Shares'!$D$23:$G$1400,3,FALSE)),"",VLOOKUP(D486,'[1]Proportionate Shares'!$D$23:$G$1400,3,FALSE))</f>
        <v xml:space="preserve">   </v>
      </c>
      <c r="G486" s="34" t="str">
        <f>VLOOKUP(D486,'[1]Employer information'!$A$3:$B$1390,2,FALSE)</f>
        <v>CLARKSVILLE ISD</v>
      </c>
      <c r="H486" s="36">
        <f>IF(ISNA(VLOOKUP(D486,'[1]Proportionate Shares'!$D$23:$I$1377,6,FALSE)),0,VLOOKUP(D486,'[1]Proportionate Shares'!$D$23:$I$1377,6,FALSE))</f>
        <v>3.6189611E-5</v>
      </c>
      <c r="I486" s="105">
        <f>VLOOKUP(D486,'[1]Schedule of Pension Amounts LW'!$B$15:$E$1399,3,FALSE)</f>
        <v>1875733</v>
      </c>
      <c r="J486" s="105">
        <f>-IF(ISNA(VLOOKUP(D486,'[1]Combined Contribution Amounts'!$A$2:$K$1335,5,FALSE)),0,VLOOKUP(D486,'[1]Combined Contribution Amounts'!$A$2:$K$1335,5,FALSE))</f>
        <v>-126668</v>
      </c>
      <c r="K486" s="105">
        <f>-IF(ISNA(VLOOKUP(D486,'[1]Combined Contribution Amounts'!$A$2:$K$1335,7,FALSE)),0,VLOOKUP(D486,'[1]Combined Contribution Amounts'!$A$2:$K$1335,7,FALSE))+-IF(ISNA(VLOOKUP(D486,'[1]Combined Contribution Amounts'!$A$2:$K$1335,8,FALSE)),0,VLOOKUP(D486,'[1]Combined Contribution Amounts'!$A$2:$K$1335,8,FALSE))+-IF(ISNA(VLOOKUP(D486,'[1]Combined Contribution Amounts'!$A$2:$K$1335,9,FALSE)),0,VLOOKUP(D486,'[1]Combined Contribution Amounts'!$A$2:$K$1335,9,FALSE))</f>
        <v>0</v>
      </c>
      <c r="L486" s="105">
        <f>VLOOKUP(D486,'[1]Pension Expense Details'!$D$23:$S$1407,16,FALSE)</f>
        <v>192725</v>
      </c>
      <c r="M486" s="105">
        <f>ROUND(('[1]68_InOutFlowsCurPrdAndPriorHist'!$F$28-'[1]68_InOutFlowsCurPrdAndPriorHist'!$F$31)*$H486,0)-VLOOKUP(D486,'[1]Pension Expense Details'!$D$23:$S$1407,12,FALSE)</f>
        <v>-29973</v>
      </c>
      <c r="N486" s="105">
        <f>ROUND(('[1]68_InOutFlowsCurPrdAndPriorHist'!$F$29-'[1]68_InOutFlowsCurPrdAndPriorHist'!$F$32)*$H486,0)-VLOOKUP(D486,'[1]Pension Expense Details'!$D$23:$S$1407,13,FALSE)</f>
        <v>-226482</v>
      </c>
      <c r="O486" s="105">
        <f>ROUND(('[1]68_InOutFlowsCurPrdAndPriorHist'!$F$30-'[1]68_InOutFlowsCurPrdAndPriorHist'!$F$33)*$H486,0)-VLOOKUP(D486,'[1]Pension Expense Details'!$D$23:$S$1407,14,FALSE)</f>
        <v>97938</v>
      </c>
      <c r="P486" s="105">
        <f>ROUND((VLOOKUP(D486,'[1]Schedule of Pension Amounts LW'!$B$15:$AC$1399,28,FALSE)-VLOOKUP(D486,'[1]Schedule of Pension Amounts LW'!$B$15:$AC$1399,27,FALSE))*'[1]Schedule of Pension Amounts LW'!AD$4,0)+VLOOKUP(D486,'[1]Schedule of Pension Amounts LW'!$B$15:$AH$1399,33,FALSE)-VLOOKUP(D486,'[1]Pension Expense Details'!$D$23:$S$1407,15,FALSE)</f>
        <v>97976</v>
      </c>
      <c r="Q486" s="98">
        <f t="shared" si="34"/>
        <v>1881249</v>
      </c>
      <c r="R486" s="98">
        <f>ROUND('[1]68_InOutFlowsCurPrdAndPrior'!$D$32*IF(ISNA(VLOOKUP(D486,'[1]Proportionate Shares'!$D$23:$I$1359,6,FALSE)),0,VLOOKUP(D486,'[1]Proportionate Shares'!$D$23:$I$1359,6,FALSE)),0)</f>
        <v>7903</v>
      </c>
      <c r="S486" s="98">
        <f>ROUND('[1]68_InOutFlowsCurPrdAndPrior'!$D$33*IF(ISNA(VLOOKUP(D486,'[1]Proportionate Shares'!$D$23:$I$1359,6,FALSE)),0,VLOOKUP(D486,'[1]Proportionate Shares'!$D$23:$I$1359,6,FALSE)),0)</f>
        <v>583656</v>
      </c>
      <c r="T486" s="98">
        <f>ROUND('[1]68_InOutFlowsCurPrdAndPrior'!$D$35*IF(ISNA(VLOOKUP(D486,'[1]Proportionate Shares'!$D$23:$I$1359,6,FALSE)),0,VLOOKUP(D486,'[1]Proportionate Shares'!$D$23:$I$1359,6,FALSE)),0)</f>
        <v>113101</v>
      </c>
      <c r="U486" s="98">
        <f>VLOOKUP(D486,'[1]Schedule of Pension Amounts LW'!$B$15:$AS$1399,36,FALSE)</f>
        <v>175250</v>
      </c>
      <c r="V486" s="99">
        <f t="shared" si="35"/>
        <v>879910</v>
      </c>
      <c r="W486" s="98">
        <f>ROUND('[1]68_InOutFlowsCurPrdAndPrior'!$F$32*IF(ISNA(VLOOKUP(D486,'[1]Proportionate Shares'!$D$23:$I$1359,6,FALSE)),0,VLOOKUP(D486,'[1]Proportionate Shares'!$D$23:$I$1359,6,FALSE)),0)</f>
        <v>65320</v>
      </c>
      <c r="X486" s="98">
        <f>ROUND('[1]68_InOutFlowsCurPrdAndPrior'!$F$33*IF(ISNA(VLOOKUP(D486,'[1]Proportionate Shares'!$D$23:$I$1359,6,FALSE)),0,VLOOKUP(D486,'[1]Proportionate Shares'!$D$23:$I$1359,6,FALSE)),0)</f>
        <v>241194</v>
      </c>
      <c r="Y486" s="98">
        <f>ROUND('[1]68_InOutFlowsCurPrdAndPrior'!$F$35*IF(ISNA(VLOOKUP(D486,'[1]Proportionate Shares'!$D$23:$I$1359,6,FALSE)),0,VLOOKUP(D486,'[1]Proportionate Shares'!$D$23:$I$1359,6,FALSE)),0)</f>
        <v>94211</v>
      </c>
      <c r="Z486" s="98">
        <f>-VLOOKUP(D486,'[1]Schedule of Pension Amounts LW'!$B$15:$AS$1399,37,FALSE)</f>
        <v>143050</v>
      </c>
      <c r="AA486" s="99">
        <f t="shared" si="36"/>
        <v>543775</v>
      </c>
      <c r="AB486" s="72">
        <f>VLOOKUP(D486,'[1]Pension Expense Details'!$D$22:$S$1407,16,FALSE)</f>
        <v>192725</v>
      </c>
      <c r="AC486" s="72">
        <f t="shared" si="37"/>
        <v>171829</v>
      </c>
      <c r="AD486" s="72">
        <f>VLOOKUP(D486,'[1]Schedule of Pension Amounts LW'!$B$15:$W$1399,22,FALSE)</f>
        <v>364554</v>
      </c>
    </row>
    <row r="487" spans="1:30" x14ac:dyDescent="0.3">
      <c r="A487" s="104"/>
      <c r="B487" s="33"/>
      <c r="C487" s="33" t="str">
        <f>VLOOKUP(D487,'[1]Employer information'!$I$3:$J$1391,2,FALSE)</f>
        <v xml:space="preserve">Public Education                                  </v>
      </c>
      <c r="D487" s="33" t="str">
        <f>'[1]Schedule of Pension Amounts LW'!B480</f>
        <v>0490</v>
      </c>
      <c r="E487" s="33" t="str">
        <f>IF(ISNA(VLOOKUP(D487,'[1]Proportionate Shares'!$D$23:$G$1400,2,FALSE)),"",VLOOKUP(D487,'[1]Proportionate Shares'!$D$23:$G$1400,2,FALSE))</f>
        <v>006902</v>
      </c>
      <c r="F487" s="33" t="str">
        <f>IF(ISNA(VLOOKUP(D487,'[1]Proportionate Shares'!$D$23:$G$1400,3,FALSE)),"",VLOOKUP(D487,'[1]Proportionate Shares'!$D$23:$G$1400,3,FALSE))</f>
        <v xml:space="preserve">   </v>
      </c>
      <c r="G487" s="34" t="str">
        <f>VLOOKUP(D487,'[1]Employer information'!$A$3:$B$1390,2,FALSE)</f>
        <v>CLAUDE ISD</v>
      </c>
      <c r="H487" s="36">
        <f>IF(ISNA(VLOOKUP(D487,'[1]Proportionate Shares'!$D$23:$I$1377,6,FALSE)),0,VLOOKUP(D487,'[1]Proportionate Shares'!$D$23:$I$1377,6,FALSE))</f>
        <v>1.804595E-5</v>
      </c>
      <c r="I487" s="105">
        <f>VLOOKUP(D487,'[1]Schedule of Pension Amounts LW'!$B$15:$E$1399,3,FALSE)</f>
        <v>919158</v>
      </c>
      <c r="J487" s="105">
        <f>-IF(ISNA(VLOOKUP(D487,'[1]Combined Contribution Amounts'!$A$2:$K$1335,5,FALSE)),0,VLOOKUP(D487,'[1]Combined Contribution Amounts'!$A$2:$K$1335,5,FALSE))</f>
        <v>-63163</v>
      </c>
      <c r="K487" s="105">
        <f>-IF(ISNA(VLOOKUP(D487,'[1]Combined Contribution Amounts'!$A$2:$K$1335,7,FALSE)),0,VLOOKUP(D487,'[1]Combined Contribution Amounts'!$A$2:$K$1335,7,FALSE))+-IF(ISNA(VLOOKUP(D487,'[1]Combined Contribution Amounts'!$A$2:$K$1335,8,FALSE)),0,VLOOKUP(D487,'[1]Combined Contribution Amounts'!$A$2:$K$1335,8,FALSE))+-IF(ISNA(VLOOKUP(D487,'[1]Combined Contribution Amounts'!$A$2:$K$1335,9,FALSE)),0,VLOOKUP(D487,'[1]Combined Contribution Amounts'!$A$2:$K$1335,9,FALSE))</f>
        <v>0</v>
      </c>
      <c r="L487" s="105">
        <f>VLOOKUP(D487,'[1]Pension Expense Details'!$D$23:$S$1407,16,FALSE)</f>
        <v>98645</v>
      </c>
      <c r="M487" s="105">
        <f>ROUND(('[1]68_InOutFlowsCurPrdAndPriorHist'!$F$28-'[1]68_InOutFlowsCurPrdAndPriorHist'!$F$31)*$H487,0)-VLOOKUP(D487,'[1]Pension Expense Details'!$D$23:$S$1407,12,FALSE)</f>
        <v>-14947</v>
      </c>
      <c r="N487" s="105">
        <f>ROUND(('[1]68_InOutFlowsCurPrdAndPriorHist'!$F$29-'[1]68_InOutFlowsCurPrdAndPriorHist'!$F$32)*$H487,0)-VLOOKUP(D487,'[1]Pension Expense Details'!$D$23:$S$1407,13,FALSE)</f>
        <v>-112935</v>
      </c>
      <c r="O487" s="105">
        <f>ROUND(('[1]68_InOutFlowsCurPrdAndPriorHist'!$F$30-'[1]68_InOutFlowsCurPrdAndPriorHist'!$F$33)*$H487,0)-VLOOKUP(D487,'[1]Pension Expense Details'!$D$23:$S$1407,14,FALSE)</f>
        <v>48837</v>
      </c>
      <c r="P487" s="105">
        <f>ROUND((VLOOKUP(D487,'[1]Schedule of Pension Amounts LW'!$B$15:$AC$1399,28,FALSE)-VLOOKUP(D487,'[1]Schedule of Pension Amounts LW'!$B$15:$AC$1399,27,FALSE))*'[1]Schedule of Pension Amounts LW'!AD$4,0)+VLOOKUP(D487,'[1]Schedule of Pension Amounts LW'!$B$15:$AH$1399,33,FALSE)-VLOOKUP(D487,'[1]Pension Expense Details'!$D$23:$S$1407,15,FALSE)</f>
        <v>62490</v>
      </c>
      <c r="Q487" s="98">
        <f t="shared" si="34"/>
        <v>938085</v>
      </c>
      <c r="R487" s="98">
        <f>ROUND('[1]68_InOutFlowsCurPrdAndPrior'!$D$32*IF(ISNA(VLOOKUP(D487,'[1]Proportionate Shares'!$D$23:$I$1359,6,FALSE)),0,VLOOKUP(D487,'[1]Proportionate Shares'!$D$23:$I$1359,6,FALSE)),0)</f>
        <v>3941</v>
      </c>
      <c r="S487" s="98">
        <f>ROUND('[1]68_InOutFlowsCurPrdAndPrior'!$D$33*IF(ISNA(VLOOKUP(D487,'[1]Proportionate Shares'!$D$23:$I$1359,6,FALSE)),0,VLOOKUP(D487,'[1]Proportionate Shares'!$D$23:$I$1359,6,FALSE)),0)</f>
        <v>291040</v>
      </c>
      <c r="T487" s="98">
        <f>ROUND('[1]68_InOutFlowsCurPrdAndPrior'!$D$35*IF(ISNA(VLOOKUP(D487,'[1]Proportionate Shares'!$D$23:$I$1359,6,FALSE)),0,VLOOKUP(D487,'[1]Proportionate Shares'!$D$23:$I$1359,6,FALSE)),0)</f>
        <v>56398</v>
      </c>
      <c r="U487" s="98">
        <f>VLOOKUP(D487,'[1]Schedule of Pension Amounts LW'!$B$15:$AS$1399,36,FALSE)</f>
        <v>127840</v>
      </c>
      <c r="V487" s="99">
        <f t="shared" si="35"/>
        <v>479219</v>
      </c>
      <c r="W487" s="98">
        <f>ROUND('[1]68_InOutFlowsCurPrdAndPrior'!$F$32*IF(ISNA(VLOOKUP(D487,'[1]Proportionate Shares'!$D$23:$I$1359,6,FALSE)),0,VLOOKUP(D487,'[1]Proportionate Shares'!$D$23:$I$1359,6,FALSE)),0)</f>
        <v>32572</v>
      </c>
      <c r="X487" s="98">
        <f>ROUND('[1]68_InOutFlowsCurPrdAndPrior'!$F$33*IF(ISNA(VLOOKUP(D487,'[1]Proportionate Shares'!$D$23:$I$1359,6,FALSE)),0,VLOOKUP(D487,'[1]Proportionate Shares'!$D$23:$I$1359,6,FALSE)),0)</f>
        <v>120271</v>
      </c>
      <c r="Y487" s="98">
        <f>ROUND('[1]68_InOutFlowsCurPrdAndPrior'!$F$35*IF(ISNA(VLOOKUP(D487,'[1]Proportionate Shares'!$D$23:$I$1359,6,FALSE)),0,VLOOKUP(D487,'[1]Proportionate Shares'!$D$23:$I$1359,6,FALSE)),0)</f>
        <v>46978</v>
      </c>
      <c r="Z487" s="98">
        <f>-VLOOKUP(D487,'[1]Schedule of Pension Amounts LW'!$B$15:$AS$1399,37,FALSE)</f>
        <v>110097</v>
      </c>
      <c r="AA487" s="99">
        <f t="shared" si="36"/>
        <v>309918</v>
      </c>
      <c r="AB487" s="72">
        <f>VLOOKUP(D487,'[1]Pension Expense Details'!$D$22:$S$1407,16,FALSE)</f>
        <v>98645</v>
      </c>
      <c r="AC487" s="72">
        <f t="shared" si="37"/>
        <v>93730</v>
      </c>
      <c r="AD487" s="72">
        <f>VLOOKUP(D487,'[1]Schedule of Pension Amounts LW'!$B$15:$W$1399,22,FALSE)</f>
        <v>192375</v>
      </c>
    </row>
    <row r="488" spans="1:30" x14ac:dyDescent="0.3">
      <c r="A488" s="104"/>
      <c r="B488" s="33"/>
      <c r="C488" s="33" t="str">
        <f>VLOOKUP(D488,'[1]Employer information'!$I$3:$J$1391,2,FALSE)</f>
        <v xml:space="preserve">Public Education                                  </v>
      </c>
      <c r="D488" s="33" t="str">
        <f>'[1]Schedule of Pension Amounts LW'!B481</f>
        <v>0810</v>
      </c>
      <c r="E488" s="33" t="str">
        <f>IF(ISNA(VLOOKUP(D488,'[1]Proportionate Shares'!$D$23:$G$1400,2,FALSE)),"",VLOOKUP(D488,'[1]Proportionate Shares'!$D$23:$G$1400,2,FALSE))</f>
        <v>084910</v>
      </c>
      <c r="F488" s="33" t="str">
        <f>IF(ISNA(VLOOKUP(D488,'[1]Proportionate Shares'!$D$23:$G$1400,3,FALSE)),"",VLOOKUP(D488,'[1]Proportionate Shares'!$D$23:$G$1400,3,FALSE))</f>
        <v xml:space="preserve">   </v>
      </c>
      <c r="G488" s="34" t="str">
        <f>VLOOKUP(D488,'[1]Employer information'!$A$3:$B$1390,2,FALSE)</f>
        <v>CLEAR CREEK ISD</v>
      </c>
      <c r="H488" s="36">
        <f>IF(ISNA(VLOOKUP(D488,'[1]Proportionate Shares'!$D$23:$I$1377,6,FALSE)),0,VLOOKUP(D488,'[1]Proportionate Shares'!$D$23:$I$1377,6,FALSE))</f>
        <v>2.2999922279999998E-3</v>
      </c>
      <c r="I488" s="105">
        <f>VLOOKUP(D488,'[1]Schedule of Pension Amounts LW'!$B$15:$E$1399,3,FALSE)</f>
        <v>123758393</v>
      </c>
      <c r="J488" s="105">
        <f>-IF(ISNA(VLOOKUP(D488,'[1]Combined Contribution Amounts'!$A$2:$K$1335,5,FALSE)),0,VLOOKUP(D488,'[1]Combined Contribution Amounts'!$A$2:$K$1335,5,FALSE))</f>
        <v>-8050250</v>
      </c>
      <c r="K488" s="105">
        <f>-IF(ISNA(VLOOKUP(D488,'[1]Combined Contribution Amounts'!$A$2:$K$1335,7,FALSE)),0,VLOOKUP(D488,'[1]Combined Contribution Amounts'!$A$2:$K$1335,7,FALSE))+-IF(ISNA(VLOOKUP(D488,'[1]Combined Contribution Amounts'!$A$2:$K$1335,8,FALSE)),0,VLOOKUP(D488,'[1]Combined Contribution Amounts'!$A$2:$K$1335,8,FALSE))+-IF(ISNA(VLOOKUP(D488,'[1]Combined Contribution Amounts'!$A$2:$K$1335,9,FALSE)),0,VLOOKUP(D488,'[1]Combined Contribution Amounts'!$A$2:$K$1335,9,FALSE))</f>
        <v>0</v>
      </c>
      <c r="L488" s="105">
        <f>VLOOKUP(D488,'[1]Pension Expense Details'!$D$23:$S$1407,16,FALSE)</f>
        <v>11533630</v>
      </c>
      <c r="M488" s="105">
        <f>ROUND(('[1]68_InOutFlowsCurPrdAndPriorHist'!$F$28-'[1]68_InOutFlowsCurPrdAndPriorHist'!$F$31)*$H488,0)-VLOOKUP(D488,'[1]Pension Expense Details'!$D$23:$S$1407,12,FALSE)</f>
        <v>-1904941</v>
      </c>
      <c r="N488" s="105">
        <f>ROUND(('[1]68_InOutFlowsCurPrdAndPriorHist'!$F$29-'[1]68_InOutFlowsCurPrdAndPriorHist'!$F$32)*$H488,0)-VLOOKUP(D488,'[1]Pension Expense Details'!$D$23:$S$1407,13,FALSE)</f>
        <v>-14393821</v>
      </c>
      <c r="O488" s="105">
        <f>ROUND(('[1]68_InOutFlowsCurPrdAndPriorHist'!$F$30-'[1]68_InOutFlowsCurPrdAndPriorHist'!$F$33)*$H488,0)-VLOOKUP(D488,'[1]Pension Expense Details'!$D$23:$S$1407,14,FALSE)</f>
        <v>6224334</v>
      </c>
      <c r="P488" s="105">
        <f>ROUND((VLOOKUP(D488,'[1]Schedule of Pension Amounts LW'!$B$15:$AC$1399,28,FALSE)-VLOOKUP(D488,'[1]Schedule of Pension Amounts LW'!$B$15:$AC$1399,27,FALSE))*'[1]Schedule of Pension Amounts LW'!AD$4,0)+VLOOKUP(D488,'[1]Schedule of Pension Amounts LW'!$B$15:$AH$1399,33,FALSE)-VLOOKUP(D488,'[1]Pension Expense Details'!$D$23:$S$1407,15,FALSE)</f>
        <v>2393441</v>
      </c>
      <c r="Q488" s="98">
        <f t="shared" si="34"/>
        <v>119560786</v>
      </c>
      <c r="R488" s="98">
        <f>ROUND('[1]68_InOutFlowsCurPrdAndPrior'!$D$32*IF(ISNA(VLOOKUP(D488,'[1]Proportionate Shares'!$D$23:$I$1359,6,FALSE)),0,VLOOKUP(D488,'[1]Proportionate Shares'!$D$23:$I$1359,6,FALSE)),0)</f>
        <v>502262</v>
      </c>
      <c r="S488" s="98">
        <f>ROUND('[1]68_InOutFlowsCurPrdAndPrior'!$D$33*IF(ISNA(VLOOKUP(D488,'[1]Proportionate Shares'!$D$23:$I$1359,6,FALSE)),0,VLOOKUP(D488,'[1]Proportionate Shares'!$D$23:$I$1359,6,FALSE)),0)</f>
        <v>37093628</v>
      </c>
      <c r="T488" s="98">
        <f>ROUND('[1]68_InOutFlowsCurPrdAndPrior'!$D$35*IF(ISNA(VLOOKUP(D488,'[1]Proportionate Shares'!$D$23:$I$1359,6,FALSE)),0,VLOOKUP(D488,'[1]Proportionate Shares'!$D$23:$I$1359,6,FALSE)),0)</f>
        <v>7188031</v>
      </c>
      <c r="U488" s="98">
        <f>VLOOKUP(D488,'[1]Schedule of Pension Amounts LW'!$B$15:$AS$1399,36,FALSE)</f>
        <v>12334760</v>
      </c>
      <c r="V488" s="99">
        <f t="shared" si="35"/>
        <v>57118681</v>
      </c>
      <c r="W488" s="98">
        <f>ROUND('[1]68_InOutFlowsCurPrdAndPrior'!$F$32*IF(ISNA(VLOOKUP(D488,'[1]Proportionate Shares'!$D$23:$I$1359,6,FALSE)),0,VLOOKUP(D488,'[1]Proportionate Shares'!$D$23:$I$1359,6,FALSE)),0)</f>
        <v>4151340</v>
      </c>
      <c r="X488" s="98">
        <f>ROUND('[1]68_InOutFlowsCurPrdAndPrior'!$F$33*IF(ISNA(VLOOKUP(D488,'[1]Proportionate Shares'!$D$23:$I$1359,6,FALSE)),0,VLOOKUP(D488,'[1]Proportionate Shares'!$D$23:$I$1359,6,FALSE)),0)</f>
        <v>15328842</v>
      </c>
      <c r="Y488" s="98">
        <f>ROUND('[1]68_InOutFlowsCurPrdAndPrior'!$F$35*IF(ISNA(VLOOKUP(D488,'[1]Proportionate Shares'!$D$23:$I$1359,6,FALSE)),0,VLOOKUP(D488,'[1]Proportionate Shares'!$D$23:$I$1359,6,FALSE)),0)</f>
        <v>5987503</v>
      </c>
      <c r="Z488" s="98">
        <f>-VLOOKUP(D488,'[1]Schedule of Pension Amounts LW'!$B$15:$AS$1399,37,FALSE)</f>
        <v>1422</v>
      </c>
      <c r="AA488" s="99">
        <f t="shared" si="36"/>
        <v>25469107</v>
      </c>
      <c r="AB488" s="72">
        <f>VLOOKUP(D488,'[1]Pension Expense Details'!$D$22:$S$1407,16,FALSE)</f>
        <v>11533630</v>
      </c>
      <c r="AC488" s="72">
        <f t="shared" si="37"/>
        <v>14404440</v>
      </c>
      <c r="AD488" s="72">
        <f>VLOOKUP(D488,'[1]Schedule of Pension Amounts LW'!$B$15:$W$1399,22,FALSE)</f>
        <v>25938070</v>
      </c>
    </row>
    <row r="489" spans="1:30" x14ac:dyDescent="0.3">
      <c r="A489" s="104"/>
      <c r="B489" s="33"/>
      <c r="C489" s="33" t="str">
        <f>VLOOKUP(D489,'[1]Employer information'!$I$3:$J$1391,2,FALSE)</f>
        <v xml:space="preserve">Public Education                                  </v>
      </c>
      <c r="D489" s="33" t="str">
        <f>'[1]Schedule of Pension Amounts LW'!B482</f>
        <v>0491</v>
      </c>
      <c r="E489" s="33" t="str">
        <f>IF(ISNA(VLOOKUP(D489,'[1]Proportionate Shares'!$D$23:$G$1400,2,FALSE)),"",VLOOKUP(D489,'[1]Proportionate Shares'!$D$23:$G$1400,2,FALSE))</f>
        <v>126903</v>
      </c>
      <c r="F489" s="33" t="str">
        <f>IF(ISNA(VLOOKUP(D489,'[1]Proportionate Shares'!$D$23:$G$1400,3,FALSE)),"",VLOOKUP(D489,'[1]Proportionate Shares'!$D$23:$G$1400,3,FALSE))</f>
        <v xml:space="preserve">   </v>
      </c>
      <c r="G489" s="34" t="str">
        <f>VLOOKUP(D489,'[1]Employer information'!$A$3:$B$1390,2,FALSE)</f>
        <v>CLEBURNE ISD</v>
      </c>
      <c r="H489" s="36">
        <f>IF(ISNA(VLOOKUP(D489,'[1]Proportionate Shares'!$D$23:$I$1377,6,FALSE)),0,VLOOKUP(D489,'[1]Proportionate Shares'!$D$23:$I$1377,6,FALSE))</f>
        <v>4.1020444600000001E-4</v>
      </c>
      <c r="I489" s="105">
        <f>VLOOKUP(D489,'[1]Schedule of Pension Amounts LW'!$B$15:$E$1399,3,FALSE)</f>
        <v>22854731</v>
      </c>
      <c r="J489" s="105">
        <f>-IF(ISNA(VLOOKUP(D489,'[1]Combined Contribution Amounts'!$A$2:$K$1335,5,FALSE)),0,VLOOKUP(D489,'[1]Combined Contribution Amounts'!$A$2:$K$1335,5,FALSE))</f>
        <v>-1435765</v>
      </c>
      <c r="K489" s="105">
        <f>-IF(ISNA(VLOOKUP(D489,'[1]Combined Contribution Amounts'!$A$2:$K$1335,7,FALSE)),0,VLOOKUP(D489,'[1]Combined Contribution Amounts'!$A$2:$K$1335,7,FALSE))+-IF(ISNA(VLOOKUP(D489,'[1]Combined Contribution Amounts'!$A$2:$K$1335,8,FALSE)),0,VLOOKUP(D489,'[1]Combined Contribution Amounts'!$A$2:$K$1335,8,FALSE))+-IF(ISNA(VLOOKUP(D489,'[1]Combined Contribution Amounts'!$A$2:$K$1335,9,FALSE)),0,VLOOKUP(D489,'[1]Combined Contribution Amounts'!$A$2:$K$1335,9,FALSE))</f>
        <v>0</v>
      </c>
      <c r="L489" s="105">
        <f>VLOOKUP(D489,'[1]Pension Expense Details'!$D$23:$S$1407,16,FALSE)</f>
        <v>1934055</v>
      </c>
      <c r="M489" s="105">
        <f>ROUND(('[1]68_InOutFlowsCurPrdAndPriorHist'!$F$28-'[1]68_InOutFlowsCurPrdAndPriorHist'!$F$31)*$H489,0)-VLOOKUP(D489,'[1]Pension Expense Details'!$D$23:$S$1407,12,FALSE)</f>
        <v>-339747</v>
      </c>
      <c r="N489" s="105">
        <f>ROUND(('[1]68_InOutFlowsCurPrdAndPriorHist'!$F$29-'[1]68_InOutFlowsCurPrdAndPriorHist'!$F$32)*$H489,0)-VLOOKUP(D489,'[1]Pension Expense Details'!$D$23:$S$1407,13,FALSE)</f>
        <v>-2567143</v>
      </c>
      <c r="O489" s="105">
        <f>ROUND(('[1]68_InOutFlowsCurPrdAndPriorHist'!$F$30-'[1]68_InOutFlowsCurPrdAndPriorHist'!$F$33)*$H489,0)-VLOOKUP(D489,'[1]Pension Expense Details'!$D$23:$S$1407,14,FALSE)</f>
        <v>1110112</v>
      </c>
      <c r="P489" s="105">
        <f>ROUND((VLOOKUP(D489,'[1]Schedule of Pension Amounts LW'!$B$15:$AC$1399,28,FALSE)-VLOOKUP(D489,'[1]Schedule of Pension Amounts LW'!$B$15:$AC$1399,27,FALSE))*'[1]Schedule of Pension Amounts LW'!AD$4,0)+VLOOKUP(D489,'[1]Schedule of Pension Amounts LW'!$B$15:$AH$1399,33,FALSE)-VLOOKUP(D489,'[1]Pension Expense Details'!$D$23:$S$1407,15,FALSE)</f>
        <v>-232534</v>
      </c>
      <c r="Q489" s="98">
        <f t="shared" si="34"/>
        <v>21323709</v>
      </c>
      <c r="R489" s="98">
        <f>ROUND('[1]68_InOutFlowsCurPrdAndPrior'!$D$32*IF(ISNA(VLOOKUP(D489,'[1]Proportionate Shares'!$D$23:$I$1359,6,FALSE)),0,VLOOKUP(D489,'[1]Proportionate Shares'!$D$23:$I$1359,6,FALSE)),0)</f>
        <v>89579</v>
      </c>
      <c r="S489" s="98">
        <f>ROUND('[1]68_InOutFlowsCurPrdAndPrior'!$D$33*IF(ISNA(VLOOKUP(D489,'[1]Proportionate Shares'!$D$23:$I$1359,6,FALSE)),0,VLOOKUP(D489,'[1]Proportionate Shares'!$D$23:$I$1359,6,FALSE)),0)</f>
        <v>6615662</v>
      </c>
      <c r="T489" s="98">
        <f>ROUND('[1]68_InOutFlowsCurPrdAndPrior'!$D$35*IF(ISNA(VLOOKUP(D489,'[1]Proportionate Shares'!$D$23:$I$1359,6,FALSE)),0,VLOOKUP(D489,'[1]Proportionate Shares'!$D$23:$I$1359,6,FALSE)),0)</f>
        <v>1281988</v>
      </c>
      <c r="U489" s="98">
        <f>VLOOKUP(D489,'[1]Schedule of Pension Amounts LW'!$B$15:$AS$1399,36,FALSE)</f>
        <v>1780886</v>
      </c>
      <c r="V489" s="99">
        <f t="shared" si="35"/>
        <v>9768115</v>
      </c>
      <c r="W489" s="98">
        <f>ROUND('[1]68_InOutFlowsCurPrdAndPrior'!$F$32*IF(ISNA(VLOOKUP(D489,'[1]Proportionate Shares'!$D$23:$I$1359,6,FALSE)),0,VLOOKUP(D489,'[1]Proportionate Shares'!$D$23:$I$1359,6,FALSE)),0)</f>
        <v>740393</v>
      </c>
      <c r="X489" s="98">
        <f>ROUND('[1]68_InOutFlowsCurPrdAndPrior'!$F$33*IF(ISNA(VLOOKUP(D489,'[1]Proportionate Shares'!$D$23:$I$1359,6,FALSE)),0,VLOOKUP(D489,'[1]Proportionate Shares'!$D$23:$I$1359,6,FALSE)),0)</f>
        <v>2733905</v>
      </c>
      <c r="Y489" s="98">
        <f>ROUND('[1]68_InOutFlowsCurPrdAndPrior'!$F$35*IF(ISNA(VLOOKUP(D489,'[1]Proportionate Shares'!$D$23:$I$1359,6,FALSE)),0,VLOOKUP(D489,'[1]Proportionate Shares'!$D$23:$I$1359,6,FALSE)),0)</f>
        <v>1067873</v>
      </c>
      <c r="Z489" s="98">
        <f>-VLOOKUP(D489,'[1]Schedule of Pension Amounts LW'!$B$15:$AS$1399,37,FALSE)</f>
        <v>428534</v>
      </c>
      <c r="AA489" s="99">
        <f t="shared" si="36"/>
        <v>4970705</v>
      </c>
      <c r="AB489" s="72">
        <f>VLOOKUP(D489,'[1]Pension Expense Details'!$D$22:$S$1407,16,FALSE)</f>
        <v>1934055</v>
      </c>
      <c r="AC489" s="72">
        <f t="shared" si="37"/>
        <v>2522701</v>
      </c>
      <c r="AD489" s="72">
        <f>VLOOKUP(D489,'[1]Schedule of Pension Amounts LW'!$B$15:$W$1399,22,FALSE)</f>
        <v>4456756</v>
      </c>
    </row>
    <row r="490" spans="1:30" x14ac:dyDescent="0.3">
      <c r="A490" s="104"/>
      <c r="B490" s="33"/>
      <c r="C490" s="33" t="str">
        <f>VLOOKUP(D490,'[1]Employer information'!$I$3:$J$1391,2,FALSE)</f>
        <v xml:space="preserve">Public Education                                  </v>
      </c>
      <c r="D490" s="33" t="str">
        <f>'[1]Schedule of Pension Amounts LW'!B483</f>
        <v>0492</v>
      </c>
      <c r="E490" s="33" t="str">
        <f>IF(ISNA(VLOOKUP(D490,'[1]Proportionate Shares'!$D$23:$G$1400,2,FALSE)),"",VLOOKUP(D490,'[1]Proportionate Shares'!$D$23:$G$1400,2,FALSE))</f>
        <v>146901</v>
      </c>
      <c r="F490" s="33" t="str">
        <f>IF(ISNA(VLOOKUP(D490,'[1]Proportionate Shares'!$D$23:$G$1400,3,FALSE)),"",VLOOKUP(D490,'[1]Proportionate Shares'!$D$23:$G$1400,3,FALSE))</f>
        <v xml:space="preserve">   </v>
      </c>
      <c r="G490" s="34" t="str">
        <f>VLOOKUP(D490,'[1]Employer information'!$A$3:$B$1390,2,FALSE)</f>
        <v>CLEVELAND ISD</v>
      </c>
      <c r="H490" s="36">
        <f>IF(ISNA(VLOOKUP(D490,'[1]Proportionate Shares'!$D$23:$I$1377,6,FALSE)),0,VLOOKUP(D490,'[1]Proportionate Shares'!$D$23:$I$1377,6,FALSE))</f>
        <v>3.8060746500000002E-4</v>
      </c>
      <c r="I490" s="105">
        <f>VLOOKUP(D490,'[1]Schedule of Pension Amounts LW'!$B$15:$E$1399,3,FALSE)</f>
        <v>16444331</v>
      </c>
      <c r="J490" s="105">
        <f>-IF(ISNA(VLOOKUP(D490,'[1]Combined Contribution Amounts'!$A$2:$K$1335,5,FALSE)),0,VLOOKUP(D490,'[1]Combined Contribution Amounts'!$A$2:$K$1335,5,FALSE))</f>
        <v>-1332172</v>
      </c>
      <c r="K490" s="105">
        <f>-IF(ISNA(VLOOKUP(D490,'[1]Combined Contribution Amounts'!$A$2:$K$1335,7,FALSE)),0,VLOOKUP(D490,'[1]Combined Contribution Amounts'!$A$2:$K$1335,7,FALSE))+-IF(ISNA(VLOOKUP(D490,'[1]Combined Contribution Amounts'!$A$2:$K$1335,8,FALSE)),0,VLOOKUP(D490,'[1]Combined Contribution Amounts'!$A$2:$K$1335,8,FALSE))+-IF(ISNA(VLOOKUP(D490,'[1]Combined Contribution Amounts'!$A$2:$K$1335,9,FALSE)),0,VLOOKUP(D490,'[1]Combined Contribution Amounts'!$A$2:$K$1335,9,FALSE))</f>
        <v>0</v>
      </c>
      <c r="L490" s="105">
        <f>VLOOKUP(D490,'[1]Pension Expense Details'!$D$23:$S$1407,16,FALSE)</f>
        <v>2542887</v>
      </c>
      <c r="M490" s="105">
        <f>ROUND(('[1]68_InOutFlowsCurPrdAndPriorHist'!$F$28-'[1]68_InOutFlowsCurPrdAndPriorHist'!$F$31)*$H490,0)-VLOOKUP(D490,'[1]Pension Expense Details'!$D$23:$S$1407,12,FALSE)</f>
        <v>-315234</v>
      </c>
      <c r="N490" s="105">
        <f>ROUND(('[1]68_InOutFlowsCurPrdAndPriorHist'!$F$29-'[1]68_InOutFlowsCurPrdAndPriorHist'!$F$32)*$H490,0)-VLOOKUP(D490,'[1]Pension Expense Details'!$D$23:$S$1407,13,FALSE)</f>
        <v>-2381919</v>
      </c>
      <c r="O490" s="105">
        <f>ROUND(('[1]68_InOutFlowsCurPrdAndPriorHist'!$F$30-'[1]68_InOutFlowsCurPrdAndPriorHist'!$F$33)*$H490,0)-VLOOKUP(D490,'[1]Pension Expense Details'!$D$23:$S$1407,14,FALSE)</f>
        <v>1030015</v>
      </c>
      <c r="P490" s="105">
        <f>ROUND((VLOOKUP(D490,'[1]Schedule of Pension Amounts LW'!$B$15:$AC$1399,28,FALSE)-VLOOKUP(D490,'[1]Schedule of Pension Amounts LW'!$B$15:$AC$1399,27,FALSE))*'[1]Schedule of Pension Amounts LW'!AD$4,0)+VLOOKUP(D490,'[1]Schedule of Pension Amounts LW'!$B$15:$AH$1399,33,FALSE)-VLOOKUP(D490,'[1]Pension Expense Details'!$D$23:$S$1407,15,FALSE)</f>
        <v>3797258</v>
      </c>
      <c r="Q490" s="98">
        <f t="shared" si="34"/>
        <v>19785166</v>
      </c>
      <c r="R490" s="98">
        <f>ROUND('[1]68_InOutFlowsCurPrdAndPrior'!$D$32*IF(ISNA(VLOOKUP(D490,'[1]Proportionate Shares'!$D$23:$I$1359,6,FALSE)),0,VLOOKUP(D490,'[1]Proportionate Shares'!$D$23:$I$1359,6,FALSE)),0)</f>
        <v>83115</v>
      </c>
      <c r="S490" s="98">
        <f>ROUND('[1]68_InOutFlowsCurPrdAndPrior'!$D$33*IF(ISNA(VLOOKUP(D490,'[1]Proportionate Shares'!$D$23:$I$1359,6,FALSE)),0,VLOOKUP(D490,'[1]Proportionate Shares'!$D$23:$I$1359,6,FALSE)),0)</f>
        <v>6138330</v>
      </c>
      <c r="T490" s="98">
        <f>ROUND('[1]68_InOutFlowsCurPrdAndPrior'!$D$35*IF(ISNA(VLOOKUP(D490,'[1]Proportionate Shares'!$D$23:$I$1359,6,FALSE)),0,VLOOKUP(D490,'[1]Proportionate Shares'!$D$23:$I$1359,6,FALSE)),0)</f>
        <v>1189490</v>
      </c>
      <c r="U490" s="98">
        <f>VLOOKUP(D490,'[1]Schedule of Pension Amounts LW'!$B$15:$AS$1399,36,FALSE)</f>
        <v>5307783</v>
      </c>
      <c r="V490" s="99">
        <f t="shared" si="35"/>
        <v>12718718</v>
      </c>
      <c r="W490" s="98">
        <f>ROUND('[1]68_InOutFlowsCurPrdAndPrior'!$F$32*IF(ISNA(VLOOKUP(D490,'[1]Proportionate Shares'!$D$23:$I$1359,6,FALSE)),0,VLOOKUP(D490,'[1]Proportionate Shares'!$D$23:$I$1359,6,FALSE)),0)</f>
        <v>686972</v>
      </c>
      <c r="X490" s="98">
        <f>ROUND('[1]68_InOutFlowsCurPrdAndPrior'!$F$33*IF(ISNA(VLOOKUP(D490,'[1]Proportionate Shares'!$D$23:$I$1359,6,FALSE)),0,VLOOKUP(D490,'[1]Proportionate Shares'!$D$23:$I$1359,6,FALSE)),0)</f>
        <v>2536648</v>
      </c>
      <c r="Y490" s="98">
        <f>ROUND('[1]68_InOutFlowsCurPrdAndPrior'!$F$35*IF(ISNA(VLOOKUP(D490,'[1]Proportionate Shares'!$D$23:$I$1359,6,FALSE)),0,VLOOKUP(D490,'[1]Proportionate Shares'!$D$23:$I$1359,6,FALSE)),0)</f>
        <v>990824</v>
      </c>
      <c r="Z490" s="98">
        <f>-VLOOKUP(D490,'[1]Schedule of Pension Amounts LW'!$B$15:$AS$1399,37,FALSE)</f>
        <v>139</v>
      </c>
      <c r="AA490" s="99">
        <f t="shared" si="36"/>
        <v>4214583</v>
      </c>
      <c r="AB490" s="72">
        <f>VLOOKUP(D490,'[1]Pension Expense Details'!$D$22:$S$1407,16,FALSE)</f>
        <v>2542887</v>
      </c>
      <c r="AC490" s="72">
        <f t="shared" si="37"/>
        <v>2304451</v>
      </c>
      <c r="AD490" s="72">
        <f>VLOOKUP(D490,'[1]Schedule of Pension Amounts LW'!$B$15:$W$1399,22,FALSE)</f>
        <v>4847338</v>
      </c>
    </row>
    <row r="491" spans="1:30" x14ac:dyDescent="0.3">
      <c r="A491" s="104"/>
      <c r="B491" s="33"/>
      <c r="C491" s="33" t="str">
        <f>VLOOKUP(D491,'[1]Employer information'!$I$3:$J$1391,2,FALSE)</f>
        <v xml:space="preserve">Public Education                                  </v>
      </c>
      <c r="D491" s="33" t="str">
        <f>'[1]Schedule of Pension Amounts LW'!B484</f>
        <v>0493</v>
      </c>
      <c r="E491" s="33" t="str">
        <f>IF(ISNA(VLOOKUP(D491,'[1]Proportionate Shares'!$D$23:$G$1400,2,FALSE)),"",VLOOKUP(D491,'[1]Proportionate Shares'!$D$23:$G$1400,2,FALSE))</f>
        <v>018901</v>
      </c>
      <c r="F491" s="33" t="str">
        <f>IF(ISNA(VLOOKUP(D491,'[1]Proportionate Shares'!$D$23:$G$1400,3,FALSE)),"",VLOOKUP(D491,'[1]Proportionate Shares'!$D$23:$G$1400,3,FALSE))</f>
        <v xml:space="preserve">   </v>
      </c>
      <c r="G491" s="34" t="str">
        <f>VLOOKUP(D491,'[1]Employer information'!$A$3:$B$1390,2,FALSE)</f>
        <v>CLIFTON ISD</v>
      </c>
      <c r="H491" s="36">
        <f>IF(ISNA(VLOOKUP(D491,'[1]Proportionate Shares'!$D$23:$I$1377,6,FALSE)),0,VLOOKUP(D491,'[1]Proportionate Shares'!$D$23:$I$1377,6,FALSE))</f>
        <v>4.8571756000000001E-5</v>
      </c>
      <c r="I491" s="105">
        <f>VLOOKUP(D491,'[1]Schedule of Pension Amounts LW'!$B$15:$E$1399,3,FALSE)</f>
        <v>2491131</v>
      </c>
      <c r="J491" s="105">
        <f>-IF(ISNA(VLOOKUP(D491,'[1]Combined Contribution Amounts'!$A$2:$K$1335,5,FALSE)),0,VLOOKUP(D491,'[1]Combined Contribution Amounts'!$A$2:$K$1335,5,FALSE))</f>
        <v>-170007</v>
      </c>
      <c r="K491" s="105">
        <f>-IF(ISNA(VLOOKUP(D491,'[1]Combined Contribution Amounts'!$A$2:$K$1335,7,FALSE)),0,VLOOKUP(D491,'[1]Combined Contribution Amounts'!$A$2:$K$1335,7,FALSE))+-IF(ISNA(VLOOKUP(D491,'[1]Combined Contribution Amounts'!$A$2:$K$1335,8,FALSE)),0,VLOOKUP(D491,'[1]Combined Contribution Amounts'!$A$2:$K$1335,8,FALSE))+-IF(ISNA(VLOOKUP(D491,'[1]Combined Contribution Amounts'!$A$2:$K$1335,9,FALSE)),0,VLOOKUP(D491,'[1]Combined Contribution Amounts'!$A$2:$K$1335,9,FALSE))</f>
        <v>0</v>
      </c>
      <c r="L491" s="105">
        <f>VLOOKUP(D491,'[1]Pension Expense Details'!$D$23:$S$1407,16,FALSE)</f>
        <v>262812</v>
      </c>
      <c r="M491" s="105">
        <f>ROUND(('[1]68_InOutFlowsCurPrdAndPriorHist'!$F$28-'[1]68_InOutFlowsCurPrdAndPriorHist'!$F$31)*$H491,0)-VLOOKUP(D491,'[1]Pension Expense Details'!$D$23:$S$1407,12,FALSE)</f>
        <v>-40229</v>
      </c>
      <c r="N491" s="105">
        <f>ROUND(('[1]68_InOutFlowsCurPrdAndPriorHist'!$F$29-'[1]68_InOutFlowsCurPrdAndPriorHist'!$F$32)*$H491,0)-VLOOKUP(D491,'[1]Pension Expense Details'!$D$23:$S$1407,13,FALSE)</f>
        <v>-303972</v>
      </c>
      <c r="O491" s="105">
        <f>ROUND(('[1]68_InOutFlowsCurPrdAndPriorHist'!$F$30-'[1]68_InOutFlowsCurPrdAndPriorHist'!$F$33)*$H491,0)-VLOOKUP(D491,'[1]Pension Expense Details'!$D$23:$S$1407,14,FALSE)</f>
        <v>131447</v>
      </c>
      <c r="P491" s="105">
        <f>ROUND((VLOOKUP(D491,'[1]Schedule of Pension Amounts LW'!$B$15:$AC$1399,28,FALSE)-VLOOKUP(D491,'[1]Schedule of Pension Amounts LW'!$B$15:$AC$1399,27,FALSE))*'[1]Schedule of Pension Amounts LW'!AD$4,0)+VLOOKUP(D491,'[1]Schedule of Pension Amounts LW'!$B$15:$AH$1399,33,FALSE)-VLOOKUP(D491,'[1]Pension Expense Details'!$D$23:$S$1407,15,FALSE)</f>
        <v>153730</v>
      </c>
      <c r="Q491" s="98">
        <f t="shared" si="34"/>
        <v>2524912</v>
      </c>
      <c r="R491" s="98">
        <f>ROUND('[1]68_InOutFlowsCurPrdAndPrior'!$D$32*IF(ISNA(VLOOKUP(D491,'[1]Proportionate Shares'!$D$23:$I$1359,6,FALSE)),0,VLOOKUP(D491,'[1]Proportionate Shares'!$D$23:$I$1359,6,FALSE)),0)</f>
        <v>10607</v>
      </c>
      <c r="S491" s="98">
        <f>ROUND('[1]68_InOutFlowsCurPrdAndPrior'!$D$33*IF(ISNA(VLOOKUP(D491,'[1]Proportionate Shares'!$D$23:$I$1359,6,FALSE)),0,VLOOKUP(D491,'[1]Proportionate Shares'!$D$23:$I$1359,6,FALSE)),0)</f>
        <v>783352</v>
      </c>
      <c r="T491" s="98">
        <f>ROUND('[1]68_InOutFlowsCurPrdAndPrior'!$D$35*IF(ISNA(VLOOKUP(D491,'[1]Proportionate Shares'!$D$23:$I$1359,6,FALSE)),0,VLOOKUP(D491,'[1]Proportionate Shares'!$D$23:$I$1359,6,FALSE)),0)</f>
        <v>151798</v>
      </c>
      <c r="U491" s="98">
        <f>VLOOKUP(D491,'[1]Schedule of Pension Amounts LW'!$B$15:$AS$1399,36,FALSE)</f>
        <v>303364</v>
      </c>
      <c r="V491" s="99">
        <f t="shared" si="35"/>
        <v>1249121</v>
      </c>
      <c r="W491" s="98">
        <f>ROUND('[1]68_InOutFlowsCurPrdAndPrior'!$F$32*IF(ISNA(VLOOKUP(D491,'[1]Proportionate Shares'!$D$23:$I$1359,6,FALSE)),0,VLOOKUP(D491,'[1]Proportionate Shares'!$D$23:$I$1359,6,FALSE)),0)</f>
        <v>87669</v>
      </c>
      <c r="X491" s="98">
        <f>ROUND('[1]68_InOutFlowsCurPrdAndPrior'!$F$33*IF(ISNA(VLOOKUP(D491,'[1]Proportionate Shares'!$D$23:$I$1359,6,FALSE)),0,VLOOKUP(D491,'[1]Proportionate Shares'!$D$23:$I$1359,6,FALSE)),0)</f>
        <v>323718</v>
      </c>
      <c r="Y491" s="98">
        <f>ROUND('[1]68_InOutFlowsCurPrdAndPrior'!$F$35*IF(ISNA(VLOOKUP(D491,'[1]Proportionate Shares'!$D$23:$I$1359,6,FALSE)),0,VLOOKUP(D491,'[1]Proportionate Shares'!$D$23:$I$1359,6,FALSE)),0)</f>
        <v>126445</v>
      </c>
      <c r="Z491" s="98">
        <f>-VLOOKUP(D491,'[1]Schedule of Pension Amounts LW'!$B$15:$AS$1399,37,FALSE)</f>
        <v>157616</v>
      </c>
      <c r="AA491" s="99">
        <f t="shared" si="36"/>
        <v>695448</v>
      </c>
      <c r="AB491" s="72">
        <f>VLOOKUP(D491,'[1]Pension Expense Details'!$D$22:$S$1407,16,FALSE)</f>
        <v>262812</v>
      </c>
      <c r="AC491" s="72">
        <f t="shared" si="37"/>
        <v>257025</v>
      </c>
      <c r="AD491" s="72">
        <f>VLOOKUP(D491,'[1]Schedule of Pension Amounts LW'!$B$15:$W$1399,22,FALSE)</f>
        <v>519837</v>
      </c>
    </row>
    <row r="492" spans="1:30" x14ac:dyDescent="0.3">
      <c r="A492" s="104"/>
      <c r="B492" s="33"/>
      <c r="C492" s="33" t="str">
        <f>VLOOKUP(D492,'[1]Employer information'!$I$3:$J$1391,2,FALSE)</f>
        <v xml:space="preserve">Public Education                                  </v>
      </c>
      <c r="D492" s="33" t="str">
        <f>'[1]Schedule of Pension Amounts LW'!B485</f>
        <v>0494</v>
      </c>
      <c r="E492" s="33" t="str">
        <f>IF(ISNA(VLOOKUP(D492,'[1]Proportionate Shares'!$D$23:$G$1400,2,FALSE)),"",VLOOKUP(D492,'[1]Proportionate Shares'!$D$23:$G$1400,2,FALSE))</f>
        <v>071901</v>
      </c>
      <c r="F492" s="33" t="str">
        <f>IF(ISNA(VLOOKUP(D492,'[1]Proportionate Shares'!$D$23:$G$1400,3,FALSE)),"",VLOOKUP(D492,'[1]Proportionate Shares'!$D$23:$G$1400,3,FALSE))</f>
        <v xml:space="preserve">   </v>
      </c>
      <c r="G492" s="34" t="str">
        <f>VLOOKUP(D492,'[1]Employer information'!$A$3:$B$1390,2,FALSE)</f>
        <v>CLINT ISD</v>
      </c>
      <c r="H492" s="36">
        <f>IF(ISNA(VLOOKUP(D492,'[1]Proportionate Shares'!$D$23:$I$1377,6,FALSE)),0,VLOOKUP(D492,'[1]Proportionate Shares'!$D$23:$I$1377,6,FALSE))</f>
        <v>6.3903028100000003E-4</v>
      </c>
      <c r="I492" s="105">
        <f>VLOOKUP(D492,'[1]Schedule of Pension Amounts LW'!$B$15:$E$1399,3,FALSE)</f>
        <v>33312956</v>
      </c>
      <c r="J492" s="105">
        <f>-IF(ISNA(VLOOKUP(D492,'[1]Combined Contribution Amounts'!$A$2:$K$1335,5,FALSE)),0,VLOOKUP(D492,'[1]Combined Contribution Amounts'!$A$2:$K$1335,5,FALSE))</f>
        <v>-2236683</v>
      </c>
      <c r="K492" s="105">
        <f>-IF(ISNA(VLOOKUP(D492,'[1]Combined Contribution Amounts'!$A$2:$K$1335,7,FALSE)),0,VLOOKUP(D492,'[1]Combined Contribution Amounts'!$A$2:$K$1335,7,FALSE))+-IF(ISNA(VLOOKUP(D492,'[1]Combined Contribution Amounts'!$A$2:$K$1335,8,FALSE)),0,VLOOKUP(D492,'[1]Combined Contribution Amounts'!$A$2:$K$1335,8,FALSE))+-IF(ISNA(VLOOKUP(D492,'[1]Combined Contribution Amounts'!$A$2:$K$1335,9,FALSE)),0,VLOOKUP(D492,'[1]Combined Contribution Amounts'!$A$2:$K$1335,9,FALSE))</f>
        <v>0</v>
      </c>
      <c r="L492" s="105">
        <f>VLOOKUP(D492,'[1]Pension Expense Details'!$D$23:$S$1407,16,FALSE)</f>
        <v>3373015</v>
      </c>
      <c r="M492" s="105">
        <f>ROUND(('[1]68_InOutFlowsCurPrdAndPriorHist'!$F$28-'[1]68_InOutFlowsCurPrdAndPriorHist'!$F$31)*$H492,0)-VLOOKUP(D492,'[1]Pension Expense Details'!$D$23:$S$1407,12,FALSE)</f>
        <v>-529269</v>
      </c>
      <c r="N492" s="105">
        <f>ROUND(('[1]68_InOutFlowsCurPrdAndPriorHist'!$F$29-'[1]68_InOutFlowsCurPrdAndPriorHist'!$F$32)*$H492,0)-VLOOKUP(D492,'[1]Pension Expense Details'!$D$23:$S$1407,13,FALSE)</f>
        <v>-3999182</v>
      </c>
      <c r="O492" s="105">
        <f>ROUND(('[1]68_InOutFlowsCurPrdAndPriorHist'!$F$30-'[1]68_InOutFlowsCurPrdAndPriorHist'!$F$33)*$H492,0)-VLOOKUP(D492,'[1]Pension Expense Details'!$D$23:$S$1407,14,FALSE)</f>
        <v>1729370</v>
      </c>
      <c r="P492" s="105">
        <f>ROUND((VLOOKUP(D492,'[1]Schedule of Pension Amounts LW'!$B$15:$AC$1399,28,FALSE)-VLOOKUP(D492,'[1]Schedule of Pension Amounts LW'!$B$15:$AC$1399,27,FALSE))*'[1]Schedule of Pension Amounts LW'!AD$4,0)+VLOOKUP(D492,'[1]Schedule of Pension Amounts LW'!$B$15:$AH$1399,33,FALSE)-VLOOKUP(D492,'[1]Pension Expense Details'!$D$23:$S$1407,15,FALSE)</f>
        <v>1568585</v>
      </c>
      <c r="Q492" s="98">
        <f t="shared" si="34"/>
        <v>33218792</v>
      </c>
      <c r="R492" s="98">
        <f>ROUND('[1]68_InOutFlowsCurPrdAndPrior'!$D$32*IF(ISNA(VLOOKUP(D492,'[1]Proportionate Shares'!$D$23:$I$1359,6,FALSE)),0,VLOOKUP(D492,'[1]Proportionate Shares'!$D$23:$I$1359,6,FALSE)),0)</f>
        <v>139549</v>
      </c>
      <c r="S492" s="98">
        <f>ROUND('[1]68_InOutFlowsCurPrdAndPrior'!$D$33*IF(ISNA(VLOOKUP(D492,'[1]Proportionate Shares'!$D$23:$I$1359,6,FALSE)),0,VLOOKUP(D492,'[1]Proportionate Shares'!$D$23:$I$1359,6,FALSE)),0)</f>
        <v>10306101</v>
      </c>
      <c r="T492" s="98">
        <f>ROUND('[1]68_InOutFlowsCurPrdAndPrior'!$D$35*IF(ISNA(VLOOKUP(D492,'[1]Proportionate Shares'!$D$23:$I$1359,6,FALSE)),0,VLOOKUP(D492,'[1]Proportionate Shares'!$D$23:$I$1359,6,FALSE)),0)</f>
        <v>1997124</v>
      </c>
      <c r="U492" s="98">
        <f>VLOOKUP(D492,'[1]Schedule of Pension Amounts LW'!$B$15:$AS$1399,36,FALSE)</f>
        <v>2483385</v>
      </c>
      <c r="V492" s="99">
        <f t="shared" si="35"/>
        <v>14926159</v>
      </c>
      <c r="W492" s="98">
        <f>ROUND('[1]68_InOutFlowsCurPrdAndPrior'!$F$32*IF(ISNA(VLOOKUP(D492,'[1]Proportionate Shares'!$D$23:$I$1359,6,FALSE)),0,VLOOKUP(D492,'[1]Proportionate Shares'!$D$23:$I$1359,6,FALSE)),0)</f>
        <v>1153409</v>
      </c>
      <c r="X492" s="98">
        <f>ROUND('[1]68_InOutFlowsCurPrdAndPrior'!$F$33*IF(ISNA(VLOOKUP(D492,'[1]Proportionate Shares'!$D$23:$I$1359,6,FALSE)),0,VLOOKUP(D492,'[1]Proportionate Shares'!$D$23:$I$1359,6,FALSE)),0)</f>
        <v>4258968</v>
      </c>
      <c r="Y492" s="98">
        <f>ROUND('[1]68_InOutFlowsCurPrdAndPrior'!$F$35*IF(ISNA(VLOOKUP(D492,'[1]Proportionate Shares'!$D$23:$I$1359,6,FALSE)),0,VLOOKUP(D492,'[1]Proportionate Shares'!$D$23:$I$1359,6,FALSE)),0)</f>
        <v>1663569</v>
      </c>
      <c r="Z492" s="98">
        <f>-VLOOKUP(D492,'[1]Schedule of Pension Amounts LW'!$B$15:$AS$1399,37,FALSE)</f>
        <v>2427343</v>
      </c>
      <c r="AA492" s="99">
        <f t="shared" si="36"/>
        <v>9503289</v>
      </c>
      <c r="AB492" s="72">
        <f>VLOOKUP(D492,'[1]Pension Expense Details'!$D$22:$S$1407,16,FALSE)</f>
        <v>3373015</v>
      </c>
      <c r="AC492" s="72">
        <f t="shared" si="37"/>
        <v>2861144</v>
      </c>
      <c r="AD492" s="72">
        <f>VLOOKUP(D492,'[1]Schedule of Pension Amounts LW'!$B$15:$W$1399,22,FALSE)</f>
        <v>6234159</v>
      </c>
    </row>
    <row r="493" spans="1:30" x14ac:dyDescent="0.3">
      <c r="A493" s="104"/>
      <c r="B493" s="33"/>
      <c r="C493" s="33" t="str">
        <f>VLOOKUP(D493,'[1]Employer information'!$I$3:$J$1391,2,FALSE)</f>
        <v xml:space="preserve">Public Education                                  </v>
      </c>
      <c r="D493" s="33" t="str">
        <f>'[1]Schedule of Pension Amounts LW'!B486</f>
        <v>0496</v>
      </c>
      <c r="E493" s="33" t="str">
        <f>IF(ISNA(VLOOKUP(D493,'[1]Proportionate Shares'!$D$23:$G$1400,2,FALSE)),"",VLOOKUP(D493,'[1]Proportionate Shares'!$D$23:$G$1400,2,FALSE))</f>
        <v>030902</v>
      </c>
      <c r="F493" s="33" t="str">
        <f>IF(ISNA(VLOOKUP(D493,'[1]Proportionate Shares'!$D$23:$G$1400,3,FALSE)),"",VLOOKUP(D493,'[1]Proportionate Shares'!$D$23:$G$1400,3,FALSE))</f>
        <v xml:space="preserve">   </v>
      </c>
      <c r="G493" s="34" t="str">
        <f>VLOOKUP(D493,'[1]Employer information'!$A$3:$B$1390,2,FALSE)</f>
        <v>CLYDE ISD</v>
      </c>
      <c r="H493" s="36">
        <f>IF(ISNA(VLOOKUP(D493,'[1]Proportionate Shares'!$D$23:$I$1377,6,FALSE)),0,VLOOKUP(D493,'[1]Proportionate Shares'!$D$23:$I$1377,6,FALSE))</f>
        <v>6.2691270000000005E-5</v>
      </c>
      <c r="I493" s="105">
        <f>VLOOKUP(D493,'[1]Schedule of Pension Amounts LW'!$B$15:$E$1399,3,FALSE)</f>
        <v>3447526</v>
      </c>
      <c r="J493" s="105">
        <f>-IF(ISNA(VLOOKUP(D493,'[1]Combined Contribution Amounts'!$A$2:$K$1335,5,FALSE)),0,VLOOKUP(D493,'[1]Combined Contribution Amounts'!$A$2:$K$1335,5,FALSE))</f>
        <v>-219427</v>
      </c>
      <c r="K493" s="105">
        <f>-IF(ISNA(VLOOKUP(D493,'[1]Combined Contribution Amounts'!$A$2:$K$1335,7,FALSE)),0,VLOOKUP(D493,'[1]Combined Contribution Amounts'!$A$2:$K$1335,7,FALSE))+-IF(ISNA(VLOOKUP(D493,'[1]Combined Contribution Amounts'!$A$2:$K$1335,8,FALSE)),0,VLOOKUP(D493,'[1]Combined Contribution Amounts'!$A$2:$K$1335,8,FALSE))+-IF(ISNA(VLOOKUP(D493,'[1]Combined Contribution Amounts'!$A$2:$K$1335,9,FALSE)),0,VLOOKUP(D493,'[1]Combined Contribution Amounts'!$A$2:$K$1335,9,FALSE))</f>
        <v>0</v>
      </c>
      <c r="L493" s="105">
        <f>VLOOKUP(D493,'[1]Pension Expense Details'!$D$23:$S$1407,16,FALSE)</f>
        <v>302707</v>
      </c>
      <c r="M493" s="105">
        <f>ROUND(('[1]68_InOutFlowsCurPrdAndPriorHist'!$F$28-'[1]68_InOutFlowsCurPrdAndPriorHist'!$F$31)*$H493,0)-VLOOKUP(D493,'[1]Pension Expense Details'!$D$23:$S$1407,12,FALSE)</f>
        <v>-51923</v>
      </c>
      <c r="N493" s="105">
        <f>ROUND(('[1]68_InOutFlowsCurPrdAndPriorHist'!$F$29-'[1]68_InOutFlowsCurPrdAndPriorHist'!$F$32)*$H493,0)-VLOOKUP(D493,'[1]Pension Expense Details'!$D$23:$S$1407,13,FALSE)</f>
        <v>-392335</v>
      </c>
      <c r="O493" s="105">
        <f>ROUND(('[1]68_InOutFlowsCurPrdAndPriorHist'!$F$30-'[1]68_InOutFlowsCurPrdAndPriorHist'!$F$33)*$H493,0)-VLOOKUP(D493,'[1]Pension Expense Details'!$D$23:$S$1407,14,FALSE)</f>
        <v>169658</v>
      </c>
      <c r="P493" s="105">
        <f>ROUND((VLOOKUP(D493,'[1]Schedule of Pension Amounts LW'!$B$15:$AC$1399,28,FALSE)-VLOOKUP(D493,'[1]Schedule of Pension Amounts LW'!$B$15:$AC$1399,27,FALSE))*'[1]Schedule of Pension Amounts LW'!AD$4,0)+VLOOKUP(D493,'[1]Schedule of Pension Amounts LW'!$B$15:$AH$1399,33,FALSE)-VLOOKUP(D493,'[1]Pension Expense Details'!$D$23:$S$1407,15,FALSE)</f>
        <v>2682</v>
      </c>
      <c r="Q493" s="98">
        <f t="shared" si="34"/>
        <v>3258888</v>
      </c>
      <c r="R493" s="98">
        <f>ROUND('[1]68_InOutFlowsCurPrdAndPrior'!$D$32*IF(ISNA(VLOOKUP(D493,'[1]Proportionate Shares'!$D$23:$I$1359,6,FALSE)),0,VLOOKUP(D493,'[1]Proportionate Shares'!$D$23:$I$1359,6,FALSE)),0)</f>
        <v>13690</v>
      </c>
      <c r="S493" s="98">
        <f>ROUND('[1]68_InOutFlowsCurPrdAndPrior'!$D$33*IF(ISNA(VLOOKUP(D493,'[1]Proportionate Shares'!$D$23:$I$1359,6,FALSE)),0,VLOOKUP(D493,'[1]Proportionate Shares'!$D$23:$I$1359,6,FALSE)),0)</f>
        <v>1011067</v>
      </c>
      <c r="T493" s="98">
        <f>ROUND('[1]68_InOutFlowsCurPrdAndPrior'!$D$35*IF(ISNA(VLOOKUP(D493,'[1]Proportionate Shares'!$D$23:$I$1359,6,FALSE)),0,VLOOKUP(D493,'[1]Proportionate Shares'!$D$23:$I$1359,6,FALSE)),0)</f>
        <v>195925</v>
      </c>
      <c r="U493" s="98">
        <f>VLOOKUP(D493,'[1]Schedule of Pension Amounts LW'!$B$15:$AS$1399,36,FALSE)</f>
        <v>305193</v>
      </c>
      <c r="V493" s="99">
        <f t="shared" si="35"/>
        <v>1525875</v>
      </c>
      <c r="W493" s="98">
        <f>ROUND('[1]68_InOutFlowsCurPrdAndPrior'!$F$32*IF(ISNA(VLOOKUP(D493,'[1]Proportionate Shares'!$D$23:$I$1359,6,FALSE)),0,VLOOKUP(D493,'[1]Proportionate Shares'!$D$23:$I$1359,6,FALSE)),0)</f>
        <v>113154</v>
      </c>
      <c r="X493" s="98">
        <f>ROUND('[1]68_InOutFlowsCurPrdAndPrior'!$F$33*IF(ISNA(VLOOKUP(D493,'[1]Proportionate Shares'!$D$23:$I$1359,6,FALSE)),0,VLOOKUP(D493,'[1]Proportionate Shares'!$D$23:$I$1359,6,FALSE)),0)</f>
        <v>417821</v>
      </c>
      <c r="Y493" s="98">
        <f>ROUND('[1]68_InOutFlowsCurPrdAndPrior'!$F$35*IF(ISNA(VLOOKUP(D493,'[1]Proportionate Shares'!$D$23:$I$1359,6,FALSE)),0,VLOOKUP(D493,'[1]Proportionate Shares'!$D$23:$I$1359,6,FALSE)),0)</f>
        <v>163202</v>
      </c>
      <c r="Z493" s="98">
        <f>-VLOOKUP(D493,'[1]Schedule of Pension Amounts LW'!$B$15:$AS$1399,37,FALSE)</f>
        <v>62886</v>
      </c>
      <c r="AA493" s="99">
        <f t="shared" si="36"/>
        <v>757063</v>
      </c>
      <c r="AB493" s="72">
        <f>VLOOKUP(D493,'[1]Pension Expense Details'!$D$22:$S$1407,16,FALSE)</f>
        <v>302707</v>
      </c>
      <c r="AC493" s="72">
        <f t="shared" si="37"/>
        <v>408609</v>
      </c>
      <c r="AD493" s="72">
        <f>VLOOKUP(D493,'[1]Schedule of Pension Amounts LW'!$B$15:$W$1399,22,FALSE)</f>
        <v>711316</v>
      </c>
    </row>
    <row r="494" spans="1:30" x14ac:dyDescent="0.3">
      <c r="A494" s="104"/>
      <c r="B494" s="33"/>
      <c r="C494" s="33" t="str">
        <f>VLOOKUP(D494,'[1]Employer information'!$I$3:$J$1391,2,FALSE)</f>
        <v xml:space="preserve">Public Education                                  </v>
      </c>
      <c r="D494" s="33" t="str">
        <f>'[1]Schedule of Pension Amounts LW'!B487</f>
        <v>0497</v>
      </c>
      <c r="E494" s="33" t="str">
        <f>IF(ISNA(VLOOKUP(D494,'[1]Proportionate Shares'!$D$23:$G$1400,2,FALSE)),"",VLOOKUP(D494,'[1]Proportionate Shares'!$D$23:$G$1400,2,FALSE))</f>
        <v>114902</v>
      </c>
      <c r="F494" s="33" t="str">
        <f>IF(ISNA(VLOOKUP(D494,'[1]Proportionate Shares'!$D$23:$G$1400,3,FALSE)),"",VLOOKUP(D494,'[1]Proportionate Shares'!$D$23:$G$1400,3,FALSE))</f>
        <v xml:space="preserve">   </v>
      </c>
      <c r="G494" s="34" t="str">
        <f>VLOOKUP(D494,'[1]Employer information'!$A$3:$B$1390,2,FALSE)</f>
        <v>COAHOMA ISD</v>
      </c>
      <c r="H494" s="36">
        <f>IF(ISNA(VLOOKUP(D494,'[1]Proportionate Shares'!$D$23:$I$1377,6,FALSE)),0,VLOOKUP(D494,'[1]Proportionate Shares'!$D$23:$I$1377,6,FALSE))</f>
        <v>6.410465E-5</v>
      </c>
      <c r="I494" s="105">
        <f>VLOOKUP(D494,'[1]Schedule of Pension Amounts LW'!$B$15:$E$1399,3,FALSE)</f>
        <v>3139778</v>
      </c>
      <c r="J494" s="105">
        <f>-IF(ISNA(VLOOKUP(D494,'[1]Combined Contribution Amounts'!$A$2:$K$1335,5,FALSE)),0,VLOOKUP(D494,'[1]Combined Contribution Amounts'!$A$2:$K$1335,5,FALSE))</f>
        <v>-224374</v>
      </c>
      <c r="K494" s="105">
        <f>-IF(ISNA(VLOOKUP(D494,'[1]Combined Contribution Amounts'!$A$2:$K$1335,7,FALSE)),0,VLOOKUP(D494,'[1]Combined Contribution Amounts'!$A$2:$K$1335,7,FALSE))+-IF(ISNA(VLOOKUP(D494,'[1]Combined Contribution Amounts'!$A$2:$K$1335,8,FALSE)),0,VLOOKUP(D494,'[1]Combined Contribution Amounts'!$A$2:$K$1335,8,FALSE))+-IF(ISNA(VLOOKUP(D494,'[1]Combined Contribution Amounts'!$A$2:$K$1335,9,FALSE)),0,VLOOKUP(D494,'[1]Combined Contribution Amounts'!$A$2:$K$1335,9,FALSE))</f>
        <v>0</v>
      </c>
      <c r="L494" s="105">
        <f>VLOOKUP(D494,'[1]Pension Expense Details'!$D$23:$S$1407,16,FALSE)</f>
        <v>370120</v>
      </c>
      <c r="M494" s="105">
        <f>ROUND(('[1]68_InOutFlowsCurPrdAndPriorHist'!$F$28-'[1]68_InOutFlowsCurPrdAndPriorHist'!$F$31)*$H494,0)-VLOOKUP(D494,'[1]Pension Expense Details'!$D$23:$S$1407,12,FALSE)</f>
        <v>-53094</v>
      </c>
      <c r="N494" s="105">
        <f>ROUND(('[1]68_InOutFlowsCurPrdAndPriorHist'!$F$29-'[1]68_InOutFlowsCurPrdAndPriorHist'!$F$32)*$H494,0)-VLOOKUP(D494,'[1]Pension Expense Details'!$D$23:$S$1407,13,FALSE)</f>
        <v>-401180</v>
      </c>
      <c r="O494" s="105">
        <f>ROUND(('[1]68_InOutFlowsCurPrdAndPriorHist'!$F$30-'[1]68_InOutFlowsCurPrdAndPriorHist'!$F$33)*$H494,0)-VLOOKUP(D494,'[1]Pension Expense Details'!$D$23:$S$1407,14,FALSE)</f>
        <v>173482</v>
      </c>
      <c r="P494" s="105">
        <f>ROUND((VLOOKUP(D494,'[1]Schedule of Pension Amounts LW'!$B$15:$AC$1399,28,FALSE)-VLOOKUP(D494,'[1]Schedule of Pension Amounts LW'!$B$15:$AC$1399,27,FALSE))*'[1]Schedule of Pension Amounts LW'!AD$4,0)+VLOOKUP(D494,'[1]Schedule of Pension Amounts LW'!$B$15:$AH$1399,33,FALSE)-VLOOKUP(D494,'[1]Pension Expense Details'!$D$23:$S$1407,15,FALSE)</f>
        <v>327628</v>
      </c>
      <c r="Q494" s="98">
        <f t="shared" si="34"/>
        <v>3332360</v>
      </c>
      <c r="R494" s="98">
        <f>ROUND('[1]68_InOutFlowsCurPrdAndPrior'!$D$32*IF(ISNA(VLOOKUP(D494,'[1]Proportionate Shares'!$D$23:$I$1359,6,FALSE)),0,VLOOKUP(D494,'[1]Proportionate Shares'!$D$23:$I$1359,6,FALSE)),0)</f>
        <v>13999</v>
      </c>
      <c r="S494" s="98">
        <f>ROUND('[1]68_InOutFlowsCurPrdAndPrior'!$D$33*IF(ISNA(VLOOKUP(D494,'[1]Proportionate Shares'!$D$23:$I$1359,6,FALSE)),0,VLOOKUP(D494,'[1]Proportionate Shares'!$D$23:$I$1359,6,FALSE)),0)</f>
        <v>1033862</v>
      </c>
      <c r="T494" s="98">
        <f>ROUND('[1]68_InOutFlowsCurPrdAndPrior'!$D$35*IF(ISNA(VLOOKUP(D494,'[1]Proportionate Shares'!$D$23:$I$1359,6,FALSE)),0,VLOOKUP(D494,'[1]Proportionate Shares'!$D$23:$I$1359,6,FALSE)),0)</f>
        <v>200343</v>
      </c>
      <c r="U494" s="98">
        <f>VLOOKUP(D494,'[1]Schedule of Pension Amounts LW'!$B$15:$AS$1399,36,FALSE)</f>
        <v>591458</v>
      </c>
      <c r="V494" s="99">
        <f t="shared" si="35"/>
        <v>1839662</v>
      </c>
      <c r="W494" s="98">
        <f>ROUND('[1]68_InOutFlowsCurPrdAndPrior'!$F$32*IF(ISNA(VLOOKUP(D494,'[1]Proportionate Shares'!$D$23:$I$1359,6,FALSE)),0,VLOOKUP(D494,'[1]Proportionate Shares'!$D$23:$I$1359,6,FALSE)),0)</f>
        <v>115705</v>
      </c>
      <c r="X494" s="98">
        <f>ROUND('[1]68_InOutFlowsCurPrdAndPrior'!$F$33*IF(ISNA(VLOOKUP(D494,'[1]Proportionate Shares'!$D$23:$I$1359,6,FALSE)),0,VLOOKUP(D494,'[1]Proportionate Shares'!$D$23:$I$1359,6,FALSE)),0)</f>
        <v>427241</v>
      </c>
      <c r="Y494" s="98">
        <f>ROUND('[1]68_InOutFlowsCurPrdAndPrior'!$F$35*IF(ISNA(VLOOKUP(D494,'[1]Proportionate Shares'!$D$23:$I$1359,6,FALSE)),0,VLOOKUP(D494,'[1]Proportionate Shares'!$D$23:$I$1359,6,FALSE)),0)</f>
        <v>166882</v>
      </c>
      <c r="Z494" s="98">
        <f>-VLOOKUP(D494,'[1]Schedule of Pension Amounts LW'!$B$15:$AS$1399,37,FALSE)</f>
        <v>63317</v>
      </c>
      <c r="AA494" s="99">
        <f t="shared" si="36"/>
        <v>773145</v>
      </c>
      <c r="AB494" s="72">
        <f>VLOOKUP(D494,'[1]Pension Expense Details'!$D$22:$S$1407,16,FALSE)</f>
        <v>370120</v>
      </c>
      <c r="AC494" s="72">
        <f t="shared" si="37"/>
        <v>357506</v>
      </c>
      <c r="AD494" s="72">
        <f>VLOOKUP(D494,'[1]Schedule of Pension Amounts LW'!$B$15:$W$1399,22,FALSE)</f>
        <v>727626</v>
      </c>
    </row>
    <row r="495" spans="1:30" x14ac:dyDescent="0.3">
      <c r="A495" s="104"/>
      <c r="B495" s="33"/>
      <c r="C495" s="33" t="str">
        <f>VLOOKUP(D495,'[1]Employer information'!$I$3:$J$1391,2,FALSE)</f>
        <v xml:space="preserve">Public Education                                  </v>
      </c>
      <c r="D495" s="33" t="str">
        <f>'[1]Schedule of Pension Amounts LW'!B488</f>
        <v>0498</v>
      </c>
      <c r="E495" s="33" t="str">
        <f>IF(ISNA(VLOOKUP(D495,'[1]Proportionate Shares'!$D$23:$G$1400,2,FALSE)),"",VLOOKUP(D495,'[1]Proportionate Shares'!$D$23:$G$1400,2,FALSE))</f>
        <v>204901</v>
      </c>
      <c r="F495" s="33" t="str">
        <f>IF(ISNA(VLOOKUP(D495,'[1]Proportionate Shares'!$D$23:$G$1400,3,FALSE)),"",VLOOKUP(D495,'[1]Proportionate Shares'!$D$23:$G$1400,3,FALSE))</f>
        <v xml:space="preserve">   </v>
      </c>
      <c r="G495" s="34" t="str">
        <f>VLOOKUP(D495,'[1]Employer information'!$A$3:$B$1390,2,FALSE)</f>
        <v>COLDSPRING OAKHURST ISD</v>
      </c>
      <c r="H495" s="36">
        <f>IF(ISNA(VLOOKUP(D495,'[1]Proportionate Shares'!$D$23:$I$1377,6,FALSE)),0,VLOOKUP(D495,'[1]Proportionate Shares'!$D$23:$I$1377,6,FALSE))</f>
        <v>1.0040225699999999E-4</v>
      </c>
      <c r="I495" s="105">
        <f>VLOOKUP(D495,'[1]Schedule of Pension Amounts LW'!$B$15:$E$1399,3,FALSE)</f>
        <v>5787617</v>
      </c>
      <c r="J495" s="105">
        <f>-IF(ISNA(VLOOKUP(D495,'[1]Combined Contribution Amounts'!$A$2:$K$1335,5,FALSE)),0,VLOOKUP(D495,'[1]Combined Contribution Amounts'!$A$2:$K$1335,5,FALSE))</f>
        <v>-351420</v>
      </c>
      <c r="K495" s="105">
        <f>-IF(ISNA(VLOOKUP(D495,'[1]Combined Contribution Amounts'!$A$2:$K$1335,7,FALSE)),0,VLOOKUP(D495,'[1]Combined Contribution Amounts'!$A$2:$K$1335,7,FALSE))+-IF(ISNA(VLOOKUP(D495,'[1]Combined Contribution Amounts'!$A$2:$K$1335,8,FALSE)),0,VLOOKUP(D495,'[1]Combined Contribution Amounts'!$A$2:$K$1335,8,FALSE))+-IF(ISNA(VLOOKUP(D495,'[1]Combined Contribution Amounts'!$A$2:$K$1335,9,FALSE)),0,VLOOKUP(D495,'[1]Combined Contribution Amounts'!$A$2:$K$1335,9,FALSE))</f>
        <v>0</v>
      </c>
      <c r="L495" s="105">
        <f>VLOOKUP(D495,'[1]Pension Expense Details'!$D$23:$S$1407,16,FALSE)</f>
        <v>442943</v>
      </c>
      <c r="M495" s="105">
        <f>ROUND(('[1]68_InOutFlowsCurPrdAndPriorHist'!$F$28-'[1]68_InOutFlowsCurPrdAndPriorHist'!$F$31)*$H495,0)-VLOOKUP(D495,'[1]Pension Expense Details'!$D$23:$S$1407,12,FALSE)</f>
        <v>-83157</v>
      </c>
      <c r="N495" s="105">
        <f>ROUND(('[1]68_InOutFlowsCurPrdAndPriorHist'!$F$29-'[1]68_InOutFlowsCurPrdAndPriorHist'!$F$32)*$H495,0)-VLOOKUP(D495,'[1]Pension Expense Details'!$D$23:$S$1407,13,FALSE)</f>
        <v>-628338</v>
      </c>
      <c r="O495" s="105">
        <f>ROUND(('[1]68_InOutFlowsCurPrdAndPriorHist'!$F$30-'[1]68_InOutFlowsCurPrdAndPriorHist'!$F$33)*$H495,0)-VLOOKUP(D495,'[1]Pension Expense Details'!$D$23:$S$1407,14,FALSE)</f>
        <v>271713</v>
      </c>
      <c r="P495" s="105">
        <f>ROUND((VLOOKUP(D495,'[1]Schedule of Pension Amounts LW'!$B$15:$AC$1399,28,FALSE)-VLOOKUP(D495,'[1]Schedule of Pension Amounts LW'!$B$15:$AC$1399,27,FALSE))*'[1]Schedule of Pension Amounts LW'!AD$4,0)+VLOOKUP(D495,'[1]Schedule of Pension Amounts LW'!$B$15:$AH$1399,33,FALSE)-VLOOKUP(D495,'[1]Pension Expense Details'!$D$23:$S$1407,15,FALSE)</f>
        <v>-220135</v>
      </c>
      <c r="Q495" s="98">
        <f t="shared" si="34"/>
        <v>5219223</v>
      </c>
      <c r="R495" s="98">
        <f>ROUND('[1]68_InOutFlowsCurPrdAndPrior'!$D$32*IF(ISNA(VLOOKUP(D495,'[1]Proportionate Shares'!$D$23:$I$1359,6,FALSE)),0,VLOOKUP(D495,'[1]Proportionate Shares'!$D$23:$I$1359,6,FALSE)),0)</f>
        <v>21925</v>
      </c>
      <c r="S495" s="98">
        <f>ROUND('[1]68_InOutFlowsCurPrdAndPrior'!$D$33*IF(ISNA(VLOOKUP(D495,'[1]Proportionate Shares'!$D$23:$I$1359,6,FALSE)),0,VLOOKUP(D495,'[1]Proportionate Shares'!$D$23:$I$1359,6,FALSE)),0)</f>
        <v>1619259</v>
      </c>
      <c r="T495" s="98">
        <f>ROUND('[1]68_InOutFlowsCurPrdAndPrior'!$D$35*IF(ISNA(VLOOKUP(D495,'[1]Proportionate Shares'!$D$23:$I$1359,6,FALSE)),0,VLOOKUP(D495,'[1]Proportionate Shares'!$D$23:$I$1359,6,FALSE)),0)</f>
        <v>313781</v>
      </c>
      <c r="U495" s="98">
        <f>VLOOKUP(D495,'[1]Schedule of Pension Amounts LW'!$B$15:$AS$1399,36,FALSE)</f>
        <v>481203</v>
      </c>
      <c r="V495" s="99">
        <f t="shared" si="35"/>
        <v>2436168</v>
      </c>
      <c r="W495" s="98">
        <f>ROUND('[1]68_InOutFlowsCurPrdAndPrior'!$F$32*IF(ISNA(VLOOKUP(D495,'[1]Proportionate Shares'!$D$23:$I$1359,6,FALSE)),0,VLOOKUP(D495,'[1]Proportionate Shares'!$D$23:$I$1359,6,FALSE)),0)</f>
        <v>181220</v>
      </c>
      <c r="X495" s="98">
        <f>ROUND('[1]68_InOutFlowsCurPrdAndPrior'!$F$33*IF(ISNA(VLOOKUP(D495,'[1]Proportionate Shares'!$D$23:$I$1359,6,FALSE)),0,VLOOKUP(D495,'[1]Proportionate Shares'!$D$23:$I$1359,6,FALSE)),0)</f>
        <v>669155</v>
      </c>
      <c r="Y495" s="98">
        <f>ROUND('[1]68_InOutFlowsCurPrdAndPrior'!$F$35*IF(ISNA(VLOOKUP(D495,'[1]Proportionate Shares'!$D$23:$I$1359,6,FALSE)),0,VLOOKUP(D495,'[1]Proportionate Shares'!$D$23:$I$1359,6,FALSE)),0)</f>
        <v>261374</v>
      </c>
      <c r="Z495" s="98">
        <f>-VLOOKUP(D495,'[1]Schedule of Pension Amounts LW'!$B$15:$AS$1399,37,FALSE)</f>
        <v>167260</v>
      </c>
      <c r="AA495" s="99">
        <f t="shared" si="36"/>
        <v>1279009</v>
      </c>
      <c r="AB495" s="72">
        <f>VLOOKUP(D495,'[1]Pension Expense Details'!$D$22:$S$1407,16,FALSE)</f>
        <v>442943</v>
      </c>
      <c r="AC495" s="72">
        <f t="shared" si="37"/>
        <v>640634</v>
      </c>
      <c r="AD495" s="72">
        <f>VLOOKUP(D495,'[1]Schedule of Pension Amounts LW'!$B$15:$W$1399,22,FALSE)</f>
        <v>1083577</v>
      </c>
    </row>
    <row r="496" spans="1:30" x14ac:dyDescent="0.3">
      <c r="A496" s="104"/>
      <c r="B496" s="33"/>
      <c r="C496" s="33" t="str">
        <f>VLOOKUP(D496,'[1]Employer information'!$I$3:$J$1391,2,FALSE)</f>
        <v xml:space="preserve">Public Education                                  </v>
      </c>
      <c r="D496" s="33" t="str">
        <f>'[1]Schedule of Pension Amounts LW'!B489</f>
        <v>0499</v>
      </c>
      <c r="E496" s="33" t="str">
        <f>IF(ISNA(VLOOKUP(D496,'[1]Proportionate Shares'!$D$23:$G$1400,2,FALSE)),"",VLOOKUP(D496,'[1]Proportionate Shares'!$D$23:$G$1400,2,FALSE))</f>
        <v>042901</v>
      </c>
      <c r="F496" s="33" t="str">
        <f>IF(ISNA(VLOOKUP(D496,'[1]Proportionate Shares'!$D$23:$G$1400,3,FALSE)),"",VLOOKUP(D496,'[1]Proportionate Shares'!$D$23:$G$1400,3,FALSE))</f>
        <v xml:space="preserve">   </v>
      </c>
      <c r="G496" s="34" t="str">
        <f>VLOOKUP(D496,'[1]Employer information'!$A$3:$B$1390,2,FALSE)</f>
        <v>COLEMAN ISD</v>
      </c>
      <c r="H496" s="36">
        <f>IF(ISNA(VLOOKUP(D496,'[1]Proportionate Shares'!$D$23:$I$1377,6,FALSE)),0,VLOOKUP(D496,'[1]Proportionate Shares'!$D$23:$I$1377,6,FALSE))</f>
        <v>5.1053671000000003E-5</v>
      </c>
      <c r="I496" s="105">
        <f>VLOOKUP(D496,'[1]Schedule of Pension Amounts LW'!$B$15:$E$1399,3,FALSE)</f>
        <v>2969246</v>
      </c>
      <c r="J496" s="105">
        <f>-IF(ISNA(VLOOKUP(D496,'[1]Combined Contribution Amounts'!$A$2:$K$1335,5,FALSE)),0,VLOOKUP(D496,'[1]Combined Contribution Amounts'!$A$2:$K$1335,5,FALSE))</f>
        <v>-178694</v>
      </c>
      <c r="K496" s="105">
        <f>-IF(ISNA(VLOOKUP(D496,'[1]Combined Contribution Amounts'!$A$2:$K$1335,7,FALSE)),0,VLOOKUP(D496,'[1]Combined Contribution Amounts'!$A$2:$K$1335,7,FALSE))+-IF(ISNA(VLOOKUP(D496,'[1]Combined Contribution Amounts'!$A$2:$K$1335,8,FALSE)),0,VLOOKUP(D496,'[1]Combined Contribution Amounts'!$A$2:$K$1335,8,FALSE))+-IF(ISNA(VLOOKUP(D496,'[1]Combined Contribution Amounts'!$A$2:$K$1335,9,FALSE)),0,VLOOKUP(D496,'[1]Combined Contribution Amounts'!$A$2:$K$1335,9,FALSE))</f>
        <v>0</v>
      </c>
      <c r="L496" s="105">
        <f>VLOOKUP(D496,'[1]Pension Expense Details'!$D$23:$S$1407,16,FALSE)</f>
        <v>221100</v>
      </c>
      <c r="M496" s="105">
        <f>ROUND(('[1]68_InOutFlowsCurPrdAndPriorHist'!$F$28-'[1]68_InOutFlowsCurPrdAndPriorHist'!$F$31)*$H496,0)-VLOOKUP(D496,'[1]Pension Expense Details'!$D$23:$S$1407,12,FALSE)</f>
        <v>-42284</v>
      </c>
      <c r="N496" s="105">
        <f>ROUND(('[1]68_InOutFlowsCurPrdAndPriorHist'!$F$29-'[1]68_InOutFlowsCurPrdAndPriorHist'!$F$32)*$H496,0)-VLOOKUP(D496,'[1]Pension Expense Details'!$D$23:$S$1407,13,FALSE)</f>
        <v>-319505</v>
      </c>
      <c r="O496" s="105">
        <f>ROUND(('[1]68_InOutFlowsCurPrdAndPriorHist'!$F$30-'[1]68_InOutFlowsCurPrdAndPriorHist'!$F$33)*$H496,0)-VLOOKUP(D496,'[1]Pension Expense Details'!$D$23:$S$1407,14,FALSE)</f>
        <v>138163</v>
      </c>
      <c r="P496" s="105">
        <f>ROUND((VLOOKUP(D496,'[1]Schedule of Pension Amounts LW'!$B$15:$AC$1399,28,FALSE)-VLOOKUP(D496,'[1]Schedule of Pension Amounts LW'!$B$15:$AC$1399,27,FALSE))*'[1]Schedule of Pension Amounts LW'!AD$4,0)+VLOOKUP(D496,'[1]Schedule of Pension Amounts LW'!$B$15:$AH$1399,33,FALSE)-VLOOKUP(D496,'[1]Pension Expense Details'!$D$23:$S$1407,15,FALSE)</f>
        <v>-134097</v>
      </c>
      <c r="Q496" s="98">
        <f t="shared" si="34"/>
        <v>2653929</v>
      </c>
      <c r="R496" s="98">
        <f>ROUND('[1]68_InOutFlowsCurPrdAndPrior'!$D$32*IF(ISNA(VLOOKUP(D496,'[1]Proportionate Shares'!$D$23:$I$1359,6,FALSE)),0,VLOOKUP(D496,'[1]Proportionate Shares'!$D$23:$I$1359,6,FALSE)),0)</f>
        <v>11149</v>
      </c>
      <c r="S496" s="98">
        <f>ROUND('[1]68_InOutFlowsCurPrdAndPrior'!$D$33*IF(ISNA(VLOOKUP(D496,'[1]Proportionate Shares'!$D$23:$I$1359,6,FALSE)),0,VLOOKUP(D496,'[1]Proportionate Shares'!$D$23:$I$1359,6,FALSE)),0)</f>
        <v>823379</v>
      </c>
      <c r="T496" s="98">
        <f>ROUND('[1]68_InOutFlowsCurPrdAndPrior'!$D$35*IF(ISNA(VLOOKUP(D496,'[1]Proportionate Shares'!$D$23:$I$1359,6,FALSE)),0,VLOOKUP(D496,'[1]Proportionate Shares'!$D$23:$I$1359,6,FALSE)),0)</f>
        <v>159555</v>
      </c>
      <c r="U496" s="98">
        <f>VLOOKUP(D496,'[1]Schedule of Pension Amounts LW'!$B$15:$AS$1399,36,FALSE)</f>
        <v>143727</v>
      </c>
      <c r="V496" s="99">
        <f t="shared" si="35"/>
        <v>1137810</v>
      </c>
      <c r="W496" s="98">
        <f>ROUND('[1]68_InOutFlowsCurPrdAndPrior'!$F$32*IF(ISNA(VLOOKUP(D496,'[1]Proportionate Shares'!$D$23:$I$1359,6,FALSE)),0,VLOOKUP(D496,'[1]Proportionate Shares'!$D$23:$I$1359,6,FALSE)),0)</f>
        <v>92149</v>
      </c>
      <c r="X496" s="98">
        <f>ROUND('[1]68_InOutFlowsCurPrdAndPrior'!$F$33*IF(ISNA(VLOOKUP(D496,'[1]Proportionate Shares'!$D$23:$I$1359,6,FALSE)),0,VLOOKUP(D496,'[1]Proportionate Shares'!$D$23:$I$1359,6,FALSE)),0)</f>
        <v>340259</v>
      </c>
      <c r="Y496" s="98">
        <f>ROUND('[1]68_InOutFlowsCurPrdAndPrior'!$F$35*IF(ISNA(VLOOKUP(D496,'[1]Proportionate Shares'!$D$23:$I$1359,6,FALSE)),0,VLOOKUP(D496,'[1]Proportionate Shares'!$D$23:$I$1359,6,FALSE)),0)</f>
        <v>132907</v>
      </c>
      <c r="Z496" s="98">
        <f>-VLOOKUP(D496,'[1]Schedule of Pension Amounts LW'!$B$15:$AS$1399,37,FALSE)</f>
        <v>288178</v>
      </c>
      <c r="AA496" s="99">
        <f t="shared" si="36"/>
        <v>853493</v>
      </c>
      <c r="AB496" s="72">
        <f>VLOOKUP(D496,'[1]Pension Expense Details'!$D$22:$S$1407,16,FALSE)</f>
        <v>221100</v>
      </c>
      <c r="AC496" s="72">
        <f t="shared" si="37"/>
        <v>255738</v>
      </c>
      <c r="AD496" s="72">
        <f>VLOOKUP(D496,'[1]Schedule of Pension Amounts LW'!$B$15:$W$1399,22,FALSE)</f>
        <v>476838</v>
      </c>
    </row>
    <row r="497" spans="1:30" x14ac:dyDescent="0.3">
      <c r="A497" s="104"/>
      <c r="B497" s="33"/>
      <c r="C497" s="33" t="str">
        <f>VLOOKUP(D497,'[1]Employer information'!$I$3:$J$1391,2,FALSE)</f>
        <v xml:space="preserve">Public Education                                  </v>
      </c>
      <c r="D497" s="33" t="str">
        <f>'[1]Schedule of Pension Amounts LW'!B490</f>
        <v>0325</v>
      </c>
      <c r="E497" s="33" t="str">
        <f>IF(ISNA(VLOOKUP(D497,'[1]Proportionate Shares'!$D$23:$G$1400,2,FALSE)),"",VLOOKUP(D497,'[1]Proportionate Shares'!$D$23:$G$1400,2,FALSE))</f>
        <v>021901</v>
      </c>
      <c r="F497" s="33" t="str">
        <f>IF(ISNA(VLOOKUP(D497,'[1]Proportionate Shares'!$D$23:$G$1400,3,FALSE)),"",VLOOKUP(D497,'[1]Proportionate Shares'!$D$23:$G$1400,3,FALSE))</f>
        <v xml:space="preserve">   </v>
      </c>
      <c r="G497" s="34" t="str">
        <f>VLOOKUP(D497,'[1]Employer information'!$A$3:$B$1390,2,FALSE)</f>
        <v>COLLEGE STATION ISD</v>
      </c>
      <c r="H497" s="36">
        <f>IF(ISNA(VLOOKUP(D497,'[1]Proportionate Shares'!$D$23:$I$1377,6,FALSE)),0,VLOOKUP(D497,'[1]Proportionate Shares'!$D$23:$I$1377,6,FALSE))</f>
        <v>7.1610562699999996E-4</v>
      </c>
      <c r="I497" s="105">
        <f>VLOOKUP(D497,'[1]Schedule of Pension Amounts LW'!$B$15:$E$1399,3,FALSE)</f>
        <v>38800522</v>
      </c>
      <c r="J497" s="105">
        <f>-IF(ISNA(VLOOKUP(D497,'[1]Combined Contribution Amounts'!$A$2:$K$1335,5,FALSE)),0,VLOOKUP(D497,'[1]Combined Contribution Amounts'!$A$2:$K$1335,5,FALSE))</f>
        <v>-2506456</v>
      </c>
      <c r="K497" s="105">
        <f>-IF(ISNA(VLOOKUP(D497,'[1]Combined Contribution Amounts'!$A$2:$K$1335,7,FALSE)),0,VLOOKUP(D497,'[1]Combined Contribution Amounts'!$A$2:$K$1335,7,FALSE))+-IF(ISNA(VLOOKUP(D497,'[1]Combined Contribution Amounts'!$A$2:$K$1335,8,FALSE)),0,VLOOKUP(D497,'[1]Combined Contribution Amounts'!$A$2:$K$1335,8,FALSE))+-IF(ISNA(VLOOKUP(D497,'[1]Combined Contribution Amounts'!$A$2:$K$1335,9,FALSE)),0,VLOOKUP(D497,'[1]Combined Contribution Amounts'!$A$2:$K$1335,9,FALSE))</f>
        <v>0</v>
      </c>
      <c r="L497" s="105">
        <f>VLOOKUP(D497,'[1]Pension Expense Details'!$D$23:$S$1407,16,FALSE)</f>
        <v>3548859</v>
      </c>
      <c r="M497" s="105">
        <f>ROUND(('[1]68_InOutFlowsCurPrdAndPriorHist'!$F$28-'[1]68_InOutFlowsCurPrdAndPriorHist'!$F$31)*$H497,0)-VLOOKUP(D497,'[1]Pension Expense Details'!$D$23:$S$1407,12,FALSE)</f>
        <v>-593105</v>
      </c>
      <c r="N497" s="105">
        <f>ROUND(('[1]68_InOutFlowsCurPrdAndPriorHist'!$F$29-'[1]68_InOutFlowsCurPrdAndPriorHist'!$F$32)*$H497,0)-VLOOKUP(D497,'[1]Pension Expense Details'!$D$23:$S$1407,13,FALSE)</f>
        <v>-4481535</v>
      </c>
      <c r="O497" s="105">
        <f>ROUND(('[1]68_InOutFlowsCurPrdAndPriorHist'!$F$30-'[1]68_InOutFlowsCurPrdAndPriorHist'!$F$33)*$H497,0)-VLOOKUP(D497,'[1]Pension Expense Details'!$D$23:$S$1407,14,FALSE)</f>
        <v>1937954</v>
      </c>
      <c r="P497" s="105">
        <f>ROUND((VLOOKUP(D497,'[1]Schedule of Pension Amounts LW'!$B$15:$AC$1399,28,FALSE)-VLOOKUP(D497,'[1]Schedule of Pension Amounts LW'!$B$15:$AC$1399,27,FALSE))*'[1]Schedule of Pension Amounts LW'!AD$4,0)+VLOOKUP(D497,'[1]Schedule of Pension Amounts LW'!$B$15:$AH$1399,33,FALSE)-VLOOKUP(D497,'[1]Pension Expense Details'!$D$23:$S$1407,15,FALSE)</f>
        <v>519170</v>
      </c>
      <c r="Q497" s="98">
        <f t="shared" si="34"/>
        <v>37225409</v>
      </c>
      <c r="R497" s="98">
        <f>ROUND('[1]68_InOutFlowsCurPrdAndPrior'!$D$32*IF(ISNA(VLOOKUP(D497,'[1]Proportionate Shares'!$D$23:$I$1359,6,FALSE)),0,VLOOKUP(D497,'[1]Proportionate Shares'!$D$23:$I$1359,6,FALSE)),0)</f>
        <v>156380</v>
      </c>
      <c r="S497" s="98">
        <f>ROUND('[1]68_InOutFlowsCurPrdAndPrior'!$D$33*IF(ISNA(VLOOKUP(D497,'[1]Proportionate Shares'!$D$23:$I$1359,6,FALSE)),0,VLOOKUP(D497,'[1]Proportionate Shares'!$D$23:$I$1359,6,FALSE)),0)</f>
        <v>11549150</v>
      </c>
      <c r="T497" s="98">
        <f>ROUND('[1]68_InOutFlowsCurPrdAndPrior'!$D$35*IF(ISNA(VLOOKUP(D497,'[1]Proportionate Shares'!$D$23:$I$1359,6,FALSE)),0,VLOOKUP(D497,'[1]Proportionate Shares'!$D$23:$I$1359,6,FALSE)),0)</f>
        <v>2238003</v>
      </c>
      <c r="U497" s="98">
        <f>VLOOKUP(D497,'[1]Schedule of Pension Amounts LW'!$B$15:$AS$1399,36,FALSE)</f>
        <v>2858064</v>
      </c>
      <c r="V497" s="99">
        <f t="shared" si="35"/>
        <v>16801597</v>
      </c>
      <c r="W497" s="98">
        <f>ROUND('[1]68_InOutFlowsCurPrdAndPrior'!$F$32*IF(ISNA(VLOOKUP(D497,'[1]Proportionate Shares'!$D$23:$I$1359,6,FALSE)),0,VLOOKUP(D497,'[1]Proportionate Shares'!$D$23:$I$1359,6,FALSE)),0)</f>
        <v>1292525</v>
      </c>
      <c r="X497" s="98">
        <f>ROUND('[1]68_InOutFlowsCurPrdAndPrior'!$F$33*IF(ISNA(VLOOKUP(D497,'[1]Proportionate Shares'!$D$23:$I$1359,6,FALSE)),0,VLOOKUP(D497,'[1]Proportionate Shares'!$D$23:$I$1359,6,FALSE)),0)</f>
        <v>4772655</v>
      </c>
      <c r="Y497" s="98">
        <f>ROUND('[1]68_InOutFlowsCurPrdAndPrior'!$F$35*IF(ISNA(VLOOKUP(D497,'[1]Proportionate Shares'!$D$23:$I$1359,6,FALSE)),0,VLOOKUP(D497,'[1]Proportionate Shares'!$D$23:$I$1359,6,FALSE)),0)</f>
        <v>1864217</v>
      </c>
      <c r="Z497" s="98">
        <f>-VLOOKUP(D497,'[1]Schedule of Pension Amounts LW'!$B$15:$AS$1399,37,FALSE)</f>
        <v>227103</v>
      </c>
      <c r="AA497" s="99">
        <f t="shared" si="36"/>
        <v>8156500</v>
      </c>
      <c r="AB497" s="72">
        <f>VLOOKUP(D497,'[1]Pension Expense Details'!$D$22:$S$1407,16,FALSE)</f>
        <v>3548859</v>
      </c>
      <c r="AC497" s="72">
        <f t="shared" si="37"/>
        <v>4108329</v>
      </c>
      <c r="AD497" s="72">
        <f>VLOOKUP(D497,'[1]Schedule of Pension Amounts LW'!$B$15:$W$1399,22,FALSE)</f>
        <v>7657188</v>
      </c>
    </row>
    <row r="498" spans="1:30" x14ac:dyDescent="0.3">
      <c r="A498" s="104"/>
      <c r="B498" s="33"/>
      <c r="C498" s="33" t="str">
        <f>VLOOKUP(D498,'[1]Employer information'!$I$3:$J$1391,2,FALSE)</f>
        <v xml:space="preserve">Public Education                                  </v>
      </c>
      <c r="D498" s="33" t="str">
        <f>'[1]Schedule of Pension Amounts LW'!B491</f>
        <v>0500</v>
      </c>
      <c r="E498" s="33" t="str">
        <f>IF(ISNA(VLOOKUP(D498,'[1]Proportionate Shares'!$D$23:$G$1400,2,FALSE)),"",VLOOKUP(D498,'[1]Proportionate Shares'!$D$23:$G$1400,2,FALSE))</f>
        <v>091902</v>
      </c>
      <c r="F498" s="33" t="str">
        <f>IF(ISNA(VLOOKUP(D498,'[1]Proportionate Shares'!$D$23:$G$1400,3,FALSE)),"",VLOOKUP(D498,'[1]Proportionate Shares'!$D$23:$G$1400,3,FALSE))</f>
        <v xml:space="preserve">   </v>
      </c>
      <c r="G498" s="34" t="str">
        <f>VLOOKUP(D498,'[1]Employer information'!$A$3:$B$1390,2,FALSE)</f>
        <v>COLLINSVILLE ISD</v>
      </c>
      <c r="H498" s="36">
        <f>IF(ISNA(VLOOKUP(D498,'[1]Proportionate Shares'!$D$23:$I$1377,6,FALSE)),0,VLOOKUP(D498,'[1]Proportionate Shares'!$D$23:$I$1377,6,FALSE))</f>
        <v>2.8418164E-5</v>
      </c>
      <c r="I498" s="105">
        <f>VLOOKUP(D498,'[1]Schedule of Pension Amounts LW'!$B$15:$E$1399,3,FALSE)</f>
        <v>1461814</v>
      </c>
      <c r="J498" s="105">
        <f>-IF(ISNA(VLOOKUP(D498,'[1]Combined Contribution Amounts'!$A$2:$K$1335,5,FALSE)),0,VLOOKUP(D498,'[1]Combined Contribution Amounts'!$A$2:$K$1335,5,FALSE))</f>
        <v>-99467</v>
      </c>
      <c r="K498" s="105">
        <f>-IF(ISNA(VLOOKUP(D498,'[1]Combined Contribution Amounts'!$A$2:$K$1335,7,FALSE)),0,VLOOKUP(D498,'[1]Combined Contribution Amounts'!$A$2:$K$1335,7,FALSE))+-IF(ISNA(VLOOKUP(D498,'[1]Combined Contribution Amounts'!$A$2:$K$1335,8,FALSE)),0,VLOOKUP(D498,'[1]Combined Contribution Amounts'!$A$2:$K$1335,8,FALSE))+-IF(ISNA(VLOOKUP(D498,'[1]Combined Contribution Amounts'!$A$2:$K$1335,9,FALSE)),0,VLOOKUP(D498,'[1]Combined Contribution Amounts'!$A$2:$K$1335,9,FALSE))</f>
        <v>0</v>
      </c>
      <c r="L498" s="105">
        <f>VLOOKUP(D498,'[1]Pension Expense Details'!$D$23:$S$1407,16,FALSE)</f>
        <v>153087</v>
      </c>
      <c r="M498" s="105">
        <f>ROUND(('[1]68_InOutFlowsCurPrdAndPriorHist'!$F$28-'[1]68_InOutFlowsCurPrdAndPriorHist'!$F$31)*$H498,0)-VLOOKUP(D498,'[1]Pension Expense Details'!$D$23:$S$1407,12,FALSE)</f>
        <v>-23537</v>
      </c>
      <c r="N498" s="105">
        <f>ROUND(('[1]68_InOutFlowsCurPrdAndPriorHist'!$F$29-'[1]68_InOutFlowsCurPrdAndPriorHist'!$F$32)*$H498,0)-VLOOKUP(D498,'[1]Pension Expense Details'!$D$23:$S$1407,13,FALSE)</f>
        <v>-177847</v>
      </c>
      <c r="O498" s="105">
        <f>ROUND(('[1]68_InOutFlowsCurPrdAndPriorHist'!$F$30-'[1]68_InOutFlowsCurPrdAndPriorHist'!$F$33)*$H498,0)-VLOOKUP(D498,'[1]Pension Expense Details'!$D$23:$S$1407,14,FALSE)</f>
        <v>76906</v>
      </c>
      <c r="P498" s="105">
        <f>ROUND((VLOOKUP(D498,'[1]Schedule of Pension Amounts LW'!$B$15:$AC$1399,28,FALSE)-VLOOKUP(D498,'[1]Schedule of Pension Amounts LW'!$B$15:$AC$1399,27,FALSE))*'[1]Schedule of Pension Amounts LW'!AD$4,0)+VLOOKUP(D498,'[1]Schedule of Pension Amounts LW'!$B$15:$AH$1399,33,FALSE)-VLOOKUP(D498,'[1]Pension Expense Details'!$D$23:$S$1407,15,FALSE)</f>
        <v>86309</v>
      </c>
      <c r="Q498" s="98">
        <f t="shared" si="34"/>
        <v>1477265</v>
      </c>
      <c r="R498" s="98">
        <f>ROUND('[1]68_InOutFlowsCurPrdAndPrior'!$D$32*IF(ISNA(VLOOKUP(D498,'[1]Proportionate Shares'!$D$23:$I$1359,6,FALSE)),0,VLOOKUP(D498,'[1]Proportionate Shares'!$D$23:$I$1359,6,FALSE)),0)</f>
        <v>6206</v>
      </c>
      <c r="S498" s="98">
        <f>ROUND('[1]68_InOutFlowsCurPrdAndPrior'!$D$33*IF(ISNA(VLOOKUP(D498,'[1]Proportionate Shares'!$D$23:$I$1359,6,FALSE)),0,VLOOKUP(D498,'[1]Proportionate Shares'!$D$23:$I$1359,6,FALSE)),0)</f>
        <v>458320</v>
      </c>
      <c r="T498" s="98">
        <f>ROUND('[1]68_InOutFlowsCurPrdAndPrior'!$D$35*IF(ISNA(VLOOKUP(D498,'[1]Proportionate Shares'!$D$23:$I$1359,6,FALSE)),0,VLOOKUP(D498,'[1]Proportionate Shares'!$D$23:$I$1359,6,FALSE)),0)</f>
        <v>88814</v>
      </c>
      <c r="U498" s="98">
        <f>VLOOKUP(D498,'[1]Schedule of Pension Amounts LW'!$B$15:$AS$1399,36,FALSE)</f>
        <v>335331</v>
      </c>
      <c r="V498" s="99">
        <f t="shared" si="35"/>
        <v>888671</v>
      </c>
      <c r="W498" s="98">
        <f>ROUND('[1]68_InOutFlowsCurPrdAndPrior'!$F$32*IF(ISNA(VLOOKUP(D498,'[1]Proportionate Shares'!$D$23:$I$1359,6,FALSE)),0,VLOOKUP(D498,'[1]Proportionate Shares'!$D$23:$I$1359,6,FALSE)),0)</f>
        <v>51293</v>
      </c>
      <c r="X498" s="98">
        <f>ROUND('[1]68_InOutFlowsCurPrdAndPrior'!$F$33*IF(ISNA(VLOOKUP(D498,'[1]Proportionate Shares'!$D$23:$I$1359,6,FALSE)),0,VLOOKUP(D498,'[1]Proportionate Shares'!$D$23:$I$1359,6,FALSE)),0)</f>
        <v>189400</v>
      </c>
      <c r="Y498" s="98">
        <f>ROUND('[1]68_InOutFlowsCurPrdAndPrior'!$F$35*IF(ISNA(VLOOKUP(D498,'[1]Proportionate Shares'!$D$23:$I$1359,6,FALSE)),0,VLOOKUP(D498,'[1]Proportionate Shares'!$D$23:$I$1359,6,FALSE)),0)</f>
        <v>73980</v>
      </c>
      <c r="Z498" s="98">
        <f>-VLOOKUP(D498,'[1]Schedule of Pension Amounts LW'!$B$15:$AS$1399,37,FALSE)</f>
        <v>55165</v>
      </c>
      <c r="AA498" s="99">
        <f t="shared" si="36"/>
        <v>369838</v>
      </c>
      <c r="AB498" s="72">
        <f>VLOOKUP(D498,'[1]Pension Expense Details'!$D$22:$S$1407,16,FALSE)</f>
        <v>153087</v>
      </c>
      <c r="AC498" s="72">
        <f t="shared" si="37"/>
        <v>197893</v>
      </c>
      <c r="AD498" s="72">
        <f>VLOOKUP(D498,'[1]Schedule of Pension Amounts LW'!$B$15:$W$1399,22,FALSE)</f>
        <v>350980</v>
      </c>
    </row>
    <row r="499" spans="1:30" x14ac:dyDescent="0.3">
      <c r="A499" s="104"/>
      <c r="B499" s="33"/>
      <c r="C499" s="33" t="str">
        <f>VLOOKUP(D499,'[1]Employer information'!$I$3:$J$1391,2,FALSE)</f>
        <v xml:space="preserve">Public Education                                  </v>
      </c>
      <c r="D499" s="33" t="str">
        <f>'[1]Schedule of Pension Amounts LW'!B492</f>
        <v>0501</v>
      </c>
      <c r="E499" s="33" t="str">
        <f>IF(ISNA(VLOOKUP(D499,'[1]Proportionate Shares'!$D$23:$G$1400,2,FALSE)),"",VLOOKUP(D499,'[1]Proportionate Shares'!$D$23:$G$1400,2,FALSE))</f>
        <v>229901</v>
      </c>
      <c r="F499" s="33" t="str">
        <f>IF(ISNA(VLOOKUP(D499,'[1]Proportionate Shares'!$D$23:$G$1400,3,FALSE)),"",VLOOKUP(D499,'[1]Proportionate Shares'!$D$23:$G$1400,3,FALSE))</f>
        <v xml:space="preserve">   </v>
      </c>
      <c r="G499" s="34" t="str">
        <f>VLOOKUP(D499,'[1]Employer information'!$A$3:$B$1390,2,FALSE)</f>
        <v>COLMESNEIL ISD</v>
      </c>
      <c r="H499" s="36">
        <f>IF(ISNA(VLOOKUP(D499,'[1]Proportionate Shares'!$D$23:$I$1377,6,FALSE)),0,VLOOKUP(D499,'[1]Proportionate Shares'!$D$23:$I$1377,6,FALSE))</f>
        <v>2.0159305999999998E-5</v>
      </c>
      <c r="I499" s="105">
        <f>VLOOKUP(D499,'[1]Schedule of Pension Amounts LW'!$B$15:$E$1399,3,FALSE)</f>
        <v>1118692</v>
      </c>
      <c r="J499" s="105">
        <f>-IF(ISNA(VLOOKUP(D499,'[1]Combined Contribution Amounts'!$A$2:$K$1335,5,FALSE)),0,VLOOKUP(D499,'[1]Combined Contribution Amounts'!$A$2:$K$1335,5,FALSE))</f>
        <v>-70560</v>
      </c>
      <c r="K499" s="105">
        <f>-IF(ISNA(VLOOKUP(D499,'[1]Combined Contribution Amounts'!$A$2:$K$1335,7,FALSE)),0,VLOOKUP(D499,'[1]Combined Contribution Amounts'!$A$2:$K$1335,7,FALSE))+-IF(ISNA(VLOOKUP(D499,'[1]Combined Contribution Amounts'!$A$2:$K$1335,8,FALSE)),0,VLOOKUP(D499,'[1]Combined Contribution Amounts'!$A$2:$K$1335,8,FALSE))+-IF(ISNA(VLOOKUP(D499,'[1]Combined Contribution Amounts'!$A$2:$K$1335,9,FALSE)),0,VLOOKUP(D499,'[1]Combined Contribution Amounts'!$A$2:$K$1335,9,FALSE))</f>
        <v>0</v>
      </c>
      <c r="L499" s="105">
        <f>VLOOKUP(D499,'[1]Pension Expense Details'!$D$23:$S$1407,16,FALSE)</f>
        <v>95754</v>
      </c>
      <c r="M499" s="105">
        <f>ROUND(('[1]68_InOutFlowsCurPrdAndPriorHist'!$F$28-'[1]68_InOutFlowsCurPrdAndPriorHist'!$F$31)*$H499,0)-VLOOKUP(D499,'[1]Pension Expense Details'!$D$23:$S$1407,12,FALSE)</f>
        <v>-16696</v>
      </c>
      <c r="N499" s="105">
        <f>ROUND(('[1]68_InOutFlowsCurPrdAndPriorHist'!$F$29-'[1]68_InOutFlowsCurPrdAndPriorHist'!$F$32)*$H499,0)-VLOOKUP(D499,'[1]Pension Expense Details'!$D$23:$S$1407,13,FALSE)</f>
        <v>-126161</v>
      </c>
      <c r="O499" s="105">
        <f>ROUND(('[1]68_InOutFlowsCurPrdAndPriorHist'!$F$30-'[1]68_InOutFlowsCurPrdAndPriorHist'!$F$33)*$H499,0)-VLOOKUP(D499,'[1]Pension Expense Details'!$D$23:$S$1407,14,FALSE)</f>
        <v>54556</v>
      </c>
      <c r="P499" s="105">
        <f>ROUND((VLOOKUP(D499,'[1]Schedule of Pension Amounts LW'!$B$15:$AC$1399,28,FALSE)-VLOOKUP(D499,'[1]Schedule of Pension Amounts LW'!$B$15:$AC$1399,27,FALSE))*'[1]Schedule of Pension Amounts LW'!AD$4,0)+VLOOKUP(D499,'[1]Schedule of Pension Amounts LW'!$B$15:$AH$1399,33,FALSE)-VLOOKUP(D499,'[1]Pension Expense Details'!$D$23:$S$1407,15,FALSE)</f>
        <v>-7641</v>
      </c>
      <c r="Q499" s="98">
        <f t="shared" si="34"/>
        <v>1047944</v>
      </c>
      <c r="R499" s="98">
        <f>ROUND('[1]68_InOutFlowsCurPrdAndPrior'!$D$32*IF(ISNA(VLOOKUP(D499,'[1]Proportionate Shares'!$D$23:$I$1359,6,FALSE)),0,VLOOKUP(D499,'[1]Proportionate Shares'!$D$23:$I$1359,6,FALSE)),0)</f>
        <v>4402</v>
      </c>
      <c r="S499" s="98">
        <f>ROUND('[1]68_InOutFlowsCurPrdAndPrior'!$D$33*IF(ISNA(VLOOKUP(D499,'[1]Proportionate Shares'!$D$23:$I$1359,6,FALSE)),0,VLOOKUP(D499,'[1]Proportionate Shares'!$D$23:$I$1359,6,FALSE)),0)</f>
        <v>325124</v>
      </c>
      <c r="T499" s="98">
        <f>ROUND('[1]68_InOutFlowsCurPrdAndPrior'!$D$35*IF(ISNA(VLOOKUP(D499,'[1]Proportionate Shares'!$D$23:$I$1359,6,FALSE)),0,VLOOKUP(D499,'[1]Proportionate Shares'!$D$23:$I$1359,6,FALSE)),0)</f>
        <v>63003</v>
      </c>
      <c r="U499" s="98">
        <f>VLOOKUP(D499,'[1]Schedule of Pension Amounts LW'!$B$15:$AS$1399,36,FALSE)</f>
        <v>121842</v>
      </c>
      <c r="V499" s="99">
        <f t="shared" si="35"/>
        <v>514371</v>
      </c>
      <c r="W499" s="98">
        <f>ROUND('[1]68_InOutFlowsCurPrdAndPrior'!$F$32*IF(ISNA(VLOOKUP(D499,'[1]Proportionate Shares'!$D$23:$I$1359,6,FALSE)),0,VLOOKUP(D499,'[1]Proportionate Shares'!$D$23:$I$1359,6,FALSE)),0)</f>
        <v>36386</v>
      </c>
      <c r="X499" s="98">
        <f>ROUND('[1]68_InOutFlowsCurPrdAndPrior'!$F$33*IF(ISNA(VLOOKUP(D499,'[1]Proportionate Shares'!$D$23:$I$1359,6,FALSE)),0,VLOOKUP(D499,'[1]Proportionate Shares'!$D$23:$I$1359,6,FALSE)),0)</f>
        <v>134356</v>
      </c>
      <c r="Y499" s="98">
        <f>ROUND('[1]68_InOutFlowsCurPrdAndPrior'!$F$35*IF(ISNA(VLOOKUP(D499,'[1]Proportionate Shares'!$D$23:$I$1359,6,FALSE)),0,VLOOKUP(D499,'[1]Proportionate Shares'!$D$23:$I$1359,6,FALSE)),0)</f>
        <v>52480</v>
      </c>
      <c r="Z499" s="98">
        <f>-VLOOKUP(D499,'[1]Schedule of Pension Amounts LW'!$B$15:$AS$1399,37,FALSE)</f>
        <v>52744</v>
      </c>
      <c r="AA499" s="99">
        <f t="shared" si="36"/>
        <v>275966</v>
      </c>
      <c r="AB499" s="72">
        <f>VLOOKUP(D499,'[1]Pension Expense Details'!$D$22:$S$1407,16,FALSE)</f>
        <v>95754</v>
      </c>
      <c r="AC499" s="72">
        <f t="shared" si="37"/>
        <v>121669</v>
      </c>
      <c r="AD499" s="72">
        <f>VLOOKUP(D499,'[1]Schedule of Pension Amounts LW'!$B$15:$W$1399,22,FALSE)</f>
        <v>217423</v>
      </c>
    </row>
    <row r="500" spans="1:30" x14ac:dyDescent="0.3">
      <c r="A500" s="104"/>
      <c r="B500" s="33"/>
      <c r="C500" s="33" t="str">
        <f>VLOOKUP(D500,'[1]Employer information'!$I$3:$J$1391,2,FALSE)</f>
        <v xml:space="preserve">Public Education                                  </v>
      </c>
      <c r="D500" s="33" t="str">
        <f>'[1]Schedule of Pension Amounts LW'!B493</f>
        <v>0502</v>
      </c>
      <c r="E500" s="33" t="str">
        <f>IF(ISNA(VLOOKUP(D500,'[1]Proportionate Shares'!$D$23:$G$1400,2,FALSE)),"",VLOOKUP(D500,'[1]Proportionate Shares'!$D$23:$G$1400,2,FALSE))</f>
        <v>168901</v>
      </c>
      <c r="F500" s="33" t="str">
        <f>IF(ISNA(VLOOKUP(D500,'[1]Proportionate Shares'!$D$23:$G$1400,3,FALSE)),"",VLOOKUP(D500,'[1]Proportionate Shares'!$D$23:$G$1400,3,FALSE))</f>
        <v xml:space="preserve">   </v>
      </c>
      <c r="G500" s="34" t="str">
        <f>VLOOKUP(D500,'[1]Employer information'!$A$3:$B$1390,2,FALSE)</f>
        <v>COLORADO ISD</v>
      </c>
      <c r="H500" s="36">
        <f>IF(ISNA(VLOOKUP(D500,'[1]Proportionate Shares'!$D$23:$I$1377,6,FALSE)),0,VLOOKUP(D500,'[1]Proportionate Shares'!$D$23:$I$1377,6,FALSE))</f>
        <v>4.9136593999999997E-5</v>
      </c>
      <c r="I500" s="105">
        <f>VLOOKUP(D500,'[1]Schedule of Pension Amounts LW'!$B$15:$E$1399,3,FALSE)</f>
        <v>3305767</v>
      </c>
      <c r="J500" s="105">
        <f>-IF(ISNA(VLOOKUP(D500,'[1]Combined Contribution Amounts'!$A$2:$K$1335,5,FALSE)),0,VLOOKUP(D500,'[1]Combined Contribution Amounts'!$A$2:$K$1335,5,FALSE))</f>
        <v>-171984</v>
      </c>
      <c r="K500" s="105">
        <f>-IF(ISNA(VLOOKUP(D500,'[1]Combined Contribution Amounts'!$A$2:$K$1335,7,FALSE)),0,VLOOKUP(D500,'[1]Combined Contribution Amounts'!$A$2:$K$1335,7,FALSE))+-IF(ISNA(VLOOKUP(D500,'[1]Combined Contribution Amounts'!$A$2:$K$1335,8,FALSE)),0,VLOOKUP(D500,'[1]Combined Contribution Amounts'!$A$2:$K$1335,8,FALSE))+-IF(ISNA(VLOOKUP(D500,'[1]Combined Contribution Amounts'!$A$2:$K$1335,9,FALSE)),0,VLOOKUP(D500,'[1]Combined Contribution Amounts'!$A$2:$K$1335,9,FALSE))</f>
        <v>0</v>
      </c>
      <c r="L500" s="105">
        <f>VLOOKUP(D500,'[1]Pension Expense Details'!$D$23:$S$1407,16,FALSE)</f>
        <v>142382</v>
      </c>
      <c r="M500" s="105">
        <f>ROUND(('[1]68_InOutFlowsCurPrdAndPriorHist'!$F$28-'[1]68_InOutFlowsCurPrdAndPriorHist'!$F$31)*$H500,0)-VLOOKUP(D500,'[1]Pension Expense Details'!$D$23:$S$1407,12,FALSE)</f>
        <v>-40697</v>
      </c>
      <c r="N500" s="105">
        <f>ROUND(('[1]68_InOutFlowsCurPrdAndPriorHist'!$F$29-'[1]68_InOutFlowsCurPrdAndPriorHist'!$F$32)*$H500,0)-VLOOKUP(D500,'[1]Pension Expense Details'!$D$23:$S$1407,13,FALSE)</f>
        <v>-307507</v>
      </c>
      <c r="O500" s="105">
        <f>ROUND(('[1]68_InOutFlowsCurPrdAndPriorHist'!$F$30-'[1]68_InOutFlowsCurPrdAndPriorHist'!$F$33)*$H500,0)-VLOOKUP(D500,'[1]Pension Expense Details'!$D$23:$S$1407,14,FALSE)</f>
        <v>132975</v>
      </c>
      <c r="P500" s="105">
        <f>ROUND((VLOOKUP(D500,'[1]Schedule of Pension Amounts LW'!$B$15:$AC$1399,28,FALSE)-VLOOKUP(D500,'[1]Schedule of Pension Amounts LW'!$B$15:$AC$1399,27,FALSE))*'[1]Schedule of Pension Amounts LW'!AD$4,0)+VLOOKUP(D500,'[1]Schedule of Pension Amounts LW'!$B$15:$AH$1399,33,FALSE)-VLOOKUP(D500,'[1]Pension Expense Details'!$D$23:$S$1407,15,FALSE)</f>
        <v>-506662</v>
      </c>
      <c r="Q500" s="98">
        <f t="shared" si="34"/>
        <v>2554274</v>
      </c>
      <c r="R500" s="98">
        <f>ROUND('[1]68_InOutFlowsCurPrdAndPrior'!$D$32*IF(ISNA(VLOOKUP(D500,'[1]Proportionate Shares'!$D$23:$I$1359,6,FALSE)),0,VLOOKUP(D500,'[1]Proportionate Shares'!$D$23:$I$1359,6,FALSE)),0)</f>
        <v>10730</v>
      </c>
      <c r="S500" s="98">
        <f>ROUND('[1]68_InOutFlowsCurPrdAndPrior'!$D$33*IF(ISNA(VLOOKUP(D500,'[1]Proportionate Shares'!$D$23:$I$1359,6,FALSE)),0,VLOOKUP(D500,'[1]Proportionate Shares'!$D$23:$I$1359,6,FALSE)),0)</f>
        <v>792461</v>
      </c>
      <c r="T500" s="98">
        <f>ROUND('[1]68_InOutFlowsCurPrdAndPrior'!$D$35*IF(ISNA(VLOOKUP(D500,'[1]Proportionate Shares'!$D$23:$I$1359,6,FALSE)),0,VLOOKUP(D500,'[1]Proportionate Shares'!$D$23:$I$1359,6,FALSE)),0)</f>
        <v>153564</v>
      </c>
      <c r="U500" s="98">
        <f>VLOOKUP(D500,'[1]Schedule of Pension Amounts LW'!$B$15:$AS$1399,36,FALSE)</f>
        <v>201515</v>
      </c>
      <c r="V500" s="99">
        <f t="shared" si="35"/>
        <v>1158270</v>
      </c>
      <c r="W500" s="98">
        <f>ROUND('[1]68_InOutFlowsCurPrdAndPrior'!$F$32*IF(ISNA(VLOOKUP(D500,'[1]Proportionate Shares'!$D$23:$I$1359,6,FALSE)),0,VLOOKUP(D500,'[1]Proportionate Shares'!$D$23:$I$1359,6,FALSE)),0)</f>
        <v>88688</v>
      </c>
      <c r="X500" s="98">
        <f>ROUND('[1]68_InOutFlowsCurPrdAndPrior'!$F$33*IF(ISNA(VLOOKUP(D500,'[1]Proportionate Shares'!$D$23:$I$1359,6,FALSE)),0,VLOOKUP(D500,'[1]Proportionate Shares'!$D$23:$I$1359,6,FALSE)),0)</f>
        <v>327482</v>
      </c>
      <c r="Y500" s="98">
        <f>ROUND('[1]68_InOutFlowsCurPrdAndPrior'!$F$35*IF(ISNA(VLOOKUP(D500,'[1]Proportionate Shares'!$D$23:$I$1359,6,FALSE)),0,VLOOKUP(D500,'[1]Proportionate Shares'!$D$23:$I$1359,6,FALSE)),0)</f>
        <v>127916</v>
      </c>
      <c r="Z500" s="98">
        <f>-VLOOKUP(D500,'[1]Schedule of Pension Amounts LW'!$B$15:$AS$1399,37,FALSE)</f>
        <v>406601</v>
      </c>
      <c r="AA500" s="99">
        <f t="shared" si="36"/>
        <v>950687</v>
      </c>
      <c r="AB500" s="72">
        <f>VLOOKUP(D500,'[1]Pension Expense Details'!$D$22:$S$1407,16,FALSE)</f>
        <v>142382</v>
      </c>
      <c r="AC500" s="72">
        <f t="shared" si="37"/>
        <v>332878</v>
      </c>
      <c r="AD500" s="72">
        <f>VLOOKUP(D500,'[1]Schedule of Pension Amounts LW'!$B$15:$W$1399,22,FALSE)</f>
        <v>475260</v>
      </c>
    </row>
    <row r="501" spans="1:30" x14ac:dyDescent="0.3">
      <c r="A501" s="104"/>
      <c r="B501" s="33"/>
      <c r="C501" s="33" t="str">
        <f>VLOOKUP(D501,'[1]Employer information'!$I$3:$J$1391,2,FALSE)</f>
        <v xml:space="preserve">Public Education                                  </v>
      </c>
      <c r="D501" s="33" t="str">
        <f>'[1]Schedule of Pension Amounts LW'!B494</f>
        <v>1284</v>
      </c>
      <c r="E501" s="33" t="str">
        <f>IF(ISNA(VLOOKUP(D501,'[1]Proportionate Shares'!$D$23:$G$1400,2,FALSE)),"",VLOOKUP(D501,'[1]Proportionate Shares'!$D$23:$G$1400,2,FALSE))</f>
        <v>020907</v>
      </c>
      <c r="F501" s="33" t="str">
        <f>IF(ISNA(VLOOKUP(D501,'[1]Proportionate Shares'!$D$23:$G$1400,3,FALSE)),"",VLOOKUP(D501,'[1]Proportionate Shares'!$D$23:$G$1400,3,FALSE))</f>
        <v/>
      </c>
      <c r="G501" s="34" t="str">
        <f>VLOOKUP(D501,'[1]Employer information'!$A$3:$B$1390,2,FALSE)</f>
        <v>COLUMBIA BRAZORIA ISD</v>
      </c>
      <c r="H501" s="36">
        <f>IF(ISNA(VLOOKUP(D501,'[1]Proportionate Shares'!$D$23:$I$1377,6,FALSE)),0,VLOOKUP(D501,'[1]Proportionate Shares'!$D$23:$I$1377,6,FALSE))</f>
        <v>1.79267541E-4</v>
      </c>
      <c r="I501" s="105">
        <f>VLOOKUP(D501,'[1]Schedule of Pension Amounts LW'!$B$15:$E$1399,3,FALSE)</f>
        <v>10256829</v>
      </c>
      <c r="J501" s="105">
        <f>-IF(ISNA(VLOOKUP(D501,'[1]Combined Contribution Amounts'!$A$2:$K$1335,5,FALSE)),0,VLOOKUP(D501,'[1]Combined Contribution Amounts'!$A$2:$K$1335,5,FALSE))</f>
        <v>-627458</v>
      </c>
      <c r="K501" s="105">
        <f>-IF(ISNA(VLOOKUP(D501,'[1]Combined Contribution Amounts'!$A$2:$K$1335,7,FALSE)),0,VLOOKUP(D501,'[1]Combined Contribution Amounts'!$A$2:$K$1335,7,FALSE))+-IF(ISNA(VLOOKUP(D501,'[1]Combined Contribution Amounts'!$A$2:$K$1335,8,FALSE)),0,VLOOKUP(D501,'[1]Combined Contribution Amounts'!$A$2:$K$1335,8,FALSE))+-IF(ISNA(VLOOKUP(D501,'[1]Combined Contribution Amounts'!$A$2:$K$1335,9,FALSE)),0,VLOOKUP(D501,'[1]Combined Contribution Amounts'!$A$2:$K$1335,9,FALSE))</f>
        <v>0</v>
      </c>
      <c r="L501" s="105">
        <f>VLOOKUP(D501,'[1]Pension Expense Details'!$D$23:$S$1407,16,FALSE)</f>
        <v>802963</v>
      </c>
      <c r="M501" s="105">
        <f>ROUND(('[1]68_InOutFlowsCurPrdAndPriorHist'!$F$28-'[1]68_InOutFlowsCurPrdAndPriorHist'!$F$31)*$H501,0)-VLOOKUP(D501,'[1]Pension Expense Details'!$D$23:$S$1407,12,FALSE)</f>
        <v>-148476</v>
      </c>
      <c r="N501" s="105">
        <f>ROUND(('[1]68_InOutFlowsCurPrdAndPriorHist'!$F$29-'[1]68_InOutFlowsCurPrdAndPriorHist'!$F$32)*$H501,0)-VLOOKUP(D501,'[1]Pension Expense Details'!$D$23:$S$1407,13,FALSE)</f>
        <v>-1121892</v>
      </c>
      <c r="O501" s="105">
        <f>ROUND(('[1]68_InOutFlowsCurPrdAndPriorHist'!$F$30-'[1]68_InOutFlowsCurPrdAndPriorHist'!$F$33)*$H501,0)-VLOOKUP(D501,'[1]Pension Expense Details'!$D$23:$S$1407,14,FALSE)</f>
        <v>485141</v>
      </c>
      <c r="P501" s="105">
        <f>ROUND((VLOOKUP(D501,'[1]Schedule of Pension Amounts LW'!$B$15:$AC$1399,28,FALSE)-VLOOKUP(D501,'[1]Schedule of Pension Amounts LW'!$B$15:$AC$1399,27,FALSE))*'[1]Schedule of Pension Amounts LW'!AD$4,0)+VLOOKUP(D501,'[1]Schedule of Pension Amounts LW'!$B$15:$AH$1399,33,FALSE)-VLOOKUP(D501,'[1]Pension Expense Details'!$D$23:$S$1407,15,FALSE)</f>
        <v>-328220</v>
      </c>
      <c r="Q501" s="98">
        <f t="shared" si="34"/>
        <v>9318887</v>
      </c>
      <c r="R501" s="98">
        <f>ROUND('[1]68_InOutFlowsCurPrdAndPrior'!$D$32*IF(ISNA(VLOOKUP(D501,'[1]Proportionate Shares'!$D$23:$I$1359,6,FALSE)),0,VLOOKUP(D501,'[1]Proportionate Shares'!$D$23:$I$1359,6,FALSE)),0)</f>
        <v>39148</v>
      </c>
      <c r="S501" s="98">
        <f>ROUND('[1]68_InOutFlowsCurPrdAndPrior'!$D$33*IF(ISNA(VLOOKUP(D501,'[1]Proportionate Shares'!$D$23:$I$1359,6,FALSE)),0,VLOOKUP(D501,'[1]Proportionate Shares'!$D$23:$I$1359,6,FALSE)),0)</f>
        <v>2891176</v>
      </c>
      <c r="T501" s="98">
        <f>ROUND('[1]68_InOutFlowsCurPrdAndPrior'!$D$35*IF(ISNA(VLOOKUP(D501,'[1]Proportionate Shares'!$D$23:$I$1359,6,FALSE)),0,VLOOKUP(D501,'[1]Proportionate Shares'!$D$23:$I$1359,6,FALSE)),0)</f>
        <v>560254</v>
      </c>
      <c r="U501" s="98">
        <f>VLOOKUP(D501,'[1]Schedule of Pension Amounts LW'!$B$15:$AS$1399,36,FALSE)</f>
        <v>1057647</v>
      </c>
      <c r="V501" s="99">
        <f t="shared" si="35"/>
        <v>4548225</v>
      </c>
      <c r="W501" s="98">
        <f>ROUND('[1]68_InOutFlowsCurPrdAndPrior'!$F$32*IF(ISNA(VLOOKUP(D501,'[1]Proportionate Shares'!$D$23:$I$1359,6,FALSE)),0,VLOOKUP(D501,'[1]Proportionate Shares'!$D$23:$I$1359,6,FALSE)),0)</f>
        <v>323567</v>
      </c>
      <c r="X501" s="98">
        <f>ROUND('[1]68_InOutFlowsCurPrdAndPrior'!$F$33*IF(ISNA(VLOOKUP(D501,'[1]Proportionate Shares'!$D$23:$I$1359,6,FALSE)),0,VLOOKUP(D501,'[1]Proportionate Shares'!$D$23:$I$1359,6,FALSE)),0)</f>
        <v>1194771</v>
      </c>
      <c r="Y501" s="98">
        <f>ROUND('[1]68_InOutFlowsCurPrdAndPrior'!$F$35*IF(ISNA(VLOOKUP(D501,'[1]Proportionate Shares'!$D$23:$I$1359,6,FALSE)),0,VLOOKUP(D501,'[1]Proportionate Shares'!$D$23:$I$1359,6,FALSE)),0)</f>
        <v>466682</v>
      </c>
      <c r="Z501" s="98">
        <f>-VLOOKUP(D501,'[1]Schedule of Pension Amounts LW'!$B$15:$AS$1399,37,FALSE)</f>
        <v>225899</v>
      </c>
      <c r="AA501" s="99">
        <f t="shared" si="36"/>
        <v>2210919</v>
      </c>
      <c r="AB501" s="72">
        <f>VLOOKUP(D501,'[1]Pension Expense Details'!$D$22:$S$1407,16,FALSE)</f>
        <v>802963</v>
      </c>
      <c r="AC501" s="72">
        <f t="shared" si="37"/>
        <v>1226288</v>
      </c>
      <c r="AD501" s="72">
        <f>VLOOKUP(D501,'[1]Schedule of Pension Amounts LW'!$B$15:$W$1399,22,FALSE)</f>
        <v>2029251</v>
      </c>
    </row>
    <row r="502" spans="1:30" x14ac:dyDescent="0.3">
      <c r="A502" s="104"/>
      <c r="B502" s="33"/>
      <c r="C502" s="33" t="str">
        <f>VLOOKUP(D502,'[1]Employer information'!$I$3:$J$1391,2,FALSE)</f>
        <v xml:space="preserve">Public Education                                  </v>
      </c>
      <c r="D502" s="33" t="str">
        <f>'[1]Schedule of Pension Amounts LW'!B495</f>
        <v>0503</v>
      </c>
      <c r="E502" s="33" t="str">
        <f>IF(ISNA(VLOOKUP(D502,'[1]Proportionate Shares'!$D$23:$G$1400,2,FALSE)),"",VLOOKUP(D502,'[1]Proportionate Shares'!$D$23:$G$1400,2,FALSE))</f>
        <v>045902</v>
      </c>
      <c r="F502" s="33" t="str">
        <f>IF(ISNA(VLOOKUP(D502,'[1]Proportionate Shares'!$D$23:$G$1400,3,FALSE)),"",VLOOKUP(D502,'[1]Proportionate Shares'!$D$23:$G$1400,3,FALSE))</f>
        <v xml:space="preserve">   </v>
      </c>
      <c r="G502" s="34" t="str">
        <f>VLOOKUP(D502,'[1]Employer information'!$A$3:$B$1390,2,FALSE)</f>
        <v>COLUMBUS ISD</v>
      </c>
      <c r="H502" s="36">
        <f>IF(ISNA(VLOOKUP(D502,'[1]Proportionate Shares'!$D$23:$I$1377,6,FALSE)),0,VLOOKUP(D502,'[1]Proportionate Shares'!$D$23:$I$1377,6,FALSE))</f>
        <v>7.9597829999999994E-5</v>
      </c>
      <c r="I502" s="105">
        <f>VLOOKUP(D502,'[1]Schedule of Pension Amounts LW'!$B$15:$E$1399,3,FALSE)</f>
        <v>4395245</v>
      </c>
      <c r="J502" s="105">
        <f>-IF(ISNA(VLOOKUP(D502,'[1]Combined Contribution Amounts'!$A$2:$K$1335,5,FALSE)),0,VLOOKUP(D502,'[1]Combined Contribution Amounts'!$A$2:$K$1335,5,FALSE))</f>
        <v>-278602</v>
      </c>
      <c r="K502" s="105">
        <f>-IF(ISNA(VLOOKUP(D502,'[1]Combined Contribution Amounts'!$A$2:$K$1335,7,FALSE)),0,VLOOKUP(D502,'[1]Combined Contribution Amounts'!$A$2:$K$1335,7,FALSE))+-IF(ISNA(VLOOKUP(D502,'[1]Combined Contribution Amounts'!$A$2:$K$1335,8,FALSE)),0,VLOOKUP(D502,'[1]Combined Contribution Amounts'!$A$2:$K$1335,8,FALSE))+-IF(ISNA(VLOOKUP(D502,'[1]Combined Contribution Amounts'!$A$2:$K$1335,9,FALSE)),0,VLOOKUP(D502,'[1]Combined Contribution Amounts'!$A$2:$K$1335,9,FALSE))</f>
        <v>0</v>
      </c>
      <c r="L502" s="105">
        <f>VLOOKUP(D502,'[1]Pension Expense Details'!$D$23:$S$1407,16,FALSE)</f>
        <v>381513</v>
      </c>
      <c r="M502" s="105">
        <f>ROUND(('[1]68_InOutFlowsCurPrdAndPriorHist'!$F$28-'[1]68_InOutFlowsCurPrdAndPriorHist'!$F$31)*$H502,0)-VLOOKUP(D502,'[1]Pension Expense Details'!$D$23:$S$1407,12,FALSE)</f>
        <v>-65926</v>
      </c>
      <c r="N502" s="105">
        <f>ROUND(('[1]68_InOutFlowsCurPrdAndPriorHist'!$F$29-'[1]68_InOutFlowsCurPrdAndPriorHist'!$F$32)*$H502,0)-VLOOKUP(D502,'[1]Pension Expense Details'!$D$23:$S$1407,13,FALSE)</f>
        <v>-498139</v>
      </c>
      <c r="O502" s="105">
        <f>ROUND(('[1]68_InOutFlowsCurPrdAndPriorHist'!$F$30-'[1]68_InOutFlowsCurPrdAndPriorHist'!$F$33)*$H502,0)-VLOOKUP(D502,'[1]Pension Expense Details'!$D$23:$S$1407,14,FALSE)</f>
        <v>215411</v>
      </c>
      <c r="P502" s="105">
        <f>ROUND((VLOOKUP(D502,'[1]Schedule of Pension Amounts LW'!$B$15:$AC$1399,28,FALSE)-VLOOKUP(D502,'[1]Schedule of Pension Amounts LW'!$B$15:$AC$1399,27,FALSE))*'[1]Schedule of Pension Amounts LW'!AD$4,0)+VLOOKUP(D502,'[1]Schedule of Pension Amounts LW'!$B$15:$AH$1399,33,FALSE)-VLOOKUP(D502,'[1]Pension Expense Details'!$D$23:$S$1407,15,FALSE)</f>
        <v>-11758</v>
      </c>
      <c r="Q502" s="98">
        <f t="shared" si="34"/>
        <v>4137744</v>
      </c>
      <c r="R502" s="98">
        <f>ROUND('[1]68_InOutFlowsCurPrdAndPrior'!$D$32*IF(ISNA(VLOOKUP(D502,'[1]Proportionate Shares'!$D$23:$I$1359,6,FALSE)),0,VLOOKUP(D502,'[1]Proportionate Shares'!$D$23:$I$1359,6,FALSE)),0)</f>
        <v>17382</v>
      </c>
      <c r="S502" s="98">
        <f>ROUND('[1]68_InOutFlowsCurPrdAndPrior'!$D$33*IF(ISNA(VLOOKUP(D502,'[1]Proportionate Shares'!$D$23:$I$1359,6,FALSE)),0,VLOOKUP(D502,'[1]Proportionate Shares'!$D$23:$I$1359,6,FALSE)),0)</f>
        <v>1283731</v>
      </c>
      <c r="T502" s="98">
        <f>ROUND('[1]68_InOutFlowsCurPrdAndPrior'!$D$35*IF(ISNA(VLOOKUP(D502,'[1]Proportionate Shares'!$D$23:$I$1359,6,FALSE)),0,VLOOKUP(D502,'[1]Proportionate Shares'!$D$23:$I$1359,6,FALSE)),0)</f>
        <v>248762</v>
      </c>
      <c r="U502" s="98">
        <f>VLOOKUP(D502,'[1]Schedule of Pension Amounts LW'!$B$15:$AS$1399,36,FALSE)</f>
        <v>258692</v>
      </c>
      <c r="V502" s="99">
        <f t="shared" si="35"/>
        <v>1808567</v>
      </c>
      <c r="W502" s="98">
        <f>ROUND('[1]68_InOutFlowsCurPrdAndPrior'!$F$32*IF(ISNA(VLOOKUP(D502,'[1]Proportionate Shares'!$D$23:$I$1359,6,FALSE)),0,VLOOKUP(D502,'[1]Proportionate Shares'!$D$23:$I$1359,6,FALSE)),0)</f>
        <v>143669</v>
      </c>
      <c r="X502" s="98">
        <f>ROUND('[1]68_InOutFlowsCurPrdAndPrior'!$F$33*IF(ISNA(VLOOKUP(D502,'[1]Proportionate Shares'!$D$23:$I$1359,6,FALSE)),0,VLOOKUP(D502,'[1]Proportionate Shares'!$D$23:$I$1359,6,FALSE)),0)</f>
        <v>530499</v>
      </c>
      <c r="Y502" s="98">
        <f>ROUND('[1]68_InOutFlowsCurPrdAndPrior'!$F$35*IF(ISNA(VLOOKUP(D502,'[1]Proportionate Shares'!$D$23:$I$1359,6,FALSE)),0,VLOOKUP(D502,'[1]Proportionate Shares'!$D$23:$I$1359,6,FALSE)),0)</f>
        <v>207215</v>
      </c>
      <c r="Z502" s="98">
        <f>-VLOOKUP(D502,'[1]Schedule of Pension Amounts LW'!$B$15:$AS$1399,37,FALSE)</f>
        <v>135055</v>
      </c>
      <c r="AA502" s="99">
        <f t="shared" si="36"/>
        <v>1016438</v>
      </c>
      <c r="AB502" s="72">
        <f>VLOOKUP(D502,'[1]Pension Expense Details'!$D$22:$S$1407,16,FALSE)</f>
        <v>381513</v>
      </c>
      <c r="AC502" s="72">
        <f t="shared" si="37"/>
        <v>452065</v>
      </c>
      <c r="AD502" s="72">
        <f>VLOOKUP(D502,'[1]Schedule of Pension Amounts LW'!$B$15:$W$1399,22,FALSE)</f>
        <v>833578</v>
      </c>
    </row>
    <row r="503" spans="1:30" x14ac:dyDescent="0.3">
      <c r="A503" s="104"/>
      <c r="B503" s="33"/>
      <c r="C503" s="33" t="str">
        <f>VLOOKUP(D503,'[1]Employer information'!$I$3:$J$1391,2,FALSE)</f>
        <v xml:space="preserve">Public Education                                  </v>
      </c>
      <c r="D503" s="33" t="str">
        <f>'[1]Schedule of Pension Amounts LW'!B496</f>
        <v>1796</v>
      </c>
      <c r="E503" s="33" t="str">
        <f>IF(ISNA(VLOOKUP(D503,'[1]Proportionate Shares'!$D$23:$G$1400,2,FALSE)),"",VLOOKUP(D503,'[1]Proportionate Shares'!$D$23:$G$1400,2,FALSE))</f>
        <v>046902</v>
      </c>
      <c r="F503" s="33" t="str">
        <f>IF(ISNA(VLOOKUP(D503,'[1]Proportionate Shares'!$D$23:$G$1400,3,FALSE)),"",VLOOKUP(D503,'[1]Proportionate Shares'!$D$23:$G$1400,3,FALSE))</f>
        <v/>
      </c>
      <c r="G503" s="34" t="str">
        <f>VLOOKUP(D503,'[1]Employer information'!$A$3:$B$1390,2,FALSE)</f>
        <v>COMAL ISD</v>
      </c>
      <c r="H503" s="36">
        <f>IF(ISNA(VLOOKUP(D503,'[1]Proportionate Shares'!$D$23:$I$1377,6,FALSE)),0,VLOOKUP(D503,'[1]Proportionate Shares'!$D$23:$I$1377,6,FALSE))</f>
        <v>1.0946443059999999E-3</v>
      </c>
      <c r="I503" s="105">
        <f>VLOOKUP(D503,'[1]Schedule of Pension Amounts LW'!$B$15:$E$1399,3,FALSE)</f>
        <v>47342281</v>
      </c>
      <c r="J503" s="105">
        <f>-IF(ISNA(VLOOKUP(D503,'[1]Combined Contribution Amounts'!$A$2:$K$1335,5,FALSE)),0,VLOOKUP(D503,'[1]Combined Contribution Amounts'!$A$2:$K$1335,5,FALSE))</f>
        <v>-3831387</v>
      </c>
      <c r="K503" s="105">
        <f>-IF(ISNA(VLOOKUP(D503,'[1]Combined Contribution Amounts'!$A$2:$K$1335,7,FALSE)),0,VLOOKUP(D503,'[1]Combined Contribution Amounts'!$A$2:$K$1335,7,FALSE))+-IF(ISNA(VLOOKUP(D503,'[1]Combined Contribution Amounts'!$A$2:$K$1335,8,FALSE)),0,VLOOKUP(D503,'[1]Combined Contribution Amounts'!$A$2:$K$1335,8,FALSE))+-IF(ISNA(VLOOKUP(D503,'[1]Combined Contribution Amounts'!$A$2:$K$1335,9,FALSE)),0,VLOOKUP(D503,'[1]Combined Contribution Amounts'!$A$2:$K$1335,9,FALSE))</f>
        <v>0</v>
      </c>
      <c r="L503" s="105">
        <f>VLOOKUP(D503,'[1]Pension Expense Details'!$D$23:$S$1407,16,FALSE)</f>
        <v>7305968</v>
      </c>
      <c r="M503" s="105">
        <f>ROUND(('[1]68_InOutFlowsCurPrdAndPriorHist'!$F$28-'[1]68_InOutFlowsCurPrdAndPriorHist'!$F$31)*$H503,0)-VLOOKUP(D503,'[1]Pension Expense Details'!$D$23:$S$1407,12,FALSE)</f>
        <v>-906626</v>
      </c>
      <c r="N503" s="105">
        <f>ROUND(('[1]68_InOutFlowsCurPrdAndPriorHist'!$F$29-'[1]68_InOutFlowsCurPrdAndPriorHist'!$F$32)*$H503,0)-VLOOKUP(D503,'[1]Pension Expense Details'!$D$23:$S$1407,13,FALSE)</f>
        <v>-6850507</v>
      </c>
      <c r="O503" s="105">
        <f>ROUND(('[1]68_InOutFlowsCurPrdAndPriorHist'!$F$30-'[1]68_InOutFlowsCurPrdAndPriorHist'!$F$33)*$H503,0)-VLOOKUP(D503,'[1]Pension Expense Details'!$D$23:$S$1407,14,FALSE)</f>
        <v>2962371</v>
      </c>
      <c r="P503" s="105">
        <f>ROUND((VLOOKUP(D503,'[1]Schedule of Pension Amounts LW'!$B$15:$AC$1399,28,FALSE)-VLOOKUP(D503,'[1]Schedule of Pension Amounts LW'!$B$15:$AC$1399,27,FALSE))*'[1]Schedule of Pension Amounts LW'!AD$4,0)+VLOOKUP(D503,'[1]Schedule of Pension Amounts LW'!$B$15:$AH$1399,33,FALSE)-VLOOKUP(D503,'[1]Pension Expense Details'!$D$23:$S$1407,15,FALSE)</f>
        <v>10880933</v>
      </c>
      <c r="Q503" s="98">
        <f t="shared" si="34"/>
        <v>56903033</v>
      </c>
      <c r="R503" s="98">
        <f>ROUND('[1]68_InOutFlowsCurPrdAndPrior'!$D$32*IF(ISNA(VLOOKUP(D503,'[1]Proportionate Shares'!$D$23:$I$1359,6,FALSE)),0,VLOOKUP(D503,'[1]Proportionate Shares'!$D$23:$I$1359,6,FALSE)),0)</f>
        <v>239044</v>
      </c>
      <c r="S503" s="98">
        <f>ROUND('[1]68_InOutFlowsCurPrdAndPrior'!$D$33*IF(ISNA(VLOOKUP(D503,'[1]Proportionate Shares'!$D$23:$I$1359,6,FALSE)),0,VLOOKUP(D503,'[1]Proportionate Shares'!$D$23:$I$1359,6,FALSE)),0)</f>
        <v>17654115</v>
      </c>
      <c r="T503" s="98">
        <f>ROUND('[1]68_InOutFlowsCurPrdAndPrior'!$D$35*IF(ISNA(VLOOKUP(D503,'[1]Proportionate Shares'!$D$23:$I$1359,6,FALSE)),0,VLOOKUP(D503,'[1]Proportionate Shares'!$D$23:$I$1359,6,FALSE)),0)</f>
        <v>3421028</v>
      </c>
      <c r="U503" s="98">
        <f>VLOOKUP(D503,'[1]Schedule of Pension Amounts LW'!$B$15:$AS$1399,36,FALSE)</f>
        <v>12733967</v>
      </c>
      <c r="V503" s="99">
        <f t="shared" si="35"/>
        <v>34048154</v>
      </c>
      <c r="W503" s="98">
        <f>ROUND('[1]68_InOutFlowsCurPrdAndPrior'!$F$32*IF(ISNA(VLOOKUP(D503,'[1]Proportionate Shares'!$D$23:$I$1359,6,FALSE)),0,VLOOKUP(D503,'[1]Proportionate Shares'!$D$23:$I$1359,6,FALSE)),0)</f>
        <v>1975764</v>
      </c>
      <c r="X503" s="98">
        <f>ROUND('[1]68_InOutFlowsCurPrdAndPrior'!$F$33*IF(ISNA(VLOOKUP(D503,'[1]Proportionate Shares'!$D$23:$I$1359,6,FALSE)),0,VLOOKUP(D503,'[1]Proportionate Shares'!$D$23:$I$1359,6,FALSE)),0)</f>
        <v>7295516</v>
      </c>
      <c r="Y503" s="98">
        <f>ROUND('[1]68_InOutFlowsCurPrdAndPrior'!$F$35*IF(ISNA(VLOOKUP(D503,'[1]Proportionate Shares'!$D$23:$I$1359,6,FALSE)),0,VLOOKUP(D503,'[1]Proportionate Shares'!$D$23:$I$1359,6,FALSE)),0)</f>
        <v>2849656</v>
      </c>
      <c r="Z503" s="98">
        <f>-VLOOKUP(D503,'[1]Schedule of Pension Amounts LW'!$B$15:$AS$1399,37,FALSE)</f>
        <v>373</v>
      </c>
      <c r="AA503" s="99">
        <f t="shared" si="36"/>
        <v>12121309</v>
      </c>
      <c r="AB503" s="72">
        <f>VLOOKUP(D503,'[1]Pension Expense Details'!$D$22:$S$1407,16,FALSE)</f>
        <v>7305968</v>
      </c>
      <c r="AC503" s="72">
        <f t="shared" si="37"/>
        <v>6554302</v>
      </c>
      <c r="AD503" s="72">
        <f>VLOOKUP(D503,'[1]Schedule of Pension Amounts LW'!$B$15:$W$1399,22,FALSE)</f>
        <v>13860270</v>
      </c>
    </row>
    <row r="504" spans="1:30" x14ac:dyDescent="0.3">
      <c r="A504" s="104"/>
      <c r="B504" s="33"/>
      <c r="C504" s="33" t="str">
        <f>VLOOKUP(D504,'[1]Employer information'!$I$3:$J$1391,2,FALSE)</f>
        <v xml:space="preserve">Public Education                                  </v>
      </c>
      <c r="D504" s="33" t="str">
        <f>'[1]Schedule of Pension Amounts LW'!B497</f>
        <v>0504</v>
      </c>
      <c r="E504" s="33" t="str">
        <f>IF(ISNA(VLOOKUP(D504,'[1]Proportionate Shares'!$D$23:$G$1400,2,FALSE)),"",VLOOKUP(D504,'[1]Proportionate Shares'!$D$23:$G$1400,2,FALSE))</f>
        <v>047901</v>
      </c>
      <c r="F504" s="33" t="str">
        <f>IF(ISNA(VLOOKUP(D504,'[1]Proportionate Shares'!$D$23:$G$1400,3,FALSE)),"",VLOOKUP(D504,'[1]Proportionate Shares'!$D$23:$G$1400,3,FALSE))</f>
        <v xml:space="preserve">   </v>
      </c>
      <c r="G504" s="34" t="str">
        <f>VLOOKUP(D504,'[1]Employer information'!$A$3:$B$1390,2,FALSE)</f>
        <v>COMANCHE ISD</v>
      </c>
      <c r="H504" s="36">
        <f>IF(ISNA(VLOOKUP(D504,'[1]Proportionate Shares'!$D$23:$I$1377,6,FALSE)),0,VLOOKUP(D504,'[1]Proportionate Shares'!$D$23:$I$1377,6,FALSE))</f>
        <v>6.3177823999999996E-5</v>
      </c>
      <c r="I504" s="105">
        <f>VLOOKUP(D504,'[1]Schedule of Pension Amounts LW'!$B$15:$E$1399,3,FALSE)</f>
        <v>3647533</v>
      </c>
      <c r="J504" s="105">
        <f>-IF(ISNA(VLOOKUP(D504,'[1]Combined Contribution Amounts'!$A$2:$K$1335,5,FALSE)),0,VLOOKUP(D504,'[1]Combined Contribution Amounts'!$A$2:$K$1335,5,FALSE))</f>
        <v>-221130</v>
      </c>
      <c r="K504" s="105">
        <f>-IF(ISNA(VLOOKUP(D504,'[1]Combined Contribution Amounts'!$A$2:$K$1335,7,FALSE)),0,VLOOKUP(D504,'[1]Combined Contribution Amounts'!$A$2:$K$1335,7,FALSE))+-IF(ISNA(VLOOKUP(D504,'[1]Combined Contribution Amounts'!$A$2:$K$1335,8,FALSE)),0,VLOOKUP(D504,'[1]Combined Contribution Amounts'!$A$2:$K$1335,8,FALSE))+-IF(ISNA(VLOOKUP(D504,'[1]Combined Contribution Amounts'!$A$2:$K$1335,9,FALSE)),0,VLOOKUP(D504,'[1]Combined Contribution Amounts'!$A$2:$K$1335,9,FALSE))</f>
        <v>0</v>
      </c>
      <c r="L504" s="105">
        <f>VLOOKUP(D504,'[1]Pension Expense Details'!$D$23:$S$1407,16,FALSE)</f>
        <v>277827</v>
      </c>
      <c r="M504" s="105">
        <f>ROUND(('[1]68_InOutFlowsCurPrdAndPriorHist'!$F$28-'[1]68_InOutFlowsCurPrdAndPriorHist'!$F$31)*$H504,0)-VLOOKUP(D504,'[1]Pension Expense Details'!$D$23:$S$1407,12,FALSE)</f>
        <v>-52326</v>
      </c>
      <c r="N504" s="105">
        <f>ROUND(('[1]68_InOutFlowsCurPrdAndPriorHist'!$F$29-'[1]68_InOutFlowsCurPrdAndPriorHist'!$F$32)*$H504,0)-VLOOKUP(D504,'[1]Pension Expense Details'!$D$23:$S$1407,13,FALSE)</f>
        <v>-395380</v>
      </c>
      <c r="O504" s="105">
        <f>ROUND(('[1]68_InOutFlowsCurPrdAndPriorHist'!$F$30-'[1]68_InOutFlowsCurPrdAndPriorHist'!$F$33)*$H504,0)-VLOOKUP(D504,'[1]Pension Expense Details'!$D$23:$S$1407,14,FALSE)</f>
        <v>170974</v>
      </c>
      <c r="P504" s="105">
        <f>ROUND((VLOOKUP(D504,'[1]Schedule of Pension Amounts LW'!$B$15:$AC$1399,28,FALSE)-VLOOKUP(D504,'[1]Schedule of Pension Amounts LW'!$B$15:$AC$1399,27,FALSE))*'[1]Schedule of Pension Amounts LW'!AD$4,0)+VLOOKUP(D504,'[1]Schedule of Pension Amounts LW'!$B$15:$AH$1399,33,FALSE)-VLOOKUP(D504,'[1]Pension Expense Details'!$D$23:$S$1407,15,FALSE)</f>
        <v>-143317</v>
      </c>
      <c r="Q504" s="98">
        <f t="shared" si="34"/>
        <v>3284181</v>
      </c>
      <c r="R504" s="98">
        <f>ROUND('[1]68_InOutFlowsCurPrdAndPrior'!$D$32*IF(ISNA(VLOOKUP(D504,'[1]Proportionate Shares'!$D$23:$I$1359,6,FALSE)),0,VLOOKUP(D504,'[1]Proportionate Shares'!$D$23:$I$1359,6,FALSE)),0)</f>
        <v>13796</v>
      </c>
      <c r="S504" s="98">
        <f>ROUND('[1]68_InOutFlowsCurPrdAndPrior'!$D$33*IF(ISNA(VLOOKUP(D504,'[1]Proportionate Shares'!$D$23:$I$1359,6,FALSE)),0,VLOOKUP(D504,'[1]Proportionate Shares'!$D$23:$I$1359,6,FALSE)),0)</f>
        <v>1018914</v>
      </c>
      <c r="T504" s="98">
        <f>ROUND('[1]68_InOutFlowsCurPrdAndPrior'!$D$35*IF(ISNA(VLOOKUP(D504,'[1]Proportionate Shares'!$D$23:$I$1359,6,FALSE)),0,VLOOKUP(D504,'[1]Proportionate Shares'!$D$23:$I$1359,6,FALSE)),0)</f>
        <v>197446</v>
      </c>
      <c r="U504" s="98">
        <f>VLOOKUP(D504,'[1]Schedule of Pension Amounts LW'!$B$15:$AS$1399,36,FALSE)</f>
        <v>451225</v>
      </c>
      <c r="V504" s="99">
        <f t="shared" si="35"/>
        <v>1681381</v>
      </c>
      <c r="W504" s="98">
        <f>ROUND('[1]68_InOutFlowsCurPrdAndPrior'!$F$32*IF(ISNA(VLOOKUP(D504,'[1]Proportionate Shares'!$D$23:$I$1359,6,FALSE)),0,VLOOKUP(D504,'[1]Proportionate Shares'!$D$23:$I$1359,6,FALSE)),0)</f>
        <v>114032</v>
      </c>
      <c r="X504" s="98">
        <f>ROUND('[1]68_InOutFlowsCurPrdAndPrior'!$F$33*IF(ISNA(VLOOKUP(D504,'[1]Proportionate Shares'!$D$23:$I$1359,6,FALSE)),0,VLOOKUP(D504,'[1]Proportionate Shares'!$D$23:$I$1359,6,FALSE)),0)</f>
        <v>421064</v>
      </c>
      <c r="Y504" s="98">
        <f>ROUND('[1]68_InOutFlowsCurPrdAndPrior'!$F$35*IF(ISNA(VLOOKUP(D504,'[1]Proportionate Shares'!$D$23:$I$1359,6,FALSE)),0,VLOOKUP(D504,'[1]Proportionate Shares'!$D$23:$I$1359,6,FALSE)),0)</f>
        <v>164469</v>
      </c>
      <c r="Z504" s="98">
        <f>-VLOOKUP(D504,'[1]Schedule of Pension Amounts LW'!$B$15:$AS$1399,37,FALSE)</f>
        <v>229226</v>
      </c>
      <c r="AA504" s="99">
        <f t="shared" si="36"/>
        <v>928791</v>
      </c>
      <c r="AB504" s="72">
        <f>VLOOKUP(D504,'[1]Pension Expense Details'!$D$22:$S$1407,16,FALSE)</f>
        <v>277827</v>
      </c>
      <c r="AC504" s="72">
        <f t="shared" si="37"/>
        <v>443691</v>
      </c>
      <c r="AD504" s="72">
        <f>VLOOKUP(D504,'[1]Schedule of Pension Amounts LW'!$B$15:$W$1399,22,FALSE)</f>
        <v>721518</v>
      </c>
    </row>
    <row r="505" spans="1:30" x14ac:dyDescent="0.3">
      <c r="A505" s="104"/>
      <c r="B505" s="33"/>
      <c r="C505" s="33" t="str">
        <f>VLOOKUP(D505,'[1]Employer information'!$I$3:$J$1391,2,FALSE)</f>
        <v xml:space="preserve">Public Education                                  </v>
      </c>
      <c r="D505" s="33" t="str">
        <f>'[1]Schedule of Pension Amounts LW'!B498</f>
        <v>0505</v>
      </c>
      <c r="E505" s="33" t="str">
        <f>IF(ISNA(VLOOKUP(D505,'[1]Proportionate Shares'!$D$23:$G$1400,2,FALSE)),"",VLOOKUP(D505,'[1]Proportionate Shares'!$D$23:$G$1400,2,FALSE))</f>
        <v>130902</v>
      </c>
      <c r="F505" s="33" t="str">
        <f>IF(ISNA(VLOOKUP(D505,'[1]Proportionate Shares'!$D$23:$G$1400,3,FALSE)),"",VLOOKUP(D505,'[1]Proportionate Shares'!$D$23:$G$1400,3,FALSE))</f>
        <v xml:space="preserve">   </v>
      </c>
      <c r="G505" s="34" t="str">
        <f>VLOOKUP(D505,'[1]Employer information'!$A$3:$B$1390,2,FALSE)</f>
        <v>COMFORT ISD</v>
      </c>
      <c r="H505" s="36">
        <f>IF(ISNA(VLOOKUP(D505,'[1]Proportionate Shares'!$D$23:$I$1377,6,FALSE)),0,VLOOKUP(D505,'[1]Proportionate Shares'!$D$23:$I$1377,6,FALSE))</f>
        <v>6.2694984000000005E-5</v>
      </c>
      <c r="I505" s="105">
        <f>VLOOKUP(D505,'[1]Schedule of Pension Amounts LW'!$B$15:$E$1399,3,FALSE)</f>
        <v>3794471</v>
      </c>
      <c r="J505" s="105">
        <f>-IF(ISNA(VLOOKUP(D505,'[1]Combined Contribution Amounts'!$A$2:$K$1335,5,FALSE)),0,VLOOKUP(D505,'[1]Combined Contribution Amounts'!$A$2:$K$1335,5,FALSE))</f>
        <v>-219440</v>
      </c>
      <c r="K505" s="105">
        <f>-IF(ISNA(VLOOKUP(D505,'[1]Combined Contribution Amounts'!$A$2:$K$1335,7,FALSE)),0,VLOOKUP(D505,'[1]Combined Contribution Amounts'!$A$2:$K$1335,7,FALSE))+-IF(ISNA(VLOOKUP(D505,'[1]Combined Contribution Amounts'!$A$2:$K$1335,8,FALSE)),0,VLOOKUP(D505,'[1]Combined Contribution Amounts'!$A$2:$K$1335,8,FALSE))+-IF(ISNA(VLOOKUP(D505,'[1]Combined Contribution Amounts'!$A$2:$K$1335,9,FALSE)),0,VLOOKUP(D505,'[1]Combined Contribution Amounts'!$A$2:$K$1335,9,FALSE))</f>
        <v>0</v>
      </c>
      <c r="L505" s="105">
        <f>VLOOKUP(D505,'[1]Pension Expense Details'!$D$23:$S$1407,16,FALSE)</f>
        <v>248226</v>
      </c>
      <c r="M505" s="105">
        <f>ROUND(('[1]68_InOutFlowsCurPrdAndPriorHist'!$F$28-'[1]68_InOutFlowsCurPrdAndPriorHist'!$F$31)*$H505,0)-VLOOKUP(D505,'[1]Pension Expense Details'!$D$23:$S$1407,12,FALSE)</f>
        <v>-51926</v>
      </c>
      <c r="N505" s="105">
        <f>ROUND(('[1]68_InOutFlowsCurPrdAndPriorHist'!$F$29-'[1]68_InOutFlowsCurPrdAndPriorHist'!$F$32)*$H505,0)-VLOOKUP(D505,'[1]Pension Expense Details'!$D$23:$S$1407,13,FALSE)</f>
        <v>-392358</v>
      </c>
      <c r="O505" s="105">
        <f>ROUND(('[1]68_InOutFlowsCurPrdAndPriorHist'!$F$30-'[1]68_InOutFlowsCurPrdAndPriorHist'!$F$33)*$H505,0)-VLOOKUP(D505,'[1]Pension Expense Details'!$D$23:$S$1407,14,FALSE)</f>
        <v>169668</v>
      </c>
      <c r="P505" s="105">
        <f>ROUND((VLOOKUP(D505,'[1]Schedule of Pension Amounts LW'!$B$15:$AC$1399,28,FALSE)-VLOOKUP(D505,'[1]Schedule of Pension Amounts LW'!$B$15:$AC$1399,27,FALSE))*'[1]Schedule of Pension Amounts LW'!AD$4,0)+VLOOKUP(D505,'[1]Schedule of Pension Amounts LW'!$B$15:$AH$1399,33,FALSE)-VLOOKUP(D505,'[1]Pension Expense Details'!$D$23:$S$1407,15,FALSE)</f>
        <v>-289560</v>
      </c>
      <c r="Q505" s="98">
        <f t="shared" si="34"/>
        <v>3259081</v>
      </c>
      <c r="R505" s="98">
        <f>ROUND('[1]68_InOutFlowsCurPrdAndPrior'!$D$32*IF(ISNA(VLOOKUP(D505,'[1]Proportionate Shares'!$D$23:$I$1359,6,FALSE)),0,VLOOKUP(D505,'[1]Proportionate Shares'!$D$23:$I$1359,6,FALSE)),0)</f>
        <v>13691</v>
      </c>
      <c r="S505" s="98">
        <f>ROUND('[1]68_InOutFlowsCurPrdAndPrior'!$D$33*IF(ISNA(VLOOKUP(D505,'[1]Proportionate Shares'!$D$23:$I$1359,6,FALSE)),0,VLOOKUP(D505,'[1]Proportionate Shares'!$D$23:$I$1359,6,FALSE)),0)</f>
        <v>1011127</v>
      </c>
      <c r="T505" s="98">
        <f>ROUND('[1]68_InOutFlowsCurPrdAndPrior'!$D$35*IF(ISNA(VLOOKUP(D505,'[1]Proportionate Shares'!$D$23:$I$1359,6,FALSE)),0,VLOOKUP(D505,'[1]Proportionate Shares'!$D$23:$I$1359,6,FALSE)),0)</f>
        <v>195937</v>
      </c>
      <c r="U505" s="98">
        <f>VLOOKUP(D505,'[1]Schedule of Pension Amounts LW'!$B$15:$AS$1399,36,FALSE)</f>
        <v>310987</v>
      </c>
      <c r="V505" s="99">
        <f t="shared" si="35"/>
        <v>1531742</v>
      </c>
      <c r="W505" s="98">
        <f>ROUND('[1]68_InOutFlowsCurPrdAndPrior'!$F$32*IF(ISNA(VLOOKUP(D505,'[1]Proportionate Shares'!$D$23:$I$1359,6,FALSE)),0,VLOOKUP(D505,'[1]Proportionate Shares'!$D$23:$I$1359,6,FALSE)),0)</f>
        <v>113160</v>
      </c>
      <c r="X505" s="98">
        <f>ROUND('[1]68_InOutFlowsCurPrdAndPrior'!$F$33*IF(ISNA(VLOOKUP(D505,'[1]Proportionate Shares'!$D$23:$I$1359,6,FALSE)),0,VLOOKUP(D505,'[1]Proportionate Shares'!$D$23:$I$1359,6,FALSE)),0)</f>
        <v>417846</v>
      </c>
      <c r="Y505" s="98">
        <f>ROUND('[1]68_InOutFlowsCurPrdAndPrior'!$F$35*IF(ISNA(VLOOKUP(D505,'[1]Proportionate Shares'!$D$23:$I$1359,6,FALSE)),0,VLOOKUP(D505,'[1]Proportionate Shares'!$D$23:$I$1359,6,FALSE)),0)</f>
        <v>163212</v>
      </c>
      <c r="Z505" s="98">
        <f>-VLOOKUP(D505,'[1]Schedule of Pension Amounts LW'!$B$15:$AS$1399,37,FALSE)</f>
        <v>230679</v>
      </c>
      <c r="AA505" s="99">
        <f t="shared" si="36"/>
        <v>924897</v>
      </c>
      <c r="AB505" s="72">
        <f>VLOOKUP(D505,'[1]Pension Expense Details'!$D$22:$S$1407,16,FALSE)</f>
        <v>248226</v>
      </c>
      <c r="AC505" s="72">
        <f t="shared" si="37"/>
        <v>438468</v>
      </c>
      <c r="AD505" s="72">
        <f>VLOOKUP(D505,'[1]Schedule of Pension Amounts LW'!$B$15:$W$1399,22,FALSE)</f>
        <v>686694</v>
      </c>
    </row>
    <row r="506" spans="1:30" x14ac:dyDescent="0.3">
      <c r="A506" s="104"/>
      <c r="B506" s="33"/>
      <c r="C506" s="33" t="str">
        <f>VLOOKUP(D506,'[1]Employer information'!$I$3:$J$1391,2,FALSE)</f>
        <v xml:space="preserve">Public Education                                  </v>
      </c>
      <c r="D506" s="33" t="str">
        <f>'[1]Schedule of Pension Amounts LW'!B499</f>
        <v>0506</v>
      </c>
      <c r="E506" s="33" t="str">
        <f>IF(ISNA(VLOOKUP(D506,'[1]Proportionate Shares'!$D$23:$G$1400,2,FALSE)),"",VLOOKUP(D506,'[1]Proportionate Shares'!$D$23:$G$1400,2,FALSE))</f>
        <v>116903</v>
      </c>
      <c r="F506" s="33" t="str">
        <f>IF(ISNA(VLOOKUP(D506,'[1]Proportionate Shares'!$D$23:$G$1400,3,FALSE)),"",VLOOKUP(D506,'[1]Proportionate Shares'!$D$23:$G$1400,3,FALSE))</f>
        <v xml:space="preserve">   </v>
      </c>
      <c r="G506" s="34" t="str">
        <f>VLOOKUP(D506,'[1]Employer information'!$A$3:$B$1390,2,FALSE)</f>
        <v>COMMERCE ISD</v>
      </c>
      <c r="H506" s="36">
        <f>IF(ISNA(VLOOKUP(D506,'[1]Proportionate Shares'!$D$23:$I$1377,6,FALSE)),0,VLOOKUP(D506,'[1]Proportionate Shares'!$D$23:$I$1377,6,FALSE))</f>
        <v>1.0664918499999999E-4</v>
      </c>
      <c r="I506" s="105">
        <f>VLOOKUP(D506,'[1]Schedule of Pension Amounts LW'!$B$15:$E$1399,3,FALSE)</f>
        <v>5977723</v>
      </c>
      <c r="J506" s="105">
        <f>-IF(ISNA(VLOOKUP(D506,'[1]Combined Contribution Amounts'!$A$2:$K$1335,5,FALSE)),0,VLOOKUP(D506,'[1]Combined Contribution Amounts'!$A$2:$K$1335,5,FALSE))</f>
        <v>-373285</v>
      </c>
      <c r="K506" s="105">
        <f>-IF(ISNA(VLOOKUP(D506,'[1]Combined Contribution Amounts'!$A$2:$K$1335,7,FALSE)),0,VLOOKUP(D506,'[1]Combined Contribution Amounts'!$A$2:$K$1335,7,FALSE))+-IF(ISNA(VLOOKUP(D506,'[1]Combined Contribution Amounts'!$A$2:$K$1335,8,FALSE)),0,VLOOKUP(D506,'[1]Combined Contribution Amounts'!$A$2:$K$1335,8,FALSE))+-IF(ISNA(VLOOKUP(D506,'[1]Combined Contribution Amounts'!$A$2:$K$1335,9,FALSE)),0,VLOOKUP(D506,'[1]Combined Contribution Amounts'!$A$2:$K$1335,9,FALSE))</f>
        <v>0</v>
      </c>
      <c r="L506" s="105">
        <f>VLOOKUP(D506,'[1]Pension Expense Details'!$D$23:$S$1407,16,FALSE)</f>
        <v>497221</v>
      </c>
      <c r="M506" s="105">
        <f>ROUND(('[1]68_InOutFlowsCurPrdAndPriorHist'!$F$28-'[1]68_InOutFlowsCurPrdAndPriorHist'!$F$31)*$H506,0)-VLOOKUP(D506,'[1]Pension Expense Details'!$D$23:$S$1407,12,FALSE)</f>
        <v>-88330</v>
      </c>
      <c r="N506" s="105">
        <f>ROUND(('[1]68_InOutFlowsCurPrdAndPriorHist'!$F$29-'[1]68_InOutFlowsCurPrdAndPriorHist'!$F$32)*$H506,0)-VLOOKUP(D506,'[1]Pension Expense Details'!$D$23:$S$1407,13,FALSE)</f>
        <v>-667432</v>
      </c>
      <c r="O506" s="105">
        <f>ROUND(('[1]68_InOutFlowsCurPrdAndPriorHist'!$F$30-'[1]68_InOutFlowsCurPrdAndPriorHist'!$F$33)*$H506,0)-VLOOKUP(D506,'[1]Pension Expense Details'!$D$23:$S$1407,14,FALSE)</f>
        <v>288618</v>
      </c>
      <c r="P506" s="105">
        <f>ROUND((VLOOKUP(D506,'[1]Schedule of Pension Amounts LW'!$B$15:$AC$1399,28,FALSE)-VLOOKUP(D506,'[1]Schedule of Pension Amounts LW'!$B$15:$AC$1399,27,FALSE))*'[1]Schedule of Pension Amounts LW'!AD$4,0)+VLOOKUP(D506,'[1]Schedule of Pension Amounts LW'!$B$15:$AH$1399,33,FALSE)-VLOOKUP(D506,'[1]Pension Expense Details'!$D$23:$S$1407,15,FALSE)</f>
        <v>-90557</v>
      </c>
      <c r="Q506" s="98">
        <f t="shared" si="34"/>
        <v>5543958</v>
      </c>
      <c r="R506" s="98">
        <f>ROUND('[1]68_InOutFlowsCurPrdAndPrior'!$D$32*IF(ISNA(VLOOKUP(D506,'[1]Proportionate Shares'!$D$23:$I$1359,6,FALSE)),0,VLOOKUP(D506,'[1]Proportionate Shares'!$D$23:$I$1359,6,FALSE)),0)</f>
        <v>23290</v>
      </c>
      <c r="S506" s="98">
        <f>ROUND('[1]68_InOutFlowsCurPrdAndPrior'!$D$33*IF(ISNA(VLOOKUP(D506,'[1]Proportionate Shares'!$D$23:$I$1359,6,FALSE)),0,VLOOKUP(D506,'[1]Proportionate Shares'!$D$23:$I$1359,6,FALSE)),0)</f>
        <v>1720008</v>
      </c>
      <c r="T506" s="98">
        <f>ROUND('[1]68_InOutFlowsCurPrdAndPrior'!$D$35*IF(ISNA(VLOOKUP(D506,'[1]Proportionate Shares'!$D$23:$I$1359,6,FALSE)),0,VLOOKUP(D506,'[1]Proportionate Shares'!$D$23:$I$1359,6,FALSE)),0)</f>
        <v>333304</v>
      </c>
      <c r="U506" s="98">
        <f>VLOOKUP(D506,'[1]Schedule of Pension Amounts LW'!$B$15:$AS$1399,36,FALSE)</f>
        <v>267241</v>
      </c>
      <c r="V506" s="99">
        <f t="shared" si="35"/>
        <v>2343843</v>
      </c>
      <c r="W506" s="98">
        <f>ROUND('[1]68_InOutFlowsCurPrdAndPrior'!$F$32*IF(ISNA(VLOOKUP(D506,'[1]Proportionate Shares'!$D$23:$I$1359,6,FALSE)),0,VLOOKUP(D506,'[1]Proportionate Shares'!$D$23:$I$1359,6,FALSE)),0)</f>
        <v>192495</v>
      </c>
      <c r="X506" s="98">
        <f>ROUND('[1]68_InOutFlowsCurPrdAndPrior'!$F$33*IF(ISNA(VLOOKUP(D506,'[1]Proportionate Shares'!$D$23:$I$1359,6,FALSE)),0,VLOOKUP(D506,'[1]Proportionate Shares'!$D$23:$I$1359,6,FALSE)),0)</f>
        <v>710789</v>
      </c>
      <c r="Y506" s="98">
        <f>ROUND('[1]68_InOutFlowsCurPrdAndPrior'!$F$35*IF(ISNA(VLOOKUP(D506,'[1]Proportionate Shares'!$D$23:$I$1359,6,FALSE)),0,VLOOKUP(D506,'[1]Proportionate Shares'!$D$23:$I$1359,6,FALSE)),0)</f>
        <v>277637</v>
      </c>
      <c r="Z506" s="98">
        <f>-VLOOKUP(D506,'[1]Schedule of Pension Amounts LW'!$B$15:$AS$1399,37,FALSE)</f>
        <v>99196</v>
      </c>
      <c r="AA506" s="99">
        <f t="shared" si="36"/>
        <v>1280117</v>
      </c>
      <c r="AB506" s="72">
        <f>VLOOKUP(D506,'[1]Pension Expense Details'!$D$22:$S$1407,16,FALSE)</f>
        <v>497221</v>
      </c>
      <c r="AC506" s="72">
        <f t="shared" si="37"/>
        <v>589984</v>
      </c>
      <c r="AD506" s="72">
        <f>VLOOKUP(D506,'[1]Schedule of Pension Amounts LW'!$B$15:$W$1399,22,FALSE)</f>
        <v>1087205</v>
      </c>
    </row>
    <row r="507" spans="1:30" x14ac:dyDescent="0.3">
      <c r="A507" s="104"/>
      <c r="B507" s="33"/>
      <c r="C507" s="33" t="str">
        <f>VLOOKUP(D507,'[1]Employer information'!$I$3:$J$1391,2,FALSE)</f>
        <v xml:space="preserve">Public Education                                  </v>
      </c>
      <c r="D507" s="33" t="str">
        <f>'[1]Schedule of Pension Amounts LW'!B500</f>
        <v>1882</v>
      </c>
      <c r="E507" s="33" t="str">
        <f>IF(ISNA(VLOOKUP(D507,'[1]Proportionate Shares'!$D$23:$G$1400,2,FALSE)),"",VLOOKUP(D507,'[1]Proportionate Shares'!$D$23:$G$1400,2,FALSE))</f>
        <v>043918</v>
      </c>
      <c r="F507" s="33" t="str">
        <f>IF(ISNA(VLOOKUP(D507,'[1]Proportionate Shares'!$D$23:$G$1400,3,FALSE)),"",VLOOKUP(D507,'[1]Proportionate Shares'!$D$23:$G$1400,3,FALSE))</f>
        <v/>
      </c>
      <c r="G507" s="34" t="str">
        <f>VLOOKUP(D507,'[1]Employer information'!$A$3:$B$1390,2,FALSE)</f>
        <v>COMMUNITY ISD</v>
      </c>
      <c r="H507" s="36">
        <f>IF(ISNA(VLOOKUP(D507,'[1]Proportionate Shares'!$D$23:$I$1377,6,FALSE)),0,VLOOKUP(D507,'[1]Proportionate Shares'!$D$23:$I$1377,6,FALSE))</f>
        <v>1.2947639900000001E-4</v>
      </c>
      <c r="I507" s="105">
        <f>VLOOKUP(D507,'[1]Schedule of Pension Amounts LW'!$B$15:$E$1399,3,FALSE)</f>
        <v>6453405</v>
      </c>
      <c r="J507" s="105">
        <f>-IF(ISNA(VLOOKUP(D507,'[1]Combined Contribution Amounts'!$A$2:$K$1335,5,FALSE)),0,VLOOKUP(D507,'[1]Combined Contribution Amounts'!$A$2:$K$1335,5,FALSE))</f>
        <v>-453183</v>
      </c>
      <c r="K507" s="105">
        <f>-IF(ISNA(VLOOKUP(D507,'[1]Combined Contribution Amounts'!$A$2:$K$1335,7,FALSE)),0,VLOOKUP(D507,'[1]Combined Contribution Amounts'!$A$2:$K$1335,7,FALSE))+-IF(ISNA(VLOOKUP(D507,'[1]Combined Contribution Amounts'!$A$2:$K$1335,8,FALSE)),0,VLOOKUP(D507,'[1]Combined Contribution Amounts'!$A$2:$K$1335,8,FALSE))+-IF(ISNA(VLOOKUP(D507,'[1]Combined Contribution Amounts'!$A$2:$K$1335,9,FALSE)),0,VLOOKUP(D507,'[1]Combined Contribution Amounts'!$A$2:$K$1335,9,FALSE))</f>
        <v>0</v>
      </c>
      <c r="L507" s="105">
        <f>VLOOKUP(D507,'[1]Pension Expense Details'!$D$23:$S$1407,16,FALSE)</f>
        <v>729984</v>
      </c>
      <c r="M507" s="105">
        <f>ROUND(('[1]68_InOutFlowsCurPrdAndPriorHist'!$F$28-'[1]68_InOutFlowsCurPrdAndPriorHist'!$F$31)*$H507,0)-VLOOKUP(D507,'[1]Pension Expense Details'!$D$23:$S$1407,12,FALSE)</f>
        <v>-107238</v>
      </c>
      <c r="N507" s="105">
        <f>ROUND(('[1]68_InOutFlowsCurPrdAndPriorHist'!$F$29-'[1]68_InOutFlowsCurPrdAndPriorHist'!$F$32)*$H507,0)-VLOOKUP(D507,'[1]Pension Expense Details'!$D$23:$S$1407,13,FALSE)</f>
        <v>-810289</v>
      </c>
      <c r="O507" s="105">
        <f>ROUND(('[1]68_InOutFlowsCurPrdAndPriorHist'!$F$30-'[1]68_InOutFlowsCurPrdAndPriorHist'!$F$33)*$H507,0)-VLOOKUP(D507,'[1]Pension Expense Details'!$D$23:$S$1407,14,FALSE)</f>
        <v>350394</v>
      </c>
      <c r="P507" s="105">
        <f>ROUND((VLOOKUP(D507,'[1]Schedule of Pension Amounts LW'!$B$15:$AC$1399,28,FALSE)-VLOOKUP(D507,'[1]Schedule of Pension Amounts LW'!$B$15:$AC$1399,27,FALSE))*'[1]Schedule of Pension Amounts LW'!AD$4,0)+VLOOKUP(D507,'[1]Schedule of Pension Amounts LW'!$B$15:$AH$1399,33,FALSE)-VLOOKUP(D507,'[1]Pension Expense Details'!$D$23:$S$1407,15,FALSE)</f>
        <v>567515</v>
      </c>
      <c r="Q507" s="98">
        <f t="shared" si="34"/>
        <v>6730588</v>
      </c>
      <c r="R507" s="98">
        <f>ROUND('[1]68_InOutFlowsCurPrdAndPrior'!$D$32*IF(ISNA(VLOOKUP(D507,'[1]Proportionate Shares'!$D$23:$I$1359,6,FALSE)),0,VLOOKUP(D507,'[1]Proportionate Shares'!$D$23:$I$1359,6,FALSE)),0)</f>
        <v>28274</v>
      </c>
      <c r="S507" s="98">
        <f>ROUND('[1]68_InOutFlowsCurPrdAndPrior'!$D$33*IF(ISNA(VLOOKUP(D507,'[1]Proportionate Shares'!$D$23:$I$1359,6,FALSE)),0,VLOOKUP(D507,'[1]Proportionate Shares'!$D$23:$I$1359,6,FALSE)),0)</f>
        <v>2088159</v>
      </c>
      <c r="T507" s="98">
        <f>ROUND('[1]68_InOutFlowsCurPrdAndPrior'!$D$35*IF(ISNA(VLOOKUP(D507,'[1]Proportionate Shares'!$D$23:$I$1359,6,FALSE)),0,VLOOKUP(D507,'[1]Proportionate Shares'!$D$23:$I$1359,6,FALSE)),0)</f>
        <v>404645</v>
      </c>
      <c r="U507" s="98">
        <f>VLOOKUP(D507,'[1]Schedule of Pension Amounts LW'!$B$15:$AS$1399,36,FALSE)</f>
        <v>1371108</v>
      </c>
      <c r="V507" s="99">
        <f t="shared" si="35"/>
        <v>3892186</v>
      </c>
      <c r="W507" s="98">
        <f>ROUND('[1]68_InOutFlowsCurPrdAndPrior'!$F$32*IF(ISNA(VLOOKUP(D507,'[1]Proportionate Shares'!$D$23:$I$1359,6,FALSE)),0,VLOOKUP(D507,'[1]Proportionate Shares'!$D$23:$I$1359,6,FALSE)),0)</f>
        <v>233697</v>
      </c>
      <c r="X507" s="98">
        <f>ROUND('[1]68_InOutFlowsCurPrdAndPrior'!$F$33*IF(ISNA(VLOOKUP(D507,'[1]Proportionate Shares'!$D$23:$I$1359,6,FALSE)),0,VLOOKUP(D507,'[1]Proportionate Shares'!$D$23:$I$1359,6,FALSE)),0)</f>
        <v>862926</v>
      </c>
      <c r="Y507" s="98">
        <f>ROUND('[1]68_InOutFlowsCurPrdAndPrior'!$F$35*IF(ISNA(VLOOKUP(D507,'[1]Proportionate Shares'!$D$23:$I$1359,6,FALSE)),0,VLOOKUP(D507,'[1]Proportionate Shares'!$D$23:$I$1359,6,FALSE)),0)</f>
        <v>337062</v>
      </c>
      <c r="Z507" s="98">
        <f>-VLOOKUP(D507,'[1]Schedule of Pension Amounts LW'!$B$15:$AS$1399,37,FALSE)</f>
        <v>122812</v>
      </c>
      <c r="AA507" s="99">
        <f t="shared" si="36"/>
        <v>1556497</v>
      </c>
      <c r="AB507" s="72">
        <f>VLOOKUP(D507,'[1]Pension Expense Details'!$D$22:$S$1407,16,FALSE)</f>
        <v>729984</v>
      </c>
      <c r="AC507" s="72">
        <f t="shared" si="37"/>
        <v>870013</v>
      </c>
      <c r="AD507" s="72">
        <f>VLOOKUP(D507,'[1]Schedule of Pension Amounts LW'!$B$15:$W$1399,22,FALSE)</f>
        <v>1599997</v>
      </c>
    </row>
    <row r="508" spans="1:30" x14ac:dyDescent="0.3">
      <c r="A508" s="104"/>
      <c r="B508" s="33"/>
      <c r="C508" s="33" t="str">
        <f>VLOOKUP(D508,'[1]Employer information'!$I$3:$J$1391,2,FALSE)</f>
        <v xml:space="preserve">Public Education                                  </v>
      </c>
      <c r="D508" s="33" t="str">
        <f>'[1]Schedule of Pension Amounts LW'!B501</f>
        <v>1008</v>
      </c>
      <c r="E508" s="33" t="str">
        <f>IF(ISNA(VLOOKUP(D508,'[1]Proportionate Shares'!$D$23:$G$1400,2,FALSE)),"",VLOOKUP(D508,'[1]Proportionate Shares'!$D$23:$G$1400,2,FALSE))</f>
        <v>112908</v>
      </c>
      <c r="F508" s="33" t="str">
        <f>IF(ISNA(VLOOKUP(D508,'[1]Proportionate Shares'!$D$23:$G$1400,3,FALSE)),"",VLOOKUP(D508,'[1]Proportionate Shares'!$D$23:$G$1400,3,FALSE))</f>
        <v/>
      </c>
      <c r="G508" s="34" t="str">
        <f>VLOOKUP(D508,'[1]Employer information'!$A$3:$B$1390,2,FALSE)</f>
        <v>COMO PICKTON ISD</v>
      </c>
      <c r="H508" s="36">
        <f>IF(ISNA(VLOOKUP(D508,'[1]Proportionate Shares'!$D$23:$I$1377,6,FALSE)),0,VLOOKUP(D508,'[1]Proportionate Shares'!$D$23:$I$1377,6,FALSE))</f>
        <v>3.9860912999999999E-5</v>
      </c>
      <c r="I508" s="105">
        <f>VLOOKUP(D508,'[1]Schedule of Pension Amounts LW'!$B$15:$E$1399,3,FALSE)</f>
        <v>2343735</v>
      </c>
      <c r="J508" s="105">
        <f>-IF(ISNA(VLOOKUP(D508,'[1]Combined Contribution Amounts'!$A$2:$K$1335,5,FALSE)),0,VLOOKUP(D508,'[1]Combined Contribution Amounts'!$A$2:$K$1335,5,FALSE))</f>
        <v>-139518</v>
      </c>
      <c r="K508" s="105">
        <f>-IF(ISNA(VLOOKUP(D508,'[1]Combined Contribution Amounts'!$A$2:$K$1335,7,FALSE)),0,VLOOKUP(D508,'[1]Combined Contribution Amounts'!$A$2:$K$1335,7,FALSE))+-IF(ISNA(VLOOKUP(D508,'[1]Combined Contribution Amounts'!$A$2:$K$1335,8,FALSE)),0,VLOOKUP(D508,'[1]Combined Contribution Amounts'!$A$2:$K$1335,8,FALSE))+-IF(ISNA(VLOOKUP(D508,'[1]Combined Contribution Amounts'!$A$2:$K$1335,9,FALSE)),0,VLOOKUP(D508,'[1]Combined Contribution Amounts'!$A$2:$K$1335,9,FALSE))</f>
        <v>0</v>
      </c>
      <c r="L508" s="105">
        <f>VLOOKUP(D508,'[1]Pension Expense Details'!$D$23:$S$1407,16,FALSE)</f>
        <v>168626</v>
      </c>
      <c r="M508" s="105">
        <f>ROUND(('[1]68_InOutFlowsCurPrdAndPriorHist'!$F$28-'[1]68_InOutFlowsCurPrdAndPriorHist'!$F$31)*$H508,0)-VLOOKUP(D508,'[1]Pension Expense Details'!$D$23:$S$1407,12,FALSE)</f>
        <v>-33014</v>
      </c>
      <c r="N508" s="105">
        <f>ROUND(('[1]68_InOutFlowsCurPrdAndPriorHist'!$F$29-'[1]68_InOutFlowsCurPrdAndPriorHist'!$F$32)*$H508,0)-VLOOKUP(D508,'[1]Pension Expense Details'!$D$23:$S$1407,13,FALSE)</f>
        <v>-249457</v>
      </c>
      <c r="O508" s="105">
        <f>ROUND(('[1]68_InOutFlowsCurPrdAndPriorHist'!$F$30-'[1]68_InOutFlowsCurPrdAndPriorHist'!$F$33)*$H508,0)-VLOOKUP(D508,'[1]Pension Expense Details'!$D$23:$S$1407,14,FALSE)</f>
        <v>107874</v>
      </c>
      <c r="P508" s="105">
        <f>ROUND((VLOOKUP(D508,'[1]Schedule of Pension Amounts LW'!$B$15:$AC$1399,28,FALSE)-VLOOKUP(D508,'[1]Schedule of Pension Amounts LW'!$B$15:$AC$1399,27,FALSE))*'[1]Schedule of Pension Amounts LW'!AD$4,0)+VLOOKUP(D508,'[1]Schedule of Pension Amounts LW'!$B$15:$AH$1399,33,FALSE)-VLOOKUP(D508,'[1]Pension Expense Details'!$D$23:$S$1407,15,FALSE)</f>
        <v>-126151</v>
      </c>
      <c r="Q508" s="98">
        <f t="shared" si="34"/>
        <v>2072095</v>
      </c>
      <c r="R508" s="98">
        <f>ROUND('[1]68_InOutFlowsCurPrdAndPrior'!$D$32*IF(ISNA(VLOOKUP(D508,'[1]Proportionate Shares'!$D$23:$I$1359,6,FALSE)),0,VLOOKUP(D508,'[1]Proportionate Shares'!$D$23:$I$1359,6,FALSE)),0)</f>
        <v>8705</v>
      </c>
      <c r="S508" s="98">
        <f>ROUND('[1]68_InOutFlowsCurPrdAndPrior'!$D$33*IF(ISNA(VLOOKUP(D508,'[1]Proportionate Shares'!$D$23:$I$1359,6,FALSE)),0,VLOOKUP(D508,'[1]Proportionate Shares'!$D$23:$I$1359,6,FALSE)),0)</f>
        <v>642866</v>
      </c>
      <c r="T508" s="98">
        <f>ROUND('[1]68_InOutFlowsCurPrdAndPrior'!$D$35*IF(ISNA(VLOOKUP(D508,'[1]Proportionate Shares'!$D$23:$I$1359,6,FALSE)),0,VLOOKUP(D508,'[1]Proportionate Shares'!$D$23:$I$1359,6,FALSE)),0)</f>
        <v>124575</v>
      </c>
      <c r="U508" s="98">
        <f>VLOOKUP(D508,'[1]Schedule of Pension Amounts LW'!$B$15:$AS$1399,36,FALSE)</f>
        <v>102599</v>
      </c>
      <c r="V508" s="99">
        <f t="shared" si="35"/>
        <v>878745</v>
      </c>
      <c r="W508" s="98">
        <f>ROUND('[1]68_InOutFlowsCurPrdAndPrior'!$F$32*IF(ISNA(VLOOKUP(D508,'[1]Proportionate Shares'!$D$23:$I$1359,6,FALSE)),0,VLOOKUP(D508,'[1]Proportionate Shares'!$D$23:$I$1359,6,FALSE)),0)</f>
        <v>71946</v>
      </c>
      <c r="X508" s="98">
        <f>ROUND('[1]68_InOutFlowsCurPrdAndPrior'!$F$33*IF(ISNA(VLOOKUP(D508,'[1]Proportionate Shares'!$D$23:$I$1359,6,FALSE)),0,VLOOKUP(D508,'[1]Proportionate Shares'!$D$23:$I$1359,6,FALSE)),0)</f>
        <v>265662</v>
      </c>
      <c r="Y508" s="98">
        <f>ROUND('[1]68_InOutFlowsCurPrdAndPrior'!$F$35*IF(ISNA(VLOOKUP(D508,'[1]Proportionate Shares'!$D$23:$I$1359,6,FALSE)),0,VLOOKUP(D508,'[1]Proportionate Shares'!$D$23:$I$1359,6,FALSE)),0)</f>
        <v>103769</v>
      </c>
      <c r="Z508" s="98">
        <f>-VLOOKUP(D508,'[1]Schedule of Pension Amounts LW'!$B$15:$AS$1399,37,FALSE)</f>
        <v>177232</v>
      </c>
      <c r="AA508" s="99">
        <f t="shared" si="36"/>
        <v>618609</v>
      </c>
      <c r="AB508" s="72">
        <f>VLOOKUP(D508,'[1]Pension Expense Details'!$D$22:$S$1407,16,FALSE)</f>
        <v>168626</v>
      </c>
      <c r="AC508" s="72">
        <f t="shared" si="37"/>
        <v>212078</v>
      </c>
      <c r="AD508" s="72">
        <f>VLOOKUP(D508,'[1]Schedule of Pension Amounts LW'!$B$15:$W$1399,22,FALSE)</f>
        <v>380704</v>
      </c>
    </row>
    <row r="509" spans="1:30" x14ac:dyDescent="0.3">
      <c r="A509" s="104"/>
      <c r="B509" s="33"/>
      <c r="C509" s="33" t="str">
        <f>VLOOKUP(D509,'[1]Employer information'!$I$3:$J$1391,2,FALSE)</f>
        <v xml:space="preserve">Public Education                                  </v>
      </c>
      <c r="D509" s="33" t="str">
        <f>'[1]Schedule of Pension Amounts LW'!B502</f>
        <v>0508</v>
      </c>
      <c r="E509" s="33" t="str">
        <f>IF(ISNA(VLOOKUP(D509,'[1]Proportionate Shares'!$D$23:$G$1400,2,FALSE)),"",VLOOKUP(D509,'[1]Proportionate Shares'!$D$23:$G$1400,2,FALSE))</f>
        <v>233903</v>
      </c>
      <c r="F509" s="33" t="str">
        <f>IF(ISNA(VLOOKUP(D509,'[1]Proportionate Shares'!$D$23:$G$1400,3,FALSE)),"",VLOOKUP(D509,'[1]Proportionate Shares'!$D$23:$G$1400,3,FALSE))</f>
        <v xml:space="preserve">   </v>
      </c>
      <c r="G509" s="34" t="str">
        <f>VLOOKUP(D509,'[1]Employer information'!$A$3:$B$1390,2,FALSE)</f>
        <v>COMSTOCK ISD</v>
      </c>
      <c r="H509" s="36">
        <f>IF(ISNA(VLOOKUP(D509,'[1]Proportionate Shares'!$D$23:$I$1377,6,FALSE)),0,VLOOKUP(D509,'[1]Proportionate Shares'!$D$23:$I$1377,6,FALSE))</f>
        <v>1.2809273000000001E-5</v>
      </c>
      <c r="I509" s="105">
        <f>VLOOKUP(D509,'[1]Schedule of Pension Amounts LW'!$B$15:$E$1399,3,FALSE)</f>
        <v>716700</v>
      </c>
      <c r="J509" s="105">
        <f>-IF(ISNA(VLOOKUP(D509,'[1]Combined Contribution Amounts'!$A$2:$K$1335,5,FALSE)),0,VLOOKUP(D509,'[1]Combined Contribution Amounts'!$A$2:$K$1335,5,FALSE))</f>
        <v>-44834</v>
      </c>
      <c r="K509" s="105">
        <f>-IF(ISNA(VLOOKUP(D509,'[1]Combined Contribution Amounts'!$A$2:$K$1335,7,FALSE)),0,VLOOKUP(D509,'[1]Combined Contribution Amounts'!$A$2:$K$1335,7,FALSE))+-IF(ISNA(VLOOKUP(D509,'[1]Combined Contribution Amounts'!$A$2:$K$1335,8,FALSE)),0,VLOOKUP(D509,'[1]Combined Contribution Amounts'!$A$2:$K$1335,8,FALSE))+-IF(ISNA(VLOOKUP(D509,'[1]Combined Contribution Amounts'!$A$2:$K$1335,9,FALSE)),0,VLOOKUP(D509,'[1]Combined Contribution Amounts'!$A$2:$K$1335,9,FALSE))</f>
        <v>0</v>
      </c>
      <c r="L509" s="105">
        <f>VLOOKUP(D509,'[1]Pension Expense Details'!$D$23:$S$1407,16,FALSE)</f>
        <v>59919</v>
      </c>
      <c r="M509" s="105">
        <f>ROUND(('[1]68_InOutFlowsCurPrdAndPriorHist'!$F$28-'[1]68_InOutFlowsCurPrdAndPriorHist'!$F$31)*$H509,0)-VLOOKUP(D509,'[1]Pension Expense Details'!$D$23:$S$1407,12,FALSE)</f>
        <v>-10610</v>
      </c>
      <c r="N509" s="105">
        <f>ROUND(('[1]68_InOutFlowsCurPrdAndPriorHist'!$F$29-'[1]68_InOutFlowsCurPrdAndPriorHist'!$F$32)*$H509,0)-VLOOKUP(D509,'[1]Pension Expense Details'!$D$23:$S$1407,13,FALSE)</f>
        <v>-80163</v>
      </c>
      <c r="O509" s="105">
        <f>ROUND(('[1]68_InOutFlowsCurPrdAndPriorHist'!$F$30-'[1]68_InOutFlowsCurPrdAndPriorHist'!$F$33)*$H509,0)-VLOOKUP(D509,'[1]Pension Expense Details'!$D$23:$S$1407,14,FALSE)</f>
        <v>34665</v>
      </c>
      <c r="P509" s="105">
        <f>ROUND((VLOOKUP(D509,'[1]Schedule of Pension Amounts LW'!$B$15:$AC$1399,28,FALSE)-VLOOKUP(D509,'[1]Schedule of Pension Amounts LW'!$B$15:$AC$1399,27,FALSE))*'[1]Schedule of Pension Amounts LW'!AD$4,0)+VLOOKUP(D509,'[1]Schedule of Pension Amounts LW'!$B$15:$AH$1399,33,FALSE)-VLOOKUP(D509,'[1]Pension Expense Details'!$D$23:$S$1407,15,FALSE)</f>
        <v>-9811</v>
      </c>
      <c r="Q509" s="98">
        <f t="shared" si="34"/>
        <v>665866</v>
      </c>
      <c r="R509" s="98">
        <f>ROUND('[1]68_InOutFlowsCurPrdAndPrior'!$D$32*IF(ISNA(VLOOKUP(D509,'[1]Proportionate Shares'!$D$23:$I$1359,6,FALSE)),0,VLOOKUP(D509,'[1]Proportionate Shares'!$D$23:$I$1359,6,FALSE)),0)</f>
        <v>2797</v>
      </c>
      <c r="S509" s="98">
        <f>ROUND('[1]68_InOutFlowsCurPrdAndPrior'!$D$33*IF(ISNA(VLOOKUP(D509,'[1]Proportionate Shares'!$D$23:$I$1359,6,FALSE)),0,VLOOKUP(D509,'[1]Proportionate Shares'!$D$23:$I$1359,6,FALSE)),0)</f>
        <v>206584</v>
      </c>
      <c r="T509" s="98">
        <f>ROUND('[1]68_InOutFlowsCurPrdAndPrior'!$D$35*IF(ISNA(VLOOKUP(D509,'[1]Proportionate Shares'!$D$23:$I$1359,6,FALSE)),0,VLOOKUP(D509,'[1]Proportionate Shares'!$D$23:$I$1359,6,FALSE)),0)</f>
        <v>40032</v>
      </c>
      <c r="U509" s="98">
        <f>VLOOKUP(D509,'[1]Schedule of Pension Amounts LW'!$B$15:$AS$1399,36,FALSE)</f>
        <v>47576</v>
      </c>
      <c r="V509" s="99">
        <f t="shared" si="35"/>
        <v>296989</v>
      </c>
      <c r="W509" s="98">
        <f>ROUND('[1]68_InOutFlowsCurPrdAndPrior'!$F$32*IF(ISNA(VLOOKUP(D509,'[1]Proportionate Shares'!$D$23:$I$1359,6,FALSE)),0,VLOOKUP(D509,'[1]Proportionate Shares'!$D$23:$I$1359,6,FALSE)),0)</f>
        <v>23120</v>
      </c>
      <c r="X509" s="98">
        <f>ROUND('[1]68_InOutFlowsCurPrdAndPrior'!$F$33*IF(ISNA(VLOOKUP(D509,'[1]Proportionate Shares'!$D$23:$I$1359,6,FALSE)),0,VLOOKUP(D509,'[1]Proportionate Shares'!$D$23:$I$1359,6,FALSE)),0)</f>
        <v>85370</v>
      </c>
      <c r="Y509" s="98">
        <f>ROUND('[1]68_InOutFlowsCurPrdAndPrior'!$F$35*IF(ISNA(VLOOKUP(D509,'[1]Proportionate Shares'!$D$23:$I$1359,6,FALSE)),0,VLOOKUP(D509,'[1]Proportionate Shares'!$D$23:$I$1359,6,FALSE)),0)</f>
        <v>33346</v>
      </c>
      <c r="Z509" s="98">
        <f>-VLOOKUP(D509,'[1]Schedule of Pension Amounts LW'!$B$15:$AS$1399,37,FALSE)</f>
        <v>15690</v>
      </c>
      <c r="AA509" s="99">
        <f t="shared" si="36"/>
        <v>157526</v>
      </c>
      <c r="AB509" s="72">
        <f>VLOOKUP(D509,'[1]Pension Expense Details'!$D$22:$S$1407,16,FALSE)</f>
        <v>59919</v>
      </c>
      <c r="AC509" s="72">
        <f t="shared" si="37"/>
        <v>76864</v>
      </c>
      <c r="AD509" s="72">
        <f>VLOOKUP(D509,'[1]Schedule of Pension Amounts LW'!$B$15:$W$1399,22,FALSE)</f>
        <v>136783</v>
      </c>
    </row>
    <row r="510" spans="1:30" x14ac:dyDescent="0.3">
      <c r="A510" s="104"/>
      <c r="B510" s="33"/>
      <c r="C510" s="33" t="str">
        <f>VLOOKUP(D510,'[1]Employer information'!$I$3:$J$1391,2,FALSE)</f>
        <v xml:space="preserve">Public Education                                  </v>
      </c>
      <c r="D510" s="33" t="str">
        <f>'[1]Schedule of Pension Amounts LW'!B503</f>
        <v>1583</v>
      </c>
      <c r="E510" s="33" t="str">
        <f>IF(ISNA(VLOOKUP(D510,'[1]Proportionate Shares'!$D$23:$G$1400,2,FALSE)),"",VLOOKUP(D510,'[1]Proportionate Shares'!$D$23:$G$1400,2,FALSE))</f>
        <v>161921</v>
      </c>
      <c r="F510" s="33" t="str">
        <f>IF(ISNA(VLOOKUP(D510,'[1]Proportionate Shares'!$D$23:$G$1400,3,FALSE)),"",VLOOKUP(D510,'[1]Proportionate Shares'!$D$23:$G$1400,3,FALSE))</f>
        <v/>
      </c>
      <c r="G510" s="34" t="str">
        <f>VLOOKUP(D510,'[1]Employer information'!$A$3:$B$1390,2,FALSE)</f>
        <v>CONNALLY CONS ISD</v>
      </c>
      <c r="H510" s="36">
        <f>IF(ISNA(VLOOKUP(D510,'[1]Proportionate Shares'!$D$23:$I$1377,6,FALSE)),0,VLOOKUP(D510,'[1]Proportionate Shares'!$D$23:$I$1377,6,FALSE))</f>
        <v>1.4145798599999999E-4</v>
      </c>
      <c r="I510" s="105">
        <f>VLOOKUP(D510,'[1]Schedule of Pension Amounts LW'!$B$15:$E$1399,3,FALSE)</f>
        <v>7542163</v>
      </c>
      <c r="J510" s="105">
        <f>-IF(ISNA(VLOOKUP(D510,'[1]Combined Contribution Amounts'!$A$2:$K$1335,5,FALSE)),0,VLOOKUP(D510,'[1]Combined Contribution Amounts'!$A$2:$K$1335,5,FALSE))</f>
        <v>-495120</v>
      </c>
      <c r="K510" s="105">
        <f>-IF(ISNA(VLOOKUP(D510,'[1]Combined Contribution Amounts'!$A$2:$K$1335,7,FALSE)),0,VLOOKUP(D510,'[1]Combined Contribution Amounts'!$A$2:$K$1335,7,FALSE))+-IF(ISNA(VLOOKUP(D510,'[1]Combined Contribution Amounts'!$A$2:$K$1335,8,FALSE)),0,VLOOKUP(D510,'[1]Combined Contribution Amounts'!$A$2:$K$1335,8,FALSE))+-IF(ISNA(VLOOKUP(D510,'[1]Combined Contribution Amounts'!$A$2:$K$1335,9,FALSE)),0,VLOOKUP(D510,'[1]Combined Contribution Amounts'!$A$2:$K$1335,9,FALSE))</f>
        <v>0</v>
      </c>
      <c r="L510" s="105">
        <f>VLOOKUP(D510,'[1]Pension Expense Details'!$D$23:$S$1407,16,FALSE)</f>
        <v>720274</v>
      </c>
      <c r="M510" s="105">
        <f>ROUND(('[1]68_InOutFlowsCurPrdAndPriorHist'!$F$28-'[1]68_InOutFlowsCurPrdAndPriorHist'!$F$31)*$H510,0)-VLOOKUP(D510,'[1]Pension Expense Details'!$D$23:$S$1407,12,FALSE)</f>
        <v>-117161</v>
      </c>
      <c r="N510" s="105">
        <f>ROUND(('[1]68_InOutFlowsCurPrdAndPriorHist'!$F$29-'[1]68_InOutFlowsCurPrdAndPriorHist'!$F$32)*$H510,0)-VLOOKUP(D510,'[1]Pension Expense Details'!$D$23:$S$1407,13,FALSE)</f>
        <v>-885273</v>
      </c>
      <c r="O510" s="105">
        <f>ROUND(('[1]68_InOutFlowsCurPrdAndPriorHist'!$F$30-'[1]68_InOutFlowsCurPrdAndPriorHist'!$F$33)*$H510,0)-VLOOKUP(D510,'[1]Pension Expense Details'!$D$23:$S$1407,14,FALSE)</f>
        <v>382819</v>
      </c>
      <c r="P510" s="105">
        <f>ROUND((VLOOKUP(D510,'[1]Schedule of Pension Amounts LW'!$B$15:$AC$1399,28,FALSE)-VLOOKUP(D510,'[1]Schedule of Pension Amounts LW'!$B$15:$AC$1399,27,FALSE))*'[1]Schedule of Pension Amounts LW'!AD$4,0)+VLOOKUP(D510,'[1]Schedule of Pension Amounts LW'!$B$15:$AH$1399,33,FALSE)-VLOOKUP(D510,'[1]Pension Expense Details'!$D$23:$S$1407,15,FALSE)</f>
        <v>205726</v>
      </c>
      <c r="Q510" s="98">
        <f t="shared" si="34"/>
        <v>7353428</v>
      </c>
      <c r="R510" s="98">
        <f>ROUND('[1]68_InOutFlowsCurPrdAndPrior'!$D$32*IF(ISNA(VLOOKUP(D510,'[1]Proportionate Shares'!$D$23:$I$1359,6,FALSE)),0,VLOOKUP(D510,'[1]Proportionate Shares'!$D$23:$I$1359,6,FALSE)),0)</f>
        <v>30891</v>
      </c>
      <c r="S510" s="98">
        <f>ROUND('[1]68_InOutFlowsCurPrdAndPrior'!$D$33*IF(ISNA(VLOOKUP(D510,'[1]Proportionate Shares'!$D$23:$I$1359,6,FALSE)),0,VLOOKUP(D510,'[1]Proportionate Shares'!$D$23:$I$1359,6,FALSE)),0)</f>
        <v>2281395</v>
      </c>
      <c r="T510" s="98">
        <f>ROUND('[1]68_InOutFlowsCurPrdAndPrior'!$D$35*IF(ISNA(VLOOKUP(D510,'[1]Proportionate Shares'!$D$23:$I$1359,6,FALSE)),0,VLOOKUP(D510,'[1]Proportionate Shares'!$D$23:$I$1359,6,FALSE)),0)</f>
        <v>442090</v>
      </c>
      <c r="U510" s="98">
        <f>VLOOKUP(D510,'[1]Schedule of Pension Amounts LW'!$B$15:$AS$1399,36,FALSE)</f>
        <v>428260</v>
      </c>
      <c r="V510" s="99">
        <f t="shared" si="35"/>
        <v>3182636</v>
      </c>
      <c r="W510" s="98">
        <f>ROUND('[1]68_InOutFlowsCurPrdAndPrior'!$F$32*IF(ISNA(VLOOKUP(D510,'[1]Proportionate Shares'!$D$23:$I$1359,6,FALSE)),0,VLOOKUP(D510,'[1]Proportionate Shares'!$D$23:$I$1359,6,FALSE)),0)</f>
        <v>255323</v>
      </c>
      <c r="X510" s="98">
        <f>ROUND('[1]68_InOutFlowsCurPrdAndPrior'!$F$33*IF(ISNA(VLOOKUP(D510,'[1]Proportionate Shares'!$D$23:$I$1359,6,FALSE)),0,VLOOKUP(D510,'[1]Proportionate Shares'!$D$23:$I$1359,6,FALSE)),0)</f>
        <v>942780</v>
      </c>
      <c r="Y510" s="98">
        <f>ROUND('[1]68_InOutFlowsCurPrdAndPrior'!$F$35*IF(ISNA(VLOOKUP(D510,'[1]Proportionate Shares'!$D$23:$I$1359,6,FALSE)),0,VLOOKUP(D510,'[1]Proportionate Shares'!$D$23:$I$1359,6,FALSE)),0)</f>
        <v>368253</v>
      </c>
      <c r="Z510" s="98">
        <f>-VLOOKUP(D510,'[1]Schedule of Pension Amounts LW'!$B$15:$AS$1399,37,FALSE)</f>
        <v>146528</v>
      </c>
      <c r="AA510" s="99">
        <f t="shared" si="36"/>
        <v>1712884</v>
      </c>
      <c r="AB510" s="72">
        <f>VLOOKUP(D510,'[1]Pension Expense Details'!$D$22:$S$1407,16,FALSE)</f>
        <v>720274</v>
      </c>
      <c r="AC510" s="72">
        <f t="shared" si="37"/>
        <v>721217</v>
      </c>
      <c r="AD510" s="72">
        <f>VLOOKUP(D510,'[1]Schedule of Pension Amounts LW'!$B$15:$W$1399,22,FALSE)</f>
        <v>1441491</v>
      </c>
    </row>
    <row r="511" spans="1:30" x14ac:dyDescent="0.3">
      <c r="A511" s="104"/>
      <c r="B511" s="33"/>
      <c r="C511" s="33" t="str">
        <f>VLOOKUP(D511,'[1]Employer information'!$I$3:$J$1391,2,FALSE)</f>
        <v xml:space="preserve">Public Education                                  </v>
      </c>
      <c r="D511" s="33" t="str">
        <f>'[1]Schedule of Pension Amounts LW'!B504</f>
        <v>0509</v>
      </c>
      <c r="E511" s="33" t="str">
        <f>IF(ISNA(VLOOKUP(D511,'[1]Proportionate Shares'!$D$23:$G$1400,2,FALSE)),"",VLOOKUP(D511,'[1]Proportionate Shares'!$D$23:$G$1400,2,FALSE))</f>
        <v>170902</v>
      </c>
      <c r="F511" s="33" t="str">
        <f>IF(ISNA(VLOOKUP(D511,'[1]Proportionate Shares'!$D$23:$G$1400,3,FALSE)),"",VLOOKUP(D511,'[1]Proportionate Shares'!$D$23:$G$1400,3,FALSE))</f>
        <v xml:space="preserve">   </v>
      </c>
      <c r="G511" s="34" t="str">
        <f>VLOOKUP(D511,'[1]Employer information'!$A$3:$B$1390,2,FALSE)</f>
        <v>CONROE ISD</v>
      </c>
      <c r="H511" s="36">
        <f>IF(ISNA(VLOOKUP(D511,'[1]Proportionate Shares'!$D$23:$I$1377,6,FALSE)),0,VLOOKUP(D511,'[1]Proportionate Shares'!$D$23:$I$1377,6,FALSE))</f>
        <v>3.2669220749999999E-3</v>
      </c>
      <c r="I511" s="105">
        <f>VLOOKUP(D511,'[1]Schedule of Pension Amounts LW'!$B$15:$E$1399,3,FALSE)</f>
        <v>172789144</v>
      </c>
      <c r="J511" s="105">
        <f>-IF(ISNA(VLOOKUP(D511,'[1]Combined Contribution Amounts'!$A$2:$K$1335,5,FALSE)),0,VLOOKUP(D511,'[1]Combined Contribution Amounts'!$A$2:$K$1335,5,FALSE))</f>
        <v>-11434621</v>
      </c>
      <c r="K511" s="105">
        <f>-IF(ISNA(VLOOKUP(D511,'[1]Combined Contribution Amounts'!$A$2:$K$1335,7,FALSE)),0,VLOOKUP(D511,'[1]Combined Contribution Amounts'!$A$2:$K$1335,7,FALSE))+-IF(ISNA(VLOOKUP(D511,'[1]Combined Contribution Amounts'!$A$2:$K$1335,8,FALSE)),0,VLOOKUP(D511,'[1]Combined Contribution Amounts'!$A$2:$K$1335,8,FALSE))+-IF(ISNA(VLOOKUP(D511,'[1]Combined Contribution Amounts'!$A$2:$K$1335,9,FALSE)),0,VLOOKUP(D511,'[1]Combined Contribution Amounts'!$A$2:$K$1335,9,FALSE))</f>
        <v>0</v>
      </c>
      <c r="L511" s="105">
        <f>VLOOKUP(D511,'[1]Pension Expense Details'!$D$23:$S$1407,16,FALSE)</f>
        <v>16853645</v>
      </c>
      <c r="M511" s="105">
        <f>ROUND(('[1]68_InOutFlowsCurPrdAndPriorHist'!$F$28-'[1]68_InOutFlowsCurPrdAndPriorHist'!$F$31)*$H511,0)-VLOOKUP(D511,'[1]Pension Expense Details'!$D$23:$S$1407,12,FALSE)</f>
        <v>-2705788</v>
      </c>
      <c r="N511" s="105">
        <f>ROUND(('[1]68_InOutFlowsCurPrdAndPriorHist'!$F$29-'[1]68_InOutFlowsCurPrdAndPriorHist'!$F$32)*$H511,0)-VLOOKUP(D511,'[1]Pension Expense Details'!$D$23:$S$1407,13,FALSE)</f>
        <v>-20445065</v>
      </c>
      <c r="O511" s="105">
        <f>ROUND(('[1]68_InOutFlowsCurPrdAndPriorHist'!$F$30-'[1]68_InOutFlowsCurPrdAndPriorHist'!$F$33)*$H511,0)-VLOOKUP(D511,'[1]Pension Expense Details'!$D$23:$S$1407,14,FALSE)</f>
        <v>8841078</v>
      </c>
      <c r="P511" s="105">
        <f>ROUND((VLOOKUP(D511,'[1]Schedule of Pension Amounts LW'!$B$15:$AC$1399,28,FALSE)-VLOOKUP(D511,'[1]Schedule of Pension Amounts LW'!$B$15:$AC$1399,27,FALSE))*'[1]Schedule of Pension Amounts LW'!AD$4,0)+VLOOKUP(D511,'[1]Schedule of Pension Amounts LW'!$B$15:$AH$1399,33,FALSE)-VLOOKUP(D511,'[1]Pension Expense Details'!$D$23:$S$1407,15,FALSE)</f>
        <v>5926430</v>
      </c>
      <c r="Q511" s="98">
        <f t="shared" si="34"/>
        <v>169824823</v>
      </c>
      <c r="R511" s="98">
        <f>ROUND('[1]68_InOutFlowsCurPrdAndPrior'!$D$32*IF(ISNA(VLOOKUP(D511,'[1]Proportionate Shares'!$D$23:$I$1359,6,FALSE)),0,VLOOKUP(D511,'[1]Proportionate Shares'!$D$23:$I$1359,6,FALSE)),0)</f>
        <v>713416</v>
      </c>
      <c r="S511" s="98">
        <f>ROUND('[1]68_InOutFlowsCurPrdAndPrior'!$D$33*IF(ISNA(VLOOKUP(D511,'[1]Proportionate Shares'!$D$23:$I$1359,6,FALSE)),0,VLOOKUP(D511,'[1]Proportionate Shares'!$D$23:$I$1359,6,FALSE)),0)</f>
        <v>52688000</v>
      </c>
      <c r="T511" s="98">
        <f>ROUND('[1]68_InOutFlowsCurPrdAndPrior'!$D$35*IF(ISNA(VLOOKUP(D511,'[1]Proportionate Shares'!$D$23:$I$1359,6,FALSE)),0,VLOOKUP(D511,'[1]Proportionate Shares'!$D$23:$I$1359,6,FALSE)),0)</f>
        <v>10209920</v>
      </c>
      <c r="U511" s="98">
        <f>VLOOKUP(D511,'[1]Schedule of Pension Amounts LW'!$B$15:$AS$1399,36,FALSE)</f>
        <v>19433674</v>
      </c>
      <c r="V511" s="99">
        <f t="shared" si="35"/>
        <v>83045010</v>
      </c>
      <c r="W511" s="98">
        <f>ROUND('[1]68_InOutFlowsCurPrdAndPrior'!$F$32*IF(ISNA(VLOOKUP(D511,'[1]Proportionate Shares'!$D$23:$I$1359,6,FALSE)),0,VLOOKUP(D511,'[1]Proportionate Shares'!$D$23:$I$1359,6,FALSE)),0)</f>
        <v>5896587</v>
      </c>
      <c r="X511" s="98">
        <f>ROUND('[1]68_InOutFlowsCurPrdAndPrior'!$F$33*IF(ISNA(VLOOKUP(D511,'[1]Proportionate Shares'!$D$23:$I$1359,6,FALSE)),0,VLOOKUP(D511,'[1]Proportionate Shares'!$D$23:$I$1359,6,FALSE)),0)</f>
        <v>21773174</v>
      </c>
      <c r="Y511" s="98">
        <f>ROUND('[1]68_InOutFlowsCurPrdAndPrior'!$F$35*IF(ISNA(VLOOKUP(D511,'[1]Proportionate Shares'!$D$23:$I$1359,6,FALSE)),0,VLOOKUP(D511,'[1]Proportionate Shares'!$D$23:$I$1359,6,FALSE)),0)</f>
        <v>8504683</v>
      </c>
      <c r="Z511" s="98">
        <f>-VLOOKUP(D511,'[1]Schedule of Pension Amounts LW'!$B$15:$AS$1399,37,FALSE)</f>
        <v>1930</v>
      </c>
      <c r="AA511" s="99">
        <f t="shared" si="36"/>
        <v>36176374</v>
      </c>
      <c r="AB511" s="72">
        <f>VLOOKUP(D511,'[1]Pension Expense Details'!$D$22:$S$1407,16,FALSE)</f>
        <v>16853645</v>
      </c>
      <c r="AC511" s="72">
        <f t="shared" si="37"/>
        <v>20454504</v>
      </c>
      <c r="AD511" s="72">
        <f>VLOOKUP(D511,'[1]Schedule of Pension Amounts LW'!$B$15:$W$1399,22,FALSE)</f>
        <v>37308149</v>
      </c>
    </row>
    <row r="512" spans="1:30" x14ac:dyDescent="0.3">
      <c r="A512" s="104"/>
      <c r="B512" s="33"/>
      <c r="C512" s="33" t="str">
        <f>VLOOKUP(D512,'[1]Employer information'!$I$3:$J$1391,2,FALSE)</f>
        <v xml:space="preserve">Public Education                                  </v>
      </c>
      <c r="D512" s="33" t="str">
        <f>'[1]Schedule of Pension Amounts LW'!B505</f>
        <v>0511</v>
      </c>
      <c r="E512" s="33" t="str">
        <f>IF(ISNA(VLOOKUP(D512,'[1]Proportionate Shares'!$D$23:$G$1400,2,FALSE)),"",VLOOKUP(D512,'[1]Proportionate Shares'!$D$23:$G$1400,2,FALSE))</f>
        <v>147901</v>
      </c>
      <c r="F512" s="33" t="str">
        <f>IF(ISNA(VLOOKUP(D512,'[1]Proportionate Shares'!$D$23:$G$1400,3,FALSE)),"",VLOOKUP(D512,'[1]Proportionate Shares'!$D$23:$G$1400,3,FALSE))</f>
        <v xml:space="preserve">   </v>
      </c>
      <c r="G512" s="34" t="str">
        <f>VLOOKUP(D512,'[1]Employer information'!$A$3:$B$1390,2,FALSE)</f>
        <v>COOLIDGE ISD</v>
      </c>
      <c r="H512" s="36">
        <f>IF(ISNA(VLOOKUP(D512,'[1]Proportionate Shares'!$D$23:$I$1377,6,FALSE)),0,VLOOKUP(D512,'[1]Proportionate Shares'!$D$23:$I$1377,6,FALSE))</f>
        <v>1.9189054E-5</v>
      </c>
      <c r="I512" s="105">
        <f>VLOOKUP(D512,'[1]Schedule of Pension Amounts LW'!$B$15:$E$1399,3,FALSE)</f>
        <v>1067126</v>
      </c>
      <c r="J512" s="105">
        <f>-IF(ISNA(VLOOKUP(D512,'[1]Combined Contribution Amounts'!$A$2:$K$1335,5,FALSE)),0,VLOOKUP(D512,'[1]Combined Contribution Amounts'!$A$2:$K$1335,5,FALSE))</f>
        <v>-67164</v>
      </c>
      <c r="K512" s="105">
        <f>-IF(ISNA(VLOOKUP(D512,'[1]Combined Contribution Amounts'!$A$2:$K$1335,7,FALSE)),0,VLOOKUP(D512,'[1]Combined Contribution Amounts'!$A$2:$K$1335,7,FALSE))+-IF(ISNA(VLOOKUP(D512,'[1]Combined Contribution Amounts'!$A$2:$K$1335,8,FALSE)),0,VLOOKUP(D512,'[1]Combined Contribution Amounts'!$A$2:$K$1335,8,FALSE))+-IF(ISNA(VLOOKUP(D512,'[1]Combined Contribution Amounts'!$A$2:$K$1335,9,FALSE)),0,VLOOKUP(D512,'[1]Combined Contribution Amounts'!$A$2:$K$1335,9,FALSE))</f>
        <v>0</v>
      </c>
      <c r="L512" s="105">
        <f>VLOOKUP(D512,'[1]Pension Expense Details'!$D$23:$S$1407,16,FALSE)</f>
        <v>90787</v>
      </c>
      <c r="M512" s="105">
        <f>ROUND(('[1]68_InOutFlowsCurPrdAndPriorHist'!$F$28-'[1]68_InOutFlowsCurPrdAndPriorHist'!$F$31)*$H512,0)-VLOOKUP(D512,'[1]Pension Expense Details'!$D$23:$S$1407,12,FALSE)</f>
        <v>-15893</v>
      </c>
      <c r="N512" s="105">
        <f>ROUND(('[1]68_InOutFlowsCurPrdAndPriorHist'!$F$29-'[1]68_InOutFlowsCurPrdAndPriorHist'!$F$32)*$H512,0)-VLOOKUP(D512,'[1]Pension Expense Details'!$D$23:$S$1407,13,FALSE)</f>
        <v>-120089</v>
      </c>
      <c r="O512" s="105">
        <f>ROUND(('[1]68_InOutFlowsCurPrdAndPriorHist'!$F$30-'[1]68_InOutFlowsCurPrdAndPriorHist'!$F$33)*$H512,0)-VLOOKUP(D512,'[1]Pension Expense Details'!$D$23:$S$1407,14,FALSE)</f>
        <v>51930</v>
      </c>
      <c r="P512" s="105">
        <f>ROUND((VLOOKUP(D512,'[1]Schedule of Pension Amounts LW'!$B$15:$AC$1399,28,FALSE)-VLOOKUP(D512,'[1]Schedule of Pension Amounts LW'!$B$15:$AC$1399,27,FALSE))*'[1]Schedule of Pension Amounts LW'!AD$4,0)+VLOOKUP(D512,'[1]Schedule of Pension Amounts LW'!$B$15:$AH$1399,33,FALSE)-VLOOKUP(D512,'[1]Pension Expense Details'!$D$23:$S$1407,15,FALSE)</f>
        <v>-9190</v>
      </c>
      <c r="Q512" s="98">
        <f t="shared" si="34"/>
        <v>997507</v>
      </c>
      <c r="R512" s="98">
        <f>ROUND('[1]68_InOutFlowsCurPrdAndPrior'!$D$32*IF(ISNA(VLOOKUP(D512,'[1]Proportionate Shares'!$D$23:$I$1359,6,FALSE)),0,VLOOKUP(D512,'[1]Proportionate Shares'!$D$23:$I$1359,6,FALSE)),0)</f>
        <v>4190</v>
      </c>
      <c r="S512" s="98">
        <f>ROUND('[1]68_InOutFlowsCurPrdAndPrior'!$D$33*IF(ISNA(VLOOKUP(D512,'[1]Proportionate Shares'!$D$23:$I$1359,6,FALSE)),0,VLOOKUP(D512,'[1]Proportionate Shares'!$D$23:$I$1359,6,FALSE)),0)</f>
        <v>309476</v>
      </c>
      <c r="T512" s="98">
        <f>ROUND('[1]68_InOutFlowsCurPrdAndPrior'!$D$35*IF(ISNA(VLOOKUP(D512,'[1]Proportionate Shares'!$D$23:$I$1359,6,FALSE)),0,VLOOKUP(D512,'[1]Proportionate Shares'!$D$23:$I$1359,6,FALSE)),0)</f>
        <v>59970</v>
      </c>
      <c r="U512" s="98">
        <f>VLOOKUP(D512,'[1]Schedule of Pension Amounts LW'!$B$15:$AS$1399,36,FALSE)</f>
        <v>121280</v>
      </c>
      <c r="V512" s="99">
        <f t="shared" si="35"/>
        <v>494916</v>
      </c>
      <c r="W512" s="98">
        <f>ROUND('[1]68_InOutFlowsCurPrdAndPrior'!$F$32*IF(ISNA(VLOOKUP(D512,'[1]Proportionate Shares'!$D$23:$I$1359,6,FALSE)),0,VLOOKUP(D512,'[1]Proportionate Shares'!$D$23:$I$1359,6,FALSE)),0)</f>
        <v>34635</v>
      </c>
      <c r="X512" s="98">
        <f>ROUND('[1]68_InOutFlowsCurPrdAndPrior'!$F$33*IF(ISNA(VLOOKUP(D512,'[1]Proportionate Shares'!$D$23:$I$1359,6,FALSE)),0,VLOOKUP(D512,'[1]Proportionate Shares'!$D$23:$I$1359,6,FALSE)),0)</f>
        <v>127890</v>
      </c>
      <c r="Y512" s="98">
        <f>ROUND('[1]68_InOutFlowsCurPrdAndPrior'!$F$35*IF(ISNA(VLOOKUP(D512,'[1]Proportionate Shares'!$D$23:$I$1359,6,FALSE)),0,VLOOKUP(D512,'[1]Proportionate Shares'!$D$23:$I$1359,6,FALSE)),0)</f>
        <v>49954</v>
      </c>
      <c r="Z512" s="98">
        <f>-VLOOKUP(D512,'[1]Schedule of Pension Amounts LW'!$B$15:$AS$1399,37,FALSE)</f>
        <v>18769</v>
      </c>
      <c r="AA512" s="99">
        <f t="shared" si="36"/>
        <v>231248</v>
      </c>
      <c r="AB512" s="72">
        <f>VLOOKUP(D512,'[1]Pension Expense Details'!$D$22:$S$1407,16,FALSE)</f>
        <v>90787</v>
      </c>
      <c r="AC512" s="72">
        <f t="shared" si="37"/>
        <v>127563</v>
      </c>
      <c r="AD512" s="72">
        <f>VLOOKUP(D512,'[1]Schedule of Pension Amounts LW'!$B$15:$W$1399,22,FALSE)</f>
        <v>218350</v>
      </c>
    </row>
    <row r="513" spans="1:30" x14ac:dyDescent="0.3">
      <c r="A513" s="104"/>
      <c r="B513" s="33"/>
      <c r="C513" s="33" t="str">
        <f>VLOOKUP(D513,'[1]Employer information'!$I$3:$J$1391,2,FALSE)</f>
        <v xml:space="preserve">Public Education                                  </v>
      </c>
      <c r="D513" s="33" t="str">
        <f>'[1]Schedule of Pension Amounts LW'!B506</f>
        <v>0513</v>
      </c>
      <c r="E513" s="33" t="str">
        <f>IF(ISNA(VLOOKUP(D513,'[1]Proportionate Shares'!$D$23:$G$1400,2,FALSE)),"",VLOOKUP(D513,'[1]Proportionate Shares'!$D$23:$G$1400,2,FALSE))</f>
        <v>060902</v>
      </c>
      <c r="F513" s="33" t="str">
        <f>IF(ISNA(VLOOKUP(D513,'[1]Proportionate Shares'!$D$23:$G$1400,3,FALSE)),"",VLOOKUP(D513,'[1]Proportionate Shares'!$D$23:$G$1400,3,FALSE))</f>
        <v xml:space="preserve">   </v>
      </c>
      <c r="G513" s="34" t="str">
        <f>VLOOKUP(D513,'[1]Employer information'!$A$3:$B$1390,2,FALSE)</f>
        <v>COOPER ISD</v>
      </c>
      <c r="H513" s="36">
        <f>IF(ISNA(VLOOKUP(D513,'[1]Proportionate Shares'!$D$23:$I$1377,6,FALSE)),0,VLOOKUP(D513,'[1]Proportionate Shares'!$D$23:$I$1377,6,FALSE))</f>
        <v>3.8360964999999998E-5</v>
      </c>
      <c r="I513" s="105">
        <f>VLOOKUP(D513,'[1]Schedule of Pension Amounts LW'!$B$15:$E$1399,3,FALSE)</f>
        <v>2158221</v>
      </c>
      <c r="J513" s="105">
        <f>-IF(ISNA(VLOOKUP(D513,'[1]Combined Contribution Amounts'!$A$2:$K$1335,5,FALSE)),0,VLOOKUP(D513,'[1]Combined Contribution Amounts'!$A$2:$K$1335,5,FALSE))</f>
        <v>-134268</v>
      </c>
      <c r="K513" s="105">
        <f>-IF(ISNA(VLOOKUP(D513,'[1]Combined Contribution Amounts'!$A$2:$K$1335,7,FALSE)),0,VLOOKUP(D513,'[1]Combined Contribution Amounts'!$A$2:$K$1335,7,FALSE))+-IF(ISNA(VLOOKUP(D513,'[1]Combined Contribution Amounts'!$A$2:$K$1335,8,FALSE)),0,VLOOKUP(D513,'[1]Combined Contribution Amounts'!$A$2:$K$1335,8,FALSE))+-IF(ISNA(VLOOKUP(D513,'[1]Combined Contribution Amounts'!$A$2:$K$1335,9,FALSE)),0,VLOOKUP(D513,'[1]Combined Contribution Amounts'!$A$2:$K$1335,9,FALSE))</f>
        <v>0</v>
      </c>
      <c r="L513" s="105">
        <f>VLOOKUP(D513,'[1]Pension Expense Details'!$D$23:$S$1407,16,FALSE)</f>
        <v>177578</v>
      </c>
      <c r="M513" s="105">
        <f>ROUND(('[1]68_InOutFlowsCurPrdAndPriorHist'!$F$28-'[1]68_InOutFlowsCurPrdAndPriorHist'!$F$31)*$H513,0)-VLOOKUP(D513,'[1]Pension Expense Details'!$D$23:$S$1407,12,FALSE)</f>
        <v>-31772</v>
      </c>
      <c r="N513" s="105">
        <f>ROUND(('[1]68_InOutFlowsCurPrdAndPriorHist'!$F$29-'[1]68_InOutFlowsCurPrdAndPriorHist'!$F$32)*$H513,0)-VLOOKUP(D513,'[1]Pension Expense Details'!$D$23:$S$1407,13,FALSE)</f>
        <v>-240071</v>
      </c>
      <c r="O513" s="105">
        <f>ROUND(('[1]68_InOutFlowsCurPrdAndPriorHist'!$F$30-'[1]68_InOutFlowsCurPrdAndPriorHist'!$F$33)*$H513,0)-VLOOKUP(D513,'[1]Pension Expense Details'!$D$23:$S$1407,14,FALSE)</f>
        <v>103814</v>
      </c>
      <c r="P513" s="105">
        <f>ROUND((VLOOKUP(D513,'[1]Schedule of Pension Amounts LW'!$B$15:$AC$1399,28,FALSE)-VLOOKUP(D513,'[1]Schedule of Pension Amounts LW'!$B$15:$AC$1399,27,FALSE))*'[1]Schedule of Pension Amounts LW'!AD$4,0)+VLOOKUP(D513,'[1]Schedule of Pension Amounts LW'!$B$15:$AH$1399,33,FALSE)-VLOOKUP(D513,'[1]Pension Expense Details'!$D$23:$S$1407,15,FALSE)</f>
        <v>-39379</v>
      </c>
      <c r="Q513" s="98">
        <f t="shared" si="34"/>
        <v>1994123</v>
      </c>
      <c r="R513" s="98">
        <f>ROUND('[1]68_InOutFlowsCurPrdAndPrior'!$D$32*IF(ISNA(VLOOKUP(D513,'[1]Proportionate Shares'!$D$23:$I$1359,6,FALSE)),0,VLOOKUP(D513,'[1]Proportionate Shares'!$D$23:$I$1359,6,FALSE)),0)</f>
        <v>8377</v>
      </c>
      <c r="S513" s="98">
        <f>ROUND('[1]68_InOutFlowsCurPrdAndPrior'!$D$33*IF(ISNA(VLOOKUP(D513,'[1]Proportionate Shares'!$D$23:$I$1359,6,FALSE)),0,VLOOKUP(D513,'[1]Proportionate Shares'!$D$23:$I$1359,6,FALSE)),0)</f>
        <v>618675</v>
      </c>
      <c r="T513" s="98">
        <f>ROUND('[1]68_InOutFlowsCurPrdAndPrior'!$D$35*IF(ISNA(VLOOKUP(D513,'[1]Proportionate Shares'!$D$23:$I$1359,6,FALSE)),0,VLOOKUP(D513,'[1]Proportionate Shares'!$D$23:$I$1359,6,FALSE)),0)</f>
        <v>119887</v>
      </c>
      <c r="U513" s="98">
        <f>VLOOKUP(D513,'[1]Schedule of Pension Amounts LW'!$B$15:$AS$1399,36,FALSE)</f>
        <v>98055</v>
      </c>
      <c r="V513" s="99">
        <f t="shared" si="35"/>
        <v>844994</v>
      </c>
      <c r="W513" s="98">
        <f>ROUND('[1]68_InOutFlowsCurPrdAndPrior'!$F$32*IF(ISNA(VLOOKUP(D513,'[1]Proportionate Shares'!$D$23:$I$1359,6,FALSE)),0,VLOOKUP(D513,'[1]Proportionate Shares'!$D$23:$I$1359,6,FALSE)),0)</f>
        <v>69239</v>
      </c>
      <c r="X513" s="98">
        <f>ROUND('[1]68_InOutFlowsCurPrdAndPrior'!$F$33*IF(ISNA(VLOOKUP(D513,'[1]Proportionate Shares'!$D$23:$I$1359,6,FALSE)),0,VLOOKUP(D513,'[1]Proportionate Shares'!$D$23:$I$1359,6,FALSE)),0)</f>
        <v>255666</v>
      </c>
      <c r="Y513" s="98">
        <f>ROUND('[1]68_InOutFlowsCurPrdAndPrior'!$F$35*IF(ISNA(VLOOKUP(D513,'[1]Proportionate Shares'!$D$23:$I$1359,6,FALSE)),0,VLOOKUP(D513,'[1]Proportionate Shares'!$D$23:$I$1359,6,FALSE)),0)</f>
        <v>99864</v>
      </c>
      <c r="Z513" s="98">
        <f>-VLOOKUP(D513,'[1]Schedule of Pension Amounts LW'!$B$15:$AS$1399,37,FALSE)</f>
        <v>27120</v>
      </c>
      <c r="AA513" s="99">
        <f t="shared" si="36"/>
        <v>451889</v>
      </c>
      <c r="AB513" s="72">
        <f>VLOOKUP(D513,'[1]Pension Expense Details'!$D$22:$S$1407,16,FALSE)</f>
        <v>177578</v>
      </c>
      <c r="AC513" s="72">
        <f t="shared" si="37"/>
        <v>214770</v>
      </c>
      <c r="AD513" s="72">
        <f>VLOOKUP(D513,'[1]Schedule of Pension Amounts LW'!$B$15:$W$1399,22,FALSE)</f>
        <v>392348</v>
      </c>
    </row>
    <row r="514" spans="1:30" x14ac:dyDescent="0.3">
      <c r="A514" s="104"/>
      <c r="B514" s="33"/>
      <c r="C514" s="33" t="str">
        <f>VLOOKUP(D514,'[1]Employer information'!$I$3:$J$1391,2,FALSE)</f>
        <v xml:space="preserve">Public Education                                  </v>
      </c>
      <c r="D514" s="33" t="str">
        <f>'[1]Schedule of Pension Amounts LW'!B507</f>
        <v>1692</v>
      </c>
      <c r="E514" s="33" t="str">
        <f>IF(ISNA(VLOOKUP(D514,'[1]Proportionate Shares'!$D$23:$G$1400,2,FALSE)),"",VLOOKUP(D514,'[1]Proportionate Shares'!$D$23:$G$1400,2,FALSE))</f>
        <v>057922</v>
      </c>
      <c r="F514" s="33" t="str">
        <f>IF(ISNA(VLOOKUP(D514,'[1]Proportionate Shares'!$D$23:$G$1400,3,FALSE)),"",VLOOKUP(D514,'[1]Proportionate Shares'!$D$23:$G$1400,3,FALSE))</f>
        <v/>
      </c>
      <c r="G514" s="34" t="str">
        <f>VLOOKUP(D514,'[1]Employer information'!$A$3:$B$1390,2,FALSE)</f>
        <v>COPPELL ISD</v>
      </c>
      <c r="H514" s="36">
        <f>IF(ISNA(VLOOKUP(D514,'[1]Proportionate Shares'!$D$23:$I$1377,6,FALSE)),0,VLOOKUP(D514,'[1]Proportionate Shares'!$D$23:$I$1377,6,FALSE))</f>
        <v>7.1228518700000001E-4</v>
      </c>
      <c r="I514" s="105">
        <f>VLOOKUP(D514,'[1]Schedule of Pension Amounts LW'!$B$15:$E$1399,3,FALSE)</f>
        <v>37268874</v>
      </c>
      <c r="J514" s="105">
        <f>-IF(ISNA(VLOOKUP(D514,'[1]Combined Contribution Amounts'!$A$2:$K$1335,5,FALSE)),0,VLOOKUP(D514,'[1]Combined Contribution Amounts'!$A$2:$K$1335,5,FALSE))</f>
        <v>-2493084</v>
      </c>
      <c r="K514" s="105">
        <f>-IF(ISNA(VLOOKUP(D514,'[1]Combined Contribution Amounts'!$A$2:$K$1335,7,FALSE)),0,VLOOKUP(D514,'[1]Combined Contribution Amounts'!$A$2:$K$1335,7,FALSE))+-IF(ISNA(VLOOKUP(D514,'[1]Combined Contribution Amounts'!$A$2:$K$1335,8,FALSE)),0,VLOOKUP(D514,'[1]Combined Contribution Amounts'!$A$2:$K$1335,8,FALSE))+-IF(ISNA(VLOOKUP(D514,'[1]Combined Contribution Amounts'!$A$2:$K$1335,9,FALSE)),0,VLOOKUP(D514,'[1]Combined Contribution Amounts'!$A$2:$K$1335,9,FALSE))</f>
        <v>0</v>
      </c>
      <c r="L514" s="105">
        <f>VLOOKUP(D514,'[1]Pension Expense Details'!$D$23:$S$1407,16,FALSE)</f>
        <v>3738129</v>
      </c>
      <c r="M514" s="105">
        <f>ROUND(('[1]68_InOutFlowsCurPrdAndPriorHist'!$F$28-'[1]68_InOutFlowsCurPrdAndPriorHist'!$F$31)*$H514,0)-VLOOKUP(D514,'[1]Pension Expense Details'!$D$23:$S$1407,12,FALSE)</f>
        <v>-589941</v>
      </c>
      <c r="N514" s="105">
        <f>ROUND(('[1]68_InOutFlowsCurPrdAndPriorHist'!$F$29-'[1]68_InOutFlowsCurPrdAndPriorHist'!$F$32)*$H514,0)-VLOOKUP(D514,'[1]Pension Expense Details'!$D$23:$S$1407,13,FALSE)</f>
        <v>-4457626</v>
      </c>
      <c r="O514" s="105">
        <f>ROUND(('[1]68_InOutFlowsCurPrdAndPriorHist'!$F$30-'[1]68_InOutFlowsCurPrdAndPriorHist'!$F$33)*$H514,0)-VLOOKUP(D514,'[1]Pension Expense Details'!$D$23:$S$1407,14,FALSE)</f>
        <v>1927615</v>
      </c>
      <c r="P514" s="105">
        <f>ROUND((VLOOKUP(D514,'[1]Schedule of Pension Amounts LW'!$B$15:$AC$1399,28,FALSE)-VLOOKUP(D514,'[1]Schedule of Pension Amounts LW'!$B$15:$AC$1399,27,FALSE))*'[1]Schedule of Pension Amounts LW'!AD$4,0)+VLOOKUP(D514,'[1]Schedule of Pension Amounts LW'!$B$15:$AH$1399,33,FALSE)-VLOOKUP(D514,'[1]Pension Expense Details'!$D$23:$S$1407,15,FALSE)</f>
        <v>1632844</v>
      </c>
      <c r="Q514" s="98">
        <f t="shared" si="34"/>
        <v>37026811</v>
      </c>
      <c r="R514" s="98">
        <f>ROUND('[1]68_InOutFlowsCurPrdAndPrior'!$D$32*IF(ISNA(VLOOKUP(D514,'[1]Proportionate Shares'!$D$23:$I$1359,6,FALSE)),0,VLOOKUP(D514,'[1]Proportionate Shares'!$D$23:$I$1359,6,FALSE)),0)</f>
        <v>155546</v>
      </c>
      <c r="S514" s="98">
        <f>ROUND('[1]68_InOutFlowsCurPrdAndPrior'!$D$33*IF(ISNA(VLOOKUP(D514,'[1]Proportionate Shares'!$D$23:$I$1359,6,FALSE)),0,VLOOKUP(D514,'[1]Proportionate Shares'!$D$23:$I$1359,6,FALSE)),0)</f>
        <v>11487535</v>
      </c>
      <c r="T514" s="98">
        <f>ROUND('[1]68_InOutFlowsCurPrdAndPrior'!$D$35*IF(ISNA(VLOOKUP(D514,'[1]Proportionate Shares'!$D$23:$I$1359,6,FALSE)),0,VLOOKUP(D514,'[1]Proportionate Shares'!$D$23:$I$1359,6,FALSE)),0)</f>
        <v>2226063</v>
      </c>
      <c r="U514" s="98">
        <f>VLOOKUP(D514,'[1]Schedule of Pension Amounts LW'!$B$15:$AS$1399,36,FALSE)</f>
        <v>3540015</v>
      </c>
      <c r="V514" s="99">
        <f t="shared" si="35"/>
        <v>17409159</v>
      </c>
      <c r="W514" s="98">
        <f>ROUND('[1]68_InOutFlowsCurPrdAndPrior'!$F$32*IF(ISNA(VLOOKUP(D514,'[1]Proportionate Shares'!$D$23:$I$1359,6,FALSE)),0,VLOOKUP(D514,'[1]Proportionate Shares'!$D$23:$I$1359,6,FALSE)),0)</f>
        <v>1285630</v>
      </c>
      <c r="X514" s="98">
        <f>ROUND('[1]68_InOutFlowsCurPrdAndPrior'!$F$33*IF(ISNA(VLOOKUP(D514,'[1]Proportionate Shares'!$D$23:$I$1359,6,FALSE)),0,VLOOKUP(D514,'[1]Proportionate Shares'!$D$23:$I$1359,6,FALSE)),0)</f>
        <v>4747193</v>
      </c>
      <c r="Y514" s="98">
        <f>ROUND('[1]68_InOutFlowsCurPrdAndPrior'!$F$35*IF(ISNA(VLOOKUP(D514,'[1]Proportionate Shares'!$D$23:$I$1359,6,FALSE)),0,VLOOKUP(D514,'[1]Proportionate Shares'!$D$23:$I$1359,6,FALSE)),0)</f>
        <v>1854271</v>
      </c>
      <c r="Z514" s="98">
        <f>-VLOOKUP(D514,'[1]Schedule of Pension Amounts LW'!$B$15:$AS$1399,37,FALSE)</f>
        <v>44131</v>
      </c>
      <c r="AA514" s="99">
        <f t="shared" si="36"/>
        <v>7931225</v>
      </c>
      <c r="AB514" s="72">
        <f>VLOOKUP(D514,'[1]Pension Expense Details'!$D$22:$S$1407,16,FALSE)</f>
        <v>3738129</v>
      </c>
      <c r="AC514" s="72">
        <f t="shared" si="37"/>
        <v>4059337</v>
      </c>
      <c r="AD514" s="72">
        <f>VLOOKUP(D514,'[1]Schedule of Pension Amounts LW'!$B$15:$W$1399,22,FALSE)</f>
        <v>7797466</v>
      </c>
    </row>
    <row r="515" spans="1:30" x14ac:dyDescent="0.3">
      <c r="A515" s="104"/>
      <c r="B515" s="33"/>
      <c r="C515" s="33" t="str">
        <f>VLOOKUP(D515,'[1]Employer information'!$I$3:$J$1391,2,FALSE)</f>
        <v xml:space="preserve">Public Education                                  </v>
      </c>
      <c r="D515" s="33" t="str">
        <f>'[1]Schedule of Pension Amounts LW'!B508</f>
        <v>0514</v>
      </c>
      <c r="E515" s="33" t="str">
        <f>IF(ISNA(VLOOKUP(D515,'[1]Proportionate Shares'!$D$23:$G$1400,2,FALSE)),"",VLOOKUP(D515,'[1]Proportionate Shares'!$D$23:$G$1400,2,FALSE))</f>
        <v>050910</v>
      </c>
      <c r="F515" s="33" t="str">
        <f>IF(ISNA(VLOOKUP(D515,'[1]Proportionate Shares'!$D$23:$G$1400,3,FALSE)),"",VLOOKUP(D515,'[1]Proportionate Shares'!$D$23:$G$1400,3,FALSE))</f>
        <v xml:space="preserve">   </v>
      </c>
      <c r="G515" s="34" t="str">
        <f>VLOOKUP(D515,'[1]Employer information'!$A$3:$B$1390,2,FALSE)</f>
        <v>COPPERAS COVE ISD</v>
      </c>
      <c r="H515" s="36">
        <f>IF(ISNA(VLOOKUP(D515,'[1]Proportionate Shares'!$D$23:$I$1377,6,FALSE)),0,VLOOKUP(D515,'[1]Proportionate Shares'!$D$23:$I$1377,6,FALSE))</f>
        <v>4.3754864700000002E-4</v>
      </c>
      <c r="I515" s="105">
        <f>VLOOKUP(D515,'[1]Schedule of Pension Amounts LW'!$B$15:$E$1399,3,FALSE)</f>
        <v>23175141</v>
      </c>
      <c r="J515" s="105">
        <f>-IF(ISNA(VLOOKUP(D515,'[1]Combined Contribution Amounts'!$A$2:$K$1335,5,FALSE)),0,VLOOKUP(D515,'[1]Combined Contribution Amounts'!$A$2:$K$1335,5,FALSE))</f>
        <v>-1531473</v>
      </c>
      <c r="K515" s="105">
        <f>-IF(ISNA(VLOOKUP(D515,'[1]Combined Contribution Amounts'!$A$2:$K$1335,7,FALSE)),0,VLOOKUP(D515,'[1]Combined Contribution Amounts'!$A$2:$K$1335,7,FALSE))+-IF(ISNA(VLOOKUP(D515,'[1]Combined Contribution Amounts'!$A$2:$K$1335,8,FALSE)),0,VLOOKUP(D515,'[1]Combined Contribution Amounts'!$A$2:$K$1335,8,FALSE))+-IF(ISNA(VLOOKUP(D515,'[1]Combined Contribution Amounts'!$A$2:$K$1335,9,FALSE)),0,VLOOKUP(D515,'[1]Combined Contribution Amounts'!$A$2:$K$1335,9,FALSE))</f>
        <v>0</v>
      </c>
      <c r="L515" s="105">
        <f>VLOOKUP(D515,'[1]Pension Expense Details'!$D$23:$S$1407,16,FALSE)</f>
        <v>2252077</v>
      </c>
      <c r="M515" s="105">
        <f>ROUND(('[1]68_InOutFlowsCurPrdAndPriorHist'!$F$28-'[1]68_InOutFlowsCurPrdAndPriorHist'!$F$31)*$H515,0)-VLOOKUP(D515,'[1]Pension Expense Details'!$D$23:$S$1407,12,FALSE)</f>
        <v>-362394</v>
      </c>
      <c r="N515" s="105">
        <f>ROUND(('[1]68_InOutFlowsCurPrdAndPriorHist'!$F$29-'[1]68_InOutFlowsCurPrdAndPriorHist'!$F$32)*$H515,0)-VLOOKUP(D515,'[1]Pension Expense Details'!$D$23:$S$1407,13,FALSE)</f>
        <v>-2738269</v>
      </c>
      <c r="O515" s="105">
        <f>ROUND(('[1]68_InOutFlowsCurPrdAndPriorHist'!$F$30-'[1]68_InOutFlowsCurPrdAndPriorHist'!$F$33)*$H515,0)-VLOOKUP(D515,'[1]Pension Expense Details'!$D$23:$S$1407,14,FALSE)</f>
        <v>1184112</v>
      </c>
      <c r="P515" s="105">
        <f>ROUND((VLOOKUP(D515,'[1]Schedule of Pension Amounts LW'!$B$15:$AC$1399,28,FALSE)-VLOOKUP(D515,'[1]Schedule of Pension Amounts LW'!$B$15:$AC$1399,27,FALSE))*'[1]Schedule of Pension Amounts LW'!AD$4,0)+VLOOKUP(D515,'[1]Schedule of Pension Amounts LW'!$B$15:$AH$1399,33,FALSE)-VLOOKUP(D515,'[1]Pension Expense Details'!$D$23:$S$1407,15,FALSE)</f>
        <v>765953</v>
      </c>
      <c r="Q515" s="98">
        <f t="shared" si="34"/>
        <v>22745147</v>
      </c>
      <c r="R515" s="98">
        <f>ROUND('[1]68_InOutFlowsCurPrdAndPrior'!$D$32*IF(ISNA(VLOOKUP(D515,'[1]Proportionate Shares'!$D$23:$I$1359,6,FALSE)),0,VLOOKUP(D515,'[1]Proportionate Shares'!$D$23:$I$1359,6,FALSE)),0)</f>
        <v>95550</v>
      </c>
      <c r="S515" s="98">
        <f>ROUND('[1]68_InOutFlowsCurPrdAndPrior'!$D$33*IF(ISNA(VLOOKUP(D515,'[1]Proportionate Shares'!$D$23:$I$1359,6,FALSE)),0,VLOOKUP(D515,'[1]Proportionate Shares'!$D$23:$I$1359,6,FALSE)),0)</f>
        <v>7056662</v>
      </c>
      <c r="T515" s="98">
        <f>ROUND('[1]68_InOutFlowsCurPrdAndPrior'!$D$35*IF(ISNA(VLOOKUP(D515,'[1]Proportionate Shares'!$D$23:$I$1359,6,FALSE)),0,VLOOKUP(D515,'[1]Proportionate Shares'!$D$23:$I$1359,6,FALSE)),0)</f>
        <v>1367445</v>
      </c>
      <c r="U515" s="98">
        <f>VLOOKUP(D515,'[1]Schedule of Pension Amounts LW'!$B$15:$AS$1399,36,FALSE)</f>
        <v>1710981</v>
      </c>
      <c r="V515" s="99">
        <f t="shared" si="35"/>
        <v>10230638</v>
      </c>
      <c r="W515" s="98">
        <f>ROUND('[1]68_InOutFlowsCurPrdAndPrior'!$F$32*IF(ISNA(VLOOKUP(D515,'[1]Proportionate Shares'!$D$23:$I$1359,6,FALSE)),0,VLOOKUP(D515,'[1]Proportionate Shares'!$D$23:$I$1359,6,FALSE)),0)</f>
        <v>789748</v>
      </c>
      <c r="X515" s="98">
        <f>ROUND('[1]68_InOutFlowsCurPrdAndPrior'!$F$33*IF(ISNA(VLOOKUP(D515,'[1]Proportionate Shares'!$D$23:$I$1359,6,FALSE)),0,VLOOKUP(D515,'[1]Proportionate Shares'!$D$23:$I$1359,6,FALSE)),0)</f>
        <v>2916146</v>
      </c>
      <c r="Y515" s="98">
        <f>ROUND('[1]68_InOutFlowsCurPrdAndPrior'!$F$35*IF(ISNA(VLOOKUP(D515,'[1]Proportionate Shares'!$D$23:$I$1359,6,FALSE)),0,VLOOKUP(D515,'[1]Proportionate Shares'!$D$23:$I$1359,6,FALSE)),0)</f>
        <v>1139058</v>
      </c>
      <c r="Z515" s="98">
        <f>-VLOOKUP(D515,'[1]Schedule of Pension Amounts LW'!$B$15:$AS$1399,37,FALSE)</f>
        <v>57704</v>
      </c>
      <c r="AA515" s="99">
        <f t="shared" si="36"/>
        <v>4902656</v>
      </c>
      <c r="AB515" s="72">
        <f>VLOOKUP(D515,'[1]Pension Expense Details'!$D$22:$S$1407,16,FALSE)</f>
        <v>2252077</v>
      </c>
      <c r="AC515" s="72">
        <f t="shared" si="37"/>
        <v>2329439</v>
      </c>
      <c r="AD515" s="72">
        <f>VLOOKUP(D515,'[1]Schedule of Pension Amounts LW'!$B$15:$W$1399,22,FALSE)</f>
        <v>4581516</v>
      </c>
    </row>
    <row r="516" spans="1:30" x14ac:dyDescent="0.3">
      <c r="A516" s="104"/>
      <c r="B516" s="33"/>
      <c r="C516" s="33" t="str">
        <f>VLOOKUP(D516,'[1]Employer information'!$I$3:$J$1391,2,FALSE)</f>
        <v xml:space="preserve">Public Education                                  </v>
      </c>
      <c r="D516" s="33" t="str">
        <f>'[1]Schedule of Pension Amounts LW'!B509</f>
        <v>0515</v>
      </c>
      <c r="E516" s="33" t="str">
        <f>IF(ISNA(VLOOKUP(D516,'[1]Proportionate Shares'!$D$23:$G$1400,2,FALSE)),"",VLOOKUP(D516,'[1]Proportionate Shares'!$D$23:$G$1400,2,FALSE))</f>
        <v>178904</v>
      </c>
      <c r="F516" s="33" t="str">
        <f>IF(ISNA(VLOOKUP(D516,'[1]Proportionate Shares'!$D$23:$G$1400,3,FALSE)),"",VLOOKUP(D516,'[1]Proportionate Shares'!$D$23:$G$1400,3,FALSE))</f>
        <v xml:space="preserve">   </v>
      </c>
      <c r="G516" s="34" t="str">
        <f>VLOOKUP(D516,'[1]Employer information'!$A$3:$B$1390,2,FALSE)</f>
        <v>CORPUS CHRISTI ISD</v>
      </c>
      <c r="H516" s="36">
        <f>IF(ISNA(VLOOKUP(D516,'[1]Proportionate Shares'!$D$23:$I$1377,6,FALSE)),0,VLOOKUP(D516,'[1]Proportionate Shares'!$D$23:$I$1377,6,FALSE))</f>
        <v>1.985656481E-3</v>
      </c>
      <c r="I516" s="105">
        <f>VLOOKUP(D516,'[1]Schedule of Pension Amounts LW'!$B$15:$E$1399,3,FALSE)</f>
        <v>115918613</v>
      </c>
      <c r="J516" s="105">
        <f>-IF(ISNA(VLOOKUP(D516,'[1]Combined Contribution Amounts'!$A$2:$K$1335,5,FALSE)),0,VLOOKUP(D516,'[1]Combined Contribution Amounts'!$A$2:$K$1335,5,FALSE))</f>
        <v>-6949959</v>
      </c>
      <c r="K516" s="105">
        <f>-IF(ISNA(VLOOKUP(D516,'[1]Combined Contribution Amounts'!$A$2:$K$1335,7,FALSE)),0,VLOOKUP(D516,'[1]Combined Contribution Amounts'!$A$2:$K$1335,7,FALSE))+-IF(ISNA(VLOOKUP(D516,'[1]Combined Contribution Amounts'!$A$2:$K$1335,8,FALSE)),0,VLOOKUP(D516,'[1]Combined Contribution Amounts'!$A$2:$K$1335,8,FALSE))+-IF(ISNA(VLOOKUP(D516,'[1]Combined Contribution Amounts'!$A$2:$K$1335,9,FALSE)),0,VLOOKUP(D516,'[1]Combined Contribution Amounts'!$A$2:$K$1335,9,FALSE))</f>
        <v>-78</v>
      </c>
      <c r="L516" s="105">
        <f>VLOOKUP(D516,'[1]Pension Expense Details'!$D$23:$S$1407,16,FALSE)</f>
        <v>8531128</v>
      </c>
      <c r="M516" s="105">
        <f>ROUND(('[1]68_InOutFlowsCurPrdAndPriorHist'!$F$28-'[1]68_InOutFlowsCurPrdAndPriorHist'!$F$31)*$H516,0)-VLOOKUP(D516,'[1]Pension Expense Details'!$D$23:$S$1407,12,FALSE)</f>
        <v>-1644596</v>
      </c>
      <c r="N516" s="105">
        <f>ROUND(('[1]68_InOutFlowsCurPrdAndPriorHist'!$F$29-'[1]68_InOutFlowsCurPrdAndPriorHist'!$F$32)*$H516,0)-VLOOKUP(D516,'[1]Pension Expense Details'!$D$23:$S$1407,13,FALSE)</f>
        <v>-12426644</v>
      </c>
      <c r="O516" s="105">
        <f>ROUND(('[1]68_InOutFlowsCurPrdAndPriorHist'!$F$30-'[1]68_InOutFlowsCurPrdAndPriorHist'!$F$33)*$H516,0)-VLOOKUP(D516,'[1]Pension Expense Details'!$D$23:$S$1407,14,FALSE)</f>
        <v>5373665</v>
      </c>
      <c r="P516" s="105">
        <f>ROUND((VLOOKUP(D516,'[1]Schedule of Pension Amounts LW'!$B$15:$AC$1399,28,FALSE)-VLOOKUP(D516,'[1]Schedule of Pension Amounts LW'!$B$15:$AC$1399,27,FALSE))*'[1]Schedule of Pension Amounts LW'!AD$4,0)+VLOOKUP(D516,'[1]Schedule of Pension Amounts LW'!$B$15:$AH$1399,33,FALSE)-VLOOKUP(D516,'[1]Pension Expense Details'!$D$23:$S$1407,15,FALSE)</f>
        <v>-5581498</v>
      </c>
      <c r="Q516" s="98">
        <f t="shared" si="34"/>
        <v>103220631</v>
      </c>
      <c r="R516" s="98">
        <f>ROUND('[1]68_InOutFlowsCurPrdAndPrior'!$D$32*IF(ISNA(VLOOKUP(D516,'[1]Proportionate Shares'!$D$23:$I$1359,6,FALSE)),0,VLOOKUP(D516,'[1]Proportionate Shares'!$D$23:$I$1359,6,FALSE)),0)</f>
        <v>433619</v>
      </c>
      <c r="S516" s="98">
        <f>ROUND('[1]68_InOutFlowsCurPrdAndPrior'!$D$33*IF(ISNA(VLOOKUP(D516,'[1]Proportionate Shares'!$D$23:$I$1359,6,FALSE)),0,VLOOKUP(D516,'[1]Proportionate Shares'!$D$23:$I$1359,6,FALSE)),0)</f>
        <v>32024109</v>
      </c>
      <c r="T516" s="98">
        <f>ROUND('[1]68_InOutFlowsCurPrdAndPrior'!$D$35*IF(ISNA(VLOOKUP(D516,'[1]Proportionate Shares'!$D$23:$I$1359,6,FALSE)),0,VLOOKUP(D516,'[1]Proportionate Shares'!$D$23:$I$1359,6,FALSE)),0)</f>
        <v>6205656</v>
      </c>
      <c r="U516" s="98">
        <f>VLOOKUP(D516,'[1]Schedule of Pension Amounts LW'!$B$15:$AS$1399,36,FALSE)</f>
        <v>7722014</v>
      </c>
      <c r="V516" s="99">
        <f t="shared" si="35"/>
        <v>46385398</v>
      </c>
      <c r="W516" s="98">
        <f>ROUND('[1]68_InOutFlowsCurPrdAndPrior'!$F$32*IF(ISNA(VLOOKUP(D516,'[1]Proportionate Shares'!$D$23:$I$1359,6,FALSE)),0,VLOOKUP(D516,'[1]Proportionate Shares'!$D$23:$I$1359,6,FALSE)),0)</f>
        <v>3583984</v>
      </c>
      <c r="X516" s="98">
        <f>ROUND('[1]68_InOutFlowsCurPrdAndPrior'!$F$33*IF(ISNA(VLOOKUP(D516,'[1]Proportionate Shares'!$D$23:$I$1359,6,FALSE)),0,VLOOKUP(D516,'[1]Proportionate Shares'!$D$23:$I$1359,6,FALSE)),0)</f>
        <v>13233877</v>
      </c>
      <c r="Y516" s="98">
        <f>ROUND('[1]68_InOutFlowsCurPrdAndPrior'!$F$35*IF(ISNA(VLOOKUP(D516,'[1]Proportionate Shares'!$D$23:$I$1359,6,FALSE)),0,VLOOKUP(D516,'[1]Proportionate Shares'!$D$23:$I$1359,6,FALSE)),0)</f>
        <v>5169202</v>
      </c>
      <c r="Z516" s="98">
        <f>-VLOOKUP(D516,'[1]Schedule of Pension Amounts LW'!$B$15:$AS$1399,37,FALSE)</f>
        <v>6063765</v>
      </c>
      <c r="AA516" s="99">
        <f t="shared" si="36"/>
        <v>28050828</v>
      </c>
      <c r="AB516" s="72">
        <f>VLOOKUP(D516,'[1]Pension Expense Details'!$D$22:$S$1407,16,FALSE)</f>
        <v>8531128</v>
      </c>
      <c r="AC516" s="72">
        <f t="shared" si="37"/>
        <v>11929202</v>
      </c>
      <c r="AD516" s="72">
        <f>VLOOKUP(D516,'[1]Schedule of Pension Amounts LW'!$B$15:$W$1399,22,FALSE)</f>
        <v>20460330</v>
      </c>
    </row>
    <row r="517" spans="1:30" x14ac:dyDescent="0.3">
      <c r="A517" s="104"/>
      <c r="B517" s="33"/>
      <c r="C517" s="33" t="str">
        <f>VLOOKUP(D517,'[1]Employer information'!$I$3:$J$1391,2,FALSE)</f>
        <v xml:space="preserve">Public Education                                  </v>
      </c>
      <c r="D517" s="33" t="str">
        <f>'[1]Schedule of Pension Amounts LW'!B510</f>
        <v>0516</v>
      </c>
      <c r="E517" s="33" t="str">
        <f>IF(ISNA(VLOOKUP(D517,'[1]Proportionate Shares'!$D$23:$G$1400,2,FALSE)),"",VLOOKUP(D517,'[1]Proportionate Shares'!$D$23:$G$1400,2,FALSE))</f>
        <v>187904</v>
      </c>
      <c r="F517" s="33" t="str">
        <f>IF(ISNA(VLOOKUP(D517,'[1]Proportionate Shares'!$D$23:$G$1400,3,FALSE)),"",VLOOKUP(D517,'[1]Proportionate Shares'!$D$23:$G$1400,3,FALSE))</f>
        <v xml:space="preserve">   </v>
      </c>
      <c r="G517" s="34" t="str">
        <f>VLOOKUP(D517,'[1]Employer information'!$A$3:$B$1390,2,FALSE)</f>
        <v>CORRIGAN CAMDEN CISD</v>
      </c>
      <c r="H517" s="36">
        <f>IF(ISNA(VLOOKUP(D517,'[1]Proportionate Shares'!$D$23:$I$1377,6,FALSE)),0,VLOOKUP(D517,'[1]Proportionate Shares'!$D$23:$I$1377,6,FALSE))</f>
        <v>7.1256118E-5</v>
      </c>
      <c r="I517" s="105">
        <f>VLOOKUP(D517,'[1]Schedule of Pension Amounts LW'!$B$15:$E$1399,3,FALSE)</f>
        <v>3491527</v>
      </c>
      <c r="J517" s="105">
        <f>-IF(ISNA(VLOOKUP(D517,'[1]Combined Contribution Amounts'!$A$2:$K$1335,5,FALSE)),0,VLOOKUP(D517,'[1]Combined Contribution Amounts'!$A$2:$K$1335,5,FALSE))</f>
        <v>-249405</v>
      </c>
      <c r="K517" s="105">
        <f>-IF(ISNA(VLOOKUP(D517,'[1]Combined Contribution Amounts'!$A$2:$K$1335,7,FALSE)),0,VLOOKUP(D517,'[1]Combined Contribution Amounts'!$A$2:$K$1335,7,FALSE))+-IF(ISNA(VLOOKUP(D517,'[1]Combined Contribution Amounts'!$A$2:$K$1335,8,FALSE)),0,VLOOKUP(D517,'[1]Combined Contribution Amounts'!$A$2:$K$1335,8,FALSE))+-IF(ISNA(VLOOKUP(D517,'[1]Combined Contribution Amounts'!$A$2:$K$1335,9,FALSE)),0,VLOOKUP(D517,'[1]Combined Contribution Amounts'!$A$2:$K$1335,9,FALSE))</f>
        <v>0</v>
      </c>
      <c r="L517" s="105">
        <f>VLOOKUP(D517,'[1]Pension Expense Details'!$D$23:$S$1407,16,FALSE)</f>
        <v>411178</v>
      </c>
      <c r="M517" s="105">
        <f>ROUND(('[1]68_InOutFlowsCurPrdAndPriorHist'!$F$28-'[1]68_InOutFlowsCurPrdAndPriorHist'!$F$31)*$H517,0)-VLOOKUP(D517,'[1]Pension Expense Details'!$D$23:$S$1407,12,FALSE)</f>
        <v>-59017</v>
      </c>
      <c r="N517" s="105">
        <f>ROUND(('[1]68_InOutFlowsCurPrdAndPriorHist'!$F$29-'[1]68_InOutFlowsCurPrdAndPriorHist'!$F$32)*$H517,0)-VLOOKUP(D517,'[1]Pension Expense Details'!$D$23:$S$1407,13,FALSE)</f>
        <v>-445936</v>
      </c>
      <c r="O517" s="105">
        <f>ROUND(('[1]68_InOutFlowsCurPrdAndPriorHist'!$F$30-'[1]68_InOutFlowsCurPrdAndPriorHist'!$F$33)*$H517,0)-VLOOKUP(D517,'[1]Pension Expense Details'!$D$23:$S$1407,14,FALSE)</f>
        <v>192836</v>
      </c>
      <c r="P517" s="105">
        <f>ROUND((VLOOKUP(D517,'[1]Schedule of Pension Amounts LW'!$B$15:$AC$1399,28,FALSE)-VLOOKUP(D517,'[1]Schedule of Pension Amounts LW'!$B$15:$AC$1399,27,FALSE))*'[1]Schedule of Pension Amounts LW'!AD$4,0)+VLOOKUP(D517,'[1]Schedule of Pension Amounts LW'!$B$15:$AH$1399,33,FALSE)-VLOOKUP(D517,'[1]Pension Expense Details'!$D$23:$S$1407,15,FALSE)</f>
        <v>362933</v>
      </c>
      <c r="Q517" s="98">
        <f t="shared" si="34"/>
        <v>3704116</v>
      </c>
      <c r="R517" s="98">
        <f>ROUND('[1]68_InOutFlowsCurPrdAndPrior'!$D$32*IF(ISNA(VLOOKUP(D517,'[1]Proportionate Shares'!$D$23:$I$1359,6,FALSE)),0,VLOOKUP(D517,'[1]Proportionate Shares'!$D$23:$I$1359,6,FALSE)),0)</f>
        <v>15561</v>
      </c>
      <c r="S517" s="98">
        <f>ROUND('[1]68_InOutFlowsCurPrdAndPrior'!$D$33*IF(ISNA(VLOOKUP(D517,'[1]Proportionate Shares'!$D$23:$I$1359,6,FALSE)),0,VLOOKUP(D517,'[1]Proportionate Shares'!$D$23:$I$1359,6,FALSE)),0)</f>
        <v>1149199</v>
      </c>
      <c r="T517" s="98">
        <f>ROUND('[1]68_InOutFlowsCurPrdAndPrior'!$D$35*IF(ISNA(VLOOKUP(D517,'[1]Proportionate Shares'!$D$23:$I$1359,6,FALSE)),0,VLOOKUP(D517,'[1]Proportionate Shares'!$D$23:$I$1359,6,FALSE)),0)</f>
        <v>222693</v>
      </c>
      <c r="U517" s="98">
        <f>VLOOKUP(D517,'[1]Schedule of Pension Amounts LW'!$B$15:$AS$1399,36,FALSE)</f>
        <v>615429</v>
      </c>
      <c r="V517" s="99">
        <f t="shared" si="35"/>
        <v>2002882</v>
      </c>
      <c r="W517" s="98">
        <f>ROUND('[1]68_InOutFlowsCurPrdAndPrior'!$F$32*IF(ISNA(VLOOKUP(D517,'[1]Proportionate Shares'!$D$23:$I$1359,6,FALSE)),0,VLOOKUP(D517,'[1]Proportionate Shares'!$D$23:$I$1359,6,FALSE)),0)</f>
        <v>128613</v>
      </c>
      <c r="X517" s="98">
        <f>ROUND('[1]68_InOutFlowsCurPrdAndPrior'!$F$33*IF(ISNA(VLOOKUP(D517,'[1]Proportionate Shares'!$D$23:$I$1359,6,FALSE)),0,VLOOKUP(D517,'[1]Proportionate Shares'!$D$23:$I$1359,6,FALSE)),0)</f>
        <v>474903</v>
      </c>
      <c r="Y517" s="98">
        <f>ROUND('[1]68_InOutFlowsCurPrdAndPrior'!$F$35*IF(ISNA(VLOOKUP(D517,'[1]Proportionate Shares'!$D$23:$I$1359,6,FALSE)),0,VLOOKUP(D517,'[1]Proportionate Shares'!$D$23:$I$1359,6,FALSE)),0)</f>
        <v>185499</v>
      </c>
      <c r="Z517" s="98">
        <f>-VLOOKUP(D517,'[1]Schedule of Pension Amounts LW'!$B$15:$AS$1399,37,FALSE)</f>
        <v>60220</v>
      </c>
      <c r="AA517" s="99">
        <f t="shared" si="36"/>
        <v>849235</v>
      </c>
      <c r="AB517" s="72">
        <f>VLOOKUP(D517,'[1]Pension Expense Details'!$D$22:$S$1407,16,FALSE)</f>
        <v>411178</v>
      </c>
      <c r="AC517" s="72">
        <f t="shared" si="37"/>
        <v>423647</v>
      </c>
      <c r="AD517" s="72">
        <f>VLOOKUP(D517,'[1]Schedule of Pension Amounts LW'!$B$15:$W$1399,22,FALSE)</f>
        <v>834825</v>
      </c>
    </row>
    <row r="518" spans="1:30" x14ac:dyDescent="0.3">
      <c r="A518" s="104"/>
      <c r="B518" s="33"/>
      <c r="C518" s="33" t="str">
        <f>VLOOKUP(D518,'[1]Employer information'!$I$3:$J$1391,2,FALSE)</f>
        <v xml:space="preserve">Public Education                                  </v>
      </c>
      <c r="D518" s="33" t="str">
        <f>'[1]Schedule of Pension Amounts LW'!B511</f>
        <v>0517</v>
      </c>
      <c r="E518" s="33" t="str">
        <f>IF(ISNA(VLOOKUP(D518,'[1]Proportionate Shares'!$D$23:$G$1400,2,FALSE)),"",VLOOKUP(D518,'[1]Proportionate Shares'!$D$23:$G$1400,2,FALSE))</f>
        <v>175903</v>
      </c>
      <c r="F518" s="33" t="str">
        <f>IF(ISNA(VLOOKUP(D518,'[1]Proportionate Shares'!$D$23:$G$1400,3,FALSE)),"",VLOOKUP(D518,'[1]Proportionate Shares'!$D$23:$G$1400,3,FALSE))</f>
        <v xml:space="preserve">   </v>
      </c>
      <c r="G518" s="34" t="str">
        <f>VLOOKUP(D518,'[1]Employer information'!$A$3:$B$1390,2,FALSE)</f>
        <v>CORSICANA ISD</v>
      </c>
      <c r="H518" s="36">
        <f>IF(ISNA(VLOOKUP(D518,'[1]Proportionate Shares'!$D$23:$I$1377,6,FALSE)),0,VLOOKUP(D518,'[1]Proportionate Shares'!$D$23:$I$1377,6,FALSE))</f>
        <v>4.0220586400000001E-4</v>
      </c>
      <c r="I518" s="105">
        <f>VLOOKUP(D518,'[1]Schedule of Pension Amounts LW'!$B$15:$E$1399,3,FALSE)</f>
        <v>20227806</v>
      </c>
      <c r="J518" s="105">
        <f>-IF(ISNA(VLOOKUP(D518,'[1]Combined Contribution Amounts'!$A$2:$K$1335,5,FALSE)),0,VLOOKUP(D518,'[1]Combined Contribution Amounts'!$A$2:$K$1335,5,FALSE))</f>
        <v>-1407769</v>
      </c>
      <c r="K518" s="105">
        <f>-IF(ISNA(VLOOKUP(D518,'[1]Combined Contribution Amounts'!$A$2:$K$1335,7,FALSE)),0,VLOOKUP(D518,'[1]Combined Contribution Amounts'!$A$2:$K$1335,7,FALSE))+-IF(ISNA(VLOOKUP(D518,'[1]Combined Contribution Amounts'!$A$2:$K$1335,8,FALSE)),0,VLOOKUP(D518,'[1]Combined Contribution Amounts'!$A$2:$K$1335,8,FALSE))+-IF(ISNA(VLOOKUP(D518,'[1]Combined Contribution Amounts'!$A$2:$K$1335,9,FALSE)),0,VLOOKUP(D518,'[1]Combined Contribution Amounts'!$A$2:$K$1335,9,FALSE))</f>
        <v>0</v>
      </c>
      <c r="L518" s="105">
        <f>VLOOKUP(D518,'[1]Pension Expense Details'!$D$23:$S$1407,16,FALSE)</f>
        <v>2239189</v>
      </c>
      <c r="M518" s="105">
        <f>ROUND(('[1]68_InOutFlowsCurPrdAndPriorHist'!$F$28-'[1]68_InOutFlowsCurPrdAndPriorHist'!$F$31)*$H518,0)-VLOOKUP(D518,'[1]Pension Expense Details'!$D$23:$S$1407,12,FALSE)</f>
        <v>-333122</v>
      </c>
      <c r="N518" s="105">
        <f>ROUND(('[1]68_InOutFlowsCurPrdAndPriorHist'!$F$29-'[1]68_InOutFlowsCurPrdAndPriorHist'!$F$32)*$H518,0)-VLOOKUP(D518,'[1]Pension Expense Details'!$D$23:$S$1407,13,FALSE)</f>
        <v>-2517087</v>
      </c>
      <c r="O518" s="105">
        <f>ROUND(('[1]68_InOutFlowsCurPrdAndPriorHist'!$F$30-'[1]68_InOutFlowsCurPrdAndPriorHist'!$F$33)*$H518,0)-VLOOKUP(D518,'[1]Pension Expense Details'!$D$23:$S$1407,14,FALSE)</f>
        <v>1088466</v>
      </c>
      <c r="P518" s="105">
        <f>ROUND((VLOOKUP(D518,'[1]Schedule of Pension Amounts LW'!$B$15:$AC$1399,28,FALSE)-VLOOKUP(D518,'[1]Schedule of Pension Amounts LW'!$B$15:$AC$1399,27,FALSE))*'[1]Schedule of Pension Amounts LW'!AD$4,0)+VLOOKUP(D518,'[1]Schedule of Pension Amounts LW'!$B$15:$AH$1399,33,FALSE)-VLOOKUP(D518,'[1]Pension Expense Details'!$D$23:$S$1407,15,FALSE)</f>
        <v>1610435</v>
      </c>
      <c r="Q518" s="98">
        <f t="shared" si="34"/>
        <v>20907918</v>
      </c>
      <c r="R518" s="98">
        <f>ROUND('[1]68_InOutFlowsCurPrdAndPrior'!$D$32*IF(ISNA(VLOOKUP(D518,'[1]Proportionate Shares'!$D$23:$I$1359,6,FALSE)),0,VLOOKUP(D518,'[1]Proportionate Shares'!$D$23:$I$1359,6,FALSE)),0)</f>
        <v>87832</v>
      </c>
      <c r="S518" s="98">
        <f>ROUND('[1]68_InOutFlowsCurPrdAndPrior'!$D$33*IF(ISNA(VLOOKUP(D518,'[1]Proportionate Shares'!$D$23:$I$1359,6,FALSE)),0,VLOOKUP(D518,'[1]Proportionate Shares'!$D$23:$I$1359,6,FALSE)),0)</f>
        <v>6486663</v>
      </c>
      <c r="T518" s="98">
        <f>ROUND('[1]68_InOutFlowsCurPrdAndPrior'!$D$35*IF(ISNA(VLOOKUP(D518,'[1]Proportionate Shares'!$D$23:$I$1359,6,FALSE)),0,VLOOKUP(D518,'[1]Proportionate Shares'!$D$23:$I$1359,6,FALSE)),0)</f>
        <v>1256990</v>
      </c>
      <c r="U518" s="98">
        <f>VLOOKUP(D518,'[1]Schedule of Pension Amounts LW'!$B$15:$AS$1399,36,FALSE)</f>
        <v>2163170</v>
      </c>
      <c r="V518" s="99">
        <f t="shared" si="35"/>
        <v>9994655</v>
      </c>
      <c r="W518" s="98">
        <f>ROUND('[1]68_InOutFlowsCurPrdAndPrior'!$F$32*IF(ISNA(VLOOKUP(D518,'[1]Proportionate Shares'!$D$23:$I$1359,6,FALSE)),0,VLOOKUP(D518,'[1]Proportionate Shares'!$D$23:$I$1359,6,FALSE)),0)</f>
        <v>725956</v>
      </c>
      <c r="X518" s="98">
        <f>ROUND('[1]68_InOutFlowsCurPrdAndPrior'!$F$33*IF(ISNA(VLOOKUP(D518,'[1]Proportionate Shares'!$D$23:$I$1359,6,FALSE)),0,VLOOKUP(D518,'[1]Proportionate Shares'!$D$23:$I$1359,6,FALSE)),0)</f>
        <v>2680596</v>
      </c>
      <c r="Y518" s="98">
        <f>ROUND('[1]68_InOutFlowsCurPrdAndPrior'!$F$35*IF(ISNA(VLOOKUP(D518,'[1]Proportionate Shares'!$D$23:$I$1359,6,FALSE)),0,VLOOKUP(D518,'[1]Proportionate Shares'!$D$23:$I$1359,6,FALSE)),0)</f>
        <v>1047051</v>
      </c>
      <c r="Z518" s="98">
        <f>-VLOOKUP(D518,'[1]Schedule of Pension Amounts LW'!$B$15:$AS$1399,37,FALSE)</f>
        <v>158485</v>
      </c>
      <c r="AA518" s="99">
        <f t="shared" si="36"/>
        <v>4612088</v>
      </c>
      <c r="AB518" s="72">
        <f>VLOOKUP(D518,'[1]Pension Expense Details'!$D$22:$S$1407,16,FALSE)</f>
        <v>2239189</v>
      </c>
      <c r="AC518" s="72">
        <f t="shared" si="37"/>
        <v>2173635</v>
      </c>
      <c r="AD518" s="72">
        <f>VLOOKUP(D518,'[1]Schedule of Pension Amounts LW'!$B$15:$W$1399,22,FALSE)</f>
        <v>4412824</v>
      </c>
    </row>
    <row r="519" spans="1:30" x14ac:dyDescent="0.3">
      <c r="A519" s="104"/>
      <c r="B519" s="33"/>
      <c r="C519" s="33" t="str">
        <f>VLOOKUP(D519,'[1]Employer information'!$I$3:$J$1391,2,FALSE)</f>
        <v xml:space="preserve">Public Education                                  </v>
      </c>
      <c r="D519" s="33" t="str">
        <f>'[1]Schedule of Pension Amounts LW'!B512</f>
        <v>0518</v>
      </c>
      <c r="E519" s="33" t="str">
        <f>IF(ISNA(VLOOKUP(D519,'[1]Proportionate Shares'!$D$23:$G$1400,2,FALSE)),"",VLOOKUP(D519,'[1]Proportionate Shares'!$D$23:$G$1400,2,FALSE))</f>
        <v>095902</v>
      </c>
      <c r="F519" s="33" t="str">
        <f>IF(ISNA(VLOOKUP(D519,'[1]Proportionate Shares'!$D$23:$G$1400,3,FALSE)),"",VLOOKUP(D519,'[1]Proportionate Shares'!$D$23:$G$1400,3,FALSE))</f>
        <v xml:space="preserve">   </v>
      </c>
      <c r="G519" s="34" t="str">
        <f>VLOOKUP(D519,'[1]Employer information'!$A$3:$B$1390,2,FALSE)</f>
        <v>COTTON CENTER ISD</v>
      </c>
      <c r="H519" s="36">
        <f>IF(ISNA(VLOOKUP(D519,'[1]Proportionate Shares'!$D$23:$I$1377,6,FALSE)),0,VLOOKUP(D519,'[1]Proportionate Shares'!$D$23:$I$1377,6,FALSE))</f>
        <v>8.4074250000000002E-6</v>
      </c>
      <c r="I519" s="105">
        <f>VLOOKUP(D519,'[1]Schedule of Pension Amounts LW'!$B$15:$E$1399,3,FALSE)</f>
        <v>533162</v>
      </c>
      <c r="J519" s="105">
        <f>-IF(ISNA(VLOOKUP(D519,'[1]Combined Contribution Amounts'!$A$2:$K$1335,5,FALSE)),0,VLOOKUP(D519,'[1]Combined Contribution Amounts'!$A$2:$K$1335,5,FALSE))</f>
        <v>-29427</v>
      </c>
      <c r="K519" s="105">
        <f>-IF(ISNA(VLOOKUP(D519,'[1]Combined Contribution Amounts'!$A$2:$K$1335,7,FALSE)),0,VLOOKUP(D519,'[1]Combined Contribution Amounts'!$A$2:$K$1335,7,FALSE))+-IF(ISNA(VLOOKUP(D519,'[1]Combined Contribution Amounts'!$A$2:$K$1335,8,FALSE)),0,VLOOKUP(D519,'[1]Combined Contribution Amounts'!$A$2:$K$1335,8,FALSE))+-IF(ISNA(VLOOKUP(D519,'[1]Combined Contribution Amounts'!$A$2:$K$1335,9,FALSE)),0,VLOOKUP(D519,'[1]Combined Contribution Amounts'!$A$2:$K$1335,9,FALSE))</f>
        <v>0</v>
      </c>
      <c r="L519" s="105">
        <f>VLOOKUP(D519,'[1]Pension Expense Details'!$D$23:$S$1407,16,FALSE)</f>
        <v>29463</v>
      </c>
      <c r="M519" s="105">
        <f>ROUND(('[1]68_InOutFlowsCurPrdAndPriorHist'!$F$28-'[1]68_InOutFlowsCurPrdAndPriorHist'!$F$31)*$H519,0)-VLOOKUP(D519,'[1]Pension Expense Details'!$D$23:$S$1407,12,FALSE)</f>
        <v>-6963</v>
      </c>
      <c r="N519" s="105">
        <f>ROUND(('[1]68_InOutFlowsCurPrdAndPriorHist'!$F$29-'[1]68_InOutFlowsCurPrdAndPriorHist'!$F$32)*$H519,0)-VLOOKUP(D519,'[1]Pension Expense Details'!$D$23:$S$1407,13,FALSE)</f>
        <v>-52615</v>
      </c>
      <c r="O519" s="105">
        <f>ROUND(('[1]68_InOutFlowsCurPrdAndPriorHist'!$F$30-'[1]68_InOutFlowsCurPrdAndPriorHist'!$F$33)*$H519,0)-VLOOKUP(D519,'[1]Pension Expense Details'!$D$23:$S$1407,14,FALSE)</f>
        <v>22753</v>
      </c>
      <c r="P519" s="105">
        <f>ROUND((VLOOKUP(D519,'[1]Schedule of Pension Amounts LW'!$B$15:$AC$1399,28,FALSE)-VLOOKUP(D519,'[1]Schedule of Pension Amounts LW'!$B$15:$AC$1399,27,FALSE))*'[1]Schedule of Pension Amounts LW'!AD$4,0)+VLOOKUP(D519,'[1]Schedule of Pension Amounts LW'!$B$15:$AH$1399,33,FALSE)-VLOOKUP(D519,'[1]Pension Expense Details'!$D$23:$S$1407,15,FALSE)</f>
        <v>-59329</v>
      </c>
      <c r="Q519" s="98">
        <f t="shared" si="34"/>
        <v>437044</v>
      </c>
      <c r="R519" s="98">
        <f>ROUND('[1]68_InOutFlowsCurPrdAndPrior'!$D$32*IF(ISNA(VLOOKUP(D519,'[1]Proportionate Shares'!$D$23:$I$1359,6,FALSE)),0,VLOOKUP(D519,'[1]Proportionate Shares'!$D$23:$I$1359,6,FALSE)),0)</f>
        <v>1836</v>
      </c>
      <c r="S519" s="98">
        <f>ROUND('[1]68_InOutFlowsCurPrdAndPrior'!$D$33*IF(ISNA(VLOOKUP(D519,'[1]Proportionate Shares'!$D$23:$I$1359,6,FALSE)),0,VLOOKUP(D519,'[1]Proportionate Shares'!$D$23:$I$1359,6,FALSE)),0)</f>
        <v>135593</v>
      </c>
      <c r="T519" s="98">
        <f>ROUND('[1]68_InOutFlowsCurPrdAndPrior'!$D$35*IF(ISNA(VLOOKUP(D519,'[1]Proportionate Shares'!$D$23:$I$1359,6,FALSE)),0,VLOOKUP(D519,'[1]Proportionate Shares'!$D$23:$I$1359,6,FALSE)),0)</f>
        <v>26275</v>
      </c>
      <c r="U519" s="98">
        <f>VLOOKUP(D519,'[1]Schedule of Pension Amounts LW'!$B$15:$AS$1399,36,FALSE)</f>
        <v>90023</v>
      </c>
      <c r="V519" s="99">
        <f t="shared" si="35"/>
        <v>253727</v>
      </c>
      <c r="W519" s="98">
        <f>ROUND('[1]68_InOutFlowsCurPrdAndPrior'!$F$32*IF(ISNA(VLOOKUP(D519,'[1]Proportionate Shares'!$D$23:$I$1359,6,FALSE)),0,VLOOKUP(D519,'[1]Proportionate Shares'!$D$23:$I$1359,6,FALSE)),0)</f>
        <v>15175</v>
      </c>
      <c r="X519" s="98">
        <f>ROUND('[1]68_InOutFlowsCurPrdAndPrior'!$F$33*IF(ISNA(VLOOKUP(D519,'[1]Proportionate Shares'!$D$23:$I$1359,6,FALSE)),0,VLOOKUP(D519,'[1]Proportionate Shares'!$D$23:$I$1359,6,FALSE)),0)</f>
        <v>56033</v>
      </c>
      <c r="Y519" s="98">
        <f>ROUND('[1]68_InOutFlowsCurPrdAndPrior'!$F$35*IF(ISNA(VLOOKUP(D519,'[1]Proportionate Shares'!$D$23:$I$1359,6,FALSE)),0,VLOOKUP(D519,'[1]Proportionate Shares'!$D$23:$I$1359,6,FALSE)),0)</f>
        <v>21887</v>
      </c>
      <c r="Z519" s="98">
        <f>-VLOOKUP(D519,'[1]Schedule of Pension Amounts LW'!$B$15:$AS$1399,37,FALSE)</f>
        <v>40819</v>
      </c>
      <c r="AA519" s="99">
        <f t="shared" si="36"/>
        <v>133914</v>
      </c>
      <c r="AB519" s="72">
        <f>VLOOKUP(D519,'[1]Pension Expense Details'!$D$22:$S$1407,16,FALSE)</f>
        <v>29463</v>
      </c>
      <c r="AC519" s="72">
        <f t="shared" si="37"/>
        <v>71424</v>
      </c>
      <c r="AD519" s="72">
        <f>VLOOKUP(D519,'[1]Schedule of Pension Amounts LW'!$B$15:$W$1399,22,FALSE)</f>
        <v>100887</v>
      </c>
    </row>
    <row r="520" spans="1:30" x14ac:dyDescent="0.3">
      <c r="A520" s="104"/>
      <c r="B520" s="33"/>
      <c r="C520" s="33" t="str">
        <f>VLOOKUP(D520,'[1]Employer information'!$I$3:$J$1391,2,FALSE)</f>
        <v xml:space="preserve">Public Education                                  </v>
      </c>
      <c r="D520" s="33" t="str">
        <f>'[1]Schedule of Pension Amounts LW'!B513</f>
        <v>1580</v>
      </c>
      <c r="E520" s="33" t="str">
        <f>IF(ISNA(VLOOKUP(D520,'[1]Proportionate Shares'!$D$23:$G$1400,2,FALSE)),"",VLOOKUP(D520,'[1]Proportionate Shares'!$D$23:$G$1400,2,FALSE))</f>
        <v>142901</v>
      </c>
      <c r="F520" s="33" t="str">
        <f>IF(ISNA(VLOOKUP(D520,'[1]Proportionate Shares'!$D$23:$G$1400,3,FALSE)),"",VLOOKUP(D520,'[1]Proportionate Shares'!$D$23:$G$1400,3,FALSE))</f>
        <v/>
      </c>
      <c r="G520" s="34" t="str">
        <f>VLOOKUP(D520,'[1]Employer information'!$A$3:$B$1390,2,FALSE)</f>
        <v>COTULLA ISD</v>
      </c>
      <c r="H520" s="36">
        <f>IF(ISNA(VLOOKUP(D520,'[1]Proportionate Shares'!$D$23:$I$1377,6,FALSE)),0,VLOOKUP(D520,'[1]Proportionate Shares'!$D$23:$I$1377,6,FALSE))</f>
        <v>1.1272840399999999E-4</v>
      </c>
      <c r="I520" s="105">
        <f>VLOOKUP(D520,'[1]Schedule of Pension Amounts LW'!$B$15:$E$1399,3,FALSE)</f>
        <v>6165983</v>
      </c>
      <c r="J520" s="105">
        <f>-IF(ISNA(VLOOKUP(D520,'[1]Combined Contribution Amounts'!$A$2:$K$1335,5,FALSE)),0,VLOOKUP(D520,'[1]Combined Contribution Amounts'!$A$2:$K$1335,5,FALSE))</f>
        <v>-394563</v>
      </c>
      <c r="K520" s="105">
        <f>-IF(ISNA(VLOOKUP(D520,'[1]Combined Contribution Amounts'!$A$2:$K$1335,7,FALSE)),0,VLOOKUP(D520,'[1]Combined Contribution Amounts'!$A$2:$K$1335,7,FALSE))+-IF(ISNA(VLOOKUP(D520,'[1]Combined Contribution Amounts'!$A$2:$K$1335,8,FALSE)),0,VLOOKUP(D520,'[1]Combined Contribution Amounts'!$A$2:$K$1335,8,FALSE))+-IF(ISNA(VLOOKUP(D520,'[1]Combined Contribution Amounts'!$A$2:$K$1335,9,FALSE)),0,VLOOKUP(D520,'[1]Combined Contribution Amounts'!$A$2:$K$1335,9,FALSE))</f>
        <v>0</v>
      </c>
      <c r="L520" s="105">
        <f>VLOOKUP(D520,'[1]Pension Expense Details'!$D$23:$S$1407,16,FALSE)</f>
        <v>549532</v>
      </c>
      <c r="M520" s="105">
        <f>ROUND(('[1]68_InOutFlowsCurPrdAndPriorHist'!$F$28-'[1]68_InOutFlowsCurPrdAndPriorHist'!$F$31)*$H520,0)-VLOOKUP(D520,'[1]Pension Expense Details'!$D$23:$S$1407,12,FALSE)</f>
        <v>-93365</v>
      </c>
      <c r="N520" s="105">
        <f>ROUND(('[1]68_InOutFlowsCurPrdAndPriorHist'!$F$29-'[1]68_InOutFlowsCurPrdAndPriorHist'!$F$32)*$H520,0)-VLOOKUP(D520,'[1]Pension Expense Details'!$D$23:$S$1407,13,FALSE)</f>
        <v>-705478</v>
      </c>
      <c r="O520" s="105">
        <f>ROUND(('[1]68_InOutFlowsCurPrdAndPriorHist'!$F$30-'[1]68_InOutFlowsCurPrdAndPriorHist'!$F$33)*$H520,0)-VLOOKUP(D520,'[1]Pension Expense Details'!$D$23:$S$1407,14,FALSE)</f>
        <v>305070</v>
      </c>
      <c r="P520" s="105">
        <f>ROUND((VLOOKUP(D520,'[1]Schedule of Pension Amounts LW'!$B$15:$AC$1399,28,FALSE)-VLOOKUP(D520,'[1]Schedule of Pension Amounts LW'!$B$15:$AC$1399,27,FALSE))*'[1]Schedule of Pension Amounts LW'!AD$4,0)+VLOOKUP(D520,'[1]Schedule of Pension Amounts LW'!$B$15:$AH$1399,33,FALSE)-VLOOKUP(D520,'[1]Pension Expense Details'!$D$23:$S$1407,15,FALSE)</f>
        <v>32796</v>
      </c>
      <c r="Q520" s="98">
        <f t="shared" si="34"/>
        <v>5859975</v>
      </c>
      <c r="R520" s="98">
        <f>ROUND('[1]68_InOutFlowsCurPrdAndPrior'!$D$32*IF(ISNA(VLOOKUP(D520,'[1]Proportionate Shares'!$D$23:$I$1359,6,FALSE)),0,VLOOKUP(D520,'[1]Proportionate Shares'!$D$23:$I$1359,6,FALSE)),0)</f>
        <v>24617</v>
      </c>
      <c r="S520" s="98">
        <f>ROUND('[1]68_InOutFlowsCurPrdAndPrior'!$D$33*IF(ISNA(VLOOKUP(D520,'[1]Proportionate Shares'!$D$23:$I$1359,6,FALSE)),0,VLOOKUP(D520,'[1]Proportionate Shares'!$D$23:$I$1359,6,FALSE)),0)</f>
        <v>1818052</v>
      </c>
      <c r="T520" s="98">
        <f>ROUND('[1]68_InOutFlowsCurPrdAndPrior'!$D$35*IF(ISNA(VLOOKUP(D520,'[1]Proportionate Shares'!$D$23:$I$1359,6,FALSE)),0,VLOOKUP(D520,'[1]Proportionate Shares'!$D$23:$I$1359,6,FALSE)),0)</f>
        <v>352303</v>
      </c>
      <c r="U520" s="98">
        <f>VLOOKUP(D520,'[1]Schedule of Pension Amounts LW'!$B$15:$AS$1399,36,FALSE)</f>
        <v>750974</v>
      </c>
      <c r="V520" s="99">
        <f t="shared" si="35"/>
        <v>2945946</v>
      </c>
      <c r="W520" s="98">
        <f>ROUND('[1]68_InOutFlowsCurPrdAndPrior'!$F$32*IF(ISNA(VLOOKUP(D520,'[1]Proportionate Shares'!$D$23:$I$1359,6,FALSE)),0,VLOOKUP(D520,'[1]Proportionate Shares'!$D$23:$I$1359,6,FALSE)),0)</f>
        <v>203468</v>
      </c>
      <c r="X520" s="98">
        <f>ROUND('[1]68_InOutFlowsCurPrdAndPrior'!$F$33*IF(ISNA(VLOOKUP(D520,'[1]Proportionate Shares'!$D$23:$I$1359,6,FALSE)),0,VLOOKUP(D520,'[1]Proportionate Shares'!$D$23:$I$1359,6,FALSE)),0)</f>
        <v>751305</v>
      </c>
      <c r="Y520" s="98">
        <f>ROUND('[1]68_InOutFlowsCurPrdAndPrior'!$F$35*IF(ISNA(VLOOKUP(D520,'[1]Proportionate Shares'!$D$23:$I$1359,6,FALSE)),0,VLOOKUP(D520,'[1]Proportionate Shares'!$D$23:$I$1359,6,FALSE)),0)</f>
        <v>293463</v>
      </c>
      <c r="Z520" s="98">
        <f>-VLOOKUP(D520,'[1]Schedule of Pension Amounts LW'!$B$15:$AS$1399,37,FALSE)</f>
        <v>68</v>
      </c>
      <c r="AA520" s="99">
        <f t="shared" si="36"/>
        <v>1248304</v>
      </c>
      <c r="AB520" s="72">
        <f>VLOOKUP(D520,'[1]Pension Expense Details'!$D$22:$S$1407,16,FALSE)</f>
        <v>549532</v>
      </c>
      <c r="AC520" s="72">
        <f t="shared" si="37"/>
        <v>732941</v>
      </c>
      <c r="AD520" s="72">
        <f>VLOOKUP(D520,'[1]Schedule of Pension Amounts LW'!$B$15:$W$1399,22,FALSE)</f>
        <v>1282473</v>
      </c>
    </row>
    <row r="521" spans="1:30" x14ac:dyDescent="0.3">
      <c r="A521" s="104"/>
      <c r="B521" s="33"/>
      <c r="C521" s="33" t="str">
        <f>VLOOKUP(D521,'[1]Employer information'!$I$3:$J$1391,2,FALSE)</f>
        <v xml:space="preserve">Public Education                                  </v>
      </c>
      <c r="D521" s="33" t="str">
        <f>'[1]Schedule of Pension Amounts LW'!B514</f>
        <v>1955</v>
      </c>
      <c r="E521" s="33" t="str">
        <f>IF(ISNA(VLOOKUP(D521,'[1]Proportionate Shares'!$D$23:$G$1400,2,FALSE)),"",VLOOKUP(D521,'[1]Proportionate Shares'!$D$23:$G$1400,2,FALSE))</f>
        <v>246914</v>
      </c>
      <c r="F521" s="33" t="str">
        <f>IF(ISNA(VLOOKUP(D521,'[1]Proportionate Shares'!$D$23:$G$1400,3,FALSE)),"",VLOOKUP(D521,'[1]Proportionate Shares'!$D$23:$G$1400,3,FALSE))</f>
        <v/>
      </c>
      <c r="G521" s="34" t="str">
        <f>VLOOKUP(D521,'[1]Employer information'!$A$3:$B$1390,2,FALSE)</f>
        <v>COUPLAND ISD</v>
      </c>
      <c r="H521" s="36">
        <f>IF(ISNA(VLOOKUP(D521,'[1]Proportionate Shares'!$D$23:$I$1377,6,FALSE)),0,VLOOKUP(D521,'[1]Proportionate Shares'!$D$23:$I$1377,6,FALSE))</f>
        <v>7.6843069999999994E-6</v>
      </c>
      <c r="I521" s="105">
        <f>VLOOKUP(D521,'[1]Schedule of Pension Amounts LW'!$B$15:$E$1399,3,FALSE)</f>
        <v>411926</v>
      </c>
      <c r="J521" s="105">
        <f>-IF(ISNA(VLOOKUP(D521,'[1]Combined Contribution Amounts'!$A$2:$K$1335,5,FALSE)),0,VLOOKUP(D521,'[1]Combined Contribution Amounts'!$A$2:$K$1335,5,FALSE))</f>
        <v>-26896</v>
      </c>
      <c r="K521" s="105">
        <f>-IF(ISNA(VLOOKUP(D521,'[1]Combined Contribution Amounts'!$A$2:$K$1335,7,FALSE)),0,VLOOKUP(D521,'[1]Combined Contribution Amounts'!$A$2:$K$1335,7,FALSE))+-IF(ISNA(VLOOKUP(D521,'[1]Combined Contribution Amounts'!$A$2:$K$1335,8,FALSE)),0,VLOOKUP(D521,'[1]Combined Contribution Amounts'!$A$2:$K$1335,8,FALSE))+-IF(ISNA(VLOOKUP(D521,'[1]Combined Contribution Amounts'!$A$2:$K$1335,9,FALSE)),0,VLOOKUP(D521,'[1]Combined Contribution Amounts'!$A$2:$K$1335,9,FALSE))</f>
        <v>0</v>
      </c>
      <c r="L521" s="105">
        <f>VLOOKUP(D521,'[1]Pension Expense Details'!$D$23:$S$1407,16,FALSE)</f>
        <v>38778</v>
      </c>
      <c r="M521" s="105">
        <f>ROUND(('[1]68_InOutFlowsCurPrdAndPriorHist'!$F$28-'[1]68_InOutFlowsCurPrdAndPriorHist'!$F$31)*$H521,0)-VLOOKUP(D521,'[1]Pension Expense Details'!$D$23:$S$1407,12,FALSE)</f>
        <v>-6364</v>
      </c>
      <c r="N521" s="105">
        <f>ROUND(('[1]68_InOutFlowsCurPrdAndPriorHist'!$F$29-'[1]68_InOutFlowsCurPrdAndPriorHist'!$F$32)*$H521,0)-VLOOKUP(D521,'[1]Pension Expense Details'!$D$23:$S$1407,13,FALSE)</f>
        <v>-48090</v>
      </c>
      <c r="O521" s="105">
        <f>ROUND(('[1]68_InOutFlowsCurPrdAndPriorHist'!$F$30-'[1]68_InOutFlowsCurPrdAndPriorHist'!$F$33)*$H521,0)-VLOOKUP(D521,'[1]Pension Expense Details'!$D$23:$S$1407,14,FALSE)</f>
        <v>20795</v>
      </c>
      <c r="P521" s="105">
        <f>ROUND((VLOOKUP(D521,'[1]Schedule of Pension Amounts LW'!$B$15:$AC$1399,28,FALSE)-VLOOKUP(D521,'[1]Schedule of Pension Amounts LW'!$B$15:$AC$1399,27,FALSE))*'[1]Schedule of Pension Amounts LW'!AD$4,0)+VLOOKUP(D521,'[1]Schedule of Pension Amounts LW'!$B$15:$AH$1399,33,FALSE)-VLOOKUP(D521,'[1]Pension Expense Details'!$D$23:$S$1407,15,FALSE)</f>
        <v>9305</v>
      </c>
      <c r="Q521" s="98">
        <f t="shared" si="34"/>
        <v>399454</v>
      </c>
      <c r="R521" s="98">
        <f>ROUND('[1]68_InOutFlowsCurPrdAndPrior'!$D$32*IF(ISNA(VLOOKUP(D521,'[1]Proportionate Shares'!$D$23:$I$1359,6,FALSE)),0,VLOOKUP(D521,'[1]Proportionate Shares'!$D$23:$I$1359,6,FALSE)),0)</f>
        <v>1678</v>
      </c>
      <c r="S521" s="98">
        <f>ROUND('[1]68_InOutFlowsCurPrdAndPrior'!$D$33*IF(ISNA(VLOOKUP(D521,'[1]Proportionate Shares'!$D$23:$I$1359,6,FALSE)),0,VLOOKUP(D521,'[1]Proportionate Shares'!$D$23:$I$1359,6,FALSE)),0)</f>
        <v>123930</v>
      </c>
      <c r="T521" s="98">
        <f>ROUND('[1]68_InOutFlowsCurPrdAndPrior'!$D$35*IF(ISNA(VLOOKUP(D521,'[1]Proportionate Shares'!$D$23:$I$1359,6,FALSE)),0,VLOOKUP(D521,'[1]Proportionate Shares'!$D$23:$I$1359,6,FALSE)),0)</f>
        <v>24015</v>
      </c>
      <c r="U521" s="98">
        <f>VLOOKUP(D521,'[1]Schedule of Pension Amounts LW'!$B$15:$AS$1399,36,FALSE)</f>
        <v>63489</v>
      </c>
      <c r="V521" s="99">
        <f t="shared" si="35"/>
        <v>213112</v>
      </c>
      <c r="W521" s="98">
        <f>ROUND('[1]68_InOutFlowsCurPrdAndPrior'!$F$32*IF(ISNA(VLOOKUP(D521,'[1]Proportionate Shares'!$D$23:$I$1359,6,FALSE)),0,VLOOKUP(D521,'[1]Proportionate Shares'!$D$23:$I$1359,6,FALSE)),0)</f>
        <v>13870</v>
      </c>
      <c r="X521" s="98">
        <f>ROUND('[1]68_InOutFlowsCurPrdAndPrior'!$F$33*IF(ISNA(VLOOKUP(D521,'[1]Proportionate Shares'!$D$23:$I$1359,6,FALSE)),0,VLOOKUP(D521,'[1]Proportionate Shares'!$D$23:$I$1359,6,FALSE)),0)</f>
        <v>51214</v>
      </c>
      <c r="Y521" s="98">
        <f>ROUND('[1]68_InOutFlowsCurPrdAndPrior'!$F$35*IF(ISNA(VLOOKUP(D521,'[1]Proportionate Shares'!$D$23:$I$1359,6,FALSE)),0,VLOOKUP(D521,'[1]Proportionate Shares'!$D$23:$I$1359,6,FALSE)),0)</f>
        <v>20004</v>
      </c>
      <c r="Z521" s="98">
        <f>-VLOOKUP(D521,'[1]Schedule of Pension Amounts LW'!$B$15:$AS$1399,37,FALSE)</f>
        <v>3</v>
      </c>
      <c r="AA521" s="99">
        <f t="shared" si="36"/>
        <v>85091</v>
      </c>
      <c r="AB521" s="72">
        <f>VLOOKUP(D521,'[1]Pension Expense Details'!$D$22:$S$1407,16,FALSE)</f>
        <v>38778</v>
      </c>
      <c r="AC521" s="72">
        <f t="shared" si="37"/>
        <v>52858</v>
      </c>
      <c r="AD521" s="72">
        <f>VLOOKUP(D521,'[1]Schedule of Pension Amounts LW'!$B$15:$W$1399,22,FALSE)</f>
        <v>91636</v>
      </c>
    </row>
    <row r="522" spans="1:30" x14ac:dyDescent="0.3">
      <c r="A522" s="104"/>
      <c r="B522" s="33"/>
      <c r="C522" s="33" t="str">
        <f>VLOOKUP(D522,'[1]Employer information'!$I$3:$J$1391,2,FALSE)</f>
        <v xml:space="preserve">Public Education                                  </v>
      </c>
      <c r="D522" s="33" t="str">
        <f>'[1]Schedule of Pension Amounts LW'!B515</f>
        <v>0521</v>
      </c>
      <c r="E522" s="33" t="str">
        <f>IF(ISNA(VLOOKUP(D522,'[1]Proportionate Shares'!$D$23:$G$1400,2,FALSE)),"",VLOOKUP(D522,'[1]Proportionate Shares'!$D$23:$G$1400,2,FALSE))</f>
        <v>109903</v>
      </c>
      <c r="F522" s="33" t="str">
        <f>IF(ISNA(VLOOKUP(D522,'[1]Proportionate Shares'!$D$23:$G$1400,3,FALSE)),"",VLOOKUP(D522,'[1]Proportionate Shares'!$D$23:$G$1400,3,FALSE))</f>
        <v xml:space="preserve">   </v>
      </c>
      <c r="G522" s="34" t="str">
        <f>VLOOKUP(D522,'[1]Employer information'!$A$3:$B$1390,2,FALSE)</f>
        <v>COVINGTON ISD</v>
      </c>
      <c r="H522" s="36">
        <f>IF(ISNA(VLOOKUP(D522,'[1]Proportionate Shares'!$D$23:$I$1377,6,FALSE)),0,VLOOKUP(D522,'[1]Proportionate Shares'!$D$23:$I$1377,6,FALSE))</f>
        <v>3.6573311999999997E-5</v>
      </c>
      <c r="I522" s="105">
        <f>VLOOKUP(D522,'[1]Schedule of Pension Amounts LW'!$B$15:$E$1399,3,FALSE)</f>
        <v>2118190</v>
      </c>
      <c r="J522" s="105">
        <f>-IF(ISNA(VLOOKUP(D522,'[1]Combined Contribution Amounts'!$A$2:$K$1335,5,FALSE)),0,VLOOKUP(D522,'[1]Combined Contribution Amounts'!$A$2:$K$1335,5,FALSE))</f>
        <v>-128011</v>
      </c>
      <c r="K522" s="105">
        <f>-IF(ISNA(VLOOKUP(D522,'[1]Combined Contribution Amounts'!$A$2:$K$1335,7,FALSE)),0,VLOOKUP(D522,'[1]Combined Contribution Amounts'!$A$2:$K$1335,7,FALSE))+-IF(ISNA(VLOOKUP(D522,'[1]Combined Contribution Amounts'!$A$2:$K$1335,8,FALSE)),0,VLOOKUP(D522,'[1]Combined Contribution Amounts'!$A$2:$K$1335,8,FALSE))+-IF(ISNA(VLOOKUP(D522,'[1]Combined Contribution Amounts'!$A$2:$K$1335,9,FALSE)),0,VLOOKUP(D522,'[1]Combined Contribution Amounts'!$A$2:$K$1335,9,FALSE))</f>
        <v>0</v>
      </c>
      <c r="L522" s="105">
        <f>VLOOKUP(D522,'[1]Pension Expense Details'!$D$23:$S$1407,16,FALSE)</f>
        <v>159786</v>
      </c>
      <c r="M522" s="105">
        <f>ROUND(('[1]68_InOutFlowsCurPrdAndPriorHist'!$F$28-'[1]68_InOutFlowsCurPrdAndPriorHist'!$F$31)*$H522,0)-VLOOKUP(D522,'[1]Pension Expense Details'!$D$23:$S$1407,12,FALSE)</f>
        <v>-30291</v>
      </c>
      <c r="N522" s="105">
        <f>ROUND(('[1]68_InOutFlowsCurPrdAndPriorHist'!$F$29-'[1]68_InOutFlowsCurPrdAndPriorHist'!$F$32)*$H522,0)-VLOOKUP(D522,'[1]Pension Expense Details'!$D$23:$S$1407,13,FALSE)</f>
        <v>-228883</v>
      </c>
      <c r="O522" s="105">
        <f>ROUND(('[1]68_InOutFlowsCurPrdAndPriorHist'!$F$30-'[1]68_InOutFlowsCurPrdAndPriorHist'!$F$33)*$H522,0)-VLOOKUP(D522,'[1]Pension Expense Details'!$D$23:$S$1407,14,FALSE)</f>
        <v>98976</v>
      </c>
      <c r="P522" s="105">
        <f>ROUND((VLOOKUP(D522,'[1]Schedule of Pension Amounts LW'!$B$15:$AC$1399,28,FALSE)-VLOOKUP(D522,'[1]Schedule of Pension Amounts LW'!$B$15:$AC$1399,27,FALSE))*'[1]Schedule of Pension Amounts LW'!AD$4,0)+VLOOKUP(D522,'[1]Schedule of Pension Amounts LW'!$B$15:$AH$1399,33,FALSE)-VLOOKUP(D522,'[1]Pension Expense Details'!$D$23:$S$1407,15,FALSE)</f>
        <v>-88572</v>
      </c>
      <c r="Q522" s="98">
        <f t="shared" si="34"/>
        <v>1901195</v>
      </c>
      <c r="R522" s="98">
        <f>ROUND('[1]68_InOutFlowsCurPrdAndPrior'!$D$32*IF(ISNA(VLOOKUP(D522,'[1]Proportionate Shares'!$D$23:$I$1359,6,FALSE)),0,VLOOKUP(D522,'[1]Proportionate Shares'!$D$23:$I$1359,6,FALSE)),0)</f>
        <v>7987</v>
      </c>
      <c r="S522" s="98">
        <f>ROUND('[1]68_InOutFlowsCurPrdAndPrior'!$D$33*IF(ISNA(VLOOKUP(D522,'[1]Proportionate Shares'!$D$23:$I$1359,6,FALSE)),0,VLOOKUP(D522,'[1]Proportionate Shares'!$D$23:$I$1359,6,FALSE)),0)</f>
        <v>589844</v>
      </c>
      <c r="T522" s="98">
        <f>ROUND('[1]68_InOutFlowsCurPrdAndPrior'!$D$35*IF(ISNA(VLOOKUP(D522,'[1]Proportionate Shares'!$D$23:$I$1359,6,FALSE)),0,VLOOKUP(D522,'[1]Proportionate Shares'!$D$23:$I$1359,6,FALSE)),0)</f>
        <v>114300</v>
      </c>
      <c r="U522" s="98">
        <f>VLOOKUP(D522,'[1]Schedule of Pension Amounts LW'!$B$15:$AS$1399,36,FALSE)</f>
        <v>271320</v>
      </c>
      <c r="V522" s="99">
        <f t="shared" si="35"/>
        <v>983451</v>
      </c>
      <c r="W522" s="98">
        <f>ROUND('[1]68_InOutFlowsCurPrdAndPrior'!$F$32*IF(ISNA(VLOOKUP(D522,'[1]Proportionate Shares'!$D$23:$I$1359,6,FALSE)),0,VLOOKUP(D522,'[1]Proportionate Shares'!$D$23:$I$1359,6,FALSE)),0)</f>
        <v>66013</v>
      </c>
      <c r="X522" s="98">
        <f>ROUND('[1]68_InOutFlowsCurPrdAndPrior'!$F$33*IF(ISNA(VLOOKUP(D522,'[1]Proportionate Shares'!$D$23:$I$1359,6,FALSE)),0,VLOOKUP(D522,'[1]Proportionate Shares'!$D$23:$I$1359,6,FALSE)),0)</f>
        <v>243751</v>
      </c>
      <c r="Y522" s="98">
        <f>ROUND('[1]68_InOutFlowsCurPrdAndPrior'!$F$35*IF(ISNA(VLOOKUP(D522,'[1]Proportionate Shares'!$D$23:$I$1359,6,FALSE)),0,VLOOKUP(D522,'[1]Proportionate Shares'!$D$23:$I$1359,6,FALSE)),0)</f>
        <v>95210</v>
      </c>
      <c r="Z522" s="98">
        <f>-VLOOKUP(D522,'[1]Schedule of Pension Amounts LW'!$B$15:$AS$1399,37,FALSE)</f>
        <v>60945</v>
      </c>
      <c r="AA522" s="99">
        <f t="shared" si="36"/>
        <v>465919</v>
      </c>
      <c r="AB522" s="72">
        <f>VLOOKUP(D522,'[1]Pension Expense Details'!$D$22:$S$1407,16,FALSE)</f>
        <v>159786</v>
      </c>
      <c r="AC522" s="72">
        <f t="shared" si="37"/>
        <v>296870</v>
      </c>
      <c r="AD522" s="72">
        <f>VLOOKUP(D522,'[1]Schedule of Pension Amounts LW'!$B$15:$W$1399,22,FALSE)</f>
        <v>456656</v>
      </c>
    </row>
    <row r="523" spans="1:30" x14ac:dyDescent="0.3">
      <c r="A523" s="104"/>
      <c r="B523" s="33"/>
      <c r="C523" s="33" t="str">
        <f>VLOOKUP(D523,'[1]Employer information'!$I$3:$J$1391,2,FALSE)</f>
        <v xml:space="preserve">Public Education                                  </v>
      </c>
      <c r="D523" s="33" t="str">
        <f>'[1]Schedule of Pension Amounts LW'!B516</f>
        <v>0522</v>
      </c>
      <c r="E523" s="33" t="str">
        <f>IF(ISNA(VLOOKUP(D523,'[1]Proportionate Shares'!$D$23:$G$1400,2,FALSE)),"",VLOOKUP(D523,'[1]Proportionate Shares'!$D$23:$G$1400,2,FALSE))</f>
        <v>129901</v>
      </c>
      <c r="F523" s="33" t="str">
        <f>IF(ISNA(VLOOKUP(D523,'[1]Proportionate Shares'!$D$23:$G$1400,3,FALSE)),"",VLOOKUP(D523,'[1]Proportionate Shares'!$D$23:$G$1400,3,FALSE))</f>
        <v xml:space="preserve">   </v>
      </c>
      <c r="G523" s="34" t="str">
        <f>VLOOKUP(D523,'[1]Employer information'!$A$3:$B$1390,2,FALSE)</f>
        <v>CRANDALL ISD</v>
      </c>
      <c r="H523" s="36">
        <f>IF(ISNA(VLOOKUP(D523,'[1]Proportionate Shares'!$D$23:$I$1377,6,FALSE)),0,VLOOKUP(D523,'[1]Proportionate Shares'!$D$23:$I$1377,6,FALSE))</f>
        <v>2.1861532900000001E-4</v>
      </c>
      <c r="I523" s="105">
        <f>VLOOKUP(D523,'[1]Schedule of Pension Amounts LW'!$B$15:$E$1399,3,FALSE)</f>
        <v>10630832</v>
      </c>
      <c r="J523" s="105">
        <f>-IF(ISNA(VLOOKUP(D523,'[1]Combined Contribution Amounts'!$A$2:$K$1335,5,FALSE)),0,VLOOKUP(D523,'[1]Combined Contribution Amounts'!$A$2:$K$1335,5,FALSE))</f>
        <v>-765180</v>
      </c>
      <c r="K523" s="105">
        <f>-IF(ISNA(VLOOKUP(D523,'[1]Combined Contribution Amounts'!$A$2:$K$1335,7,FALSE)),0,VLOOKUP(D523,'[1]Combined Contribution Amounts'!$A$2:$K$1335,7,FALSE))+-IF(ISNA(VLOOKUP(D523,'[1]Combined Contribution Amounts'!$A$2:$K$1335,8,FALSE)),0,VLOOKUP(D523,'[1]Combined Contribution Amounts'!$A$2:$K$1335,8,FALSE))+-IF(ISNA(VLOOKUP(D523,'[1]Combined Contribution Amounts'!$A$2:$K$1335,9,FALSE)),0,VLOOKUP(D523,'[1]Combined Contribution Amounts'!$A$2:$K$1335,9,FALSE))</f>
        <v>0</v>
      </c>
      <c r="L523" s="105">
        <f>VLOOKUP(D523,'[1]Pension Expense Details'!$D$23:$S$1407,16,FALSE)</f>
        <v>1274273</v>
      </c>
      <c r="M523" s="105">
        <f>ROUND(('[1]68_InOutFlowsCurPrdAndPriorHist'!$F$28-'[1]68_InOutFlowsCurPrdAndPriorHist'!$F$31)*$H523,0)-VLOOKUP(D523,'[1]Pension Expense Details'!$D$23:$S$1407,12,FALSE)</f>
        <v>-181066</v>
      </c>
      <c r="N523" s="105">
        <f>ROUND(('[1]68_InOutFlowsCurPrdAndPriorHist'!$F$29-'[1]68_InOutFlowsCurPrdAndPriorHist'!$F$32)*$H523,0)-VLOOKUP(D523,'[1]Pension Expense Details'!$D$23:$S$1407,13,FALSE)</f>
        <v>-1368140</v>
      </c>
      <c r="O523" s="105">
        <f>ROUND(('[1]68_InOutFlowsCurPrdAndPriorHist'!$F$30-'[1]68_InOutFlowsCurPrdAndPriorHist'!$F$33)*$H523,0)-VLOOKUP(D523,'[1]Pension Expense Details'!$D$23:$S$1407,14,FALSE)</f>
        <v>591626</v>
      </c>
      <c r="P523" s="105">
        <f>ROUND((VLOOKUP(D523,'[1]Schedule of Pension Amounts LW'!$B$15:$AC$1399,28,FALSE)-VLOOKUP(D523,'[1]Schedule of Pension Amounts LW'!$B$15:$AC$1399,27,FALSE))*'[1]Schedule of Pension Amounts LW'!AD$4,0)+VLOOKUP(D523,'[1]Schedule of Pension Amounts LW'!$B$15:$AH$1399,33,FALSE)-VLOOKUP(D523,'[1]Pension Expense Details'!$D$23:$S$1407,15,FALSE)</f>
        <v>1181963</v>
      </c>
      <c r="Q523" s="98">
        <f t="shared" si="34"/>
        <v>11364308</v>
      </c>
      <c r="R523" s="98">
        <f>ROUND('[1]68_InOutFlowsCurPrdAndPrior'!$D$32*IF(ISNA(VLOOKUP(D523,'[1]Proportionate Shares'!$D$23:$I$1359,6,FALSE)),0,VLOOKUP(D523,'[1]Proportionate Shares'!$D$23:$I$1359,6,FALSE)),0)</f>
        <v>47740</v>
      </c>
      <c r="S523" s="98">
        <f>ROUND('[1]68_InOutFlowsCurPrdAndPrior'!$D$33*IF(ISNA(VLOOKUP(D523,'[1]Proportionate Shares'!$D$23:$I$1359,6,FALSE)),0,VLOOKUP(D523,'[1]Proportionate Shares'!$D$23:$I$1359,6,FALSE)),0)</f>
        <v>3525767</v>
      </c>
      <c r="T523" s="98">
        <f>ROUND('[1]68_InOutFlowsCurPrdAndPrior'!$D$35*IF(ISNA(VLOOKUP(D523,'[1]Proportionate Shares'!$D$23:$I$1359,6,FALSE)),0,VLOOKUP(D523,'[1]Proportionate Shares'!$D$23:$I$1359,6,FALSE)),0)</f>
        <v>683226</v>
      </c>
      <c r="U523" s="98">
        <f>VLOOKUP(D523,'[1]Schedule of Pension Amounts LW'!$B$15:$AS$1399,36,FALSE)</f>
        <v>2168176</v>
      </c>
      <c r="V523" s="99">
        <f t="shared" si="35"/>
        <v>6424909</v>
      </c>
      <c r="W523" s="98">
        <f>ROUND('[1]68_InOutFlowsCurPrdAndPrior'!$F$32*IF(ISNA(VLOOKUP(D523,'[1]Proportionate Shares'!$D$23:$I$1359,6,FALSE)),0,VLOOKUP(D523,'[1]Proportionate Shares'!$D$23:$I$1359,6,FALSE)),0)</f>
        <v>394587</v>
      </c>
      <c r="X523" s="98">
        <f>ROUND('[1]68_InOutFlowsCurPrdAndPrior'!$F$33*IF(ISNA(VLOOKUP(D523,'[1]Proportionate Shares'!$D$23:$I$1359,6,FALSE)),0,VLOOKUP(D523,'[1]Proportionate Shares'!$D$23:$I$1359,6,FALSE)),0)</f>
        <v>1457014</v>
      </c>
      <c r="Y523" s="98">
        <f>ROUND('[1]68_InOutFlowsCurPrdAndPrior'!$F$35*IF(ISNA(VLOOKUP(D523,'[1]Proportionate Shares'!$D$23:$I$1359,6,FALSE)),0,VLOOKUP(D523,'[1]Proportionate Shares'!$D$23:$I$1359,6,FALSE)),0)</f>
        <v>569115</v>
      </c>
      <c r="Z523" s="98">
        <f>-VLOOKUP(D523,'[1]Schedule of Pension Amounts LW'!$B$15:$AS$1399,37,FALSE)</f>
        <v>105</v>
      </c>
      <c r="AA523" s="99">
        <f t="shared" si="36"/>
        <v>2420821</v>
      </c>
      <c r="AB523" s="72">
        <f>VLOOKUP(D523,'[1]Pension Expense Details'!$D$22:$S$1407,16,FALSE)</f>
        <v>1274273</v>
      </c>
      <c r="AC523" s="72">
        <f t="shared" si="37"/>
        <v>1363447</v>
      </c>
      <c r="AD523" s="72">
        <f>VLOOKUP(D523,'[1]Schedule of Pension Amounts LW'!$B$15:$W$1399,22,FALSE)</f>
        <v>2637720</v>
      </c>
    </row>
    <row r="524" spans="1:30" x14ac:dyDescent="0.3">
      <c r="A524" s="104"/>
      <c r="B524" s="33"/>
      <c r="C524" s="33" t="str">
        <f>VLOOKUP(D524,'[1]Employer information'!$I$3:$J$1391,2,FALSE)</f>
        <v xml:space="preserve">Public Education                                  </v>
      </c>
      <c r="D524" s="33" t="str">
        <f>'[1]Schedule of Pension Amounts LW'!B517</f>
        <v>0523</v>
      </c>
      <c r="E524" s="33" t="str">
        <f>IF(ISNA(VLOOKUP(D524,'[1]Proportionate Shares'!$D$23:$G$1400,2,FALSE)),"",VLOOKUP(D524,'[1]Proportionate Shares'!$D$23:$G$1400,2,FALSE))</f>
        <v>052901</v>
      </c>
      <c r="F524" s="33" t="str">
        <f>IF(ISNA(VLOOKUP(D524,'[1]Proportionate Shares'!$D$23:$G$1400,3,FALSE)),"",VLOOKUP(D524,'[1]Proportionate Shares'!$D$23:$G$1400,3,FALSE))</f>
        <v xml:space="preserve">   </v>
      </c>
      <c r="G524" s="34" t="str">
        <f>VLOOKUP(D524,'[1]Employer information'!$A$3:$B$1390,2,FALSE)</f>
        <v>CRANE ISD</v>
      </c>
      <c r="H524" s="36">
        <f>IF(ISNA(VLOOKUP(D524,'[1]Proportionate Shares'!$D$23:$I$1377,6,FALSE)),0,VLOOKUP(D524,'[1]Proportionate Shares'!$D$23:$I$1377,6,FALSE))</f>
        <v>6.7446534999999994E-5</v>
      </c>
      <c r="I524" s="105">
        <f>VLOOKUP(D524,'[1]Schedule of Pension Amounts LW'!$B$15:$E$1399,3,FALSE)</f>
        <v>4181169</v>
      </c>
      <c r="J524" s="105">
        <f>-IF(ISNA(VLOOKUP(D524,'[1]Combined Contribution Amounts'!$A$2:$K$1335,5,FALSE)),0,VLOOKUP(D524,'[1]Combined Contribution Amounts'!$A$2:$K$1335,5,FALSE))</f>
        <v>-236071</v>
      </c>
      <c r="K524" s="105">
        <f>-IF(ISNA(VLOOKUP(D524,'[1]Combined Contribution Amounts'!$A$2:$K$1335,7,FALSE)),0,VLOOKUP(D524,'[1]Combined Contribution Amounts'!$A$2:$K$1335,7,FALSE))+-IF(ISNA(VLOOKUP(D524,'[1]Combined Contribution Amounts'!$A$2:$K$1335,8,FALSE)),0,VLOOKUP(D524,'[1]Combined Contribution Amounts'!$A$2:$K$1335,8,FALSE))+-IF(ISNA(VLOOKUP(D524,'[1]Combined Contribution Amounts'!$A$2:$K$1335,9,FALSE)),0,VLOOKUP(D524,'[1]Combined Contribution Amounts'!$A$2:$K$1335,9,FALSE))</f>
        <v>0</v>
      </c>
      <c r="L524" s="105">
        <f>VLOOKUP(D524,'[1]Pension Expense Details'!$D$23:$S$1407,16,FALSE)</f>
        <v>251460</v>
      </c>
      <c r="M524" s="105">
        <f>ROUND(('[1]68_InOutFlowsCurPrdAndPriorHist'!$F$28-'[1]68_InOutFlowsCurPrdAndPriorHist'!$F$31)*$H524,0)-VLOOKUP(D524,'[1]Pension Expense Details'!$D$23:$S$1407,12,FALSE)</f>
        <v>-55861</v>
      </c>
      <c r="N524" s="105">
        <f>ROUND(('[1]68_InOutFlowsCurPrdAndPriorHist'!$F$29-'[1]68_InOutFlowsCurPrdAndPriorHist'!$F$32)*$H524,0)-VLOOKUP(D524,'[1]Pension Expense Details'!$D$23:$S$1407,13,FALSE)</f>
        <v>-422094</v>
      </c>
      <c r="O524" s="105">
        <f>ROUND(('[1]68_InOutFlowsCurPrdAndPriorHist'!$F$30-'[1]68_InOutFlowsCurPrdAndPriorHist'!$F$33)*$H524,0)-VLOOKUP(D524,'[1]Pension Expense Details'!$D$23:$S$1407,14,FALSE)</f>
        <v>182526</v>
      </c>
      <c r="P524" s="105">
        <f>ROUND((VLOOKUP(D524,'[1]Schedule of Pension Amounts LW'!$B$15:$AC$1399,28,FALSE)-VLOOKUP(D524,'[1]Schedule of Pension Amounts LW'!$B$15:$AC$1399,27,FALSE))*'[1]Schedule of Pension Amounts LW'!AD$4,0)+VLOOKUP(D524,'[1]Schedule of Pension Amounts LW'!$B$15:$AH$1399,33,FALSE)-VLOOKUP(D524,'[1]Pension Expense Details'!$D$23:$S$1407,15,FALSE)</f>
        <v>-395047</v>
      </c>
      <c r="Q524" s="98">
        <f t="shared" si="34"/>
        <v>3506082</v>
      </c>
      <c r="R524" s="98">
        <f>ROUND('[1]68_InOutFlowsCurPrdAndPrior'!$D$32*IF(ISNA(VLOOKUP(D524,'[1]Proportionate Shares'!$D$23:$I$1359,6,FALSE)),0,VLOOKUP(D524,'[1]Proportionate Shares'!$D$23:$I$1359,6,FALSE)),0)</f>
        <v>14729</v>
      </c>
      <c r="S524" s="98">
        <f>ROUND('[1]68_InOutFlowsCurPrdAndPrior'!$D$33*IF(ISNA(VLOOKUP(D524,'[1]Proportionate Shares'!$D$23:$I$1359,6,FALSE)),0,VLOOKUP(D524,'[1]Proportionate Shares'!$D$23:$I$1359,6,FALSE)),0)</f>
        <v>1087759</v>
      </c>
      <c r="T524" s="98">
        <f>ROUND('[1]68_InOutFlowsCurPrdAndPrior'!$D$35*IF(ISNA(VLOOKUP(D524,'[1]Proportionate Shares'!$D$23:$I$1359,6,FALSE)),0,VLOOKUP(D524,'[1]Proportionate Shares'!$D$23:$I$1359,6,FALSE)),0)</f>
        <v>210787</v>
      </c>
      <c r="U524" s="98">
        <f>VLOOKUP(D524,'[1]Schedule of Pension Amounts LW'!$B$15:$AS$1399,36,FALSE)</f>
        <v>313618</v>
      </c>
      <c r="V524" s="99">
        <f t="shared" si="35"/>
        <v>1626893</v>
      </c>
      <c r="W524" s="98">
        <f>ROUND('[1]68_InOutFlowsCurPrdAndPrior'!$F$32*IF(ISNA(VLOOKUP(D524,'[1]Proportionate Shares'!$D$23:$I$1359,6,FALSE)),0,VLOOKUP(D524,'[1]Proportionate Shares'!$D$23:$I$1359,6,FALSE)),0)</f>
        <v>121737</v>
      </c>
      <c r="X524" s="98">
        <f>ROUND('[1]68_InOutFlowsCurPrdAndPrior'!$F$33*IF(ISNA(VLOOKUP(D524,'[1]Proportionate Shares'!$D$23:$I$1359,6,FALSE)),0,VLOOKUP(D524,'[1]Proportionate Shares'!$D$23:$I$1359,6,FALSE)),0)</f>
        <v>449513</v>
      </c>
      <c r="Y524" s="98">
        <f>ROUND('[1]68_InOutFlowsCurPrdAndPrior'!$F$35*IF(ISNA(VLOOKUP(D524,'[1]Proportionate Shares'!$D$23:$I$1359,6,FALSE)),0,VLOOKUP(D524,'[1]Proportionate Shares'!$D$23:$I$1359,6,FALSE)),0)</f>
        <v>175582</v>
      </c>
      <c r="Z524" s="98">
        <f>-VLOOKUP(D524,'[1]Schedule of Pension Amounts LW'!$B$15:$AS$1399,37,FALSE)</f>
        <v>543630</v>
      </c>
      <c r="AA524" s="99">
        <f t="shared" si="36"/>
        <v>1290462</v>
      </c>
      <c r="AB524" s="72">
        <f>VLOOKUP(D524,'[1]Pension Expense Details'!$D$22:$S$1407,16,FALSE)</f>
        <v>251460</v>
      </c>
      <c r="AC524" s="72">
        <f t="shared" si="37"/>
        <v>405862</v>
      </c>
      <c r="AD524" s="72">
        <f>VLOOKUP(D524,'[1]Schedule of Pension Amounts LW'!$B$15:$W$1399,22,FALSE)</f>
        <v>657322</v>
      </c>
    </row>
    <row r="525" spans="1:30" x14ac:dyDescent="0.3">
      <c r="A525" s="104"/>
      <c r="B525" s="33"/>
      <c r="C525" s="33" t="str">
        <f>VLOOKUP(D525,'[1]Employer information'!$I$3:$J$1391,2,FALSE)</f>
        <v xml:space="preserve">Public Education                                  </v>
      </c>
      <c r="D525" s="33" t="str">
        <f>'[1]Schedule of Pension Amounts LW'!B518</f>
        <v>1637</v>
      </c>
      <c r="E525" s="33" t="str">
        <f>IF(ISNA(VLOOKUP(D525,'[1]Proportionate Shares'!$D$23:$G$1400,2,FALSE)),"",VLOOKUP(D525,'[1]Proportionate Shares'!$D$23:$G$1400,2,FALSE))</f>
        <v>018908</v>
      </c>
      <c r="F525" s="33" t="str">
        <f>IF(ISNA(VLOOKUP(D525,'[1]Proportionate Shares'!$D$23:$G$1400,3,FALSE)),"",VLOOKUP(D525,'[1]Proportionate Shares'!$D$23:$G$1400,3,FALSE))</f>
        <v/>
      </c>
      <c r="G525" s="34" t="str">
        <f>VLOOKUP(D525,'[1]Employer information'!$A$3:$B$1390,2,FALSE)</f>
        <v>CRANFILLS GAP ISD</v>
      </c>
      <c r="H525" s="36">
        <f>IF(ISNA(VLOOKUP(D525,'[1]Proportionate Shares'!$D$23:$I$1377,6,FALSE)),0,VLOOKUP(D525,'[1]Proportionate Shares'!$D$23:$I$1377,6,FALSE))</f>
        <v>7.5311690000000002E-6</v>
      </c>
      <c r="I525" s="105">
        <f>VLOOKUP(D525,'[1]Schedule of Pension Amounts LW'!$B$15:$E$1399,3,FALSE)</f>
        <v>420177</v>
      </c>
      <c r="J525" s="105">
        <f>-IF(ISNA(VLOOKUP(D525,'[1]Combined Contribution Amounts'!$A$2:$K$1335,5,FALSE)),0,VLOOKUP(D525,'[1]Combined Contribution Amounts'!$A$2:$K$1335,5,FALSE))</f>
        <v>-26360</v>
      </c>
      <c r="K525" s="105">
        <f>-IF(ISNA(VLOOKUP(D525,'[1]Combined Contribution Amounts'!$A$2:$K$1335,7,FALSE)),0,VLOOKUP(D525,'[1]Combined Contribution Amounts'!$A$2:$K$1335,7,FALSE))+-IF(ISNA(VLOOKUP(D525,'[1]Combined Contribution Amounts'!$A$2:$K$1335,8,FALSE)),0,VLOOKUP(D525,'[1]Combined Contribution Amounts'!$A$2:$K$1335,8,FALSE))+-IF(ISNA(VLOOKUP(D525,'[1]Combined Contribution Amounts'!$A$2:$K$1335,9,FALSE)),0,VLOOKUP(D525,'[1]Combined Contribution Amounts'!$A$2:$K$1335,9,FALSE))</f>
        <v>0</v>
      </c>
      <c r="L525" s="105">
        <f>VLOOKUP(D525,'[1]Pension Expense Details'!$D$23:$S$1407,16,FALSE)</f>
        <v>35420</v>
      </c>
      <c r="M525" s="105">
        <f>ROUND(('[1]68_InOutFlowsCurPrdAndPriorHist'!$F$28-'[1]68_InOutFlowsCurPrdAndPriorHist'!$F$31)*$H525,0)-VLOOKUP(D525,'[1]Pension Expense Details'!$D$23:$S$1407,12,FALSE)</f>
        <v>-6238</v>
      </c>
      <c r="N525" s="105">
        <f>ROUND(('[1]68_InOutFlowsCurPrdAndPriorHist'!$F$29-'[1]68_InOutFlowsCurPrdAndPriorHist'!$F$32)*$H525,0)-VLOOKUP(D525,'[1]Pension Expense Details'!$D$23:$S$1407,13,FALSE)</f>
        <v>-47132</v>
      </c>
      <c r="O525" s="105">
        <f>ROUND(('[1]68_InOutFlowsCurPrdAndPriorHist'!$F$30-'[1]68_InOutFlowsCurPrdAndPriorHist'!$F$33)*$H525,0)-VLOOKUP(D525,'[1]Pension Expense Details'!$D$23:$S$1407,14,FALSE)</f>
        <v>20381</v>
      </c>
      <c r="P525" s="105">
        <f>ROUND((VLOOKUP(D525,'[1]Schedule of Pension Amounts LW'!$B$15:$AC$1399,28,FALSE)-VLOOKUP(D525,'[1]Schedule of Pension Amounts LW'!$B$15:$AC$1399,27,FALSE))*'[1]Schedule of Pension Amounts LW'!AD$4,0)+VLOOKUP(D525,'[1]Schedule of Pension Amounts LW'!$B$15:$AH$1399,33,FALSE)-VLOOKUP(D525,'[1]Pension Expense Details'!$D$23:$S$1407,15,FALSE)</f>
        <v>-4754</v>
      </c>
      <c r="Q525" s="98">
        <f t="shared" si="34"/>
        <v>391494</v>
      </c>
      <c r="R525" s="98">
        <f>ROUND('[1]68_InOutFlowsCurPrdAndPrior'!$D$32*IF(ISNA(VLOOKUP(D525,'[1]Proportionate Shares'!$D$23:$I$1359,6,FALSE)),0,VLOOKUP(D525,'[1]Proportionate Shares'!$D$23:$I$1359,6,FALSE)),0)</f>
        <v>1645</v>
      </c>
      <c r="S525" s="98">
        <f>ROUND('[1]68_InOutFlowsCurPrdAndPrior'!$D$33*IF(ISNA(VLOOKUP(D525,'[1]Proportionate Shares'!$D$23:$I$1359,6,FALSE)),0,VLOOKUP(D525,'[1]Proportionate Shares'!$D$23:$I$1359,6,FALSE)),0)</f>
        <v>121461</v>
      </c>
      <c r="T525" s="98">
        <f>ROUND('[1]68_InOutFlowsCurPrdAndPrior'!$D$35*IF(ISNA(VLOOKUP(D525,'[1]Proportionate Shares'!$D$23:$I$1359,6,FALSE)),0,VLOOKUP(D525,'[1]Proportionate Shares'!$D$23:$I$1359,6,FALSE)),0)</f>
        <v>23537</v>
      </c>
      <c r="U525" s="98">
        <f>VLOOKUP(D525,'[1]Schedule of Pension Amounts LW'!$B$15:$AS$1399,36,FALSE)</f>
        <v>48597</v>
      </c>
      <c r="V525" s="99">
        <f t="shared" si="35"/>
        <v>195240</v>
      </c>
      <c r="W525" s="98">
        <f>ROUND('[1]68_InOutFlowsCurPrdAndPrior'!$F$32*IF(ISNA(VLOOKUP(D525,'[1]Proportionate Shares'!$D$23:$I$1359,6,FALSE)),0,VLOOKUP(D525,'[1]Proportionate Shares'!$D$23:$I$1359,6,FALSE)),0)</f>
        <v>13593</v>
      </c>
      <c r="X525" s="98">
        <f>ROUND('[1]68_InOutFlowsCurPrdAndPrior'!$F$33*IF(ISNA(VLOOKUP(D525,'[1]Proportionate Shares'!$D$23:$I$1359,6,FALSE)),0,VLOOKUP(D525,'[1]Proportionate Shares'!$D$23:$I$1359,6,FALSE)),0)</f>
        <v>50193</v>
      </c>
      <c r="Y525" s="98">
        <f>ROUND('[1]68_InOutFlowsCurPrdAndPrior'!$F$35*IF(ISNA(VLOOKUP(D525,'[1]Proportionate Shares'!$D$23:$I$1359,6,FALSE)),0,VLOOKUP(D525,'[1]Proportionate Shares'!$D$23:$I$1359,6,FALSE)),0)</f>
        <v>19606</v>
      </c>
      <c r="Z525" s="98">
        <f>-VLOOKUP(D525,'[1]Schedule of Pension Amounts LW'!$B$15:$AS$1399,37,FALSE)</f>
        <v>54475</v>
      </c>
      <c r="AA525" s="99">
        <f t="shared" si="36"/>
        <v>137867</v>
      </c>
      <c r="AB525" s="72">
        <f>VLOOKUP(D525,'[1]Pension Expense Details'!$D$22:$S$1407,16,FALSE)</f>
        <v>35420</v>
      </c>
      <c r="AC525" s="72">
        <f t="shared" si="37"/>
        <v>44714</v>
      </c>
      <c r="AD525" s="72">
        <f>VLOOKUP(D525,'[1]Schedule of Pension Amounts LW'!$B$15:$W$1399,22,FALSE)</f>
        <v>80134</v>
      </c>
    </row>
    <row r="526" spans="1:30" x14ac:dyDescent="0.3">
      <c r="A526" s="104"/>
      <c r="B526" s="33"/>
      <c r="C526" s="33" t="str">
        <f>VLOOKUP(D526,'[1]Employer information'!$I$3:$J$1391,2,FALSE)</f>
        <v xml:space="preserve">Public Education                                  </v>
      </c>
      <c r="D526" s="33" t="str">
        <f>'[1]Schedule of Pension Amounts LW'!B519</f>
        <v>0524</v>
      </c>
      <c r="E526" s="33" t="str">
        <f>IF(ISNA(VLOOKUP(D526,'[1]Proportionate Shares'!$D$23:$G$1400,2,FALSE)),"",VLOOKUP(D526,'[1]Proportionate Shares'!$D$23:$G$1400,2,FALSE))</f>
        <v>161901</v>
      </c>
      <c r="F526" s="33" t="str">
        <f>IF(ISNA(VLOOKUP(D526,'[1]Proportionate Shares'!$D$23:$G$1400,3,FALSE)),"",VLOOKUP(D526,'[1]Proportionate Shares'!$D$23:$G$1400,3,FALSE))</f>
        <v xml:space="preserve">   </v>
      </c>
      <c r="G526" s="34" t="str">
        <f>VLOOKUP(D526,'[1]Employer information'!$A$3:$B$1390,2,FALSE)</f>
        <v>CRAWFORD ISD</v>
      </c>
      <c r="H526" s="36">
        <f>IF(ISNA(VLOOKUP(D526,'[1]Proportionate Shares'!$D$23:$I$1377,6,FALSE)),0,VLOOKUP(D526,'[1]Proportionate Shares'!$D$23:$I$1377,6,FALSE))</f>
        <v>2.9812115999999999E-5</v>
      </c>
      <c r="I526" s="105">
        <f>VLOOKUP(D526,'[1]Schedule of Pension Amounts LW'!$B$15:$E$1399,3,FALSE)</f>
        <v>1614323</v>
      </c>
      <c r="J526" s="105">
        <f>-IF(ISNA(VLOOKUP(D526,'[1]Combined Contribution Amounts'!$A$2:$K$1335,5,FALSE)),0,VLOOKUP(D526,'[1]Combined Contribution Amounts'!$A$2:$K$1335,5,FALSE))</f>
        <v>-104346</v>
      </c>
      <c r="K526" s="105">
        <f>-IF(ISNA(VLOOKUP(D526,'[1]Combined Contribution Amounts'!$A$2:$K$1335,7,FALSE)),0,VLOOKUP(D526,'[1]Combined Contribution Amounts'!$A$2:$K$1335,7,FALSE))+-IF(ISNA(VLOOKUP(D526,'[1]Combined Contribution Amounts'!$A$2:$K$1335,8,FALSE)),0,VLOOKUP(D526,'[1]Combined Contribution Amounts'!$A$2:$K$1335,8,FALSE))+-IF(ISNA(VLOOKUP(D526,'[1]Combined Contribution Amounts'!$A$2:$K$1335,9,FALSE)),0,VLOOKUP(D526,'[1]Combined Contribution Amounts'!$A$2:$K$1335,9,FALSE))</f>
        <v>0</v>
      </c>
      <c r="L526" s="105">
        <f>VLOOKUP(D526,'[1]Pension Expense Details'!$D$23:$S$1407,16,FALSE)</f>
        <v>147896</v>
      </c>
      <c r="M526" s="105">
        <f>ROUND(('[1]68_InOutFlowsCurPrdAndPriorHist'!$F$28-'[1]68_InOutFlowsCurPrdAndPriorHist'!$F$31)*$H526,0)-VLOOKUP(D526,'[1]Pension Expense Details'!$D$23:$S$1407,12,FALSE)</f>
        <v>-24691</v>
      </c>
      <c r="N526" s="105">
        <f>ROUND(('[1]68_InOutFlowsCurPrdAndPriorHist'!$F$29-'[1]68_InOutFlowsCurPrdAndPriorHist'!$F$32)*$H526,0)-VLOOKUP(D526,'[1]Pension Expense Details'!$D$23:$S$1407,13,FALSE)</f>
        <v>-186570</v>
      </c>
      <c r="O526" s="105">
        <f>ROUND(('[1]68_InOutFlowsCurPrdAndPriorHist'!$F$30-'[1]68_InOutFlowsCurPrdAndPriorHist'!$F$33)*$H526,0)-VLOOKUP(D526,'[1]Pension Expense Details'!$D$23:$S$1407,14,FALSE)</f>
        <v>80678</v>
      </c>
      <c r="P526" s="105">
        <f>ROUND((VLOOKUP(D526,'[1]Schedule of Pension Amounts LW'!$B$15:$AC$1399,28,FALSE)-VLOOKUP(D526,'[1]Schedule of Pension Amounts LW'!$B$15:$AC$1399,27,FALSE))*'[1]Schedule of Pension Amounts LW'!AD$4,0)+VLOOKUP(D526,'[1]Schedule of Pension Amounts LW'!$B$15:$AH$1399,33,FALSE)-VLOOKUP(D526,'[1]Pension Expense Details'!$D$23:$S$1407,15,FALSE)</f>
        <v>22437</v>
      </c>
      <c r="Q526" s="98">
        <f t="shared" si="34"/>
        <v>1549727</v>
      </c>
      <c r="R526" s="98">
        <f>ROUND('[1]68_InOutFlowsCurPrdAndPrior'!$D$32*IF(ISNA(VLOOKUP(D526,'[1]Proportionate Shares'!$D$23:$I$1359,6,FALSE)),0,VLOOKUP(D526,'[1]Proportionate Shares'!$D$23:$I$1359,6,FALSE)),0)</f>
        <v>6510</v>
      </c>
      <c r="S526" s="98">
        <f>ROUND('[1]68_InOutFlowsCurPrdAndPrior'!$D$33*IF(ISNA(VLOOKUP(D526,'[1]Proportionate Shares'!$D$23:$I$1359,6,FALSE)),0,VLOOKUP(D526,'[1]Proportionate Shares'!$D$23:$I$1359,6,FALSE)),0)</f>
        <v>480801</v>
      </c>
      <c r="T526" s="98">
        <f>ROUND('[1]68_InOutFlowsCurPrdAndPrior'!$D$35*IF(ISNA(VLOOKUP(D526,'[1]Proportionate Shares'!$D$23:$I$1359,6,FALSE)),0,VLOOKUP(D526,'[1]Proportionate Shares'!$D$23:$I$1359,6,FALSE)),0)</f>
        <v>93170</v>
      </c>
      <c r="U526" s="98">
        <f>VLOOKUP(D526,'[1]Schedule of Pension Amounts LW'!$B$15:$AS$1399,36,FALSE)</f>
        <v>164645</v>
      </c>
      <c r="V526" s="99">
        <f t="shared" si="35"/>
        <v>745126</v>
      </c>
      <c r="W526" s="98">
        <f>ROUND('[1]68_InOutFlowsCurPrdAndPrior'!$F$32*IF(ISNA(VLOOKUP(D526,'[1]Proportionate Shares'!$D$23:$I$1359,6,FALSE)),0,VLOOKUP(D526,'[1]Proportionate Shares'!$D$23:$I$1359,6,FALSE)),0)</f>
        <v>53809</v>
      </c>
      <c r="X526" s="98">
        <f>ROUND('[1]68_InOutFlowsCurPrdAndPrior'!$F$33*IF(ISNA(VLOOKUP(D526,'[1]Proportionate Shares'!$D$23:$I$1359,6,FALSE)),0,VLOOKUP(D526,'[1]Proportionate Shares'!$D$23:$I$1359,6,FALSE)),0)</f>
        <v>198690</v>
      </c>
      <c r="Y526" s="98">
        <f>ROUND('[1]68_InOutFlowsCurPrdAndPrior'!$F$35*IF(ISNA(VLOOKUP(D526,'[1]Proportionate Shares'!$D$23:$I$1359,6,FALSE)),0,VLOOKUP(D526,'[1]Proportionate Shares'!$D$23:$I$1359,6,FALSE)),0)</f>
        <v>77609</v>
      </c>
      <c r="Z526" s="98">
        <f>-VLOOKUP(D526,'[1]Schedule of Pension Amounts LW'!$B$15:$AS$1399,37,FALSE)</f>
        <v>20665</v>
      </c>
      <c r="AA526" s="99">
        <f t="shared" si="36"/>
        <v>350773</v>
      </c>
      <c r="AB526" s="72">
        <f>VLOOKUP(D526,'[1]Pension Expense Details'!$D$22:$S$1407,16,FALSE)</f>
        <v>147896</v>
      </c>
      <c r="AC526" s="72">
        <f t="shared" si="37"/>
        <v>188997</v>
      </c>
      <c r="AD526" s="72">
        <f>VLOOKUP(D526,'[1]Schedule of Pension Amounts LW'!$B$15:$W$1399,22,FALSE)</f>
        <v>336893</v>
      </c>
    </row>
    <row r="527" spans="1:30" x14ac:dyDescent="0.3">
      <c r="A527" s="104"/>
      <c r="B527" s="33"/>
      <c r="C527" s="33" t="str">
        <f>VLOOKUP(D527,'[1]Employer information'!$I$3:$J$1391,2,FALSE)</f>
        <v xml:space="preserve">Public Education                                  </v>
      </c>
      <c r="D527" s="33" t="str">
        <f>'[1]Schedule of Pension Amounts LW'!B520</f>
        <v>0092</v>
      </c>
      <c r="E527" s="33" t="str">
        <f>IF(ISNA(VLOOKUP(D527,'[1]Proportionate Shares'!$D$23:$G$1400,2,FALSE)),"",VLOOKUP(D527,'[1]Proportionate Shares'!$D$23:$G$1400,2,FALSE))</f>
        <v>053001</v>
      </c>
      <c r="F527" s="33" t="str">
        <f>IF(ISNA(VLOOKUP(D527,'[1]Proportionate Shares'!$D$23:$G$1400,3,FALSE)),"",VLOOKUP(D527,'[1]Proportionate Shares'!$D$23:$G$1400,3,FALSE))</f>
        <v xml:space="preserve">   </v>
      </c>
      <c r="G527" s="34" t="str">
        <f>VLOOKUP(D527,'[1]Employer information'!$A$3:$B$1390,2,FALSE)</f>
        <v>CROCKETT CTY SCHOOL DIST</v>
      </c>
      <c r="H527" s="36">
        <f>IF(ISNA(VLOOKUP(D527,'[1]Proportionate Shares'!$D$23:$I$1377,6,FALSE)),0,VLOOKUP(D527,'[1]Proportionate Shares'!$D$23:$I$1377,6,FALSE))</f>
        <v>4.6673820999999998E-5</v>
      </c>
      <c r="I527" s="105">
        <f>VLOOKUP(D527,'[1]Schedule of Pension Amounts LW'!$B$15:$E$1399,3,FALSE)</f>
        <v>2078273</v>
      </c>
      <c r="J527" s="105">
        <f>-IF(ISNA(VLOOKUP(D527,'[1]Combined Contribution Amounts'!$A$2:$K$1335,5,FALSE)),0,VLOOKUP(D527,'[1]Combined Contribution Amounts'!$A$2:$K$1335,5,FALSE))</f>
        <v>-163364</v>
      </c>
      <c r="K527" s="105">
        <f>-IF(ISNA(VLOOKUP(D527,'[1]Combined Contribution Amounts'!$A$2:$K$1335,7,FALSE)),0,VLOOKUP(D527,'[1]Combined Contribution Amounts'!$A$2:$K$1335,7,FALSE))+-IF(ISNA(VLOOKUP(D527,'[1]Combined Contribution Amounts'!$A$2:$K$1335,8,FALSE)),0,VLOOKUP(D527,'[1]Combined Contribution Amounts'!$A$2:$K$1335,8,FALSE))+-IF(ISNA(VLOOKUP(D527,'[1]Combined Contribution Amounts'!$A$2:$K$1335,9,FALSE)),0,VLOOKUP(D527,'[1]Combined Contribution Amounts'!$A$2:$K$1335,9,FALSE))</f>
        <v>0</v>
      </c>
      <c r="L527" s="105">
        <f>VLOOKUP(D527,'[1]Pension Expense Details'!$D$23:$S$1407,16,FALSE)</f>
        <v>302135</v>
      </c>
      <c r="M527" s="105">
        <f>ROUND(('[1]68_InOutFlowsCurPrdAndPriorHist'!$F$28-'[1]68_InOutFlowsCurPrdAndPriorHist'!$F$31)*$H527,0)-VLOOKUP(D527,'[1]Pension Expense Details'!$D$23:$S$1407,12,FALSE)</f>
        <v>-38657</v>
      </c>
      <c r="N527" s="105">
        <f>ROUND(('[1]68_InOutFlowsCurPrdAndPriorHist'!$F$29-'[1]68_InOutFlowsCurPrdAndPriorHist'!$F$32)*$H527,0)-VLOOKUP(D527,'[1]Pension Expense Details'!$D$23:$S$1407,13,FALSE)</f>
        <v>-292094</v>
      </c>
      <c r="O527" s="105">
        <f>ROUND(('[1]68_InOutFlowsCurPrdAndPriorHist'!$F$30-'[1]68_InOutFlowsCurPrdAndPriorHist'!$F$33)*$H527,0)-VLOOKUP(D527,'[1]Pension Expense Details'!$D$23:$S$1407,14,FALSE)</f>
        <v>126310</v>
      </c>
      <c r="P527" s="105">
        <f>ROUND((VLOOKUP(D527,'[1]Schedule of Pension Amounts LW'!$B$15:$AC$1399,28,FALSE)-VLOOKUP(D527,'[1]Schedule of Pension Amounts LW'!$B$15:$AC$1399,27,FALSE))*'[1]Schedule of Pension Amounts LW'!AD$4,0)+VLOOKUP(D527,'[1]Schedule of Pension Amounts LW'!$B$15:$AH$1399,33,FALSE)-VLOOKUP(D527,'[1]Pension Expense Details'!$D$23:$S$1407,15,FALSE)</f>
        <v>413648</v>
      </c>
      <c r="Q527" s="98">
        <f t="shared" si="34"/>
        <v>2426251</v>
      </c>
      <c r="R527" s="98">
        <f>ROUND('[1]68_InOutFlowsCurPrdAndPrior'!$D$32*IF(ISNA(VLOOKUP(D527,'[1]Proportionate Shares'!$D$23:$I$1359,6,FALSE)),0,VLOOKUP(D527,'[1]Proportionate Shares'!$D$23:$I$1359,6,FALSE)),0)</f>
        <v>10192</v>
      </c>
      <c r="S527" s="98">
        <f>ROUND('[1]68_InOutFlowsCurPrdAndPrior'!$D$33*IF(ISNA(VLOOKUP(D527,'[1]Proportionate Shares'!$D$23:$I$1359,6,FALSE)),0,VLOOKUP(D527,'[1]Proportionate Shares'!$D$23:$I$1359,6,FALSE)),0)</f>
        <v>752742</v>
      </c>
      <c r="T527" s="98">
        <f>ROUND('[1]68_InOutFlowsCurPrdAndPrior'!$D$35*IF(ISNA(VLOOKUP(D527,'[1]Proportionate Shares'!$D$23:$I$1359,6,FALSE)),0,VLOOKUP(D527,'[1]Proportionate Shares'!$D$23:$I$1359,6,FALSE)),0)</f>
        <v>145867</v>
      </c>
      <c r="U527" s="98">
        <f>VLOOKUP(D527,'[1]Schedule of Pension Amounts LW'!$B$15:$AS$1399,36,FALSE)</f>
        <v>477154</v>
      </c>
      <c r="V527" s="99">
        <f t="shared" si="35"/>
        <v>1385955</v>
      </c>
      <c r="W527" s="98">
        <f>ROUND('[1]68_InOutFlowsCurPrdAndPrior'!$F$32*IF(ISNA(VLOOKUP(D527,'[1]Proportionate Shares'!$D$23:$I$1359,6,FALSE)),0,VLOOKUP(D527,'[1]Proportionate Shares'!$D$23:$I$1359,6,FALSE)),0)</f>
        <v>84243</v>
      </c>
      <c r="X527" s="98">
        <f>ROUND('[1]68_InOutFlowsCurPrdAndPrior'!$F$33*IF(ISNA(VLOOKUP(D527,'[1]Proportionate Shares'!$D$23:$I$1359,6,FALSE)),0,VLOOKUP(D527,'[1]Proportionate Shares'!$D$23:$I$1359,6,FALSE)),0)</f>
        <v>311069</v>
      </c>
      <c r="Y527" s="98">
        <f>ROUND('[1]68_InOutFlowsCurPrdAndPrior'!$F$35*IF(ISNA(VLOOKUP(D527,'[1]Proportionate Shares'!$D$23:$I$1359,6,FALSE)),0,VLOOKUP(D527,'[1]Proportionate Shares'!$D$23:$I$1359,6,FALSE)),0)</f>
        <v>121505</v>
      </c>
      <c r="Z527" s="98">
        <f>-VLOOKUP(D527,'[1]Schedule of Pension Amounts LW'!$B$15:$AS$1399,37,FALSE)</f>
        <v>223026</v>
      </c>
      <c r="AA527" s="99">
        <f t="shared" si="36"/>
        <v>739843</v>
      </c>
      <c r="AB527" s="72">
        <f>VLOOKUP(D527,'[1]Pension Expense Details'!$D$22:$S$1407,16,FALSE)</f>
        <v>302135</v>
      </c>
      <c r="AC527" s="72">
        <f t="shared" si="37"/>
        <v>224857</v>
      </c>
      <c r="AD527" s="72">
        <f>VLOOKUP(D527,'[1]Schedule of Pension Amounts LW'!$B$15:$W$1399,22,FALSE)</f>
        <v>526992</v>
      </c>
    </row>
    <row r="528" spans="1:30" x14ac:dyDescent="0.3">
      <c r="A528" s="104"/>
      <c r="B528" s="33"/>
      <c r="C528" s="33" t="str">
        <f>VLOOKUP(D528,'[1]Employer information'!$I$3:$J$1391,2,FALSE)</f>
        <v xml:space="preserve">Public Education                                  </v>
      </c>
      <c r="D528" s="33" t="str">
        <f>'[1]Schedule of Pension Amounts LW'!B521</f>
        <v>0525</v>
      </c>
      <c r="E528" s="33" t="str">
        <f>IF(ISNA(VLOOKUP(D528,'[1]Proportionate Shares'!$D$23:$G$1400,2,FALSE)),"",VLOOKUP(D528,'[1]Proportionate Shares'!$D$23:$G$1400,2,FALSE))</f>
        <v>113901</v>
      </c>
      <c r="F528" s="33" t="str">
        <f>IF(ISNA(VLOOKUP(D528,'[1]Proportionate Shares'!$D$23:$G$1400,3,FALSE)),"",VLOOKUP(D528,'[1]Proportionate Shares'!$D$23:$G$1400,3,FALSE))</f>
        <v xml:space="preserve">   </v>
      </c>
      <c r="G528" s="34" t="str">
        <f>VLOOKUP(D528,'[1]Employer information'!$A$3:$B$1390,2,FALSE)</f>
        <v>CROCKETT ISD</v>
      </c>
      <c r="H528" s="36">
        <f>IF(ISNA(VLOOKUP(D528,'[1]Proportionate Shares'!$D$23:$I$1377,6,FALSE)),0,VLOOKUP(D528,'[1]Proportionate Shares'!$D$23:$I$1377,6,FALSE))</f>
        <v>9.4339323000000003E-5</v>
      </c>
      <c r="I528" s="105">
        <f>VLOOKUP(D528,'[1]Schedule of Pension Amounts LW'!$B$15:$E$1399,3,FALSE)</f>
        <v>5342033</v>
      </c>
      <c r="J528" s="105">
        <f>-IF(ISNA(VLOOKUP(D528,'[1]Combined Contribution Amounts'!$A$2:$K$1335,5,FALSE)),0,VLOOKUP(D528,'[1]Combined Contribution Amounts'!$A$2:$K$1335,5,FALSE))</f>
        <v>-330199</v>
      </c>
      <c r="K528" s="105">
        <f>-IF(ISNA(VLOOKUP(D528,'[1]Combined Contribution Amounts'!$A$2:$K$1335,7,FALSE)),0,VLOOKUP(D528,'[1]Combined Contribution Amounts'!$A$2:$K$1335,7,FALSE))+-IF(ISNA(VLOOKUP(D528,'[1]Combined Contribution Amounts'!$A$2:$K$1335,8,FALSE)),0,VLOOKUP(D528,'[1]Combined Contribution Amounts'!$A$2:$K$1335,8,FALSE))+-IF(ISNA(VLOOKUP(D528,'[1]Combined Contribution Amounts'!$A$2:$K$1335,9,FALSE)),0,VLOOKUP(D528,'[1]Combined Contribution Amounts'!$A$2:$K$1335,9,FALSE))</f>
        <v>0</v>
      </c>
      <c r="L528" s="105">
        <f>VLOOKUP(D528,'[1]Pension Expense Details'!$D$23:$S$1407,16,FALSE)</f>
        <v>431300</v>
      </c>
      <c r="M528" s="105">
        <f>ROUND(('[1]68_InOutFlowsCurPrdAndPriorHist'!$F$28-'[1]68_InOutFlowsCurPrdAndPriorHist'!$F$31)*$H528,0)-VLOOKUP(D528,'[1]Pension Expense Details'!$D$23:$S$1407,12,FALSE)</f>
        <v>-78136</v>
      </c>
      <c r="N528" s="105">
        <f>ROUND(('[1]68_InOutFlowsCurPrdAndPriorHist'!$F$29-'[1]68_InOutFlowsCurPrdAndPriorHist'!$F$32)*$H528,0)-VLOOKUP(D528,'[1]Pension Expense Details'!$D$23:$S$1407,13,FALSE)</f>
        <v>-590395</v>
      </c>
      <c r="O528" s="105">
        <f>ROUND(('[1]68_InOutFlowsCurPrdAndPriorHist'!$F$30-'[1]68_InOutFlowsCurPrdAndPriorHist'!$F$33)*$H528,0)-VLOOKUP(D528,'[1]Pension Expense Details'!$D$23:$S$1407,14,FALSE)</f>
        <v>255305</v>
      </c>
      <c r="P528" s="105">
        <f>ROUND((VLOOKUP(D528,'[1]Schedule of Pension Amounts LW'!$B$15:$AC$1399,28,FALSE)-VLOOKUP(D528,'[1]Schedule of Pension Amounts LW'!$B$15:$AC$1399,27,FALSE))*'[1]Schedule of Pension Amounts LW'!AD$4,0)+VLOOKUP(D528,'[1]Schedule of Pension Amounts LW'!$B$15:$AH$1399,33,FALSE)-VLOOKUP(D528,'[1]Pension Expense Details'!$D$23:$S$1407,15,FALSE)</f>
        <v>-125855</v>
      </c>
      <c r="Q528" s="98">
        <f t="shared" si="34"/>
        <v>4904053</v>
      </c>
      <c r="R528" s="98">
        <f>ROUND('[1]68_InOutFlowsCurPrdAndPrior'!$D$32*IF(ISNA(VLOOKUP(D528,'[1]Proportionate Shares'!$D$23:$I$1359,6,FALSE)),0,VLOOKUP(D528,'[1]Proportionate Shares'!$D$23:$I$1359,6,FALSE)),0)</f>
        <v>20601</v>
      </c>
      <c r="S528" s="98">
        <f>ROUND('[1]68_InOutFlowsCurPrdAndPrior'!$D$33*IF(ISNA(VLOOKUP(D528,'[1]Proportionate Shares'!$D$23:$I$1359,6,FALSE)),0,VLOOKUP(D528,'[1]Proportionate Shares'!$D$23:$I$1359,6,FALSE)),0)</f>
        <v>1521478</v>
      </c>
      <c r="T528" s="98">
        <f>ROUND('[1]68_InOutFlowsCurPrdAndPrior'!$D$35*IF(ISNA(VLOOKUP(D528,'[1]Proportionate Shares'!$D$23:$I$1359,6,FALSE)),0,VLOOKUP(D528,'[1]Proportionate Shares'!$D$23:$I$1359,6,FALSE)),0)</f>
        <v>294833</v>
      </c>
      <c r="U528" s="98">
        <f>VLOOKUP(D528,'[1]Schedule of Pension Amounts LW'!$B$15:$AS$1399,36,FALSE)</f>
        <v>811707</v>
      </c>
      <c r="V528" s="99">
        <f t="shared" si="35"/>
        <v>2648619</v>
      </c>
      <c r="W528" s="98">
        <f>ROUND('[1]68_InOutFlowsCurPrdAndPrior'!$F$32*IF(ISNA(VLOOKUP(D528,'[1]Proportionate Shares'!$D$23:$I$1359,6,FALSE)),0,VLOOKUP(D528,'[1]Proportionate Shares'!$D$23:$I$1359,6,FALSE)),0)</f>
        <v>170276</v>
      </c>
      <c r="X528" s="98">
        <f>ROUND('[1]68_InOutFlowsCurPrdAndPrior'!$F$33*IF(ISNA(VLOOKUP(D528,'[1]Proportionate Shares'!$D$23:$I$1359,6,FALSE)),0,VLOOKUP(D528,'[1]Proportionate Shares'!$D$23:$I$1359,6,FALSE)),0)</f>
        <v>628747</v>
      </c>
      <c r="Y528" s="98">
        <f>ROUND('[1]68_InOutFlowsCurPrdAndPrior'!$F$35*IF(ISNA(VLOOKUP(D528,'[1]Proportionate Shares'!$D$23:$I$1359,6,FALSE)),0,VLOOKUP(D528,'[1]Proportionate Shares'!$D$23:$I$1359,6,FALSE)),0)</f>
        <v>245591</v>
      </c>
      <c r="Z528" s="98">
        <f>-VLOOKUP(D528,'[1]Schedule of Pension Amounts LW'!$B$15:$AS$1399,37,FALSE)</f>
        <v>86619</v>
      </c>
      <c r="AA528" s="99">
        <f t="shared" si="36"/>
        <v>1131233</v>
      </c>
      <c r="AB528" s="72">
        <f>VLOOKUP(D528,'[1]Pension Expense Details'!$D$22:$S$1407,16,FALSE)</f>
        <v>431300</v>
      </c>
      <c r="AC528" s="72">
        <f t="shared" si="37"/>
        <v>694873</v>
      </c>
      <c r="AD528" s="72">
        <f>VLOOKUP(D528,'[1]Schedule of Pension Amounts LW'!$B$15:$W$1399,22,FALSE)</f>
        <v>1126173</v>
      </c>
    </row>
    <row r="529" spans="1:30" x14ac:dyDescent="0.3">
      <c r="A529" s="104"/>
      <c r="B529" s="33"/>
      <c r="C529" s="33" t="str">
        <f>VLOOKUP(D529,'[1]Employer information'!$I$3:$J$1391,2,FALSE)</f>
        <v xml:space="preserve">Public Education                                  </v>
      </c>
      <c r="D529" s="33" t="str">
        <f>'[1]Schedule of Pension Amounts LW'!B522</f>
        <v>0526</v>
      </c>
      <c r="E529" s="33" t="str">
        <f>IF(ISNA(VLOOKUP(D529,'[1]Proportionate Shares'!$D$23:$G$1400,2,FALSE)),"",VLOOKUP(D529,'[1]Proportionate Shares'!$D$23:$G$1400,2,FALSE))</f>
        <v>101906</v>
      </c>
      <c r="F529" s="33" t="str">
        <f>IF(ISNA(VLOOKUP(D529,'[1]Proportionate Shares'!$D$23:$G$1400,3,FALSE)),"",VLOOKUP(D529,'[1]Proportionate Shares'!$D$23:$G$1400,3,FALSE))</f>
        <v xml:space="preserve">   </v>
      </c>
      <c r="G529" s="34" t="str">
        <f>VLOOKUP(D529,'[1]Employer information'!$A$3:$B$1390,2,FALSE)</f>
        <v>CROSBY ISD</v>
      </c>
      <c r="H529" s="36">
        <f>IF(ISNA(VLOOKUP(D529,'[1]Proportionate Shares'!$D$23:$I$1377,6,FALSE)),0,VLOOKUP(D529,'[1]Proportionate Shares'!$D$23:$I$1377,6,FALSE))</f>
        <v>3.6011045699999998E-4</v>
      </c>
      <c r="I529" s="105">
        <f>VLOOKUP(D529,'[1]Schedule of Pension Amounts LW'!$B$15:$E$1399,3,FALSE)</f>
        <v>22500858</v>
      </c>
      <c r="J529" s="105">
        <f>-IF(ISNA(VLOOKUP(D529,'[1]Combined Contribution Amounts'!$A$2:$K$1335,5,FALSE)),0,VLOOKUP(D529,'[1]Combined Contribution Amounts'!$A$2:$K$1335,5,FALSE))</f>
        <v>-1260395</v>
      </c>
      <c r="K529" s="105">
        <f>-IF(ISNA(VLOOKUP(D529,'[1]Combined Contribution Amounts'!$A$2:$K$1335,7,FALSE)),0,VLOOKUP(D529,'[1]Combined Contribution Amounts'!$A$2:$K$1335,7,FALSE))+-IF(ISNA(VLOOKUP(D529,'[1]Combined Contribution Amounts'!$A$2:$K$1335,8,FALSE)),0,VLOOKUP(D529,'[1]Combined Contribution Amounts'!$A$2:$K$1335,8,FALSE))+-IF(ISNA(VLOOKUP(D529,'[1]Combined Contribution Amounts'!$A$2:$K$1335,9,FALSE)),0,VLOOKUP(D529,'[1]Combined Contribution Amounts'!$A$2:$K$1335,9,FALSE))</f>
        <v>-35</v>
      </c>
      <c r="L529" s="105">
        <f>VLOOKUP(D529,'[1]Pension Expense Details'!$D$23:$S$1407,16,FALSE)</f>
        <v>1314809</v>
      </c>
      <c r="M529" s="105">
        <f>ROUND(('[1]68_InOutFlowsCurPrdAndPriorHist'!$F$28-'[1]68_InOutFlowsCurPrdAndPriorHist'!$F$31)*$H529,0)-VLOOKUP(D529,'[1]Pension Expense Details'!$D$23:$S$1407,12,FALSE)</f>
        <v>-298257</v>
      </c>
      <c r="N529" s="105">
        <f>ROUND(('[1]68_InOutFlowsCurPrdAndPriorHist'!$F$29-'[1]68_InOutFlowsCurPrdAndPriorHist'!$F$32)*$H529,0)-VLOOKUP(D529,'[1]Pension Expense Details'!$D$23:$S$1407,13,FALSE)</f>
        <v>-2253644</v>
      </c>
      <c r="O529" s="105">
        <f>ROUND(('[1]68_InOutFlowsCurPrdAndPriorHist'!$F$30-'[1]68_InOutFlowsCurPrdAndPriorHist'!$F$33)*$H529,0)-VLOOKUP(D529,'[1]Pension Expense Details'!$D$23:$S$1407,14,FALSE)</f>
        <v>974546</v>
      </c>
      <c r="P529" s="105">
        <f>ROUND((VLOOKUP(D529,'[1]Schedule of Pension Amounts LW'!$B$15:$AC$1399,28,FALSE)-VLOOKUP(D529,'[1]Schedule of Pension Amounts LW'!$B$15:$AC$1399,27,FALSE))*'[1]Schedule of Pension Amounts LW'!AD$4,0)+VLOOKUP(D529,'[1]Schedule of Pension Amounts LW'!$B$15:$AH$1399,33,FALSE)-VLOOKUP(D529,'[1]Pension Expense Details'!$D$23:$S$1407,15,FALSE)</f>
        <v>-2258215</v>
      </c>
      <c r="Q529" s="98">
        <f t="shared" si="34"/>
        <v>18719667</v>
      </c>
      <c r="R529" s="98">
        <f>ROUND('[1]68_InOutFlowsCurPrdAndPrior'!$D$32*IF(ISNA(VLOOKUP(D529,'[1]Proportionate Shares'!$D$23:$I$1359,6,FALSE)),0,VLOOKUP(D529,'[1]Proportionate Shares'!$D$23:$I$1359,6,FALSE)),0)</f>
        <v>78639</v>
      </c>
      <c r="S529" s="98">
        <f>ROUND('[1]68_InOutFlowsCurPrdAndPrior'!$D$33*IF(ISNA(VLOOKUP(D529,'[1]Proportionate Shares'!$D$23:$I$1359,6,FALSE)),0,VLOOKUP(D529,'[1]Proportionate Shares'!$D$23:$I$1359,6,FALSE)),0)</f>
        <v>5807760</v>
      </c>
      <c r="T529" s="98">
        <f>ROUND('[1]68_InOutFlowsCurPrdAndPrior'!$D$35*IF(ISNA(VLOOKUP(D529,'[1]Proportionate Shares'!$D$23:$I$1359,6,FALSE)),0,VLOOKUP(D529,'[1]Proportionate Shares'!$D$23:$I$1359,6,FALSE)),0)</f>
        <v>1125432</v>
      </c>
      <c r="U529" s="98">
        <f>VLOOKUP(D529,'[1]Schedule of Pension Amounts LW'!$B$15:$AS$1399,36,FALSE)</f>
        <v>2991773</v>
      </c>
      <c r="V529" s="99">
        <f t="shared" si="35"/>
        <v>10003604</v>
      </c>
      <c r="W529" s="98">
        <f>ROUND('[1]68_InOutFlowsCurPrdAndPrior'!$F$32*IF(ISNA(VLOOKUP(D529,'[1]Proportionate Shares'!$D$23:$I$1359,6,FALSE)),0,VLOOKUP(D529,'[1]Proportionate Shares'!$D$23:$I$1359,6,FALSE)),0)</f>
        <v>649977</v>
      </c>
      <c r="X529" s="98">
        <f>ROUND('[1]68_InOutFlowsCurPrdAndPrior'!$F$33*IF(ISNA(VLOOKUP(D529,'[1]Proportionate Shares'!$D$23:$I$1359,6,FALSE)),0,VLOOKUP(D529,'[1]Proportionate Shares'!$D$23:$I$1359,6,FALSE)),0)</f>
        <v>2400041</v>
      </c>
      <c r="Y529" s="98">
        <f>ROUND('[1]68_InOutFlowsCurPrdAndPrior'!$F$35*IF(ISNA(VLOOKUP(D529,'[1]Proportionate Shares'!$D$23:$I$1359,6,FALSE)),0,VLOOKUP(D529,'[1]Proportionate Shares'!$D$23:$I$1359,6,FALSE)),0)</f>
        <v>937465</v>
      </c>
      <c r="Z529" s="98">
        <f>-VLOOKUP(D529,'[1]Schedule of Pension Amounts LW'!$B$15:$AS$1399,37,FALSE)</f>
        <v>1553811</v>
      </c>
      <c r="AA529" s="99">
        <f t="shared" si="36"/>
        <v>5541294</v>
      </c>
      <c r="AB529" s="72">
        <f>VLOOKUP(D529,'[1]Pension Expense Details'!$D$22:$S$1407,16,FALSE)</f>
        <v>1314809</v>
      </c>
      <c r="AC529" s="72">
        <f t="shared" si="37"/>
        <v>2763224</v>
      </c>
      <c r="AD529" s="72">
        <f>VLOOKUP(D529,'[1]Schedule of Pension Amounts LW'!$B$15:$W$1399,22,FALSE)</f>
        <v>4078033</v>
      </c>
    </row>
    <row r="530" spans="1:30" x14ac:dyDescent="0.3">
      <c r="A530" s="104"/>
      <c r="B530" s="33"/>
      <c r="C530" s="33" t="str">
        <f>VLOOKUP(D530,'[1]Employer information'!$I$3:$J$1391,2,FALSE)</f>
        <v xml:space="preserve">Public Education                                  </v>
      </c>
      <c r="D530" s="33" t="str">
        <f>'[1]Schedule of Pension Amounts LW'!B523</f>
        <v>0527</v>
      </c>
      <c r="E530" s="33" t="str">
        <f>IF(ISNA(VLOOKUP(D530,'[1]Proportionate Shares'!$D$23:$G$1400,2,FALSE)),"",VLOOKUP(D530,'[1]Proportionate Shares'!$D$23:$G$1400,2,FALSE))</f>
        <v>054901</v>
      </c>
      <c r="F530" s="33" t="str">
        <f>IF(ISNA(VLOOKUP(D530,'[1]Proportionate Shares'!$D$23:$G$1400,3,FALSE)),"",VLOOKUP(D530,'[1]Proportionate Shares'!$D$23:$G$1400,3,FALSE))</f>
        <v xml:space="preserve">   </v>
      </c>
      <c r="G530" s="34" t="str">
        <f>VLOOKUP(D530,'[1]Employer information'!$A$3:$B$1390,2,FALSE)</f>
        <v>CROSBYTON CONS ISD</v>
      </c>
      <c r="H530" s="36">
        <f>IF(ISNA(VLOOKUP(D530,'[1]Proportionate Shares'!$D$23:$I$1377,6,FALSE)),0,VLOOKUP(D530,'[1]Proportionate Shares'!$D$23:$I$1377,6,FALSE))</f>
        <v>2.3379766E-5</v>
      </c>
      <c r="I530" s="105">
        <f>VLOOKUP(D530,'[1]Schedule of Pension Amounts LW'!$B$15:$E$1399,3,FALSE)</f>
        <v>1287214</v>
      </c>
      <c r="J530" s="105">
        <f>-IF(ISNA(VLOOKUP(D530,'[1]Combined Contribution Amounts'!$A$2:$K$1335,5,FALSE)),0,VLOOKUP(D530,'[1]Combined Contribution Amounts'!$A$2:$K$1335,5,FALSE))</f>
        <v>-81832</v>
      </c>
      <c r="K530" s="105">
        <f>-IF(ISNA(VLOOKUP(D530,'[1]Combined Contribution Amounts'!$A$2:$K$1335,7,FALSE)),0,VLOOKUP(D530,'[1]Combined Contribution Amounts'!$A$2:$K$1335,7,FALSE))+-IF(ISNA(VLOOKUP(D530,'[1]Combined Contribution Amounts'!$A$2:$K$1335,8,FALSE)),0,VLOOKUP(D530,'[1]Combined Contribution Amounts'!$A$2:$K$1335,8,FALSE))+-IF(ISNA(VLOOKUP(D530,'[1]Combined Contribution Amounts'!$A$2:$K$1335,9,FALSE)),0,VLOOKUP(D530,'[1]Combined Contribution Amounts'!$A$2:$K$1335,9,FALSE))</f>
        <v>0</v>
      </c>
      <c r="L530" s="105">
        <f>VLOOKUP(D530,'[1]Pension Expense Details'!$D$23:$S$1407,16,FALSE)</f>
        <v>112653</v>
      </c>
      <c r="M530" s="105">
        <f>ROUND(('[1]68_InOutFlowsCurPrdAndPriorHist'!$F$28-'[1]68_InOutFlowsCurPrdAndPriorHist'!$F$31)*$H530,0)-VLOOKUP(D530,'[1]Pension Expense Details'!$D$23:$S$1407,12,FALSE)</f>
        <v>-19364</v>
      </c>
      <c r="N530" s="105">
        <f>ROUND(('[1]68_InOutFlowsCurPrdAndPriorHist'!$F$29-'[1]68_InOutFlowsCurPrdAndPriorHist'!$F$32)*$H530,0)-VLOOKUP(D530,'[1]Pension Expense Details'!$D$23:$S$1407,13,FALSE)</f>
        <v>-146315</v>
      </c>
      <c r="O530" s="105">
        <f>ROUND(('[1]68_InOutFlowsCurPrdAndPriorHist'!$F$30-'[1]68_InOutFlowsCurPrdAndPriorHist'!$F$33)*$H530,0)-VLOOKUP(D530,'[1]Pension Expense Details'!$D$23:$S$1407,14,FALSE)</f>
        <v>63271</v>
      </c>
      <c r="P530" s="105">
        <f>ROUND((VLOOKUP(D530,'[1]Schedule of Pension Amounts LW'!$B$15:$AC$1399,28,FALSE)-VLOOKUP(D530,'[1]Schedule of Pension Amounts LW'!$B$15:$AC$1399,27,FALSE))*'[1]Schedule of Pension Amounts LW'!AD$4,0)+VLOOKUP(D530,'[1]Schedule of Pension Amounts LW'!$B$15:$AH$1399,33,FALSE)-VLOOKUP(D530,'[1]Pension Expense Details'!$D$23:$S$1407,15,FALSE)</f>
        <v>-274</v>
      </c>
      <c r="Q530" s="98">
        <f t="shared" si="34"/>
        <v>1215353</v>
      </c>
      <c r="R530" s="98">
        <f>ROUND('[1]68_InOutFlowsCurPrdAndPrior'!$D$32*IF(ISNA(VLOOKUP(D530,'[1]Proportionate Shares'!$D$23:$I$1359,6,FALSE)),0,VLOOKUP(D530,'[1]Proportionate Shares'!$D$23:$I$1359,6,FALSE)),0)</f>
        <v>5106</v>
      </c>
      <c r="S530" s="98">
        <f>ROUND('[1]68_InOutFlowsCurPrdAndPrior'!$D$33*IF(ISNA(VLOOKUP(D530,'[1]Proportionate Shares'!$D$23:$I$1359,6,FALSE)),0,VLOOKUP(D530,'[1]Proportionate Shares'!$D$23:$I$1359,6,FALSE)),0)</f>
        <v>377062</v>
      </c>
      <c r="T530" s="98">
        <f>ROUND('[1]68_InOutFlowsCurPrdAndPrior'!$D$35*IF(ISNA(VLOOKUP(D530,'[1]Proportionate Shares'!$D$23:$I$1359,6,FALSE)),0,VLOOKUP(D530,'[1]Proportionate Shares'!$D$23:$I$1359,6,FALSE)),0)</f>
        <v>73067</v>
      </c>
      <c r="U530" s="98">
        <f>VLOOKUP(D530,'[1]Schedule of Pension Amounts LW'!$B$15:$AS$1399,36,FALSE)</f>
        <v>232431</v>
      </c>
      <c r="V530" s="99">
        <f t="shared" si="35"/>
        <v>687666</v>
      </c>
      <c r="W530" s="98">
        <f>ROUND('[1]68_InOutFlowsCurPrdAndPrior'!$F$32*IF(ISNA(VLOOKUP(D530,'[1]Proportionate Shares'!$D$23:$I$1359,6,FALSE)),0,VLOOKUP(D530,'[1]Proportionate Shares'!$D$23:$I$1359,6,FALSE)),0)</f>
        <v>42199</v>
      </c>
      <c r="X530" s="98">
        <f>ROUND('[1]68_InOutFlowsCurPrdAndPrior'!$F$33*IF(ISNA(VLOOKUP(D530,'[1]Proportionate Shares'!$D$23:$I$1359,6,FALSE)),0,VLOOKUP(D530,'[1]Proportionate Shares'!$D$23:$I$1359,6,FALSE)),0)</f>
        <v>155820</v>
      </c>
      <c r="Y530" s="98">
        <f>ROUND('[1]68_InOutFlowsCurPrdAndPrior'!$F$35*IF(ISNA(VLOOKUP(D530,'[1]Proportionate Shares'!$D$23:$I$1359,6,FALSE)),0,VLOOKUP(D530,'[1]Proportionate Shares'!$D$23:$I$1359,6,FALSE)),0)</f>
        <v>60864</v>
      </c>
      <c r="Z530" s="98">
        <f>-VLOOKUP(D530,'[1]Schedule of Pension Amounts LW'!$B$15:$AS$1399,37,FALSE)</f>
        <v>244091</v>
      </c>
      <c r="AA530" s="99">
        <f t="shared" si="36"/>
        <v>502974</v>
      </c>
      <c r="AB530" s="72">
        <f>VLOOKUP(D530,'[1]Pension Expense Details'!$D$22:$S$1407,16,FALSE)</f>
        <v>112653</v>
      </c>
      <c r="AC530" s="72">
        <f t="shared" si="37"/>
        <v>137014</v>
      </c>
      <c r="AD530" s="72">
        <f>VLOOKUP(D530,'[1]Schedule of Pension Amounts LW'!$B$15:$W$1399,22,FALSE)</f>
        <v>249667</v>
      </c>
    </row>
    <row r="531" spans="1:30" x14ac:dyDescent="0.3">
      <c r="A531" s="104"/>
      <c r="B531" s="33"/>
      <c r="C531" s="33" t="str">
        <f>VLOOKUP(D531,'[1]Employer information'!$I$3:$J$1391,2,FALSE)</f>
        <v xml:space="preserve">Public Education                                  </v>
      </c>
      <c r="D531" s="33" t="str">
        <f>'[1]Schedule of Pension Amounts LW'!B524</f>
        <v>0528</v>
      </c>
      <c r="E531" s="33" t="str">
        <f>IF(ISNA(VLOOKUP(D531,'[1]Proportionate Shares'!$D$23:$G$1400,2,FALSE)),"",VLOOKUP(D531,'[1]Proportionate Shares'!$D$23:$G$1400,2,FALSE))</f>
        <v>030901</v>
      </c>
      <c r="F531" s="33" t="str">
        <f>IF(ISNA(VLOOKUP(D531,'[1]Proportionate Shares'!$D$23:$G$1400,3,FALSE)),"",VLOOKUP(D531,'[1]Proportionate Shares'!$D$23:$G$1400,3,FALSE))</f>
        <v xml:space="preserve">   </v>
      </c>
      <c r="G531" s="34" t="str">
        <f>VLOOKUP(D531,'[1]Employer information'!$A$3:$B$1390,2,FALSE)</f>
        <v>CROSS PLAINS ISD</v>
      </c>
      <c r="H531" s="36">
        <f>IF(ISNA(VLOOKUP(D531,'[1]Proportionate Shares'!$D$23:$I$1377,6,FALSE)),0,VLOOKUP(D531,'[1]Proportionate Shares'!$D$23:$I$1377,6,FALSE))</f>
        <v>1.8157660000000001E-5</v>
      </c>
      <c r="I531" s="105">
        <f>VLOOKUP(D531,'[1]Schedule of Pension Amounts LW'!$B$15:$E$1399,3,FALSE)</f>
        <v>962212</v>
      </c>
      <c r="J531" s="105">
        <f>-IF(ISNA(VLOOKUP(D531,'[1]Combined Contribution Amounts'!$A$2:$K$1335,5,FALSE)),0,VLOOKUP(D531,'[1]Combined Contribution Amounts'!$A$2:$K$1335,5,FALSE))</f>
        <v>-63554</v>
      </c>
      <c r="K531" s="105">
        <f>-IF(ISNA(VLOOKUP(D531,'[1]Combined Contribution Amounts'!$A$2:$K$1335,7,FALSE)),0,VLOOKUP(D531,'[1]Combined Contribution Amounts'!$A$2:$K$1335,7,FALSE))+-IF(ISNA(VLOOKUP(D531,'[1]Combined Contribution Amounts'!$A$2:$K$1335,8,FALSE)),0,VLOOKUP(D531,'[1]Combined Contribution Amounts'!$A$2:$K$1335,8,FALSE))+-IF(ISNA(VLOOKUP(D531,'[1]Combined Contribution Amounts'!$A$2:$K$1335,9,FALSE)),0,VLOOKUP(D531,'[1]Combined Contribution Amounts'!$A$2:$K$1335,9,FALSE))</f>
        <v>0</v>
      </c>
      <c r="L531" s="105">
        <f>VLOOKUP(D531,'[1]Pension Expense Details'!$D$23:$S$1407,16,FALSE)</f>
        <v>93383</v>
      </c>
      <c r="M531" s="105">
        <f>ROUND(('[1]68_InOutFlowsCurPrdAndPriorHist'!$F$28-'[1]68_InOutFlowsCurPrdAndPriorHist'!$F$31)*$H531,0)-VLOOKUP(D531,'[1]Pension Expense Details'!$D$23:$S$1407,12,FALSE)</f>
        <v>-15038</v>
      </c>
      <c r="N531" s="105">
        <f>ROUND(('[1]68_InOutFlowsCurPrdAndPriorHist'!$F$29-'[1]68_InOutFlowsCurPrdAndPriorHist'!$F$32)*$H531,0)-VLOOKUP(D531,'[1]Pension Expense Details'!$D$23:$S$1407,13,FALSE)</f>
        <v>-113635</v>
      </c>
      <c r="O531" s="105">
        <f>ROUND(('[1]68_InOutFlowsCurPrdAndPriorHist'!$F$30-'[1]68_InOutFlowsCurPrdAndPriorHist'!$F$33)*$H531,0)-VLOOKUP(D531,'[1]Pension Expense Details'!$D$23:$S$1407,14,FALSE)</f>
        <v>49139</v>
      </c>
      <c r="P531" s="105">
        <f>ROUND((VLOOKUP(D531,'[1]Schedule of Pension Amounts LW'!$B$15:$AC$1399,28,FALSE)-VLOOKUP(D531,'[1]Schedule of Pension Amounts LW'!$B$15:$AC$1399,27,FALSE))*'[1]Schedule of Pension Amounts LW'!AD$4,0)+VLOOKUP(D531,'[1]Schedule of Pension Amounts LW'!$B$15:$AH$1399,33,FALSE)-VLOOKUP(D531,'[1]Pension Expense Details'!$D$23:$S$1407,15,FALSE)</f>
        <v>31385</v>
      </c>
      <c r="Q531" s="98">
        <f t="shared" si="34"/>
        <v>943892</v>
      </c>
      <c r="R531" s="98">
        <f>ROUND('[1]68_InOutFlowsCurPrdAndPrior'!$D$32*IF(ISNA(VLOOKUP(D531,'[1]Proportionate Shares'!$D$23:$I$1359,6,FALSE)),0,VLOOKUP(D531,'[1]Proportionate Shares'!$D$23:$I$1359,6,FALSE)),0)</f>
        <v>3965</v>
      </c>
      <c r="S531" s="98">
        <f>ROUND('[1]68_InOutFlowsCurPrdAndPrior'!$D$33*IF(ISNA(VLOOKUP(D531,'[1]Proportionate Shares'!$D$23:$I$1359,6,FALSE)),0,VLOOKUP(D531,'[1]Proportionate Shares'!$D$23:$I$1359,6,FALSE)),0)</f>
        <v>292842</v>
      </c>
      <c r="T531" s="98">
        <f>ROUND('[1]68_InOutFlowsCurPrdAndPrior'!$D$35*IF(ISNA(VLOOKUP(D531,'[1]Proportionate Shares'!$D$23:$I$1359,6,FALSE)),0,VLOOKUP(D531,'[1]Proportionate Shares'!$D$23:$I$1359,6,FALSE)),0)</f>
        <v>56747</v>
      </c>
      <c r="U531" s="98">
        <f>VLOOKUP(D531,'[1]Schedule of Pension Amounts LW'!$B$15:$AS$1399,36,FALSE)</f>
        <v>114959</v>
      </c>
      <c r="V531" s="99">
        <f t="shared" si="35"/>
        <v>468513</v>
      </c>
      <c r="W531" s="98">
        <f>ROUND('[1]68_InOutFlowsCurPrdAndPrior'!$F$32*IF(ISNA(VLOOKUP(D531,'[1]Proportionate Shares'!$D$23:$I$1359,6,FALSE)),0,VLOOKUP(D531,'[1]Proportionate Shares'!$D$23:$I$1359,6,FALSE)),0)</f>
        <v>32773</v>
      </c>
      <c r="X531" s="98">
        <f>ROUND('[1]68_InOutFlowsCurPrdAndPrior'!$F$33*IF(ISNA(VLOOKUP(D531,'[1]Proportionate Shares'!$D$23:$I$1359,6,FALSE)),0,VLOOKUP(D531,'[1]Proportionate Shares'!$D$23:$I$1359,6,FALSE)),0)</f>
        <v>121016</v>
      </c>
      <c r="Y531" s="98">
        <f>ROUND('[1]68_InOutFlowsCurPrdAndPrior'!$F$35*IF(ISNA(VLOOKUP(D531,'[1]Proportionate Shares'!$D$23:$I$1359,6,FALSE)),0,VLOOKUP(D531,'[1]Proportionate Shares'!$D$23:$I$1359,6,FALSE)),0)</f>
        <v>47269</v>
      </c>
      <c r="Z531" s="98">
        <f>-VLOOKUP(D531,'[1]Schedule of Pension Amounts LW'!$B$15:$AS$1399,37,FALSE)</f>
        <v>8385</v>
      </c>
      <c r="AA531" s="99">
        <f t="shared" si="36"/>
        <v>209443</v>
      </c>
      <c r="AB531" s="72">
        <f>VLOOKUP(D531,'[1]Pension Expense Details'!$D$22:$S$1407,16,FALSE)</f>
        <v>93383</v>
      </c>
      <c r="AC531" s="72">
        <f t="shared" si="37"/>
        <v>114979</v>
      </c>
      <c r="AD531" s="72">
        <f>VLOOKUP(D531,'[1]Schedule of Pension Amounts LW'!$B$15:$W$1399,22,FALSE)</f>
        <v>208362</v>
      </c>
    </row>
    <row r="532" spans="1:30" x14ac:dyDescent="0.3">
      <c r="A532" s="104"/>
      <c r="B532" s="33"/>
      <c r="C532" s="33" t="str">
        <f>VLOOKUP(D532,'[1]Employer information'!$I$3:$J$1391,2,FALSE)</f>
        <v xml:space="preserve">Public Education                                  </v>
      </c>
      <c r="D532" s="33" t="str">
        <f>'[1]Schedule of Pension Amounts LW'!B525</f>
        <v>0529</v>
      </c>
      <c r="E532" s="33" t="str">
        <f>IF(ISNA(VLOOKUP(D532,'[1]Proportionate Shares'!$D$23:$G$1400,2,FALSE)),"",VLOOKUP(D532,'[1]Proportionate Shares'!$D$23:$G$1400,2,FALSE))</f>
        <v>107904</v>
      </c>
      <c r="F532" s="33" t="str">
        <f>IF(ISNA(VLOOKUP(D532,'[1]Proportionate Shares'!$D$23:$G$1400,3,FALSE)),"",VLOOKUP(D532,'[1]Proportionate Shares'!$D$23:$G$1400,3,FALSE))</f>
        <v xml:space="preserve">   </v>
      </c>
      <c r="G532" s="34" t="str">
        <f>VLOOKUP(D532,'[1]Employer information'!$A$3:$B$1390,2,FALSE)</f>
        <v>CROSS ROADS ISD</v>
      </c>
      <c r="H532" s="36">
        <f>IF(ISNA(VLOOKUP(D532,'[1]Proportionate Shares'!$D$23:$I$1377,6,FALSE)),0,VLOOKUP(D532,'[1]Proportionate Shares'!$D$23:$I$1377,6,FALSE))</f>
        <v>2.7125352000000002E-5</v>
      </c>
      <c r="I532" s="105">
        <f>VLOOKUP(D532,'[1]Schedule of Pension Amounts LW'!$B$15:$E$1399,3,FALSE)</f>
        <v>1409757</v>
      </c>
      <c r="J532" s="105">
        <f>-IF(ISNA(VLOOKUP(D532,'[1]Combined Contribution Amounts'!$A$2:$K$1335,5,FALSE)),0,VLOOKUP(D532,'[1]Combined Contribution Amounts'!$A$2:$K$1335,5,FALSE))</f>
        <v>-94942</v>
      </c>
      <c r="K532" s="105">
        <f>-IF(ISNA(VLOOKUP(D532,'[1]Combined Contribution Amounts'!$A$2:$K$1335,7,FALSE)),0,VLOOKUP(D532,'[1]Combined Contribution Amounts'!$A$2:$K$1335,7,FALSE))+-IF(ISNA(VLOOKUP(D532,'[1]Combined Contribution Amounts'!$A$2:$K$1335,8,FALSE)),0,VLOOKUP(D532,'[1]Combined Contribution Amounts'!$A$2:$K$1335,8,FALSE))+-IF(ISNA(VLOOKUP(D532,'[1]Combined Contribution Amounts'!$A$2:$K$1335,9,FALSE)),0,VLOOKUP(D532,'[1]Combined Contribution Amounts'!$A$2:$K$1335,9,FALSE))</f>
        <v>0</v>
      </c>
      <c r="L532" s="105">
        <f>VLOOKUP(D532,'[1]Pension Expense Details'!$D$23:$S$1407,16,FALSE)</f>
        <v>143853</v>
      </c>
      <c r="M532" s="105">
        <f>ROUND(('[1]68_InOutFlowsCurPrdAndPriorHist'!$F$28-'[1]68_InOutFlowsCurPrdAndPriorHist'!$F$31)*$H532,0)-VLOOKUP(D532,'[1]Pension Expense Details'!$D$23:$S$1407,12,FALSE)</f>
        <v>-22466</v>
      </c>
      <c r="N532" s="105">
        <f>ROUND(('[1]68_InOutFlowsCurPrdAndPriorHist'!$F$29-'[1]68_InOutFlowsCurPrdAndPriorHist'!$F$32)*$H532,0)-VLOOKUP(D532,'[1]Pension Expense Details'!$D$23:$S$1407,13,FALSE)</f>
        <v>-169756</v>
      </c>
      <c r="O532" s="105">
        <f>ROUND(('[1]68_InOutFlowsCurPrdAndPriorHist'!$F$30-'[1]68_InOutFlowsCurPrdAndPriorHist'!$F$33)*$H532,0)-VLOOKUP(D532,'[1]Pension Expense Details'!$D$23:$S$1407,14,FALSE)</f>
        <v>73408</v>
      </c>
      <c r="P532" s="105">
        <f>ROUND((VLOOKUP(D532,'[1]Schedule of Pension Amounts LW'!$B$15:$AC$1399,28,FALSE)-VLOOKUP(D532,'[1]Schedule of Pension Amounts LW'!$B$15:$AC$1399,27,FALSE))*'[1]Schedule of Pension Amounts LW'!AD$4,0)+VLOOKUP(D532,'[1]Schedule of Pension Amounts LW'!$B$15:$AH$1399,33,FALSE)-VLOOKUP(D532,'[1]Pension Expense Details'!$D$23:$S$1407,15,FALSE)</f>
        <v>70207</v>
      </c>
      <c r="Q532" s="98">
        <f t="shared" si="34"/>
        <v>1410061</v>
      </c>
      <c r="R532" s="98">
        <f>ROUND('[1]68_InOutFlowsCurPrdAndPrior'!$D$32*IF(ISNA(VLOOKUP(D532,'[1]Proportionate Shares'!$D$23:$I$1359,6,FALSE)),0,VLOOKUP(D532,'[1]Proportionate Shares'!$D$23:$I$1359,6,FALSE)),0)</f>
        <v>5924</v>
      </c>
      <c r="S532" s="98">
        <f>ROUND('[1]68_InOutFlowsCurPrdAndPrior'!$D$33*IF(ISNA(VLOOKUP(D532,'[1]Proportionate Shares'!$D$23:$I$1359,6,FALSE)),0,VLOOKUP(D532,'[1]Proportionate Shares'!$D$23:$I$1359,6,FALSE)),0)</f>
        <v>437470</v>
      </c>
      <c r="T532" s="98">
        <f>ROUND('[1]68_InOutFlowsCurPrdAndPrior'!$D$35*IF(ISNA(VLOOKUP(D532,'[1]Proportionate Shares'!$D$23:$I$1359,6,FALSE)),0,VLOOKUP(D532,'[1]Proportionate Shares'!$D$23:$I$1359,6,FALSE)),0)</f>
        <v>84773</v>
      </c>
      <c r="U532" s="98">
        <f>VLOOKUP(D532,'[1]Schedule of Pension Amounts LW'!$B$15:$AS$1399,36,FALSE)</f>
        <v>203367</v>
      </c>
      <c r="V532" s="99">
        <f t="shared" si="35"/>
        <v>731534</v>
      </c>
      <c r="W532" s="98">
        <f>ROUND('[1]68_InOutFlowsCurPrdAndPrior'!$F$32*IF(ISNA(VLOOKUP(D532,'[1]Proportionate Shares'!$D$23:$I$1359,6,FALSE)),0,VLOOKUP(D532,'[1]Proportionate Shares'!$D$23:$I$1359,6,FALSE)),0)</f>
        <v>48960</v>
      </c>
      <c r="X532" s="98">
        <f>ROUND('[1]68_InOutFlowsCurPrdAndPrior'!$F$33*IF(ISNA(VLOOKUP(D532,'[1]Proportionate Shares'!$D$23:$I$1359,6,FALSE)),0,VLOOKUP(D532,'[1]Proportionate Shares'!$D$23:$I$1359,6,FALSE)),0)</f>
        <v>180783</v>
      </c>
      <c r="Y532" s="98">
        <f>ROUND('[1]68_InOutFlowsCurPrdAndPrior'!$F$35*IF(ISNA(VLOOKUP(D532,'[1]Proportionate Shares'!$D$23:$I$1359,6,FALSE)),0,VLOOKUP(D532,'[1]Proportionate Shares'!$D$23:$I$1359,6,FALSE)),0)</f>
        <v>70615</v>
      </c>
      <c r="Z532" s="98">
        <f>-VLOOKUP(D532,'[1]Schedule of Pension Amounts LW'!$B$15:$AS$1399,37,FALSE)</f>
        <v>81935</v>
      </c>
      <c r="AA532" s="99">
        <f t="shared" si="36"/>
        <v>382293</v>
      </c>
      <c r="AB532" s="72">
        <f>VLOOKUP(D532,'[1]Pension Expense Details'!$D$22:$S$1407,16,FALSE)</f>
        <v>143853</v>
      </c>
      <c r="AC532" s="72">
        <f t="shared" si="37"/>
        <v>153897</v>
      </c>
      <c r="AD532" s="72">
        <f>VLOOKUP(D532,'[1]Schedule of Pension Amounts LW'!$B$15:$W$1399,22,FALSE)</f>
        <v>297750</v>
      </c>
    </row>
    <row r="533" spans="1:30" x14ac:dyDescent="0.3">
      <c r="A533" s="104"/>
      <c r="B533" s="33"/>
      <c r="C533" s="33" t="str">
        <f>VLOOKUP(D533,'[1]Employer information'!$I$3:$J$1391,2,FALSE)</f>
        <v xml:space="preserve">Public Education                                  </v>
      </c>
      <c r="D533" s="33" t="str">
        <f>'[1]Schedule of Pension Amounts LW'!B526</f>
        <v>0530</v>
      </c>
      <c r="E533" s="33" t="str">
        <f>IF(ISNA(VLOOKUP(D533,'[1]Proportionate Shares'!$D$23:$G$1400,2,FALSE)),"",VLOOKUP(D533,'[1]Proportionate Shares'!$D$23:$G$1400,2,FALSE))</f>
        <v>078901</v>
      </c>
      <c r="F533" s="33" t="str">
        <f>IF(ISNA(VLOOKUP(D533,'[1]Proportionate Shares'!$D$23:$G$1400,3,FALSE)),"",VLOOKUP(D533,'[1]Proportionate Shares'!$D$23:$G$1400,3,FALSE))</f>
        <v xml:space="preserve">   </v>
      </c>
      <c r="G533" s="34" t="str">
        <f>VLOOKUP(D533,'[1]Employer information'!$A$3:$B$1390,2,FALSE)</f>
        <v>CROWELL CONS ISD</v>
      </c>
      <c r="H533" s="36">
        <f>IF(ISNA(VLOOKUP(D533,'[1]Proportionate Shares'!$D$23:$I$1377,6,FALSE)),0,VLOOKUP(D533,'[1]Proportionate Shares'!$D$23:$I$1377,6,FALSE))</f>
        <v>1.1651598999999999E-5</v>
      </c>
      <c r="I533" s="105">
        <f>VLOOKUP(D533,'[1]Schedule of Pension Amounts LW'!$B$15:$E$1399,3,FALSE)</f>
        <v>685590</v>
      </c>
      <c r="J533" s="105">
        <f>-IF(ISNA(VLOOKUP(D533,'[1]Combined Contribution Amounts'!$A$2:$K$1335,5,FALSE)),0,VLOOKUP(D533,'[1]Combined Contribution Amounts'!$A$2:$K$1335,5,FALSE))</f>
        <v>-40782</v>
      </c>
      <c r="K533" s="105">
        <f>-IF(ISNA(VLOOKUP(D533,'[1]Combined Contribution Amounts'!$A$2:$K$1335,7,FALSE)),0,VLOOKUP(D533,'[1]Combined Contribution Amounts'!$A$2:$K$1335,7,FALSE))+-IF(ISNA(VLOOKUP(D533,'[1]Combined Contribution Amounts'!$A$2:$K$1335,8,FALSE)),0,VLOOKUP(D533,'[1]Combined Contribution Amounts'!$A$2:$K$1335,8,FALSE))+-IF(ISNA(VLOOKUP(D533,'[1]Combined Contribution Amounts'!$A$2:$K$1335,9,FALSE)),0,VLOOKUP(D533,'[1]Combined Contribution Amounts'!$A$2:$K$1335,9,FALSE))</f>
        <v>0</v>
      </c>
      <c r="L533" s="105">
        <f>VLOOKUP(D533,'[1]Pension Expense Details'!$D$23:$S$1407,16,FALSE)</f>
        <v>49212</v>
      </c>
      <c r="M533" s="105">
        <f>ROUND(('[1]68_InOutFlowsCurPrdAndPriorHist'!$F$28-'[1]68_InOutFlowsCurPrdAndPriorHist'!$F$31)*$H533,0)-VLOOKUP(D533,'[1]Pension Expense Details'!$D$23:$S$1407,12,FALSE)</f>
        <v>-9650</v>
      </c>
      <c r="N533" s="105">
        <f>ROUND(('[1]68_InOutFlowsCurPrdAndPriorHist'!$F$29-'[1]68_InOutFlowsCurPrdAndPriorHist'!$F$32)*$H533,0)-VLOOKUP(D533,'[1]Pension Expense Details'!$D$23:$S$1407,13,FALSE)</f>
        <v>-72918</v>
      </c>
      <c r="O533" s="105">
        <f>ROUND(('[1]68_InOutFlowsCurPrdAndPriorHist'!$F$30-'[1]68_InOutFlowsCurPrdAndPriorHist'!$F$33)*$H533,0)-VLOOKUP(D533,'[1]Pension Expense Details'!$D$23:$S$1407,14,FALSE)</f>
        <v>31532</v>
      </c>
      <c r="P533" s="105">
        <f>ROUND((VLOOKUP(D533,'[1]Schedule of Pension Amounts LW'!$B$15:$AC$1399,28,FALSE)-VLOOKUP(D533,'[1]Schedule of Pension Amounts LW'!$B$15:$AC$1399,27,FALSE))*'[1]Schedule of Pension Amounts LW'!AD$4,0)+VLOOKUP(D533,'[1]Schedule of Pension Amounts LW'!$B$15:$AH$1399,33,FALSE)-VLOOKUP(D533,'[1]Pension Expense Details'!$D$23:$S$1407,15,FALSE)</f>
        <v>-37297</v>
      </c>
      <c r="Q533" s="98">
        <f t="shared" si="34"/>
        <v>605687</v>
      </c>
      <c r="R533" s="98">
        <f>ROUND('[1]68_InOutFlowsCurPrdAndPrior'!$D$32*IF(ISNA(VLOOKUP(D533,'[1]Proportionate Shares'!$D$23:$I$1359,6,FALSE)),0,VLOOKUP(D533,'[1]Proportionate Shares'!$D$23:$I$1359,6,FALSE)),0)</f>
        <v>2544</v>
      </c>
      <c r="S533" s="98">
        <f>ROUND('[1]68_InOutFlowsCurPrdAndPrior'!$D$33*IF(ISNA(VLOOKUP(D533,'[1]Proportionate Shares'!$D$23:$I$1359,6,FALSE)),0,VLOOKUP(D533,'[1]Proportionate Shares'!$D$23:$I$1359,6,FALSE)),0)</f>
        <v>187914</v>
      </c>
      <c r="T533" s="98">
        <f>ROUND('[1]68_InOutFlowsCurPrdAndPrior'!$D$35*IF(ISNA(VLOOKUP(D533,'[1]Proportionate Shares'!$D$23:$I$1359,6,FALSE)),0,VLOOKUP(D533,'[1]Proportionate Shares'!$D$23:$I$1359,6,FALSE)),0)</f>
        <v>36414</v>
      </c>
      <c r="U533" s="98">
        <f>VLOOKUP(D533,'[1]Schedule of Pension Amounts LW'!$B$15:$AS$1399,36,FALSE)</f>
        <v>100804</v>
      </c>
      <c r="V533" s="99">
        <f t="shared" si="35"/>
        <v>327676</v>
      </c>
      <c r="W533" s="98">
        <f>ROUND('[1]68_InOutFlowsCurPrdAndPrior'!$F$32*IF(ISNA(VLOOKUP(D533,'[1]Proportionate Shares'!$D$23:$I$1359,6,FALSE)),0,VLOOKUP(D533,'[1]Proportionate Shares'!$D$23:$I$1359,6,FALSE)),0)</f>
        <v>21030</v>
      </c>
      <c r="X533" s="98">
        <f>ROUND('[1]68_InOutFlowsCurPrdAndPrior'!$F$33*IF(ISNA(VLOOKUP(D533,'[1]Proportionate Shares'!$D$23:$I$1359,6,FALSE)),0,VLOOKUP(D533,'[1]Proportionate Shares'!$D$23:$I$1359,6,FALSE)),0)</f>
        <v>77655</v>
      </c>
      <c r="Y533" s="98">
        <f>ROUND('[1]68_InOutFlowsCurPrdAndPrior'!$F$35*IF(ISNA(VLOOKUP(D533,'[1]Proportionate Shares'!$D$23:$I$1359,6,FALSE)),0,VLOOKUP(D533,'[1]Proportionate Shares'!$D$23:$I$1359,6,FALSE)),0)</f>
        <v>30332</v>
      </c>
      <c r="Z533" s="98">
        <f>-VLOOKUP(D533,'[1]Schedule of Pension Amounts LW'!$B$15:$AS$1399,37,FALSE)</f>
        <v>83218</v>
      </c>
      <c r="AA533" s="99">
        <f t="shared" si="36"/>
        <v>212235</v>
      </c>
      <c r="AB533" s="72">
        <f>VLOOKUP(D533,'[1]Pension Expense Details'!$D$22:$S$1407,16,FALSE)</f>
        <v>49212</v>
      </c>
      <c r="AC533" s="72">
        <f t="shared" si="37"/>
        <v>79388</v>
      </c>
      <c r="AD533" s="72">
        <f>VLOOKUP(D533,'[1]Schedule of Pension Amounts LW'!$B$15:$W$1399,22,FALSE)</f>
        <v>128600</v>
      </c>
    </row>
    <row r="534" spans="1:30" x14ac:dyDescent="0.3">
      <c r="A534" s="104"/>
      <c r="B534" s="33"/>
      <c r="C534" s="33" t="str">
        <f>VLOOKUP(D534,'[1]Employer information'!$I$3:$J$1391,2,FALSE)</f>
        <v xml:space="preserve">Public Education                                  </v>
      </c>
      <c r="D534" s="33" t="str">
        <f>'[1]Schedule of Pension Amounts LW'!B527</f>
        <v>1787</v>
      </c>
      <c r="E534" s="33" t="str">
        <f>IF(ISNA(VLOOKUP(D534,'[1]Proportionate Shares'!$D$23:$G$1400,2,FALSE)),"",VLOOKUP(D534,'[1]Proportionate Shares'!$D$23:$G$1400,2,FALSE))</f>
        <v>220912</v>
      </c>
      <c r="F534" s="33" t="str">
        <f>IF(ISNA(VLOOKUP(D534,'[1]Proportionate Shares'!$D$23:$G$1400,3,FALSE)),"",VLOOKUP(D534,'[1]Proportionate Shares'!$D$23:$G$1400,3,FALSE))</f>
        <v/>
      </c>
      <c r="G534" s="34" t="str">
        <f>VLOOKUP(D534,'[1]Employer information'!$A$3:$B$1390,2,FALSE)</f>
        <v>CROWLEY ISD</v>
      </c>
      <c r="H534" s="36">
        <f>IF(ISNA(VLOOKUP(D534,'[1]Proportionate Shares'!$D$23:$I$1377,6,FALSE)),0,VLOOKUP(D534,'[1]Proportionate Shares'!$D$23:$I$1377,6,FALSE))</f>
        <v>9.9004819299999998E-4</v>
      </c>
      <c r="I534" s="105">
        <f>VLOOKUP(D534,'[1]Schedule of Pension Amounts LW'!$B$15:$E$1399,3,FALSE)</f>
        <v>53961952</v>
      </c>
      <c r="J534" s="105">
        <f>-IF(ISNA(VLOOKUP(D534,'[1]Combined Contribution Amounts'!$A$2:$K$1335,5,FALSE)),0,VLOOKUP(D534,'[1]Combined Contribution Amounts'!$A$2:$K$1335,5,FALSE))</f>
        <v>-3465288</v>
      </c>
      <c r="K534" s="105">
        <f>-IF(ISNA(VLOOKUP(D534,'[1]Combined Contribution Amounts'!$A$2:$K$1335,7,FALSE)),0,VLOOKUP(D534,'[1]Combined Contribution Amounts'!$A$2:$K$1335,7,FALSE))+-IF(ISNA(VLOOKUP(D534,'[1]Combined Contribution Amounts'!$A$2:$K$1335,8,FALSE)),0,VLOOKUP(D534,'[1]Combined Contribution Amounts'!$A$2:$K$1335,8,FALSE))+-IF(ISNA(VLOOKUP(D534,'[1]Combined Contribution Amounts'!$A$2:$K$1335,9,FALSE)),0,VLOOKUP(D534,'[1]Combined Contribution Amounts'!$A$2:$K$1335,9,FALSE))</f>
        <v>0</v>
      </c>
      <c r="L534" s="105">
        <f>VLOOKUP(D534,'[1]Pension Expense Details'!$D$23:$S$1407,16,FALSE)</f>
        <v>4856399</v>
      </c>
      <c r="M534" s="105">
        <f>ROUND(('[1]68_InOutFlowsCurPrdAndPriorHist'!$F$28-'[1]68_InOutFlowsCurPrdAndPriorHist'!$F$31)*$H534,0)-VLOOKUP(D534,'[1]Pension Expense Details'!$D$23:$S$1407,12,FALSE)</f>
        <v>-819995</v>
      </c>
      <c r="N534" s="105">
        <f>ROUND(('[1]68_InOutFlowsCurPrdAndPriorHist'!$F$29-'[1]68_InOutFlowsCurPrdAndPriorHist'!$F$32)*$H534,0)-VLOOKUP(D534,'[1]Pension Expense Details'!$D$23:$S$1407,13,FALSE)</f>
        <v>-6195924</v>
      </c>
      <c r="O534" s="105">
        <f>ROUND(('[1]68_InOutFlowsCurPrdAndPriorHist'!$F$30-'[1]68_InOutFlowsCurPrdAndPriorHist'!$F$33)*$H534,0)-VLOOKUP(D534,'[1]Pension Expense Details'!$D$23:$S$1407,14,FALSE)</f>
        <v>2679309</v>
      </c>
      <c r="P534" s="105">
        <f>ROUND((VLOOKUP(D534,'[1]Schedule of Pension Amounts LW'!$B$15:$AC$1399,28,FALSE)-VLOOKUP(D534,'[1]Schedule of Pension Amounts LW'!$B$15:$AC$1399,27,FALSE))*'[1]Schedule of Pension Amounts LW'!AD$4,0)+VLOOKUP(D534,'[1]Schedule of Pension Amounts LW'!$B$15:$AH$1399,33,FALSE)-VLOOKUP(D534,'[1]Pension Expense Details'!$D$23:$S$1407,15,FALSE)</f>
        <v>449347</v>
      </c>
      <c r="Q534" s="98">
        <f t="shared" ref="Q534:Q597" si="38">SUM(I534:K534,L534:P534)</f>
        <v>51465800</v>
      </c>
      <c r="R534" s="98">
        <f>ROUND('[1]68_InOutFlowsCurPrdAndPrior'!$D$32*IF(ISNA(VLOOKUP(D534,'[1]Proportionate Shares'!$D$23:$I$1359,6,FALSE)),0,VLOOKUP(D534,'[1]Proportionate Shares'!$D$23:$I$1359,6,FALSE)),0)</f>
        <v>216202</v>
      </c>
      <c r="S534" s="98">
        <f>ROUND('[1]68_InOutFlowsCurPrdAndPrior'!$D$33*IF(ISNA(VLOOKUP(D534,'[1]Proportionate Shares'!$D$23:$I$1359,6,FALSE)),0,VLOOKUP(D534,'[1]Proportionate Shares'!$D$23:$I$1359,6,FALSE)),0)</f>
        <v>15967219</v>
      </c>
      <c r="T534" s="98">
        <f>ROUND('[1]68_InOutFlowsCurPrdAndPrior'!$D$35*IF(ISNA(VLOOKUP(D534,'[1]Proportionate Shares'!$D$23:$I$1359,6,FALSE)),0,VLOOKUP(D534,'[1]Proportionate Shares'!$D$23:$I$1359,6,FALSE)),0)</f>
        <v>3094140</v>
      </c>
      <c r="U534" s="98">
        <f>VLOOKUP(D534,'[1]Schedule of Pension Amounts LW'!$B$15:$AS$1399,36,FALSE)</f>
        <v>5567764</v>
      </c>
      <c r="V534" s="99">
        <f t="shared" si="35"/>
        <v>24845325</v>
      </c>
      <c r="W534" s="98">
        <f>ROUND('[1]68_InOutFlowsCurPrdAndPrior'!$F$32*IF(ISNA(VLOOKUP(D534,'[1]Proportionate Shares'!$D$23:$I$1359,6,FALSE)),0,VLOOKUP(D534,'[1]Proportionate Shares'!$D$23:$I$1359,6,FALSE)),0)</f>
        <v>1786974</v>
      </c>
      <c r="X534" s="98">
        <f>ROUND('[1]68_InOutFlowsCurPrdAndPrior'!$F$33*IF(ISNA(VLOOKUP(D534,'[1]Proportionate Shares'!$D$23:$I$1359,6,FALSE)),0,VLOOKUP(D534,'[1]Proportionate Shares'!$D$23:$I$1359,6,FALSE)),0)</f>
        <v>6598410</v>
      </c>
      <c r="Y534" s="98">
        <f>ROUND('[1]68_InOutFlowsCurPrdAndPrior'!$F$35*IF(ISNA(VLOOKUP(D534,'[1]Proportionate Shares'!$D$23:$I$1359,6,FALSE)),0,VLOOKUP(D534,'[1]Proportionate Shares'!$D$23:$I$1359,6,FALSE)),0)</f>
        <v>2577364</v>
      </c>
      <c r="Z534" s="98">
        <f>-VLOOKUP(D534,'[1]Schedule of Pension Amounts LW'!$B$15:$AS$1399,37,FALSE)</f>
        <v>0</v>
      </c>
      <c r="AA534" s="99">
        <f t="shared" si="36"/>
        <v>10962748</v>
      </c>
      <c r="AB534" s="72">
        <f>VLOOKUP(D534,'[1]Pension Expense Details'!$D$22:$S$1407,16,FALSE)</f>
        <v>4856399</v>
      </c>
      <c r="AC534" s="72">
        <f t="shared" si="37"/>
        <v>6135317</v>
      </c>
      <c r="AD534" s="72">
        <f>VLOOKUP(D534,'[1]Schedule of Pension Amounts LW'!$B$15:$W$1399,22,FALSE)</f>
        <v>10991716</v>
      </c>
    </row>
    <row r="535" spans="1:30" x14ac:dyDescent="0.3">
      <c r="A535" s="104"/>
      <c r="B535" s="33"/>
      <c r="C535" s="33" t="str">
        <f>VLOOKUP(D535,'[1]Employer information'!$I$3:$J$1391,2,FALSE)</f>
        <v xml:space="preserve">Public Education                                  </v>
      </c>
      <c r="D535" s="33" t="str">
        <f>'[1]Schedule of Pension Amounts LW'!B528</f>
        <v>1408</v>
      </c>
      <c r="E535" s="33" t="str">
        <f>IF(ISNA(VLOOKUP(D535,'[1]Proportionate Shares'!$D$23:$G$1400,2,FALSE)),"",VLOOKUP(D535,'[1]Proportionate Shares'!$D$23:$G$1400,2,FALSE))</f>
        <v>254901</v>
      </c>
      <c r="F535" s="33" t="str">
        <f>IF(ISNA(VLOOKUP(D535,'[1]Proportionate Shares'!$D$23:$G$1400,3,FALSE)),"",VLOOKUP(D535,'[1]Proportionate Shares'!$D$23:$G$1400,3,FALSE))</f>
        <v/>
      </c>
      <c r="G535" s="34" t="str">
        <f>VLOOKUP(D535,'[1]Employer information'!$A$3:$B$1390,2,FALSE)</f>
        <v>CRYSTAL CITY ISD</v>
      </c>
      <c r="H535" s="36">
        <f>IF(ISNA(VLOOKUP(D535,'[1]Proportionate Shares'!$D$23:$I$1377,6,FALSE)),0,VLOOKUP(D535,'[1]Proportionate Shares'!$D$23:$I$1377,6,FALSE))</f>
        <v>9.7460930000000003E-5</v>
      </c>
      <c r="I535" s="105">
        <f>VLOOKUP(D535,'[1]Schedule of Pension Amounts LW'!$B$15:$E$1399,3,FALSE)</f>
        <v>6225506</v>
      </c>
      <c r="J535" s="105">
        <f>-IF(ISNA(VLOOKUP(D535,'[1]Combined Contribution Amounts'!$A$2:$K$1335,5,FALSE)),0,VLOOKUP(D535,'[1]Combined Contribution Amounts'!$A$2:$K$1335,5,FALSE))</f>
        <v>-341125</v>
      </c>
      <c r="K535" s="105">
        <f>-IF(ISNA(VLOOKUP(D535,'[1]Combined Contribution Amounts'!$A$2:$K$1335,7,FALSE)),0,VLOOKUP(D535,'[1]Combined Contribution Amounts'!$A$2:$K$1335,7,FALSE))+-IF(ISNA(VLOOKUP(D535,'[1]Combined Contribution Amounts'!$A$2:$K$1335,8,FALSE)),0,VLOOKUP(D535,'[1]Combined Contribution Amounts'!$A$2:$K$1335,8,FALSE))+-IF(ISNA(VLOOKUP(D535,'[1]Combined Contribution Amounts'!$A$2:$K$1335,9,FALSE)),0,VLOOKUP(D535,'[1]Combined Contribution Amounts'!$A$2:$K$1335,9,FALSE))</f>
        <v>0</v>
      </c>
      <c r="L535" s="105">
        <f>VLOOKUP(D535,'[1]Pension Expense Details'!$D$23:$S$1407,16,FALSE)</f>
        <v>334494</v>
      </c>
      <c r="M535" s="105">
        <f>ROUND(('[1]68_InOutFlowsCurPrdAndPriorHist'!$F$28-'[1]68_InOutFlowsCurPrdAndPriorHist'!$F$31)*$H535,0)-VLOOKUP(D535,'[1]Pension Expense Details'!$D$23:$S$1407,12,FALSE)</f>
        <v>-80721</v>
      </c>
      <c r="N535" s="105">
        <f>ROUND(('[1]68_InOutFlowsCurPrdAndPriorHist'!$F$29-'[1]68_InOutFlowsCurPrdAndPriorHist'!$F$32)*$H535,0)-VLOOKUP(D535,'[1]Pension Expense Details'!$D$23:$S$1407,13,FALSE)</f>
        <v>-609931</v>
      </c>
      <c r="O535" s="105">
        <f>ROUND(('[1]68_InOutFlowsCurPrdAndPriorHist'!$F$30-'[1]68_InOutFlowsCurPrdAndPriorHist'!$F$33)*$H535,0)-VLOOKUP(D535,'[1]Pension Expense Details'!$D$23:$S$1407,14,FALSE)</f>
        <v>263753</v>
      </c>
      <c r="P535" s="105">
        <f>ROUND((VLOOKUP(D535,'[1]Schedule of Pension Amounts LW'!$B$15:$AC$1399,28,FALSE)-VLOOKUP(D535,'[1]Schedule of Pension Amounts LW'!$B$15:$AC$1399,27,FALSE))*'[1]Schedule of Pension Amounts LW'!AD$4,0)+VLOOKUP(D535,'[1]Schedule of Pension Amounts LW'!$B$15:$AH$1399,33,FALSE)-VLOOKUP(D535,'[1]Pension Expense Details'!$D$23:$S$1407,15,FALSE)</f>
        <v>-725652</v>
      </c>
      <c r="Q535" s="98">
        <f t="shared" si="38"/>
        <v>5066324</v>
      </c>
      <c r="R535" s="98">
        <f>ROUND('[1]68_InOutFlowsCurPrdAndPrior'!$D$32*IF(ISNA(VLOOKUP(D535,'[1]Proportionate Shares'!$D$23:$I$1359,6,FALSE)),0,VLOOKUP(D535,'[1]Proportionate Shares'!$D$23:$I$1359,6,FALSE)),0)</f>
        <v>21283</v>
      </c>
      <c r="S535" s="98">
        <f>ROUND('[1]68_InOutFlowsCurPrdAndPrior'!$D$33*IF(ISNA(VLOOKUP(D535,'[1]Proportionate Shares'!$D$23:$I$1359,6,FALSE)),0,VLOOKUP(D535,'[1]Proportionate Shares'!$D$23:$I$1359,6,FALSE)),0)</f>
        <v>1571822</v>
      </c>
      <c r="T535" s="98">
        <f>ROUND('[1]68_InOutFlowsCurPrdAndPrior'!$D$35*IF(ISNA(VLOOKUP(D535,'[1]Proportionate Shares'!$D$23:$I$1359,6,FALSE)),0,VLOOKUP(D535,'[1]Proportionate Shares'!$D$23:$I$1359,6,FALSE)),0)</f>
        <v>304589</v>
      </c>
      <c r="U535" s="98">
        <f>VLOOKUP(D535,'[1]Schedule of Pension Amounts LW'!$B$15:$AS$1399,36,FALSE)</f>
        <v>507768</v>
      </c>
      <c r="V535" s="99">
        <f t="shared" ref="V535:V598" si="39">SUM(R535:U535)</f>
        <v>2405462</v>
      </c>
      <c r="W535" s="98">
        <f>ROUND('[1]68_InOutFlowsCurPrdAndPrior'!$F$32*IF(ISNA(VLOOKUP(D535,'[1]Proportionate Shares'!$D$23:$I$1359,6,FALSE)),0,VLOOKUP(D535,'[1]Proportionate Shares'!$D$23:$I$1359,6,FALSE)),0)</f>
        <v>175911</v>
      </c>
      <c r="X535" s="98">
        <f>ROUND('[1]68_InOutFlowsCurPrdAndPrior'!$F$33*IF(ISNA(VLOOKUP(D535,'[1]Proportionate Shares'!$D$23:$I$1359,6,FALSE)),0,VLOOKUP(D535,'[1]Proportionate Shares'!$D$23:$I$1359,6,FALSE)),0)</f>
        <v>649551</v>
      </c>
      <c r="Y535" s="98">
        <f>ROUND('[1]68_InOutFlowsCurPrdAndPrior'!$F$35*IF(ISNA(VLOOKUP(D535,'[1]Proportionate Shares'!$D$23:$I$1359,6,FALSE)),0,VLOOKUP(D535,'[1]Proportionate Shares'!$D$23:$I$1359,6,FALSE)),0)</f>
        <v>253717</v>
      </c>
      <c r="Z535" s="98">
        <f>-VLOOKUP(D535,'[1]Schedule of Pension Amounts LW'!$B$15:$AS$1399,37,FALSE)</f>
        <v>890324</v>
      </c>
      <c r="AA535" s="99">
        <f t="shared" ref="AA535:AA598" si="40">SUM(W535:Z535)</f>
        <v>1969503</v>
      </c>
      <c r="AB535" s="72">
        <f>VLOOKUP(D535,'[1]Pension Expense Details'!$D$22:$S$1407,16,FALSE)</f>
        <v>334494</v>
      </c>
      <c r="AC535" s="72">
        <f t="shared" si="37"/>
        <v>636244</v>
      </c>
      <c r="AD535" s="72">
        <f>VLOOKUP(D535,'[1]Schedule of Pension Amounts LW'!$B$15:$W$1399,22,FALSE)</f>
        <v>970738</v>
      </c>
    </row>
    <row r="536" spans="1:30" x14ac:dyDescent="0.3">
      <c r="A536" s="104"/>
      <c r="B536" s="33"/>
      <c r="C536" s="33" t="str">
        <f>VLOOKUP(D536,'[1]Employer information'!$I$3:$J$1391,2,FALSE)</f>
        <v xml:space="preserve">Public Education                                  </v>
      </c>
      <c r="D536" s="33" t="str">
        <f>'[1]Schedule of Pension Amounts LW'!B529</f>
        <v>0531</v>
      </c>
      <c r="E536" s="33" t="str">
        <f>IF(ISNA(VLOOKUP(D536,'[1]Proportionate Shares'!$D$23:$G$1400,2,FALSE)),"",VLOOKUP(D536,'[1]Proportionate Shares'!$D$23:$G$1400,2,FALSE))</f>
        <v>062901</v>
      </c>
      <c r="F536" s="33" t="str">
        <f>IF(ISNA(VLOOKUP(D536,'[1]Proportionate Shares'!$D$23:$G$1400,3,FALSE)),"",VLOOKUP(D536,'[1]Proportionate Shares'!$D$23:$G$1400,3,FALSE))</f>
        <v xml:space="preserve">   </v>
      </c>
      <c r="G536" s="34" t="str">
        <f>VLOOKUP(D536,'[1]Employer information'!$A$3:$B$1390,2,FALSE)</f>
        <v>CUERO ISD</v>
      </c>
      <c r="H536" s="36">
        <f>IF(ISNA(VLOOKUP(D536,'[1]Proportionate Shares'!$D$23:$I$1377,6,FALSE)),0,VLOOKUP(D536,'[1]Proportionate Shares'!$D$23:$I$1377,6,FALSE))</f>
        <v>9.7111227E-5</v>
      </c>
      <c r="I536" s="105">
        <f>VLOOKUP(D536,'[1]Schedule of Pension Amounts LW'!$B$15:$E$1399,3,FALSE)</f>
        <v>5022325</v>
      </c>
      <c r="J536" s="105">
        <f>-IF(ISNA(VLOOKUP(D536,'[1]Combined Contribution Amounts'!$A$2:$K$1335,5,FALSE)),0,VLOOKUP(D536,'[1]Combined Contribution Amounts'!$A$2:$K$1335,5,FALSE))</f>
        <v>-339901</v>
      </c>
      <c r="K536" s="105">
        <f>-IF(ISNA(VLOOKUP(D536,'[1]Combined Contribution Amounts'!$A$2:$K$1335,7,FALSE)),0,VLOOKUP(D536,'[1]Combined Contribution Amounts'!$A$2:$K$1335,7,FALSE))+-IF(ISNA(VLOOKUP(D536,'[1]Combined Contribution Amounts'!$A$2:$K$1335,8,FALSE)),0,VLOOKUP(D536,'[1]Combined Contribution Amounts'!$A$2:$K$1335,8,FALSE))+-IF(ISNA(VLOOKUP(D536,'[1]Combined Contribution Amounts'!$A$2:$K$1335,9,FALSE)),0,VLOOKUP(D536,'[1]Combined Contribution Amounts'!$A$2:$K$1335,9,FALSE))</f>
        <v>0</v>
      </c>
      <c r="L536" s="105">
        <f>VLOOKUP(D536,'[1]Pension Expense Details'!$D$23:$S$1407,16,FALSE)</f>
        <v>518894</v>
      </c>
      <c r="M536" s="105">
        <f>ROUND(('[1]68_InOutFlowsCurPrdAndPriorHist'!$F$28-'[1]68_InOutFlowsCurPrdAndPriorHist'!$F$31)*$H536,0)-VLOOKUP(D536,'[1]Pension Expense Details'!$D$23:$S$1407,12,FALSE)</f>
        <v>-80432</v>
      </c>
      <c r="N536" s="105">
        <f>ROUND(('[1]68_InOutFlowsCurPrdAndPriorHist'!$F$29-'[1]68_InOutFlowsCurPrdAndPriorHist'!$F$32)*$H536,0)-VLOOKUP(D536,'[1]Pension Expense Details'!$D$23:$S$1407,13,FALSE)</f>
        <v>-607742</v>
      </c>
      <c r="O536" s="105">
        <f>ROUND(('[1]68_InOutFlowsCurPrdAndPriorHist'!$F$30-'[1]68_InOutFlowsCurPrdAndPriorHist'!$F$33)*$H536,0)-VLOOKUP(D536,'[1]Pension Expense Details'!$D$23:$S$1407,14,FALSE)</f>
        <v>262806</v>
      </c>
      <c r="P536" s="105">
        <f>ROUND((VLOOKUP(D536,'[1]Schedule of Pension Amounts LW'!$B$15:$AC$1399,28,FALSE)-VLOOKUP(D536,'[1]Schedule of Pension Amounts LW'!$B$15:$AC$1399,27,FALSE))*'[1]Schedule of Pension Amounts LW'!AD$4,0)+VLOOKUP(D536,'[1]Schedule of Pension Amounts LW'!$B$15:$AH$1399,33,FALSE)-VLOOKUP(D536,'[1]Pension Expense Details'!$D$23:$S$1407,15,FALSE)</f>
        <v>272195</v>
      </c>
      <c r="Q536" s="98">
        <f t="shared" si="38"/>
        <v>5048145</v>
      </c>
      <c r="R536" s="98">
        <f>ROUND('[1]68_InOutFlowsCurPrdAndPrior'!$D$32*IF(ISNA(VLOOKUP(D536,'[1]Proportionate Shares'!$D$23:$I$1359,6,FALSE)),0,VLOOKUP(D536,'[1]Proportionate Shares'!$D$23:$I$1359,6,FALSE)),0)</f>
        <v>21207</v>
      </c>
      <c r="S536" s="98">
        <f>ROUND('[1]68_InOutFlowsCurPrdAndPrior'!$D$33*IF(ISNA(VLOOKUP(D536,'[1]Proportionate Shares'!$D$23:$I$1359,6,FALSE)),0,VLOOKUP(D536,'[1]Proportionate Shares'!$D$23:$I$1359,6,FALSE)),0)</f>
        <v>1566183</v>
      </c>
      <c r="T536" s="98">
        <f>ROUND('[1]68_InOutFlowsCurPrdAndPrior'!$D$35*IF(ISNA(VLOOKUP(D536,'[1]Proportionate Shares'!$D$23:$I$1359,6,FALSE)),0,VLOOKUP(D536,'[1]Proportionate Shares'!$D$23:$I$1359,6,FALSE)),0)</f>
        <v>303496</v>
      </c>
      <c r="U536" s="98">
        <f>VLOOKUP(D536,'[1]Schedule of Pension Amounts LW'!$B$15:$AS$1399,36,FALSE)</f>
        <v>377103</v>
      </c>
      <c r="V536" s="99">
        <f t="shared" si="39"/>
        <v>2267989</v>
      </c>
      <c r="W536" s="98">
        <f>ROUND('[1]68_InOutFlowsCurPrdAndPrior'!$F$32*IF(ISNA(VLOOKUP(D536,'[1]Proportionate Shares'!$D$23:$I$1359,6,FALSE)),0,VLOOKUP(D536,'[1]Proportionate Shares'!$D$23:$I$1359,6,FALSE)),0)</f>
        <v>175280</v>
      </c>
      <c r="X536" s="98">
        <f>ROUND('[1]68_InOutFlowsCurPrdAndPrior'!$F$33*IF(ISNA(VLOOKUP(D536,'[1]Proportionate Shares'!$D$23:$I$1359,6,FALSE)),0,VLOOKUP(D536,'[1]Proportionate Shares'!$D$23:$I$1359,6,FALSE)),0)</f>
        <v>647221</v>
      </c>
      <c r="Y536" s="98">
        <f>ROUND('[1]68_InOutFlowsCurPrdAndPrior'!$F$35*IF(ISNA(VLOOKUP(D536,'[1]Proportionate Shares'!$D$23:$I$1359,6,FALSE)),0,VLOOKUP(D536,'[1]Proportionate Shares'!$D$23:$I$1359,6,FALSE)),0)</f>
        <v>252807</v>
      </c>
      <c r="Z536" s="98">
        <f>-VLOOKUP(D536,'[1]Schedule of Pension Amounts LW'!$B$15:$AS$1399,37,FALSE)</f>
        <v>774634</v>
      </c>
      <c r="AA536" s="99">
        <f t="shared" si="40"/>
        <v>1849942</v>
      </c>
      <c r="AB536" s="72">
        <f>VLOOKUP(D536,'[1]Pension Expense Details'!$D$22:$S$1407,16,FALSE)</f>
        <v>518894</v>
      </c>
      <c r="AC536" s="72">
        <f t="shared" ref="AC536:AC599" si="41">AD536-AB536</f>
        <v>301471</v>
      </c>
      <c r="AD536" s="72">
        <f>VLOOKUP(D536,'[1]Schedule of Pension Amounts LW'!$B$15:$W$1399,22,FALSE)</f>
        <v>820365</v>
      </c>
    </row>
    <row r="537" spans="1:30" x14ac:dyDescent="0.3">
      <c r="A537" s="104"/>
      <c r="B537" s="33"/>
      <c r="C537" s="33" t="str">
        <f>VLOOKUP(D537,'[1]Employer information'!$I$3:$J$1391,2,FALSE)</f>
        <v xml:space="preserve">Public Education                                  </v>
      </c>
      <c r="D537" s="33" t="str">
        <f>'[1]Schedule of Pension Amounts LW'!B530</f>
        <v>1800</v>
      </c>
      <c r="E537" s="33" t="str">
        <f>IF(ISNA(VLOOKUP(D537,'[1]Proportionate Shares'!$D$23:$G$1400,2,FALSE)),"",VLOOKUP(D537,'[1]Proportionate Shares'!$D$23:$G$1400,2,FALSE))</f>
        <v>055901</v>
      </c>
      <c r="F537" s="33" t="str">
        <f>IF(ISNA(VLOOKUP(D537,'[1]Proportionate Shares'!$D$23:$G$1400,3,FALSE)),"",VLOOKUP(D537,'[1]Proportionate Shares'!$D$23:$G$1400,3,FALSE))</f>
        <v/>
      </c>
      <c r="G537" s="34" t="str">
        <f>VLOOKUP(D537,'[1]Employer information'!$A$3:$B$1390,2,FALSE)</f>
        <v>CULBERSON COUNTY-ALLAMOORE ISD</v>
      </c>
      <c r="H537" s="36">
        <f>IF(ISNA(VLOOKUP(D537,'[1]Proportionate Shares'!$D$23:$I$1377,6,FALSE)),0,VLOOKUP(D537,'[1]Proportionate Shares'!$D$23:$I$1377,6,FALSE))</f>
        <v>2.554912E-5</v>
      </c>
      <c r="I537" s="105">
        <f>VLOOKUP(D537,'[1]Schedule of Pension Amounts LW'!$B$15:$E$1399,3,FALSE)</f>
        <v>1371720</v>
      </c>
      <c r="J537" s="105">
        <f>-IF(ISNA(VLOOKUP(D537,'[1]Combined Contribution Amounts'!$A$2:$K$1335,5,FALSE)),0,VLOOKUP(D537,'[1]Combined Contribution Amounts'!$A$2:$K$1335,5,FALSE))</f>
        <v>-89425</v>
      </c>
      <c r="K537" s="105">
        <f>-IF(ISNA(VLOOKUP(D537,'[1]Combined Contribution Amounts'!$A$2:$K$1335,7,FALSE)),0,VLOOKUP(D537,'[1]Combined Contribution Amounts'!$A$2:$K$1335,7,FALSE))+-IF(ISNA(VLOOKUP(D537,'[1]Combined Contribution Amounts'!$A$2:$K$1335,8,FALSE)),0,VLOOKUP(D537,'[1]Combined Contribution Amounts'!$A$2:$K$1335,8,FALSE))+-IF(ISNA(VLOOKUP(D537,'[1]Combined Contribution Amounts'!$A$2:$K$1335,9,FALSE)),0,VLOOKUP(D537,'[1]Combined Contribution Amounts'!$A$2:$K$1335,9,FALSE))</f>
        <v>0</v>
      </c>
      <c r="L537" s="105">
        <f>VLOOKUP(D537,'[1]Pension Expense Details'!$D$23:$S$1407,16,FALSE)</f>
        <v>128596</v>
      </c>
      <c r="M537" s="105">
        <f>ROUND(('[1]68_InOutFlowsCurPrdAndPriorHist'!$F$28-'[1]68_InOutFlowsCurPrdAndPriorHist'!$F$31)*$H537,0)-VLOOKUP(D537,'[1]Pension Expense Details'!$D$23:$S$1407,12,FALSE)</f>
        <v>-21161</v>
      </c>
      <c r="N537" s="105">
        <f>ROUND(('[1]68_InOutFlowsCurPrdAndPriorHist'!$F$29-'[1]68_InOutFlowsCurPrdAndPriorHist'!$F$32)*$H537,0)-VLOOKUP(D537,'[1]Pension Expense Details'!$D$23:$S$1407,13,FALSE)</f>
        <v>-159891</v>
      </c>
      <c r="O537" s="105">
        <f>ROUND(('[1]68_InOutFlowsCurPrdAndPriorHist'!$F$30-'[1]68_InOutFlowsCurPrdAndPriorHist'!$F$33)*$H537,0)-VLOOKUP(D537,'[1]Pension Expense Details'!$D$23:$S$1407,14,FALSE)</f>
        <v>69142</v>
      </c>
      <c r="P537" s="105">
        <f>ROUND((VLOOKUP(D537,'[1]Schedule of Pension Amounts LW'!$B$15:$AC$1399,28,FALSE)-VLOOKUP(D537,'[1]Schedule of Pension Amounts LW'!$B$15:$AC$1399,27,FALSE))*'[1]Schedule of Pension Amounts LW'!AD$4,0)+VLOOKUP(D537,'[1]Schedule of Pension Amounts LW'!$B$15:$AH$1399,33,FALSE)-VLOOKUP(D537,'[1]Pension Expense Details'!$D$23:$S$1407,15,FALSE)</f>
        <v>29142</v>
      </c>
      <c r="Q537" s="98">
        <f t="shared" si="38"/>
        <v>1328123</v>
      </c>
      <c r="R537" s="98">
        <f>ROUND('[1]68_InOutFlowsCurPrdAndPrior'!$D$32*IF(ISNA(VLOOKUP(D537,'[1]Proportionate Shares'!$D$23:$I$1359,6,FALSE)),0,VLOOKUP(D537,'[1]Proportionate Shares'!$D$23:$I$1359,6,FALSE)),0)</f>
        <v>5579</v>
      </c>
      <c r="S537" s="98">
        <f>ROUND('[1]68_InOutFlowsCurPrdAndPrior'!$D$33*IF(ISNA(VLOOKUP(D537,'[1]Proportionate Shares'!$D$23:$I$1359,6,FALSE)),0,VLOOKUP(D537,'[1]Proportionate Shares'!$D$23:$I$1359,6,FALSE)),0)</f>
        <v>412049</v>
      </c>
      <c r="T537" s="98">
        <f>ROUND('[1]68_InOutFlowsCurPrdAndPrior'!$D$35*IF(ISNA(VLOOKUP(D537,'[1]Proportionate Shares'!$D$23:$I$1359,6,FALSE)),0,VLOOKUP(D537,'[1]Proportionate Shares'!$D$23:$I$1359,6,FALSE)),0)</f>
        <v>79847</v>
      </c>
      <c r="U537" s="98">
        <f>VLOOKUP(D537,'[1]Schedule of Pension Amounts LW'!$B$15:$AS$1399,36,FALSE)</f>
        <v>133192</v>
      </c>
      <c r="V537" s="99">
        <f t="shared" si="39"/>
        <v>630667</v>
      </c>
      <c r="W537" s="98">
        <f>ROUND('[1]68_InOutFlowsCurPrdAndPrior'!$F$32*IF(ISNA(VLOOKUP(D537,'[1]Proportionate Shares'!$D$23:$I$1359,6,FALSE)),0,VLOOKUP(D537,'[1]Proportionate Shares'!$D$23:$I$1359,6,FALSE)),0)</f>
        <v>46115</v>
      </c>
      <c r="X537" s="98">
        <f>ROUND('[1]68_InOutFlowsCurPrdAndPrior'!$F$33*IF(ISNA(VLOOKUP(D537,'[1]Proportionate Shares'!$D$23:$I$1359,6,FALSE)),0,VLOOKUP(D537,'[1]Proportionate Shares'!$D$23:$I$1359,6,FALSE)),0)</f>
        <v>170278</v>
      </c>
      <c r="Y537" s="98">
        <f>ROUND('[1]68_InOutFlowsCurPrdAndPrior'!$F$35*IF(ISNA(VLOOKUP(D537,'[1]Proportionate Shares'!$D$23:$I$1359,6,FALSE)),0,VLOOKUP(D537,'[1]Proportionate Shares'!$D$23:$I$1359,6,FALSE)),0)</f>
        <v>66511</v>
      </c>
      <c r="Z537" s="98">
        <f>-VLOOKUP(D537,'[1]Schedule of Pension Amounts LW'!$B$15:$AS$1399,37,FALSE)</f>
        <v>13879</v>
      </c>
      <c r="AA537" s="99">
        <f t="shared" si="40"/>
        <v>296783</v>
      </c>
      <c r="AB537" s="72">
        <f>VLOOKUP(D537,'[1]Pension Expense Details'!$D$22:$S$1407,16,FALSE)</f>
        <v>128596</v>
      </c>
      <c r="AC537" s="72">
        <f t="shared" si="41"/>
        <v>164735</v>
      </c>
      <c r="AD537" s="72">
        <f>VLOOKUP(D537,'[1]Schedule of Pension Amounts LW'!$B$15:$W$1399,22,FALSE)</f>
        <v>293331</v>
      </c>
    </row>
    <row r="538" spans="1:30" x14ac:dyDescent="0.3">
      <c r="A538" s="104"/>
      <c r="B538" s="33"/>
      <c r="C538" s="33" t="str">
        <f>VLOOKUP(D538,'[1]Employer information'!$I$3:$J$1391,2,FALSE)</f>
        <v xml:space="preserve">Public Education                                  </v>
      </c>
      <c r="D538" s="33" t="str">
        <f>'[1]Schedule of Pension Amounts LW'!B531</f>
        <v>0532</v>
      </c>
      <c r="E538" s="33" t="str">
        <f>IF(ISNA(VLOOKUP(D538,'[1]Proportionate Shares'!$D$23:$G$1400,2,FALSE)),"",VLOOKUP(D538,'[1]Proportionate Shares'!$D$23:$G$1400,2,FALSE))</f>
        <v>112905</v>
      </c>
      <c r="F538" s="33" t="str">
        <f>IF(ISNA(VLOOKUP(D538,'[1]Proportionate Shares'!$D$23:$G$1400,3,FALSE)),"",VLOOKUP(D538,'[1]Proportionate Shares'!$D$23:$G$1400,3,FALSE))</f>
        <v xml:space="preserve">   </v>
      </c>
      <c r="G538" s="34" t="str">
        <f>VLOOKUP(D538,'[1]Employer information'!$A$3:$B$1390,2,FALSE)</f>
        <v>CUMBY ISD</v>
      </c>
      <c r="H538" s="36">
        <f>IF(ISNA(VLOOKUP(D538,'[1]Proportionate Shares'!$D$23:$I$1377,6,FALSE)),0,VLOOKUP(D538,'[1]Proportionate Shares'!$D$23:$I$1377,6,FALSE))</f>
        <v>1.9863030000000001E-5</v>
      </c>
      <c r="I538" s="105">
        <f>VLOOKUP(D538,'[1]Schedule of Pension Amounts LW'!$B$15:$E$1399,3,FALSE)</f>
        <v>1046522</v>
      </c>
      <c r="J538" s="105">
        <f>-IF(ISNA(VLOOKUP(D538,'[1]Combined Contribution Amounts'!$A$2:$K$1335,5,FALSE)),0,VLOOKUP(D538,'[1]Combined Contribution Amounts'!$A$2:$K$1335,5,FALSE))</f>
        <v>-69523</v>
      </c>
      <c r="K538" s="105">
        <f>-IF(ISNA(VLOOKUP(D538,'[1]Combined Contribution Amounts'!$A$2:$K$1335,7,FALSE)),0,VLOOKUP(D538,'[1]Combined Contribution Amounts'!$A$2:$K$1335,7,FALSE))+-IF(ISNA(VLOOKUP(D538,'[1]Combined Contribution Amounts'!$A$2:$K$1335,8,FALSE)),0,VLOOKUP(D538,'[1]Combined Contribution Amounts'!$A$2:$K$1335,8,FALSE))+-IF(ISNA(VLOOKUP(D538,'[1]Combined Contribution Amounts'!$A$2:$K$1335,9,FALSE)),0,VLOOKUP(D538,'[1]Combined Contribution Amounts'!$A$2:$K$1335,9,FALSE))</f>
        <v>0</v>
      </c>
      <c r="L538" s="105">
        <f>VLOOKUP(D538,'[1]Pension Expense Details'!$D$23:$S$1407,16,FALSE)</f>
        <v>103106</v>
      </c>
      <c r="M538" s="105">
        <f>ROUND(('[1]68_InOutFlowsCurPrdAndPriorHist'!$F$28-'[1]68_InOutFlowsCurPrdAndPriorHist'!$F$31)*$H538,0)-VLOOKUP(D538,'[1]Pension Expense Details'!$D$23:$S$1407,12,FALSE)</f>
        <v>-16451</v>
      </c>
      <c r="N538" s="105">
        <f>ROUND(('[1]68_InOutFlowsCurPrdAndPriorHist'!$F$29-'[1]68_InOutFlowsCurPrdAndPriorHist'!$F$32)*$H538,0)-VLOOKUP(D538,'[1]Pension Expense Details'!$D$23:$S$1407,13,FALSE)</f>
        <v>-124307</v>
      </c>
      <c r="O538" s="105">
        <f>ROUND(('[1]68_InOutFlowsCurPrdAndPriorHist'!$F$30-'[1]68_InOutFlowsCurPrdAndPriorHist'!$F$33)*$H538,0)-VLOOKUP(D538,'[1]Pension Expense Details'!$D$23:$S$1407,14,FALSE)</f>
        <v>53754</v>
      </c>
      <c r="P538" s="105">
        <f>ROUND((VLOOKUP(D538,'[1]Schedule of Pension Amounts LW'!$B$15:$AC$1399,28,FALSE)-VLOOKUP(D538,'[1]Schedule of Pension Amounts LW'!$B$15:$AC$1399,27,FALSE))*'[1]Schedule of Pension Amounts LW'!AD$4,0)+VLOOKUP(D538,'[1]Schedule of Pension Amounts LW'!$B$15:$AH$1399,33,FALSE)-VLOOKUP(D538,'[1]Pension Expense Details'!$D$23:$S$1407,15,FALSE)</f>
        <v>39441</v>
      </c>
      <c r="Q538" s="98">
        <f t="shared" si="38"/>
        <v>1032542</v>
      </c>
      <c r="R538" s="98">
        <f>ROUND('[1]68_InOutFlowsCurPrdAndPrior'!$D$32*IF(ISNA(VLOOKUP(D538,'[1]Proportionate Shares'!$D$23:$I$1359,6,FALSE)),0,VLOOKUP(D538,'[1]Proportionate Shares'!$D$23:$I$1359,6,FALSE)),0)</f>
        <v>4338</v>
      </c>
      <c r="S538" s="98">
        <f>ROUND('[1]68_InOutFlowsCurPrdAndPrior'!$D$33*IF(ISNA(VLOOKUP(D538,'[1]Proportionate Shares'!$D$23:$I$1359,6,FALSE)),0,VLOOKUP(D538,'[1]Proportionate Shares'!$D$23:$I$1359,6,FALSE)),0)</f>
        <v>320345</v>
      </c>
      <c r="T538" s="98">
        <f>ROUND('[1]68_InOutFlowsCurPrdAndPrior'!$D$35*IF(ISNA(VLOOKUP(D538,'[1]Proportionate Shares'!$D$23:$I$1359,6,FALSE)),0,VLOOKUP(D538,'[1]Proportionate Shares'!$D$23:$I$1359,6,FALSE)),0)</f>
        <v>62077</v>
      </c>
      <c r="U538" s="98">
        <f>VLOOKUP(D538,'[1]Schedule of Pension Amounts LW'!$B$15:$AS$1399,36,FALSE)</f>
        <v>128501</v>
      </c>
      <c r="V538" s="99">
        <f t="shared" si="39"/>
        <v>515261</v>
      </c>
      <c r="W538" s="98">
        <f>ROUND('[1]68_InOutFlowsCurPrdAndPrior'!$F$32*IF(ISNA(VLOOKUP(D538,'[1]Proportionate Shares'!$D$23:$I$1359,6,FALSE)),0,VLOOKUP(D538,'[1]Proportionate Shares'!$D$23:$I$1359,6,FALSE)),0)</f>
        <v>35852</v>
      </c>
      <c r="X538" s="98">
        <f>ROUND('[1]68_InOutFlowsCurPrdAndPrior'!$F$33*IF(ISNA(VLOOKUP(D538,'[1]Proportionate Shares'!$D$23:$I$1359,6,FALSE)),0,VLOOKUP(D538,'[1]Proportionate Shares'!$D$23:$I$1359,6,FALSE)),0)</f>
        <v>132382</v>
      </c>
      <c r="Y538" s="98">
        <f>ROUND('[1]68_InOutFlowsCurPrdAndPrior'!$F$35*IF(ISNA(VLOOKUP(D538,'[1]Proportionate Shares'!$D$23:$I$1359,6,FALSE)),0,VLOOKUP(D538,'[1]Proportionate Shares'!$D$23:$I$1359,6,FALSE)),0)</f>
        <v>51709</v>
      </c>
      <c r="Z538" s="98">
        <f>-VLOOKUP(D538,'[1]Schedule of Pension Amounts LW'!$B$15:$AS$1399,37,FALSE)</f>
        <v>10</v>
      </c>
      <c r="AA538" s="99">
        <f t="shared" si="40"/>
        <v>219953</v>
      </c>
      <c r="AB538" s="72">
        <f>VLOOKUP(D538,'[1]Pension Expense Details'!$D$22:$S$1407,16,FALSE)</f>
        <v>103106</v>
      </c>
      <c r="AC538" s="72">
        <f t="shared" si="41"/>
        <v>126963</v>
      </c>
      <c r="AD538" s="72">
        <f>VLOOKUP(D538,'[1]Schedule of Pension Amounts LW'!$B$15:$W$1399,22,FALSE)</f>
        <v>230069</v>
      </c>
    </row>
    <row r="539" spans="1:30" x14ac:dyDescent="0.3">
      <c r="A539" s="104"/>
      <c r="B539" s="33"/>
      <c r="C539" s="33" t="str">
        <f>VLOOKUP(D539,'[1]Employer information'!$I$3:$J$1391,2,FALSE)</f>
        <v xml:space="preserve">Public Education                                  </v>
      </c>
      <c r="D539" s="33" t="str">
        <f>'[1]Schedule of Pension Amounts LW'!B532</f>
        <v>0534</v>
      </c>
      <c r="E539" s="33" t="str">
        <f>IF(ISNA(VLOOKUP(D539,'[1]Proportionate Shares'!$D$23:$G$1400,2,FALSE)),"",VLOOKUP(D539,'[1]Proportionate Shares'!$D$23:$G$1400,2,FALSE))</f>
        <v>174902</v>
      </c>
      <c r="F539" s="33" t="str">
        <f>IF(ISNA(VLOOKUP(D539,'[1]Proportionate Shares'!$D$23:$G$1400,3,FALSE)),"",VLOOKUP(D539,'[1]Proportionate Shares'!$D$23:$G$1400,3,FALSE))</f>
        <v xml:space="preserve">   </v>
      </c>
      <c r="G539" s="34" t="str">
        <f>VLOOKUP(D539,'[1]Employer information'!$A$3:$B$1390,2,FALSE)</f>
        <v>CUSHING ISD</v>
      </c>
      <c r="H539" s="36">
        <f>IF(ISNA(VLOOKUP(D539,'[1]Proportionate Shares'!$D$23:$I$1377,6,FALSE)),0,VLOOKUP(D539,'[1]Proportionate Shares'!$D$23:$I$1377,6,FALSE))</f>
        <v>2.3969459999999999E-5</v>
      </c>
      <c r="I539" s="105">
        <f>VLOOKUP(D539,'[1]Schedule of Pension Amounts LW'!$B$15:$E$1399,3,FALSE)</f>
        <v>1317196</v>
      </c>
      <c r="J539" s="105">
        <f>-IF(ISNA(VLOOKUP(D539,'[1]Combined Contribution Amounts'!$A$2:$K$1335,5,FALSE)),0,VLOOKUP(D539,'[1]Combined Contribution Amounts'!$A$2:$K$1335,5,FALSE))</f>
        <v>-83896</v>
      </c>
      <c r="K539" s="105">
        <f>-IF(ISNA(VLOOKUP(D539,'[1]Combined Contribution Amounts'!$A$2:$K$1335,7,FALSE)),0,VLOOKUP(D539,'[1]Combined Contribution Amounts'!$A$2:$K$1335,7,FALSE))+-IF(ISNA(VLOOKUP(D539,'[1]Combined Contribution Amounts'!$A$2:$K$1335,8,FALSE)),0,VLOOKUP(D539,'[1]Combined Contribution Amounts'!$A$2:$K$1335,8,FALSE))+-IF(ISNA(VLOOKUP(D539,'[1]Combined Contribution Amounts'!$A$2:$K$1335,9,FALSE)),0,VLOOKUP(D539,'[1]Combined Contribution Amounts'!$A$2:$K$1335,9,FALSE))</f>
        <v>0</v>
      </c>
      <c r="L539" s="105">
        <f>VLOOKUP(D539,'[1]Pension Expense Details'!$D$23:$S$1407,16,FALSE)</f>
        <v>115885</v>
      </c>
      <c r="M539" s="105">
        <f>ROUND(('[1]68_InOutFlowsCurPrdAndPriorHist'!$F$28-'[1]68_InOutFlowsCurPrdAndPriorHist'!$F$31)*$H539,0)-VLOOKUP(D539,'[1]Pension Expense Details'!$D$23:$S$1407,12,FALSE)</f>
        <v>-19853</v>
      </c>
      <c r="N539" s="105">
        <f>ROUND(('[1]68_InOutFlowsCurPrdAndPriorHist'!$F$29-'[1]68_InOutFlowsCurPrdAndPriorHist'!$F$32)*$H539,0)-VLOOKUP(D539,'[1]Pension Expense Details'!$D$23:$S$1407,13,FALSE)</f>
        <v>-150006</v>
      </c>
      <c r="O539" s="105">
        <f>ROUND(('[1]68_InOutFlowsCurPrdAndPriorHist'!$F$30-'[1]68_InOutFlowsCurPrdAndPriorHist'!$F$33)*$H539,0)-VLOOKUP(D539,'[1]Pension Expense Details'!$D$23:$S$1407,14,FALSE)</f>
        <v>64867</v>
      </c>
      <c r="P539" s="105">
        <f>ROUND((VLOOKUP(D539,'[1]Schedule of Pension Amounts LW'!$B$15:$AC$1399,28,FALSE)-VLOOKUP(D539,'[1]Schedule of Pension Amounts LW'!$B$15:$AC$1399,27,FALSE))*'[1]Schedule of Pension Amounts LW'!AD$4,0)+VLOOKUP(D539,'[1]Schedule of Pension Amounts LW'!$B$15:$AH$1399,33,FALSE)-VLOOKUP(D539,'[1]Pension Expense Details'!$D$23:$S$1407,15,FALSE)</f>
        <v>1814</v>
      </c>
      <c r="Q539" s="98">
        <f t="shared" si="38"/>
        <v>1246007</v>
      </c>
      <c r="R539" s="98">
        <f>ROUND('[1]68_InOutFlowsCurPrdAndPrior'!$D$32*IF(ISNA(VLOOKUP(D539,'[1]Proportionate Shares'!$D$23:$I$1359,6,FALSE)),0,VLOOKUP(D539,'[1]Proportionate Shares'!$D$23:$I$1359,6,FALSE)),0)</f>
        <v>5234</v>
      </c>
      <c r="S539" s="98">
        <f>ROUND('[1]68_InOutFlowsCurPrdAndPrior'!$D$33*IF(ISNA(VLOOKUP(D539,'[1]Proportionate Shares'!$D$23:$I$1359,6,FALSE)),0,VLOOKUP(D539,'[1]Proportionate Shares'!$D$23:$I$1359,6,FALSE)),0)</f>
        <v>386573</v>
      </c>
      <c r="T539" s="98">
        <f>ROUND('[1]68_InOutFlowsCurPrdAndPrior'!$D$35*IF(ISNA(VLOOKUP(D539,'[1]Proportionate Shares'!$D$23:$I$1359,6,FALSE)),0,VLOOKUP(D539,'[1]Proportionate Shares'!$D$23:$I$1359,6,FALSE)),0)</f>
        <v>74910</v>
      </c>
      <c r="U539" s="98">
        <f>VLOOKUP(D539,'[1]Schedule of Pension Amounts LW'!$B$15:$AS$1399,36,FALSE)</f>
        <v>105066</v>
      </c>
      <c r="V539" s="99">
        <f t="shared" si="39"/>
        <v>571783</v>
      </c>
      <c r="W539" s="98">
        <f>ROUND('[1]68_InOutFlowsCurPrdAndPrior'!$F$32*IF(ISNA(VLOOKUP(D539,'[1]Proportionate Shares'!$D$23:$I$1359,6,FALSE)),0,VLOOKUP(D539,'[1]Proportionate Shares'!$D$23:$I$1359,6,FALSE)),0)</f>
        <v>43263</v>
      </c>
      <c r="X539" s="98">
        <f>ROUND('[1]68_InOutFlowsCurPrdAndPrior'!$F$33*IF(ISNA(VLOOKUP(D539,'[1]Proportionate Shares'!$D$23:$I$1359,6,FALSE)),0,VLOOKUP(D539,'[1]Proportionate Shares'!$D$23:$I$1359,6,FALSE)),0)</f>
        <v>159750</v>
      </c>
      <c r="Y539" s="98">
        <f>ROUND('[1]68_InOutFlowsCurPrdAndPrior'!$F$35*IF(ISNA(VLOOKUP(D539,'[1]Proportionate Shares'!$D$23:$I$1359,6,FALSE)),0,VLOOKUP(D539,'[1]Proportionate Shares'!$D$23:$I$1359,6,FALSE)),0)</f>
        <v>62399</v>
      </c>
      <c r="Z539" s="98">
        <f>-VLOOKUP(D539,'[1]Schedule of Pension Amounts LW'!$B$15:$AS$1399,37,FALSE)</f>
        <v>98379</v>
      </c>
      <c r="AA539" s="99">
        <f t="shared" si="40"/>
        <v>363791</v>
      </c>
      <c r="AB539" s="72">
        <f>VLOOKUP(D539,'[1]Pension Expense Details'!$D$22:$S$1407,16,FALSE)</f>
        <v>115885</v>
      </c>
      <c r="AC539" s="72">
        <f t="shared" si="41"/>
        <v>133646</v>
      </c>
      <c r="AD539" s="72">
        <f>VLOOKUP(D539,'[1]Schedule of Pension Amounts LW'!$B$15:$W$1399,22,FALSE)</f>
        <v>249531</v>
      </c>
    </row>
    <row r="540" spans="1:30" x14ac:dyDescent="0.3">
      <c r="A540" s="104"/>
      <c r="B540" s="33"/>
      <c r="C540" s="33" t="str">
        <f>VLOOKUP(D540,'[1]Employer information'!$I$3:$J$1391,2,FALSE)</f>
        <v xml:space="preserve">Public Education                                  </v>
      </c>
      <c r="D540" s="33" t="str">
        <f>'[1]Schedule of Pension Amounts LW'!B533</f>
        <v>0603</v>
      </c>
      <c r="E540" s="33" t="str">
        <f>IF(ISNA(VLOOKUP(D540,'[1]Proportionate Shares'!$D$23:$G$1400,2,FALSE)),"",VLOOKUP(D540,'[1]Proportionate Shares'!$D$23:$G$1400,2,FALSE))</f>
        <v>101907</v>
      </c>
      <c r="F540" s="33" t="str">
        <f>IF(ISNA(VLOOKUP(D540,'[1]Proportionate Shares'!$D$23:$G$1400,3,FALSE)),"",VLOOKUP(D540,'[1]Proportionate Shares'!$D$23:$G$1400,3,FALSE))</f>
        <v xml:space="preserve">   </v>
      </c>
      <c r="G540" s="34" t="str">
        <f>VLOOKUP(D540,'[1]Employer information'!$A$3:$B$1390,2,FALSE)</f>
        <v>CYPRESS FAIRBANKS ISD</v>
      </c>
      <c r="H540" s="36">
        <f>IF(ISNA(VLOOKUP(D540,'[1]Proportionate Shares'!$D$23:$I$1377,6,FALSE)),0,VLOOKUP(D540,'[1]Proportionate Shares'!$D$23:$I$1377,6,FALSE))</f>
        <v>6.8276163189999999E-3</v>
      </c>
      <c r="I540" s="105">
        <f>VLOOKUP(D540,'[1]Schedule of Pension Amounts LW'!$B$15:$E$1399,3,FALSE)</f>
        <v>372979777</v>
      </c>
      <c r="J540" s="105">
        <f>-IF(ISNA(VLOOKUP(D540,'[1]Combined Contribution Amounts'!$A$2:$K$1335,5,FALSE)),0,VLOOKUP(D540,'[1]Combined Contribution Amounts'!$A$2:$K$1335,5,FALSE))</f>
        <v>-23897480</v>
      </c>
      <c r="K540" s="105">
        <f>-IF(ISNA(VLOOKUP(D540,'[1]Combined Contribution Amounts'!$A$2:$K$1335,7,FALSE)),0,VLOOKUP(D540,'[1]Combined Contribution Amounts'!$A$2:$K$1335,7,FALSE))+-IF(ISNA(VLOOKUP(D540,'[1]Combined Contribution Amounts'!$A$2:$K$1335,8,FALSE)),0,VLOOKUP(D540,'[1]Combined Contribution Amounts'!$A$2:$K$1335,8,FALSE))+-IF(ISNA(VLOOKUP(D540,'[1]Combined Contribution Amounts'!$A$2:$K$1335,9,FALSE)),0,VLOOKUP(D540,'[1]Combined Contribution Amounts'!$A$2:$K$1335,9,FALSE))</f>
        <v>0</v>
      </c>
      <c r="L540" s="105">
        <f>VLOOKUP(D540,'[1]Pension Expense Details'!$D$23:$S$1407,16,FALSE)</f>
        <v>33358131</v>
      </c>
      <c r="M540" s="105">
        <f>ROUND(('[1]68_InOutFlowsCurPrdAndPriorHist'!$F$28-'[1]68_InOutFlowsCurPrdAndPriorHist'!$F$31)*$H540,0)-VLOOKUP(D540,'[1]Pension Expense Details'!$D$23:$S$1407,12,FALSE)</f>
        <v>-5654891</v>
      </c>
      <c r="N540" s="105">
        <f>ROUND(('[1]68_InOutFlowsCurPrdAndPriorHist'!$F$29-'[1]68_InOutFlowsCurPrdAndPriorHist'!$F$32)*$H540,0)-VLOOKUP(D540,'[1]Pension Expense Details'!$D$23:$S$1407,13,FALSE)</f>
        <v>-42728616</v>
      </c>
      <c r="O540" s="105">
        <f>ROUND(('[1]68_InOutFlowsCurPrdAndPriorHist'!$F$30-'[1]68_InOutFlowsCurPrdAndPriorHist'!$F$33)*$H540,0)-VLOOKUP(D540,'[1]Pension Expense Details'!$D$23:$S$1407,14,FALSE)</f>
        <v>18477175</v>
      </c>
      <c r="P540" s="105">
        <f>ROUND((VLOOKUP(D540,'[1]Schedule of Pension Amounts LW'!$B$15:$AC$1399,28,FALSE)-VLOOKUP(D540,'[1]Schedule of Pension Amounts LW'!$B$15:$AC$1399,27,FALSE))*'[1]Schedule of Pension Amounts LW'!AD$4,0)+VLOOKUP(D540,'[1]Schedule of Pension Amounts LW'!$B$15:$AH$1399,33,FALSE)-VLOOKUP(D540,'[1]Pension Expense Details'!$D$23:$S$1407,15,FALSE)</f>
        <v>2386745</v>
      </c>
      <c r="Q540" s="98">
        <f t="shared" si="38"/>
        <v>354920841</v>
      </c>
      <c r="R540" s="98">
        <f>ROUND('[1]68_InOutFlowsCurPrdAndPrior'!$D$32*IF(ISNA(VLOOKUP(D540,'[1]Proportionate Shares'!$D$23:$I$1359,6,FALSE)),0,VLOOKUP(D540,'[1]Proportionate Shares'!$D$23:$I$1359,6,FALSE)),0)</f>
        <v>1490985</v>
      </c>
      <c r="S540" s="98">
        <f>ROUND('[1]68_InOutFlowsCurPrdAndPrior'!$D$33*IF(ISNA(VLOOKUP(D540,'[1]Proportionate Shares'!$D$23:$I$1359,6,FALSE)),0,VLOOKUP(D540,'[1]Proportionate Shares'!$D$23:$I$1359,6,FALSE)),0)</f>
        <v>110113875</v>
      </c>
      <c r="T540" s="98">
        <f>ROUND('[1]68_InOutFlowsCurPrdAndPrior'!$D$35*IF(ISNA(VLOOKUP(D540,'[1]Proportionate Shares'!$D$23:$I$1359,6,FALSE)),0,VLOOKUP(D540,'[1]Proportionate Shares'!$D$23:$I$1359,6,FALSE)),0)</f>
        <v>21337949</v>
      </c>
      <c r="U540" s="98">
        <f>VLOOKUP(D540,'[1]Schedule of Pension Amounts LW'!$B$15:$AS$1399,36,FALSE)</f>
        <v>31127895</v>
      </c>
      <c r="V540" s="99">
        <f t="shared" si="39"/>
        <v>164070704</v>
      </c>
      <c r="W540" s="98">
        <f>ROUND('[1]68_InOutFlowsCurPrdAndPrior'!$F$32*IF(ISNA(VLOOKUP(D540,'[1]Proportionate Shares'!$D$23:$I$1359,6,FALSE)),0,VLOOKUP(D540,'[1]Proportionate Shares'!$D$23:$I$1359,6,FALSE)),0)</f>
        <v>12323415</v>
      </c>
      <c r="X540" s="98">
        <f>ROUND('[1]68_InOutFlowsCurPrdAndPrior'!$F$33*IF(ISNA(VLOOKUP(D540,'[1]Proportionate Shares'!$D$23:$I$1359,6,FALSE)),0,VLOOKUP(D540,'[1]Proportionate Shares'!$D$23:$I$1359,6,FALSE)),0)</f>
        <v>45504263</v>
      </c>
      <c r="Y540" s="98">
        <f>ROUND('[1]68_InOutFlowsCurPrdAndPrior'!$F$35*IF(ISNA(VLOOKUP(D540,'[1]Proportionate Shares'!$D$23:$I$1359,6,FALSE)),0,VLOOKUP(D540,'[1]Proportionate Shares'!$D$23:$I$1359,6,FALSE)),0)</f>
        <v>17774135</v>
      </c>
      <c r="Z540" s="98">
        <f>-VLOOKUP(D540,'[1]Schedule of Pension Amounts LW'!$B$15:$AS$1399,37,FALSE)</f>
        <v>3537825</v>
      </c>
      <c r="AA540" s="99">
        <f t="shared" si="40"/>
        <v>79139638</v>
      </c>
      <c r="AB540" s="72">
        <f>VLOOKUP(D540,'[1]Pension Expense Details'!$D$22:$S$1407,16,FALSE)</f>
        <v>33358131</v>
      </c>
      <c r="AC540" s="72">
        <f t="shared" si="41"/>
        <v>41671610</v>
      </c>
      <c r="AD540" s="72">
        <f>VLOOKUP(D540,'[1]Schedule of Pension Amounts LW'!$B$15:$W$1399,22,FALSE)</f>
        <v>75029741</v>
      </c>
    </row>
    <row r="541" spans="1:30" x14ac:dyDescent="0.3">
      <c r="A541" s="104"/>
      <c r="B541" s="33"/>
      <c r="C541" s="33" t="str">
        <f>VLOOKUP(D541,'[1]Employer information'!$I$3:$J$1391,2,FALSE)</f>
        <v xml:space="preserve">Public Education                                  </v>
      </c>
      <c r="D541" s="33" t="str">
        <f>'[1]Schedule of Pension Amounts LW'!B534</f>
        <v>0552</v>
      </c>
      <c r="E541" s="33" t="str">
        <f>IF(ISNA(VLOOKUP(D541,'[1]Proportionate Shares'!$D$23:$G$1400,2,FALSE)),"",VLOOKUP(D541,'[1]Proportionate Shares'!$D$23:$G$1400,2,FALSE))</f>
        <v>163902</v>
      </c>
      <c r="F541" s="33" t="str">
        <f>IF(ISNA(VLOOKUP(D541,'[1]Proportionate Shares'!$D$23:$G$1400,3,FALSE)),"",VLOOKUP(D541,'[1]Proportionate Shares'!$D$23:$G$1400,3,FALSE))</f>
        <v xml:space="preserve">   </v>
      </c>
      <c r="G541" s="34" t="str">
        <f>VLOOKUP(D541,'[1]Employer information'!$A$3:$B$1390,2,FALSE)</f>
        <v>D HANIS ISD</v>
      </c>
      <c r="H541" s="36">
        <f>IF(ISNA(VLOOKUP(D541,'[1]Proportionate Shares'!$D$23:$I$1377,6,FALSE)),0,VLOOKUP(D541,'[1]Proportionate Shares'!$D$23:$I$1377,6,FALSE))</f>
        <v>2.5116564000000001E-5</v>
      </c>
      <c r="I541" s="105">
        <f>VLOOKUP(D541,'[1]Schedule of Pension Amounts LW'!$B$15:$E$1399,3,FALSE)</f>
        <v>1360331</v>
      </c>
      <c r="J541" s="105">
        <f>-IF(ISNA(VLOOKUP(D541,'[1]Combined Contribution Amounts'!$A$2:$K$1335,5,FALSE)),0,VLOOKUP(D541,'[1]Combined Contribution Amounts'!$A$2:$K$1335,5,FALSE))</f>
        <v>-87911</v>
      </c>
      <c r="K541" s="105">
        <f>-IF(ISNA(VLOOKUP(D541,'[1]Combined Contribution Amounts'!$A$2:$K$1335,7,FALSE)),0,VLOOKUP(D541,'[1]Combined Contribution Amounts'!$A$2:$K$1335,7,FALSE))+-IF(ISNA(VLOOKUP(D541,'[1]Combined Contribution Amounts'!$A$2:$K$1335,8,FALSE)),0,VLOOKUP(D541,'[1]Combined Contribution Amounts'!$A$2:$K$1335,8,FALSE))+-IF(ISNA(VLOOKUP(D541,'[1]Combined Contribution Amounts'!$A$2:$K$1335,9,FALSE)),0,VLOOKUP(D541,'[1]Combined Contribution Amounts'!$A$2:$K$1335,9,FALSE))</f>
        <v>0</v>
      </c>
      <c r="L541" s="105">
        <f>VLOOKUP(D541,'[1]Pension Expense Details'!$D$23:$S$1407,16,FALSE)</f>
        <v>124560</v>
      </c>
      <c r="M541" s="105">
        <f>ROUND(('[1]68_InOutFlowsCurPrdAndPriorHist'!$F$28-'[1]68_InOutFlowsCurPrdAndPriorHist'!$F$31)*$H541,0)-VLOOKUP(D541,'[1]Pension Expense Details'!$D$23:$S$1407,12,FALSE)</f>
        <v>-20803</v>
      </c>
      <c r="N541" s="105">
        <f>ROUND(('[1]68_InOutFlowsCurPrdAndPriorHist'!$F$29-'[1]68_InOutFlowsCurPrdAndPriorHist'!$F$32)*$H541,0)-VLOOKUP(D541,'[1]Pension Expense Details'!$D$23:$S$1407,13,FALSE)</f>
        <v>-157184</v>
      </c>
      <c r="O541" s="105">
        <f>ROUND(('[1]68_InOutFlowsCurPrdAndPriorHist'!$F$30-'[1]68_InOutFlowsCurPrdAndPriorHist'!$F$33)*$H541,0)-VLOOKUP(D541,'[1]Pension Expense Details'!$D$23:$S$1407,14,FALSE)</f>
        <v>67971</v>
      </c>
      <c r="P541" s="105">
        <f>ROUND((VLOOKUP(D541,'[1]Schedule of Pension Amounts LW'!$B$15:$AC$1399,28,FALSE)-VLOOKUP(D541,'[1]Schedule of Pension Amounts LW'!$B$15:$AC$1399,27,FALSE))*'[1]Schedule of Pension Amounts LW'!AD$4,0)+VLOOKUP(D541,'[1]Schedule of Pension Amounts LW'!$B$15:$AH$1399,33,FALSE)-VLOOKUP(D541,'[1]Pension Expense Details'!$D$23:$S$1407,15,FALSE)</f>
        <v>18674</v>
      </c>
      <c r="Q541" s="98">
        <f t="shared" si="38"/>
        <v>1305638</v>
      </c>
      <c r="R541" s="98">
        <f>ROUND('[1]68_InOutFlowsCurPrdAndPrior'!$D$32*IF(ISNA(VLOOKUP(D541,'[1]Proportionate Shares'!$D$23:$I$1359,6,FALSE)),0,VLOOKUP(D541,'[1]Proportionate Shares'!$D$23:$I$1359,6,FALSE)),0)</f>
        <v>5485</v>
      </c>
      <c r="S541" s="98">
        <f>ROUND('[1]68_InOutFlowsCurPrdAndPrior'!$D$33*IF(ISNA(VLOOKUP(D541,'[1]Proportionate Shares'!$D$23:$I$1359,6,FALSE)),0,VLOOKUP(D541,'[1]Proportionate Shares'!$D$23:$I$1359,6,FALSE)),0)</f>
        <v>405073</v>
      </c>
      <c r="T541" s="98">
        <f>ROUND('[1]68_InOutFlowsCurPrdAndPrior'!$D$35*IF(ISNA(VLOOKUP(D541,'[1]Proportionate Shares'!$D$23:$I$1359,6,FALSE)),0,VLOOKUP(D541,'[1]Proportionate Shares'!$D$23:$I$1359,6,FALSE)),0)</f>
        <v>78495</v>
      </c>
      <c r="U541" s="98">
        <f>VLOOKUP(D541,'[1]Schedule of Pension Amounts LW'!$B$15:$AS$1399,36,FALSE)</f>
        <v>144008</v>
      </c>
      <c r="V541" s="99">
        <f t="shared" si="39"/>
        <v>633061</v>
      </c>
      <c r="W541" s="98">
        <f>ROUND('[1]68_InOutFlowsCurPrdAndPrior'!$F$32*IF(ISNA(VLOOKUP(D541,'[1]Proportionate Shares'!$D$23:$I$1359,6,FALSE)),0,VLOOKUP(D541,'[1]Proportionate Shares'!$D$23:$I$1359,6,FALSE)),0)</f>
        <v>45334</v>
      </c>
      <c r="X541" s="98">
        <f>ROUND('[1]68_InOutFlowsCurPrdAndPrior'!$F$33*IF(ISNA(VLOOKUP(D541,'[1]Proportionate Shares'!$D$23:$I$1359,6,FALSE)),0,VLOOKUP(D541,'[1]Proportionate Shares'!$D$23:$I$1359,6,FALSE)),0)</f>
        <v>167395</v>
      </c>
      <c r="Y541" s="98">
        <f>ROUND('[1]68_InOutFlowsCurPrdAndPrior'!$F$35*IF(ISNA(VLOOKUP(D541,'[1]Proportionate Shares'!$D$23:$I$1359,6,FALSE)),0,VLOOKUP(D541,'[1]Proportionate Shares'!$D$23:$I$1359,6,FALSE)),0)</f>
        <v>65385</v>
      </c>
      <c r="Z541" s="98">
        <f>-VLOOKUP(D541,'[1]Schedule of Pension Amounts LW'!$B$15:$AS$1399,37,FALSE)</f>
        <v>12</v>
      </c>
      <c r="AA541" s="99">
        <f t="shared" si="40"/>
        <v>278126</v>
      </c>
      <c r="AB541" s="72">
        <f>VLOOKUP(D541,'[1]Pension Expense Details'!$D$22:$S$1407,16,FALSE)</f>
        <v>124560</v>
      </c>
      <c r="AC541" s="72">
        <f t="shared" si="41"/>
        <v>162549</v>
      </c>
      <c r="AD541" s="72">
        <f>VLOOKUP(D541,'[1]Schedule of Pension Amounts LW'!$B$15:$W$1399,22,FALSE)</f>
        <v>287109</v>
      </c>
    </row>
    <row r="542" spans="1:30" x14ac:dyDescent="0.3">
      <c r="A542" s="104"/>
      <c r="B542" s="33"/>
      <c r="C542" s="33" t="str">
        <f>VLOOKUP(D542,'[1]Employer information'!$I$3:$J$1391,2,FALSE)</f>
        <v xml:space="preserve">Public Education                                  </v>
      </c>
      <c r="D542" s="33" t="str">
        <f>'[1]Schedule of Pension Amounts LW'!B535</f>
        <v>0535</v>
      </c>
      <c r="E542" s="33" t="str">
        <f>IF(ISNA(VLOOKUP(D542,'[1]Proportionate Shares'!$D$23:$G$1400,2,FALSE)),"",VLOOKUP(D542,'[1]Proportionate Shares'!$D$23:$G$1400,2,FALSE))</f>
        <v>172902</v>
      </c>
      <c r="F542" s="33" t="str">
        <f>IF(ISNA(VLOOKUP(D542,'[1]Proportionate Shares'!$D$23:$G$1400,3,FALSE)),"",VLOOKUP(D542,'[1]Proportionate Shares'!$D$23:$G$1400,3,FALSE))</f>
        <v xml:space="preserve">   </v>
      </c>
      <c r="G542" s="34" t="str">
        <f>VLOOKUP(D542,'[1]Employer information'!$A$3:$B$1390,2,FALSE)</f>
        <v>DAINGERFIELD-LONE STAR ISD</v>
      </c>
      <c r="H542" s="36">
        <f>IF(ISNA(VLOOKUP(D542,'[1]Proportionate Shares'!$D$23:$I$1377,6,FALSE)),0,VLOOKUP(D542,'[1]Proportionate Shares'!$D$23:$I$1377,6,FALSE))</f>
        <v>5.7617444999999998E-5</v>
      </c>
      <c r="I542" s="105">
        <f>VLOOKUP(D542,'[1]Schedule of Pension Amounts LW'!$B$15:$E$1399,3,FALSE)</f>
        <v>2799777</v>
      </c>
      <c r="J542" s="105">
        <f>-IF(ISNA(VLOOKUP(D542,'[1]Combined Contribution Amounts'!$A$2:$K$1335,5,FALSE)),0,VLOOKUP(D542,'[1]Combined Contribution Amounts'!$A$2:$K$1335,5,FALSE))</f>
        <v>-201608</v>
      </c>
      <c r="K542" s="105">
        <f>-IF(ISNA(VLOOKUP(D542,'[1]Combined Contribution Amounts'!$A$2:$K$1335,7,FALSE)),0,VLOOKUP(D542,'[1]Combined Contribution Amounts'!$A$2:$K$1335,7,FALSE))+-IF(ISNA(VLOOKUP(D542,'[1]Combined Contribution Amounts'!$A$2:$K$1335,8,FALSE)),0,VLOOKUP(D542,'[1]Combined Contribution Amounts'!$A$2:$K$1335,8,FALSE))+-IF(ISNA(VLOOKUP(D542,'[1]Combined Contribution Amounts'!$A$2:$K$1335,9,FALSE)),0,VLOOKUP(D542,'[1]Combined Contribution Amounts'!$A$2:$K$1335,9,FALSE))</f>
        <v>-60</v>
      </c>
      <c r="L542" s="105">
        <f>VLOOKUP(D542,'[1]Pension Expense Details'!$D$23:$S$1407,16,FALSE)</f>
        <v>336165</v>
      </c>
      <c r="M542" s="105">
        <f>ROUND(('[1]68_InOutFlowsCurPrdAndPriorHist'!$F$28-'[1]68_InOutFlowsCurPrdAndPriorHist'!$F$31)*$H542,0)-VLOOKUP(D542,'[1]Pension Expense Details'!$D$23:$S$1407,12,FALSE)</f>
        <v>-47721</v>
      </c>
      <c r="N542" s="105">
        <f>ROUND(('[1]68_InOutFlowsCurPrdAndPriorHist'!$F$29-'[1]68_InOutFlowsCurPrdAndPriorHist'!$F$32)*$H542,0)-VLOOKUP(D542,'[1]Pension Expense Details'!$D$23:$S$1407,13,FALSE)</f>
        <v>-360582</v>
      </c>
      <c r="O542" s="105">
        <f>ROUND(('[1]68_InOutFlowsCurPrdAndPriorHist'!$F$30-'[1]68_InOutFlowsCurPrdAndPriorHist'!$F$33)*$H542,0)-VLOOKUP(D542,'[1]Pension Expense Details'!$D$23:$S$1407,14,FALSE)</f>
        <v>155926</v>
      </c>
      <c r="P542" s="105">
        <f>ROUND((VLOOKUP(D542,'[1]Schedule of Pension Amounts LW'!$B$15:$AC$1399,28,FALSE)-VLOOKUP(D542,'[1]Schedule of Pension Amounts LW'!$B$15:$AC$1399,27,FALSE))*'[1]Schedule of Pension Amounts LW'!AD$4,0)+VLOOKUP(D542,'[1]Schedule of Pension Amounts LW'!$B$15:$AH$1399,33,FALSE)-VLOOKUP(D542,'[1]Pension Expense Details'!$D$23:$S$1407,15,FALSE)</f>
        <v>313238</v>
      </c>
      <c r="Q542" s="98">
        <f t="shared" si="38"/>
        <v>2995135</v>
      </c>
      <c r="R542" s="98">
        <f>ROUND('[1]68_InOutFlowsCurPrdAndPrior'!$D$32*IF(ISNA(VLOOKUP(D542,'[1]Proportionate Shares'!$D$23:$I$1359,6,FALSE)),0,VLOOKUP(D542,'[1]Proportionate Shares'!$D$23:$I$1359,6,FALSE)),0)</f>
        <v>12582</v>
      </c>
      <c r="S542" s="98">
        <f>ROUND('[1]68_InOutFlowsCurPrdAndPrior'!$D$33*IF(ISNA(VLOOKUP(D542,'[1]Proportionate Shares'!$D$23:$I$1359,6,FALSE)),0,VLOOKUP(D542,'[1]Proportionate Shares'!$D$23:$I$1359,6,FALSE)),0)</f>
        <v>929238</v>
      </c>
      <c r="T542" s="98">
        <f>ROUND('[1]68_InOutFlowsCurPrdAndPrior'!$D$35*IF(ISNA(VLOOKUP(D542,'[1]Proportionate Shares'!$D$23:$I$1359,6,FALSE)),0,VLOOKUP(D542,'[1]Proportionate Shares'!$D$23:$I$1359,6,FALSE)),0)</f>
        <v>180068</v>
      </c>
      <c r="U542" s="98">
        <f>VLOOKUP(D542,'[1]Schedule of Pension Amounts LW'!$B$15:$AS$1399,36,FALSE)</f>
        <v>375820</v>
      </c>
      <c r="V542" s="99">
        <f t="shared" si="39"/>
        <v>1497708</v>
      </c>
      <c r="W542" s="98">
        <f>ROUND('[1]68_InOutFlowsCurPrdAndPrior'!$F$32*IF(ISNA(VLOOKUP(D542,'[1]Proportionate Shares'!$D$23:$I$1359,6,FALSE)),0,VLOOKUP(D542,'[1]Proportionate Shares'!$D$23:$I$1359,6,FALSE)),0)</f>
        <v>103996</v>
      </c>
      <c r="X542" s="98">
        <f>ROUND('[1]68_InOutFlowsCurPrdAndPrior'!$F$33*IF(ISNA(VLOOKUP(D542,'[1]Proportionate Shares'!$D$23:$I$1359,6,FALSE)),0,VLOOKUP(D542,'[1]Proportionate Shares'!$D$23:$I$1359,6,FALSE)),0)</f>
        <v>384005</v>
      </c>
      <c r="Y542" s="98">
        <f>ROUND('[1]68_InOutFlowsCurPrdAndPrior'!$F$35*IF(ISNA(VLOOKUP(D542,'[1]Proportionate Shares'!$D$23:$I$1359,6,FALSE)),0,VLOOKUP(D542,'[1]Proportionate Shares'!$D$23:$I$1359,6,FALSE)),0)</f>
        <v>149994</v>
      </c>
      <c r="Z542" s="98">
        <f>-VLOOKUP(D542,'[1]Schedule of Pension Amounts LW'!$B$15:$AS$1399,37,FALSE)</f>
        <v>178599</v>
      </c>
      <c r="AA542" s="99">
        <f t="shared" si="40"/>
        <v>816594</v>
      </c>
      <c r="AB542" s="72">
        <f>VLOOKUP(D542,'[1]Pension Expense Details'!$D$22:$S$1407,16,FALSE)</f>
        <v>336165</v>
      </c>
      <c r="AC542" s="72">
        <f t="shared" si="41"/>
        <v>272599</v>
      </c>
      <c r="AD542" s="72">
        <f>VLOOKUP(D542,'[1]Schedule of Pension Amounts LW'!$B$15:$W$1399,22,FALSE)</f>
        <v>608764</v>
      </c>
    </row>
    <row r="543" spans="1:30" x14ac:dyDescent="0.3">
      <c r="A543" s="104"/>
      <c r="B543" s="33"/>
      <c r="C543" s="33" t="str">
        <f>VLOOKUP(D543,'[1]Employer information'!$I$3:$J$1391,2,FALSE)</f>
        <v xml:space="preserve">Public Education                                  </v>
      </c>
      <c r="D543" s="33" t="str">
        <f>'[1]Schedule of Pension Amounts LW'!B536</f>
        <v>0536</v>
      </c>
      <c r="E543" s="33" t="str">
        <f>IF(ISNA(VLOOKUP(D543,'[1]Proportionate Shares'!$D$23:$G$1400,2,FALSE)),"",VLOOKUP(D543,'[1]Proportionate Shares'!$D$23:$G$1400,2,FALSE))</f>
        <v>056901</v>
      </c>
      <c r="F543" s="33" t="str">
        <f>IF(ISNA(VLOOKUP(D543,'[1]Proportionate Shares'!$D$23:$G$1400,3,FALSE)),"",VLOOKUP(D543,'[1]Proportionate Shares'!$D$23:$G$1400,3,FALSE))</f>
        <v xml:space="preserve">   </v>
      </c>
      <c r="G543" s="34" t="str">
        <f>VLOOKUP(D543,'[1]Employer information'!$A$3:$B$1390,2,FALSE)</f>
        <v>DALHART ISD</v>
      </c>
      <c r="H543" s="36">
        <f>IF(ISNA(VLOOKUP(D543,'[1]Proportionate Shares'!$D$23:$I$1377,6,FALSE)),0,VLOOKUP(D543,'[1]Proportionate Shares'!$D$23:$I$1377,6,FALSE))</f>
        <v>8.5488485000000006E-5</v>
      </c>
      <c r="I543" s="105">
        <f>VLOOKUP(D543,'[1]Schedule of Pension Amounts LW'!$B$15:$E$1399,3,FALSE)</f>
        <v>5034367</v>
      </c>
      <c r="J543" s="105">
        <f>-IF(ISNA(VLOOKUP(D543,'[1]Combined Contribution Amounts'!$A$2:$K$1335,5,FALSE)),0,VLOOKUP(D543,'[1]Combined Contribution Amounts'!$A$2:$K$1335,5,FALSE))</f>
        <v>-299220</v>
      </c>
      <c r="K543" s="105">
        <f>-IF(ISNA(VLOOKUP(D543,'[1]Combined Contribution Amounts'!$A$2:$K$1335,7,FALSE)),0,VLOOKUP(D543,'[1]Combined Contribution Amounts'!$A$2:$K$1335,7,FALSE))+-IF(ISNA(VLOOKUP(D543,'[1]Combined Contribution Amounts'!$A$2:$K$1335,8,FALSE)),0,VLOOKUP(D543,'[1]Combined Contribution Amounts'!$A$2:$K$1335,8,FALSE))+-IF(ISNA(VLOOKUP(D543,'[1]Combined Contribution Amounts'!$A$2:$K$1335,9,FALSE)),0,VLOOKUP(D543,'[1]Combined Contribution Amounts'!$A$2:$K$1335,9,FALSE))</f>
        <v>0</v>
      </c>
      <c r="L543" s="105">
        <f>VLOOKUP(D543,'[1]Pension Expense Details'!$D$23:$S$1407,16,FALSE)</f>
        <v>360419</v>
      </c>
      <c r="M543" s="105">
        <f>ROUND(('[1]68_InOutFlowsCurPrdAndPriorHist'!$F$28-'[1]68_InOutFlowsCurPrdAndPriorHist'!$F$31)*$H543,0)-VLOOKUP(D543,'[1]Pension Expense Details'!$D$23:$S$1407,12,FALSE)</f>
        <v>-70805</v>
      </c>
      <c r="N543" s="105">
        <f>ROUND(('[1]68_InOutFlowsCurPrdAndPriorHist'!$F$29-'[1]68_InOutFlowsCurPrdAndPriorHist'!$F$32)*$H543,0)-VLOOKUP(D543,'[1]Pension Expense Details'!$D$23:$S$1407,13,FALSE)</f>
        <v>-535005</v>
      </c>
      <c r="O543" s="105">
        <f>ROUND(('[1]68_InOutFlowsCurPrdAndPriorHist'!$F$30-'[1]68_InOutFlowsCurPrdAndPriorHist'!$F$33)*$H543,0)-VLOOKUP(D543,'[1]Pension Expense Details'!$D$23:$S$1407,14,FALSE)</f>
        <v>231353</v>
      </c>
      <c r="P543" s="105">
        <f>ROUND((VLOOKUP(D543,'[1]Schedule of Pension Amounts LW'!$B$15:$AC$1399,28,FALSE)-VLOOKUP(D543,'[1]Schedule of Pension Amounts LW'!$B$15:$AC$1399,27,FALSE))*'[1]Schedule of Pension Amounts LW'!AD$4,0)+VLOOKUP(D543,'[1]Schedule of Pension Amounts LW'!$B$15:$AH$1399,33,FALSE)-VLOOKUP(D543,'[1]Pension Expense Details'!$D$23:$S$1407,15,FALSE)</f>
        <v>-277150</v>
      </c>
      <c r="Q543" s="98">
        <f t="shared" si="38"/>
        <v>4443959</v>
      </c>
      <c r="R543" s="98">
        <f>ROUND('[1]68_InOutFlowsCurPrdAndPrior'!$D$32*IF(ISNA(VLOOKUP(D543,'[1]Proportionate Shares'!$D$23:$I$1359,6,FALSE)),0,VLOOKUP(D543,'[1]Proportionate Shares'!$D$23:$I$1359,6,FALSE)),0)</f>
        <v>18669</v>
      </c>
      <c r="S543" s="98">
        <f>ROUND('[1]68_InOutFlowsCurPrdAndPrior'!$D$33*IF(ISNA(VLOOKUP(D543,'[1]Proportionate Shares'!$D$23:$I$1359,6,FALSE)),0,VLOOKUP(D543,'[1]Proportionate Shares'!$D$23:$I$1359,6,FALSE)),0)</f>
        <v>1378734</v>
      </c>
      <c r="T543" s="98">
        <f>ROUND('[1]68_InOutFlowsCurPrdAndPrior'!$D$35*IF(ISNA(VLOOKUP(D543,'[1]Proportionate Shares'!$D$23:$I$1359,6,FALSE)),0,VLOOKUP(D543,'[1]Proportionate Shares'!$D$23:$I$1359,6,FALSE)),0)</f>
        <v>267172</v>
      </c>
      <c r="U543" s="98">
        <f>VLOOKUP(D543,'[1]Schedule of Pension Amounts LW'!$B$15:$AS$1399,36,FALSE)</f>
        <v>502369</v>
      </c>
      <c r="V543" s="99">
        <f t="shared" si="39"/>
        <v>2166944</v>
      </c>
      <c r="W543" s="98">
        <f>ROUND('[1]68_InOutFlowsCurPrdAndPrior'!$F$32*IF(ISNA(VLOOKUP(D543,'[1]Proportionate Shares'!$D$23:$I$1359,6,FALSE)),0,VLOOKUP(D543,'[1]Proportionate Shares'!$D$23:$I$1359,6,FALSE)),0)</f>
        <v>154301</v>
      </c>
      <c r="X543" s="98">
        <f>ROUND('[1]68_InOutFlowsCurPrdAndPrior'!$F$33*IF(ISNA(VLOOKUP(D543,'[1]Proportionate Shares'!$D$23:$I$1359,6,FALSE)),0,VLOOKUP(D543,'[1]Proportionate Shares'!$D$23:$I$1359,6,FALSE)),0)</f>
        <v>569758</v>
      </c>
      <c r="Y543" s="98">
        <f>ROUND('[1]68_InOutFlowsCurPrdAndPrior'!$F$35*IF(ISNA(VLOOKUP(D543,'[1]Proportionate Shares'!$D$23:$I$1359,6,FALSE)),0,VLOOKUP(D543,'[1]Proportionate Shares'!$D$23:$I$1359,6,FALSE)),0)</f>
        <v>222550</v>
      </c>
      <c r="Z543" s="98">
        <f>-VLOOKUP(D543,'[1]Schedule of Pension Amounts LW'!$B$15:$AS$1399,37,FALSE)</f>
        <v>302090</v>
      </c>
      <c r="AA543" s="99">
        <f t="shared" si="40"/>
        <v>1248699</v>
      </c>
      <c r="AB543" s="72">
        <f>VLOOKUP(D543,'[1]Pension Expense Details'!$D$22:$S$1407,16,FALSE)</f>
        <v>360419</v>
      </c>
      <c r="AC543" s="72">
        <f t="shared" si="41"/>
        <v>588294</v>
      </c>
      <c r="AD543" s="72">
        <f>VLOOKUP(D543,'[1]Schedule of Pension Amounts LW'!$B$15:$W$1399,22,FALSE)</f>
        <v>948713</v>
      </c>
    </row>
    <row r="544" spans="1:30" x14ac:dyDescent="0.3">
      <c r="A544" s="104"/>
      <c r="B544" s="33"/>
      <c r="C544" s="33" t="str">
        <f>VLOOKUP(D544,'[1]Employer information'!$I$3:$J$1391,2,FALSE)</f>
        <v xml:space="preserve">Public Education                                  </v>
      </c>
      <c r="D544" s="33" t="str">
        <f>'[1]Schedule of Pension Amounts LW'!B537</f>
        <v>0537</v>
      </c>
      <c r="E544" s="33" t="str">
        <f>IF(ISNA(VLOOKUP(D544,'[1]Proportionate Shares'!$D$23:$G$1400,2,FALSE)),"",VLOOKUP(D544,'[1]Proportionate Shares'!$D$23:$G$1400,2,FALSE))</f>
        <v>057905</v>
      </c>
      <c r="F544" s="33" t="str">
        <f>IF(ISNA(VLOOKUP(D544,'[1]Proportionate Shares'!$D$23:$G$1400,3,FALSE)),"",VLOOKUP(D544,'[1]Proportionate Shares'!$D$23:$G$1400,3,FALSE))</f>
        <v xml:space="preserve">   </v>
      </c>
      <c r="G544" s="34" t="str">
        <f>VLOOKUP(D544,'[1]Employer information'!$A$3:$B$1390,2,FALSE)</f>
        <v>DALLAS ISD</v>
      </c>
      <c r="H544" s="36">
        <f>IF(ISNA(VLOOKUP(D544,'[1]Proportionate Shares'!$D$23:$I$1377,6,FALSE)),0,VLOOKUP(D544,'[1]Proportionate Shares'!$D$23:$I$1377,6,FALSE))</f>
        <v>1.1449786011E-2</v>
      </c>
      <c r="I544" s="105">
        <f>VLOOKUP(D544,'[1]Schedule of Pension Amounts LW'!$B$15:$E$1399,3,FALSE)</f>
        <v>628056748</v>
      </c>
      <c r="J544" s="105">
        <f>-IF(ISNA(VLOOKUP(D544,'[1]Combined Contribution Amounts'!$A$2:$K$1335,5,FALSE)),0,VLOOKUP(D544,'[1]Combined Contribution Amounts'!$A$2:$K$1335,5,FALSE))</f>
        <v>-40073074</v>
      </c>
      <c r="K544" s="105">
        <f>-IF(ISNA(VLOOKUP(D544,'[1]Combined Contribution Amounts'!$A$2:$K$1335,7,FALSE)),0,VLOOKUP(D544,'[1]Combined Contribution Amounts'!$A$2:$K$1335,7,FALSE))+-IF(ISNA(VLOOKUP(D544,'[1]Combined Contribution Amounts'!$A$2:$K$1335,8,FALSE)),0,VLOOKUP(D544,'[1]Combined Contribution Amounts'!$A$2:$K$1335,8,FALSE))+-IF(ISNA(VLOOKUP(D544,'[1]Combined Contribution Amounts'!$A$2:$K$1335,9,FALSE)),0,VLOOKUP(D544,'[1]Combined Contribution Amounts'!$A$2:$K$1335,9,FALSE))</f>
        <v>-2557</v>
      </c>
      <c r="L544" s="105">
        <f>VLOOKUP(D544,'[1]Pension Expense Details'!$D$23:$S$1407,16,FALSE)</f>
        <v>55535991</v>
      </c>
      <c r="M544" s="105">
        <f>ROUND(('[1]68_InOutFlowsCurPrdAndPriorHist'!$F$28-'[1]68_InOutFlowsCurPrdAndPriorHist'!$F$31)*$H544,0)-VLOOKUP(D544,'[1]Pension Expense Details'!$D$23:$S$1407,12,FALSE)</f>
        <v>-9483146</v>
      </c>
      <c r="N544" s="105">
        <f>ROUND(('[1]68_InOutFlowsCurPrdAndPriorHist'!$F$29-'[1]68_InOutFlowsCurPrdAndPriorHist'!$F$32)*$H544,0)-VLOOKUP(D544,'[1]Pension Expense Details'!$D$23:$S$1407,13,FALSE)</f>
        <v>-71655097</v>
      </c>
      <c r="O544" s="105">
        <f>ROUND(('[1]68_InOutFlowsCurPrdAndPriorHist'!$F$30-'[1]68_InOutFlowsCurPrdAndPriorHist'!$F$33)*$H544,0)-VLOOKUP(D544,'[1]Pension Expense Details'!$D$23:$S$1407,14,FALSE)</f>
        <v>30985880</v>
      </c>
      <c r="P544" s="105">
        <f>ROUND((VLOOKUP(D544,'[1]Schedule of Pension Amounts LW'!$B$15:$AC$1399,28,FALSE)-VLOOKUP(D544,'[1]Schedule of Pension Amounts LW'!$B$15:$AC$1399,27,FALSE))*'[1]Schedule of Pension Amounts LW'!AD$4,0)+VLOOKUP(D544,'[1]Schedule of Pension Amounts LW'!$B$15:$AH$1399,33,FALSE)-VLOOKUP(D544,'[1]Pension Expense Details'!$D$23:$S$1407,15,FALSE)</f>
        <v>1830926</v>
      </c>
      <c r="Q544" s="98">
        <f t="shared" si="38"/>
        <v>595195671</v>
      </c>
      <c r="R544" s="98">
        <f>ROUND('[1]68_InOutFlowsCurPrdAndPrior'!$D$32*IF(ISNA(VLOOKUP(D544,'[1]Proportionate Shares'!$D$23:$I$1359,6,FALSE)),0,VLOOKUP(D544,'[1]Proportionate Shares'!$D$23:$I$1359,6,FALSE)),0)</f>
        <v>2500354</v>
      </c>
      <c r="S544" s="98">
        <f>ROUND('[1]68_InOutFlowsCurPrdAndPrior'!$D$33*IF(ISNA(VLOOKUP(D544,'[1]Proportionate Shares'!$D$23:$I$1359,6,FALSE)),0,VLOOKUP(D544,'[1]Proportionate Shares'!$D$23:$I$1359,6,FALSE)),0)</f>
        <v>184658928</v>
      </c>
      <c r="T544" s="98">
        <f>ROUND('[1]68_InOutFlowsCurPrdAndPrior'!$D$35*IF(ISNA(VLOOKUP(D544,'[1]Proportionate Shares'!$D$23:$I$1359,6,FALSE)),0,VLOOKUP(D544,'[1]Proportionate Shares'!$D$23:$I$1359,6,FALSE)),0)</f>
        <v>35783346</v>
      </c>
      <c r="U544" s="98">
        <f>VLOOKUP(D544,'[1]Schedule of Pension Amounts LW'!$B$15:$AS$1399,36,FALSE)</f>
        <v>27842936</v>
      </c>
      <c r="V544" s="99">
        <f t="shared" si="39"/>
        <v>250785564</v>
      </c>
      <c r="W544" s="98">
        <f>ROUND('[1]68_InOutFlowsCurPrdAndPrior'!$F$32*IF(ISNA(VLOOKUP(D544,'[1]Proportionate Shares'!$D$23:$I$1359,6,FALSE)),0,VLOOKUP(D544,'[1]Proportionate Shares'!$D$23:$I$1359,6,FALSE)),0)</f>
        <v>20666138</v>
      </c>
      <c r="X544" s="98">
        <f>ROUND('[1]68_InOutFlowsCurPrdAndPrior'!$F$33*IF(ISNA(VLOOKUP(D544,'[1]Proportionate Shares'!$D$23:$I$1359,6,FALSE)),0,VLOOKUP(D544,'[1]Proportionate Shares'!$D$23:$I$1359,6,FALSE)),0)</f>
        <v>76309806</v>
      </c>
      <c r="Y544" s="98">
        <f>ROUND('[1]68_InOutFlowsCurPrdAndPrior'!$F$35*IF(ISNA(VLOOKUP(D544,'[1]Proportionate Shares'!$D$23:$I$1359,6,FALSE)),0,VLOOKUP(D544,'[1]Proportionate Shares'!$D$23:$I$1359,6,FALSE)),0)</f>
        <v>29806895</v>
      </c>
      <c r="Z544" s="98">
        <f>-VLOOKUP(D544,'[1]Schedule of Pension Amounts LW'!$B$15:$AS$1399,37,FALSE)</f>
        <v>16028502</v>
      </c>
      <c r="AA544" s="99">
        <f t="shared" si="40"/>
        <v>142811341</v>
      </c>
      <c r="AB544" s="72">
        <f>VLOOKUP(D544,'[1]Pension Expense Details'!$D$22:$S$1407,16,FALSE)</f>
        <v>55535991</v>
      </c>
      <c r="AC544" s="72">
        <f t="shared" si="41"/>
        <v>59136567</v>
      </c>
      <c r="AD544" s="72">
        <f>VLOOKUP(D544,'[1]Schedule of Pension Amounts LW'!$B$15:$W$1399,22,FALSE)</f>
        <v>114672558</v>
      </c>
    </row>
    <row r="545" spans="1:30" x14ac:dyDescent="0.3">
      <c r="A545" s="104"/>
      <c r="B545" s="33"/>
      <c r="C545" s="33" t="str">
        <f>VLOOKUP(D545,'[1]Employer information'!$I$3:$J$1391,2,FALSE)</f>
        <v xml:space="preserve">Public Education                                  </v>
      </c>
      <c r="D545" s="33" t="str">
        <f>'[1]Schedule of Pension Amounts LW'!B538</f>
        <v>0538</v>
      </c>
      <c r="E545" s="33" t="str">
        <f>IF(ISNA(VLOOKUP(D545,'[1]Proportionate Shares'!$D$23:$G$1400,2,FALSE)),"",VLOOKUP(D545,'[1]Proportionate Shares'!$D$23:$G$1400,2,FALSE))</f>
        <v>020910</v>
      </c>
      <c r="F545" s="33" t="str">
        <f>IF(ISNA(VLOOKUP(D545,'[1]Proportionate Shares'!$D$23:$G$1400,3,FALSE)),"",VLOOKUP(D545,'[1]Proportionate Shares'!$D$23:$G$1400,3,FALSE))</f>
        <v xml:space="preserve">   </v>
      </c>
      <c r="G545" s="34" t="str">
        <f>VLOOKUP(D545,'[1]Employer information'!$A$3:$B$1390,2,FALSE)</f>
        <v>DAMON ISD</v>
      </c>
      <c r="H545" s="36">
        <f>IF(ISNA(VLOOKUP(D545,'[1]Proportionate Shares'!$D$23:$I$1377,6,FALSE)),0,VLOOKUP(D545,'[1]Proportionate Shares'!$D$23:$I$1377,6,FALSE))</f>
        <v>1.3151833E-5</v>
      </c>
      <c r="I545" s="105">
        <f>VLOOKUP(D545,'[1]Schedule of Pension Amounts LW'!$B$15:$E$1399,3,FALSE)</f>
        <v>995021</v>
      </c>
      <c r="J545" s="105">
        <f>-IF(ISNA(VLOOKUP(D545,'[1]Combined Contribution Amounts'!$A$2:$K$1335,5,FALSE)),0,VLOOKUP(D545,'[1]Combined Contribution Amounts'!$A$2:$K$1335,5,FALSE))</f>
        <v>-46033</v>
      </c>
      <c r="K545" s="105">
        <f>-IF(ISNA(VLOOKUP(D545,'[1]Combined Contribution Amounts'!$A$2:$K$1335,7,FALSE)),0,VLOOKUP(D545,'[1]Combined Contribution Amounts'!$A$2:$K$1335,7,FALSE))+-IF(ISNA(VLOOKUP(D545,'[1]Combined Contribution Amounts'!$A$2:$K$1335,8,FALSE)),0,VLOOKUP(D545,'[1]Combined Contribution Amounts'!$A$2:$K$1335,8,FALSE))+-IF(ISNA(VLOOKUP(D545,'[1]Combined Contribution Amounts'!$A$2:$K$1335,9,FALSE)),0,VLOOKUP(D545,'[1]Combined Contribution Amounts'!$A$2:$K$1335,9,FALSE))</f>
        <v>0</v>
      </c>
      <c r="L545" s="105">
        <f>VLOOKUP(D545,'[1]Pension Expense Details'!$D$23:$S$1407,16,FALSE)</f>
        <v>20788</v>
      </c>
      <c r="M545" s="105">
        <f>ROUND(('[1]68_InOutFlowsCurPrdAndPriorHist'!$F$28-'[1]68_InOutFlowsCurPrdAndPriorHist'!$F$31)*$H545,0)-VLOOKUP(D545,'[1]Pension Expense Details'!$D$23:$S$1407,12,FALSE)</f>
        <v>-10893</v>
      </c>
      <c r="N545" s="105">
        <f>ROUND(('[1]68_InOutFlowsCurPrdAndPriorHist'!$F$29-'[1]68_InOutFlowsCurPrdAndPriorHist'!$F$32)*$H545,0)-VLOOKUP(D545,'[1]Pension Expense Details'!$D$23:$S$1407,13,FALSE)</f>
        <v>-82307</v>
      </c>
      <c r="O545" s="105">
        <f>ROUND(('[1]68_InOutFlowsCurPrdAndPriorHist'!$F$30-'[1]68_InOutFlowsCurPrdAndPriorHist'!$F$33)*$H545,0)-VLOOKUP(D545,'[1]Pension Expense Details'!$D$23:$S$1407,14,FALSE)</f>
        <v>35592</v>
      </c>
      <c r="P545" s="105">
        <f>ROUND((VLOOKUP(D545,'[1]Schedule of Pension Amounts LW'!$B$15:$AC$1399,28,FALSE)-VLOOKUP(D545,'[1]Schedule of Pension Amounts LW'!$B$15:$AC$1399,27,FALSE))*'[1]Schedule of Pension Amounts LW'!AD$4,0)+VLOOKUP(D545,'[1]Schedule of Pension Amounts LW'!$B$15:$AH$1399,33,FALSE)-VLOOKUP(D545,'[1]Pension Expense Details'!$D$23:$S$1407,15,FALSE)</f>
        <v>-228495</v>
      </c>
      <c r="Q545" s="98">
        <f t="shared" si="38"/>
        <v>683673</v>
      </c>
      <c r="R545" s="98">
        <f>ROUND('[1]68_InOutFlowsCurPrdAndPrior'!$D$32*IF(ISNA(VLOOKUP(D545,'[1]Proportionate Shares'!$D$23:$I$1359,6,FALSE)),0,VLOOKUP(D545,'[1]Proportionate Shares'!$D$23:$I$1359,6,FALSE)),0)</f>
        <v>2872</v>
      </c>
      <c r="S545" s="98">
        <f>ROUND('[1]68_InOutFlowsCurPrdAndPrior'!$D$33*IF(ISNA(VLOOKUP(D545,'[1]Proportionate Shares'!$D$23:$I$1359,6,FALSE)),0,VLOOKUP(D545,'[1]Proportionate Shares'!$D$23:$I$1359,6,FALSE)),0)</f>
        <v>212109</v>
      </c>
      <c r="T545" s="98">
        <f>ROUND('[1]68_InOutFlowsCurPrdAndPrior'!$D$35*IF(ISNA(VLOOKUP(D545,'[1]Proportionate Shares'!$D$23:$I$1359,6,FALSE)),0,VLOOKUP(D545,'[1]Proportionate Shares'!$D$23:$I$1359,6,FALSE)),0)</f>
        <v>41103</v>
      </c>
      <c r="U545" s="98">
        <f>VLOOKUP(D545,'[1]Schedule of Pension Amounts LW'!$B$15:$AS$1399,36,FALSE)</f>
        <v>110765</v>
      </c>
      <c r="V545" s="99">
        <f t="shared" si="39"/>
        <v>366849</v>
      </c>
      <c r="W545" s="98">
        <f>ROUND('[1]68_InOutFlowsCurPrdAndPrior'!$F$32*IF(ISNA(VLOOKUP(D545,'[1]Proportionate Shares'!$D$23:$I$1359,6,FALSE)),0,VLOOKUP(D545,'[1]Proportionate Shares'!$D$23:$I$1359,6,FALSE)),0)</f>
        <v>23738</v>
      </c>
      <c r="X545" s="98">
        <f>ROUND('[1]68_InOutFlowsCurPrdAndPrior'!$F$33*IF(ISNA(VLOOKUP(D545,'[1]Proportionate Shares'!$D$23:$I$1359,6,FALSE)),0,VLOOKUP(D545,'[1]Proportionate Shares'!$D$23:$I$1359,6,FALSE)),0)</f>
        <v>87654</v>
      </c>
      <c r="Y545" s="98">
        <f>ROUND('[1]68_InOutFlowsCurPrdAndPrior'!$F$35*IF(ISNA(VLOOKUP(D545,'[1]Proportionate Shares'!$D$23:$I$1359,6,FALSE)),0,VLOOKUP(D545,'[1]Proportionate Shares'!$D$23:$I$1359,6,FALSE)),0)</f>
        <v>34238</v>
      </c>
      <c r="Z545" s="98">
        <f>-VLOOKUP(D545,'[1]Schedule of Pension Amounts LW'!$B$15:$AS$1399,37,FALSE)</f>
        <v>157210</v>
      </c>
      <c r="AA545" s="99">
        <f t="shared" si="40"/>
        <v>302840</v>
      </c>
      <c r="AB545" s="72">
        <f>VLOOKUP(D545,'[1]Pension Expense Details'!$D$22:$S$1407,16,FALSE)</f>
        <v>20788</v>
      </c>
      <c r="AC545" s="72">
        <f t="shared" si="41"/>
        <v>117280</v>
      </c>
      <c r="AD545" s="72">
        <f>VLOOKUP(D545,'[1]Schedule of Pension Amounts LW'!$B$15:$W$1399,22,FALSE)</f>
        <v>138068</v>
      </c>
    </row>
    <row r="546" spans="1:30" x14ac:dyDescent="0.3">
      <c r="A546" s="104"/>
      <c r="B546" s="33"/>
      <c r="C546" s="33" t="str">
        <f>VLOOKUP(D546,'[1]Employer information'!$I$3:$J$1391,2,FALSE)</f>
        <v xml:space="preserve">Public Education                                  </v>
      </c>
      <c r="D546" s="33" t="str">
        <f>'[1]Schedule of Pension Amounts LW'!B539</f>
        <v>0539</v>
      </c>
      <c r="E546" s="33" t="str">
        <f>IF(ISNA(VLOOKUP(D546,'[1]Proportionate Shares'!$D$23:$G$1400,2,FALSE)),"",VLOOKUP(D546,'[1]Proportionate Shares'!$D$23:$G$1400,2,FALSE))</f>
        <v>020904</v>
      </c>
      <c r="F546" s="33" t="str">
        <f>IF(ISNA(VLOOKUP(D546,'[1]Proportionate Shares'!$D$23:$G$1400,3,FALSE)),"",VLOOKUP(D546,'[1]Proportionate Shares'!$D$23:$G$1400,3,FALSE))</f>
        <v xml:space="preserve">   </v>
      </c>
      <c r="G546" s="34" t="str">
        <f>VLOOKUP(D546,'[1]Employer information'!$A$3:$B$1390,2,FALSE)</f>
        <v>DANBURY ISD</v>
      </c>
      <c r="H546" s="36">
        <f>IF(ISNA(VLOOKUP(D546,'[1]Proportionate Shares'!$D$23:$I$1377,6,FALSE)),0,VLOOKUP(D546,'[1]Proportionate Shares'!$D$23:$I$1377,6,FALSE))</f>
        <v>4.5113588999999998E-5</v>
      </c>
      <c r="I546" s="105">
        <f>VLOOKUP(D546,'[1]Schedule of Pension Amounts LW'!$B$15:$E$1399,3,FALSE)</f>
        <v>2464351</v>
      </c>
      <c r="J546" s="105">
        <f>-IF(ISNA(VLOOKUP(D546,'[1]Combined Contribution Amounts'!$A$2:$K$1335,5,FALSE)),0,VLOOKUP(D546,'[1]Combined Contribution Amounts'!$A$2:$K$1335,5,FALSE))</f>
        <v>-157903</v>
      </c>
      <c r="K546" s="105">
        <f>-IF(ISNA(VLOOKUP(D546,'[1]Combined Contribution Amounts'!$A$2:$K$1335,7,FALSE)),0,VLOOKUP(D546,'[1]Combined Contribution Amounts'!$A$2:$K$1335,7,FALSE))+-IF(ISNA(VLOOKUP(D546,'[1]Combined Contribution Amounts'!$A$2:$K$1335,8,FALSE)),0,VLOOKUP(D546,'[1]Combined Contribution Amounts'!$A$2:$K$1335,8,FALSE))+-IF(ISNA(VLOOKUP(D546,'[1]Combined Contribution Amounts'!$A$2:$K$1335,9,FALSE)),0,VLOOKUP(D546,'[1]Combined Contribution Amounts'!$A$2:$K$1335,9,FALSE))</f>
        <v>0</v>
      </c>
      <c r="L546" s="105">
        <f>VLOOKUP(D546,'[1]Pension Expense Details'!$D$23:$S$1407,16,FALSE)</f>
        <v>220433</v>
      </c>
      <c r="M546" s="105">
        <f>ROUND(('[1]68_InOutFlowsCurPrdAndPriorHist'!$F$28-'[1]68_InOutFlowsCurPrdAndPriorHist'!$F$31)*$H546,0)-VLOOKUP(D546,'[1]Pension Expense Details'!$D$23:$S$1407,12,FALSE)</f>
        <v>-37365</v>
      </c>
      <c r="N546" s="105">
        <f>ROUND(('[1]68_InOutFlowsCurPrdAndPriorHist'!$F$29-'[1]68_InOutFlowsCurPrdAndPriorHist'!$F$32)*$H546,0)-VLOOKUP(D546,'[1]Pension Expense Details'!$D$23:$S$1407,13,FALSE)</f>
        <v>-282330</v>
      </c>
      <c r="O546" s="105">
        <f>ROUND(('[1]68_InOutFlowsCurPrdAndPriorHist'!$F$30-'[1]68_InOutFlowsCurPrdAndPriorHist'!$F$33)*$H546,0)-VLOOKUP(D546,'[1]Pension Expense Details'!$D$23:$S$1407,14,FALSE)</f>
        <v>122088</v>
      </c>
      <c r="P546" s="105">
        <f>ROUND((VLOOKUP(D546,'[1]Schedule of Pension Amounts LW'!$B$15:$AC$1399,28,FALSE)-VLOOKUP(D546,'[1]Schedule of Pension Amounts LW'!$B$15:$AC$1399,27,FALSE))*'[1]Schedule of Pension Amounts LW'!AD$4,0)+VLOOKUP(D546,'[1]Schedule of Pension Amounts LW'!$B$15:$AH$1399,33,FALSE)-VLOOKUP(D546,'[1]Pension Expense Details'!$D$23:$S$1407,15,FALSE)</f>
        <v>15871</v>
      </c>
      <c r="Q546" s="98">
        <f t="shared" si="38"/>
        <v>2345145</v>
      </c>
      <c r="R546" s="98">
        <f>ROUND('[1]68_InOutFlowsCurPrdAndPrior'!$D$32*IF(ISNA(VLOOKUP(D546,'[1]Proportionate Shares'!$D$23:$I$1359,6,FALSE)),0,VLOOKUP(D546,'[1]Proportionate Shares'!$D$23:$I$1359,6,FALSE)),0)</f>
        <v>9852</v>
      </c>
      <c r="S546" s="98">
        <f>ROUND('[1]68_InOutFlowsCurPrdAndPrior'!$D$33*IF(ISNA(VLOOKUP(D546,'[1]Proportionate Shares'!$D$23:$I$1359,6,FALSE)),0,VLOOKUP(D546,'[1]Proportionate Shares'!$D$23:$I$1359,6,FALSE)),0)</f>
        <v>727579</v>
      </c>
      <c r="T546" s="98">
        <f>ROUND('[1]68_InOutFlowsCurPrdAndPrior'!$D$35*IF(ISNA(VLOOKUP(D546,'[1]Proportionate Shares'!$D$23:$I$1359,6,FALSE)),0,VLOOKUP(D546,'[1]Proportionate Shares'!$D$23:$I$1359,6,FALSE)),0)</f>
        <v>140991</v>
      </c>
      <c r="U546" s="98">
        <f>VLOOKUP(D546,'[1]Schedule of Pension Amounts LW'!$B$15:$AS$1399,36,FALSE)</f>
        <v>238220</v>
      </c>
      <c r="V546" s="99">
        <f t="shared" si="39"/>
        <v>1116642</v>
      </c>
      <c r="W546" s="98">
        <f>ROUND('[1]68_InOutFlowsCurPrdAndPrior'!$F$32*IF(ISNA(VLOOKUP(D546,'[1]Proportionate Shares'!$D$23:$I$1359,6,FALSE)),0,VLOOKUP(D546,'[1]Proportionate Shares'!$D$23:$I$1359,6,FALSE)),0)</f>
        <v>81427</v>
      </c>
      <c r="X546" s="98">
        <f>ROUND('[1]68_InOutFlowsCurPrdAndPrior'!$F$33*IF(ISNA(VLOOKUP(D546,'[1]Proportionate Shares'!$D$23:$I$1359,6,FALSE)),0,VLOOKUP(D546,'[1]Proportionate Shares'!$D$23:$I$1359,6,FALSE)),0)</f>
        <v>300670</v>
      </c>
      <c r="Y546" s="98">
        <f>ROUND('[1]68_InOutFlowsCurPrdAndPrior'!$F$35*IF(ISNA(VLOOKUP(D546,'[1]Proportionate Shares'!$D$23:$I$1359,6,FALSE)),0,VLOOKUP(D546,'[1]Proportionate Shares'!$D$23:$I$1359,6,FALSE)),0)</f>
        <v>117443</v>
      </c>
      <c r="Z546" s="98">
        <f>-VLOOKUP(D546,'[1]Schedule of Pension Amounts LW'!$B$15:$AS$1399,37,FALSE)</f>
        <v>21539</v>
      </c>
      <c r="AA546" s="99">
        <f t="shared" si="40"/>
        <v>521079</v>
      </c>
      <c r="AB546" s="72">
        <f>VLOOKUP(D546,'[1]Pension Expense Details'!$D$22:$S$1407,16,FALSE)</f>
        <v>220433</v>
      </c>
      <c r="AC546" s="72">
        <f t="shared" si="41"/>
        <v>277300</v>
      </c>
      <c r="AD546" s="72">
        <f>VLOOKUP(D546,'[1]Schedule of Pension Amounts LW'!$B$15:$W$1399,22,FALSE)</f>
        <v>497733</v>
      </c>
    </row>
    <row r="547" spans="1:30" x14ac:dyDescent="0.3">
      <c r="A547" s="104"/>
      <c r="B547" s="33"/>
      <c r="C547" s="33" t="str">
        <f>VLOOKUP(D547,'[1]Employer information'!$I$3:$J$1391,2,FALSE)</f>
        <v xml:space="preserve">Public Education                                  </v>
      </c>
      <c r="D547" s="33" t="str">
        <f>'[1]Schedule of Pension Amounts LW'!B540</f>
        <v>1337</v>
      </c>
      <c r="E547" s="33" t="str">
        <f>IF(ISNA(VLOOKUP(D547,'[1]Proportionate Shares'!$D$23:$G$1400,2,FALSE)),"",VLOOKUP(D547,'[1]Proportionate Shares'!$D$23:$G$1400,2,FALSE))</f>
        <v>148905</v>
      </c>
      <c r="F547" s="33" t="str">
        <f>IF(ISNA(VLOOKUP(D547,'[1]Proportionate Shares'!$D$23:$G$1400,3,FALSE)),"",VLOOKUP(D547,'[1]Proportionate Shares'!$D$23:$G$1400,3,FALSE))</f>
        <v/>
      </c>
      <c r="G547" s="34" t="str">
        <f>VLOOKUP(D547,'[1]Employer information'!$A$3:$B$1390,2,FALSE)</f>
        <v>DARROUZETT ISD</v>
      </c>
      <c r="H547" s="36">
        <f>IF(ISNA(VLOOKUP(D547,'[1]Proportionate Shares'!$D$23:$I$1377,6,FALSE)),0,VLOOKUP(D547,'[1]Proportionate Shares'!$D$23:$I$1377,6,FALSE))</f>
        <v>8.6051319999999992E-6</v>
      </c>
      <c r="I547" s="105">
        <f>VLOOKUP(D547,'[1]Schedule of Pension Amounts LW'!$B$15:$E$1399,3,FALSE)</f>
        <v>500827</v>
      </c>
      <c r="J547" s="105">
        <f>-IF(ISNA(VLOOKUP(D547,'[1]Combined Contribution Amounts'!$A$2:$K$1335,5,FALSE)),0,VLOOKUP(D547,'[1]Combined Contribution Amounts'!$A$2:$K$1335,5,FALSE))</f>
        <v>-30119</v>
      </c>
      <c r="K547" s="105">
        <f>-IF(ISNA(VLOOKUP(D547,'[1]Combined Contribution Amounts'!$A$2:$K$1335,7,FALSE)),0,VLOOKUP(D547,'[1]Combined Contribution Amounts'!$A$2:$K$1335,7,FALSE))+-IF(ISNA(VLOOKUP(D547,'[1]Combined Contribution Amounts'!$A$2:$K$1335,8,FALSE)),0,VLOOKUP(D547,'[1]Combined Contribution Amounts'!$A$2:$K$1335,8,FALSE))+-IF(ISNA(VLOOKUP(D547,'[1]Combined Contribution Amounts'!$A$2:$K$1335,9,FALSE)),0,VLOOKUP(D547,'[1]Combined Contribution Amounts'!$A$2:$K$1335,9,FALSE))</f>
        <v>0</v>
      </c>
      <c r="L547" s="105">
        <f>VLOOKUP(D547,'[1]Pension Expense Details'!$D$23:$S$1407,16,FALSE)</f>
        <v>37212</v>
      </c>
      <c r="M547" s="105">
        <f>ROUND(('[1]68_InOutFlowsCurPrdAndPriorHist'!$F$28-'[1]68_InOutFlowsCurPrdAndPriorHist'!$F$31)*$H547,0)-VLOOKUP(D547,'[1]Pension Expense Details'!$D$23:$S$1407,12,FALSE)</f>
        <v>-7127</v>
      </c>
      <c r="N547" s="105">
        <f>ROUND(('[1]68_InOutFlowsCurPrdAndPriorHist'!$F$29-'[1]68_InOutFlowsCurPrdAndPriorHist'!$F$32)*$H547,0)-VLOOKUP(D547,'[1]Pension Expense Details'!$D$23:$S$1407,13,FALSE)</f>
        <v>-53853</v>
      </c>
      <c r="O547" s="105">
        <f>ROUND(('[1]68_InOutFlowsCurPrdAndPriorHist'!$F$30-'[1]68_InOutFlowsCurPrdAndPriorHist'!$F$33)*$H547,0)-VLOOKUP(D547,'[1]Pension Expense Details'!$D$23:$S$1407,14,FALSE)</f>
        <v>23287</v>
      </c>
      <c r="P547" s="105">
        <f>ROUND((VLOOKUP(D547,'[1]Schedule of Pension Amounts LW'!$B$15:$AC$1399,28,FALSE)-VLOOKUP(D547,'[1]Schedule of Pension Amounts LW'!$B$15:$AC$1399,27,FALSE))*'[1]Schedule of Pension Amounts LW'!AD$4,0)+VLOOKUP(D547,'[1]Schedule of Pension Amounts LW'!$B$15:$AH$1399,33,FALSE)-VLOOKUP(D547,'[1]Pension Expense Details'!$D$23:$S$1407,15,FALSE)</f>
        <v>-22905</v>
      </c>
      <c r="Q547" s="98">
        <f t="shared" si="38"/>
        <v>447322</v>
      </c>
      <c r="R547" s="98">
        <f>ROUND('[1]68_InOutFlowsCurPrdAndPrior'!$D$32*IF(ISNA(VLOOKUP(D547,'[1]Proportionate Shares'!$D$23:$I$1359,6,FALSE)),0,VLOOKUP(D547,'[1]Proportionate Shares'!$D$23:$I$1359,6,FALSE)),0)</f>
        <v>1879</v>
      </c>
      <c r="S547" s="98">
        <f>ROUND('[1]68_InOutFlowsCurPrdAndPrior'!$D$33*IF(ISNA(VLOOKUP(D547,'[1]Proportionate Shares'!$D$23:$I$1359,6,FALSE)),0,VLOOKUP(D547,'[1]Proportionate Shares'!$D$23:$I$1359,6,FALSE)),0)</f>
        <v>138781</v>
      </c>
      <c r="T547" s="98">
        <f>ROUND('[1]68_InOutFlowsCurPrdAndPrior'!$D$35*IF(ISNA(VLOOKUP(D547,'[1]Proportionate Shares'!$D$23:$I$1359,6,FALSE)),0,VLOOKUP(D547,'[1]Proportionate Shares'!$D$23:$I$1359,6,FALSE)),0)</f>
        <v>26893</v>
      </c>
      <c r="U547" s="98">
        <f>VLOOKUP(D547,'[1]Schedule of Pension Amounts LW'!$B$15:$AS$1399,36,FALSE)</f>
        <v>53757</v>
      </c>
      <c r="V547" s="99">
        <f t="shared" si="39"/>
        <v>221310</v>
      </c>
      <c r="W547" s="98">
        <f>ROUND('[1]68_InOutFlowsCurPrdAndPrior'!$F$32*IF(ISNA(VLOOKUP(D547,'[1]Proportionate Shares'!$D$23:$I$1359,6,FALSE)),0,VLOOKUP(D547,'[1]Proportionate Shares'!$D$23:$I$1359,6,FALSE)),0)</f>
        <v>15532</v>
      </c>
      <c r="X547" s="98">
        <f>ROUND('[1]68_InOutFlowsCurPrdAndPrior'!$F$33*IF(ISNA(VLOOKUP(D547,'[1]Proportionate Shares'!$D$23:$I$1359,6,FALSE)),0,VLOOKUP(D547,'[1]Proportionate Shares'!$D$23:$I$1359,6,FALSE)),0)</f>
        <v>57351</v>
      </c>
      <c r="Y547" s="98">
        <f>ROUND('[1]68_InOutFlowsCurPrdAndPrior'!$F$35*IF(ISNA(VLOOKUP(D547,'[1]Proportionate Shares'!$D$23:$I$1359,6,FALSE)),0,VLOOKUP(D547,'[1]Proportionate Shares'!$D$23:$I$1359,6,FALSE)),0)</f>
        <v>22401</v>
      </c>
      <c r="Z547" s="98">
        <f>-VLOOKUP(D547,'[1]Schedule of Pension Amounts LW'!$B$15:$AS$1399,37,FALSE)</f>
        <v>36493</v>
      </c>
      <c r="AA547" s="99">
        <f t="shared" si="40"/>
        <v>131777</v>
      </c>
      <c r="AB547" s="72">
        <f>VLOOKUP(D547,'[1]Pension Expense Details'!$D$22:$S$1407,16,FALSE)</f>
        <v>37212</v>
      </c>
      <c r="AC547" s="72">
        <f t="shared" si="41"/>
        <v>48809</v>
      </c>
      <c r="AD547" s="72">
        <f>VLOOKUP(D547,'[1]Schedule of Pension Amounts LW'!$B$15:$W$1399,22,FALSE)</f>
        <v>86021</v>
      </c>
    </row>
    <row r="548" spans="1:30" x14ac:dyDescent="0.3">
      <c r="A548" s="104"/>
      <c r="B548" s="33"/>
      <c r="C548" s="33" t="str">
        <f>VLOOKUP(D548,'[1]Employer information'!$I$3:$J$1391,2,FALSE)</f>
        <v xml:space="preserve">Public Education                                  </v>
      </c>
      <c r="D548" s="33" t="str">
        <f>'[1]Schedule of Pension Amounts LW'!B541</f>
        <v>0540</v>
      </c>
      <c r="E548" s="33" t="str">
        <f>IF(ISNA(VLOOKUP(D548,'[1]Proportionate Shares'!$D$23:$G$1400,2,FALSE)),"",VLOOKUP(D548,'[1]Proportionate Shares'!$D$23:$G$1400,2,FALSE))</f>
        <v>175904</v>
      </c>
      <c r="F548" s="33" t="str">
        <f>IF(ISNA(VLOOKUP(D548,'[1]Proportionate Shares'!$D$23:$G$1400,3,FALSE)),"",VLOOKUP(D548,'[1]Proportionate Shares'!$D$23:$G$1400,3,FALSE))</f>
        <v xml:space="preserve">   </v>
      </c>
      <c r="G548" s="34" t="str">
        <f>VLOOKUP(D548,'[1]Employer information'!$A$3:$B$1390,2,FALSE)</f>
        <v>DAWSON ISD</v>
      </c>
      <c r="H548" s="36">
        <f>IF(ISNA(VLOOKUP(D548,'[1]Proportionate Shares'!$D$23:$I$1377,6,FALSE)),0,VLOOKUP(D548,'[1]Proportionate Shares'!$D$23:$I$1377,6,FALSE))</f>
        <v>2.3643757000000001E-5</v>
      </c>
      <c r="I548" s="105">
        <f>VLOOKUP(D548,'[1]Schedule of Pension Amounts LW'!$B$15:$E$1399,3,FALSE)</f>
        <v>1277394</v>
      </c>
      <c r="J548" s="105">
        <f>-IF(ISNA(VLOOKUP(D548,'[1]Combined Contribution Amounts'!$A$2:$K$1335,5,FALSE)),0,VLOOKUP(D548,'[1]Combined Contribution Amounts'!$A$2:$K$1335,5,FALSE))</f>
        <v>-82756</v>
      </c>
      <c r="K548" s="105">
        <f>-IF(ISNA(VLOOKUP(D548,'[1]Combined Contribution Amounts'!$A$2:$K$1335,7,FALSE)),0,VLOOKUP(D548,'[1]Combined Contribution Amounts'!$A$2:$K$1335,7,FALSE))+-IF(ISNA(VLOOKUP(D548,'[1]Combined Contribution Amounts'!$A$2:$K$1335,8,FALSE)),0,VLOOKUP(D548,'[1]Combined Contribution Amounts'!$A$2:$K$1335,8,FALSE))+-IF(ISNA(VLOOKUP(D548,'[1]Combined Contribution Amounts'!$A$2:$K$1335,9,FALSE)),0,VLOOKUP(D548,'[1]Combined Contribution Amounts'!$A$2:$K$1335,9,FALSE))</f>
        <v>0</v>
      </c>
      <c r="L548" s="105">
        <f>VLOOKUP(D548,'[1]Pension Expense Details'!$D$23:$S$1407,16,FALSE)</f>
        <v>117751</v>
      </c>
      <c r="M548" s="105">
        <f>ROUND(('[1]68_InOutFlowsCurPrdAndPriorHist'!$F$28-'[1]68_InOutFlowsCurPrdAndPriorHist'!$F$31)*$H548,0)-VLOOKUP(D548,'[1]Pension Expense Details'!$D$23:$S$1407,12,FALSE)</f>
        <v>-19583</v>
      </c>
      <c r="N548" s="105">
        <f>ROUND(('[1]68_InOutFlowsCurPrdAndPriorHist'!$F$29-'[1]68_InOutFlowsCurPrdAndPriorHist'!$F$32)*$H548,0)-VLOOKUP(D548,'[1]Pension Expense Details'!$D$23:$S$1407,13,FALSE)</f>
        <v>-147967</v>
      </c>
      <c r="O548" s="105">
        <f>ROUND(('[1]68_InOutFlowsCurPrdAndPriorHist'!$F$30-'[1]68_InOutFlowsCurPrdAndPriorHist'!$F$33)*$H548,0)-VLOOKUP(D548,'[1]Pension Expense Details'!$D$23:$S$1407,14,FALSE)</f>
        <v>63986</v>
      </c>
      <c r="P548" s="105">
        <f>ROUND((VLOOKUP(D548,'[1]Schedule of Pension Amounts LW'!$B$15:$AC$1399,28,FALSE)-VLOOKUP(D548,'[1]Schedule of Pension Amounts LW'!$B$15:$AC$1399,27,FALSE))*'[1]Schedule of Pension Amounts LW'!AD$4,0)+VLOOKUP(D548,'[1]Schedule of Pension Amounts LW'!$B$15:$AH$1399,33,FALSE)-VLOOKUP(D548,'[1]Pension Expense Details'!$D$23:$S$1407,15,FALSE)</f>
        <v>20251</v>
      </c>
      <c r="Q548" s="98">
        <f t="shared" si="38"/>
        <v>1229076</v>
      </c>
      <c r="R548" s="98">
        <f>ROUND('[1]68_InOutFlowsCurPrdAndPrior'!$D$32*IF(ISNA(VLOOKUP(D548,'[1]Proportionate Shares'!$D$23:$I$1359,6,FALSE)),0,VLOOKUP(D548,'[1]Proportionate Shares'!$D$23:$I$1359,6,FALSE)),0)</f>
        <v>5163</v>
      </c>
      <c r="S548" s="98">
        <f>ROUND('[1]68_InOutFlowsCurPrdAndPrior'!$D$33*IF(ISNA(VLOOKUP(D548,'[1]Proportionate Shares'!$D$23:$I$1359,6,FALSE)),0,VLOOKUP(D548,'[1]Proportionate Shares'!$D$23:$I$1359,6,FALSE)),0)</f>
        <v>381320</v>
      </c>
      <c r="T548" s="98">
        <f>ROUND('[1]68_InOutFlowsCurPrdAndPrior'!$D$35*IF(ISNA(VLOOKUP(D548,'[1]Proportionate Shares'!$D$23:$I$1359,6,FALSE)),0,VLOOKUP(D548,'[1]Proportionate Shares'!$D$23:$I$1359,6,FALSE)),0)</f>
        <v>73892</v>
      </c>
      <c r="U548" s="98">
        <f>VLOOKUP(D548,'[1]Schedule of Pension Amounts LW'!$B$15:$AS$1399,36,FALSE)</f>
        <v>94022</v>
      </c>
      <c r="V548" s="99">
        <f t="shared" si="39"/>
        <v>554397</v>
      </c>
      <c r="W548" s="98">
        <f>ROUND('[1]68_InOutFlowsCurPrdAndPrior'!$F$32*IF(ISNA(VLOOKUP(D548,'[1]Proportionate Shares'!$D$23:$I$1359,6,FALSE)),0,VLOOKUP(D548,'[1]Proportionate Shares'!$D$23:$I$1359,6,FALSE)),0)</f>
        <v>42675</v>
      </c>
      <c r="X548" s="98">
        <f>ROUND('[1]68_InOutFlowsCurPrdAndPrior'!$F$33*IF(ISNA(VLOOKUP(D548,'[1]Proportionate Shares'!$D$23:$I$1359,6,FALSE)),0,VLOOKUP(D548,'[1]Proportionate Shares'!$D$23:$I$1359,6,FALSE)),0)</f>
        <v>157579</v>
      </c>
      <c r="Y548" s="98">
        <f>ROUND('[1]68_InOutFlowsCurPrdAndPrior'!$F$35*IF(ISNA(VLOOKUP(D548,'[1]Proportionate Shares'!$D$23:$I$1359,6,FALSE)),0,VLOOKUP(D548,'[1]Proportionate Shares'!$D$23:$I$1359,6,FALSE)),0)</f>
        <v>61551</v>
      </c>
      <c r="Z548" s="98">
        <f>-VLOOKUP(D548,'[1]Schedule of Pension Amounts LW'!$B$15:$AS$1399,37,FALSE)</f>
        <v>6112</v>
      </c>
      <c r="AA548" s="99">
        <f t="shared" si="40"/>
        <v>267917</v>
      </c>
      <c r="AB548" s="72">
        <f>VLOOKUP(D548,'[1]Pension Expense Details'!$D$22:$S$1407,16,FALSE)</f>
        <v>117751</v>
      </c>
      <c r="AC548" s="72">
        <f t="shared" si="41"/>
        <v>140357</v>
      </c>
      <c r="AD548" s="72">
        <f>VLOOKUP(D548,'[1]Schedule of Pension Amounts LW'!$B$15:$W$1399,22,FALSE)</f>
        <v>258108</v>
      </c>
    </row>
    <row r="549" spans="1:30" x14ac:dyDescent="0.3">
      <c r="A549" s="104"/>
      <c r="B549" s="33"/>
      <c r="C549" s="33" t="str">
        <f>VLOOKUP(D549,'[1]Employer information'!$I$3:$J$1391,2,FALSE)</f>
        <v xml:space="preserve">Public Education                                  </v>
      </c>
      <c r="D549" s="33" t="str">
        <f>'[1]Schedule of Pension Amounts LW'!B542</f>
        <v>1585</v>
      </c>
      <c r="E549" s="33" t="str">
        <f>IF(ISNA(VLOOKUP(D549,'[1]Proportionate Shares'!$D$23:$G$1400,2,FALSE)),"",VLOOKUP(D549,'[1]Proportionate Shares'!$D$23:$G$1400,2,FALSE))</f>
        <v>058902</v>
      </c>
      <c r="F549" s="33" t="str">
        <f>IF(ISNA(VLOOKUP(D549,'[1]Proportionate Shares'!$D$23:$G$1400,3,FALSE)),"",VLOOKUP(D549,'[1]Proportionate Shares'!$D$23:$G$1400,3,FALSE))</f>
        <v/>
      </c>
      <c r="G549" s="34" t="str">
        <f>VLOOKUP(D549,'[1]Employer information'!$A$3:$B$1390,2,FALSE)</f>
        <v>DAWSON ISD</v>
      </c>
      <c r="H549" s="36">
        <f>IF(ISNA(VLOOKUP(D549,'[1]Proportionate Shares'!$D$23:$I$1377,6,FALSE)),0,VLOOKUP(D549,'[1]Proportionate Shares'!$D$23:$I$1377,6,FALSE))</f>
        <v>9.75395E-6</v>
      </c>
      <c r="I549" s="105">
        <f>VLOOKUP(D549,'[1]Schedule of Pension Amounts LW'!$B$15:$E$1399,3,FALSE)</f>
        <v>573880</v>
      </c>
      <c r="J549" s="105">
        <f>-IF(ISNA(VLOOKUP(D549,'[1]Combined Contribution Amounts'!$A$2:$K$1335,5,FALSE)),0,VLOOKUP(D549,'[1]Combined Contribution Amounts'!$A$2:$K$1335,5,FALSE))</f>
        <v>-34140</v>
      </c>
      <c r="K549" s="105">
        <f>-IF(ISNA(VLOOKUP(D549,'[1]Combined Contribution Amounts'!$A$2:$K$1335,7,FALSE)),0,VLOOKUP(D549,'[1]Combined Contribution Amounts'!$A$2:$K$1335,7,FALSE))+-IF(ISNA(VLOOKUP(D549,'[1]Combined Contribution Amounts'!$A$2:$K$1335,8,FALSE)),0,VLOOKUP(D549,'[1]Combined Contribution Amounts'!$A$2:$K$1335,8,FALSE))+-IF(ISNA(VLOOKUP(D549,'[1]Combined Contribution Amounts'!$A$2:$K$1335,9,FALSE)),0,VLOOKUP(D549,'[1]Combined Contribution Amounts'!$A$2:$K$1335,9,FALSE))</f>
        <v>0</v>
      </c>
      <c r="L549" s="105">
        <f>VLOOKUP(D549,'[1]Pension Expense Details'!$D$23:$S$1407,16,FALSE)</f>
        <v>41204</v>
      </c>
      <c r="M549" s="105">
        <f>ROUND(('[1]68_InOutFlowsCurPrdAndPriorHist'!$F$28-'[1]68_InOutFlowsCurPrdAndPriorHist'!$F$31)*$H549,0)-VLOOKUP(D549,'[1]Pension Expense Details'!$D$23:$S$1407,12,FALSE)</f>
        <v>-8078</v>
      </c>
      <c r="N549" s="105">
        <f>ROUND(('[1]68_InOutFlowsCurPrdAndPriorHist'!$F$29-'[1]68_InOutFlowsCurPrdAndPriorHist'!$F$32)*$H549,0)-VLOOKUP(D549,'[1]Pension Expense Details'!$D$23:$S$1407,13,FALSE)</f>
        <v>-61042</v>
      </c>
      <c r="O549" s="105">
        <f>ROUND(('[1]68_InOutFlowsCurPrdAndPriorHist'!$F$30-'[1]68_InOutFlowsCurPrdAndPriorHist'!$F$33)*$H549,0)-VLOOKUP(D549,'[1]Pension Expense Details'!$D$23:$S$1407,14,FALSE)</f>
        <v>26397</v>
      </c>
      <c r="P549" s="105">
        <f>ROUND((VLOOKUP(D549,'[1]Schedule of Pension Amounts LW'!$B$15:$AC$1399,28,FALSE)-VLOOKUP(D549,'[1]Schedule of Pension Amounts LW'!$B$15:$AC$1399,27,FALSE))*'[1]Schedule of Pension Amounts LW'!AD$4,0)+VLOOKUP(D549,'[1]Schedule of Pension Amounts LW'!$B$15:$AH$1399,33,FALSE)-VLOOKUP(D549,'[1]Pension Expense Details'!$D$23:$S$1407,15,FALSE)</f>
        <v>-31180</v>
      </c>
      <c r="Q549" s="98">
        <f t="shared" si="38"/>
        <v>507041</v>
      </c>
      <c r="R549" s="98">
        <f>ROUND('[1]68_InOutFlowsCurPrdAndPrior'!$D$32*IF(ISNA(VLOOKUP(D549,'[1]Proportionate Shares'!$D$23:$I$1359,6,FALSE)),0,VLOOKUP(D549,'[1]Proportionate Shares'!$D$23:$I$1359,6,FALSE)),0)</f>
        <v>2130</v>
      </c>
      <c r="S549" s="98">
        <f>ROUND('[1]68_InOutFlowsCurPrdAndPrior'!$D$33*IF(ISNA(VLOOKUP(D549,'[1]Proportionate Shares'!$D$23:$I$1359,6,FALSE)),0,VLOOKUP(D549,'[1]Proportionate Shares'!$D$23:$I$1359,6,FALSE)),0)</f>
        <v>157309</v>
      </c>
      <c r="T549" s="98">
        <f>ROUND('[1]68_InOutFlowsCurPrdAndPrior'!$D$35*IF(ISNA(VLOOKUP(D549,'[1]Proportionate Shares'!$D$23:$I$1359,6,FALSE)),0,VLOOKUP(D549,'[1]Proportionate Shares'!$D$23:$I$1359,6,FALSE)),0)</f>
        <v>30483</v>
      </c>
      <c r="U549" s="98">
        <f>VLOOKUP(D549,'[1]Schedule of Pension Amounts LW'!$B$15:$AS$1399,36,FALSE)</f>
        <v>94339</v>
      </c>
      <c r="V549" s="99">
        <f t="shared" si="39"/>
        <v>284261</v>
      </c>
      <c r="W549" s="98">
        <f>ROUND('[1]68_InOutFlowsCurPrdAndPrior'!$F$32*IF(ISNA(VLOOKUP(D549,'[1]Proportionate Shares'!$D$23:$I$1359,6,FALSE)),0,VLOOKUP(D549,'[1]Proportionate Shares'!$D$23:$I$1359,6,FALSE)),0)</f>
        <v>17605</v>
      </c>
      <c r="X549" s="98">
        <f>ROUND('[1]68_InOutFlowsCurPrdAndPrior'!$F$33*IF(ISNA(VLOOKUP(D549,'[1]Proportionate Shares'!$D$23:$I$1359,6,FALSE)),0,VLOOKUP(D549,'[1]Proportionate Shares'!$D$23:$I$1359,6,FALSE)),0)</f>
        <v>65008</v>
      </c>
      <c r="Y549" s="98">
        <f>ROUND('[1]68_InOutFlowsCurPrdAndPrior'!$F$35*IF(ISNA(VLOOKUP(D549,'[1]Proportionate Shares'!$D$23:$I$1359,6,FALSE)),0,VLOOKUP(D549,'[1]Proportionate Shares'!$D$23:$I$1359,6,FALSE)),0)</f>
        <v>25392</v>
      </c>
      <c r="Z549" s="98">
        <f>-VLOOKUP(D549,'[1]Schedule of Pension Amounts LW'!$B$15:$AS$1399,37,FALSE)</f>
        <v>177100</v>
      </c>
      <c r="AA549" s="99">
        <f t="shared" si="40"/>
        <v>285105</v>
      </c>
      <c r="AB549" s="72">
        <f>VLOOKUP(D549,'[1]Pension Expense Details'!$D$22:$S$1407,16,FALSE)</f>
        <v>41204</v>
      </c>
      <c r="AC549" s="72">
        <f t="shared" si="41"/>
        <v>54952</v>
      </c>
      <c r="AD549" s="72">
        <f>VLOOKUP(D549,'[1]Schedule of Pension Amounts LW'!$B$15:$W$1399,22,FALSE)</f>
        <v>96156</v>
      </c>
    </row>
    <row r="550" spans="1:30" x14ac:dyDescent="0.3">
      <c r="A550" s="104"/>
      <c r="B550" s="33"/>
      <c r="C550" s="33" t="str">
        <f>VLOOKUP(D550,'[1]Employer information'!$I$3:$J$1391,2,FALSE)</f>
        <v xml:space="preserve">Public Education                                  </v>
      </c>
      <c r="D550" s="33" t="str">
        <f>'[1]Schedule of Pension Amounts LW'!B543</f>
        <v>0541</v>
      </c>
      <c r="E550" s="33" t="str">
        <f>IF(ISNA(VLOOKUP(D550,'[1]Proportionate Shares'!$D$23:$G$1400,2,FALSE)),"",VLOOKUP(D550,'[1]Proportionate Shares'!$D$23:$G$1400,2,FALSE))</f>
        <v>146902</v>
      </c>
      <c r="F550" s="33" t="str">
        <f>IF(ISNA(VLOOKUP(D550,'[1]Proportionate Shares'!$D$23:$G$1400,3,FALSE)),"",VLOOKUP(D550,'[1]Proportionate Shares'!$D$23:$G$1400,3,FALSE))</f>
        <v xml:space="preserve">   </v>
      </c>
      <c r="G550" s="34" t="str">
        <f>VLOOKUP(D550,'[1]Employer information'!$A$3:$B$1390,2,FALSE)</f>
        <v>DAYTON ISD</v>
      </c>
      <c r="H550" s="36">
        <f>IF(ISNA(VLOOKUP(D550,'[1]Proportionate Shares'!$D$23:$I$1377,6,FALSE)),0,VLOOKUP(D550,'[1]Proportionate Shares'!$D$23:$I$1377,6,FALSE))</f>
        <v>2.8086004300000001E-4</v>
      </c>
      <c r="I550" s="105">
        <f>VLOOKUP(D550,'[1]Schedule of Pension Amounts LW'!$B$15:$E$1399,3,FALSE)</f>
        <v>15407318</v>
      </c>
      <c r="J550" s="105">
        <f>-IF(ISNA(VLOOKUP(D550,'[1]Combined Contribution Amounts'!$A$2:$K$1335,5,FALSE)),0,VLOOKUP(D550,'[1]Combined Contribution Amounts'!$A$2:$K$1335,5,FALSE))</f>
        <v>-983044</v>
      </c>
      <c r="K550" s="105">
        <f>-IF(ISNA(VLOOKUP(D550,'[1]Combined Contribution Amounts'!$A$2:$K$1335,7,FALSE)),0,VLOOKUP(D550,'[1]Combined Contribution Amounts'!$A$2:$K$1335,7,FALSE))+-IF(ISNA(VLOOKUP(D550,'[1]Combined Contribution Amounts'!$A$2:$K$1335,8,FALSE)),0,VLOOKUP(D550,'[1]Combined Contribution Amounts'!$A$2:$K$1335,8,FALSE))+-IF(ISNA(VLOOKUP(D550,'[1]Combined Contribution Amounts'!$A$2:$K$1335,9,FALSE)),0,VLOOKUP(D550,'[1]Combined Contribution Amounts'!$A$2:$K$1335,9,FALSE))</f>
        <v>0</v>
      </c>
      <c r="L550" s="105">
        <f>VLOOKUP(D550,'[1]Pension Expense Details'!$D$23:$S$1407,16,FALSE)</f>
        <v>1362084</v>
      </c>
      <c r="M550" s="105">
        <f>ROUND(('[1]68_InOutFlowsCurPrdAndPriorHist'!$F$28-'[1]68_InOutFlowsCurPrdAndPriorHist'!$F$31)*$H550,0)-VLOOKUP(D550,'[1]Pension Expense Details'!$D$23:$S$1407,12,FALSE)</f>
        <v>-232619</v>
      </c>
      <c r="N550" s="105">
        <f>ROUND(('[1]68_InOutFlowsCurPrdAndPriorHist'!$F$29-'[1]68_InOutFlowsCurPrdAndPriorHist'!$F$32)*$H550,0)-VLOOKUP(D550,'[1]Pension Expense Details'!$D$23:$S$1407,13,FALSE)</f>
        <v>-1757679</v>
      </c>
      <c r="O550" s="105">
        <f>ROUND(('[1]68_InOutFlowsCurPrdAndPriorHist'!$F$30-'[1]68_InOutFlowsCurPrdAndPriorHist'!$F$33)*$H550,0)-VLOOKUP(D550,'[1]Pension Expense Details'!$D$23:$S$1407,14,FALSE)</f>
        <v>760075</v>
      </c>
      <c r="P550" s="105">
        <f>ROUND((VLOOKUP(D550,'[1]Schedule of Pension Amounts LW'!$B$15:$AC$1399,28,FALSE)-VLOOKUP(D550,'[1]Schedule of Pension Amounts LW'!$B$15:$AC$1399,27,FALSE))*'[1]Schedule of Pension Amounts LW'!AD$4,0)+VLOOKUP(D550,'[1]Schedule of Pension Amounts LW'!$B$15:$AH$1399,33,FALSE)-VLOOKUP(D550,'[1]Pension Expense Details'!$D$23:$S$1407,15,FALSE)</f>
        <v>43848</v>
      </c>
      <c r="Q550" s="98">
        <f t="shared" si="38"/>
        <v>14599983</v>
      </c>
      <c r="R550" s="98">
        <f>ROUND('[1]68_InOutFlowsCurPrdAndPrior'!$D$32*IF(ISNA(VLOOKUP(D550,'[1]Proportionate Shares'!$D$23:$I$1359,6,FALSE)),0,VLOOKUP(D550,'[1]Proportionate Shares'!$D$23:$I$1359,6,FALSE)),0)</f>
        <v>61333</v>
      </c>
      <c r="S550" s="98">
        <f>ROUND('[1]68_InOutFlowsCurPrdAndPrior'!$D$33*IF(ISNA(VLOOKUP(D550,'[1]Proportionate Shares'!$D$23:$I$1359,6,FALSE)),0,VLOOKUP(D550,'[1]Proportionate Shares'!$D$23:$I$1359,6,FALSE)),0)</f>
        <v>4529632</v>
      </c>
      <c r="T550" s="98">
        <f>ROUND('[1]68_InOutFlowsCurPrdAndPrior'!$D$35*IF(ISNA(VLOOKUP(D550,'[1]Proportionate Shares'!$D$23:$I$1359,6,FALSE)),0,VLOOKUP(D550,'[1]Proportionate Shares'!$D$23:$I$1359,6,FALSE)),0)</f>
        <v>877755</v>
      </c>
      <c r="U550" s="98">
        <f>VLOOKUP(D550,'[1]Schedule of Pension Amounts LW'!$B$15:$AS$1399,36,FALSE)</f>
        <v>1247157</v>
      </c>
      <c r="V550" s="99">
        <f t="shared" si="39"/>
        <v>6715877</v>
      </c>
      <c r="W550" s="98">
        <f>ROUND('[1]68_InOutFlowsCurPrdAndPrior'!$F$32*IF(ISNA(VLOOKUP(D550,'[1]Proportionate Shares'!$D$23:$I$1359,6,FALSE)),0,VLOOKUP(D550,'[1]Proportionate Shares'!$D$23:$I$1359,6,FALSE)),0)</f>
        <v>506935</v>
      </c>
      <c r="X550" s="98">
        <f>ROUND('[1]68_InOutFlowsCurPrdAndPrior'!$F$33*IF(ISNA(VLOOKUP(D550,'[1]Proportionate Shares'!$D$23:$I$1359,6,FALSE)),0,VLOOKUP(D550,'[1]Proportionate Shares'!$D$23:$I$1359,6,FALSE)),0)</f>
        <v>1871858</v>
      </c>
      <c r="Y550" s="98">
        <f>ROUND('[1]68_InOutFlowsCurPrdAndPrior'!$F$35*IF(ISNA(VLOOKUP(D550,'[1]Proportionate Shares'!$D$23:$I$1359,6,FALSE)),0,VLOOKUP(D550,'[1]Proportionate Shares'!$D$23:$I$1359,6,FALSE)),0)</f>
        <v>731155</v>
      </c>
      <c r="Z550" s="98">
        <f>-VLOOKUP(D550,'[1]Schedule of Pension Amounts LW'!$B$15:$AS$1399,37,FALSE)</f>
        <v>562534</v>
      </c>
      <c r="AA550" s="99">
        <f t="shared" si="40"/>
        <v>3672482</v>
      </c>
      <c r="AB550" s="72">
        <f>VLOOKUP(D550,'[1]Pension Expense Details'!$D$22:$S$1407,16,FALSE)</f>
        <v>1362084</v>
      </c>
      <c r="AC550" s="72">
        <f t="shared" si="41"/>
        <v>1637804</v>
      </c>
      <c r="AD550" s="72">
        <f>VLOOKUP(D550,'[1]Schedule of Pension Amounts LW'!$B$15:$W$1399,22,FALSE)</f>
        <v>2999888</v>
      </c>
    </row>
    <row r="551" spans="1:30" x14ac:dyDescent="0.3">
      <c r="A551" s="104"/>
      <c r="B551" s="33"/>
      <c r="C551" s="33" t="str">
        <f>VLOOKUP(D551,'[1]Employer information'!$I$3:$J$1391,2,FALSE)</f>
        <v xml:space="preserve">Public Education                                  </v>
      </c>
      <c r="D551" s="33" t="str">
        <f>'[1]Schedule of Pension Amounts LW'!B544</f>
        <v>0543</v>
      </c>
      <c r="E551" s="33" t="str">
        <f>IF(ISNA(VLOOKUP(D551,'[1]Proportionate Shares'!$D$23:$G$1400,2,FALSE)),"",VLOOKUP(D551,'[1]Proportionate Shares'!$D$23:$G$1400,2,FALSE))</f>
        <v>019901</v>
      </c>
      <c r="F551" s="33" t="str">
        <f>IF(ISNA(VLOOKUP(D551,'[1]Proportionate Shares'!$D$23:$G$1400,3,FALSE)),"",VLOOKUP(D551,'[1]Proportionate Shares'!$D$23:$G$1400,3,FALSE))</f>
        <v xml:space="preserve">   </v>
      </c>
      <c r="G551" s="34" t="str">
        <f>VLOOKUP(D551,'[1]Employer information'!$A$3:$B$1390,2,FALSE)</f>
        <v>DE KALB ISD</v>
      </c>
      <c r="H551" s="36">
        <f>IF(ISNA(VLOOKUP(D551,'[1]Proportionate Shares'!$D$23:$I$1377,6,FALSE)),0,VLOOKUP(D551,'[1]Proportionate Shares'!$D$23:$I$1377,6,FALSE))</f>
        <v>5.1463371E-5</v>
      </c>
      <c r="I551" s="105">
        <f>VLOOKUP(D551,'[1]Schedule of Pension Amounts LW'!$B$15:$E$1399,3,FALSE)</f>
        <v>2773111</v>
      </c>
      <c r="J551" s="105">
        <f>-IF(ISNA(VLOOKUP(D551,'[1]Combined Contribution Amounts'!$A$2:$K$1335,5,FALSE)),0,VLOOKUP(D551,'[1]Combined Contribution Amounts'!$A$2:$K$1335,5,FALSE))</f>
        <v>-180128</v>
      </c>
      <c r="K551" s="105">
        <f>-IF(ISNA(VLOOKUP(D551,'[1]Combined Contribution Amounts'!$A$2:$K$1335,7,FALSE)),0,VLOOKUP(D551,'[1]Combined Contribution Amounts'!$A$2:$K$1335,7,FALSE))+-IF(ISNA(VLOOKUP(D551,'[1]Combined Contribution Amounts'!$A$2:$K$1335,8,FALSE)),0,VLOOKUP(D551,'[1]Combined Contribution Amounts'!$A$2:$K$1335,8,FALSE))+-IF(ISNA(VLOOKUP(D551,'[1]Combined Contribution Amounts'!$A$2:$K$1335,9,FALSE)),0,VLOOKUP(D551,'[1]Combined Contribution Amounts'!$A$2:$K$1335,9,FALSE))</f>
        <v>0</v>
      </c>
      <c r="L551" s="105">
        <f>VLOOKUP(D551,'[1]Pension Expense Details'!$D$23:$S$1407,16,FALSE)</f>
        <v>257449</v>
      </c>
      <c r="M551" s="105">
        <f>ROUND(('[1]68_InOutFlowsCurPrdAndPriorHist'!$F$28-'[1]68_InOutFlowsCurPrdAndPriorHist'!$F$31)*$H551,0)-VLOOKUP(D551,'[1]Pension Expense Details'!$D$23:$S$1407,12,FALSE)</f>
        <v>-42624</v>
      </c>
      <c r="N551" s="105">
        <f>ROUND(('[1]68_InOutFlowsCurPrdAndPriorHist'!$F$29-'[1]68_InOutFlowsCurPrdAndPriorHist'!$F$32)*$H551,0)-VLOOKUP(D551,'[1]Pension Expense Details'!$D$23:$S$1407,13,FALSE)</f>
        <v>-322068</v>
      </c>
      <c r="O551" s="105">
        <f>ROUND(('[1]68_InOutFlowsCurPrdAndPriorHist'!$F$30-'[1]68_InOutFlowsCurPrdAndPriorHist'!$F$33)*$H551,0)-VLOOKUP(D551,'[1]Pension Expense Details'!$D$23:$S$1407,14,FALSE)</f>
        <v>139272</v>
      </c>
      <c r="P551" s="105">
        <f>ROUND((VLOOKUP(D551,'[1]Schedule of Pension Amounts LW'!$B$15:$AC$1399,28,FALSE)-VLOOKUP(D551,'[1]Schedule of Pension Amounts LW'!$B$15:$AC$1399,27,FALSE))*'[1]Schedule of Pension Amounts LW'!AD$4,0)+VLOOKUP(D551,'[1]Schedule of Pension Amounts LW'!$B$15:$AH$1399,33,FALSE)-VLOOKUP(D551,'[1]Pension Expense Details'!$D$23:$S$1407,15,FALSE)</f>
        <v>50215</v>
      </c>
      <c r="Q551" s="98">
        <f t="shared" si="38"/>
        <v>2675227</v>
      </c>
      <c r="R551" s="98">
        <f>ROUND('[1]68_InOutFlowsCurPrdAndPrior'!$D$32*IF(ISNA(VLOOKUP(D551,'[1]Proportionate Shares'!$D$23:$I$1359,6,FALSE)),0,VLOOKUP(D551,'[1]Proportionate Shares'!$D$23:$I$1359,6,FALSE)),0)</f>
        <v>11238</v>
      </c>
      <c r="S551" s="98">
        <f>ROUND('[1]68_InOutFlowsCurPrdAndPrior'!$D$33*IF(ISNA(VLOOKUP(D551,'[1]Proportionate Shares'!$D$23:$I$1359,6,FALSE)),0,VLOOKUP(D551,'[1]Proportionate Shares'!$D$23:$I$1359,6,FALSE)),0)</f>
        <v>829987</v>
      </c>
      <c r="T551" s="98">
        <f>ROUND('[1]68_InOutFlowsCurPrdAndPrior'!$D$35*IF(ISNA(VLOOKUP(D551,'[1]Proportionate Shares'!$D$23:$I$1359,6,FALSE)),0,VLOOKUP(D551,'[1]Proportionate Shares'!$D$23:$I$1359,6,FALSE)),0)</f>
        <v>160835</v>
      </c>
      <c r="U551" s="98">
        <f>VLOOKUP(D551,'[1]Schedule of Pension Amounts LW'!$B$15:$AS$1399,36,FALSE)</f>
        <v>135998</v>
      </c>
      <c r="V551" s="99">
        <f t="shared" si="39"/>
        <v>1138058</v>
      </c>
      <c r="W551" s="98">
        <f>ROUND('[1]68_InOutFlowsCurPrdAndPrior'!$F$32*IF(ISNA(VLOOKUP(D551,'[1]Proportionate Shares'!$D$23:$I$1359,6,FALSE)),0,VLOOKUP(D551,'[1]Proportionate Shares'!$D$23:$I$1359,6,FALSE)),0)</f>
        <v>92888</v>
      </c>
      <c r="X551" s="98">
        <f>ROUND('[1]68_InOutFlowsCurPrdAndPrior'!$F$33*IF(ISNA(VLOOKUP(D551,'[1]Proportionate Shares'!$D$23:$I$1359,6,FALSE)),0,VLOOKUP(D551,'[1]Proportionate Shares'!$D$23:$I$1359,6,FALSE)),0)</f>
        <v>342990</v>
      </c>
      <c r="Y551" s="98">
        <f>ROUND('[1]68_InOutFlowsCurPrdAndPrior'!$F$35*IF(ISNA(VLOOKUP(D551,'[1]Proportionate Shares'!$D$23:$I$1359,6,FALSE)),0,VLOOKUP(D551,'[1]Proportionate Shares'!$D$23:$I$1359,6,FALSE)),0)</f>
        <v>133973</v>
      </c>
      <c r="Z551" s="98">
        <f>-VLOOKUP(D551,'[1]Schedule of Pension Amounts LW'!$B$15:$AS$1399,37,FALSE)</f>
        <v>18617</v>
      </c>
      <c r="AA551" s="99">
        <f t="shared" si="40"/>
        <v>588468</v>
      </c>
      <c r="AB551" s="72">
        <f>VLOOKUP(D551,'[1]Pension Expense Details'!$D$22:$S$1407,16,FALSE)</f>
        <v>257449</v>
      </c>
      <c r="AC551" s="72">
        <f t="shared" si="41"/>
        <v>271740</v>
      </c>
      <c r="AD551" s="72">
        <f>VLOOKUP(D551,'[1]Schedule of Pension Amounts LW'!$B$15:$W$1399,22,FALSE)</f>
        <v>529189</v>
      </c>
    </row>
    <row r="552" spans="1:30" x14ac:dyDescent="0.3">
      <c r="A552" s="104"/>
      <c r="B552" s="33"/>
      <c r="C552" s="33" t="str">
        <f>VLOOKUP(D552,'[1]Employer information'!$I$3:$J$1391,2,FALSE)</f>
        <v xml:space="preserve">Public Education                                  </v>
      </c>
      <c r="D552" s="33" t="str">
        <f>'[1]Schedule of Pension Amounts LW'!B545</f>
        <v>0544</v>
      </c>
      <c r="E552" s="33" t="str">
        <f>IF(ISNA(VLOOKUP(D552,'[1]Proportionate Shares'!$D$23:$G$1400,2,FALSE)),"",VLOOKUP(D552,'[1]Proportionate Shares'!$D$23:$G$1400,2,FALSE))</f>
        <v>047902</v>
      </c>
      <c r="F552" s="33" t="str">
        <f>IF(ISNA(VLOOKUP(D552,'[1]Proportionate Shares'!$D$23:$G$1400,3,FALSE)),"",VLOOKUP(D552,'[1]Proportionate Shares'!$D$23:$G$1400,3,FALSE))</f>
        <v xml:space="preserve">   </v>
      </c>
      <c r="G552" s="34" t="str">
        <f>VLOOKUP(D552,'[1]Employer information'!$A$3:$B$1390,2,FALSE)</f>
        <v>DE LEON ISD</v>
      </c>
      <c r="H552" s="36">
        <f>IF(ISNA(VLOOKUP(D552,'[1]Proportionate Shares'!$D$23:$I$1377,6,FALSE)),0,VLOOKUP(D552,'[1]Proportionate Shares'!$D$23:$I$1377,6,FALSE))</f>
        <v>4.675439E-5</v>
      </c>
      <c r="I552" s="105">
        <f>VLOOKUP(D552,'[1]Schedule of Pension Amounts LW'!$B$15:$E$1399,3,FALSE)</f>
        <v>2630797</v>
      </c>
      <c r="J552" s="105">
        <f>-IF(ISNA(VLOOKUP(D552,'[1]Combined Contribution Amounts'!$A$2:$K$1335,5,FALSE)),0,VLOOKUP(D552,'[1]Combined Contribution Amounts'!$A$2:$K$1335,5,FALSE))</f>
        <v>-163646</v>
      </c>
      <c r="K552" s="105">
        <f>-IF(ISNA(VLOOKUP(D552,'[1]Combined Contribution Amounts'!$A$2:$K$1335,7,FALSE)),0,VLOOKUP(D552,'[1]Combined Contribution Amounts'!$A$2:$K$1335,7,FALSE))+-IF(ISNA(VLOOKUP(D552,'[1]Combined Contribution Amounts'!$A$2:$K$1335,8,FALSE)),0,VLOOKUP(D552,'[1]Combined Contribution Amounts'!$A$2:$K$1335,8,FALSE))+-IF(ISNA(VLOOKUP(D552,'[1]Combined Contribution Amounts'!$A$2:$K$1335,9,FALSE)),0,VLOOKUP(D552,'[1]Combined Contribution Amounts'!$A$2:$K$1335,9,FALSE))</f>
        <v>0</v>
      </c>
      <c r="L552" s="105">
        <f>VLOOKUP(D552,'[1]Pension Expense Details'!$D$23:$S$1407,16,FALSE)</f>
        <v>216376</v>
      </c>
      <c r="M552" s="105">
        <f>ROUND(('[1]68_InOutFlowsCurPrdAndPriorHist'!$F$28-'[1]68_InOutFlowsCurPrdAndPriorHist'!$F$31)*$H552,0)-VLOOKUP(D552,'[1]Pension Expense Details'!$D$23:$S$1407,12,FALSE)</f>
        <v>-38724</v>
      </c>
      <c r="N552" s="105">
        <f>ROUND(('[1]68_InOutFlowsCurPrdAndPriorHist'!$F$29-'[1]68_InOutFlowsCurPrdAndPriorHist'!$F$32)*$H552,0)-VLOOKUP(D552,'[1]Pension Expense Details'!$D$23:$S$1407,13,FALSE)</f>
        <v>-292598</v>
      </c>
      <c r="O552" s="105">
        <f>ROUND(('[1]68_InOutFlowsCurPrdAndPriorHist'!$F$30-'[1]68_InOutFlowsCurPrdAndPriorHist'!$F$33)*$H552,0)-VLOOKUP(D552,'[1]Pension Expense Details'!$D$23:$S$1407,14,FALSE)</f>
        <v>126529</v>
      </c>
      <c r="P552" s="105">
        <f>ROUND((VLOOKUP(D552,'[1]Schedule of Pension Amounts LW'!$B$15:$AC$1399,28,FALSE)-VLOOKUP(D552,'[1]Schedule of Pension Amounts LW'!$B$15:$AC$1399,27,FALSE))*'[1]Schedule of Pension Amounts LW'!AD$4,0)+VLOOKUP(D552,'[1]Schedule of Pension Amounts LW'!$B$15:$AH$1399,33,FALSE)-VLOOKUP(D552,'[1]Pension Expense Details'!$D$23:$S$1407,15,FALSE)</f>
        <v>-48295</v>
      </c>
      <c r="Q552" s="98">
        <f t="shared" si="38"/>
        <v>2430439</v>
      </c>
      <c r="R552" s="98">
        <f>ROUND('[1]68_InOutFlowsCurPrdAndPrior'!$D$32*IF(ISNA(VLOOKUP(D552,'[1]Proportionate Shares'!$D$23:$I$1359,6,FALSE)),0,VLOOKUP(D552,'[1]Proportionate Shares'!$D$23:$I$1359,6,FALSE)),0)</f>
        <v>10210</v>
      </c>
      <c r="S552" s="98">
        <f>ROUND('[1]68_InOutFlowsCurPrdAndPrior'!$D$33*IF(ISNA(VLOOKUP(D552,'[1]Proportionate Shares'!$D$23:$I$1359,6,FALSE)),0,VLOOKUP(D552,'[1]Proportionate Shares'!$D$23:$I$1359,6,FALSE)),0)</f>
        <v>754042</v>
      </c>
      <c r="T552" s="98">
        <f>ROUND('[1]68_InOutFlowsCurPrdAndPrior'!$D$35*IF(ISNA(VLOOKUP(D552,'[1]Proportionate Shares'!$D$23:$I$1359,6,FALSE)),0,VLOOKUP(D552,'[1]Proportionate Shares'!$D$23:$I$1359,6,FALSE)),0)</f>
        <v>146119</v>
      </c>
      <c r="U552" s="98">
        <f>VLOOKUP(D552,'[1]Schedule of Pension Amounts LW'!$B$15:$AS$1399,36,FALSE)</f>
        <v>134401</v>
      </c>
      <c r="V552" s="99">
        <f t="shared" si="39"/>
        <v>1044772</v>
      </c>
      <c r="W552" s="98">
        <f>ROUND('[1]68_InOutFlowsCurPrdAndPrior'!$F$32*IF(ISNA(VLOOKUP(D552,'[1]Proportionate Shares'!$D$23:$I$1359,6,FALSE)),0,VLOOKUP(D552,'[1]Proportionate Shares'!$D$23:$I$1359,6,FALSE)),0)</f>
        <v>84389</v>
      </c>
      <c r="X552" s="98">
        <f>ROUND('[1]68_InOutFlowsCurPrdAndPrior'!$F$33*IF(ISNA(VLOOKUP(D552,'[1]Proportionate Shares'!$D$23:$I$1359,6,FALSE)),0,VLOOKUP(D552,'[1]Proportionate Shares'!$D$23:$I$1359,6,FALSE)),0)</f>
        <v>311606</v>
      </c>
      <c r="Y552" s="98">
        <f>ROUND('[1]68_InOutFlowsCurPrdAndPrior'!$F$35*IF(ISNA(VLOOKUP(D552,'[1]Proportionate Shares'!$D$23:$I$1359,6,FALSE)),0,VLOOKUP(D552,'[1]Proportionate Shares'!$D$23:$I$1359,6,FALSE)),0)</f>
        <v>121714</v>
      </c>
      <c r="Z552" s="98">
        <f>-VLOOKUP(D552,'[1]Schedule of Pension Amounts LW'!$B$15:$AS$1399,37,FALSE)</f>
        <v>146028</v>
      </c>
      <c r="AA552" s="99">
        <f t="shared" si="40"/>
        <v>663737</v>
      </c>
      <c r="AB552" s="72">
        <f>VLOOKUP(D552,'[1]Pension Expense Details'!$D$22:$S$1407,16,FALSE)</f>
        <v>216376</v>
      </c>
      <c r="AC552" s="72">
        <f t="shared" si="41"/>
        <v>244668</v>
      </c>
      <c r="AD552" s="72">
        <f>VLOOKUP(D552,'[1]Schedule of Pension Amounts LW'!$B$15:$W$1399,22,FALSE)</f>
        <v>461044</v>
      </c>
    </row>
    <row r="553" spans="1:30" x14ac:dyDescent="0.3">
      <c r="A553" s="104"/>
      <c r="B553" s="33"/>
      <c r="C553" s="33" t="str">
        <f>VLOOKUP(D553,'[1]Employer information'!$I$3:$J$1391,2,FALSE)</f>
        <v xml:space="preserve">Public Education                                  </v>
      </c>
      <c r="D553" s="33" t="str">
        <f>'[1]Schedule of Pension Amounts LW'!B546</f>
        <v>1359</v>
      </c>
      <c r="E553" s="33" t="str">
        <f>IF(ISNA(VLOOKUP(D553,'[1]Proportionate Shares'!$D$23:$G$1400,2,FALSE)),"",VLOOKUP(D553,'[1]Proportionate Shares'!$D$23:$G$1400,2,FALSE))</f>
        <v>057906</v>
      </c>
      <c r="F553" s="33" t="str">
        <f>IF(ISNA(VLOOKUP(D553,'[1]Proportionate Shares'!$D$23:$G$1400,3,FALSE)),"",VLOOKUP(D553,'[1]Proportionate Shares'!$D$23:$G$1400,3,FALSE))</f>
        <v/>
      </c>
      <c r="G553" s="34" t="str">
        <f>VLOOKUP(D553,'[1]Employer information'!$A$3:$B$1390,2,FALSE)</f>
        <v>DE SOTO ISD</v>
      </c>
      <c r="H553" s="36">
        <f>IF(ISNA(VLOOKUP(D553,'[1]Proportionate Shares'!$D$23:$I$1377,6,FALSE)),0,VLOOKUP(D553,'[1]Proportionate Shares'!$D$23:$I$1377,6,FALSE))</f>
        <v>6.7667784099999999E-4</v>
      </c>
      <c r="I553" s="105">
        <f>VLOOKUP(D553,'[1]Schedule of Pension Amounts LW'!$B$15:$E$1399,3,FALSE)</f>
        <v>30689299</v>
      </c>
      <c r="J553" s="105">
        <f>-IF(ISNA(VLOOKUP(D553,'[1]Combined Contribution Amounts'!$A$2:$K$1335,5,FALSE)),0,VLOOKUP(D553,'[1]Combined Contribution Amounts'!$A$2:$K$1335,5,FALSE))</f>
        <v>-2368454</v>
      </c>
      <c r="K553" s="105">
        <f>-IF(ISNA(VLOOKUP(D553,'[1]Combined Contribution Amounts'!$A$2:$K$1335,7,FALSE)),0,VLOOKUP(D553,'[1]Combined Contribution Amounts'!$A$2:$K$1335,7,FALSE))+-IF(ISNA(VLOOKUP(D553,'[1]Combined Contribution Amounts'!$A$2:$K$1335,8,FALSE)),0,VLOOKUP(D553,'[1]Combined Contribution Amounts'!$A$2:$K$1335,8,FALSE))+-IF(ISNA(VLOOKUP(D553,'[1]Combined Contribution Amounts'!$A$2:$K$1335,9,FALSE)),0,VLOOKUP(D553,'[1]Combined Contribution Amounts'!$A$2:$K$1335,9,FALSE))</f>
        <v>0</v>
      </c>
      <c r="L553" s="105">
        <f>VLOOKUP(D553,'[1]Pension Expense Details'!$D$23:$S$1407,16,FALSE)</f>
        <v>4292575</v>
      </c>
      <c r="M553" s="105">
        <f>ROUND(('[1]68_InOutFlowsCurPrdAndPriorHist'!$F$28-'[1]68_InOutFlowsCurPrdAndPriorHist'!$F$31)*$H553,0)-VLOOKUP(D553,'[1]Pension Expense Details'!$D$23:$S$1407,12,FALSE)</f>
        <v>-560450</v>
      </c>
      <c r="N553" s="105">
        <f>ROUND(('[1]68_InOutFlowsCurPrdAndPriorHist'!$F$29-'[1]68_InOutFlowsCurPrdAndPriorHist'!$F$32)*$H553,0)-VLOOKUP(D553,'[1]Pension Expense Details'!$D$23:$S$1407,13,FALSE)</f>
        <v>-4234787</v>
      </c>
      <c r="O553" s="105">
        <f>ROUND(('[1]68_InOutFlowsCurPrdAndPriorHist'!$F$30-'[1]68_InOutFlowsCurPrdAndPriorHist'!$F$33)*$H553,0)-VLOOKUP(D553,'[1]Pension Expense Details'!$D$23:$S$1407,14,FALSE)</f>
        <v>1831254</v>
      </c>
      <c r="P553" s="105">
        <f>ROUND((VLOOKUP(D553,'[1]Schedule of Pension Amounts LW'!$B$15:$AC$1399,28,FALSE)-VLOOKUP(D553,'[1]Schedule of Pension Amounts LW'!$B$15:$AC$1399,27,FALSE))*'[1]Schedule of Pension Amounts LW'!AD$4,0)+VLOOKUP(D553,'[1]Schedule of Pension Amounts LW'!$B$15:$AH$1399,33,FALSE)-VLOOKUP(D553,'[1]Pension Expense Details'!$D$23:$S$1407,15,FALSE)</f>
        <v>5526393</v>
      </c>
      <c r="Q553" s="98">
        <f t="shared" si="38"/>
        <v>35175830</v>
      </c>
      <c r="R553" s="98">
        <f>ROUND('[1]68_InOutFlowsCurPrdAndPrior'!$D$32*IF(ISNA(VLOOKUP(D553,'[1]Proportionate Shares'!$D$23:$I$1359,6,FALSE)),0,VLOOKUP(D553,'[1]Proportionate Shares'!$D$23:$I$1359,6,FALSE)),0)</f>
        <v>147770</v>
      </c>
      <c r="S553" s="98">
        <f>ROUND('[1]68_InOutFlowsCurPrdAndPrior'!$D$33*IF(ISNA(VLOOKUP(D553,'[1]Proportionate Shares'!$D$23:$I$1359,6,FALSE)),0,VLOOKUP(D553,'[1]Proportionate Shares'!$D$23:$I$1359,6,FALSE)),0)</f>
        <v>10913270</v>
      </c>
      <c r="T553" s="98">
        <f>ROUND('[1]68_InOutFlowsCurPrdAndPrior'!$D$35*IF(ISNA(VLOOKUP(D553,'[1]Proportionate Shares'!$D$23:$I$1359,6,FALSE)),0,VLOOKUP(D553,'[1]Proportionate Shares'!$D$23:$I$1359,6,FALSE)),0)</f>
        <v>2114782</v>
      </c>
      <c r="U553" s="98">
        <f>VLOOKUP(D553,'[1]Schedule of Pension Amounts LW'!$B$15:$AS$1399,36,FALSE)</f>
        <v>7330541</v>
      </c>
      <c r="V553" s="99">
        <f t="shared" si="39"/>
        <v>20506363</v>
      </c>
      <c r="W553" s="98">
        <f>ROUND('[1]68_InOutFlowsCurPrdAndPrior'!$F$32*IF(ISNA(VLOOKUP(D553,'[1]Proportionate Shares'!$D$23:$I$1359,6,FALSE)),0,VLOOKUP(D553,'[1]Proportionate Shares'!$D$23:$I$1359,6,FALSE)),0)</f>
        <v>1221361</v>
      </c>
      <c r="X553" s="98">
        <f>ROUND('[1]68_InOutFlowsCurPrdAndPrior'!$F$33*IF(ISNA(VLOOKUP(D553,'[1]Proportionate Shares'!$D$23:$I$1359,6,FALSE)),0,VLOOKUP(D553,'[1]Proportionate Shares'!$D$23:$I$1359,6,FALSE)),0)</f>
        <v>4509879</v>
      </c>
      <c r="Y553" s="98">
        <f>ROUND('[1]68_InOutFlowsCurPrdAndPrior'!$F$35*IF(ISNA(VLOOKUP(D553,'[1]Proportionate Shares'!$D$23:$I$1359,6,FALSE)),0,VLOOKUP(D553,'[1]Proportionate Shares'!$D$23:$I$1359,6,FALSE)),0)</f>
        <v>1761576</v>
      </c>
      <c r="Z553" s="98">
        <f>-VLOOKUP(D553,'[1]Schedule of Pension Amounts LW'!$B$15:$AS$1399,37,FALSE)</f>
        <v>1287855</v>
      </c>
      <c r="AA553" s="99">
        <f t="shared" si="40"/>
        <v>8780671</v>
      </c>
      <c r="AB553" s="72">
        <f>VLOOKUP(D553,'[1]Pension Expense Details'!$D$22:$S$1407,16,FALSE)</f>
        <v>4292575</v>
      </c>
      <c r="AC553" s="72">
        <f t="shared" si="41"/>
        <v>3680073</v>
      </c>
      <c r="AD553" s="72">
        <f>VLOOKUP(D553,'[1]Schedule of Pension Amounts LW'!$B$15:$W$1399,22,FALSE)</f>
        <v>7972648</v>
      </c>
    </row>
    <row r="554" spans="1:30" x14ac:dyDescent="0.3">
      <c r="A554" s="104"/>
      <c r="B554" s="33"/>
      <c r="C554" s="33" t="str">
        <f>VLOOKUP(D554,'[1]Employer information'!$I$3:$J$1391,2,FALSE)</f>
        <v xml:space="preserve">Public Education                                  </v>
      </c>
      <c r="D554" s="33" t="str">
        <f>'[1]Schedule of Pension Amounts LW'!B547</f>
        <v>0542</v>
      </c>
      <c r="E554" s="33" t="str">
        <f>IF(ISNA(VLOOKUP(D554,'[1]Proportionate Shares'!$D$23:$G$1400,2,FALSE)),"",VLOOKUP(D554,'[1]Proportionate Shares'!$D$23:$G$1400,2,FALSE))</f>
        <v>249905</v>
      </c>
      <c r="F554" s="33" t="str">
        <f>IF(ISNA(VLOOKUP(D554,'[1]Proportionate Shares'!$D$23:$G$1400,3,FALSE)),"",VLOOKUP(D554,'[1]Proportionate Shares'!$D$23:$G$1400,3,FALSE))</f>
        <v xml:space="preserve">   </v>
      </c>
      <c r="G554" s="34" t="str">
        <f>VLOOKUP(D554,'[1]Employer information'!$A$3:$B$1390,2,FALSE)</f>
        <v>DECATUR ISD</v>
      </c>
      <c r="H554" s="36">
        <f>IF(ISNA(VLOOKUP(D554,'[1]Proportionate Shares'!$D$23:$I$1377,6,FALSE)),0,VLOOKUP(D554,'[1]Proportionate Shares'!$D$23:$I$1377,6,FALSE))</f>
        <v>1.8249800100000001E-4</v>
      </c>
      <c r="I554" s="105">
        <f>VLOOKUP(D554,'[1]Schedule of Pension Amounts LW'!$B$15:$E$1399,3,FALSE)</f>
        <v>9492337</v>
      </c>
      <c r="J554" s="105">
        <f>-IF(ISNA(VLOOKUP(D554,'[1]Combined Contribution Amounts'!$A$2:$K$1335,5,FALSE)),0,VLOOKUP(D554,'[1]Combined Contribution Amounts'!$A$2:$K$1335,5,FALSE))</f>
        <v>-638765</v>
      </c>
      <c r="K554" s="105">
        <f>-IF(ISNA(VLOOKUP(D554,'[1]Combined Contribution Amounts'!$A$2:$K$1335,7,FALSE)),0,VLOOKUP(D554,'[1]Combined Contribution Amounts'!$A$2:$K$1335,7,FALSE))+-IF(ISNA(VLOOKUP(D554,'[1]Combined Contribution Amounts'!$A$2:$K$1335,8,FALSE)),0,VLOOKUP(D554,'[1]Combined Contribution Amounts'!$A$2:$K$1335,8,FALSE))+-IF(ISNA(VLOOKUP(D554,'[1]Combined Contribution Amounts'!$A$2:$K$1335,9,FALSE)),0,VLOOKUP(D554,'[1]Combined Contribution Amounts'!$A$2:$K$1335,9,FALSE))</f>
        <v>0</v>
      </c>
      <c r="L554" s="105">
        <f>VLOOKUP(D554,'[1]Pension Expense Details'!$D$23:$S$1407,16,FALSE)</f>
        <v>966647</v>
      </c>
      <c r="M554" s="105">
        <f>ROUND(('[1]68_InOutFlowsCurPrdAndPriorHist'!$F$28-'[1]68_InOutFlowsCurPrdAndPriorHist'!$F$31)*$H554,0)-VLOOKUP(D554,'[1]Pension Expense Details'!$D$23:$S$1407,12,FALSE)</f>
        <v>-151152</v>
      </c>
      <c r="N554" s="105">
        <f>ROUND(('[1]68_InOutFlowsCurPrdAndPriorHist'!$F$29-'[1]68_InOutFlowsCurPrdAndPriorHist'!$F$32)*$H554,0)-VLOOKUP(D554,'[1]Pension Expense Details'!$D$23:$S$1407,13,FALSE)</f>
        <v>-1142110</v>
      </c>
      <c r="O554" s="105">
        <f>ROUND(('[1]68_InOutFlowsCurPrdAndPriorHist'!$F$30-'[1]68_InOutFlowsCurPrdAndPriorHist'!$F$33)*$H554,0)-VLOOKUP(D554,'[1]Pension Expense Details'!$D$23:$S$1407,14,FALSE)</f>
        <v>493883</v>
      </c>
      <c r="P554" s="105">
        <f>ROUND((VLOOKUP(D554,'[1]Schedule of Pension Amounts LW'!$B$15:$AC$1399,28,FALSE)-VLOOKUP(D554,'[1]Schedule of Pension Amounts LW'!$B$15:$AC$1399,27,FALSE))*'[1]Schedule of Pension Amounts LW'!AD$4,0)+VLOOKUP(D554,'[1]Schedule of Pension Amounts LW'!$B$15:$AH$1399,33,FALSE)-VLOOKUP(D554,'[1]Pension Expense Details'!$D$23:$S$1407,15,FALSE)</f>
        <v>465977</v>
      </c>
      <c r="Q554" s="98">
        <f t="shared" si="38"/>
        <v>9486817</v>
      </c>
      <c r="R554" s="98">
        <f>ROUND('[1]68_InOutFlowsCurPrdAndPrior'!$D$32*IF(ISNA(VLOOKUP(D554,'[1]Proportionate Shares'!$D$23:$I$1359,6,FALSE)),0,VLOOKUP(D554,'[1]Proportionate Shares'!$D$23:$I$1359,6,FALSE)),0)</f>
        <v>39853</v>
      </c>
      <c r="S554" s="98">
        <f>ROUND('[1]68_InOutFlowsCurPrdAndPrior'!$D$33*IF(ISNA(VLOOKUP(D554,'[1]Proportionate Shares'!$D$23:$I$1359,6,FALSE)),0,VLOOKUP(D554,'[1]Proportionate Shares'!$D$23:$I$1359,6,FALSE)),0)</f>
        <v>2943276</v>
      </c>
      <c r="T554" s="98">
        <f>ROUND('[1]68_InOutFlowsCurPrdAndPrior'!$D$35*IF(ISNA(VLOOKUP(D554,'[1]Proportionate Shares'!$D$23:$I$1359,6,FALSE)),0,VLOOKUP(D554,'[1]Proportionate Shares'!$D$23:$I$1359,6,FALSE)),0)</f>
        <v>570350</v>
      </c>
      <c r="U554" s="98">
        <f>VLOOKUP(D554,'[1]Schedule of Pension Amounts LW'!$B$15:$AS$1399,36,FALSE)</f>
        <v>1063484</v>
      </c>
      <c r="V554" s="99">
        <f t="shared" si="39"/>
        <v>4616963</v>
      </c>
      <c r="W554" s="98">
        <f>ROUND('[1]68_InOutFlowsCurPrdAndPrior'!$F$32*IF(ISNA(VLOOKUP(D554,'[1]Proportionate Shares'!$D$23:$I$1359,6,FALSE)),0,VLOOKUP(D554,'[1]Proportionate Shares'!$D$23:$I$1359,6,FALSE)),0)</f>
        <v>329397</v>
      </c>
      <c r="X554" s="98">
        <f>ROUND('[1]68_InOutFlowsCurPrdAndPrior'!$F$33*IF(ISNA(VLOOKUP(D554,'[1]Proportionate Shares'!$D$23:$I$1359,6,FALSE)),0,VLOOKUP(D554,'[1]Proportionate Shares'!$D$23:$I$1359,6,FALSE)),0)</f>
        <v>1216301</v>
      </c>
      <c r="Y554" s="98">
        <f>ROUND('[1]68_InOutFlowsCurPrdAndPrior'!$F$35*IF(ISNA(VLOOKUP(D554,'[1]Proportionate Shares'!$D$23:$I$1359,6,FALSE)),0,VLOOKUP(D554,'[1]Proportionate Shares'!$D$23:$I$1359,6,FALSE)),0)</f>
        <v>475092</v>
      </c>
      <c r="Z554" s="98">
        <f>-VLOOKUP(D554,'[1]Schedule of Pension Amounts LW'!$B$15:$AS$1399,37,FALSE)</f>
        <v>119</v>
      </c>
      <c r="AA554" s="99">
        <f t="shared" si="40"/>
        <v>2020909</v>
      </c>
      <c r="AB554" s="72">
        <f>VLOOKUP(D554,'[1]Pension Expense Details'!$D$22:$S$1407,16,FALSE)</f>
        <v>966647</v>
      </c>
      <c r="AC554" s="72">
        <f t="shared" si="41"/>
        <v>1076688</v>
      </c>
      <c r="AD554" s="72">
        <f>VLOOKUP(D554,'[1]Schedule of Pension Amounts LW'!$B$15:$W$1399,22,FALSE)</f>
        <v>2043335</v>
      </c>
    </row>
    <row r="555" spans="1:30" x14ac:dyDescent="0.3">
      <c r="A555" s="104"/>
      <c r="B555" s="33"/>
      <c r="C555" s="33" t="str">
        <f>VLOOKUP(D555,'[1]Employer information'!$I$3:$J$1391,2,FALSE)</f>
        <v xml:space="preserve">Public Education                                  </v>
      </c>
      <c r="D555" s="33" t="str">
        <f>'[1]Schedule of Pension Amounts LW'!B548</f>
        <v>1370</v>
      </c>
      <c r="E555" s="33" t="str">
        <f>IF(ISNA(VLOOKUP(D555,'[1]Proportionate Shares'!$D$23:$G$1400,2,FALSE)),"",VLOOKUP(D555,'[1]Proportionate Shares'!$D$23:$G$1400,2,FALSE))</f>
        <v>101908</v>
      </c>
      <c r="F555" s="33" t="str">
        <f>IF(ISNA(VLOOKUP(D555,'[1]Proportionate Shares'!$D$23:$G$1400,3,FALSE)),"",VLOOKUP(D555,'[1]Proportionate Shares'!$D$23:$G$1400,3,FALSE))</f>
        <v/>
      </c>
      <c r="G555" s="34" t="str">
        <f>VLOOKUP(D555,'[1]Employer information'!$A$3:$B$1390,2,FALSE)</f>
        <v>DEER PARK ISD</v>
      </c>
      <c r="H555" s="36">
        <f>IF(ISNA(VLOOKUP(D555,'[1]Proportionate Shares'!$D$23:$I$1377,6,FALSE)),0,VLOOKUP(D555,'[1]Proportionate Shares'!$D$23:$I$1377,6,FALSE))</f>
        <v>8.0947526800000005E-4</v>
      </c>
      <c r="I555" s="105">
        <f>VLOOKUP(D555,'[1]Schedule of Pension Amounts LW'!$B$15:$E$1399,3,FALSE)</f>
        <v>44515560</v>
      </c>
      <c r="J555" s="105">
        <f>-IF(ISNA(VLOOKUP(D555,'[1]Combined Contribution Amounts'!$A$2:$K$1335,5,FALSE)),0,VLOOKUP(D555,'[1]Combined Contribution Amounts'!$A$2:$K$1335,5,FALSE))</f>
        <v>-2833261</v>
      </c>
      <c r="K555" s="105">
        <f>-IF(ISNA(VLOOKUP(D555,'[1]Combined Contribution Amounts'!$A$2:$K$1335,7,FALSE)),0,VLOOKUP(D555,'[1]Combined Contribution Amounts'!$A$2:$K$1335,7,FALSE))+-IF(ISNA(VLOOKUP(D555,'[1]Combined Contribution Amounts'!$A$2:$K$1335,8,FALSE)),0,VLOOKUP(D555,'[1]Combined Contribution Amounts'!$A$2:$K$1335,8,FALSE))+-IF(ISNA(VLOOKUP(D555,'[1]Combined Contribution Amounts'!$A$2:$K$1335,9,FALSE)),0,VLOOKUP(D555,'[1]Combined Contribution Amounts'!$A$2:$K$1335,9,FALSE))</f>
        <v>0</v>
      </c>
      <c r="L555" s="105">
        <f>VLOOKUP(D555,'[1]Pension Expense Details'!$D$23:$S$1407,16,FALSE)</f>
        <v>3908468</v>
      </c>
      <c r="M555" s="105">
        <f>ROUND(('[1]68_InOutFlowsCurPrdAndPriorHist'!$F$28-'[1]68_InOutFlowsCurPrdAndPriorHist'!$F$31)*$H555,0)-VLOOKUP(D555,'[1]Pension Expense Details'!$D$23:$S$1407,12,FALSE)</f>
        <v>-670438</v>
      </c>
      <c r="N555" s="105">
        <f>ROUND(('[1]68_InOutFlowsCurPrdAndPriorHist'!$F$29-'[1]68_InOutFlowsCurPrdAndPriorHist'!$F$32)*$H555,0)-VLOOKUP(D555,'[1]Pension Expense Details'!$D$23:$S$1407,13,FALSE)</f>
        <v>-5065861</v>
      </c>
      <c r="O555" s="105">
        <f>ROUND(('[1]68_InOutFlowsCurPrdAndPriorHist'!$F$30-'[1]68_InOutFlowsCurPrdAndPriorHist'!$F$33)*$H555,0)-VLOOKUP(D555,'[1]Pension Expense Details'!$D$23:$S$1407,14,FALSE)</f>
        <v>2190635</v>
      </c>
      <c r="P555" s="105">
        <f>ROUND((VLOOKUP(D555,'[1]Schedule of Pension Amounts LW'!$B$15:$AC$1399,28,FALSE)-VLOOKUP(D555,'[1]Schedule of Pension Amounts LW'!$B$15:$AC$1399,27,FALSE))*'[1]Schedule of Pension Amounts LW'!AD$4,0)+VLOOKUP(D555,'[1]Schedule of Pension Amounts LW'!$B$15:$AH$1399,33,FALSE)-VLOOKUP(D555,'[1]Pension Expense Details'!$D$23:$S$1407,15,FALSE)</f>
        <v>33952</v>
      </c>
      <c r="Q555" s="98">
        <f t="shared" si="38"/>
        <v>42079055</v>
      </c>
      <c r="R555" s="98">
        <f>ROUND('[1]68_InOutFlowsCurPrdAndPrior'!$D$32*IF(ISNA(VLOOKUP(D555,'[1]Proportionate Shares'!$D$23:$I$1359,6,FALSE)),0,VLOOKUP(D555,'[1]Proportionate Shares'!$D$23:$I$1359,6,FALSE)),0)</f>
        <v>176770</v>
      </c>
      <c r="S555" s="98">
        <f>ROUND('[1]68_InOutFlowsCurPrdAndPrior'!$D$33*IF(ISNA(VLOOKUP(D555,'[1]Proportionate Shares'!$D$23:$I$1359,6,FALSE)),0,VLOOKUP(D555,'[1]Proportionate Shares'!$D$23:$I$1359,6,FALSE)),0)</f>
        <v>13054989</v>
      </c>
      <c r="T555" s="98">
        <f>ROUND('[1]68_InOutFlowsCurPrdAndPrior'!$D$35*IF(ISNA(VLOOKUP(D555,'[1]Proportionate Shares'!$D$23:$I$1359,6,FALSE)),0,VLOOKUP(D555,'[1]Proportionate Shares'!$D$23:$I$1359,6,FALSE)),0)</f>
        <v>2529806</v>
      </c>
      <c r="U555" s="98">
        <f>VLOOKUP(D555,'[1]Schedule of Pension Amounts LW'!$B$15:$AS$1399,36,FALSE)</f>
        <v>3538568</v>
      </c>
      <c r="V555" s="99">
        <f t="shared" si="39"/>
        <v>19300133</v>
      </c>
      <c r="W555" s="98">
        <f>ROUND('[1]68_InOutFlowsCurPrdAndPrior'!$F$32*IF(ISNA(VLOOKUP(D555,'[1]Proportionate Shares'!$D$23:$I$1359,6,FALSE)),0,VLOOKUP(D555,'[1]Proportionate Shares'!$D$23:$I$1359,6,FALSE)),0)</f>
        <v>1461052</v>
      </c>
      <c r="X555" s="98">
        <f>ROUND('[1]68_InOutFlowsCurPrdAndPrior'!$F$33*IF(ISNA(VLOOKUP(D555,'[1]Proportionate Shares'!$D$23:$I$1359,6,FALSE)),0,VLOOKUP(D555,'[1]Proportionate Shares'!$D$23:$I$1359,6,FALSE)),0)</f>
        <v>5394939</v>
      </c>
      <c r="Y555" s="98">
        <f>ROUND('[1]68_InOutFlowsCurPrdAndPrior'!$F$35*IF(ISNA(VLOOKUP(D555,'[1]Proportionate Shares'!$D$23:$I$1359,6,FALSE)),0,VLOOKUP(D555,'[1]Proportionate Shares'!$D$23:$I$1359,6,FALSE)),0)</f>
        <v>2107283</v>
      </c>
      <c r="Z555" s="98">
        <f>-VLOOKUP(D555,'[1]Schedule of Pension Amounts LW'!$B$15:$AS$1399,37,FALSE)</f>
        <v>571</v>
      </c>
      <c r="AA555" s="99">
        <f t="shared" si="40"/>
        <v>8963845</v>
      </c>
      <c r="AB555" s="72">
        <f>VLOOKUP(D555,'[1]Pension Expense Details'!$D$22:$S$1407,16,FALSE)</f>
        <v>3908468</v>
      </c>
      <c r="AC555" s="72">
        <f t="shared" si="41"/>
        <v>4935359</v>
      </c>
      <c r="AD555" s="72">
        <f>VLOOKUP(D555,'[1]Schedule of Pension Amounts LW'!$B$15:$W$1399,22,FALSE)</f>
        <v>8843827</v>
      </c>
    </row>
    <row r="556" spans="1:30" x14ac:dyDescent="0.3">
      <c r="A556" s="104"/>
      <c r="B556" s="33"/>
      <c r="C556" s="33" t="str">
        <f>VLOOKUP(D556,'[1]Employer information'!$I$3:$J$1391,2,FALSE)</f>
        <v xml:space="preserve">Public Education                                  </v>
      </c>
      <c r="D556" s="33" t="str">
        <f>'[1]Schedule of Pension Amounts LW'!B549</f>
        <v>1729</v>
      </c>
      <c r="E556" s="33" t="str">
        <f>IF(ISNA(VLOOKUP(D556,'[1]Proportionate Shares'!$D$23:$G$1400,2,FALSE)),"",VLOOKUP(D556,'[1]Proportionate Shares'!$D$23:$G$1400,2,FALSE))</f>
        <v>227910</v>
      </c>
      <c r="F556" s="33" t="str">
        <f>IF(ISNA(VLOOKUP(D556,'[1]Proportionate Shares'!$D$23:$G$1400,3,FALSE)),"",VLOOKUP(D556,'[1]Proportionate Shares'!$D$23:$G$1400,3,FALSE))</f>
        <v/>
      </c>
      <c r="G556" s="34" t="str">
        <f>VLOOKUP(D556,'[1]Employer information'!$A$3:$B$1390,2,FALSE)</f>
        <v>DEL VALLE ISD</v>
      </c>
      <c r="H556" s="36">
        <f>IF(ISNA(VLOOKUP(D556,'[1]Proportionate Shares'!$D$23:$I$1377,6,FALSE)),0,VLOOKUP(D556,'[1]Proportionate Shares'!$D$23:$I$1377,6,FALSE))</f>
        <v>7.2049690400000001E-4</v>
      </c>
      <c r="I556" s="105">
        <f>VLOOKUP(D556,'[1]Schedule of Pension Amounts LW'!$B$15:$E$1399,3,FALSE)</f>
        <v>38982899</v>
      </c>
      <c r="J556" s="105">
        <f>-IF(ISNA(VLOOKUP(D556,'[1]Combined Contribution Amounts'!$A$2:$K$1335,5,FALSE)),0,VLOOKUP(D556,'[1]Combined Contribution Amounts'!$A$2:$K$1335,5,FALSE))</f>
        <v>-2521826</v>
      </c>
      <c r="K556" s="105">
        <f>-IF(ISNA(VLOOKUP(D556,'[1]Combined Contribution Amounts'!$A$2:$K$1335,7,FALSE)),0,VLOOKUP(D556,'[1]Combined Contribution Amounts'!$A$2:$K$1335,7,FALSE))+-IF(ISNA(VLOOKUP(D556,'[1]Combined Contribution Amounts'!$A$2:$K$1335,8,FALSE)),0,VLOOKUP(D556,'[1]Combined Contribution Amounts'!$A$2:$K$1335,8,FALSE))+-IF(ISNA(VLOOKUP(D556,'[1]Combined Contribution Amounts'!$A$2:$K$1335,9,FALSE)),0,VLOOKUP(D556,'[1]Combined Contribution Amounts'!$A$2:$K$1335,9,FALSE))</f>
        <v>0</v>
      </c>
      <c r="L556" s="105">
        <f>VLOOKUP(D556,'[1]Pension Expense Details'!$D$23:$S$1407,16,FALSE)</f>
        <v>3579353</v>
      </c>
      <c r="M556" s="105">
        <f>ROUND(('[1]68_InOutFlowsCurPrdAndPriorHist'!$F$28-'[1]68_InOutFlowsCurPrdAndPriorHist'!$F$31)*$H556,0)-VLOOKUP(D556,'[1]Pension Expense Details'!$D$23:$S$1407,12,FALSE)</f>
        <v>-596743</v>
      </c>
      <c r="N556" s="105">
        <f>ROUND(('[1]68_InOutFlowsCurPrdAndPriorHist'!$F$29-'[1]68_InOutFlowsCurPrdAndPriorHist'!$F$32)*$H556,0)-VLOOKUP(D556,'[1]Pension Expense Details'!$D$23:$S$1407,13,FALSE)</f>
        <v>-4509016</v>
      </c>
      <c r="O556" s="105">
        <f>ROUND(('[1]68_InOutFlowsCurPrdAndPriorHist'!$F$30-'[1]68_InOutFlowsCurPrdAndPriorHist'!$F$33)*$H556,0)-VLOOKUP(D556,'[1]Pension Expense Details'!$D$23:$S$1407,14,FALSE)</f>
        <v>1949838</v>
      </c>
      <c r="P556" s="105">
        <f>ROUND((VLOOKUP(D556,'[1]Schedule of Pension Amounts LW'!$B$15:$AC$1399,28,FALSE)-VLOOKUP(D556,'[1]Schedule of Pension Amounts LW'!$B$15:$AC$1399,27,FALSE))*'[1]Schedule of Pension Amounts LW'!AD$4,0)+VLOOKUP(D556,'[1]Schedule of Pension Amounts LW'!$B$15:$AH$1399,33,FALSE)-VLOOKUP(D556,'[1]Pension Expense Details'!$D$23:$S$1407,15,FALSE)</f>
        <v>569176</v>
      </c>
      <c r="Q556" s="98">
        <f t="shared" si="38"/>
        <v>37453681</v>
      </c>
      <c r="R556" s="98">
        <f>ROUND('[1]68_InOutFlowsCurPrdAndPrior'!$D$32*IF(ISNA(VLOOKUP(D556,'[1]Proportionate Shares'!$D$23:$I$1359,6,FALSE)),0,VLOOKUP(D556,'[1]Proportionate Shares'!$D$23:$I$1359,6,FALSE)),0)</f>
        <v>157339</v>
      </c>
      <c r="S556" s="98">
        <f>ROUND('[1]68_InOutFlowsCurPrdAndPrior'!$D$33*IF(ISNA(VLOOKUP(D556,'[1]Proportionate Shares'!$D$23:$I$1359,6,FALSE)),0,VLOOKUP(D556,'[1]Proportionate Shares'!$D$23:$I$1359,6,FALSE)),0)</f>
        <v>11619971</v>
      </c>
      <c r="T556" s="98">
        <f>ROUND('[1]68_InOutFlowsCurPrdAndPrior'!$D$35*IF(ISNA(VLOOKUP(D556,'[1]Proportionate Shares'!$D$23:$I$1359,6,FALSE)),0,VLOOKUP(D556,'[1]Proportionate Shares'!$D$23:$I$1359,6,FALSE)),0)</f>
        <v>2251727</v>
      </c>
      <c r="U556" s="98">
        <f>VLOOKUP(D556,'[1]Schedule of Pension Amounts LW'!$B$15:$AS$1399,36,FALSE)</f>
        <v>2487558</v>
      </c>
      <c r="V556" s="99">
        <f t="shared" si="39"/>
        <v>16516595</v>
      </c>
      <c r="W556" s="98">
        <f>ROUND('[1]68_InOutFlowsCurPrdAndPrior'!$F$32*IF(ISNA(VLOOKUP(D556,'[1]Proportionate Shares'!$D$23:$I$1359,6,FALSE)),0,VLOOKUP(D556,'[1]Proportionate Shares'!$D$23:$I$1359,6,FALSE)),0)</f>
        <v>1300451</v>
      </c>
      <c r="X556" s="98">
        <f>ROUND('[1]68_InOutFlowsCurPrdAndPrior'!$F$33*IF(ISNA(VLOOKUP(D556,'[1]Proportionate Shares'!$D$23:$I$1359,6,FALSE)),0,VLOOKUP(D556,'[1]Proportionate Shares'!$D$23:$I$1359,6,FALSE)),0)</f>
        <v>4801922</v>
      </c>
      <c r="Y556" s="98">
        <f>ROUND('[1]68_InOutFlowsCurPrdAndPrior'!$F$35*IF(ISNA(VLOOKUP(D556,'[1]Proportionate Shares'!$D$23:$I$1359,6,FALSE)),0,VLOOKUP(D556,'[1]Proportionate Shares'!$D$23:$I$1359,6,FALSE)),0)</f>
        <v>1875649</v>
      </c>
      <c r="Z556" s="98">
        <f>-VLOOKUP(D556,'[1]Schedule of Pension Amounts LW'!$B$15:$AS$1399,37,FALSE)</f>
        <v>624845</v>
      </c>
      <c r="AA556" s="99">
        <f t="shared" si="40"/>
        <v>8602867</v>
      </c>
      <c r="AB556" s="72">
        <f>VLOOKUP(D556,'[1]Pension Expense Details'!$D$22:$S$1407,16,FALSE)</f>
        <v>3579353</v>
      </c>
      <c r="AC556" s="72">
        <f t="shared" si="41"/>
        <v>3996870</v>
      </c>
      <c r="AD556" s="72">
        <f>VLOOKUP(D556,'[1]Schedule of Pension Amounts LW'!$B$15:$W$1399,22,FALSE)</f>
        <v>7576223</v>
      </c>
    </row>
    <row r="557" spans="1:30" x14ac:dyDescent="0.3">
      <c r="A557" s="104"/>
      <c r="B557" s="33"/>
      <c r="C557" s="33" t="str">
        <f>VLOOKUP(D557,'[1]Employer information'!$I$3:$J$1391,2,FALSE)</f>
        <v xml:space="preserve">Public Education                                  </v>
      </c>
      <c r="D557" s="33" t="str">
        <f>'[1]Schedule of Pension Amounts LW'!B550</f>
        <v>1589</v>
      </c>
      <c r="E557" s="33" t="str">
        <f>IF(ISNA(VLOOKUP(D557,'[1]Proportionate Shares'!$D$23:$G$1400,2,FALSE)),"",VLOOKUP(D557,'[1]Proportionate Shares'!$D$23:$G$1400,2,FALSE))</f>
        <v>115903</v>
      </c>
      <c r="F557" s="33" t="str">
        <f>IF(ISNA(VLOOKUP(D557,'[1]Proportionate Shares'!$D$23:$G$1400,3,FALSE)),"",VLOOKUP(D557,'[1]Proportionate Shares'!$D$23:$G$1400,3,FALSE))</f>
        <v/>
      </c>
      <c r="G557" s="34" t="str">
        <f>VLOOKUP(D557,'[1]Employer information'!$A$3:$B$1390,2,FALSE)</f>
        <v>DELL CITY ISD</v>
      </c>
      <c r="H557" s="36">
        <f>IF(ISNA(VLOOKUP(D557,'[1]Proportionate Shares'!$D$23:$I$1377,6,FALSE)),0,VLOOKUP(D557,'[1]Proportionate Shares'!$D$23:$I$1377,6,FALSE))</f>
        <v>7.7017350000000002E-6</v>
      </c>
      <c r="I557" s="105">
        <f>VLOOKUP(D557,'[1]Schedule of Pension Amounts LW'!$B$15:$E$1399,3,FALSE)</f>
        <v>535466</v>
      </c>
      <c r="J557" s="105">
        <f>-IF(ISNA(VLOOKUP(D557,'[1]Combined Contribution Amounts'!$A$2:$K$1335,5,FALSE)),0,VLOOKUP(D557,'[1]Combined Contribution Amounts'!$A$2:$K$1335,5,FALSE))</f>
        <v>-26957</v>
      </c>
      <c r="K557" s="105">
        <f>-IF(ISNA(VLOOKUP(D557,'[1]Combined Contribution Amounts'!$A$2:$K$1335,7,FALSE)),0,VLOOKUP(D557,'[1]Combined Contribution Amounts'!$A$2:$K$1335,7,FALSE))+-IF(ISNA(VLOOKUP(D557,'[1]Combined Contribution Amounts'!$A$2:$K$1335,8,FALSE)),0,VLOOKUP(D557,'[1]Combined Contribution Amounts'!$A$2:$K$1335,8,FALSE))+-IF(ISNA(VLOOKUP(D557,'[1]Combined Contribution Amounts'!$A$2:$K$1335,9,FALSE)),0,VLOOKUP(D557,'[1]Combined Contribution Amounts'!$A$2:$K$1335,9,FALSE))</f>
        <v>0</v>
      </c>
      <c r="L557" s="105">
        <f>VLOOKUP(D557,'[1]Pension Expense Details'!$D$23:$S$1407,16,FALSE)</f>
        <v>19596</v>
      </c>
      <c r="M557" s="105">
        <f>ROUND(('[1]68_InOutFlowsCurPrdAndPriorHist'!$F$28-'[1]68_InOutFlowsCurPrdAndPriorHist'!$F$31)*$H557,0)-VLOOKUP(D557,'[1]Pension Expense Details'!$D$23:$S$1407,12,FALSE)</f>
        <v>-6378</v>
      </c>
      <c r="N557" s="105">
        <f>ROUND(('[1]68_InOutFlowsCurPrdAndPriorHist'!$F$29-'[1]68_InOutFlowsCurPrdAndPriorHist'!$F$32)*$H557,0)-VLOOKUP(D557,'[1]Pension Expense Details'!$D$23:$S$1407,13,FALSE)</f>
        <v>-48200</v>
      </c>
      <c r="O557" s="105">
        <f>ROUND(('[1]68_InOutFlowsCurPrdAndPriorHist'!$F$30-'[1]68_InOutFlowsCurPrdAndPriorHist'!$F$33)*$H557,0)-VLOOKUP(D557,'[1]Pension Expense Details'!$D$23:$S$1407,14,FALSE)</f>
        <v>20842</v>
      </c>
      <c r="P557" s="105">
        <f>ROUND((VLOOKUP(D557,'[1]Schedule of Pension Amounts LW'!$B$15:$AC$1399,28,FALSE)-VLOOKUP(D557,'[1]Schedule of Pension Amounts LW'!$B$15:$AC$1399,27,FALSE))*'[1]Schedule of Pension Amounts LW'!AD$4,0)+VLOOKUP(D557,'[1]Schedule of Pension Amounts LW'!$B$15:$AH$1399,33,FALSE)-VLOOKUP(D557,'[1]Pension Expense Details'!$D$23:$S$1407,15,FALSE)</f>
        <v>-94009</v>
      </c>
      <c r="Q557" s="98">
        <f t="shared" si="38"/>
        <v>400360</v>
      </c>
      <c r="R557" s="98">
        <f>ROUND('[1]68_InOutFlowsCurPrdAndPrior'!$D$32*IF(ISNA(VLOOKUP(D557,'[1]Proportionate Shares'!$D$23:$I$1359,6,FALSE)),0,VLOOKUP(D557,'[1]Proportionate Shares'!$D$23:$I$1359,6,FALSE)),0)</f>
        <v>1682</v>
      </c>
      <c r="S557" s="98">
        <f>ROUND('[1]68_InOutFlowsCurPrdAndPrior'!$D$33*IF(ISNA(VLOOKUP(D557,'[1]Proportionate Shares'!$D$23:$I$1359,6,FALSE)),0,VLOOKUP(D557,'[1]Proportionate Shares'!$D$23:$I$1359,6,FALSE)),0)</f>
        <v>124211</v>
      </c>
      <c r="T557" s="98">
        <f>ROUND('[1]68_InOutFlowsCurPrdAndPrior'!$D$35*IF(ISNA(VLOOKUP(D557,'[1]Proportionate Shares'!$D$23:$I$1359,6,FALSE)),0,VLOOKUP(D557,'[1]Proportionate Shares'!$D$23:$I$1359,6,FALSE)),0)</f>
        <v>24070</v>
      </c>
      <c r="U557" s="98">
        <f>VLOOKUP(D557,'[1]Schedule of Pension Amounts LW'!$B$15:$AS$1399,36,FALSE)</f>
        <v>71545</v>
      </c>
      <c r="V557" s="99">
        <f t="shared" si="39"/>
        <v>221508</v>
      </c>
      <c r="W557" s="98">
        <f>ROUND('[1]68_InOutFlowsCurPrdAndPrior'!$F$32*IF(ISNA(VLOOKUP(D557,'[1]Proportionate Shares'!$D$23:$I$1359,6,FALSE)),0,VLOOKUP(D557,'[1]Proportionate Shares'!$D$23:$I$1359,6,FALSE)),0)</f>
        <v>13901</v>
      </c>
      <c r="X557" s="98">
        <f>ROUND('[1]68_InOutFlowsCurPrdAndPrior'!$F$33*IF(ISNA(VLOOKUP(D557,'[1]Proportionate Shares'!$D$23:$I$1359,6,FALSE)),0,VLOOKUP(D557,'[1]Proportionate Shares'!$D$23:$I$1359,6,FALSE)),0)</f>
        <v>51330</v>
      </c>
      <c r="Y557" s="98">
        <f>ROUND('[1]68_InOutFlowsCurPrdAndPrior'!$F$35*IF(ISNA(VLOOKUP(D557,'[1]Proportionate Shares'!$D$23:$I$1359,6,FALSE)),0,VLOOKUP(D557,'[1]Proportionate Shares'!$D$23:$I$1359,6,FALSE)),0)</f>
        <v>20050</v>
      </c>
      <c r="Z557" s="98">
        <f>-VLOOKUP(D557,'[1]Schedule of Pension Amounts LW'!$B$15:$AS$1399,37,FALSE)</f>
        <v>83720</v>
      </c>
      <c r="AA557" s="99">
        <f t="shared" si="40"/>
        <v>169001</v>
      </c>
      <c r="AB557" s="72">
        <f>VLOOKUP(D557,'[1]Pension Expense Details'!$D$22:$S$1407,16,FALSE)</f>
        <v>19596</v>
      </c>
      <c r="AC557" s="72">
        <f t="shared" si="41"/>
        <v>55852</v>
      </c>
      <c r="AD557" s="72">
        <f>VLOOKUP(D557,'[1]Schedule of Pension Amounts LW'!$B$15:$W$1399,22,FALSE)</f>
        <v>75448</v>
      </c>
    </row>
    <row r="558" spans="1:30" x14ac:dyDescent="0.3">
      <c r="A558" s="104"/>
      <c r="B558" s="33"/>
      <c r="C558" s="33" t="str">
        <f>VLOOKUP(D558,'[1]Employer information'!$I$3:$J$1391,2,FALSE)</f>
        <v xml:space="preserve">Public Education                                  </v>
      </c>
      <c r="D558" s="33" t="str">
        <f>'[1]Schedule of Pension Amounts LW'!B551</f>
        <v>0546</v>
      </c>
      <c r="E558" s="33" t="str">
        <f>IF(ISNA(VLOOKUP(D558,'[1]Proportionate Shares'!$D$23:$G$1400,2,FALSE)),"",VLOOKUP(D558,'[1]Proportionate Shares'!$D$23:$G$1400,2,FALSE))</f>
        <v>091903</v>
      </c>
      <c r="F558" s="33" t="str">
        <f>IF(ISNA(VLOOKUP(D558,'[1]Proportionate Shares'!$D$23:$G$1400,3,FALSE)),"",VLOOKUP(D558,'[1]Proportionate Shares'!$D$23:$G$1400,3,FALSE))</f>
        <v xml:space="preserve">   </v>
      </c>
      <c r="G558" s="34" t="str">
        <f>VLOOKUP(D558,'[1]Employer information'!$A$3:$B$1390,2,FALSE)</f>
        <v>DENISON ISD</v>
      </c>
      <c r="H558" s="36">
        <f>IF(ISNA(VLOOKUP(D558,'[1]Proportionate Shares'!$D$23:$I$1377,6,FALSE)),0,VLOOKUP(D558,'[1]Proportionate Shares'!$D$23:$I$1377,6,FALSE))</f>
        <v>2.33474246E-4</v>
      </c>
      <c r="I558" s="105">
        <f>VLOOKUP(D558,'[1]Schedule of Pension Amounts LW'!$B$15:$E$1399,3,FALSE)</f>
        <v>12671035</v>
      </c>
      <c r="J558" s="105">
        <f>-IF(ISNA(VLOOKUP(D558,'[1]Combined Contribution Amounts'!$A$2:$K$1335,5,FALSE)),0,VLOOKUP(D558,'[1]Combined Contribution Amounts'!$A$2:$K$1335,5,FALSE))</f>
        <v>-817188</v>
      </c>
      <c r="K558" s="105">
        <f>-IF(ISNA(VLOOKUP(D558,'[1]Combined Contribution Amounts'!$A$2:$K$1335,7,FALSE)),0,VLOOKUP(D558,'[1]Combined Contribution Amounts'!$A$2:$K$1335,7,FALSE))+-IF(ISNA(VLOOKUP(D558,'[1]Combined Contribution Amounts'!$A$2:$K$1335,8,FALSE)),0,VLOOKUP(D558,'[1]Combined Contribution Amounts'!$A$2:$K$1335,8,FALSE))+-IF(ISNA(VLOOKUP(D558,'[1]Combined Contribution Amounts'!$A$2:$K$1335,9,FALSE)),0,VLOOKUP(D558,'[1]Combined Contribution Amounts'!$A$2:$K$1335,9,FALSE))</f>
        <v>0</v>
      </c>
      <c r="L558" s="105">
        <f>VLOOKUP(D558,'[1]Pension Expense Details'!$D$23:$S$1407,16,FALSE)</f>
        <v>1153781</v>
      </c>
      <c r="M558" s="105">
        <f>ROUND(('[1]68_InOutFlowsCurPrdAndPriorHist'!$F$28-'[1]68_InOutFlowsCurPrdAndPriorHist'!$F$31)*$H558,0)-VLOOKUP(D558,'[1]Pension Expense Details'!$D$23:$S$1407,12,FALSE)</f>
        <v>-193373</v>
      </c>
      <c r="N558" s="105">
        <f>ROUND(('[1]68_InOutFlowsCurPrdAndPriorHist'!$F$29-'[1]68_InOutFlowsCurPrdAndPriorHist'!$F$32)*$H558,0)-VLOOKUP(D558,'[1]Pension Expense Details'!$D$23:$S$1407,13,FALSE)</f>
        <v>-1461129</v>
      </c>
      <c r="O558" s="105">
        <f>ROUND(('[1]68_InOutFlowsCurPrdAndPriorHist'!$F$30-'[1]68_InOutFlowsCurPrdAndPriorHist'!$F$33)*$H558,0)-VLOOKUP(D558,'[1]Pension Expense Details'!$D$23:$S$1407,14,FALSE)</f>
        <v>631838</v>
      </c>
      <c r="P558" s="105">
        <f>ROUND((VLOOKUP(D558,'[1]Schedule of Pension Amounts LW'!$B$15:$AC$1399,28,FALSE)-VLOOKUP(D558,'[1]Schedule of Pension Amounts LW'!$B$15:$AC$1399,27,FALSE))*'[1]Schedule of Pension Amounts LW'!AD$4,0)+VLOOKUP(D558,'[1]Schedule of Pension Amounts LW'!$B$15:$AH$1399,33,FALSE)-VLOOKUP(D558,'[1]Pension Expense Details'!$D$23:$S$1407,15,FALSE)</f>
        <v>151757</v>
      </c>
      <c r="Q558" s="98">
        <f t="shared" si="38"/>
        <v>12136721</v>
      </c>
      <c r="R558" s="98">
        <f>ROUND('[1]68_InOutFlowsCurPrdAndPrior'!$D$32*IF(ISNA(VLOOKUP(D558,'[1]Proportionate Shares'!$D$23:$I$1359,6,FALSE)),0,VLOOKUP(D558,'[1]Proportionate Shares'!$D$23:$I$1359,6,FALSE)),0)</f>
        <v>50985</v>
      </c>
      <c r="S558" s="98">
        <f>ROUND('[1]68_InOutFlowsCurPrdAndPrior'!$D$33*IF(ISNA(VLOOKUP(D558,'[1]Proportionate Shares'!$D$23:$I$1359,6,FALSE)),0,VLOOKUP(D558,'[1]Proportionate Shares'!$D$23:$I$1359,6,FALSE)),0)</f>
        <v>3765407</v>
      </c>
      <c r="T558" s="98">
        <f>ROUND('[1]68_InOutFlowsCurPrdAndPrior'!$D$35*IF(ISNA(VLOOKUP(D558,'[1]Proportionate Shares'!$D$23:$I$1359,6,FALSE)),0,VLOOKUP(D558,'[1]Proportionate Shares'!$D$23:$I$1359,6,FALSE)),0)</f>
        <v>729663</v>
      </c>
      <c r="U558" s="98">
        <f>VLOOKUP(D558,'[1]Schedule of Pension Amounts LW'!$B$15:$AS$1399,36,FALSE)</f>
        <v>979876</v>
      </c>
      <c r="V558" s="99">
        <f t="shared" si="39"/>
        <v>5525931</v>
      </c>
      <c r="W558" s="98">
        <f>ROUND('[1]68_InOutFlowsCurPrdAndPrior'!$F$32*IF(ISNA(VLOOKUP(D558,'[1]Proportionate Shares'!$D$23:$I$1359,6,FALSE)),0,VLOOKUP(D558,'[1]Proportionate Shares'!$D$23:$I$1359,6,FALSE)),0)</f>
        <v>421406</v>
      </c>
      <c r="X558" s="98">
        <f>ROUND('[1]68_InOutFlowsCurPrdAndPrior'!$F$33*IF(ISNA(VLOOKUP(D558,'[1]Proportionate Shares'!$D$23:$I$1359,6,FALSE)),0,VLOOKUP(D558,'[1]Proportionate Shares'!$D$23:$I$1359,6,FALSE)),0)</f>
        <v>1556044</v>
      </c>
      <c r="Y558" s="98">
        <f>ROUND('[1]68_InOutFlowsCurPrdAndPrior'!$F$35*IF(ISNA(VLOOKUP(D558,'[1]Proportionate Shares'!$D$23:$I$1359,6,FALSE)),0,VLOOKUP(D558,'[1]Proportionate Shares'!$D$23:$I$1359,6,FALSE)),0)</f>
        <v>607797</v>
      </c>
      <c r="Z558" s="98">
        <f>-VLOOKUP(D558,'[1]Schedule of Pension Amounts LW'!$B$15:$AS$1399,37,FALSE)</f>
        <v>430791</v>
      </c>
      <c r="AA558" s="99">
        <f t="shared" si="40"/>
        <v>3016038</v>
      </c>
      <c r="AB558" s="72">
        <f>VLOOKUP(D558,'[1]Pension Expense Details'!$D$22:$S$1407,16,FALSE)</f>
        <v>1153781</v>
      </c>
      <c r="AC558" s="72">
        <f t="shared" si="41"/>
        <v>1369178</v>
      </c>
      <c r="AD558" s="72">
        <f>VLOOKUP(D558,'[1]Schedule of Pension Amounts LW'!$B$15:$W$1399,22,FALSE)</f>
        <v>2522959</v>
      </c>
    </row>
    <row r="559" spans="1:30" x14ac:dyDescent="0.3">
      <c r="A559" s="104"/>
      <c r="B559" s="33"/>
      <c r="C559" s="33" t="str">
        <f>VLOOKUP(D559,'[1]Employer information'!$I$3:$J$1391,2,FALSE)</f>
        <v xml:space="preserve">Public Education                                  </v>
      </c>
      <c r="D559" s="33" t="str">
        <f>'[1]Schedule of Pension Amounts LW'!B552</f>
        <v>0547</v>
      </c>
      <c r="E559" s="33" t="str">
        <f>IF(ISNA(VLOOKUP(D559,'[1]Proportionate Shares'!$D$23:$G$1400,2,FALSE)),"",VLOOKUP(D559,'[1]Proportionate Shares'!$D$23:$G$1400,2,FALSE))</f>
        <v>061901</v>
      </c>
      <c r="F559" s="33" t="str">
        <f>IF(ISNA(VLOOKUP(D559,'[1]Proportionate Shares'!$D$23:$G$1400,3,FALSE)),"",VLOOKUP(D559,'[1]Proportionate Shares'!$D$23:$G$1400,3,FALSE))</f>
        <v xml:space="preserve">   </v>
      </c>
      <c r="G559" s="34" t="str">
        <f>VLOOKUP(D559,'[1]Employer information'!$A$3:$B$1390,2,FALSE)</f>
        <v>DENTON ISD</v>
      </c>
      <c r="H559" s="36">
        <f>IF(ISNA(VLOOKUP(D559,'[1]Proportionate Shares'!$D$23:$I$1377,6,FALSE)),0,VLOOKUP(D559,'[1]Proportionate Shares'!$D$23:$I$1377,6,FALSE))</f>
        <v>1.8745340220000001E-3</v>
      </c>
      <c r="I559" s="105">
        <f>VLOOKUP(D559,'[1]Schedule of Pension Amounts LW'!$B$15:$E$1399,3,FALSE)</f>
        <v>102628324</v>
      </c>
      <c r="J559" s="105">
        <f>-IF(ISNA(VLOOKUP(D559,'[1]Combined Contribution Amounts'!$A$2:$K$1335,5,FALSE)),0,VLOOKUP(D559,'[1]Combined Contribution Amounts'!$A$2:$K$1335,5,FALSE))</f>
        <v>-6561095</v>
      </c>
      <c r="K559" s="105">
        <f>-IF(ISNA(VLOOKUP(D559,'[1]Combined Contribution Amounts'!$A$2:$K$1335,7,FALSE)),0,VLOOKUP(D559,'[1]Combined Contribution Amounts'!$A$2:$K$1335,7,FALSE))+-IF(ISNA(VLOOKUP(D559,'[1]Combined Contribution Amounts'!$A$2:$K$1335,8,FALSE)),0,VLOOKUP(D559,'[1]Combined Contribution Amounts'!$A$2:$K$1335,8,FALSE))+-IF(ISNA(VLOOKUP(D559,'[1]Combined Contribution Amounts'!$A$2:$K$1335,9,FALSE)),0,VLOOKUP(D559,'[1]Combined Contribution Amounts'!$A$2:$K$1335,9,FALSE))</f>
        <v>0</v>
      </c>
      <c r="L559" s="105">
        <f>VLOOKUP(D559,'[1]Pension Expense Details'!$D$23:$S$1407,16,FALSE)</f>
        <v>9123001</v>
      </c>
      <c r="M559" s="105">
        <f>ROUND(('[1]68_InOutFlowsCurPrdAndPriorHist'!$F$28-'[1]68_InOutFlowsCurPrdAndPriorHist'!$F$31)*$H559,0)-VLOOKUP(D559,'[1]Pension Expense Details'!$D$23:$S$1407,12,FALSE)</f>
        <v>-1552561</v>
      </c>
      <c r="N559" s="105">
        <f>ROUND(('[1]68_InOutFlowsCurPrdAndPriorHist'!$F$29-'[1]68_InOutFlowsCurPrdAndPriorHist'!$F$32)*$H559,0)-VLOOKUP(D559,'[1]Pension Expense Details'!$D$23:$S$1407,13,FALSE)</f>
        <v>-11731216</v>
      </c>
      <c r="O559" s="105">
        <f>ROUND(('[1]68_InOutFlowsCurPrdAndPriorHist'!$F$30-'[1]68_InOutFlowsCurPrdAndPriorHist'!$F$33)*$H559,0)-VLOOKUP(D559,'[1]Pension Expense Details'!$D$23:$S$1407,14,FALSE)</f>
        <v>5072941</v>
      </c>
      <c r="P559" s="105">
        <f>ROUND((VLOOKUP(D559,'[1]Schedule of Pension Amounts LW'!$B$15:$AC$1399,28,FALSE)-VLOOKUP(D559,'[1]Schedule of Pension Amounts LW'!$B$15:$AC$1399,27,FALSE))*'[1]Schedule of Pension Amounts LW'!AD$4,0)+VLOOKUP(D559,'[1]Schedule of Pension Amounts LW'!$B$15:$AH$1399,33,FALSE)-VLOOKUP(D559,'[1]Pension Expense Details'!$D$23:$S$1407,15,FALSE)</f>
        <v>464745</v>
      </c>
      <c r="Q559" s="98">
        <f t="shared" si="38"/>
        <v>97444139</v>
      </c>
      <c r="R559" s="98">
        <f>ROUND('[1]68_InOutFlowsCurPrdAndPrior'!$D$32*IF(ISNA(VLOOKUP(D559,'[1]Proportionate Shares'!$D$23:$I$1359,6,FALSE)),0,VLOOKUP(D559,'[1]Proportionate Shares'!$D$23:$I$1359,6,FALSE)),0)</f>
        <v>409353</v>
      </c>
      <c r="S559" s="98">
        <f>ROUND('[1]68_InOutFlowsCurPrdAndPrior'!$D$33*IF(ISNA(VLOOKUP(D559,'[1]Proportionate Shares'!$D$23:$I$1359,6,FALSE)),0,VLOOKUP(D559,'[1]Proportionate Shares'!$D$23:$I$1359,6,FALSE)),0)</f>
        <v>30231957</v>
      </c>
      <c r="T559" s="98">
        <f>ROUND('[1]68_InOutFlowsCurPrdAndPrior'!$D$35*IF(ISNA(VLOOKUP(D559,'[1]Proportionate Shares'!$D$23:$I$1359,6,FALSE)),0,VLOOKUP(D559,'[1]Proportionate Shares'!$D$23:$I$1359,6,FALSE)),0)</f>
        <v>5858371</v>
      </c>
      <c r="U559" s="98">
        <f>VLOOKUP(D559,'[1]Schedule of Pension Amounts LW'!$B$15:$AS$1399,36,FALSE)</f>
        <v>8950105</v>
      </c>
      <c r="V559" s="99">
        <f t="shared" si="39"/>
        <v>45449786</v>
      </c>
      <c r="W559" s="98">
        <f>ROUND('[1]68_InOutFlowsCurPrdAndPrior'!$F$32*IF(ISNA(VLOOKUP(D559,'[1]Proportionate Shares'!$D$23:$I$1359,6,FALSE)),0,VLOOKUP(D559,'[1]Proportionate Shares'!$D$23:$I$1359,6,FALSE)),0)</f>
        <v>3383415</v>
      </c>
      <c r="X559" s="98">
        <f>ROUND('[1]68_InOutFlowsCurPrdAndPrior'!$F$33*IF(ISNA(VLOOKUP(D559,'[1]Proportionate Shares'!$D$23:$I$1359,6,FALSE)),0,VLOOKUP(D559,'[1]Proportionate Shares'!$D$23:$I$1359,6,FALSE)),0)</f>
        <v>12493275</v>
      </c>
      <c r="Y559" s="98">
        <f>ROUND('[1]68_InOutFlowsCurPrdAndPrior'!$F$35*IF(ISNA(VLOOKUP(D559,'[1]Proportionate Shares'!$D$23:$I$1359,6,FALSE)),0,VLOOKUP(D559,'[1]Proportionate Shares'!$D$23:$I$1359,6,FALSE)),0)</f>
        <v>4879920</v>
      </c>
      <c r="Z559" s="98">
        <f>-VLOOKUP(D559,'[1]Schedule of Pension Amounts LW'!$B$15:$AS$1399,37,FALSE)</f>
        <v>1278</v>
      </c>
      <c r="AA559" s="99">
        <f t="shared" si="40"/>
        <v>20757888</v>
      </c>
      <c r="AB559" s="72">
        <f>VLOOKUP(D559,'[1]Pension Expense Details'!$D$22:$S$1407,16,FALSE)</f>
        <v>9123001</v>
      </c>
      <c r="AC559" s="72">
        <f t="shared" si="41"/>
        <v>11541665</v>
      </c>
      <c r="AD559" s="72">
        <f>VLOOKUP(D559,'[1]Schedule of Pension Amounts LW'!$B$15:$W$1399,22,FALSE)</f>
        <v>20664666</v>
      </c>
    </row>
    <row r="560" spans="1:30" x14ac:dyDescent="0.3">
      <c r="A560" s="104"/>
      <c r="B560" s="33"/>
      <c r="C560" s="33" t="str">
        <f>VLOOKUP(D560,'[1]Employer information'!$I$3:$J$1391,2,FALSE)</f>
        <v xml:space="preserve">Public Education                                  </v>
      </c>
      <c r="D560" s="33" t="str">
        <f>'[1]Schedule of Pension Amounts LW'!B553</f>
        <v>1156</v>
      </c>
      <c r="E560" s="33" t="str">
        <f>IF(ISNA(VLOOKUP(D560,'[1]Proportionate Shares'!$D$23:$G$1400,2,FALSE)),"",VLOOKUP(D560,'[1]Proportionate Shares'!$D$23:$G$1400,2,FALSE))</f>
        <v>251901</v>
      </c>
      <c r="F560" s="33" t="str">
        <f>IF(ISNA(VLOOKUP(D560,'[1]Proportionate Shares'!$D$23:$G$1400,3,FALSE)),"",VLOOKUP(D560,'[1]Proportionate Shares'!$D$23:$G$1400,3,FALSE))</f>
        <v/>
      </c>
      <c r="G560" s="34" t="str">
        <f>VLOOKUP(D560,'[1]Employer information'!$A$3:$B$1390,2,FALSE)</f>
        <v>DENVER CITY ISD</v>
      </c>
      <c r="H560" s="36">
        <f>IF(ISNA(VLOOKUP(D560,'[1]Proportionate Shares'!$D$23:$I$1377,6,FALSE)),0,VLOOKUP(D560,'[1]Proportionate Shares'!$D$23:$I$1377,6,FALSE))</f>
        <v>7.4140876000000001E-5</v>
      </c>
      <c r="I560" s="105">
        <f>VLOOKUP(D560,'[1]Schedule of Pension Amounts LW'!$B$15:$E$1399,3,FALSE)</f>
        <v>4135354</v>
      </c>
      <c r="J560" s="105">
        <f>-IF(ISNA(VLOOKUP(D560,'[1]Combined Contribution Amounts'!$A$2:$K$1335,5,FALSE)),0,VLOOKUP(D560,'[1]Combined Contribution Amounts'!$A$2:$K$1335,5,FALSE))</f>
        <v>-259502</v>
      </c>
      <c r="K560" s="105">
        <f>-IF(ISNA(VLOOKUP(D560,'[1]Combined Contribution Amounts'!$A$2:$K$1335,7,FALSE)),0,VLOOKUP(D560,'[1]Combined Contribution Amounts'!$A$2:$K$1335,7,FALSE))+-IF(ISNA(VLOOKUP(D560,'[1]Combined Contribution Amounts'!$A$2:$K$1335,8,FALSE)),0,VLOOKUP(D560,'[1]Combined Contribution Amounts'!$A$2:$K$1335,8,FALSE))+-IF(ISNA(VLOOKUP(D560,'[1]Combined Contribution Amounts'!$A$2:$K$1335,9,FALSE)),0,VLOOKUP(D560,'[1]Combined Contribution Amounts'!$A$2:$K$1335,9,FALSE))</f>
        <v>0</v>
      </c>
      <c r="L560" s="105">
        <f>VLOOKUP(D560,'[1]Pension Expense Details'!$D$23:$S$1407,16,FALSE)</f>
        <v>348849</v>
      </c>
      <c r="M560" s="105">
        <f>ROUND(('[1]68_InOutFlowsCurPrdAndPriorHist'!$F$28-'[1]68_InOutFlowsCurPrdAndPriorHist'!$F$31)*$H560,0)-VLOOKUP(D560,'[1]Pension Expense Details'!$D$23:$S$1407,12,FALSE)</f>
        <v>-61407</v>
      </c>
      <c r="N560" s="105">
        <f>ROUND(('[1]68_InOutFlowsCurPrdAndPriorHist'!$F$29-'[1]68_InOutFlowsCurPrdAndPriorHist'!$F$32)*$H560,0)-VLOOKUP(D560,'[1]Pension Expense Details'!$D$23:$S$1407,13,FALSE)</f>
        <v>-463989</v>
      </c>
      <c r="O560" s="105">
        <f>ROUND(('[1]68_InOutFlowsCurPrdAndPriorHist'!$F$30-'[1]68_InOutFlowsCurPrdAndPriorHist'!$F$33)*$H560,0)-VLOOKUP(D560,'[1]Pension Expense Details'!$D$23:$S$1407,14,FALSE)</f>
        <v>200643</v>
      </c>
      <c r="P560" s="105">
        <f>ROUND((VLOOKUP(D560,'[1]Schedule of Pension Amounts LW'!$B$15:$AC$1399,28,FALSE)-VLOOKUP(D560,'[1]Schedule of Pension Amounts LW'!$B$15:$AC$1399,27,FALSE))*'[1]Schedule of Pension Amounts LW'!AD$4,0)+VLOOKUP(D560,'[1]Schedule of Pension Amounts LW'!$B$15:$AH$1399,33,FALSE)-VLOOKUP(D560,'[1]Pension Expense Details'!$D$23:$S$1407,15,FALSE)</f>
        <v>-45873</v>
      </c>
      <c r="Q560" s="98">
        <f t="shared" si="38"/>
        <v>3854075</v>
      </c>
      <c r="R560" s="98">
        <f>ROUND('[1]68_InOutFlowsCurPrdAndPrior'!$D$32*IF(ISNA(VLOOKUP(D560,'[1]Proportionate Shares'!$D$23:$I$1359,6,FALSE)),0,VLOOKUP(D560,'[1]Proportionate Shares'!$D$23:$I$1359,6,FALSE)),0)</f>
        <v>16191</v>
      </c>
      <c r="S560" s="98">
        <f>ROUND('[1]68_InOutFlowsCurPrdAndPrior'!$D$33*IF(ISNA(VLOOKUP(D560,'[1]Proportionate Shares'!$D$23:$I$1359,6,FALSE)),0,VLOOKUP(D560,'[1]Proportionate Shares'!$D$23:$I$1359,6,FALSE)),0)</f>
        <v>1195723</v>
      </c>
      <c r="T560" s="98">
        <f>ROUND('[1]68_InOutFlowsCurPrdAndPrior'!$D$35*IF(ISNA(VLOOKUP(D560,'[1]Proportionate Shares'!$D$23:$I$1359,6,FALSE)),0,VLOOKUP(D560,'[1]Proportionate Shares'!$D$23:$I$1359,6,FALSE)),0)</f>
        <v>231708</v>
      </c>
      <c r="U560" s="98">
        <f>VLOOKUP(D560,'[1]Schedule of Pension Amounts LW'!$B$15:$AS$1399,36,FALSE)</f>
        <v>326966</v>
      </c>
      <c r="V560" s="99">
        <f t="shared" si="39"/>
        <v>1770588</v>
      </c>
      <c r="W560" s="98">
        <f>ROUND('[1]68_InOutFlowsCurPrdAndPrior'!$F$32*IF(ISNA(VLOOKUP(D560,'[1]Proportionate Shares'!$D$23:$I$1359,6,FALSE)),0,VLOOKUP(D560,'[1]Proportionate Shares'!$D$23:$I$1359,6,FALSE)),0)</f>
        <v>133820</v>
      </c>
      <c r="X560" s="98">
        <f>ROUND('[1]68_InOutFlowsCurPrdAndPrior'!$F$33*IF(ISNA(VLOOKUP(D560,'[1]Proportionate Shares'!$D$23:$I$1359,6,FALSE)),0,VLOOKUP(D560,'[1]Proportionate Shares'!$D$23:$I$1359,6,FALSE)),0)</f>
        <v>494129</v>
      </c>
      <c r="Y560" s="98">
        <f>ROUND('[1]68_InOutFlowsCurPrdAndPrior'!$F$35*IF(ISNA(VLOOKUP(D560,'[1]Proportionate Shares'!$D$23:$I$1359,6,FALSE)),0,VLOOKUP(D560,'[1]Proportionate Shares'!$D$23:$I$1359,6,FALSE)),0)</f>
        <v>193009</v>
      </c>
      <c r="Z560" s="98">
        <f>-VLOOKUP(D560,'[1]Schedule of Pension Amounts LW'!$B$15:$AS$1399,37,FALSE)</f>
        <v>311987</v>
      </c>
      <c r="AA560" s="99">
        <f t="shared" si="40"/>
        <v>1132945</v>
      </c>
      <c r="AB560" s="72">
        <f>VLOOKUP(D560,'[1]Pension Expense Details'!$D$22:$S$1407,16,FALSE)</f>
        <v>348849</v>
      </c>
      <c r="AC560" s="72">
        <f t="shared" si="41"/>
        <v>404052</v>
      </c>
      <c r="AD560" s="72">
        <f>VLOOKUP(D560,'[1]Schedule of Pension Amounts LW'!$B$15:$W$1399,22,FALSE)</f>
        <v>752901</v>
      </c>
    </row>
    <row r="561" spans="1:30" x14ac:dyDescent="0.3">
      <c r="A561" s="104"/>
      <c r="B561" s="33"/>
      <c r="C561" s="33" t="str">
        <f>VLOOKUP(D561,'[1]Employer information'!$I$3:$J$1391,2,FALSE)</f>
        <v xml:space="preserve">Public Education                                  </v>
      </c>
      <c r="D561" s="33" t="str">
        <f>'[1]Schedule of Pension Amounts LW'!B554</f>
        <v>0550</v>
      </c>
      <c r="E561" s="33" t="str">
        <f>IF(ISNA(VLOOKUP(D561,'[1]Proportionate Shares'!$D$23:$G$1400,2,FALSE)),"",VLOOKUP(D561,'[1]Proportionate Shares'!$D$23:$G$1400,2,FALSE))</f>
        <v>194905</v>
      </c>
      <c r="F561" s="33" t="str">
        <f>IF(ISNA(VLOOKUP(D561,'[1]Proportionate Shares'!$D$23:$G$1400,3,FALSE)),"",VLOOKUP(D561,'[1]Proportionate Shares'!$D$23:$G$1400,3,FALSE))</f>
        <v xml:space="preserve">   </v>
      </c>
      <c r="G561" s="34" t="str">
        <f>VLOOKUP(D561,'[1]Employer information'!$A$3:$B$1390,2,FALSE)</f>
        <v>DETROIT ISD</v>
      </c>
      <c r="H561" s="36">
        <f>IF(ISNA(VLOOKUP(D561,'[1]Proportionate Shares'!$D$23:$I$1377,6,FALSE)),0,VLOOKUP(D561,'[1]Proportionate Shares'!$D$23:$I$1377,6,FALSE))</f>
        <v>4.7690642999999998E-5</v>
      </c>
      <c r="I561" s="105">
        <f>VLOOKUP(D561,'[1]Schedule of Pension Amounts LW'!$B$15:$E$1399,3,FALSE)</f>
        <v>2667659</v>
      </c>
      <c r="J561" s="105">
        <f>-IF(ISNA(VLOOKUP(D561,'[1]Combined Contribution Amounts'!$A$2:$K$1335,5,FALSE)),0,VLOOKUP(D561,'[1]Combined Contribution Amounts'!$A$2:$K$1335,5,FALSE))</f>
        <v>-166923</v>
      </c>
      <c r="K561" s="105">
        <f>-IF(ISNA(VLOOKUP(D561,'[1]Combined Contribution Amounts'!$A$2:$K$1335,7,FALSE)),0,VLOOKUP(D561,'[1]Combined Contribution Amounts'!$A$2:$K$1335,7,FALSE))+-IF(ISNA(VLOOKUP(D561,'[1]Combined Contribution Amounts'!$A$2:$K$1335,8,FALSE)),0,VLOOKUP(D561,'[1]Combined Contribution Amounts'!$A$2:$K$1335,8,FALSE))+-IF(ISNA(VLOOKUP(D561,'[1]Combined Contribution Amounts'!$A$2:$K$1335,9,FALSE)),0,VLOOKUP(D561,'[1]Combined Contribution Amounts'!$A$2:$K$1335,9,FALSE))</f>
        <v>0</v>
      </c>
      <c r="L561" s="105">
        <f>VLOOKUP(D561,'[1]Pension Expense Details'!$D$23:$S$1407,16,FALSE)</f>
        <v>223196</v>
      </c>
      <c r="M561" s="105">
        <f>ROUND(('[1]68_InOutFlowsCurPrdAndPriorHist'!$F$28-'[1]68_InOutFlowsCurPrdAndPriorHist'!$F$31)*$H561,0)-VLOOKUP(D561,'[1]Pension Expense Details'!$D$23:$S$1407,12,FALSE)</f>
        <v>-39499</v>
      </c>
      <c r="N561" s="105">
        <f>ROUND(('[1]68_InOutFlowsCurPrdAndPriorHist'!$F$29-'[1]68_InOutFlowsCurPrdAndPriorHist'!$F$32)*$H561,0)-VLOOKUP(D561,'[1]Pension Expense Details'!$D$23:$S$1407,13,FALSE)</f>
        <v>-298457</v>
      </c>
      <c r="O561" s="105">
        <f>ROUND(('[1]68_InOutFlowsCurPrdAndPriorHist'!$F$30-'[1]68_InOutFlowsCurPrdAndPriorHist'!$F$33)*$H561,0)-VLOOKUP(D561,'[1]Pension Expense Details'!$D$23:$S$1407,14,FALSE)</f>
        <v>129062</v>
      </c>
      <c r="P561" s="105">
        <f>ROUND((VLOOKUP(D561,'[1]Schedule of Pension Amounts LW'!$B$15:$AC$1399,28,FALSE)-VLOOKUP(D561,'[1]Schedule of Pension Amounts LW'!$B$15:$AC$1399,27,FALSE))*'[1]Schedule of Pension Amounts LW'!AD$4,0)+VLOOKUP(D561,'[1]Schedule of Pension Amounts LW'!$B$15:$AH$1399,33,FALSE)-VLOOKUP(D561,'[1]Pension Expense Details'!$D$23:$S$1407,15,FALSE)</f>
        <v>-35929</v>
      </c>
      <c r="Q561" s="98">
        <f t="shared" si="38"/>
        <v>2479109</v>
      </c>
      <c r="R561" s="98">
        <f>ROUND('[1]68_InOutFlowsCurPrdAndPrior'!$D$32*IF(ISNA(VLOOKUP(D561,'[1]Proportionate Shares'!$D$23:$I$1359,6,FALSE)),0,VLOOKUP(D561,'[1]Proportionate Shares'!$D$23:$I$1359,6,FALSE)),0)</f>
        <v>10414</v>
      </c>
      <c r="S561" s="98">
        <f>ROUND('[1]68_InOutFlowsCurPrdAndPrior'!$D$33*IF(ISNA(VLOOKUP(D561,'[1]Proportionate Shares'!$D$23:$I$1359,6,FALSE)),0,VLOOKUP(D561,'[1]Proportionate Shares'!$D$23:$I$1359,6,FALSE)),0)</f>
        <v>769141</v>
      </c>
      <c r="T561" s="98">
        <f>ROUND('[1]68_InOutFlowsCurPrdAndPrior'!$D$35*IF(ISNA(VLOOKUP(D561,'[1]Proportionate Shares'!$D$23:$I$1359,6,FALSE)),0,VLOOKUP(D561,'[1]Proportionate Shares'!$D$23:$I$1359,6,FALSE)),0)</f>
        <v>149045</v>
      </c>
      <c r="U561" s="98">
        <f>VLOOKUP(D561,'[1]Schedule of Pension Amounts LW'!$B$15:$AS$1399,36,FALSE)</f>
        <v>238692</v>
      </c>
      <c r="V561" s="99">
        <f t="shared" si="39"/>
        <v>1167292</v>
      </c>
      <c r="W561" s="98">
        <f>ROUND('[1]68_InOutFlowsCurPrdAndPrior'!$F$32*IF(ISNA(VLOOKUP(D561,'[1]Proportionate Shares'!$D$23:$I$1359,6,FALSE)),0,VLOOKUP(D561,'[1]Proportionate Shares'!$D$23:$I$1359,6,FALSE)),0)</f>
        <v>86079</v>
      </c>
      <c r="X561" s="98">
        <f>ROUND('[1]68_InOutFlowsCurPrdAndPrior'!$F$33*IF(ISNA(VLOOKUP(D561,'[1]Proportionate Shares'!$D$23:$I$1359,6,FALSE)),0,VLOOKUP(D561,'[1]Proportionate Shares'!$D$23:$I$1359,6,FALSE)),0)</f>
        <v>317846</v>
      </c>
      <c r="Y561" s="98">
        <f>ROUND('[1]68_InOutFlowsCurPrdAndPrior'!$F$35*IF(ISNA(VLOOKUP(D561,'[1]Proportionate Shares'!$D$23:$I$1359,6,FALSE)),0,VLOOKUP(D561,'[1]Proportionate Shares'!$D$23:$I$1359,6,FALSE)),0)</f>
        <v>124152</v>
      </c>
      <c r="Z561" s="98">
        <f>-VLOOKUP(D561,'[1]Schedule of Pension Amounts LW'!$B$15:$AS$1399,37,FALSE)</f>
        <v>24745</v>
      </c>
      <c r="AA561" s="99">
        <f t="shared" si="40"/>
        <v>552822</v>
      </c>
      <c r="AB561" s="72">
        <f>VLOOKUP(D561,'[1]Pension Expense Details'!$D$22:$S$1407,16,FALSE)</f>
        <v>223196</v>
      </c>
      <c r="AC561" s="72">
        <f t="shared" si="41"/>
        <v>305679</v>
      </c>
      <c r="AD561" s="72">
        <f>VLOOKUP(D561,'[1]Schedule of Pension Amounts LW'!$B$15:$W$1399,22,FALSE)</f>
        <v>528875</v>
      </c>
    </row>
    <row r="562" spans="1:30" x14ac:dyDescent="0.3">
      <c r="A562" s="104"/>
      <c r="B562" s="33"/>
      <c r="C562" s="33" t="str">
        <f>VLOOKUP(D562,'[1]Employer information'!$I$3:$J$1391,2,FALSE)</f>
        <v xml:space="preserve">Public Education                                  </v>
      </c>
      <c r="D562" s="33" t="str">
        <f>'[1]Schedule of Pension Amounts LW'!B555</f>
        <v>1407</v>
      </c>
      <c r="E562" s="33" t="str">
        <f>IF(ISNA(VLOOKUP(D562,'[1]Proportionate Shares'!$D$23:$G$1400,2,FALSE)),"",VLOOKUP(D562,'[1]Proportionate Shares'!$D$23:$G$1400,2,FALSE))</f>
        <v>146903</v>
      </c>
      <c r="F562" s="33" t="str">
        <f>IF(ISNA(VLOOKUP(D562,'[1]Proportionate Shares'!$D$23:$G$1400,3,FALSE)),"",VLOOKUP(D562,'[1]Proportionate Shares'!$D$23:$G$1400,3,FALSE))</f>
        <v/>
      </c>
      <c r="G562" s="34" t="str">
        <f>VLOOKUP(D562,'[1]Employer information'!$A$3:$B$1390,2,FALSE)</f>
        <v>DEVERS ISD</v>
      </c>
      <c r="H562" s="36">
        <f>IF(ISNA(VLOOKUP(D562,'[1]Proportionate Shares'!$D$23:$I$1377,6,FALSE)),0,VLOOKUP(D562,'[1]Proportionate Shares'!$D$23:$I$1377,6,FALSE))</f>
        <v>1.0057082E-5</v>
      </c>
      <c r="I562" s="105">
        <f>VLOOKUP(D562,'[1]Schedule of Pension Amounts LW'!$B$15:$E$1399,3,FALSE)</f>
        <v>496481</v>
      </c>
      <c r="J562" s="105">
        <f>-IF(ISNA(VLOOKUP(D562,'[1]Combined Contribution Amounts'!$A$2:$K$1335,5,FALSE)),0,VLOOKUP(D562,'[1]Combined Contribution Amounts'!$A$2:$K$1335,5,FALSE))</f>
        <v>-35201</v>
      </c>
      <c r="K562" s="105">
        <f>-IF(ISNA(VLOOKUP(D562,'[1]Combined Contribution Amounts'!$A$2:$K$1335,7,FALSE)),0,VLOOKUP(D562,'[1]Combined Contribution Amounts'!$A$2:$K$1335,7,FALSE))+-IF(ISNA(VLOOKUP(D562,'[1]Combined Contribution Amounts'!$A$2:$K$1335,8,FALSE)),0,VLOOKUP(D562,'[1]Combined Contribution Amounts'!$A$2:$K$1335,8,FALSE))+-IF(ISNA(VLOOKUP(D562,'[1]Combined Contribution Amounts'!$A$2:$K$1335,9,FALSE)),0,VLOOKUP(D562,'[1]Combined Contribution Amounts'!$A$2:$K$1335,9,FALSE))</f>
        <v>0</v>
      </c>
      <c r="L562" s="105">
        <f>VLOOKUP(D562,'[1]Pension Expense Details'!$D$23:$S$1407,16,FALSE)</f>
        <v>57456</v>
      </c>
      <c r="M562" s="105">
        <f>ROUND(('[1]68_InOutFlowsCurPrdAndPriorHist'!$F$28-'[1]68_InOutFlowsCurPrdAndPriorHist'!$F$31)*$H562,0)-VLOOKUP(D562,'[1]Pension Expense Details'!$D$23:$S$1407,12,FALSE)</f>
        <v>-8330</v>
      </c>
      <c r="N562" s="105">
        <f>ROUND(('[1]68_InOutFlowsCurPrdAndPriorHist'!$F$29-'[1]68_InOutFlowsCurPrdAndPriorHist'!$F$32)*$H562,0)-VLOOKUP(D562,'[1]Pension Expense Details'!$D$23:$S$1407,13,FALSE)</f>
        <v>-62940</v>
      </c>
      <c r="O562" s="105">
        <f>ROUND(('[1]68_InOutFlowsCurPrdAndPriorHist'!$F$30-'[1]68_InOutFlowsCurPrdAndPriorHist'!$F$33)*$H562,0)-VLOOKUP(D562,'[1]Pension Expense Details'!$D$23:$S$1407,14,FALSE)</f>
        <v>27217</v>
      </c>
      <c r="P562" s="105">
        <f>ROUND((VLOOKUP(D562,'[1]Schedule of Pension Amounts LW'!$B$15:$AC$1399,28,FALSE)-VLOOKUP(D562,'[1]Schedule of Pension Amounts LW'!$B$15:$AC$1399,27,FALSE))*'[1]Schedule of Pension Amounts LW'!AD$4,0)+VLOOKUP(D562,'[1]Schedule of Pension Amounts LW'!$B$15:$AH$1399,33,FALSE)-VLOOKUP(D562,'[1]Pension Expense Details'!$D$23:$S$1407,15,FALSE)</f>
        <v>48116</v>
      </c>
      <c r="Q562" s="98">
        <f t="shared" si="38"/>
        <v>522799</v>
      </c>
      <c r="R562" s="98">
        <f>ROUND('[1]68_InOutFlowsCurPrdAndPrior'!$D$32*IF(ISNA(VLOOKUP(D562,'[1]Proportionate Shares'!$D$23:$I$1359,6,FALSE)),0,VLOOKUP(D562,'[1]Proportionate Shares'!$D$23:$I$1359,6,FALSE)),0)</f>
        <v>2196</v>
      </c>
      <c r="S562" s="98">
        <f>ROUND('[1]68_InOutFlowsCurPrdAndPrior'!$D$33*IF(ISNA(VLOOKUP(D562,'[1]Proportionate Shares'!$D$23:$I$1359,6,FALSE)),0,VLOOKUP(D562,'[1]Proportionate Shares'!$D$23:$I$1359,6,FALSE)),0)</f>
        <v>162198</v>
      </c>
      <c r="T562" s="98">
        <f>ROUND('[1]68_InOutFlowsCurPrdAndPrior'!$D$35*IF(ISNA(VLOOKUP(D562,'[1]Proportionate Shares'!$D$23:$I$1359,6,FALSE)),0,VLOOKUP(D562,'[1]Proportionate Shares'!$D$23:$I$1359,6,FALSE)),0)</f>
        <v>31431</v>
      </c>
      <c r="U562" s="98">
        <f>VLOOKUP(D562,'[1]Schedule of Pension Amounts LW'!$B$15:$AS$1399,36,FALSE)</f>
        <v>65578</v>
      </c>
      <c r="V562" s="99">
        <f t="shared" si="39"/>
        <v>261403</v>
      </c>
      <c r="W562" s="98">
        <f>ROUND('[1]68_InOutFlowsCurPrdAndPrior'!$F$32*IF(ISNA(VLOOKUP(D562,'[1]Proportionate Shares'!$D$23:$I$1359,6,FALSE)),0,VLOOKUP(D562,'[1]Proportionate Shares'!$D$23:$I$1359,6,FALSE)),0)</f>
        <v>18152</v>
      </c>
      <c r="X562" s="98">
        <f>ROUND('[1]68_InOutFlowsCurPrdAndPrior'!$F$33*IF(ISNA(VLOOKUP(D562,'[1]Proportionate Shares'!$D$23:$I$1359,6,FALSE)),0,VLOOKUP(D562,'[1]Proportionate Shares'!$D$23:$I$1359,6,FALSE)),0)</f>
        <v>67028</v>
      </c>
      <c r="Y562" s="98">
        <f>ROUND('[1]68_InOutFlowsCurPrdAndPrior'!$F$35*IF(ISNA(VLOOKUP(D562,'[1]Proportionate Shares'!$D$23:$I$1359,6,FALSE)),0,VLOOKUP(D562,'[1]Proportionate Shares'!$D$23:$I$1359,6,FALSE)),0)</f>
        <v>26181</v>
      </c>
      <c r="Z562" s="98">
        <f>-VLOOKUP(D562,'[1]Schedule of Pension Amounts LW'!$B$15:$AS$1399,37,FALSE)</f>
        <v>20010</v>
      </c>
      <c r="AA562" s="99">
        <f t="shared" si="40"/>
        <v>131371</v>
      </c>
      <c r="AB562" s="72">
        <f>VLOOKUP(D562,'[1]Pension Expense Details'!$D$22:$S$1407,16,FALSE)</f>
        <v>57456</v>
      </c>
      <c r="AC562" s="72">
        <f t="shared" si="41"/>
        <v>52816</v>
      </c>
      <c r="AD562" s="72">
        <f>VLOOKUP(D562,'[1]Schedule of Pension Amounts LW'!$B$15:$W$1399,22,FALSE)</f>
        <v>110272</v>
      </c>
    </row>
    <row r="563" spans="1:30" x14ac:dyDescent="0.3">
      <c r="A563" s="104"/>
      <c r="B563" s="33"/>
      <c r="C563" s="33" t="str">
        <f>VLOOKUP(D563,'[1]Employer information'!$I$3:$J$1391,2,FALSE)</f>
        <v xml:space="preserve">Public Education                                  </v>
      </c>
      <c r="D563" s="33" t="str">
        <f>'[1]Schedule of Pension Amounts LW'!B556</f>
        <v>0551</v>
      </c>
      <c r="E563" s="33" t="str">
        <f>IF(ISNA(VLOOKUP(D563,'[1]Proportionate Shares'!$D$23:$G$1400,2,FALSE)),"",VLOOKUP(D563,'[1]Proportionate Shares'!$D$23:$G$1400,2,FALSE))</f>
        <v>163901</v>
      </c>
      <c r="F563" s="33" t="str">
        <f>IF(ISNA(VLOOKUP(D563,'[1]Proportionate Shares'!$D$23:$G$1400,3,FALSE)),"",VLOOKUP(D563,'[1]Proportionate Shares'!$D$23:$G$1400,3,FALSE))</f>
        <v xml:space="preserve">   </v>
      </c>
      <c r="G563" s="34" t="str">
        <f>VLOOKUP(D563,'[1]Employer information'!$A$3:$B$1390,2,FALSE)</f>
        <v>DEVINE ISD</v>
      </c>
      <c r="H563" s="36">
        <f>IF(ISNA(VLOOKUP(D563,'[1]Proportionate Shares'!$D$23:$I$1377,6,FALSE)),0,VLOOKUP(D563,'[1]Proportionate Shares'!$D$23:$I$1377,6,FALSE))</f>
        <v>1.049661E-4</v>
      </c>
      <c r="I563" s="105">
        <f>VLOOKUP(D563,'[1]Schedule of Pension Amounts LW'!$B$15:$E$1399,3,FALSE)</f>
        <v>5900717</v>
      </c>
      <c r="J563" s="105">
        <f>-IF(ISNA(VLOOKUP(D563,'[1]Combined Contribution Amounts'!$A$2:$K$1335,5,FALSE)),0,VLOOKUP(D563,'[1]Combined Contribution Amounts'!$A$2:$K$1335,5,FALSE))</f>
        <v>-367394</v>
      </c>
      <c r="K563" s="105">
        <f>-IF(ISNA(VLOOKUP(D563,'[1]Combined Contribution Amounts'!$A$2:$K$1335,7,FALSE)),0,VLOOKUP(D563,'[1]Combined Contribution Amounts'!$A$2:$K$1335,7,FALSE))+-IF(ISNA(VLOOKUP(D563,'[1]Combined Contribution Amounts'!$A$2:$K$1335,8,FALSE)),0,VLOOKUP(D563,'[1]Combined Contribution Amounts'!$A$2:$K$1335,8,FALSE))+-IF(ISNA(VLOOKUP(D563,'[1]Combined Contribution Amounts'!$A$2:$K$1335,9,FALSE)),0,VLOOKUP(D563,'[1]Combined Contribution Amounts'!$A$2:$K$1335,9,FALSE))</f>
        <v>0</v>
      </c>
      <c r="L563" s="105">
        <f>VLOOKUP(D563,'[1]Pension Expense Details'!$D$23:$S$1407,16,FALSE)</f>
        <v>486653</v>
      </c>
      <c r="M563" s="105">
        <f>ROUND(('[1]68_InOutFlowsCurPrdAndPriorHist'!$F$28-'[1]68_InOutFlowsCurPrdAndPriorHist'!$F$31)*$H563,0)-VLOOKUP(D563,'[1]Pension Expense Details'!$D$23:$S$1407,12,FALSE)</f>
        <v>-86937</v>
      </c>
      <c r="N563" s="105">
        <f>ROUND(('[1]68_InOutFlowsCurPrdAndPriorHist'!$F$29-'[1]68_InOutFlowsCurPrdAndPriorHist'!$F$32)*$H563,0)-VLOOKUP(D563,'[1]Pension Expense Details'!$D$23:$S$1407,13,FALSE)</f>
        <v>-656900</v>
      </c>
      <c r="O563" s="105">
        <f>ROUND(('[1]68_InOutFlowsCurPrdAndPriorHist'!$F$30-'[1]68_InOutFlowsCurPrdAndPriorHist'!$F$33)*$H563,0)-VLOOKUP(D563,'[1]Pension Expense Details'!$D$23:$S$1407,14,FALSE)</f>
        <v>284063</v>
      </c>
      <c r="P563" s="105">
        <f>ROUND((VLOOKUP(D563,'[1]Schedule of Pension Amounts LW'!$B$15:$AC$1399,28,FALSE)-VLOOKUP(D563,'[1]Schedule of Pension Amounts LW'!$B$15:$AC$1399,27,FALSE))*'[1]Schedule of Pension Amounts LW'!AD$4,0)+VLOOKUP(D563,'[1]Schedule of Pension Amounts LW'!$B$15:$AH$1399,33,FALSE)-VLOOKUP(D563,'[1]Pension Expense Details'!$D$23:$S$1407,15,FALSE)</f>
        <v>-103736</v>
      </c>
      <c r="Q563" s="98">
        <f t="shared" si="38"/>
        <v>5456466</v>
      </c>
      <c r="R563" s="98">
        <f>ROUND('[1]68_InOutFlowsCurPrdAndPrior'!$D$32*IF(ISNA(VLOOKUP(D563,'[1]Proportionate Shares'!$D$23:$I$1359,6,FALSE)),0,VLOOKUP(D563,'[1]Proportionate Shares'!$D$23:$I$1359,6,FALSE)),0)</f>
        <v>22922</v>
      </c>
      <c r="S563" s="98">
        <f>ROUND('[1]68_InOutFlowsCurPrdAndPrior'!$D$33*IF(ISNA(VLOOKUP(D563,'[1]Proportionate Shares'!$D$23:$I$1359,6,FALSE)),0,VLOOKUP(D563,'[1]Proportionate Shares'!$D$23:$I$1359,6,FALSE)),0)</f>
        <v>1692864</v>
      </c>
      <c r="T563" s="98">
        <f>ROUND('[1]68_InOutFlowsCurPrdAndPrior'!$D$35*IF(ISNA(VLOOKUP(D563,'[1]Proportionate Shares'!$D$23:$I$1359,6,FALSE)),0,VLOOKUP(D563,'[1]Proportionate Shares'!$D$23:$I$1359,6,FALSE)),0)</f>
        <v>328044</v>
      </c>
      <c r="U563" s="98">
        <f>VLOOKUP(D563,'[1]Schedule of Pension Amounts LW'!$B$15:$AS$1399,36,FALSE)</f>
        <v>362641</v>
      </c>
      <c r="V563" s="99">
        <f t="shared" si="39"/>
        <v>2406471</v>
      </c>
      <c r="W563" s="98">
        <f>ROUND('[1]68_InOutFlowsCurPrdAndPrior'!$F$32*IF(ISNA(VLOOKUP(D563,'[1]Proportionate Shares'!$D$23:$I$1359,6,FALSE)),0,VLOOKUP(D563,'[1]Proportionate Shares'!$D$23:$I$1359,6,FALSE)),0)</f>
        <v>189457</v>
      </c>
      <c r="X563" s="98">
        <f>ROUND('[1]68_InOutFlowsCurPrdAndPrior'!$F$33*IF(ISNA(VLOOKUP(D563,'[1]Proportionate Shares'!$D$23:$I$1359,6,FALSE)),0,VLOOKUP(D563,'[1]Proportionate Shares'!$D$23:$I$1359,6,FALSE)),0)</f>
        <v>699571</v>
      </c>
      <c r="Y563" s="98">
        <f>ROUND('[1]68_InOutFlowsCurPrdAndPrior'!$F$35*IF(ISNA(VLOOKUP(D563,'[1]Proportionate Shares'!$D$23:$I$1359,6,FALSE)),0,VLOOKUP(D563,'[1]Proportionate Shares'!$D$23:$I$1359,6,FALSE)),0)</f>
        <v>273255</v>
      </c>
      <c r="Z563" s="98">
        <f>-VLOOKUP(D563,'[1]Schedule of Pension Amounts LW'!$B$15:$AS$1399,37,FALSE)</f>
        <v>265775</v>
      </c>
      <c r="AA563" s="99">
        <f t="shared" si="40"/>
        <v>1428058</v>
      </c>
      <c r="AB563" s="72">
        <f>VLOOKUP(D563,'[1]Pension Expense Details'!$D$22:$S$1407,16,FALSE)</f>
        <v>486653</v>
      </c>
      <c r="AC563" s="72">
        <f t="shared" si="41"/>
        <v>600765</v>
      </c>
      <c r="AD563" s="72">
        <f>VLOOKUP(D563,'[1]Schedule of Pension Amounts LW'!$B$15:$W$1399,22,FALSE)</f>
        <v>1087418</v>
      </c>
    </row>
    <row r="564" spans="1:30" x14ac:dyDescent="0.3">
      <c r="A564" s="104"/>
      <c r="B564" s="33"/>
      <c r="C564" s="33" t="str">
        <f>VLOOKUP(D564,'[1]Employer information'!$I$3:$J$1391,2,FALSE)</f>
        <v xml:space="preserve">Public Education                                  </v>
      </c>
      <c r="D564" s="33" t="str">
        <f>'[1]Schedule of Pension Amounts LW'!B557</f>
        <v>1960</v>
      </c>
      <c r="E564" s="33" t="str">
        <f>IF(ISNA(VLOOKUP(D564,'[1]Proportionate Shares'!$D$23:$G$1400,2,FALSE)),"",VLOOKUP(D564,'[1]Proportionate Shares'!$D$23:$G$1400,2,FALSE))</f>
        <v>081906</v>
      </c>
      <c r="F564" s="33" t="str">
        <f>IF(ISNA(VLOOKUP(D564,'[1]Proportionate Shares'!$D$23:$G$1400,3,FALSE)),"",VLOOKUP(D564,'[1]Proportionate Shares'!$D$23:$G$1400,3,FALSE))</f>
        <v/>
      </c>
      <c r="G564" s="34" t="str">
        <f>VLOOKUP(D564,'[1]Employer information'!$A$3:$B$1390,2,FALSE)</f>
        <v>DEW ISD</v>
      </c>
      <c r="H564" s="36">
        <f>IF(ISNA(VLOOKUP(D564,'[1]Proportionate Shares'!$D$23:$I$1377,6,FALSE)),0,VLOOKUP(D564,'[1]Proportionate Shares'!$D$23:$I$1377,6,FALSE))</f>
        <v>8.9271210000000004E-6</v>
      </c>
      <c r="I564" s="105">
        <f>VLOOKUP(D564,'[1]Schedule of Pension Amounts LW'!$B$15:$E$1399,3,FALSE)</f>
        <v>485419</v>
      </c>
      <c r="J564" s="105">
        <f>-IF(ISNA(VLOOKUP(D564,'[1]Combined Contribution Amounts'!$A$2:$K$1335,5,FALSE)),0,VLOOKUP(D564,'[1]Combined Contribution Amounts'!$A$2:$K$1335,5,FALSE))</f>
        <v>-31246</v>
      </c>
      <c r="K564" s="105">
        <f>-IF(ISNA(VLOOKUP(D564,'[1]Combined Contribution Amounts'!$A$2:$K$1335,7,FALSE)),0,VLOOKUP(D564,'[1]Combined Contribution Amounts'!$A$2:$K$1335,7,FALSE))+-IF(ISNA(VLOOKUP(D564,'[1]Combined Contribution Amounts'!$A$2:$K$1335,8,FALSE)),0,VLOOKUP(D564,'[1]Combined Contribution Amounts'!$A$2:$K$1335,8,FALSE))+-IF(ISNA(VLOOKUP(D564,'[1]Combined Contribution Amounts'!$A$2:$K$1335,9,FALSE)),0,VLOOKUP(D564,'[1]Combined Contribution Amounts'!$A$2:$K$1335,9,FALSE))</f>
        <v>0</v>
      </c>
      <c r="L564" s="105">
        <f>VLOOKUP(D564,'[1]Pension Expense Details'!$D$23:$S$1407,16,FALSE)</f>
        <v>43970</v>
      </c>
      <c r="M564" s="105">
        <f>ROUND(('[1]68_InOutFlowsCurPrdAndPriorHist'!$F$28-'[1]68_InOutFlowsCurPrdAndPriorHist'!$F$31)*$H564,0)-VLOOKUP(D564,'[1]Pension Expense Details'!$D$23:$S$1407,12,FALSE)</f>
        <v>-7394</v>
      </c>
      <c r="N564" s="105">
        <f>ROUND(('[1]68_InOutFlowsCurPrdAndPriorHist'!$F$29-'[1]68_InOutFlowsCurPrdAndPriorHist'!$F$32)*$H564,0)-VLOOKUP(D564,'[1]Pension Expense Details'!$D$23:$S$1407,13,FALSE)</f>
        <v>-55867</v>
      </c>
      <c r="O564" s="105">
        <f>ROUND(('[1]68_InOutFlowsCurPrdAndPriorHist'!$F$30-'[1]68_InOutFlowsCurPrdAndPriorHist'!$F$33)*$H564,0)-VLOOKUP(D564,'[1]Pension Expense Details'!$D$23:$S$1407,14,FALSE)</f>
        <v>24159</v>
      </c>
      <c r="P564" s="105">
        <f>ROUND((VLOOKUP(D564,'[1]Schedule of Pension Amounts LW'!$B$15:$AC$1399,28,FALSE)-VLOOKUP(D564,'[1]Schedule of Pension Amounts LW'!$B$15:$AC$1399,27,FALSE))*'[1]Schedule of Pension Amounts LW'!AD$4,0)+VLOOKUP(D564,'[1]Schedule of Pension Amounts LW'!$B$15:$AH$1399,33,FALSE)-VLOOKUP(D564,'[1]Pension Expense Details'!$D$23:$S$1407,15,FALSE)</f>
        <v>5019</v>
      </c>
      <c r="Q564" s="98">
        <f t="shared" si="38"/>
        <v>464060</v>
      </c>
      <c r="R564" s="98">
        <f>ROUND('[1]68_InOutFlowsCurPrdAndPrior'!$D$32*IF(ISNA(VLOOKUP(D564,'[1]Proportionate Shares'!$D$23:$I$1359,6,FALSE)),0,VLOOKUP(D564,'[1]Proportionate Shares'!$D$23:$I$1359,6,FALSE)),0)</f>
        <v>1949</v>
      </c>
      <c r="S564" s="98">
        <f>ROUND('[1]68_InOutFlowsCurPrdAndPrior'!$D$33*IF(ISNA(VLOOKUP(D564,'[1]Proportionate Shares'!$D$23:$I$1359,6,FALSE)),0,VLOOKUP(D564,'[1]Proportionate Shares'!$D$23:$I$1359,6,FALSE)),0)</f>
        <v>143974</v>
      </c>
      <c r="T564" s="98">
        <f>ROUND('[1]68_InOutFlowsCurPrdAndPrior'!$D$35*IF(ISNA(VLOOKUP(D564,'[1]Proportionate Shares'!$D$23:$I$1359,6,FALSE)),0,VLOOKUP(D564,'[1]Proportionate Shares'!$D$23:$I$1359,6,FALSE)),0)</f>
        <v>27899</v>
      </c>
      <c r="U564" s="98">
        <f>VLOOKUP(D564,'[1]Schedule of Pension Amounts LW'!$B$15:$AS$1399,36,FALSE)</f>
        <v>63124</v>
      </c>
      <c r="V564" s="99">
        <f t="shared" si="39"/>
        <v>236946</v>
      </c>
      <c r="W564" s="98">
        <f>ROUND('[1]68_InOutFlowsCurPrdAndPrior'!$F$32*IF(ISNA(VLOOKUP(D564,'[1]Proportionate Shares'!$D$23:$I$1359,6,FALSE)),0,VLOOKUP(D564,'[1]Proportionate Shares'!$D$23:$I$1359,6,FALSE)),0)</f>
        <v>16113</v>
      </c>
      <c r="X564" s="98">
        <f>ROUND('[1]68_InOutFlowsCurPrdAndPrior'!$F$33*IF(ISNA(VLOOKUP(D564,'[1]Proportionate Shares'!$D$23:$I$1359,6,FALSE)),0,VLOOKUP(D564,'[1]Proportionate Shares'!$D$23:$I$1359,6,FALSE)),0)</f>
        <v>59497</v>
      </c>
      <c r="Y564" s="98">
        <f>ROUND('[1]68_InOutFlowsCurPrdAndPrior'!$F$35*IF(ISNA(VLOOKUP(D564,'[1]Proportionate Shares'!$D$23:$I$1359,6,FALSE)),0,VLOOKUP(D564,'[1]Proportionate Shares'!$D$23:$I$1359,6,FALSE)),0)</f>
        <v>23240</v>
      </c>
      <c r="Z564" s="98">
        <f>-VLOOKUP(D564,'[1]Schedule of Pension Amounts LW'!$B$15:$AS$1399,37,FALSE)</f>
        <v>5248</v>
      </c>
      <c r="AA564" s="99">
        <f t="shared" si="40"/>
        <v>104098</v>
      </c>
      <c r="AB564" s="72">
        <f>VLOOKUP(D564,'[1]Pension Expense Details'!$D$22:$S$1407,16,FALSE)</f>
        <v>43970</v>
      </c>
      <c r="AC564" s="72">
        <f t="shared" si="41"/>
        <v>64640</v>
      </c>
      <c r="AD564" s="72">
        <f>VLOOKUP(D564,'[1]Schedule of Pension Amounts LW'!$B$15:$W$1399,22,FALSE)</f>
        <v>108610</v>
      </c>
    </row>
    <row r="565" spans="1:30" x14ac:dyDescent="0.3">
      <c r="A565" s="104"/>
      <c r="B565" s="33"/>
      <c r="C565" s="33" t="str">
        <f>VLOOKUP(D565,'[1]Employer information'!$I$3:$J$1391,2,FALSE)</f>
        <v xml:space="preserve">Public Education                                  </v>
      </c>
      <c r="D565" s="33" t="str">
        <f>'[1]Schedule of Pension Amounts LW'!B558</f>
        <v>1751</v>
      </c>
      <c r="E565" s="33" t="str">
        <f>IF(ISNA(VLOOKUP(D565,'[1]Proportionate Shares'!$D$23:$G$1400,2,FALSE)),"",VLOOKUP(D565,'[1]Proportionate Shares'!$D$23:$G$1400,2,FALSE))</f>
        <v>176903</v>
      </c>
      <c r="F565" s="33" t="str">
        <f>IF(ISNA(VLOOKUP(D565,'[1]Proportionate Shares'!$D$23:$G$1400,3,FALSE)),"",VLOOKUP(D565,'[1]Proportionate Shares'!$D$23:$G$1400,3,FALSE))</f>
        <v/>
      </c>
      <c r="G565" s="34" t="str">
        <f>VLOOKUP(D565,'[1]Employer information'!$A$3:$B$1390,2,FALSE)</f>
        <v>DEWEYVILLE ISD</v>
      </c>
      <c r="H565" s="36">
        <f>IF(ISNA(VLOOKUP(D565,'[1]Proportionate Shares'!$D$23:$I$1377,6,FALSE)),0,VLOOKUP(D565,'[1]Proportionate Shares'!$D$23:$I$1377,6,FALSE))</f>
        <v>2.9197280000000001E-5</v>
      </c>
      <c r="I565" s="105">
        <f>VLOOKUP(D565,'[1]Schedule of Pension Amounts LW'!$B$15:$E$1399,3,FALSE)</f>
        <v>1743615</v>
      </c>
      <c r="J565" s="105">
        <f>-IF(ISNA(VLOOKUP(D565,'[1]Combined Contribution Amounts'!$A$2:$K$1335,5,FALSE)),0,VLOOKUP(D565,'[1]Combined Contribution Amounts'!$A$2:$K$1335,5,FALSE))</f>
        <v>-102194</v>
      </c>
      <c r="K565" s="105">
        <f>-IF(ISNA(VLOOKUP(D565,'[1]Combined Contribution Amounts'!$A$2:$K$1335,7,FALSE)),0,VLOOKUP(D565,'[1]Combined Contribution Amounts'!$A$2:$K$1335,7,FALSE))+-IF(ISNA(VLOOKUP(D565,'[1]Combined Contribution Amounts'!$A$2:$K$1335,8,FALSE)),0,VLOOKUP(D565,'[1]Combined Contribution Amounts'!$A$2:$K$1335,8,FALSE))+-IF(ISNA(VLOOKUP(D565,'[1]Combined Contribution Amounts'!$A$2:$K$1335,9,FALSE)),0,VLOOKUP(D565,'[1]Combined Contribution Amounts'!$A$2:$K$1335,9,FALSE))</f>
        <v>0</v>
      </c>
      <c r="L565" s="105">
        <f>VLOOKUP(D565,'[1]Pension Expense Details'!$D$23:$S$1407,16,FALSE)</f>
        <v>119291</v>
      </c>
      <c r="M565" s="105">
        <f>ROUND(('[1]68_InOutFlowsCurPrdAndPriorHist'!$F$28-'[1]68_InOutFlowsCurPrdAndPriorHist'!$F$31)*$H565,0)-VLOOKUP(D565,'[1]Pension Expense Details'!$D$23:$S$1407,12,FALSE)</f>
        <v>-24182</v>
      </c>
      <c r="N565" s="105">
        <f>ROUND(('[1]68_InOutFlowsCurPrdAndPriorHist'!$F$29-'[1]68_InOutFlowsCurPrdAndPriorHist'!$F$32)*$H565,0)-VLOOKUP(D565,'[1]Pension Expense Details'!$D$23:$S$1407,13,FALSE)</f>
        <v>-182723</v>
      </c>
      <c r="O565" s="105">
        <f>ROUND(('[1]68_InOutFlowsCurPrdAndPriorHist'!$F$30-'[1]68_InOutFlowsCurPrdAndPriorHist'!$F$33)*$H565,0)-VLOOKUP(D565,'[1]Pension Expense Details'!$D$23:$S$1407,14,FALSE)</f>
        <v>79015</v>
      </c>
      <c r="P565" s="105">
        <f>ROUND((VLOOKUP(D565,'[1]Schedule of Pension Amounts LW'!$B$15:$AC$1399,28,FALSE)-VLOOKUP(D565,'[1]Schedule of Pension Amounts LW'!$B$15:$AC$1399,27,FALSE))*'[1]Schedule of Pension Amounts LW'!AD$4,0)+VLOOKUP(D565,'[1]Schedule of Pension Amounts LW'!$B$15:$AH$1399,33,FALSE)-VLOOKUP(D565,'[1]Pension Expense Details'!$D$23:$S$1407,15,FALSE)</f>
        <v>-115056</v>
      </c>
      <c r="Q565" s="98">
        <f t="shared" si="38"/>
        <v>1517766</v>
      </c>
      <c r="R565" s="98">
        <f>ROUND('[1]68_InOutFlowsCurPrdAndPrior'!$D$32*IF(ISNA(VLOOKUP(D565,'[1]Proportionate Shares'!$D$23:$I$1359,6,FALSE)),0,VLOOKUP(D565,'[1]Proportionate Shares'!$D$23:$I$1359,6,FALSE)),0)</f>
        <v>6376</v>
      </c>
      <c r="S565" s="98">
        <f>ROUND('[1]68_InOutFlowsCurPrdAndPrior'!$D$33*IF(ISNA(VLOOKUP(D565,'[1]Proportionate Shares'!$D$23:$I$1359,6,FALSE)),0,VLOOKUP(D565,'[1]Proportionate Shares'!$D$23:$I$1359,6,FALSE)),0)</f>
        <v>470886</v>
      </c>
      <c r="T565" s="98">
        <f>ROUND('[1]68_InOutFlowsCurPrdAndPrior'!$D$35*IF(ISNA(VLOOKUP(D565,'[1]Proportionate Shares'!$D$23:$I$1359,6,FALSE)),0,VLOOKUP(D565,'[1]Proportionate Shares'!$D$23:$I$1359,6,FALSE)),0)</f>
        <v>91249</v>
      </c>
      <c r="U565" s="98">
        <f>VLOOKUP(D565,'[1]Schedule of Pension Amounts LW'!$B$15:$AS$1399,36,FALSE)</f>
        <v>92494</v>
      </c>
      <c r="V565" s="99">
        <f t="shared" si="39"/>
        <v>661005</v>
      </c>
      <c r="W565" s="98">
        <f>ROUND('[1]68_InOutFlowsCurPrdAndPrior'!$F$32*IF(ISNA(VLOOKUP(D565,'[1]Proportionate Shares'!$D$23:$I$1359,6,FALSE)),0,VLOOKUP(D565,'[1]Proportionate Shares'!$D$23:$I$1359,6,FALSE)),0)</f>
        <v>52699</v>
      </c>
      <c r="X565" s="98">
        <f>ROUND('[1]68_InOutFlowsCurPrdAndPrior'!$F$33*IF(ISNA(VLOOKUP(D565,'[1]Proportionate Shares'!$D$23:$I$1359,6,FALSE)),0,VLOOKUP(D565,'[1]Proportionate Shares'!$D$23:$I$1359,6,FALSE)),0)</f>
        <v>194592</v>
      </c>
      <c r="Y565" s="98">
        <f>ROUND('[1]68_InOutFlowsCurPrdAndPrior'!$F$35*IF(ISNA(VLOOKUP(D565,'[1]Proportionate Shares'!$D$23:$I$1359,6,FALSE)),0,VLOOKUP(D565,'[1]Proportionate Shares'!$D$23:$I$1359,6,FALSE)),0)</f>
        <v>76008</v>
      </c>
      <c r="Z565" s="98">
        <f>-VLOOKUP(D565,'[1]Schedule of Pension Amounts LW'!$B$15:$AS$1399,37,FALSE)</f>
        <v>207370</v>
      </c>
      <c r="AA565" s="99">
        <f t="shared" si="40"/>
        <v>530669</v>
      </c>
      <c r="AB565" s="72">
        <f>VLOOKUP(D565,'[1]Pension Expense Details'!$D$22:$S$1407,16,FALSE)</f>
        <v>119291</v>
      </c>
      <c r="AC565" s="72">
        <f t="shared" si="41"/>
        <v>151490</v>
      </c>
      <c r="AD565" s="72">
        <f>VLOOKUP(D565,'[1]Schedule of Pension Amounts LW'!$B$15:$W$1399,22,FALSE)</f>
        <v>270781</v>
      </c>
    </row>
    <row r="566" spans="1:30" x14ac:dyDescent="0.3">
      <c r="A566" s="104"/>
      <c r="B566" s="33"/>
      <c r="C566" s="33" t="str">
        <f>VLOOKUP(D566,'[1]Employer information'!$I$3:$J$1391,2,FALSE)</f>
        <v xml:space="preserve">Public Education                                  </v>
      </c>
      <c r="D566" s="33" t="str">
        <f>'[1]Schedule of Pension Amounts LW'!B559</f>
        <v>1599</v>
      </c>
      <c r="E566" s="33" t="str">
        <f>IF(ISNA(VLOOKUP(D566,'[1]Proportionate Shares'!$D$23:$G$1400,2,FALSE)),"",VLOOKUP(D566,'[1]Proportionate Shares'!$D$23:$G$1400,2,FALSE))</f>
        <v>003905</v>
      </c>
      <c r="F566" s="33" t="str">
        <f>IF(ISNA(VLOOKUP(D566,'[1]Proportionate Shares'!$D$23:$G$1400,3,FALSE)),"",VLOOKUP(D566,'[1]Proportionate Shares'!$D$23:$G$1400,3,FALSE))</f>
        <v/>
      </c>
      <c r="G566" s="34" t="str">
        <f>VLOOKUP(D566,'[1]Employer information'!$A$3:$B$1390,2,FALSE)</f>
        <v>DIBOLL ISD</v>
      </c>
      <c r="H566" s="36">
        <f>IF(ISNA(VLOOKUP(D566,'[1]Proportionate Shares'!$D$23:$I$1377,6,FALSE)),0,VLOOKUP(D566,'[1]Proportionate Shares'!$D$23:$I$1377,6,FALSE))</f>
        <v>1.0826884299999999E-4</v>
      </c>
      <c r="I566" s="105">
        <f>VLOOKUP(D566,'[1]Schedule of Pension Amounts LW'!$B$15:$E$1399,3,FALSE)</f>
        <v>6089940</v>
      </c>
      <c r="J566" s="105">
        <f>-IF(ISNA(VLOOKUP(D566,'[1]Combined Contribution Amounts'!$A$2:$K$1335,5,FALSE)),0,VLOOKUP(D566,'[1]Combined Contribution Amounts'!$A$2:$K$1335,5,FALSE))</f>
        <v>-378954</v>
      </c>
      <c r="K566" s="105">
        <f>-IF(ISNA(VLOOKUP(D566,'[1]Combined Contribution Amounts'!$A$2:$K$1335,7,FALSE)),0,VLOOKUP(D566,'[1]Combined Contribution Amounts'!$A$2:$K$1335,7,FALSE))+-IF(ISNA(VLOOKUP(D566,'[1]Combined Contribution Amounts'!$A$2:$K$1335,8,FALSE)),0,VLOOKUP(D566,'[1]Combined Contribution Amounts'!$A$2:$K$1335,8,FALSE))+-IF(ISNA(VLOOKUP(D566,'[1]Combined Contribution Amounts'!$A$2:$K$1335,9,FALSE)),0,VLOOKUP(D566,'[1]Combined Contribution Amounts'!$A$2:$K$1335,9,FALSE))</f>
        <v>0</v>
      </c>
      <c r="L566" s="105">
        <f>VLOOKUP(D566,'[1]Pension Expense Details'!$D$23:$S$1407,16,FALSE)</f>
        <v>501404</v>
      </c>
      <c r="M566" s="105">
        <f>ROUND(('[1]68_InOutFlowsCurPrdAndPriorHist'!$F$28-'[1]68_InOutFlowsCurPrdAndPriorHist'!$F$31)*$H566,0)-VLOOKUP(D566,'[1]Pension Expense Details'!$D$23:$S$1407,12,FALSE)</f>
        <v>-89672</v>
      </c>
      <c r="N566" s="105">
        <f>ROUND(('[1]68_InOutFlowsCurPrdAndPriorHist'!$F$29-'[1]68_InOutFlowsCurPrdAndPriorHist'!$F$32)*$H566,0)-VLOOKUP(D566,'[1]Pension Expense Details'!$D$23:$S$1407,13,FALSE)</f>
        <v>-677568</v>
      </c>
      <c r="O566" s="105">
        <f>ROUND(('[1]68_InOutFlowsCurPrdAndPriorHist'!$F$30-'[1]68_InOutFlowsCurPrdAndPriorHist'!$F$33)*$H566,0)-VLOOKUP(D566,'[1]Pension Expense Details'!$D$23:$S$1407,14,FALSE)</f>
        <v>293002</v>
      </c>
      <c r="P566" s="105">
        <f>ROUND((VLOOKUP(D566,'[1]Schedule of Pension Amounts LW'!$B$15:$AC$1399,28,FALSE)-VLOOKUP(D566,'[1]Schedule of Pension Amounts LW'!$B$15:$AC$1399,27,FALSE))*'[1]Schedule of Pension Amounts LW'!AD$4,0)+VLOOKUP(D566,'[1]Schedule of Pension Amounts LW'!$B$15:$AH$1399,33,FALSE)-VLOOKUP(D566,'[1]Pension Expense Details'!$D$23:$S$1407,15,FALSE)</f>
        <v>-109999</v>
      </c>
      <c r="Q566" s="98">
        <f t="shared" si="38"/>
        <v>5628153</v>
      </c>
      <c r="R566" s="98">
        <f>ROUND('[1]68_InOutFlowsCurPrdAndPrior'!$D$32*IF(ISNA(VLOOKUP(D566,'[1]Proportionate Shares'!$D$23:$I$1359,6,FALSE)),0,VLOOKUP(D566,'[1]Proportionate Shares'!$D$23:$I$1359,6,FALSE)),0)</f>
        <v>23643</v>
      </c>
      <c r="S566" s="98">
        <f>ROUND('[1]68_InOutFlowsCurPrdAndPrior'!$D$33*IF(ISNA(VLOOKUP(D566,'[1]Proportionate Shares'!$D$23:$I$1359,6,FALSE)),0,VLOOKUP(D566,'[1]Proportionate Shares'!$D$23:$I$1359,6,FALSE)),0)</f>
        <v>1746129</v>
      </c>
      <c r="T566" s="98">
        <f>ROUND('[1]68_InOutFlowsCurPrdAndPrior'!$D$35*IF(ISNA(VLOOKUP(D566,'[1]Proportionate Shares'!$D$23:$I$1359,6,FALSE)),0,VLOOKUP(D566,'[1]Proportionate Shares'!$D$23:$I$1359,6,FALSE)),0)</f>
        <v>338366</v>
      </c>
      <c r="U566" s="98">
        <f>VLOOKUP(D566,'[1]Schedule of Pension Amounts LW'!$B$15:$AS$1399,36,FALSE)</f>
        <v>379453</v>
      </c>
      <c r="V566" s="99">
        <f t="shared" si="39"/>
        <v>2487591</v>
      </c>
      <c r="W566" s="98">
        <f>ROUND('[1]68_InOutFlowsCurPrdAndPrior'!$F$32*IF(ISNA(VLOOKUP(D566,'[1]Proportionate Shares'!$D$23:$I$1359,6,FALSE)),0,VLOOKUP(D566,'[1]Proportionate Shares'!$D$23:$I$1359,6,FALSE)),0)</f>
        <v>195418</v>
      </c>
      <c r="X566" s="98">
        <f>ROUND('[1]68_InOutFlowsCurPrdAndPrior'!$F$33*IF(ISNA(VLOOKUP(D566,'[1]Proportionate Shares'!$D$23:$I$1359,6,FALSE)),0,VLOOKUP(D566,'[1]Proportionate Shares'!$D$23:$I$1359,6,FALSE)),0)</f>
        <v>721583</v>
      </c>
      <c r="Y566" s="98">
        <f>ROUND('[1]68_InOutFlowsCurPrdAndPrior'!$F$35*IF(ISNA(VLOOKUP(D566,'[1]Proportionate Shares'!$D$23:$I$1359,6,FALSE)),0,VLOOKUP(D566,'[1]Proportionate Shares'!$D$23:$I$1359,6,FALSE)),0)</f>
        <v>281853</v>
      </c>
      <c r="Z566" s="98">
        <f>-VLOOKUP(D566,'[1]Schedule of Pension Amounts LW'!$B$15:$AS$1399,37,FALSE)</f>
        <v>136060</v>
      </c>
      <c r="AA566" s="99">
        <f t="shared" si="40"/>
        <v>1334914</v>
      </c>
      <c r="AB566" s="72">
        <f>VLOOKUP(D566,'[1]Pension Expense Details'!$D$22:$S$1407,16,FALSE)</f>
        <v>501404</v>
      </c>
      <c r="AC566" s="72">
        <f t="shared" si="41"/>
        <v>645294</v>
      </c>
      <c r="AD566" s="72">
        <f>VLOOKUP(D566,'[1]Schedule of Pension Amounts LW'!$B$15:$W$1399,22,FALSE)</f>
        <v>1146698</v>
      </c>
    </row>
    <row r="567" spans="1:30" x14ac:dyDescent="0.3">
      <c r="A567" s="104"/>
      <c r="B567" s="33"/>
      <c r="C567" s="33" t="str">
        <f>VLOOKUP(D567,'[1]Employer information'!$I$3:$J$1391,2,FALSE)</f>
        <v xml:space="preserve">Public Education                                  </v>
      </c>
      <c r="D567" s="33" t="str">
        <f>'[1]Schedule of Pension Amounts LW'!B560</f>
        <v>1377</v>
      </c>
      <c r="E567" s="33" t="str">
        <f>IF(ISNA(VLOOKUP(D567,'[1]Proportionate Shares'!$D$23:$G$1400,2,FALSE)),"",VLOOKUP(D567,'[1]Proportionate Shares'!$D$23:$G$1400,2,FALSE))</f>
        <v>084901</v>
      </c>
      <c r="F567" s="33" t="str">
        <f>IF(ISNA(VLOOKUP(D567,'[1]Proportionate Shares'!$D$23:$G$1400,3,FALSE)),"",VLOOKUP(D567,'[1]Proportionate Shares'!$D$23:$G$1400,3,FALSE))</f>
        <v/>
      </c>
      <c r="G567" s="34" t="str">
        <f>VLOOKUP(D567,'[1]Employer information'!$A$3:$B$1390,2,FALSE)</f>
        <v>DICKINSON ISD</v>
      </c>
      <c r="H567" s="36">
        <f>IF(ISNA(VLOOKUP(D567,'[1]Proportionate Shares'!$D$23:$I$1377,6,FALSE)),0,VLOOKUP(D567,'[1]Proportionate Shares'!$D$23:$I$1377,6,FALSE))</f>
        <v>6.8974910600000004E-4</v>
      </c>
      <c r="I567" s="105">
        <f>VLOOKUP(D567,'[1]Schedule of Pension Amounts LW'!$B$15:$E$1399,3,FALSE)</f>
        <v>36824499</v>
      </c>
      <c r="J567" s="105">
        <f>-IF(ISNA(VLOOKUP(D567,'[1]Combined Contribution Amounts'!$A$2:$K$1335,5,FALSE)),0,VLOOKUP(D567,'[1]Combined Contribution Amounts'!$A$2:$K$1335,5,FALSE))</f>
        <v>-2414205</v>
      </c>
      <c r="K567" s="105">
        <f>-IF(ISNA(VLOOKUP(D567,'[1]Combined Contribution Amounts'!$A$2:$K$1335,7,FALSE)),0,VLOOKUP(D567,'[1]Combined Contribution Amounts'!$A$2:$K$1335,7,FALSE))+-IF(ISNA(VLOOKUP(D567,'[1]Combined Contribution Amounts'!$A$2:$K$1335,8,FALSE)),0,VLOOKUP(D567,'[1]Combined Contribution Amounts'!$A$2:$K$1335,8,FALSE))+-IF(ISNA(VLOOKUP(D567,'[1]Combined Contribution Amounts'!$A$2:$K$1335,9,FALSE)),0,VLOOKUP(D567,'[1]Combined Contribution Amounts'!$A$2:$K$1335,9,FALSE))</f>
        <v>0</v>
      </c>
      <c r="L567" s="105">
        <f>VLOOKUP(D567,'[1]Pension Expense Details'!$D$23:$S$1407,16,FALSE)</f>
        <v>3504367</v>
      </c>
      <c r="M567" s="105">
        <f>ROUND(('[1]68_InOutFlowsCurPrdAndPriorHist'!$F$28-'[1]68_InOutFlowsCurPrdAndPriorHist'!$F$31)*$H567,0)-VLOOKUP(D567,'[1]Pension Expense Details'!$D$23:$S$1407,12,FALSE)</f>
        <v>-571276</v>
      </c>
      <c r="N567" s="105">
        <f>ROUND(('[1]68_InOutFlowsCurPrdAndPriorHist'!$F$29-'[1]68_InOutFlowsCurPrdAndPriorHist'!$F$32)*$H567,0)-VLOOKUP(D567,'[1]Pension Expense Details'!$D$23:$S$1407,13,FALSE)</f>
        <v>-4316590</v>
      </c>
      <c r="O567" s="105">
        <f>ROUND(('[1]68_InOutFlowsCurPrdAndPriorHist'!$F$30-'[1]68_InOutFlowsCurPrdAndPriorHist'!$F$33)*$H567,0)-VLOOKUP(D567,'[1]Pension Expense Details'!$D$23:$S$1407,14,FALSE)</f>
        <v>1866627</v>
      </c>
      <c r="P567" s="105">
        <f>ROUND((VLOOKUP(D567,'[1]Schedule of Pension Amounts LW'!$B$15:$AC$1399,28,FALSE)-VLOOKUP(D567,'[1]Schedule of Pension Amounts LW'!$B$15:$AC$1399,27,FALSE))*'[1]Schedule of Pension Amounts LW'!AD$4,0)+VLOOKUP(D567,'[1]Schedule of Pension Amounts LW'!$B$15:$AH$1399,33,FALSE)-VLOOKUP(D567,'[1]Pension Expense Details'!$D$23:$S$1407,15,FALSE)</f>
        <v>961893</v>
      </c>
      <c r="Q567" s="98">
        <f t="shared" si="38"/>
        <v>35855315</v>
      </c>
      <c r="R567" s="98">
        <f>ROUND('[1]68_InOutFlowsCurPrdAndPrior'!$D$32*IF(ISNA(VLOOKUP(D567,'[1]Proportionate Shares'!$D$23:$I$1359,6,FALSE)),0,VLOOKUP(D567,'[1]Proportionate Shares'!$D$23:$I$1359,6,FALSE)),0)</f>
        <v>150624</v>
      </c>
      <c r="S567" s="98">
        <f>ROUND('[1]68_InOutFlowsCurPrdAndPrior'!$D$33*IF(ISNA(VLOOKUP(D567,'[1]Proportionate Shares'!$D$23:$I$1359,6,FALSE)),0,VLOOKUP(D567,'[1]Proportionate Shares'!$D$23:$I$1359,6,FALSE)),0)</f>
        <v>11124080</v>
      </c>
      <c r="T567" s="98">
        <f>ROUND('[1]68_InOutFlowsCurPrdAndPrior'!$D$35*IF(ISNA(VLOOKUP(D567,'[1]Proportionate Shares'!$D$23:$I$1359,6,FALSE)),0,VLOOKUP(D567,'[1]Proportionate Shares'!$D$23:$I$1359,6,FALSE)),0)</f>
        <v>2155632</v>
      </c>
      <c r="U567" s="98">
        <f>VLOOKUP(D567,'[1]Schedule of Pension Amounts LW'!$B$15:$AS$1399,36,FALSE)</f>
        <v>4107812</v>
      </c>
      <c r="V567" s="99">
        <f t="shared" si="39"/>
        <v>17538148</v>
      </c>
      <c r="W567" s="98">
        <f>ROUND('[1]68_InOutFlowsCurPrdAndPrior'!$F$32*IF(ISNA(VLOOKUP(D567,'[1]Proportionate Shares'!$D$23:$I$1359,6,FALSE)),0,VLOOKUP(D567,'[1]Proportionate Shares'!$D$23:$I$1359,6,FALSE)),0)</f>
        <v>1244953</v>
      </c>
      <c r="X567" s="98">
        <f>ROUND('[1]68_InOutFlowsCurPrdAndPrior'!$F$33*IF(ISNA(VLOOKUP(D567,'[1]Proportionate Shares'!$D$23:$I$1359,6,FALSE)),0,VLOOKUP(D567,'[1]Proportionate Shares'!$D$23:$I$1359,6,FALSE)),0)</f>
        <v>4596996</v>
      </c>
      <c r="Y567" s="98">
        <f>ROUND('[1]68_InOutFlowsCurPrdAndPrior'!$F$35*IF(ISNA(VLOOKUP(D567,'[1]Proportionate Shares'!$D$23:$I$1359,6,FALSE)),0,VLOOKUP(D567,'[1]Proportionate Shares'!$D$23:$I$1359,6,FALSE)),0)</f>
        <v>1795604</v>
      </c>
      <c r="Z567" s="98">
        <f>-VLOOKUP(D567,'[1]Schedule of Pension Amounts LW'!$B$15:$AS$1399,37,FALSE)</f>
        <v>425</v>
      </c>
      <c r="AA567" s="99">
        <f t="shared" si="40"/>
        <v>7637978</v>
      </c>
      <c r="AB567" s="72">
        <f>VLOOKUP(D567,'[1]Pension Expense Details'!$D$22:$S$1407,16,FALSE)</f>
        <v>3504367</v>
      </c>
      <c r="AC567" s="72">
        <f t="shared" si="41"/>
        <v>4307663</v>
      </c>
      <c r="AD567" s="72">
        <f>VLOOKUP(D567,'[1]Schedule of Pension Amounts LW'!$B$15:$W$1399,22,FALSE)</f>
        <v>7812030</v>
      </c>
    </row>
    <row r="568" spans="1:30" x14ac:dyDescent="0.3">
      <c r="A568" s="104"/>
      <c r="B568" s="33"/>
      <c r="C568" s="33" t="str">
        <f>VLOOKUP(D568,'[1]Employer information'!$I$3:$J$1391,2,FALSE)</f>
        <v xml:space="preserve">Public Education                                  </v>
      </c>
      <c r="D568" s="33" t="str">
        <f>'[1]Schedule of Pension Amounts LW'!B561</f>
        <v>0555</v>
      </c>
      <c r="E568" s="33" t="str">
        <f>IF(ISNA(VLOOKUP(D568,'[1]Proportionate Shares'!$D$23:$G$1400,2,FALSE)),"",VLOOKUP(D568,'[1]Proportionate Shares'!$D$23:$G$1400,2,FALSE))</f>
        <v>082902</v>
      </c>
      <c r="F568" s="33" t="str">
        <f>IF(ISNA(VLOOKUP(D568,'[1]Proportionate Shares'!$D$23:$G$1400,3,FALSE)),"",VLOOKUP(D568,'[1]Proportionate Shares'!$D$23:$G$1400,3,FALSE))</f>
        <v xml:space="preserve">   </v>
      </c>
      <c r="G568" s="34" t="str">
        <f>VLOOKUP(D568,'[1]Employer information'!$A$3:$B$1390,2,FALSE)</f>
        <v>DILLEY ISD</v>
      </c>
      <c r="H568" s="36">
        <f>IF(ISNA(VLOOKUP(D568,'[1]Proportionate Shares'!$D$23:$I$1377,6,FALSE)),0,VLOOKUP(D568,'[1]Proportionate Shares'!$D$23:$I$1377,6,FALSE))</f>
        <v>6.5941728999999999E-5</v>
      </c>
      <c r="I568" s="105">
        <f>VLOOKUP(D568,'[1]Schedule of Pension Amounts LW'!$B$15:$E$1399,3,FALSE)</f>
        <v>4018088</v>
      </c>
      <c r="J568" s="105">
        <f>-IF(ISNA(VLOOKUP(D568,'[1]Combined Contribution Amounts'!$A$2:$K$1335,5,FALSE)),0,VLOOKUP(D568,'[1]Combined Contribution Amounts'!$A$2:$K$1335,5,FALSE))</f>
        <v>-230804</v>
      </c>
      <c r="K568" s="105">
        <f>-IF(ISNA(VLOOKUP(D568,'[1]Combined Contribution Amounts'!$A$2:$K$1335,7,FALSE)),0,VLOOKUP(D568,'[1]Combined Contribution Amounts'!$A$2:$K$1335,7,FALSE))+-IF(ISNA(VLOOKUP(D568,'[1]Combined Contribution Amounts'!$A$2:$K$1335,8,FALSE)),0,VLOOKUP(D568,'[1]Combined Contribution Amounts'!$A$2:$K$1335,8,FALSE))+-IF(ISNA(VLOOKUP(D568,'[1]Combined Contribution Amounts'!$A$2:$K$1335,9,FALSE)),0,VLOOKUP(D568,'[1]Combined Contribution Amounts'!$A$2:$K$1335,9,FALSE))</f>
        <v>0</v>
      </c>
      <c r="L568" s="105">
        <f>VLOOKUP(D568,'[1]Pension Expense Details'!$D$23:$S$1407,16,FALSE)</f>
        <v>256821</v>
      </c>
      <c r="M568" s="105">
        <f>ROUND(('[1]68_InOutFlowsCurPrdAndPriorHist'!$F$28-'[1]68_InOutFlowsCurPrdAndPriorHist'!$F$31)*$H568,0)-VLOOKUP(D568,'[1]Pension Expense Details'!$D$23:$S$1407,12,FALSE)</f>
        <v>-54616</v>
      </c>
      <c r="N568" s="105">
        <f>ROUND(('[1]68_InOutFlowsCurPrdAndPriorHist'!$F$29-'[1]68_InOutFlowsCurPrdAndPriorHist'!$F$32)*$H568,0)-VLOOKUP(D568,'[1]Pension Expense Details'!$D$23:$S$1407,13,FALSE)</f>
        <v>-412677</v>
      </c>
      <c r="O568" s="105">
        <f>ROUND(('[1]68_InOutFlowsCurPrdAndPriorHist'!$F$30-'[1]68_InOutFlowsCurPrdAndPriorHist'!$F$33)*$H568,0)-VLOOKUP(D568,'[1]Pension Expense Details'!$D$23:$S$1407,14,FALSE)</f>
        <v>178454</v>
      </c>
      <c r="P568" s="105">
        <f>ROUND((VLOOKUP(D568,'[1]Schedule of Pension Amounts LW'!$B$15:$AC$1399,28,FALSE)-VLOOKUP(D568,'[1]Schedule of Pension Amounts LW'!$B$15:$AC$1399,27,FALSE))*'[1]Schedule of Pension Amounts LW'!AD$4,0)+VLOOKUP(D568,'[1]Schedule of Pension Amounts LW'!$B$15:$AH$1399,33,FALSE)-VLOOKUP(D568,'[1]Pension Expense Details'!$D$23:$S$1407,15,FALSE)</f>
        <v>-327409</v>
      </c>
      <c r="Q568" s="98">
        <f t="shared" si="38"/>
        <v>3427857</v>
      </c>
      <c r="R568" s="98">
        <f>ROUND('[1]68_InOutFlowsCurPrdAndPrior'!$D$32*IF(ISNA(VLOOKUP(D568,'[1]Proportionate Shares'!$D$23:$I$1359,6,FALSE)),0,VLOOKUP(D568,'[1]Proportionate Shares'!$D$23:$I$1359,6,FALSE)),0)</f>
        <v>14400</v>
      </c>
      <c r="S568" s="98">
        <f>ROUND('[1]68_InOutFlowsCurPrdAndPrior'!$D$33*IF(ISNA(VLOOKUP(D568,'[1]Proportionate Shares'!$D$23:$I$1359,6,FALSE)),0,VLOOKUP(D568,'[1]Proportionate Shares'!$D$23:$I$1359,6,FALSE)),0)</f>
        <v>1063490</v>
      </c>
      <c r="T568" s="98">
        <f>ROUND('[1]68_InOutFlowsCurPrdAndPrior'!$D$35*IF(ISNA(VLOOKUP(D568,'[1]Proportionate Shares'!$D$23:$I$1359,6,FALSE)),0,VLOOKUP(D568,'[1]Proportionate Shares'!$D$23:$I$1359,6,FALSE)),0)</f>
        <v>206084</v>
      </c>
      <c r="U568" s="98">
        <f>VLOOKUP(D568,'[1]Schedule of Pension Amounts LW'!$B$15:$AS$1399,36,FALSE)</f>
        <v>348004</v>
      </c>
      <c r="V568" s="99">
        <f t="shared" si="39"/>
        <v>1631978</v>
      </c>
      <c r="W568" s="98">
        <f>ROUND('[1]68_InOutFlowsCurPrdAndPrior'!$F$32*IF(ISNA(VLOOKUP(D568,'[1]Proportionate Shares'!$D$23:$I$1359,6,FALSE)),0,VLOOKUP(D568,'[1]Proportionate Shares'!$D$23:$I$1359,6,FALSE)),0)</f>
        <v>119021</v>
      </c>
      <c r="X568" s="98">
        <f>ROUND('[1]68_InOutFlowsCurPrdAndPrior'!$F$33*IF(ISNA(VLOOKUP(D568,'[1]Proportionate Shares'!$D$23:$I$1359,6,FALSE)),0,VLOOKUP(D568,'[1]Proportionate Shares'!$D$23:$I$1359,6,FALSE)),0)</f>
        <v>439484</v>
      </c>
      <c r="Y568" s="98">
        <f>ROUND('[1]68_InOutFlowsCurPrdAndPrior'!$F$35*IF(ISNA(VLOOKUP(D568,'[1]Proportionate Shares'!$D$23:$I$1359,6,FALSE)),0,VLOOKUP(D568,'[1]Proportionate Shares'!$D$23:$I$1359,6,FALSE)),0)</f>
        <v>171664</v>
      </c>
      <c r="Z568" s="98">
        <f>-VLOOKUP(D568,'[1]Schedule of Pension Amounts LW'!$B$15:$AS$1399,37,FALSE)</f>
        <v>235566</v>
      </c>
      <c r="AA568" s="99">
        <f t="shared" si="40"/>
        <v>965735</v>
      </c>
      <c r="AB568" s="72">
        <f>VLOOKUP(D568,'[1]Pension Expense Details'!$D$22:$S$1407,16,FALSE)</f>
        <v>256821</v>
      </c>
      <c r="AC568" s="72">
        <f t="shared" si="41"/>
        <v>423186</v>
      </c>
      <c r="AD568" s="72">
        <f>VLOOKUP(D568,'[1]Schedule of Pension Amounts LW'!$B$15:$W$1399,22,FALSE)</f>
        <v>680007</v>
      </c>
    </row>
    <row r="569" spans="1:30" x14ac:dyDescent="0.3">
      <c r="A569" s="104"/>
      <c r="B569" s="33"/>
      <c r="C569" s="33" t="str">
        <f>VLOOKUP(D569,'[1]Employer information'!$I$3:$J$1391,2,FALSE)</f>
        <v xml:space="preserve">Public Education                                  </v>
      </c>
      <c r="D569" s="33" t="str">
        <f>'[1]Schedule of Pension Amounts LW'!B562</f>
        <v>1772</v>
      </c>
      <c r="E569" s="33" t="str">
        <f>IF(ISNA(VLOOKUP(D569,'[1]Proportionate Shares'!$D$23:$G$1400,2,FALSE)),"",VLOOKUP(D569,'[1]Proportionate Shares'!$D$23:$G$1400,2,FALSE))</f>
        <v>144903</v>
      </c>
      <c r="F569" s="33" t="str">
        <f>IF(ISNA(VLOOKUP(D569,'[1]Proportionate Shares'!$D$23:$G$1400,3,FALSE)),"",VLOOKUP(D569,'[1]Proportionate Shares'!$D$23:$G$1400,3,FALSE))</f>
        <v/>
      </c>
      <c r="G569" s="34" t="str">
        <f>VLOOKUP(D569,'[1]Employer information'!$A$3:$B$1390,2,FALSE)</f>
        <v>DIME BOX ISD</v>
      </c>
      <c r="H569" s="36">
        <f>IF(ISNA(VLOOKUP(D569,'[1]Proportionate Shares'!$D$23:$I$1377,6,FALSE)),0,VLOOKUP(D569,'[1]Proportionate Shares'!$D$23:$I$1377,6,FALSE))</f>
        <v>9.3599630000000006E-6</v>
      </c>
      <c r="I569" s="105">
        <f>VLOOKUP(D569,'[1]Schedule of Pension Amounts LW'!$B$15:$E$1399,3,FALSE)</f>
        <v>491873</v>
      </c>
      <c r="J569" s="105">
        <f>-IF(ISNA(VLOOKUP(D569,'[1]Combined Contribution Amounts'!$A$2:$K$1335,5,FALSE)),0,VLOOKUP(D569,'[1]Combined Contribution Amounts'!$A$2:$K$1335,5,FALSE))</f>
        <v>-32761</v>
      </c>
      <c r="K569" s="105">
        <f>-IF(ISNA(VLOOKUP(D569,'[1]Combined Contribution Amounts'!$A$2:$K$1335,7,FALSE)),0,VLOOKUP(D569,'[1]Combined Contribution Amounts'!$A$2:$K$1335,7,FALSE))+-IF(ISNA(VLOOKUP(D569,'[1]Combined Contribution Amounts'!$A$2:$K$1335,8,FALSE)),0,VLOOKUP(D569,'[1]Combined Contribution Amounts'!$A$2:$K$1335,8,FALSE))+-IF(ISNA(VLOOKUP(D569,'[1]Combined Contribution Amounts'!$A$2:$K$1335,9,FALSE)),0,VLOOKUP(D569,'[1]Combined Contribution Amounts'!$A$2:$K$1335,9,FALSE))</f>
        <v>0</v>
      </c>
      <c r="L569" s="105">
        <f>VLOOKUP(D569,'[1]Pension Expense Details'!$D$23:$S$1407,16,FALSE)</f>
        <v>48786</v>
      </c>
      <c r="M569" s="105">
        <f>ROUND(('[1]68_InOutFlowsCurPrdAndPriorHist'!$F$28-'[1]68_InOutFlowsCurPrdAndPriorHist'!$F$31)*$H569,0)-VLOOKUP(D569,'[1]Pension Expense Details'!$D$23:$S$1407,12,FALSE)</f>
        <v>-7752</v>
      </c>
      <c r="N569" s="105">
        <f>ROUND(('[1]68_InOutFlowsCurPrdAndPriorHist'!$F$29-'[1]68_InOutFlowsCurPrdAndPriorHist'!$F$32)*$H569,0)-VLOOKUP(D569,'[1]Pension Expense Details'!$D$23:$S$1407,13,FALSE)</f>
        <v>-58576</v>
      </c>
      <c r="O569" s="105">
        <f>ROUND(('[1]68_InOutFlowsCurPrdAndPriorHist'!$F$30-'[1]68_InOutFlowsCurPrdAndPriorHist'!$F$33)*$H569,0)-VLOOKUP(D569,'[1]Pension Expense Details'!$D$23:$S$1407,14,FALSE)</f>
        <v>25330</v>
      </c>
      <c r="P569" s="105">
        <f>ROUND((VLOOKUP(D569,'[1]Schedule of Pension Amounts LW'!$B$15:$AC$1399,28,FALSE)-VLOOKUP(D569,'[1]Schedule of Pension Amounts LW'!$B$15:$AC$1399,27,FALSE))*'[1]Schedule of Pension Amounts LW'!AD$4,0)+VLOOKUP(D569,'[1]Schedule of Pension Amounts LW'!$B$15:$AH$1399,33,FALSE)-VLOOKUP(D569,'[1]Pension Expense Details'!$D$23:$S$1407,15,FALSE)</f>
        <v>19660</v>
      </c>
      <c r="Q569" s="98">
        <f t="shared" si="38"/>
        <v>486560</v>
      </c>
      <c r="R569" s="98">
        <f>ROUND('[1]68_InOutFlowsCurPrdAndPrior'!$D$32*IF(ISNA(VLOOKUP(D569,'[1]Proportionate Shares'!$D$23:$I$1359,6,FALSE)),0,VLOOKUP(D569,'[1]Proportionate Shares'!$D$23:$I$1359,6,FALSE)),0)</f>
        <v>2044</v>
      </c>
      <c r="S569" s="98">
        <f>ROUND('[1]68_InOutFlowsCurPrdAndPrior'!$D$33*IF(ISNA(VLOOKUP(D569,'[1]Proportionate Shares'!$D$23:$I$1359,6,FALSE)),0,VLOOKUP(D569,'[1]Proportionate Shares'!$D$23:$I$1359,6,FALSE)),0)</f>
        <v>150955</v>
      </c>
      <c r="T569" s="98">
        <f>ROUND('[1]68_InOutFlowsCurPrdAndPrior'!$D$35*IF(ISNA(VLOOKUP(D569,'[1]Proportionate Shares'!$D$23:$I$1359,6,FALSE)),0,VLOOKUP(D569,'[1]Proportionate Shares'!$D$23:$I$1359,6,FALSE)),0)</f>
        <v>29252</v>
      </c>
      <c r="U569" s="98">
        <f>VLOOKUP(D569,'[1]Schedule of Pension Amounts LW'!$B$15:$AS$1399,36,FALSE)</f>
        <v>81504</v>
      </c>
      <c r="V569" s="99">
        <f t="shared" si="39"/>
        <v>263755</v>
      </c>
      <c r="W569" s="98">
        <f>ROUND('[1]68_InOutFlowsCurPrdAndPrior'!$F$32*IF(ISNA(VLOOKUP(D569,'[1]Proportionate Shares'!$D$23:$I$1359,6,FALSE)),0,VLOOKUP(D569,'[1]Proportionate Shares'!$D$23:$I$1359,6,FALSE)),0)</f>
        <v>16894</v>
      </c>
      <c r="X569" s="98">
        <f>ROUND('[1]68_InOutFlowsCurPrdAndPrior'!$F$33*IF(ISNA(VLOOKUP(D569,'[1]Proportionate Shares'!$D$23:$I$1359,6,FALSE)),0,VLOOKUP(D569,'[1]Proportionate Shares'!$D$23:$I$1359,6,FALSE)),0)</f>
        <v>62382</v>
      </c>
      <c r="Y569" s="98">
        <f>ROUND('[1]68_InOutFlowsCurPrdAndPrior'!$F$35*IF(ISNA(VLOOKUP(D569,'[1]Proportionate Shares'!$D$23:$I$1359,6,FALSE)),0,VLOOKUP(D569,'[1]Proportionate Shares'!$D$23:$I$1359,6,FALSE)),0)</f>
        <v>24367</v>
      </c>
      <c r="Z569" s="98">
        <f>-VLOOKUP(D569,'[1]Schedule of Pension Amounts LW'!$B$15:$AS$1399,37,FALSE)</f>
        <v>72597</v>
      </c>
      <c r="AA569" s="99">
        <f t="shared" si="40"/>
        <v>176240</v>
      </c>
      <c r="AB569" s="72">
        <f>VLOOKUP(D569,'[1]Pension Expense Details'!$D$22:$S$1407,16,FALSE)</f>
        <v>48786</v>
      </c>
      <c r="AC569" s="72">
        <f t="shared" si="41"/>
        <v>50886</v>
      </c>
      <c r="AD569" s="72">
        <f>VLOOKUP(D569,'[1]Schedule of Pension Amounts LW'!$B$15:$W$1399,22,FALSE)</f>
        <v>99672</v>
      </c>
    </row>
    <row r="570" spans="1:30" x14ac:dyDescent="0.3">
      <c r="A570" s="104"/>
      <c r="B570" s="33"/>
      <c r="C570" s="33" t="str">
        <f>VLOOKUP(D570,'[1]Employer information'!$I$3:$J$1391,2,FALSE)</f>
        <v xml:space="preserve">Public Education                                  </v>
      </c>
      <c r="D570" s="33" t="str">
        <f>'[1]Schedule of Pension Amounts LW'!B563</f>
        <v>0557</v>
      </c>
      <c r="E570" s="33" t="str">
        <f>IF(ISNA(VLOOKUP(D570,'[1]Proportionate Shares'!$D$23:$G$1400,2,FALSE)),"",VLOOKUP(D570,'[1]Proportionate Shares'!$D$23:$G$1400,2,FALSE))</f>
        <v>035901</v>
      </c>
      <c r="F570" s="33" t="str">
        <f>IF(ISNA(VLOOKUP(D570,'[1]Proportionate Shares'!$D$23:$G$1400,3,FALSE)),"",VLOOKUP(D570,'[1]Proportionate Shares'!$D$23:$G$1400,3,FALSE))</f>
        <v xml:space="preserve">   </v>
      </c>
      <c r="G570" s="34" t="str">
        <f>VLOOKUP(D570,'[1]Employer information'!$A$3:$B$1390,2,FALSE)</f>
        <v>DIMMITT ISD</v>
      </c>
      <c r="H570" s="36">
        <f>IF(ISNA(VLOOKUP(D570,'[1]Proportionate Shares'!$D$23:$I$1377,6,FALSE)),0,VLOOKUP(D570,'[1]Proportionate Shares'!$D$23:$I$1377,6,FALSE))</f>
        <v>8.4271097999999995E-5</v>
      </c>
      <c r="I570" s="105">
        <f>VLOOKUP(D570,'[1]Schedule of Pension Amounts LW'!$B$15:$E$1399,3,FALSE)</f>
        <v>4866596</v>
      </c>
      <c r="J570" s="105">
        <f>-IF(ISNA(VLOOKUP(D570,'[1]Combined Contribution Amounts'!$A$2:$K$1335,5,FALSE)),0,VLOOKUP(D570,'[1]Combined Contribution Amounts'!$A$2:$K$1335,5,FALSE))</f>
        <v>-294959</v>
      </c>
      <c r="K570" s="105">
        <f>-IF(ISNA(VLOOKUP(D570,'[1]Combined Contribution Amounts'!$A$2:$K$1335,7,FALSE)),0,VLOOKUP(D570,'[1]Combined Contribution Amounts'!$A$2:$K$1335,7,FALSE))+-IF(ISNA(VLOOKUP(D570,'[1]Combined Contribution Amounts'!$A$2:$K$1335,8,FALSE)),0,VLOOKUP(D570,'[1]Combined Contribution Amounts'!$A$2:$K$1335,8,FALSE))+-IF(ISNA(VLOOKUP(D570,'[1]Combined Contribution Amounts'!$A$2:$K$1335,9,FALSE)),0,VLOOKUP(D570,'[1]Combined Contribution Amounts'!$A$2:$K$1335,9,FALSE))</f>
        <v>0</v>
      </c>
      <c r="L570" s="105">
        <f>VLOOKUP(D570,'[1]Pension Expense Details'!$D$23:$S$1407,16,FALSE)</f>
        <v>370387</v>
      </c>
      <c r="M570" s="105">
        <f>ROUND(('[1]68_InOutFlowsCurPrdAndPriorHist'!$F$28-'[1]68_InOutFlowsCurPrdAndPriorHist'!$F$31)*$H570,0)-VLOOKUP(D570,'[1]Pension Expense Details'!$D$23:$S$1407,12,FALSE)</f>
        <v>-69797</v>
      </c>
      <c r="N570" s="105">
        <f>ROUND(('[1]68_InOutFlowsCurPrdAndPriorHist'!$F$29-'[1]68_InOutFlowsCurPrdAndPriorHist'!$F$32)*$H570,0)-VLOOKUP(D570,'[1]Pension Expense Details'!$D$23:$S$1407,13,FALSE)</f>
        <v>-527385</v>
      </c>
      <c r="O570" s="105">
        <f>ROUND(('[1]68_InOutFlowsCurPrdAndPriorHist'!$F$30-'[1]68_InOutFlowsCurPrdAndPriorHist'!$F$33)*$H570,0)-VLOOKUP(D570,'[1]Pension Expense Details'!$D$23:$S$1407,14,FALSE)</f>
        <v>228058</v>
      </c>
      <c r="P570" s="105">
        <f>ROUND((VLOOKUP(D570,'[1]Schedule of Pension Amounts LW'!$B$15:$AC$1399,28,FALSE)-VLOOKUP(D570,'[1]Schedule of Pension Amounts LW'!$B$15:$AC$1399,27,FALSE))*'[1]Schedule of Pension Amounts LW'!AD$4,0)+VLOOKUP(D570,'[1]Schedule of Pension Amounts LW'!$B$15:$AH$1399,33,FALSE)-VLOOKUP(D570,'[1]Pension Expense Details'!$D$23:$S$1407,15,FALSE)</f>
        <v>-192225</v>
      </c>
      <c r="Q570" s="98">
        <f t="shared" si="38"/>
        <v>4380675</v>
      </c>
      <c r="R570" s="98">
        <f>ROUND('[1]68_InOutFlowsCurPrdAndPrior'!$D$32*IF(ISNA(VLOOKUP(D570,'[1]Proportionate Shares'!$D$23:$I$1359,6,FALSE)),0,VLOOKUP(D570,'[1]Proportionate Shares'!$D$23:$I$1359,6,FALSE)),0)</f>
        <v>18403</v>
      </c>
      <c r="S570" s="98">
        <f>ROUND('[1]68_InOutFlowsCurPrdAndPrior'!$D$33*IF(ISNA(VLOOKUP(D570,'[1]Proportionate Shares'!$D$23:$I$1359,6,FALSE)),0,VLOOKUP(D570,'[1]Proportionate Shares'!$D$23:$I$1359,6,FALSE)),0)</f>
        <v>1359101</v>
      </c>
      <c r="T570" s="98">
        <f>ROUND('[1]68_InOutFlowsCurPrdAndPrior'!$D$35*IF(ISNA(VLOOKUP(D570,'[1]Proportionate Shares'!$D$23:$I$1359,6,FALSE)),0,VLOOKUP(D570,'[1]Proportionate Shares'!$D$23:$I$1359,6,FALSE)),0)</f>
        <v>263368</v>
      </c>
      <c r="U570" s="98">
        <f>VLOOKUP(D570,'[1]Schedule of Pension Amounts LW'!$B$15:$AS$1399,36,FALSE)</f>
        <v>572742</v>
      </c>
      <c r="V570" s="99">
        <f t="shared" si="39"/>
        <v>2213614</v>
      </c>
      <c r="W570" s="98">
        <f>ROUND('[1]68_InOutFlowsCurPrdAndPrior'!$F$32*IF(ISNA(VLOOKUP(D570,'[1]Proportionate Shares'!$D$23:$I$1359,6,FALSE)),0,VLOOKUP(D570,'[1]Proportionate Shares'!$D$23:$I$1359,6,FALSE)),0)</f>
        <v>152104</v>
      </c>
      <c r="X570" s="98">
        <f>ROUND('[1]68_InOutFlowsCurPrdAndPrior'!$F$33*IF(ISNA(VLOOKUP(D570,'[1]Proportionate Shares'!$D$23:$I$1359,6,FALSE)),0,VLOOKUP(D570,'[1]Proportionate Shares'!$D$23:$I$1359,6,FALSE)),0)</f>
        <v>561645</v>
      </c>
      <c r="Y570" s="98">
        <f>ROUND('[1]68_InOutFlowsCurPrdAndPrior'!$F$35*IF(ISNA(VLOOKUP(D570,'[1]Proportionate Shares'!$D$23:$I$1359,6,FALSE)),0,VLOOKUP(D570,'[1]Proportionate Shares'!$D$23:$I$1359,6,FALSE)),0)</f>
        <v>219380</v>
      </c>
      <c r="Z570" s="98">
        <f>-VLOOKUP(D570,'[1]Schedule of Pension Amounts LW'!$B$15:$AS$1399,37,FALSE)</f>
        <v>133566</v>
      </c>
      <c r="AA570" s="99">
        <f t="shared" si="40"/>
        <v>1066695</v>
      </c>
      <c r="AB570" s="72">
        <f>VLOOKUP(D570,'[1]Pension Expense Details'!$D$22:$S$1407,16,FALSE)</f>
        <v>370387</v>
      </c>
      <c r="AC570" s="72">
        <f t="shared" si="41"/>
        <v>588996</v>
      </c>
      <c r="AD570" s="72">
        <f>VLOOKUP(D570,'[1]Schedule of Pension Amounts LW'!$B$15:$W$1399,22,FALSE)</f>
        <v>959383</v>
      </c>
    </row>
    <row r="571" spans="1:30" x14ac:dyDescent="0.3">
      <c r="A571" s="104"/>
      <c r="B571" s="33"/>
      <c r="C571" s="33" t="str">
        <f>VLOOKUP(D571,'[1]Employer information'!$I$3:$J$1391,2,FALSE)</f>
        <v xml:space="preserve">Public Education                                  </v>
      </c>
      <c r="D571" s="33" t="str">
        <f>'[1]Schedule of Pension Amounts LW'!B564</f>
        <v>2015</v>
      </c>
      <c r="E571" s="33" t="str">
        <f>IF(ISNA(VLOOKUP(D571,'[1]Proportionate Shares'!$D$23:$G$1400,2,FALSE)),"",VLOOKUP(D571,'[1]Proportionate Shares'!$D$23:$G$1400,2,FALSE))</f>
        <v>133905</v>
      </c>
      <c r="F571" s="33" t="str">
        <f>IF(ISNA(VLOOKUP(D571,'[1]Proportionate Shares'!$D$23:$G$1400,3,FALSE)),"",VLOOKUP(D571,'[1]Proportionate Shares'!$D$23:$G$1400,3,FALSE))</f>
        <v/>
      </c>
      <c r="G571" s="34" t="str">
        <f>VLOOKUP(D571,'[1]Employer information'!$A$3:$B$1390,2,FALSE)</f>
        <v>DIVIDE ISD</v>
      </c>
      <c r="H571" s="36">
        <f>IF(ISNA(VLOOKUP(D571,'[1]Proportionate Shares'!$D$23:$I$1377,6,FALSE)),0,VLOOKUP(D571,'[1]Proportionate Shares'!$D$23:$I$1377,6,FALSE))</f>
        <v>1.2530999999999999E-6</v>
      </c>
      <c r="I571" s="105">
        <f>VLOOKUP(D571,'[1]Schedule of Pension Amounts LW'!$B$15:$E$1399,3,FALSE)</f>
        <v>62317</v>
      </c>
      <c r="J571" s="105">
        <f>-IF(ISNA(VLOOKUP(D571,'[1]Combined Contribution Amounts'!$A$2:$K$1335,5,FALSE)),0,VLOOKUP(D571,'[1]Combined Contribution Amounts'!$A$2:$K$1335,5,FALSE))</f>
        <v>-4386</v>
      </c>
      <c r="K571" s="105">
        <f>-IF(ISNA(VLOOKUP(D571,'[1]Combined Contribution Amounts'!$A$2:$K$1335,7,FALSE)),0,VLOOKUP(D571,'[1]Combined Contribution Amounts'!$A$2:$K$1335,7,FALSE))+-IF(ISNA(VLOOKUP(D571,'[1]Combined Contribution Amounts'!$A$2:$K$1335,8,FALSE)),0,VLOOKUP(D571,'[1]Combined Contribution Amounts'!$A$2:$K$1335,8,FALSE))+-IF(ISNA(VLOOKUP(D571,'[1]Combined Contribution Amounts'!$A$2:$K$1335,9,FALSE)),0,VLOOKUP(D571,'[1]Combined Contribution Amounts'!$A$2:$K$1335,9,FALSE))</f>
        <v>0</v>
      </c>
      <c r="L571" s="105">
        <f>VLOOKUP(D571,'[1]Pension Expense Details'!$D$23:$S$1407,16,FALSE)</f>
        <v>7087</v>
      </c>
      <c r="M571" s="105">
        <f>ROUND(('[1]68_InOutFlowsCurPrdAndPriorHist'!$F$28-'[1]68_InOutFlowsCurPrdAndPriorHist'!$F$31)*$H571,0)-VLOOKUP(D571,'[1]Pension Expense Details'!$D$23:$S$1407,12,FALSE)</f>
        <v>-1037</v>
      </c>
      <c r="N571" s="105">
        <f>ROUND(('[1]68_InOutFlowsCurPrdAndPriorHist'!$F$29-'[1]68_InOutFlowsCurPrdAndPriorHist'!$F$32)*$H571,0)-VLOOKUP(D571,'[1]Pension Expense Details'!$D$23:$S$1407,13,FALSE)</f>
        <v>-7843</v>
      </c>
      <c r="O571" s="105">
        <f>ROUND(('[1]68_InOutFlowsCurPrdAndPriorHist'!$F$30-'[1]68_InOutFlowsCurPrdAndPriorHist'!$F$33)*$H571,0)-VLOOKUP(D571,'[1]Pension Expense Details'!$D$23:$S$1407,14,FALSE)</f>
        <v>3391</v>
      </c>
      <c r="P571" s="105">
        <f>ROUND((VLOOKUP(D571,'[1]Schedule of Pension Amounts LW'!$B$15:$AC$1399,28,FALSE)-VLOOKUP(D571,'[1]Schedule of Pension Amounts LW'!$B$15:$AC$1399,27,FALSE))*'[1]Schedule of Pension Amounts LW'!AD$4,0)+VLOOKUP(D571,'[1]Schedule of Pension Amounts LW'!$B$15:$AH$1399,33,FALSE)-VLOOKUP(D571,'[1]Pension Expense Details'!$D$23:$S$1407,15,FALSE)</f>
        <v>5611</v>
      </c>
      <c r="Q571" s="98">
        <f t="shared" si="38"/>
        <v>65140</v>
      </c>
      <c r="R571" s="98">
        <f>ROUND('[1]68_InOutFlowsCurPrdAndPrior'!$D$32*IF(ISNA(VLOOKUP(D571,'[1]Proportionate Shares'!$D$23:$I$1359,6,FALSE)),0,VLOOKUP(D571,'[1]Proportionate Shares'!$D$23:$I$1359,6,FALSE)),0)</f>
        <v>274</v>
      </c>
      <c r="S571" s="98">
        <f>ROUND('[1]68_InOutFlowsCurPrdAndPrior'!$D$33*IF(ISNA(VLOOKUP(D571,'[1]Proportionate Shares'!$D$23:$I$1359,6,FALSE)),0,VLOOKUP(D571,'[1]Proportionate Shares'!$D$23:$I$1359,6,FALSE)),0)</f>
        <v>20210</v>
      </c>
      <c r="T571" s="98">
        <f>ROUND('[1]68_InOutFlowsCurPrdAndPrior'!$D$35*IF(ISNA(VLOOKUP(D571,'[1]Proportionate Shares'!$D$23:$I$1359,6,FALSE)),0,VLOOKUP(D571,'[1]Proportionate Shares'!$D$23:$I$1359,6,FALSE)),0)</f>
        <v>3916</v>
      </c>
      <c r="U571" s="98">
        <f>VLOOKUP(D571,'[1]Schedule of Pension Amounts LW'!$B$15:$AS$1399,36,FALSE)</f>
        <v>10759</v>
      </c>
      <c r="V571" s="99">
        <f t="shared" si="39"/>
        <v>35159</v>
      </c>
      <c r="W571" s="98">
        <f>ROUND('[1]68_InOutFlowsCurPrdAndPrior'!$F$32*IF(ISNA(VLOOKUP(D571,'[1]Proportionate Shares'!$D$23:$I$1359,6,FALSE)),0,VLOOKUP(D571,'[1]Proportionate Shares'!$D$23:$I$1359,6,FALSE)),0)</f>
        <v>2262</v>
      </c>
      <c r="X571" s="98">
        <f>ROUND('[1]68_InOutFlowsCurPrdAndPrior'!$F$33*IF(ISNA(VLOOKUP(D571,'[1]Proportionate Shares'!$D$23:$I$1359,6,FALSE)),0,VLOOKUP(D571,'[1]Proportionate Shares'!$D$23:$I$1359,6,FALSE)),0)</f>
        <v>8352</v>
      </c>
      <c r="Y571" s="98">
        <f>ROUND('[1]68_InOutFlowsCurPrdAndPrior'!$F$35*IF(ISNA(VLOOKUP(D571,'[1]Proportionate Shares'!$D$23:$I$1359,6,FALSE)),0,VLOOKUP(D571,'[1]Proportionate Shares'!$D$23:$I$1359,6,FALSE)),0)</f>
        <v>3262</v>
      </c>
      <c r="Z571" s="98">
        <f>-VLOOKUP(D571,'[1]Schedule of Pension Amounts LW'!$B$15:$AS$1399,37,FALSE)</f>
        <v>6143</v>
      </c>
      <c r="AA571" s="99">
        <f t="shared" si="40"/>
        <v>20019</v>
      </c>
      <c r="AB571" s="72">
        <f>VLOOKUP(D571,'[1]Pension Expense Details'!$D$22:$S$1407,16,FALSE)</f>
        <v>7087</v>
      </c>
      <c r="AC571" s="72">
        <f t="shared" si="41"/>
        <v>7166</v>
      </c>
      <c r="AD571" s="72">
        <f>VLOOKUP(D571,'[1]Schedule of Pension Amounts LW'!$B$15:$W$1399,22,FALSE)</f>
        <v>14253</v>
      </c>
    </row>
    <row r="572" spans="1:30" x14ac:dyDescent="0.3">
      <c r="A572" s="104"/>
      <c r="B572" s="33"/>
      <c r="C572" s="33" t="str">
        <f>VLOOKUP(D572,'[1]Employer information'!$I$3:$J$1391,2,FALSE)</f>
        <v xml:space="preserve">Public Education                                  </v>
      </c>
      <c r="D572" s="33" t="str">
        <f>'[1]Schedule of Pension Amounts LW'!B565</f>
        <v>0558</v>
      </c>
      <c r="E572" s="33" t="str">
        <f>IF(ISNA(VLOOKUP(D572,'[1]Proportionate Shares'!$D$23:$G$1400,2,FALSE)),"",VLOOKUP(D572,'[1]Proportionate Shares'!$D$23:$G$1400,2,FALSE))</f>
        <v>074904</v>
      </c>
      <c r="F572" s="33" t="str">
        <f>IF(ISNA(VLOOKUP(D572,'[1]Proportionate Shares'!$D$23:$G$1400,3,FALSE)),"",VLOOKUP(D572,'[1]Proportionate Shares'!$D$23:$G$1400,3,FALSE))</f>
        <v xml:space="preserve">   </v>
      </c>
      <c r="G572" s="34" t="str">
        <f>VLOOKUP(D572,'[1]Employer information'!$A$3:$B$1390,2,FALSE)</f>
        <v>DODD CITY ISD</v>
      </c>
      <c r="H572" s="36">
        <f>IF(ISNA(VLOOKUP(D572,'[1]Proportionate Shares'!$D$23:$I$1377,6,FALSE)),0,VLOOKUP(D572,'[1]Proportionate Shares'!$D$23:$I$1377,6,FALSE))</f>
        <v>1.3359540000000001E-5</v>
      </c>
      <c r="I572" s="105">
        <f>VLOOKUP(D572,'[1]Schedule of Pension Amounts LW'!$B$15:$E$1399,3,FALSE)</f>
        <v>796647</v>
      </c>
      <c r="J572" s="105">
        <f>-IF(ISNA(VLOOKUP(D572,'[1]Combined Contribution Amounts'!$A$2:$K$1335,5,FALSE)),0,VLOOKUP(D572,'[1]Combined Contribution Amounts'!$A$2:$K$1335,5,FALSE))</f>
        <v>-46760</v>
      </c>
      <c r="K572" s="105">
        <f>-IF(ISNA(VLOOKUP(D572,'[1]Combined Contribution Amounts'!$A$2:$K$1335,7,FALSE)),0,VLOOKUP(D572,'[1]Combined Contribution Amounts'!$A$2:$K$1335,7,FALSE))+-IF(ISNA(VLOOKUP(D572,'[1]Combined Contribution Amounts'!$A$2:$K$1335,8,FALSE)),0,VLOOKUP(D572,'[1]Combined Contribution Amounts'!$A$2:$K$1335,8,FALSE))+-IF(ISNA(VLOOKUP(D572,'[1]Combined Contribution Amounts'!$A$2:$K$1335,9,FALSE)),0,VLOOKUP(D572,'[1]Combined Contribution Amounts'!$A$2:$K$1335,9,FALSE))</f>
        <v>0</v>
      </c>
      <c r="L572" s="105">
        <f>VLOOKUP(D572,'[1]Pension Expense Details'!$D$23:$S$1407,16,FALSE)</f>
        <v>54766</v>
      </c>
      <c r="M572" s="105">
        <f>ROUND(('[1]68_InOutFlowsCurPrdAndPriorHist'!$F$28-'[1]68_InOutFlowsCurPrdAndPriorHist'!$F$31)*$H572,0)-VLOOKUP(D572,'[1]Pension Expense Details'!$D$23:$S$1407,12,FALSE)</f>
        <v>-11065</v>
      </c>
      <c r="N572" s="105">
        <f>ROUND(('[1]68_InOutFlowsCurPrdAndPriorHist'!$F$29-'[1]68_InOutFlowsCurPrdAndPriorHist'!$F$32)*$H572,0)-VLOOKUP(D572,'[1]Pension Expense Details'!$D$23:$S$1407,13,FALSE)</f>
        <v>-83606</v>
      </c>
      <c r="O572" s="105">
        <f>ROUND(('[1]68_InOutFlowsCurPrdAndPriorHist'!$F$30-'[1]68_InOutFlowsCurPrdAndPriorHist'!$F$33)*$H572,0)-VLOOKUP(D572,'[1]Pension Expense Details'!$D$23:$S$1407,14,FALSE)</f>
        <v>36154</v>
      </c>
      <c r="P572" s="105">
        <f>ROUND((VLOOKUP(D572,'[1]Schedule of Pension Amounts LW'!$B$15:$AC$1399,28,FALSE)-VLOOKUP(D572,'[1]Schedule of Pension Amounts LW'!$B$15:$AC$1399,27,FALSE))*'[1]Schedule of Pension Amounts LW'!AD$4,0)+VLOOKUP(D572,'[1]Schedule of Pension Amounts LW'!$B$15:$AH$1399,33,FALSE)-VLOOKUP(D572,'[1]Pension Expense Details'!$D$23:$S$1407,15,FALSE)</f>
        <v>-51665</v>
      </c>
      <c r="Q572" s="98">
        <f t="shared" si="38"/>
        <v>694471</v>
      </c>
      <c r="R572" s="98">
        <f>ROUND('[1]68_InOutFlowsCurPrdAndPrior'!$D$32*IF(ISNA(VLOOKUP(D572,'[1]Proportionate Shares'!$D$23:$I$1359,6,FALSE)),0,VLOOKUP(D572,'[1]Proportionate Shares'!$D$23:$I$1359,6,FALSE)),0)</f>
        <v>2917</v>
      </c>
      <c r="S572" s="98">
        <f>ROUND('[1]68_InOutFlowsCurPrdAndPrior'!$D$33*IF(ISNA(VLOOKUP(D572,'[1]Proportionate Shares'!$D$23:$I$1359,6,FALSE)),0,VLOOKUP(D572,'[1]Proportionate Shares'!$D$23:$I$1359,6,FALSE)),0)</f>
        <v>215459</v>
      </c>
      <c r="T572" s="98">
        <f>ROUND('[1]68_InOutFlowsCurPrdAndPrior'!$D$35*IF(ISNA(VLOOKUP(D572,'[1]Proportionate Shares'!$D$23:$I$1359,6,FALSE)),0,VLOOKUP(D572,'[1]Proportionate Shares'!$D$23:$I$1359,6,FALSE)),0)</f>
        <v>41752</v>
      </c>
      <c r="U572" s="98">
        <f>VLOOKUP(D572,'[1]Schedule of Pension Amounts LW'!$B$15:$AS$1399,36,FALSE)</f>
        <v>88094</v>
      </c>
      <c r="V572" s="99">
        <f t="shared" si="39"/>
        <v>348222</v>
      </c>
      <c r="W572" s="98">
        <f>ROUND('[1]68_InOutFlowsCurPrdAndPrior'!$F$32*IF(ISNA(VLOOKUP(D572,'[1]Proportionate Shares'!$D$23:$I$1359,6,FALSE)),0,VLOOKUP(D572,'[1]Proportionate Shares'!$D$23:$I$1359,6,FALSE)),0)</f>
        <v>24113</v>
      </c>
      <c r="X572" s="98">
        <f>ROUND('[1]68_InOutFlowsCurPrdAndPrior'!$F$33*IF(ISNA(VLOOKUP(D572,'[1]Proportionate Shares'!$D$23:$I$1359,6,FALSE)),0,VLOOKUP(D572,'[1]Proportionate Shares'!$D$23:$I$1359,6,FALSE)),0)</f>
        <v>89038</v>
      </c>
      <c r="Y572" s="98">
        <f>ROUND('[1]68_InOutFlowsCurPrdAndPrior'!$F$35*IF(ISNA(VLOOKUP(D572,'[1]Proportionate Shares'!$D$23:$I$1359,6,FALSE)),0,VLOOKUP(D572,'[1]Proportionate Shares'!$D$23:$I$1359,6,FALSE)),0)</f>
        <v>34779</v>
      </c>
      <c r="Z572" s="98">
        <f>-VLOOKUP(D572,'[1]Schedule of Pension Amounts LW'!$B$15:$AS$1399,37,FALSE)</f>
        <v>41826</v>
      </c>
      <c r="AA572" s="99">
        <f t="shared" si="40"/>
        <v>189756</v>
      </c>
      <c r="AB572" s="72">
        <f>VLOOKUP(D572,'[1]Pension Expense Details'!$D$22:$S$1407,16,FALSE)</f>
        <v>54766</v>
      </c>
      <c r="AC572" s="72">
        <f t="shared" si="41"/>
        <v>100096</v>
      </c>
      <c r="AD572" s="72">
        <f>VLOOKUP(D572,'[1]Schedule of Pension Amounts LW'!$B$15:$W$1399,22,FALSE)</f>
        <v>154862</v>
      </c>
    </row>
    <row r="573" spans="1:30" x14ac:dyDescent="0.3">
      <c r="A573" s="104"/>
      <c r="B573" s="33"/>
      <c r="C573" s="33" t="str">
        <f>VLOOKUP(D573,'[1]Employer information'!$I$3:$J$1391,2,FALSE)</f>
        <v xml:space="preserve">Public Education                                  </v>
      </c>
      <c r="D573" s="33" t="str">
        <f>'[1]Schedule of Pension Amounts LW'!B566</f>
        <v>0561</v>
      </c>
      <c r="E573" s="33" t="str">
        <f>IF(ISNA(VLOOKUP(D573,'[1]Proportionate Shares'!$D$23:$G$1400,2,FALSE)),"",VLOOKUP(D573,'[1]Proportionate Shares'!$D$23:$G$1400,2,FALSE))</f>
        <v>108902</v>
      </c>
      <c r="F573" s="33" t="str">
        <f>IF(ISNA(VLOOKUP(D573,'[1]Proportionate Shares'!$D$23:$G$1400,3,FALSE)),"",VLOOKUP(D573,'[1]Proportionate Shares'!$D$23:$G$1400,3,FALSE))</f>
        <v xml:space="preserve">   </v>
      </c>
      <c r="G573" s="34" t="str">
        <f>VLOOKUP(D573,'[1]Employer information'!$A$3:$B$1390,2,FALSE)</f>
        <v>DONNA ISD</v>
      </c>
      <c r="H573" s="36">
        <f>IF(ISNA(VLOOKUP(D573,'[1]Proportionate Shares'!$D$23:$I$1377,6,FALSE)),0,VLOOKUP(D573,'[1]Proportionate Shares'!$D$23:$I$1377,6,FALSE))</f>
        <v>9.0767674400000001E-4</v>
      </c>
      <c r="I573" s="105">
        <f>VLOOKUP(D573,'[1]Schedule of Pension Amounts LW'!$B$15:$E$1399,3,FALSE)</f>
        <v>51900966</v>
      </c>
      <c r="J573" s="105">
        <f>-IF(ISNA(VLOOKUP(D573,'[1]Combined Contribution Amounts'!$A$2:$K$1335,5,FALSE)),0,VLOOKUP(D573,'[1]Combined Contribution Amounts'!$A$2:$K$1335,5,FALSE))</f>
        <v>-3176978</v>
      </c>
      <c r="K573" s="105">
        <f>-IF(ISNA(VLOOKUP(D573,'[1]Combined Contribution Amounts'!$A$2:$K$1335,7,FALSE)),0,VLOOKUP(D573,'[1]Combined Contribution Amounts'!$A$2:$K$1335,7,FALSE))+-IF(ISNA(VLOOKUP(D573,'[1]Combined Contribution Amounts'!$A$2:$K$1335,8,FALSE)),0,VLOOKUP(D573,'[1]Combined Contribution Amounts'!$A$2:$K$1335,8,FALSE))+-IF(ISNA(VLOOKUP(D573,'[1]Combined Contribution Amounts'!$A$2:$K$1335,9,FALSE)),0,VLOOKUP(D573,'[1]Combined Contribution Amounts'!$A$2:$K$1335,9,FALSE))</f>
        <v>0</v>
      </c>
      <c r="L573" s="105">
        <f>VLOOKUP(D573,'[1]Pension Expense Details'!$D$23:$S$1407,16,FALSE)</f>
        <v>4070630</v>
      </c>
      <c r="M573" s="105">
        <f>ROUND(('[1]68_InOutFlowsCurPrdAndPriorHist'!$F$28-'[1]68_InOutFlowsCurPrdAndPriorHist'!$F$31)*$H573,0)-VLOOKUP(D573,'[1]Pension Expense Details'!$D$23:$S$1407,12,FALSE)</f>
        <v>-751772</v>
      </c>
      <c r="N573" s="105">
        <f>ROUND(('[1]68_InOutFlowsCurPrdAndPriorHist'!$F$29-'[1]68_InOutFlowsCurPrdAndPriorHist'!$F$32)*$H573,0)-VLOOKUP(D573,'[1]Pension Expense Details'!$D$23:$S$1407,13,FALSE)</f>
        <v>-5680427</v>
      </c>
      <c r="O573" s="105">
        <f>ROUND(('[1]68_InOutFlowsCurPrdAndPriorHist'!$F$30-'[1]68_InOutFlowsCurPrdAndPriorHist'!$F$33)*$H573,0)-VLOOKUP(D573,'[1]Pension Expense Details'!$D$23:$S$1407,14,FALSE)</f>
        <v>2456392</v>
      </c>
      <c r="P573" s="105">
        <f>ROUND((VLOOKUP(D573,'[1]Schedule of Pension Amounts LW'!$B$15:$AC$1399,28,FALSE)-VLOOKUP(D573,'[1]Schedule of Pension Amounts LW'!$B$15:$AC$1399,27,FALSE))*'[1]Schedule of Pension Amounts LW'!AD$4,0)+VLOOKUP(D573,'[1]Schedule of Pension Amounts LW'!$B$15:$AH$1399,33,FALSE)-VLOOKUP(D573,'[1]Pension Expense Details'!$D$23:$S$1407,15,FALSE)</f>
        <v>-1634936</v>
      </c>
      <c r="Q573" s="98">
        <f t="shared" si="38"/>
        <v>47183875</v>
      </c>
      <c r="R573" s="98">
        <f>ROUND('[1]68_InOutFlowsCurPrdAndPrior'!$D$32*IF(ISNA(VLOOKUP(D573,'[1]Proportionate Shares'!$D$23:$I$1359,6,FALSE)),0,VLOOKUP(D573,'[1]Proportionate Shares'!$D$23:$I$1359,6,FALSE)),0)</f>
        <v>198214</v>
      </c>
      <c r="S573" s="98">
        <f>ROUND('[1]68_InOutFlowsCurPrdAndPrior'!$D$33*IF(ISNA(VLOOKUP(D573,'[1]Proportionate Shares'!$D$23:$I$1359,6,FALSE)),0,VLOOKUP(D573,'[1]Proportionate Shares'!$D$23:$I$1359,6,FALSE)),0)</f>
        <v>14638755</v>
      </c>
      <c r="T573" s="98">
        <f>ROUND('[1]68_InOutFlowsCurPrdAndPrior'!$D$35*IF(ISNA(VLOOKUP(D573,'[1]Proportionate Shares'!$D$23:$I$1359,6,FALSE)),0,VLOOKUP(D573,'[1]Proportionate Shares'!$D$23:$I$1359,6,FALSE)),0)</f>
        <v>2836709</v>
      </c>
      <c r="U573" s="98">
        <f>VLOOKUP(D573,'[1]Schedule of Pension Amounts LW'!$B$15:$AS$1399,36,FALSE)</f>
        <v>2216226</v>
      </c>
      <c r="V573" s="99">
        <f t="shared" si="39"/>
        <v>19889904</v>
      </c>
      <c r="W573" s="98">
        <f>ROUND('[1]68_InOutFlowsCurPrdAndPrior'!$F$32*IF(ISNA(VLOOKUP(D573,'[1]Proportionate Shares'!$D$23:$I$1359,6,FALSE)),0,VLOOKUP(D573,'[1]Proportionate Shares'!$D$23:$I$1359,6,FALSE)),0)</f>
        <v>1638299</v>
      </c>
      <c r="X573" s="98">
        <f>ROUND('[1]68_InOutFlowsCurPrdAndPrior'!$F$33*IF(ISNA(VLOOKUP(D573,'[1]Proportionate Shares'!$D$23:$I$1359,6,FALSE)),0,VLOOKUP(D573,'[1]Proportionate Shares'!$D$23:$I$1359,6,FALSE)),0)</f>
        <v>6049426</v>
      </c>
      <c r="Y573" s="98">
        <f>ROUND('[1]68_InOutFlowsCurPrdAndPrior'!$F$35*IF(ISNA(VLOOKUP(D573,'[1]Proportionate Shares'!$D$23:$I$1359,6,FALSE)),0,VLOOKUP(D573,'[1]Proportionate Shares'!$D$23:$I$1359,6,FALSE)),0)</f>
        <v>2362928</v>
      </c>
      <c r="Z573" s="98">
        <f>-VLOOKUP(D573,'[1]Schedule of Pension Amounts LW'!$B$15:$AS$1399,37,FALSE)</f>
        <v>1971070</v>
      </c>
      <c r="AA573" s="99">
        <f t="shared" si="40"/>
        <v>12021723</v>
      </c>
      <c r="AB573" s="72">
        <f>VLOOKUP(D573,'[1]Pension Expense Details'!$D$22:$S$1407,16,FALSE)</f>
        <v>4070630</v>
      </c>
      <c r="AC573" s="72">
        <f t="shared" si="41"/>
        <v>5028705</v>
      </c>
      <c r="AD573" s="72">
        <f>VLOOKUP(D573,'[1]Schedule of Pension Amounts LW'!$B$15:$W$1399,22,FALSE)</f>
        <v>9099335</v>
      </c>
    </row>
    <row r="574" spans="1:30" x14ac:dyDescent="0.3">
      <c r="A574" s="104"/>
      <c r="B574" s="33"/>
      <c r="C574" s="33" t="str">
        <f>VLOOKUP(D574,'[1]Employer information'!$I$3:$J$1391,2,FALSE)</f>
        <v xml:space="preserve">Public Education                                  </v>
      </c>
      <c r="D574" s="33" t="str">
        <f>'[1]Schedule of Pension Amounts LW'!B567</f>
        <v>0125</v>
      </c>
      <c r="E574" s="33" t="str">
        <f>IF(ISNA(VLOOKUP(D574,'[1]Proportionate Shares'!$D$23:$G$1400,2,FALSE)),"",VLOOKUP(D574,'[1]Proportionate Shares'!$D$23:$G$1400,2,FALSE))</f>
        <v>086024</v>
      </c>
      <c r="F574" s="33" t="str">
        <f>IF(ISNA(VLOOKUP(D574,'[1]Proportionate Shares'!$D$23:$G$1400,3,FALSE)),"",VLOOKUP(D574,'[1]Proportionate Shares'!$D$23:$G$1400,3,FALSE))</f>
        <v xml:space="preserve">   </v>
      </c>
      <c r="G574" s="34" t="str">
        <f>VLOOKUP(D574,'[1]Employer information'!$A$3:$B$1390,2,FALSE)</f>
        <v>DOSS CONS CSD</v>
      </c>
      <c r="H574" s="36">
        <f>IF(ISNA(VLOOKUP(D574,'[1]Proportionate Shares'!$D$23:$I$1377,6,FALSE)),0,VLOOKUP(D574,'[1]Proportionate Shares'!$D$23:$I$1377,6,FALSE))</f>
        <v>1.3956659999999999E-6</v>
      </c>
      <c r="I574" s="105">
        <f>VLOOKUP(D574,'[1]Schedule of Pension Amounts LW'!$B$15:$E$1399,3,FALSE)</f>
        <v>89408</v>
      </c>
      <c r="J574" s="105">
        <f>-IF(ISNA(VLOOKUP(D574,'[1]Combined Contribution Amounts'!$A$2:$K$1335,5,FALSE)),0,VLOOKUP(D574,'[1]Combined Contribution Amounts'!$A$2:$K$1335,5,FALSE))</f>
        <v>-4885</v>
      </c>
      <c r="K574" s="105">
        <f>-IF(ISNA(VLOOKUP(D574,'[1]Combined Contribution Amounts'!$A$2:$K$1335,7,FALSE)),0,VLOOKUP(D574,'[1]Combined Contribution Amounts'!$A$2:$K$1335,7,FALSE))+-IF(ISNA(VLOOKUP(D574,'[1]Combined Contribution Amounts'!$A$2:$K$1335,8,FALSE)),0,VLOOKUP(D574,'[1]Combined Contribution Amounts'!$A$2:$K$1335,8,FALSE))+-IF(ISNA(VLOOKUP(D574,'[1]Combined Contribution Amounts'!$A$2:$K$1335,9,FALSE)),0,VLOOKUP(D574,'[1]Combined Contribution Amounts'!$A$2:$K$1335,9,FALSE))</f>
        <v>0</v>
      </c>
      <c r="L574" s="105">
        <f>VLOOKUP(D574,'[1]Pension Expense Details'!$D$23:$S$1407,16,FALSE)</f>
        <v>4749</v>
      </c>
      <c r="M574" s="105">
        <f>ROUND(('[1]68_InOutFlowsCurPrdAndPriorHist'!$F$28-'[1]68_InOutFlowsCurPrdAndPriorHist'!$F$31)*$H574,0)-VLOOKUP(D574,'[1]Pension Expense Details'!$D$23:$S$1407,12,FALSE)</f>
        <v>-1156</v>
      </c>
      <c r="N574" s="105">
        <f>ROUND(('[1]68_InOutFlowsCurPrdAndPriorHist'!$F$29-'[1]68_InOutFlowsCurPrdAndPriorHist'!$F$32)*$H574,0)-VLOOKUP(D574,'[1]Pension Expense Details'!$D$23:$S$1407,13,FALSE)</f>
        <v>-8734</v>
      </c>
      <c r="O574" s="105">
        <f>ROUND(('[1]68_InOutFlowsCurPrdAndPriorHist'!$F$30-'[1]68_InOutFlowsCurPrdAndPriorHist'!$F$33)*$H574,0)-VLOOKUP(D574,'[1]Pension Expense Details'!$D$23:$S$1407,14,FALSE)</f>
        <v>3777</v>
      </c>
      <c r="P574" s="105">
        <f>ROUND((VLOOKUP(D574,'[1]Schedule of Pension Amounts LW'!$B$15:$AC$1399,28,FALSE)-VLOOKUP(D574,'[1]Schedule of Pension Amounts LW'!$B$15:$AC$1399,27,FALSE))*'[1]Schedule of Pension Amounts LW'!AD$4,0)+VLOOKUP(D574,'[1]Schedule of Pension Amounts LW'!$B$15:$AH$1399,33,FALSE)-VLOOKUP(D574,'[1]Pension Expense Details'!$D$23:$S$1407,15,FALSE)</f>
        <v>-10608</v>
      </c>
      <c r="Q574" s="98">
        <f t="shared" si="38"/>
        <v>72551</v>
      </c>
      <c r="R574" s="98">
        <f>ROUND('[1]68_InOutFlowsCurPrdAndPrior'!$D$32*IF(ISNA(VLOOKUP(D574,'[1]Proportionate Shares'!$D$23:$I$1359,6,FALSE)),0,VLOOKUP(D574,'[1]Proportionate Shares'!$D$23:$I$1359,6,FALSE)),0)</f>
        <v>305</v>
      </c>
      <c r="S574" s="98">
        <f>ROUND('[1]68_InOutFlowsCurPrdAndPrior'!$D$33*IF(ISNA(VLOOKUP(D574,'[1]Proportionate Shares'!$D$23:$I$1359,6,FALSE)),0,VLOOKUP(D574,'[1]Proportionate Shares'!$D$23:$I$1359,6,FALSE)),0)</f>
        <v>22509</v>
      </c>
      <c r="T574" s="98">
        <f>ROUND('[1]68_InOutFlowsCurPrdAndPrior'!$D$35*IF(ISNA(VLOOKUP(D574,'[1]Proportionate Shares'!$D$23:$I$1359,6,FALSE)),0,VLOOKUP(D574,'[1]Proportionate Shares'!$D$23:$I$1359,6,FALSE)),0)</f>
        <v>4362</v>
      </c>
      <c r="U574" s="98">
        <f>VLOOKUP(D574,'[1]Schedule of Pension Amounts LW'!$B$15:$AS$1399,36,FALSE)</f>
        <v>18252</v>
      </c>
      <c r="V574" s="99">
        <f t="shared" si="39"/>
        <v>45428</v>
      </c>
      <c r="W574" s="98">
        <f>ROUND('[1]68_InOutFlowsCurPrdAndPrior'!$F$32*IF(ISNA(VLOOKUP(D574,'[1]Proportionate Shares'!$D$23:$I$1359,6,FALSE)),0,VLOOKUP(D574,'[1]Proportionate Shares'!$D$23:$I$1359,6,FALSE)),0)</f>
        <v>2519</v>
      </c>
      <c r="X574" s="98">
        <f>ROUND('[1]68_InOutFlowsCurPrdAndPrior'!$F$33*IF(ISNA(VLOOKUP(D574,'[1]Proportionate Shares'!$D$23:$I$1359,6,FALSE)),0,VLOOKUP(D574,'[1]Proportionate Shares'!$D$23:$I$1359,6,FALSE)),0)</f>
        <v>9302</v>
      </c>
      <c r="Y574" s="98">
        <f>ROUND('[1]68_InOutFlowsCurPrdAndPrior'!$F$35*IF(ISNA(VLOOKUP(D574,'[1]Proportionate Shares'!$D$23:$I$1359,6,FALSE)),0,VLOOKUP(D574,'[1]Proportionate Shares'!$D$23:$I$1359,6,FALSE)),0)</f>
        <v>3633</v>
      </c>
      <c r="Z574" s="98">
        <f>-VLOOKUP(D574,'[1]Schedule of Pension Amounts LW'!$B$15:$AS$1399,37,FALSE)</f>
        <v>12070</v>
      </c>
      <c r="AA574" s="99">
        <f t="shared" si="40"/>
        <v>27524</v>
      </c>
      <c r="AB574" s="72">
        <f>VLOOKUP(D574,'[1]Pension Expense Details'!$D$22:$S$1407,16,FALSE)</f>
        <v>4749</v>
      </c>
      <c r="AC574" s="72">
        <f t="shared" si="41"/>
        <v>10925</v>
      </c>
      <c r="AD574" s="72">
        <f>VLOOKUP(D574,'[1]Schedule of Pension Amounts LW'!$B$15:$W$1399,22,FALSE)</f>
        <v>15674</v>
      </c>
    </row>
    <row r="575" spans="1:30" x14ac:dyDescent="0.3">
      <c r="A575" s="104"/>
      <c r="B575" s="33"/>
      <c r="C575" s="33" t="str">
        <f>VLOOKUP(D575,'[1]Employer information'!$I$3:$J$1391,2,FALSE)</f>
        <v xml:space="preserve">Public Education                                  </v>
      </c>
      <c r="D575" s="33" t="str">
        <f>'[1]Schedule of Pension Amounts LW'!B568</f>
        <v>1950</v>
      </c>
      <c r="E575" s="33" t="str">
        <f>IF(ISNA(VLOOKUP(D575,'[1]Proportionate Shares'!$D$23:$G$1400,2,FALSE)),"",VLOOKUP(D575,'[1]Proportionate Shares'!$D$23:$G$1400,2,FALSE))</f>
        <v>174911</v>
      </c>
      <c r="F575" s="33" t="str">
        <f>IF(ISNA(VLOOKUP(D575,'[1]Proportionate Shares'!$D$23:$G$1400,3,FALSE)),"",VLOOKUP(D575,'[1]Proportionate Shares'!$D$23:$G$1400,3,FALSE))</f>
        <v/>
      </c>
      <c r="G575" s="34" t="str">
        <f>VLOOKUP(D575,'[1]Employer information'!$A$3:$B$1390,2,FALSE)</f>
        <v>DOUGLASS ISD</v>
      </c>
      <c r="H575" s="36">
        <f>IF(ISNA(VLOOKUP(D575,'[1]Proportionate Shares'!$D$23:$I$1377,6,FALSE)),0,VLOOKUP(D575,'[1]Proportionate Shares'!$D$23:$I$1377,6,FALSE))</f>
        <v>1.8041663999999999E-5</v>
      </c>
      <c r="I575" s="105">
        <f>VLOOKUP(D575,'[1]Schedule of Pension Amounts LW'!$B$15:$E$1399,3,FALSE)</f>
        <v>877722</v>
      </c>
      <c r="J575" s="105">
        <f>-IF(ISNA(VLOOKUP(D575,'[1]Combined Contribution Amounts'!$A$2:$K$1335,5,FALSE)),0,VLOOKUP(D575,'[1]Combined Contribution Amounts'!$A$2:$K$1335,5,FALSE))</f>
        <v>-63148</v>
      </c>
      <c r="K575" s="105">
        <f>-IF(ISNA(VLOOKUP(D575,'[1]Combined Contribution Amounts'!$A$2:$K$1335,7,FALSE)),0,VLOOKUP(D575,'[1]Combined Contribution Amounts'!$A$2:$K$1335,7,FALSE))+-IF(ISNA(VLOOKUP(D575,'[1]Combined Contribution Amounts'!$A$2:$K$1335,8,FALSE)),0,VLOOKUP(D575,'[1]Combined Contribution Amounts'!$A$2:$K$1335,8,FALSE))+-IF(ISNA(VLOOKUP(D575,'[1]Combined Contribution Amounts'!$A$2:$K$1335,9,FALSE)),0,VLOOKUP(D575,'[1]Combined Contribution Amounts'!$A$2:$K$1335,9,FALSE))</f>
        <v>0</v>
      </c>
      <c r="L575" s="105">
        <f>VLOOKUP(D575,'[1]Pension Expense Details'!$D$23:$S$1407,16,FALSE)</f>
        <v>105099</v>
      </c>
      <c r="M575" s="105">
        <f>ROUND(('[1]68_InOutFlowsCurPrdAndPriorHist'!$F$28-'[1]68_InOutFlowsCurPrdAndPriorHist'!$F$31)*$H575,0)-VLOOKUP(D575,'[1]Pension Expense Details'!$D$23:$S$1407,12,FALSE)</f>
        <v>-14942</v>
      </c>
      <c r="N575" s="105">
        <f>ROUND(('[1]68_InOutFlowsCurPrdAndPriorHist'!$F$29-'[1]68_InOutFlowsCurPrdAndPriorHist'!$F$32)*$H575,0)-VLOOKUP(D575,'[1]Pension Expense Details'!$D$23:$S$1407,13,FALSE)</f>
        <v>-112908</v>
      </c>
      <c r="O575" s="105">
        <f>ROUND(('[1]68_InOutFlowsCurPrdAndPriorHist'!$F$30-'[1]68_InOutFlowsCurPrdAndPriorHist'!$F$33)*$H575,0)-VLOOKUP(D575,'[1]Pension Expense Details'!$D$23:$S$1407,14,FALSE)</f>
        <v>48825</v>
      </c>
      <c r="P575" s="105">
        <f>ROUND((VLOOKUP(D575,'[1]Schedule of Pension Amounts LW'!$B$15:$AC$1399,28,FALSE)-VLOOKUP(D575,'[1]Schedule of Pension Amounts LW'!$B$15:$AC$1399,27,FALSE))*'[1]Schedule of Pension Amounts LW'!AD$4,0)+VLOOKUP(D575,'[1]Schedule of Pension Amounts LW'!$B$15:$AH$1399,33,FALSE)-VLOOKUP(D575,'[1]Pension Expense Details'!$D$23:$S$1407,15,FALSE)</f>
        <v>97214</v>
      </c>
      <c r="Q575" s="98">
        <f t="shared" si="38"/>
        <v>937862</v>
      </c>
      <c r="R575" s="98">
        <f>ROUND('[1]68_InOutFlowsCurPrdAndPrior'!$D$32*IF(ISNA(VLOOKUP(D575,'[1]Proportionate Shares'!$D$23:$I$1359,6,FALSE)),0,VLOOKUP(D575,'[1]Proportionate Shares'!$D$23:$I$1359,6,FALSE)),0)</f>
        <v>3940</v>
      </c>
      <c r="S575" s="98">
        <f>ROUND('[1]68_InOutFlowsCurPrdAndPrior'!$D$33*IF(ISNA(VLOOKUP(D575,'[1]Proportionate Shares'!$D$23:$I$1359,6,FALSE)),0,VLOOKUP(D575,'[1]Proportionate Shares'!$D$23:$I$1359,6,FALSE)),0)</f>
        <v>290971</v>
      </c>
      <c r="T575" s="98">
        <f>ROUND('[1]68_InOutFlowsCurPrdAndPrior'!$D$35*IF(ISNA(VLOOKUP(D575,'[1]Proportionate Shares'!$D$23:$I$1359,6,FALSE)),0,VLOOKUP(D575,'[1]Proportionate Shares'!$D$23:$I$1359,6,FALSE)),0)</f>
        <v>56385</v>
      </c>
      <c r="U575" s="98">
        <f>VLOOKUP(D575,'[1]Schedule of Pension Amounts LW'!$B$15:$AS$1399,36,FALSE)</f>
        <v>155853</v>
      </c>
      <c r="V575" s="99">
        <f t="shared" si="39"/>
        <v>507149</v>
      </c>
      <c r="W575" s="98">
        <f>ROUND('[1]68_InOutFlowsCurPrdAndPrior'!$F$32*IF(ISNA(VLOOKUP(D575,'[1]Proportionate Shares'!$D$23:$I$1359,6,FALSE)),0,VLOOKUP(D575,'[1]Proportionate Shares'!$D$23:$I$1359,6,FALSE)),0)</f>
        <v>32564</v>
      </c>
      <c r="X575" s="98">
        <f>ROUND('[1]68_InOutFlowsCurPrdAndPrior'!$F$33*IF(ISNA(VLOOKUP(D575,'[1]Proportionate Shares'!$D$23:$I$1359,6,FALSE)),0,VLOOKUP(D575,'[1]Proportionate Shares'!$D$23:$I$1359,6,FALSE)),0)</f>
        <v>120243</v>
      </c>
      <c r="Y575" s="98">
        <f>ROUND('[1]68_InOutFlowsCurPrdAndPrior'!$F$35*IF(ISNA(VLOOKUP(D575,'[1]Proportionate Shares'!$D$23:$I$1359,6,FALSE)),0,VLOOKUP(D575,'[1]Proportionate Shares'!$D$23:$I$1359,6,FALSE)),0)</f>
        <v>46967</v>
      </c>
      <c r="Z575" s="98">
        <f>-VLOOKUP(D575,'[1]Schedule of Pension Amounts LW'!$B$15:$AS$1399,37,FALSE)</f>
        <v>64907</v>
      </c>
      <c r="AA575" s="99">
        <f t="shared" si="40"/>
        <v>264681</v>
      </c>
      <c r="AB575" s="72">
        <f>VLOOKUP(D575,'[1]Pension Expense Details'!$D$22:$S$1407,16,FALSE)</f>
        <v>105099</v>
      </c>
      <c r="AC575" s="72">
        <f t="shared" si="41"/>
        <v>102336</v>
      </c>
      <c r="AD575" s="72">
        <f>VLOOKUP(D575,'[1]Schedule of Pension Amounts LW'!$B$15:$W$1399,22,FALSE)</f>
        <v>207435</v>
      </c>
    </row>
    <row r="576" spans="1:30" x14ac:dyDescent="0.3">
      <c r="A576" s="104"/>
      <c r="B576" s="33"/>
      <c r="C576" s="33" t="str">
        <f>VLOOKUP(D576,'[1]Employer information'!$I$3:$J$1391,2,FALSE)</f>
        <v xml:space="preserve">Public Education                                  </v>
      </c>
      <c r="D576" s="33" t="str">
        <f>'[1]Schedule of Pension Amounts LW'!B569</f>
        <v>1559</v>
      </c>
      <c r="E576" s="33" t="str">
        <f>IF(ISNA(VLOOKUP(D576,'[1]Proportionate Shares'!$D$23:$G$1400,2,FALSE)),"",VLOOKUP(D576,'[1]Proportionate Shares'!$D$23:$G$1400,2,FALSE))</f>
        <v>105904</v>
      </c>
      <c r="F576" s="33" t="str">
        <f>IF(ISNA(VLOOKUP(D576,'[1]Proportionate Shares'!$D$23:$G$1400,3,FALSE)),"",VLOOKUP(D576,'[1]Proportionate Shares'!$D$23:$G$1400,3,FALSE))</f>
        <v/>
      </c>
      <c r="G576" s="34" t="str">
        <f>VLOOKUP(D576,'[1]Employer information'!$A$3:$B$1390,2,FALSE)</f>
        <v>DRIPPING SPRINGS ISD</v>
      </c>
      <c r="H576" s="36">
        <f>IF(ISNA(VLOOKUP(D576,'[1]Proportionate Shares'!$D$23:$I$1377,6,FALSE)),0,VLOOKUP(D576,'[1]Proportionate Shares'!$D$23:$I$1377,6,FALSE))</f>
        <v>3.3976944299999998E-4</v>
      </c>
      <c r="I576" s="105">
        <f>VLOOKUP(D576,'[1]Schedule of Pension Amounts LW'!$B$15:$E$1399,3,FALSE)</f>
        <v>16978784</v>
      </c>
      <c r="J576" s="105">
        <f>-IF(ISNA(VLOOKUP(D576,'[1]Combined Contribution Amounts'!$A$2:$K$1335,5,FALSE)),0,VLOOKUP(D576,'[1]Combined Contribution Amounts'!$A$2:$K$1335,5,FALSE))</f>
        <v>-1189234</v>
      </c>
      <c r="K576" s="105">
        <f>-IF(ISNA(VLOOKUP(D576,'[1]Combined Contribution Amounts'!$A$2:$K$1335,7,FALSE)),0,VLOOKUP(D576,'[1]Combined Contribution Amounts'!$A$2:$K$1335,7,FALSE))+-IF(ISNA(VLOOKUP(D576,'[1]Combined Contribution Amounts'!$A$2:$K$1335,8,FALSE)),0,VLOOKUP(D576,'[1]Combined Contribution Amounts'!$A$2:$K$1335,8,FALSE))+-IF(ISNA(VLOOKUP(D576,'[1]Combined Contribution Amounts'!$A$2:$K$1335,9,FALSE)),0,VLOOKUP(D576,'[1]Combined Contribution Amounts'!$A$2:$K$1335,9,FALSE))</f>
        <v>0</v>
      </c>
      <c r="L576" s="105">
        <f>VLOOKUP(D576,'[1]Pension Expense Details'!$D$23:$S$1407,16,FALSE)</f>
        <v>1908714</v>
      </c>
      <c r="M576" s="105">
        <f>ROUND(('[1]68_InOutFlowsCurPrdAndPriorHist'!$F$28-'[1]68_InOutFlowsCurPrdAndPriorHist'!$F$31)*$H576,0)-VLOOKUP(D576,'[1]Pension Expense Details'!$D$23:$S$1407,12,FALSE)</f>
        <v>-281410</v>
      </c>
      <c r="N576" s="105">
        <f>ROUND(('[1]68_InOutFlowsCurPrdAndPriorHist'!$F$29-'[1]68_InOutFlowsCurPrdAndPriorHist'!$F$32)*$H576,0)-VLOOKUP(D576,'[1]Pension Expense Details'!$D$23:$S$1407,13,FALSE)</f>
        <v>-2126347</v>
      </c>
      <c r="O576" s="105">
        <f>ROUND(('[1]68_InOutFlowsCurPrdAndPriorHist'!$F$30-'[1]68_InOutFlowsCurPrdAndPriorHist'!$F$33)*$H576,0)-VLOOKUP(D576,'[1]Pension Expense Details'!$D$23:$S$1407,14,FALSE)</f>
        <v>919498</v>
      </c>
      <c r="P576" s="105">
        <f>ROUND((VLOOKUP(D576,'[1]Schedule of Pension Amounts LW'!$B$15:$AC$1399,28,FALSE)-VLOOKUP(D576,'[1]Schedule of Pension Amounts LW'!$B$15:$AC$1399,27,FALSE))*'[1]Schedule of Pension Amounts LW'!AD$4,0)+VLOOKUP(D576,'[1]Schedule of Pension Amounts LW'!$B$15:$AH$1399,33,FALSE)-VLOOKUP(D576,'[1]Pension Expense Details'!$D$23:$S$1407,15,FALSE)</f>
        <v>1452273</v>
      </c>
      <c r="Q576" s="98">
        <f t="shared" si="38"/>
        <v>17662278</v>
      </c>
      <c r="R576" s="98">
        <f>ROUND('[1]68_InOutFlowsCurPrdAndPrior'!$D$32*IF(ISNA(VLOOKUP(D576,'[1]Proportionate Shares'!$D$23:$I$1359,6,FALSE)),0,VLOOKUP(D576,'[1]Proportionate Shares'!$D$23:$I$1359,6,FALSE)),0)</f>
        <v>74197</v>
      </c>
      <c r="S576" s="98">
        <f>ROUND('[1]68_InOutFlowsCurPrdAndPrior'!$D$33*IF(ISNA(VLOOKUP(D576,'[1]Proportionate Shares'!$D$23:$I$1359,6,FALSE)),0,VLOOKUP(D576,'[1]Proportionate Shares'!$D$23:$I$1359,6,FALSE)),0)</f>
        <v>5479706</v>
      </c>
      <c r="T576" s="98">
        <f>ROUND('[1]68_InOutFlowsCurPrdAndPrior'!$D$35*IF(ISNA(VLOOKUP(D576,'[1]Proportionate Shares'!$D$23:$I$1359,6,FALSE)),0,VLOOKUP(D576,'[1]Proportionate Shares'!$D$23:$I$1359,6,FALSE)),0)</f>
        <v>1061862</v>
      </c>
      <c r="U576" s="98">
        <f>VLOOKUP(D576,'[1]Schedule of Pension Amounts LW'!$B$15:$AS$1399,36,FALSE)</f>
        <v>3301644</v>
      </c>
      <c r="V576" s="99">
        <f t="shared" si="39"/>
        <v>9917409</v>
      </c>
      <c r="W576" s="98">
        <f>ROUND('[1]68_InOutFlowsCurPrdAndPrior'!$F$32*IF(ISNA(VLOOKUP(D576,'[1]Proportionate Shares'!$D$23:$I$1359,6,FALSE)),0,VLOOKUP(D576,'[1]Proportionate Shares'!$D$23:$I$1359,6,FALSE)),0)</f>
        <v>613262</v>
      </c>
      <c r="X576" s="98">
        <f>ROUND('[1]68_InOutFlowsCurPrdAndPrior'!$F$33*IF(ISNA(VLOOKUP(D576,'[1]Proportionate Shares'!$D$23:$I$1359,6,FALSE)),0,VLOOKUP(D576,'[1]Proportionate Shares'!$D$23:$I$1359,6,FALSE)),0)</f>
        <v>2264474</v>
      </c>
      <c r="Y576" s="98">
        <f>ROUND('[1]68_InOutFlowsCurPrdAndPrior'!$F$35*IF(ISNA(VLOOKUP(D576,'[1]Proportionate Shares'!$D$23:$I$1359,6,FALSE)),0,VLOOKUP(D576,'[1]Proportionate Shares'!$D$23:$I$1359,6,FALSE)),0)</f>
        <v>884512</v>
      </c>
      <c r="Z576" s="98">
        <f>-VLOOKUP(D576,'[1]Schedule of Pension Amounts LW'!$B$15:$AS$1399,37,FALSE)</f>
        <v>156</v>
      </c>
      <c r="AA576" s="99">
        <f t="shared" si="40"/>
        <v>3762404</v>
      </c>
      <c r="AB576" s="72">
        <f>VLOOKUP(D576,'[1]Pension Expense Details'!$D$22:$S$1407,16,FALSE)</f>
        <v>1908714</v>
      </c>
      <c r="AC576" s="72">
        <f t="shared" si="41"/>
        <v>2205461</v>
      </c>
      <c r="AD576" s="72">
        <f>VLOOKUP(D576,'[1]Schedule of Pension Amounts LW'!$B$15:$W$1399,22,FALSE)</f>
        <v>4114175</v>
      </c>
    </row>
    <row r="577" spans="1:30" x14ac:dyDescent="0.3">
      <c r="A577" s="104"/>
      <c r="B577" s="33"/>
      <c r="C577" s="33" t="str">
        <f>VLOOKUP(D577,'[1]Employer information'!$I$3:$J$1391,2,FALSE)</f>
        <v xml:space="preserve">Public Education                                  </v>
      </c>
      <c r="D577" s="33" t="str">
        <f>'[1]Schedule of Pension Amounts LW'!B570</f>
        <v>0565</v>
      </c>
      <c r="E577" s="33" t="str">
        <f>IF(ISNA(VLOOKUP(D577,'[1]Proportionate Shares'!$D$23:$G$1400,2,FALSE)),"",VLOOKUP(D577,'[1]Proportionate Shares'!$D$23:$G$1400,2,FALSE))</f>
        <v>178905</v>
      </c>
      <c r="F577" s="33" t="str">
        <f>IF(ISNA(VLOOKUP(D577,'[1]Proportionate Shares'!$D$23:$G$1400,3,FALSE)),"",VLOOKUP(D577,'[1]Proportionate Shares'!$D$23:$G$1400,3,FALSE))</f>
        <v xml:space="preserve">   </v>
      </c>
      <c r="G577" s="34" t="str">
        <f>VLOOKUP(D577,'[1]Employer information'!$A$3:$B$1390,2,FALSE)</f>
        <v>DRISCOLL ISD</v>
      </c>
      <c r="H577" s="36">
        <f>IF(ISNA(VLOOKUP(D577,'[1]Proportionate Shares'!$D$23:$I$1377,6,FALSE)),0,VLOOKUP(D577,'[1]Proportionate Shares'!$D$23:$I$1377,6,FALSE))</f>
        <v>1.9893886000000001E-5</v>
      </c>
      <c r="I577" s="105">
        <f>VLOOKUP(D577,'[1]Schedule of Pension Amounts LW'!$B$15:$E$1399,3,FALSE)</f>
        <v>977424</v>
      </c>
      <c r="J577" s="105">
        <f>-IF(ISNA(VLOOKUP(D577,'[1]Combined Contribution Amounts'!$A$2:$K$1335,5,FALSE)),0,VLOOKUP(D577,'[1]Combined Contribution Amounts'!$A$2:$K$1335,5,FALSE))</f>
        <v>-69631</v>
      </c>
      <c r="K577" s="105">
        <f>-IF(ISNA(VLOOKUP(D577,'[1]Combined Contribution Amounts'!$A$2:$K$1335,7,FALSE)),0,VLOOKUP(D577,'[1]Combined Contribution Amounts'!$A$2:$K$1335,7,FALSE))+-IF(ISNA(VLOOKUP(D577,'[1]Combined Contribution Amounts'!$A$2:$K$1335,8,FALSE)),0,VLOOKUP(D577,'[1]Combined Contribution Amounts'!$A$2:$K$1335,8,FALSE))+-IF(ISNA(VLOOKUP(D577,'[1]Combined Contribution Amounts'!$A$2:$K$1335,9,FALSE)),0,VLOOKUP(D577,'[1]Combined Contribution Amounts'!$A$2:$K$1335,9,FALSE))</f>
        <v>0</v>
      </c>
      <c r="L577" s="105">
        <f>VLOOKUP(D577,'[1]Pension Expense Details'!$D$23:$S$1407,16,FALSE)</f>
        <v>114382</v>
      </c>
      <c r="M577" s="105">
        <f>ROUND(('[1]68_InOutFlowsCurPrdAndPriorHist'!$F$28-'[1]68_InOutFlowsCurPrdAndPriorHist'!$F$31)*$H577,0)-VLOOKUP(D577,'[1]Pension Expense Details'!$D$23:$S$1407,12,FALSE)</f>
        <v>-16477</v>
      </c>
      <c r="N577" s="105">
        <f>ROUND(('[1]68_InOutFlowsCurPrdAndPriorHist'!$F$29-'[1]68_InOutFlowsCurPrdAndPriorHist'!$F$32)*$H577,0)-VLOOKUP(D577,'[1]Pension Expense Details'!$D$23:$S$1407,13,FALSE)</f>
        <v>-124500</v>
      </c>
      <c r="O577" s="105">
        <f>ROUND(('[1]68_InOutFlowsCurPrdAndPriorHist'!$F$30-'[1]68_InOutFlowsCurPrdAndPriorHist'!$F$33)*$H577,0)-VLOOKUP(D577,'[1]Pension Expense Details'!$D$23:$S$1407,14,FALSE)</f>
        <v>53838</v>
      </c>
      <c r="P577" s="105">
        <f>ROUND((VLOOKUP(D577,'[1]Schedule of Pension Amounts LW'!$B$15:$AC$1399,28,FALSE)-VLOOKUP(D577,'[1]Schedule of Pension Amounts LW'!$B$15:$AC$1399,27,FALSE))*'[1]Schedule of Pension Amounts LW'!AD$4,0)+VLOOKUP(D577,'[1]Schedule of Pension Amounts LW'!$B$15:$AH$1399,33,FALSE)-VLOOKUP(D577,'[1]Pension Expense Details'!$D$23:$S$1407,15,FALSE)</f>
        <v>99110</v>
      </c>
      <c r="Q577" s="98">
        <f t="shared" si="38"/>
        <v>1034146</v>
      </c>
      <c r="R577" s="98">
        <f>ROUND('[1]68_InOutFlowsCurPrdAndPrior'!$D$32*IF(ISNA(VLOOKUP(D577,'[1]Proportionate Shares'!$D$23:$I$1359,6,FALSE)),0,VLOOKUP(D577,'[1]Proportionate Shares'!$D$23:$I$1359,6,FALSE)),0)</f>
        <v>4344</v>
      </c>
      <c r="S577" s="98">
        <f>ROUND('[1]68_InOutFlowsCurPrdAndPrior'!$D$33*IF(ISNA(VLOOKUP(D577,'[1]Proportionate Shares'!$D$23:$I$1359,6,FALSE)),0,VLOOKUP(D577,'[1]Proportionate Shares'!$D$23:$I$1359,6,FALSE)),0)</f>
        <v>320843</v>
      </c>
      <c r="T577" s="98">
        <f>ROUND('[1]68_InOutFlowsCurPrdAndPrior'!$D$35*IF(ISNA(VLOOKUP(D577,'[1]Proportionate Shares'!$D$23:$I$1359,6,FALSE)),0,VLOOKUP(D577,'[1]Proportionate Shares'!$D$23:$I$1359,6,FALSE)),0)</f>
        <v>62173</v>
      </c>
      <c r="U577" s="98">
        <f>VLOOKUP(D577,'[1]Schedule of Pension Amounts LW'!$B$15:$AS$1399,36,FALSE)</f>
        <v>125758</v>
      </c>
      <c r="V577" s="99">
        <f t="shared" si="39"/>
        <v>513118</v>
      </c>
      <c r="W577" s="98">
        <f>ROUND('[1]68_InOutFlowsCurPrdAndPrior'!$F$32*IF(ISNA(VLOOKUP(D577,'[1]Proportionate Shares'!$D$23:$I$1359,6,FALSE)),0,VLOOKUP(D577,'[1]Proportionate Shares'!$D$23:$I$1359,6,FALSE)),0)</f>
        <v>35907</v>
      </c>
      <c r="X577" s="98">
        <f>ROUND('[1]68_InOutFlowsCurPrdAndPrior'!$F$33*IF(ISNA(VLOOKUP(D577,'[1]Proportionate Shares'!$D$23:$I$1359,6,FALSE)),0,VLOOKUP(D577,'[1]Proportionate Shares'!$D$23:$I$1359,6,FALSE)),0)</f>
        <v>132588</v>
      </c>
      <c r="Y577" s="98">
        <f>ROUND('[1]68_InOutFlowsCurPrdAndPrior'!$F$35*IF(ISNA(VLOOKUP(D577,'[1]Proportionate Shares'!$D$23:$I$1359,6,FALSE)),0,VLOOKUP(D577,'[1]Proportionate Shares'!$D$23:$I$1359,6,FALSE)),0)</f>
        <v>51789</v>
      </c>
      <c r="Z577" s="98">
        <f>-VLOOKUP(D577,'[1]Schedule of Pension Amounts LW'!$B$15:$AS$1399,37,FALSE)</f>
        <v>15</v>
      </c>
      <c r="AA577" s="99">
        <f t="shared" si="40"/>
        <v>220299</v>
      </c>
      <c r="AB577" s="72">
        <f>VLOOKUP(D577,'[1]Pension Expense Details'!$D$22:$S$1407,16,FALSE)</f>
        <v>114382</v>
      </c>
      <c r="AC577" s="72">
        <f t="shared" si="41"/>
        <v>104728</v>
      </c>
      <c r="AD577" s="72">
        <f>VLOOKUP(D577,'[1]Schedule of Pension Amounts LW'!$B$15:$W$1399,22,FALSE)</f>
        <v>219110</v>
      </c>
    </row>
    <row r="578" spans="1:30" x14ac:dyDescent="0.3">
      <c r="A578" s="104"/>
      <c r="B578" s="33"/>
      <c r="C578" s="33" t="str">
        <f>VLOOKUP(D578,'[1]Employer information'!$I$3:$J$1391,2,FALSE)</f>
        <v xml:space="preserve">Public Education                                  </v>
      </c>
      <c r="D578" s="33" t="str">
        <f>'[1]Schedule of Pension Amounts LW'!B571</f>
        <v>0566</v>
      </c>
      <c r="E578" s="33" t="str">
        <f>IF(ISNA(VLOOKUP(D578,'[1]Proportionate Shares'!$D$23:$G$1400,2,FALSE)),"",VLOOKUP(D578,'[1]Proportionate Shares'!$D$23:$G$1400,2,FALSE))</f>
        <v>072902</v>
      </c>
      <c r="F578" s="33" t="str">
        <f>IF(ISNA(VLOOKUP(D578,'[1]Proportionate Shares'!$D$23:$G$1400,3,FALSE)),"",VLOOKUP(D578,'[1]Proportionate Shares'!$D$23:$G$1400,3,FALSE))</f>
        <v xml:space="preserve">   </v>
      </c>
      <c r="G578" s="34" t="str">
        <f>VLOOKUP(D578,'[1]Employer information'!$A$3:$B$1390,2,FALSE)</f>
        <v>DUBLIN ISD</v>
      </c>
      <c r="H578" s="36">
        <f>IF(ISNA(VLOOKUP(D578,'[1]Proportionate Shares'!$D$23:$I$1377,6,FALSE)),0,VLOOKUP(D578,'[1]Proportionate Shares'!$D$23:$I$1377,6,FALSE))</f>
        <v>6.8282219999999996E-5</v>
      </c>
      <c r="I578" s="105">
        <f>VLOOKUP(D578,'[1]Schedule of Pension Amounts LW'!$B$15:$E$1399,3,FALSE)</f>
        <v>3537505</v>
      </c>
      <c r="J578" s="105">
        <f>-IF(ISNA(VLOOKUP(D578,'[1]Combined Contribution Amounts'!$A$2:$K$1335,5,FALSE)),0,VLOOKUP(D578,'[1]Combined Contribution Amounts'!$A$2:$K$1335,5,FALSE))</f>
        <v>-238996</v>
      </c>
      <c r="K578" s="105">
        <f>-IF(ISNA(VLOOKUP(D578,'[1]Combined Contribution Amounts'!$A$2:$K$1335,7,FALSE)),0,VLOOKUP(D578,'[1]Combined Contribution Amounts'!$A$2:$K$1335,7,FALSE))+-IF(ISNA(VLOOKUP(D578,'[1]Combined Contribution Amounts'!$A$2:$K$1335,8,FALSE)),0,VLOOKUP(D578,'[1]Combined Contribution Amounts'!$A$2:$K$1335,8,FALSE))+-IF(ISNA(VLOOKUP(D578,'[1]Combined Contribution Amounts'!$A$2:$K$1335,9,FALSE)),0,VLOOKUP(D578,'[1]Combined Contribution Amounts'!$A$2:$K$1335,9,FALSE))</f>
        <v>0</v>
      </c>
      <c r="L578" s="105">
        <f>VLOOKUP(D578,'[1]Pension Expense Details'!$D$23:$S$1407,16,FALSE)</f>
        <v>363887</v>
      </c>
      <c r="M578" s="105">
        <f>ROUND(('[1]68_InOutFlowsCurPrdAndPriorHist'!$F$28-'[1]68_InOutFlowsCurPrdAndPriorHist'!$F$31)*$H578,0)-VLOOKUP(D578,'[1]Pension Expense Details'!$D$23:$S$1407,12,FALSE)</f>
        <v>-56553</v>
      </c>
      <c r="N578" s="105">
        <f>ROUND(('[1]68_InOutFlowsCurPrdAndPriorHist'!$F$29-'[1]68_InOutFlowsCurPrdAndPriorHist'!$F$32)*$H578,0)-VLOOKUP(D578,'[1]Pension Expense Details'!$D$23:$S$1407,13,FALSE)</f>
        <v>-427325</v>
      </c>
      <c r="O578" s="105">
        <f>ROUND(('[1]68_InOutFlowsCurPrdAndPriorHist'!$F$30-'[1]68_InOutFlowsCurPrdAndPriorHist'!$F$33)*$H578,0)-VLOOKUP(D578,'[1]Pension Expense Details'!$D$23:$S$1407,14,FALSE)</f>
        <v>184788</v>
      </c>
      <c r="P578" s="105">
        <f>ROUND((VLOOKUP(D578,'[1]Schedule of Pension Amounts LW'!$B$15:$AC$1399,28,FALSE)-VLOOKUP(D578,'[1]Schedule of Pension Amounts LW'!$B$15:$AC$1399,27,FALSE))*'[1]Schedule of Pension Amounts LW'!AD$4,0)+VLOOKUP(D578,'[1]Schedule of Pension Amounts LW'!$B$15:$AH$1399,33,FALSE)-VLOOKUP(D578,'[1]Pension Expense Details'!$D$23:$S$1407,15,FALSE)</f>
        <v>186217</v>
      </c>
      <c r="Q578" s="98">
        <f t="shared" si="38"/>
        <v>3549523</v>
      </c>
      <c r="R578" s="98">
        <f>ROUND('[1]68_InOutFlowsCurPrdAndPrior'!$D$32*IF(ISNA(VLOOKUP(D578,'[1]Proportionate Shares'!$D$23:$I$1359,6,FALSE)),0,VLOOKUP(D578,'[1]Proportionate Shares'!$D$23:$I$1359,6,FALSE)),0)</f>
        <v>14911</v>
      </c>
      <c r="S578" s="98">
        <f>ROUND('[1]68_InOutFlowsCurPrdAndPrior'!$D$33*IF(ISNA(VLOOKUP(D578,'[1]Proportionate Shares'!$D$23:$I$1359,6,FALSE)),0,VLOOKUP(D578,'[1]Proportionate Shares'!$D$23:$I$1359,6,FALSE)),0)</f>
        <v>1101236</v>
      </c>
      <c r="T578" s="98">
        <f>ROUND('[1]68_InOutFlowsCurPrdAndPrior'!$D$35*IF(ISNA(VLOOKUP(D578,'[1]Proportionate Shares'!$D$23:$I$1359,6,FALSE)),0,VLOOKUP(D578,'[1]Proportionate Shares'!$D$23:$I$1359,6,FALSE)),0)</f>
        <v>213398</v>
      </c>
      <c r="U578" s="98">
        <f>VLOOKUP(D578,'[1]Schedule of Pension Amounts LW'!$B$15:$AS$1399,36,FALSE)</f>
        <v>345454</v>
      </c>
      <c r="V578" s="99">
        <f t="shared" si="39"/>
        <v>1674999</v>
      </c>
      <c r="W578" s="98">
        <f>ROUND('[1]68_InOutFlowsCurPrdAndPrior'!$F$32*IF(ISNA(VLOOKUP(D578,'[1]Proportionate Shares'!$D$23:$I$1359,6,FALSE)),0,VLOOKUP(D578,'[1]Proportionate Shares'!$D$23:$I$1359,6,FALSE)),0)</f>
        <v>123245</v>
      </c>
      <c r="X578" s="98">
        <f>ROUND('[1]68_InOutFlowsCurPrdAndPrior'!$F$33*IF(ISNA(VLOOKUP(D578,'[1]Proportionate Shares'!$D$23:$I$1359,6,FALSE)),0,VLOOKUP(D578,'[1]Proportionate Shares'!$D$23:$I$1359,6,FALSE)),0)</f>
        <v>455083</v>
      </c>
      <c r="Y578" s="98">
        <f>ROUND('[1]68_InOutFlowsCurPrdAndPrior'!$F$35*IF(ISNA(VLOOKUP(D578,'[1]Proportionate Shares'!$D$23:$I$1359,6,FALSE)),0,VLOOKUP(D578,'[1]Proportionate Shares'!$D$23:$I$1359,6,FALSE)),0)</f>
        <v>177757</v>
      </c>
      <c r="Z578" s="98">
        <f>-VLOOKUP(D578,'[1]Schedule of Pension Amounts LW'!$B$15:$AS$1399,37,FALSE)</f>
        <v>83942</v>
      </c>
      <c r="AA578" s="99">
        <f t="shared" si="40"/>
        <v>840027</v>
      </c>
      <c r="AB578" s="72">
        <f>VLOOKUP(D578,'[1]Pension Expense Details'!$D$22:$S$1407,16,FALSE)</f>
        <v>363887</v>
      </c>
      <c r="AC578" s="72">
        <f t="shared" si="41"/>
        <v>367336</v>
      </c>
      <c r="AD578" s="72">
        <f>VLOOKUP(D578,'[1]Schedule of Pension Amounts LW'!$B$15:$W$1399,22,FALSE)</f>
        <v>731223</v>
      </c>
    </row>
    <row r="579" spans="1:30" x14ac:dyDescent="0.3">
      <c r="A579" s="104"/>
      <c r="B579" s="33"/>
      <c r="C579" s="33" t="str">
        <f>VLOOKUP(D579,'[1]Employer information'!$I$3:$J$1391,2,FALSE)</f>
        <v xml:space="preserve">Public Education                                  </v>
      </c>
      <c r="D579" s="33" t="str">
        <f>'[1]Schedule of Pension Amounts LW'!B572</f>
        <v>0567</v>
      </c>
      <c r="E579" s="33" t="str">
        <f>IF(ISNA(VLOOKUP(D579,'[1]Proportionate Shares'!$D$23:$G$1400,2,FALSE)),"",VLOOKUP(D579,'[1]Proportionate Shares'!$D$23:$G$1400,2,FALSE))</f>
        <v>171901</v>
      </c>
      <c r="F579" s="33" t="str">
        <f>IF(ISNA(VLOOKUP(D579,'[1]Proportionate Shares'!$D$23:$G$1400,3,FALSE)),"",VLOOKUP(D579,'[1]Proportionate Shares'!$D$23:$G$1400,3,FALSE))</f>
        <v xml:space="preserve">   </v>
      </c>
      <c r="G579" s="34" t="str">
        <f>VLOOKUP(D579,'[1]Employer information'!$A$3:$B$1390,2,FALSE)</f>
        <v>DUMAS ISD</v>
      </c>
      <c r="H579" s="36">
        <f>IF(ISNA(VLOOKUP(D579,'[1]Proportionate Shares'!$D$23:$I$1377,6,FALSE)),0,VLOOKUP(D579,'[1]Proportionate Shares'!$D$23:$I$1377,6,FALSE))</f>
        <v>2.3424079099999999E-4</v>
      </c>
      <c r="I579" s="105">
        <f>VLOOKUP(D579,'[1]Schedule of Pension Amounts LW'!$B$15:$E$1399,3,FALSE)</f>
        <v>13661350</v>
      </c>
      <c r="J579" s="105">
        <f>-IF(ISNA(VLOOKUP(D579,'[1]Combined Contribution Amounts'!$A$2:$K$1335,5,FALSE)),0,VLOOKUP(D579,'[1]Combined Contribution Amounts'!$A$2:$K$1335,5,FALSE))</f>
        <v>-819871</v>
      </c>
      <c r="K579" s="105">
        <f>-IF(ISNA(VLOOKUP(D579,'[1]Combined Contribution Amounts'!$A$2:$K$1335,7,FALSE)),0,VLOOKUP(D579,'[1]Combined Contribution Amounts'!$A$2:$K$1335,7,FALSE))+-IF(ISNA(VLOOKUP(D579,'[1]Combined Contribution Amounts'!$A$2:$K$1335,8,FALSE)),0,VLOOKUP(D579,'[1]Combined Contribution Amounts'!$A$2:$K$1335,8,FALSE))+-IF(ISNA(VLOOKUP(D579,'[1]Combined Contribution Amounts'!$A$2:$K$1335,9,FALSE)),0,VLOOKUP(D579,'[1]Combined Contribution Amounts'!$A$2:$K$1335,9,FALSE))</f>
        <v>0</v>
      </c>
      <c r="L579" s="105">
        <f>VLOOKUP(D579,'[1]Pension Expense Details'!$D$23:$S$1407,16,FALSE)</f>
        <v>1008456</v>
      </c>
      <c r="M579" s="105">
        <f>ROUND(('[1]68_InOutFlowsCurPrdAndPriorHist'!$F$28-'[1]68_InOutFlowsCurPrdAndPriorHist'!$F$31)*$H579,0)-VLOOKUP(D579,'[1]Pension Expense Details'!$D$23:$S$1407,12,FALSE)</f>
        <v>-194007</v>
      </c>
      <c r="N579" s="105">
        <f>ROUND(('[1]68_InOutFlowsCurPrdAndPriorHist'!$F$29-'[1]68_InOutFlowsCurPrdAndPriorHist'!$F$32)*$H579,0)-VLOOKUP(D579,'[1]Pension Expense Details'!$D$23:$S$1407,13,FALSE)</f>
        <v>-1465927</v>
      </c>
      <c r="O579" s="105">
        <f>ROUND(('[1]68_InOutFlowsCurPrdAndPriorHist'!$F$30-'[1]68_InOutFlowsCurPrdAndPriorHist'!$F$33)*$H579,0)-VLOOKUP(D579,'[1]Pension Expense Details'!$D$23:$S$1407,14,FALSE)</f>
        <v>633912</v>
      </c>
      <c r="P579" s="105">
        <f>ROUND((VLOOKUP(D579,'[1]Schedule of Pension Amounts LW'!$B$15:$AC$1399,28,FALSE)-VLOOKUP(D579,'[1]Schedule of Pension Amounts LW'!$B$15:$AC$1399,27,FALSE))*'[1]Schedule of Pension Amounts LW'!AD$4,0)+VLOOKUP(D579,'[1]Schedule of Pension Amounts LW'!$B$15:$AH$1399,33,FALSE)-VLOOKUP(D579,'[1]Pension Expense Details'!$D$23:$S$1407,15,FALSE)</f>
        <v>-647344</v>
      </c>
      <c r="Q579" s="98">
        <f t="shared" si="38"/>
        <v>12176569</v>
      </c>
      <c r="R579" s="98">
        <f>ROUND('[1]68_InOutFlowsCurPrdAndPrior'!$D$32*IF(ISNA(VLOOKUP(D579,'[1]Proportionate Shares'!$D$23:$I$1359,6,FALSE)),0,VLOOKUP(D579,'[1]Proportionate Shares'!$D$23:$I$1359,6,FALSE)),0)</f>
        <v>51152</v>
      </c>
      <c r="S579" s="98">
        <f>ROUND('[1]68_InOutFlowsCurPrdAndPrior'!$D$33*IF(ISNA(VLOOKUP(D579,'[1]Proportionate Shares'!$D$23:$I$1359,6,FALSE)),0,VLOOKUP(D579,'[1]Proportionate Shares'!$D$23:$I$1359,6,FALSE)),0)</f>
        <v>3777770</v>
      </c>
      <c r="T579" s="98">
        <f>ROUND('[1]68_InOutFlowsCurPrdAndPrior'!$D$35*IF(ISNA(VLOOKUP(D579,'[1]Proportionate Shares'!$D$23:$I$1359,6,FALSE)),0,VLOOKUP(D579,'[1]Proportionate Shares'!$D$23:$I$1359,6,FALSE)),0)</f>
        <v>732059</v>
      </c>
      <c r="U579" s="98">
        <f>VLOOKUP(D579,'[1]Schedule of Pension Amounts LW'!$B$15:$AS$1399,36,FALSE)</f>
        <v>665854</v>
      </c>
      <c r="V579" s="99">
        <f t="shared" si="39"/>
        <v>5226835</v>
      </c>
      <c r="W579" s="98">
        <f>ROUND('[1]68_InOutFlowsCurPrdAndPrior'!$F$32*IF(ISNA(VLOOKUP(D579,'[1]Proportionate Shares'!$D$23:$I$1359,6,FALSE)),0,VLOOKUP(D579,'[1]Proportionate Shares'!$D$23:$I$1359,6,FALSE)),0)</f>
        <v>422790</v>
      </c>
      <c r="X579" s="98">
        <f>ROUND('[1]68_InOutFlowsCurPrdAndPrior'!$F$33*IF(ISNA(VLOOKUP(D579,'[1]Proportionate Shares'!$D$23:$I$1359,6,FALSE)),0,VLOOKUP(D579,'[1]Proportionate Shares'!$D$23:$I$1359,6,FALSE)),0)</f>
        <v>1561153</v>
      </c>
      <c r="Y579" s="98">
        <f>ROUND('[1]68_InOutFlowsCurPrdAndPrior'!$F$35*IF(ISNA(VLOOKUP(D579,'[1]Proportionate Shares'!$D$23:$I$1359,6,FALSE)),0,VLOOKUP(D579,'[1]Proportionate Shares'!$D$23:$I$1359,6,FALSE)),0)</f>
        <v>609792</v>
      </c>
      <c r="Z579" s="98">
        <f>-VLOOKUP(D579,'[1]Schedule of Pension Amounts LW'!$B$15:$AS$1399,37,FALSE)</f>
        <v>896501</v>
      </c>
      <c r="AA579" s="99">
        <f t="shared" si="40"/>
        <v>3490236</v>
      </c>
      <c r="AB579" s="72">
        <f>VLOOKUP(D579,'[1]Pension Expense Details'!$D$22:$S$1407,16,FALSE)</f>
        <v>1008456</v>
      </c>
      <c r="AC579" s="72">
        <f t="shared" si="41"/>
        <v>1279094</v>
      </c>
      <c r="AD579" s="72">
        <f>VLOOKUP(D579,'[1]Schedule of Pension Amounts LW'!$B$15:$W$1399,22,FALSE)</f>
        <v>2287550</v>
      </c>
    </row>
    <row r="580" spans="1:30" x14ac:dyDescent="0.3">
      <c r="A580" s="104"/>
      <c r="B580" s="33"/>
      <c r="C580" s="33" t="str">
        <f>VLOOKUP(D580,'[1]Employer information'!$I$3:$J$1391,2,FALSE)</f>
        <v xml:space="preserve">Public Education                                  </v>
      </c>
      <c r="D580" s="33" t="str">
        <f>'[1]Schedule of Pension Amounts LW'!B573</f>
        <v>0568</v>
      </c>
      <c r="E580" s="33" t="str">
        <f>IF(ISNA(VLOOKUP(D580,'[1]Proportionate Shares'!$D$23:$G$1400,2,FALSE)),"",VLOOKUP(D580,'[1]Proportionate Shares'!$D$23:$G$1400,2,FALSE))</f>
        <v>057907</v>
      </c>
      <c r="F580" s="33" t="str">
        <f>IF(ISNA(VLOOKUP(D580,'[1]Proportionate Shares'!$D$23:$G$1400,3,FALSE)),"",VLOOKUP(D580,'[1]Proportionate Shares'!$D$23:$G$1400,3,FALSE))</f>
        <v xml:space="preserve">   </v>
      </c>
      <c r="G580" s="34" t="str">
        <f>VLOOKUP(D580,'[1]Employer information'!$A$3:$B$1390,2,FALSE)</f>
        <v>DUNCANVILLE ISD</v>
      </c>
      <c r="H580" s="36">
        <f>IF(ISNA(VLOOKUP(D580,'[1]Proportionate Shares'!$D$23:$I$1377,6,FALSE)),0,VLOOKUP(D580,'[1]Proportionate Shares'!$D$23:$I$1377,6,FALSE))</f>
        <v>7.1886210300000004E-4</v>
      </c>
      <c r="I580" s="105">
        <f>VLOOKUP(D580,'[1]Schedule of Pension Amounts LW'!$B$15:$E$1399,3,FALSE)</f>
        <v>41239726</v>
      </c>
      <c r="J580" s="105">
        <f>-IF(ISNA(VLOOKUP(D580,'[1]Combined Contribution Amounts'!$A$2:$K$1335,5,FALSE)),0,VLOOKUP(D580,'[1]Combined Contribution Amounts'!$A$2:$K$1335,5,FALSE))</f>
        <v>-2516104</v>
      </c>
      <c r="K580" s="105">
        <f>-IF(ISNA(VLOOKUP(D580,'[1]Combined Contribution Amounts'!$A$2:$K$1335,7,FALSE)),0,VLOOKUP(D580,'[1]Combined Contribution Amounts'!$A$2:$K$1335,7,FALSE))+-IF(ISNA(VLOOKUP(D580,'[1]Combined Contribution Amounts'!$A$2:$K$1335,8,FALSE)),0,VLOOKUP(D580,'[1]Combined Contribution Amounts'!$A$2:$K$1335,8,FALSE))+-IF(ISNA(VLOOKUP(D580,'[1]Combined Contribution Amounts'!$A$2:$K$1335,9,FALSE)),0,VLOOKUP(D580,'[1]Combined Contribution Amounts'!$A$2:$K$1335,9,FALSE))</f>
        <v>0</v>
      </c>
      <c r="L580" s="105">
        <f>VLOOKUP(D580,'[1]Pension Expense Details'!$D$23:$S$1407,16,FALSE)</f>
        <v>3202610</v>
      </c>
      <c r="M580" s="105">
        <f>ROUND(('[1]68_InOutFlowsCurPrdAndPriorHist'!$F$28-'[1]68_InOutFlowsCurPrdAndPriorHist'!$F$31)*$H580,0)-VLOOKUP(D580,'[1]Pension Expense Details'!$D$23:$S$1407,12,FALSE)</f>
        <v>-595389</v>
      </c>
      <c r="N580" s="105">
        <f>ROUND(('[1]68_InOutFlowsCurPrdAndPriorHist'!$F$29-'[1]68_InOutFlowsCurPrdAndPriorHist'!$F$32)*$H580,0)-VLOOKUP(D580,'[1]Pension Expense Details'!$D$23:$S$1407,13,FALSE)</f>
        <v>-4498785</v>
      </c>
      <c r="O580" s="105">
        <f>ROUND(('[1]68_InOutFlowsCurPrdAndPriorHist'!$F$30-'[1]68_InOutFlowsCurPrdAndPriorHist'!$F$33)*$H580,0)-VLOOKUP(D580,'[1]Pension Expense Details'!$D$23:$S$1407,14,FALSE)</f>
        <v>1945414</v>
      </c>
      <c r="P580" s="105">
        <f>ROUND((VLOOKUP(D580,'[1]Schedule of Pension Amounts LW'!$B$15:$AC$1399,28,FALSE)-VLOOKUP(D580,'[1]Schedule of Pension Amounts LW'!$B$15:$AC$1399,27,FALSE))*'[1]Schedule of Pension Amounts LW'!AD$4,0)+VLOOKUP(D580,'[1]Schedule of Pension Amounts LW'!$B$15:$AH$1399,33,FALSE)-VLOOKUP(D580,'[1]Pension Expense Details'!$D$23:$S$1407,15,FALSE)</f>
        <v>-1408773</v>
      </c>
      <c r="Q580" s="98">
        <f t="shared" si="38"/>
        <v>37368699</v>
      </c>
      <c r="R580" s="98">
        <f>ROUND('[1]68_InOutFlowsCurPrdAndPrior'!$D$32*IF(ISNA(VLOOKUP(D580,'[1]Proportionate Shares'!$D$23:$I$1359,6,FALSE)),0,VLOOKUP(D580,'[1]Proportionate Shares'!$D$23:$I$1359,6,FALSE)),0)</f>
        <v>156982</v>
      </c>
      <c r="S580" s="98">
        <f>ROUND('[1]68_InOutFlowsCurPrdAndPrior'!$D$33*IF(ISNA(VLOOKUP(D580,'[1]Proportionate Shares'!$D$23:$I$1359,6,FALSE)),0,VLOOKUP(D580,'[1]Proportionate Shares'!$D$23:$I$1359,6,FALSE)),0)</f>
        <v>11593606</v>
      </c>
      <c r="T580" s="98">
        <f>ROUND('[1]68_InOutFlowsCurPrdAndPrior'!$D$35*IF(ISNA(VLOOKUP(D580,'[1]Proportionate Shares'!$D$23:$I$1359,6,FALSE)),0,VLOOKUP(D580,'[1]Proportionate Shares'!$D$23:$I$1359,6,FALSE)),0)</f>
        <v>2246618</v>
      </c>
      <c r="U580" s="98">
        <f>VLOOKUP(D580,'[1]Schedule of Pension Amounts LW'!$B$15:$AS$1399,36,FALSE)</f>
        <v>2214724</v>
      </c>
      <c r="V580" s="99">
        <f t="shared" si="39"/>
        <v>16211930</v>
      </c>
      <c r="W580" s="98">
        <f>ROUND('[1]68_InOutFlowsCurPrdAndPrior'!$F$32*IF(ISNA(VLOOKUP(D580,'[1]Proportionate Shares'!$D$23:$I$1359,6,FALSE)),0,VLOOKUP(D580,'[1]Proportionate Shares'!$D$23:$I$1359,6,FALSE)),0)</f>
        <v>1297501</v>
      </c>
      <c r="X580" s="98">
        <f>ROUND('[1]68_InOutFlowsCurPrdAndPrior'!$F$33*IF(ISNA(VLOOKUP(D580,'[1]Proportionate Shares'!$D$23:$I$1359,6,FALSE)),0,VLOOKUP(D580,'[1]Proportionate Shares'!$D$23:$I$1359,6,FALSE)),0)</f>
        <v>4791026</v>
      </c>
      <c r="Y580" s="98">
        <f>ROUND('[1]68_InOutFlowsCurPrdAndPrior'!$F$35*IF(ISNA(VLOOKUP(D580,'[1]Proportionate Shares'!$D$23:$I$1359,6,FALSE)),0,VLOOKUP(D580,'[1]Proportionate Shares'!$D$23:$I$1359,6,FALSE)),0)</f>
        <v>1871393</v>
      </c>
      <c r="Z580" s="98">
        <f>-VLOOKUP(D580,'[1]Schedule of Pension Amounts LW'!$B$15:$AS$1399,37,FALSE)</f>
        <v>1848509</v>
      </c>
      <c r="AA580" s="99">
        <f t="shared" si="40"/>
        <v>9808429</v>
      </c>
      <c r="AB580" s="72">
        <f>VLOOKUP(D580,'[1]Pension Expense Details'!$D$22:$S$1407,16,FALSE)</f>
        <v>3202610</v>
      </c>
      <c r="AC580" s="72">
        <f t="shared" si="41"/>
        <v>4001498</v>
      </c>
      <c r="AD580" s="72">
        <f>VLOOKUP(D580,'[1]Schedule of Pension Amounts LW'!$B$15:$W$1399,22,FALSE)</f>
        <v>7204108</v>
      </c>
    </row>
    <row r="581" spans="1:30" x14ac:dyDescent="0.3">
      <c r="A581" s="104"/>
      <c r="B581" s="33"/>
      <c r="C581" s="33" t="str">
        <f>VLOOKUP(D581,'[1]Employer information'!$I$3:$J$1391,2,FALSE)</f>
        <v xml:space="preserve">Public Education                                  </v>
      </c>
      <c r="D581" s="33" t="str">
        <f>'[1]Schedule of Pension Amounts LW'!B574</f>
        <v>1670</v>
      </c>
      <c r="E581" s="33" t="str">
        <f>IF(ISNA(VLOOKUP(D581,'[1]Proportionate Shares'!$D$23:$G$1400,2,FALSE)),"",VLOOKUP(D581,'[1]Proportionate Shares'!$D$23:$G$1400,2,FALSE))</f>
        <v>220918</v>
      </c>
      <c r="F581" s="33" t="str">
        <f>IF(ISNA(VLOOKUP(D581,'[1]Proportionate Shares'!$D$23:$G$1400,3,FALSE)),"",VLOOKUP(D581,'[1]Proportionate Shares'!$D$23:$G$1400,3,FALSE))</f>
        <v/>
      </c>
      <c r="G581" s="34" t="str">
        <f>VLOOKUP(D581,'[1]Employer information'!$A$3:$B$1390,2,FALSE)</f>
        <v>EAGLE MOUNT SAGINAW ISD</v>
      </c>
      <c r="H581" s="36">
        <f>IF(ISNA(VLOOKUP(D581,'[1]Proportionate Shares'!$D$23:$I$1377,6,FALSE)),0,VLOOKUP(D581,'[1]Proportionate Shares'!$D$23:$I$1377,6,FALSE))</f>
        <v>1.1074412939999999E-3</v>
      </c>
      <c r="I581" s="105">
        <f>VLOOKUP(D581,'[1]Schedule of Pension Amounts LW'!$B$15:$E$1399,3,FALSE)</f>
        <v>61710168</v>
      </c>
      <c r="J581" s="105">
        <f>-IF(ISNA(VLOOKUP(D581,'[1]Combined Contribution Amounts'!$A$2:$K$1335,5,FALSE)),0,VLOOKUP(D581,'[1]Combined Contribution Amounts'!$A$2:$K$1335,5,FALSE))</f>
        <v>-3876178</v>
      </c>
      <c r="K581" s="105">
        <f>-IF(ISNA(VLOOKUP(D581,'[1]Combined Contribution Amounts'!$A$2:$K$1335,7,FALSE)),0,VLOOKUP(D581,'[1]Combined Contribution Amounts'!$A$2:$K$1335,7,FALSE))+-IF(ISNA(VLOOKUP(D581,'[1]Combined Contribution Amounts'!$A$2:$K$1335,8,FALSE)),0,VLOOKUP(D581,'[1]Combined Contribution Amounts'!$A$2:$K$1335,8,FALSE))+-IF(ISNA(VLOOKUP(D581,'[1]Combined Contribution Amounts'!$A$2:$K$1335,9,FALSE)),0,VLOOKUP(D581,'[1]Combined Contribution Amounts'!$A$2:$K$1335,9,FALSE))</f>
        <v>0</v>
      </c>
      <c r="L581" s="105">
        <f>VLOOKUP(D581,'[1]Pension Expense Details'!$D$23:$S$1407,16,FALSE)</f>
        <v>5220084</v>
      </c>
      <c r="M581" s="105">
        <f>ROUND(('[1]68_InOutFlowsCurPrdAndPriorHist'!$F$28-'[1]68_InOutFlowsCurPrdAndPriorHist'!$F$31)*$H581,0)-VLOOKUP(D581,'[1]Pension Expense Details'!$D$23:$S$1407,12,FALSE)</f>
        <v>-917224</v>
      </c>
      <c r="N581" s="105">
        <f>ROUND(('[1]68_InOutFlowsCurPrdAndPriorHist'!$F$29-'[1]68_InOutFlowsCurPrdAndPriorHist'!$F$32)*$H581,0)-VLOOKUP(D581,'[1]Pension Expense Details'!$D$23:$S$1407,13,FALSE)</f>
        <v>-6930593</v>
      </c>
      <c r="O581" s="105">
        <f>ROUND(('[1]68_InOutFlowsCurPrdAndPriorHist'!$F$30-'[1]68_InOutFlowsCurPrdAndPriorHist'!$F$33)*$H581,0)-VLOOKUP(D581,'[1]Pension Expense Details'!$D$23:$S$1407,14,FALSE)</f>
        <v>2997003</v>
      </c>
      <c r="P581" s="105">
        <f>ROUND((VLOOKUP(D581,'[1]Schedule of Pension Amounts LW'!$B$15:$AC$1399,28,FALSE)-VLOOKUP(D581,'[1]Schedule of Pension Amounts LW'!$B$15:$AC$1399,27,FALSE))*'[1]Schedule of Pension Amounts LW'!AD$4,0)+VLOOKUP(D581,'[1]Schedule of Pension Amounts LW'!$B$15:$AH$1399,33,FALSE)-VLOOKUP(D581,'[1]Pension Expense Details'!$D$23:$S$1407,15,FALSE)</f>
        <v>-634999</v>
      </c>
      <c r="Q581" s="98">
        <f t="shared" si="38"/>
        <v>57568261</v>
      </c>
      <c r="R581" s="98">
        <f>ROUND('[1]68_InOutFlowsCurPrdAndPrior'!$D$32*IF(ISNA(VLOOKUP(D581,'[1]Proportionate Shares'!$D$23:$I$1359,6,FALSE)),0,VLOOKUP(D581,'[1]Proportionate Shares'!$D$23:$I$1359,6,FALSE)),0)</f>
        <v>241838</v>
      </c>
      <c r="S581" s="98">
        <f>ROUND('[1]68_InOutFlowsCurPrdAndPrior'!$D$33*IF(ISNA(VLOOKUP(D581,'[1]Proportionate Shares'!$D$23:$I$1359,6,FALSE)),0,VLOOKUP(D581,'[1]Proportionate Shares'!$D$23:$I$1359,6,FALSE)),0)</f>
        <v>17860502</v>
      </c>
      <c r="T581" s="98">
        <f>ROUND('[1]68_InOutFlowsCurPrdAndPrior'!$D$35*IF(ISNA(VLOOKUP(D581,'[1]Proportionate Shares'!$D$23:$I$1359,6,FALSE)),0,VLOOKUP(D581,'[1]Proportionate Shares'!$D$23:$I$1359,6,FALSE)),0)</f>
        <v>3461021</v>
      </c>
      <c r="U581" s="98">
        <f>VLOOKUP(D581,'[1]Schedule of Pension Amounts LW'!$B$15:$AS$1399,36,FALSE)</f>
        <v>4896228</v>
      </c>
      <c r="V581" s="99">
        <f t="shared" si="39"/>
        <v>26459589</v>
      </c>
      <c r="W581" s="98">
        <f>ROUND('[1]68_InOutFlowsCurPrdAndPrior'!$F$32*IF(ISNA(VLOOKUP(D581,'[1]Proportionate Shares'!$D$23:$I$1359,6,FALSE)),0,VLOOKUP(D581,'[1]Proportionate Shares'!$D$23:$I$1359,6,FALSE)),0)</f>
        <v>1998861</v>
      </c>
      <c r="X581" s="98">
        <f>ROUND('[1]68_InOutFlowsCurPrdAndPrior'!$F$33*IF(ISNA(VLOOKUP(D581,'[1]Proportionate Shares'!$D$23:$I$1359,6,FALSE)),0,VLOOKUP(D581,'[1]Proportionate Shares'!$D$23:$I$1359,6,FALSE)),0)</f>
        <v>7380804</v>
      </c>
      <c r="Y581" s="98">
        <f>ROUND('[1]68_InOutFlowsCurPrdAndPrior'!$F$35*IF(ISNA(VLOOKUP(D581,'[1]Proportionate Shares'!$D$23:$I$1359,6,FALSE)),0,VLOOKUP(D581,'[1]Proportionate Shares'!$D$23:$I$1359,6,FALSE)),0)</f>
        <v>2882970</v>
      </c>
      <c r="Z581" s="98">
        <f>-VLOOKUP(D581,'[1]Schedule of Pension Amounts LW'!$B$15:$AS$1399,37,FALSE)</f>
        <v>437523</v>
      </c>
      <c r="AA581" s="99">
        <f t="shared" si="40"/>
        <v>12700158</v>
      </c>
      <c r="AB581" s="72">
        <f>VLOOKUP(D581,'[1]Pension Expense Details'!$D$22:$S$1407,16,FALSE)</f>
        <v>5220084</v>
      </c>
      <c r="AC581" s="72">
        <f t="shared" si="41"/>
        <v>6861989</v>
      </c>
      <c r="AD581" s="72">
        <f>VLOOKUP(D581,'[1]Schedule of Pension Amounts LW'!$B$15:$W$1399,22,FALSE)</f>
        <v>12082073</v>
      </c>
    </row>
    <row r="582" spans="1:30" x14ac:dyDescent="0.3">
      <c r="A582" s="104"/>
      <c r="B582" s="33"/>
      <c r="C582" s="33" t="str">
        <f>VLOOKUP(D582,'[1]Employer information'!$I$3:$J$1391,2,FALSE)</f>
        <v xml:space="preserve">Public Education                                  </v>
      </c>
      <c r="D582" s="33" t="str">
        <f>'[1]Schedule of Pension Amounts LW'!B575</f>
        <v>0571</v>
      </c>
      <c r="E582" s="33" t="str">
        <f>IF(ISNA(VLOOKUP(D582,'[1]Proportionate Shares'!$D$23:$G$1400,2,FALSE)),"",VLOOKUP(D582,'[1]Proportionate Shares'!$D$23:$G$1400,2,FALSE))</f>
        <v>159901</v>
      </c>
      <c r="F582" s="33" t="str">
        <f>IF(ISNA(VLOOKUP(D582,'[1]Proportionate Shares'!$D$23:$G$1400,3,FALSE)),"",VLOOKUP(D582,'[1]Proportionate Shares'!$D$23:$G$1400,3,FALSE))</f>
        <v xml:space="preserve">   </v>
      </c>
      <c r="G582" s="34" t="str">
        <f>VLOOKUP(D582,'[1]Employer information'!$A$3:$B$1390,2,FALSE)</f>
        <v>EAGLE PASS ISD</v>
      </c>
      <c r="H582" s="36">
        <f>IF(ISNA(VLOOKUP(D582,'[1]Proportionate Shares'!$D$23:$I$1377,6,FALSE)),0,VLOOKUP(D582,'[1]Proportionate Shares'!$D$23:$I$1377,6,FALSE))</f>
        <v>8.2746007800000004E-4</v>
      </c>
      <c r="I582" s="105">
        <f>VLOOKUP(D582,'[1]Schedule of Pension Amounts LW'!$B$15:$E$1399,3,FALSE)</f>
        <v>44272777</v>
      </c>
      <c r="J582" s="105">
        <f>-IF(ISNA(VLOOKUP(D582,'[1]Combined Contribution Amounts'!$A$2:$K$1335,5,FALSE)),0,VLOOKUP(D582,'[1]Combined Contribution Amounts'!$A$2:$K$1335,5,FALSE))</f>
        <v>-2896210</v>
      </c>
      <c r="K582" s="105">
        <f>-IF(ISNA(VLOOKUP(D582,'[1]Combined Contribution Amounts'!$A$2:$K$1335,7,FALSE)),0,VLOOKUP(D582,'[1]Combined Contribution Amounts'!$A$2:$K$1335,7,FALSE))+-IF(ISNA(VLOOKUP(D582,'[1]Combined Contribution Amounts'!$A$2:$K$1335,8,FALSE)),0,VLOOKUP(D582,'[1]Combined Contribution Amounts'!$A$2:$K$1335,8,FALSE))+-IF(ISNA(VLOOKUP(D582,'[1]Combined Contribution Amounts'!$A$2:$K$1335,9,FALSE)),0,VLOOKUP(D582,'[1]Combined Contribution Amounts'!$A$2:$K$1335,9,FALSE))</f>
        <v>0</v>
      </c>
      <c r="L582" s="105">
        <f>VLOOKUP(D582,'[1]Pension Expense Details'!$D$23:$S$1407,16,FALSE)</f>
        <v>4188919</v>
      </c>
      <c r="M582" s="105">
        <f>ROUND(('[1]68_InOutFlowsCurPrdAndPriorHist'!$F$28-'[1]68_InOutFlowsCurPrdAndPriorHist'!$F$31)*$H582,0)-VLOOKUP(D582,'[1]Pension Expense Details'!$D$23:$S$1407,12,FALSE)</f>
        <v>-685334</v>
      </c>
      <c r="N582" s="105">
        <f>ROUND(('[1]68_InOutFlowsCurPrdAndPriorHist'!$F$29-'[1]68_InOutFlowsCurPrdAndPriorHist'!$F$32)*$H582,0)-VLOOKUP(D582,'[1]Pension Expense Details'!$D$23:$S$1407,13,FALSE)</f>
        <v>-5178414</v>
      </c>
      <c r="O582" s="105">
        <f>ROUND(('[1]68_InOutFlowsCurPrdAndPriorHist'!$F$30-'[1]68_InOutFlowsCurPrdAndPriorHist'!$F$33)*$H582,0)-VLOOKUP(D582,'[1]Pension Expense Details'!$D$23:$S$1407,14,FALSE)</f>
        <v>2239306</v>
      </c>
      <c r="P582" s="105">
        <f>ROUND((VLOOKUP(D582,'[1]Schedule of Pension Amounts LW'!$B$15:$AC$1399,28,FALSE)-VLOOKUP(D582,'[1]Schedule of Pension Amounts LW'!$B$15:$AC$1399,27,FALSE))*'[1]Schedule of Pension Amounts LW'!AD$4,0)+VLOOKUP(D582,'[1]Schedule of Pension Amounts LW'!$B$15:$AH$1399,33,FALSE)-VLOOKUP(D582,'[1]Pension Expense Details'!$D$23:$S$1407,15,FALSE)</f>
        <v>1072918</v>
      </c>
      <c r="Q582" s="98">
        <f t="shared" si="38"/>
        <v>43013962</v>
      </c>
      <c r="R582" s="98">
        <f>ROUND('[1]68_InOutFlowsCurPrdAndPrior'!$D$32*IF(ISNA(VLOOKUP(D582,'[1]Proportionate Shares'!$D$23:$I$1359,6,FALSE)),0,VLOOKUP(D582,'[1]Proportionate Shares'!$D$23:$I$1359,6,FALSE)),0)</f>
        <v>180697</v>
      </c>
      <c r="S582" s="98">
        <f>ROUND('[1]68_InOutFlowsCurPrdAndPrior'!$D$33*IF(ISNA(VLOOKUP(D582,'[1]Proportionate Shares'!$D$23:$I$1359,6,FALSE)),0,VLOOKUP(D582,'[1]Proportionate Shares'!$D$23:$I$1359,6,FALSE)),0)</f>
        <v>13345043</v>
      </c>
      <c r="T582" s="98">
        <f>ROUND('[1]68_InOutFlowsCurPrdAndPrior'!$D$35*IF(ISNA(VLOOKUP(D582,'[1]Proportionate Shares'!$D$23:$I$1359,6,FALSE)),0,VLOOKUP(D582,'[1]Proportionate Shares'!$D$23:$I$1359,6,FALSE)),0)</f>
        <v>2586013</v>
      </c>
      <c r="U582" s="98">
        <f>VLOOKUP(D582,'[1]Schedule of Pension Amounts LW'!$B$15:$AS$1399,36,FALSE)</f>
        <v>3553422</v>
      </c>
      <c r="V582" s="99">
        <f t="shared" si="39"/>
        <v>19665175</v>
      </c>
      <c r="W582" s="98">
        <f>ROUND('[1]68_InOutFlowsCurPrdAndPrior'!$F$32*IF(ISNA(VLOOKUP(D582,'[1]Proportionate Shares'!$D$23:$I$1359,6,FALSE)),0,VLOOKUP(D582,'[1]Proportionate Shares'!$D$23:$I$1359,6,FALSE)),0)</f>
        <v>1493513</v>
      </c>
      <c r="X582" s="98">
        <f>ROUND('[1]68_InOutFlowsCurPrdAndPrior'!$F$33*IF(ISNA(VLOOKUP(D582,'[1]Proportionate Shares'!$D$23:$I$1359,6,FALSE)),0,VLOOKUP(D582,'[1]Proportionate Shares'!$D$23:$I$1359,6,FALSE)),0)</f>
        <v>5514803</v>
      </c>
      <c r="Y582" s="98">
        <f>ROUND('[1]68_InOutFlowsCurPrdAndPrior'!$F$35*IF(ISNA(VLOOKUP(D582,'[1]Proportionate Shares'!$D$23:$I$1359,6,FALSE)),0,VLOOKUP(D582,'[1]Proportionate Shares'!$D$23:$I$1359,6,FALSE)),0)</f>
        <v>2154103</v>
      </c>
      <c r="Z582" s="98">
        <f>-VLOOKUP(D582,'[1]Schedule of Pension Amounts LW'!$B$15:$AS$1399,37,FALSE)</f>
        <v>560</v>
      </c>
      <c r="AA582" s="99">
        <f t="shared" si="40"/>
        <v>9162979</v>
      </c>
      <c r="AB582" s="72">
        <f>VLOOKUP(D582,'[1]Pension Expense Details'!$D$22:$S$1407,16,FALSE)</f>
        <v>4188919</v>
      </c>
      <c r="AC582" s="72">
        <f t="shared" si="41"/>
        <v>4921820</v>
      </c>
      <c r="AD582" s="72">
        <f>VLOOKUP(D582,'[1]Schedule of Pension Amounts LW'!$B$15:$W$1399,22,FALSE)</f>
        <v>9110739</v>
      </c>
    </row>
    <row r="583" spans="1:30" x14ac:dyDescent="0.3">
      <c r="A583" s="104"/>
      <c r="B583" s="33"/>
      <c r="C583" s="33" t="str">
        <f>VLOOKUP(D583,'[1]Employer information'!$I$3:$J$1391,2,FALSE)</f>
        <v xml:space="preserve">Public Education                                  </v>
      </c>
      <c r="D583" s="33" t="str">
        <f>'[1]Schedule of Pension Amounts LW'!B576</f>
        <v>1672</v>
      </c>
      <c r="E583" s="33" t="str">
        <f>IF(ISNA(VLOOKUP(D583,'[1]Proportionate Shares'!$D$23:$G$1400,2,FALSE)),"",VLOOKUP(D583,'[1]Proportionate Shares'!$D$23:$G$1400,2,FALSE))</f>
        <v>227909</v>
      </c>
      <c r="F583" s="33" t="str">
        <f>IF(ISNA(VLOOKUP(D583,'[1]Proportionate Shares'!$D$23:$G$1400,3,FALSE)),"",VLOOKUP(D583,'[1]Proportionate Shares'!$D$23:$G$1400,3,FALSE))</f>
        <v/>
      </c>
      <c r="G583" s="34" t="str">
        <f>VLOOKUP(D583,'[1]Employer information'!$A$3:$B$1390,2,FALSE)</f>
        <v>EANES ISD</v>
      </c>
      <c r="H583" s="36">
        <f>IF(ISNA(VLOOKUP(D583,'[1]Proportionate Shares'!$D$23:$I$1377,6,FALSE)),0,VLOOKUP(D583,'[1]Proportionate Shares'!$D$23:$I$1377,6,FALSE))</f>
        <v>4.4162422099999998E-4</v>
      </c>
      <c r="I583" s="105">
        <f>VLOOKUP(D583,'[1]Schedule of Pension Amounts LW'!$B$15:$E$1399,3,FALSE)</f>
        <v>24861863</v>
      </c>
      <c r="J583" s="105">
        <f>-IF(ISNA(VLOOKUP(D583,'[1]Combined Contribution Amounts'!$A$2:$K$1335,5,FALSE)),0,VLOOKUP(D583,'[1]Combined Contribution Amounts'!$A$2:$K$1335,5,FALSE))</f>
        <v>-1545738</v>
      </c>
      <c r="K583" s="105">
        <f>-IF(ISNA(VLOOKUP(D583,'[1]Combined Contribution Amounts'!$A$2:$K$1335,7,FALSE)),0,VLOOKUP(D583,'[1]Combined Contribution Amounts'!$A$2:$K$1335,7,FALSE))+-IF(ISNA(VLOOKUP(D583,'[1]Combined Contribution Amounts'!$A$2:$K$1335,8,FALSE)),0,VLOOKUP(D583,'[1]Combined Contribution Amounts'!$A$2:$K$1335,8,FALSE))+-IF(ISNA(VLOOKUP(D583,'[1]Combined Contribution Amounts'!$A$2:$K$1335,9,FALSE)),0,VLOOKUP(D583,'[1]Combined Contribution Amounts'!$A$2:$K$1335,9,FALSE))</f>
        <v>0</v>
      </c>
      <c r="L583" s="105">
        <f>VLOOKUP(D583,'[1]Pension Expense Details'!$D$23:$S$1407,16,FALSE)</f>
        <v>2041871</v>
      </c>
      <c r="M583" s="105">
        <f>ROUND(('[1]68_InOutFlowsCurPrdAndPriorHist'!$F$28-'[1]68_InOutFlowsCurPrdAndPriorHist'!$F$31)*$H583,0)-VLOOKUP(D583,'[1]Pension Expense Details'!$D$23:$S$1407,12,FALSE)</f>
        <v>-365770</v>
      </c>
      <c r="N583" s="105">
        <f>ROUND(('[1]68_InOutFlowsCurPrdAndPriorHist'!$F$29-'[1]68_InOutFlowsCurPrdAndPriorHist'!$F$32)*$H583,0)-VLOOKUP(D583,'[1]Pension Expense Details'!$D$23:$S$1407,13,FALSE)</f>
        <v>-2763775</v>
      </c>
      <c r="O583" s="105">
        <f>ROUND(('[1]68_InOutFlowsCurPrdAndPriorHist'!$F$30-'[1]68_InOutFlowsCurPrdAndPriorHist'!$F$33)*$H583,0)-VLOOKUP(D583,'[1]Pension Expense Details'!$D$23:$S$1407,14,FALSE)</f>
        <v>1195142</v>
      </c>
      <c r="P583" s="105">
        <f>ROUND((VLOOKUP(D583,'[1]Schedule of Pension Amounts LW'!$B$15:$AC$1399,28,FALSE)-VLOOKUP(D583,'[1]Schedule of Pension Amounts LW'!$B$15:$AC$1399,27,FALSE))*'[1]Schedule of Pension Amounts LW'!AD$4,0)+VLOOKUP(D583,'[1]Schedule of Pension Amounts LW'!$B$15:$AH$1399,33,FALSE)-VLOOKUP(D583,'[1]Pension Expense Details'!$D$23:$S$1407,15,FALSE)</f>
        <v>-466585</v>
      </c>
      <c r="Q583" s="98">
        <f t="shared" si="38"/>
        <v>22957008</v>
      </c>
      <c r="R583" s="98">
        <f>ROUND('[1]68_InOutFlowsCurPrdAndPrior'!$D$32*IF(ISNA(VLOOKUP(D583,'[1]Proportionate Shares'!$D$23:$I$1359,6,FALSE)),0,VLOOKUP(D583,'[1]Proportionate Shares'!$D$23:$I$1359,6,FALSE)),0)</f>
        <v>96440</v>
      </c>
      <c r="S583" s="98">
        <f>ROUND('[1]68_InOutFlowsCurPrdAndPrior'!$D$33*IF(ISNA(VLOOKUP(D583,'[1]Proportionate Shares'!$D$23:$I$1359,6,FALSE)),0,VLOOKUP(D583,'[1]Proportionate Shares'!$D$23:$I$1359,6,FALSE)),0)</f>
        <v>7122391</v>
      </c>
      <c r="T583" s="98">
        <f>ROUND('[1]68_InOutFlowsCurPrdAndPrior'!$D$35*IF(ISNA(VLOOKUP(D583,'[1]Proportionate Shares'!$D$23:$I$1359,6,FALSE)),0,VLOOKUP(D583,'[1]Proportionate Shares'!$D$23:$I$1359,6,FALSE)),0)</f>
        <v>1380182</v>
      </c>
      <c r="U583" s="98">
        <f>VLOOKUP(D583,'[1]Schedule of Pension Amounts LW'!$B$15:$AS$1399,36,FALSE)</f>
        <v>3152705</v>
      </c>
      <c r="V583" s="99">
        <f t="shared" si="39"/>
        <v>11751718</v>
      </c>
      <c r="W583" s="98">
        <f>ROUND('[1]68_InOutFlowsCurPrdAndPrior'!$F$32*IF(ISNA(VLOOKUP(D583,'[1]Proportionate Shares'!$D$23:$I$1359,6,FALSE)),0,VLOOKUP(D583,'[1]Proportionate Shares'!$D$23:$I$1359,6,FALSE)),0)</f>
        <v>797104</v>
      </c>
      <c r="X583" s="98">
        <f>ROUND('[1]68_InOutFlowsCurPrdAndPrior'!$F$33*IF(ISNA(VLOOKUP(D583,'[1]Proportionate Shares'!$D$23:$I$1359,6,FALSE)),0,VLOOKUP(D583,'[1]Proportionate Shares'!$D$23:$I$1359,6,FALSE)),0)</f>
        <v>2943309</v>
      </c>
      <c r="Y583" s="98">
        <f>ROUND('[1]68_InOutFlowsCurPrdAndPrior'!$F$35*IF(ISNA(VLOOKUP(D583,'[1]Proportionate Shares'!$D$23:$I$1359,6,FALSE)),0,VLOOKUP(D583,'[1]Proportionate Shares'!$D$23:$I$1359,6,FALSE)),0)</f>
        <v>1149667</v>
      </c>
      <c r="Z583" s="98">
        <f>-VLOOKUP(D583,'[1]Schedule of Pension Amounts LW'!$B$15:$AS$1399,37,FALSE)</f>
        <v>321152</v>
      </c>
      <c r="AA583" s="99">
        <f t="shared" si="40"/>
        <v>5211232</v>
      </c>
      <c r="AB583" s="72">
        <f>VLOOKUP(D583,'[1]Pension Expense Details'!$D$22:$S$1407,16,FALSE)</f>
        <v>2041871</v>
      </c>
      <c r="AC583" s="72">
        <f t="shared" si="41"/>
        <v>3254736</v>
      </c>
      <c r="AD583" s="72">
        <f>VLOOKUP(D583,'[1]Schedule of Pension Amounts LW'!$B$15:$W$1399,22,FALSE)</f>
        <v>5296607</v>
      </c>
    </row>
    <row r="584" spans="1:30" x14ac:dyDescent="0.3">
      <c r="A584" s="104"/>
      <c r="B584" s="33"/>
      <c r="C584" s="33" t="str">
        <f>VLOOKUP(D584,'[1]Employer information'!$I$3:$J$1391,2,FALSE)</f>
        <v xml:space="preserve">Public Education                                  </v>
      </c>
      <c r="D584" s="33" t="str">
        <f>'[1]Schedule of Pension Amounts LW'!B577</f>
        <v>1837</v>
      </c>
      <c r="E584" s="33" t="str">
        <f>IF(ISNA(VLOOKUP(D584,'[1]Proportionate Shares'!$D$23:$G$1400,2,FALSE)),"",VLOOKUP(D584,'[1]Proportionate Shares'!$D$23:$G$1400,2,FALSE))</f>
        <v>025909</v>
      </c>
      <c r="F584" s="33" t="str">
        <f>IF(ISNA(VLOOKUP(D584,'[1]Proportionate Shares'!$D$23:$G$1400,3,FALSE)),"",VLOOKUP(D584,'[1]Proportionate Shares'!$D$23:$G$1400,3,FALSE))</f>
        <v/>
      </c>
      <c r="G584" s="34" t="str">
        <f>VLOOKUP(D584,'[1]Employer information'!$A$3:$B$1390,2,FALSE)</f>
        <v>EARLY ISD</v>
      </c>
      <c r="H584" s="36">
        <f>IF(ISNA(VLOOKUP(D584,'[1]Proportionate Shares'!$D$23:$I$1377,6,FALSE)),0,VLOOKUP(D584,'[1]Proportionate Shares'!$D$23:$I$1377,6,FALSE))</f>
        <v>6.1253604999999999E-5</v>
      </c>
      <c r="I584" s="105">
        <f>VLOOKUP(D584,'[1]Schedule of Pension Amounts LW'!$B$15:$E$1399,3,FALSE)</f>
        <v>3659967</v>
      </c>
      <c r="J584" s="105">
        <f>-IF(ISNA(VLOOKUP(D584,'[1]Combined Contribution Amounts'!$A$2:$K$1335,5,FALSE)),0,VLOOKUP(D584,'[1]Combined Contribution Amounts'!$A$2:$K$1335,5,FALSE))</f>
        <v>-214395</v>
      </c>
      <c r="K584" s="105">
        <f>-IF(ISNA(VLOOKUP(D584,'[1]Combined Contribution Amounts'!$A$2:$K$1335,7,FALSE)),0,VLOOKUP(D584,'[1]Combined Contribution Amounts'!$A$2:$K$1335,7,FALSE))+-IF(ISNA(VLOOKUP(D584,'[1]Combined Contribution Amounts'!$A$2:$K$1335,8,FALSE)),0,VLOOKUP(D584,'[1]Combined Contribution Amounts'!$A$2:$K$1335,8,FALSE))+-IF(ISNA(VLOOKUP(D584,'[1]Combined Contribution Amounts'!$A$2:$K$1335,9,FALSE)),0,VLOOKUP(D584,'[1]Combined Contribution Amounts'!$A$2:$K$1335,9,FALSE))</f>
        <v>0</v>
      </c>
      <c r="L584" s="105">
        <f>VLOOKUP(D584,'[1]Pension Expense Details'!$D$23:$S$1407,16,FALSE)</f>
        <v>249950</v>
      </c>
      <c r="M584" s="105">
        <f>ROUND(('[1]68_InOutFlowsCurPrdAndPriorHist'!$F$28-'[1]68_InOutFlowsCurPrdAndPriorHist'!$F$31)*$H584,0)-VLOOKUP(D584,'[1]Pension Expense Details'!$D$23:$S$1407,12,FALSE)</f>
        <v>-50733</v>
      </c>
      <c r="N584" s="105">
        <f>ROUND(('[1]68_InOutFlowsCurPrdAndPriorHist'!$F$29-'[1]68_InOutFlowsCurPrdAndPriorHist'!$F$32)*$H584,0)-VLOOKUP(D584,'[1]Pension Expense Details'!$D$23:$S$1407,13,FALSE)</f>
        <v>-383337</v>
      </c>
      <c r="O584" s="105">
        <f>ROUND(('[1]68_InOutFlowsCurPrdAndPriorHist'!$F$30-'[1]68_InOutFlowsCurPrdAndPriorHist'!$F$33)*$H584,0)-VLOOKUP(D584,'[1]Pension Expense Details'!$D$23:$S$1407,14,FALSE)</f>
        <v>165767</v>
      </c>
      <c r="P584" s="105">
        <f>ROUND((VLOOKUP(D584,'[1]Schedule of Pension Amounts LW'!$B$15:$AC$1399,28,FALSE)-VLOOKUP(D584,'[1]Schedule of Pension Amounts LW'!$B$15:$AC$1399,27,FALSE))*'[1]Schedule of Pension Amounts LW'!AD$4,0)+VLOOKUP(D584,'[1]Schedule of Pension Amounts LW'!$B$15:$AH$1399,33,FALSE)-VLOOKUP(D584,'[1]Pension Expense Details'!$D$23:$S$1407,15,FALSE)</f>
        <v>-243065</v>
      </c>
      <c r="Q584" s="98">
        <f t="shared" si="38"/>
        <v>3184154</v>
      </c>
      <c r="R584" s="98">
        <f>ROUND('[1]68_InOutFlowsCurPrdAndPrior'!$D$32*IF(ISNA(VLOOKUP(D584,'[1]Proportionate Shares'!$D$23:$I$1359,6,FALSE)),0,VLOOKUP(D584,'[1]Proportionate Shares'!$D$23:$I$1359,6,FALSE)),0)</f>
        <v>13376</v>
      </c>
      <c r="S584" s="98">
        <f>ROUND('[1]68_InOutFlowsCurPrdAndPrior'!$D$33*IF(ISNA(VLOOKUP(D584,'[1]Proportionate Shares'!$D$23:$I$1359,6,FALSE)),0,VLOOKUP(D584,'[1]Proportionate Shares'!$D$23:$I$1359,6,FALSE)),0)</f>
        <v>987881</v>
      </c>
      <c r="T584" s="98">
        <f>ROUND('[1]68_InOutFlowsCurPrdAndPrior'!$D$35*IF(ISNA(VLOOKUP(D584,'[1]Proportionate Shares'!$D$23:$I$1359,6,FALSE)),0,VLOOKUP(D584,'[1]Proportionate Shares'!$D$23:$I$1359,6,FALSE)),0)</f>
        <v>191432</v>
      </c>
      <c r="U584" s="98">
        <f>VLOOKUP(D584,'[1]Schedule of Pension Amounts LW'!$B$15:$AS$1399,36,FALSE)</f>
        <v>309321</v>
      </c>
      <c r="V584" s="99">
        <f t="shared" si="39"/>
        <v>1502010</v>
      </c>
      <c r="W584" s="98">
        <f>ROUND('[1]68_InOutFlowsCurPrdAndPrior'!$F$32*IF(ISNA(VLOOKUP(D584,'[1]Proportionate Shares'!$D$23:$I$1359,6,FALSE)),0,VLOOKUP(D584,'[1]Proportionate Shares'!$D$23:$I$1359,6,FALSE)),0)</f>
        <v>110559</v>
      </c>
      <c r="X584" s="98">
        <f>ROUND('[1]68_InOutFlowsCurPrdAndPrior'!$F$33*IF(ISNA(VLOOKUP(D584,'[1]Proportionate Shares'!$D$23:$I$1359,6,FALSE)),0,VLOOKUP(D584,'[1]Proportionate Shares'!$D$23:$I$1359,6,FALSE)),0)</f>
        <v>408239</v>
      </c>
      <c r="Y584" s="98">
        <f>ROUND('[1]68_InOutFlowsCurPrdAndPrior'!$F$35*IF(ISNA(VLOOKUP(D584,'[1]Proportionate Shares'!$D$23:$I$1359,6,FALSE)),0,VLOOKUP(D584,'[1]Proportionate Shares'!$D$23:$I$1359,6,FALSE)),0)</f>
        <v>159460</v>
      </c>
      <c r="Z584" s="98">
        <f>-VLOOKUP(D584,'[1]Schedule of Pension Amounts LW'!$B$15:$AS$1399,37,FALSE)</f>
        <v>292924</v>
      </c>
      <c r="AA584" s="99">
        <f t="shared" si="40"/>
        <v>971182</v>
      </c>
      <c r="AB584" s="72">
        <f>VLOOKUP(D584,'[1]Pension Expense Details'!$D$22:$S$1407,16,FALSE)</f>
        <v>249950</v>
      </c>
      <c r="AC584" s="72">
        <f t="shared" si="41"/>
        <v>411949</v>
      </c>
      <c r="AD584" s="72">
        <f>VLOOKUP(D584,'[1]Schedule of Pension Amounts LW'!$B$15:$W$1399,22,FALSE)</f>
        <v>661899</v>
      </c>
    </row>
    <row r="585" spans="1:30" x14ac:dyDescent="0.3">
      <c r="A585" s="104"/>
      <c r="B585" s="33"/>
      <c r="C585" s="33" t="str">
        <f>VLOOKUP(D585,'[1]Employer information'!$I$3:$J$1391,2,FALSE)</f>
        <v xml:space="preserve">Public Education                                  </v>
      </c>
      <c r="D585" s="33" t="str">
        <f>'[1]Schedule of Pension Amounts LW'!B578</f>
        <v>0572</v>
      </c>
      <c r="E585" s="33" t="str">
        <f>IF(ISNA(VLOOKUP(D585,'[1]Proportionate Shares'!$D$23:$G$1400,2,FALSE)),"",VLOOKUP(D585,'[1]Proportionate Shares'!$D$23:$G$1400,2,FALSE))</f>
        <v>241902</v>
      </c>
      <c r="F585" s="33" t="str">
        <f>IF(ISNA(VLOOKUP(D585,'[1]Proportionate Shares'!$D$23:$G$1400,3,FALSE)),"",VLOOKUP(D585,'[1]Proportionate Shares'!$D$23:$G$1400,3,FALSE))</f>
        <v xml:space="preserve">   </v>
      </c>
      <c r="G585" s="34" t="str">
        <f>VLOOKUP(D585,'[1]Employer information'!$A$3:$B$1390,2,FALSE)</f>
        <v>EAST BERNARD ISD</v>
      </c>
      <c r="H585" s="36">
        <f>IF(ISNA(VLOOKUP(D585,'[1]Proportionate Shares'!$D$23:$I$1377,6,FALSE)),0,VLOOKUP(D585,'[1]Proportionate Shares'!$D$23:$I$1377,6,FALSE))</f>
        <v>4.1793703999999997E-5</v>
      </c>
      <c r="I585" s="105">
        <f>VLOOKUP(D585,'[1]Schedule of Pension Amounts LW'!$B$15:$E$1399,3,FALSE)</f>
        <v>2351905</v>
      </c>
      <c r="J585" s="105">
        <f>-IF(ISNA(VLOOKUP(D585,'[1]Combined Contribution Amounts'!$A$2:$K$1335,5,FALSE)),0,VLOOKUP(D585,'[1]Combined Contribution Amounts'!$A$2:$K$1335,5,FALSE))</f>
        <v>-146283</v>
      </c>
      <c r="K585" s="105">
        <f>-IF(ISNA(VLOOKUP(D585,'[1]Combined Contribution Amounts'!$A$2:$K$1335,7,FALSE)),0,VLOOKUP(D585,'[1]Combined Contribution Amounts'!$A$2:$K$1335,7,FALSE))+-IF(ISNA(VLOOKUP(D585,'[1]Combined Contribution Amounts'!$A$2:$K$1335,8,FALSE)),0,VLOOKUP(D585,'[1]Combined Contribution Amounts'!$A$2:$K$1335,8,FALSE))+-IF(ISNA(VLOOKUP(D585,'[1]Combined Contribution Amounts'!$A$2:$K$1335,9,FALSE)),0,VLOOKUP(D585,'[1]Combined Contribution Amounts'!$A$2:$K$1335,9,FALSE))</f>
        <v>0</v>
      </c>
      <c r="L585" s="105">
        <f>VLOOKUP(D585,'[1]Pension Expense Details'!$D$23:$S$1407,16,FALSE)</f>
        <v>193381</v>
      </c>
      <c r="M585" s="105">
        <f>ROUND(('[1]68_InOutFlowsCurPrdAndPriorHist'!$F$28-'[1]68_InOutFlowsCurPrdAndPriorHist'!$F$31)*$H585,0)-VLOOKUP(D585,'[1]Pension Expense Details'!$D$23:$S$1407,12,FALSE)</f>
        <v>-34615</v>
      </c>
      <c r="N585" s="105">
        <f>ROUND(('[1]68_InOutFlowsCurPrdAndPriorHist'!$F$29-'[1]68_InOutFlowsCurPrdAndPriorHist'!$F$32)*$H585,0)-VLOOKUP(D585,'[1]Pension Expense Details'!$D$23:$S$1407,13,FALSE)</f>
        <v>-261554</v>
      </c>
      <c r="O585" s="105">
        <f>ROUND(('[1]68_InOutFlowsCurPrdAndPriorHist'!$F$30-'[1]68_InOutFlowsCurPrdAndPriorHist'!$F$33)*$H585,0)-VLOOKUP(D585,'[1]Pension Expense Details'!$D$23:$S$1407,14,FALSE)</f>
        <v>113104</v>
      </c>
      <c r="P585" s="105">
        <f>ROUND((VLOOKUP(D585,'[1]Schedule of Pension Amounts LW'!$B$15:$AC$1399,28,FALSE)-VLOOKUP(D585,'[1]Schedule of Pension Amounts LW'!$B$15:$AC$1399,27,FALSE))*'[1]Schedule of Pension Amounts LW'!AD$4,0)+VLOOKUP(D585,'[1]Schedule of Pension Amounts LW'!$B$15:$AH$1399,33,FALSE)-VLOOKUP(D585,'[1]Pension Expense Details'!$D$23:$S$1407,15,FALSE)</f>
        <v>-43371</v>
      </c>
      <c r="Q585" s="98">
        <f t="shared" si="38"/>
        <v>2172567</v>
      </c>
      <c r="R585" s="98">
        <f>ROUND('[1]68_InOutFlowsCurPrdAndPrior'!$D$32*IF(ISNA(VLOOKUP(D585,'[1]Proportionate Shares'!$D$23:$I$1359,6,FALSE)),0,VLOOKUP(D585,'[1]Proportionate Shares'!$D$23:$I$1359,6,FALSE)),0)</f>
        <v>9127</v>
      </c>
      <c r="S585" s="98">
        <f>ROUND('[1]68_InOutFlowsCurPrdAndPrior'!$D$33*IF(ISNA(VLOOKUP(D585,'[1]Proportionate Shares'!$D$23:$I$1359,6,FALSE)),0,VLOOKUP(D585,'[1]Proportionate Shares'!$D$23:$I$1359,6,FALSE)),0)</f>
        <v>674037</v>
      </c>
      <c r="T585" s="98">
        <f>ROUND('[1]68_InOutFlowsCurPrdAndPrior'!$D$35*IF(ISNA(VLOOKUP(D585,'[1]Proportionate Shares'!$D$23:$I$1359,6,FALSE)),0,VLOOKUP(D585,'[1]Proportionate Shares'!$D$23:$I$1359,6,FALSE)),0)</f>
        <v>130615</v>
      </c>
      <c r="U585" s="98">
        <f>VLOOKUP(D585,'[1]Schedule of Pension Amounts LW'!$B$15:$AS$1399,36,FALSE)</f>
        <v>230731</v>
      </c>
      <c r="V585" s="99">
        <f t="shared" si="39"/>
        <v>1044510</v>
      </c>
      <c r="W585" s="98">
        <f>ROUND('[1]68_InOutFlowsCurPrdAndPrior'!$F$32*IF(ISNA(VLOOKUP(D585,'[1]Proportionate Shares'!$D$23:$I$1359,6,FALSE)),0,VLOOKUP(D585,'[1]Proportionate Shares'!$D$23:$I$1359,6,FALSE)),0)</f>
        <v>75435</v>
      </c>
      <c r="X585" s="98">
        <f>ROUND('[1]68_InOutFlowsCurPrdAndPrior'!$F$33*IF(ISNA(VLOOKUP(D585,'[1]Proportionate Shares'!$D$23:$I$1359,6,FALSE)),0,VLOOKUP(D585,'[1]Proportionate Shares'!$D$23:$I$1359,6,FALSE)),0)</f>
        <v>278544</v>
      </c>
      <c r="Y585" s="98">
        <f>ROUND('[1]68_InOutFlowsCurPrdAndPrior'!$F$35*IF(ISNA(VLOOKUP(D585,'[1]Proportionate Shares'!$D$23:$I$1359,6,FALSE)),0,VLOOKUP(D585,'[1]Proportionate Shares'!$D$23:$I$1359,6,FALSE)),0)</f>
        <v>108800</v>
      </c>
      <c r="Z585" s="98">
        <f>-VLOOKUP(D585,'[1]Schedule of Pension Amounts LW'!$B$15:$AS$1399,37,FALSE)</f>
        <v>47579</v>
      </c>
      <c r="AA585" s="99">
        <f t="shared" si="40"/>
        <v>510358</v>
      </c>
      <c r="AB585" s="72">
        <f>VLOOKUP(D585,'[1]Pension Expense Details'!$D$22:$S$1407,16,FALSE)</f>
        <v>193381</v>
      </c>
      <c r="AC585" s="72">
        <f t="shared" si="41"/>
        <v>285106</v>
      </c>
      <c r="AD585" s="72">
        <f>VLOOKUP(D585,'[1]Schedule of Pension Amounts LW'!$B$15:$W$1399,22,FALSE)</f>
        <v>478487</v>
      </c>
    </row>
    <row r="586" spans="1:30" x14ac:dyDescent="0.3">
      <c r="A586" s="104"/>
      <c r="B586" s="33"/>
      <c r="C586" s="33" t="str">
        <f>VLOOKUP(D586,'[1]Employer information'!$I$3:$J$1391,2,FALSE)</f>
        <v xml:space="preserve">Public Education                                  </v>
      </c>
      <c r="D586" s="33" t="str">
        <f>'[1]Schedule of Pension Amounts LW'!B579</f>
        <v>1777</v>
      </c>
      <c r="E586" s="33" t="str">
        <f>IF(ISNA(VLOOKUP(D586,'[1]Proportionate Shares'!$D$23:$G$1400,2,FALSE)),"",VLOOKUP(D586,'[1]Proportionate Shares'!$D$23:$G$1400,2,FALSE))</f>
        <v>015911</v>
      </c>
      <c r="F586" s="33" t="str">
        <f>IF(ISNA(VLOOKUP(D586,'[1]Proportionate Shares'!$D$23:$G$1400,3,FALSE)),"",VLOOKUP(D586,'[1]Proportionate Shares'!$D$23:$G$1400,3,FALSE))</f>
        <v/>
      </c>
      <c r="G586" s="34" t="str">
        <f>VLOOKUP(D586,'[1]Employer information'!$A$3:$B$1390,2,FALSE)</f>
        <v>EAST CENTRAL ISD</v>
      </c>
      <c r="H586" s="36">
        <f>IF(ISNA(VLOOKUP(D586,'[1]Proportionate Shares'!$D$23:$I$1377,6,FALSE)),0,VLOOKUP(D586,'[1]Proportionate Shares'!$D$23:$I$1377,6,FALSE))</f>
        <v>5.7130404099999996E-4</v>
      </c>
      <c r="I586" s="105">
        <f>VLOOKUP(D586,'[1]Schedule of Pension Amounts LW'!$B$15:$E$1399,3,FALSE)</f>
        <v>33589888</v>
      </c>
      <c r="J586" s="105">
        <f>-IF(ISNA(VLOOKUP(D586,'[1]Combined Contribution Amounts'!$A$2:$K$1335,5,FALSE)),0,VLOOKUP(D586,'[1]Combined Contribution Amounts'!$A$2:$K$1335,5,FALSE))</f>
        <v>-1999633</v>
      </c>
      <c r="K586" s="105">
        <f>-IF(ISNA(VLOOKUP(D586,'[1]Combined Contribution Amounts'!$A$2:$K$1335,7,FALSE)),0,VLOOKUP(D586,'[1]Combined Contribution Amounts'!$A$2:$K$1335,7,FALSE))+-IF(ISNA(VLOOKUP(D586,'[1]Combined Contribution Amounts'!$A$2:$K$1335,8,FALSE)),0,VLOOKUP(D586,'[1]Combined Contribution Amounts'!$A$2:$K$1335,8,FALSE))+-IF(ISNA(VLOOKUP(D586,'[1]Combined Contribution Amounts'!$A$2:$K$1335,9,FALSE)),0,VLOOKUP(D586,'[1]Combined Contribution Amounts'!$A$2:$K$1335,9,FALSE))</f>
        <v>0</v>
      </c>
      <c r="L586" s="105">
        <f>VLOOKUP(D586,'[1]Pension Expense Details'!$D$23:$S$1407,16,FALSE)</f>
        <v>2417081</v>
      </c>
      <c r="M586" s="105">
        <f>ROUND(('[1]68_InOutFlowsCurPrdAndPriorHist'!$F$28-'[1]68_InOutFlowsCurPrdAndPriorHist'!$F$31)*$H586,0)-VLOOKUP(D586,'[1]Pension Expense Details'!$D$23:$S$1407,12,FALSE)</f>
        <v>-473176</v>
      </c>
      <c r="N586" s="105">
        <f>ROUND(('[1]68_InOutFlowsCurPrdAndPriorHist'!$F$29-'[1]68_InOutFlowsCurPrdAndPriorHist'!$F$32)*$H586,0)-VLOOKUP(D586,'[1]Pension Expense Details'!$D$23:$S$1407,13,FALSE)</f>
        <v>-3575338</v>
      </c>
      <c r="O586" s="105">
        <f>ROUND(('[1]68_InOutFlowsCurPrdAndPriorHist'!$F$30-'[1]68_InOutFlowsCurPrdAndPriorHist'!$F$33)*$H586,0)-VLOOKUP(D586,'[1]Pension Expense Details'!$D$23:$S$1407,14,FALSE)</f>
        <v>1546086</v>
      </c>
      <c r="P586" s="105">
        <f>ROUND((VLOOKUP(D586,'[1]Schedule of Pension Amounts LW'!$B$15:$AC$1399,28,FALSE)-VLOOKUP(D586,'[1]Schedule of Pension Amounts LW'!$B$15:$AC$1399,27,FALSE))*'[1]Schedule of Pension Amounts LW'!AD$4,0)+VLOOKUP(D586,'[1]Schedule of Pension Amounts LW'!$B$15:$AH$1399,33,FALSE)-VLOOKUP(D586,'[1]Pension Expense Details'!$D$23:$S$1407,15,FALSE)</f>
        <v>-1806738</v>
      </c>
      <c r="Q586" s="98">
        <f t="shared" si="38"/>
        <v>29698170</v>
      </c>
      <c r="R586" s="98">
        <f>ROUND('[1]68_InOutFlowsCurPrdAndPrior'!$D$32*IF(ISNA(VLOOKUP(D586,'[1]Proportionate Shares'!$D$23:$I$1359,6,FALSE)),0,VLOOKUP(D586,'[1]Proportionate Shares'!$D$23:$I$1359,6,FALSE)),0)</f>
        <v>124759</v>
      </c>
      <c r="S586" s="98">
        <f>ROUND('[1]68_InOutFlowsCurPrdAndPrior'!$D$33*IF(ISNA(VLOOKUP(D586,'[1]Proportionate Shares'!$D$23:$I$1359,6,FALSE)),0,VLOOKUP(D586,'[1]Proportionate Shares'!$D$23:$I$1359,6,FALSE)),0)</f>
        <v>9213831</v>
      </c>
      <c r="T586" s="98">
        <f>ROUND('[1]68_InOutFlowsCurPrdAndPrior'!$D$35*IF(ISNA(VLOOKUP(D586,'[1]Proportionate Shares'!$D$23:$I$1359,6,FALSE)),0,VLOOKUP(D586,'[1]Proportionate Shares'!$D$23:$I$1359,6,FALSE)),0)</f>
        <v>1785463</v>
      </c>
      <c r="U586" s="98">
        <f>VLOOKUP(D586,'[1]Schedule of Pension Amounts LW'!$B$15:$AS$1399,36,FALSE)</f>
        <v>1701895</v>
      </c>
      <c r="V586" s="99">
        <f t="shared" si="39"/>
        <v>12825948</v>
      </c>
      <c r="W586" s="98">
        <f>ROUND('[1]68_InOutFlowsCurPrdAndPrior'!$F$32*IF(ISNA(VLOOKUP(D586,'[1]Proportionate Shares'!$D$23:$I$1359,6,FALSE)),0,VLOOKUP(D586,'[1]Proportionate Shares'!$D$23:$I$1359,6,FALSE)),0)</f>
        <v>1031168</v>
      </c>
      <c r="X586" s="98">
        <f>ROUND('[1]68_InOutFlowsCurPrdAndPrior'!$F$33*IF(ISNA(VLOOKUP(D586,'[1]Proportionate Shares'!$D$23:$I$1359,6,FALSE)),0,VLOOKUP(D586,'[1]Proportionate Shares'!$D$23:$I$1359,6,FALSE)),0)</f>
        <v>3807591</v>
      </c>
      <c r="Y586" s="98">
        <f>ROUND('[1]68_InOutFlowsCurPrdAndPrior'!$F$35*IF(ISNA(VLOOKUP(D586,'[1]Proportionate Shares'!$D$23:$I$1359,6,FALSE)),0,VLOOKUP(D586,'[1]Proportionate Shares'!$D$23:$I$1359,6,FALSE)),0)</f>
        <v>1487259</v>
      </c>
      <c r="Z586" s="98">
        <f>-VLOOKUP(D586,'[1]Schedule of Pension Amounts LW'!$B$15:$AS$1399,37,FALSE)</f>
        <v>1243440</v>
      </c>
      <c r="AA586" s="99">
        <f t="shared" si="40"/>
        <v>7569458</v>
      </c>
      <c r="AB586" s="72">
        <f>VLOOKUP(D586,'[1]Pension Expense Details'!$D$22:$S$1407,16,FALSE)</f>
        <v>2417081</v>
      </c>
      <c r="AC586" s="72">
        <f t="shared" si="41"/>
        <v>3414531</v>
      </c>
      <c r="AD586" s="72">
        <f>VLOOKUP(D586,'[1]Schedule of Pension Amounts LW'!$B$15:$W$1399,22,FALSE)</f>
        <v>5831612</v>
      </c>
    </row>
    <row r="587" spans="1:30" x14ac:dyDescent="0.3">
      <c r="A587" s="104"/>
      <c r="B587" s="33"/>
      <c r="C587" s="33" t="str">
        <f>VLOOKUP(D587,'[1]Employer information'!$I$3:$J$1391,2,FALSE)</f>
        <v xml:space="preserve">Public Education                                  </v>
      </c>
      <c r="D587" s="33" t="str">
        <f>'[1]Schedule of Pension Amounts LW'!B580</f>
        <v>0573</v>
      </c>
      <c r="E587" s="33" t="str">
        <f>IF(ISNA(VLOOKUP(D587,'[1]Proportionate Shares'!$D$23:$G$1400,2,FALSE)),"",VLOOKUP(D587,'[1]Proportionate Shares'!$D$23:$G$1400,2,FALSE))</f>
        <v>036903</v>
      </c>
      <c r="F587" s="33" t="str">
        <f>IF(ISNA(VLOOKUP(D587,'[1]Proportionate Shares'!$D$23:$G$1400,3,FALSE)),"",VLOOKUP(D587,'[1]Proportionate Shares'!$D$23:$G$1400,3,FALSE))</f>
        <v xml:space="preserve">   </v>
      </c>
      <c r="G587" s="34" t="str">
        <f>VLOOKUP(D587,'[1]Employer information'!$A$3:$B$1390,2,FALSE)</f>
        <v>EAST CHAMBERS ISD</v>
      </c>
      <c r="H587" s="36">
        <f>IF(ISNA(VLOOKUP(D587,'[1]Proportionate Shares'!$D$23:$I$1377,6,FALSE)),0,VLOOKUP(D587,'[1]Proportionate Shares'!$D$23:$I$1377,6,FALSE))</f>
        <v>8.8828941000000005E-5</v>
      </c>
      <c r="I587" s="105">
        <f>VLOOKUP(D587,'[1]Schedule of Pension Amounts LW'!$B$15:$E$1399,3,FALSE)</f>
        <v>4418871</v>
      </c>
      <c r="J587" s="105">
        <f>-IF(ISNA(VLOOKUP(D587,'[1]Combined Contribution Amounts'!$A$2:$K$1335,5,FALSE)),0,VLOOKUP(D587,'[1]Combined Contribution Amounts'!$A$2:$K$1335,5,FALSE))</f>
        <v>-310912</v>
      </c>
      <c r="K587" s="105">
        <f>-IF(ISNA(VLOOKUP(D587,'[1]Combined Contribution Amounts'!$A$2:$K$1335,7,FALSE)),0,VLOOKUP(D587,'[1]Combined Contribution Amounts'!$A$2:$K$1335,7,FALSE))+-IF(ISNA(VLOOKUP(D587,'[1]Combined Contribution Amounts'!$A$2:$K$1335,8,FALSE)),0,VLOOKUP(D587,'[1]Combined Contribution Amounts'!$A$2:$K$1335,8,FALSE))+-IF(ISNA(VLOOKUP(D587,'[1]Combined Contribution Amounts'!$A$2:$K$1335,9,FALSE)),0,VLOOKUP(D587,'[1]Combined Contribution Amounts'!$A$2:$K$1335,9,FALSE))</f>
        <v>0</v>
      </c>
      <c r="L587" s="105">
        <f>VLOOKUP(D587,'[1]Pension Expense Details'!$D$23:$S$1407,16,FALSE)</f>
        <v>502163</v>
      </c>
      <c r="M587" s="105">
        <f>ROUND(('[1]68_InOutFlowsCurPrdAndPriorHist'!$F$28-'[1]68_InOutFlowsCurPrdAndPriorHist'!$F$31)*$H587,0)-VLOOKUP(D587,'[1]Pension Expense Details'!$D$23:$S$1407,12,FALSE)</f>
        <v>-73572</v>
      </c>
      <c r="N587" s="105">
        <f>ROUND(('[1]68_InOutFlowsCurPrdAndPriorHist'!$F$29-'[1]68_InOutFlowsCurPrdAndPriorHist'!$F$32)*$H587,0)-VLOOKUP(D587,'[1]Pension Expense Details'!$D$23:$S$1407,13,FALSE)</f>
        <v>-555910</v>
      </c>
      <c r="O587" s="105">
        <f>ROUND(('[1]68_InOutFlowsCurPrdAndPriorHist'!$F$30-'[1]68_InOutFlowsCurPrdAndPriorHist'!$F$33)*$H587,0)-VLOOKUP(D587,'[1]Pension Expense Details'!$D$23:$S$1407,14,FALSE)</f>
        <v>240393</v>
      </c>
      <c r="P587" s="105">
        <f>ROUND((VLOOKUP(D587,'[1]Schedule of Pension Amounts LW'!$B$15:$AC$1399,28,FALSE)-VLOOKUP(D587,'[1]Schedule of Pension Amounts LW'!$B$15:$AC$1399,27,FALSE))*'[1]Schedule of Pension Amounts LW'!AD$4,0)+VLOOKUP(D587,'[1]Schedule of Pension Amounts LW'!$B$15:$AH$1399,33,FALSE)-VLOOKUP(D587,'[1]Pension Expense Details'!$D$23:$S$1407,15,FALSE)</f>
        <v>396573</v>
      </c>
      <c r="Q587" s="98">
        <f t="shared" si="38"/>
        <v>4617606</v>
      </c>
      <c r="R587" s="98">
        <f>ROUND('[1]68_InOutFlowsCurPrdAndPrior'!$D$32*IF(ISNA(VLOOKUP(D587,'[1]Proportionate Shares'!$D$23:$I$1359,6,FALSE)),0,VLOOKUP(D587,'[1]Proportionate Shares'!$D$23:$I$1359,6,FALSE)),0)</f>
        <v>19398</v>
      </c>
      <c r="S587" s="98">
        <f>ROUND('[1]68_InOutFlowsCurPrdAndPrior'!$D$33*IF(ISNA(VLOOKUP(D587,'[1]Proportionate Shares'!$D$23:$I$1359,6,FALSE)),0,VLOOKUP(D587,'[1]Proportionate Shares'!$D$23:$I$1359,6,FALSE)),0)</f>
        <v>1432608</v>
      </c>
      <c r="T587" s="98">
        <f>ROUND('[1]68_InOutFlowsCurPrdAndPrior'!$D$35*IF(ISNA(VLOOKUP(D587,'[1]Proportionate Shares'!$D$23:$I$1359,6,FALSE)),0,VLOOKUP(D587,'[1]Proportionate Shares'!$D$23:$I$1359,6,FALSE)),0)</f>
        <v>277612</v>
      </c>
      <c r="U587" s="98">
        <f>VLOOKUP(D587,'[1]Schedule of Pension Amounts LW'!$B$15:$AS$1399,36,FALSE)</f>
        <v>702077</v>
      </c>
      <c r="V587" s="99">
        <f t="shared" si="39"/>
        <v>2431695</v>
      </c>
      <c r="W587" s="98">
        <f>ROUND('[1]68_InOutFlowsCurPrdAndPrior'!$F$32*IF(ISNA(VLOOKUP(D587,'[1]Proportionate Shares'!$D$23:$I$1359,6,FALSE)),0,VLOOKUP(D587,'[1]Proportionate Shares'!$D$23:$I$1359,6,FALSE)),0)</f>
        <v>160331</v>
      </c>
      <c r="X587" s="98">
        <f>ROUND('[1]68_InOutFlowsCurPrdAndPrior'!$F$33*IF(ISNA(VLOOKUP(D587,'[1]Proportionate Shares'!$D$23:$I$1359,6,FALSE)),0,VLOOKUP(D587,'[1]Proportionate Shares'!$D$23:$I$1359,6,FALSE)),0)</f>
        <v>592021</v>
      </c>
      <c r="Y587" s="98">
        <f>ROUND('[1]68_InOutFlowsCurPrdAndPrior'!$F$35*IF(ISNA(VLOOKUP(D587,'[1]Proportionate Shares'!$D$23:$I$1359,6,FALSE)),0,VLOOKUP(D587,'[1]Proportionate Shares'!$D$23:$I$1359,6,FALSE)),0)</f>
        <v>231246</v>
      </c>
      <c r="Z587" s="98">
        <f>-VLOOKUP(D587,'[1]Schedule of Pension Amounts LW'!$B$15:$AS$1399,37,FALSE)</f>
        <v>4871</v>
      </c>
      <c r="AA587" s="99">
        <f t="shared" si="40"/>
        <v>988469</v>
      </c>
      <c r="AB587" s="72">
        <f>VLOOKUP(D587,'[1]Pension Expense Details'!$D$22:$S$1407,16,FALSE)</f>
        <v>502163</v>
      </c>
      <c r="AC587" s="72">
        <f t="shared" si="41"/>
        <v>549855</v>
      </c>
      <c r="AD587" s="72">
        <f>VLOOKUP(D587,'[1]Schedule of Pension Amounts LW'!$B$15:$W$1399,22,FALSE)</f>
        <v>1052018</v>
      </c>
    </row>
    <row r="588" spans="1:30" x14ac:dyDescent="0.3">
      <c r="A588" s="104"/>
      <c r="B588" s="33"/>
      <c r="C588" s="33" t="str">
        <f>VLOOKUP(D588,'[1]Employer information'!$I$3:$J$1391,2,FALSE)</f>
        <v xml:space="preserve">Public Education                                  </v>
      </c>
      <c r="D588" s="33" t="str">
        <f>'[1]Schedule of Pension Amounts LW'!B581</f>
        <v>0574</v>
      </c>
      <c r="E588" s="33" t="str">
        <f>IF(ISNA(VLOOKUP(D588,'[1]Proportionate Shares'!$D$23:$G$1400,2,FALSE)),"",VLOOKUP(D588,'[1]Proportionate Shares'!$D$23:$G$1400,2,FALSE))</f>
        <v>067903</v>
      </c>
      <c r="F588" s="33" t="str">
        <f>IF(ISNA(VLOOKUP(D588,'[1]Proportionate Shares'!$D$23:$G$1400,3,FALSE)),"",VLOOKUP(D588,'[1]Proportionate Shares'!$D$23:$G$1400,3,FALSE))</f>
        <v xml:space="preserve">   </v>
      </c>
      <c r="G588" s="34" t="str">
        <f>VLOOKUP(D588,'[1]Employer information'!$A$3:$B$1390,2,FALSE)</f>
        <v>EASTLAND ISD</v>
      </c>
      <c r="H588" s="36">
        <f>IF(ISNA(VLOOKUP(D588,'[1]Proportionate Shares'!$D$23:$I$1377,6,FALSE)),0,VLOOKUP(D588,'[1]Proportionate Shares'!$D$23:$I$1377,6,FALSE))</f>
        <v>4.9120594000000002E-5</v>
      </c>
      <c r="I588" s="105">
        <f>VLOOKUP(D588,'[1]Schedule of Pension Amounts LW'!$B$15:$E$1399,3,FALSE)</f>
        <v>2480853</v>
      </c>
      <c r="J588" s="105">
        <f>-IF(ISNA(VLOOKUP(D588,'[1]Combined Contribution Amounts'!$A$2:$K$1335,5,FALSE)),0,VLOOKUP(D588,'[1]Combined Contribution Amounts'!$A$2:$K$1335,5,FALSE))</f>
        <v>-171928</v>
      </c>
      <c r="K588" s="105">
        <f>-IF(ISNA(VLOOKUP(D588,'[1]Combined Contribution Amounts'!$A$2:$K$1335,7,FALSE)),0,VLOOKUP(D588,'[1]Combined Contribution Amounts'!$A$2:$K$1335,7,FALSE))+-IF(ISNA(VLOOKUP(D588,'[1]Combined Contribution Amounts'!$A$2:$K$1335,8,FALSE)),0,VLOOKUP(D588,'[1]Combined Contribution Amounts'!$A$2:$K$1335,8,FALSE))+-IF(ISNA(VLOOKUP(D588,'[1]Combined Contribution Amounts'!$A$2:$K$1335,9,FALSE)),0,VLOOKUP(D588,'[1]Combined Contribution Amounts'!$A$2:$K$1335,9,FALSE))</f>
        <v>0</v>
      </c>
      <c r="L588" s="105">
        <f>VLOOKUP(D588,'[1]Pension Expense Details'!$D$23:$S$1407,16,FALSE)</f>
        <v>271822</v>
      </c>
      <c r="M588" s="105">
        <f>ROUND(('[1]68_InOutFlowsCurPrdAndPriorHist'!$F$28-'[1]68_InOutFlowsCurPrdAndPriorHist'!$F$31)*$H588,0)-VLOOKUP(D588,'[1]Pension Expense Details'!$D$23:$S$1407,12,FALSE)</f>
        <v>-40683</v>
      </c>
      <c r="N588" s="105">
        <f>ROUND(('[1]68_InOutFlowsCurPrdAndPriorHist'!$F$29-'[1]68_InOutFlowsCurPrdAndPriorHist'!$F$32)*$H588,0)-VLOOKUP(D588,'[1]Pension Expense Details'!$D$23:$S$1407,13,FALSE)</f>
        <v>-307407</v>
      </c>
      <c r="O588" s="105">
        <f>ROUND(('[1]68_InOutFlowsCurPrdAndPriorHist'!$F$30-'[1]68_InOutFlowsCurPrdAndPriorHist'!$F$33)*$H588,0)-VLOOKUP(D588,'[1]Pension Expense Details'!$D$23:$S$1407,14,FALSE)</f>
        <v>132932</v>
      </c>
      <c r="P588" s="105">
        <f>ROUND((VLOOKUP(D588,'[1]Schedule of Pension Amounts LW'!$B$15:$AC$1399,28,FALSE)-VLOOKUP(D588,'[1]Schedule of Pension Amounts LW'!$B$15:$AC$1399,27,FALSE))*'[1]Schedule of Pension Amounts LW'!AD$4,0)+VLOOKUP(D588,'[1]Schedule of Pension Amounts LW'!$B$15:$AH$1399,33,FALSE)-VLOOKUP(D588,'[1]Pension Expense Details'!$D$23:$S$1407,15,FALSE)</f>
        <v>187853</v>
      </c>
      <c r="Q588" s="98">
        <f t="shared" si="38"/>
        <v>2553442</v>
      </c>
      <c r="R588" s="98">
        <f>ROUND('[1]68_InOutFlowsCurPrdAndPrior'!$D$32*IF(ISNA(VLOOKUP(D588,'[1]Proportionate Shares'!$D$23:$I$1359,6,FALSE)),0,VLOOKUP(D588,'[1]Proportionate Shares'!$D$23:$I$1359,6,FALSE)),0)</f>
        <v>10727</v>
      </c>
      <c r="S588" s="98">
        <f>ROUND('[1]68_InOutFlowsCurPrdAndPrior'!$D$33*IF(ISNA(VLOOKUP(D588,'[1]Proportionate Shares'!$D$23:$I$1359,6,FALSE)),0,VLOOKUP(D588,'[1]Proportionate Shares'!$D$23:$I$1359,6,FALSE)),0)</f>
        <v>792203</v>
      </c>
      <c r="T588" s="98">
        <f>ROUND('[1]68_InOutFlowsCurPrdAndPrior'!$D$35*IF(ISNA(VLOOKUP(D588,'[1]Proportionate Shares'!$D$23:$I$1359,6,FALSE)),0,VLOOKUP(D588,'[1]Proportionate Shares'!$D$23:$I$1359,6,FALSE)),0)</f>
        <v>153514</v>
      </c>
      <c r="U588" s="98">
        <f>VLOOKUP(D588,'[1]Schedule of Pension Amounts LW'!$B$15:$AS$1399,36,FALSE)</f>
        <v>302079</v>
      </c>
      <c r="V588" s="99">
        <f t="shared" si="39"/>
        <v>1258523</v>
      </c>
      <c r="W588" s="98">
        <f>ROUND('[1]68_InOutFlowsCurPrdAndPrior'!$F$32*IF(ISNA(VLOOKUP(D588,'[1]Proportionate Shares'!$D$23:$I$1359,6,FALSE)),0,VLOOKUP(D588,'[1]Proportionate Shares'!$D$23:$I$1359,6,FALSE)),0)</f>
        <v>88660</v>
      </c>
      <c r="X588" s="98">
        <f>ROUND('[1]68_InOutFlowsCurPrdAndPrior'!$F$33*IF(ISNA(VLOOKUP(D588,'[1]Proportionate Shares'!$D$23:$I$1359,6,FALSE)),0,VLOOKUP(D588,'[1]Proportionate Shares'!$D$23:$I$1359,6,FALSE)),0)</f>
        <v>327376</v>
      </c>
      <c r="Y588" s="98">
        <f>ROUND('[1]68_InOutFlowsCurPrdAndPrior'!$F$35*IF(ISNA(VLOOKUP(D588,'[1]Proportionate Shares'!$D$23:$I$1359,6,FALSE)),0,VLOOKUP(D588,'[1]Proportionate Shares'!$D$23:$I$1359,6,FALSE)),0)</f>
        <v>127874</v>
      </c>
      <c r="Z588" s="98">
        <f>-VLOOKUP(D588,'[1]Schedule of Pension Amounts LW'!$B$15:$AS$1399,37,FALSE)</f>
        <v>26451</v>
      </c>
      <c r="AA588" s="99">
        <f t="shared" si="40"/>
        <v>570361</v>
      </c>
      <c r="AB588" s="72">
        <f>VLOOKUP(D588,'[1]Pension Expense Details'!$D$22:$S$1407,16,FALSE)</f>
        <v>271822</v>
      </c>
      <c r="AC588" s="72">
        <f t="shared" si="41"/>
        <v>284342</v>
      </c>
      <c r="AD588" s="72">
        <f>VLOOKUP(D588,'[1]Schedule of Pension Amounts LW'!$B$15:$W$1399,22,FALSE)</f>
        <v>556164</v>
      </c>
    </row>
    <row r="589" spans="1:30" x14ac:dyDescent="0.3">
      <c r="A589" s="104"/>
      <c r="B589" s="33"/>
      <c r="C589" s="33" t="str">
        <f>VLOOKUP(D589,'[1]Employer information'!$I$3:$J$1391,2,FALSE)</f>
        <v xml:space="preserve">Public Education                                  </v>
      </c>
      <c r="D589" s="33" t="str">
        <f>'[1]Schedule of Pension Amounts LW'!B582</f>
        <v>0576</v>
      </c>
      <c r="E589" s="33" t="str">
        <f>IF(ISNA(VLOOKUP(D589,'[1]Proportionate Shares'!$D$23:$G$1400,2,FALSE)),"",VLOOKUP(D589,'[1]Proportionate Shares'!$D$23:$G$1400,2,FALSE))</f>
        <v>068901</v>
      </c>
      <c r="F589" s="33" t="str">
        <f>IF(ISNA(VLOOKUP(D589,'[1]Proportionate Shares'!$D$23:$G$1400,3,FALSE)),"",VLOOKUP(D589,'[1]Proportionate Shares'!$D$23:$G$1400,3,FALSE))</f>
        <v xml:space="preserve">   </v>
      </c>
      <c r="G589" s="34" t="str">
        <f>VLOOKUP(D589,'[1]Employer information'!$A$3:$B$1390,2,FALSE)</f>
        <v>ECTOR CTY ISD</v>
      </c>
      <c r="H589" s="36">
        <f>IF(ISNA(VLOOKUP(D589,'[1]Proportionate Shares'!$D$23:$I$1377,6,FALSE)),0,VLOOKUP(D589,'[1]Proportionate Shares'!$D$23:$I$1377,6,FALSE))</f>
        <v>1.7173097209999999E-3</v>
      </c>
      <c r="I589" s="105">
        <f>VLOOKUP(D589,'[1]Schedule of Pension Amounts LW'!$B$15:$E$1399,3,FALSE)</f>
        <v>89454550</v>
      </c>
      <c r="J589" s="105">
        <f>-IF(ISNA(VLOOKUP(D589,'[1]Combined Contribution Amounts'!$A$2:$K$1335,5,FALSE)),0,VLOOKUP(D589,'[1]Combined Contribution Amounts'!$A$2:$K$1335,5,FALSE))</f>
        <v>-6010791</v>
      </c>
      <c r="K589" s="105">
        <f>-IF(ISNA(VLOOKUP(D589,'[1]Combined Contribution Amounts'!$A$2:$K$1335,7,FALSE)),0,VLOOKUP(D589,'[1]Combined Contribution Amounts'!$A$2:$K$1335,7,FALSE))+-IF(ISNA(VLOOKUP(D589,'[1]Combined Contribution Amounts'!$A$2:$K$1335,8,FALSE)),0,VLOOKUP(D589,'[1]Combined Contribution Amounts'!$A$2:$K$1335,8,FALSE))+-IF(ISNA(VLOOKUP(D589,'[1]Combined Contribution Amounts'!$A$2:$K$1335,9,FALSE)),0,VLOOKUP(D589,'[1]Combined Contribution Amounts'!$A$2:$K$1335,9,FALSE))</f>
        <v>0</v>
      </c>
      <c r="L589" s="105">
        <f>VLOOKUP(D589,'[1]Pension Expense Details'!$D$23:$S$1407,16,FALSE)</f>
        <v>9075475</v>
      </c>
      <c r="M589" s="105">
        <f>ROUND(('[1]68_InOutFlowsCurPrdAndPriorHist'!$F$28-'[1]68_InOutFlowsCurPrdAndPriorHist'!$F$31)*$H589,0)-VLOOKUP(D589,'[1]Pension Expense Details'!$D$23:$S$1407,12,FALSE)</f>
        <v>-1422341</v>
      </c>
      <c r="N589" s="105">
        <f>ROUND(('[1]68_InOutFlowsCurPrdAndPriorHist'!$F$29-'[1]68_InOutFlowsCurPrdAndPriorHist'!$F$32)*$H589,0)-VLOOKUP(D589,'[1]Pension Expense Details'!$D$23:$S$1407,13,FALSE)</f>
        <v>-10747274</v>
      </c>
      <c r="O589" s="105">
        <f>ROUND(('[1]68_InOutFlowsCurPrdAndPriorHist'!$F$30-'[1]68_InOutFlowsCurPrdAndPriorHist'!$F$33)*$H589,0)-VLOOKUP(D589,'[1]Pension Expense Details'!$D$23:$S$1407,14,FALSE)</f>
        <v>4647454</v>
      </c>
      <c r="P589" s="105">
        <f>ROUND((VLOOKUP(D589,'[1]Schedule of Pension Amounts LW'!$B$15:$AC$1399,28,FALSE)-VLOOKUP(D589,'[1]Schedule of Pension Amounts LW'!$B$15:$AC$1399,27,FALSE))*'[1]Schedule of Pension Amounts LW'!AD$4,0)+VLOOKUP(D589,'[1]Schedule of Pension Amounts LW'!$B$15:$AH$1399,33,FALSE)-VLOOKUP(D589,'[1]Pension Expense Details'!$D$23:$S$1407,15,FALSE)</f>
        <v>4274055</v>
      </c>
      <c r="Q589" s="98">
        <f t="shared" si="38"/>
        <v>89271128</v>
      </c>
      <c r="R589" s="98">
        <f>ROUND('[1]68_InOutFlowsCurPrdAndPrior'!$D$32*IF(ISNA(VLOOKUP(D589,'[1]Proportionate Shares'!$D$23:$I$1359,6,FALSE)),0,VLOOKUP(D589,'[1]Proportionate Shares'!$D$23:$I$1359,6,FALSE)),0)</f>
        <v>375019</v>
      </c>
      <c r="S589" s="98">
        <f>ROUND('[1]68_InOutFlowsCurPrdAndPrior'!$D$33*IF(ISNA(VLOOKUP(D589,'[1]Proportionate Shares'!$D$23:$I$1359,6,FALSE)),0,VLOOKUP(D589,'[1]Proportionate Shares'!$D$23:$I$1359,6,FALSE)),0)</f>
        <v>27696288</v>
      </c>
      <c r="T589" s="98">
        <f>ROUND('[1]68_InOutFlowsCurPrdAndPrior'!$D$35*IF(ISNA(VLOOKUP(D589,'[1]Proportionate Shares'!$D$23:$I$1359,6,FALSE)),0,VLOOKUP(D589,'[1]Proportionate Shares'!$D$23:$I$1359,6,FALSE)),0)</f>
        <v>5367007</v>
      </c>
      <c r="U589" s="98">
        <f>VLOOKUP(D589,'[1]Schedule of Pension Amounts LW'!$B$15:$AS$1399,36,FALSE)</f>
        <v>8018652</v>
      </c>
      <c r="V589" s="99">
        <f t="shared" si="39"/>
        <v>41456966</v>
      </c>
      <c r="W589" s="98">
        <f>ROUND('[1]68_InOutFlowsCurPrdAndPrior'!$F$32*IF(ISNA(VLOOKUP(D589,'[1]Proportionate Shares'!$D$23:$I$1359,6,FALSE)),0,VLOOKUP(D589,'[1]Proportionate Shares'!$D$23:$I$1359,6,FALSE)),0)</f>
        <v>3099635</v>
      </c>
      <c r="X589" s="98">
        <f>ROUND('[1]68_InOutFlowsCurPrdAndPrior'!$F$33*IF(ISNA(VLOOKUP(D589,'[1]Proportionate Shares'!$D$23:$I$1359,6,FALSE)),0,VLOOKUP(D589,'[1]Proportionate Shares'!$D$23:$I$1359,6,FALSE)),0)</f>
        <v>11445417</v>
      </c>
      <c r="Y589" s="98">
        <f>ROUND('[1]68_InOutFlowsCurPrdAndPrior'!$F$35*IF(ISNA(VLOOKUP(D589,'[1]Proportionate Shares'!$D$23:$I$1359,6,FALSE)),0,VLOOKUP(D589,'[1]Proportionate Shares'!$D$23:$I$1359,6,FALSE)),0)</f>
        <v>4470622</v>
      </c>
      <c r="Z589" s="98">
        <f>-VLOOKUP(D589,'[1]Schedule of Pension Amounts LW'!$B$15:$AS$1399,37,FALSE)</f>
        <v>3058288</v>
      </c>
      <c r="AA589" s="99">
        <f t="shared" si="40"/>
        <v>22073962</v>
      </c>
      <c r="AB589" s="72">
        <f>VLOOKUP(D589,'[1]Pension Expense Details'!$D$22:$S$1407,16,FALSE)</f>
        <v>9075475</v>
      </c>
      <c r="AC589" s="72">
        <f t="shared" si="41"/>
        <v>8879158</v>
      </c>
      <c r="AD589" s="72">
        <f>VLOOKUP(D589,'[1]Schedule of Pension Amounts LW'!$B$15:$W$1399,22,FALSE)</f>
        <v>17954633</v>
      </c>
    </row>
    <row r="590" spans="1:30" x14ac:dyDescent="0.3">
      <c r="A590" s="104"/>
      <c r="B590" s="33"/>
      <c r="C590" s="33" t="str">
        <f>VLOOKUP(D590,'[1]Employer information'!$I$3:$J$1391,2,FALSE)</f>
        <v xml:space="preserve">Public Education                                  </v>
      </c>
      <c r="D590" s="33" t="str">
        <f>'[1]Schedule of Pension Amounts LW'!B583</f>
        <v>0575</v>
      </c>
      <c r="E590" s="33" t="str">
        <f>IF(ISNA(VLOOKUP(D590,'[1]Proportionate Shares'!$D$23:$G$1400,2,FALSE)),"",VLOOKUP(D590,'[1]Proportionate Shares'!$D$23:$G$1400,2,FALSE))</f>
        <v>074905</v>
      </c>
      <c r="F590" s="33" t="str">
        <f>IF(ISNA(VLOOKUP(D590,'[1]Proportionate Shares'!$D$23:$G$1400,3,FALSE)),"",VLOOKUP(D590,'[1]Proportionate Shares'!$D$23:$G$1400,3,FALSE))</f>
        <v xml:space="preserve">   </v>
      </c>
      <c r="G590" s="34" t="str">
        <f>VLOOKUP(D590,'[1]Employer information'!$A$3:$B$1390,2,FALSE)</f>
        <v>ECTOR ISD</v>
      </c>
      <c r="H590" s="36">
        <f>IF(ISNA(VLOOKUP(D590,'[1]Proportionate Shares'!$D$23:$I$1377,6,FALSE)),0,VLOOKUP(D590,'[1]Proportionate Shares'!$D$23:$I$1377,6,FALSE))</f>
        <v>1.2862414000000001E-5</v>
      </c>
      <c r="I590" s="105">
        <f>VLOOKUP(D590,'[1]Schedule of Pension Amounts LW'!$B$15:$E$1399,3,FALSE)</f>
        <v>634383</v>
      </c>
      <c r="J590" s="105">
        <f>-IF(ISNA(VLOOKUP(D590,'[1]Combined Contribution Amounts'!$A$2:$K$1335,5,FALSE)),0,VLOOKUP(D590,'[1]Combined Contribution Amounts'!$A$2:$K$1335,5,FALSE))</f>
        <v>-45020</v>
      </c>
      <c r="K590" s="105">
        <f>-IF(ISNA(VLOOKUP(D590,'[1]Combined Contribution Amounts'!$A$2:$K$1335,7,FALSE)),0,VLOOKUP(D590,'[1]Combined Contribution Amounts'!$A$2:$K$1335,7,FALSE))+-IF(ISNA(VLOOKUP(D590,'[1]Combined Contribution Amounts'!$A$2:$K$1335,8,FALSE)),0,VLOOKUP(D590,'[1]Combined Contribution Amounts'!$A$2:$K$1335,8,FALSE))+-IF(ISNA(VLOOKUP(D590,'[1]Combined Contribution Amounts'!$A$2:$K$1335,9,FALSE)),0,VLOOKUP(D590,'[1]Combined Contribution Amounts'!$A$2:$K$1335,9,FALSE))</f>
        <v>0</v>
      </c>
      <c r="L590" s="105">
        <f>VLOOKUP(D590,'[1]Pension Expense Details'!$D$23:$S$1407,16,FALSE)</f>
        <v>73572</v>
      </c>
      <c r="M590" s="105">
        <f>ROUND(('[1]68_InOutFlowsCurPrdAndPriorHist'!$F$28-'[1]68_InOutFlowsCurPrdAndPriorHist'!$F$31)*$H590,0)-VLOOKUP(D590,'[1]Pension Expense Details'!$D$23:$S$1407,12,FALSE)</f>
        <v>-10653</v>
      </c>
      <c r="N590" s="105">
        <f>ROUND(('[1]68_InOutFlowsCurPrdAndPriorHist'!$F$29-'[1]68_InOutFlowsCurPrdAndPriorHist'!$F$32)*$H590,0)-VLOOKUP(D590,'[1]Pension Expense Details'!$D$23:$S$1407,13,FALSE)</f>
        <v>-80496</v>
      </c>
      <c r="O590" s="105">
        <f>ROUND(('[1]68_InOutFlowsCurPrdAndPriorHist'!$F$30-'[1]68_InOutFlowsCurPrdAndPriorHist'!$F$33)*$H590,0)-VLOOKUP(D590,'[1]Pension Expense Details'!$D$23:$S$1407,14,FALSE)</f>
        <v>34809</v>
      </c>
      <c r="P590" s="105">
        <f>ROUND((VLOOKUP(D590,'[1]Schedule of Pension Amounts LW'!$B$15:$AC$1399,28,FALSE)-VLOOKUP(D590,'[1]Schedule of Pension Amounts LW'!$B$15:$AC$1399,27,FALSE))*'[1]Schedule of Pension Amounts LW'!AD$4,0)+VLOOKUP(D590,'[1]Schedule of Pension Amounts LW'!$B$15:$AH$1399,33,FALSE)-VLOOKUP(D590,'[1]Pension Expense Details'!$D$23:$S$1407,15,FALSE)</f>
        <v>62033</v>
      </c>
      <c r="Q590" s="98">
        <f t="shared" si="38"/>
        <v>668628</v>
      </c>
      <c r="R590" s="98">
        <f>ROUND('[1]68_InOutFlowsCurPrdAndPrior'!$D$32*IF(ISNA(VLOOKUP(D590,'[1]Proportionate Shares'!$D$23:$I$1359,6,FALSE)),0,VLOOKUP(D590,'[1]Proportionate Shares'!$D$23:$I$1359,6,FALSE)),0)</f>
        <v>2809</v>
      </c>
      <c r="S590" s="98">
        <f>ROUND('[1]68_InOutFlowsCurPrdAndPrior'!$D$33*IF(ISNA(VLOOKUP(D590,'[1]Proportionate Shares'!$D$23:$I$1359,6,FALSE)),0,VLOOKUP(D590,'[1]Proportionate Shares'!$D$23:$I$1359,6,FALSE)),0)</f>
        <v>207441</v>
      </c>
      <c r="T590" s="98">
        <f>ROUND('[1]68_InOutFlowsCurPrdAndPrior'!$D$35*IF(ISNA(VLOOKUP(D590,'[1]Proportionate Shares'!$D$23:$I$1359,6,FALSE)),0,VLOOKUP(D590,'[1]Proportionate Shares'!$D$23:$I$1359,6,FALSE)),0)</f>
        <v>40198</v>
      </c>
      <c r="U590" s="98">
        <f>VLOOKUP(D590,'[1]Schedule of Pension Amounts LW'!$B$15:$AS$1399,36,FALSE)</f>
        <v>116502</v>
      </c>
      <c r="V590" s="99">
        <f t="shared" si="39"/>
        <v>366950</v>
      </c>
      <c r="W590" s="98">
        <f>ROUND('[1]68_InOutFlowsCurPrdAndPrior'!$F$32*IF(ISNA(VLOOKUP(D590,'[1]Proportionate Shares'!$D$23:$I$1359,6,FALSE)),0,VLOOKUP(D590,'[1]Proportionate Shares'!$D$23:$I$1359,6,FALSE)),0)</f>
        <v>23216</v>
      </c>
      <c r="X590" s="98">
        <f>ROUND('[1]68_InOutFlowsCurPrdAndPrior'!$F$33*IF(ISNA(VLOOKUP(D590,'[1]Proportionate Shares'!$D$23:$I$1359,6,FALSE)),0,VLOOKUP(D590,'[1]Proportionate Shares'!$D$23:$I$1359,6,FALSE)),0)</f>
        <v>85725</v>
      </c>
      <c r="Y590" s="98">
        <f>ROUND('[1]68_InOutFlowsCurPrdAndPrior'!$F$35*IF(ISNA(VLOOKUP(D590,'[1]Proportionate Shares'!$D$23:$I$1359,6,FALSE)),0,VLOOKUP(D590,'[1]Proportionate Shares'!$D$23:$I$1359,6,FALSE)),0)</f>
        <v>33484</v>
      </c>
      <c r="Z590" s="98">
        <f>-VLOOKUP(D590,'[1]Schedule of Pension Amounts LW'!$B$15:$AS$1399,37,FALSE)</f>
        <v>16219</v>
      </c>
      <c r="AA590" s="99">
        <f t="shared" si="40"/>
        <v>158644</v>
      </c>
      <c r="AB590" s="72">
        <f>VLOOKUP(D590,'[1]Pension Expense Details'!$D$22:$S$1407,16,FALSE)</f>
        <v>73572</v>
      </c>
      <c r="AC590" s="72">
        <f t="shared" si="41"/>
        <v>85377</v>
      </c>
      <c r="AD590" s="72">
        <f>VLOOKUP(D590,'[1]Schedule of Pension Amounts LW'!$B$15:$W$1399,22,FALSE)</f>
        <v>158949</v>
      </c>
    </row>
    <row r="591" spans="1:30" x14ac:dyDescent="0.3">
      <c r="A591" s="104"/>
      <c r="B591" s="33"/>
      <c r="C591" s="33" t="str">
        <f>VLOOKUP(D591,'[1]Employer information'!$I$3:$J$1391,2,FALSE)</f>
        <v xml:space="preserve">Public Education                                  </v>
      </c>
      <c r="D591" s="33" t="str">
        <f>'[1]Schedule of Pension Amounts LW'!B584</f>
        <v>0577</v>
      </c>
      <c r="E591" s="33" t="str">
        <f>IF(ISNA(VLOOKUP(D591,'[1]Proportionate Shares'!$D$23:$G$1400,2,FALSE)),"",VLOOKUP(D591,'[1]Proportionate Shares'!$D$23:$G$1400,2,FALSE))</f>
        <v>108903</v>
      </c>
      <c r="F591" s="33" t="str">
        <f>IF(ISNA(VLOOKUP(D591,'[1]Proportionate Shares'!$D$23:$G$1400,3,FALSE)),"",VLOOKUP(D591,'[1]Proportionate Shares'!$D$23:$G$1400,3,FALSE))</f>
        <v xml:space="preserve">   </v>
      </c>
      <c r="G591" s="34" t="str">
        <f>VLOOKUP(D591,'[1]Employer information'!$A$3:$B$1390,2,FALSE)</f>
        <v>EDCOUCH ELSA ISD</v>
      </c>
      <c r="H591" s="36">
        <f>IF(ISNA(VLOOKUP(D591,'[1]Proportionate Shares'!$D$23:$I$1377,6,FALSE)),0,VLOOKUP(D591,'[1]Proportionate Shares'!$D$23:$I$1377,6,FALSE))</f>
        <v>3.0293813999999997E-4</v>
      </c>
      <c r="I591" s="105">
        <f>VLOOKUP(D591,'[1]Schedule of Pension Amounts LW'!$B$15:$E$1399,3,FALSE)</f>
        <v>17468354</v>
      </c>
      <c r="J591" s="105">
        <f>-IF(ISNA(VLOOKUP(D591,'[1]Combined Contribution Amounts'!$A$2:$K$1335,5,FALSE)),0,VLOOKUP(D591,'[1]Combined Contribution Amounts'!$A$2:$K$1335,5,FALSE))</f>
        <v>-1060320</v>
      </c>
      <c r="K591" s="105">
        <f>-IF(ISNA(VLOOKUP(D591,'[1]Combined Contribution Amounts'!$A$2:$K$1335,7,FALSE)),0,VLOOKUP(D591,'[1]Combined Contribution Amounts'!$A$2:$K$1335,7,FALSE))+-IF(ISNA(VLOOKUP(D591,'[1]Combined Contribution Amounts'!$A$2:$K$1335,8,FALSE)),0,VLOOKUP(D591,'[1]Combined Contribution Amounts'!$A$2:$K$1335,8,FALSE))+-IF(ISNA(VLOOKUP(D591,'[1]Combined Contribution Amounts'!$A$2:$K$1335,9,FALSE)),0,VLOOKUP(D591,'[1]Combined Contribution Amounts'!$A$2:$K$1335,9,FALSE))</f>
        <v>0</v>
      </c>
      <c r="L591" s="105">
        <f>VLOOKUP(D591,'[1]Pension Expense Details'!$D$23:$S$1407,16,FALSE)</f>
        <v>1335574</v>
      </c>
      <c r="M591" s="105">
        <f>ROUND(('[1]68_InOutFlowsCurPrdAndPriorHist'!$F$28-'[1]68_InOutFlowsCurPrdAndPriorHist'!$F$31)*$H591,0)-VLOOKUP(D591,'[1]Pension Expense Details'!$D$23:$S$1407,12,FALSE)</f>
        <v>-250904</v>
      </c>
      <c r="N591" s="105">
        <f>ROUND(('[1]68_InOutFlowsCurPrdAndPriorHist'!$F$29-'[1]68_InOutFlowsCurPrdAndPriorHist'!$F$32)*$H591,0)-VLOOKUP(D591,'[1]Pension Expense Details'!$D$23:$S$1407,13,FALSE)</f>
        <v>-1895849</v>
      </c>
      <c r="O591" s="105">
        <f>ROUND(('[1]68_InOutFlowsCurPrdAndPriorHist'!$F$30-'[1]68_InOutFlowsCurPrdAndPriorHist'!$F$33)*$H591,0)-VLOOKUP(D591,'[1]Pension Expense Details'!$D$23:$S$1407,14,FALSE)</f>
        <v>819824</v>
      </c>
      <c r="P591" s="105">
        <f>ROUND((VLOOKUP(D591,'[1]Schedule of Pension Amounts LW'!$B$15:$AC$1399,28,FALSE)-VLOOKUP(D591,'[1]Schedule of Pension Amounts LW'!$B$15:$AC$1399,27,FALSE))*'[1]Schedule of Pension Amounts LW'!AD$4,0)+VLOOKUP(D591,'[1]Schedule of Pension Amounts LW'!$B$15:$AH$1399,33,FALSE)-VLOOKUP(D591,'[1]Pension Expense Details'!$D$23:$S$1407,15,FALSE)</f>
        <v>-669007</v>
      </c>
      <c r="Q591" s="98">
        <f t="shared" si="38"/>
        <v>15747672</v>
      </c>
      <c r="R591" s="98">
        <f>ROUND('[1]68_InOutFlowsCurPrdAndPrior'!$D$32*IF(ISNA(VLOOKUP(D591,'[1]Proportionate Shares'!$D$23:$I$1359,6,FALSE)),0,VLOOKUP(D591,'[1]Proportionate Shares'!$D$23:$I$1359,6,FALSE)),0)</f>
        <v>66154</v>
      </c>
      <c r="S591" s="98">
        <f>ROUND('[1]68_InOutFlowsCurPrdAndPrior'!$D$33*IF(ISNA(VLOOKUP(D591,'[1]Proportionate Shares'!$D$23:$I$1359,6,FALSE)),0,VLOOKUP(D591,'[1]Proportionate Shares'!$D$23:$I$1359,6,FALSE)),0)</f>
        <v>4885701</v>
      </c>
      <c r="T591" s="98">
        <f>ROUND('[1]68_InOutFlowsCurPrdAndPrior'!$D$35*IF(ISNA(VLOOKUP(D591,'[1]Proportionate Shares'!$D$23:$I$1359,6,FALSE)),0,VLOOKUP(D591,'[1]Proportionate Shares'!$D$23:$I$1359,6,FALSE)),0)</f>
        <v>946755</v>
      </c>
      <c r="U591" s="98">
        <f>VLOOKUP(D591,'[1]Schedule of Pension Amounts LW'!$B$15:$AS$1399,36,FALSE)</f>
        <v>977765</v>
      </c>
      <c r="V591" s="99">
        <f t="shared" si="39"/>
        <v>6876375</v>
      </c>
      <c r="W591" s="98">
        <f>ROUND('[1]68_InOutFlowsCurPrdAndPrior'!$F$32*IF(ISNA(VLOOKUP(D591,'[1]Proportionate Shares'!$D$23:$I$1359,6,FALSE)),0,VLOOKUP(D591,'[1]Proportionate Shares'!$D$23:$I$1359,6,FALSE)),0)</f>
        <v>546784</v>
      </c>
      <c r="X591" s="98">
        <f>ROUND('[1]68_InOutFlowsCurPrdAndPrior'!$F$33*IF(ISNA(VLOOKUP(D591,'[1]Proportionate Shares'!$D$23:$I$1359,6,FALSE)),0,VLOOKUP(D591,'[1]Proportionate Shares'!$D$23:$I$1359,6,FALSE)),0)</f>
        <v>2019003</v>
      </c>
      <c r="Y591" s="98">
        <f>ROUND('[1]68_InOutFlowsCurPrdAndPrior'!$F$35*IF(ISNA(VLOOKUP(D591,'[1]Proportionate Shares'!$D$23:$I$1359,6,FALSE)),0,VLOOKUP(D591,'[1]Proportionate Shares'!$D$23:$I$1359,6,FALSE)),0)</f>
        <v>788630</v>
      </c>
      <c r="Z591" s="98">
        <f>-VLOOKUP(D591,'[1]Schedule of Pension Amounts LW'!$B$15:$AS$1399,37,FALSE)</f>
        <v>784994</v>
      </c>
      <c r="AA591" s="99">
        <f t="shared" si="40"/>
        <v>4139411</v>
      </c>
      <c r="AB591" s="72">
        <f>VLOOKUP(D591,'[1]Pension Expense Details'!$D$22:$S$1407,16,FALSE)</f>
        <v>1335574</v>
      </c>
      <c r="AC591" s="72">
        <f t="shared" si="41"/>
        <v>1714246</v>
      </c>
      <c r="AD591" s="72">
        <f>VLOOKUP(D591,'[1]Schedule of Pension Amounts LW'!$B$15:$W$1399,22,FALSE)</f>
        <v>3049820</v>
      </c>
    </row>
    <row r="592" spans="1:30" x14ac:dyDescent="0.3">
      <c r="A592" s="104"/>
      <c r="B592" s="33"/>
      <c r="C592" s="33" t="str">
        <f>VLOOKUP(D592,'[1]Employer information'!$I$3:$J$1391,2,FALSE)</f>
        <v xml:space="preserve">Public Education                                  </v>
      </c>
      <c r="D592" s="33" t="str">
        <f>'[1]Schedule of Pension Amounts LW'!B585</f>
        <v>0578</v>
      </c>
      <c r="E592" s="33" t="str">
        <f>IF(ISNA(VLOOKUP(D592,'[1]Proportionate Shares'!$D$23:$G$1400,2,FALSE)),"",VLOOKUP(D592,'[1]Proportionate Shares'!$D$23:$G$1400,2,FALSE))</f>
        <v>048901</v>
      </c>
      <c r="F592" s="33" t="str">
        <f>IF(ISNA(VLOOKUP(D592,'[1]Proportionate Shares'!$D$23:$G$1400,3,FALSE)),"",VLOOKUP(D592,'[1]Proportionate Shares'!$D$23:$G$1400,3,FALSE))</f>
        <v xml:space="preserve">   </v>
      </c>
      <c r="G592" s="34" t="str">
        <f>VLOOKUP(D592,'[1]Employer information'!$A$3:$B$1390,2,FALSE)</f>
        <v>EDEN CISD</v>
      </c>
      <c r="H592" s="36">
        <f>IF(ISNA(VLOOKUP(D592,'[1]Proportionate Shares'!$D$23:$I$1377,6,FALSE)),0,VLOOKUP(D592,'[1]Proportionate Shares'!$D$23:$I$1377,6,FALSE))</f>
        <v>1.2508426E-5</v>
      </c>
      <c r="I592" s="105">
        <f>VLOOKUP(D592,'[1]Schedule of Pension Amounts LW'!$B$15:$E$1399,3,FALSE)</f>
        <v>663222</v>
      </c>
      <c r="J592" s="105">
        <f>-IF(ISNA(VLOOKUP(D592,'[1]Combined Contribution Amounts'!$A$2:$K$1335,5,FALSE)),0,VLOOKUP(D592,'[1]Combined Contribution Amounts'!$A$2:$K$1335,5,FALSE))</f>
        <v>-43781</v>
      </c>
      <c r="K592" s="105">
        <f>-IF(ISNA(VLOOKUP(D592,'[1]Combined Contribution Amounts'!$A$2:$K$1335,7,FALSE)),0,VLOOKUP(D592,'[1]Combined Contribution Amounts'!$A$2:$K$1335,7,FALSE))+-IF(ISNA(VLOOKUP(D592,'[1]Combined Contribution Amounts'!$A$2:$K$1335,8,FALSE)),0,VLOOKUP(D592,'[1]Combined Contribution Amounts'!$A$2:$K$1335,8,FALSE))+-IF(ISNA(VLOOKUP(D592,'[1]Combined Contribution Amounts'!$A$2:$K$1335,9,FALSE)),0,VLOOKUP(D592,'[1]Combined Contribution Amounts'!$A$2:$K$1335,9,FALSE))</f>
        <v>0</v>
      </c>
      <c r="L592" s="105">
        <f>VLOOKUP(D592,'[1]Pension Expense Details'!$D$23:$S$1407,16,FALSE)</f>
        <v>64271</v>
      </c>
      <c r="M592" s="105">
        <f>ROUND(('[1]68_InOutFlowsCurPrdAndPriorHist'!$F$28-'[1]68_InOutFlowsCurPrdAndPriorHist'!$F$31)*$H592,0)-VLOOKUP(D592,'[1]Pension Expense Details'!$D$23:$S$1407,12,FALSE)</f>
        <v>-10360</v>
      </c>
      <c r="N592" s="105">
        <f>ROUND(('[1]68_InOutFlowsCurPrdAndPriorHist'!$F$29-'[1]68_InOutFlowsCurPrdAndPriorHist'!$F$32)*$H592,0)-VLOOKUP(D592,'[1]Pension Expense Details'!$D$23:$S$1407,13,FALSE)</f>
        <v>-78281</v>
      </c>
      <c r="O592" s="105">
        <f>ROUND(('[1]68_InOutFlowsCurPrdAndPriorHist'!$F$30-'[1]68_InOutFlowsCurPrdAndPriorHist'!$F$33)*$H592,0)-VLOOKUP(D592,'[1]Pension Expense Details'!$D$23:$S$1407,14,FALSE)</f>
        <v>33851</v>
      </c>
      <c r="P592" s="105">
        <f>ROUND((VLOOKUP(D592,'[1]Schedule of Pension Amounts LW'!$B$15:$AC$1399,28,FALSE)-VLOOKUP(D592,'[1]Schedule of Pension Amounts LW'!$B$15:$AC$1399,27,FALSE))*'[1]Schedule of Pension Amounts LW'!AD$4,0)+VLOOKUP(D592,'[1]Schedule of Pension Amounts LW'!$B$15:$AH$1399,33,FALSE)-VLOOKUP(D592,'[1]Pension Expense Details'!$D$23:$S$1407,15,FALSE)</f>
        <v>21305</v>
      </c>
      <c r="Q592" s="98">
        <f t="shared" si="38"/>
        <v>650227</v>
      </c>
      <c r="R592" s="98">
        <f>ROUND('[1]68_InOutFlowsCurPrdAndPrior'!$D$32*IF(ISNA(VLOOKUP(D592,'[1]Proportionate Shares'!$D$23:$I$1359,6,FALSE)),0,VLOOKUP(D592,'[1]Proportionate Shares'!$D$23:$I$1359,6,FALSE)),0)</f>
        <v>2732</v>
      </c>
      <c r="S592" s="98">
        <f>ROUND('[1]68_InOutFlowsCurPrdAndPrior'!$D$33*IF(ISNA(VLOOKUP(D592,'[1]Proportionate Shares'!$D$23:$I$1359,6,FALSE)),0,VLOOKUP(D592,'[1]Proportionate Shares'!$D$23:$I$1359,6,FALSE)),0)</f>
        <v>201732</v>
      </c>
      <c r="T592" s="98">
        <f>ROUND('[1]68_InOutFlowsCurPrdAndPrior'!$D$35*IF(ISNA(VLOOKUP(D592,'[1]Proportionate Shares'!$D$23:$I$1359,6,FALSE)),0,VLOOKUP(D592,'[1]Proportionate Shares'!$D$23:$I$1359,6,FALSE)),0)</f>
        <v>39092</v>
      </c>
      <c r="U592" s="98">
        <f>VLOOKUP(D592,'[1]Schedule of Pension Amounts LW'!$B$15:$AS$1399,36,FALSE)</f>
        <v>74312</v>
      </c>
      <c r="V592" s="99">
        <f t="shared" si="39"/>
        <v>317868</v>
      </c>
      <c r="W592" s="98">
        <f>ROUND('[1]68_InOutFlowsCurPrdAndPrior'!$F$32*IF(ISNA(VLOOKUP(D592,'[1]Proportionate Shares'!$D$23:$I$1359,6,FALSE)),0,VLOOKUP(D592,'[1]Proportionate Shares'!$D$23:$I$1359,6,FALSE)),0)</f>
        <v>22577</v>
      </c>
      <c r="X592" s="98">
        <f>ROUND('[1]68_InOutFlowsCurPrdAndPrior'!$F$33*IF(ISNA(VLOOKUP(D592,'[1]Proportionate Shares'!$D$23:$I$1359,6,FALSE)),0,VLOOKUP(D592,'[1]Proportionate Shares'!$D$23:$I$1359,6,FALSE)),0)</f>
        <v>83365</v>
      </c>
      <c r="Y592" s="98">
        <f>ROUND('[1]68_InOutFlowsCurPrdAndPrior'!$F$35*IF(ISNA(VLOOKUP(D592,'[1]Proportionate Shares'!$D$23:$I$1359,6,FALSE)),0,VLOOKUP(D592,'[1]Proportionate Shares'!$D$23:$I$1359,6,FALSE)),0)</f>
        <v>32563</v>
      </c>
      <c r="Z592" s="98">
        <f>-VLOOKUP(D592,'[1]Schedule of Pension Amounts LW'!$B$15:$AS$1399,37,FALSE)</f>
        <v>46990</v>
      </c>
      <c r="AA592" s="99">
        <f t="shared" si="40"/>
        <v>185495</v>
      </c>
      <c r="AB592" s="72">
        <f>VLOOKUP(D592,'[1]Pension Expense Details'!$D$22:$S$1407,16,FALSE)</f>
        <v>64271</v>
      </c>
      <c r="AC592" s="72">
        <f t="shared" si="41"/>
        <v>71061</v>
      </c>
      <c r="AD592" s="72">
        <f>VLOOKUP(D592,'[1]Schedule of Pension Amounts LW'!$B$15:$W$1399,22,FALSE)</f>
        <v>135332</v>
      </c>
    </row>
    <row r="593" spans="1:30" x14ac:dyDescent="0.3">
      <c r="A593" s="104"/>
      <c r="B593" s="33"/>
      <c r="C593" s="33" t="str">
        <f>VLOOKUP(D593,'[1]Employer information'!$I$3:$J$1391,2,FALSE)</f>
        <v xml:space="preserve">Public Education                                  </v>
      </c>
      <c r="D593" s="33" t="str">
        <f>'[1]Schedule of Pension Amounts LW'!B586</f>
        <v>0579</v>
      </c>
      <c r="E593" s="33" t="str">
        <f>IF(ISNA(VLOOKUP(D593,'[1]Proportionate Shares'!$D$23:$G$1400,2,FALSE)),"",VLOOKUP(D593,'[1]Proportionate Shares'!$D$23:$G$1400,2,FALSE))</f>
        <v>234903</v>
      </c>
      <c r="F593" s="33" t="str">
        <f>IF(ISNA(VLOOKUP(D593,'[1]Proportionate Shares'!$D$23:$G$1400,3,FALSE)),"",VLOOKUP(D593,'[1]Proportionate Shares'!$D$23:$G$1400,3,FALSE))</f>
        <v xml:space="preserve">   </v>
      </c>
      <c r="G593" s="34" t="str">
        <f>VLOOKUP(D593,'[1]Employer information'!$A$3:$B$1390,2,FALSE)</f>
        <v>EDGEWOOD ISD</v>
      </c>
      <c r="H593" s="36">
        <f>IF(ISNA(VLOOKUP(D593,'[1]Proportionate Shares'!$D$23:$I$1377,6,FALSE)),0,VLOOKUP(D593,'[1]Proportionate Shares'!$D$23:$I$1377,6,FALSE))</f>
        <v>4.3976200000000001E-5</v>
      </c>
      <c r="I593" s="105">
        <f>VLOOKUP(D593,'[1]Schedule of Pension Amounts LW'!$B$15:$E$1399,3,FALSE)</f>
        <v>2365728</v>
      </c>
      <c r="J593" s="105">
        <f>-IF(ISNA(VLOOKUP(D593,'[1]Combined Contribution Amounts'!$A$2:$K$1335,5,FALSE)),0,VLOOKUP(D593,'[1]Combined Contribution Amounts'!$A$2:$K$1335,5,FALSE))</f>
        <v>-153922</v>
      </c>
      <c r="K593" s="105">
        <f>-IF(ISNA(VLOOKUP(D593,'[1]Combined Contribution Amounts'!$A$2:$K$1335,7,FALSE)),0,VLOOKUP(D593,'[1]Combined Contribution Amounts'!$A$2:$K$1335,7,FALSE))+-IF(ISNA(VLOOKUP(D593,'[1]Combined Contribution Amounts'!$A$2:$K$1335,8,FALSE)),0,VLOOKUP(D593,'[1]Combined Contribution Amounts'!$A$2:$K$1335,8,FALSE))+-IF(ISNA(VLOOKUP(D593,'[1]Combined Contribution Amounts'!$A$2:$K$1335,9,FALSE)),0,VLOOKUP(D593,'[1]Combined Contribution Amounts'!$A$2:$K$1335,9,FALSE))</f>
        <v>0</v>
      </c>
      <c r="L593" s="105">
        <f>VLOOKUP(D593,'[1]Pension Expense Details'!$D$23:$S$1407,16,FALSE)</f>
        <v>220611</v>
      </c>
      <c r="M593" s="105">
        <f>ROUND(('[1]68_InOutFlowsCurPrdAndPriorHist'!$F$28-'[1]68_InOutFlowsCurPrdAndPriorHist'!$F$31)*$H593,0)-VLOOKUP(D593,'[1]Pension Expense Details'!$D$23:$S$1407,12,FALSE)</f>
        <v>-36423</v>
      </c>
      <c r="N593" s="105">
        <f>ROUND(('[1]68_InOutFlowsCurPrdAndPriorHist'!$F$29-'[1]68_InOutFlowsCurPrdAndPriorHist'!$F$32)*$H593,0)-VLOOKUP(D593,'[1]Pension Expense Details'!$D$23:$S$1407,13,FALSE)</f>
        <v>-275212</v>
      </c>
      <c r="O593" s="105">
        <f>ROUND(('[1]68_InOutFlowsCurPrdAndPriorHist'!$F$30-'[1]68_InOutFlowsCurPrdAndPriorHist'!$F$33)*$H593,0)-VLOOKUP(D593,'[1]Pension Expense Details'!$D$23:$S$1407,14,FALSE)</f>
        <v>119010</v>
      </c>
      <c r="P593" s="105">
        <f>ROUND((VLOOKUP(D593,'[1]Schedule of Pension Amounts LW'!$B$15:$AC$1399,28,FALSE)-VLOOKUP(D593,'[1]Schedule of Pension Amounts LW'!$B$15:$AC$1399,27,FALSE))*'[1]Schedule of Pension Amounts LW'!AD$4,0)+VLOOKUP(D593,'[1]Schedule of Pension Amounts LW'!$B$15:$AH$1399,33,FALSE)-VLOOKUP(D593,'[1]Pension Expense Details'!$D$23:$S$1407,15,FALSE)</f>
        <v>46228</v>
      </c>
      <c r="Q593" s="98">
        <f t="shared" si="38"/>
        <v>2286020</v>
      </c>
      <c r="R593" s="98">
        <f>ROUND('[1]68_InOutFlowsCurPrdAndPrior'!$D$32*IF(ISNA(VLOOKUP(D593,'[1]Proportionate Shares'!$D$23:$I$1359,6,FALSE)),0,VLOOKUP(D593,'[1]Proportionate Shares'!$D$23:$I$1359,6,FALSE)),0)</f>
        <v>9603</v>
      </c>
      <c r="S593" s="98">
        <f>ROUND('[1]68_InOutFlowsCurPrdAndPrior'!$D$33*IF(ISNA(VLOOKUP(D593,'[1]Proportionate Shares'!$D$23:$I$1359,6,FALSE)),0,VLOOKUP(D593,'[1]Proportionate Shares'!$D$23:$I$1359,6,FALSE)),0)</f>
        <v>709236</v>
      </c>
      <c r="T593" s="98">
        <f>ROUND('[1]68_InOutFlowsCurPrdAndPrior'!$D$35*IF(ISNA(VLOOKUP(D593,'[1]Proportionate Shares'!$D$23:$I$1359,6,FALSE)),0,VLOOKUP(D593,'[1]Proportionate Shares'!$D$23:$I$1359,6,FALSE)),0)</f>
        <v>137436</v>
      </c>
      <c r="U593" s="98">
        <f>VLOOKUP(D593,'[1]Schedule of Pension Amounts LW'!$B$15:$AS$1399,36,FALSE)</f>
        <v>160239</v>
      </c>
      <c r="V593" s="99">
        <f t="shared" si="39"/>
        <v>1016514</v>
      </c>
      <c r="W593" s="98">
        <f>ROUND('[1]68_InOutFlowsCurPrdAndPrior'!$F$32*IF(ISNA(VLOOKUP(D593,'[1]Proportionate Shares'!$D$23:$I$1359,6,FALSE)),0,VLOOKUP(D593,'[1]Proportionate Shares'!$D$23:$I$1359,6,FALSE)),0)</f>
        <v>79374</v>
      </c>
      <c r="X593" s="98">
        <f>ROUND('[1]68_InOutFlowsCurPrdAndPrior'!$F$33*IF(ISNA(VLOOKUP(D593,'[1]Proportionate Shares'!$D$23:$I$1359,6,FALSE)),0,VLOOKUP(D593,'[1]Proportionate Shares'!$D$23:$I$1359,6,FALSE)),0)</f>
        <v>293090</v>
      </c>
      <c r="Y593" s="98">
        <f>ROUND('[1]68_InOutFlowsCurPrdAndPrior'!$F$35*IF(ISNA(VLOOKUP(D593,'[1]Proportionate Shares'!$D$23:$I$1359,6,FALSE)),0,VLOOKUP(D593,'[1]Proportionate Shares'!$D$23:$I$1359,6,FALSE)),0)</f>
        <v>114482</v>
      </c>
      <c r="Z593" s="98">
        <f>-VLOOKUP(D593,'[1]Schedule of Pension Amounts LW'!$B$15:$AS$1399,37,FALSE)</f>
        <v>208722</v>
      </c>
      <c r="AA593" s="99">
        <f t="shared" si="40"/>
        <v>695668</v>
      </c>
      <c r="AB593" s="72">
        <f>VLOOKUP(D593,'[1]Pension Expense Details'!$D$22:$S$1407,16,FALSE)</f>
        <v>220611</v>
      </c>
      <c r="AC593" s="72">
        <f t="shared" si="41"/>
        <v>196168</v>
      </c>
      <c r="AD593" s="72">
        <f>VLOOKUP(D593,'[1]Schedule of Pension Amounts LW'!$B$15:$W$1399,22,FALSE)</f>
        <v>416779</v>
      </c>
    </row>
    <row r="594" spans="1:30" x14ac:dyDescent="0.3">
      <c r="A594" s="104"/>
      <c r="B594" s="33"/>
      <c r="C594" s="33" t="str">
        <f>VLOOKUP(D594,'[1]Employer information'!$I$3:$J$1391,2,FALSE)</f>
        <v xml:space="preserve">Public Education                                  </v>
      </c>
      <c r="D594" s="33" t="str">
        <f>'[1]Schedule of Pension Amounts LW'!B587</f>
        <v>1562</v>
      </c>
      <c r="E594" s="33" t="str">
        <f>IF(ISNA(VLOOKUP(D594,'[1]Proportionate Shares'!$D$23:$G$1400,2,FALSE)),"",VLOOKUP(D594,'[1]Proportionate Shares'!$D$23:$G$1400,2,FALSE))</f>
        <v>015905</v>
      </c>
      <c r="F594" s="33" t="str">
        <f>IF(ISNA(VLOOKUP(D594,'[1]Proportionate Shares'!$D$23:$G$1400,3,FALSE)),"",VLOOKUP(D594,'[1]Proportionate Shares'!$D$23:$G$1400,3,FALSE))</f>
        <v/>
      </c>
      <c r="G594" s="34" t="str">
        <f>VLOOKUP(D594,'[1]Employer information'!$A$3:$B$1390,2,FALSE)</f>
        <v>EDGEWOOD ISD</v>
      </c>
      <c r="H594" s="36">
        <f>IF(ISNA(VLOOKUP(D594,'[1]Proportionate Shares'!$D$23:$I$1377,6,FALSE)),0,VLOOKUP(D594,'[1]Proportionate Shares'!$D$23:$I$1377,6,FALSE))</f>
        <v>8.3770401100000005E-4</v>
      </c>
      <c r="I594" s="105">
        <f>VLOOKUP(D594,'[1]Schedule of Pension Amounts LW'!$B$15:$E$1399,3,FALSE)</f>
        <v>44093145</v>
      </c>
      <c r="J594" s="105">
        <f>-IF(ISNA(VLOOKUP(D594,'[1]Combined Contribution Amounts'!$A$2:$K$1335,5,FALSE)),0,VLOOKUP(D594,'[1]Combined Contribution Amounts'!$A$2:$K$1335,5,FALSE))</f>
        <v>-2928495</v>
      </c>
      <c r="K594" s="105">
        <f>-IF(ISNA(VLOOKUP(D594,'[1]Combined Contribution Amounts'!$A$2:$K$1335,7,FALSE)),0,VLOOKUP(D594,'[1]Combined Contribution Amounts'!$A$2:$K$1335,7,FALSE))+-IF(ISNA(VLOOKUP(D594,'[1]Combined Contribution Amounts'!$A$2:$K$1335,8,FALSE)),0,VLOOKUP(D594,'[1]Combined Contribution Amounts'!$A$2:$K$1335,8,FALSE))+-IF(ISNA(VLOOKUP(D594,'[1]Combined Contribution Amounts'!$A$2:$K$1335,9,FALSE)),0,VLOOKUP(D594,'[1]Combined Contribution Amounts'!$A$2:$K$1335,9,FALSE))</f>
        <v>-3570</v>
      </c>
      <c r="L594" s="105">
        <f>VLOOKUP(D594,'[1]Pension Expense Details'!$D$23:$S$1407,16,FALSE)</f>
        <v>4355158</v>
      </c>
      <c r="M594" s="105">
        <f>ROUND(('[1]68_InOutFlowsCurPrdAndPriorHist'!$F$28-'[1]68_InOutFlowsCurPrdAndPriorHist'!$F$31)*$H594,0)-VLOOKUP(D594,'[1]Pension Expense Details'!$D$23:$S$1407,12,FALSE)</f>
        <v>-693818</v>
      </c>
      <c r="N594" s="105">
        <f>ROUND(('[1]68_InOutFlowsCurPrdAndPriorHist'!$F$29-'[1]68_InOutFlowsCurPrdAndPriorHist'!$F$32)*$H594,0)-VLOOKUP(D594,'[1]Pension Expense Details'!$D$23:$S$1407,13,FALSE)</f>
        <v>-5242523</v>
      </c>
      <c r="O594" s="105">
        <f>ROUND(('[1]68_InOutFlowsCurPrdAndPriorHist'!$F$30-'[1]68_InOutFlowsCurPrdAndPriorHist'!$F$33)*$H594,0)-VLOOKUP(D594,'[1]Pension Expense Details'!$D$23:$S$1407,14,FALSE)</f>
        <v>2267029</v>
      </c>
      <c r="P594" s="105">
        <f>ROUND((VLOOKUP(D594,'[1]Schedule of Pension Amounts LW'!$B$15:$AC$1399,28,FALSE)-VLOOKUP(D594,'[1]Schedule of Pension Amounts LW'!$B$15:$AC$1399,27,FALSE))*'[1]Schedule of Pension Amounts LW'!AD$4,0)+VLOOKUP(D594,'[1]Schedule of Pension Amounts LW'!$B$15:$AH$1399,33,FALSE)-VLOOKUP(D594,'[1]Pension Expense Details'!$D$23:$S$1407,15,FALSE)</f>
        <v>1699547</v>
      </c>
      <c r="Q594" s="98">
        <f t="shared" si="38"/>
        <v>43546473</v>
      </c>
      <c r="R594" s="98">
        <f>ROUND('[1]68_InOutFlowsCurPrdAndPrior'!$D$32*IF(ISNA(VLOOKUP(D594,'[1]Proportionate Shares'!$D$23:$I$1359,6,FALSE)),0,VLOOKUP(D594,'[1]Proportionate Shares'!$D$23:$I$1359,6,FALSE)),0)</f>
        <v>182934</v>
      </c>
      <c r="S594" s="98">
        <f>ROUND('[1]68_InOutFlowsCurPrdAndPrior'!$D$33*IF(ISNA(VLOOKUP(D594,'[1]Proportionate Shares'!$D$23:$I$1359,6,FALSE)),0,VLOOKUP(D594,'[1]Proportionate Shares'!$D$23:$I$1359,6,FALSE)),0)</f>
        <v>13510255</v>
      </c>
      <c r="T594" s="98">
        <f>ROUND('[1]68_InOutFlowsCurPrdAndPrior'!$D$35*IF(ISNA(VLOOKUP(D594,'[1]Proportionate Shares'!$D$23:$I$1359,6,FALSE)),0,VLOOKUP(D594,'[1]Proportionate Shares'!$D$23:$I$1359,6,FALSE)),0)</f>
        <v>2618027</v>
      </c>
      <c r="U594" s="98">
        <f>VLOOKUP(D594,'[1]Schedule of Pension Amounts LW'!$B$15:$AS$1399,36,FALSE)</f>
        <v>3173805</v>
      </c>
      <c r="V594" s="99">
        <f t="shared" si="39"/>
        <v>19485021</v>
      </c>
      <c r="W594" s="98">
        <f>ROUND('[1]68_InOutFlowsCurPrdAndPrior'!$F$32*IF(ISNA(VLOOKUP(D594,'[1]Proportionate Shares'!$D$23:$I$1359,6,FALSE)),0,VLOOKUP(D594,'[1]Proportionate Shares'!$D$23:$I$1359,6,FALSE)),0)</f>
        <v>1512003</v>
      </c>
      <c r="X594" s="98">
        <f>ROUND('[1]68_InOutFlowsCurPrdAndPrior'!$F$33*IF(ISNA(VLOOKUP(D594,'[1]Proportionate Shares'!$D$23:$I$1359,6,FALSE)),0,VLOOKUP(D594,'[1]Proportionate Shares'!$D$23:$I$1359,6,FALSE)),0)</f>
        <v>5583076</v>
      </c>
      <c r="Y594" s="98">
        <f>ROUND('[1]68_InOutFlowsCurPrdAndPrior'!$F$35*IF(ISNA(VLOOKUP(D594,'[1]Proportionate Shares'!$D$23:$I$1359,6,FALSE)),0,VLOOKUP(D594,'[1]Proportionate Shares'!$D$23:$I$1359,6,FALSE)),0)</f>
        <v>2180770</v>
      </c>
      <c r="Z594" s="98">
        <f>-VLOOKUP(D594,'[1]Schedule of Pension Amounts LW'!$B$15:$AS$1399,37,FALSE)</f>
        <v>1690919</v>
      </c>
      <c r="AA594" s="99">
        <f t="shared" si="40"/>
        <v>10966768</v>
      </c>
      <c r="AB594" s="72">
        <f>VLOOKUP(D594,'[1]Pension Expense Details'!$D$22:$S$1407,16,FALSE)</f>
        <v>4355158</v>
      </c>
      <c r="AC594" s="72">
        <f t="shared" si="41"/>
        <v>4141430</v>
      </c>
      <c r="AD594" s="72">
        <f>VLOOKUP(D594,'[1]Schedule of Pension Amounts LW'!$B$15:$W$1399,22,FALSE)</f>
        <v>8496588</v>
      </c>
    </row>
    <row r="595" spans="1:30" x14ac:dyDescent="0.3">
      <c r="A595" s="104"/>
      <c r="B595" s="33"/>
      <c r="C595" s="33" t="str">
        <f>VLOOKUP(D595,'[1]Employer information'!$I$3:$J$1391,2,FALSE)</f>
        <v xml:space="preserve">Public Education                                  </v>
      </c>
      <c r="D595" s="33" t="str">
        <f>'[1]Schedule of Pension Amounts LW'!B588</f>
        <v>0580</v>
      </c>
      <c r="E595" s="33" t="str">
        <f>IF(ISNA(VLOOKUP(D595,'[1]Proportionate Shares'!$D$23:$G$1400,2,FALSE)),"",VLOOKUP(D595,'[1]Proportionate Shares'!$D$23:$G$1400,2,FALSE))</f>
        <v>108904</v>
      </c>
      <c r="F595" s="33" t="str">
        <f>IF(ISNA(VLOOKUP(D595,'[1]Proportionate Shares'!$D$23:$G$1400,3,FALSE)),"",VLOOKUP(D595,'[1]Proportionate Shares'!$D$23:$G$1400,3,FALSE))</f>
        <v xml:space="preserve">   </v>
      </c>
      <c r="G595" s="34" t="str">
        <f>VLOOKUP(D595,'[1]Employer information'!$A$3:$B$1390,2,FALSE)</f>
        <v>EDINBURG CISD</v>
      </c>
      <c r="H595" s="36">
        <f>IF(ISNA(VLOOKUP(D595,'[1]Proportionate Shares'!$D$23:$I$1377,6,FALSE)),0,VLOOKUP(D595,'[1]Proportionate Shares'!$D$23:$I$1377,6,FALSE))</f>
        <v>2.072715483E-3</v>
      </c>
      <c r="I595" s="105">
        <f>VLOOKUP(D595,'[1]Schedule of Pension Amounts LW'!$B$15:$E$1399,3,FALSE)</f>
        <v>118361085</v>
      </c>
      <c r="J595" s="105">
        <f>-IF(ISNA(VLOOKUP(D595,'[1]Combined Contribution Amounts'!$A$2:$K$1335,5,FALSE)),0,VLOOKUP(D595,'[1]Combined Contribution Amounts'!$A$2:$K$1335,5,FALSE))</f>
        <v>-7254754</v>
      </c>
      <c r="K595" s="105">
        <f>-IF(ISNA(VLOOKUP(D595,'[1]Combined Contribution Amounts'!$A$2:$K$1335,7,FALSE)),0,VLOOKUP(D595,'[1]Combined Contribution Amounts'!$A$2:$K$1335,7,FALSE))+-IF(ISNA(VLOOKUP(D595,'[1]Combined Contribution Amounts'!$A$2:$K$1335,8,FALSE)),0,VLOOKUP(D595,'[1]Combined Contribution Amounts'!$A$2:$K$1335,8,FALSE))+-IF(ISNA(VLOOKUP(D595,'[1]Combined Contribution Amounts'!$A$2:$K$1335,9,FALSE)),0,VLOOKUP(D595,'[1]Combined Contribution Amounts'!$A$2:$K$1335,9,FALSE))</f>
        <v>0</v>
      </c>
      <c r="L595" s="105">
        <f>VLOOKUP(D595,'[1]Pension Expense Details'!$D$23:$S$1407,16,FALSE)</f>
        <v>9320088</v>
      </c>
      <c r="M595" s="105">
        <f>ROUND(('[1]68_InOutFlowsCurPrdAndPriorHist'!$F$28-'[1]68_InOutFlowsCurPrdAndPriorHist'!$F$31)*$H595,0)-VLOOKUP(D595,'[1]Pension Expense Details'!$D$23:$S$1407,12,FALSE)</f>
        <v>-1716701</v>
      </c>
      <c r="N595" s="105">
        <f>ROUND(('[1]68_InOutFlowsCurPrdAndPriorHist'!$F$29-'[1]68_InOutFlowsCurPrdAndPriorHist'!$F$32)*$H595,0)-VLOOKUP(D595,'[1]Pension Expense Details'!$D$23:$S$1407,13,FALSE)</f>
        <v>-12971476</v>
      </c>
      <c r="O595" s="105">
        <f>ROUND(('[1]68_InOutFlowsCurPrdAndPriorHist'!$F$30-'[1]68_InOutFlowsCurPrdAndPriorHist'!$F$33)*$H595,0)-VLOOKUP(D595,'[1]Pension Expense Details'!$D$23:$S$1407,14,FALSE)</f>
        <v>5609267</v>
      </c>
      <c r="P595" s="105">
        <f>ROUND((VLOOKUP(D595,'[1]Schedule of Pension Amounts LW'!$B$15:$AC$1399,28,FALSE)-VLOOKUP(D595,'[1]Schedule of Pension Amounts LW'!$B$15:$AC$1399,27,FALSE))*'[1]Schedule of Pension Amounts LW'!AD$4,0)+VLOOKUP(D595,'[1]Schedule of Pension Amounts LW'!$B$15:$AH$1399,33,FALSE)-VLOOKUP(D595,'[1]Pension Expense Details'!$D$23:$S$1407,15,FALSE)</f>
        <v>-3601278</v>
      </c>
      <c r="Q595" s="98">
        <f t="shared" si="38"/>
        <v>107746231</v>
      </c>
      <c r="R595" s="98">
        <f>ROUND('[1]68_InOutFlowsCurPrdAndPrior'!$D$32*IF(ISNA(VLOOKUP(D595,'[1]Proportionate Shares'!$D$23:$I$1359,6,FALSE)),0,VLOOKUP(D595,'[1]Proportionate Shares'!$D$23:$I$1359,6,FALSE)),0)</f>
        <v>452631</v>
      </c>
      <c r="S595" s="98">
        <f>ROUND('[1]68_InOutFlowsCurPrdAndPrior'!$D$33*IF(ISNA(VLOOKUP(D595,'[1]Proportionate Shares'!$D$23:$I$1359,6,FALSE)),0,VLOOKUP(D595,'[1]Proportionate Shares'!$D$23:$I$1359,6,FALSE)),0)</f>
        <v>33428172</v>
      </c>
      <c r="T595" s="98">
        <f>ROUND('[1]68_InOutFlowsCurPrdAndPrior'!$D$35*IF(ISNA(VLOOKUP(D595,'[1]Proportionate Shares'!$D$23:$I$1359,6,FALSE)),0,VLOOKUP(D595,'[1]Proportionate Shares'!$D$23:$I$1359,6,FALSE)),0)</f>
        <v>6477736</v>
      </c>
      <c r="U595" s="98">
        <f>VLOOKUP(D595,'[1]Schedule of Pension Amounts LW'!$B$15:$AS$1399,36,FALSE)</f>
        <v>4849447</v>
      </c>
      <c r="V595" s="99">
        <f t="shared" si="39"/>
        <v>45207986</v>
      </c>
      <c r="W595" s="98">
        <f>ROUND('[1]68_InOutFlowsCurPrdAndPrior'!$F$32*IF(ISNA(VLOOKUP(D595,'[1]Proportionate Shares'!$D$23:$I$1359,6,FALSE)),0,VLOOKUP(D595,'[1]Proportionate Shares'!$D$23:$I$1359,6,FALSE)),0)</f>
        <v>3741120</v>
      </c>
      <c r="X595" s="98">
        <f>ROUND('[1]68_InOutFlowsCurPrdAndPrior'!$F$33*IF(ISNA(VLOOKUP(D595,'[1]Proportionate Shares'!$D$23:$I$1359,6,FALSE)),0,VLOOKUP(D595,'[1]Proportionate Shares'!$D$23:$I$1359,6,FALSE)),0)</f>
        <v>13814102</v>
      </c>
      <c r="Y595" s="98">
        <f>ROUND('[1]68_InOutFlowsCurPrdAndPrior'!$F$35*IF(ISNA(VLOOKUP(D595,'[1]Proportionate Shares'!$D$23:$I$1359,6,FALSE)),0,VLOOKUP(D595,'[1]Proportionate Shares'!$D$23:$I$1359,6,FALSE)),0)</f>
        <v>5395840</v>
      </c>
      <c r="Z595" s="98">
        <f>-VLOOKUP(D595,'[1]Schedule of Pension Amounts LW'!$B$15:$AS$1399,37,FALSE)</f>
        <v>3916095</v>
      </c>
      <c r="AA595" s="99">
        <f t="shared" si="40"/>
        <v>26867157</v>
      </c>
      <c r="AB595" s="72">
        <f>VLOOKUP(D595,'[1]Pension Expense Details'!$D$22:$S$1407,16,FALSE)</f>
        <v>9320088</v>
      </c>
      <c r="AC595" s="72">
        <f t="shared" si="41"/>
        <v>11509486</v>
      </c>
      <c r="AD595" s="72">
        <f>VLOOKUP(D595,'[1]Schedule of Pension Amounts LW'!$B$15:$W$1399,22,FALSE)</f>
        <v>20829574</v>
      </c>
    </row>
    <row r="596" spans="1:30" x14ac:dyDescent="0.3">
      <c r="A596" s="104"/>
      <c r="B596" s="33"/>
      <c r="C596" s="33" t="str">
        <f>VLOOKUP(D596,'[1]Employer information'!$I$3:$J$1391,2,FALSE)</f>
        <v xml:space="preserve">Public Education                                  </v>
      </c>
      <c r="D596" s="33" t="str">
        <f>'[1]Schedule of Pension Amounts LW'!B589</f>
        <v>0581</v>
      </c>
      <c r="E596" s="33" t="str">
        <f>IF(ISNA(VLOOKUP(D596,'[1]Proportionate Shares'!$D$23:$G$1400,2,FALSE)),"",VLOOKUP(D596,'[1]Proportionate Shares'!$D$23:$G$1400,2,FALSE))</f>
        <v>120901</v>
      </c>
      <c r="F596" s="33" t="str">
        <f>IF(ISNA(VLOOKUP(D596,'[1]Proportionate Shares'!$D$23:$G$1400,3,FALSE)),"",VLOOKUP(D596,'[1]Proportionate Shares'!$D$23:$G$1400,3,FALSE))</f>
        <v xml:space="preserve">   </v>
      </c>
      <c r="G596" s="34" t="str">
        <f>VLOOKUP(D596,'[1]Employer information'!$A$3:$B$1390,2,FALSE)</f>
        <v>EDNA ISD</v>
      </c>
      <c r="H596" s="36">
        <f>IF(ISNA(VLOOKUP(D596,'[1]Proportionate Shares'!$D$23:$I$1377,6,FALSE)),0,VLOOKUP(D596,'[1]Proportionate Shares'!$D$23:$I$1377,6,FALSE))</f>
        <v>8.0843787999999994E-5</v>
      </c>
      <c r="I596" s="105">
        <f>VLOOKUP(D596,'[1]Schedule of Pension Amounts LW'!$B$15:$E$1399,3,FALSE)</f>
        <v>4550630</v>
      </c>
      <c r="J596" s="105">
        <f>-IF(ISNA(VLOOKUP(D596,'[1]Combined Contribution Amounts'!$A$2:$K$1335,5,FALSE)),0,VLOOKUP(D596,'[1]Combined Contribution Amounts'!$A$2:$K$1335,5,FALSE))</f>
        <v>-282963</v>
      </c>
      <c r="K596" s="105">
        <f>-IF(ISNA(VLOOKUP(D596,'[1]Combined Contribution Amounts'!$A$2:$K$1335,7,FALSE)),0,VLOOKUP(D596,'[1]Combined Contribution Amounts'!$A$2:$K$1335,7,FALSE))+-IF(ISNA(VLOOKUP(D596,'[1]Combined Contribution Amounts'!$A$2:$K$1335,8,FALSE)),0,VLOOKUP(D596,'[1]Combined Contribution Amounts'!$A$2:$K$1335,8,FALSE))+-IF(ISNA(VLOOKUP(D596,'[1]Combined Contribution Amounts'!$A$2:$K$1335,9,FALSE)),0,VLOOKUP(D596,'[1]Combined Contribution Amounts'!$A$2:$K$1335,9,FALSE))</f>
        <v>0</v>
      </c>
      <c r="L596" s="105">
        <f>VLOOKUP(D596,'[1]Pension Expense Details'!$D$23:$S$1407,16,FALSE)</f>
        <v>373879</v>
      </c>
      <c r="M596" s="105">
        <f>ROUND(('[1]68_InOutFlowsCurPrdAndPriorHist'!$F$28-'[1]68_InOutFlowsCurPrdAndPriorHist'!$F$31)*$H596,0)-VLOOKUP(D596,'[1]Pension Expense Details'!$D$23:$S$1407,12,FALSE)</f>
        <v>-66958</v>
      </c>
      <c r="N596" s="105">
        <f>ROUND(('[1]68_InOutFlowsCurPrdAndPriorHist'!$F$29-'[1]68_InOutFlowsCurPrdAndPriorHist'!$F$32)*$H596,0)-VLOOKUP(D596,'[1]Pension Expense Details'!$D$23:$S$1407,13,FALSE)</f>
        <v>-505937</v>
      </c>
      <c r="O596" s="105">
        <f>ROUND(('[1]68_InOutFlowsCurPrdAndPriorHist'!$F$30-'[1]68_InOutFlowsCurPrdAndPriorHist'!$F$33)*$H596,0)-VLOOKUP(D596,'[1]Pension Expense Details'!$D$23:$S$1407,14,FALSE)</f>
        <v>218782</v>
      </c>
      <c r="P596" s="105">
        <f>ROUND((VLOOKUP(D596,'[1]Schedule of Pension Amounts LW'!$B$15:$AC$1399,28,FALSE)-VLOOKUP(D596,'[1]Schedule of Pension Amounts LW'!$B$15:$AC$1399,27,FALSE))*'[1]Schedule of Pension Amounts LW'!AD$4,0)+VLOOKUP(D596,'[1]Schedule of Pension Amounts LW'!$B$15:$AH$1399,33,FALSE)-VLOOKUP(D596,'[1]Pension Expense Details'!$D$23:$S$1407,15,FALSE)</f>
        <v>-84920</v>
      </c>
      <c r="Q596" s="98">
        <f t="shared" si="38"/>
        <v>4202513</v>
      </c>
      <c r="R596" s="98">
        <f>ROUND('[1]68_InOutFlowsCurPrdAndPrior'!$D$32*IF(ISNA(VLOOKUP(D596,'[1]Proportionate Shares'!$D$23:$I$1359,6,FALSE)),0,VLOOKUP(D596,'[1]Proportionate Shares'!$D$23:$I$1359,6,FALSE)),0)</f>
        <v>17654</v>
      </c>
      <c r="S596" s="98">
        <f>ROUND('[1]68_InOutFlowsCurPrdAndPrior'!$D$33*IF(ISNA(VLOOKUP(D596,'[1]Proportionate Shares'!$D$23:$I$1359,6,FALSE)),0,VLOOKUP(D596,'[1]Proportionate Shares'!$D$23:$I$1359,6,FALSE)),0)</f>
        <v>1303826</v>
      </c>
      <c r="T596" s="98">
        <f>ROUND('[1]68_InOutFlowsCurPrdAndPrior'!$D$35*IF(ISNA(VLOOKUP(D596,'[1]Proportionate Shares'!$D$23:$I$1359,6,FALSE)),0,VLOOKUP(D596,'[1]Proportionate Shares'!$D$23:$I$1359,6,FALSE)),0)</f>
        <v>252656</v>
      </c>
      <c r="U596" s="98">
        <f>VLOOKUP(D596,'[1]Schedule of Pension Amounts LW'!$B$15:$AS$1399,36,FALSE)</f>
        <v>410801</v>
      </c>
      <c r="V596" s="99">
        <f t="shared" si="39"/>
        <v>1984937</v>
      </c>
      <c r="W596" s="98">
        <f>ROUND('[1]68_InOutFlowsCurPrdAndPrior'!$F$32*IF(ISNA(VLOOKUP(D596,'[1]Proportionate Shares'!$D$23:$I$1359,6,FALSE)),0,VLOOKUP(D596,'[1]Proportionate Shares'!$D$23:$I$1359,6,FALSE)),0)</f>
        <v>145918</v>
      </c>
      <c r="X596" s="98">
        <f>ROUND('[1]68_InOutFlowsCurPrdAndPrior'!$F$33*IF(ISNA(VLOOKUP(D596,'[1]Proportionate Shares'!$D$23:$I$1359,6,FALSE)),0,VLOOKUP(D596,'[1]Proportionate Shares'!$D$23:$I$1359,6,FALSE)),0)</f>
        <v>538803</v>
      </c>
      <c r="Y596" s="98">
        <f>ROUND('[1]68_InOutFlowsCurPrdAndPrior'!$F$35*IF(ISNA(VLOOKUP(D596,'[1]Proportionate Shares'!$D$23:$I$1359,6,FALSE)),0,VLOOKUP(D596,'[1]Proportionate Shares'!$D$23:$I$1359,6,FALSE)),0)</f>
        <v>210458</v>
      </c>
      <c r="Z596" s="98">
        <f>-VLOOKUP(D596,'[1]Schedule of Pension Amounts LW'!$B$15:$AS$1399,37,FALSE)</f>
        <v>130898</v>
      </c>
      <c r="AA596" s="99">
        <f t="shared" si="40"/>
        <v>1026077</v>
      </c>
      <c r="AB596" s="72">
        <f>VLOOKUP(D596,'[1]Pension Expense Details'!$D$22:$S$1407,16,FALSE)</f>
        <v>373879</v>
      </c>
      <c r="AC596" s="72">
        <f t="shared" si="41"/>
        <v>528058</v>
      </c>
      <c r="AD596" s="72">
        <f>VLOOKUP(D596,'[1]Schedule of Pension Amounts LW'!$B$15:$W$1399,22,FALSE)</f>
        <v>901937</v>
      </c>
    </row>
    <row r="597" spans="1:30" x14ac:dyDescent="0.3">
      <c r="A597" s="104"/>
      <c r="B597" s="33"/>
      <c r="C597" s="33" t="str">
        <f>VLOOKUP(D597,'[1]Employer information'!$I$3:$J$1391,2,FALSE)</f>
        <v xml:space="preserve">Public Education                                  </v>
      </c>
      <c r="D597" s="33" t="str">
        <f>'[1]Schedule of Pension Amounts LW'!B590</f>
        <v>0583</v>
      </c>
      <c r="E597" s="33" t="str">
        <f>IF(ISNA(VLOOKUP(D597,'[1]Proportionate Shares'!$D$23:$G$1400,2,FALSE)),"",VLOOKUP(D597,'[1]Proportionate Shares'!$D$23:$G$1400,2,FALSE))</f>
        <v>241903</v>
      </c>
      <c r="F597" s="33" t="str">
        <f>IF(ISNA(VLOOKUP(D597,'[1]Proportionate Shares'!$D$23:$G$1400,3,FALSE)),"",VLOOKUP(D597,'[1]Proportionate Shares'!$D$23:$G$1400,3,FALSE))</f>
        <v xml:space="preserve">   </v>
      </c>
      <c r="G597" s="34" t="str">
        <f>VLOOKUP(D597,'[1]Employer information'!$A$3:$B$1390,2,FALSE)</f>
        <v>EL CAMPO ISD</v>
      </c>
      <c r="H597" s="36">
        <f>IF(ISNA(VLOOKUP(D597,'[1]Proportionate Shares'!$D$23:$I$1377,6,FALSE)),0,VLOOKUP(D597,'[1]Proportionate Shares'!$D$23:$I$1377,6,FALSE))</f>
        <v>1.89853177E-4</v>
      </c>
      <c r="I597" s="105">
        <f>VLOOKUP(D597,'[1]Schedule of Pension Amounts LW'!$B$15:$E$1399,3,FALSE)</f>
        <v>10675504</v>
      </c>
      <c r="J597" s="105">
        <f>-IF(ISNA(VLOOKUP(D597,'[1]Combined Contribution Amounts'!$A$2:$K$1335,5,FALSE)),0,VLOOKUP(D597,'[1]Combined Contribution Amounts'!$A$2:$K$1335,5,FALSE))</f>
        <v>-664509</v>
      </c>
      <c r="K597" s="105">
        <f>-IF(ISNA(VLOOKUP(D597,'[1]Combined Contribution Amounts'!$A$2:$K$1335,7,FALSE)),0,VLOOKUP(D597,'[1]Combined Contribution Amounts'!$A$2:$K$1335,7,FALSE))+-IF(ISNA(VLOOKUP(D597,'[1]Combined Contribution Amounts'!$A$2:$K$1335,8,FALSE)),0,VLOOKUP(D597,'[1]Combined Contribution Amounts'!$A$2:$K$1335,8,FALSE))+-IF(ISNA(VLOOKUP(D597,'[1]Combined Contribution Amounts'!$A$2:$K$1335,9,FALSE)),0,VLOOKUP(D597,'[1]Combined Contribution Amounts'!$A$2:$K$1335,9,FALSE))</f>
        <v>0</v>
      </c>
      <c r="L597" s="105">
        <f>VLOOKUP(D597,'[1]Pension Expense Details'!$D$23:$S$1407,16,FALSE)</f>
        <v>879766</v>
      </c>
      <c r="M597" s="105">
        <f>ROUND(('[1]68_InOutFlowsCurPrdAndPriorHist'!$F$28-'[1]68_InOutFlowsCurPrdAndPriorHist'!$F$31)*$H597,0)-VLOOKUP(D597,'[1]Pension Expense Details'!$D$23:$S$1407,12,FALSE)</f>
        <v>-157243</v>
      </c>
      <c r="N597" s="105">
        <f>ROUND(('[1]68_InOutFlowsCurPrdAndPriorHist'!$F$29-'[1]68_InOutFlowsCurPrdAndPriorHist'!$F$32)*$H597,0)-VLOOKUP(D597,'[1]Pension Expense Details'!$D$23:$S$1407,13,FALSE)</f>
        <v>-1188140</v>
      </c>
      <c r="O597" s="105">
        <f>ROUND(('[1]68_InOutFlowsCurPrdAndPriorHist'!$F$30-'[1]68_InOutFlowsCurPrdAndPriorHist'!$F$33)*$H597,0)-VLOOKUP(D597,'[1]Pension Expense Details'!$D$23:$S$1407,14,FALSE)</f>
        <v>513789</v>
      </c>
      <c r="P597" s="105">
        <f>ROUND((VLOOKUP(D597,'[1]Schedule of Pension Amounts LW'!$B$15:$AC$1399,28,FALSE)-VLOOKUP(D597,'[1]Schedule of Pension Amounts LW'!$B$15:$AC$1399,27,FALSE))*'[1]Schedule of Pension Amounts LW'!AD$4,0)+VLOOKUP(D597,'[1]Schedule of Pension Amounts LW'!$B$15:$AH$1399,33,FALSE)-VLOOKUP(D597,'[1]Pension Expense Details'!$D$23:$S$1407,15,FALSE)</f>
        <v>-190005</v>
      </c>
      <c r="Q597" s="98">
        <f t="shared" si="38"/>
        <v>9869162</v>
      </c>
      <c r="R597" s="98">
        <f>ROUND('[1]68_InOutFlowsCurPrdAndPrior'!$D$32*IF(ISNA(VLOOKUP(D597,'[1]Proportionate Shares'!$D$23:$I$1359,6,FALSE)),0,VLOOKUP(D597,'[1]Proportionate Shares'!$D$23:$I$1359,6,FALSE)),0)</f>
        <v>41459</v>
      </c>
      <c r="S597" s="98">
        <f>ROUND('[1]68_InOutFlowsCurPrdAndPrior'!$D$33*IF(ISNA(VLOOKUP(D597,'[1]Proportionate Shares'!$D$23:$I$1359,6,FALSE)),0,VLOOKUP(D597,'[1]Proportionate Shares'!$D$23:$I$1359,6,FALSE)),0)</f>
        <v>3061899</v>
      </c>
      <c r="T597" s="98">
        <f>ROUND('[1]68_InOutFlowsCurPrdAndPrior'!$D$35*IF(ISNA(VLOOKUP(D597,'[1]Proportionate Shares'!$D$23:$I$1359,6,FALSE)),0,VLOOKUP(D597,'[1]Proportionate Shares'!$D$23:$I$1359,6,FALSE)),0)</f>
        <v>593337</v>
      </c>
      <c r="U597" s="98">
        <f>VLOOKUP(D597,'[1]Schedule of Pension Amounts LW'!$B$15:$AS$1399,36,FALSE)</f>
        <v>565501</v>
      </c>
      <c r="V597" s="99">
        <f t="shared" si="39"/>
        <v>4262196</v>
      </c>
      <c r="W597" s="98">
        <f>ROUND('[1]68_InOutFlowsCurPrdAndPrior'!$F$32*IF(ISNA(VLOOKUP(D597,'[1]Proportionate Shares'!$D$23:$I$1359,6,FALSE)),0,VLOOKUP(D597,'[1]Proportionate Shares'!$D$23:$I$1359,6,FALSE)),0)</f>
        <v>342673</v>
      </c>
      <c r="X597" s="98">
        <f>ROUND('[1]68_InOutFlowsCurPrdAndPrior'!$F$33*IF(ISNA(VLOOKUP(D597,'[1]Proportionate Shares'!$D$23:$I$1359,6,FALSE)),0,VLOOKUP(D597,'[1]Proportionate Shares'!$D$23:$I$1359,6,FALSE)),0)</f>
        <v>1265321</v>
      </c>
      <c r="Y597" s="98">
        <f>ROUND('[1]68_InOutFlowsCurPrdAndPrior'!$F$35*IF(ISNA(VLOOKUP(D597,'[1]Proportionate Shares'!$D$23:$I$1359,6,FALSE)),0,VLOOKUP(D597,'[1]Proportionate Shares'!$D$23:$I$1359,6,FALSE)),0)</f>
        <v>494239</v>
      </c>
      <c r="Z597" s="98">
        <f>-VLOOKUP(D597,'[1]Schedule of Pension Amounts LW'!$B$15:$AS$1399,37,FALSE)</f>
        <v>266502</v>
      </c>
      <c r="AA597" s="99">
        <f t="shared" si="40"/>
        <v>2368735</v>
      </c>
      <c r="AB597" s="72">
        <f>VLOOKUP(D597,'[1]Pension Expense Details'!$D$22:$S$1407,16,FALSE)</f>
        <v>879766</v>
      </c>
      <c r="AC597" s="72">
        <f t="shared" si="41"/>
        <v>1079262</v>
      </c>
      <c r="AD597" s="72">
        <f>VLOOKUP(D597,'[1]Schedule of Pension Amounts LW'!$B$15:$W$1399,22,FALSE)</f>
        <v>1959028</v>
      </c>
    </row>
    <row r="598" spans="1:30" x14ac:dyDescent="0.3">
      <c r="A598" s="104"/>
      <c r="B598" s="33"/>
      <c r="C598" s="33" t="str">
        <f>VLOOKUP(D598,'[1]Employer information'!$I$3:$J$1391,2,FALSE)</f>
        <v xml:space="preserve">Public Education                                  </v>
      </c>
      <c r="D598" s="33" t="str">
        <f>'[1]Schedule of Pension Amounts LW'!B591</f>
        <v>0592</v>
      </c>
      <c r="E598" s="33" t="str">
        <f>IF(ISNA(VLOOKUP(D598,'[1]Proportionate Shares'!$D$23:$G$1400,2,FALSE)),"",VLOOKUP(D598,'[1]Proportionate Shares'!$D$23:$G$1400,2,FALSE))</f>
        <v>071902</v>
      </c>
      <c r="F598" s="33" t="str">
        <f>IF(ISNA(VLOOKUP(D598,'[1]Proportionate Shares'!$D$23:$G$1400,3,FALSE)),"",VLOOKUP(D598,'[1]Proportionate Shares'!$D$23:$G$1400,3,FALSE))</f>
        <v xml:space="preserve">   </v>
      </c>
      <c r="G598" s="34" t="str">
        <f>VLOOKUP(D598,'[1]Employer information'!$A$3:$B$1390,2,FALSE)</f>
        <v>EL PASO ISD</v>
      </c>
      <c r="H598" s="36">
        <f>IF(ISNA(VLOOKUP(D598,'[1]Proportionate Shares'!$D$23:$I$1377,6,FALSE)),0,VLOOKUP(D598,'[1]Proportionate Shares'!$D$23:$I$1377,6,FALSE))</f>
        <v>3.1795587970000001E-3</v>
      </c>
      <c r="I598" s="105">
        <f>VLOOKUP(D598,'[1]Schedule of Pension Amounts LW'!$B$15:$E$1399,3,FALSE)</f>
        <v>189481944</v>
      </c>
      <c r="J598" s="105">
        <f>-IF(ISNA(VLOOKUP(D598,'[1]Combined Contribution Amounts'!$A$2:$K$1335,5,FALSE)),0,VLOOKUP(D598,'[1]Combined Contribution Amounts'!$A$2:$K$1335,5,FALSE))</f>
        <v>-11128747</v>
      </c>
      <c r="K598" s="105">
        <f>-IF(ISNA(VLOOKUP(D598,'[1]Combined Contribution Amounts'!$A$2:$K$1335,7,FALSE)),0,VLOOKUP(D598,'[1]Combined Contribution Amounts'!$A$2:$K$1335,7,FALSE))+-IF(ISNA(VLOOKUP(D598,'[1]Combined Contribution Amounts'!$A$2:$K$1335,8,FALSE)),0,VLOOKUP(D598,'[1]Combined Contribution Amounts'!$A$2:$K$1335,8,FALSE))+-IF(ISNA(VLOOKUP(D598,'[1]Combined Contribution Amounts'!$A$2:$K$1335,9,FALSE)),0,VLOOKUP(D598,'[1]Combined Contribution Amounts'!$A$2:$K$1335,9,FALSE))</f>
        <v>-92</v>
      </c>
      <c r="L598" s="105">
        <f>VLOOKUP(D598,'[1]Pension Expense Details'!$D$23:$S$1407,16,FALSE)</f>
        <v>13052983</v>
      </c>
      <c r="M598" s="105">
        <f>ROUND(('[1]68_InOutFlowsCurPrdAndPriorHist'!$F$28-'[1]68_InOutFlowsCurPrdAndPriorHist'!$F$31)*$H598,0)-VLOOKUP(D598,'[1]Pension Expense Details'!$D$23:$S$1407,12,FALSE)</f>
        <v>-2633431</v>
      </c>
      <c r="N598" s="105">
        <f>ROUND(('[1]68_InOutFlowsCurPrdAndPriorHist'!$F$29-'[1]68_InOutFlowsCurPrdAndPriorHist'!$F$32)*$H598,0)-VLOOKUP(D598,'[1]Pension Expense Details'!$D$23:$S$1407,13,FALSE)</f>
        <v>-19898328</v>
      </c>
      <c r="O598" s="105">
        <f>ROUND(('[1]68_InOutFlowsCurPrdAndPriorHist'!$F$30-'[1]68_InOutFlowsCurPrdAndPriorHist'!$F$33)*$H598,0)-VLOOKUP(D598,'[1]Pension Expense Details'!$D$23:$S$1407,14,FALSE)</f>
        <v>8604652</v>
      </c>
      <c r="P598" s="105">
        <f>ROUND((VLOOKUP(D598,'[1]Schedule of Pension Amounts LW'!$B$15:$AC$1399,28,FALSE)-VLOOKUP(D598,'[1]Schedule of Pension Amounts LW'!$B$15:$AC$1399,27,FALSE))*'[1]Schedule of Pension Amounts LW'!AD$4,0)+VLOOKUP(D598,'[1]Schedule of Pension Amounts LW'!$B$15:$AH$1399,33,FALSE)-VLOOKUP(D598,'[1]Pension Expense Details'!$D$23:$S$1407,15,FALSE)</f>
        <v>-12195575</v>
      </c>
      <c r="Q598" s="98">
        <f t="shared" ref="Q598:Q661" si="42">SUM(I598:K598,L598:P598)</f>
        <v>165283406</v>
      </c>
      <c r="R598" s="98">
        <f>ROUND('[1]68_InOutFlowsCurPrdAndPrior'!$D$32*IF(ISNA(VLOOKUP(D598,'[1]Proportionate Shares'!$D$23:$I$1359,6,FALSE)),0,VLOOKUP(D598,'[1]Proportionate Shares'!$D$23:$I$1359,6,FALSE)),0)</f>
        <v>694338</v>
      </c>
      <c r="S598" s="98">
        <f>ROUND('[1]68_InOutFlowsCurPrdAndPrior'!$D$33*IF(ISNA(VLOOKUP(D598,'[1]Proportionate Shares'!$D$23:$I$1359,6,FALSE)),0,VLOOKUP(D598,'[1]Proportionate Shares'!$D$23:$I$1359,6,FALSE)),0)</f>
        <v>51279030</v>
      </c>
      <c r="T598" s="98">
        <f>ROUND('[1]68_InOutFlowsCurPrdAndPrior'!$D$35*IF(ISNA(VLOOKUP(D598,'[1]Proportionate Shares'!$D$23:$I$1359,6,FALSE)),0,VLOOKUP(D598,'[1]Proportionate Shares'!$D$23:$I$1359,6,FALSE)),0)</f>
        <v>9936889</v>
      </c>
      <c r="U598" s="98">
        <f>VLOOKUP(D598,'[1]Schedule of Pension Amounts LW'!$B$15:$AS$1399,36,FALSE)</f>
        <v>12077662</v>
      </c>
      <c r="V598" s="99">
        <f t="shared" si="39"/>
        <v>73987919</v>
      </c>
      <c r="W598" s="98">
        <f>ROUND('[1]68_InOutFlowsCurPrdAndPrior'!$F$32*IF(ISNA(VLOOKUP(D598,'[1]Proportionate Shares'!$D$23:$I$1359,6,FALSE)),0,VLOOKUP(D598,'[1]Proportionate Shares'!$D$23:$I$1359,6,FALSE)),0)</f>
        <v>5738902</v>
      </c>
      <c r="X598" s="98">
        <f>ROUND('[1]68_InOutFlowsCurPrdAndPrior'!$F$33*IF(ISNA(VLOOKUP(D598,'[1]Proportionate Shares'!$D$23:$I$1359,6,FALSE)),0,VLOOKUP(D598,'[1]Proportionate Shares'!$D$23:$I$1359,6,FALSE)),0)</f>
        <v>21190921</v>
      </c>
      <c r="Y598" s="98">
        <f>ROUND('[1]68_InOutFlowsCurPrdAndPrior'!$F$35*IF(ISNA(VLOOKUP(D598,'[1]Proportionate Shares'!$D$23:$I$1359,6,FALSE)),0,VLOOKUP(D598,'[1]Proportionate Shares'!$D$23:$I$1359,6,FALSE)),0)</f>
        <v>8277253</v>
      </c>
      <c r="Z598" s="98">
        <f>-VLOOKUP(D598,'[1]Schedule of Pension Amounts LW'!$B$15:$AS$1399,37,FALSE)</f>
        <v>11942034</v>
      </c>
      <c r="AA598" s="99">
        <f t="shared" si="40"/>
        <v>47149110</v>
      </c>
      <c r="AB598" s="72">
        <f>VLOOKUP(D598,'[1]Pension Expense Details'!$D$22:$S$1407,16,FALSE)</f>
        <v>13052983</v>
      </c>
      <c r="AC598" s="72">
        <f t="shared" si="41"/>
        <v>19272052</v>
      </c>
      <c r="AD598" s="72">
        <f>VLOOKUP(D598,'[1]Schedule of Pension Amounts LW'!$B$15:$W$1399,22,FALSE)</f>
        <v>32325035</v>
      </c>
    </row>
    <row r="599" spans="1:30" x14ac:dyDescent="0.3">
      <c r="A599" s="104"/>
      <c r="B599" s="33"/>
      <c r="C599" s="33" t="str">
        <f>VLOOKUP(D599,'[1]Employer information'!$I$3:$J$1391,2,FALSE)</f>
        <v xml:space="preserve">Public Education                                  </v>
      </c>
      <c r="D599" s="33" t="str">
        <f>'[1]Schedule of Pension Amounts LW'!B592</f>
        <v>0585</v>
      </c>
      <c r="E599" s="33" t="str">
        <f>IF(ISNA(VLOOKUP(D599,'[1]Proportionate Shares'!$D$23:$G$1400,2,FALSE)),"",VLOOKUP(D599,'[1]Proportionate Shares'!$D$23:$G$1400,2,FALSE))</f>
        <v>243902</v>
      </c>
      <c r="F599" s="33" t="str">
        <f>IF(ISNA(VLOOKUP(D599,'[1]Proportionate Shares'!$D$23:$G$1400,3,FALSE)),"",VLOOKUP(D599,'[1]Proportionate Shares'!$D$23:$G$1400,3,FALSE))</f>
        <v xml:space="preserve">   </v>
      </c>
      <c r="G599" s="34" t="str">
        <f>VLOOKUP(D599,'[1]Employer information'!$A$3:$B$1390,2,FALSE)</f>
        <v>ELECTRA ISD</v>
      </c>
      <c r="H599" s="36">
        <f>IF(ISNA(VLOOKUP(D599,'[1]Proportionate Shares'!$D$23:$I$1377,6,FALSE)),0,VLOOKUP(D599,'[1]Proportionate Shares'!$D$23:$I$1377,6,FALSE))</f>
        <v>2.6037103E-5</v>
      </c>
      <c r="I599" s="105">
        <f>VLOOKUP(D599,'[1]Schedule of Pension Amounts LW'!$B$15:$E$1399,3,FALSE)</f>
        <v>1393140</v>
      </c>
      <c r="J599" s="105">
        <f>-IF(ISNA(VLOOKUP(D599,'[1]Combined Contribution Amounts'!$A$2:$K$1335,5,FALSE)),0,VLOOKUP(D599,'[1]Combined Contribution Amounts'!$A$2:$K$1335,5,FALSE))</f>
        <v>-91133</v>
      </c>
      <c r="K599" s="105">
        <f>-IF(ISNA(VLOOKUP(D599,'[1]Combined Contribution Amounts'!$A$2:$K$1335,7,FALSE)),0,VLOOKUP(D599,'[1]Combined Contribution Amounts'!$A$2:$K$1335,7,FALSE))+-IF(ISNA(VLOOKUP(D599,'[1]Combined Contribution Amounts'!$A$2:$K$1335,8,FALSE)),0,VLOOKUP(D599,'[1]Combined Contribution Amounts'!$A$2:$K$1335,8,FALSE))+-IF(ISNA(VLOOKUP(D599,'[1]Combined Contribution Amounts'!$A$2:$K$1335,9,FALSE)),0,VLOOKUP(D599,'[1]Combined Contribution Amounts'!$A$2:$K$1335,9,FALSE))</f>
        <v>0</v>
      </c>
      <c r="L599" s="105">
        <f>VLOOKUP(D599,'[1]Pension Expense Details'!$D$23:$S$1407,16,FALSE)</f>
        <v>131804</v>
      </c>
      <c r="M599" s="105">
        <f>ROUND(('[1]68_InOutFlowsCurPrdAndPriorHist'!$F$28-'[1]68_InOutFlowsCurPrdAndPriorHist'!$F$31)*$H599,0)-VLOOKUP(D599,'[1]Pension Expense Details'!$D$23:$S$1407,12,FALSE)</f>
        <v>-21564</v>
      </c>
      <c r="N599" s="105">
        <f>ROUND(('[1]68_InOutFlowsCurPrdAndPriorHist'!$F$29-'[1]68_InOutFlowsCurPrdAndPriorHist'!$F$32)*$H599,0)-VLOOKUP(D599,'[1]Pension Expense Details'!$D$23:$S$1407,13,FALSE)</f>
        <v>-162946</v>
      </c>
      <c r="O599" s="105">
        <f>ROUND(('[1]68_InOutFlowsCurPrdAndPriorHist'!$F$30-'[1]68_InOutFlowsCurPrdAndPriorHist'!$F$33)*$H599,0)-VLOOKUP(D599,'[1]Pension Expense Details'!$D$23:$S$1407,14,FALSE)</f>
        <v>70462</v>
      </c>
      <c r="P599" s="105">
        <f>ROUND((VLOOKUP(D599,'[1]Schedule of Pension Amounts LW'!$B$15:$AC$1399,28,FALSE)-VLOOKUP(D599,'[1]Schedule of Pension Amounts LW'!$B$15:$AC$1399,27,FALSE))*'[1]Schedule of Pension Amounts LW'!AD$4,0)+VLOOKUP(D599,'[1]Schedule of Pension Amounts LW'!$B$15:$AH$1399,33,FALSE)-VLOOKUP(D599,'[1]Pension Expense Details'!$D$23:$S$1407,15,FALSE)</f>
        <v>33727</v>
      </c>
      <c r="Q599" s="98">
        <f t="shared" si="42"/>
        <v>1353490</v>
      </c>
      <c r="R599" s="98">
        <f>ROUND('[1]68_InOutFlowsCurPrdAndPrior'!$D$32*IF(ISNA(VLOOKUP(D599,'[1]Proportionate Shares'!$D$23:$I$1359,6,FALSE)),0,VLOOKUP(D599,'[1]Proportionate Shares'!$D$23:$I$1359,6,FALSE)),0)</f>
        <v>5686</v>
      </c>
      <c r="S599" s="98">
        <f>ROUND('[1]68_InOutFlowsCurPrdAndPrior'!$D$33*IF(ISNA(VLOOKUP(D599,'[1]Proportionate Shares'!$D$23:$I$1359,6,FALSE)),0,VLOOKUP(D599,'[1]Proportionate Shares'!$D$23:$I$1359,6,FALSE)),0)</f>
        <v>419919</v>
      </c>
      <c r="T599" s="98">
        <f>ROUND('[1]68_InOutFlowsCurPrdAndPrior'!$D$35*IF(ISNA(VLOOKUP(D599,'[1]Proportionate Shares'!$D$23:$I$1359,6,FALSE)),0,VLOOKUP(D599,'[1]Proportionate Shares'!$D$23:$I$1359,6,FALSE)),0)</f>
        <v>81372</v>
      </c>
      <c r="U599" s="98">
        <f>VLOOKUP(D599,'[1]Schedule of Pension Amounts LW'!$B$15:$AS$1399,36,FALSE)</f>
        <v>124506</v>
      </c>
      <c r="V599" s="99">
        <f t="shared" ref="V599:V662" si="43">SUM(R599:U599)</f>
        <v>631483</v>
      </c>
      <c r="W599" s="98">
        <f>ROUND('[1]68_InOutFlowsCurPrdAndPrior'!$F$32*IF(ISNA(VLOOKUP(D599,'[1]Proportionate Shares'!$D$23:$I$1359,6,FALSE)),0,VLOOKUP(D599,'[1]Proportionate Shares'!$D$23:$I$1359,6,FALSE)),0)</f>
        <v>46995</v>
      </c>
      <c r="X599" s="98">
        <f>ROUND('[1]68_InOutFlowsCurPrdAndPrior'!$F$33*IF(ISNA(VLOOKUP(D599,'[1]Proportionate Shares'!$D$23:$I$1359,6,FALSE)),0,VLOOKUP(D599,'[1]Proportionate Shares'!$D$23:$I$1359,6,FALSE)),0)</f>
        <v>173530</v>
      </c>
      <c r="Y599" s="98">
        <f>ROUND('[1]68_InOutFlowsCurPrdAndPrior'!$F$35*IF(ISNA(VLOOKUP(D599,'[1]Proportionate Shares'!$D$23:$I$1359,6,FALSE)),0,VLOOKUP(D599,'[1]Proportionate Shares'!$D$23:$I$1359,6,FALSE)),0)</f>
        <v>67782</v>
      </c>
      <c r="Z599" s="98">
        <f>-VLOOKUP(D599,'[1]Schedule of Pension Amounts LW'!$B$15:$AS$1399,37,FALSE)</f>
        <v>28366</v>
      </c>
      <c r="AA599" s="99">
        <f t="shared" ref="AA599:AA662" si="44">SUM(W599:Z599)</f>
        <v>316673</v>
      </c>
      <c r="AB599" s="72">
        <f>VLOOKUP(D599,'[1]Pension Expense Details'!$D$22:$S$1407,16,FALSE)</f>
        <v>131804</v>
      </c>
      <c r="AC599" s="72">
        <f t="shared" si="41"/>
        <v>157149</v>
      </c>
      <c r="AD599" s="72">
        <f>VLOOKUP(D599,'[1]Schedule of Pension Amounts LW'!$B$15:$W$1399,22,FALSE)</f>
        <v>288953</v>
      </c>
    </row>
    <row r="600" spans="1:30" x14ac:dyDescent="0.3">
      <c r="A600" s="104"/>
      <c r="B600" s="33"/>
      <c r="C600" s="33" t="str">
        <f>VLOOKUP(D600,'[1]Employer information'!$I$3:$J$1391,2,FALSE)</f>
        <v xml:space="preserve">Public Education                                  </v>
      </c>
      <c r="D600" s="33" t="str">
        <f>'[1]Schedule of Pension Amounts LW'!B593</f>
        <v>0586</v>
      </c>
      <c r="E600" s="33" t="str">
        <f>IF(ISNA(VLOOKUP(D600,'[1]Proportionate Shares'!$D$23:$G$1400,2,FALSE)),"",VLOOKUP(D600,'[1]Proportionate Shares'!$D$23:$G$1400,2,FALSE))</f>
        <v>011902</v>
      </c>
      <c r="F600" s="33" t="str">
        <f>IF(ISNA(VLOOKUP(D600,'[1]Proportionate Shares'!$D$23:$G$1400,3,FALSE)),"",VLOOKUP(D600,'[1]Proportionate Shares'!$D$23:$G$1400,3,FALSE))</f>
        <v xml:space="preserve">   </v>
      </c>
      <c r="G600" s="34" t="str">
        <f>VLOOKUP(D600,'[1]Employer information'!$A$3:$B$1390,2,FALSE)</f>
        <v>ELGIN ISD</v>
      </c>
      <c r="H600" s="36">
        <f>IF(ISNA(VLOOKUP(D600,'[1]Proportionate Shares'!$D$23:$I$1377,6,FALSE)),0,VLOOKUP(D600,'[1]Proportionate Shares'!$D$23:$I$1377,6,FALSE))</f>
        <v>2.7978122299999997E-4</v>
      </c>
      <c r="I600" s="105">
        <f>VLOOKUP(D600,'[1]Schedule of Pension Amounts LW'!$B$15:$E$1399,3,FALSE)</f>
        <v>15422514</v>
      </c>
      <c r="J600" s="105">
        <f>-IF(ISNA(VLOOKUP(D600,'[1]Combined Contribution Amounts'!$A$2:$K$1335,5,FALSE)),0,VLOOKUP(D600,'[1]Combined Contribution Amounts'!$A$2:$K$1335,5,FALSE))</f>
        <v>-979268</v>
      </c>
      <c r="K600" s="105">
        <f>-IF(ISNA(VLOOKUP(D600,'[1]Combined Contribution Amounts'!$A$2:$K$1335,7,FALSE)),0,VLOOKUP(D600,'[1]Combined Contribution Amounts'!$A$2:$K$1335,7,FALSE))+-IF(ISNA(VLOOKUP(D600,'[1]Combined Contribution Amounts'!$A$2:$K$1335,8,FALSE)),0,VLOOKUP(D600,'[1]Combined Contribution Amounts'!$A$2:$K$1335,8,FALSE))+-IF(ISNA(VLOOKUP(D600,'[1]Combined Contribution Amounts'!$A$2:$K$1335,9,FALSE)),0,VLOOKUP(D600,'[1]Combined Contribution Amounts'!$A$2:$K$1335,9,FALSE))</f>
        <v>0</v>
      </c>
      <c r="L600" s="105">
        <f>VLOOKUP(D600,'[1]Pension Expense Details'!$D$23:$S$1407,16,FALSE)</f>
        <v>1345162</v>
      </c>
      <c r="M600" s="105">
        <f>ROUND(('[1]68_InOutFlowsCurPrdAndPriorHist'!$F$28-'[1]68_InOutFlowsCurPrdAndPriorHist'!$F$31)*$H600,0)-VLOOKUP(D600,'[1]Pension Expense Details'!$D$23:$S$1407,12,FALSE)</f>
        <v>-231725</v>
      </c>
      <c r="N600" s="105">
        <f>ROUND(('[1]68_InOutFlowsCurPrdAndPriorHist'!$F$29-'[1]68_InOutFlowsCurPrdAndPriorHist'!$F$32)*$H600,0)-VLOOKUP(D600,'[1]Pension Expense Details'!$D$23:$S$1407,13,FALSE)</f>
        <v>-1750928</v>
      </c>
      <c r="O600" s="105">
        <f>ROUND(('[1]68_InOutFlowsCurPrdAndPriorHist'!$F$30-'[1]68_InOutFlowsCurPrdAndPriorHist'!$F$33)*$H600,0)-VLOOKUP(D600,'[1]Pension Expense Details'!$D$23:$S$1407,14,FALSE)</f>
        <v>757155</v>
      </c>
      <c r="P600" s="105">
        <f>ROUND((VLOOKUP(D600,'[1]Schedule of Pension Amounts LW'!$B$15:$AC$1399,28,FALSE)-VLOOKUP(D600,'[1]Schedule of Pension Amounts LW'!$B$15:$AC$1399,27,FALSE))*'[1]Schedule of Pension Amounts LW'!AD$4,0)+VLOOKUP(D600,'[1]Schedule of Pension Amounts LW'!$B$15:$AH$1399,33,FALSE)-VLOOKUP(D600,'[1]Pension Expense Details'!$D$23:$S$1407,15,FALSE)</f>
        <v>-19007</v>
      </c>
      <c r="Q600" s="98">
        <f t="shared" si="42"/>
        <v>14543903</v>
      </c>
      <c r="R600" s="98">
        <f>ROUND('[1]68_InOutFlowsCurPrdAndPrior'!$D$32*IF(ISNA(VLOOKUP(D600,'[1]Proportionate Shares'!$D$23:$I$1359,6,FALSE)),0,VLOOKUP(D600,'[1]Proportionate Shares'!$D$23:$I$1359,6,FALSE)),0)</f>
        <v>61097</v>
      </c>
      <c r="S600" s="98">
        <f>ROUND('[1]68_InOutFlowsCurPrdAndPrior'!$D$33*IF(ISNA(VLOOKUP(D600,'[1]Proportionate Shares'!$D$23:$I$1359,6,FALSE)),0,VLOOKUP(D600,'[1]Proportionate Shares'!$D$23:$I$1359,6,FALSE)),0)</f>
        <v>4512233</v>
      </c>
      <c r="T600" s="98">
        <f>ROUND('[1]68_InOutFlowsCurPrdAndPrior'!$D$35*IF(ISNA(VLOOKUP(D600,'[1]Proportionate Shares'!$D$23:$I$1359,6,FALSE)),0,VLOOKUP(D600,'[1]Proportionate Shares'!$D$23:$I$1359,6,FALSE)),0)</f>
        <v>874384</v>
      </c>
      <c r="U600" s="98">
        <f>VLOOKUP(D600,'[1]Schedule of Pension Amounts LW'!$B$15:$AS$1399,36,FALSE)</f>
        <v>1446291</v>
      </c>
      <c r="V600" s="99">
        <f t="shared" si="43"/>
        <v>6894005</v>
      </c>
      <c r="W600" s="98">
        <f>ROUND('[1]68_InOutFlowsCurPrdAndPrior'!$F$32*IF(ISNA(VLOOKUP(D600,'[1]Proportionate Shares'!$D$23:$I$1359,6,FALSE)),0,VLOOKUP(D600,'[1]Proportionate Shares'!$D$23:$I$1359,6,FALSE)),0)</f>
        <v>504987</v>
      </c>
      <c r="X600" s="98">
        <f>ROUND('[1]68_InOutFlowsCurPrdAndPrior'!$F$33*IF(ISNA(VLOOKUP(D600,'[1]Proportionate Shares'!$D$23:$I$1359,6,FALSE)),0,VLOOKUP(D600,'[1]Proportionate Shares'!$D$23:$I$1359,6,FALSE)),0)</f>
        <v>1864668</v>
      </c>
      <c r="Y600" s="98">
        <f>ROUND('[1]68_InOutFlowsCurPrdAndPrior'!$F$35*IF(ISNA(VLOOKUP(D600,'[1]Proportionate Shares'!$D$23:$I$1359,6,FALSE)),0,VLOOKUP(D600,'[1]Proportionate Shares'!$D$23:$I$1359,6,FALSE)),0)</f>
        <v>728346</v>
      </c>
      <c r="Z600" s="98">
        <f>-VLOOKUP(D600,'[1]Schedule of Pension Amounts LW'!$B$15:$AS$1399,37,FALSE)</f>
        <v>199716</v>
      </c>
      <c r="AA600" s="99">
        <f t="shared" si="44"/>
        <v>3297717</v>
      </c>
      <c r="AB600" s="72">
        <f>VLOOKUP(D600,'[1]Pension Expense Details'!$D$22:$S$1407,16,FALSE)</f>
        <v>1345162</v>
      </c>
      <c r="AC600" s="72">
        <f t="shared" ref="AC600:AC663" si="45">AD600-AB600</f>
        <v>1769393</v>
      </c>
      <c r="AD600" s="72">
        <f>VLOOKUP(D600,'[1]Schedule of Pension Amounts LW'!$B$15:$W$1399,22,FALSE)</f>
        <v>3114555</v>
      </c>
    </row>
    <row r="601" spans="1:30" x14ac:dyDescent="0.3">
      <c r="A601" s="104"/>
      <c r="B601" s="33"/>
      <c r="C601" s="33" t="str">
        <f>VLOOKUP(D601,'[1]Employer information'!$I$3:$J$1391,2,FALSE)</f>
        <v xml:space="preserve">Public Education                                  </v>
      </c>
      <c r="D601" s="33" t="str">
        <f>'[1]Schedule of Pension Amounts LW'!B594</f>
        <v>0589</v>
      </c>
      <c r="E601" s="33" t="str">
        <f>IF(ISNA(VLOOKUP(D601,'[1]Proportionate Shares'!$D$23:$G$1400,2,FALSE)),"",VLOOKUP(D601,'[1]Proportionate Shares'!$D$23:$G$1400,2,FALSE))</f>
        <v>001903</v>
      </c>
      <c r="F601" s="33" t="str">
        <f>IF(ISNA(VLOOKUP(D601,'[1]Proportionate Shares'!$D$23:$G$1400,3,FALSE)),"",VLOOKUP(D601,'[1]Proportionate Shares'!$D$23:$G$1400,3,FALSE))</f>
        <v xml:space="preserve">   </v>
      </c>
      <c r="G601" s="34" t="str">
        <f>VLOOKUP(D601,'[1]Employer information'!$A$3:$B$1390,2,FALSE)</f>
        <v>ELKHART ISD</v>
      </c>
      <c r="H601" s="36">
        <f>IF(ISNA(VLOOKUP(D601,'[1]Proportionate Shares'!$D$23:$I$1377,6,FALSE)),0,VLOOKUP(D601,'[1]Proportionate Shares'!$D$23:$I$1377,6,FALSE))</f>
        <v>4.7354941000000002E-5</v>
      </c>
      <c r="I601" s="105">
        <f>VLOOKUP(D601,'[1]Schedule of Pension Amounts LW'!$B$15:$E$1399,3,FALSE)</f>
        <v>2596632</v>
      </c>
      <c r="J601" s="105">
        <f>-IF(ISNA(VLOOKUP(D601,'[1]Combined Contribution Amounts'!$A$2:$K$1335,5,FALSE)),0,VLOOKUP(D601,'[1]Combined Contribution Amounts'!$A$2:$K$1335,5,FALSE))</f>
        <v>-165748</v>
      </c>
      <c r="K601" s="105">
        <f>-IF(ISNA(VLOOKUP(D601,'[1]Combined Contribution Amounts'!$A$2:$K$1335,7,FALSE)),0,VLOOKUP(D601,'[1]Combined Contribution Amounts'!$A$2:$K$1335,7,FALSE))+-IF(ISNA(VLOOKUP(D601,'[1]Combined Contribution Amounts'!$A$2:$K$1335,8,FALSE)),0,VLOOKUP(D601,'[1]Combined Contribution Amounts'!$A$2:$K$1335,8,FALSE))+-IF(ISNA(VLOOKUP(D601,'[1]Combined Contribution Amounts'!$A$2:$K$1335,9,FALSE)),0,VLOOKUP(D601,'[1]Combined Contribution Amounts'!$A$2:$K$1335,9,FALSE))</f>
        <v>0</v>
      </c>
      <c r="L601" s="105">
        <f>VLOOKUP(D601,'[1]Pension Expense Details'!$D$23:$S$1407,16,FALSE)</f>
        <v>229838</v>
      </c>
      <c r="M601" s="105">
        <f>ROUND(('[1]68_InOutFlowsCurPrdAndPriorHist'!$F$28-'[1]68_InOutFlowsCurPrdAndPriorHist'!$F$31)*$H601,0)-VLOOKUP(D601,'[1]Pension Expense Details'!$D$23:$S$1407,12,FALSE)</f>
        <v>-39221</v>
      </c>
      <c r="N601" s="105">
        <f>ROUND(('[1]68_InOutFlowsCurPrdAndPriorHist'!$F$29-'[1]68_InOutFlowsCurPrdAndPriorHist'!$F$32)*$H601,0)-VLOOKUP(D601,'[1]Pension Expense Details'!$D$23:$S$1407,13,FALSE)</f>
        <v>-296357</v>
      </c>
      <c r="O601" s="105">
        <f>ROUND(('[1]68_InOutFlowsCurPrdAndPriorHist'!$F$30-'[1]68_InOutFlowsCurPrdAndPriorHist'!$F$33)*$H601,0)-VLOOKUP(D601,'[1]Pension Expense Details'!$D$23:$S$1407,14,FALSE)</f>
        <v>128154</v>
      </c>
      <c r="P601" s="105">
        <f>ROUND((VLOOKUP(D601,'[1]Schedule of Pension Amounts LW'!$B$15:$AC$1399,28,FALSE)-VLOOKUP(D601,'[1]Schedule of Pension Amounts LW'!$B$15:$AC$1399,27,FALSE))*'[1]Schedule of Pension Amounts LW'!AD$4,0)+VLOOKUP(D601,'[1]Schedule of Pension Amounts LW'!$B$15:$AH$1399,33,FALSE)-VLOOKUP(D601,'[1]Pension Expense Details'!$D$23:$S$1407,15,FALSE)</f>
        <v>8360</v>
      </c>
      <c r="Q601" s="98">
        <f t="shared" si="42"/>
        <v>2461658</v>
      </c>
      <c r="R601" s="98">
        <f>ROUND('[1]68_InOutFlowsCurPrdAndPrior'!$D$32*IF(ISNA(VLOOKUP(D601,'[1]Proportionate Shares'!$D$23:$I$1359,6,FALSE)),0,VLOOKUP(D601,'[1]Proportionate Shares'!$D$23:$I$1359,6,FALSE)),0)</f>
        <v>10341</v>
      </c>
      <c r="S601" s="98">
        <f>ROUND('[1]68_InOutFlowsCurPrdAndPrior'!$D$33*IF(ISNA(VLOOKUP(D601,'[1]Proportionate Shares'!$D$23:$I$1359,6,FALSE)),0,VLOOKUP(D601,'[1]Proportionate Shares'!$D$23:$I$1359,6,FALSE)),0)</f>
        <v>763727</v>
      </c>
      <c r="T601" s="98">
        <f>ROUND('[1]68_InOutFlowsCurPrdAndPrior'!$D$35*IF(ISNA(VLOOKUP(D601,'[1]Proportionate Shares'!$D$23:$I$1359,6,FALSE)),0,VLOOKUP(D601,'[1]Proportionate Shares'!$D$23:$I$1359,6,FALSE)),0)</f>
        <v>147996</v>
      </c>
      <c r="U601" s="98">
        <f>VLOOKUP(D601,'[1]Schedule of Pension Amounts LW'!$B$15:$AS$1399,36,FALSE)</f>
        <v>273783</v>
      </c>
      <c r="V601" s="99">
        <f t="shared" si="43"/>
        <v>1195847</v>
      </c>
      <c r="W601" s="98">
        <f>ROUND('[1]68_InOutFlowsCurPrdAndPrior'!$F$32*IF(ISNA(VLOOKUP(D601,'[1]Proportionate Shares'!$D$23:$I$1359,6,FALSE)),0,VLOOKUP(D601,'[1]Proportionate Shares'!$D$23:$I$1359,6,FALSE)),0)</f>
        <v>85473</v>
      </c>
      <c r="X601" s="98">
        <f>ROUND('[1]68_InOutFlowsCurPrdAndPrior'!$F$33*IF(ISNA(VLOOKUP(D601,'[1]Proportionate Shares'!$D$23:$I$1359,6,FALSE)),0,VLOOKUP(D601,'[1]Proportionate Shares'!$D$23:$I$1359,6,FALSE)),0)</f>
        <v>315608</v>
      </c>
      <c r="Y601" s="98">
        <f>ROUND('[1]68_InOutFlowsCurPrdAndPrior'!$F$35*IF(ISNA(VLOOKUP(D601,'[1]Proportionate Shares'!$D$23:$I$1359,6,FALSE)),0,VLOOKUP(D601,'[1]Proportionate Shares'!$D$23:$I$1359,6,FALSE)),0)</f>
        <v>123278</v>
      </c>
      <c r="Z601" s="98">
        <f>-VLOOKUP(D601,'[1]Schedule of Pension Amounts LW'!$B$15:$AS$1399,37,FALSE)</f>
        <v>57538</v>
      </c>
      <c r="AA601" s="99">
        <f t="shared" si="44"/>
        <v>581897</v>
      </c>
      <c r="AB601" s="72">
        <f>VLOOKUP(D601,'[1]Pension Expense Details'!$D$22:$S$1407,16,FALSE)</f>
        <v>229838</v>
      </c>
      <c r="AC601" s="72">
        <f t="shared" si="45"/>
        <v>322713</v>
      </c>
      <c r="AD601" s="72">
        <f>VLOOKUP(D601,'[1]Schedule of Pension Amounts LW'!$B$15:$W$1399,22,FALSE)</f>
        <v>552551</v>
      </c>
    </row>
    <row r="602" spans="1:30" x14ac:dyDescent="0.3">
      <c r="A602" s="104"/>
      <c r="B602" s="33"/>
      <c r="C602" s="33" t="str">
        <f>VLOOKUP(D602,'[1]Employer information'!$I$3:$J$1391,2,FALSE)</f>
        <v xml:space="preserve">Public Education                                  </v>
      </c>
      <c r="D602" s="33" t="str">
        <f>'[1]Schedule of Pension Amounts LW'!B595</f>
        <v>1613</v>
      </c>
      <c r="E602" s="33" t="str">
        <f>IF(ISNA(VLOOKUP(D602,'[1]Proportionate Shares'!$D$23:$G$1400,2,FALSE)),"",VLOOKUP(D602,'[1]Proportionate Shares'!$D$23:$G$1400,2,FALSE))</f>
        <v>102906</v>
      </c>
      <c r="F602" s="33" t="str">
        <f>IF(ISNA(VLOOKUP(D602,'[1]Proportionate Shares'!$D$23:$G$1400,3,FALSE)),"",VLOOKUP(D602,'[1]Proportionate Shares'!$D$23:$G$1400,3,FALSE))</f>
        <v/>
      </c>
      <c r="G602" s="34" t="str">
        <f>VLOOKUP(D602,'[1]Employer information'!$A$3:$B$1390,2,FALSE)</f>
        <v>ELYSIAN FIELDS ISD</v>
      </c>
      <c r="H602" s="36">
        <f>IF(ISNA(VLOOKUP(D602,'[1]Proportionate Shares'!$D$23:$I$1377,6,FALSE)),0,VLOOKUP(D602,'[1]Proportionate Shares'!$D$23:$I$1377,6,FALSE))</f>
        <v>3.8022119000000002E-5</v>
      </c>
      <c r="I602" s="105">
        <f>VLOOKUP(D602,'[1]Schedule of Pension Amounts LW'!$B$15:$E$1399,3,FALSE)</f>
        <v>2127699</v>
      </c>
      <c r="J602" s="105">
        <f>-IF(ISNA(VLOOKUP(D602,'[1]Combined Contribution Amounts'!$A$2:$K$1335,5,FALSE)),0,VLOOKUP(D602,'[1]Combined Contribution Amounts'!$A$2:$K$1335,5,FALSE))</f>
        <v>-133082</v>
      </c>
      <c r="K602" s="105">
        <f>-IF(ISNA(VLOOKUP(D602,'[1]Combined Contribution Amounts'!$A$2:$K$1335,7,FALSE)),0,VLOOKUP(D602,'[1]Combined Contribution Amounts'!$A$2:$K$1335,7,FALSE))+-IF(ISNA(VLOOKUP(D602,'[1]Combined Contribution Amounts'!$A$2:$K$1335,8,FALSE)),0,VLOOKUP(D602,'[1]Combined Contribution Amounts'!$A$2:$K$1335,8,FALSE))+-IF(ISNA(VLOOKUP(D602,'[1]Combined Contribution Amounts'!$A$2:$K$1335,9,FALSE)),0,VLOOKUP(D602,'[1]Combined Contribution Amounts'!$A$2:$K$1335,9,FALSE))</f>
        <v>0</v>
      </c>
      <c r="L602" s="105">
        <f>VLOOKUP(D602,'[1]Pension Expense Details'!$D$23:$S$1407,16,FALSE)</f>
        <v>177810</v>
      </c>
      <c r="M602" s="105">
        <f>ROUND(('[1]68_InOutFlowsCurPrdAndPriorHist'!$F$28-'[1]68_InOutFlowsCurPrdAndPriorHist'!$F$31)*$H602,0)-VLOOKUP(D602,'[1]Pension Expense Details'!$D$23:$S$1407,12,FALSE)</f>
        <v>-31491</v>
      </c>
      <c r="N602" s="105">
        <f>ROUND(('[1]68_InOutFlowsCurPrdAndPriorHist'!$F$29-'[1]68_InOutFlowsCurPrdAndPriorHist'!$F$32)*$H602,0)-VLOOKUP(D602,'[1]Pension Expense Details'!$D$23:$S$1407,13,FALSE)</f>
        <v>-237950</v>
      </c>
      <c r="O602" s="105">
        <f>ROUND(('[1]68_InOutFlowsCurPrdAndPriorHist'!$F$30-'[1]68_InOutFlowsCurPrdAndPriorHist'!$F$33)*$H602,0)-VLOOKUP(D602,'[1]Pension Expense Details'!$D$23:$S$1407,14,FALSE)</f>
        <v>102897</v>
      </c>
      <c r="P602" s="105">
        <f>ROUND((VLOOKUP(D602,'[1]Schedule of Pension Amounts LW'!$B$15:$AC$1399,28,FALSE)-VLOOKUP(D602,'[1]Schedule of Pension Amounts LW'!$B$15:$AC$1399,27,FALSE))*'[1]Schedule of Pension Amounts LW'!AD$4,0)+VLOOKUP(D602,'[1]Schedule of Pension Amounts LW'!$B$15:$AH$1399,33,FALSE)-VLOOKUP(D602,'[1]Pension Expense Details'!$D$23:$S$1407,15,FALSE)</f>
        <v>-29374</v>
      </c>
      <c r="Q602" s="98">
        <f t="shared" si="42"/>
        <v>1976509</v>
      </c>
      <c r="R602" s="98">
        <f>ROUND('[1]68_InOutFlowsCurPrdAndPrior'!$D$32*IF(ISNA(VLOOKUP(D602,'[1]Proportionate Shares'!$D$23:$I$1359,6,FALSE)),0,VLOOKUP(D602,'[1]Proportionate Shares'!$D$23:$I$1359,6,FALSE)),0)</f>
        <v>8303</v>
      </c>
      <c r="S602" s="98">
        <f>ROUND('[1]68_InOutFlowsCurPrdAndPrior'!$D$33*IF(ISNA(VLOOKUP(D602,'[1]Proportionate Shares'!$D$23:$I$1359,6,FALSE)),0,VLOOKUP(D602,'[1]Proportionate Shares'!$D$23:$I$1359,6,FALSE)),0)</f>
        <v>613210</v>
      </c>
      <c r="T602" s="98">
        <f>ROUND('[1]68_InOutFlowsCurPrdAndPrior'!$D$35*IF(ISNA(VLOOKUP(D602,'[1]Proportionate Shares'!$D$23:$I$1359,6,FALSE)),0,VLOOKUP(D602,'[1]Proportionate Shares'!$D$23:$I$1359,6,FALSE)),0)</f>
        <v>118828</v>
      </c>
      <c r="U602" s="98">
        <f>VLOOKUP(D602,'[1]Schedule of Pension Amounts LW'!$B$15:$AS$1399,36,FALSE)</f>
        <v>172136</v>
      </c>
      <c r="V602" s="99">
        <f t="shared" si="43"/>
        <v>912477</v>
      </c>
      <c r="W602" s="98">
        <f>ROUND('[1]68_InOutFlowsCurPrdAndPrior'!$F$32*IF(ISNA(VLOOKUP(D602,'[1]Proportionate Shares'!$D$23:$I$1359,6,FALSE)),0,VLOOKUP(D602,'[1]Proportionate Shares'!$D$23:$I$1359,6,FALSE)),0)</f>
        <v>68628</v>
      </c>
      <c r="X602" s="98">
        <f>ROUND('[1]68_InOutFlowsCurPrdAndPrior'!$F$33*IF(ISNA(VLOOKUP(D602,'[1]Proportionate Shares'!$D$23:$I$1359,6,FALSE)),0,VLOOKUP(D602,'[1]Proportionate Shares'!$D$23:$I$1359,6,FALSE)),0)</f>
        <v>253407</v>
      </c>
      <c r="Y602" s="98">
        <f>ROUND('[1]68_InOutFlowsCurPrdAndPrior'!$F$35*IF(ISNA(VLOOKUP(D602,'[1]Proportionate Shares'!$D$23:$I$1359,6,FALSE)),0,VLOOKUP(D602,'[1]Proportionate Shares'!$D$23:$I$1359,6,FALSE)),0)</f>
        <v>98982</v>
      </c>
      <c r="Z602" s="98">
        <f>-VLOOKUP(D602,'[1]Schedule of Pension Amounts LW'!$B$15:$AS$1399,37,FALSE)</f>
        <v>198726</v>
      </c>
      <c r="AA602" s="99">
        <f t="shared" si="44"/>
        <v>619743</v>
      </c>
      <c r="AB602" s="72">
        <f>VLOOKUP(D602,'[1]Pension Expense Details'!$D$22:$S$1407,16,FALSE)</f>
        <v>177810</v>
      </c>
      <c r="AC602" s="72">
        <f t="shared" si="45"/>
        <v>212120</v>
      </c>
      <c r="AD602" s="72">
        <f>VLOOKUP(D602,'[1]Schedule of Pension Amounts LW'!$B$15:$W$1399,22,FALSE)</f>
        <v>389930</v>
      </c>
    </row>
    <row r="603" spans="1:30" x14ac:dyDescent="0.3">
      <c r="A603" s="104"/>
      <c r="B603" s="33"/>
      <c r="C603" s="33" t="str">
        <f>VLOOKUP(D603,'[1]Employer information'!$I$3:$J$1391,2,FALSE)</f>
        <v xml:space="preserve">Public Education                                  </v>
      </c>
      <c r="D603" s="33" t="str">
        <f>'[1]Schedule of Pension Amounts LW'!B596</f>
        <v>0595</v>
      </c>
      <c r="E603" s="33" t="str">
        <f>IF(ISNA(VLOOKUP(D603,'[1]Proportionate Shares'!$D$23:$G$1400,2,FALSE)),"",VLOOKUP(D603,'[1]Proportionate Shares'!$D$23:$G$1400,2,FALSE))</f>
        <v>070903</v>
      </c>
      <c r="F603" s="33" t="str">
        <f>IF(ISNA(VLOOKUP(D603,'[1]Proportionate Shares'!$D$23:$G$1400,3,FALSE)),"",VLOOKUP(D603,'[1]Proportionate Shares'!$D$23:$G$1400,3,FALSE))</f>
        <v xml:space="preserve">   </v>
      </c>
      <c r="G603" s="34" t="str">
        <f>VLOOKUP(D603,'[1]Employer information'!$A$3:$B$1390,2,FALSE)</f>
        <v>ENNIS ISD</v>
      </c>
      <c r="H603" s="36">
        <f>IF(ISNA(VLOOKUP(D603,'[1]Proportionate Shares'!$D$23:$I$1377,6,FALSE)),0,VLOOKUP(D603,'[1]Proportionate Shares'!$D$23:$I$1377,6,FALSE))</f>
        <v>2.8694269099999999E-4</v>
      </c>
      <c r="I603" s="105">
        <f>VLOOKUP(D603,'[1]Schedule of Pension Amounts LW'!$B$15:$E$1399,3,FALSE)</f>
        <v>15440536</v>
      </c>
      <c r="J603" s="105">
        <f>-IF(ISNA(VLOOKUP(D603,'[1]Combined Contribution Amounts'!$A$2:$K$1335,5,FALSE)),0,VLOOKUP(D603,'[1]Combined Contribution Amounts'!$A$2:$K$1335,5,FALSE))</f>
        <v>-1004334</v>
      </c>
      <c r="K603" s="105">
        <f>-IF(ISNA(VLOOKUP(D603,'[1]Combined Contribution Amounts'!$A$2:$K$1335,7,FALSE)),0,VLOOKUP(D603,'[1]Combined Contribution Amounts'!$A$2:$K$1335,7,FALSE))+-IF(ISNA(VLOOKUP(D603,'[1]Combined Contribution Amounts'!$A$2:$K$1335,8,FALSE)),0,VLOOKUP(D603,'[1]Combined Contribution Amounts'!$A$2:$K$1335,8,FALSE))+-IF(ISNA(VLOOKUP(D603,'[1]Combined Contribution Amounts'!$A$2:$K$1335,9,FALSE)),0,VLOOKUP(D603,'[1]Combined Contribution Amounts'!$A$2:$K$1335,9,FALSE))</f>
        <v>0</v>
      </c>
      <c r="L603" s="105">
        <f>VLOOKUP(D603,'[1]Pension Expense Details'!$D$23:$S$1407,16,FALSE)</f>
        <v>1438808</v>
      </c>
      <c r="M603" s="105">
        <f>ROUND(('[1]68_InOutFlowsCurPrdAndPriorHist'!$F$28-'[1]68_InOutFlowsCurPrdAndPriorHist'!$F$31)*$H603,0)-VLOOKUP(D603,'[1]Pension Expense Details'!$D$23:$S$1407,12,FALSE)</f>
        <v>-237657</v>
      </c>
      <c r="N603" s="105">
        <f>ROUND(('[1]68_InOutFlowsCurPrdAndPriorHist'!$F$29-'[1]68_InOutFlowsCurPrdAndPriorHist'!$F$32)*$H603,0)-VLOOKUP(D603,'[1]Pension Expense Details'!$D$23:$S$1407,13,FALSE)</f>
        <v>-1795745</v>
      </c>
      <c r="O603" s="105">
        <f>ROUND(('[1]68_InOutFlowsCurPrdAndPriorHist'!$F$30-'[1]68_InOutFlowsCurPrdAndPriorHist'!$F$33)*$H603,0)-VLOOKUP(D603,'[1]Pension Expense Details'!$D$23:$S$1407,14,FALSE)</f>
        <v>776536</v>
      </c>
      <c r="P603" s="105">
        <f>ROUND((VLOOKUP(D603,'[1]Schedule of Pension Amounts LW'!$B$15:$AC$1399,28,FALSE)-VLOOKUP(D603,'[1]Schedule of Pension Amounts LW'!$B$15:$AC$1399,27,FALSE))*'[1]Schedule of Pension Amounts LW'!AD$4,0)+VLOOKUP(D603,'[1]Schedule of Pension Amounts LW'!$B$15:$AH$1399,33,FALSE)-VLOOKUP(D603,'[1]Pension Expense Details'!$D$23:$S$1407,15,FALSE)</f>
        <v>298034</v>
      </c>
      <c r="Q603" s="98">
        <f t="shared" si="42"/>
        <v>14916178</v>
      </c>
      <c r="R603" s="98">
        <f>ROUND('[1]68_InOutFlowsCurPrdAndPrior'!$D$32*IF(ISNA(VLOOKUP(D603,'[1]Proportionate Shares'!$D$23:$I$1359,6,FALSE)),0,VLOOKUP(D603,'[1]Proportionate Shares'!$D$23:$I$1359,6,FALSE)),0)</f>
        <v>62661</v>
      </c>
      <c r="S603" s="98">
        <f>ROUND('[1]68_InOutFlowsCurPrdAndPrior'!$D$33*IF(ISNA(VLOOKUP(D603,'[1]Proportionate Shares'!$D$23:$I$1359,6,FALSE)),0,VLOOKUP(D603,'[1]Proportionate Shares'!$D$23:$I$1359,6,FALSE)),0)</f>
        <v>4627731</v>
      </c>
      <c r="T603" s="98">
        <f>ROUND('[1]68_InOutFlowsCurPrdAndPrior'!$D$35*IF(ISNA(VLOOKUP(D603,'[1]Proportionate Shares'!$D$23:$I$1359,6,FALSE)),0,VLOOKUP(D603,'[1]Proportionate Shares'!$D$23:$I$1359,6,FALSE)),0)</f>
        <v>896765</v>
      </c>
      <c r="U603" s="98">
        <f>VLOOKUP(D603,'[1]Schedule of Pension Amounts LW'!$B$15:$AS$1399,36,FALSE)</f>
        <v>1026898</v>
      </c>
      <c r="V603" s="99">
        <f t="shared" si="43"/>
        <v>6614055</v>
      </c>
      <c r="W603" s="98">
        <f>ROUND('[1]68_InOutFlowsCurPrdAndPrior'!$F$32*IF(ISNA(VLOOKUP(D603,'[1]Proportionate Shares'!$D$23:$I$1359,6,FALSE)),0,VLOOKUP(D603,'[1]Proportionate Shares'!$D$23:$I$1359,6,FALSE)),0)</f>
        <v>517913</v>
      </c>
      <c r="X603" s="98">
        <f>ROUND('[1]68_InOutFlowsCurPrdAndPrior'!$F$33*IF(ISNA(VLOOKUP(D603,'[1]Proportionate Shares'!$D$23:$I$1359,6,FALSE)),0,VLOOKUP(D603,'[1]Proportionate Shares'!$D$23:$I$1359,6,FALSE)),0)</f>
        <v>1912397</v>
      </c>
      <c r="Y603" s="98">
        <f>ROUND('[1]68_InOutFlowsCurPrdAndPrior'!$F$35*IF(ISNA(VLOOKUP(D603,'[1]Proportionate Shares'!$D$23:$I$1359,6,FALSE)),0,VLOOKUP(D603,'[1]Proportionate Shares'!$D$23:$I$1359,6,FALSE)),0)</f>
        <v>746990</v>
      </c>
      <c r="Z603" s="98">
        <f>-VLOOKUP(D603,'[1]Schedule of Pension Amounts LW'!$B$15:$AS$1399,37,FALSE)</f>
        <v>78972</v>
      </c>
      <c r="AA603" s="99">
        <f t="shared" si="44"/>
        <v>3256272</v>
      </c>
      <c r="AB603" s="72">
        <f>VLOOKUP(D603,'[1]Pension Expense Details'!$D$22:$S$1407,16,FALSE)</f>
        <v>1438808</v>
      </c>
      <c r="AC603" s="72">
        <f t="shared" si="45"/>
        <v>1635961</v>
      </c>
      <c r="AD603" s="72">
        <f>VLOOKUP(D603,'[1]Schedule of Pension Amounts LW'!$B$15:$W$1399,22,FALSE)</f>
        <v>3074769</v>
      </c>
    </row>
    <row r="604" spans="1:30" x14ac:dyDescent="0.3">
      <c r="A604" s="104"/>
      <c r="B604" s="33"/>
      <c r="C604" s="33" t="str">
        <f>VLOOKUP(D604,'[1]Employer information'!$I$3:$J$1391,2,FALSE)</f>
        <v xml:space="preserve">Public Education                                  </v>
      </c>
      <c r="D604" s="33" t="str">
        <f>'[1]Schedule of Pension Amounts LW'!B597</f>
        <v>1575</v>
      </c>
      <c r="E604" s="33" t="str">
        <f>IF(ISNA(VLOOKUP(D604,'[1]Proportionate Shares'!$D$23:$G$1400,2,FALSE)),"",VLOOKUP(D604,'[1]Proportionate Shares'!$D$23:$G$1400,2,FALSE))</f>
        <v>049906</v>
      </c>
      <c r="F604" s="33" t="str">
        <f>IF(ISNA(VLOOKUP(D604,'[1]Proportionate Shares'!$D$23:$G$1400,3,FALSE)),"",VLOOKUP(D604,'[1]Proportionate Shares'!$D$23:$G$1400,3,FALSE))</f>
        <v/>
      </c>
      <c r="G604" s="34" t="str">
        <f>VLOOKUP(D604,'[1]Employer information'!$A$3:$B$1390,2,FALSE)</f>
        <v>ERA ISD</v>
      </c>
      <c r="H604" s="36">
        <f>IF(ISNA(VLOOKUP(D604,'[1]Proportionate Shares'!$D$23:$I$1377,6,FALSE)),0,VLOOKUP(D604,'[1]Proportionate Shares'!$D$23:$I$1377,6,FALSE))</f>
        <v>2.2614364E-5</v>
      </c>
      <c r="I604" s="105">
        <f>VLOOKUP(D604,'[1]Schedule of Pension Amounts LW'!$B$15:$E$1399,3,FALSE)</f>
        <v>1183330</v>
      </c>
      <c r="J604" s="105">
        <f>-IF(ISNA(VLOOKUP(D604,'[1]Combined Contribution Amounts'!$A$2:$K$1335,5,FALSE)),0,VLOOKUP(D604,'[1]Combined Contribution Amounts'!$A$2:$K$1335,5,FALSE))</f>
        <v>-79153</v>
      </c>
      <c r="K604" s="105">
        <f>-IF(ISNA(VLOOKUP(D604,'[1]Combined Contribution Amounts'!$A$2:$K$1335,7,FALSE)),0,VLOOKUP(D604,'[1]Combined Contribution Amounts'!$A$2:$K$1335,7,FALSE))+-IF(ISNA(VLOOKUP(D604,'[1]Combined Contribution Amounts'!$A$2:$K$1335,8,FALSE)),0,VLOOKUP(D604,'[1]Combined Contribution Amounts'!$A$2:$K$1335,8,FALSE))+-IF(ISNA(VLOOKUP(D604,'[1]Combined Contribution Amounts'!$A$2:$K$1335,9,FALSE)),0,VLOOKUP(D604,'[1]Combined Contribution Amounts'!$A$2:$K$1335,9,FALSE))</f>
        <v>0</v>
      </c>
      <c r="L604" s="105">
        <f>VLOOKUP(D604,'[1]Pension Expense Details'!$D$23:$S$1407,16,FALSE)</f>
        <v>118668</v>
      </c>
      <c r="M604" s="105">
        <f>ROUND(('[1]68_InOutFlowsCurPrdAndPriorHist'!$F$28-'[1]68_InOutFlowsCurPrdAndPriorHist'!$F$31)*$H604,0)-VLOOKUP(D604,'[1]Pension Expense Details'!$D$23:$S$1407,12,FALSE)</f>
        <v>-18730</v>
      </c>
      <c r="N604" s="105">
        <f>ROUND(('[1]68_InOutFlowsCurPrdAndPriorHist'!$F$29-'[1]68_InOutFlowsCurPrdAndPriorHist'!$F$32)*$H604,0)-VLOOKUP(D604,'[1]Pension Expense Details'!$D$23:$S$1407,13,FALSE)</f>
        <v>-141525</v>
      </c>
      <c r="O604" s="105">
        <f>ROUND(('[1]68_InOutFlowsCurPrdAndPriorHist'!$F$30-'[1]68_InOutFlowsCurPrdAndPriorHist'!$F$33)*$H604,0)-VLOOKUP(D604,'[1]Pension Expense Details'!$D$23:$S$1407,14,FALSE)</f>
        <v>61200</v>
      </c>
      <c r="P604" s="105">
        <f>ROUND((VLOOKUP(D604,'[1]Schedule of Pension Amounts LW'!$B$15:$AC$1399,28,FALSE)-VLOOKUP(D604,'[1]Schedule of Pension Amounts LW'!$B$15:$AC$1399,27,FALSE))*'[1]Schedule of Pension Amounts LW'!AD$4,0)+VLOOKUP(D604,'[1]Schedule of Pension Amounts LW'!$B$15:$AH$1399,33,FALSE)-VLOOKUP(D604,'[1]Pension Expense Details'!$D$23:$S$1407,15,FALSE)</f>
        <v>51775</v>
      </c>
      <c r="Q604" s="98">
        <f t="shared" si="42"/>
        <v>1175565</v>
      </c>
      <c r="R604" s="98">
        <f>ROUND('[1]68_InOutFlowsCurPrdAndPrior'!$D$32*IF(ISNA(VLOOKUP(D604,'[1]Proportionate Shares'!$D$23:$I$1359,6,FALSE)),0,VLOOKUP(D604,'[1]Proportionate Shares'!$D$23:$I$1359,6,FALSE)),0)</f>
        <v>4938</v>
      </c>
      <c r="S604" s="98">
        <f>ROUND('[1]68_InOutFlowsCurPrdAndPrior'!$D$33*IF(ISNA(VLOOKUP(D604,'[1]Proportionate Shares'!$D$23:$I$1359,6,FALSE)),0,VLOOKUP(D604,'[1]Proportionate Shares'!$D$23:$I$1359,6,FALSE)),0)</f>
        <v>364718</v>
      </c>
      <c r="T604" s="98">
        <f>ROUND('[1]68_InOutFlowsCurPrdAndPrior'!$D$35*IF(ISNA(VLOOKUP(D604,'[1]Proportionate Shares'!$D$23:$I$1359,6,FALSE)),0,VLOOKUP(D604,'[1]Proportionate Shares'!$D$23:$I$1359,6,FALSE)),0)</f>
        <v>70675</v>
      </c>
      <c r="U604" s="98">
        <f>VLOOKUP(D604,'[1]Schedule of Pension Amounts LW'!$B$15:$AS$1399,36,FALSE)</f>
        <v>144421</v>
      </c>
      <c r="V604" s="99">
        <f t="shared" si="43"/>
        <v>584752</v>
      </c>
      <c r="W604" s="98">
        <f>ROUND('[1]68_InOutFlowsCurPrdAndPrior'!$F$32*IF(ISNA(VLOOKUP(D604,'[1]Proportionate Shares'!$D$23:$I$1359,6,FALSE)),0,VLOOKUP(D604,'[1]Proportionate Shares'!$D$23:$I$1359,6,FALSE)),0)</f>
        <v>40817</v>
      </c>
      <c r="X604" s="98">
        <f>ROUND('[1]68_InOutFlowsCurPrdAndPrior'!$F$33*IF(ISNA(VLOOKUP(D604,'[1]Proportionate Shares'!$D$23:$I$1359,6,FALSE)),0,VLOOKUP(D604,'[1]Proportionate Shares'!$D$23:$I$1359,6,FALSE)),0)</f>
        <v>150719</v>
      </c>
      <c r="Y604" s="98">
        <f>ROUND('[1]68_InOutFlowsCurPrdAndPrior'!$F$35*IF(ISNA(VLOOKUP(D604,'[1]Proportionate Shares'!$D$23:$I$1359,6,FALSE)),0,VLOOKUP(D604,'[1]Proportionate Shares'!$D$23:$I$1359,6,FALSE)),0)</f>
        <v>58871</v>
      </c>
      <c r="Z604" s="98">
        <f>-VLOOKUP(D604,'[1]Schedule of Pension Amounts LW'!$B$15:$AS$1399,37,FALSE)</f>
        <v>13</v>
      </c>
      <c r="AA604" s="99">
        <f t="shared" si="44"/>
        <v>250420</v>
      </c>
      <c r="AB604" s="72">
        <f>VLOOKUP(D604,'[1]Pension Expense Details'!$D$22:$S$1407,16,FALSE)</f>
        <v>118668</v>
      </c>
      <c r="AC604" s="72">
        <f t="shared" si="45"/>
        <v>147001</v>
      </c>
      <c r="AD604" s="72">
        <f>VLOOKUP(D604,'[1]Schedule of Pension Amounts LW'!$B$15:$W$1399,22,FALSE)</f>
        <v>265669</v>
      </c>
    </row>
    <row r="605" spans="1:30" x14ac:dyDescent="0.3">
      <c r="A605" s="104"/>
      <c r="B605" s="33"/>
      <c r="C605" s="33" t="str">
        <f>VLOOKUP(D605,'[1]Employer information'!$I$3:$J$1391,2,FALSE)</f>
        <v xml:space="preserve">Public Education                                  </v>
      </c>
      <c r="D605" s="33" t="str">
        <f>'[1]Schedule of Pension Amounts LW'!B598</f>
        <v>1951</v>
      </c>
      <c r="E605" s="33" t="str">
        <f>IF(ISNA(VLOOKUP(D605,'[1]Proportionate Shares'!$D$23:$G$1400,2,FALSE)),"",VLOOKUP(D605,'[1]Proportionate Shares'!$D$23:$G$1400,2,FALSE))</f>
        <v>174910</v>
      </c>
      <c r="F605" s="33" t="str">
        <f>IF(ISNA(VLOOKUP(D605,'[1]Proportionate Shares'!$D$23:$G$1400,3,FALSE)),"",VLOOKUP(D605,'[1]Proportionate Shares'!$D$23:$G$1400,3,FALSE))</f>
        <v/>
      </c>
      <c r="G605" s="34" t="str">
        <f>VLOOKUP(D605,'[1]Employer information'!$A$3:$B$1390,2,FALSE)</f>
        <v>ETOILE ISD</v>
      </c>
      <c r="H605" s="36">
        <f>IF(ISNA(VLOOKUP(D605,'[1]Proportionate Shares'!$D$23:$I$1377,6,FALSE)),0,VLOOKUP(D605,'[1]Proportionate Shares'!$D$23:$I$1377,6,FALSE))</f>
        <v>8.2071460000000006E-6</v>
      </c>
      <c r="I605" s="105">
        <f>VLOOKUP(D605,'[1]Schedule of Pension Amounts LW'!$B$15:$E$1399,3,FALSE)</f>
        <v>443167</v>
      </c>
      <c r="J605" s="105">
        <f>-IF(ISNA(VLOOKUP(D605,'[1]Combined Contribution Amounts'!$A$2:$K$1335,5,FALSE)),0,VLOOKUP(D605,'[1]Combined Contribution Amounts'!$A$2:$K$1335,5,FALSE))</f>
        <v>-28726</v>
      </c>
      <c r="K605" s="105">
        <f>-IF(ISNA(VLOOKUP(D605,'[1]Combined Contribution Amounts'!$A$2:$K$1335,7,FALSE)),0,VLOOKUP(D605,'[1]Combined Contribution Amounts'!$A$2:$K$1335,7,FALSE))+-IF(ISNA(VLOOKUP(D605,'[1]Combined Contribution Amounts'!$A$2:$K$1335,8,FALSE)),0,VLOOKUP(D605,'[1]Combined Contribution Amounts'!$A$2:$K$1335,8,FALSE))+-IF(ISNA(VLOOKUP(D605,'[1]Combined Contribution Amounts'!$A$2:$K$1335,9,FALSE)),0,VLOOKUP(D605,'[1]Combined Contribution Amounts'!$A$2:$K$1335,9,FALSE))</f>
        <v>0</v>
      </c>
      <c r="L605" s="105">
        <f>VLOOKUP(D605,'[1]Pension Expense Details'!$D$23:$S$1407,16,FALSE)</f>
        <v>40910</v>
      </c>
      <c r="M605" s="105">
        <f>ROUND(('[1]68_InOutFlowsCurPrdAndPriorHist'!$F$28-'[1]68_InOutFlowsCurPrdAndPriorHist'!$F$31)*$H605,0)-VLOOKUP(D605,'[1]Pension Expense Details'!$D$23:$S$1407,12,FALSE)</f>
        <v>-6797</v>
      </c>
      <c r="N605" s="105">
        <f>ROUND(('[1]68_InOutFlowsCurPrdAndPriorHist'!$F$29-'[1]68_InOutFlowsCurPrdAndPriorHist'!$F$32)*$H605,0)-VLOOKUP(D605,'[1]Pension Expense Details'!$D$23:$S$1407,13,FALSE)</f>
        <v>-51362</v>
      </c>
      <c r="O605" s="105">
        <f>ROUND(('[1]68_InOutFlowsCurPrdAndPriorHist'!$F$30-'[1]68_InOutFlowsCurPrdAndPriorHist'!$F$33)*$H605,0)-VLOOKUP(D605,'[1]Pension Expense Details'!$D$23:$S$1407,14,FALSE)</f>
        <v>22210</v>
      </c>
      <c r="P605" s="105">
        <f>ROUND((VLOOKUP(D605,'[1]Schedule of Pension Amounts LW'!$B$15:$AC$1399,28,FALSE)-VLOOKUP(D605,'[1]Schedule of Pension Amounts LW'!$B$15:$AC$1399,27,FALSE))*'[1]Schedule of Pension Amounts LW'!AD$4,0)+VLOOKUP(D605,'[1]Schedule of Pension Amounts LW'!$B$15:$AH$1399,33,FALSE)-VLOOKUP(D605,'[1]Pension Expense Details'!$D$23:$S$1407,15,FALSE)</f>
        <v>7231</v>
      </c>
      <c r="Q605" s="98">
        <f t="shared" si="42"/>
        <v>426633</v>
      </c>
      <c r="R605" s="98">
        <f>ROUND('[1]68_InOutFlowsCurPrdAndPrior'!$D$32*IF(ISNA(VLOOKUP(D605,'[1]Proportionate Shares'!$D$23:$I$1359,6,FALSE)),0,VLOOKUP(D605,'[1]Proportionate Shares'!$D$23:$I$1359,6,FALSE)),0)</f>
        <v>1792</v>
      </c>
      <c r="S605" s="98">
        <f>ROUND('[1]68_InOutFlowsCurPrdAndPrior'!$D$33*IF(ISNA(VLOOKUP(D605,'[1]Proportionate Shares'!$D$23:$I$1359,6,FALSE)),0,VLOOKUP(D605,'[1]Proportionate Shares'!$D$23:$I$1359,6,FALSE)),0)</f>
        <v>132363</v>
      </c>
      <c r="T605" s="98">
        <f>ROUND('[1]68_InOutFlowsCurPrdAndPrior'!$D$35*IF(ISNA(VLOOKUP(D605,'[1]Proportionate Shares'!$D$23:$I$1359,6,FALSE)),0,VLOOKUP(D605,'[1]Proportionate Shares'!$D$23:$I$1359,6,FALSE)),0)</f>
        <v>25649</v>
      </c>
      <c r="U605" s="98">
        <f>VLOOKUP(D605,'[1]Schedule of Pension Amounts LW'!$B$15:$AS$1399,36,FALSE)</f>
        <v>58795</v>
      </c>
      <c r="V605" s="99">
        <f t="shared" si="43"/>
        <v>218599</v>
      </c>
      <c r="W605" s="98">
        <f>ROUND('[1]68_InOutFlowsCurPrdAndPrior'!$F$32*IF(ISNA(VLOOKUP(D605,'[1]Proportionate Shares'!$D$23:$I$1359,6,FALSE)),0,VLOOKUP(D605,'[1]Proportionate Shares'!$D$23:$I$1359,6,FALSE)),0)</f>
        <v>14813</v>
      </c>
      <c r="X605" s="98">
        <f>ROUND('[1]68_InOutFlowsCurPrdAndPrior'!$F$33*IF(ISNA(VLOOKUP(D605,'[1]Proportionate Shares'!$D$23:$I$1359,6,FALSE)),0,VLOOKUP(D605,'[1]Proportionate Shares'!$D$23:$I$1359,6,FALSE)),0)</f>
        <v>54698</v>
      </c>
      <c r="Y605" s="98">
        <f>ROUND('[1]68_InOutFlowsCurPrdAndPrior'!$F$35*IF(ISNA(VLOOKUP(D605,'[1]Proportionate Shares'!$D$23:$I$1359,6,FALSE)),0,VLOOKUP(D605,'[1]Proportionate Shares'!$D$23:$I$1359,6,FALSE)),0)</f>
        <v>21365</v>
      </c>
      <c r="Z605" s="98">
        <f>-VLOOKUP(D605,'[1]Schedule of Pension Amounts LW'!$B$15:$AS$1399,37,FALSE)</f>
        <v>3</v>
      </c>
      <c r="AA605" s="99">
        <f t="shared" si="44"/>
        <v>90879</v>
      </c>
      <c r="AB605" s="72">
        <f>VLOOKUP(D605,'[1]Pension Expense Details'!$D$22:$S$1407,16,FALSE)</f>
        <v>40910</v>
      </c>
      <c r="AC605" s="72">
        <f t="shared" si="45"/>
        <v>57578</v>
      </c>
      <c r="AD605" s="72">
        <f>VLOOKUP(D605,'[1]Schedule of Pension Amounts LW'!$B$15:$W$1399,22,FALSE)</f>
        <v>98488</v>
      </c>
    </row>
    <row r="606" spans="1:30" x14ac:dyDescent="0.3">
      <c r="A606" s="104"/>
      <c r="B606" s="33"/>
      <c r="C606" s="33" t="str">
        <f>VLOOKUP(D606,'[1]Employer information'!$I$3:$J$1391,2,FALSE)</f>
        <v xml:space="preserve">Public Education                                  </v>
      </c>
      <c r="D606" s="33" t="str">
        <f>'[1]Schedule of Pension Amounts LW'!B599</f>
        <v>1752</v>
      </c>
      <c r="E606" s="33" t="str">
        <f>IF(ISNA(VLOOKUP(D606,'[1]Proportionate Shares'!$D$23:$G$1400,2,FALSE)),"",VLOOKUP(D606,'[1]Proportionate Shares'!$D$23:$G$1400,2,FALSE))</f>
        <v>030906</v>
      </c>
      <c r="F606" s="33" t="str">
        <f>IF(ISNA(VLOOKUP(D606,'[1]Proportionate Shares'!$D$23:$G$1400,3,FALSE)),"",VLOOKUP(D606,'[1]Proportionate Shares'!$D$23:$G$1400,3,FALSE))</f>
        <v/>
      </c>
      <c r="G606" s="34" t="str">
        <f>VLOOKUP(D606,'[1]Employer information'!$A$3:$B$1390,2,FALSE)</f>
        <v>EULA ISD</v>
      </c>
      <c r="H606" s="36">
        <f>IF(ISNA(VLOOKUP(D606,'[1]Proportionate Shares'!$D$23:$I$1377,6,FALSE)),0,VLOOKUP(D606,'[1]Proportionate Shares'!$D$23:$I$1377,6,FALSE))</f>
        <v>1.9513899E-5</v>
      </c>
      <c r="I606" s="105">
        <f>VLOOKUP(D606,'[1]Schedule of Pension Amounts LW'!$B$15:$E$1399,3,FALSE)</f>
        <v>1013419</v>
      </c>
      <c r="J606" s="105">
        <f>-IF(ISNA(VLOOKUP(D606,'[1]Combined Contribution Amounts'!$A$2:$K$1335,5,FALSE)),0,VLOOKUP(D606,'[1]Combined Contribution Amounts'!$A$2:$K$1335,5,FALSE))</f>
        <v>-68301</v>
      </c>
      <c r="K606" s="105">
        <f>-IF(ISNA(VLOOKUP(D606,'[1]Combined Contribution Amounts'!$A$2:$K$1335,7,FALSE)),0,VLOOKUP(D606,'[1]Combined Contribution Amounts'!$A$2:$K$1335,7,FALSE))+-IF(ISNA(VLOOKUP(D606,'[1]Combined Contribution Amounts'!$A$2:$K$1335,8,FALSE)),0,VLOOKUP(D606,'[1]Combined Contribution Amounts'!$A$2:$K$1335,8,FALSE))+-IF(ISNA(VLOOKUP(D606,'[1]Combined Contribution Amounts'!$A$2:$K$1335,9,FALSE)),0,VLOOKUP(D606,'[1]Combined Contribution Amounts'!$A$2:$K$1335,9,FALSE))</f>
        <v>0</v>
      </c>
      <c r="L606" s="105">
        <f>VLOOKUP(D606,'[1]Pension Expense Details'!$D$23:$S$1407,16,FALSE)</f>
        <v>103604</v>
      </c>
      <c r="M606" s="105">
        <f>ROUND(('[1]68_InOutFlowsCurPrdAndPriorHist'!$F$28-'[1]68_InOutFlowsCurPrdAndPriorHist'!$F$31)*$H606,0)-VLOOKUP(D606,'[1]Pension Expense Details'!$D$23:$S$1407,12,FALSE)</f>
        <v>-16162</v>
      </c>
      <c r="N606" s="105">
        <f>ROUND(('[1]68_InOutFlowsCurPrdAndPriorHist'!$F$29-'[1]68_InOutFlowsCurPrdAndPriorHist'!$F$32)*$H606,0)-VLOOKUP(D606,'[1]Pension Expense Details'!$D$23:$S$1407,13,FALSE)</f>
        <v>-122122</v>
      </c>
      <c r="O606" s="105">
        <f>ROUND(('[1]68_InOutFlowsCurPrdAndPriorHist'!$F$30-'[1]68_InOutFlowsCurPrdAndPriorHist'!$F$33)*$H606,0)-VLOOKUP(D606,'[1]Pension Expense Details'!$D$23:$S$1407,14,FALSE)</f>
        <v>52810</v>
      </c>
      <c r="P606" s="105">
        <f>ROUND((VLOOKUP(D606,'[1]Schedule of Pension Amounts LW'!$B$15:$AC$1399,28,FALSE)-VLOOKUP(D606,'[1]Schedule of Pension Amounts LW'!$B$15:$AC$1399,27,FALSE))*'[1]Schedule of Pension Amounts LW'!AD$4,0)+VLOOKUP(D606,'[1]Schedule of Pension Amounts LW'!$B$15:$AH$1399,33,FALSE)-VLOOKUP(D606,'[1]Pension Expense Details'!$D$23:$S$1407,15,FALSE)</f>
        <v>51145</v>
      </c>
      <c r="Q606" s="98">
        <f t="shared" si="42"/>
        <v>1014393</v>
      </c>
      <c r="R606" s="98">
        <f>ROUND('[1]68_InOutFlowsCurPrdAndPrior'!$D$32*IF(ISNA(VLOOKUP(D606,'[1]Proportionate Shares'!$D$23:$I$1359,6,FALSE)),0,VLOOKUP(D606,'[1]Proportionate Shares'!$D$23:$I$1359,6,FALSE)),0)</f>
        <v>4261</v>
      </c>
      <c r="S606" s="98">
        <f>ROUND('[1]68_InOutFlowsCurPrdAndPrior'!$D$33*IF(ISNA(VLOOKUP(D606,'[1]Proportionate Shares'!$D$23:$I$1359,6,FALSE)),0,VLOOKUP(D606,'[1]Proportionate Shares'!$D$23:$I$1359,6,FALSE)),0)</f>
        <v>314715</v>
      </c>
      <c r="T606" s="98">
        <f>ROUND('[1]68_InOutFlowsCurPrdAndPrior'!$D$35*IF(ISNA(VLOOKUP(D606,'[1]Proportionate Shares'!$D$23:$I$1359,6,FALSE)),0,VLOOKUP(D606,'[1]Proportionate Shares'!$D$23:$I$1359,6,FALSE)),0)</f>
        <v>60986</v>
      </c>
      <c r="U606" s="98">
        <f>VLOOKUP(D606,'[1]Schedule of Pension Amounts LW'!$B$15:$AS$1399,36,FALSE)</f>
        <v>117314</v>
      </c>
      <c r="V606" s="99">
        <f t="shared" si="43"/>
        <v>497276</v>
      </c>
      <c r="W606" s="98">
        <f>ROUND('[1]68_InOutFlowsCurPrdAndPrior'!$F$32*IF(ISNA(VLOOKUP(D606,'[1]Proportionate Shares'!$D$23:$I$1359,6,FALSE)),0,VLOOKUP(D606,'[1]Proportionate Shares'!$D$23:$I$1359,6,FALSE)),0)</f>
        <v>35221</v>
      </c>
      <c r="X606" s="98">
        <f>ROUND('[1]68_InOutFlowsCurPrdAndPrior'!$F$33*IF(ISNA(VLOOKUP(D606,'[1]Proportionate Shares'!$D$23:$I$1359,6,FALSE)),0,VLOOKUP(D606,'[1]Proportionate Shares'!$D$23:$I$1359,6,FALSE)),0)</f>
        <v>130055</v>
      </c>
      <c r="Y606" s="98">
        <f>ROUND('[1]68_InOutFlowsCurPrdAndPrior'!$F$35*IF(ISNA(VLOOKUP(D606,'[1]Proportionate Shares'!$D$23:$I$1359,6,FALSE)),0,VLOOKUP(D606,'[1]Proportionate Shares'!$D$23:$I$1359,6,FALSE)),0)</f>
        <v>50800</v>
      </c>
      <c r="Z606" s="98">
        <f>-VLOOKUP(D606,'[1]Schedule of Pension Amounts LW'!$B$15:$AS$1399,37,FALSE)</f>
        <v>5743</v>
      </c>
      <c r="AA606" s="99">
        <f t="shared" si="44"/>
        <v>221819</v>
      </c>
      <c r="AB606" s="72">
        <f>VLOOKUP(D606,'[1]Pension Expense Details'!$D$22:$S$1407,16,FALSE)</f>
        <v>103604</v>
      </c>
      <c r="AC606" s="72">
        <f t="shared" si="45"/>
        <v>121310</v>
      </c>
      <c r="AD606" s="72">
        <f>VLOOKUP(D606,'[1]Schedule of Pension Amounts LW'!$B$15:$W$1399,22,FALSE)</f>
        <v>224914</v>
      </c>
    </row>
    <row r="607" spans="1:30" x14ac:dyDescent="0.3">
      <c r="A607" s="104"/>
      <c r="B607" s="33"/>
      <c r="C607" s="33" t="str">
        <f>VLOOKUP(D607,'[1]Employer information'!$I$3:$J$1391,2,FALSE)</f>
        <v xml:space="preserve">Public Education                                  </v>
      </c>
      <c r="D607" s="33" t="str">
        <f>'[1]Schedule of Pension Amounts LW'!B600</f>
        <v>0599</v>
      </c>
      <c r="E607" s="33" t="str">
        <f>IF(ISNA(VLOOKUP(D607,'[1]Proportionate Shares'!$D$23:$G$1400,2,FALSE)),"",VLOOKUP(D607,'[1]Proportionate Shares'!$D$23:$G$1400,2,FALSE))</f>
        <v>107905</v>
      </c>
      <c r="F607" s="33" t="str">
        <f>IF(ISNA(VLOOKUP(D607,'[1]Proportionate Shares'!$D$23:$G$1400,3,FALSE)),"",VLOOKUP(D607,'[1]Proportionate Shares'!$D$23:$G$1400,3,FALSE))</f>
        <v xml:space="preserve">   </v>
      </c>
      <c r="G607" s="34" t="str">
        <f>VLOOKUP(D607,'[1]Employer information'!$A$3:$B$1390,2,FALSE)</f>
        <v>EUSTACE ISD</v>
      </c>
      <c r="H607" s="36">
        <f>IF(ISNA(VLOOKUP(D607,'[1]Proportionate Shares'!$D$23:$I$1377,6,FALSE)),0,VLOOKUP(D607,'[1]Proportionate Shares'!$D$23:$I$1377,6,FALSE))</f>
        <v>9.4568744000000002E-5</v>
      </c>
      <c r="I607" s="105">
        <f>VLOOKUP(D607,'[1]Schedule of Pension Amounts LW'!$B$15:$E$1399,3,FALSE)</f>
        <v>4842235</v>
      </c>
      <c r="J607" s="105">
        <f>-IF(ISNA(VLOOKUP(D607,'[1]Combined Contribution Amounts'!$A$2:$K$1335,5,FALSE)),0,VLOOKUP(D607,'[1]Combined Contribution Amounts'!$A$2:$K$1335,5,FALSE))</f>
        <v>-331002</v>
      </c>
      <c r="K607" s="105">
        <f>-IF(ISNA(VLOOKUP(D607,'[1]Combined Contribution Amounts'!$A$2:$K$1335,7,FALSE)),0,VLOOKUP(D607,'[1]Combined Contribution Amounts'!$A$2:$K$1335,7,FALSE))+-IF(ISNA(VLOOKUP(D607,'[1]Combined Contribution Amounts'!$A$2:$K$1335,8,FALSE)),0,VLOOKUP(D607,'[1]Combined Contribution Amounts'!$A$2:$K$1335,8,FALSE))+-IF(ISNA(VLOOKUP(D607,'[1]Combined Contribution Amounts'!$A$2:$K$1335,9,FALSE)),0,VLOOKUP(D607,'[1]Combined Contribution Amounts'!$A$2:$K$1335,9,FALSE))</f>
        <v>0</v>
      </c>
      <c r="L607" s="105">
        <f>VLOOKUP(D607,'[1]Pension Expense Details'!$D$23:$S$1407,16,FALSE)</f>
        <v>512945</v>
      </c>
      <c r="M607" s="105">
        <f>ROUND(('[1]68_InOutFlowsCurPrdAndPriorHist'!$F$28-'[1]68_InOutFlowsCurPrdAndPriorHist'!$F$31)*$H607,0)-VLOOKUP(D607,'[1]Pension Expense Details'!$D$23:$S$1407,12,FALSE)</f>
        <v>-78325</v>
      </c>
      <c r="N607" s="105">
        <f>ROUND(('[1]68_InOutFlowsCurPrdAndPriorHist'!$F$29-'[1]68_InOutFlowsCurPrdAndPriorHist'!$F$32)*$H607,0)-VLOOKUP(D607,'[1]Pension Expense Details'!$D$23:$S$1407,13,FALSE)</f>
        <v>-591830</v>
      </c>
      <c r="O607" s="105">
        <f>ROUND(('[1]68_InOutFlowsCurPrdAndPriorHist'!$F$30-'[1]68_InOutFlowsCurPrdAndPriorHist'!$F$33)*$H607,0)-VLOOKUP(D607,'[1]Pension Expense Details'!$D$23:$S$1407,14,FALSE)</f>
        <v>255926</v>
      </c>
      <c r="P607" s="105">
        <f>ROUND((VLOOKUP(D607,'[1]Schedule of Pension Amounts LW'!$B$15:$AC$1399,28,FALSE)-VLOOKUP(D607,'[1]Schedule of Pension Amounts LW'!$B$15:$AC$1399,27,FALSE))*'[1]Schedule of Pension Amounts LW'!AD$4,0)+VLOOKUP(D607,'[1]Schedule of Pension Amounts LW'!$B$15:$AH$1399,33,FALSE)-VLOOKUP(D607,'[1]Pension Expense Details'!$D$23:$S$1407,15,FALSE)</f>
        <v>306030</v>
      </c>
      <c r="Q607" s="98">
        <f t="shared" si="42"/>
        <v>4915979</v>
      </c>
      <c r="R607" s="98">
        <f>ROUND('[1]68_InOutFlowsCurPrdAndPrior'!$D$32*IF(ISNA(VLOOKUP(D607,'[1]Proportionate Shares'!$D$23:$I$1359,6,FALSE)),0,VLOOKUP(D607,'[1]Proportionate Shares'!$D$23:$I$1359,6,FALSE)),0)</f>
        <v>20652</v>
      </c>
      <c r="S607" s="98">
        <f>ROUND('[1]68_InOutFlowsCurPrdAndPrior'!$D$33*IF(ISNA(VLOOKUP(D607,'[1]Proportionate Shares'!$D$23:$I$1359,6,FALSE)),0,VLOOKUP(D607,'[1]Proportionate Shares'!$D$23:$I$1359,6,FALSE)),0)</f>
        <v>1525178</v>
      </c>
      <c r="T607" s="98">
        <f>ROUND('[1]68_InOutFlowsCurPrdAndPrior'!$D$35*IF(ISNA(VLOOKUP(D607,'[1]Proportionate Shares'!$D$23:$I$1359,6,FALSE)),0,VLOOKUP(D607,'[1]Proportionate Shares'!$D$23:$I$1359,6,FALSE)),0)</f>
        <v>295550</v>
      </c>
      <c r="U607" s="98">
        <f>VLOOKUP(D607,'[1]Schedule of Pension Amounts LW'!$B$15:$AS$1399,36,FALSE)</f>
        <v>599368</v>
      </c>
      <c r="V607" s="99">
        <f t="shared" si="43"/>
        <v>2440748</v>
      </c>
      <c r="W607" s="98">
        <f>ROUND('[1]68_InOutFlowsCurPrdAndPrior'!$F$32*IF(ISNA(VLOOKUP(D607,'[1]Proportionate Shares'!$D$23:$I$1359,6,FALSE)),0,VLOOKUP(D607,'[1]Proportionate Shares'!$D$23:$I$1359,6,FALSE)),0)</f>
        <v>170691</v>
      </c>
      <c r="X607" s="98">
        <f>ROUND('[1]68_InOutFlowsCurPrdAndPrior'!$F$33*IF(ISNA(VLOOKUP(D607,'[1]Proportionate Shares'!$D$23:$I$1359,6,FALSE)),0,VLOOKUP(D607,'[1]Proportionate Shares'!$D$23:$I$1359,6,FALSE)),0)</f>
        <v>630276</v>
      </c>
      <c r="Y607" s="98">
        <f>ROUND('[1]68_InOutFlowsCurPrdAndPrior'!$F$35*IF(ISNA(VLOOKUP(D607,'[1]Proportionate Shares'!$D$23:$I$1359,6,FALSE)),0,VLOOKUP(D607,'[1]Proportionate Shares'!$D$23:$I$1359,6,FALSE)),0)</f>
        <v>246188</v>
      </c>
      <c r="Z607" s="98">
        <f>-VLOOKUP(D607,'[1]Schedule of Pension Amounts LW'!$B$15:$AS$1399,37,FALSE)</f>
        <v>60</v>
      </c>
      <c r="AA607" s="99">
        <f t="shared" si="44"/>
        <v>1047215</v>
      </c>
      <c r="AB607" s="72">
        <f>VLOOKUP(D607,'[1]Pension Expense Details'!$D$22:$S$1407,16,FALSE)</f>
        <v>512945</v>
      </c>
      <c r="AC607" s="72">
        <f t="shared" si="45"/>
        <v>553873</v>
      </c>
      <c r="AD607" s="72">
        <f>VLOOKUP(D607,'[1]Schedule of Pension Amounts LW'!$B$15:$W$1399,22,FALSE)</f>
        <v>1066818</v>
      </c>
    </row>
    <row r="608" spans="1:30" x14ac:dyDescent="0.3">
      <c r="A608" s="104"/>
      <c r="B608" s="33"/>
      <c r="C608" s="33" t="str">
        <f>VLOOKUP(D608,'[1]Employer information'!$I$3:$J$1391,2,FALSE)</f>
        <v xml:space="preserve">Public Education                                  </v>
      </c>
      <c r="D608" s="33" t="str">
        <f>'[1]Schedule of Pension Amounts LW'!B601</f>
        <v>1619</v>
      </c>
      <c r="E608" s="33" t="str">
        <f>IF(ISNA(VLOOKUP(D608,'[1]Proportionate Shares'!$D$23:$G$1400,2,FALSE)),"",VLOOKUP(D608,'[1]Proportionate Shares'!$D$23:$G$1400,2,FALSE))</f>
        <v>121906</v>
      </c>
      <c r="F608" s="33" t="str">
        <f>IF(ISNA(VLOOKUP(D608,'[1]Proportionate Shares'!$D$23:$G$1400,3,FALSE)),"",VLOOKUP(D608,'[1]Proportionate Shares'!$D$23:$G$1400,3,FALSE))</f>
        <v/>
      </c>
      <c r="G608" s="34" t="str">
        <f>VLOOKUP(D608,'[1]Employer information'!$A$3:$B$1390,2,FALSE)</f>
        <v>EVADALE ISD</v>
      </c>
      <c r="H608" s="36">
        <f>IF(ISNA(VLOOKUP(D608,'[1]Proportionate Shares'!$D$23:$I$1377,6,FALSE)),0,VLOOKUP(D608,'[1]Proportionate Shares'!$D$23:$I$1377,6,FALSE))</f>
        <v>2.5602546999999999E-5</v>
      </c>
      <c r="I608" s="105">
        <f>VLOOKUP(D608,'[1]Schedule of Pension Amounts LW'!$B$15:$E$1399,3,FALSE)</f>
        <v>1382275</v>
      </c>
      <c r="J608" s="105">
        <f>-IF(ISNA(VLOOKUP(D608,'[1]Combined Contribution Amounts'!$A$2:$K$1335,5,FALSE)),0,VLOOKUP(D608,'[1]Combined Contribution Amounts'!$A$2:$K$1335,5,FALSE))</f>
        <v>-89612</v>
      </c>
      <c r="K608" s="105">
        <f>-IF(ISNA(VLOOKUP(D608,'[1]Combined Contribution Amounts'!$A$2:$K$1335,7,FALSE)),0,VLOOKUP(D608,'[1]Combined Contribution Amounts'!$A$2:$K$1335,7,FALSE))+-IF(ISNA(VLOOKUP(D608,'[1]Combined Contribution Amounts'!$A$2:$K$1335,8,FALSE)),0,VLOOKUP(D608,'[1]Combined Contribution Amounts'!$A$2:$K$1335,8,FALSE))+-IF(ISNA(VLOOKUP(D608,'[1]Combined Contribution Amounts'!$A$2:$K$1335,9,FALSE)),0,VLOOKUP(D608,'[1]Combined Contribution Amounts'!$A$2:$K$1335,9,FALSE))</f>
        <v>0</v>
      </c>
      <c r="L608" s="105">
        <f>VLOOKUP(D608,'[1]Pension Expense Details'!$D$23:$S$1407,16,FALSE)</f>
        <v>127658</v>
      </c>
      <c r="M608" s="105">
        <f>ROUND(('[1]68_InOutFlowsCurPrdAndPriorHist'!$F$28-'[1]68_InOutFlowsCurPrdAndPriorHist'!$F$31)*$H608,0)-VLOOKUP(D608,'[1]Pension Expense Details'!$D$23:$S$1407,12,FALSE)</f>
        <v>-21205</v>
      </c>
      <c r="N608" s="105">
        <f>ROUND(('[1]68_InOutFlowsCurPrdAndPriorHist'!$F$29-'[1]68_InOutFlowsCurPrdAndPriorHist'!$F$32)*$H608,0)-VLOOKUP(D608,'[1]Pension Expense Details'!$D$23:$S$1407,13,FALSE)</f>
        <v>-160226</v>
      </c>
      <c r="O608" s="105">
        <f>ROUND(('[1]68_InOutFlowsCurPrdAndPriorHist'!$F$30-'[1]68_InOutFlowsCurPrdAndPriorHist'!$F$33)*$H608,0)-VLOOKUP(D608,'[1]Pension Expense Details'!$D$23:$S$1407,14,FALSE)</f>
        <v>69286</v>
      </c>
      <c r="P608" s="105">
        <f>ROUND((VLOOKUP(D608,'[1]Schedule of Pension Amounts LW'!$B$15:$AC$1399,28,FALSE)-VLOOKUP(D608,'[1]Schedule of Pension Amounts LW'!$B$15:$AC$1399,27,FALSE))*'[1]Schedule of Pension Amounts LW'!AD$4,0)+VLOOKUP(D608,'[1]Schedule of Pension Amounts LW'!$B$15:$AH$1399,33,FALSE)-VLOOKUP(D608,'[1]Pension Expense Details'!$D$23:$S$1407,15,FALSE)</f>
        <v>22724</v>
      </c>
      <c r="Q608" s="98">
        <f t="shared" si="42"/>
        <v>1330900</v>
      </c>
      <c r="R608" s="98">
        <f>ROUND('[1]68_InOutFlowsCurPrdAndPrior'!$D$32*IF(ISNA(VLOOKUP(D608,'[1]Proportionate Shares'!$D$23:$I$1359,6,FALSE)),0,VLOOKUP(D608,'[1]Proportionate Shares'!$D$23:$I$1359,6,FALSE)),0)</f>
        <v>5591</v>
      </c>
      <c r="S608" s="98">
        <f>ROUND('[1]68_InOutFlowsCurPrdAndPrior'!$D$33*IF(ISNA(VLOOKUP(D608,'[1]Proportionate Shares'!$D$23:$I$1359,6,FALSE)),0,VLOOKUP(D608,'[1]Proportionate Shares'!$D$23:$I$1359,6,FALSE)),0)</f>
        <v>412911</v>
      </c>
      <c r="T608" s="98">
        <f>ROUND('[1]68_InOutFlowsCurPrdAndPrior'!$D$35*IF(ISNA(VLOOKUP(D608,'[1]Proportionate Shares'!$D$23:$I$1359,6,FALSE)),0,VLOOKUP(D608,'[1]Proportionate Shares'!$D$23:$I$1359,6,FALSE)),0)</f>
        <v>80014</v>
      </c>
      <c r="U608" s="98">
        <f>VLOOKUP(D608,'[1]Schedule of Pension Amounts LW'!$B$15:$AS$1399,36,FALSE)</f>
        <v>166125</v>
      </c>
      <c r="V608" s="99">
        <f t="shared" si="43"/>
        <v>664641</v>
      </c>
      <c r="W608" s="98">
        <f>ROUND('[1]68_InOutFlowsCurPrdAndPrior'!$F$32*IF(ISNA(VLOOKUP(D608,'[1]Proportionate Shares'!$D$23:$I$1359,6,FALSE)),0,VLOOKUP(D608,'[1]Proportionate Shares'!$D$23:$I$1359,6,FALSE)),0)</f>
        <v>46211</v>
      </c>
      <c r="X608" s="98">
        <f>ROUND('[1]68_InOutFlowsCurPrdAndPrior'!$F$33*IF(ISNA(VLOOKUP(D608,'[1]Proportionate Shares'!$D$23:$I$1359,6,FALSE)),0,VLOOKUP(D608,'[1]Proportionate Shares'!$D$23:$I$1359,6,FALSE)),0)</f>
        <v>170634</v>
      </c>
      <c r="Y608" s="98">
        <f>ROUND('[1]68_InOutFlowsCurPrdAndPrior'!$F$35*IF(ISNA(VLOOKUP(D608,'[1]Proportionate Shares'!$D$23:$I$1359,6,FALSE)),0,VLOOKUP(D608,'[1]Proportionate Shares'!$D$23:$I$1359,6,FALSE)),0)</f>
        <v>66650</v>
      </c>
      <c r="Z608" s="98">
        <f>-VLOOKUP(D608,'[1]Schedule of Pension Amounts LW'!$B$15:$AS$1399,37,FALSE)</f>
        <v>24099</v>
      </c>
      <c r="AA608" s="99">
        <f t="shared" si="44"/>
        <v>307594</v>
      </c>
      <c r="AB608" s="72">
        <f>VLOOKUP(D608,'[1]Pension Expense Details'!$D$22:$S$1407,16,FALSE)</f>
        <v>127658</v>
      </c>
      <c r="AC608" s="72">
        <f t="shared" si="45"/>
        <v>165167</v>
      </c>
      <c r="AD608" s="72">
        <f>VLOOKUP(D608,'[1]Schedule of Pension Amounts LW'!$B$15:$W$1399,22,FALSE)</f>
        <v>292825</v>
      </c>
    </row>
    <row r="609" spans="1:30" x14ac:dyDescent="0.3">
      <c r="A609" s="104"/>
      <c r="B609" s="33"/>
      <c r="C609" s="33" t="str">
        <f>VLOOKUP(D609,'[1]Employer information'!$I$3:$J$1391,2,FALSE)</f>
        <v xml:space="preserve">Public Education                                  </v>
      </c>
      <c r="D609" s="33" t="str">
        <f>'[1]Schedule of Pension Amounts LW'!B602</f>
        <v>1392</v>
      </c>
      <c r="E609" s="33" t="str">
        <f>IF(ISNA(VLOOKUP(D609,'[1]Proportionate Shares'!$D$23:$G$1400,2,FALSE)),"",VLOOKUP(D609,'[1]Proportionate Shares'!$D$23:$G$1400,2,FALSE))</f>
        <v>050901</v>
      </c>
      <c r="F609" s="33" t="str">
        <f>IF(ISNA(VLOOKUP(D609,'[1]Proportionate Shares'!$D$23:$G$1400,3,FALSE)),"",VLOOKUP(D609,'[1]Proportionate Shares'!$D$23:$G$1400,3,FALSE))</f>
        <v/>
      </c>
      <c r="G609" s="34" t="str">
        <f>VLOOKUP(D609,'[1]Employer information'!$A$3:$B$1390,2,FALSE)</f>
        <v>EVANT ISD</v>
      </c>
      <c r="H609" s="36">
        <f>IF(ISNA(VLOOKUP(D609,'[1]Proportionate Shares'!$D$23:$I$1377,6,FALSE)),0,VLOOKUP(D609,'[1]Proportionate Shares'!$D$23:$I$1377,6,FALSE))</f>
        <v>1.336754E-5</v>
      </c>
      <c r="I609" s="105">
        <f>VLOOKUP(D609,'[1]Schedule of Pension Amounts LW'!$B$15:$E$1399,3,FALSE)</f>
        <v>570220</v>
      </c>
      <c r="J609" s="105">
        <f>-IF(ISNA(VLOOKUP(D609,'[1]Combined Contribution Amounts'!$A$2:$K$1335,5,FALSE)),0,VLOOKUP(D609,'[1]Combined Contribution Amounts'!$A$2:$K$1335,5,FALSE))</f>
        <v>-46788</v>
      </c>
      <c r="K609" s="105">
        <f>-IF(ISNA(VLOOKUP(D609,'[1]Combined Contribution Amounts'!$A$2:$K$1335,7,FALSE)),0,VLOOKUP(D609,'[1]Combined Contribution Amounts'!$A$2:$K$1335,7,FALSE))+-IF(ISNA(VLOOKUP(D609,'[1]Combined Contribution Amounts'!$A$2:$K$1335,8,FALSE)),0,VLOOKUP(D609,'[1]Combined Contribution Amounts'!$A$2:$K$1335,8,FALSE))+-IF(ISNA(VLOOKUP(D609,'[1]Combined Contribution Amounts'!$A$2:$K$1335,9,FALSE)),0,VLOOKUP(D609,'[1]Combined Contribution Amounts'!$A$2:$K$1335,9,FALSE))</f>
        <v>0</v>
      </c>
      <c r="L609" s="105">
        <f>VLOOKUP(D609,'[1]Pension Expense Details'!$D$23:$S$1407,16,FALSE)</f>
        <v>90462</v>
      </c>
      <c r="M609" s="105">
        <f>ROUND(('[1]68_InOutFlowsCurPrdAndPriorHist'!$F$28-'[1]68_InOutFlowsCurPrdAndPriorHist'!$F$31)*$H609,0)-VLOOKUP(D609,'[1]Pension Expense Details'!$D$23:$S$1407,12,FALSE)</f>
        <v>-11071</v>
      </c>
      <c r="N609" s="105">
        <f>ROUND(('[1]68_InOutFlowsCurPrdAndPriorHist'!$F$29-'[1]68_InOutFlowsCurPrdAndPriorHist'!$F$32)*$H609,0)-VLOOKUP(D609,'[1]Pension Expense Details'!$D$23:$S$1407,13,FALSE)</f>
        <v>-83657</v>
      </c>
      <c r="O609" s="105">
        <f>ROUND(('[1]68_InOutFlowsCurPrdAndPriorHist'!$F$30-'[1]68_InOutFlowsCurPrdAndPriorHist'!$F$33)*$H609,0)-VLOOKUP(D609,'[1]Pension Expense Details'!$D$23:$S$1407,14,FALSE)</f>
        <v>36176</v>
      </c>
      <c r="P609" s="105">
        <f>ROUND((VLOOKUP(D609,'[1]Schedule of Pension Amounts LW'!$B$15:$AC$1399,28,FALSE)-VLOOKUP(D609,'[1]Schedule of Pension Amounts LW'!$B$15:$AC$1399,27,FALSE))*'[1]Schedule of Pension Amounts LW'!AD$4,0)+VLOOKUP(D609,'[1]Schedule of Pension Amounts LW'!$B$15:$AH$1399,33,FALSE)-VLOOKUP(D609,'[1]Pension Expense Details'!$D$23:$S$1407,15,FALSE)</f>
        <v>139545</v>
      </c>
      <c r="Q609" s="98">
        <f t="shared" si="42"/>
        <v>694887</v>
      </c>
      <c r="R609" s="98">
        <f>ROUND('[1]68_InOutFlowsCurPrdAndPrior'!$D$32*IF(ISNA(VLOOKUP(D609,'[1]Proportionate Shares'!$D$23:$I$1359,6,FALSE)),0,VLOOKUP(D609,'[1]Proportionate Shares'!$D$23:$I$1359,6,FALSE)),0)</f>
        <v>2919</v>
      </c>
      <c r="S609" s="98">
        <f>ROUND('[1]68_InOutFlowsCurPrdAndPrior'!$D$33*IF(ISNA(VLOOKUP(D609,'[1]Proportionate Shares'!$D$23:$I$1359,6,FALSE)),0,VLOOKUP(D609,'[1]Proportionate Shares'!$D$23:$I$1359,6,FALSE)),0)</f>
        <v>215588</v>
      </c>
      <c r="T609" s="98">
        <f>ROUND('[1]68_InOutFlowsCurPrdAndPrior'!$D$35*IF(ISNA(VLOOKUP(D609,'[1]Proportionate Shares'!$D$23:$I$1359,6,FALSE)),0,VLOOKUP(D609,'[1]Proportionate Shares'!$D$23:$I$1359,6,FALSE)),0)</f>
        <v>41777</v>
      </c>
      <c r="U609" s="98">
        <f>VLOOKUP(D609,'[1]Schedule of Pension Amounts LW'!$B$15:$AS$1399,36,FALSE)</f>
        <v>152108</v>
      </c>
      <c r="V609" s="99">
        <f t="shared" si="43"/>
        <v>412392</v>
      </c>
      <c r="W609" s="98">
        <f>ROUND('[1]68_InOutFlowsCurPrdAndPrior'!$F$32*IF(ISNA(VLOOKUP(D609,'[1]Proportionate Shares'!$D$23:$I$1359,6,FALSE)),0,VLOOKUP(D609,'[1]Proportionate Shares'!$D$23:$I$1359,6,FALSE)),0)</f>
        <v>24128</v>
      </c>
      <c r="X609" s="98">
        <f>ROUND('[1]68_InOutFlowsCurPrdAndPrior'!$F$33*IF(ISNA(VLOOKUP(D609,'[1]Proportionate Shares'!$D$23:$I$1359,6,FALSE)),0,VLOOKUP(D609,'[1]Proportionate Shares'!$D$23:$I$1359,6,FALSE)),0)</f>
        <v>89091</v>
      </c>
      <c r="Y609" s="98">
        <f>ROUND('[1]68_InOutFlowsCurPrdAndPrior'!$F$35*IF(ISNA(VLOOKUP(D609,'[1]Proportionate Shares'!$D$23:$I$1359,6,FALSE)),0,VLOOKUP(D609,'[1]Proportionate Shares'!$D$23:$I$1359,6,FALSE)),0)</f>
        <v>34799</v>
      </c>
      <c r="Z609" s="98">
        <f>-VLOOKUP(D609,'[1]Schedule of Pension Amounts LW'!$B$15:$AS$1399,37,FALSE)</f>
        <v>33232</v>
      </c>
      <c r="AA609" s="99">
        <f t="shared" si="44"/>
        <v>181250</v>
      </c>
      <c r="AB609" s="72">
        <f>VLOOKUP(D609,'[1]Pension Expense Details'!$D$22:$S$1407,16,FALSE)</f>
        <v>90462</v>
      </c>
      <c r="AC609" s="72">
        <f t="shared" si="45"/>
        <v>70321</v>
      </c>
      <c r="AD609" s="72">
        <f>VLOOKUP(D609,'[1]Schedule of Pension Amounts LW'!$B$15:$W$1399,22,FALSE)</f>
        <v>160783</v>
      </c>
    </row>
    <row r="610" spans="1:30" x14ac:dyDescent="0.3">
      <c r="A610" s="104"/>
      <c r="B610" s="33"/>
      <c r="C610" s="33" t="str">
        <f>VLOOKUP(D610,'[1]Employer information'!$I$3:$J$1391,2,FALSE)</f>
        <v xml:space="preserve">Public Education                                  </v>
      </c>
      <c r="D610" s="33" t="str">
        <f>'[1]Schedule of Pension Amounts LW'!B603</f>
        <v>0601</v>
      </c>
      <c r="E610" s="33" t="str">
        <f>IF(ISNA(VLOOKUP(D610,'[1]Proportionate Shares'!$D$23:$G$1400,2,FALSE)),"",VLOOKUP(D610,'[1]Proportionate Shares'!$D$23:$G$1400,2,FALSE))</f>
        <v>220904</v>
      </c>
      <c r="F610" s="33" t="str">
        <f>IF(ISNA(VLOOKUP(D610,'[1]Proportionate Shares'!$D$23:$G$1400,3,FALSE)),"",VLOOKUP(D610,'[1]Proportionate Shares'!$D$23:$G$1400,3,FALSE))</f>
        <v xml:space="preserve">   </v>
      </c>
      <c r="G610" s="34" t="str">
        <f>VLOOKUP(D610,'[1]Employer information'!$A$3:$B$1390,2,FALSE)</f>
        <v>EVERMAN ISD</v>
      </c>
      <c r="H610" s="36">
        <f>IF(ISNA(VLOOKUP(D610,'[1]Proportionate Shares'!$D$23:$I$1377,6,FALSE)),0,VLOOKUP(D610,'[1]Proportionate Shares'!$D$23:$I$1377,6,FALSE))</f>
        <v>3.9882798100000002E-4</v>
      </c>
      <c r="I610" s="105">
        <f>VLOOKUP(D610,'[1]Schedule of Pension Amounts LW'!$B$15:$E$1399,3,FALSE)</f>
        <v>21012754</v>
      </c>
      <c r="J610" s="105">
        <f>-IF(ISNA(VLOOKUP(D610,'[1]Combined Contribution Amounts'!$A$2:$K$1335,5,FALSE)),0,VLOOKUP(D610,'[1]Combined Contribution Amounts'!$A$2:$K$1335,5,FALSE))</f>
        <v>-1395946</v>
      </c>
      <c r="K610" s="105">
        <f>-IF(ISNA(VLOOKUP(D610,'[1]Combined Contribution Amounts'!$A$2:$K$1335,7,FALSE)),0,VLOOKUP(D610,'[1]Combined Contribution Amounts'!$A$2:$K$1335,7,FALSE))+-IF(ISNA(VLOOKUP(D610,'[1]Combined Contribution Amounts'!$A$2:$K$1335,8,FALSE)),0,VLOOKUP(D610,'[1]Combined Contribution Amounts'!$A$2:$K$1335,8,FALSE))+-IF(ISNA(VLOOKUP(D610,'[1]Combined Contribution Amounts'!$A$2:$K$1335,9,FALSE)),0,VLOOKUP(D610,'[1]Combined Contribution Amounts'!$A$2:$K$1335,9,FALSE))</f>
        <v>0</v>
      </c>
      <c r="L610" s="105">
        <f>VLOOKUP(D610,'[1]Pension Expense Details'!$D$23:$S$1407,16,FALSE)</f>
        <v>2070307</v>
      </c>
      <c r="M610" s="105">
        <f>ROUND(('[1]68_InOutFlowsCurPrdAndPriorHist'!$F$28-'[1]68_InOutFlowsCurPrdAndPriorHist'!$F$31)*$H610,0)-VLOOKUP(D610,'[1]Pension Expense Details'!$D$23:$S$1407,12,FALSE)</f>
        <v>-330325</v>
      </c>
      <c r="N610" s="105">
        <f>ROUND(('[1]68_InOutFlowsCurPrdAndPriorHist'!$F$29-'[1]68_InOutFlowsCurPrdAndPriorHist'!$F$32)*$H610,0)-VLOOKUP(D610,'[1]Pension Expense Details'!$D$23:$S$1407,13,FALSE)</f>
        <v>-2495947</v>
      </c>
      <c r="O610" s="105">
        <f>ROUND(('[1]68_InOutFlowsCurPrdAndPriorHist'!$F$30-'[1]68_InOutFlowsCurPrdAndPriorHist'!$F$33)*$H610,0)-VLOOKUP(D610,'[1]Pension Expense Details'!$D$23:$S$1407,14,FALSE)</f>
        <v>1079325</v>
      </c>
      <c r="P610" s="105">
        <f>ROUND((VLOOKUP(D610,'[1]Schedule of Pension Amounts LW'!$B$15:$AC$1399,28,FALSE)-VLOOKUP(D610,'[1]Schedule of Pension Amounts LW'!$B$15:$AC$1399,27,FALSE))*'[1]Schedule of Pension Amounts LW'!AD$4,0)+VLOOKUP(D610,'[1]Schedule of Pension Amounts LW'!$B$15:$AH$1399,33,FALSE)-VLOOKUP(D610,'[1]Pension Expense Details'!$D$23:$S$1407,15,FALSE)</f>
        <v>792157</v>
      </c>
      <c r="Q610" s="98">
        <f t="shared" si="42"/>
        <v>20732325</v>
      </c>
      <c r="R610" s="98">
        <f>ROUND('[1]68_InOutFlowsCurPrdAndPrior'!$D$32*IF(ISNA(VLOOKUP(D610,'[1]Proportionate Shares'!$D$23:$I$1359,6,FALSE)),0,VLOOKUP(D610,'[1]Proportionate Shares'!$D$23:$I$1359,6,FALSE)),0)</f>
        <v>87094</v>
      </c>
      <c r="S610" s="98">
        <f>ROUND('[1]68_InOutFlowsCurPrdAndPrior'!$D$33*IF(ISNA(VLOOKUP(D610,'[1]Proportionate Shares'!$D$23:$I$1359,6,FALSE)),0,VLOOKUP(D610,'[1]Proportionate Shares'!$D$23:$I$1359,6,FALSE)),0)</f>
        <v>6432185</v>
      </c>
      <c r="T610" s="98">
        <f>ROUND('[1]68_InOutFlowsCurPrdAndPrior'!$D$35*IF(ISNA(VLOOKUP(D610,'[1]Proportionate Shares'!$D$23:$I$1359,6,FALSE)),0,VLOOKUP(D610,'[1]Proportionate Shares'!$D$23:$I$1359,6,FALSE)),0)</f>
        <v>1246434</v>
      </c>
      <c r="U610" s="98">
        <f>VLOOKUP(D610,'[1]Schedule of Pension Amounts LW'!$B$15:$AS$1399,36,FALSE)</f>
        <v>1810033</v>
      </c>
      <c r="V610" s="99">
        <f t="shared" si="43"/>
        <v>9575746</v>
      </c>
      <c r="W610" s="98">
        <f>ROUND('[1]68_InOutFlowsCurPrdAndPrior'!$F$32*IF(ISNA(VLOOKUP(D610,'[1]Proportionate Shares'!$D$23:$I$1359,6,FALSE)),0,VLOOKUP(D610,'[1]Proportionate Shares'!$D$23:$I$1359,6,FALSE)),0)</f>
        <v>719859</v>
      </c>
      <c r="X610" s="98">
        <f>ROUND('[1]68_InOutFlowsCurPrdAndPrior'!$F$33*IF(ISNA(VLOOKUP(D610,'[1]Proportionate Shares'!$D$23:$I$1359,6,FALSE)),0,VLOOKUP(D610,'[1]Proportionate Shares'!$D$23:$I$1359,6,FALSE)),0)</f>
        <v>2658083</v>
      </c>
      <c r="Y610" s="98">
        <f>ROUND('[1]68_InOutFlowsCurPrdAndPrior'!$F$35*IF(ISNA(VLOOKUP(D610,'[1]Proportionate Shares'!$D$23:$I$1359,6,FALSE)),0,VLOOKUP(D610,'[1]Proportionate Shares'!$D$23:$I$1359,6,FALSE)),0)</f>
        <v>1038257</v>
      </c>
      <c r="Z610" s="98">
        <f>-VLOOKUP(D610,'[1]Schedule of Pension Amounts LW'!$B$15:$AS$1399,37,FALSE)</f>
        <v>35985</v>
      </c>
      <c r="AA610" s="99">
        <f t="shared" si="44"/>
        <v>4452184</v>
      </c>
      <c r="AB610" s="72">
        <f>VLOOKUP(D610,'[1]Pension Expense Details'!$D$22:$S$1407,16,FALSE)</f>
        <v>2070307</v>
      </c>
      <c r="AC610" s="72">
        <f t="shared" si="45"/>
        <v>2190460</v>
      </c>
      <c r="AD610" s="72">
        <f>VLOOKUP(D610,'[1]Schedule of Pension Amounts LW'!$B$15:$W$1399,22,FALSE)</f>
        <v>4260767</v>
      </c>
    </row>
    <row r="611" spans="1:30" x14ac:dyDescent="0.3">
      <c r="A611" s="104"/>
      <c r="B611" s="33"/>
      <c r="C611" s="33" t="str">
        <f>VLOOKUP(D611,'[1]Employer information'!$I$3:$J$1391,2,FALSE)</f>
        <v xml:space="preserve">Public Education                                  </v>
      </c>
      <c r="D611" s="33" t="str">
        <f>'[1]Schedule of Pension Amounts LW'!B604</f>
        <v>1977</v>
      </c>
      <c r="E611" s="33" t="str">
        <f>IF(ISNA(VLOOKUP(D611,'[1]Proportionate Shares'!$D$23:$G$1400,2,FALSE)),"",VLOOKUP(D611,'[1]Proportionate Shares'!$D$23:$G$1400,2,FALSE))</f>
        <v>210906</v>
      </c>
      <c r="F611" s="33" t="str">
        <f>IF(ISNA(VLOOKUP(D611,'[1]Proportionate Shares'!$D$23:$G$1400,3,FALSE)),"",VLOOKUP(D611,'[1]Proportionate Shares'!$D$23:$G$1400,3,FALSE))</f>
        <v/>
      </c>
      <c r="G611" s="34" t="str">
        <f>VLOOKUP(D611,'[1]Employer information'!$A$3:$B$1390,2,FALSE)</f>
        <v>EXCELSIOR ISD</v>
      </c>
      <c r="H611" s="36">
        <f>IF(ISNA(VLOOKUP(D611,'[1]Proportionate Shares'!$D$23:$I$1377,6,FALSE)),0,VLOOKUP(D611,'[1]Proportionate Shares'!$D$23:$I$1377,6,FALSE))</f>
        <v>4.4047049999999999E-6</v>
      </c>
      <c r="I611" s="105">
        <f>VLOOKUP(D611,'[1]Schedule of Pension Amounts LW'!$B$15:$E$1399,3,FALSE)</f>
        <v>256132</v>
      </c>
      <c r="J611" s="105">
        <f>-IF(ISNA(VLOOKUP(D611,'[1]Combined Contribution Amounts'!$A$2:$K$1335,5,FALSE)),0,VLOOKUP(D611,'[1]Combined Contribution Amounts'!$A$2:$K$1335,5,FALSE))</f>
        <v>-15417</v>
      </c>
      <c r="K611" s="105">
        <f>-IF(ISNA(VLOOKUP(D611,'[1]Combined Contribution Amounts'!$A$2:$K$1335,7,FALSE)),0,VLOOKUP(D611,'[1]Combined Contribution Amounts'!$A$2:$K$1335,7,FALSE))+-IF(ISNA(VLOOKUP(D611,'[1]Combined Contribution Amounts'!$A$2:$K$1335,8,FALSE)),0,VLOOKUP(D611,'[1]Combined Contribution Amounts'!$A$2:$K$1335,8,FALSE))+-IF(ISNA(VLOOKUP(D611,'[1]Combined Contribution Amounts'!$A$2:$K$1335,9,FALSE)),0,VLOOKUP(D611,'[1]Combined Contribution Amounts'!$A$2:$K$1335,9,FALSE))</f>
        <v>0</v>
      </c>
      <c r="L611" s="105">
        <f>VLOOKUP(D611,'[1]Pension Expense Details'!$D$23:$S$1407,16,FALSE)</f>
        <v>19082</v>
      </c>
      <c r="M611" s="105">
        <f>ROUND(('[1]68_InOutFlowsCurPrdAndPriorHist'!$F$28-'[1]68_InOutFlowsCurPrdAndPriorHist'!$F$31)*$H611,0)-VLOOKUP(D611,'[1]Pension Expense Details'!$D$23:$S$1407,12,FALSE)</f>
        <v>-3648</v>
      </c>
      <c r="N611" s="105">
        <f>ROUND(('[1]68_InOutFlowsCurPrdAndPriorHist'!$F$29-'[1]68_InOutFlowsCurPrdAndPriorHist'!$F$32)*$H611,0)-VLOOKUP(D611,'[1]Pension Expense Details'!$D$23:$S$1407,13,FALSE)</f>
        <v>-27565</v>
      </c>
      <c r="O611" s="105">
        <f>ROUND(('[1]68_InOutFlowsCurPrdAndPriorHist'!$F$30-'[1]68_InOutFlowsCurPrdAndPriorHist'!$F$33)*$H611,0)-VLOOKUP(D611,'[1]Pension Expense Details'!$D$23:$S$1407,14,FALSE)</f>
        <v>11920</v>
      </c>
      <c r="P611" s="105">
        <f>ROUND((VLOOKUP(D611,'[1]Schedule of Pension Amounts LW'!$B$15:$AC$1399,28,FALSE)-VLOOKUP(D611,'[1]Schedule of Pension Amounts LW'!$B$15:$AC$1399,27,FALSE))*'[1]Schedule of Pension Amounts LW'!AD$4,0)+VLOOKUP(D611,'[1]Schedule of Pension Amounts LW'!$B$15:$AH$1399,33,FALSE)-VLOOKUP(D611,'[1]Pension Expense Details'!$D$23:$S$1407,15,FALSE)</f>
        <v>-11534</v>
      </c>
      <c r="Q611" s="98">
        <f t="shared" si="42"/>
        <v>228970</v>
      </c>
      <c r="R611" s="98">
        <f>ROUND('[1]68_InOutFlowsCurPrdAndPrior'!$D$32*IF(ISNA(VLOOKUP(D611,'[1]Proportionate Shares'!$D$23:$I$1359,6,FALSE)),0,VLOOKUP(D611,'[1]Proportionate Shares'!$D$23:$I$1359,6,FALSE)),0)</f>
        <v>962</v>
      </c>
      <c r="S611" s="98">
        <f>ROUND('[1]68_InOutFlowsCurPrdAndPrior'!$D$33*IF(ISNA(VLOOKUP(D611,'[1]Proportionate Shares'!$D$23:$I$1359,6,FALSE)),0,VLOOKUP(D611,'[1]Proportionate Shares'!$D$23:$I$1359,6,FALSE)),0)</f>
        <v>71038</v>
      </c>
      <c r="T611" s="98">
        <f>ROUND('[1]68_InOutFlowsCurPrdAndPrior'!$D$35*IF(ISNA(VLOOKUP(D611,'[1]Proportionate Shares'!$D$23:$I$1359,6,FALSE)),0,VLOOKUP(D611,'[1]Proportionate Shares'!$D$23:$I$1359,6,FALSE)),0)</f>
        <v>13766</v>
      </c>
      <c r="U611" s="98">
        <f>VLOOKUP(D611,'[1]Schedule of Pension Amounts LW'!$B$15:$AS$1399,36,FALSE)</f>
        <v>35839</v>
      </c>
      <c r="V611" s="99">
        <f t="shared" si="43"/>
        <v>121605</v>
      </c>
      <c r="W611" s="98">
        <f>ROUND('[1]68_InOutFlowsCurPrdAndPrior'!$F$32*IF(ISNA(VLOOKUP(D611,'[1]Proportionate Shares'!$D$23:$I$1359,6,FALSE)),0,VLOOKUP(D611,'[1]Proportionate Shares'!$D$23:$I$1359,6,FALSE)),0)</f>
        <v>7950</v>
      </c>
      <c r="X611" s="98">
        <f>ROUND('[1]68_InOutFlowsCurPrdAndPrior'!$F$33*IF(ISNA(VLOOKUP(D611,'[1]Proportionate Shares'!$D$23:$I$1359,6,FALSE)),0,VLOOKUP(D611,'[1]Proportionate Shares'!$D$23:$I$1359,6,FALSE)),0)</f>
        <v>29356</v>
      </c>
      <c r="Y611" s="98">
        <f>ROUND('[1]68_InOutFlowsCurPrdAndPrior'!$F$35*IF(ISNA(VLOOKUP(D611,'[1]Proportionate Shares'!$D$23:$I$1359,6,FALSE)),0,VLOOKUP(D611,'[1]Proportionate Shares'!$D$23:$I$1359,6,FALSE)),0)</f>
        <v>11467</v>
      </c>
      <c r="Z611" s="98">
        <f>-VLOOKUP(D611,'[1]Schedule of Pension Amounts LW'!$B$15:$AS$1399,37,FALSE)</f>
        <v>18414</v>
      </c>
      <c r="AA611" s="99">
        <f t="shared" si="44"/>
        <v>67187</v>
      </c>
      <c r="AB611" s="72">
        <f>VLOOKUP(D611,'[1]Pension Expense Details'!$D$22:$S$1407,16,FALSE)</f>
        <v>19082</v>
      </c>
      <c r="AC611" s="72">
        <f t="shared" si="45"/>
        <v>34220</v>
      </c>
      <c r="AD611" s="72">
        <f>VLOOKUP(D611,'[1]Schedule of Pension Amounts LW'!$B$15:$W$1399,22,FALSE)</f>
        <v>53302</v>
      </c>
    </row>
    <row r="612" spans="1:30" x14ac:dyDescent="0.3">
      <c r="A612" s="104"/>
      <c r="B612" s="33"/>
      <c r="C612" s="33" t="str">
        <f>VLOOKUP(D612,'[1]Employer information'!$I$3:$J$1391,2,FALSE)</f>
        <v xml:space="preserve">Public Education                                  </v>
      </c>
      <c r="D612" s="33" t="str">
        <f>'[1]Schedule of Pension Amounts LW'!B605</f>
        <v>1976</v>
      </c>
      <c r="E612" s="33" t="str">
        <f>IF(ISNA(VLOOKUP(D612,'[1]Proportionate Shares'!$D$23:$G$1400,2,FALSE)),"",VLOOKUP(D612,'[1]Proportionate Shares'!$D$23:$G$1400,2,FALSE))</f>
        <v>143906</v>
      </c>
      <c r="F612" s="33" t="str">
        <f>IF(ISNA(VLOOKUP(D612,'[1]Proportionate Shares'!$D$23:$G$1400,3,FALSE)),"",VLOOKUP(D612,'[1]Proportionate Shares'!$D$23:$G$1400,3,FALSE))</f>
        <v/>
      </c>
      <c r="G612" s="34" t="str">
        <f>VLOOKUP(D612,'[1]Employer information'!$A$3:$B$1390,2,FALSE)</f>
        <v>EZZELL ISD</v>
      </c>
      <c r="H612" s="36">
        <f>IF(ISNA(VLOOKUP(D612,'[1]Proportionate Shares'!$D$23:$I$1377,6,FALSE)),0,VLOOKUP(D612,'[1]Proportionate Shares'!$D$23:$I$1377,6,FALSE))</f>
        <v>3.3744549999999999E-6</v>
      </c>
      <c r="I612" s="105">
        <f>VLOOKUP(D612,'[1]Schedule of Pension Amounts LW'!$B$15:$E$1399,3,FALSE)</f>
        <v>186364</v>
      </c>
      <c r="J612" s="105">
        <f>-IF(ISNA(VLOOKUP(D612,'[1]Combined Contribution Amounts'!$A$2:$K$1335,5,FALSE)),0,VLOOKUP(D612,'[1]Combined Contribution Amounts'!$A$2:$K$1335,5,FALSE))</f>
        <v>-11811</v>
      </c>
      <c r="K612" s="105">
        <f>-IF(ISNA(VLOOKUP(D612,'[1]Combined Contribution Amounts'!$A$2:$K$1335,7,FALSE)),0,VLOOKUP(D612,'[1]Combined Contribution Amounts'!$A$2:$K$1335,7,FALSE))+-IF(ISNA(VLOOKUP(D612,'[1]Combined Contribution Amounts'!$A$2:$K$1335,8,FALSE)),0,VLOOKUP(D612,'[1]Combined Contribution Amounts'!$A$2:$K$1335,8,FALSE))+-IF(ISNA(VLOOKUP(D612,'[1]Combined Contribution Amounts'!$A$2:$K$1335,9,FALSE)),0,VLOOKUP(D612,'[1]Combined Contribution Amounts'!$A$2:$K$1335,9,FALSE))</f>
        <v>0</v>
      </c>
      <c r="L612" s="105">
        <f>VLOOKUP(D612,'[1]Pension Expense Details'!$D$23:$S$1407,16,FALSE)</f>
        <v>16169</v>
      </c>
      <c r="M612" s="105">
        <f>ROUND(('[1]68_InOutFlowsCurPrdAndPriorHist'!$F$28-'[1]68_InOutFlowsCurPrdAndPriorHist'!$F$31)*$H612,0)-VLOOKUP(D612,'[1]Pension Expense Details'!$D$23:$S$1407,12,FALSE)</f>
        <v>-2795</v>
      </c>
      <c r="N612" s="105">
        <f>ROUND(('[1]68_InOutFlowsCurPrdAndPriorHist'!$F$29-'[1]68_InOutFlowsCurPrdAndPriorHist'!$F$32)*$H612,0)-VLOOKUP(D612,'[1]Pension Expense Details'!$D$23:$S$1407,13,FALSE)</f>
        <v>-21118</v>
      </c>
      <c r="O612" s="105">
        <f>ROUND(('[1]68_InOutFlowsCurPrdAndPriorHist'!$F$30-'[1]68_InOutFlowsCurPrdAndPriorHist'!$F$33)*$H612,0)-VLOOKUP(D612,'[1]Pension Expense Details'!$D$23:$S$1407,14,FALSE)</f>
        <v>9132</v>
      </c>
      <c r="P612" s="105">
        <f>ROUND((VLOOKUP(D612,'[1]Schedule of Pension Amounts LW'!$B$15:$AC$1399,28,FALSE)-VLOOKUP(D612,'[1]Schedule of Pension Amounts LW'!$B$15:$AC$1399,27,FALSE))*'[1]Schedule of Pension Amounts LW'!AD$4,0)+VLOOKUP(D612,'[1]Schedule of Pension Amounts LW'!$B$15:$AH$1399,33,FALSE)-VLOOKUP(D612,'[1]Pension Expense Details'!$D$23:$S$1407,15,FALSE)</f>
        <v>-526</v>
      </c>
      <c r="Q612" s="98">
        <f t="shared" si="42"/>
        <v>175415</v>
      </c>
      <c r="R612" s="98">
        <f>ROUND('[1]68_InOutFlowsCurPrdAndPrior'!$D$32*IF(ISNA(VLOOKUP(D612,'[1]Proportionate Shares'!$D$23:$I$1359,6,FALSE)),0,VLOOKUP(D612,'[1]Proportionate Shares'!$D$23:$I$1359,6,FALSE)),0)</f>
        <v>737</v>
      </c>
      <c r="S612" s="98">
        <f>ROUND('[1]68_InOutFlowsCurPrdAndPrior'!$D$33*IF(ISNA(VLOOKUP(D612,'[1]Proportionate Shares'!$D$23:$I$1359,6,FALSE)),0,VLOOKUP(D612,'[1]Proportionate Shares'!$D$23:$I$1359,6,FALSE)),0)</f>
        <v>54422</v>
      </c>
      <c r="T612" s="98">
        <f>ROUND('[1]68_InOutFlowsCurPrdAndPrior'!$D$35*IF(ISNA(VLOOKUP(D612,'[1]Proportionate Shares'!$D$23:$I$1359,6,FALSE)),0,VLOOKUP(D612,'[1]Proportionate Shares'!$D$23:$I$1359,6,FALSE)),0)</f>
        <v>10546</v>
      </c>
      <c r="U612" s="98">
        <f>VLOOKUP(D612,'[1]Schedule of Pension Amounts LW'!$B$15:$AS$1399,36,FALSE)</f>
        <v>27639</v>
      </c>
      <c r="V612" s="99">
        <f t="shared" si="43"/>
        <v>93344</v>
      </c>
      <c r="W612" s="98">
        <f>ROUND('[1]68_InOutFlowsCurPrdAndPrior'!$F$32*IF(ISNA(VLOOKUP(D612,'[1]Proportionate Shares'!$D$23:$I$1359,6,FALSE)),0,VLOOKUP(D612,'[1]Proportionate Shares'!$D$23:$I$1359,6,FALSE)),0)</f>
        <v>6091</v>
      </c>
      <c r="X612" s="98">
        <f>ROUND('[1]68_InOutFlowsCurPrdAndPrior'!$F$33*IF(ISNA(VLOOKUP(D612,'[1]Proportionate Shares'!$D$23:$I$1359,6,FALSE)),0,VLOOKUP(D612,'[1]Proportionate Shares'!$D$23:$I$1359,6,FALSE)),0)</f>
        <v>22490</v>
      </c>
      <c r="Y612" s="98">
        <f>ROUND('[1]68_InOutFlowsCurPrdAndPrior'!$F$35*IF(ISNA(VLOOKUP(D612,'[1]Proportionate Shares'!$D$23:$I$1359,6,FALSE)),0,VLOOKUP(D612,'[1]Proportionate Shares'!$D$23:$I$1359,6,FALSE)),0)</f>
        <v>8785</v>
      </c>
      <c r="Z612" s="98">
        <f>-VLOOKUP(D612,'[1]Schedule of Pension Amounts LW'!$B$15:$AS$1399,37,FALSE)</f>
        <v>6840</v>
      </c>
      <c r="AA612" s="99">
        <f t="shared" si="44"/>
        <v>44206</v>
      </c>
      <c r="AB612" s="72">
        <f>VLOOKUP(D612,'[1]Pension Expense Details'!$D$22:$S$1407,16,FALSE)</f>
        <v>16169</v>
      </c>
      <c r="AC612" s="72">
        <f t="shared" si="45"/>
        <v>24885</v>
      </c>
      <c r="AD612" s="72">
        <f>VLOOKUP(D612,'[1]Schedule of Pension Amounts LW'!$B$15:$W$1399,22,FALSE)</f>
        <v>41054</v>
      </c>
    </row>
    <row r="613" spans="1:30" x14ac:dyDescent="0.3">
      <c r="A613" s="104"/>
      <c r="B613" s="33"/>
      <c r="C613" s="33" t="str">
        <f>VLOOKUP(D613,'[1]Employer information'!$I$3:$J$1391,2,FALSE)</f>
        <v xml:space="preserve">Public Education                                  </v>
      </c>
      <c r="D613" s="33" t="str">
        <f>'[1]Schedule of Pension Amounts LW'!B606</f>
        <v>0602</v>
      </c>
      <c r="E613" s="33" t="str">
        <f>IF(ISNA(VLOOKUP(D613,'[1]Proportionate Shares'!$D$23:$G$1400,2,FALSE)),"",VLOOKUP(D613,'[1]Proportionate Shares'!$D$23:$G$1400,2,FALSE))</f>
        <v>071903</v>
      </c>
      <c r="F613" s="33" t="str">
        <f>IF(ISNA(VLOOKUP(D613,'[1]Proportionate Shares'!$D$23:$G$1400,3,FALSE)),"",VLOOKUP(D613,'[1]Proportionate Shares'!$D$23:$G$1400,3,FALSE))</f>
        <v xml:space="preserve">   </v>
      </c>
      <c r="G613" s="34" t="str">
        <f>VLOOKUP(D613,'[1]Employer information'!$A$3:$B$1390,2,FALSE)</f>
        <v>FABENS ISD</v>
      </c>
      <c r="H613" s="36">
        <f>IF(ISNA(VLOOKUP(D613,'[1]Proportionate Shares'!$D$23:$I$1377,6,FALSE)),0,VLOOKUP(D613,'[1]Proportionate Shares'!$D$23:$I$1377,6,FALSE))</f>
        <v>1.63083241E-4</v>
      </c>
      <c r="I613" s="105">
        <f>VLOOKUP(D613,'[1]Schedule of Pension Amounts LW'!$B$15:$E$1399,3,FALSE)</f>
        <v>9611188</v>
      </c>
      <c r="J613" s="105">
        <f>-IF(ISNA(VLOOKUP(D613,'[1]Combined Contribution Amounts'!$A$2:$K$1335,5,FALSE)),0,VLOOKUP(D613,'[1]Combined Contribution Amounts'!$A$2:$K$1335,5,FALSE))</f>
        <v>-570811</v>
      </c>
      <c r="K613" s="105">
        <f>-IF(ISNA(VLOOKUP(D613,'[1]Combined Contribution Amounts'!$A$2:$K$1335,7,FALSE)),0,VLOOKUP(D613,'[1]Combined Contribution Amounts'!$A$2:$K$1335,7,FALSE))+-IF(ISNA(VLOOKUP(D613,'[1]Combined Contribution Amounts'!$A$2:$K$1335,8,FALSE)),0,VLOOKUP(D613,'[1]Combined Contribution Amounts'!$A$2:$K$1335,8,FALSE))+-IF(ISNA(VLOOKUP(D613,'[1]Combined Contribution Amounts'!$A$2:$K$1335,9,FALSE)),0,VLOOKUP(D613,'[1]Combined Contribution Amounts'!$A$2:$K$1335,9,FALSE))</f>
        <v>0</v>
      </c>
      <c r="L613" s="105">
        <f>VLOOKUP(D613,'[1]Pension Expense Details'!$D$23:$S$1407,16,FALSE)</f>
        <v>686410</v>
      </c>
      <c r="M613" s="105">
        <f>ROUND(('[1]68_InOutFlowsCurPrdAndPriorHist'!$F$28-'[1]68_InOutFlowsCurPrdAndPriorHist'!$F$31)*$H613,0)-VLOOKUP(D613,'[1]Pension Expense Details'!$D$23:$S$1407,12,FALSE)</f>
        <v>-135072</v>
      </c>
      <c r="N613" s="105">
        <f>ROUND(('[1]68_InOutFlowsCurPrdAndPriorHist'!$F$29-'[1]68_InOutFlowsCurPrdAndPriorHist'!$F$32)*$H613,0)-VLOOKUP(D613,'[1]Pension Expense Details'!$D$23:$S$1407,13,FALSE)</f>
        <v>-1020609</v>
      </c>
      <c r="O613" s="105">
        <f>ROUND(('[1]68_InOutFlowsCurPrdAndPriorHist'!$F$30-'[1]68_InOutFlowsCurPrdAndPriorHist'!$F$33)*$H613,0)-VLOOKUP(D613,'[1]Pension Expense Details'!$D$23:$S$1407,14,FALSE)</f>
        <v>441342</v>
      </c>
      <c r="P613" s="105">
        <f>ROUND((VLOOKUP(D613,'[1]Schedule of Pension Amounts LW'!$B$15:$AC$1399,28,FALSE)-VLOOKUP(D613,'[1]Schedule of Pension Amounts LW'!$B$15:$AC$1399,27,FALSE))*'[1]Schedule of Pension Amounts LW'!AD$4,0)+VLOOKUP(D613,'[1]Schedule of Pension Amounts LW'!$B$15:$AH$1399,33,FALSE)-VLOOKUP(D613,'[1]Pension Expense Details'!$D$23:$S$1407,15,FALSE)</f>
        <v>-534871</v>
      </c>
      <c r="Q613" s="98">
        <f t="shared" si="42"/>
        <v>8477577</v>
      </c>
      <c r="R613" s="98">
        <f>ROUND('[1]68_InOutFlowsCurPrdAndPrior'!$D$32*IF(ISNA(VLOOKUP(D613,'[1]Proportionate Shares'!$D$23:$I$1359,6,FALSE)),0,VLOOKUP(D613,'[1]Proportionate Shares'!$D$23:$I$1359,6,FALSE)),0)</f>
        <v>35613</v>
      </c>
      <c r="S613" s="98">
        <f>ROUND('[1]68_InOutFlowsCurPrdAndPrior'!$D$33*IF(ISNA(VLOOKUP(D613,'[1]Proportionate Shares'!$D$23:$I$1359,6,FALSE)),0,VLOOKUP(D613,'[1]Proportionate Shares'!$D$23:$I$1359,6,FALSE)),0)</f>
        <v>2630161</v>
      </c>
      <c r="T613" s="98">
        <f>ROUND('[1]68_InOutFlowsCurPrdAndPrior'!$D$35*IF(ISNA(VLOOKUP(D613,'[1]Proportionate Shares'!$D$23:$I$1359,6,FALSE)),0,VLOOKUP(D613,'[1]Proportionate Shares'!$D$23:$I$1359,6,FALSE)),0)</f>
        <v>509675</v>
      </c>
      <c r="U613" s="98">
        <f>VLOOKUP(D613,'[1]Schedule of Pension Amounts LW'!$B$15:$AS$1399,36,FALSE)</f>
        <v>315817</v>
      </c>
      <c r="V613" s="99">
        <f t="shared" si="43"/>
        <v>3491266</v>
      </c>
      <c r="W613" s="98">
        <f>ROUND('[1]68_InOutFlowsCurPrdAndPrior'!$F$32*IF(ISNA(VLOOKUP(D613,'[1]Proportionate Shares'!$D$23:$I$1359,6,FALSE)),0,VLOOKUP(D613,'[1]Proportionate Shares'!$D$23:$I$1359,6,FALSE)),0)</f>
        <v>294355</v>
      </c>
      <c r="X613" s="98">
        <f>ROUND('[1]68_InOutFlowsCurPrdAndPrior'!$F$33*IF(ISNA(VLOOKUP(D613,'[1]Proportionate Shares'!$D$23:$I$1359,6,FALSE)),0,VLOOKUP(D613,'[1]Proportionate Shares'!$D$23:$I$1359,6,FALSE)),0)</f>
        <v>1086907</v>
      </c>
      <c r="Y613" s="98">
        <f>ROUND('[1]68_InOutFlowsCurPrdAndPrior'!$F$35*IF(ISNA(VLOOKUP(D613,'[1]Proportionate Shares'!$D$23:$I$1359,6,FALSE)),0,VLOOKUP(D613,'[1]Proportionate Shares'!$D$23:$I$1359,6,FALSE)),0)</f>
        <v>424550</v>
      </c>
      <c r="Z613" s="98">
        <f>-VLOOKUP(D613,'[1]Schedule of Pension Amounts LW'!$B$15:$AS$1399,37,FALSE)</f>
        <v>661243</v>
      </c>
      <c r="AA613" s="99">
        <f t="shared" si="44"/>
        <v>2467055</v>
      </c>
      <c r="AB613" s="72">
        <f>VLOOKUP(D613,'[1]Pension Expense Details'!$D$22:$S$1407,16,FALSE)</f>
        <v>686410</v>
      </c>
      <c r="AC613" s="72">
        <f t="shared" si="45"/>
        <v>822020</v>
      </c>
      <c r="AD613" s="72">
        <f>VLOOKUP(D613,'[1]Schedule of Pension Amounts LW'!$B$15:$W$1399,22,FALSE)</f>
        <v>1508430</v>
      </c>
    </row>
    <row r="614" spans="1:30" x14ac:dyDescent="0.3">
      <c r="A614" s="104"/>
      <c r="B614" s="33"/>
      <c r="C614" s="33" t="str">
        <f>VLOOKUP(D614,'[1]Employer information'!$I$3:$J$1391,2,FALSE)</f>
        <v xml:space="preserve">Public Education                                  </v>
      </c>
      <c r="D614" s="33" t="str">
        <f>'[1]Schedule of Pension Amounts LW'!B607</f>
        <v>0604</v>
      </c>
      <c r="E614" s="33" t="str">
        <f>IF(ISNA(VLOOKUP(D614,'[1]Proportionate Shares'!$D$23:$G$1400,2,FALSE)),"",VLOOKUP(D614,'[1]Proportionate Shares'!$D$23:$G$1400,2,FALSE))</f>
        <v>081902</v>
      </c>
      <c r="F614" s="33" t="str">
        <f>IF(ISNA(VLOOKUP(D614,'[1]Proportionate Shares'!$D$23:$G$1400,3,FALSE)),"",VLOOKUP(D614,'[1]Proportionate Shares'!$D$23:$G$1400,3,FALSE))</f>
        <v xml:space="preserve">   </v>
      </c>
      <c r="G614" s="34" t="str">
        <f>VLOOKUP(D614,'[1]Employer information'!$A$3:$B$1390,2,FALSE)</f>
        <v>FAIRFIELD ISD</v>
      </c>
      <c r="H614" s="36">
        <f>IF(ISNA(VLOOKUP(D614,'[1]Proportionate Shares'!$D$23:$I$1377,6,FALSE)),0,VLOOKUP(D614,'[1]Proportionate Shares'!$D$23:$I$1377,6,FALSE))</f>
        <v>1.0650519E-4</v>
      </c>
      <c r="I614" s="105">
        <f>VLOOKUP(D614,'[1]Schedule of Pension Amounts LW'!$B$15:$E$1399,3,FALSE)</f>
        <v>6171293</v>
      </c>
      <c r="J614" s="105">
        <f>-IF(ISNA(VLOOKUP(D614,'[1]Combined Contribution Amounts'!$A$2:$K$1335,5,FALSE)),0,VLOOKUP(D614,'[1]Combined Contribution Amounts'!$A$2:$K$1335,5,FALSE))</f>
        <v>-372781</v>
      </c>
      <c r="K614" s="105">
        <f>-IF(ISNA(VLOOKUP(D614,'[1]Combined Contribution Amounts'!$A$2:$K$1335,7,FALSE)),0,VLOOKUP(D614,'[1]Combined Contribution Amounts'!$A$2:$K$1335,7,FALSE))+-IF(ISNA(VLOOKUP(D614,'[1]Combined Contribution Amounts'!$A$2:$K$1335,8,FALSE)),0,VLOOKUP(D614,'[1]Combined Contribution Amounts'!$A$2:$K$1335,8,FALSE))+-IF(ISNA(VLOOKUP(D614,'[1]Combined Contribution Amounts'!$A$2:$K$1335,9,FALSE)),0,VLOOKUP(D614,'[1]Combined Contribution Amounts'!$A$2:$K$1335,9,FALSE))</f>
        <v>0</v>
      </c>
      <c r="L614" s="105">
        <f>VLOOKUP(D614,'[1]Pension Expense Details'!$D$23:$S$1407,16,FALSE)</f>
        <v>464859</v>
      </c>
      <c r="M614" s="105">
        <f>ROUND(('[1]68_InOutFlowsCurPrdAndPriorHist'!$F$28-'[1]68_InOutFlowsCurPrdAndPriorHist'!$F$31)*$H614,0)-VLOOKUP(D614,'[1]Pension Expense Details'!$D$23:$S$1407,12,FALSE)</f>
        <v>-88212</v>
      </c>
      <c r="N614" s="105">
        <f>ROUND(('[1]68_InOutFlowsCurPrdAndPriorHist'!$F$29-'[1]68_InOutFlowsCurPrdAndPriorHist'!$F$32)*$H614,0)-VLOOKUP(D614,'[1]Pension Expense Details'!$D$23:$S$1407,13,FALSE)</f>
        <v>-666532</v>
      </c>
      <c r="O614" s="105">
        <f>ROUND(('[1]68_InOutFlowsCurPrdAndPriorHist'!$F$30-'[1]68_InOutFlowsCurPrdAndPriorHist'!$F$33)*$H614,0)-VLOOKUP(D614,'[1]Pension Expense Details'!$D$23:$S$1407,14,FALSE)</f>
        <v>288229</v>
      </c>
      <c r="P614" s="105">
        <f>ROUND((VLOOKUP(D614,'[1]Schedule of Pension Amounts LW'!$B$15:$AC$1399,28,FALSE)-VLOOKUP(D614,'[1]Schedule of Pension Amounts LW'!$B$15:$AC$1399,27,FALSE))*'[1]Schedule of Pension Amounts LW'!AD$4,0)+VLOOKUP(D614,'[1]Schedule of Pension Amounts LW'!$B$15:$AH$1399,33,FALSE)-VLOOKUP(D614,'[1]Pension Expense Details'!$D$23:$S$1407,15,FALSE)</f>
        <v>-260383</v>
      </c>
      <c r="Q614" s="98">
        <f t="shared" si="42"/>
        <v>5536473</v>
      </c>
      <c r="R614" s="98">
        <f>ROUND('[1]68_InOutFlowsCurPrdAndPrior'!$D$32*IF(ISNA(VLOOKUP(D614,'[1]Proportionate Shares'!$D$23:$I$1359,6,FALSE)),0,VLOOKUP(D614,'[1]Proportionate Shares'!$D$23:$I$1359,6,FALSE)),0)</f>
        <v>23258</v>
      </c>
      <c r="S614" s="98">
        <f>ROUND('[1]68_InOutFlowsCurPrdAndPrior'!$D$33*IF(ISNA(VLOOKUP(D614,'[1]Proportionate Shares'!$D$23:$I$1359,6,FALSE)),0,VLOOKUP(D614,'[1]Proportionate Shares'!$D$23:$I$1359,6,FALSE)),0)</f>
        <v>1717686</v>
      </c>
      <c r="T614" s="98">
        <f>ROUND('[1]68_InOutFlowsCurPrdAndPrior'!$D$35*IF(ISNA(VLOOKUP(D614,'[1]Proportionate Shares'!$D$23:$I$1359,6,FALSE)),0,VLOOKUP(D614,'[1]Proportionate Shares'!$D$23:$I$1359,6,FALSE)),0)</f>
        <v>332854</v>
      </c>
      <c r="U614" s="98">
        <f>VLOOKUP(D614,'[1]Schedule of Pension Amounts LW'!$B$15:$AS$1399,36,FALSE)</f>
        <v>439602</v>
      </c>
      <c r="V614" s="99">
        <f t="shared" si="43"/>
        <v>2513400</v>
      </c>
      <c r="W614" s="98">
        <f>ROUND('[1]68_InOutFlowsCurPrdAndPrior'!$F$32*IF(ISNA(VLOOKUP(D614,'[1]Proportionate Shares'!$D$23:$I$1359,6,FALSE)),0,VLOOKUP(D614,'[1]Proportionate Shares'!$D$23:$I$1359,6,FALSE)),0)</f>
        <v>192235</v>
      </c>
      <c r="X614" s="98">
        <f>ROUND('[1]68_InOutFlowsCurPrdAndPrior'!$F$33*IF(ISNA(VLOOKUP(D614,'[1]Proportionate Shares'!$D$23:$I$1359,6,FALSE)),0,VLOOKUP(D614,'[1]Proportionate Shares'!$D$23:$I$1359,6,FALSE)),0)</f>
        <v>709829</v>
      </c>
      <c r="Y614" s="98">
        <f>ROUND('[1]68_InOutFlowsCurPrdAndPrior'!$F$35*IF(ISNA(VLOOKUP(D614,'[1]Proportionate Shares'!$D$23:$I$1359,6,FALSE)),0,VLOOKUP(D614,'[1]Proportionate Shares'!$D$23:$I$1359,6,FALSE)),0)</f>
        <v>277262</v>
      </c>
      <c r="Z614" s="98">
        <f>-VLOOKUP(D614,'[1]Schedule of Pension Amounts LW'!$B$15:$AS$1399,37,FALSE)</f>
        <v>298839</v>
      </c>
      <c r="AA614" s="99">
        <f t="shared" si="44"/>
        <v>1478165</v>
      </c>
      <c r="AB614" s="72">
        <f>VLOOKUP(D614,'[1]Pension Expense Details'!$D$22:$S$1407,16,FALSE)</f>
        <v>464859</v>
      </c>
      <c r="AC614" s="72">
        <f t="shared" si="45"/>
        <v>620045</v>
      </c>
      <c r="AD614" s="72">
        <f>VLOOKUP(D614,'[1]Schedule of Pension Amounts LW'!$B$15:$W$1399,22,FALSE)</f>
        <v>1084904</v>
      </c>
    </row>
    <row r="615" spans="1:30" x14ac:dyDescent="0.3">
      <c r="A615" s="104"/>
      <c r="B615" s="33"/>
      <c r="C615" s="33" t="str">
        <f>VLOOKUP(D615,'[1]Employer information'!$I$3:$J$1391,2,FALSE)</f>
        <v xml:space="preserve">Public Education                                  </v>
      </c>
      <c r="D615" s="33" t="str">
        <f>'[1]Schedule of Pension Amounts LW'!B608</f>
        <v>1877</v>
      </c>
      <c r="E615" s="33" t="str">
        <f>IF(ISNA(VLOOKUP(D615,'[1]Proportionate Shares'!$D$23:$G$1400,2,FALSE)),"",VLOOKUP(D615,'[1]Proportionate Shares'!$D$23:$G$1400,2,FALSE))</f>
        <v>128904</v>
      </c>
      <c r="F615" s="33" t="str">
        <f>IF(ISNA(VLOOKUP(D615,'[1]Proportionate Shares'!$D$23:$G$1400,3,FALSE)),"",VLOOKUP(D615,'[1]Proportionate Shares'!$D$23:$G$1400,3,FALSE))</f>
        <v/>
      </c>
      <c r="G615" s="34" t="str">
        <f>VLOOKUP(D615,'[1]Employer information'!$A$3:$B$1390,2,FALSE)</f>
        <v>FALLS CITY ISD</v>
      </c>
      <c r="H615" s="36">
        <f>IF(ISNA(VLOOKUP(D615,'[1]Proportionate Shares'!$D$23:$I$1377,6,FALSE)),0,VLOOKUP(D615,'[1]Proportionate Shares'!$D$23:$I$1377,6,FALSE))</f>
        <v>2.1906102999999998E-5</v>
      </c>
      <c r="I615" s="105">
        <f>VLOOKUP(D615,'[1]Schedule of Pension Amounts LW'!$B$15:$E$1399,3,FALSE)</f>
        <v>1042159</v>
      </c>
      <c r="J615" s="105">
        <f>-IF(ISNA(VLOOKUP(D615,'[1]Combined Contribution Amounts'!$A$2:$K$1335,5,FALSE)),0,VLOOKUP(D615,'[1]Combined Contribution Amounts'!$A$2:$K$1335,5,FALSE))</f>
        <v>-76674</v>
      </c>
      <c r="K615" s="105">
        <f>-IF(ISNA(VLOOKUP(D615,'[1]Combined Contribution Amounts'!$A$2:$K$1335,7,FALSE)),0,VLOOKUP(D615,'[1]Combined Contribution Amounts'!$A$2:$K$1335,7,FALSE))+-IF(ISNA(VLOOKUP(D615,'[1]Combined Contribution Amounts'!$A$2:$K$1335,8,FALSE)),0,VLOOKUP(D615,'[1]Combined Contribution Amounts'!$A$2:$K$1335,8,FALSE))+-IF(ISNA(VLOOKUP(D615,'[1]Combined Contribution Amounts'!$A$2:$K$1335,9,FALSE)),0,VLOOKUP(D615,'[1]Combined Contribution Amounts'!$A$2:$K$1335,9,FALSE))</f>
        <v>0</v>
      </c>
      <c r="L615" s="105">
        <f>VLOOKUP(D615,'[1]Pension Expense Details'!$D$23:$S$1407,16,FALSE)</f>
        <v>131316</v>
      </c>
      <c r="M615" s="105">
        <f>ROUND(('[1]68_InOutFlowsCurPrdAndPriorHist'!$F$28-'[1]68_InOutFlowsCurPrdAndPriorHist'!$F$31)*$H615,0)-VLOOKUP(D615,'[1]Pension Expense Details'!$D$23:$S$1407,12,FALSE)</f>
        <v>-18143</v>
      </c>
      <c r="N615" s="105">
        <f>ROUND(('[1]68_InOutFlowsCurPrdAndPriorHist'!$F$29-'[1]68_InOutFlowsCurPrdAndPriorHist'!$F$32)*$H615,0)-VLOOKUP(D615,'[1]Pension Expense Details'!$D$23:$S$1407,13,FALSE)</f>
        <v>-137093</v>
      </c>
      <c r="O615" s="105">
        <f>ROUND(('[1]68_InOutFlowsCurPrdAndPriorHist'!$F$30-'[1]68_InOutFlowsCurPrdAndPriorHist'!$F$33)*$H615,0)-VLOOKUP(D615,'[1]Pension Expense Details'!$D$23:$S$1407,14,FALSE)</f>
        <v>59283</v>
      </c>
      <c r="P615" s="105">
        <f>ROUND((VLOOKUP(D615,'[1]Schedule of Pension Amounts LW'!$B$15:$AC$1399,28,FALSE)-VLOOKUP(D615,'[1]Schedule of Pension Amounts LW'!$B$15:$AC$1399,27,FALSE))*'[1]Schedule of Pension Amounts LW'!AD$4,0)+VLOOKUP(D615,'[1]Schedule of Pension Amounts LW'!$B$15:$AH$1399,33,FALSE)-VLOOKUP(D615,'[1]Pension Expense Details'!$D$23:$S$1407,15,FALSE)</f>
        <v>137900</v>
      </c>
      <c r="Q615" s="98">
        <f t="shared" si="42"/>
        <v>1138748</v>
      </c>
      <c r="R615" s="98">
        <f>ROUND('[1]68_InOutFlowsCurPrdAndPrior'!$D$32*IF(ISNA(VLOOKUP(D615,'[1]Proportionate Shares'!$D$23:$I$1359,6,FALSE)),0,VLOOKUP(D615,'[1]Proportionate Shares'!$D$23:$I$1359,6,FALSE)),0)</f>
        <v>4784</v>
      </c>
      <c r="S615" s="98">
        <f>ROUND('[1]68_InOutFlowsCurPrdAndPrior'!$D$33*IF(ISNA(VLOOKUP(D615,'[1]Proportionate Shares'!$D$23:$I$1359,6,FALSE)),0,VLOOKUP(D615,'[1]Proportionate Shares'!$D$23:$I$1359,6,FALSE)),0)</f>
        <v>353295</v>
      </c>
      <c r="T615" s="98">
        <f>ROUND('[1]68_InOutFlowsCurPrdAndPrior'!$D$35*IF(ISNA(VLOOKUP(D615,'[1]Proportionate Shares'!$D$23:$I$1359,6,FALSE)),0,VLOOKUP(D615,'[1]Proportionate Shares'!$D$23:$I$1359,6,FALSE)),0)</f>
        <v>68462</v>
      </c>
      <c r="U615" s="98">
        <f>VLOOKUP(D615,'[1]Schedule of Pension Amounts LW'!$B$15:$AS$1399,36,FALSE)</f>
        <v>169156</v>
      </c>
      <c r="V615" s="99">
        <f t="shared" si="43"/>
        <v>595697</v>
      </c>
      <c r="W615" s="98">
        <f>ROUND('[1]68_InOutFlowsCurPrdAndPrior'!$F$32*IF(ISNA(VLOOKUP(D615,'[1]Proportionate Shares'!$D$23:$I$1359,6,FALSE)),0,VLOOKUP(D615,'[1]Proportionate Shares'!$D$23:$I$1359,6,FALSE)),0)</f>
        <v>39539</v>
      </c>
      <c r="X615" s="98">
        <f>ROUND('[1]68_InOutFlowsCurPrdAndPrior'!$F$33*IF(ISNA(VLOOKUP(D615,'[1]Proportionate Shares'!$D$23:$I$1359,6,FALSE)),0,VLOOKUP(D615,'[1]Proportionate Shares'!$D$23:$I$1359,6,FALSE)),0)</f>
        <v>145998</v>
      </c>
      <c r="Y615" s="98">
        <f>ROUND('[1]68_InOutFlowsCurPrdAndPrior'!$F$35*IF(ISNA(VLOOKUP(D615,'[1]Proportionate Shares'!$D$23:$I$1359,6,FALSE)),0,VLOOKUP(D615,'[1]Proportionate Shares'!$D$23:$I$1359,6,FALSE)),0)</f>
        <v>57028</v>
      </c>
      <c r="Z615" s="98">
        <f>-VLOOKUP(D615,'[1]Schedule of Pension Amounts LW'!$B$15:$AS$1399,37,FALSE)</f>
        <v>41355</v>
      </c>
      <c r="AA615" s="99">
        <f t="shared" si="44"/>
        <v>283920</v>
      </c>
      <c r="AB615" s="72">
        <f>VLOOKUP(D615,'[1]Pension Expense Details'!$D$22:$S$1407,16,FALSE)</f>
        <v>131316</v>
      </c>
      <c r="AC615" s="72">
        <f t="shared" si="45"/>
        <v>113571</v>
      </c>
      <c r="AD615" s="72">
        <f>VLOOKUP(D615,'[1]Schedule of Pension Amounts LW'!$B$15:$W$1399,22,FALSE)</f>
        <v>244887</v>
      </c>
    </row>
    <row r="616" spans="1:30" x14ac:dyDescent="0.3">
      <c r="A616" s="104"/>
      <c r="B616" s="33"/>
      <c r="C616" s="33" t="str">
        <f>VLOOKUP(D616,'[1]Employer information'!$I$3:$J$1391,2,FALSE)</f>
        <v xml:space="preserve">Public Education                                  </v>
      </c>
      <c r="D616" s="33" t="str">
        <f>'[1]Schedule of Pension Amounts LW'!B609</f>
        <v>0792</v>
      </c>
      <c r="E616" s="33" t="str">
        <f>IF(ISNA(VLOOKUP(D616,'[1]Proportionate Shares'!$D$23:$G$1400,2,FALSE)),"",VLOOKUP(D616,'[1]Proportionate Shares'!$D$23:$G$1400,2,FALSE))</f>
        <v>060914</v>
      </c>
      <c r="F616" s="33" t="str">
        <f>IF(ISNA(VLOOKUP(D616,'[1]Proportionate Shares'!$D$23:$G$1400,3,FALSE)),"",VLOOKUP(D616,'[1]Proportionate Shares'!$D$23:$G$1400,3,FALSE))</f>
        <v xml:space="preserve">   </v>
      </c>
      <c r="G616" s="34" t="str">
        <f>VLOOKUP(D616,'[1]Employer information'!$A$3:$B$1390,2,FALSE)</f>
        <v>FANNINDEL ISD</v>
      </c>
      <c r="H616" s="36">
        <f>IF(ISNA(VLOOKUP(D616,'[1]Proportionate Shares'!$D$23:$I$1377,6,FALSE)),0,VLOOKUP(D616,'[1]Proportionate Shares'!$D$23:$I$1377,6,FALSE))</f>
        <v>8.138291E-6</v>
      </c>
      <c r="I616" s="105">
        <f>VLOOKUP(D616,'[1]Schedule of Pension Amounts LW'!$B$15:$E$1399,3,FALSE)</f>
        <v>506677</v>
      </c>
      <c r="J616" s="105">
        <f>-IF(ISNA(VLOOKUP(D616,'[1]Combined Contribution Amounts'!$A$2:$K$1335,5,FALSE)),0,VLOOKUP(D616,'[1]Combined Contribution Amounts'!$A$2:$K$1335,5,FALSE))</f>
        <v>-28485</v>
      </c>
      <c r="K616" s="105">
        <f>-IF(ISNA(VLOOKUP(D616,'[1]Combined Contribution Amounts'!$A$2:$K$1335,7,FALSE)),0,VLOOKUP(D616,'[1]Combined Contribution Amounts'!$A$2:$K$1335,7,FALSE))+-IF(ISNA(VLOOKUP(D616,'[1]Combined Contribution Amounts'!$A$2:$K$1335,8,FALSE)),0,VLOOKUP(D616,'[1]Combined Contribution Amounts'!$A$2:$K$1335,8,FALSE))+-IF(ISNA(VLOOKUP(D616,'[1]Combined Contribution Amounts'!$A$2:$K$1335,9,FALSE)),0,VLOOKUP(D616,'[1]Combined Contribution Amounts'!$A$2:$K$1335,9,FALSE))</f>
        <v>0</v>
      </c>
      <c r="L616" s="105">
        <f>VLOOKUP(D616,'[1]Pension Expense Details'!$D$23:$S$1407,16,FALSE)</f>
        <v>30000</v>
      </c>
      <c r="M616" s="105">
        <f>ROUND(('[1]68_InOutFlowsCurPrdAndPriorHist'!$F$28-'[1]68_InOutFlowsCurPrdAndPriorHist'!$F$31)*$H616,0)-VLOOKUP(D616,'[1]Pension Expense Details'!$D$23:$S$1407,12,FALSE)</f>
        <v>-6740</v>
      </c>
      <c r="N616" s="105">
        <f>ROUND(('[1]68_InOutFlowsCurPrdAndPriorHist'!$F$29-'[1]68_InOutFlowsCurPrdAndPriorHist'!$F$32)*$H616,0)-VLOOKUP(D616,'[1]Pension Expense Details'!$D$23:$S$1407,13,FALSE)</f>
        <v>-50931</v>
      </c>
      <c r="O616" s="105">
        <f>ROUND(('[1]68_InOutFlowsCurPrdAndPriorHist'!$F$30-'[1]68_InOutFlowsCurPrdAndPriorHist'!$F$33)*$H616,0)-VLOOKUP(D616,'[1]Pension Expense Details'!$D$23:$S$1407,14,FALSE)</f>
        <v>22024</v>
      </c>
      <c r="P616" s="105">
        <f>ROUND((VLOOKUP(D616,'[1]Schedule of Pension Amounts LW'!$B$15:$AC$1399,28,FALSE)-VLOOKUP(D616,'[1]Schedule of Pension Amounts LW'!$B$15:$AC$1399,27,FALSE))*'[1]Schedule of Pension Amounts LW'!AD$4,0)+VLOOKUP(D616,'[1]Schedule of Pension Amounts LW'!$B$15:$AH$1399,33,FALSE)-VLOOKUP(D616,'[1]Pension Expense Details'!$D$23:$S$1407,15,FALSE)</f>
        <v>-49491</v>
      </c>
      <c r="Q616" s="98">
        <f t="shared" si="42"/>
        <v>423054</v>
      </c>
      <c r="R616" s="98">
        <f>ROUND('[1]68_InOutFlowsCurPrdAndPrior'!$D$32*IF(ISNA(VLOOKUP(D616,'[1]Proportionate Shares'!$D$23:$I$1359,6,FALSE)),0,VLOOKUP(D616,'[1]Proportionate Shares'!$D$23:$I$1359,6,FALSE)),0)</f>
        <v>1777</v>
      </c>
      <c r="S616" s="98">
        <f>ROUND('[1]68_InOutFlowsCurPrdAndPrior'!$D$33*IF(ISNA(VLOOKUP(D616,'[1]Proportionate Shares'!$D$23:$I$1359,6,FALSE)),0,VLOOKUP(D616,'[1]Proportionate Shares'!$D$23:$I$1359,6,FALSE)),0)</f>
        <v>131252</v>
      </c>
      <c r="T616" s="98">
        <f>ROUND('[1]68_InOutFlowsCurPrdAndPrior'!$D$35*IF(ISNA(VLOOKUP(D616,'[1]Proportionate Shares'!$D$23:$I$1359,6,FALSE)),0,VLOOKUP(D616,'[1]Proportionate Shares'!$D$23:$I$1359,6,FALSE)),0)</f>
        <v>25434</v>
      </c>
      <c r="U616" s="98">
        <f>VLOOKUP(D616,'[1]Schedule of Pension Amounts LW'!$B$15:$AS$1399,36,FALSE)</f>
        <v>51142</v>
      </c>
      <c r="V616" s="99">
        <f t="shared" si="43"/>
        <v>209605</v>
      </c>
      <c r="W616" s="98">
        <f>ROUND('[1]68_InOutFlowsCurPrdAndPrior'!$F$32*IF(ISNA(VLOOKUP(D616,'[1]Proportionate Shares'!$D$23:$I$1359,6,FALSE)),0,VLOOKUP(D616,'[1]Proportionate Shares'!$D$23:$I$1359,6,FALSE)),0)</f>
        <v>14689</v>
      </c>
      <c r="X616" s="98">
        <f>ROUND('[1]68_InOutFlowsCurPrdAndPrior'!$F$33*IF(ISNA(VLOOKUP(D616,'[1]Proportionate Shares'!$D$23:$I$1359,6,FALSE)),0,VLOOKUP(D616,'[1]Proportionate Shares'!$D$23:$I$1359,6,FALSE)),0)</f>
        <v>54240</v>
      </c>
      <c r="Y616" s="98">
        <f>ROUND('[1]68_InOutFlowsCurPrdAndPrior'!$F$35*IF(ISNA(VLOOKUP(D616,'[1]Proportionate Shares'!$D$23:$I$1359,6,FALSE)),0,VLOOKUP(D616,'[1]Proportionate Shares'!$D$23:$I$1359,6,FALSE)),0)</f>
        <v>21186</v>
      </c>
      <c r="Z616" s="98">
        <f>-VLOOKUP(D616,'[1]Schedule of Pension Amounts LW'!$B$15:$AS$1399,37,FALSE)</f>
        <v>134861</v>
      </c>
      <c r="AA616" s="99">
        <f t="shared" si="44"/>
        <v>224976</v>
      </c>
      <c r="AB616" s="72">
        <f>VLOOKUP(D616,'[1]Pension Expense Details'!$D$22:$S$1407,16,FALSE)</f>
        <v>30000</v>
      </c>
      <c r="AC616" s="72">
        <f t="shared" si="45"/>
        <v>38858</v>
      </c>
      <c r="AD616" s="72">
        <f>VLOOKUP(D616,'[1]Schedule of Pension Amounts LW'!$B$15:$W$1399,22,FALSE)</f>
        <v>68858</v>
      </c>
    </row>
    <row r="617" spans="1:30" x14ac:dyDescent="0.3">
      <c r="A617" s="104"/>
      <c r="B617" s="33"/>
      <c r="C617" s="33" t="str">
        <f>VLOOKUP(D617,'[1]Employer information'!$I$3:$J$1391,2,FALSE)</f>
        <v xml:space="preserve">Public Education                                  </v>
      </c>
      <c r="D617" s="33" t="str">
        <f>'[1]Schedule of Pension Amounts LW'!B610</f>
        <v>0608</v>
      </c>
      <c r="E617" s="33" t="str">
        <f>IF(ISNA(VLOOKUP(D617,'[1]Proportionate Shares'!$D$23:$G$1400,2,FALSE)),"",VLOOKUP(D617,'[1]Proportionate Shares'!$D$23:$G$1400,2,FALSE))</f>
        <v>043904</v>
      </c>
      <c r="F617" s="33" t="str">
        <f>IF(ISNA(VLOOKUP(D617,'[1]Proportionate Shares'!$D$23:$G$1400,3,FALSE)),"",VLOOKUP(D617,'[1]Proportionate Shares'!$D$23:$G$1400,3,FALSE))</f>
        <v xml:space="preserve">   </v>
      </c>
      <c r="G617" s="34" t="str">
        <f>VLOOKUP(D617,'[1]Employer information'!$A$3:$B$1390,2,FALSE)</f>
        <v>FARMERSVILLE ISD</v>
      </c>
      <c r="H617" s="36">
        <f>IF(ISNA(VLOOKUP(D617,'[1]Proportionate Shares'!$D$23:$I$1377,6,FALSE)),0,VLOOKUP(D617,'[1]Proportionate Shares'!$D$23:$I$1377,6,FALSE))</f>
        <v>1.0222248E-4</v>
      </c>
      <c r="I617" s="105">
        <f>VLOOKUP(D617,'[1]Schedule of Pension Amounts LW'!$B$15:$E$1399,3,FALSE)</f>
        <v>4711799</v>
      </c>
      <c r="J617" s="105">
        <f>-IF(ISNA(VLOOKUP(D617,'[1]Combined Contribution Amounts'!$A$2:$K$1335,5,FALSE)),0,VLOOKUP(D617,'[1]Combined Contribution Amounts'!$A$2:$K$1335,5,FALSE))</f>
        <v>-357791</v>
      </c>
      <c r="K617" s="105">
        <f>-IF(ISNA(VLOOKUP(D617,'[1]Combined Contribution Amounts'!$A$2:$K$1335,7,FALSE)),0,VLOOKUP(D617,'[1]Combined Contribution Amounts'!$A$2:$K$1335,7,FALSE))+-IF(ISNA(VLOOKUP(D617,'[1]Combined Contribution Amounts'!$A$2:$K$1335,8,FALSE)),0,VLOOKUP(D617,'[1]Combined Contribution Amounts'!$A$2:$K$1335,8,FALSE))+-IF(ISNA(VLOOKUP(D617,'[1]Combined Contribution Amounts'!$A$2:$K$1335,9,FALSE)),0,VLOOKUP(D617,'[1]Combined Contribution Amounts'!$A$2:$K$1335,9,FALSE))</f>
        <v>0</v>
      </c>
      <c r="L617" s="105">
        <f>VLOOKUP(D617,'[1]Pension Expense Details'!$D$23:$S$1407,16,FALSE)</f>
        <v>636559</v>
      </c>
      <c r="M617" s="105">
        <f>ROUND(('[1]68_InOutFlowsCurPrdAndPriorHist'!$F$28-'[1]68_InOutFlowsCurPrdAndPriorHist'!$F$31)*$H617,0)-VLOOKUP(D617,'[1]Pension Expense Details'!$D$23:$S$1407,12,FALSE)</f>
        <v>-84664</v>
      </c>
      <c r="N617" s="105">
        <f>ROUND(('[1]68_InOutFlowsCurPrdAndPriorHist'!$F$29-'[1]68_InOutFlowsCurPrdAndPriorHist'!$F$32)*$H617,0)-VLOOKUP(D617,'[1]Pension Expense Details'!$D$23:$S$1407,13,FALSE)</f>
        <v>-639729</v>
      </c>
      <c r="O617" s="105">
        <f>ROUND(('[1]68_InOutFlowsCurPrdAndPriorHist'!$F$30-'[1]68_InOutFlowsCurPrdAndPriorHist'!$F$33)*$H617,0)-VLOOKUP(D617,'[1]Pension Expense Details'!$D$23:$S$1407,14,FALSE)</f>
        <v>276638</v>
      </c>
      <c r="P617" s="105">
        <f>ROUND((VLOOKUP(D617,'[1]Schedule of Pension Amounts LW'!$B$15:$AC$1399,28,FALSE)-VLOOKUP(D617,'[1]Schedule of Pension Amounts LW'!$B$15:$AC$1399,27,FALSE))*'[1]Schedule of Pension Amounts LW'!AD$4,0)+VLOOKUP(D617,'[1]Schedule of Pension Amounts LW'!$B$15:$AH$1399,33,FALSE)-VLOOKUP(D617,'[1]Pension Expense Details'!$D$23:$S$1407,15,FALSE)</f>
        <v>771032</v>
      </c>
      <c r="Q617" s="98">
        <f t="shared" si="42"/>
        <v>5313844</v>
      </c>
      <c r="R617" s="98">
        <f>ROUND('[1]68_InOutFlowsCurPrdAndPrior'!$D$32*IF(ISNA(VLOOKUP(D617,'[1]Proportionate Shares'!$D$23:$I$1359,6,FALSE)),0,VLOOKUP(D617,'[1]Proportionate Shares'!$D$23:$I$1359,6,FALSE)),0)</f>
        <v>22323</v>
      </c>
      <c r="S617" s="98">
        <f>ROUND('[1]68_InOutFlowsCurPrdAndPrior'!$D$33*IF(ISNA(VLOOKUP(D617,'[1]Proportionate Shares'!$D$23:$I$1359,6,FALSE)),0,VLOOKUP(D617,'[1]Proportionate Shares'!$D$23:$I$1359,6,FALSE)),0)</f>
        <v>1648615</v>
      </c>
      <c r="T617" s="98">
        <f>ROUND('[1]68_InOutFlowsCurPrdAndPrior'!$D$35*IF(ISNA(VLOOKUP(D617,'[1]Proportionate Shares'!$D$23:$I$1359,6,FALSE)),0,VLOOKUP(D617,'[1]Proportionate Shares'!$D$23:$I$1359,6,FALSE)),0)</f>
        <v>319470</v>
      </c>
      <c r="U617" s="98">
        <f>VLOOKUP(D617,'[1]Schedule of Pension Amounts LW'!$B$15:$AS$1399,36,FALSE)</f>
        <v>977476</v>
      </c>
      <c r="V617" s="99">
        <f t="shared" si="43"/>
        <v>2967884</v>
      </c>
      <c r="W617" s="98">
        <f>ROUND('[1]68_InOutFlowsCurPrdAndPrior'!$F$32*IF(ISNA(VLOOKUP(D617,'[1]Proportionate Shares'!$D$23:$I$1359,6,FALSE)),0,VLOOKUP(D617,'[1]Proportionate Shares'!$D$23:$I$1359,6,FALSE)),0)</f>
        <v>184505</v>
      </c>
      <c r="X617" s="98">
        <f>ROUND('[1]68_InOutFlowsCurPrdAndPrior'!$F$33*IF(ISNA(VLOOKUP(D617,'[1]Proportionate Shares'!$D$23:$I$1359,6,FALSE)),0,VLOOKUP(D617,'[1]Proportionate Shares'!$D$23:$I$1359,6,FALSE)),0)</f>
        <v>681286</v>
      </c>
      <c r="Y617" s="98">
        <f>ROUND('[1]68_InOutFlowsCurPrdAndPrior'!$F$35*IF(ISNA(VLOOKUP(D617,'[1]Proportionate Shares'!$D$23:$I$1359,6,FALSE)),0,VLOOKUP(D617,'[1]Proportionate Shares'!$D$23:$I$1359,6,FALSE)),0)</f>
        <v>266113</v>
      </c>
      <c r="Z617" s="98">
        <f>-VLOOKUP(D617,'[1]Schedule of Pension Amounts LW'!$B$15:$AS$1399,37,FALSE)</f>
        <v>53</v>
      </c>
      <c r="AA617" s="99">
        <f t="shared" si="44"/>
        <v>1131957</v>
      </c>
      <c r="AB617" s="72">
        <f>VLOOKUP(D617,'[1]Pension Expense Details'!$D$22:$S$1407,16,FALSE)</f>
        <v>636559</v>
      </c>
      <c r="AC617" s="72">
        <f t="shared" si="45"/>
        <v>581096</v>
      </c>
      <c r="AD617" s="72">
        <f>VLOOKUP(D617,'[1]Schedule of Pension Amounts LW'!$B$15:$W$1399,22,FALSE)</f>
        <v>1217655</v>
      </c>
    </row>
    <row r="618" spans="1:30" x14ac:dyDescent="0.3">
      <c r="A618" s="104"/>
      <c r="B618" s="33"/>
      <c r="C618" s="33" t="str">
        <f>VLOOKUP(D618,'[1]Employer information'!$I$3:$J$1391,2,FALSE)</f>
        <v xml:space="preserve">Public Education                                  </v>
      </c>
      <c r="D618" s="33" t="str">
        <f>'[1]Schedule of Pension Amounts LW'!B611</f>
        <v>0609</v>
      </c>
      <c r="E618" s="33" t="str">
        <f>IF(ISNA(VLOOKUP(D618,'[1]Proportionate Shares'!$D$23:$G$1400,2,FALSE)),"",VLOOKUP(D618,'[1]Proportionate Shares'!$D$23:$G$1400,2,FALSE))</f>
        <v>185902</v>
      </c>
      <c r="F618" s="33" t="str">
        <f>IF(ISNA(VLOOKUP(D618,'[1]Proportionate Shares'!$D$23:$G$1400,3,FALSE)),"",VLOOKUP(D618,'[1]Proportionate Shares'!$D$23:$G$1400,3,FALSE))</f>
        <v xml:space="preserve">   </v>
      </c>
      <c r="G618" s="34" t="str">
        <f>VLOOKUP(D618,'[1]Employer information'!$A$3:$B$1390,2,FALSE)</f>
        <v>FARWELL ISD</v>
      </c>
      <c r="H618" s="36">
        <f>IF(ISNA(VLOOKUP(D618,'[1]Proportionate Shares'!$D$23:$I$1377,6,FALSE)),0,VLOOKUP(D618,'[1]Proportionate Shares'!$D$23:$I$1377,6,FALSE))</f>
        <v>2.6150528E-5</v>
      </c>
      <c r="I618" s="105">
        <f>VLOOKUP(D618,'[1]Schedule of Pension Amounts LW'!$B$15:$E$1399,3,FALSE)</f>
        <v>1478545</v>
      </c>
      <c r="J618" s="105">
        <f>-IF(ISNA(VLOOKUP(D618,'[1]Combined Contribution Amounts'!$A$2:$K$1335,5,FALSE)),0,VLOOKUP(D618,'[1]Combined Contribution Amounts'!$A$2:$K$1335,5,FALSE))</f>
        <v>-91530</v>
      </c>
      <c r="K618" s="105">
        <f>-IF(ISNA(VLOOKUP(D618,'[1]Combined Contribution Amounts'!$A$2:$K$1335,7,FALSE)),0,VLOOKUP(D618,'[1]Combined Contribution Amounts'!$A$2:$K$1335,7,FALSE))+-IF(ISNA(VLOOKUP(D618,'[1]Combined Contribution Amounts'!$A$2:$K$1335,8,FALSE)),0,VLOOKUP(D618,'[1]Combined Contribution Amounts'!$A$2:$K$1335,8,FALSE))+-IF(ISNA(VLOOKUP(D618,'[1]Combined Contribution Amounts'!$A$2:$K$1335,9,FALSE)),0,VLOOKUP(D618,'[1]Combined Contribution Amounts'!$A$2:$K$1335,9,FALSE))</f>
        <v>0</v>
      </c>
      <c r="L618" s="105">
        <f>VLOOKUP(D618,'[1]Pension Expense Details'!$D$23:$S$1407,16,FALSE)</f>
        <v>119907</v>
      </c>
      <c r="M618" s="105">
        <f>ROUND(('[1]68_InOutFlowsCurPrdAndPriorHist'!$F$28-'[1]68_InOutFlowsCurPrdAndPriorHist'!$F$31)*$H618,0)-VLOOKUP(D618,'[1]Pension Expense Details'!$D$23:$S$1407,12,FALSE)</f>
        <v>-21659</v>
      </c>
      <c r="N618" s="105">
        <f>ROUND(('[1]68_InOutFlowsCurPrdAndPriorHist'!$F$29-'[1]68_InOutFlowsCurPrdAndPriorHist'!$F$32)*$H618,0)-VLOOKUP(D618,'[1]Pension Expense Details'!$D$23:$S$1407,13,FALSE)</f>
        <v>-163655</v>
      </c>
      <c r="O618" s="105">
        <f>ROUND(('[1]68_InOutFlowsCurPrdAndPriorHist'!$F$30-'[1]68_InOutFlowsCurPrdAndPriorHist'!$F$33)*$H618,0)-VLOOKUP(D618,'[1]Pension Expense Details'!$D$23:$S$1407,14,FALSE)</f>
        <v>70770</v>
      </c>
      <c r="P618" s="105">
        <f>ROUND((VLOOKUP(D618,'[1]Schedule of Pension Amounts LW'!$B$15:$AC$1399,28,FALSE)-VLOOKUP(D618,'[1]Schedule of Pension Amounts LW'!$B$15:$AC$1399,27,FALSE))*'[1]Schedule of Pension Amounts LW'!AD$4,0)+VLOOKUP(D618,'[1]Schedule of Pension Amounts LW'!$B$15:$AH$1399,33,FALSE)-VLOOKUP(D618,'[1]Pension Expense Details'!$D$23:$S$1407,15,FALSE)</f>
        <v>-32992</v>
      </c>
      <c r="Q618" s="98">
        <f t="shared" si="42"/>
        <v>1359386</v>
      </c>
      <c r="R618" s="98">
        <f>ROUND('[1]68_InOutFlowsCurPrdAndPrior'!$D$32*IF(ISNA(VLOOKUP(D618,'[1]Proportionate Shares'!$D$23:$I$1359,6,FALSE)),0,VLOOKUP(D618,'[1]Proportionate Shares'!$D$23:$I$1359,6,FALSE)),0)</f>
        <v>5711</v>
      </c>
      <c r="S618" s="98">
        <f>ROUND('[1]68_InOutFlowsCurPrdAndPrior'!$D$33*IF(ISNA(VLOOKUP(D618,'[1]Proportionate Shares'!$D$23:$I$1359,6,FALSE)),0,VLOOKUP(D618,'[1]Proportionate Shares'!$D$23:$I$1359,6,FALSE)),0)</f>
        <v>421748</v>
      </c>
      <c r="T618" s="98">
        <f>ROUND('[1]68_InOutFlowsCurPrdAndPrior'!$D$35*IF(ISNA(VLOOKUP(D618,'[1]Proportionate Shares'!$D$23:$I$1359,6,FALSE)),0,VLOOKUP(D618,'[1]Proportionate Shares'!$D$23:$I$1359,6,FALSE)),0)</f>
        <v>81727</v>
      </c>
      <c r="U618" s="98">
        <f>VLOOKUP(D618,'[1]Schedule of Pension Amounts LW'!$B$15:$AS$1399,36,FALSE)</f>
        <v>129083</v>
      </c>
      <c r="V618" s="99">
        <f t="shared" si="43"/>
        <v>638269</v>
      </c>
      <c r="W618" s="98">
        <f>ROUND('[1]68_InOutFlowsCurPrdAndPrior'!$F$32*IF(ISNA(VLOOKUP(D618,'[1]Proportionate Shares'!$D$23:$I$1359,6,FALSE)),0,VLOOKUP(D618,'[1]Proportionate Shares'!$D$23:$I$1359,6,FALSE)),0)</f>
        <v>47200</v>
      </c>
      <c r="X618" s="98">
        <f>ROUND('[1]68_InOutFlowsCurPrdAndPrior'!$F$33*IF(ISNA(VLOOKUP(D618,'[1]Proportionate Shares'!$D$23:$I$1359,6,FALSE)),0,VLOOKUP(D618,'[1]Proportionate Shares'!$D$23:$I$1359,6,FALSE)),0)</f>
        <v>174286</v>
      </c>
      <c r="Y618" s="98">
        <f>ROUND('[1]68_InOutFlowsCurPrdAndPrior'!$F$35*IF(ISNA(VLOOKUP(D618,'[1]Proportionate Shares'!$D$23:$I$1359,6,FALSE)),0,VLOOKUP(D618,'[1]Proportionate Shares'!$D$23:$I$1359,6,FALSE)),0)</f>
        <v>68077</v>
      </c>
      <c r="Z618" s="98">
        <f>-VLOOKUP(D618,'[1]Schedule of Pension Amounts LW'!$B$15:$AS$1399,37,FALSE)</f>
        <v>57863</v>
      </c>
      <c r="AA618" s="99">
        <f t="shared" si="44"/>
        <v>347426</v>
      </c>
      <c r="AB618" s="72">
        <f>VLOOKUP(D618,'[1]Pension Expense Details'!$D$22:$S$1407,16,FALSE)</f>
        <v>119907</v>
      </c>
      <c r="AC618" s="72">
        <f t="shared" si="45"/>
        <v>174217</v>
      </c>
      <c r="AD618" s="72">
        <f>VLOOKUP(D618,'[1]Schedule of Pension Amounts LW'!$B$15:$W$1399,22,FALSE)</f>
        <v>294124</v>
      </c>
    </row>
    <row r="619" spans="1:30" x14ac:dyDescent="0.3">
      <c r="A619" s="104"/>
      <c r="B619" s="33"/>
      <c r="C619" s="33" t="str">
        <f>VLOOKUP(D619,'[1]Employer information'!$I$3:$J$1391,2,FALSE)</f>
        <v xml:space="preserve">Public Education                                  </v>
      </c>
      <c r="D619" s="33" t="str">
        <f>'[1]Schedule of Pension Amounts LW'!B612</f>
        <v>1865</v>
      </c>
      <c r="E619" s="33" t="str">
        <f>IF(ISNA(VLOOKUP(D619,'[1]Proportionate Shares'!$D$23:$G$1400,2,FALSE)),"",VLOOKUP(D619,'[1]Proportionate Shares'!$D$23:$G$1400,2,FALSE))</f>
        <v>075906</v>
      </c>
      <c r="F619" s="33" t="str">
        <f>IF(ISNA(VLOOKUP(D619,'[1]Proportionate Shares'!$D$23:$G$1400,3,FALSE)),"",VLOOKUP(D619,'[1]Proportionate Shares'!$D$23:$G$1400,3,FALSE))</f>
        <v/>
      </c>
      <c r="G619" s="34" t="str">
        <f>VLOOKUP(D619,'[1]Employer information'!$A$3:$B$1390,2,FALSE)</f>
        <v>FAYETTEVILLE ISD</v>
      </c>
      <c r="H619" s="36">
        <f>IF(ISNA(VLOOKUP(D619,'[1]Proportionate Shares'!$D$23:$I$1377,6,FALSE)),0,VLOOKUP(D619,'[1]Proportionate Shares'!$D$23:$I$1377,6,FALSE))</f>
        <v>1.1228184999999999E-5</v>
      </c>
      <c r="I619" s="105">
        <f>VLOOKUP(D619,'[1]Schedule of Pension Amounts LW'!$B$15:$E$1399,3,FALSE)</f>
        <v>538407</v>
      </c>
      <c r="J619" s="105">
        <f>-IF(ISNA(VLOOKUP(D619,'[1]Combined Contribution Amounts'!$A$2:$K$1335,5,FALSE)),0,VLOOKUP(D619,'[1]Combined Contribution Amounts'!$A$2:$K$1335,5,FALSE))</f>
        <v>-39300</v>
      </c>
      <c r="K619" s="105">
        <f>-IF(ISNA(VLOOKUP(D619,'[1]Combined Contribution Amounts'!$A$2:$K$1335,7,FALSE)),0,VLOOKUP(D619,'[1]Combined Contribution Amounts'!$A$2:$K$1335,7,FALSE))+-IF(ISNA(VLOOKUP(D619,'[1]Combined Contribution Amounts'!$A$2:$K$1335,8,FALSE)),0,VLOOKUP(D619,'[1]Combined Contribution Amounts'!$A$2:$K$1335,8,FALSE))+-IF(ISNA(VLOOKUP(D619,'[1]Combined Contribution Amounts'!$A$2:$K$1335,9,FALSE)),0,VLOOKUP(D619,'[1]Combined Contribution Amounts'!$A$2:$K$1335,9,FALSE))</f>
        <v>0</v>
      </c>
      <c r="L619" s="105">
        <f>VLOOKUP(D619,'[1]Pension Expense Details'!$D$23:$S$1407,16,FALSE)</f>
        <v>66642</v>
      </c>
      <c r="M619" s="105">
        <f>ROUND(('[1]68_InOutFlowsCurPrdAndPriorHist'!$F$28-'[1]68_InOutFlowsCurPrdAndPriorHist'!$F$31)*$H619,0)-VLOOKUP(D619,'[1]Pension Expense Details'!$D$23:$S$1407,12,FALSE)</f>
        <v>-9300</v>
      </c>
      <c r="N619" s="105">
        <f>ROUND(('[1]68_InOutFlowsCurPrdAndPriorHist'!$F$29-'[1]68_InOutFlowsCurPrdAndPriorHist'!$F$32)*$H619,0)-VLOOKUP(D619,'[1]Pension Expense Details'!$D$23:$S$1407,13,FALSE)</f>
        <v>-70268</v>
      </c>
      <c r="O619" s="105">
        <f>ROUND(('[1]68_InOutFlowsCurPrdAndPriorHist'!$F$30-'[1]68_InOutFlowsCurPrdAndPriorHist'!$F$33)*$H619,0)-VLOOKUP(D619,'[1]Pension Expense Details'!$D$23:$S$1407,14,FALSE)</f>
        <v>30386</v>
      </c>
      <c r="P619" s="105">
        <f>ROUND((VLOOKUP(D619,'[1]Schedule of Pension Amounts LW'!$B$15:$AC$1399,28,FALSE)-VLOOKUP(D619,'[1]Schedule of Pension Amounts LW'!$B$15:$AC$1399,27,FALSE))*'[1]Schedule of Pension Amounts LW'!AD$4,0)+VLOOKUP(D619,'[1]Schedule of Pension Amounts LW'!$B$15:$AH$1399,33,FALSE)-VLOOKUP(D619,'[1]Pension Expense Details'!$D$23:$S$1407,15,FALSE)</f>
        <v>67109</v>
      </c>
      <c r="Q619" s="98">
        <f t="shared" si="42"/>
        <v>583676</v>
      </c>
      <c r="R619" s="98">
        <f>ROUND('[1]68_InOutFlowsCurPrdAndPrior'!$D$32*IF(ISNA(VLOOKUP(D619,'[1]Proportionate Shares'!$D$23:$I$1359,6,FALSE)),0,VLOOKUP(D619,'[1]Proportionate Shares'!$D$23:$I$1359,6,FALSE)),0)</f>
        <v>2452</v>
      </c>
      <c r="S619" s="98">
        <f>ROUND('[1]68_InOutFlowsCurPrdAndPrior'!$D$33*IF(ISNA(VLOOKUP(D619,'[1]Proportionate Shares'!$D$23:$I$1359,6,FALSE)),0,VLOOKUP(D619,'[1]Proportionate Shares'!$D$23:$I$1359,6,FALSE)),0)</f>
        <v>181085</v>
      </c>
      <c r="T619" s="98">
        <f>ROUND('[1]68_InOutFlowsCurPrdAndPrior'!$D$35*IF(ISNA(VLOOKUP(D619,'[1]Proportionate Shares'!$D$23:$I$1359,6,FALSE)),0,VLOOKUP(D619,'[1]Proportionate Shares'!$D$23:$I$1359,6,FALSE)),0)</f>
        <v>35091</v>
      </c>
      <c r="U619" s="98">
        <f>VLOOKUP(D619,'[1]Schedule of Pension Amounts LW'!$B$15:$AS$1399,36,FALSE)</f>
        <v>107551</v>
      </c>
      <c r="V619" s="99">
        <f t="shared" si="43"/>
        <v>326179</v>
      </c>
      <c r="W619" s="98">
        <f>ROUND('[1]68_InOutFlowsCurPrdAndPrior'!$F$32*IF(ISNA(VLOOKUP(D619,'[1]Proportionate Shares'!$D$23:$I$1359,6,FALSE)),0,VLOOKUP(D619,'[1]Proportionate Shares'!$D$23:$I$1359,6,FALSE)),0)</f>
        <v>20266</v>
      </c>
      <c r="X619" s="98">
        <f>ROUND('[1]68_InOutFlowsCurPrdAndPrior'!$F$33*IF(ISNA(VLOOKUP(D619,'[1]Proportionate Shares'!$D$23:$I$1359,6,FALSE)),0,VLOOKUP(D619,'[1]Proportionate Shares'!$D$23:$I$1359,6,FALSE)),0)</f>
        <v>74833</v>
      </c>
      <c r="Y619" s="98">
        <f>ROUND('[1]68_InOutFlowsCurPrdAndPrior'!$F$35*IF(ISNA(VLOOKUP(D619,'[1]Proportionate Shares'!$D$23:$I$1359,6,FALSE)),0,VLOOKUP(D619,'[1]Proportionate Shares'!$D$23:$I$1359,6,FALSE)),0)</f>
        <v>29230</v>
      </c>
      <c r="Z619" s="98">
        <f>-VLOOKUP(D619,'[1]Schedule of Pension Amounts LW'!$B$15:$AS$1399,37,FALSE)</f>
        <v>6993</v>
      </c>
      <c r="AA619" s="99">
        <f t="shared" si="44"/>
        <v>131322</v>
      </c>
      <c r="AB619" s="72">
        <f>VLOOKUP(D619,'[1]Pension Expense Details'!$D$22:$S$1407,16,FALSE)</f>
        <v>66642</v>
      </c>
      <c r="AC619" s="72">
        <f t="shared" si="45"/>
        <v>70523</v>
      </c>
      <c r="AD619" s="72">
        <f>VLOOKUP(D619,'[1]Schedule of Pension Amounts LW'!$B$15:$W$1399,22,FALSE)</f>
        <v>137165</v>
      </c>
    </row>
    <row r="620" spans="1:30" x14ac:dyDescent="0.3">
      <c r="A620" s="104"/>
      <c r="B620" s="33"/>
      <c r="C620" s="33" t="str">
        <f>VLOOKUP(D620,'[1]Employer information'!$I$3:$J$1391,2,FALSE)</f>
        <v xml:space="preserve">Public Education                                  </v>
      </c>
      <c r="D620" s="33" t="str">
        <f>'[1]Schedule of Pension Amounts LW'!B613</f>
        <v>0612</v>
      </c>
      <c r="E620" s="33" t="str">
        <f>IF(ISNA(VLOOKUP(D620,'[1]Proportionate Shares'!$D$23:$G$1400,2,FALSE)),"",VLOOKUP(D620,'[1]Proportionate Shares'!$D$23:$G$1400,2,FALSE))</f>
        <v>070905</v>
      </c>
      <c r="F620" s="33" t="str">
        <f>IF(ISNA(VLOOKUP(D620,'[1]Proportionate Shares'!$D$23:$G$1400,3,FALSE)),"",VLOOKUP(D620,'[1]Proportionate Shares'!$D$23:$G$1400,3,FALSE))</f>
        <v xml:space="preserve">   </v>
      </c>
      <c r="G620" s="34" t="str">
        <f>VLOOKUP(D620,'[1]Employer information'!$A$3:$B$1390,2,FALSE)</f>
        <v>FERRIS ISD</v>
      </c>
      <c r="H620" s="36">
        <f>IF(ISNA(VLOOKUP(D620,'[1]Proportionate Shares'!$D$23:$I$1377,6,FALSE)),0,VLOOKUP(D620,'[1]Proportionate Shares'!$D$23:$I$1377,6,FALSE))</f>
        <v>1.3598788900000001E-4</v>
      </c>
      <c r="I620" s="105">
        <f>VLOOKUP(D620,'[1]Schedule of Pension Amounts LW'!$B$15:$E$1399,3,FALSE)</f>
        <v>8165403</v>
      </c>
      <c r="J620" s="105">
        <f>-IF(ISNA(VLOOKUP(D620,'[1]Combined Contribution Amounts'!$A$2:$K$1335,5,FALSE)),0,VLOOKUP(D620,'[1]Combined Contribution Amounts'!$A$2:$K$1335,5,FALSE))</f>
        <v>-475974</v>
      </c>
      <c r="K620" s="105">
        <f>-IF(ISNA(VLOOKUP(D620,'[1]Combined Contribution Amounts'!$A$2:$K$1335,7,FALSE)),0,VLOOKUP(D620,'[1]Combined Contribution Amounts'!$A$2:$K$1335,7,FALSE))+-IF(ISNA(VLOOKUP(D620,'[1]Combined Contribution Amounts'!$A$2:$K$1335,8,FALSE)),0,VLOOKUP(D620,'[1]Combined Contribution Amounts'!$A$2:$K$1335,8,FALSE))+-IF(ISNA(VLOOKUP(D620,'[1]Combined Contribution Amounts'!$A$2:$K$1335,9,FALSE)),0,VLOOKUP(D620,'[1]Combined Contribution Amounts'!$A$2:$K$1335,9,FALSE))</f>
        <v>0</v>
      </c>
      <c r="L620" s="105">
        <f>VLOOKUP(D620,'[1]Pension Expense Details'!$D$23:$S$1407,16,FALSE)</f>
        <v>548623</v>
      </c>
      <c r="M620" s="105">
        <f>ROUND(('[1]68_InOutFlowsCurPrdAndPriorHist'!$F$28-'[1]68_InOutFlowsCurPrdAndPriorHist'!$F$31)*$H620,0)-VLOOKUP(D620,'[1]Pension Expense Details'!$D$23:$S$1407,12,FALSE)</f>
        <v>-112630</v>
      </c>
      <c r="N620" s="105">
        <f>ROUND(('[1]68_InOutFlowsCurPrdAndPriorHist'!$F$29-'[1]68_InOutFlowsCurPrdAndPriorHist'!$F$32)*$H620,0)-VLOOKUP(D620,'[1]Pension Expense Details'!$D$23:$S$1407,13,FALSE)</f>
        <v>-851040</v>
      </c>
      <c r="O620" s="105">
        <f>ROUND(('[1]68_InOutFlowsCurPrdAndPriorHist'!$F$30-'[1]68_InOutFlowsCurPrdAndPriorHist'!$F$33)*$H620,0)-VLOOKUP(D620,'[1]Pension Expense Details'!$D$23:$S$1407,14,FALSE)</f>
        <v>368016</v>
      </c>
      <c r="P620" s="105">
        <f>ROUND((VLOOKUP(D620,'[1]Schedule of Pension Amounts LW'!$B$15:$AC$1399,28,FALSE)-VLOOKUP(D620,'[1]Schedule of Pension Amounts LW'!$B$15:$AC$1399,27,FALSE))*'[1]Schedule of Pension Amounts LW'!AD$4,0)+VLOOKUP(D620,'[1]Schedule of Pension Amounts LW'!$B$15:$AH$1399,33,FALSE)-VLOOKUP(D620,'[1]Pension Expense Details'!$D$23:$S$1407,15,FALSE)</f>
        <v>-573322</v>
      </c>
      <c r="Q620" s="98">
        <f t="shared" si="42"/>
        <v>7069076</v>
      </c>
      <c r="R620" s="98">
        <f>ROUND('[1]68_InOutFlowsCurPrdAndPrior'!$D$32*IF(ISNA(VLOOKUP(D620,'[1]Proportionate Shares'!$D$23:$I$1359,6,FALSE)),0,VLOOKUP(D620,'[1]Proportionate Shares'!$D$23:$I$1359,6,FALSE)),0)</f>
        <v>29696</v>
      </c>
      <c r="S620" s="98">
        <f>ROUND('[1]68_InOutFlowsCurPrdAndPrior'!$D$33*IF(ISNA(VLOOKUP(D620,'[1]Proportionate Shares'!$D$23:$I$1359,6,FALSE)),0,VLOOKUP(D620,'[1]Proportionate Shares'!$D$23:$I$1359,6,FALSE)),0)</f>
        <v>2193174</v>
      </c>
      <c r="T620" s="98">
        <f>ROUND('[1]68_InOutFlowsCurPrdAndPrior'!$D$35*IF(ISNA(VLOOKUP(D620,'[1]Proportionate Shares'!$D$23:$I$1359,6,FALSE)),0,VLOOKUP(D620,'[1]Proportionate Shares'!$D$23:$I$1359,6,FALSE)),0)</f>
        <v>424995</v>
      </c>
      <c r="U620" s="98">
        <f>VLOOKUP(D620,'[1]Schedule of Pension Amounts LW'!$B$15:$AS$1399,36,FALSE)</f>
        <v>610496</v>
      </c>
      <c r="V620" s="99">
        <f t="shared" si="43"/>
        <v>3258361</v>
      </c>
      <c r="W620" s="98">
        <f>ROUND('[1]68_InOutFlowsCurPrdAndPrior'!$F$32*IF(ISNA(VLOOKUP(D620,'[1]Proportionate Shares'!$D$23:$I$1359,6,FALSE)),0,VLOOKUP(D620,'[1]Proportionate Shares'!$D$23:$I$1359,6,FALSE)),0)</f>
        <v>245450</v>
      </c>
      <c r="X620" s="98">
        <f>ROUND('[1]68_InOutFlowsCurPrdAndPrior'!$F$33*IF(ISNA(VLOOKUP(D620,'[1]Proportionate Shares'!$D$23:$I$1359,6,FALSE)),0,VLOOKUP(D620,'[1]Proportionate Shares'!$D$23:$I$1359,6,FALSE)),0)</f>
        <v>906323</v>
      </c>
      <c r="Y620" s="98">
        <f>ROUND('[1]68_InOutFlowsCurPrdAndPrior'!$F$35*IF(ISNA(VLOOKUP(D620,'[1]Proportionate Shares'!$D$23:$I$1359,6,FALSE)),0,VLOOKUP(D620,'[1]Proportionate Shares'!$D$23:$I$1359,6,FALSE)),0)</f>
        <v>354013</v>
      </c>
      <c r="Z620" s="98">
        <f>-VLOOKUP(D620,'[1]Schedule of Pension Amounts LW'!$B$15:$AS$1399,37,FALSE)</f>
        <v>520211</v>
      </c>
      <c r="AA620" s="99">
        <f t="shared" si="44"/>
        <v>2025997</v>
      </c>
      <c r="AB620" s="72">
        <f>VLOOKUP(D620,'[1]Pension Expense Details'!$D$22:$S$1407,16,FALSE)</f>
        <v>548623</v>
      </c>
      <c r="AC620" s="72">
        <f t="shared" si="45"/>
        <v>881181</v>
      </c>
      <c r="AD620" s="72">
        <f>VLOOKUP(D620,'[1]Schedule of Pension Amounts LW'!$B$15:$W$1399,22,FALSE)</f>
        <v>1429804</v>
      </c>
    </row>
    <row r="621" spans="1:30" x14ac:dyDescent="0.3">
      <c r="A621" s="104"/>
      <c r="B621" s="33"/>
      <c r="C621" s="33" t="str">
        <f>VLOOKUP(D621,'[1]Employer information'!$I$3:$J$1391,2,FALSE)</f>
        <v xml:space="preserve">Public Education                                  </v>
      </c>
      <c r="D621" s="33" t="str">
        <f>'[1]Schedule of Pension Amounts LW'!B614</f>
        <v>0614</v>
      </c>
      <c r="E621" s="33" t="str">
        <f>IF(ISNA(VLOOKUP(D621,'[1]Proportionate Shares'!$D$23:$G$1400,2,FALSE)),"",VLOOKUP(D621,'[1]Proportionate Shares'!$D$23:$G$1400,2,FALSE))</f>
        <v>075901</v>
      </c>
      <c r="F621" s="33" t="str">
        <f>IF(ISNA(VLOOKUP(D621,'[1]Proportionate Shares'!$D$23:$G$1400,3,FALSE)),"",VLOOKUP(D621,'[1]Proportionate Shares'!$D$23:$G$1400,3,FALSE))</f>
        <v xml:space="preserve">   </v>
      </c>
      <c r="G621" s="34" t="str">
        <f>VLOOKUP(D621,'[1]Employer information'!$A$3:$B$1390,2,FALSE)</f>
        <v>FLATONIA ISD</v>
      </c>
      <c r="H621" s="36">
        <f>IF(ISNA(VLOOKUP(D621,'[1]Proportionate Shares'!$D$23:$I$1377,6,FALSE)),0,VLOOKUP(D621,'[1]Proportionate Shares'!$D$23:$I$1377,6,FALSE))</f>
        <v>3.2200319999999999E-5</v>
      </c>
      <c r="I621" s="105">
        <f>VLOOKUP(D621,'[1]Schedule of Pension Amounts LW'!$B$15:$E$1399,3,FALSE)</f>
        <v>1674500</v>
      </c>
      <c r="J621" s="105">
        <f>-IF(ISNA(VLOOKUP(D621,'[1]Combined Contribution Amounts'!$A$2:$K$1335,5,FALSE)),0,VLOOKUP(D621,'[1]Combined Contribution Amounts'!$A$2:$K$1335,5,FALSE))</f>
        <v>-112705</v>
      </c>
      <c r="K621" s="105">
        <f>-IF(ISNA(VLOOKUP(D621,'[1]Combined Contribution Amounts'!$A$2:$K$1335,7,FALSE)),0,VLOOKUP(D621,'[1]Combined Contribution Amounts'!$A$2:$K$1335,7,FALSE))+-IF(ISNA(VLOOKUP(D621,'[1]Combined Contribution Amounts'!$A$2:$K$1335,8,FALSE)),0,VLOOKUP(D621,'[1]Combined Contribution Amounts'!$A$2:$K$1335,8,FALSE))+-IF(ISNA(VLOOKUP(D621,'[1]Combined Contribution Amounts'!$A$2:$K$1335,9,FALSE)),0,VLOOKUP(D621,'[1]Combined Contribution Amounts'!$A$2:$K$1335,9,FALSE))</f>
        <v>0</v>
      </c>
      <c r="L621" s="105">
        <f>VLOOKUP(D621,'[1]Pension Expense Details'!$D$23:$S$1407,16,FALSE)</f>
        <v>170611</v>
      </c>
      <c r="M621" s="105">
        <f>ROUND(('[1]68_InOutFlowsCurPrdAndPriorHist'!$F$28-'[1]68_InOutFlowsCurPrdAndPriorHist'!$F$31)*$H621,0)-VLOOKUP(D621,'[1]Pension Expense Details'!$D$23:$S$1407,12,FALSE)</f>
        <v>-26669</v>
      </c>
      <c r="N621" s="105">
        <f>ROUND(('[1]68_InOutFlowsCurPrdAndPriorHist'!$F$29-'[1]68_InOutFlowsCurPrdAndPriorHist'!$F$32)*$H621,0)-VLOOKUP(D621,'[1]Pension Expense Details'!$D$23:$S$1407,13,FALSE)</f>
        <v>-201516</v>
      </c>
      <c r="O621" s="105">
        <f>ROUND(('[1]68_InOutFlowsCurPrdAndPriorHist'!$F$30-'[1]68_InOutFlowsCurPrdAndPriorHist'!$F$33)*$H621,0)-VLOOKUP(D621,'[1]Pension Expense Details'!$D$23:$S$1407,14,FALSE)</f>
        <v>87142</v>
      </c>
      <c r="P621" s="105">
        <f>ROUND((VLOOKUP(D621,'[1]Schedule of Pension Amounts LW'!$B$15:$AC$1399,28,FALSE)-VLOOKUP(D621,'[1]Schedule of Pension Amounts LW'!$B$15:$AC$1399,27,FALSE))*'[1]Schedule of Pension Amounts LW'!AD$4,0)+VLOOKUP(D621,'[1]Schedule of Pension Amounts LW'!$B$15:$AH$1399,33,FALSE)-VLOOKUP(D621,'[1]Pension Expense Details'!$D$23:$S$1407,15,FALSE)</f>
        <v>82510</v>
      </c>
      <c r="Q621" s="98">
        <f t="shared" si="42"/>
        <v>1673873</v>
      </c>
      <c r="R621" s="98">
        <f>ROUND('[1]68_InOutFlowsCurPrdAndPrior'!$D$32*IF(ISNA(VLOOKUP(D621,'[1]Proportionate Shares'!$D$23:$I$1359,6,FALSE)),0,VLOOKUP(D621,'[1]Proportionate Shares'!$D$23:$I$1359,6,FALSE)),0)</f>
        <v>7032</v>
      </c>
      <c r="S621" s="98">
        <f>ROUND('[1]68_InOutFlowsCurPrdAndPrior'!$D$33*IF(ISNA(VLOOKUP(D621,'[1]Proportionate Shares'!$D$23:$I$1359,6,FALSE)),0,VLOOKUP(D621,'[1]Proportionate Shares'!$D$23:$I$1359,6,FALSE)),0)</f>
        <v>519318</v>
      </c>
      <c r="T621" s="98">
        <f>ROUND('[1]68_InOutFlowsCurPrdAndPrior'!$D$35*IF(ISNA(VLOOKUP(D621,'[1]Proportionate Shares'!$D$23:$I$1359,6,FALSE)),0,VLOOKUP(D621,'[1]Proportionate Shares'!$D$23:$I$1359,6,FALSE)),0)</f>
        <v>100634</v>
      </c>
      <c r="U621" s="98">
        <f>VLOOKUP(D621,'[1]Schedule of Pension Amounts LW'!$B$15:$AS$1399,36,FALSE)</f>
        <v>189843</v>
      </c>
      <c r="V621" s="99">
        <f t="shared" si="43"/>
        <v>816827</v>
      </c>
      <c r="W621" s="98">
        <f>ROUND('[1]68_InOutFlowsCurPrdAndPrior'!$F$32*IF(ISNA(VLOOKUP(D621,'[1]Proportionate Shares'!$D$23:$I$1359,6,FALSE)),0,VLOOKUP(D621,'[1]Proportionate Shares'!$D$23:$I$1359,6,FALSE)),0)</f>
        <v>58120</v>
      </c>
      <c r="X621" s="98">
        <f>ROUND('[1]68_InOutFlowsCurPrdAndPrior'!$F$33*IF(ISNA(VLOOKUP(D621,'[1]Proportionate Shares'!$D$23:$I$1359,6,FALSE)),0,VLOOKUP(D621,'[1]Proportionate Shares'!$D$23:$I$1359,6,FALSE)),0)</f>
        <v>214607</v>
      </c>
      <c r="Y621" s="98">
        <f>ROUND('[1]68_InOutFlowsCurPrdAndPrior'!$F$35*IF(ISNA(VLOOKUP(D621,'[1]Proportionate Shares'!$D$23:$I$1359,6,FALSE)),0,VLOOKUP(D621,'[1]Proportionate Shares'!$D$23:$I$1359,6,FALSE)),0)</f>
        <v>83826</v>
      </c>
      <c r="Z621" s="98">
        <f>-VLOOKUP(D621,'[1]Schedule of Pension Amounts LW'!$B$15:$AS$1399,37,FALSE)</f>
        <v>36997</v>
      </c>
      <c r="AA621" s="99">
        <f t="shared" si="44"/>
        <v>393550</v>
      </c>
      <c r="AB621" s="72">
        <f>VLOOKUP(D621,'[1]Pension Expense Details'!$D$22:$S$1407,16,FALSE)</f>
        <v>170611</v>
      </c>
      <c r="AC621" s="72">
        <f t="shared" si="45"/>
        <v>190929</v>
      </c>
      <c r="AD621" s="72">
        <f>VLOOKUP(D621,'[1]Schedule of Pension Amounts LW'!$B$15:$W$1399,22,FALSE)</f>
        <v>361540</v>
      </c>
    </row>
    <row r="622" spans="1:30" x14ac:dyDescent="0.3">
      <c r="A622" s="104"/>
      <c r="B622" s="33"/>
      <c r="C622" s="33" t="str">
        <f>VLOOKUP(D622,'[1]Employer information'!$I$3:$J$1391,2,FALSE)</f>
        <v xml:space="preserve">Public Education                                  </v>
      </c>
      <c r="D622" s="33" t="str">
        <f>'[1]Schedule of Pension Amounts LW'!B615</f>
        <v>0616</v>
      </c>
      <c r="E622" s="33" t="str">
        <f>IF(ISNA(VLOOKUP(D622,'[1]Proportionate Shares'!$D$23:$G$1400,2,FALSE)),"",VLOOKUP(D622,'[1]Proportionate Shares'!$D$23:$G$1400,2,FALSE))</f>
        <v>246902</v>
      </c>
      <c r="F622" s="33" t="str">
        <f>IF(ISNA(VLOOKUP(D622,'[1]Proportionate Shares'!$D$23:$G$1400,3,FALSE)),"",VLOOKUP(D622,'[1]Proportionate Shares'!$D$23:$G$1400,3,FALSE))</f>
        <v xml:space="preserve">   </v>
      </c>
      <c r="G622" s="34" t="str">
        <f>VLOOKUP(D622,'[1]Employer information'!$A$3:$B$1390,2,FALSE)</f>
        <v>FLORENCE ISD</v>
      </c>
      <c r="H622" s="36">
        <f>IF(ISNA(VLOOKUP(D622,'[1]Proportionate Shares'!$D$23:$I$1377,6,FALSE)),0,VLOOKUP(D622,'[1]Proportionate Shares'!$D$23:$I$1377,6,FALSE))</f>
        <v>7.0685852000000002E-5</v>
      </c>
      <c r="I622" s="105">
        <f>VLOOKUP(D622,'[1]Schedule of Pension Amounts LW'!$B$15:$E$1399,3,FALSE)</f>
        <v>3651634</v>
      </c>
      <c r="J622" s="105">
        <f>-IF(ISNA(VLOOKUP(D622,'[1]Combined Contribution Amounts'!$A$2:$K$1335,5,FALSE)),0,VLOOKUP(D622,'[1]Combined Contribution Amounts'!$A$2:$K$1335,5,FALSE))</f>
        <v>-247409</v>
      </c>
      <c r="K622" s="105">
        <f>-IF(ISNA(VLOOKUP(D622,'[1]Combined Contribution Amounts'!$A$2:$K$1335,7,FALSE)),0,VLOOKUP(D622,'[1]Combined Contribution Amounts'!$A$2:$K$1335,7,FALSE))+-IF(ISNA(VLOOKUP(D622,'[1]Combined Contribution Amounts'!$A$2:$K$1335,8,FALSE)),0,VLOOKUP(D622,'[1]Combined Contribution Amounts'!$A$2:$K$1335,8,FALSE))+-IF(ISNA(VLOOKUP(D622,'[1]Combined Contribution Amounts'!$A$2:$K$1335,9,FALSE)),0,VLOOKUP(D622,'[1]Combined Contribution Amounts'!$A$2:$K$1335,9,FALSE))</f>
        <v>0</v>
      </c>
      <c r="L622" s="105">
        <f>VLOOKUP(D622,'[1]Pension Expense Details'!$D$23:$S$1407,16,FALSE)</f>
        <v>378330</v>
      </c>
      <c r="M622" s="105">
        <f>ROUND(('[1]68_InOutFlowsCurPrdAndPriorHist'!$F$28-'[1]68_InOutFlowsCurPrdAndPriorHist'!$F$31)*$H622,0)-VLOOKUP(D622,'[1]Pension Expense Details'!$D$23:$S$1407,12,FALSE)</f>
        <v>-58545</v>
      </c>
      <c r="N622" s="105">
        <f>ROUND(('[1]68_InOutFlowsCurPrdAndPriorHist'!$F$29-'[1]68_InOutFlowsCurPrdAndPriorHist'!$F$32)*$H622,0)-VLOOKUP(D622,'[1]Pension Expense Details'!$D$23:$S$1407,13,FALSE)</f>
        <v>-442366</v>
      </c>
      <c r="O622" s="105">
        <f>ROUND(('[1]68_InOutFlowsCurPrdAndPriorHist'!$F$30-'[1]68_InOutFlowsCurPrdAndPriorHist'!$F$33)*$H622,0)-VLOOKUP(D622,'[1]Pension Expense Details'!$D$23:$S$1407,14,FALSE)</f>
        <v>191293</v>
      </c>
      <c r="P622" s="105">
        <f>ROUND((VLOOKUP(D622,'[1]Schedule of Pension Amounts LW'!$B$15:$AC$1399,28,FALSE)-VLOOKUP(D622,'[1]Schedule of Pension Amounts LW'!$B$15:$AC$1399,27,FALSE))*'[1]Schedule of Pension Amounts LW'!AD$4,0)+VLOOKUP(D622,'[1]Schedule of Pension Amounts LW'!$B$15:$AH$1399,33,FALSE)-VLOOKUP(D622,'[1]Pension Expense Details'!$D$23:$S$1407,15,FALSE)</f>
        <v>201535</v>
      </c>
      <c r="Q622" s="98">
        <f t="shared" si="42"/>
        <v>3674472</v>
      </c>
      <c r="R622" s="98">
        <f>ROUND('[1]68_InOutFlowsCurPrdAndPrior'!$D$32*IF(ISNA(VLOOKUP(D622,'[1]Proportionate Shares'!$D$23:$I$1359,6,FALSE)),0,VLOOKUP(D622,'[1]Proportionate Shares'!$D$23:$I$1359,6,FALSE)),0)</f>
        <v>15436</v>
      </c>
      <c r="S622" s="98">
        <f>ROUND('[1]68_InOutFlowsCurPrdAndPrior'!$D$33*IF(ISNA(VLOOKUP(D622,'[1]Proportionate Shares'!$D$23:$I$1359,6,FALSE)),0,VLOOKUP(D622,'[1]Proportionate Shares'!$D$23:$I$1359,6,FALSE)),0)</f>
        <v>1140002</v>
      </c>
      <c r="T622" s="98">
        <f>ROUND('[1]68_InOutFlowsCurPrdAndPrior'!$D$35*IF(ISNA(VLOOKUP(D622,'[1]Proportionate Shares'!$D$23:$I$1359,6,FALSE)),0,VLOOKUP(D622,'[1]Proportionate Shares'!$D$23:$I$1359,6,FALSE)),0)</f>
        <v>220910</v>
      </c>
      <c r="U622" s="98">
        <f>VLOOKUP(D622,'[1]Schedule of Pension Amounts LW'!$B$15:$AS$1399,36,FALSE)</f>
        <v>471402</v>
      </c>
      <c r="V622" s="99">
        <f t="shared" si="43"/>
        <v>1847750</v>
      </c>
      <c r="W622" s="98">
        <f>ROUND('[1]68_InOutFlowsCurPrdAndPrior'!$F$32*IF(ISNA(VLOOKUP(D622,'[1]Proportionate Shares'!$D$23:$I$1359,6,FALSE)),0,VLOOKUP(D622,'[1]Proportionate Shares'!$D$23:$I$1359,6,FALSE)),0)</f>
        <v>127583</v>
      </c>
      <c r="X622" s="98">
        <f>ROUND('[1]68_InOutFlowsCurPrdAndPrior'!$F$33*IF(ISNA(VLOOKUP(D622,'[1]Proportionate Shares'!$D$23:$I$1359,6,FALSE)),0,VLOOKUP(D622,'[1]Proportionate Shares'!$D$23:$I$1359,6,FALSE)),0)</f>
        <v>471103</v>
      </c>
      <c r="Y622" s="98">
        <f>ROUND('[1]68_InOutFlowsCurPrdAndPrior'!$F$35*IF(ISNA(VLOOKUP(D622,'[1]Proportionate Shares'!$D$23:$I$1359,6,FALSE)),0,VLOOKUP(D622,'[1]Proportionate Shares'!$D$23:$I$1359,6,FALSE)),0)</f>
        <v>184014</v>
      </c>
      <c r="Z622" s="98">
        <f>-VLOOKUP(D622,'[1]Schedule of Pension Amounts LW'!$B$15:$AS$1399,37,FALSE)</f>
        <v>24703</v>
      </c>
      <c r="AA622" s="99">
        <f t="shared" si="44"/>
        <v>807403</v>
      </c>
      <c r="AB622" s="72">
        <f>VLOOKUP(D622,'[1]Pension Expense Details'!$D$22:$S$1407,16,FALSE)</f>
        <v>378330</v>
      </c>
      <c r="AC622" s="72">
        <f t="shared" si="45"/>
        <v>417131</v>
      </c>
      <c r="AD622" s="72">
        <f>VLOOKUP(D622,'[1]Schedule of Pension Amounts LW'!$B$15:$W$1399,22,FALSE)</f>
        <v>795461</v>
      </c>
    </row>
    <row r="623" spans="1:30" x14ac:dyDescent="0.3">
      <c r="A623" s="104"/>
      <c r="B623" s="33"/>
      <c r="C623" s="33" t="str">
        <f>VLOOKUP(D623,'[1]Employer information'!$I$3:$J$1391,2,FALSE)</f>
        <v xml:space="preserve">Public Education                                  </v>
      </c>
      <c r="D623" s="33" t="str">
        <f>'[1]Schedule of Pension Amounts LW'!B616</f>
        <v>0617</v>
      </c>
      <c r="E623" s="33" t="str">
        <f>IF(ISNA(VLOOKUP(D623,'[1]Proportionate Shares'!$D$23:$G$1400,2,FALSE)),"",VLOOKUP(D623,'[1]Proportionate Shares'!$D$23:$G$1400,2,FALSE))</f>
        <v>247901</v>
      </c>
      <c r="F623" s="33" t="str">
        <f>IF(ISNA(VLOOKUP(D623,'[1]Proportionate Shares'!$D$23:$G$1400,3,FALSE)),"",VLOOKUP(D623,'[1]Proportionate Shares'!$D$23:$G$1400,3,FALSE))</f>
        <v xml:space="preserve">   </v>
      </c>
      <c r="G623" s="34" t="str">
        <f>VLOOKUP(D623,'[1]Employer information'!$A$3:$B$1390,2,FALSE)</f>
        <v>FLORESVILLE ISD</v>
      </c>
      <c r="H623" s="36">
        <f>IF(ISNA(VLOOKUP(D623,'[1]Proportionate Shares'!$D$23:$I$1377,6,FALSE)),0,VLOOKUP(D623,'[1]Proportionate Shares'!$D$23:$I$1377,6,FALSE))</f>
        <v>2.0969106500000001E-4</v>
      </c>
      <c r="I623" s="105">
        <f>VLOOKUP(D623,'[1]Schedule of Pension Amounts LW'!$B$15:$E$1399,3,FALSE)</f>
        <v>9535620</v>
      </c>
      <c r="J623" s="105">
        <f>-IF(ISNA(VLOOKUP(D623,'[1]Combined Contribution Amounts'!$A$2:$K$1335,5,FALSE)),0,VLOOKUP(D623,'[1]Combined Contribution Amounts'!$A$2:$K$1335,5,FALSE))</f>
        <v>-733944</v>
      </c>
      <c r="K623" s="105">
        <f>-IF(ISNA(VLOOKUP(D623,'[1]Combined Contribution Amounts'!$A$2:$K$1335,7,FALSE)),0,VLOOKUP(D623,'[1]Combined Contribution Amounts'!$A$2:$K$1335,7,FALSE))+-IF(ISNA(VLOOKUP(D623,'[1]Combined Contribution Amounts'!$A$2:$K$1335,8,FALSE)),0,VLOOKUP(D623,'[1]Combined Contribution Amounts'!$A$2:$K$1335,8,FALSE))+-IF(ISNA(VLOOKUP(D623,'[1]Combined Contribution Amounts'!$A$2:$K$1335,9,FALSE)),0,VLOOKUP(D623,'[1]Combined Contribution Amounts'!$A$2:$K$1335,9,FALSE))</f>
        <v>0</v>
      </c>
      <c r="L623" s="105">
        <f>VLOOKUP(D623,'[1]Pension Expense Details'!$D$23:$S$1407,16,FALSE)</f>
        <v>1326186</v>
      </c>
      <c r="M623" s="105">
        <f>ROUND(('[1]68_InOutFlowsCurPrdAndPriorHist'!$F$28-'[1]68_InOutFlowsCurPrdAndPriorHist'!$F$31)*$H623,0)-VLOOKUP(D623,'[1]Pension Expense Details'!$D$23:$S$1407,12,FALSE)</f>
        <v>-173674</v>
      </c>
      <c r="N623" s="105">
        <f>ROUND(('[1]68_InOutFlowsCurPrdAndPriorHist'!$F$29-'[1]68_InOutFlowsCurPrdAndPriorHist'!$F$32)*$H623,0)-VLOOKUP(D623,'[1]Pension Expense Details'!$D$23:$S$1407,13,FALSE)</f>
        <v>-1312290</v>
      </c>
      <c r="O623" s="105">
        <f>ROUND(('[1]68_InOutFlowsCurPrdAndPriorHist'!$F$30-'[1]68_InOutFlowsCurPrdAndPriorHist'!$F$33)*$H623,0)-VLOOKUP(D623,'[1]Pension Expense Details'!$D$23:$S$1407,14,FALSE)</f>
        <v>567474</v>
      </c>
      <c r="P623" s="105">
        <f>ROUND((VLOOKUP(D623,'[1]Schedule of Pension Amounts LW'!$B$15:$AC$1399,28,FALSE)-VLOOKUP(D623,'[1]Schedule of Pension Amounts LW'!$B$15:$AC$1399,27,FALSE))*'[1]Schedule of Pension Amounts LW'!AD$4,0)+VLOOKUP(D623,'[1]Schedule of Pension Amounts LW'!$B$15:$AH$1399,33,FALSE)-VLOOKUP(D623,'[1]Pension Expense Details'!$D$23:$S$1407,15,FALSE)</f>
        <v>1691025</v>
      </c>
      <c r="Q623" s="98">
        <f t="shared" si="42"/>
        <v>10900397</v>
      </c>
      <c r="R623" s="98">
        <f>ROUND('[1]68_InOutFlowsCurPrdAndPrior'!$D$32*IF(ISNA(VLOOKUP(D623,'[1]Proportionate Shares'!$D$23:$I$1359,6,FALSE)),0,VLOOKUP(D623,'[1]Proportionate Shares'!$D$23:$I$1359,6,FALSE)),0)</f>
        <v>45791</v>
      </c>
      <c r="S623" s="98">
        <f>ROUND('[1]68_InOutFlowsCurPrdAndPrior'!$D$33*IF(ISNA(VLOOKUP(D623,'[1]Proportionate Shares'!$D$23:$I$1359,6,FALSE)),0,VLOOKUP(D623,'[1]Proportionate Shares'!$D$23:$I$1359,6,FALSE)),0)</f>
        <v>3381839</v>
      </c>
      <c r="T623" s="98">
        <f>ROUND('[1]68_InOutFlowsCurPrdAndPrior'!$D$35*IF(ISNA(VLOOKUP(D623,'[1]Proportionate Shares'!$D$23:$I$1359,6,FALSE)),0,VLOOKUP(D623,'[1]Proportionate Shares'!$D$23:$I$1359,6,FALSE)),0)</f>
        <v>655335</v>
      </c>
      <c r="U623" s="98">
        <f>VLOOKUP(D623,'[1]Schedule of Pension Amounts LW'!$B$15:$AS$1399,36,FALSE)</f>
        <v>1842477</v>
      </c>
      <c r="V623" s="99">
        <f t="shared" si="43"/>
        <v>5925442</v>
      </c>
      <c r="W623" s="98">
        <f>ROUND('[1]68_InOutFlowsCurPrdAndPrior'!$F$32*IF(ISNA(VLOOKUP(D623,'[1]Proportionate Shares'!$D$23:$I$1359,6,FALSE)),0,VLOOKUP(D623,'[1]Proportionate Shares'!$D$23:$I$1359,6,FALSE)),0)</f>
        <v>378479</v>
      </c>
      <c r="X623" s="98">
        <f>ROUND('[1]68_InOutFlowsCurPrdAndPrior'!$F$33*IF(ISNA(VLOOKUP(D623,'[1]Proportionate Shares'!$D$23:$I$1359,6,FALSE)),0,VLOOKUP(D623,'[1]Proportionate Shares'!$D$23:$I$1359,6,FALSE)),0)</f>
        <v>1397536</v>
      </c>
      <c r="Y623" s="98">
        <f>ROUND('[1]68_InOutFlowsCurPrdAndPrior'!$F$35*IF(ISNA(VLOOKUP(D623,'[1]Proportionate Shares'!$D$23:$I$1359,6,FALSE)),0,VLOOKUP(D623,'[1]Proportionate Shares'!$D$23:$I$1359,6,FALSE)),0)</f>
        <v>545883</v>
      </c>
      <c r="Z623" s="98">
        <f>-VLOOKUP(D623,'[1]Schedule of Pension Amounts LW'!$B$15:$AS$1399,37,FALSE)</f>
        <v>765790</v>
      </c>
      <c r="AA623" s="99">
        <f t="shared" si="44"/>
        <v>3087688</v>
      </c>
      <c r="AB623" s="72">
        <f>VLOOKUP(D623,'[1]Pension Expense Details'!$D$22:$S$1407,16,FALSE)</f>
        <v>1326186</v>
      </c>
      <c r="AC623" s="72">
        <f t="shared" si="45"/>
        <v>982376</v>
      </c>
      <c r="AD623" s="72">
        <f>VLOOKUP(D623,'[1]Schedule of Pension Amounts LW'!$B$15:$W$1399,22,FALSE)</f>
        <v>2308562</v>
      </c>
    </row>
    <row r="624" spans="1:30" x14ac:dyDescent="0.3">
      <c r="A624" s="104"/>
      <c r="B624" s="33"/>
      <c r="C624" s="33" t="str">
        <f>VLOOKUP(D624,'[1]Employer information'!$I$3:$J$1391,2,FALSE)</f>
        <v xml:space="preserve">Public Education                                  </v>
      </c>
      <c r="D624" s="33" t="str">
        <f>'[1]Schedule of Pension Amounts LW'!B617</f>
        <v>1491</v>
      </c>
      <c r="E624" s="33" t="str">
        <f>IF(ISNA(VLOOKUP(D624,'[1]Proportionate Shares'!$D$23:$G$1400,2,FALSE)),"",VLOOKUP(D624,'[1]Proportionate Shares'!$D$23:$G$1400,2,FALSE))</f>
        <v>178914</v>
      </c>
      <c r="F624" s="33" t="str">
        <f>IF(ISNA(VLOOKUP(D624,'[1]Proportionate Shares'!$D$23:$G$1400,3,FALSE)),"",VLOOKUP(D624,'[1]Proportionate Shares'!$D$23:$G$1400,3,FALSE))</f>
        <v/>
      </c>
      <c r="G624" s="34" t="str">
        <f>VLOOKUP(D624,'[1]Employer information'!$A$3:$B$1390,2,FALSE)</f>
        <v>FLOUR BLUFF ISD</v>
      </c>
      <c r="H624" s="36">
        <f>IF(ISNA(VLOOKUP(D624,'[1]Proportionate Shares'!$D$23:$I$1377,6,FALSE)),0,VLOOKUP(D624,'[1]Proportionate Shares'!$D$23:$I$1377,6,FALSE))</f>
        <v>2.8768809299999998E-4</v>
      </c>
      <c r="I624" s="105">
        <f>VLOOKUP(D624,'[1]Schedule of Pension Amounts LW'!$B$15:$E$1399,3,FALSE)</f>
        <v>15897443</v>
      </c>
      <c r="J624" s="105">
        <f>-IF(ISNA(VLOOKUP(D624,'[1]Combined Contribution Amounts'!$A$2:$K$1335,5,FALSE)),0,VLOOKUP(D624,'[1]Combined Contribution Amounts'!$A$2:$K$1335,5,FALSE))</f>
        <v>-1006943</v>
      </c>
      <c r="K624" s="105">
        <f>-IF(ISNA(VLOOKUP(D624,'[1]Combined Contribution Amounts'!$A$2:$K$1335,7,FALSE)),0,VLOOKUP(D624,'[1]Combined Contribution Amounts'!$A$2:$K$1335,7,FALSE))+-IF(ISNA(VLOOKUP(D624,'[1]Combined Contribution Amounts'!$A$2:$K$1335,8,FALSE)),0,VLOOKUP(D624,'[1]Combined Contribution Amounts'!$A$2:$K$1335,8,FALSE))+-IF(ISNA(VLOOKUP(D624,'[1]Combined Contribution Amounts'!$A$2:$K$1335,9,FALSE)),0,VLOOKUP(D624,'[1]Combined Contribution Amounts'!$A$2:$K$1335,9,FALSE))</f>
        <v>0</v>
      </c>
      <c r="L624" s="105">
        <f>VLOOKUP(D624,'[1]Pension Expense Details'!$D$23:$S$1407,16,FALSE)</f>
        <v>1377036</v>
      </c>
      <c r="M624" s="105">
        <f>ROUND(('[1]68_InOutFlowsCurPrdAndPriorHist'!$F$28-'[1]68_InOutFlowsCurPrdAndPriorHist'!$F$31)*$H624,0)-VLOOKUP(D624,'[1]Pension Expense Details'!$D$23:$S$1407,12,FALSE)</f>
        <v>-238274</v>
      </c>
      <c r="N624" s="105">
        <f>ROUND(('[1]68_InOutFlowsCurPrdAndPriorHist'!$F$29-'[1]68_InOutFlowsCurPrdAndPriorHist'!$F$32)*$H624,0)-VLOOKUP(D624,'[1]Pension Expense Details'!$D$23:$S$1407,13,FALSE)</f>
        <v>-1800411</v>
      </c>
      <c r="O624" s="105">
        <f>ROUND(('[1]68_InOutFlowsCurPrdAndPriorHist'!$F$30-'[1]68_InOutFlowsCurPrdAndPriorHist'!$F$33)*$H624,0)-VLOOKUP(D624,'[1]Pension Expense Details'!$D$23:$S$1407,14,FALSE)</f>
        <v>778554</v>
      </c>
      <c r="P624" s="105">
        <f>ROUND((VLOOKUP(D624,'[1]Schedule of Pension Amounts LW'!$B$15:$AC$1399,28,FALSE)-VLOOKUP(D624,'[1]Schedule of Pension Amounts LW'!$B$15:$AC$1399,27,FALSE))*'[1]Schedule of Pension Amounts LW'!AD$4,0)+VLOOKUP(D624,'[1]Schedule of Pension Amounts LW'!$B$15:$AH$1399,33,FALSE)-VLOOKUP(D624,'[1]Pension Expense Details'!$D$23:$S$1407,15,FALSE)</f>
        <v>-52479</v>
      </c>
      <c r="Q624" s="98">
        <f t="shared" si="42"/>
        <v>14954926</v>
      </c>
      <c r="R624" s="98">
        <f>ROUND('[1]68_InOutFlowsCurPrdAndPrior'!$D$32*IF(ISNA(VLOOKUP(D624,'[1]Proportionate Shares'!$D$23:$I$1359,6,FALSE)),0,VLOOKUP(D624,'[1]Proportionate Shares'!$D$23:$I$1359,6,FALSE)),0)</f>
        <v>62824</v>
      </c>
      <c r="S624" s="98">
        <f>ROUND('[1]68_InOutFlowsCurPrdAndPrior'!$D$33*IF(ISNA(VLOOKUP(D624,'[1]Proportionate Shares'!$D$23:$I$1359,6,FALSE)),0,VLOOKUP(D624,'[1]Proportionate Shares'!$D$23:$I$1359,6,FALSE)),0)</f>
        <v>4639753</v>
      </c>
      <c r="T624" s="98">
        <f>ROUND('[1]68_InOutFlowsCurPrdAndPrior'!$D$35*IF(ISNA(VLOOKUP(D624,'[1]Proportionate Shares'!$D$23:$I$1359,6,FALSE)),0,VLOOKUP(D624,'[1]Proportionate Shares'!$D$23:$I$1359,6,FALSE)),0)</f>
        <v>899095</v>
      </c>
      <c r="U624" s="98">
        <f>VLOOKUP(D624,'[1]Schedule of Pension Amounts LW'!$B$15:$AS$1399,36,FALSE)</f>
        <v>1062742</v>
      </c>
      <c r="V624" s="99">
        <f t="shared" si="43"/>
        <v>6664414</v>
      </c>
      <c r="W624" s="98">
        <f>ROUND('[1]68_InOutFlowsCurPrdAndPrior'!$F$32*IF(ISNA(VLOOKUP(D624,'[1]Proportionate Shares'!$D$23:$I$1359,6,FALSE)),0,VLOOKUP(D624,'[1]Proportionate Shares'!$D$23:$I$1359,6,FALSE)),0)</f>
        <v>519259</v>
      </c>
      <c r="X624" s="98">
        <f>ROUND('[1]68_InOutFlowsCurPrdAndPrior'!$F$33*IF(ISNA(VLOOKUP(D624,'[1]Proportionate Shares'!$D$23:$I$1359,6,FALSE)),0,VLOOKUP(D624,'[1]Proportionate Shares'!$D$23:$I$1359,6,FALSE)),0)</f>
        <v>1917365</v>
      </c>
      <c r="Y624" s="98">
        <f>ROUND('[1]68_InOutFlowsCurPrdAndPrior'!$F$35*IF(ISNA(VLOOKUP(D624,'[1]Proportionate Shares'!$D$23:$I$1359,6,FALSE)),0,VLOOKUP(D624,'[1]Proportionate Shares'!$D$23:$I$1359,6,FALSE)),0)</f>
        <v>748930</v>
      </c>
      <c r="Z624" s="98">
        <f>-VLOOKUP(D624,'[1]Schedule of Pension Amounts LW'!$B$15:$AS$1399,37,FALSE)</f>
        <v>187461</v>
      </c>
      <c r="AA624" s="99">
        <f t="shared" si="44"/>
        <v>3373015</v>
      </c>
      <c r="AB624" s="72">
        <f>VLOOKUP(D624,'[1]Pension Expense Details'!$D$22:$S$1407,16,FALSE)</f>
        <v>1377036</v>
      </c>
      <c r="AC624" s="72">
        <f t="shared" si="45"/>
        <v>1713574</v>
      </c>
      <c r="AD624" s="72">
        <f>VLOOKUP(D624,'[1]Schedule of Pension Amounts LW'!$B$15:$W$1399,22,FALSE)</f>
        <v>3090610</v>
      </c>
    </row>
    <row r="625" spans="1:30" x14ac:dyDescent="0.3">
      <c r="A625" s="104"/>
      <c r="B625" s="33"/>
      <c r="C625" s="33" t="str">
        <f>VLOOKUP(D625,'[1]Employer information'!$I$3:$J$1391,2,FALSE)</f>
        <v xml:space="preserve">Public Education                                  </v>
      </c>
      <c r="D625" s="33" t="str">
        <f>'[1]Schedule of Pension Amounts LW'!B618</f>
        <v>0619</v>
      </c>
      <c r="E625" s="33" t="str">
        <f>IF(ISNA(VLOOKUP(D625,'[1]Proportionate Shares'!$D$23:$G$1400,2,FALSE)),"",VLOOKUP(D625,'[1]Proportionate Shares'!$D$23:$G$1400,2,FALSE))</f>
        <v>077901</v>
      </c>
      <c r="F625" s="33" t="str">
        <f>IF(ISNA(VLOOKUP(D625,'[1]Proportionate Shares'!$D$23:$G$1400,3,FALSE)),"",VLOOKUP(D625,'[1]Proportionate Shares'!$D$23:$G$1400,3,FALSE))</f>
        <v xml:space="preserve">   </v>
      </c>
      <c r="G625" s="34" t="str">
        <f>VLOOKUP(D625,'[1]Employer information'!$A$3:$B$1390,2,FALSE)</f>
        <v>FLOYDADA ISD</v>
      </c>
      <c r="H625" s="36">
        <f>IF(ISNA(VLOOKUP(D625,'[1]Proportionate Shares'!$D$23:$I$1377,6,FALSE)),0,VLOOKUP(D625,'[1]Proportionate Shares'!$D$23:$I$1377,6,FALSE))</f>
        <v>5.3109884999999997E-5</v>
      </c>
      <c r="I625" s="105">
        <f>VLOOKUP(D625,'[1]Schedule of Pension Amounts LW'!$B$15:$E$1399,3,FALSE)</f>
        <v>2874545</v>
      </c>
      <c r="J625" s="105">
        <f>-IF(ISNA(VLOOKUP(D625,'[1]Combined Contribution Amounts'!$A$2:$K$1335,5,FALSE)),0,VLOOKUP(D625,'[1]Combined Contribution Amounts'!$A$2:$K$1335,5,FALSE))</f>
        <v>-185891</v>
      </c>
      <c r="K625" s="105">
        <f>-IF(ISNA(VLOOKUP(D625,'[1]Combined Contribution Amounts'!$A$2:$K$1335,7,FALSE)),0,VLOOKUP(D625,'[1]Combined Contribution Amounts'!$A$2:$K$1335,7,FALSE))+-IF(ISNA(VLOOKUP(D625,'[1]Combined Contribution Amounts'!$A$2:$K$1335,8,FALSE)),0,VLOOKUP(D625,'[1]Combined Contribution Amounts'!$A$2:$K$1335,8,FALSE))+-IF(ISNA(VLOOKUP(D625,'[1]Combined Contribution Amounts'!$A$2:$K$1335,9,FALSE)),0,VLOOKUP(D625,'[1]Combined Contribution Amounts'!$A$2:$K$1335,9,FALSE))</f>
        <v>0</v>
      </c>
      <c r="L625" s="105">
        <f>VLOOKUP(D625,'[1]Pension Expense Details'!$D$23:$S$1407,16,FALSE)</f>
        <v>263687</v>
      </c>
      <c r="M625" s="105">
        <f>ROUND(('[1]68_InOutFlowsCurPrdAndPriorHist'!$F$28-'[1]68_InOutFlowsCurPrdAndPriorHist'!$F$31)*$H625,0)-VLOOKUP(D625,'[1]Pension Expense Details'!$D$23:$S$1407,12,FALSE)</f>
        <v>-43988</v>
      </c>
      <c r="N625" s="105">
        <f>ROUND(('[1]68_InOutFlowsCurPrdAndPriorHist'!$F$29-'[1]68_InOutFlowsCurPrdAndPriorHist'!$F$32)*$H625,0)-VLOOKUP(D625,'[1]Pension Expense Details'!$D$23:$S$1407,13,FALSE)</f>
        <v>-332373</v>
      </c>
      <c r="O625" s="105">
        <f>ROUND(('[1]68_InOutFlowsCurPrdAndPriorHist'!$F$30-'[1]68_InOutFlowsCurPrdAndPriorHist'!$F$33)*$H625,0)-VLOOKUP(D625,'[1]Pension Expense Details'!$D$23:$S$1407,14,FALSE)</f>
        <v>143728</v>
      </c>
      <c r="P625" s="105">
        <f>ROUND((VLOOKUP(D625,'[1]Schedule of Pension Amounts LW'!$B$15:$AC$1399,28,FALSE)-VLOOKUP(D625,'[1]Schedule of Pension Amounts LW'!$B$15:$AC$1399,27,FALSE))*'[1]Schedule of Pension Amounts LW'!AD$4,0)+VLOOKUP(D625,'[1]Schedule of Pension Amounts LW'!$B$15:$AH$1399,33,FALSE)-VLOOKUP(D625,'[1]Pension Expense Details'!$D$23:$S$1407,15,FALSE)</f>
        <v>41110</v>
      </c>
      <c r="Q625" s="98">
        <f t="shared" si="42"/>
        <v>2760818</v>
      </c>
      <c r="R625" s="98">
        <f>ROUND('[1]68_InOutFlowsCurPrdAndPrior'!$D$32*IF(ISNA(VLOOKUP(D625,'[1]Proportionate Shares'!$D$23:$I$1359,6,FALSE)),0,VLOOKUP(D625,'[1]Proportionate Shares'!$D$23:$I$1359,6,FALSE)),0)</f>
        <v>11598</v>
      </c>
      <c r="S625" s="98">
        <f>ROUND('[1]68_InOutFlowsCurPrdAndPrior'!$D$33*IF(ISNA(VLOOKUP(D625,'[1]Proportionate Shares'!$D$23:$I$1359,6,FALSE)),0,VLOOKUP(D625,'[1]Proportionate Shares'!$D$23:$I$1359,6,FALSE)),0)</f>
        <v>856541</v>
      </c>
      <c r="T625" s="98">
        <f>ROUND('[1]68_InOutFlowsCurPrdAndPrior'!$D$35*IF(ISNA(VLOOKUP(D625,'[1]Proportionate Shares'!$D$23:$I$1359,6,FALSE)),0,VLOOKUP(D625,'[1]Proportionate Shares'!$D$23:$I$1359,6,FALSE)),0)</f>
        <v>165981</v>
      </c>
      <c r="U625" s="98">
        <f>VLOOKUP(D625,'[1]Schedule of Pension Amounts LW'!$B$15:$AS$1399,36,FALSE)</f>
        <v>172071</v>
      </c>
      <c r="V625" s="99">
        <f t="shared" si="43"/>
        <v>1206191</v>
      </c>
      <c r="W625" s="98">
        <f>ROUND('[1]68_InOutFlowsCurPrdAndPrior'!$F$32*IF(ISNA(VLOOKUP(D625,'[1]Proportionate Shares'!$D$23:$I$1359,6,FALSE)),0,VLOOKUP(D625,'[1]Proportionate Shares'!$D$23:$I$1359,6,FALSE)),0)</f>
        <v>95860</v>
      </c>
      <c r="X625" s="98">
        <f>ROUND('[1]68_InOutFlowsCurPrdAndPrior'!$F$33*IF(ISNA(VLOOKUP(D625,'[1]Proportionate Shares'!$D$23:$I$1359,6,FALSE)),0,VLOOKUP(D625,'[1]Proportionate Shares'!$D$23:$I$1359,6,FALSE)),0)</f>
        <v>353963</v>
      </c>
      <c r="Y625" s="98">
        <f>ROUND('[1]68_InOutFlowsCurPrdAndPrior'!$F$35*IF(ISNA(VLOOKUP(D625,'[1]Proportionate Shares'!$D$23:$I$1359,6,FALSE)),0,VLOOKUP(D625,'[1]Proportionate Shares'!$D$23:$I$1359,6,FALSE)),0)</f>
        <v>138259</v>
      </c>
      <c r="Z625" s="98">
        <f>-VLOOKUP(D625,'[1]Schedule of Pension Amounts LW'!$B$15:$AS$1399,37,FALSE)</f>
        <v>30168</v>
      </c>
      <c r="AA625" s="99">
        <f t="shared" si="44"/>
        <v>618250</v>
      </c>
      <c r="AB625" s="72">
        <f>VLOOKUP(D625,'[1]Pension Expense Details'!$D$22:$S$1407,16,FALSE)</f>
        <v>263687</v>
      </c>
      <c r="AC625" s="72">
        <f t="shared" si="45"/>
        <v>299831</v>
      </c>
      <c r="AD625" s="72">
        <f>VLOOKUP(D625,'[1]Schedule of Pension Amounts LW'!$B$15:$W$1399,22,FALSE)</f>
        <v>563518</v>
      </c>
    </row>
    <row r="626" spans="1:30" x14ac:dyDescent="0.3">
      <c r="A626" s="104"/>
      <c r="B626" s="33"/>
      <c r="C626" s="33" t="str">
        <f>VLOOKUP(D626,'[1]Employer information'!$I$3:$J$1391,2,FALSE)</f>
        <v xml:space="preserve">Public Education                                  </v>
      </c>
      <c r="D626" s="33" t="str">
        <f>'[1]Schedule of Pension Amounts LW'!B619</f>
        <v>0621</v>
      </c>
      <c r="E626" s="33" t="str">
        <f>IF(ISNA(VLOOKUP(D626,'[1]Proportionate Shares'!$D$23:$G$1400,2,FALSE)),"",VLOOKUP(D626,'[1]Proportionate Shares'!$D$23:$G$1400,2,FALSE))</f>
        <v>148902</v>
      </c>
      <c r="F626" s="33" t="str">
        <f>IF(ISNA(VLOOKUP(D626,'[1]Proportionate Shares'!$D$23:$G$1400,3,FALSE)),"",VLOOKUP(D626,'[1]Proportionate Shares'!$D$23:$G$1400,3,FALSE))</f>
        <v xml:space="preserve">   </v>
      </c>
      <c r="G626" s="34" t="str">
        <f>VLOOKUP(D626,'[1]Employer information'!$A$3:$B$1390,2,FALSE)</f>
        <v>FOLLETT ISD</v>
      </c>
      <c r="H626" s="36">
        <f>IF(ISNA(VLOOKUP(D626,'[1]Proportionate Shares'!$D$23:$I$1377,6,FALSE)),0,VLOOKUP(D626,'[1]Proportionate Shares'!$D$23:$I$1377,6,FALSE))</f>
        <v>1.0055939E-5</v>
      </c>
      <c r="I626" s="105">
        <f>VLOOKUP(D626,'[1]Schedule of Pension Amounts LW'!$B$15:$E$1399,3,FALSE)</f>
        <v>429033</v>
      </c>
      <c r="J626" s="105">
        <f>-IF(ISNA(VLOOKUP(D626,'[1]Combined Contribution Amounts'!$A$2:$K$1335,5,FALSE)),0,VLOOKUP(D626,'[1]Combined Contribution Amounts'!$A$2:$K$1335,5,FALSE))</f>
        <v>-35197</v>
      </c>
      <c r="K626" s="105">
        <f>-IF(ISNA(VLOOKUP(D626,'[1]Combined Contribution Amounts'!$A$2:$K$1335,7,FALSE)),0,VLOOKUP(D626,'[1]Combined Contribution Amounts'!$A$2:$K$1335,7,FALSE))+-IF(ISNA(VLOOKUP(D626,'[1]Combined Contribution Amounts'!$A$2:$K$1335,8,FALSE)),0,VLOOKUP(D626,'[1]Combined Contribution Amounts'!$A$2:$K$1335,8,FALSE))+-IF(ISNA(VLOOKUP(D626,'[1]Combined Contribution Amounts'!$A$2:$K$1335,9,FALSE)),0,VLOOKUP(D626,'[1]Combined Contribution Amounts'!$A$2:$K$1335,9,FALSE))</f>
        <v>0</v>
      </c>
      <c r="L626" s="105">
        <f>VLOOKUP(D626,'[1]Pension Expense Details'!$D$23:$S$1407,16,FALSE)</f>
        <v>68040</v>
      </c>
      <c r="M626" s="105">
        <f>ROUND(('[1]68_InOutFlowsCurPrdAndPriorHist'!$F$28-'[1]68_InOutFlowsCurPrdAndPriorHist'!$F$31)*$H626,0)-VLOOKUP(D626,'[1]Pension Expense Details'!$D$23:$S$1407,12,FALSE)</f>
        <v>-8329</v>
      </c>
      <c r="N626" s="105">
        <f>ROUND(('[1]68_InOutFlowsCurPrdAndPriorHist'!$F$29-'[1]68_InOutFlowsCurPrdAndPriorHist'!$F$32)*$H626,0)-VLOOKUP(D626,'[1]Pension Expense Details'!$D$23:$S$1407,13,FALSE)</f>
        <v>-62932</v>
      </c>
      <c r="O626" s="105">
        <f>ROUND(('[1]68_InOutFlowsCurPrdAndPriorHist'!$F$30-'[1]68_InOutFlowsCurPrdAndPriorHist'!$F$33)*$H626,0)-VLOOKUP(D626,'[1]Pension Expense Details'!$D$23:$S$1407,14,FALSE)</f>
        <v>27214</v>
      </c>
      <c r="P626" s="105">
        <f>ROUND((VLOOKUP(D626,'[1]Schedule of Pension Amounts LW'!$B$15:$AC$1399,28,FALSE)-VLOOKUP(D626,'[1]Schedule of Pension Amounts LW'!$B$15:$AC$1399,27,FALSE))*'[1]Schedule of Pension Amounts LW'!AD$4,0)+VLOOKUP(D626,'[1]Schedule of Pension Amounts LW'!$B$15:$AH$1399,33,FALSE)-VLOOKUP(D626,'[1]Pension Expense Details'!$D$23:$S$1407,15,FALSE)</f>
        <v>104910</v>
      </c>
      <c r="Q626" s="98">
        <f t="shared" si="42"/>
        <v>522739</v>
      </c>
      <c r="R626" s="98">
        <f>ROUND('[1]68_InOutFlowsCurPrdAndPrior'!$D$32*IF(ISNA(VLOOKUP(D626,'[1]Proportionate Shares'!$D$23:$I$1359,6,FALSE)),0,VLOOKUP(D626,'[1]Proportionate Shares'!$D$23:$I$1359,6,FALSE)),0)</f>
        <v>2196</v>
      </c>
      <c r="S626" s="98">
        <f>ROUND('[1]68_InOutFlowsCurPrdAndPrior'!$D$33*IF(ISNA(VLOOKUP(D626,'[1]Proportionate Shares'!$D$23:$I$1359,6,FALSE)),0,VLOOKUP(D626,'[1]Proportionate Shares'!$D$23:$I$1359,6,FALSE)),0)</f>
        <v>162179</v>
      </c>
      <c r="T626" s="98">
        <f>ROUND('[1]68_InOutFlowsCurPrdAndPrior'!$D$35*IF(ISNA(VLOOKUP(D626,'[1]Proportionate Shares'!$D$23:$I$1359,6,FALSE)),0,VLOOKUP(D626,'[1]Proportionate Shares'!$D$23:$I$1359,6,FALSE)),0)</f>
        <v>31427</v>
      </c>
      <c r="U626" s="98">
        <f>VLOOKUP(D626,'[1]Schedule of Pension Amounts LW'!$B$15:$AS$1399,36,FALSE)</f>
        <v>117439</v>
      </c>
      <c r="V626" s="99">
        <f t="shared" si="43"/>
        <v>313241</v>
      </c>
      <c r="W626" s="98">
        <f>ROUND('[1]68_InOutFlowsCurPrdAndPrior'!$F$32*IF(ISNA(VLOOKUP(D626,'[1]Proportionate Shares'!$D$23:$I$1359,6,FALSE)),0,VLOOKUP(D626,'[1]Proportionate Shares'!$D$23:$I$1359,6,FALSE)),0)</f>
        <v>18150</v>
      </c>
      <c r="X626" s="98">
        <f>ROUND('[1]68_InOutFlowsCurPrdAndPrior'!$F$33*IF(ISNA(VLOOKUP(D626,'[1]Proportionate Shares'!$D$23:$I$1359,6,FALSE)),0,VLOOKUP(D626,'[1]Proportionate Shares'!$D$23:$I$1359,6,FALSE)),0)</f>
        <v>67020</v>
      </c>
      <c r="Y626" s="98">
        <f>ROUND('[1]68_InOutFlowsCurPrdAndPrior'!$F$35*IF(ISNA(VLOOKUP(D626,'[1]Proportionate Shares'!$D$23:$I$1359,6,FALSE)),0,VLOOKUP(D626,'[1]Proportionate Shares'!$D$23:$I$1359,6,FALSE)),0)</f>
        <v>26178</v>
      </c>
      <c r="Z626" s="98">
        <f>-VLOOKUP(D626,'[1]Schedule of Pension Amounts LW'!$B$15:$AS$1399,37,FALSE)</f>
        <v>46576</v>
      </c>
      <c r="AA626" s="99">
        <f t="shared" si="44"/>
        <v>157924</v>
      </c>
      <c r="AB626" s="72">
        <f>VLOOKUP(D626,'[1]Pension Expense Details'!$D$22:$S$1407,16,FALSE)</f>
        <v>68040</v>
      </c>
      <c r="AC626" s="72">
        <f t="shared" si="45"/>
        <v>45512</v>
      </c>
      <c r="AD626" s="72">
        <f>VLOOKUP(D626,'[1]Schedule of Pension Amounts LW'!$B$15:$W$1399,22,FALSE)</f>
        <v>113552</v>
      </c>
    </row>
    <row r="627" spans="1:30" x14ac:dyDescent="0.3">
      <c r="A627" s="104"/>
      <c r="B627" s="33"/>
      <c r="C627" s="33" t="str">
        <f>VLOOKUP(D627,'[1]Employer information'!$I$3:$J$1391,2,FALSE)</f>
        <v xml:space="preserve">Public Education                                  </v>
      </c>
      <c r="D627" s="33" t="str">
        <f>'[1]Schedule of Pension Amounts LW'!B620</f>
        <v>1652</v>
      </c>
      <c r="E627" s="33" t="str">
        <f>IF(ISNA(VLOOKUP(D627,'[1]Proportionate Shares'!$D$23:$G$1400,2,FALSE)),"",VLOOKUP(D627,'[1]Proportionate Shares'!$D$23:$G$1400,2,FALSE))</f>
        <v>169910</v>
      </c>
      <c r="F627" s="33" t="str">
        <f>IF(ISNA(VLOOKUP(D627,'[1]Proportionate Shares'!$D$23:$G$1400,3,FALSE)),"",VLOOKUP(D627,'[1]Proportionate Shares'!$D$23:$G$1400,3,FALSE))</f>
        <v/>
      </c>
      <c r="G627" s="34" t="str">
        <f>VLOOKUP(D627,'[1]Employer information'!$A$3:$B$1390,2,FALSE)</f>
        <v>FORESTBURG ISD</v>
      </c>
      <c r="H627" s="36">
        <f>IF(ISNA(VLOOKUP(D627,'[1]Proportionate Shares'!$D$23:$I$1377,6,FALSE)),0,VLOOKUP(D627,'[1]Proportionate Shares'!$D$23:$I$1377,6,FALSE))</f>
        <v>1.0121937E-5</v>
      </c>
      <c r="I627" s="105">
        <f>VLOOKUP(D627,'[1]Schedule of Pension Amounts LW'!$B$15:$E$1399,3,FALSE)</f>
        <v>559583</v>
      </c>
      <c r="J627" s="105">
        <f>-IF(ISNA(VLOOKUP(D627,'[1]Combined Contribution Amounts'!$A$2:$K$1335,5,FALSE)),0,VLOOKUP(D627,'[1]Combined Contribution Amounts'!$A$2:$K$1335,5,FALSE))</f>
        <v>-35428</v>
      </c>
      <c r="K627" s="105">
        <f>-IF(ISNA(VLOOKUP(D627,'[1]Combined Contribution Amounts'!$A$2:$K$1335,7,FALSE)),0,VLOOKUP(D627,'[1]Combined Contribution Amounts'!$A$2:$K$1335,7,FALSE))+-IF(ISNA(VLOOKUP(D627,'[1]Combined Contribution Amounts'!$A$2:$K$1335,8,FALSE)),0,VLOOKUP(D627,'[1]Combined Contribution Amounts'!$A$2:$K$1335,8,FALSE))+-IF(ISNA(VLOOKUP(D627,'[1]Combined Contribution Amounts'!$A$2:$K$1335,9,FALSE)),0,VLOOKUP(D627,'[1]Combined Contribution Amounts'!$A$2:$K$1335,9,FALSE))</f>
        <v>0</v>
      </c>
      <c r="L627" s="105">
        <f>VLOOKUP(D627,'[1]Pension Expense Details'!$D$23:$S$1407,16,FALSE)</f>
        <v>48409</v>
      </c>
      <c r="M627" s="105">
        <f>ROUND(('[1]68_InOutFlowsCurPrdAndPriorHist'!$F$28-'[1]68_InOutFlowsCurPrdAndPriorHist'!$F$31)*$H627,0)-VLOOKUP(D627,'[1]Pension Expense Details'!$D$23:$S$1407,12,FALSE)</f>
        <v>-8384</v>
      </c>
      <c r="N627" s="105">
        <f>ROUND(('[1]68_InOutFlowsCurPrdAndPriorHist'!$F$29-'[1]68_InOutFlowsCurPrdAndPriorHist'!$F$32)*$H627,0)-VLOOKUP(D627,'[1]Pension Expense Details'!$D$23:$S$1407,13,FALSE)</f>
        <v>-63345</v>
      </c>
      <c r="O627" s="105">
        <f>ROUND(('[1]68_InOutFlowsCurPrdAndPriorHist'!$F$30-'[1]68_InOutFlowsCurPrdAndPriorHist'!$F$33)*$H627,0)-VLOOKUP(D627,'[1]Pension Expense Details'!$D$23:$S$1407,14,FALSE)</f>
        <v>27393</v>
      </c>
      <c r="P627" s="105">
        <f>ROUND((VLOOKUP(D627,'[1]Schedule of Pension Amounts LW'!$B$15:$AC$1399,28,FALSE)-VLOOKUP(D627,'[1]Schedule of Pension Amounts LW'!$B$15:$AC$1399,27,FALSE))*'[1]Schedule of Pension Amounts LW'!AD$4,0)+VLOOKUP(D627,'[1]Schedule of Pension Amounts LW'!$B$15:$AH$1399,33,FALSE)-VLOOKUP(D627,'[1]Pension Expense Details'!$D$23:$S$1407,15,FALSE)</f>
        <v>-2058</v>
      </c>
      <c r="Q627" s="98">
        <f t="shared" si="42"/>
        <v>526170</v>
      </c>
      <c r="R627" s="98">
        <f>ROUND('[1]68_InOutFlowsCurPrdAndPrior'!$D$32*IF(ISNA(VLOOKUP(D627,'[1]Proportionate Shares'!$D$23:$I$1359,6,FALSE)),0,VLOOKUP(D627,'[1]Proportionate Shares'!$D$23:$I$1359,6,FALSE)),0)</f>
        <v>2210</v>
      </c>
      <c r="S627" s="98">
        <f>ROUND('[1]68_InOutFlowsCurPrdAndPrior'!$D$33*IF(ISNA(VLOOKUP(D627,'[1]Proportionate Shares'!$D$23:$I$1359,6,FALSE)),0,VLOOKUP(D627,'[1]Proportionate Shares'!$D$23:$I$1359,6,FALSE)),0)</f>
        <v>163244</v>
      </c>
      <c r="T627" s="98">
        <f>ROUND('[1]68_InOutFlowsCurPrdAndPrior'!$D$35*IF(ISNA(VLOOKUP(D627,'[1]Proportionate Shares'!$D$23:$I$1359,6,FALSE)),0,VLOOKUP(D627,'[1]Proportionate Shares'!$D$23:$I$1359,6,FALSE)),0)</f>
        <v>31633</v>
      </c>
      <c r="U627" s="98">
        <f>VLOOKUP(D627,'[1]Schedule of Pension Amounts LW'!$B$15:$AS$1399,36,FALSE)</f>
        <v>61166</v>
      </c>
      <c r="V627" s="99">
        <f t="shared" si="43"/>
        <v>258253</v>
      </c>
      <c r="W627" s="98">
        <f>ROUND('[1]68_InOutFlowsCurPrdAndPrior'!$F$32*IF(ISNA(VLOOKUP(D627,'[1]Proportionate Shares'!$D$23:$I$1359,6,FALSE)),0,VLOOKUP(D627,'[1]Proportionate Shares'!$D$23:$I$1359,6,FALSE)),0)</f>
        <v>18269</v>
      </c>
      <c r="X627" s="98">
        <f>ROUND('[1]68_InOutFlowsCurPrdAndPrior'!$F$33*IF(ISNA(VLOOKUP(D627,'[1]Proportionate Shares'!$D$23:$I$1359,6,FALSE)),0,VLOOKUP(D627,'[1]Proportionate Shares'!$D$23:$I$1359,6,FALSE)),0)</f>
        <v>67460</v>
      </c>
      <c r="Y627" s="98">
        <f>ROUND('[1]68_InOutFlowsCurPrdAndPrior'!$F$35*IF(ISNA(VLOOKUP(D627,'[1]Proportionate Shares'!$D$23:$I$1359,6,FALSE)),0,VLOOKUP(D627,'[1]Proportionate Shares'!$D$23:$I$1359,6,FALSE)),0)</f>
        <v>26350</v>
      </c>
      <c r="Z627" s="98">
        <f>-VLOOKUP(D627,'[1]Schedule of Pension Amounts LW'!$B$15:$AS$1399,37,FALSE)</f>
        <v>28212</v>
      </c>
      <c r="AA627" s="99">
        <f t="shared" si="44"/>
        <v>140291</v>
      </c>
      <c r="AB627" s="72">
        <f>VLOOKUP(D627,'[1]Pension Expense Details'!$D$22:$S$1407,16,FALSE)</f>
        <v>48409</v>
      </c>
      <c r="AC627" s="72">
        <f t="shared" si="45"/>
        <v>64344</v>
      </c>
      <c r="AD627" s="72">
        <f>VLOOKUP(D627,'[1]Schedule of Pension Amounts LW'!$B$15:$W$1399,22,FALSE)</f>
        <v>112753</v>
      </c>
    </row>
    <row r="628" spans="1:30" x14ac:dyDescent="0.3">
      <c r="A628" s="104"/>
      <c r="B628" s="33"/>
      <c r="C628" s="33" t="str">
        <f>VLOOKUP(D628,'[1]Employer information'!$I$3:$J$1391,2,FALSE)</f>
        <v xml:space="preserve">Public Education                                  </v>
      </c>
      <c r="D628" s="33" t="str">
        <f>'[1]Schedule of Pension Amounts LW'!B621</f>
        <v>0622</v>
      </c>
      <c r="E628" s="33" t="str">
        <f>IF(ISNA(VLOOKUP(D628,'[1]Proportionate Shares'!$D$23:$G$1400,2,FALSE)),"",VLOOKUP(D628,'[1]Proportionate Shares'!$D$23:$G$1400,2,FALSE))</f>
        <v>129902</v>
      </c>
      <c r="F628" s="33" t="str">
        <f>IF(ISNA(VLOOKUP(D628,'[1]Proportionate Shares'!$D$23:$G$1400,3,FALSE)),"",VLOOKUP(D628,'[1]Proportionate Shares'!$D$23:$G$1400,3,FALSE))</f>
        <v xml:space="preserve">   </v>
      </c>
      <c r="G628" s="34" t="str">
        <f>VLOOKUP(D628,'[1]Employer information'!$A$3:$B$1390,2,FALSE)</f>
        <v>FORNEY ISD</v>
      </c>
      <c r="H628" s="36">
        <f>IF(ISNA(VLOOKUP(D628,'[1]Proportionate Shares'!$D$23:$I$1377,6,FALSE)),0,VLOOKUP(D628,'[1]Proportionate Shares'!$D$23:$I$1377,6,FALSE))</f>
        <v>5.0494575500000004E-4</v>
      </c>
      <c r="I628" s="105">
        <f>VLOOKUP(D628,'[1]Schedule of Pension Amounts LW'!$B$15:$E$1399,3,FALSE)</f>
        <v>25948857</v>
      </c>
      <c r="J628" s="105">
        <f>-IF(ISNA(VLOOKUP(D628,'[1]Combined Contribution Amounts'!$A$2:$K$1335,5,FALSE)),0,VLOOKUP(D628,'[1]Combined Contribution Amounts'!$A$2:$K$1335,5,FALSE))</f>
        <v>-1767371</v>
      </c>
      <c r="K628" s="105">
        <f>-IF(ISNA(VLOOKUP(D628,'[1]Combined Contribution Amounts'!$A$2:$K$1335,7,FALSE)),0,VLOOKUP(D628,'[1]Combined Contribution Amounts'!$A$2:$K$1335,7,FALSE))+-IF(ISNA(VLOOKUP(D628,'[1]Combined Contribution Amounts'!$A$2:$K$1335,8,FALSE)),0,VLOOKUP(D628,'[1]Combined Contribution Amounts'!$A$2:$K$1335,8,FALSE))+-IF(ISNA(VLOOKUP(D628,'[1]Combined Contribution Amounts'!$A$2:$K$1335,9,FALSE)),0,VLOOKUP(D628,'[1]Combined Contribution Amounts'!$A$2:$K$1335,9,FALSE))</f>
        <v>0</v>
      </c>
      <c r="L628" s="105">
        <f>VLOOKUP(D628,'[1]Pension Expense Details'!$D$23:$S$1407,16,FALSE)</f>
        <v>2724088</v>
      </c>
      <c r="M628" s="105">
        <f>ROUND(('[1]68_InOutFlowsCurPrdAndPriorHist'!$F$28-'[1]68_InOutFlowsCurPrdAndPriorHist'!$F$31)*$H628,0)-VLOOKUP(D628,'[1]Pension Expense Details'!$D$23:$S$1407,12,FALSE)</f>
        <v>-418215</v>
      </c>
      <c r="N628" s="105">
        <f>ROUND(('[1]68_InOutFlowsCurPrdAndPriorHist'!$F$29-'[1]68_InOutFlowsCurPrdAndPriorHist'!$F$32)*$H628,0)-VLOOKUP(D628,'[1]Pension Expense Details'!$D$23:$S$1407,13,FALSE)</f>
        <v>-3160054</v>
      </c>
      <c r="O628" s="105">
        <f>ROUND(('[1]68_InOutFlowsCurPrdAndPriorHist'!$F$30-'[1]68_InOutFlowsCurPrdAndPriorHist'!$F$33)*$H628,0)-VLOOKUP(D628,'[1]Pension Expense Details'!$D$23:$S$1407,14,FALSE)</f>
        <v>1366505</v>
      </c>
      <c r="P628" s="105">
        <f>ROUND((VLOOKUP(D628,'[1]Schedule of Pension Amounts LW'!$B$15:$AC$1399,28,FALSE)-VLOOKUP(D628,'[1]Schedule of Pension Amounts LW'!$B$15:$AC$1399,27,FALSE))*'[1]Schedule of Pension Amounts LW'!AD$4,0)+VLOOKUP(D628,'[1]Schedule of Pension Amounts LW'!$B$15:$AH$1399,33,FALSE)-VLOOKUP(D628,'[1]Pension Expense Details'!$D$23:$S$1407,15,FALSE)</f>
        <v>1554849</v>
      </c>
      <c r="Q628" s="98">
        <f t="shared" si="42"/>
        <v>26248659</v>
      </c>
      <c r="R628" s="98">
        <f>ROUND('[1]68_InOutFlowsCurPrdAndPrior'!$D$32*IF(ISNA(VLOOKUP(D628,'[1]Proportionate Shares'!$D$23:$I$1359,6,FALSE)),0,VLOOKUP(D628,'[1]Proportionate Shares'!$D$23:$I$1359,6,FALSE)),0)</f>
        <v>110268</v>
      </c>
      <c r="S628" s="98">
        <f>ROUND('[1]68_InOutFlowsCurPrdAndPrior'!$D$33*IF(ISNA(VLOOKUP(D628,'[1]Proportionate Shares'!$D$23:$I$1359,6,FALSE)),0,VLOOKUP(D628,'[1]Proportionate Shares'!$D$23:$I$1359,6,FALSE)),0)</f>
        <v>8143623</v>
      </c>
      <c r="T628" s="98">
        <f>ROUND('[1]68_InOutFlowsCurPrdAndPrior'!$D$35*IF(ISNA(VLOOKUP(D628,'[1]Proportionate Shares'!$D$23:$I$1359,6,FALSE)),0,VLOOKUP(D628,'[1]Proportionate Shares'!$D$23:$I$1359,6,FALSE)),0)</f>
        <v>1578077</v>
      </c>
      <c r="U628" s="98">
        <f>VLOOKUP(D628,'[1]Schedule of Pension Amounts LW'!$B$15:$AS$1399,36,FALSE)</f>
        <v>4000800</v>
      </c>
      <c r="V628" s="99">
        <f t="shared" si="43"/>
        <v>13832768</v>
      </c>
      <c r="W628" s="98">
        <f>ROUND('[1]68_InOutFlowsCurPrdAndPrior'!$F$32*IF(ISNA(VLOOKUP(D628,'[1]Proportionate Shares'!$D$23:$I$1359,6,FALSE)),0,VLOOKUP(D628,'[1]Proportionate Shares'!$D$23:$I$1359,6,FALSE)),0)</f>
        <v>911395</v>
      </c>
      <c r="X628" s="98">
        <f>ROUND('[1]68_InOutFlowsCurPrdAndPrior'!$F$33*IF(ISNA(VLOOKUP(D628,'[1]Proportionate Shares'!$D$23:$I$1359,6,FALSE)),0,VLOOKUP(D628,'[1]Proportionate Shares'!$D$23:$I$1359,6,FALSE)),0)</f>
        <v>3365330</v>
      </c>
      <c r="Y628" s="98">
        <f>ROUND('[1]68_InOutFlowsCurPrdAndPrior'!$F$35*IF(ISNA(VLOOKUP(D628,'[1]Proportionate Shares'!$D$23:$I$1359,6,FALSE)),0,VLOOKUP(D628,'[1]Proportionate Shares'!$D$23:$I$1359,6,FALSE)),0)</f>
        <v>1314511</v>
      </c>
      <c r="Z628" s="98">
        <f>-VLOOKUP(D628,'[1]Schedule of Pension Amounts LW'!$B$15:$AS$1399,37,FALSE)</f>
        <v>135930</v>
      </c>
      <c r="AA628" s="99">
        <f t="shared" si="44"/>
        <v>5727166</v>
      </c>
      <c r="AB628" s="72">
        <f>VLOOKUP(D628,'[1]Pension Expense Details'!$D$22:$S$1407,16,FALSE)</f>
        <v>2724088</v>
      </c>
      <c r="AC628" s="72">
        <f t="shared" si="45"/>
        <v>3097281</v>
      </c>
      <c r="AD628" s="72">
        <f>VLOOKUP(D628,'[1]Schedule of Pension Amounts LW'!$B$15:$W$1399,22,FALSE)</f>
        <v>5821369</v>
      </c>
    </row>
    <row r="629" spans="1:30" x14ac:dyDescent="0.3">
      <c r="A629" s="104"/>
      <c r="B629" s="33"/>
      <c r="C629" s="33" t="str">
        <f>VLOOKUP(D629,'[1]Employer information'!$I$3:$J$1391,2,FALSE)</f>
        <v xml:space="preserve">Public Education                                  </v>
      </c>
      <c r="D629" s="33" t="str">
        <f>'[1]Schedule of Pension Amounts LW'!B622</f>
        <v>1556</v>
      </c>
      <c r="E629" s="33" t="str">
        <f>IF(ISNA(VLOOKUP(D629,'[1]Proportionate Shares'!$D$23:$G$1400,2,FALSE)),"",VLOOKUP(D629,'[1]Proportionate Shares'!$D$23:$G$1400,2,FALSE))</f>
        <v>114904</v>
      </c>
      <c r="F629" s="33" t="str">
        <f>IF(ISNA(VLOOKUP(D629,'[1]Proportionate Shares'!$D$23:$G$1400,3,FALSE)),"",VLOOKUP(D629,'[1]Proportionate Shares'!$D$23:$G$1400,3,FALSE))</f>
        <v/>
      </c>
      <c r="G629" s="34" t="str">
        <f>VLOOKUP(D629,'[1]Employer information'!$A$3:$B$1390,2,FALSE)</f>
        <v>FORSAN ISD</v>
      </c>
      <c r="H629" s="36">
        <f>IF(ISNA(VLOOKUP(D629,'[1]Proportionate Shares'!$D$23:$I$1377,6,FALSE)),0,VLOOKUP(D629,'[1]Proportionate Shares'!$D$23:$I$1377,6,FALSE))</f>
        <v>3.3925689000000003E-5</v>
      </c>
      <c r="I629" s="105">
        <f>VLOOKUP(D629,'[1]Schedule of Pension Amounts LW'!$B$15:$E$1399,3,FALSE)</f>
        <v>1794854</v>
      </c>
      <c r="J629" s="105">
        <f>-IF(ISNA(VLOOKUP(D629,'[1]Combined Contribution Amounts'!$A$2:$K$1335,5,FALSE)),0,VLOOKUP(D629,'[1]Combined Contribution Amounts'!$A$2:$K$1335,5,FALSE))</f>
        <v>-118744</v>
      </c>
      <c r="K629" s="105">
        <f>-IF(ISNA(VLOOKUP(D629,'[1]Combined Contribution Amounts'!$A$2:$K$1335,7,FALSE)),0,VLOOKUP(D629,'[1]Combined Contribution Amounts'!$A$2:$K$1335,7,FALSE))+-IF(ISNA(VLOOKUP(D629,'[1]Combined Contribution Amounts'!$A$2:$K$1335,8,FALSE)),0,VLOOKUP(D629,'[1]Combined Contribution Amounts'!$A$2:$K$1335,8,FALSE))+-IF(ISNA(VLOOKUP(D629,'[1]Combined Contribution Amounts'!$A$2:$K$1335,9,FALSE)),0,VLOOKUP(D629,'[1]Combined Contribution Amounts'!$A$2:$K$1335,9,FALSE))</f>
        <v>0</v>
      </c>
      <c r="L629" s="105">
        <f>VLOOKUP(D629,'[1]Pension Expense Details'!$D$23:$S$1407,16,FALSE)</f>
        <v>174939</v>
      </c>
      <c r="M629" s="105">
        <f>ROUND(('[1]68_InOutFlowsCurPrdAndPriorHist'!$F$28-'[1]68_InOutFlowsCurPrdAndPriorHist'!$F$31)*$H629,0)-VLOOKUP(D629,'[1]Pension Expense Details'!$D$23:$S$1407,12,FALSE)</f>
        <v>-28099</v>
      </c>
      <c r="N629" s="105">
        <f>ROUND(('[1]68_InOutFlowsCurPrdAndPriorHist'!$F$29-'[1]68_InOutFlowsCurPrdAndPriorHist'!$F$32)*$H629,0)-VLOOKUP(D629,'[1]Pension Expense Details'!$D$23:$S$1407,13,FALSE)</f>
        <v>-212314</v>
      </c>
      <c r="O629" s="105">
        <f>ROUND(('[1]68_InOutFlowsCurPrdAndPriorHist'!$F$30-'[1]68_InOutFlowsCurPrdAndPriorHist'!$F$33)*$H629,0)-VLOOKUP(D629,'[1]Pension Expense Details'!$D$23:$S$1407,14,FALSE)</f>
        <v>91811</v>
      </c>
      <c r="P629" s="105">
        <f>ROUND((VLOOKUP(D629,'[1]Schedule of Pension Amounts LW'!$B$15:$AC$1399,28,FALSE)-VLOOKUP(D629,'[1]Schedule of Pension Amounts LW'!$B$15:$AC$1399,27,FALSE))*'[1]Schedule of Pension Amounts LW'!AD$4,0)+VLOOKUP(D629,'[1]Schedule of Pension Amounts LW'!$B$15:$AH$1399,33,FALSE)-VLOOKUP(D629,'[1]Pension Expense Details'!$D$23:$S$1407,15,FALSE)</f>
        <v>61116</v>
      </c>
      <c r="Q629" s="98">
        <f t="shared" si="42"/>
        <v>1763563</v>
      </c>
      <c r="R629" s="98">
        <f>ROUND('[1]68_InOutFlowsCurPrdAndPrior'!$D$32*IF(ISNA(VLOOKUP(D629,'[1]Proportionate Shares'!$D$23:$I$1359,6,FALSE)),0,VLOOKUP(D629,'[1]Proportionate Shares'!$D$23:$I$1359,6,FALSE)),0)</f>
        <v>7409</v>
      </c>
      <c r="S629" s="98">
        <f>ROUND('[1]68_InOutFlowsCurPrdAndPrior'!$D$33*IF(ISNA(VLOOKUP(D629,'[1]Proportionate Shares'!$D$23:$I$1359,6,FALSE)),0,VLOOKUP(D629,'[1]Proportionate Shares'!$D$23:$I$1359,6,FALSE)),0)</f>
        <v>547144</v>
      </c>
      <c r="T629" s="98">
        <f>ROUND('[1]68_InOutFlowsCurPrdAndPrior'!$D$35*IF(ISNA(VLOOKUP(D629,'[1]Proportionate Shares'!$D$23:$I$1359,6,FALSE)),0,VLOOKUP(D629,'[1]Proportionate Shares'!$D$23:$I$1359,6,FALSE)),0)</f>
        <v>106026</v>
      </c>
      <c r="U629" s="98">
        <f>VLOOKUP(D629,'[1]Schedule of Pension Amounts LW'!$B$15:$AS$1399,36,FALSE)</f>
        <v>145708</v>
      </c>
      <c r="V629" s="99">
        <f t="shared" si="43"/>
        <v>806287</v>
      </c>
      <c r="W629" s="98">
        <f>ROUND('[1]68_InOutFlowsCurPrdAndPrior'!$F$32*IF(ISNA(VLOOKUP(D629,'[1]Proportionate Shares'!$D$23:$I$1359,6,FALSE)),0,VLOOKUP(D629,'[1]Proportionate Shares'!$D$23:$I$1359,6,FALSE)),0)</f>
        <v>61234</v>
      </c>
      <c r="X629" s="98">
        <f>ROUND('[1]68_InOutFlowsCurPrdAndPrior'!$F$33*IF(ISNA(VLOOKUP(D629,'[1]Proportionate Shares'!$D$23:$I$1359,6,FALSE)),0,VLOOKUP(D629,'[1]Proportionate Shares'!$D$23:$I$1359,6,FALSE)),0)</f>
        <v>226106</v>
      </c>
      <c r="Y629" s="98">
        <f>ROUND('[1]68_InOutFlowsCurPrdAndPrior'!$F$35*IF(ISNA(VLOOKUP(D629,'[1]Proportionate Shares'!$D$23:$I$1359,6,FALSE)),0,VLOOKUP(D629,'[1]Proportionate Shares'!$D$23:$I$1359,6,FALSE)),0)</f>
        <v>88318</v>
      </c>
      <c r="Z629" s="98">
        <f>-VLOOKUP(D629,'[1]Schedule of Pension Amounts LW'!$B$15:$AS$1399,37,FALSE)</f>
        <v>93589</v>
      </c>
      <c r="AA629" s="99">
        <f t="shared" si="44"/>
        <v>469247</v>
      </c>
      <c r="AB629" s="72">
        <f>VLOOKUP(D629,'[1]Pension Expense Details'!$D$22:$S$1407,16,FALSE)</f>
        <v>174939</v>
      </c>
      <c r="AC629" s="72">
        <f t="shared" si="45"/>
        <v>173639</v>
      </c>
      <c r="AD629" s="72">
        <f>VLOOKUP(D629,'[1]Schedule of Pension Amounts LW'!$B$15:$W$1399,22,FALSE)</f>
        <v>348578</v>
      </c>
    </row>
    <row r="630" spans="1:30" x14ac:dyDescent="0.3">
      <c r="A630" s="104"/>
      <c r="B630" s="33"/>
      <c r="C630" s="33" t="str">
        <f>VLOOKUP(D630,'[1]Employer information'!$I$3:$J$1391,2,FALSE)</f>
        <v xml:space="preserve">Public Education                                  </v>
      </c>
      <c r="D630" s="33" t="str">
        <f>'[1]Schedule of Pension Amounts LW'!B623</f>
        <v>1195</v>
      </c>
      <c r="E630" s="33" t="str">
        <f>IF(ISNA(VLOOKUP(D630,'[1]Proportionate Shares'!$D$23:$G$1400,2,FALSE)),"",VLOOKUP(D630,'[1]Proportionate Shares'!$D$23:$G$1400,2,FALSE))</f>
        <v>079907</v>
      </c>
      <c r="F630" s="33" t="str">
        <f>IF(ISNA(VLOOKUP(D630,'[1]Proportionate Shares'!$D$23:$G$1400,3,FALSE)),"",VLOOKUP(D630,'[1]Proportionate Shares'!$D$23:$G$1400,3,FALSE))</f>
        <v/>
      </c>
      <c r="G630" s="34" t="str">
        <f>VLOOKUP(D630,'[1]Employer information'!$A$3:$B$1390,2,FALSE)</f>
        <v>FORT BEND ISD</v>
      </c>
      <c r="H630" s="36">
        <f>IF(ISNA(VLOOKUP(D630,'[1]Proportionate Shares'!$D$23:$I$1377,6,FALSE)),0,VLOOKUP(D630,'[1]Proportionate Shares'!$D$23:$I$1377,6,FALSE))</f>
        <v>3.9769064829999999E-3</v>
      </c>
      <c r="I630" s="105">
        <f>VLOOKUP(D630,'[1]Schedule of Pension Amounts LW'!$B$15:$E$1399,3,FALSE)</f>
        <v>221081301</v>
      </c>
      <c r="J630" s="105">
        <f>-IF(ISNA(VLOOKUP(D630,'[1]Combined Contribution Amounts'!$A$2:$K$1335,5,FALSE)),0,VLOOKUP(D630,'[1]Combined Contribution Amounts'!$A$2:$K$1335,5,FALSE))</f>
        <v>-13919652</v>
      </c>
      <c r="K630" s="105">
        <f>-IF(ISNA(VLOOKUP(D630,'[1]Combined Contribution Amounts'!$A$2:$K$1335,7,FALSE)),0,VLOOKUP(D630,'[1]Combined Contribution Amounts'!$A$2:$K$1335,7,FALSE))+-IF(ISNA(VLOOKUP(D630,'[1]Combined Contribution Amounts'!$A$2:$K$1335,8,FALSE)),0,VLOOKUP(D630,'[1]Combined Contribution Amounts'!$A$2:$K$1335,8,FALSE))+-IF(ISNA(VLOOKUP(D630,'[1]Combined Contribution Amounts'!$A$2:$K$1335,9,FALSE)),0,VLOOKUP(D630,'[1]Combined Contribution Amounts'!$A$2:$K$1335,9,FALSE))</f>
        <v>0</v>
      </c>
      <c r="L630" s="105">
        <f>VLOOKUP(D630,'[1]Pension Expense Details'!$D$23:$S$1407,16,FALSE)</f>
        <v>18828184</v>
      </c>
      <c r="M630" s="105">
        <f>ROUND(('[1]68_InOutFlowsCurPrdAndPriorHist'!$F$28-'[1]68_InOutFlowsCurPrdAndPriorHist'!$F$31)*$H630,0)-VLOOKUP(D630,'[1]Pension Expense Details'!$D$23:$S$1407,12,FALSE)</f>
        <v>-3293824</v>
      </c>
      <c r="N630" s="105">
        <f>ROUND(('[1]68_InOutFlowsCurPrdAndPriorHist'!$F$29-'[1]68_InOutFlowsCurPrdAndPriorHist'!$F$32)*$H630,0)-VLOOKUP(D630,'[1]Pension Expense Details'!$D$23:$S$1407,13,FALSE)</f>
        <v>-24888293</v>
      </c>
      <c r="O630" s="105">
        <f>ROUND(('[1]68_InOutFlowsCurPrdAndPriorHist'!$F$30-'[1]68_InOutFlowsCurPrdAndPriorHist'!$F$33)*$H630,0)-VLOOKUP(D630,'[1]Pension Expense Details'!$D$23:$S$1407,14,FALSE)</f>
        <v>10762467</v>
      </c>
      <c r="P630" s="105">
        <f>ROUND((VLOOKUP(D630,'[1]Schedule of Pension Amounts LW'!$B$15:$AC$1399,28,FALSE)-VLOOKUP(D630,'[1]Schedule of Pension Amounts LW'!$B$15:$AC$1399,27,FALSE))*'[1]Schedule of Pension Amounts LW'!AD$4,0)+VLOOKUP(D630,'[1]Schedule of Pension Amounts LW'!$B$15:$AH$1399,33,FALSE)-VLOOKUP(D630,'[1]Pension Expense Details'!$D$23:$S$1407,15,FALSE)</f>
        <v>-1838151</v>
      </c>
      <c r="Q630" s="98">
        <f t="shared" si="42"/>
        <v>206732032</v>
      </c>
      <c r="R630" s="98">
        <f>ROUND('[1]68_InOutFlowsCurPrdAndPrior'!$D$32*IF(ISNA(VLOOKUP(D630,'[1]Proportionate Shares'!$D$23:$I$1359,6,FALSE)),0,VLOOKUP(D630,'[1]Proportionate Shares'!$D$23:$I$1359,6,FALSE)),0)</f>
        <v>868459</v>
      </c>
      <c r="S630" s="98">
        <f>ROUND('[1]68_InOutFlowsCurPrdAndPrior'!$D$33*IF(ISNA(VLOOKUP(D630,'[1]Proportionate Shares'!$D$23:$I$1359,6,FALSE)),0,VLOOKUP(D630,'[1]Proportionate Shares'!$D$23:$I$1359,6,FALSE)),0)</f>
        <v>64138429</v>
      </c>
      <c r="T630" s="98">
        <f>ROUND('[1]68_InOutFlowsCurPrdAndPrior'!$D$35*IF(ISNA(VLOOKUP(D630,'[1]Proportionate Shares'!$D$23:$I$1359,6,FALSE)),0,VLOOKUP(D630,'[1]Proportionate Shares'!$D$23:$I$1359,6,FALSE)),0)</f>
        <v>12428793</v>
      </c>
      <c r="U630" s="98">
        <f>VLOOKUP(D630,'[1]Schedule of Pension Amounts LW'!$B$15:$AS$1399,36,FALSE)</f>
        <v>18282820</v>
      </c>
      <c r="V630" s="99">
        <f t="shared" si="43"/>
        <v>95718501</v>
      </c>
      <c r="W630" s="98">
        <f>ROUND('[1]68_InOutFlowsCurPrdAndPrior'!$F$32*IF(ISNA(VLOOKUP(D630,'[1]Proportionate Shares'!$D$23:$I$1359,6,FALSE)),0,VLOOKUP(D630,'[1]Proportionate Shares'!$D$23:$I$1359,6,FALSE)),0)</f>
        <v>7178064</v>
      </c>
      <c r="X630" s="98">
        <f>ROUND('[1]68_InOutFlowsCurPrdAndPrior'!$F$33*IF(ISNA(VLOOKUP(D630,'[1]Proportionate Shares'!$D$23:$I$1359,6,FALSE)),0,VLOOKUP(D630,'[1]Proportionate Shares'!$D$23:$I$1359,6,FALSE)),0)</f>
        <v>26505033</v>
      </c>
      <c r="Y630" s="98">
        <f>ROUND('[1]68_InOutFlowsCurPrdAndPrior'!$F$35*IF(ISNA(VLOOKUP(D630,'[1]Proportionate Shares'!$D$23:$I$1359,6,FALSE)),0,VLOOKUP(D630,'[1]Proportionate Shares'!$D$23:$I$1359,6,FALSE)),0)</f>
        <v>10352965</v>
      </c>
      <c r="Z630" s="98">
        <f>-VLOOKUP(D630,'[1]Schedule of Pension Amounts LW'!$B$15:$AS$1399,37,FALSE)</f>
        <v>1950142</v>
      </c>
      <c r="AA630" s="99">
        <f t="shared" si="44"/>
        <v>45986204</v>
      </c>
      <c r="AB630" s="72">
        <f>VLOOKUP(D630,'[1]Pension Expense Details'!$D$22:$S$1407,16,FALSE)</f>
        <v>18828184</v>
      </c>
      <c r="AC630" s="72">
        <f t="shared" si="45"/>
        <v>25793265</v>
      </c>
      <c r="AD630" s="72">
        <f>VLOOKUP(D630,'[1]Schedule of Pension Amounts LW'!$B$15:$W$1399,22,FALSE)</f>
        <v>44621449</v>
      </c>
    </row>
    <row r="631" spans="1:30" x14ac:dyDescent="0.3">
      <c r="A631" s="104"/>
      <c r="B631" s="33"/>
      <c r="C631" s="33" t="str">
        <f>VLOOKUP(D631,'[1]Employer information'!$I$3:$J$1391,2,FALSE)</f>
        <v xml:space="preserve">Public Education                                  </v>
      </c>
      <c r="D631" s="33" t="str">
        <f>'[1]Schedule of Pension Amounts LW'!B624</f>
        <v>1611</v>
      </c>
      <c r="E631" s="33" t="str">
        <f>IF(ISNA(VLOOKUP(D631,'[1]Proportionate Shares'!$D$23:$G$1400,2,FALSE)),"",VLOOKUP(D631,'[1]Proportionate Shares'!$D$23:$G$1400,2,FALSE))</f>
        <v>122901</v>
      </c>
      <c r="F631" s="33" t="str">
        <f>IF(ISNA(VLOOKUP(D631,'[1]Proportionate Shares'!$D$23:$G$1400,3,FALSE)),"",VLOOKUP(D631,'[1]Proportionate Shares'!$D$23:$G$1400,3,FALSE))</f>
        <v/>
      </c>
      <c r="G631" s="34" t="str">
        <f>VLOOKUP(D631,'[1]Employer information'!$A$3:$B$1390,2,FALSE)</f>
        <v>FORT DAVIS ISD</v>
      </c>
      <c r="H631" s="36">
        <f>IF(ISNA(VLOOKUP(D631,'[1]Proportionate Shares'!$D$23:$I$1377,6,FALSE)),0,VLOOKUP(D631,'[1]Proportionate Shares'!$D$23:$I$1377,6,FALSE))</f>
        <v>7.8508730000000008E-6</v>
      </c>
      <c r="I631" s="105">
        <f>VLOOKUP(D631,'[1]Schedule of Pension Amounts LW'!$B$15:$E$1399,3,FALSE)</f>
        <v>299431</v>
      </c>
      <c r="J631" s="105">
        <f>-IF(ISNA(VLOOKUP(D631,'[1]Combined Contribution Amounts'!$A$2:$K$1335,5,FALSE)),0,VLOOKUP(D631,'[1]Combined Contribution Amounts'!$A$2:$K$1335,5,FALSE))</f>
        <v>-27479</v>
      </c>
      <c r="K631" s="105">
        <f>-IF(ISNA(VLOOKUP(D631,'[1]Combined Contribution Amounts'!$A$2:$K$1335,7,FALSE)),0,VLOOKUP(D631,'[1]Combined Contribution Amounts'!$A$2:$K$1335,7,FALSE))+-IF(ISNA(VLOOKUP(D631,'[1]Combined Contribution Amounts'!$A$2:$K$1335,8,FALSE)),0,VLOOKUP(D631,'[1]Combined Contribution Amounts'!$A$2:$K$1335,8,FALSE))+-IF(ISNA(VLOOKUP(D631,'[1]Combined Contribution Amounts'!$A$2:$K$1335,9,FALSE)),0,VLOOKUP(D631,'[1]Combined Contribution Amounts'!$A$2:$K$1335,9,FALSE))</f>
        <v>0</v>
      </c>
      <c r="L631" s="105">
        <f>VLOOKUP(D631,'[1]Pension Expense Details'!$D$23:$S$1407,16,FALSE)</f>
        <v>58703</v>
      </c>
      <c r="M631" s="105">
        <f>ROUND(('[1]68_InOutFlowsCurPrdAndPriorHist'!$F$28-'[1]68_InOutFlowsCurPrdAndPriorHist'!$F$31)*$H631,0)-VLOOKUP(D631,'[1]Pension Expense Details'!$D$23:$S$1407,12,FALSE)</f>
        <v>-6502</v>
      </c>
      <c r="N631" s="105">
        <f>ROUND(('[1]68_InOutFlowsCurPrdAndPriorHist'!$F$29-'[1]68_InOutFlowsCurPrdAndPriorHist'!$F$32)*$H631,0)-VLOOKUP(D631,'[1]Pension Expense Details'!$D$23:$S$1407,13,FALSE)</f>
        <v>-49132</v>
      </c>
      <c r="O631" s="105">
        <f>ROUND(('[1]68_InOutFlowsCurPrdAndPriorHist'!$F$30-'[1]68_InOutFlowsCurPrdAndPriorHist'!$F$33)*$H631,0)-VLOOKUP(D631,'[1]Pension Expense Details'!$D$23:$S$1407,14,FALSE)</f>
        <v>21246</v>
      </c>
      <c r="P631" s="105">
        <f>ROUND((VLOOKUP(D631,'[1]Schedule of Pension Amounts LW'!$B$15:$AC$1399,28,FALSE)-VLOOKUP(D631,'[1]Schedule of Pension Amounts LW'!$B$15:$AC$1399,27,FALSE))*'[1]Schedule of Pension Amounts LW'!AD$4,0)+VLOOKUP(D631,'[1]Schedule of Pension Amounts LW'!$B$15:$AH$1399,33,FALSE)-VLOOKUP(D631,'[1]Pension Expense Details'!$D$23:$S$1407,15,FALSE)</f>
        <v>111846</v>
      </c>
      <c r="Q631" s="98">
        <f t="shared" si="42"/>
        <v>408113</v>
      </c>
      <c r="R631" s="98">
        <f>ROUND('[1]68_InOutFlowsCurPrdAndPrior'!$D$32*IF(ISNA(VLOOKUP(D631,'[1]Proportionate Shares'!$D$23:$I$1359,6,FALSE)),0,VLOOKUP(D631,'[1]Proportionate Shares'!$D$23:$I$1359,6,FALSE)),0)</f>
        <v>1714</v>
      </c>
      <c r="S631" s="98">
        <f>ROUND('[1]68_InOutFlowsCurPrdAndPrior'!$D$33*IF(ISNA(VLOOKUP(D631,'[1]Proportionate Shares'!$D$23:$I$1359,6,FALSE)),0,VLOOKUP(D631,'[1]Proportionate Shares'!$D$23:$I$1359,6,FALSE)),0)</f>
        <v>126617</v>
      </c>
      <c r="T631" s="98">
        <f>ROUND('[1]68_InOutFlowsCurPrdAndPrior'!$D$35*IF(ISNA(VLOOKUP(D631,'[1]Proportionate Shares'!$D$23:$I$1359,6,FALSE)),0,VLOOKUP(D631,'[1]Proportionate Shares'!$D$23:$I$1359,6,FALSE)),0)</f>
        <v>24536</v>
      </c>
      <c r="U631" s="98">
        <f>VLOOKUP(D631,'[1]Schedule of Pension Amounts LW'!$B$15:$AS$1399,36,FALSE)</f>
        <v>98031</v>
      </c>
      <c r="V631" s="99">
        <f t="shared" si="43"/>
        <v>250898</v>
      </c>
      <c r="W631" s="98">
        <f>ROUND('[1]68_InOutFlowsCurPrdAndPrior'!$F$32*IF(ISNA(VLOOKUP(D631,'[1]Proportionate Shares'!$D$23:$I$1359,6,FALSE)),0,VLOOKUP(D631,'[1]Proportionate Shares'!$D$23:$I$1359,6,FALSE)),0)</f>
        <v>14170</v>
      </c>
      <c r="X631" s="98">
        <f>ROUND('[1]68_InOutFlowsCurPrdAndPrior'!$F$33*IF(ISNA(VLOOKUP(D631,'[1]Proportionate Shares'!$D$23:$I$1359,6,FALSE)),0,VLOOKUP(D631,'[1]Proportionate Shares'!$D$23:$I$1359,6,FALSE)),0)</f>
        <v>52324</v>
      </c>
      <c r="Y631" s="98">
        <f>ROUND('[1]68_InOutFlowsCurPrdAndPrior'!$F$35*IF(ISNA(VLOOKUP(D631,'[1]Proportionate Shares'!$D$23:$I$1359,6,FALSE)),0,VLOOKUP(D631,'[1]Proportionate Shares'!$D$23:$I$1359,6,FALSE)),0)</f>
        <v>20438</v>
      </c>
      <c r="Z631" s="98">
        <f>-VLOOKUP(D631,'[1]Schedule of Pension Amounts LW'!$B$15:$AS$1399,37,FALSE)</f>
        <v>86583</v>
      </c>
      <c r="AA631" s="99">
        <f t="shared" si="44"/>
        <v>173515</v>
      </c>
      <c r="AB631" s="72">
        <f>VLOOKUP(D631,'[1]Pension Expense Details'!$D$22:$S$1407,16,FALSE)</f>
        <v>58703</v>
      </c>
      <c r="AC631" s="72">
        <f t="shared" si="45"/>
        <v>-8546</v>
      </c>
      <c r="AD631" s="72">
        <f>VLOOKUP(D631,'[1]Schedule of Pension Amounts LW'!$B$15:$W$1399,22,FALSE)</f>
        <v>50157</v>
      </c>
    </row>
    <row r="632" spans="1:30" x14ac:dyDescent="0.3">
      <c r="A632" s="104"/>
      <c r="B632" s="33"/>
      <c r="C632" s="33" t="str">
        <f>VLOOKUP(D632,'[1]Employer information'!$I$3:$J$1391,2,FALSE)</f>
        <v xml:space="preserve">Public Education                                  </v>
      </c>
      <c r="D632" s="33" t="str">
        <f>'[1]Schedule of Pension Amounts LW'!B625</f>
        <v>2017</v>
      </c>
      <c r="E632" s="33" t="str">
        <f>IF(ISNA(VLOOKUP(D632,'[1]Proportionate Shares'!$D$23:$G$1400,2,FALSE)),"",VLOOKUP(D632,'[1]Proportionate Shares'!$D$23:$G$1400,2,FALSE))</f>
        <v>242906</v>
      </c>
      <c r="F632" s="33" t="str">
        <f>IF(ISNA(VLOOKUP(D632,'[1]Proportionate Shares'!$D$23:$G$1400,3,FALSE)),"",VLOOKUP(D632,'[1]Proportionate Shares'!$D$23:$G$1400,3,FALSE))</f>
        <v/>
      </c>
      <c r="G632" s="34" t="str">
        <f>VLOOKUP(D632,'[1]Employer information'!$A$3:$B$1390,2,FALSE)</f>
        <v>FORT ELLIOTT CONS ISD</v>
      </c>
      <c r="H632" s="36">
        <f>IF(ISNA(VLOOKUP(D632,'[1]Proportionate Shares'!$D$23:$I$1377,6,FALSE)),0,VLOOKUP(D632,'[1]Proportionate Shares'!$D$23:$I$1377,6,FALSE))</f>
        <v>1.299641E-5</v>
      </c>
      <c r="I632" s="105">
        <f>VLOOKUP(D632,'[1]Schedule of Pension Amounts LW'!$B$15:$E$1399,3,FALSE)</f>
        <v>719380</v>
      </c>
      <c r="J632" s="105">
        <f>-IF(ISNA(VLOOKUP(D632,'[1]Combined Contribution Amounts'!$A$2:$K$1335,5,FALSE)),0,VLOOKUP(D632,'[1]Combined Contribution Amounts'!$A$2:$K$1335,5,FALSE))</f>
        <v>-45489</v>
      </c>
      <c r="K632" s="105">
        <f>-IF(ISNA(VLOOKUP(D632,'[1]Combined Contribution Amounts'!$A$2:$K$1335,7,FALSE)),0,VLOOKUP(D632,'[1]Combined Contribution Amounts'!$A$2:$K$1335,7,FALSE))+-IF(ISNA(VLOOKUP(D632,'[1]Combined Contribution Amounts'!$A$2:$K$1335,8,FALSE)),0,VLOOKUP(D632,'[1]Combined Contribution Amounts'!$A$2:$K$1335,8,FALSE))+-IF(ISNA(VLOOKUP(D632,'[1]Combined Contribution Amounts'!$A$2:$K$1335,9,FALSE)),0,VLOOKUP(D632,'[1]Combined Contribution Amounts'!$A$2:$K$1335,9,FALSE))</f>
        <v>0</v>
      </c>
      <c r="L632" s="105">
        <f>VLOOKUP(D632,'[1]Pension Expense Details'!$D$23:$S$1407,16,FALSE)</f>
        <v>62018</v>
      </c>
      <c r="M632" s="105">
        <f>ROUND(('[1]68_InOutFlowsCurPrdAndPriorHist'!$F$28-'[1]68_InOutFlowsCurPrdAndPriorHist'!$F$31)*$H632,0)-VLOOKUP(D632,'[1]Pension Expense Details'!$D$23:$S$1407,12,FALSE)</f>
        <v>-10764</v>
      </c>
      <c r="N632" s="105">
        <f>ROUND(('[1]68_InOutFlowsCurPrdAndPriorHist'!$F$29-'[1]68_InOutFlowsCurPrdAndPriorHist'!$F$32)*$H632,0)-VLOOKUP(D632,'[1]Pension Expense Details'!$D$23:$S$1407,13,FALSE)</f>
        <v>-81334</v>
      </c>
      <c r="O632" s="105">
        <f>ROUND(('[1]68_InOutFlowsCurPrdAndPriorHist'!$F$30-'[1]68_InOutFlowsCurPrdAndPriorHist'!$F$33)*$H632,0)-VLOOKUP(D632,'[1]Pension Expense Details'!$D$23:$S$1407,14,FALSE)</f>
        <v>35171</v>
      </c>
      <c r="P632" s="105">
        <f>ROUND((VLOOKUP(D632,'[1]Schedule of Pension Amounts LW'!$B$15:$AC$1399,28,FALSE)-VLOOKUP(D632,'[1]Schedule of Pension Amounts LW'!$B$15:$AC$1399,27,FALSE))*'[1]Schedule of Pension Amounts LW'!AD$4,0)+VLOOKUP(D632,'[1]Schedule of Pension Amounts LW'!$B$15:$AH$1399,33,FALSE)-VLOOKUP(D632,'[1]Pension Expense Details'!$D$23:$S$1407,15,FALSE)</f>
        <v>-3388</v>
      </c>
      <c r="Q632" s="98">
        <f t="shared" si="42"/>
        <v>675594</v>
      </c>
      <c r="R632" s="98">
        <f>ROUND('[1]68_InOutFlowsCurPrdAndPrior'!$D$32*IF(ISNA(VLOOKUP(D632,'[1]Proportionate Shares'!$D$23:$I$1359,6,FALSE)),0,VLOOKUP(D632,'[1]Proportionate Shares'!$D$23:$I$1359,6,FALSE)),0)</f>
        <v>2838</v>
      </c>
      <c r="S632" s="98">
        <f>ROUND('[1]68_InOutFlowsCurPrdAndPrior'!$D$33*IF(ISNA(VLOOKUP(D632,'[1]Proportionate Shares'!$D$23:$I$1359,6,FALSE)),0,VLOOKUP(D632,'[1]Proportionate Shares'!$D$23:$I$1359,6,FALSE)),0)</f>
        <v>209602</v>
      </c>
      <c r="T632" s="98">
        <f>ROUND('[1]68_InOutFlowsCurPrdAndPrior'!$D$35*IF(ISNA(VLOOKUP(D632,'[1]Proportionate Shares'!$D$23:$I$1359,6,FALSE)),0,VLOOKUP(D632,'[1]Proportionate Shares'!$D$23:$I$1359,6,FALSE)),0)</f>
        <v>40617</v>
      </c>
      <c r="U632" s="98">
        <f>VLOOKUP(D632,'[1]Schedule of Pension Amounts LW'!$B$15:$AS$1399,36,FALSE)</f>
        <v>77230</v>
      </c>
      <c r="V632" s="99">
        <f t="shared" si="43"/>
        <v>330287</v>
      </c>
      <c r="W632" s="98">
        <f>ROUND('[1]68_InOutFlowsCurPrdAndPrior'!$F$32*IF(ISNA(VLOOKUP(D632,'[1]Proportionate Shares'!$D$23:$I$1359,6,FALSE)),0,VLOOKUP(D632,'[1]Proportionate Shares'!$D$23:$I$1359,6,FALSE)),0)</f>
        <v>23458</v>
      </c>
      <c r="X632" s="98">
        <f>ROUND('[1]68_InOutFlowsCurPrdAndPrior'!$F$33*IF(ISNA(VLOOKUP(D632,'[1]Proportionate Shares'!$D$23:$I$1359,6,FALSE)),0,VLOOKUP(D632,'[1]Proportionate Shares'!$D$23:$I$1359,6,FALSE)),0)</f>
        <v>86618</v>
      </c>
      <c r="Y632" s="98">
        <f>ROUND('[1]68_InOutFlowsCurPrdAndPrior'!$F$35*IF(ISNA(VLOOKUP(D632,'[1]Proportionate Shares'!$D$23:$I$1359,6,FALSE)),0,VLOOKUP(D632,'[1]Proportionate Shares'!$D$23:$I$1359,6,FALSE)),0)</f>
        <v>33833</v>
      </c>
      <c r="Z632" s="98">
        <f>-VLOOKUP(D632,'[1]Schedule of Pension Amounts LW'!$B$15:$AS$1399,37,FALSE)</f>
        <v>30561</v>
      </c>
      <c r="AA632" s="99">
        <f t="shared" si="44"/>
        <v>174470</v>
      </c>
      <c r="AB632" s="72">
        <f>VLOOKUP(D632,'[1]Pension Expense Details'!$D$22:$S$1407,16,FALSE)</f>
        <v>62018</v>
      </c>
      <c r="AC632" s="72">
        <f t="shared" si="45"/>
        <v>89580</v>
      </c>
      <c r="AD632" s="72">
        <f>VLOOKUP(D632,'[1]Schedule of Pension Amounts LW'!$B$15:$W$1399,22,FALSE)</f>
        <v>151598</v>
      </c>
    </row>
    <row r="633" spans="1:30" x14ac:dyDescent="0.3">
      <c r="A633" s="104"/>
      <c r="B633" s="33"/>
      <c r="C633" s="33" t="str">
        <f>VLOOKUP(D633,'[1]Employer information'!$I$3:$J$1391,2,FALSE)</f>
        <v xml:space="preserve">Public Education                                  </v>
      </c>
      <c r="D633" s="33" t="str">
        <f>'[1]Schedule of Pension Amounts LW'!B626</f>
        <v>1460</v>
      </c>
      <c r="E633" s="33" t="str">
        <f>IF(ISNA(VLOOKUP(D633,'[1]Proportionate Shares'!$D$23:$G$1400,2,FALSE)),"",VLOOKUP(D633,'[1]Proportionate Shares'!$D$23:$G$1400,2,FALSE))</f>
        <v>115901</v>
      </c>
      <c r="F633" s="33" t="str">
        <f>IF(ISNA(VLOOKUP(D633,'[1]Proportionate Shares'!$D$23:$G$1400,3,FALSE)),"",VLOOKUP(D633,'[1]Proportionate Shares'!$D$23:$G$1400,3,FALSE))</f>
        <v/>
      </c>
      <c r="G633" s="34" t="str">
        <f>VLOOKUP(D633,'[1]Employer information'!$A$3:$B$1390,2,FALSE)</f>
        <v>FORT HANCOCK ISD</v>
      </c>
      <c r="H633" s="36">
        <f>IF(ISNA(VLOOKUP(D633,'[1]Proportionate Shares'!$D$23:$I$1377,6,FALSE)),0,VLOOKUP(D633,'[1]Proportionate Shares'!$D$23:$I$1377,6,FALSE))</f>
        <v>3.4442814E-5</v>
      </c>
      <c r="I633" s="105">
        <f>VLOOKUP(D633,'[1]Schedule of Pension Amounts LW'!$B$15:$E$1399,3,FALSE)</f>
        <v>1911107</v>
      </c>
      <c r="J633" s="105">
        <f>-IF(ISNA(VLOOKUP(D633,'[1]Combined Contribution Amounts'!$A$2:$K$1335,5,FALSE)),0,VLOOKUP(D633,'[1]Combined Contribution Amounts'!$A$2:$K$1335,5,FALSE))</f>
        <v>-120554</v>
      </c>
      <c r="K633" s="105">
        <f>-IF(ISNA(VLOOKUP(D633,'[1]Combined Contribution Amounts'!$A$2:$K$1335,7,FALSE)),0,VLOOKUP(D633,'[1]Combined Contribution Amounts'!$A$2:$K$1335,7,FALSE))+-IF(ISNA(VLOOKUP(D633,'[1]Combined Contribution Amounts'!$A$2:$K$1335,8,FALSE)),0,VLOOKUP(D633,'[1]Combined Contribution Amounts'!$A$2:$K$1335,8,FALSE))+-IF(ISNA(VLOOKUP(D633,'[1]Combined Contribution Amounts'!$A$2:$K$1335,9,FALSE)),0,VLOOKUP(D633,'[1]Combined Contribution Amounts'!$A$2:$K$1335,9,FALSE))</f>
        <v>0</v>
      </c>
      <c r="L633" s="105">
        <f>VLOOKUP(D633,'[1]Pension Expense Details'!$D$23:$S$1407,16,FALSE)</f>
        <v>163634</v>
      </c>
      <c r="M633" s="105">
        <f>ROUND(('[1]68_InOutFlowsCurPrdAndPriorHist'!$F$28-'[1]68_InOutFlowsCurPrdAndPriorHist'!$F$31)*$H633,0)-VLOOKUP(D633,'[1]Pension Expense Details'!$D$23:$S$1407,12,FALSE)</f>
        <v>-28527</v>
      </c>
      <c r="N633" s="105">
        <f>ROUND(('[1]68_InOutFlowsCurPrdAndPriorHist'!$F$29-'[1]68_InOutFlowsCurPrdAndPriorHist'!$F$32)*$H633,0)-VLOOKUP(D633,'[1]Pension Expense Details'!$D$23:$S$1407,13,FALSE)</f>
        <v>-215550</v>
      </c>
      <c r="O633" s="105">
        <f>ROUND(('[1]68_InOutFlowsCurPrdAndPriorHist'!$F$30-'[1]68_InOutFlowsCurPrdAndPriorHist'!$F$33)*$H633,0)-VLOOKUP(D633,'[1]Pension Expense Details'!$D$23:$S$1407,14,FALSE)</f>
        <v>93210</v>
      </c>
      <c r="P633" s="105">
        <f>ROUND((VLOOKUP(D633,'[1]Schedule of Pension Amounts LW'!$B$15:$AC$1399,28,FALSE)-VLOOKUP(D633,'[1]Schedule of Pension Amounts LW'!$B$15:$AC$1399,27,FALSE))*'[1]Schedule of Pension Amounts LW'!AD$4,0)+VLOOKUP(D633,'[1]Schedule of Pension Amounts LW'!$B$15:$AH$1399,33,FALSE)-VLOOKUP(D633,'[1]Pension Expense Details'!$D$23:$S$1407,15,FALSE)</f>
        <v>-12875</v>
      </c>
      <c r="Q633" s="98">
        <f t="shared" si="42"/>
        <v>1790445</v>
      </c>
      <c r="R633" s="98">
        <f>ROUND('[1]68_InOutFlowsCurPrdAndPrior'!$D$32*IF(ISNA(VLOOKUP(D633,'[1]Proportionate Shares'!$D$23:$I$1359,6,FALSE)),0,VLOOKUP(D633,'[1]Proportionate Shares'!$D$23:$I$1359,6,FALSE)),0)</f>
        <v>7521</v>
      </c>
      <c r="S633" s="98">
        <f>ROUND('[1]68_InOutFlowsCurPrdAndPrior'!$D$33*IF(ISNA(VLOOKUP(D633,'[1]Proportionate Shares'!$D$23:$I$1359,6,FALSE)),0,VLOOKUP(D633,'[1]Proportionate Shares'!$D$23:$I$1359,6,FALSE)),0)</f>
        <v>555484</v>
      </c>
      <c r="T633" s="98">
        <f>ROUND('[1]68_InOutFlowsCurPrdAndPrior'!$D$35*IF(ISNA(VLOOKUP(D633,'[1]Proportionate Shares'!$D$23:$I$1359,6,FALSE)),0,VLOOKUP(D633,'[1]Proportionate Shares'!$D$23:$I$1359,6,FALSE)),0)</f>
        <v>107642</v>
      </c>
      <c r="U633" s="98">
        <f>VLOOKUP(D633,'[1]Schedule of Pension Amounts LW'!$B$15:$AS$1399,36,FALSE)</f>
        <v>144876</v>
      </c>
      <c r="V633" s="99">
        <f t="shared" si="43"/>
        <v>815523</v>
      </c>
      <c r="W633" s="98">
        <f>ROUND('[1]68_InOutFlowsCurPrdAndPrior'!$F$32*IF(ISNA(VLOOKUP(D633,'[1]Proportionate Shares'!$D$23:$I$1359,6,FALSE)),0,VLOOKUP(D633,'[1]Proportionate Shares'!$D$23:$I$1359,6,FALSE)),0)</f>
        <v>62167</v>
      </c>
      <c r="X633" s="98">
        <f>ROUND('[1]68_InOutFlowsCurPrdAndPrior'!$F$33*IF(ISNA(VLOOKUP(D633,'[1]Proportionate Shares'!$D$23:$I$1359,6,FALSE)),0,VLOOKUP(D633,'[1]Proportionate Shares'!$D$23:$I$1359,6,FALSE)),0)</f>
        <v>229552</v>
      </c>
      <c r="Y633" s="98">
        <f>ROUND('[1]68_InOutFlowsCurPrdAndPrior'!$F$35*IF(ISNA(VLOOKUP(D633,'[1]Proportionate Shares'!$D$23:$I$1359,6,FALSE)),0,VLOOKUP(D633,'[1]Proportionate Shares'!$D$23:$I$1359,6,FALSE)),0)</f>
        <v>89664</v>
      </c>
      <c r="Z633" s="98">
        <f>-VLOOKUP(D633,'[1]Schedule of Pension Amounts LW'!$B$15:$AS$1399,37,FALSE)</f>
        <v>26360</v>
      </c>
      <c r="AA633" s="99">
        <f t="shared" si="44"/>
        <v>407743</v>
      </c>
      <c r="AB633" s="72">
        <f>VLOOKUP(D633,'[1]Pension Expense Details'!$D$22:$S$1407,16,FALSE)</f>
        <v>163634</v>
      </c>
      <c r="AC633" s="72">
        <f t="shared" si="45"/>
        <v>202722</v>
      </c>
      <c r="AD633" s="72">
        <f>VLOOKUP(D633,'[1]Schedule of Pension Amounts LW'!$B$15:$W$1399,22,FALSE)</f>
        <v>366356</v>
      </c>
    </row>
    <row r="634" spans="1:30" x14ac:dyDescent="0.3">
      <c r="A634" s="104"/>
      <c r="B634" s="33"/>
      <c r="C634" s="33" t="str">
        <f>VLOOKUP(D634,'[1]Employer information'!$I$3:$J$1391,2,FALSE)</f>
        <v xml:space="preserve">Public Education                                  </v>
      </c>
      <c r="D634" s="33" t="str">
        <f>'[1]Schedule of Pension Amounts LW'!B627</f>
        <v>1592</v>
      </c>
      <c r="E634" s="33" t="str">
        <f>IF(ISNA(VLOOKUP(D634,'[1]Proportionate Shares'!$D$23:$G$1400,2,FALSE)),"",VLOOKUP(D634,'[1]Proportionate Shares'!$D$23:$G$1400,2,FALSE))</f>
        <v>015914</v>
      </c>
      <c r="F634" s="33" t="str">
        <f>IF(ISNA(VLOOKUP(D634,'[1]Proportionate Shares'!$D$23:$G$1400,3,FALSE)),"",VLOOKUP(D634,'[1]Proportionate Shares'!$D$23:$G$1400,3,FALSE))</f>
        <v/>
      </c>
      <c r="G634" s="34" t="str">
        <f>VLOOKUP(D634,'[1]Employer information'!$A$3:$B$1390,2,FALSE)</f>
        <v>FORT SAM HOUSTON ISD</v>
      </c>
      <c r="H634" s="36">
        <f>IF(ISNA(VLOOKUP(D634,'[1]Proportionate Shares'!$D$23:$I$1377,6,FALSE)),0,VLOOKUP(D634,'[1]Proportionate Shares'!$D$23:$I$1377,6,FALSE))</f>
        <v>9.0718589999999995E-5</v>
      </c>
      <c r="I634" s="105">
        <f>VLOOKUP(D634,'[1]Schedule of Pension Amounts LW'!$B$15:$E$1399,3,FALSE)</f>
        <v>4891563</v>
      </c>
      <c r="J634" s="105">
        <f>-IF(ISNA(VLOOKUP(D634,'[1]Combined Contribution Amounts'!$A$2:$K$1335,5,FALSE)),0,VLOOKUP(D634,'[1]Combined Contribution Amounts'!$A$2:$K$1335,5,FALSE))</f>
        <v>-317526</v>
      </c>
      <c r="K634" s="105">
        <f>-IF(ISNA(VLOOKUP(D634,'[1]Combined Contribution Amounts'!$A$2:$K$1335,7,FALSE)),0,VLOOKUP(D634,'[1]Combined Contribution Amounts'!$A$2:$K$1335,7,FALSE))+-IF(ISNA(VLOOKUP(D634,'[1]Combined Contribution Amounts'!$A$2:$K$1335,8,FALSE)),0,VLOOKUP(D634,'[1]Combined Contribution Amounts'!$A$2:$K$1335,8,FALSE))+-IF(ISNA(VLOOKUP(D634,'[1]Combined Contribution Amounts'!$A$2:$K$1335,9,FALSE)),0,VLOOKUP(D634,'[1]Combined Contribution Amounts'!$A$2:$K$1335,9,FALSE))</f>
        <v>0</v>
      </c>
      <c r="L634" s="105">
        <f>VLOOKUP(D634,'[1]Pension Expense Details'!$D$23:$S$1407,16,FALSE)</f>
        <v>453325</v>
      </c>
      <c r="M634" s="105">
        <f>ROUND(('[1]68_InOutFlowsCurPrdAndPriorHist'!$F$28-'[1]68_InOutFlowsCurPrdAndPriorHist'!$F$31)*$H634,0)-VLOOKUP(D634,'[1]Pension Expense Details'!$D$23:$S$1407,12,FALSE)</f>
        <v>-75137</v>
      </c>
      <c r="N634" s="105">
        <f>ROUND(('[1]68_InOutFlowsCurPrdAndPriorHist'!$F$29-'[1]68_InOutFlowsCurPrdAndPriorHist'!$F$32)*$H634,0)-VLOOKUP(D634,'[1]Pension Expense Details'!$D$23:$S$1407,13,FALSE)</f>
        <v>-567736</v>
      </c>
      <c r="O634" s="105">
        <f>ROUND(('[1]68_InOutFlowsCurPrdAndPriorHist'!$F$30-'[1]68_InOutFlowsCurPrdAndPriorHist'!$F$33)*$H634,0)-VLOOKUP(D634,'[1]Pension Expense Details'!$D$23:$S$1407,14,FALSE)</f>
        <v>245506</v>
      </c>
      <c r="P634" s="105">
        <f>ROUND((VLOOKUP(D634,'[1]Schedule of Pension Amounts LW'!$B$15:$AC$1399,28,FALSE)-VLOOKUP(D634,'[1]Schedule of Pension Amounts LW'!$B$15:$AC$1399,27,FALSE))*'[1]Schedule of Pension Amounts LW'!AD$4,0)+VLOOKUP(D634,'[1]Schedule of Pension Amounts LW'!$B$15:$AH$1399,33,FALSE)-VLOOKUP(D634,'[1]Pension Expense Details'!$D$23:$S$1407,15,FALSE)</f>
        <v>85841</v>
      </c>
      <c r="Q634" s="98">
        <f t="shared" si="42"/>
        <v>4715836</v>
      </c>
      <c r="R634" s="98">
        <f>ROUND('[1]68_InOutFlowsCurPrdAndPrior'!$D$32*IF(ISNA(VLOOKUP(D634,'[1]Proportionate Shares'!$D$23:$I$1359,6,FALSE)),0,VLOOKUP(D634,'[1]Proportionate Shares'!$D$23:$I$1359,6,FALSE)),0)</f>
        <v>19811</v>
      </c>
      <c r="S634" s="98">
        <f>ROUND('[1]68_InOutFlowsCurPrdAndPrior'!$D$33*IF(ISNA(VLOOKUP(D634,'[1]Proportionate Shares'!$D$23:$I$1359,6,FALSE)),0,VLOOKUP(D634,'[1]Proportionate Shares'!$D$23:$I$1359,6,FALSE)),0)</f>
        <v>1463084</v>
      </c>
      <c r="T634" s="98">
        <f>ROUND('[1]68_InOutFlowsCurPrdAndPrior'!$D$35*IF(ISNA(VLOOKUP(D634,'[1]Proportionate Shares'!$D$23:$I$1359,6,FALSE)),0,VLOOKUP(D634,'[1]Proportionate Shares'!$D$23:$I$1359,6,FALSE)),0)</f>
        <v>283517</v>
      </c>
      <c r="U634" s="98">
        <f>VLOOKUP(D634,'[1]Schedule of Pension Amounts LW'!$B$15:$AS$1399,36,FALSE)</f>
        <v>610444</v>
      </c>
      <c r="V634" s="99">
        <f t="shared" si="43"/>
        <v>2376856</v>
      </c>
      <c r="W634" s="98">
        <f>ROUND('[1]68_InOutFlowsCurPrdAndPrior'!$F$32*IF(ISNA(VLOOKUP(D634,'[1]Proportionate Shares'!$D$23:$I$1359,6,FALSE)),0,VLOOKUP(D634,'[1]Proportionate Shares'!$D$23:$I$1359,6,FALSE)),0)</f>
        <v>163741</v>
      </c>
      <c r="X634" s="98">
        <f>ROUND('[1]68_InOutFlowsCurPrdAndPrior'!$F$33*IF(ISNA(VLOOKUP(D634,'[1]Proportionate Shares'!$D$23:$I$1359,6,FALSE)),0,VLOOKUP(D634,'[1]Proportionate Shares'!$D$23:$I$1359,6,FALSE)),0)</f>
        <v>604615</v>
      </c>
      <c r="Y634" s="98">
        <f>ROUND('[1]68_InOutFlowsCurPrdAndPrior'!$F$35*IF(ISNA(VLOOKUP(D634,'[1]Proportionate Shares'!$D$23:$I$1359,6,FALSE)),0,VLOOKUP(D634,'[1]Proportionate Shares'!$D$23:$I$1359,6,FALSE)),0)</f>
        <v>236165</v>
      </c>
      <c r="Z634" s="98">
        <f>-VLOOKUP(D634,'[1]Schedule of Pension Amounts LW'!$B$15:$AS$1399,37,FALSE)</f>
        <v>30674</v>
      </c>
      <c r="AA634" s="99">
        <f t="shared" si="44"/>
        <v>1035195</v>
      </c>
      <c r="AB634" s="72">
        <f>VLOOKUP(D634,'[1]Pension Expense Details'!$D$22:$S$1407,16,FALSE)</f>
        <v>453325</v>
      </c>
      <c r="AC634" s="72">
        <f t="shared" si="45"/>
        <v>671476</v>
      </c>
      <c r="AD634" s="72">
        <f>VLOOKUP(D634,'[1]Schedule of Pension Amounts LW'!$B$15:$W$1399,22,FALSE)</f>
        <v>1124801</v>
      </c>
    </row>
    <row r="635" spans="1:30" x14ac:dyDescent="0.3">
      <c r="A635" s="104"/>
      <c r="B635" s="33"/>
      <c r="C635" s="33" t="str">
        <f>VLOOKUP(D635,'[1]Employer information'!$I$3:$J$1391,2,FALSE)</f>
        <v xml:space="preserve">Public Education                                  </v>
      </c>
      <c r="D635" s="33" t="str">
        <f>'[1]Schedule of Pension Amounts LW'!B628</f>
        <v>0624</v>
      </c>
      <c r="E635" s="33" t="str">
        <f>IF(ISNA(VLOOKUP(D635,'[1]Proportionate Shares'!$D$23:$G$1400,2,FALSE)),"",VLOOKUP(D635,'[1]Proportionate Shares'!$D$23:$G$1400,2,FALSE))</f>
        <v>186902</v>
      </c>
      <c r="F635" s="33" t="str">
        <f>IF(ISNA(VLOOKUP(D635,'[1]Proportionate Shares'!$D$23:$G$1400,3,FALSE)),"",VLOOKUP(D635,'[1]Proportionate Shares'!$D$23:$G$1400,3,FALSE))</f>
        <v xml:space="preserve">   </v>
      </c>
      <c r="G635" s="34" t="str">
        <f>VLOOKUP(D635,'[1]Employer information'!$A$3:$B$1390,2,FALSE)</f>
        <v>FORT STOCKTON ISD</v>
      </c>
      <c r="H635" s="36">
        <f>IF(ISNA(VLOOKUP(D635,'[1]Proportionate Shares'!$D$23:$I$1377,6,FALSE)),0,VLOOKUP(D635,'[1]Proportionate Shares'!$D$23:$I$1377,6,FALSE))</f>
        <v>1.4897115599999999E-4</v>
      </c>
      <c r="I635" s="105">
        <f>VLOOKUP(D635,'[1]Schedule of Pension Amounts LW'!$B$15:$E$1399,3,FALSE)</f>
        <v>7590445</v>
      </c>
      <c r="J635" s="105">
        <f>-IF(ISNA(VLOOKUP(D635,'[1]Combined Contribution Amounts'!$A$2:$K$1335,5,FALSE)),0,VLOOKUP(D635,'[1]Combined Contribution Amounts'!$A$2:$K$1335,5,FALSE))</f>
        <v>-521417</v>
      </c>
      <c r="K635" s="105">
        <f>-IF(ISNA(VLOOKUP(D635,'[1]Combined Contribution Amounts'!$A$2:$K$1335,7,FALSE)),0,VLOOKUP(D635,'[1]Combined Contribution Amounts'!$A$2:$K$1335,7,FALSE))+-IF(ISNA(VLOOKUP(D635,'[1]Combined Contribution Amounts'!$A$2:$K$1335,8,FALSE)),0,VLOOKUP(D635,'[1]Combined Contribution Amounts'!$A$2:$K$1335,8,FALSE))+-IF(ISNA(VLOOKUP(D635,'[1]Combined Contribution Amounts'!$A$2:$K$1335,9,FALSE)),0,VLOOKUP(D635,'[1]Combined Contribution Amounts'!$A$2:$K$1335,9,FALSE))</f>
        <v>0</v>
      </c>
      <c r="L635" s="105">
        <f>VLOOKUP(D635,'[1]Pension Expense Details'!$D$23:$S$1407,16,FALSE)</f>
        <v>813903</v>
      </c>
      <c r="M635" s="105">
        <f>ROUND(('[1]68_InOutFlowsCurPrdAndPriorHist'!$F$28-'[1]68_InOutFlowsCurPrdAndPriorHist'!$F$31)*$H635,0)-VLOOKUP(D635,'[1]Pension Expense Details'!$D$23:$S$1407,12,FALSE)</f>
        <v>-123384</v>
      </c>
      <c r="N635" s="105">
        <f>ROUND(('[1]68_InOutFlowsCurPrdAndPriorHist'!$F$29-'[1]68_InOutFlowsCurPrdAndPriorHist'!$F$32)*$H635,0)-VLOOKUP(D635,'[1]Pension Expense Details'!$D$23:$S$1407,13,FALSE)</f>
        <v>-932292</v>
      </c>
      <c r="O635" s="105">
        <f>ROUND(('[1]68_InOutFlowsCurPrdAndPriorHist'!$F$30-'[1]68_InOutFlowsCurPrdAndPriorHist'!$F$33)*$H635,0)-VLOOKUP(D635,'[1]Pension Expense Details'!$D$23:$S$1407,14,FALSE)</f>
        <v>403152</v>
      </c>
      <c r="P635" s="105">
        <f>ROUND((VLOOKUP(D635,'[1]Schedule of Pension Amounts LW'!$B$15:$AC$1399,28,FALSE)-VLOOKUP(D635,'[1]Schedule of Pension Amounts LW'!$B$15:$AC$1399,27,FALSE))*'[1]Schedule of Pension Amounts LW'!AD$4,0)+VLOOKUP(D635,'[1]Schedule of Pension Amounts LW'!$B$15:$AH$1399,33,FALSE)-VLOOKUP(D635,'[1]Pension Expense Details'!$D$23:$S$1407,15,FALSE)</f>
        <v>513579</v>
      </c>
      <c r="Q635" s="98">
        <f t="shared" si="42"/>
        <v>7743986</v>
      </c>
      <c r="R635" s="98">
        <f>ROUND('[1]68_InOutFlowsCurPrdAndPrior'!$D$32*IF(ISNA(VLOOKUP(D635,'[1]Proportionate Shares'!$D$23:$I$1359,6,FALSE)),0,VLOOKUP(D635,'[1]Proportionate Shares'!$D$23:$I$1359,6,FALSE)),0)</f>
        <v>32532</v>
      </c>
      <c r="S635" s="98">
        <f>ROUND('[1]68_InOutFlowsCurPrdAndPrior'!$D$33*IF(ISNA(VLOOKUP(D635,'[1]Proportionate Shares'!$D$23:$I$1359,6,FALSE)),0,VLOOKUP(D635,'[1]Proportionate Shares'!$D$23:$I$1359,6,FALSE)),0)</f>
        <v>2402565</v>
      </c>
      <c r="T635" s="98">
        <f>ROUND('[1]68_InOutFlowsCurPrdAndPrior'!$D$35*IF(ISNA(VLOOKUP(D635,'[1]Proportionate Shares'!$D$23:$I$1359,6,FALSE)),0,VLOOKUP(D635,'[1]Proportionate Shares'!$D$23:$I$1359,6,FALSE)),0)</f>
        <v>465571</v>
      </c>
      <c r="U635" s="98">
        <f>VLOOKUP(D635,'[1]Schedule of Pension Amounts LW'!$B$15:$AS$1399,36,FALSE)</f>
        <v>949052</v>
      </c>
      <c r="V635" s="99">
        <f t="shared" si="43"/>
        <v>3849720</v>
      </c>
      <c r="W635" s="98">
        <f>ROUND('[1]68_InOutFlowsCurPrdAndPrior'!$F$32*IF(ISNA(VLOOKUP(D635,'[1]Proportionate Shares'!$D$23:$I$1359,6,FALSE)),0,VLOOKUP(D635,'[1]Proportionate Shares'!$D$23:$I$1359,6,FALSE)),0)</f>
        <v>268883</v>
      </c>
      <c r="X635" s="98">
        <f>ROUND('[1]68_InOutFlowsCurPrdAndPrior'!$F$33*IF(ISNA(VLOOKUP(D635,'[1]Proportionate Shares'!$D$23:$I$1359,6,FALSE)),0,VLOOKUP(D635,'[1]Proportionate Shares'!$D$23:$I$1359,6,FALSE)),0)</f>
        <v>992853</v>
      </c>
      <c r="Y635" s="98">
        <f>ROUND('[1]68_InOutFlowsCurPrdAndPrior'!$F$35*IF(ISNA(VLOOKUP(D635,'[1]Proportionate Shares'!$D$23:$I$1359,6,FALSE)),0,VLOOKUP(D635,'[1]Proportionate Shares'!$D$23:$I$1359,6,FALSE)),0)</f>
        <v>387812</v>
      </c>
      <c r="Z635" s="98">
        <f>-VLOOKUP(D635,'[1]Schedule of Pension Amounts LW'!$B$15:$AS$1399,37,FALSE)</f>
        <v>103920</v>
      </c>
      <c r="AA635" s="99">
        <f t="shared" si="44"/>
        <v>1753468</v>
      </c>
      <c r="AB635" s="72">
        <f>VLOOKUP(D635,'[1]Pension Expense Details'!$D$22:$S$1407,16,FALSE)</f>
        <v>813903</v>
      </c>
      <c r="AC635" s="72">
        <f t="shared" si="45"/>
        <v>853545</v>
      </c>
      <c r="AD635" s="72">
        <f>VLOOKUP(D635,'[1]Schedule of Pension Amounts LW'!$B$15:$W$1399,22,FALSE)</f>
        <v>1667448</v>
      </c>
    </row>
    <row r="636" spans="1:30" x14ac:dyDescent="0.3">
      <c r="A636" s="104"/>
      <c r="B636" s="33"/>
      <c r="C636" s="33" t="str">
        <f>VLOOKUP(D636,'[1]Employer information'!$I$3:$J$1391,2,FALSE)</f>
        <v xml:space="preserve">Public Education                                  </v>
      </c>
      <c r="D636" s="33" t="str">
        <f>'[1]Schedule of Pension Amounts LW'!B629</f>
        <v>0625</v>
      </c>
      <c r="E636" s="33" t="str">
        <f>IF(ISNA(VLOOKUP(D636,'[1]Proportionate Shares'!$D$23:$G$1400,2,FALSE)),"",VLOOKUP(D636,'[1]Proportionate Shares'!$D$23:$G$1400,2,FALSE))</f>
        <v>220905</v>
      </c>
      <c r="F636" s="33" t="str">
        <f>IF(ISNA(VLOOKUP(D636,'[1]Proportionate Shares'!$D$23:$G$1400,3,FALSE)),"",VLOOKUP(D636,'[1]Proportionate Shares'!$D$23:$G$1400,3,FALSE))</f>
        <v xml:space="preserve">   </v>
      </c>
      <c r="G636" s="34" t="str">
        <f>VLOOKUP(D636,'[1]Employer information'!$A$3:$B$1390,2,FALSE)</f>
        <v>FORT WORTH ISD</v>
      </c>
      <c r="H636" s="36">
        <f>IF(ISNA(VLOOKUP(D636,'[1]Proportionate Shares'!$D$23:$I$1377,6,FALSE)),0,VLOOKUP(D636,'[1]Proportionate Shares'!$D$23:$I$1377,6,FALSE))</f>
        <v>5.8701927160000004E-3</v>
      </c>
      <c r="I636" s="105">
        <f>VLOOKUP(D636,'[1]Schedule of Pension Amounts LW'!$B$15:$E$1399,3,FALSE)</f>
        <v>343493038</v>
      </c>
      <c r="J636" s="105">
        <f>-IF(ISNA(VLOOKUP(D636,'[1]Combined Contribution Amounts'!$A$2:$K$1335,5,FALSE)),0,VLOOKUP(D636,'[1]Combined Contribution Amounts'!$A$2:$K$1335,5,FALSE))</f>
        <v>-20546382</v>
      </c>
      <c r="K636" s="105">
        <f>-IF(ISNA(VLOOKUP(D636,'[1]Combined Contribution Amounts'!$A$2:$K$1335,7,FALSE)),0,VLOOKUP(D636,'[1]Combined Contribution Amounts'!$A$2:$K$1335,7,FALSE))+-IF(ISNA(VLOOKUP(D636,'[1]Combined Contribution Amounts'!$A$2:$K$1335,8,FALSE)),0,VLOOKUP(D636,'[1]Combined Contribution Amounts'!$A$2:$K$1335,8,FALSE))+-IF(ISNA(VLOOKUP(D636,'[1]Combined Contribution Amounts'!$A$2:$K$1335,9,FALSE)),0,VLOOKUP(D636,'[1]Combined Contribution Amounts'!$A$2:$K$1335,9,FALSE))</f>
        <v>0</v>
      </c>
      <c r="L636" s="105">
        <f>VLOOKUP(D636,'[1]Pension Expense Details'!$D$23:$S$1407,16,FALSE)</f>
        <v>25094337</v>
      </c>
      <c r="M636" s="105">
        <f>ROUND(('[1]68_InOutFlowsCurPrdAndPriorHist'!$F$28-'[1]68_InOutFlowsCurPrdAndPriorHist'!$F$31)*$H636,0)-VLOOKUP(D636,'[1]Pension Expense Details'!$D$23:$S$1407,12,FALSE)</f>
        <v>-4861916</v>
      </c>
      <c r="N636" s="105">
        <f>ROUND(('[1]68_InOutFlowsCurPrdAndPriorHist'!$F$29-'[1]68_InOutFlowsCurPrdAndPriorHist'!$F$32)*$H636,0)-VLOOKUP(D636,'[1]Pension Expense Details'!$D$23:$S$1407,13,FALSE)</f>
        <v>-36736863</v>
      </c>
      <c r="O636" s="105">
        <f>ROUND(('[1]68_InOutFlowsCurPrdAndPriorHist'!$F$30-'[1]68_InOutFlowsCurPrdAndPriorHist'!$F$33)*$H636,0)-VLOOKUP(D636,'[1]Pension Expense Details'!$D$23:$S$1407,14,FALSE)</f>
        <v>15886156</v>
      </c>
      <c r="P636" s="105">
        <f>ROUND((VLOOKUP(D636,'[1]Schedule of Pension Amounts LW'!$B$15:$AC$1399,28,FALSE)-VLOOKUP(D636,'[1]Schedule of Pension Amounts LW'!$B$15:$AC$1399,27,FALSE))*'[1]Schedule of Pension Amounts LW'!AD$4,0)+VLOOKUP(D636,'[1]Schedule of Pension Amounts LW'!$B$15:$AH$1399,33,FALSE)-VLOOKUP(D636,'[1]Pension Expense Details'!$D$23:$S$1407,15,FALSE)</f>
        <v>-17177401</v>
      </c>
      <c r="Q636" s="98">
        <f t="shared" si="42"/>
        <v>305150969</v>
      </c>
      <c r="R636" s="98">
        <f>ROUND('[1]68_InOutFlowsCurPrdAndPrior'!$D$32*IF(ISNA(VLOOKUP(D636,'[1]Proportionate Shares'!$D$23:$I$1359,6,FALSE)),0,VLOOKUP(D636,'[1]Proportionate Shares'!$D$23:$I$1359,6,FALSE)),0)</f>
        <v>1281907</v>
      </c>
      <c r="S636" s="98">
        <f>ROUND('[1]68_InOutFlowsCurPrdAndPrior'!$D$33*IF(ISNA(VLOOKUP(D636,'[1]Proportionate Shares'!$D$23:$I$1359,6,FALSE)),0,VLOOKUP(D636,'[1]Proportionate Shares'!$D$23:$I$1359,6,FALSE)),0)</f>
        <v>94672817</v>
      </c>
      <c r="T636" s="98">
        <f>ROUND('[1]68_InOutFlowsCurPrdAndPrior'!$D$35*IF(ISNA(VLOOKUP(D636,'[1]Proportionate Shares'!$D$23:$I$1359,6,FALSE)),0,VLOOKUP(D636,'[1]Proportionate Shares'!$D$23:$I$1359,6,FALSE)),0)</f>
        <v>18345770</v>
      </c>
      <c r="U636" s="98">
        <f>VLOOKUP(D636,'[1]Schedule of Pension Amounts LW'!$B$15:$AS$1399,36,FALSE)</f>
        <v>15113122</v>
      </c>
      <c r="V636" s="99">
        <f t="shared" si="43"/>
        <v>129413616</v>
      </c>
      <c r="W636" s="98">
        <f>ROUND('[1]68_InOutFlowsCurPrdAndPrior'!$F$32*IF(ISNA(VLOOKUP(D636,'[1]Proportionate Shares'!$D$23:$I$1359,6,FALSE)),0,VLOOKUP(D636,'[1]Proportionate Shares'!$D$23:$I$1359,6,FALSE)),0)</f>
        <v>10595326</v>
      </c>
      <c r="X636" s="98">
        <f>ROUND('[1]68_InOutFlowsCurPrdAndPrior'!$F$33*IF(ISNA(VLOOKUP(D636,'[1]Proportionate Shares'!$D$23:$I$1359,6,FALSE)),0,VLOOKUP(D636,'[1]Proportionate Shares'!$D$23:$I$1359,6,FALSE)),0)</f>
        <v>39123287</v>
      </c>
      <c r="Y636" s="98">
        <f>ROUND('[1]68_InOutFlowsCurPrdAndPrior'!$F$35*IF(ISNA(VLOOKUP(D636,'[1]Proportionate Shares'!$D$23:$I$1359,6,FALSE)),0,VLOOKUP(D636,'[1]Proportionate Shares'!$D$23:$I$1359,6,FALSE)),0)</f>
        <v>15281702</v>
      </c>
      <c r="Z636" s="98">
        <f>-VLOOKUP(D636,'[1]Schedule of Pension Amounts LW'!$B$15:$AS$1399,37,FALSE)</f>
        <v>16561330</v>
      </c>
      <c r="AA636" s="99">
        <f t="shared" si="44"/>
        <v>81561645</v>
      </c>
      <c r="AB636" s="72">
        <f>VLOOKUP(D636,'[1]Pension Expense Details'!$D$22:$S$1407,16,FALSE)</f>
        <v>25094337</v>
      </c>
      <c r="AC636" s="72">
        <f t="shared" si="45"/>
        <v>33303124</v>
      </c>
      <c r="AD636" s="72">
        <f>VLOOKUP(D636,'[1]Schedule of Pension Amounts LW'!$B$15:$W$1399,22,FALSE)</f>
        <v>58397461</v>
      </c>
    </row>
    <row r="637" spans="1:30" x14ac:dyDescent="0.3">
      <c r="A637" s="104"/>
      <c r="B637" s="33"/>
      <c r="C637" s="33" t="str">
        <f>VLOOKUP(D637,'[1]Employer information'!$I$3:$J$1391,2,FALSE)</f>
        <v xml:space="preserve">Public Education                                  </v>
      </c>
      <c r="D637" s="33" t="str">
        <f>'[1]Schedule of Pension Amounts LW'!B630</f>
        <v>0627</v>
      </c>
      <c r="E637" s="33" t="str">
        <f>IF(ISNA(VLOOKUP(D637,'[1]Proportionate Shares'!$D$23:$G$1400,2,FALSE)),"",VLOOKUP(D637,'[1]Proportionate Shares'!$D$23:$G$1400,2,FALSE))</f>
        <v>198903</v>
      </c>
      <c r="F637" s="33" t="str">
        <f>IF(ISNA(VLOOKUP(D637,'[1]Proportionate Shares'!$D$23:$G$1400,3,FALSE)),"",VLOOKUP(D637,'[1]Proportionate Shares'!$D$23:$G$1400,3,FALSE))</f>
        <v xml:space="preserve">   </v>
      </c>
      <c r="G637" s="34" t="str">
        <f>VLOOKUP(D637,'[1]Employer information'!$A$3:$B$1390,2,FALSE)</f>
        <v>FRANKLIN ISD</v>
      </c>
      <c r="H637" s="36">
        <f>IF(ISNA(VLOOKUP(D637,'[1]Proportionate Shares'!$D$23:$I$1377,6,FALSE)),0,VLOOKUP(D637,'[1]Proportionate Shares'!$D$23:$I$1377,6,FALSE))</f>
        <v>6.3225822999999997E-5</v>
      </c>
      <c r="I637" s="105">
        <f>VLOOKUP(D637,'[1]Schedule of Pension Amounts LW'!$B$15:$E$1399,3,FALSE)</f>
        <v>3388296</v>
      </c>
      <c r="J637" s="105">
        <f>-IF(ISNA(VLOOKUP(D637,'[1]Combined Contribution Amounts'!$A$2:$K$1335,5,FALSE)),0,VLOOKUP(D637,'[1]Combined Contribution Amounts'!$A$2:$K$1335,5,FALSE))</f>
        <v>-221298</v>
      </c>
      <c r="K637" s="105">
        <f>-IF(ISNA(VLOOKUP(D637,'[1]Combined Contribution Amounts'!$A$2:$K$1335,7,FALSE)),0,VLOOKUP(D637,'[1]Combined Contribution Amounts'!$A$2:$K$1335,7,FALSE))+-IF(ISNA(VLOOKUP(D637,'[1]Combined Contribution Amounts'!$A$2:$K$1335,8,FALSE)),0,VLOOKUP(D637,'[1]Combined Contribution Amounts'!$A$2:$K$1335,8,FALSE))+-IF(ISNA(VLOOKUP(D637,'[1]Combined Contribution Amounts'!$A$2:$K$1335,9,FALSE)),0,VLOOKUP(D637,'[1]Combined Contribution Amounts'!$A$2:$K$1335,9,FALSE))</f>
        <v>0</v>
      </c>
      <c r="L637" s="105">
        <f>VLOOKUP(D637,'[1]Pension Expense Details'!$D$23:$S$1407,16,FALSE)</f>
        <v>319220</v>
      </c>
      <c r="M637" s="105">
        <f>ROUND(('[1]68_InOutFlowsCurPrdAndPriorHist'!$F$28-'[1]68_InOutFlowsCurPrdAndPriorHist'!$F$31)*$H637,0)-VLOOKUP(D637,'[1]Pension Expense Details'!$D$23:$S$1407,12,FALSE)</f>
        <v>-52366</v>
      </c>
      <c r="N637" s="105">
        <f>ROUND(('[1]68_InOutFlowsCurPrdAndPriorHist'!$F$29-'[1]68_InOutFlowsCurPrdAndPriorHist'!$F$32)*$H637,0)-VLOOKUP(D637,'[1]Pension Expense Details'!$D$23:$S$1407,13,FALSE)</f>
        <v>-395680</v>
      </c>
      <c r="O637" s="105">
        <f>ROUND(('[1]68_InOutFlowsCurPrdAndPriorHist'!$F$30-'[1]68_InOutFlowsCurPrdAndPriorHist'!$F$33)*$H637,0)-VLOOKUP(D637,'[1]Pension Expense Details'!$D$23:$S$1407,14,FALSE)</f>
        <v>171104</v>
      </c>
      <c r="P637" s="105">
        <f>ROUND((VLOOKUP(D637,'[1]Schedule of Pension Amounts LW'!$B$15:$AC$1399,28,FALSE)-VLOOKUP(D637,'[1]Schedule of Pension Amounts LW'!$B$15:$AC$1399,27,FALSE))*'[1]Schedule of Pension Amounts LW'!AD$4,0)+VLOOKUP(D637,'[1]Schedule of Pension Amounts LW'!$B$15:$AH$1399,33,FALSE)-VLOOKUP(D637,'[1]Pension Expense Details'!$D$23:$S$1407,15,FALSE)</f>
        <v>77400</v>
      </c>
      <c r="Q637" s="98">
        <f t="shared" si="42"/>
        <v>3286676</v>
      </c>
      <c r="R637" s="98">
        <f>ROUND('[1]68_InOutFlowsCurPrdAndPrior'!$D$32*IF(ISNA(VLOOKUP(D637,'[1]Proportionate Shares'!$D$23:$I$1359,6,FALSE)),0,VLOOKUP(D637,'[1]Proportionate Shares'!$D$23:$I$1359,6,FALSE)),0)</f>
        <v>13807</v>
      </c>
      <c r="S637" s="98">
        <f>ROUND('[1]68_InOutFlowsCurPrdAndPrior'!$D$33*IF(ISNA(VLOOKUP(D637,'[1]Proportionate Shares'!$D$23:$I$1359,6,FALSE)),0,VLOOKUP(D637,'[1]Proportionate Shares'!$D$23:$I$1359,6,FALSE)),0)</f>
        <v>1019688</v>
      </c>
      <c r="T637" s="98">
        <f>ROUND('[1]68_InOutFlowsCurPrdAndPrior'!$D$35*IF(ISNA(VLOOKUP(D637,'[1]Proportionate Shares'!$D$23:$I$1359,6,FALSE)),0,VLOOKUP(D637,'[1]Proportionate Shares'!$D$23:$I$1359,6,FALSE)),0)</f>
        <v>197596</v>
      </c>
      <c r="U637" s="98">
        <f>VLOOKUP(D637,'[1]Schedule of Pension Amounts LW'!$B$15:$AS$1399,36,FALSE)</f>
        <v>400839</v>
      </c>
      <c r="V637" s="99">
        <f t="shared" si="43"/>
        <v>1631930</v>
      </c>
      <c r="W637" s="98">
        <f>ROUND('[1]68_InOutFlowsCurPrdAndPrior'!$F$32*IF(ISNA(VLOOKUP(D637,'[1]Proportionate Shares'!$D$23:$I$1359,6,FALSE)),0,VLOOKUP(D637,'[1]Proportionate Shares'!$D$23:$I$1359,6,FALSE)),0)</f>
        <v>114119</v>
      </c>
      <c r="X637" s="98">
        <f>ROUND('[1]68_InOutFlowsCurPrdAndPrior'!$F$33*IF(ISNA(VLOOKUP(D637,'[1]Proportionate Shares'!$D$23:$I$1359,6,FALSE)),0,VLOOKUP(D637,'[1]Proportionate Shares'!$D$23:$I$1359,6,FALSE)),0)</f>
        <v>421383</v>
      </c>
      <c r="Y637" s="98">
        <f>ROUND('[1]68_InOutFlowsCurPrdAndPrior'!$F$35*IF(ISNA(VLOOKUP(D637,'[1]Proportionate Shares'!$D$23:$I$1359,6,FALSE)),0,VLOOKUP(D637,'[1]Proportionate Shares'!$D$23:$I$1359,6,FALSE)),0)</f>
        <v>164594</v>
      </c>
      <c r="Z637" s="98">
        <f>-VLOOKUP(D637,'[1]Schedule of Pension Amounts LW'!$B$15:$AS$1399,37,FALSE)</f>
        <v>290691</v>
      </c>
      <c r="AA637" s="99">
        <f t="shared" si="44"/>
        <v>990787</v>
      </c>
      <c r="AB637" s="72">
        <f>VLOOKUP(D637,'[1]Pension Expense Details'!$D$22:$S$1407,16,FALSE)</f>
        <v>319220</v>
      </c>
      <c r="AC637" s="72">
        <f t="shared" si="45"/>
        <v>383200</v>
      </c>
      <c r="AD637" s="72">
        <f>VLOOKUP(D637,'[1]Schedule of Pension Amounts LW'!$B$15:$W$1399,22,FALSE)</f>
        <v>702420</v>
      </c>
    </row>
    <row r="638" spans="1:30" x14ac:dyDescent="0.3">
      <c r="A638" s="104"/>
      <c r="B638" s="33"/>
      <c r="C638" s="33" t="str">
        <f>VLOOKUP(D638,'[1]Employer information'!$I$3:$J$1391,2,FALSE)</f>
        <v xml:space="preserve">Public Education                                  </v>
      </c>
      <c r="D638" s="33" t="str">
        <f>'[1]Schedule of Pension Amounts LW'!B631</f>
        <v>0628</v>
      </c>
      <c r="E638" s="33" t="str">
        <f>IF(ISNA(VLOOKUP(D638,'[1]Proportionate Shares'!$D$23:$G$1400,2,FALSE)),"",VLOOKUP(D638,'[1]Proportionate Shares'!$D$23:$G$1400,2,FALSE))</f>
        <v>001904</v>
      </c>
      <c r="F638" s="33" t="str">
        <f>IF(ISNA(VLOOKUP(D638,'[1]Proportionate Shares'!$D$23:$G$1400,3,FALSE)),"",VLOOKUP(D638,'[1]Proportionate Shares'!$D$23:$G$1400,3,FALSE))</f>
        <v xml:space="preserve">   </v>
      </c>
      <c r="G638" s="34" t="str">
        <f>VLOOKUP(D638,'[1]Employer information'!$A$3:$B$1390,2,FALSE)</f>
        <v>FRANKSTON ISD</v>
      </c>
      <c r="H638" s="36">
        <f>IF(ISNA(VLOOKUP(D638,'[1]Proportionate Shares'!$D$23:$I$1377,6,FALSE)),0,VLOOKUP(D638,'[1]Proportionate Shares'!$D$23:$I$1377,6,FALSE))</f>
        <v>4.6341833000000001E-5</v>
      </c>
      <c r="I638" s="105">
        <f>VLOOKUP(D638,'[1]Schedule of Pension Amounts LW'!$B$15:$E$1399,3,FALSE)</f>
        <v>2368505</v>
      </c>
      <c r="J638" s="105">
        <f>-IF(ISNA(VLOOKUP(D638,'[1]Combined Contribution Amounts'!$A$2:$K$1335,5,FALSE)),0,VLOOKUP(D638,'[1]Combined Contribution Amounts'!$A$2:$K$1335,5,FALSE))</f>
        <v>-162202</v>
      </c>
      <c r="K638" s="105">
        <f>-IF(ISNA(VLOOKUP(D638,'[1]Combined Contribution Amounts'!$A$2:$K$1335,7,FALSE)),0,VLOOKUP(D638,'[1]Combined Contribution Amounts'!$A$2:$K$1335,7,FALSE))+-IF(ISNA(VLOOKUP(D638,'[1]Combined Contribution Amounts'!$A$2:$K$1335,8,FALSE)),0,VLOOKUP(D638,'[1]Combined Contribution Amounts'!$A$2:$K$1335,8,FALSE))+-IF(ISNA(VLOOKUP(D638,'[1]Combined Contribution Amounts'!$A$2:$K$1335,9,FALSE)),0,VLOOKUP(D638,'[1]Combined Contribution Amounts'!$A$2:$K$1335,9,FALSE))</f>
        <v>0</v>
      </c>
      <c r="L638" s="105">
        <f>VLOOKUP(D638,'[1]Pension Expense Details'!$D$23:$S$1407,16,FALSE)</f>
        <v>252044</v>
      </c>
      <c r="M638" s="105">
        <f>ROUND(('[1]68_InOutFlowsCurPrdAndPriorHist'!$F$28-'[1]68_InOutFlowsCurPrdAndPriorHist'!$F$31)*$H638,0)-VLOOKUP(D638,'[1]Pension Expense Details'!$D$23:$S$1407,12,FALSE)</f>
        <v>-38382</v>
      </c>
      <c r="N638" s="105">
        <f>ROUND(('[1]68_InOutFlowsCurPrdAndPriorHist'!$F$29-'[1]68_InOutFlowsCurPrdAndPriorHist'!$F$32)*$H638,0)-VLOOKUP(D638,'[1]Pension Expense Details'!$D$23:$S$1407,13,FALSE)</f>
        <v>-290017</v>
      </c>
      <c r="O638" s="105">
        <f>ROUND(('[1]68_InOutFlowsCurPrdAndPriorHist'!$F$30-'[1]68_InOutFlowsCurPrdAndPriorHist'!$F$33)*$H638,0)-VLOOKUP(D638,'[1]Pension Expense Details'!$D$23:$S$1407,14,FALSE)</f>
        <v>125412</v>
      </c>
      <c r="P638" s="105">
        <f>ROUND((VLOOKUP(D638,'[1]Schedule of Pension Amounts LW'!$B$15:$AC$1399,28,FALSE)-VLOOKUP(D638,'[1]Schedule of Pension Amounts LW'!$B$15:$AC$1399,27,FALSE))*'[1]Schedule of Pension Amounts LW'!AD$4,0)+VLOOKUP(D638,'[1]Schedule of Pension Amounts LW'!$B$15:$AH$1399,33,FALSE)-VLOOKUP(D638,'[1]Pension Expense Details'!$D$23:$S$1407,15,FALSE)</f>
        <v>153633</v>
      </c>
      <c r="Q638" s="98">
        <f t="shared" si="42"/>
        <v>2408993</v>
      </c>
      <c r="R638" s="98">
        <f>ROUND('[1]68_InOutFlowsCurPrdAndPrior'!$D$32*IF(ISNA(VLOOKUP(D638,'[1]Proportionate Shares'!$D$23:$I$1359,6,FALSE)),0,VLOOKUP(D638,'[1]Proportionate Shares'!$D$23:$I$1359,6,FALSE)),0)</f>
        <v>10120</v>
      </c>
      <c r="S638" s="98">
        <f>ROUND('[1]68_InOutFlowsCurPrdAndPrior'!$D$33*IF(ISNA(VLOOKUP(D638,'[1]Proportionate Shares'!$D$23:$I$1359,6,FALSE)),0,VLOOKUP(D638,'[1]Proportionate Shares'!$D$23:$I$1359,6,FALSE)),0)</f>
        <v>747388</v>
      </c>
      <c r="T638" s="98">
        <f>ROUND('[1]68_InOutFlowsCurPrdAndPrior'!$D$35*IF(ISNA(VLOOKUP(D638,'[1]Proportionate Shares'!$D$23:$I$1359,6,FALSE)),0,VLOOKUP(D638,'[1]Proportionate Shares'!$D$23:$I$1359,6,FALSE)),0)</f>
        <v>144829</v>
      </c>
      <c r="U638" s="98">
        <f>VLOOKUP(D638,'[1]Schedule of Pension Amounts LW'!$B$15:$AS$1399,36,FALSE)</f>
        <v>455476</v>
      </c>
      <c r="V638" s="99">
        <f t="shared" si="43"/>
        <v>1357813</v>
      </c>
      <c r="W638" s="98">
        <f>ROUND('[1]68_InOutFlowsCurPrdAndPrior'!$F$32*IF(ISNA(VLOOKUP(D638,'[1]Proportionate Shares'!$D$23:$I$1359,6,FALSE)),0,VLOOKUP(D638,'[1]Proportionate Shares'!$D$23:$I$1359,6,FALSE)),0)</f>
        <v>83644</v>
      </c>
      <c r="X638" s="98">
        <f>ROUND('[1]68_InOutFlowsCurPrdAndPrior'!$F$33*IF(ISNA(VLOOKUP(D638,'[1]Proportionate Shares'!$D$23:$I$1359,6,FALSE)),0,VLOOKUP(D638,'[1]Proportionate Shares'!$D$23:$I$1359,6,FALSE)),0)</f>
        <v>308856</v>
      </c>
      <c r="Y638" s="98">
        <f>ROUND('[1]68_InOutFlowsCurPrdAndPrior'!$F$35*IF(ISNA(VLOOKUP(D638,'[1]Proportionate Shares'!$D$23:$I$1359,6,FALSE)),0,VLOOKUP(D638,'[1]Proportionate Shares'!$D$23:$I$1359,6,FALSE)),0)</f>
        <v>120640</v>
      </c>
      <c r="Z638" s="98">
        <f>-VLOOKUP(D638,'[1]Schedule of Pension Amounts LW'!$B$15:$AS$1399,37,FALSE)</f>
        <v>42868</v>
      </c>
      <c r="AA638" s="99">
        <f t="shared" si="44"/>
        <v>556008</v>
      </c>
      <c r="AB638" s="72">
        <f>VLOOKUP(D638,'[1]Pension Expense Details'!$D$22:$S$1407,16,FALSE)</f>
        <v>252044</v>
      </c>
      <c r="AC638" s="72">
        <f t="shared" si="45"/>
        <v>309942</v>
      </c>
      <c r="AD638" s="72">
        <f>VLOOKUP(D638,'[1]Schedule of Pension Amounts LW'!$B$15:$W$1399,22,FALSE)</f>
        <v>561986</v>
      </c>
    </row>
    <row r="639" spans="1:30" x14ac:dyDescent="0.3">
      <c r="A639" s="104"/>
      <c r="B639" s="33"/>
      <c r="C639" s="33" t="str">
        <f>VLOOKUP(D639,'[1]Employer information'!$I$3:$J$1391,2,FALSE)</f>
        <v xml:space="preserve">Public Education                                  </v>
      </c>
      <c r="D639" s="33" t="str">
        <f>'[1]Schedule of Pension Amounts LW'!B632</f>
        <v>0629</v>
      </c>
      <c r="E639" s="33" t="str">
        <f>IF(ISNA(VLOOKUP(D639,'[1]Proportionate Shares'!$D$23:$G$1400,2,FALSE)),"",VLOOKUP(D639,'[1]Proportionate Shares'!$D$23:$G$1400,2,FALSE))</f>
        <v>086901</v>
      </c>
      <c r="F639" s="33" t="str">
        <f>IF(ISNA(VLOOKUP(D639,'[1]Proportionate Shares'!$D$23:$G$1400,3,FALSE)),"",VLOOKUP(D639,'[1]Proportionate Shares'!$D$23:$G$1400,3,FALSE))</f>
        <v xml:space="preserve">   </v>
      </c>
      <c r="G639" s="34" t="str">
        <f>VLOOKUP(D639,'[1]Employer information'!$A$3:$B$1390,2,FALSE)</f>
        <v>FREDERICKSBURG ISD</v>
      </c>
      <c r="H639" s="36">
        <f>IF(ISNA(VLOOKUP(D639,'[1]Proportionate Shares'!$D$23:$I$1377,6,FALSE)),0,VLOOKUP(D639,'[1]Proportionate Shares'!$D$23:$I$1377,6,FALSE))</f>
        <v>1.5340443200000001E-4</v>
      </c>
      <c r="I639" s="105">
        <f>VLOOKUP(D639,'[1]Schedule of Pension Amounts LW'!$B$15:$E$1399,3,FALSE)</f>
        <v>8889995</v>
      </c>
      <c r="J639" s="105">
        <f>-IF(ISNA(VLOOKUP(D639,'[1]Combined Contribution Amounts'!$A$2:$K$1335,5,FALSE)),0,VLOOKUP(D639,'[1]Combined Contribution Amounts'!$A$2:$K$1335,5,FALSE))</f>
        <v>-536934</v>
      </c>
      <c r="K639" s="105">
        <f>-IF(ISNA(VLOOKUP(D639,'[1]Combined Contribution Amounts'!$A$2:$K$1335,7,FALSE)),0,VLOOKUP(D639,'[1]Combined Contribution Amounts'!$A$2:$K$1335,7,FALSE))+-IF(ISNA(VLOOKUP(D639,'[1]Combined Contribution Amounts'!$A$2:$K$1335,8,FALSE)),0,VLOOKUP(D639,'[1]Combined Contribution Amounts'!$A$2:$K$1335,8,FALSE))+-IF(ISNA(VLOOKUP(D639,'[1]Combined Contribution Amounts'!$A$2:$K$1335,9,FALSE)),0,VLOOKUP(D639,'[1]Combined Contribution Amounts'!$A$2:$K$1335,9,FALSE))</f>
        <v>0</v>
      </c>
      <c r="L639" s="105">
        <f>VLOOKUP(D639,'[1]Pension Expense Details'!$D$23:$S$1407,16,FALSE)</f>
        <v>669371</v>
      </c>
      <c r="M639" s="105">
        <f>ROUND(('[1]68_InOutFlowsCurPrdAndPriorHist'!$F$28-'[1]68_InOutFlowsCurPrdAndPriorHist'!$F$31)*$H639,0)-VLOOKUP(D639,'[1]Pension Expense Details'!$D$23:$S$1407,12,FALSE)</f>
        <v>-127056</v>
      </c>
      <c r="N639" s="105">
        <f>ROUND(('[1]68_InOutFlowsCurPrdAndPriorHist'!$F$29-'[1]68_InOutFlowsCurPrdAndPriorHist'!$F$32)*$H639,0)-VLOOKUP(D639,'[1]Pension Expense Details'!$D$23:$S$1407,13,FALSE)</f>
        <v>-960037</v>
      </c>
      <c r="O639" s="105">
        <f>ROUND(('[1]68_InOutFlowsCurPrdAndPriorHist'!$F$30-'[1]68_InOutFlowsCurPrdAndPriorHist'!$F$33)*$H639,0)-VLOOKUP(D639,'[1]Pension Expense Details'!$D$23:$S$1407,14,FALSE)</f>
        <v>415150</v>
      </c>
      <c r="P639" s="105">
        <f>ROUND((VLOOKUP(D639,'[1]Schedule of Pension Amounts LW'!$B$15:$AC$1399,28,FALSE)-VLOOKUP(D639,'[1]Schedule of Pension Amounts LW'!$B$15:$AC$1399,27,FALSE))*'[1]Schedule of Pension Amounts LW'!AD$4,0)+VLOOKUP(D639,'[1]Schedule of Pension Amounts LW'!$B$15:$AH$1399,33,FALSE)-VLOOKUP(D639,'[1]Pension Expense Details'!$D$23:$S$1407,15,FALSE)</f>
        <v>-376047</v>
      </c>
      <c r="Q639" s="98">
        <f t="shared" si="42"/>
        <v>7974442</v>
      </c>
      <c r="R639" s="98">
        <f>ROUND('[1]68_InOutFlowsCurPrdAndPrior'!$D$32*IF(ISNA(VLOOKUP(D639,'[1]Proportionate Shares'!$D$23:$I$1359,6,FALSE)),0,VLOOKUP(D639,'[1]Proportionate Shares'!$D$23:$I$1359,6,FALSE)),0)</f>
        <v>33500</v>
      </c>
      <c r="S639" s="98">
        <f>ROUND('[1]68_InOutFlowsCurPrdAndPrior'!$D$33*IF(ISNA(VLOOKUP(D639,'[1]Proportionate Shares'!$D$23:$I$1359,6,FALSE)),0,VLOOKUP(D639,'[1]Proportionate Shares'!$D$23:$I$1359,6,FALSE)),0)</f>
        <v>2474064</v>
      </c>
      <c r="T639" s="98">
        <f>ROUND('[1]68_InOutFlowsCurPrdAndPrior'!$D$35*IF(ISNA(VLOOKUP(D639,'[1]Proportionate Shares'!$D$23:$I$1359,6,FALSE)),0,VLOOKUP(D639,'[1]Proportionate Shares'!$D$23:$I$1359,6,FALSE)),0)</f>
        <v>479426</v>
      </c>
      <c r="U639" s="98">
        <f>VLOOKUP(D639,'[1]Schedule of Pension Amounts LW'!$B$15:$AS$1399,36,FALSE)</f>
        <v>451238</v>
      </c>
      <c r="V639" s="99">
        <f t="shared" si="43"/>
        <v>3438228</v>
      </c>
      <c r="W639" s="98">
        <f>ROUND('[1]68_InOutFlowsCurPrdAndPrior'!$F$32*IF(ISNA(VLOOKUP(D639,'[1]Proportionate Shares'!$D$23:$I$1359,6,FALSE)),0,VLOOKUP(D639,'[1]Proportionate Shares'!$D$23:$I$1359,6,FALSE)),0)</f>
        <v>276885</v>
      </c>
      <c r="X639" s="98">
        <f>ROUND('[1]68_InOutFlowsCurPrdAndPrior'!$F$33*IF(ISNA(VLOOKUP(D639,'[1]Proportionate Shares'!$D$23:$I$1359,6,FALSE)),0,VLOOKUP(D639,'[1]Proportionate Shares'!$D$23:$I$1359,6,FALSE)),0)</f>
        <v>1022400</v>
      </c>
      <c r="Y639" s="98">
        <f>ROUND('[1]68_InOutFlowsCurPrdAndPrior'!$F$35*IF(ISNA(VLOOKUP(D639,'[1]Proportionate Shares'!$D$23:$I$1359,6,FALSE)),0,VLOOKUP(D639,'[1]Proportionate Shares'!$D$23:$I$1359,6,FALSE)),0)</f>
        <v>399353</v>
      </c>
      <c r="Z639" s="98">
        <f>-VLOOKUP(D639,'[1]Schedule of Pension Amounts LW'!$B$15:$AS$1399,37,FALSE)</f>
        <v>572292</v>
      </c>
      <c r="AA639" s="99">
        <f t="shared" si="44"/>
        <v>2270930</v>
      </c>
      <c r="AB639" s="72">
        <f>VLOOKUP(D639,'[1]Pension Expense Details'!$D$22:$S$1407,16,FALSE)</f>
        <v>669371</v>
      </c>
      <c r="AC639" s="72">
        <f t="shared" si="45"/>
        <v>847555</v>
      </c>
      <c r="AD639" s="72">
        <f>VLOOKUP(D639,'[1]Schedule of Pension Amounts LW'!$B$15:$W$1399,22,FALSE)</f>
        <v>1516926</v>
      </c>
    </row>
    <row r="640" spans="1:30" x14ac:dyDescent="0.3">
      <c r="A640" s="104"/>
      <c r="B640" s="33"/>
      <c r="C640" s="33" t="str">
        <f>VLOOKUP(D640,'[1]Employer information'!$I$3:$J$1391,2,FALSE)</f>
        <v xml:space="preserve">Public Education                                  </v>
      </c>
      <c r="D640" s="33" t="str">
        <f>'[1]Schedule of Pension Amounts LW'!B633</f>
        <v>1709</v>
      </c>
      <c r="E640" s="33" t="str">
        <f>IF(ISNA(VLOOKUP(D640,'[1]Proportionate Shares'!$D$23:$G$1400,2,FALSE)),"",VLOOKUP(D640,'[1]Proportionate Shares'!$D$23:$G$1400,2,FALSE))</f>
        <v>066903</v>
      </c>
      <c r="F640" s="33" t="str">
        <f>IF(ISNA(VLOOKUP(D640,'[1]Proportionate Shares'!$D$23:$G$1400,3,FALSE)),"",VLOOKUP(D640,'[1]Proportionate Shares'!$D$23:$G$1400,3,FALSE))</f>
        <v/>
      </c>
      <c r="G640" s="34" t="str">
        <f>VLOOKUP(D640,'[1]Employer information'!$A$3:$B$1390,2,FALSE)</f>
        <v>FREER ISD</v>
      </c>
      <c r="H640" s="36">
        <f>IF(ISNA(VLOOKUP(D640,'[1]Proportionate Shares'!$D$23:$I$1377,6,FALSE)),0,VLOOKUP(D640,'[1]Proportionate Shares'!$D$23:$I$1377,6,FALSE))</f>
        <v>5.8566839999999999E-5</v>
      </c>
      <c r="I640" s="105">
        <f>VLOOKUP(D640,'[1]Schedule of Pension Amounts LW'!$B$15:$E$1399,3,FALSE)</f>
        <v>2483337</v>
      </c>
      <c r="J640" s="105">
        <f>-IF(ISNA(VLOOKUP(D640,'[1]Combined Contribution Amounts'!$A$2:$K$1335,5,FALSE)),0,VLOOKUP(D640,'[1]Combined Contribution Amounts'!$A$2:$K$1335,5,FALSE))</f>
        <v>-204991</v>
      </c>
      <c r="K640" s="105">
        <f>-IF(ISNA(VLOOKUP(D640,'[1]Combined Contribution Amounts'!$A$2:$K$1335,7,FALSE)),0,VLOOKUP(D640,'[1]Combined Contribution Amounts'!$A$2:$K$1335,7,FALSE))+-IF(ISNA(VLOOKUP(D640,'[1]Combined Contribution Amounts'!$A$2:$K$1335,8,FALSE)),0,VLOOKUP(D640,'[1]Combined Contribution Amounts'!$A$2:$K$1335,8,FALSE))+-IF(ISNA(VLOOKUP(D640,'[1]Combined Contribution Amounts'!$A$2:$K$1335,9,FALSE)),0,VLOOKUP(D640,'[1]Combined Contribution Amounts'!$A$2:$K$1335,9,FALSE))</f>
        <v>0</v>
      </c>
      <c r="L640" s="105">
        <f>VLOOKUP(D640,'[1]Pension Expense Details'!$D$23:$S$1407,16,FALSE)</f>
        <v>398690</v>
      </c>
      <c r="M640" s="105">
        <f>ROUND(('[1]68_InOutFlowsCurPrdAndPriorHist'!$F$28-'[1]68_InOutFlowsCurPrdAndPriorHist'!$F$31)*$H640,0)-VLOOKUP(D640,'[1]Pension Expense Details'!$D$23:$S$1407,12,FALSE)</f>
        <v>-48507</v>
      </c>
      <c r="N640" s="105">
        <f>ROUND(('[1]68_InOutFlowsCurPrdAndPriorHist'!$F$29-'[1]68_InOutFlowsCurPrdAndPriorHist'!$F$32)*$H640,0)-VLOOKUP(D640,'[1]Pension Expense Details'!$D$23:$S$1407,13,FALSE)</f>
        <v>-366523</v>
      </c>
      <c r="O640" s="105">
        <f>ROUND(('[1]68_InOutFlowsCurPrdAndPriorHist'!$F$30-'[1]68_InOutFlowsCurPrdAndPriorHist'!$F$33)*$H640,0)-VLOOKUP(D640,'[1]Pension Expense Details'!$D$23:$S$1407,14,FALSE)</f>
        <v>158496</v>
      </c>
      <c r="P640" s="105">
        <f>ROUND((VLOOKUP(D640,'[1]Schedule of Pension Amounts LW'!$B$15:$AC$1399,28,FALSE)-VLOOKUP(D640,'[1]Schedule of Pension Amounts LW'!$B$15:$AC$1399,27,FALSE))*'[1]Schedule of Pension Amounts LW'!AD$4,0)+VLOOKUP(D640,'[1]Schedule of Pension Amounts LW'!$B$15:$AH$1399,33,FALSE)-VLOOKUP(D640,'[1]Pension Expense Details'!$D$23:$S$1407,15,FALSE)</f>
        <v>623985</v>
      </c>
      <c r="Q640" s="98">
        <f t="shared" si="42"/>
        <v>3044487</v>
      </c>
      <c r="R640" s="98">
        <f>ROUND('[1]68_InOutFlowsCurPrdAndPrior'!$D$32*IF(ISNA(VLOOKUP(D640,'[1]Proportionate Shares'!$D$23:$I$1359,6,FALSE)),0,VLOOKUP(D640,'[1]Proportionate Shares'!$D$23:$I$1359,6,FALSE)),0)</f>
        <v>12790</v>
      </c>
      <c r="S640" s="98">
        <f>ROUND('[1]68_InOutFlowsCurPrdAndPrior'!$D$33*IF(ISNA(VLOOKUP(D640,'[1]Proportionate Shares'!$D$23:$I$1359,6,FALSE)),0,VLOOKUP(D640,'[1]Proportionate Shares'!$D$23:$I$1359,6,FALSE)),0)</f>
        <v>944550</v>
      </c>
      <c r="T640" s="98">
        <f>ROUND('[1]68_InOutFlowsCurPrdAndPrior'!$D$35*IF(ISNA(VLOOKUP(D640,'[1]Proportionate Shares'!$D$23:$I$1359,6,FALSE)),0,VLOOKUP(D640,'[1]Proportionate Shares'!$D$23:$I$1359,6,FALSE)),0)</f>
        <v>183036</v>
      </c>
      <c r="U640" s="98">
        <f>VLOOKUP(D640,'[1]Schedule of Pension Amounts LW'!$B$15:$AS$1399,36,FALSE)</f>
        <v>702246</v>
      </c>
      <c r="V640" s="99">
        <f t="shared" si="43"/>
        <v>1842622</v>
      </c>
      <c r="W640" s="98">
        <f>ROUND('[1]68_InOutFlowsCurPrdAndPrior'!$F$32*IF(ISNA(VLOOKUP(D640,'[1]Proportionate Shares'!$D$23:$I$1359,6,FALSE)),0,VLOOKUP(D640,'[1]Proportionate Shares'!$D$23:$I$1359,6,FALSE)),0)</f>
        <v>105709</v>
      </c>
      <c r="X640" s="98">
        <f>ROUND('[1]68_InOutFlowsCurPrdAndPrior'!$F$33*IF(ISNA(VLOOKUP(D640,'[1]Proportionate Shares'!$D$23:$I$1359,6,FALSE)),0,VLOOKUP(D640,'[1]Proportionate Shares'!$D$23:$I$1359,6,FALSE)),0)</f>
        <v>390333</v>
      </c>
      <c r="Y640" s="98">
        <f>ROUND('[1]68_InOutFlowsCurPrdAndPrior'!$F$35*IF(ISNA(VLOOKUP(D640,'[1]Proportionate Shares'!$D$23:$I$1359,6,FALSE)),0,VLOOKUP(D640,'[1]Proportionate Shares'!$D$23:$I$1359,6,FALSE)),0)</f>
        <v>152465</v>
      </c>
      <c r="Z640" s="98">
        <f>-VLOOKUP(D640,'[1]Schedule of Pension Amounts LW'!$B$15:$AS$1399,37,FALSE)</f>
        <v>422933</v>
      </c>
      <c r="AA640" s="99">
        <f t="shared" si="44"/>
        <v>1071440</v>
      </c>
      <c r="AB640" s="72">
        <f>VLOOKUP(D640,'[1]Pension Expense Details'!$D$22:$S$1407,16,FALSE)</f>
        <v>398690</v>
      </c>
      <c r="AC640" s="72">
        <f t="shared" si="45"/>
        <v>244116</v>
      </c>
      <c r="AD640" s="72">
        <f>VLOOKUP(D640,'[1]Schedule of Pension Amounts LW'!$B$15:$W$1399,22,FALSE)</f>
        <v>642806</v>
      </c>
    </row>
    <row r="641" spans="1:30" x14ac:dyDescent="0.3">
      <c r="A641" s="104"/>
      <c r="B641" s="33"/>
      <c r="C641" s="33" t="str">
        <f>VLOOKUP(D641,'[1]Employer information'!$I$3:$J$1391,2,FALSE)</f>
        <v xml:space="preserve">Public Education                                  </v>
      </c>
      <c r="D641" s="33" t="str">
        <f>'[1]Schedule of Pension Amounts LW'!B634</f>
        <v>1840</v>
      </c>
      <c r="E641" s="33" t="str">
        <f>IF(ISNA(VLOOKUP(D641,'[1]Proportionate Shares'!$D$23:$G$1400,2,FALSE)),"",VLOOKUP(D641,'[1]Proportionate Shares'!$D$23:$G$1400,2,FALSE))</f>
        <v>152907</v>
      </c>
      <c r="F641" s="33" t="str">
        <f>IF(ISNA(VLOOKUP(D641,'[1]Proportionate Shares'!$D$23:$G$1400,3,FALSE)),"",VLOOKUP(D641,'[1]Proportionate Shares'!$D$23:$G$1400,3,FALSE))</f>
        <v/>
      </c>
      <c r="G641" s="34" t="str">
        <f>VLOOKUP(D641,'[1]Employer information'!$A$3:$B$1390,2,FALSE)</f>
        <v>FRENSHIP ISD</v>
      </c>
      <c r="H641" s="36">
        <f>IF(ISNA(VLOOKUP(D641,'[1]Proportionate Shares'!$D$23:$I$1377,6,FALSE)),0,VLOOKUP(D641,'[1]Proportionate Shares'!$D$23:$I$1377,6,FALSE))</f>
        <v>3.49056837E-4</v>
      </c>
      <c r="I641" s="105">
        <f>VLOOKUP(D641,'[1]Schedule of Pension Amounts LW'!$B$15:$E$1399,3,FALSE)</f>
        <v>18945101</v>
      </c>
      <c r="J641" s="105">
        <f>-IF(ISNA(VLOOKUP(D641,'[1]Combined Contribution Amounts'!$A$2:$K$1335,5,FALSE)),0,VLOOKUP(D641,'[1]Combined Contribution Amounts'!$A$2:$K$1335,5,FALSE))</f>
        <v>-1221741</v>
      </c>
      <c r="K641" s="105">
        <f>-IF(ISNA(VLOOKUP(D641,'[1]Combined Contribution Amounts'!$A$2:$K$1335,7,FALSE)),0,VLOOKUP(D641,'[1]Combined Contribution Amounts'!$A$2:$K$1335,7,FALSE))+-IF(ISNA(VLOOKUP(D641,'[1]Combined Contribution Amounts'!$A$2:$K$1335,8,FALSE)),0,VLOOKUP(D641,'[1]Combined Contribution Amounts'!$A$2:$K$1335,8,FALSE))+-IF(ISNA(VLOOKUP(D641,'[1]Combined Contribution Amounts'!$A$2:$K$1335,9,FALSE)),0,VLOOKUP(D641,'[1]Combined Contribution Amounts'!$A$2:$K$1335,9,FALSE))</f>
        <v>0</v>
      </c>
      <c r="L641" s="105">
        <f>VLOOKUP(D641,'[1]Pension Expense Details'!$D$23:$S$1407,16,FALSE)</f>
        <v>1724777</v>
      </c>
      <c r="M641" s="105">
        <f>ROUND(('[1]68_InOutFlowsCurPrdAndPriorHist'!$F$28-'[1]68_InOutFlowsCurPrdAndPriorHist'!$F$31)*$H641,0)-VLOOKUP(D641,'[1]Pension Expense Details'!$D$23:$S$1407,12,FALSE)</f>
        <v>-289102</v>
      </c>
      <c r="N641" s="105">
        <f>ROUND(('[1]68_InOutFlowsCurPrdAndPriorHist'!$F$29-'[1]68_InOutFlowsCurPrdAndPriorHist'!$F$32)*$H641,0)-VLOOKUP(D641,'[1]Pension Expense Details'!$D$23:$S$1407,13,FALSE)</f>
        <v>-2184469</v>
      </c>
      <c r="O641" s="105">
        <f>ROUND(('[1]68_InOutFlowsCurPrdAndPriorHist'!$F$30-'[1]68_InOutFlowsCurPrdAndPriorHist'!$F$33)*$H641,0)-VLOOKUP(D641,'[1]Pension Expense Details'!$D$23:$S$1407,14,FALSE)</f>
        <v>944632</v>
      </c>
      <c r="P641" s="105">
        <f>ROUND((VLOOKUP(D641,'[1]Schedule of Pension Amounts LW'!$B$15:$AC$1399,28,FALSE)-VLOOKUP(D641,'[1]Schedule of Pension Amounts LW'!$B$15:$AC$1399,27,FALSE))*'[1]Schedule of Pension Amounts LW'!AD$4,0)+VLOOKUP(D641,'[1]Schedule of Pension Amounts LW'!$B$15:$AH$1399,33,FALSE)-VLOOKUP(D641,'[1]Pension Expense Details'!$D$23:$S$1407,15,FALSE)</f>
        <v>225868</v>
      </c>
      <c r="Q641" s="98">
        <f t="shared" si="42"/>
        <v>18145066</v>
      </c>
      <c r="R641" s="98">
        <f>ROUND('[1]68_InOutFlowsCurPrdAndPrior'!$D$32*IF(ISNA(VLOOKUP(D641,'[1]Proportionate Shares'!$D$23:$I$1359,6,FALSE)),0,VLOOKUP(D641,'[1]Proportionate Shares'!$D$23:$I$1359,6,FALSE)),0)</f>
        <v>76226</v>
      </c>
      <c r="S641" s="98">
        <f>ROUND('[1]68_InOutFlowsCurPrdAndPrior'!$D$33*IF(ISNA(VLOOKUP(D641,'[1]Proportionate Shares'!$D$23:$I$1359,6,FALSE)),0,VLOOKUP(D641,'[1]Proportionate Shares'!$D$23:$I$1359,6,FALSE)),0)</f>
        <v>5629490</v>
      </c>
      <c r="T641" s="98">
        <f>ROUND('[1]68_InOutFlowsCurPrdAndPrior'!$D$35*IF(ISNA(VLOOKUP(D641,'[1]Proportionate Shares'!$D$23:$I$1359,6,FALSE)),0,VLOOKUP(D641,'[1]Proportionate Shares'!$D$23:$I$1359,6,FALSE)),0)</f>
        <v>1090887</v>
      </c>
      <c r="U641" s="98">
        <f>VLOOKUP(D641,'[1]Schedule of Pension Amounts LW'!$B$15:$AS$1399,36,FALSE)</f>
        <v>2113718</v>
      </c>
      <c r="V641" s="99">
        <f t="shared" si="43"/>
        <v>8910321</v>
      </c>
      <c r="W641" s="98">
        <f>ROUND('[1]68_InOutFlowsCurPrdAndPrior'!$F$32*IF(ISNA(VLOOKUP(D641,'[1]Proportionate Shares'!$D$23:$I$1359,6,FALSE)),0,VLOOKUP(D641,'[1]Proportionate Shares'!$D$23:$I$1359,6,FALSE)),0)</f>
        <v>630025</v>
      </c>
      <c r="X641" s="98">
        <f>ROUND('[1]68_InOutFlowsCurPrdAndPrior'!$F$33*IF(ISNA(VLOOKUP(D641,'[1]Proportionate Shares'!$D$23:$I$1359,6,FALSE)),0,VLOOKUP(D641,'[1]Proportionate Shares'!$D$23:$I$1359,6,FALSE)),0)</f>
        <v>2326372</v>
      </c>
      <c r="Y641" s="98">
        <f>ROUND('[1]68_InOutFlowsCurPrdAndPrior'!$F$35*IF(ISNA(VLOOKUP(D641,'[1]Proportionate Shares'!$D$23:$I$1359,6,FALSE)),0,VLOOKUP(D641,'[1]Proportionate Shares'!$D$23:$I$1359,6,FALSE)),0)</f>
        <v>908690</v>
      </c>
      <c r="Z641" s="98">
        <f>-VLOOKUP(D641,'[1]Schedule of Pension Amounts LW'!$B$15:$AS$1399,37,FALSE)</f>
        <v>173</v>
      </c>
      <c r="AA641" s="99">
        <f t="shared" si="44"/>
        <v>3865260</v>
      </c>
      <c r="AB641" s="72">
        <f>VLOOKUP(D641,'[1]Pension Expense Details'!$D$22:$S$1407,16,FALSE)</f>
        <v>1724777</v>
      </c>
      <c r="AC641" s="72">
        <f t="shared" si="45"/>
        <v>2377795</v>
      </c>
      <c r="AD641" s="72">
        <f>VLOOKUP(D641,'[1]Schedule of Pension Amounts LW'!$B$15:$W$1399,22,FALSE)</f>
        <v>4102572</v>
      </c>
    </row>
    <row r="642" spans="1:30" x14ac:dyDescent="0.3">
      <c r="A642" s="104"/>
      <c r="B642" s="33"/>
      <c r="C642" s="33" t="str">
        <f>VLOOKUP(D642,'[1]Employer information'!$I$3:$J$1391,2,FALSE)</f>
        <v xml:space="preserve">Public Education                                  </v>
      </c>
      <c r="D642" s="33" t="str">
        <f>'[1]Schedule of Pension Amounts LW'!B635</f>
        <v>1496</v>
      </c>
      <c r="E642" s="33" t="str">
        <f>IF(ISNA(VLOOKUP(D642,'[1]Proportionate Shares'!$D$23:$G$1400,2,FALSE)),"",VLOOKUP(D642,'[1]Proportionate Shares'!$D$23:$G$1400,2,FALSE))</f>
        <v>084911</v>
      </c>
      <c r="F642" s="33" t="str">
        <f>IF(ISNA(VLOOKUP(D642,'[1]Proportionate Shares'!$D$23:$G$1400,3,FALSE)),"",VLOOKUP(D642,'[1]Proportionate Shares'!$D$23:$G$1400,3,FALSE))</f>
        <v/>
      </c>
      <c r="G642" s="34" t="str">
        <f>VLOOKUP(D642,'[1]Employer information'!$A$3:$B$1390,2,FALSE)</f>
        <v>FRIENDSWOOD ISD</v>
      </c>
      <c r="H642" s="36">
        <f>IF(ISNA(VLOOKUP(D642,'[1]Proportionate Shares'!$D$23:$I$1377,6,FALSE)),0,VLOOKUP(D642,'[1]Proportionate Shares'!$D$23:$I$1377,6,FALSE))</f>
        <v>3.1884530600000002E-4</v>
      </c>
      <c r="I642" s="105">
        <f>VLOOKUP(D642,'[1]Schedule of Pension Amounts LW'!$B$15:$E$1399,3,FALSE)</f>
        <v>17399059</v>
      </c>
      <c r="J642" s="105">
        <f>-IF(ISNA(VLOOKUP(D642,'[1]Combined Contribution Amounts'!$A$2:$K$1335,5,FALSE)),0,VLOOKUP(D642,'[1]Combined Contribution Amounts'!$A$2:$K$1335,5,FALSE))</f>
        <v>-1115997</v>
      </c>
      <c r="K642" s="105">
        <f>-IF(ISNA(VLOOKUP(D642,'[1]Combined Contribution Amounts'!$A$2:$K$1335,7,FALSE)),0,VLOOKUP(D642,'[1]Combined Contribution Amounts'!$A$2:$K$1335,7,FALSE))+-IF(ISNA(VLOOKUP(D642,'[1]Combined Contribution Amounts'!$A$2:$K$1335,8,FALSE)),0,VLOOKUP(D642,'[1]Combined Contribution Amounts'!$A$2:$K$1335,8,FALSE))+-IF(ISNA(VLOOKUP(D642,'[1]Combined Contribution Amounts'!$A$2:$K$1335,9,FALSE)),0,VLOOKUP(D642,'[1]Combined Contribution Amounts'!$A$2:$K$1335,9,FALSE))</f>
        <v>0</v>
      </c>
      <c r="L642" s="105">
        <f>VLOOKUP(D642,'[1]Pension Expense Details'!$D$23:$S$1407,16,FALSE)</f>
        <v>1560769</v>
      </c>
      <c r="M642" s="105">
        <f>ROUND(('[1]68_InOutFlowsCurPrdAndPriorHist'!$F$28-'[1]68_InOutFlowsCurPrdAndPriorHist'!$F$31)*$H642,0)-VLOOKUP(D642,'[1]Pension Expense Details'!$D$23:$S$1407,12,FALSE)</f>
        <v>-264080</v>
      </c>
      <c r="N642" s="105">
        <f>ROUND(('[1]68_InOutFlowsCurPrdAndPriorHist'!$F$29-'[1]68_InOutFlowsCurPrdAndPriorHist'!$F$32)*$H642,0)-VLOOKUP(D642,'[1]Pension Expense Details'!$D$23:$S$1407,13,FALSE)</f>
        <v>-1995399</v>
      </c>
      <c r="O642" s="105">
        <f>ROUND(('[1]68_InOutFlowsCurPrdAndPriorHist'!$F$30-'[1]68_InOutFlowsCurPrdAndPriorHist'!$F$33)*$H642,0)-VLOOKUP(D642,'[1]Pension Expense Details'!$D$23:$S$1407,14,FALSE)</f>
        <v>862872</v>
      </c>
      <c r="P642" s="105">
        <f>ROUND((VLOOKUP(D642,'[1]Schedule of Pension Amounts LW'!$B$15:$AC$1399,28,FALSE)-VLOOKUP(D642,'[1]Schedule of Pension Amounts LW'!$B$15:$AC$1399,27,FALSE))*'[1]Schedule of Pension Amounts LW'!AD$4,0)+VLOOKUP(D642,'[1]Schedule of Pension Amounts LW'!$B$15:$AH$1399,33,FALSE)-VLOOKUP(D642,'[1]Pension Expense Details'!$D$23:$S$1407,15,FALSE)</f>
        <v>127352</v>
      </c>
      <c r="Q642" s="98">
        <f t="shared" si="42"/>
        <v>16574576</v>
      </c>
      <c r="R642" s="98">
        <f>ROUND('[1]68_InOutFlowsCurPrdAndPrior'!$D$32*IF(ISNA(VLOOKUP(D642,'[1]Proportionate Shares'!$D$23:$I$1359,6,FALSE)),0,VLOOKUP(D642,'[1]Proportionate Shares'!$D$23:$I$1359,6,FALSE)),0)</f>
        <v>69628</v>
      </c>
      <c r="S642" s="98">
        <f>ROUND('[1]68_InOutFlowsCurPrdAndPrior'!$D$33*IF(ISNA(VLOOKUP(D642,'[1]Proportionate Shares'!$D$23:$I$1359,6,FALSE)),0,VLOOKUP(D642,'[1]Proportionate Shares'!$D$23:$I$1359,6,FALSE)),0)</f>
        <v>5142247</v>
      </c>
      <c r="T642" s="98">
        <f>ROUND('[1]68_InOutFlowsCurPrdAndPrior'!$D$35*IF(ISNA(VLOOKUP(D642,'[1]Proportionate Shares'!$D$23:$I$1359,6,FALSE)),0,VLOOKUP(D642,'[1]Proportionate Shares'!$D$23:$I$1359,6,FALSE)),0)</f>
        <v>996469</v>
      </c>
      <c r="U642" s="98">
        <f>VLOOKUP(D642,'[1]Schedule of Pension Amounts LW'!$B$15:$AS$1399,36,FALSE)</f>
        <v>2170810</v>
      </c>
      <c r="V642" s="99">
        <f t="shared" si="43"/>
        <v>8379154</v>
      </c>
      <c r="W642" s="98">
        <f>ROUND('[1]68_InOutFlowsCurPrdAndPrior'!$F$32*IF(ISNA(VLOOKUP(D642,'[1]Proportionate Shares'!$D$23:$I$1359,6,FALSE)),0,VLOOKUP(D642,'[1]Proportionate Shares'!$D$23:$I$1359,6,FALSE)),0)</f>
        <v>575496</v>
      </c>
      <c r="X642" s="98">
        <f>ROUND('[1]68_InOutFlowsCurPrdAndPrior'!$F$33*IF(ISNA(VLOOKUP(D642,'[1]Proportionate Shares'!$D$23:$I$1359,6,FALSE)),0,VLOOKUP(D642,'[1]Proportionate Shares'!$D$23:$I$1359,6,FALSE)),0)</f>
        <v>2125020</v>
      </c>
      <c r="Y642" s="98">
        <f>ROUND('[1]68_InOutFlowsCurPrdAndPrior'!$F$35*IF(ISNA(VLOOKUP(D642,'[1]Proportionate Shares'!$D$23:$I$1359,6,FALSE)),0,VLOOKUP(D642,'[1]Proportionate Shares'!$D$23:$I$1359,6,FALSE)),0)</f>
        <v>830041</v>
      </c>
      <c r="Z642" s="98">
        <f>-VLOOKUP(D642,'[1]Schedule of Pension Amounts LW'!$B$15:$AS$1399,37,FALSE)</f>
        <v>173</v>
      </c>
      <c r="AA642" s="99">
        <f t="shared" si="44"/>
        <v>3530730</v>
      </c>
      <c r="AB642" s="72">
        <f>VLOOKUP(D642,'[1]Pension Expense Details'!$D$22:$S$1407,16,FALSE)</f>
        <v>1560769</v>
      </c>
      <c r="AC642" s="72">
        <f t="shared" si="45"/>
        <v>2146438</v>
      </c>
      <c r="AD642" s="72">
        <f>VLOOKUP(D642,'[1]Schedule of Pension Amounts LW'!$B$15:$W$1399,22,FALSE)</f>
        <v>3707207</v>
      </c>
    </row>
    <row r="643" spans="1:30" x14ac:dyDescent="0.3">
      <c r="A643" s="104"/>
      <c r="B643" s="33"/>
      <c r="C643" s="33" t="str">
        <f>VLOOKUP(D643,'[1]Employer information'!$I$3:$J$1391,2,FALSE)</f>
        <v xml:space="preserve">Public Education                                  </v>
      </c>
      <c r="D643" s="33" t="str">
        <f>'[1]Schedule of Pension Amounts LW'!B636</f>
        <v>0633</v>
      </c>
      <c r="E643" s="33" t="str">
        <f>IF(ISNA(VLOOKUP(D643,'[1]Proportionate Shares'!$D$23:$G$1400,2,FALSE)),"",VLOOKUP(D643,'[1]Proportionate Shares'!$D$23:$G$1400,2,FALSE))</f>
        <v>185903</v>
      </c>
      <c r="F643" s="33" t="str">
        <f>IF(ISNA(VLOOKUP(D643,'[1]Proportionate Shares'!$D$23:$G$1400,3,FALSE)),"",VLOOKUP(D643,'[1]Proportionate Shares'!$D$23:$G$1400,3,FALSE))</f>
        <v xml:space="preserve">   </v>
      </c>
      <c r="G643" s="34" t="str">
        <f>VLOOKUP(D643,'[1]Employer information'!$A$3:$B$1390,2,FALSE)</f>
        <v>FRIONA ISD</v>
      </c>
      <c r="H643" s="36">
        <f>IF(ISNA(VLOOKUP(D643,'[1]Proportionate Shares'!$D$23:$I$1377,6,FALSE)),0,VLOOKUP(D643,'[1]Proportionate Shares'!$D$23:$I$1377,6,FALSE))</f>
        <v>7.3232621000000005E-5</v>
      </c>
      <c r="I643" s="105">
        <f>VLOOKUP(D643,'[1]Schedule of Pension Amounts LW'!$B$15:$E$1399,3,FALSE)</f>
        <v>4005948</v>
      </c>
      <c r="J643" s="105">
        <f>-IF(ISNA(VLOOKUP(D643,'[1]Combined Contribution Amounts'!$A$2:$K$1335,5,FALSE)),0,VLOOKUP(D643,'[1]Combined Contribution Amounts'!$A$2:$K$1335,5,FALSE))</f>
        <v>-256323</v>
      </c>
      <c r="K643" s="105">
        <f>-IF(ISNA(VLOOKUP(D643,'[1]Combined Contribution Amounts'!$A$2:$K$1335,7,FALSE)),0,VLOOKUP(D643,'[1]Combined Contribution Amounts'!$A$2:$K$1335,7,FALSE))+-IF(ISNA(VLOOKUP(D643,'[1]Combined Contribution Amounts'!$A$2:$K$1335,8,FALSE)),0,VLOOKUP(D643,'[1]Combined Contribution Amounts'!$A$2:$K$1335,8,FALSE))+-IF(ISNA(VLOOKUP(D643,'[1]Combined Contribution Amounts'!$A$2:$K$1335,9,FALSE)),0,VLOOKUP(D643,'[1]Combined Contribution Amounts'!$A$2:$K$1335,9,FALSE))</f>
        <v>0</v>
      </c>
      <c r="L643" s="105">
        <f>VLOOKUP(D643,'[1]Pension Expense Details'!$D$23:$S$1407,16,FALSE)</f>
        <v>356951</v>
      </c>
      <c r="M643" s="105">
        <f>ROUND(('[1]68_InOutFlowsCurPrdAndPriorHist'!$F$28-'[1]68_InOutFlowsCurPrdAndPriorHist'!$F$31)*$H643,0)-VLOOKUP(D643,'[1]Pension Expense Details'!$D$23:$S$1407,12,FALSE)</f>
        <v>-60654</v>
      </c>
      <c r="N643" s="105">
        <f>ROUND(('[1]68_InOutFlowsCurPrdAndPriorHist'!$F$29-'[1]68_InOutFlowsCurPrdAndPriorHist'!$F$32)*$H643,0)-VLOOKUP(D643,'[1]Pension Expense Details'!$D$23:$S$1407,13,FALSE)</f>
        <v>-458305</v>
      </c>
      <c r="O643" s="105">
        <f>ROUND(('[1]68_InOutFlowsCurPrdAndPriorHist'!$F$30-'[1]68_InOutFlowsCurPrdAndPriorHist'!$F$33)*$H643,0)-VLOOKUP(D643,'[1]Pension Expense Details'!$D$23:$S$1407,14,FALSE)</f>
        <v>198185</v>
      </c>
      <c r="P643" s="105">
        <f>ROUND((VLOOKUP(D643,'[1]Schedule of Pension Amounts LW'!$B$15:$AC$1399,28,FALSE)-VLOOKUP(D643,'[1]Schedule of Pension Amounts LW'!$B$15:$AC$1399,27,FALSE))*'[1]Schedule of Pension Amounts LW'!AD$4,0)+VLOOKUP(D643,'[1]Schedule of Pension Amounts LW'!$B$15:$AH$1399,33,FALSE)-VLOOKUP(D643,'[1]Pension Expense Details'!$D$23:$S$1407,15,FALSE)</f>
        <v>21059</v>
      </c>
      <c r="Q643" s="98">
        <f t="shared" si="42"/>
        <v>3806861</v>
      </c>
      <c r="R643" s="98">
        <f>ROUND('[1]68_InOutFlowsCurPrdAndPrior'!$D$32*IF(ISNA(VLOOKUP(D643,'[1]Proportionate Shares'!$D$23:$I$1359,6,FALSE)),0,VLOOKUP(D643,'[1]Proportionate Shares'!$D$23:$I$1359,6,FALSE)),0)</f>
        <v>15992</v>
      </c>
      <c r="S643" s="98">
        <f>ROUND('[1]68_InOutFlowsCurPrdAndPrior'!$D$33*IF(ISNA(VLOOKUP(D643,'[1]Proportionate Shares'!$D$23:$I$1359,6,FALSE)),0,VLOOKUP(D643,'[1]Proportionate Shares'!$D$23:$I$1359,6,FALSE)),0)</f>
        <v>1181075</v>
      </c>
      <c r="T643" s="98">
        <f>ROUND('[1]68_InOutFlowsCurPrdAndPrior'!$D$35*IF(ISNA(VLOOKUP(D643,'[1]Proportionate Shares'!$D$23:$I$1359,6,FALSE)),0,VLOOKUP(D643,'[1]Proportionate Shares'!$D$23:$I$1359,6,FALSE)),0)</f>
        <v>228870</v>
      </c>
      <c r="U643" s="98">
        <f>VLOOKUP(D643,'[1]Schedule of Pension Amounts LW'!$B$15:$AS$1399,36,FALSE)</f>
        <v>286415</v>
      </c>
      <c r="V643" s="99">
        <f t="shared" si="43"/>
        <v>1712352</v>
      </c>
      <c r="W643" s="98">
        <f>ROUND('[1]68_InOutFlowsCurPrdAndPrior'!$F$32*IF(ISNA(VLOOKUP(D643,'[1]Proportionate Shares'!$D$23:$I$1359,6,FALSE)),0,VLOOKUP(D643,'[1]Proportionate Shares'!$D$23:$I$1359,6,FALSE)),0)</f>
        <v>132180</v>
      </c>
      <c r="X643" s="98">
        <f>ROUND('[1]68_InOutFlowsCurPrdAndPrior'!$F$33*IF(ISNA(VLOOKUP(D643,'[1]Proportionate Shares'!$D$23:$I$1359,6,FALSE)),0,VLOOKUP(D643,'[1]Proportionate Shares'!$D$23:$I$1359,6,FALSE)),0)</f>
        <v>488076</v>
      </c>
      <c r="Y643" s="98">
        <f>ROUND('[1]68_InOutFlowsCurPrdAndPrior'!$F$35*IF(ISNA(VLOOKUP(D643,'[1]Proportionate Shares'!$D$23:$I$1359,6,FALSE)),0,VLOOKUP(D643,'[1]Proportionate Shares'!$D$23:$I$1359,6,FALSE)),0)</f>
        <v>190644</v>
      </c>
      <c r="Z643" s="98">
        <f>-VLOOKUP(D643,'[1]Schedule of Pension Amounts LW'!$B$15:$AS$1399,37,FALSE)</f>
        <v>138608</v>
      </c>
      <c r="AA643" s="99">
        <f t="shared" si="44"/>
        <v>949508</v>
      </c>
      <c r="AB643" s="72">
        <f>VLOOKUP(D643,'[1]Pension Expense Details'!$D$22:$S$1407,16,FALSE)</f>
        <v>356951</v>
      </c>
      <c r="AC643" s="72">
        <f t="shared" si="45"/>
        <v>402175</v>
      </c>
      <c r="AD643" s="72">
        <f>VLOOKUP(D643,'[1]Schedule of Pension Amounts LW'!$B$15:$W$1399,22,FALSE)</f>
        <v>759126</v>
      </c>
    </row>
    <row r="644" spans="1:30" x14ac:dyDescent="0.3">
      <c r="A644" s="104"/>
      <c r="B644" s="33"/>
      <c r="C644" s="33" t="str">
        <f>VLOOKUP(D644,'[1]Employer information'!$I$3:$J$1391,2,FALSE)</f>
        <v xml:space="preserve">Public Education                                  </v>
      </c>
      <c r="D644" s="33" t="str">
        <f>'[1]Schedule of Pension Amounts LW'!B637</f>
        <v>0634</v>
      </c>
      <c r="E644" s="33" t="str">
        <f>IF(ISNA(VLOOKUP(D644,'[1]Proportionate Shares'!$D$23:$G$1400,2,FALSE)),"",VLOOKUP(D644,'[1]Proportionate Shares'!$D$23:$G$1400,2,FALSE))</f>
        <v>043905</v>
      </c>
      <c r="F644" s="33" t="str">
        <f>IF(ISNA(VLOOKUP(D644,'[1]Proportionate Shares'!$D$23:$G$1400,3,FALSE)),"",VLOOKUP(D644,'[1]Proportionate Shares'!$D$23:$G$1400,3,FALSE))</f>
        <v xml:space="preserve">   </v>
      </c>
      <c r="G644" s="34" t="str">
        <f>VLOOKUP(D644,'[1]Employer information'!$A$3:$B$1390,2,FALSE)</f>
        <v>FRISCO ISD</v>
      </c>
      <c r="H644" s="36">
        <f>IF(ISNA(VLOOKUP(D644,'[1]Proportionate Shares'!$D$23:$I$1377,6,FALSE)),0,VLOOKUP(D644,'[1]Proportionate Shares'!$D$23:$I$1377,6,FALSE))</f>
        <v>3.5026376720000002E-3</v>
      </c>
      <c r="I644" s="105">
        <f>VLOOKUP(D644,'[1]Schedule of Pension Amounts LW'!$B$15:$E$1399,3,FALSE)</f>
        <v>170483528</v>
      </c>
      <c r="J644" s="105">
        <f>-IF(ISNA(VLOOKUP(D644,'[1]Combined Contribution Amounts'!$A$2:$K$1335,5,FALSE)),0,VLOOKUP(D644,'[1]Combined Contribution Amounts'!$A$2:$K$1335,5,FALSE))</f>
        <v>-12259654</v>
      </c>
      <c r="K644" s="105">
        <f>-IF(ISNA(VLOOKUP(D644,'[1]Combined Contribution Amounts'!$A$2:$K$1335,7,FALSE)),0,VLOOKUP(D644,'[1]Combined Contribution Amounts'!$A$2:$K$1335,7,FALSE))+-IF(ISNA(VLOOKUP(D644,'[1]Combined Contribution Amounts'!$A$2:$K$1335,8,FALSE)),0,VLOOKUP(D644,'[1]Combined Contribution Amounts'!$A$2:$K$1335,8,FALSE))+-IF(ISNA(VLOOKUP(D644,'[1]Combined Contribution Amounts'!$A$2:$K$1335,9,FALSE)),0,VLOOKUP(D644,'[1]Combined Contribution Amounts'!$A$2:$K$1335,9,FALSE))</f>
        <v>0</v>
      </c>
      <c r="L644" s="105">
        <f>VLOOKUP(D644,'[1]Pension Expense Details'!$D$23:$S$1407,16,FALSE)</f>
        <v>20391590</v>
      </c>
      <c r="M644" s="105">
        <f>ROUND(('[1]68_InOutFlowsCurPrdAndPriorHist'!$F$28-'[1]68_InOutFlowsCurPrdAndPriorHist'!$F$31)*$H644,0)-VLOOKUP(D644,'[1]Pension Expense Details'!$D$23:$S$1407,12,FALSE)</f>
        <v>-2901018</v>
      </c>
      <c r="N644" s="105">
        <f>ROUND(('[1]68_InOutFlowsCurPrdAndPriorHist'!$F$29-'[1]68_InOutFlowsCurPrdAndPriorHist'!$F$32)*$H644,0)-VLOOKUP(D644,'[1]Pension Expense Details'!$D$23:$S$1407,13,FALSE)</f>
        <v>-21920222</v>
      </c>
      <c r="O644" s="105">
        <f>ROUND(('[1]68_InOutFlowsCurPrdAndPriorHist'!$F$30-'[1]68_InOutFlowsCurPrdAndPriorHist'!$F$33)*$H644,0)-VLOOKUP(D644,'[1]Pension Expense Details'!$D$23:$S$1407,14,FALSE)</f>
        <v>9478982</v>
      </c>
      <c r="P644" s="105">
        <f>ROUND((VLOOKUP(D644,'[1]Schedule of Pension Amounts LW'!$B$15:$AC$1399,28,FALSE)-VLOOKUP(D644,'[1]Schedule of Pension Amounts LW'!$B$15:$AC$1399,27,FALSE))*'[1]Schedule of Pension Amounts LW'!AD$4,0)+VLOOKUP(D644,'[1]Schedule of Pension Amounts LW'!$B$15:$AH$1399,33,FALSE)-VLOOKUP(D644,'[1]Pension Expense Details'!$D$23:$S$1407,15,FALSE)</f>
        <v>18804850</v>
      </c>
      <c r="Q644" s="98">
        <f t="shared" si="42"/>
        <v>182078056</v>
      </c>
      <c r="R644" s="98">
        <f>ROUND('[1]68_InOutFlowsCurPrdAndPrior'!$D$32*IF(ISNA(VLOOKUP(D644,'[1]Proportionate Shares'!$D$23:$I$1359,6,FALSE)),0,VLOOKUP(D644,'[1]Proportionate Shares'!$D$23:$I$1359,6,FALSE)),0)</f>
        <v>764891</v>
      </c>
      <c r="S644" s="98">
        <f>ROUND('[1]68_InOutFlowsCurPrdAndPrior'!$D$33*IF(ISNA(VLOOKUP(D644,'[1]Proportionate Shares'!$D$23:$I$1359,6,FALSE)),0,VLOOKUP(D644,'[1]Proportionate Shares'!$D$23:$I$1359,6,FALSE)),0)</f>
        <v>56489555</v>
      </c>
      <c r="T644" s="98">
        <f>ROUND('[1]68_InOutFlowsCurPrdAndPrior'!$D$35*IF(ISNA(VLOOKUP(D644,'[1]Proportionate Shares'!$D$23:$I$1359,6,FALSE)),0,VLOOKUP(D644,'[1]Proportionate Shares'!$D$23:$I$1359,6,FALSE)),0)</f>
        <v>10946588</v>
      </c>
      <c r="U644" s="98">
        <f>VLOOKUP(D644,'[1]Schedule of Pension Amounts LW'!$B$15:$AS$1399,36,FALSE)</f>
        <v>22942888</v>
      </c>
      <c r="V644" s="99">
        <f t="shared" si="43"/>
        <v>91143922</v>
      </c>
      <c r="W644" s="98">
        <f>ROUND('[1]68_InOutFlowsCurPrdAndPrior'!$F$32*IF(ISNA(VLOOKUP(D644,'[1]Proportionate Shares'!$D$23:$I$1359,6,FALSE)),0,VLOOKUP(D644,'[1]Proportionate Shares'!$D$23:$I$1359,6,FALSE)),0)</f>
        <v>6322039</v>
      </c>
      <c r="X644" s="98">
        <f>ROUND('[1]68_InOutFlowsCurPrdAndPrior'!$F$33*IF(ISNA(VLOOKUP(D644,'[1]Proportionate Shares'!$D$23:$I$1359,6,FALSE)),0,VLOOKUP(D644,'[1]Proportionate Shares'!$D$23:$I$1359,6,FALSE)),0)</f>
        <v>23344157</v>
      </c>
      <c r="Y644" s="98">
        <f>ROUND('[1]68_InOutFlowsCurPrdAndPrior'!$F$35*IF(ISNA(VLOOKUP(D644,'[1]Proportionate Shares'!$D$23:$I$1359,6,FALSE)),0,VLOOKUP(D644,'[1]Proportionate Shares'!$D$23:$I$1359,6,FALSE)),0)</f>
        <v>9118315</v>
      </c>
      <c r="Z644" s="98">
        <f>-VLOOKUP(D644,'[1]Schedule of Pension Amounts LW'!$B$15:$AS$1399,37,FALSE)</f>
        <v>1027621</v>
      </c>
      <c r="AA644" s="99">
        <f t="shared" si="44"/>
        <v>39812132</v>
      </c>
      <c r="AB644" s="72">
        <f>VLOOKUP(D644,'[1]Pension Expense Details'!$D$22:$S$1407,16,FALSE)</f>
        <v>20391590</v>
      </c>
      <c r="AC644" s="72">
        <f t="shared" si="45"/>
        <v>17959544</v>
      </c>
      <c r="AD644" s="72">
        <f>VLOOKUP(D644,'[1]Schedule of Pension Amounts LW'!$B$15:$W$1399,22,FALSE)</f>
        <v>38351134</v>
      </c>
    </row>
    <row r="645" spans="1:30" x14ac:dyDescent="0.3">
      <c r="A645" s="104"/>
      <c r="B645" s="33"/>
      <c r="C645" s="33" t="str">
        <f>VLOOKUP(D645,'[1]Employer information'!$I$3:$J$1391,2,FALSE)</f>
        <v xml:space="preserve">Public Education                                  </v>
      </c>
      <c r="D645" s="33" t="str">
        <f>'[1]Schedule of Pension Amounts LW'!B638</f>
        <v>0635</v>
      </c>
      <c r="E645" s="33" t="str">
        <f>IF(ISNA(VLOOKUP(D645,'[1]Proportionate Shares'!$D$23:$G$1400,2,FALSE)),"",VLOOKUP(D645,'[1]Proportionate Shares'!$D$23:$G$1400,2,FALSE))</f>
        <v>175905</v>
      </c>
      <c r="F645" s="33" t="str">
        <f>IF(ISNA(VLOOKUP(D645,'[1]Proportionate Shares'!$D$23:$G$1400,3,FALSE)),"",VLOOKUP(D645,'[1]Proportionate Shares'!$D$23:$G$1400,3,FALSE))</f>
        <v xml:space="preserve">   </v>
      </c>
      <c r="G645" s="34" t="str">
        <f>VLOOKUP(D645,'[1]Employer information'!$A$3:$B$1390,2,FALSE)</f>
        <v>FROST ISD</v>
      </c>
      <c r="H645" s="36">
        <f>IF(ISNA(VLOOKUP(D645,'[1]Proportionate Shares'!$D$23:$I$1377,6,FALSE)),0,VLOOKUP(D645,'[1]Proportionate Shares'!$D$23:$I$1377,6,FALSE))</f>
        <v>2.0719287000000001E-5</v>
      </c>
      <c r="I645" s="105">
        <f>VLOOKUP(D645,'[1]Schedule of Pension Amounts LW'!$B$15:$E$1399,3,FALSE)</f>
        <v>1238768</v>
      </c>
      <c r="J645" s="105">
        <f>-IF(ISNA(VLOOKUP(D645,'[1]Combined Contribution Amounts'!$A$2:$K$1335,5,FALSE)),0,VLOOKUP(D645,'[1]Combined Contribution Amounts'!$A$2:$K$1335,5,FALSE))</f>
        <v>-72520</v>
      </c>
      <c r="K645" s="105">
        <f>-IF(ISNA(VLOOKUP(D645,'[1]Combined Contribution Amounts'!$A$2:$K$1335,7,FALSE)),0,VLOOKUP(D645,'[1]Combined Contribution Amounts'!$A$2:$K$1335,7,FALSE))+-IF(ISNA(VLOOKUP(D645,'[1]Combined Contribution Amounts'!$A$2:$K$1335,8,FALSE)),0,VLOOKUP(D645,'[1]Combined Contribution Amounts'!$A$2:$K$1335,8,FALSE))+-IF(ISNA(VLOOKUP(D645,'[1]Combined Contribution Amounts'!$A$2:$K$1335,9,FALSE)),0,VLOOKUP(D645,'[1]Combined Contribution Amounts'!$A$2:$K$1335,9,FALSE))</f>
        <v>0</v>
      </c>
      <c r="L645" s="105">
        <f>VLOOKUP(D645,'[1]Pension Expense Details'!$D$23:$S$1407,16,FALSE)</f>
        <v>84426</v>
      </c>
      <c r="M645" s="105">
        <f>ROUND(('[1]68_InOutFlowsCurPrdAndPriorHist'!$F$28-'[1]68_InOutFlowsCurPrdAndPriorHist'!$F$31)*$H645,0)-VLOOKUP(D645,'[1]Pension Expense Details'!$D$23:$S$1407,12,FALSE)</f>
        <v>-17161</v>
      </c>
      <c r="N645" s="105">
        <f>ROUND(('[1]68_InOutFlowsCurPrdAndPriorHist'!$F$29-'[1]68_InOutFlowsCurPrdAndPriorHist'!$F$32)*$H645,0)-VLOOKUP(D645,'[1]Pension Expense Details'!$D$23:$S$1407,13,FALSE)</f>
        <v>-129665</v>
      </c>
      <c r="O645" s="105">
        <f>ROUND(('[1]68_InOutFlowsCurPrdAndPriorHist'!$F$30-'[1]68_InOutFlowsCurPrdAndPriorHist'!$F$33)*$H645,0)-VLOOKUP(D645,'[1]Pension Expense Details'!$D$23:$S$1407,14,FALSE)</f>
        <v>56071</v>
      </c>
      <c r="P645" s="105">
        <f>ROUND((VLOOKUP(D645,'[1]Schedule of Pension Amounts LW'!$B$15:$AC$1399,28,FALSE)-VLOOKUP(D645,'[1]Schedule of Pension Amounts LW'!$B$15:$AC$1399,27,FALSE))*'[1]Schedule of Pension Amounts LW'!AD$4,0)+VLOOKUP(D645,'[1]Schedule of Pension Amounts LW'!$B$15:$AH$1399,33,FALSE)-VLOOKUP(D645,'[1]Pension Expense Details'!$D$23:$S$1407,15,FALSE)</f>
        <v>-82866</v>
      </c>
      <c r="Q645" s="98">
        <f t="shared" si="42"/>
        <v>1077053</v>
      </c>
      <c r="R645" s="98">
        <f>ROUND('[1]68_InOutFlowsCurPrdAndPrior'!$D$32*IF(ISNA(VLOOKUP(D645,'[1]Proportionate Shares'!$D$23:$I$1359,6,FALSE)),0,VLOOKUP(D645,'[1]Proportionate Shares'!$D$23:$I$1359,6,FALSE)),0)</f>
        <v>4525</v>
      </c>
      <c r="S645" s="98">
        <f>ROUND('[1]68_InOutFlowsCurPrdAndPrior'!$D$33*IF(ISNA(VLOOKUP(D645,'[1]Proportionate Shares'!$D$23:$I$1359,6,FALSE)),0,VLOOKUP(D645,'[1]Proportionate Shares'!$D$23:$I$1359,6,FALSE)),0)</f>
        <v>334155</v>
      </c>
      <c r="T645" s="98">
        <f>ROUND('[1]68_InOutFlowsCurPrdAndPrior'!$D$35*IF(ISNA(VLOOKUP(D645,'[1]Proportionate Shares'!$D$23:$I$1359,6,FALSE)),0,VLOOKUP(D645,'[1]Proportionate Shares'!$D$23:$I$1359,6,FALSE)),0)</f>
        <v>64753</v>
      </c>
      <c r="U645" s="98">
        <f>VLOOKUP(D645,'[1]Schedule of Pension Amounts LW'!$B$15:$AS$1399,36,FALSE)</f>
        <v>121475</v>
      </c>
      <c r="V645" s="99">
        <f t="shared" si="43"/>
        <v>524908</v>
      </c>
      <c r="W645" s="98">
        <f>ROUND('[1]68_InOutFlowsCurPrdAndPrior'!$F$32*IF(ISNA(VLOOKUP(D645,'[1]Proportionate Shares'!$D$23:$I$1359,6,FALSE)),0,VLOOKUP(D645,'[1]Proportionate Shares'!$D$23:$I$1359,6,FALSE)),0)</f>
        <v>37397</v>
      </c>
      <c r="X645" s="98">
        <f>ROUND('[1]68_InOutFlowsCurPrdAndPrior'!$F$33*IF(ISNA(VLOOKUP(D645,'[1]Proportionate Shares'!$D$23:$I$1359,6,FALSE)),0,VLOOKUP(D645,'[1]Proportionate Shares'!$D$23:$I$1359,6,FALSE)),0)</f>
        <v>138089</v>
      </c>
      <c r="Y645" s="98">
        <f>ROUND('[1]68_InOutFlowsCurPrdAndPrior'!$F$35*IF(ISNA(VLOOKUP(D645,'[1]Proportionate Shares'!$D$23:$I$1359,6,FALSE)),0,VLOOKUP(D645,'[1]Proportionate Shares'!$D$23:$I$1359,6,FALSE)),0)</f>
        <v>53938</v>
      </c>
      <c r="Z645" s="98">
        <f>-VLOOKUP(D645,'[1]Schedule of Pension Amounts LW'!$B$15:$AS$1399,37,FALSE)</f>
        <v>80087</v>
      </c>
      <c r="AA645" s="99">
        <f t="shared" si="44"/>
        <v>309511</v>
      </c>
      <c r="AB645" s="72">
        <f>VLOOKUP(D645,'[1]Pension Expense Details'!$D$22:$S$1407,16,FALSE)</f>
        <v>84426</v>
      </c>
      <c r="AC645" s="72">
        <f t="shared" si="45"/>
        <v>146640</v>
      </c>
      <c r="AD645" s="72">
        <f>VLOOKUP(D645,'[1]Schedule of Pension Amounts LW'!$B$15:$W$1399,22,FALSE)</f>
        <v>231066</v>
      </c>
    </row>
    <row r="646" spans="1:30" x14ac:dyDescent="0.3">
      <c r="A646" s="104"/>
      <c r="B646" s="33"/>
      <c r="C646" s="33" t="str">
        <f>VLOOKUP(D646,'[1]Employer information'!$I$3:$J$1391,2,FALSE)</f>
        <v xml:space="preserve">Public Education                                  </v>
      </c>
      <c r="D646" s="33" t="str">
        <f>'[1]Schedule of Pension Amounts LW'!B639</f>
        <v>1555</v>
      </c>
      <c r="E646" s="33" t="str">
        <f>IF(ISNA(VLOOKUP(D646,'[1]Proportionate Shares'!$D$23:$G$1400,2,FALSE)),"",VLOOKUP(D646,'[1]Proportionate Shares'!$D$23:$G$1400,2,FALSE))</f>
        <v>234909</v>
      </c>
      <c r="F646" s="33" t="str">
        <f>IF(ISNA(VLOOKUP(D646,'[1]Proportionate Shares'!$D$23:$G$1400,3,FALSE)),"",VLOOKUP(D646,'[1]Proportionate Shares'!$D$23:$G$1400,3,FALSE))</f>
        <v/>
      </c>
      <c r="G646" s="34" t="str">
        <f>VLOOKUP(D646,'[1]Employer information'!$A$3:$B$1390,2,FALSE)</f>
        <v>FRUITVALE ISD</v>
      </c>
      <c r="H646" s="36">
        <f>IF(ISNA(VLOOKUP(D646,'[1]Proportionate Shares'!$D$23:$I$1377,6,FALSE)),0,VLOOKUP(D646,'[1]Proportionate Shares'!$D$23:$I$1377,6,FALSE))</f>
        <v>2.6377662999999999E-5</v>
      </c>
      <c r="I646" s="105">
        <f>VLOOKUP(D646,'[1]Schedule of Pension Amounts LW'!$B$15:$E$1399,3,FALSE)</f>
        <v>1436521</v>
      </c>
      <c r="J646" s="105">
        <f>-IF(ISNA(VLOOKUP(D646,'[1]Combined Contribution Amounts'!$A$2:$K$1335,5,FALSE)),0,VLOOKUP(D646,'[1]Combined Contribution Amounts'!$A$2:$K$1335,5,FALSE))</f>
        <v>-92325</v>
      </c>
      <c r="K646" s="105">
        <f>-IF(ISNA(VLOOKUP(D646,'[1]Combined Contribution Amounts'!$A$2:$K$1335,7,FALSE)),0,VLOOKUP(D646,'[1]Combined Contribution Amounts'!$A$2:$K$1335,7,FALSE))+-IF(ISNA(VLOOKUP(D646,'[1]Combined Contribution Amounts'!$A$2:$K$1335,8,FALSE)),0,VLOOKUP(D646,'[1]Combined Contribution Amounts'!$A$2:$K$1335,8,FALSE))+-IF(ISNA(VLOOKUP(D646,'[1]Combined Contribution Amounts'!$A$2:$K$1335,9,FALSE)),0,VLOOKUP(D646,'[1]Combined Contribution Amounts'!$A$2:$K$1335,9,FALSE))</f>
        <v>0</v>
      </c>
      <c r="L646" s="105">
        <f>VLOOKUP(D646,'[1]Pension Expense Details'!$D$23:$S$1407,16,FALSE)</f>
        <v>129572</v>
      </c>
      <c r="M646" s="105">
        <f>ROUND(('[1]68_InOutFlowsCurPrdAndPriorHist'!$F$28-'[1]68_InOutFlowsCurPrdAndPriorHist'!$F$31)*$H646,0)-VLOOKUP(D646,'[1]Pension Expense Details'!$D$23:$S$1407,12,FALSE)</f>
        <v>-21847</v>
      </c>
      <c r="N646" s="105">
        <f>ROUND(('[1]68_InOutFlowsCurPrdAndPriorHist'!$F$29-'[1]68_InOutFlowsCurPrdAndPriorHist'!$F$32)*$H646,0)-VLOOKUP(D646,'[1]Pension Expense Details'!$D$23:$S$1407,13,FALSE)</f>
        <v>-165076</v>
      </c>
      <c r="O646" s="105">
        <f>ROUND(('[1]68_InOutFlowsCurPrdAndPriorHist'!$F$30-'[1]68_InOutFlowsCurPrdAndPriorHist'!$F$33)*$H646,0)-VLOOKUP(D646,'[1]Pension Expense Details'!$D$23:$S$1407,14,FALSE)</f>
        <v>71384</v>
      </c>
      <c r="P646" s="105">
        <f>ROUND((VLOOKUP(D646,'[1]Schedule of Pension Amounts LW'!$B$15:$AC$1399,28,FALSE)-VLOOKUP(D646,'[1]Schedule of Pension Amounts LW'!$B$15:$AC$1399,27,FALSE))*'[1]Schedule of Pension Amounts LW'!AD$4,0)+VLOOKUP(D646,'[1]Schedule of Pension Amounts LW'!$B$15:$AH$1399,33,FALSE)-VLOOKUP(D646,'[1]Pension Expense Details'!$D$23:$S$1407,15,FALSE)</f>
        <v>12964</v>
      </c>
      <c r="Q646" s="98">
        <f t="shared" si="42"/>
        <v>1371193</v>
      </c>
      <c r="R646" s="98">
        <f>ROUND('[1]68_InOutFlowsCurPrdAndPrior'!$D$32*IF(ISNA(VLOOKUP(D646,'[1]Proportionate Shares'!$D$23:$I$1359,6,FALSE)),0,VLOOKUP(D646,'[1]Proportionate Shares'!$D$23:$I$1359,6,FALSE)),0)</f>
        <v>5760</v>
      </c>
      <c r="S646" s="98">
        <f>ROUND('[1]68_InOutFlowsCurPrdAndPrior'!$D$33*IF(ISNA(VLOOKUP(D646,'[1]Proportionate Shares'!$D$23:$I$1359,6,FALSE)),0,VLOOKUP(D646,'[1]Proportionate Shares'!$D$23:$I$1359,6,FALSE)),0)</f>
        <v>425412</v>
      </c>
      <c r="T646" s="98">
        <f>ROUND('[1]68_InOutFlowsCurPrdAndPrior'!$D$35*IF(ISNA(VLOOKUP(D646,'[1]Proportionate Shares'!$D$23:$I$1359,6,FALSE)),0,VLOOKUP(D646,'[1]Proportionate Shares'!$D$23:$I$1359,6,FALSE)),0)</f>
        <v>82437</v>
      </c>
      <c r="U646" s="98">
        <f>VLOOKUP(D646,'[1]Schedule of Pension Amounts LW'!$B$15:$AS$1399,36,FALSE)</f>
        <v>126850</v>
      </c>
      <c r="V646" s="99">
        <f t="shared" si="43"/>
        <v>640459</v>
      </c>
      <c r="W646" s="98">
        <f>ROUND('[1]68_InOutFlowsCurPrdAndPrior'!$F$32*IF(ISNA(VLOOKUP(D646,'[1]Proportionate Shares'!$D$23:$I$1359,6,FALSE)),0,VLOOKUP(D646,'[1]Proportionate Shares'!$D$23:$I$1359,6,FALSE)),0)</f>
        <v>47610</v>
      </c>
      <c r="X646" s="98">
        <f>ROUND('[1]68_InOutFlowsCurPrdAndPrior'!$F$33*IF(ISNA(VLOOKUP(D646,'[1]Proportionate Shares'!$D$23:$I$1359,6,FALSE)),0,VLOOKUP(D646,'[1]Proportionate Shares'!$D$23:$I$1359,6,FALSE)),0)</f>
        <v>175800</v>
      </c>
      <c r="Y646" s="98">
        <f>ROUND('[1]68_InOutFlowsCurPrdAndPrior'!$F$35*IF(ISNA(VLOOKUP(D646,'[1]Proportionate Shares'!$D$23:$I$1359,6,FALSE)),0,VLOOKUP(D646,'[1]Proportionate Shares'!$D$23:$I$1359,6,FALSE)),0)</f>
        <v>68668</v>
      </c>
      <c r="Z646" s="98">
        <f>-VLOOKUP(D646,'[1]Schedule of Pension Amounts LW'!$B$15:$AS$1399,37,FALSE)</f>
        <v>101114</v>
      </c>
      <c r="AA646" s="99">
        <f t="shared" si="44"/>
        <v>393192</v>
      </c>
      <c r="AB646" s="72">
        <f>VLOOKUP(D646,'[1]Pension Expense Details'!$D$22:$S$1407,16,FALSE)</f>
        <v>129572</v>
      </c>
      <c r="AC646" s="72">
        <f t="shared" si="45"/>
        <v>150330</v>
      </c>
      <c r="AD646" s="72">
        <f>VLOOKUP(D646,'[1]Schedule of Pension Amounts LW'!$B$15:$W$1399,22,FALSE)</f>
        <v>279902</v>
      </c>
    </row>
    <row r="647" spans="1:30" x14ac:dyDescent="0.3">
      <c r="A647" s="104"/>
      <c r="B647" s="33"/>
      <c r="C647" s="33" t="str">
        <f>VLOOKUP(D647,'[1]Employer information'!$I$3:$J$1391,2,FALSE)</f>
        <v xml:space="preserve">Public Education                                  </v>
      </c>
      <c r="D647" s="33" t="str">
        <f>'[1]Schedule of Pension Amounts LW'!B640</f>
        <v>0637</v>
      </c>
      <c r="E647" s="33" t="str">
        <f>IF(ISNA(VLOOKUP(D647,'[1]Proportionate Shares'!$D$23:$G$1400,2,FALSE)),"",VLOOKUP(D647,'[1]Proportionate Shares'!$D$23:$G$1400,2,FALSE))</f>
        <v>049901</v>
      </c>
      <c r="F647" s="33" t="str">
        <f>IF(ISNA(VLOOKUP(D647,'[1]Proportionate Shares'!$D$23:$G$1400,3,FALSE)),"",VLOOKUP(D647,'[1]Proportionate Shares'!$D$23:$G$1400,3,FALSE))</f>
        <v xml:space="preserve">   </v>
      </c>
      <c r="G647" s="34" t="str">
        <f>VLOOKUP(D647,'[1]Employer information'!$A$3:$B$1390,2,FALSE)</f>
        <v>GAINESVILLE ISD</v>
      </c>
      <c r="H647" s="36">
        <f>IF(ISNA(VLOOKUP(D647,'[1]Proportionate Shares'!$D$23:$I$1377,6,FALSE)),0,VLOOKUP(D647,'[1]Proportionate Shares'!$D$23:$I$1377,6,FALSE))</f>
        <v>1.7628821500000001E-4</v>
      </c>
      <c r="I647" s="105">
        <f>VLOOKUP(D647,'[1]Schedule of Pension Amounts LW'!$B$15:$E$1399,3,FALSE)</f>
        <v>9248067</v>
      </c>
      <c r="J647" s="105">
        <f>-IF(ISNA(VLOOKUP(D647,'[1]Combined Contribution Amounts'!$A$2:$K$1335,5,FALSE)),0,VLOOKUP(D647,'[1]Combined Contribution Amounts'!$A$2:$K$1335,5,FALSE))</f>
        <v>-617030</v>
      </c>
      <c r="K647" s="105">
        <f>-IF(ISNA(VLOOKUP(D647,'[1]Combined Contribution Amounts'!$A$2:$K$1335,7,FALSE)),0,VLOOKUP(D647,'[1]Combined Contribution Amounts'!$A$2:$K$1335,7,FALSE))+-IF(ISNA(VLOOKUP(D647,'[1]Combined Contribution Amounts'!$A$2:$K$1335,8,FALSE)),0,VLOOKUP(D647,'[1]Combined Contribution Amounts'!$A$2:$K$1335,8,FALSE))+-IF(ISNA(VLOOKUP(D647,'[1]Combined Contribution Amounts'!$A$2:$K$1335,9,FALSE)),0,VLOOKUP(D647,'[1]Combined Contribution Amounts'!$A$2:$K$1335,9,FALSE))</f>
        <v>0</v>
      </c>
      <c r="L647" s="105">
        <f>VLOOKUP(D647,'[1]Pension Expense Details'!$D$23:$S$1407,16,FALSE)</f>
        <v>921380</v>
      </c>
      <c r="M647" s="105">
        <f>ROUND(('[1]68_InOutFlowsCurPrdAndPriorHist'!$F$28-'[1]68_InOutFlowsCurPrdAndPriorHist'!$F$31)*$H647,0)-VLOOKUP(D647,'[1]Pension Expense Details'!$D$23:$S$1407,12,FALSE)</f>
        <v>-146008</v>
      </c>
      <c r="N647" s="105">
        <f>ROUND(('[1]68_InOutFlowsCurPrdAndPriorHist'!$F$29-'[1]68_InOutFlowsCurPrdAndPriorHist'!$F$32)*$H647,0)-VLOOKUP(D647,'[1]Pension Expense Details'!$D$23:$S$1407,13,FALSE)</f>
        <v>-1103248</v>
      </c>
      <c r="O647" s="105">
        <f>ROUND(('[1]68_InOutFlowsCurPrdAndPriorHist'!$F$30-'[1]68_InOutFlowsCurPrdAndPriorHist'!$F$33)*$H647,0)-VLOOKUP(D647,'[1]Pension Expense Details'!$D$23:$S$1407,14,FALSE)</f>
        <v>477078</v>
      </c>
      <c r="P647" s="105">
        <f>ROUND((VLOOKUP(D647,'[1]Schedule of Pension Amounts LW'!$B$15:$AC$1399,28,FALSE)-VLOOKUP(D647,'[1]Schedule of Pension Amounts LW'!$B$15:$AC$1399,27,FALSE))*'[1]Schedule of Pension Amounts LW'!AD$4,0)+VLOOKUP(D647,'[1]Schedule of Pension Amounts LW'!$B$15:$AH$1399,33,FALSE)-VLOOKUP(D647,'[1]Pension Expense Details'!$D$23:$S$1407,15,FALSE)</f>
        <v>383774</v>
      </c>
      <c r="Q647" s="98">
        <f t="shared" si="42"/>
        <v>9164013</v>
      </c>
      <c r="R647" s="98">
        <f>ROUND('[1]68_InOutFlowsCurPrdAndPrior'!$D$32*IF(ISNA(VLOOKUP(D647,'[1]Proportionate Shares'!$D$23:$I$1359,6,FALSE)),0,VLOOKUP(D647,'[1]Proportionate Shares'!$D$23:$I$1359,6,FALSE)),0)</f>
        <v>38497</v>
      </c>
      <c r="S647" s="98">
        <f>ROUND('[1]68_InOutFlowsCurPrdAndPrior'!$D$33*IF(ISNA(VLOOKUP(D647,'[1]Proportionate Shares'!$D$23:$I$1359,6,FALSE)),0,VLOOKUP(D647,'[1]Proportionate Shares'!$D$23:$I$1359,6,FALSE)),0)</f>
        <v>2843127</v>
      </c>
      <c r="T647" s="98">
        <f>ROUND('[1]68_InOutFlowsCurPrdAndPrior'!$D$35*IF(ISNA(VLOOKUP(D647,'[1]Proportionate Shares'!$D$23:$I$1359,6,FALSE)),0,VLOOKUP(D647,'[1]Proportionate Shares'!$D$23:$I$1359,6,FALSE)),0)</f>
        <v>550943</v>
      </c>
      <c r="U647" s="98">
        <f>VLOOKUP(D647,'[1]Schedule of Pension Amounts LW'!$B$15:$AS$1399,36,FALSE)</f>
        <v>1010218</v>
      </c>
      <c r="V647" s="99">
        <f t="shared" si="43"/>
        <v>4442785</v>
      </c>
      <c r="W647" s="98">
        <f>ROUND('[1]68_InOutFlowsCurPrdAndPrior'!$F$32*IF(ISNA(VLOOKUP(D647,'[1]Proportionate Shares'!$D$23:$I$1359,6,FALSE)),0,VLOOKUP(D647,'[1]Proportionate Shares'!$D$23:$I$1359,6,FALSE)),0)</f>
        <v>318189</v>
      </c>
      <c r="X647" s="98">
        <f>ROUND('[1]68_InOutFlowsCurPrdAndPrior'!$F$33*IF(ISNA(VLOOKUP(D647,'[1]Proportionate Shares'!$D$23:$I$1359,6,FALSE)),0,VLOOKUP(D647,'[1]Proportionate Shares'!$D$23:$I$1359,6,FALSE)),0)</f>
        <v>1174914</v>
      </c>
      <c r="Y647" s="98">
        <f>ROUND('[1]68_InOutFlowsCurPrdAndPrior'!$F$35*IF(ISNA(VLOOKUP(D647,'[1]Proportionate Shares'!$D$23:$I$1359,6,FALSE)),0,VLOOKUP(D647,'[1]Proportionate Shares'!$D$23:$I$1359,6,FALSE)),0)</f>
        <v>458926</v>
      </c>
      <c r="Z647" s="98">
        <f>-VLOOKUP(D647,'[1]Schedule of Pension Amounts LW'!$B$15:$AS$1399,37,FALSE)</f>
        <v>28743</v>
      </c>
      <c r="AA647" s="99">
        <f t="shared" si="44"/>
        <v>1980772</v>
      </c>
      <c r="AB647" s="72">
        <f>VLOOKUP(D647,'[1]Pension Expense Details'!$D$22:$S$1407,16,FALSE)</f>
        <v>921380</v>
      </c>
      <c r="AC647" s="72">
        <f t="shared" si="45"/>
        <v>1041848</v>
      </c>
      <c r="AD647" s="72">
        <f>VLOOKUP(D647,'[1]Schedule of Pension Amounts LW'!$B$15:$W$1399,22,FALSE)</f>
        <v>1963228</v>
      </c>
    </row>
    <row r="648" spans="1:30" x14ac:dyDescent="0.3">
      <c r="A648" s="104"/>
      <c r="B648" s="33"/>
      <c r="C648" s="33" t="str">
        <f>VLOOKUP(D648,'[1]Employer information'!$I$3:$J$1391,2,FALSE)</f>
        <v xml:space="preserve">Public Education                                  </v>
      </c>
      <c r="D648" s="33" t="str">
        <f>'[1]Schedule of Pension Amounts LW'!B641</f>
        <v>0638</v>
      </c>
      <c r="E648" s="33" t="str">
        <f>IF(ISNA(VLOOKUP(D648,'[1]Proportionate Shares'!$D$23:$G$1400,2,FALSE)),"",VLOOKUP(D648,'[1]Proportionate Shares'!$D$23:$G$1400,2,FALSE))</f>
        <v>101910</v>
      </c>
      <c r="F648" s="33" t="str">
        <f>IF(ISNA(VLOOKUP(D648,'[1]Proportionate Shares'!$D$23:$G$1400,3,FALSE)),"",VLOOKUP(D648,'[1]Proportionate Shares'!$D$23:$G$1400,3,FALSE))</f>
        <v xml:space="preserve">   </v>
      </c>
      <c r="G648" s="34" t="str">
        <f>VLOOKUP(D648,'[1]Employer information'!$A$3:$B$1390,2,FALSE)</f>
        <v>GALENA PARK ISD</v>
      </c>
      <c r="H648" s="36">
        <f>IF(ISNA(VLOOKUP(D648,'[1]Proportionate Shares'!$D$23:$I$1377,6,FALSE)),0,VLOOKUP(D648,'[1]Proportionate Shares'!$D$23:$I$1377,6,FALSE))</f>
        <v>1.5672803159999999E-3</v>
      </c>
      <c r="I648" s="105">
        <f>VLOOKUP(D648,'[1]Schedule of Pension Amounts LW'!$B$15:$E$1399,3,FALSE)</f>
        <v>85158483</v>
      </c>
      <c r="J648" s="105">
        <f>-IF(ISNA(VLOOKUP(D648,'[1]Combined Contribution Amounts'!$A$2:$K$1335,5,FALSE)),0,VLOOKUP(D648,'[1]Combined Contribution Amounts'!$A$2:$K$1335,5,FALSE))</f>
        <v>-5485641</v>
      </c>
      <c r="K648" s="105">
        <f>-IF(ISNA(VLOOKUP(D648,'[1]Combined Contribution Amounts'!$A$2:$K$1335,7,FALSE)),0,VLOOKUP(D648,'[1]Combined Contribution Amounts'!$A$2:$K$1335,7,FALSE))+-IF(ISNA(VLOOKUP(D648,'[1]Combined Contribution Amounts'!$A$2:$K$1335,8,FALSE)),0,VLOOKUP(D648,'[1]Combined Contribution Amounts'!$A$2:$K$1335,8,FALSE))+-IF(ISNA(VLOOKUP(D648,'[1]Combined Contribution Amounts'!$A$2:$K$1335,9,FALSE)),0,VLOOKUP(D648,'[1]Combined Contribution Amounts'!$A$2:$K$1335,9,FALSE))</f>
        <v>-29</v>
      </c>
      <c r="L648" s="105">
        <f>VLOOKUP(D648,'[1]Pension Expense Details'!$D$23:$S$1407,16,FALSE)</f>
        <v>7729520</v>
      </c>
      <c r="M648" s="105">
        <f>ROUND(('[1]68_InOutFlowsCurPrdAndPriorHist'!$F$28-'[1]68_InOutFlowsCurPrdAndPriorHist'!$F$31)*$H648,0)-VLOOKUP(D648,'[1]Pension Expense Details'!$D$23:$S$1407,12,FALSE)</f>
        <v>-1298081</v>
      </c>
      <c r="N648" s="105">
        <f>ROUND(('[1]68_InOutFlowsCurPrdAndPriorHist'!$F$29-'[1]68_InOutFlowsCurPrdAndPriorHist'!$F$32)*$H648,0)-VLOOKUP(D648,'[1]Pension Expense Details'!$D$23:$S$1407,13,FALSE)</f>
        <v>-9808360</v>
      </c>
      <c r="O648" s="105">
        <f>ROUND(('[1]68_InOutFlowsCurPrdAndPriorHist'!$F$30-'[1]68_InOutFlowsCurPrdAndPriorHist'!$F$33)*$H648,0)-VLOOKUP(D648,'[1]Pension Expense Details'!$D$23:$S$1407,14,FALSE)</f>
        <v>4241438</v>
      </c>
      <c r="P648" s="105">
        <f>ROUND((VLOOKUP(D648,'[1]Schedule of Pension Amounts LW'!$B$15:$AC$1399,28,FALSE)-VLOOKUP(D648,'[1]Schedule of Pension Amounts LW'!$B$15:$AC$1399,27,FALSE))*'[1]Schedule of Pension Amounts LW'!AD$4,0)+VLOOKUP(D648,'[1]Schedule of Pension Amounts LW'!$B$15:$AH$1399,33,FALSE)-VLOOKUP(D648,'[1]Pension Expense Details'!$D$23:$S$1407,15,FALSE)</f>
        <v>934800</v>
      </c>
      <c r="Q648" s="98">
        <f t="shared" si="42"/>
        <v>81472130</v>
      </c>
      <c r="R648" s="98">
        <f>ROUND('[1]68_InOutFlowsCurPrdAndPrior'!$D$32*IF(ISNA(VLOOKUP(D648,'[1]Proportionate Shares'!$D$23:$I$1359,6,FALSE)),0,VLOOKUP(D648,'[1]Proportionate Shares'!$D$23:$I$1359,6,FALSE)),0)</f>
        <v>342256</v>
      </c>
      <c r="S648" s="98">
        <f>ROUND('[1]68_InOutFlowsCurPrdAndPrior'!$D$33*IF(ISNA(VLOOKUP(D648,'[1]Proportionate Shares'!$D$23:$I$1359,6,FALSE)),0,VLOOKUP(D648,'[1]Proportionate Shares'!$D$23:$I$1359,6,FALSE)),0)</f>
        <v>25276656</v>
      </c>
      <c r="T648" s="98">
        <f>ROUND('[1]68_InOutFlowsCurPrdAndPrior'!$D$35*IF(ISNA(VLOOKUP(D648,'[1]Proportionate Shares'!$D$23:$I$1359,6,FALSE)),0,VLOOKUP(D648,'[1]Proportionate Shares'!$D$23:$I$1359,6,FALSE)),0)</f>
        <v>4898129</v>
      </c>
      <c r="U648" s="98">
        <f>VLOOKUP(D648,'[1]Schedule of Pension Amounts LW'!$B$15:$AS$1399,36,FALSE)</f>
        <v>7140562</v>
      </c>
      <c r="V648" s="99">
        <f t="shared" si="43"/>
        <v>37657603</v>
      </c>
      <c r="W648" s="98">
        <f>ROUND('[1]68_InOutFlowsCurPrdAndPrior'!$F$32*IF(ISNA(VLOOKUP(D648,'[1]Proportionate Shares'!$D$23:$I$1359,6,FALSE)),0,VLOOKUP(D648,'[1]Proportionate Shares'!$D$23:$I$1359,6,FALSE)),0)</f>
        <v>2828842</v>
      </c>
      <c r="X648" s="98">
        <f>ROUND('[1]68_InOutFlowsCurPrdAndPrior'!$F$33*IF(ISNA(VLOOKUP(D648,'[1]Proportionate Shares'!$D$23:$I$1359,6,FALSE)),0,VLOOKUP(D648,'[1]Proportionate Shares'!$D$23:$I$1359,6,FALSE)),0)</f>
        <v>10445510</v>
      </c>
      <c r="Y648" s="98">
        <f>ROUND('[1]68_InOutFlowsCurPrdAndPrior'!$F$35*IF(ISNA(VLOOKUP(D648,'[1]Proportionate Shares'!$D$23:$I$1359,6,FALSE)),0,VLOOKUP(D648,'[1]Proportionate Shares'!$D$23:$I$1359,6,FALSE)),0)</f>
        <v>4080055</v>
      </c>
      <c r="Z648" s="98">
        <f>-VLOOKUP(D648,'[1]Schedule of Pension Amounts LW'!$B$15:$AS$1399,37,FALSE)</f>
        <v>1063</v>
      </c>
      <c r="AA648" s="99">
        <f t="shared" si="44"/>
        <v>17355470</v>
      </c>
      <c r="AB648" s="72">
        <f>VLOOKUP(D648,'[1]Pension Expense Details'!$D$22:$S$1407,16,FALSE)</f>
        <v>7729520</v>
      </c>
      <c r="AC648" s="72">
        <f t="shared" si="45"/>
        <v>9556713</v>
      </c>
      <c r="AD648" s="72">
        <f>VLOOKUP(D648,'[1]Schedule of Pension Amounts LW'!$B$15:$W$1399,22,FALSE)</f>
        <v>17286233</v>
      </c>
    </row>
    <row r="649" spans="1:30" x14ac:dyDescent="0.3">
      <c r="A649" s="104"/>
      <c r="B649" s="33"/>
      <c r="C649" s="33" t="str">
        <f>VLOOKUP(D649,'[1]Employer information'!$I$3:$J$1391,2,FALSE)</f>
        <v xml:space="preserve">Public Education                                  </v>
      </c>
      <c r="D649" s="33" t="str">
        <f>'[1]Schedule of Pension Amounts LW'!B642</f>
        <v>0640</v>
      </c>
      <c r="E649" s="33" t="str">
        <f>IF(ISNA(VLOOKUP(D649,'[1]Proportionate Shares'!$D$23:$G$1400,2,FALSE)),"",VLOOKUP(D649,'[1]Proportionate Shares'!$D$23:$G$1400,2,FALSE))</f>
        <v>084902</v>
      </c>
      <c r="F649" s="33" t="str">
        <f>IF(ISNA(VLOOKUP(D649,'[1]Proportionate Shares'!$D$23:$G$1400,3,FALSE)),"",VLOOKUP(D649,'[1]Proportionate Shares'!$D$23:$G$1400,3,FALSE))</f>
        <v xml:space="preserve">   </v>
      </c>
      <c r="G649" s="34" t="str">
        <f>VLOOKUP(D649,'[1]Employer information'!$A$3:$B$1390,2,FALSE)</f>
        <v>GALVESTON ISD</v>
      </c>
      <c r="H649" s="36">
        <f>IF(ISNA(VLOOKUP(D649,'[1]Proportionate Shares'!$D$23:$I$1377,6,FALSE)),0,VLOOKUP(D649,'[1]Proportionate Shares'!$D$23:$I$1377,6,FALSE))</f>
        <v>4.7254172800000001E-4</v>
      </c>
      <c r="I649" s="105">
        <f>VLOOKUP(D649,'[1]Schedule of Pension Amounts LW'!$B$15:$E$1399,3,FALSE)</f>
        <v>24855801</v>
      </c>
      <c r="J649" s="105">
        <f>-IF(ISNA(VLOOKUP(D649,'[1]Combined Contribution Amounts'!$A$2:$K$1335,5,FALSE)),0,VLOOKUP(D649,'[1]Combined Contribution Amounts'!$A$2:$K$1335,5,FALSE))</f>
        <v>-1653953</v>
      </c>
      <c r="K649" s="105">
        <f>-IF(ISNA(VLOOKUP(D649,'[1]Combined Contribution Amounts'!$A$2:$K$1335,7,FALSE)),0,VLOOKUP(D649,'[1]Combined Contribution Amounts'!$A$2:$K$1335,7,FALSE))+-IF(ISNA(VLOOKUP(D649,'[1]Combined Contribution Amounts'!$A$2:$K$1335,8,FALSE)),0,VLOOKUP(D649,'[1]Combined Contribution Amounts'!$A$2:$K$1335,8,FALSE))+-IF(ISNA(VLOOKUP(D649,'[1]Combined Contribution Amounts'!$A$2:$K$1335,9,FALSE)),0,VLOOKUP(D649,'[1]Combined Contribution Amounts'!$A$2:$K$1335,9,FALSE))</f>
        <v>0</v>
      </c>
      <c r="L649" s="105">
        <f>VLOOKUP(D649,'[1]Pension Expense Details'!$D$23:$S$1407,16,FALSE)</f>
        <v>2459344</v>
      </c>
      <c r="M649" s="105">
        <f>ROUND(('[1]68_InOutFlowsCurPrdAndPriorHist'!$F$28-'[1]68_InOutFlowsCurPrdAndPriorHist'!$F$31)*$H649,0)-VLOOKUP(D649,'[1]Pension Expense Details'!$D$23:$S$1407,12,FALSE)</f>
        <v>-391377</v>
      </c>
      <c r="N649" s="105">
        <f>ROUND(('[1]68_InOutFlowsCurPrdAndPriorHist'!$F$29-'[1]68_InOutFlowsCurPrdAndPriorHist'!$F$32)*$H649,0)-VLOOKUP(D649,'[1]Pension Expense Details'!$D$23:$S$1407,13,FALSE)</f>
        <v>-2957263</v>
      </c>
      <c r="O649" s="105">
        <f>ROUND(('[1]68_InOutFlowsCurPrdAndPriorHist'!$F$30-'[1]68_InOutFlowsCurPrdAndPriorHist'!$F$33)*$H649,0)-VLOOKUP(D649,'[1]Pension Expense Details'!$D$23:$S$1407,14,FALSE)</f>
        <v>1278812</v>
      </c>
      <c r="P649" s="105">
        <f>ROUND((VLOOKUP(D649,'[1]Schedule of Pension Amounts LW'!$B$15:$AC$1399,28,FALSE)-VLOOKUP(D649,'[1]Schedule of Pension Amounts LW'!$B$15:$AC$1399,27,FALSE))*'[1]Schedule of Pension Amounts LW'!AD$4,0)+VLOOKUP(D649,'[1]Schedule of Pension Amounts LW'!$B$15:$AH$1399,33,FALSE)-VLOOKUP(D649,'[1]Pension Expense Details'!$D$23:$S$1407,15,FALSE)</f>
        <v>972832</v>
      </c>
      <c r="Q649" s="98">
        <f t="shared" si="42"/>
        <v>24564196</v>
      </c>
      <c r="R649" s="98">
        <f>ROUND('[1]68_InOutFlowsCurPrdAndPrior'!$D$32*IF(ISNA(VLOOKUP(D649,'[1]Proportionate Shares'!$D$23:$I$1359,6,FALSE)),0,VLOOKUP(D649,'[1]Proportionate Shares'!$D$23:$I$1359,6,FALSE)),0)</f>
        <v>103192</v>
      </c>
      <c r="S649" s="98">
        <f>ROUND('[1]68_InOutFlowsCurPrdAndPrior'!$D$33*IF(ISNA(VLOOKUP(D649,'[1]Proportionate Shares'!$D$23:$I$1359,6,FALSE)),0,VLOOKUP(D649,'[1]Proportionate Shares'!$D$23:$I$1359,6,FALSE)),0)</f>
        <v>7621020</v>
      </c>
      <c r="T649" s="98">
        <f>ROUND('[1]68_InOutFlowsCurPrdAndPrior'!$D$35*IF(ISNA(VLOOKUP(D649,'[1]Proportionate Shares'!$D$23:$I$1359,6,FALSE)),0,VLOOKUP(D649,'[1]Proportionate Shares'!$D$23:$I$1359,6,FALSE)),0)</f>
        <v>1476807</v>
      </c>
      <c r="U649" s="98">
        <f>VLOOKUP(D649,'[1]Schedule of Pension Amounts LW'!$B$15:$AS$1399,36,FALSE)</f>
        <v>2225058</v>
      </c>
      <c r="V649" s="99">
        <f t="shared" si="43"/>
        <v>11426077</v>
      </c>
      <c r="W649" s="98">
        <f>ROUND('[1]68_InOutFlowsCurPrdAndPrior'!$F$32*IF(ISNA(VLOOKUP(D649,'[1]Proportionate Shares'!$D$23:$I$1359,6,FALSE)),0,VLOOKUP(D649,'[1]Proportionate Shares'!$D$23:$I$1359,6,FALSE)),0)</f>
        <v>852908</v>
      </c>
      <c r="X649" s="98">
        <f>ROUND('[1]68_InOutFlowsCurPrdAndPrior'!$F$33*IF(ISNA(VLOOKUP(D649,'[1]Proportionate Shares'!$D$23:$I$1359,6,FALSE)),0,VLOOKUP(D649,'[1]Proportionate Shares'!$D$23:$I$1359,6,FALSE)),0)</f>
        <v>3149366</v>
      </c>
      <c r="Y649" s="98">
        <f>ROUND('[1]68_InOutFlowsCurPrdAndPrior'!$F$35*IF(ISNA(VLOOKUP(D649,'[1]Proportionate Shares'!$D$23:$I$1359,6,FALSE)),0,VLOOKUP(D649,'[1]Proportionate Shares'!$D$23:$I$1359,6,FALSE)),0)</f>
        <v>1230154</v>
      </c>
      <c r="Z649" s="98">
        <f>-VLOOKUP(D649,'[1]Schedule of Pension Amounts LW'!$B$15:$AS$1399,37,FALSE)</f>
        <v>922285</v>
      </c>
      <c r="AA649" s="99">
        <f t="shared" si="44"/>
        <v>6154713</v>
      </c>
      <c r="AB649" s="72">
        <f>VLOOKUP(D649,'[1]Pension Expense Details'!$D$22:$S$1407,16,FALSE)</f>
        <v>2459344</v>
      </c>
      <c r="AC649" s="72">
        <f t="shared" si="45"/>
        <v>2586563</v>
      </c>
      <c r="AD649" s="72">
        <f>VLOOKUP(D649,'[1]Schedule of Pension Amounts LW'!$B$15:$W$1399,22,FALSE)</f>
        <v>5045907</v>
      </c>
    </row>
    <row r="650" spans="1:30" x14ac:dyDescent="0.3">
      <c r="A650" s="104"/>
      <c r="B650" s="33"/>
      <c r="C650" s="33" t="str">
        <f>VLOOKUP(D650,'[1]Employer information'!$I$3:$J$1391,2,FALSE)</f>
        <v xml:space="preserve">Public Education                                  </v>
      </c>
      <c r="D650" s="33" t="str">
        <f>'[1]Schedule of Pension Amounts LW'!B643</f>
        <v>0641</v>
      </c>
      <c r="E650" s="33" t="str">
        <f>IF(ISNA(VLOOKUP(D650,'[1]Proportionate Shares'!$D$23:$G$1400,2,FALSE)),"",VLOOKUP(D650,'[1]Proportionate Shares'!$D$23:$G$1400,2,FALSE))</f>
        <v>120902</v>
      </c>
      <c r="F650" s="33" t="str">
        <f>IF(ISNA(VLOOKUP(D650,'[1]Proportionate Shares'!$D$23:$G$1400,3,FALSE)),"",VLOOKUP(D650,'[1]Proportionate Shares'!$D$23:$G$1400,3,FALSE))</f>
        <v xml:space="preserve">   </v>
      </c>
      <c r="G650" s="34" t="str">
        <f>VLOOKUP(D650,'[1]Employer information'!$A$3:$B$1390,2,FALSE)</f>
        <v>GANADO ISD</v>
      </c>
      <c r="H650" s="36">
        <f>IF(ISNA(VLOOKUP(D650,'[1]Proportionate Shares'!$D$23:$I$1377,6,FALSE)),0,VLOOKUP(D650,'[1]Proportionate Shares'!$D$23:$I$1377,6,FALSE))</f>
        <v>4.0562889000000001E-5</v>
      </c>
      <c r="I650" s="105">
        <f>VLOOKUP(D650,'[1]Schedule of Pension Amounts LW'!$B$15:$E$1399,3,FALSE)</f>
        <v>2215816</v>
      </c>
      <c r="J650" s="105">
        <f>-IF(ISNA(VLOOKUP(D650,'[1]Combined Contribution Amounts'!$A$2:$K$1335,5,FALSE)),0,VLOOKUP(D650,'[1]Combined Contribution Amounts'!$A$2:$K$1335,5,FALSE))</f>
        <v>-141975</v>
      </c>
      <c r="K650" s="105">
        <f>-IF(ISNA(VLOOKUP(D650,'[1]Combined Contribution Amounts'!$A$2:$K$1335,7,FALSE)),0,VLOOKUP(D650,'[1]Combined Contribution Amounts'!$A$2:$K$1335,7,FALSE))+-IF(ISNA(VLOOKUP(D650,'[1]Combined Contribution Amounts'!$A$2:$K$1335,8,FALSE)),0,VLOOKUP(D650,'[1]Combined Contribution Amounts'!$A$2:$K$1335,8,FALSE))+-IF(ISNA(VLOOKUP(D650,'[1]Combined Contribution Amounts'!$A$2:$K$1335,9,FALSE)),0,VLOOKUP(D650,'[1]Combined Contribution Amounts'!$A$2:$K$1335,9,FALSE))</f>
        <v>0</v>
      </c>
      <c r="L650" s="105">
        <f>VLOOKUP(D650,'[1]Pension Expense Details'!$D$23:$S$1407,16,FALSE)</f>
        <v>198190</v>
      </c>
      <c r="M650" s="105">
        <f>ROUND(('[1]68_InOutFlowsCurPrdAndPriorHist'!$F$28-'[1]68_InOutFlowsCurPrdAndPriorHist'!$F$31)*$H650,0)-VLOOKUP(D650,'[1]Pension Expense Details'!$D$23:$S$1407,12,FALSE)</f>
        <v>-33596</v>
      </c>
      <c r="N650" s="105">
        <f>ROUND(('[1]68_InOutFlowsCurPrdAndPriorHist'!$F$29-'[1]68_InOutFlowsCurPrdAndPriorHist'!$F$32)*$H650,0)-VLOOKUP(D650,'[1]Pension Expense Details'!$D$23:$S$1407,13,FALSE)</f>
        <v>-253851</v>
      </c>
      <c r="O650" s="105">
        <f>ROUND(('[1]68_InOutFlowsCurPrdAndPriorHist'!$F$30-'[1]68_InOutFlowsCurPrdAndPriorHist'!$F$33)*$H650,0)-VLOOKUP(D650,'[1]Pension Expense Details'!$D$23:$S$1407,14,FALSE)</f>
        <v>109773</v>
      </c>
      <c r="P650" s="105">
        <f>ROUND((VLOOKUP(D650,'[1]Schedule of Pension Amounts LW'!$B$15:$AC$1399,28,FALSE)-VLOOKUP(D650,'[1]Schedule of Pension Amounts LW'!$B$15:$AC$1399,27,FALSE))*'[1]Schedule of Pension Amounts LW'!AD$4,0)+VLOOKUP(D650,'[1]Schedule of Pension Amounts LW'!$B$15:$AH$1399,33,FALSE)-VLOOKUP(D650,'[1]Pension Expense Details'!$D$23:$S$1407,15,FALSE)</f>
        <v>14229</v>
      </c>
      <c r="Q650" s="98">
        <f t="shared" si="42"/>
        <v>2108586</v>
      </c>
      <c r="R650" s="98">
        <f>ROUND('[1]68_InOutFlowsCurPrdAndPrior'!$D$32*IF(ISNA(VLOOKUP(D650,'[1]Proportionate Shares'!$D$23:$I$1359,6,FALSE)),0,VLOOKUP(D650,'[1]Proportionate Shares'!$D$23:$I$1359,6,FALSE)),0)</f>
        <v>8858</v>
      </c>
      <c r="S650" s="98">
        <f>ROUND('[1]68_InOutFlowsCurPrdAndPrior'!$D$33*IF(ISNA(VLOOKUP(D650,'[1]Proportionate Shares'!$D$23:$I$1359,6,FALSE)),0,VLOOKUP(D650,'[1]Proportionate Shares'!$D$23:$I$1359,6,FALSE)),0)</f>
        <v>654187</v>
      </c>
      <c r="T650" s="98">
        <f>ROUND('[1]68_InOutFlowsCurPrdAndPrior'!$D$35*IF(ISNA(VLOOKUP(D650,'[1]Proportionate Shares'!$D$23:$I$1359,6,FALSE)),0,VLOOKUP(D650,'[1]Proportionate Shares'!$D$23:$I$1359,6,FALSE)),0)</f>
        <v>126769</v>
      </c>
      <c r="U650" s="98">
        <f>VLOOKUP(D650,'[1]Schedule of Pension Amounts LW'!$B$15:$AS$1399,36,FALSE)</f>
        <v>263680</v>
      </c>
      <c r="V650" s="99">
        <f t="shared" si="43"/>
        <v>1053494</v>
      </c>
      <c r="W650" s="98">
        <f>ROUND('[1]68_InOutFlowsCurPrdAndPrior'!$F$32*IF(ISNA(VLOOKUP(D650,'[1]Proportionate Shares'!$D$23:$I$1359,6,FALSE)),0,VLOOKUP(D650,'[1]Proportionate Shares'!$D$23:$I$1359,6,FALSE)),0)</f>
        <v>73213</v>
      </c>
      <c r="X650" s="98">
        <f>ROUND('[1]68_InOutFlowsCurPrdAndPrior'!$F$33*IF(ISNA(VLOOKUP(D650,'[1]Proportionate Shares'!$D$23:$I$1359,6,FALSE)),0,VLOOKUP(D650,'[1]Proportionate Shares'!$D$23:$I$1359,6,FALSE)),0)</f>
        <v>270341</v>
      </c>
      <c r="Y650" s="98">
        <f>ROUND('[1]68_InOutFlowsCurPrdAndPrior'!$F$35*IF(ISNA(VLOOKUP(D650,'[1]Proportionate Shares'!$D$23:$I$1359,6,FALSE)),0,VLOOKUP(D650,'[1]Proportionate Shares'!$D$23:$I$1359,6,FALSE)),0)</f>
        <v>105596</v>
      </c>
      <c r="Z650" s="98">
        <f>-VLOOKUP(D650,'[1]Schedule of Pension Amounts LW'!$B$15:$AS$1399,37,FALSE)</f>
        <v>7195</v>
      </c>
      <c r="AA650" s="99">
        <f t="shared" si="44"/>
        <v>456345</v>
      </c>
      <c r="AB650" s="72">
        <f>VLOOKUP(D650,'[1]Pension Expense Details'!$D$22:$S$1407,16,FALSE)</f>
        <v>198190</v>
      </c>
      <c r="AC650" s="72">
        <f t="shared" si="45"/>
        <v>288340</v>
      </c>
      <c r="AD650" s="72">
        <f>VLOOKUP(D650,'[1]Schedule of Pension Amounts LW'!$B$15:$W$1399,22,FALSE)</f>
        <v>486530</v>
      </c>
    </row>
    <row r="651" spans="1:30" x14ac:dyDescent="0.3">
      <c r="A651" s="104"/>
      <c r="B651" s="33"/>
      <c r="C651" s="33" t="str">
        <f>VLOOKUP(D651,'[1]Employer information'!$I$3:$J$1391,2,FALSE)</f>
        <v xml:space="preserve">Public Education                                  </v>
      </c>
      <c r="D651" s="33" t="str">
        <f>'[1]Schedule of Pension Amounts LW'!B644</f>
        <v>0642</v>
      </c>
      <c r="E651" s="33" t="str">
        <f>IF(ISNA(VLOOKUP(D651,'[1]Proportionate Shares'!$D$23:$G$1400,2,FALSE)),"",VLOOKUP(D651,'[1]Proportionate Shares'!$D$23:$G$1400,2,FALSE))</f>
        <v>057909</v>
      </c>
      <c r="F651" s="33" t="str">
        <f>IF(ISNA(VLOOKUP(D651,'[1]Proportionate Shares'!$D$23:$G$1400,3,FALSE)),"",VLOOKUP(D651,'[1]Proportionate Shares'!$D$23:$G$1400,3,FALSE))</f>
        <v xml:space="preserve">   </v>
      </c>
      <c r="G651" s="34" t="str">
        <f>VLOOKUP(D651,'[1]Employer information'!$A$3:$B$1390,2,FALSE)</f>
        <v>GARLAND ISD</v>
      </c>
      <c r="H651" s="36">
        <f>IF(ISNA(VLOOKUP(D651,'[1]Proportionate Shares'!$D$23:$I$1377,6,FALSE)),0,VLOOKUP(D651,'[1]Proportionate Shares'!$D$23:$I$1377,6,FALSE))</f>
        <v>3.3954059359999999E-3</v>
      </c>
      <c r="I651" s="105">
        <f>VLOOKUP(D651,'[1]Schedule of Pension Amounts LW'!$B$15:$E$1399,3,FALSE)</f>
        <v>186722443</v>
      </c>
      <c r="J651" s="105">
        <f>-IF(ISNA(VLOOKUP(D651,'[1]Combined Contribution Amounts'!$A$2:$K$1335,5,FALSE)),0,VLOOKUP(D651,'[1]Combined Contribution Amounts'!$A$2:$K$1335,5,FALSE))</f>
        <v>-11884330</v>
      </c>
      <c r="K651" s="105">
        <f>-IF(ISNA(VLOOKUP(D651,'[1]Combined Contribution Amounts'!$A$2:$K$1335,7,FALSE)),0,VLOOKUP(D651,'[1]Combined Contribution Amounts'!$A$2:$K$1335,7,FALSE))+-IF(ISNA(VLOOKUP(D651,'[1]Combined Contribution Amounts'!$A$2:$K$1335,8,FALSE)),0,VLOOKUP(D651,'[1]Combined Contribution Amounts'!$A$2:$K$1335,8,FALSE))+-IF(ISNA(VLOOKUP(D651,'[1]Combined Contribution Amounts'!$A$2:$K$1335,9,FALSE)),0,VLOOKUP(D651,'[1]Combined Contribution Amounts'!$A$2:$K$1335,9,FALSE))</f>
        <v>0</v>
      </c>
      <c r="L651" s="105">
        <f>VLOOKUP(D651,'[1]Pension Expense Details'!$D$23:$S$1407,16,FALSE)</f>
        <v>16394599</v>
      </c>
      <c r="M651" s="105">
        <f>ROUND(('[1]68_InOutFlowsCurPrdAndPriorHist'!$F$28-'[1]68_InOutFlowsCurPrdAndPriorHist'!$F$31)*$H651,0)-VLOOKUP(D651,'[1]Pension Expense Details'!$D$23:$S$1407,12,FALSE)</f>
        <v>-2812204</v>
      </c>
      <c r="N651" s="105">
        <f>ROUND(('[1]68_InOutFlowsCurPrdAndPriorHist'!$F$29-'[1]68_InOutFlowsCurPrdAndPriorHist'!$F$32)*$H651,0)-VLOOKUP(D651,'[1]Pension Expense Details'!$D$23:$S$1407,13,FALSE)</f>
        <v>-21249143</v>
      </c>
      <c r="O651" s="105">
        <f>ROUND(('[1]68_InOutFlowsCurPrdAndPriorHist'!$F$30-'[1]68_InOutFlowsCurPrdAndPriorHist'!$F$33)*$H651,0)-VLOOKUP(D651,'[1]Pension Expense Details'!$D$23:$S$1407,14,FALSE)</f>
        <v>9188786</v>
      </c>
      <c r="P651" s="105">
        <f>ROUND((VLOOKUP(D651,'[1]Schedule of Pension Amounts LW'!$B$15:$AC$1399,28,FALSE)-VLOOKUP(D651,'[1]Schedule of Pension Amounts LW'!$B$15:$AC$1399,27,FALSE))*'[1]Schedule of Pension Amounts LW'!AD$4,0)+VLOOKUP(D651,'[1]Schedule of Pension Amounts LW'!$B$15:$AH$1399,33,FALSE)-VLOOKUP(D651,'[1]Pension Expense Details'!$D$23:$S$1407,15,FALSE)</f>
        <v>143664</v>
      </c>
      <c r="Q651" s="98">
        <f t="shared" si="42"/>
        <v>176503815</v>
      </c>
      <c r="R651" s="98">
        <f>ROUND('[1]68_InOutFlowsCurPrdAndPrior'!$D$32*IF(ISNA(VLOOKUP(D651,'[1]Proportionate Shares'!$D$23:$I$1359,6,FALSE)),0,VLOOKUP(D651,'[1]Proportionate Shares'!$D$23:$I$1359,6,FALSE)),0)</f>
        <v>741474</v>
      </c>
      <c r="S651" s="98">
        <f>ROUND('[1]68_InOutFlowsCurPrdAndPrior'!$D$33*IF(ISNA(VLOOKUP(D651,'[1]Proportionate Shares'!$D$23:$I$1359,6,FALSE)),0,VLOOKUP(D651,'[1]Proportionate Shares'!$D$23:$I$1359,6,FALSE)),0)</f>
        <v>54760152</v>
      </c>
      <c r="T651" s="98">
        <f>ROUND('[1]68_InOutFlowsCurPrdAndPrior'!$D$35*IF(ISNA(VLOOKUP(D651,'[1]Proportionate Shares'!$D$23:$I$1359,6,FALSE)),0,VLOOKUP(D651,'[1]Proportionate Shares'!$D$23:$I$1359,6,FALSE)),0)</f>
        <v>10611463</v>
      </c>
      <c r="U651" s="98">
        <f>VLOOKUP(D651,'[1]Schedule of Pension Amounts LW'!$B$15:$AS$1399,36,FALSE)</f>
        <v>14953168</v>
      </c>
      <c r="V651" s="99">
        <f t="shared" si="43"/>
        <v>81066257</v>
      </c>
      <c r="W651" s="98">
        <f>ROUND('[1]68_InOutFlowsCurPrdAndPrior'!$F$32*IF(ISNA(VLOOKUP(D651,'[1]Proportionate Shares'!$D$23:$I$1359,6,FALSE)),0,VLOOKUP(D651,'[1]Proportionate Shares'!$D$23:$I$1359,6,FALSE)),0)</f>
        <v>6128493</v>
      </c>
      <c r="X651" s="98">
        <f>ROUND('[1]68_InOutFlowsCurPrdAndPrior'!$F$33*IF(ISNA(VLOOKUP(D651,'[1]Proportionate Shares'!$D$23:$I$1359,6,FALSE)),0,VLOOKUP(D651,'[1]Proportionate Shares'!$D$23:$I$1359,6,FALSE)),0)</f>
        <v>22629486</v>
      </c>
      <c r="Y651" s="98">
        <f>ROUND('[1]68_InOutFlowsCurPrdAndPrior'!$F$35*IF(ISNA(VLOOKUP(D651,'[1]Proportionate Shares'!$D$23:$I$1359,6,FALSE)),0,VLOOKUP(D651,'[1]Proportionate Shares'!$D$23:$I$1359,6,FALSE)),0)</f>
        <v>8839161</v>
      </c>
      <c r="Z651" s="98">
        <f>-VLOOKUP(D651,'[1]Schedule of Pension Amounts LW'!$B$15:$AS$1399,37,FALSE)</f>
        <v>2131603</v>
      </c>
      <c r="AA651" s="99">
        <f t="shared" si="44"/>
        <v>39728743</v>
      </c>
      <c r="AB651" s="72">
        <f>VLOOKUP(D651,'[1]Pension Expense Details'!$D$22:$S$1407,16,FALSE)</f>
        <v>16394599</v>
      </c>
      <c r="AC651" s="72">
        <f t="shared" si="45"/>
        <v>20542029</v>
      </c>
      <c r="AD651" s="72">
        <f>VLOOKUP(D651,'[1]Schedule of Pension Amounts LW'!$B$15:$W$1399,22,FALSE)</f>
        <v>36936628</v>
      </c>
    </row>
    <row r="652" spans="1:30" x14ac:dyDescent="0.3">
      <c r="A652" s="104"/>
      <c r="B652" s="33"/>
      <c r="C652" s="33" t="str">
        <f>VLOOKUP(D652,'[1]Employer information'!$I$3:$J$1391,2,FALSE)</f>
        <v xml:space="preserve">Public Education                                  </v>
      </c>
      <c r="D652" s="33" t="str">
        <f>'[1]Schedule of Pension Amounts LW'!B645</f>
        <v>1936</v>
      </c>
      <c r="E652" s="33" t="str">
        <f>IF(ISNA(VLOOKUP(D652,'[1]Proportionate Shares'!$D$23:$G$1400,2,FALSE)),"",VLOOKUP(D652,'[1]Proportionate Shares'!$D$23:$G$1400,2,FALSE))</f>
        <v>184911</v>
      </c>
      <c r="F652" s="33" t="str">
        <f>IF(ISNA(VLOOKUP(D652,'[1]Proportionate Shares'!$D$23:$G$1400,3,FALSE)),"",VLOOKUP(D652,'[1]Proportionate Shares'!$D$23:$G$1400,3,FALSE))</f>
        <v/>
      </c>
      <c r="G652" s="34" t="str">
        <f>VLOOKUP(D652,'[1]Employer information'!$A$3:$B$1390,2,FALSE)</f>
        <v>GARNER ISD</v>
      </c>
      <c r="H652" s="36">
        <f>IF(ISNA(VLOOKUP(D652,'[1]Proportionate Shares'!$D$23:$I$1377,6,FALSE)),0,VLOOKUP(D652,'[1]Proportionate Shares'!$D$23:$I$1377,6,FALSE))</f>
        <v>8.3642830000000007E-6</v>
      </c>
      <c r="I652" s="105">
        <f>VLOOKUP(D652,'[1]Schedule of Pension Amounts LW'!$B$15:$E$1399,3,FALSE)</f>
        <v>411893</v>
      </c>
      <c r="J652" s="105">
        <f>-IF(ISNA(VLOOKUP(D652,'[1]Combined Contribution Amounts'!$A$2:$K$1335,5,FALSE)),0,VLOOKUP(D652,'[1]Combined Contribution Amounts'!$A$2:$K$1335,5,FALSE))</f>
        <v>-29276</v>
      </c>
      <c r="K652" s="105">
        <f>-IF(ISNA(VLOOKUP(D652,'[1]Combined Contribution Amounts'!$A$2:$K$1335,7,FALSE)),0,VLOOKUP(D652,'[1]Combined Contribution Amounts'!$A$2:$K$1335,7,FALSE))+-IF(ISNA(VLOOKUP(D652,'[1]Combined Contribution Amounts'!$A$2:$K$1335,8,FALSE)),0,VLOOKUP(D652,'[1]Combined Contribution Amounts'!$A$2:$K$1335,8,FALSE))+-IF(ISNA(VLOOKUP(D652,'[1]Combined Contribution Amounts'!$A$2:$K$1335,9,FALSE)),0,VLOOKUP(D652,'[1]Combined Contribution Amounts'!$A$2:$K$1335,9,FALSE))</f>
        <v>0</v>
      </c>
      <c r="L652" s="105">
        <f>VLOOKUP(D652,'[1]Pension Expense Details'!$D$23:$S$1407,16,FALSE)</f>
        <v>47944</v>
      </c>
      <c r="M652" s="105">
        <f>ROUND(('[1]68_InOutFlowsCurPrdAndPriorHist'!$F$28-'[1]68_InOutFlowsCurPrdAndPriorHist'!$F$31)*$H652,0)-VLOOKUP(D652,'[1]Pension Expense Details'!$D$23:$S$1407,12,FALSE)</f>
        <v>-6928</v>
      </c>
      <c r="N652" s="105">
        <f>ROUND(('[1]68_InOutFlowsCurPrdAndPriorHist'!$F$29-'[1]68_InOutFlowsCurPrdAndPriorHist'!$F$32)*$H652,0)-VLOOKUP(D652,'[1]Pension Expense Details'!$D$23:$S$1407,13,FALSE)</f>
        <v>-52345</v>
      </c>
      <c r="O652" s="105">
        <f>ROUND(('[1]68_InOutFlowsCurPrdAndPriorHist'!$F$30-'[1]68_InOutFlowsCurPrdAndPriorHist'!$F$33)*$H652,0)-VLOOKUP(D652,'[1]Pension Expense Details'!$D$23:$S$1407,14,FALSE)</f>
        <v>22636</v>
      </c>
      <c r="P652" s="105">
        <f>ROUND((VLOOKUP(D652,'[1]Schedule of Pension Amounts LW'!$B$15:$AC$1399,28,FALSE)-VLOOKUP(D652,'[1]Schedule of Pension Amounts LW'!$B$15:$AC$1399,27,FALSE))*'[1]Schedule of Pension Amounts LW'!AD$4,0)+VLOOKUP(D652,'[1]Schedule of Pension Amounts LW'!$B$15:$AH$1399,33,FALSE)-VLOOKUP(D652,'[1]Pension Expense Details'!$D$23:$S$1407,15,FALSE)</f>
        <v>40878</v>
      </c>
      <c r="Q652" s="98">
        <f t="shared" si="42"/>
        <v>434802</v>
      </c>
      <c r="R652" s="98">
        <f>ROUND('[1]68_InOutFlowsCurPrdAndPrior'!$D$32*IF(ISNA(VLOOKUP(D652,'[1]Proportionate Shares'!$D$23:$I$1359,6,FALSE)),0,VLOOKUP(D652,'[1]Proportionate Shares'!$D$23:$I$1359,6,FALSE)),0)</f>
        <v>1827</v>
      </c>
      <c r="S652" s="98">
        <f>ROUND('[1]68_InOutFlowsCurPrdAndPrior'!$D$33*IF(ISNA(VLOOKUP(D652,'[1]Proportionate Shares'!$D$23:$I$1359,6,FALSE)),0,VLOOKUP(D652,'[1]Proportionate Shares'!$D$23:$I$1359,6,FALSE)),0)</f>
        <v>134897</v>
      </c>
      <c r="T652" s="98">
        <f>ROUND('[1]68_InOutFlowsCurPrdAndPrior'!$D$35*IF(ISNA(VLOOKUP(D652,'[1]Proportionate Shares'!$D$23:$I$1359,6,FALSE)),0,VLOOKUP(D652,'[1]Proportionate Shares'!$D$23:$I$1359,6,FALSE)),0)</f>
        <v>26140</v>
      </c>
      <c r="U652" s="98">
        <f>VLOOKUP(D652,'[1]Schedule of Pension Amounts LW'!$B$15:$AS$1399,36,FALSE)</f>
        <v>87432</v>
      </c>
      <c r="V652" s="99">
        <f t="shared" si="43"/>
        <v>250296</v>
      </c>
      <c r="W652" s="98">
        <f>ROUND('[1]68_InOutFlowsCurPrdAndPrior'!$F$32*IF(ISNA(VLOOKUP(D652,'[1]Proportionate Shares'!$D$23:$I$1359,6,FALSE)),0,VLOOKUP(D652,'[1]Proportionate Shares'!$D$23:$I$1359,6,FALSE)),0)</f>
        <v>15097</v>
      </c>
      <c r="X652" s="98">
        <f>ROUND('[1]68_InOutFlowsCurPrdAndPrior'!$F$33*IF(ISNA(VLOOKUP(D652,'[1]Proportionate Shares'!$D$23:$I$1359,6,FALSE)),0,VLOOKUP(D652,'[1]Proportionate Shares'!$D$23:$I$1359,6,FALSE)),0)</f>
        <v>55746</v>
      </c>
      <c r="Y652" s="98">
        <f>ROUND('[1]68_InOutFlowsCurPrdAndPrior'!$F$35*IF(ISNA(VLOOKUP(D652,'[1]Proportionate Shares'!$D$23:$I$1359,6,FALSE)),0,VLOOKUP(D652,'[1]Proportionate Shares'!$D$23:$I$1359,6,FALSE)),0)</f>
        <v>21774</v>
      </c>
      <c r="Z652" s="98">
        <f>-VLOOKUP(D652,'[1]Schedule of Pension Amounts LW'!$B$15:$AS$1399,37,FALSE)</f>
        <v>51943</v>
      </c>
      <c r="AA652" s="99">
        <f t="shared" si="44"/>
        <v>144560</v>
      </c>
      <c r="AB652" s="72">
        <f>VLOOKUP(D652,'[1]Pension Expense Details'!$D$22:$S$1407,16,FALSE)</f>
        <v>47944</v>
      </c>
      <c r="AC652" s="72">
        <f t="shared" si="45"/>
        <v>49207</v>
      </c>
      <c r="AD652" s="72">
        <f>VLOOKUP(D652,'[1]Schedule of Pension Amounts LW'!$B$15:$W$1399,22,FALSE)</f>
        <v>97151</v>
      </c>
    </row>
    <row r="653" spans="1:30" x14ac:dyDescent="0.3">
      <c r="A653" s="104"/>
      <c r="B653" s="33"/>
      <c r="C653" s="33" t="str">
        <f>VLOOKUP(D653,'[1]Employer information'!$I$3:$J$1391,2,FALSE)</f>
        <v xml:space="preserve">Public Education                                  </v>
      </c>
      <c r="D653" s="33" t="str">
        <f>'[1]Schedule of Pension Amounts LW'!B646</f>
        <v>0644</v>
      </c>
      <c r="E653" s="33" t="str">
        <f>IF(ISNA(VLOOKUP(D653,'[1]Proportionate Shares'!$D$23:$G$1400,2,FALSE)),"",VLOOKUP(D653,'[1]Proportionate Shares'!$D$23:$G$1400,2,FALSE))</f>
        <v>174903</v>
      </c>
      <c r="F653" s="33" t="str">
        <f>IF(ISNA(VLOOKUP(D653,'[1]Proportionate Shares'!$D$23:$G$1400,3,FALSE)),"",VLOOKUP(D653,'[1]Proportionate Shares'!$D$23:$G$1400,3,FALSE))</f>
        <v xml:space="preserve">   </v>
      </c>
      <c r="G653" s="34" t="str">
        <f>VLOOKUP(D653,'[1]Employer information'!$A$3:$B$1390,2,FALSE)</f>
        <v>GARRISON ISD</v>
      </c>
      <c r="H653" s="36">
        <f>IF(ISNA(VLOOKUP(D653,'[1]Proportionate Shares'!$D$23:$I$1377,6,FALSE)),0,VLOOKUP(D653,'[1]Proportionate Shares'!$D$23:$I$1377,6,FALSE))</f>
        <v>5.8441416000000003E-5</v>
      </c>
      <c r="I653" s="105">
        <f>VLOOKUP(D653,'[1]Schedule of Pension Amounts LW'!$B$15:$E$1399,3,FALSE)</f>
        <v>2747655</v>
      </c>
      <c r="J653" s="105">
        <f>-IF(ISNA(VLOOKUP(D653,'[1]Combined Contribution Amounts'!$A$2:$K$1335,5,FALSE)),0,VLOOKUP(D653,'[1]Combined Contribution Amounts'!$A$2:$K$1335,5,FALSE))</f>
        <v>-204552</v>
      </c>
      <c r="K653" s="105">
        <f>-IF(ISNA(VLOOKUP(D653,'[1]Combined Contribution Amounts'!$A$2:$K$1335,7,FALSE)),0,VLOOKUP(D653,'[1]Combined Contribution Amounts'!$A$2:$K$1335,7,FALSE))+-IF(ISNA(VLOOKUP(D653,'[1]Combined Contribution Amounts'!$A$2:$K$1335,8,FALSE)),0,VLOOKUP(D653,'[1]Combined Contribution Amounts'!$A$2:$K$1335,8,FALSE))+-IF(ISNA(VLOOKUP(D653,'[1]Combined Contribution Amounts'!$A$2:$K$1335,9,FALSE)),0,VLOOKUP(D653,'[1]Combined Contribution Amounts'!$A$2:$K$1335,9,FALSE))</f>
        <v>0</v>
      </c>
      <c r="L653" s="105">
        <f>VLOOKUP(D653,'[1]Pension Expense Details'!$D$23:$S$1407,16,FALSE)</f>
        <v>355458</v>
      </c>
      <c r="M653" s="105">
        <f>ROUND(('[1]68_InOutFlowsCurPrdAndPriorHist'!$F$28-'[1]68_InOutFlowsCurPrdAndPriorHist'!$F$31)*$H653,0)-VLOOKUP(D653,'[1]Pension Expense Details'!$D$23:$S$1407,12,FALSE)</f>
        <v>-48403</v>
      </c>
      <c r="N653" s="105">
        <f>ROUND(('[1]68_InOutFlowsCurPrdAndPriorHist'!$F$29-'[1]68_InOutFlowsCurPrdAndPriorHist'!$F$32)*$H653,0)-VLOOKUP(D653,'[1]Pension Expense Details'!$D$23:$S$1407,13,FALSE)</f>
        <v>-365739</v>
      </c>
      <c r="O653" s="105">
        <f>ROUND(('[1]68_InOutFlowsCurPrdAndPriorHist'!$F$30-'[1]68_InOutFlowsCurPrdAndPriorHist'!$F$33)*$H653,0)-VLOOKUP(D653,'[1]Pension Expense Details'!$D$23:$S$1407,14,FALSE)</f>
        <v>158157</v>
      </c>
      <c r="P653" s="105">
        <f>ROUND((VLOOKUP(D653,'[1]Schedule of Pension Amounts LW'!$B$15:$AC$1399,28,FALSE)-VLOOKUP(D653,'[1]Schedule of Pension Amounts LW'!$B$15:$AC$1399,27,FALSE))*'[1]Schedule of Pension Amounts LW'!AD$4,0)+VLOOKUP(D653,'[1]Schedule of Pension Amounts LW'!$B$15:$AH$1399,33,FALSE)-VLOOKUP(D653,'[1]Pension Expense Details'!$D$23:$S$1407,15,FALSE)</f>
        <v>395392</v>
      </c>
      <c r="Q653" s="98">
        <f t="shared" si="42"/>
        <v>3037968</v>
      </c>
      <c r="R653" s="98">
        <f>ROUND('[1]68_InOutFlowsCurPrdAndPrior'!$D$32*IF(ISNA(VLOOKUP(D653,'[1]Proportionate Shares'!$D$23:$I$1359,6,FALSE)),0,VLOOKUP(D653,'[1]Proportionate Shares'!$D$23:$I$1359,6,FALSE)),0)</f>
        <v>12762</v>
      </c>
      <c r="S653" s="98">
        <f>ROUND('[1]68_InOutFlowsCurPrdAndPrior'!$D$33*IF(ISNA(VLOOKUP(D653,'[1]Proportionate Shares'!$D$23:$I$1359,6,FALSE)),0,VLOOKUP(D653,'[1]Proportionate Shares'!$D$23:$I$1359,6,FALSE)),0)</f>
        <v>942527</v>
      </c>
      <c r="T653" s="98">
        <f>ROUND('[1]68_InOutFlowsCurPrdAndPrior'!$D$35*IF(ISNA(VLOOKUP(D653,'[1]Proportionate Shares'!$D$23:$I$1359,6,FALSE)),0,VLOOKUP(D653,'[1]Proportionate Shares'!$D$23:$I$1359,6,FALSE)),0)</f>
        <v>182644</v>
      </c>
      <c r="U653" s="98">
        <f>VLOOKUP(D653,'[1]Schedule of Pension Amounts LW'!$B$15:$AS$1399,36,FALSE)</f>
        <v>452787</v>
      </c>
      <c r="V653" s="99">
        <f t="shared" si="43"/>
        <v>1590720</v>
      </c>
      <c r="W653" s="98">
        <f>ROUND('[1]68_InOutFlowsCurPrdAndPrior'!$F$32*IF(ISNA(VLOOKUP(D653,'[1]Proportionate Shares'!$D$23:$I$1359,6,FALSE)),0,VLOOKUP(D653,'[1]Proportionate Shares'!$D$23:$I$1359,6,FALSE)),0)</f>
        <v>105483</v>
      </c>
      <c r="X653" s="98">
        <f>ROUND('[1]68_InOutFlowsCurPrdAndPrior'!$F$33*IF(ISNA(VLOOKUP(D653,'[1]Proportionate Shares'!$D$23:$I$1359,6,FALSE)),0,VLOOKUP(D653,'[1]Proportionate Shares'!$D$23:$I$1359,6,FALSE)),0)</f>
        <v>389497</v>
      </c>
      <c r="Y653" s="98">
        <f>ROUND('[1]68_InOutFlowsCurPrdAndPrior'!$F$35*IF(ISNA(VLOOKUP(D653,'[1]Proportionate Shares'!$D$23:$I$1359,6,FALSE)),0,VLOOKUP(D653,'[1]Proportionate Shares'!$D$23:$I$1359,6,FALSE)),0)</f>
        <v>152139</v>
      </c>
      <c r="Z653" s="98">
        <f>-VLOOKUP(D653,'[1]Schedule of Pension Amounts LW'!$B$15:$AS$1399,37,FALSE)</f>
        <v>129696</v>
      </c>
      <c r="AA653" s="99">
        <f t="shared" si="44"/>
        <v>776815</v>
      </c>
      <c r="AB653" s="72">
        <f>VLOOKUP(D653,'[1]Pension Expense Details'!$D$22:$S$1407,16,FALSE)</f>
        <v>355458</v>
      </c>
      <c r="AC653" s="72">
        <f t="shared" si="45"/>
        <v>293486</v>
      </c>
      <c r="AD653" s="72">
        <f>VLOOKUP(D653,'[1]Schedule of Pension Amounts LW'!$B$15:$W$1399,22,FALSE)</f>
        <v>648944</v>
      </c>
    </row>
    <row r="654" spans="1:30" x14ac:dyDescent="0.3">
      <c r="A654" s="104"/>
      <c r="B654" s="33"/>
      <c r="C654" s="33" t="str">
        <f>VLOOKUP(D654,'[1]Employer information'!$I$3:$J$1391,2,FALSE)</f>
        <v xml:space="preserve">Public Education                                  </v>
      </c>
      <c r="D654" s="33" t="str">
        <f>'[1]Schedule of Pension Amounts LW'!B647</f>
        <v>1636</v>
      </c>
      <c r="E654" s="33" t="str">
        <f>IF(ISNA(VLOOKUP(D654,'[1]Proportionate Shares'!$D$23:$G$1400,2,FALSE)),"",VLOOKUP(D654,'[1]Proportionate Shares'!$D$23:$G$1400,2,FALSE))</f>
        <v>183904</v>
      </c>
      <c r="F654" s="33" t="str">
        <f>IF(ISNA(VLOOKUP(D654,'[1]Proportionate Shares'!$D$23:$G$1400,3,FALSE)),"",VLOOKUP(D654,'[1]Proportionate Shares'!$D$23:$G$1400,3,FALSE))</f>
        <v/>
      </c>
      <c r="G654" s="34" t="str">
        <f>VLOOKUP(D654,'[1]Employer information'!$A$3:$B$1390,2,FALSE)</f>
        <v>GARY ISD</v>
      </c>
      <c r="H654" s="36">
        <f>IF(ISNA(VLOOKUP(D654,'[1]Proportionate Shares'!$D$23:$I$1377,6,FALSE)),0,VLOOKUP(D654,'[1]Proportionate Shares'!$D$23:$I$1377,6,FALSE))</f>
        <v>2.5681972999999999E-5</v>
      </c>
      <c r="I654" s="105">
        <f>VLOOKUP(D654,'[1]Schedule of Pension Amounts LW'!$B$15:$E$1399,3,FALSE)</f>
        <v>1430965</v>
      </c>
      <c r="J654" s="105">
        <f>-IF(ISNA(VLOOKUP(D654,'[1]Combined Contribution Amounts'!$A$2:$K$1335,5,FALSE)),0,VLOOKUP(D654,'[1]Combined Contribution Amounts'!$A$2:$K$1335,5,FALSE))</f>
        <v>-89890</v>
      </c>
      <c r="K654" s="105">
        <f>-IF(ISNA(VLOOKUP(D654,'[1]Combined Contribution Amounts'!$A$2:$K$1335,7,FALSE)),0,VLOOKUP(D654,'[1]Combined Contribution Amounts'!$A$2:$K$1335,7,FALSE))+-IF(ISNA(VLOOKUP(D654,'[1]Combined Contribution Amounts'!$A$2:$K$1335,8,FALSE)),0,VLOOKUP(D654,'[1]Combined Contribution Amounts'!$A$2:$K$1335,8,FALSE))+-IF(ISNA(VLOOKUP(D654,'[1]Combined Contribution Amounts'!$A$2:$K$1335,9,FALSE)),0,VLOOKUP(D654,'[1]Combined Contribution Amounts'!$A$2:$K$1335,9,FALSE))</f>
        <v>0</v>
      </c>
      <c r="L654" s="105">
        <f>VLOOKUP(D654,'[1]Pension Expense Details'!$D$23:$S$1407,16,FALSE)</f>
        <v>121074</v>
      </c>
      <c r="M654" s="105">
        <f>ROUND(('[1]68_InOutFlowsCurPrdAndPriorHist'!$F$28-'[1]68_InOutFlowsCurPrdAndPriorHist'!$F$31)*$H654,0)-VLOOKUP(D654,'[1]Pension Expense Details'!$D$23:$S$1407,12,FALSE)</f>
        <v>-21271</v>
      </c>
      <c r="N654" s="105">
        <f>ROUND(('[1]68_InOutFlowsCurPrdAndPriorHist'!$F$29-'[1]68_InOutFlowsCurPrdAndPriorHist'!$F$32)*$H654,0)-VLOOKUP(D654,'[1]Pension Expense Details'!$D$23:$S$1407,13,FALSE)</f>
        <v>-160723</v>
      </c>
      <c r="O654" s="105">
        <f>ROUND(('[1]68_InOutFlowsCurPrdAndPriorHist'!$F$30-'[1]68_InOutFlowsCurPrdAndPriorHist'!$F$33)*$H654,0)-VLOOKUP(D654,'[1]Pension Expense Details'!$D$23:$S$1407,14,FALSE)</f>
        <v>69502</v>
      </c>
      <c r="P654" s="105">
        <f>ROUND((VLOOKUP(D654,'[1]Schedule of Pension Amounts LW'!$B$15:$AC$1399,28,FALSE)-VLOOKUP(D654,'[1]Schedule of Pension Amounts LW'!$B$15:$AC$1399,27,FALSE))*'[1]Schedule of Pension Amounts LW'!AD$4,0)+VLOOKUP(D654,'[1]Schedule of Pension Amounts LW'!$B$15:$AH$1399,33,FALSE)-VLOOKUP(D654,'[1]Pension Expense Details'!$D$23:$S$1407,15,FALSE)</f>
        <v>-14628</v>
      </c>
      <c r="Q654" s="98">
        <f t="shared" si="42"/>
        <v>1335029</v>
      </c>
      <c r="R654" s="98">
        <f>ROUND('[1]68_InOutFlowsCurPrdAndPrior'!$D$32*IF(ISNA(VLOOKUP(D654,'[1]Proportionate Shares'!$D$23:$I$1359,6,FALSE)),0,VLOOKUP(D654,'[1]Proportionate Shares'!$D$23:$I$1359,6,FALSE)),0)</f>
        <v>5608</v>
      </c>
      <c r="S654" s="98">
        <f>ROUND('[1]68_InOutFlowsCurPrdAndPrior'!$D$33*IF(ISNA(VLOOKUP(D654,'[1]Proportionate Shares'!$D$23:$I$1359,6,FALSE)),0,VLOOKUP(D654,'[1]Proportionate Shares'!$D$23:$I$1359,6,FALSE)),0)</f>
        <v>414192</v>
      </c>
      <c r="T654" s="98">
        <f>ROUND('[1]68_InOutFlowsCurPrdAndPrior'!$D$35*IF(ISNA(VLOOKUP(D654,'[1]Proportionate Shares'!$D$23:$I$1359,6,FALSE)),0,VLOOKUP(D654,'[1]Proportionate Shares'!$D$23:$I$1359,6,FALSE)),0)</f>
        <v>80262</v>
      </c>
      <c r="U654" s="98">
        <f>VLOOKUP(D654,'[1]Schedule of Pension Amounts LW'!$B$15:$AS$1399,36,FALSE)</f>
        <v>97888</v>
      </c>
      <c r="V654" s="99">
        <f t="shared" si="43"/>
        <v>597950</v>
      </c>
      <c r="W654" s="98">
        <f>ROUND('[1]68_InOutFlowsCurPrdAndPrior'!$F$32*IF(ISNA(VLOOKUP(D654,'[1]Proportionate Shares'!$D$23:$I$1359,6,FALSE)),0,VLOOKUP(D654,'[1]Proportionate Shares'!$D$23:$I$1359,6,FALSE)),0)</f>
        <v>46354</v>
      </c>
      <c r="X654" s="98">
        <f>ROUND('[1]68_InOutFlowsCurPrdAndPrior'!$F$33*IF(ISNA(VLOOKUP(D654,'[1]Proportionate Shares'!$D$23:$I$1359,6,FALSE)),0,VLOOKUP(D654,'[1]Proportionate Shares'!$D$23:$I$1359,6,FALSE)),0)</f>
        <v>171164</v>
      </c>
      <c r="Y654" s="98">
        <f>ROUND('[1]68_InOutFlowsCurPrdAndPrior'!$F$35*IF(ISNA(VLOOKUP(D654,'[1]Proportionate Shares'!$D$23:$I$1359,6,FALSE)),0,VLOOKUP(D654,'[1]Proportionate Shares'!$D$23:$I$1359,6,FALSE)),0)</f>
        <v>66857</v>
      </c>
      <c r="Z654" s="98">
        <f>-VLOOKUP(D654,'[1]Schedule of Pension Amounts LW'!$B$15:$AS$1399,37,FALSE)</f>
        <v>56273</v>
      </c>
      <c r="AA654" s="99">
        <f t="shared" si="44"/>
        <v>340648</v>
      </c>
      <c r="AB654" s="72">
        <f>VLOOKUP(D654,'[1]Pension Expense Details'!$D$22:$S$1407,16,FALSE)</f>
        <v>121074</v>
      </c>
      <c r="AC654" s="72">
        <f t="shared" si="45"/>
        <v>144979</v>
      </c>
      <c r="AD654" s="72">
        <f>VLOOKUP(D654,'[1]Schedule of Pension Amounts LW'!$B$15:$W$1399,22,FALSE)</f>
        <v>266053</v>
      </c>
    </row>
    <row r="655" spans="1:30" x14ac:dyDescent="0.3">
      <c r="A655" s="104"/>
      <c r="B655" s="33"/>
      <c r="C655" s="33" t="str">
        <f>VLOOKUP(D655,'[1]Employer information'!$I$3:$J$1391,2,FALSE)</f>
        <v xml:space="preserve">Public Education                                  </v>
      </c>
      <c r="D655" s="33" t="str">
        <f>'[1]Schedule of Pension Amounts LW'!B648</f>
        <v>0647</v>
      </c>
      <c r="E655" s="33" t="str">
        <f>IF(ISNA(VLOOKUP(D655,'[1]Proportionate Shares'!$D$23:$G$1400,2,FALSE)),"",VLOOKUP(D655,'[1]Proportionate Shares'!$D$23:$G$1400,2,FALSE))</f>
        <v>050902</v>
      </c>
      <c r="F655" s="33" t="str">
        <f>IF(ISNA(VLOOKUP(D655,'[1]Proportionate Shares'!$D$23:$G$1400,3,FALSE)),"",VLOOKUP(D655,'[1]Proportionate Shares'!$D$23:$G$1400,3,FALSE))</f>
        <v xml:space="preserve">   </v>
      </c>
      <c r="G655" s="34" t="str">
        <f>VLOOKUP(D655,'[1]Employer information'!$A$3:$B$1390,2,FALSE)</f>
        <v>GATESVILLE ISD</v>
      </c>
      <c r="H655" s="36">
        <f>IF(ISNA(VLOOKUP(D655,'[1]Proportionate Shares'!$D$23:$I$1377,6,FALSE)),0,VLOOKUP(D655,'[1]Proportionate Shares'!$D$23:$I$1377,6,FALSE))</f>
        <v>1.2999866600000001E-4</v>
      </c>
      <c r="I655" s="105">
        <f>VLOOKUP(D655,'[1]Schedule of Pension Amounts LW'!$B$15:$E$1399,3,FALSE)</f>
        <v>6843812</v>
      </c>
      <c r="J655" s="105">
        <f>-IF(ISNA(VLOOKUP(D655,'[1]Combined Contribution Amounts'!$A$2:$K$1335,5,FALSE)),0,VLOOKUP(D655,'[1]Combined Contribution Amounts'!$A$2:$K$1335,5,FALSE))</f>
        <v>-455011</v>
      </c>
      <c r="K655" s="105">
        <f>-IF(ISNA(VLOOKUP(D655,'[1]Combined Contribution Amounts'!$A$2:$K$1335,7,FALSE)),0,VLOOKUP(D655,'[1]Combined Contribution Amounts'!$A$2:$K$1335,7,FALSE))+-IF(ISNA(VLOOKUP(D655,'[1]Combined Contribution Amounts'!$A$2:$K$1335,8,FALSE)),0,VLOOKUP(D655,'[1]Combined Contribution Amounts'!$A$2:$K$1335,8,FALSE))+-IF(ISNA(VLOOKUP(D655,'[1]Combined Contribution Amounts'!$A$2:$K$1335,9,FALSE)),0,VLOOKUP(D655,'[1]Combined Contribution Amounts'!$A$2:$K$1335,9,FALSE))</f>
        <v>0</v>
      </c>
      <c r="L655" s="105">
        <f>VLOOKUP(D655,'[1]Pension Expense Details'!$D$23:$S$1407,16,FALSE)</f>
        <v>675658</v>
      </c>
      <c r="M655" s="105">
        <f>ROUND(('[1]68_InOutFlowsCurPrdAndPriorHist'!$F$28-'[1]68_InOutFlowsCurPrdAndPriorHist'!$F$31)*$H655,0)-VLOOKUP(D655,'[1]Pension Expense Details'!$D$23:$S$1407,12,FALSE)</f>
        <v>-107670</v>
      </c>
      <c r="N655" s="105">
        <f>ROUND(('[1]68_InOutFlowsCurPrdAndPriorHist'!$F$29-'[1]68_InOutFlowsCurPrdAndPriorHist'!$F$32)*$H655,0)-VLOOKUP(D655,'[1]Pension Expense Details'!$D$23:$S$1407,13,FALSE)</f>
        <v>-813558</v>
      </c>
      <c r="O655" s="105">
        <f>ROUND(('[1]68_InOutFlowsCurPrdAndPriorHist'!$F$30-'[1]68_InOutFlowsCurPrdAndPriorHist'!$F$33)*$H655,0)-VLOOKUP(D655,'[1]Pension Expense Details'!$D$23:$S$1407,14,FALSE)</f>
        <v>351808</v>
      </c>
      <c r="P655" s="105">
        <f>ROUND((VLOOKUP(D655,'[1]Schedule of Pension Amounts LW'!$B$15:$AC$1399,28,FALSE)-VLOOKUP(D655,'[1]Schedule of Pension Amounts LW'!$B$15:$AC$1399,27,FALSE))*'[1]Schedule of Pension Amounts LW'!AD$4,0)+VLOOKUP(D655,'[1]Schedule of Pension Amounts LW'!$B$15:$AH$1399,33,FALSE)-VLOOKUP(D655,'[1]Pension Expense Details'!$D$23:$S$1407,15,FALSE)</f>
        <v>262698</v>
      </c>
      <c r="Q655" s="98">
        <f t="shared" si="42"/>
        <v>6757737</v>
      </c>
      <c r="R655" s="98">
        <f>ROUND('[1]68_InOutFlowsCurPrdAndPrior'!$D$32*IF(ISNA(VLOOKUP(D655,'[1]Proportionate Shares'!$D$23:$I$1359,6,FALSE)),0,VLOOKUP(D655,'[1]Proportionate Shares'!$D$23:$I$1359,6,FALSE)),0)</f>
        <v>28389</v>
      </c>
      <c r="S655" s="98">
        <f>ROUND('[1]68_InOutFlowsCurPrdAndPrior'!$D$33*IF(ISNA(VLOOKUP(D655,'[1]Proportionate Shares'!$D$23:$I$1359,6,FALSE)),0,VLOOKUP(D655,'[1]Proportionate Shares'!$D$23:$I$1359,6,FALSE)),0)</f>
        <v>2096582</v>
      </c>
      <c r="T655" s="98">
        <f>ROUND('[1]68_InOutFlowsCurPrdAndPrior'!$D$35*IF(ISNA(VLOOKUP(D655,'[1]Proportionate Shares'!$D$23:$I$1359,6,FALSE)),0,VLOOKUP(D655,'[1]Proportionate Shares'!$D$23:$I$1359,6,FALSE)),0)</f>
        <v>406277</v>
      </c>
      <c r="U655" s="98">
        <f>VLOOKUP(D655,'[1]Schedule of Pension Amounts LW'!$B$15:$AS$1399,36,FALSE)</f>
        <v>1223806</v>
      </c>
      <c r="V655" s="99">
        <f t="shared" si="43"/>
        <v>3755054</v>
      </c>
      <c r="W655" s="98">
        <f>ROUND('[1]68_InOutFlowsCurPrdAndPrior'!$F$32*IF(ISNA(VLOOKUP(D655,'[1]Proportionate Shares'!$D$23:$I$1359,6,FALSE)),0,VLOOKUP(D655,'[1]Proportionate Shares'!$D$23:$I$1359,6,FALSE)),0)</f>
        <v>234639</v>
      </c>
      <c r="X655" s="98">
        <f>ROUND('[1]68_InOutFlowsCurPrdAndPrior'!$F$33*IF(ISNA(VLOOKUP(D655,'[1]Proportionate Shares'!$D$23:$I$1359,6,FALSE)),0,VLOOKUP(D655,'[1]Proportionate Shares'!$D$23:$I$1359,6,FALSE)),0)</f>
        <v>866407</v>
      </c>
      <c r="Y655" s="98">
        <f>ROUND('[1]68_InOutFlowsCurPrdAndPrior'!$F$35*IF(ISNA(VLOOKUP(D655,'[1]Proportionate Shares'!$D$23:$I$1359,6,FALSE)),0,VLOOKUP(D655,'[1]Proportionate Shares'!$D$23:$I$1359,6,FALSE)),0)</f>
        <v>338422</v>
      </c>
      <c r="Z655" s="98">
        <f>-VLOOKUP(D655,'[1]Schedule of Pension Amounts LW'!$B$15:$AS$1399,37,FALSE)</f>
        <v>48</v>
      </c>
      <c r="AA655" s="99">
        <f t="shared" si="44"/>
        <v>1439516</v>
      </c>
      <c r="AB655" s="72">
        <f>VLOOKUP(D655,'[1]Pension Expense Details'!$D$22:$S$1407,16,FALSE)</f>
        <v>675658</v>
      </c>
      <c r="AC655" s="72">
        <f t="shared" si="45"/>
        <v>933981</v>
      </c>
      <c r="AD655" s="72">
        <f>VLOOKUP(D655,'[1]Schedule of Pension Amounts LW'!$B$15:$W$1399,22,FALSE)</f>
        <v>1609639</v>
      </c>
    </row>
    <row r="656" spans="1:30" x14ac:dyDescent="0.3">
      <c r="A656" s="104"/>
      <c r="B656" s="33"/>
      <c r="C656" s="33" t="str">
        <f>VLOOKUP(D656,'[1]Employer information'!$I$3:$J$1391,2,FALSE)</f>
        <v xml:space="preserve">Public Education                                  </v>
      </c>
      <c r="D656" s="33" t="str">
        <f>'[1]Schedule of Pension Amounts LW'!B649</f>
        <v>1949</v>
      </c>
      <c r="E656" s="33" t="str">
        <f>IF(ISNA(VLOOKUP(D656,'[1]Proportionate Shares'!$D$23:$G$1400,2,FALSE)),"",VLOOKUP(D656,'[1]Proportionate Shares'!$D$23:$G$1400,2,FALSE))</f>
        <v>166902</v>
      </c>
      <c r="F656" s="33" t="str">
        <f>IF(ISNA(VLOOKUP(D656,'[1]Proportionate Shares'!$D$23:$G$1400,3,FALSE)),"",VLOOKUP(D656,'[1]Proportionate Shares'!$D$23:$G$1400,3,FALSE))</f>
        <v/>
      </c>
      <c r="G656" s="34" t="str">
        <f>VLOOKUP(D656,'[1]Employer information'!$A$3:$B$1390,2,FALSE)</f>
        <v>GAUSE ISD</v>
      </c>
      <c r="H656" s="36">
        <f>IF(ISNA(VLOOKUP(D656,'[1]Proportionate Shares'!$D$23:$I$1377,6,FALSE)),0,VLOOKUP(D656,'[1]Proportionate Shares'!$D$23:$I$1377,6,FALSE))</f>
        <v>6.604344E-6</v>
      </c>
      <c r="I656" s="105">
        <f>VLOOKUP(D656,'[1]Schedule of Pension Amounts LW'!$B$15:$E$1399,3,FALSE)</f>
        <v>383267</v>
      </c>
      <c r="J656" s="105">
        <f>-IF(ISNA(VLOOKUP(D656,'[1]Combined Contribution Amounts'!$A$2:$K$1335,5,FALSE)),0,VLOOKUP(D656,'[1]Combined Contribution Amounts'!$A$2:$K$1335,5,FALSE))</f>
        <v>-23116</v>
      </c>
      <c r="K656" s="105">
        <f>-IF(ISNA(VLOOKUP(D656,'[1]Combined Contribution Amounts'!$A$2:$K$1335,7,FALSE)),0,VLOOKUP(D656,'[1]Combined Contribution Amounts'!$A$2:$K$1335,7,FALSE))+-IF(ISNA(VLOOKUP(D656,'[1]Combined Contribution Amounts'!$A$2:$K$1335,8,FALSE)),0,VLOOKUP(D656,'[1]Combined Contribution Amounts'!$A$2:$K$1335,8,FALSE))+-IF(ISNA(VLOOKUP(D656,'[1]Combined Contribution Amounts'!$A$2:$K$1335,9,FALSE)),0,VLOOKUP(D656,'[1]Combined Contribution Amounts'!$A$2:$K$1335,9,FALSE))</f>
        <v>0</v>
      </c>
      <c r="L656" s="105">
        <f>VLOOKUP(D656,'[1]Pension Expense Details'!$D$23:$S$1407,16,FALSE)</f>
        <v>28733</v>
      </c>
      <c r="M656" s="105">
        <f>ROUND(('[1]68_InOutFlowsCurPrdAndPriorHist'!$F$28-'[1]68_InOutFlowsCurPrdAndPriorHist'!$F$31)*$H656,0)-VLOOKUP(D656,'[1]Pension Expense Details'!$D$23:$S$1407,12,FALSE)</f>
        <v>-5470</v>
      </c>
      <c r="N656" s="105">
        <f>ROUND(('[1]68_InOutFlowsCurPrdAndPriorHist'!$F$29-'[1]68_InOutFlowsCurPrdAndPriorHist'!$F$32)*$H656,0)-VLOOKUP(D656,'[1]Pension Expense Details'!$D$23:$S$1407,13,FALSE)</f>
        <v>-41331</v>
      </c>
      <c r="O656" s="105">
        <f>ROUND(('[1]68_InOutFlowsCurPrdAndPriorHist'!$F$30-'[1]68_InOutFlowsCurPrdAndPriorHist'!$F$33)*$H656,0)-VLOOKUP(D656,'[1]Pension Expense Details'!$D$23:$S$1407,14,FALSE)</f>
        <v>17873</v>
      </c>
      <c r="P656" s="105">
        <f>ROUND((VLOOKUP(D656,'[1]Schedule of Pension Amounts LW'!$B$15:$AC$1399,28,FALSE)-VLOOKUP(D656,'[1]Schedule of Pension Amounts LW'!$B$15:$AC$1399,27,FALSE))*'[1]Schedule of Pension Amounts LW'!AD$4,0)+VLOOKUP(D656,'[1]Schedule of Pension Amounts LW'!$B$15:$AH$1399,33,FALSE)-VLOOKUP(D656,'[1]Pension Expense Details'!$D$23:$S$1407,15,FALSE)</f>
        <v>-16642</v>
      </c>
      <c r="Q656" s="98">
        <f t="shared" si="42"/>
        <v>343314</v>
      </c>
      <c r="R656" s="98">
        <f>ROUND('[1]68_InOutFlowsCurPrdAndPrior'!$D$32*IF(ISNA(VLOOKUP(D656,'[1]Proportionate Shares'!$D$23:$I$1359,6,FALSE)),0,VLOOKUP(D656,'[1]Proportionate Shares'!$D$23:$I$1359,6,FALSE)),0)</f>
        <v>1442</v>
      </c>
      <c r="S656" s="98">
        <f>ROUND('[1]68_InOutFlowsCurPrdAndPrior'!$D$33*IF(ISNA(VLOOKUP(D656,'[1]Proportionate Shares'!$D$23:$I$1359,6,FALSE)),0,VLOOKUP(D656,'[1]Proportionate Shares'!$D$23:$I$1359,6,FALSE)),0)</f>
        <v>106513</v>
      </c>
      <c r="T656" s="98">
        <f>ROUND('[1]68_InOutFlowsCurPrdAndPrior'!$D$35*IF(ISNA(VLOOKUP(D656,'[1]Proportionate Shares'!$D$23:$I$1359,6,FALSE)),0,VLOOKUP(D656,'[1]Proportionate Shares'!$D$23:$I$1359,6,FALSE)),0)</f>
        <v>20640</v>
      </c>
      <c r="U656" s="98">
        <f>VLOOKUP(D656,'[1]Schedule of Pension Amounts LW'!$B$15:$AS$1399,36,FALSE)</f>
        <v>46066</v>
      </c>
      <c r="V656" s="99">
        <f t="shared" si="43"/>
        <v>174661</v>
      </c>
      <c r="W656" s="98">
        <f>ROUND('[1]68_InOutFlowsCurPrdAndPrior'!$F$32*IF(ISNA(VLOOKUP(D656,'[1]Proportionate Shares'!$D$23:$I$1359,6,FALSE)),0,VLOOKUP(D656,'[1]Proportionate Shares'!$D$23:$I$1359,6,FALSE)),0)</f>
        <v>11920</v>
      </c>
      <c r="X656" s="98">
        <f>ROUND('[1]68_InOutFlowsCurPrdAndPrior'!$F$33*IF(ISNA(VLOOKUP(D656,'[1]Proportionate Shares'!$D$23:$I$1359,6,FALSE)),0,VLOOKUP(D656,'[1]Proportionate Shares'!$D$23:$I$1359,6,FALSE)),0)</f>
        <v>44016</v>
      </c>
      <c r="Y656" s="98">
        <f>ROUND('[1]68_InOutFlowsCurPrdAndPrior'!$F$35*IF(ISNA(VLOOKUP(D656,'[1]Proportionate Shares'!$D$23:$I$1359,6,FALSE)),0,VLOOKUP(D656,'[1]Proportionate Shares'!$D$23:$I$1359,6,FALSE)),0)</f>
        <v>17193</v>
      </c>
      <c r="Z656" s="98">
        <f>-VLOOKUP(D656,'[1]Schedule of Pension Amounts LW'!$B$15:$AS$1399,37,FALSE)</f>
        <v>24308</v>
      </c>
      <c r="AA656" s="99">
        <f t="shared" si="44"/>
        <v>97437</v>
      </c>
      <c r="AB656" s="72">
        <f>VLOOKUP(D656,'[1]Pension Expense Details'!$D$22:$S$1407,16,FALSE)</f>
        <v>28733</v>
      </c>
      <c r="AC656" s="72">
        <f t="shared" si="45"/>
        <v>46740</v>
      </c>
      <c r="AD656" s="72">
        <f>VLOOKUP(D656,'[1]Schedule of Pension Amounts LW'!$B$15:$W$1399,22,FALSE)</f>
        <v>75473</v>
      </c>
    </row>
    <row r="657" spans="1:30" x14ac:dyDescent="0.3">
      <c r="A657" s="104"/>
      <c r="B657" s="33"/>
      <c r="C657" s="33" t="str">
        <f>VLOOKUP(D657,'[1]Employer information'!$I$3:$J$1391,2,FALSE)</f>
        <v xml:space="preserve">Public Education                                  </v>
      </c>
      <c r="D657" s="33" t="str">
        <f>'[1]Schedule of Pension Amounts LW'!B650</f>
        <v>0651</v>
      </c>
      <c r="E657" s="33" t="str">
        <f>IF(ISNA(VLOOKUP(D657,'[1]Proportionate Shares'!$D$23:$G$1400,2,FALSE)),"",VLOOKUP(D657,'[1]Proportionate Shares'!$D$23:$G$1400,2,FALSE))</f>
        <v>149901</v>
      </c>
      <c r="F657" s="33" t="str">
        <f>IF(ISNA(VLOOKUP(D657,'[1]Proportionate Shares'!$D$23:$G$1400,3,FALSE)),"",VLOOKUP(D657,'[1]Proportionate Shares'!$D$23:$G$1400,3,FALSE))</f>
        <v xml:space="preserve">   </v>
      </c>
      <c r="G657" s="34" t="str">
        <f>VLOOKUP(D657,'[1]Employer information'!$A$3:$B$1390,2,FALSE)</f>
        <v>GEORGE WEST ISD</v>
      </c>
      <c r="H657" s="36">
        <f>IF(ISNA(VLOOKUP(D657,'[1]Proportionate Shares'!$D$23:$I$1377,6,FALSE)),0,VLOOKUP(D657,'[1]Proportionate Shares'!$D$23:$I$1377,6,FALSE))</f>
        <v>5.3219025000000002E-5</v>
      </c>
      <c r="I657" s="105">
        <f>VLOOKUP(D657,'[1]Schedule of Pension Amounts LW'!$B$15:$E$1399,3,FALSE)</f>
        <v>2770236</v>
      </c>
      <c r="J657" s="105">
        <f>-IF(ISNA(VLOOKUP(D657,'[1]Combined Contribution Amounts'!$A$2:$K$1335,5,FALSE)),0,VLOOKUP(D657,'[1]Combined Contribution Amounts'!$A$2:$K$1335,5,FALSE))</f>
        <v>-186273</v>
      </c>
      <c r="K657" s="105">
        <f>-IF(ISNA(VLOOKUP(D657,'[1]Combined Contribution Amounts'!$A$2:$K$1335,7,FALSE)),0,VLOOKUP(D657,'[1]Combined Contribution Amounts'!$A$2:$K$1335,7,FALSE))+-IF(ISNA(VLOOKUP(D657,'[1]Combined Contribution Amounts'!$A$2:$K$1335,8,FALSE)),0,VLOOKUP(D657,'[1]Combined Contribution Amounts'!$A$2:$K$1335,8,FALSE))+-IF(ISNA(VLOOKUP(D657,'[1]Combined Contribution Amounts'!$A$2:$K$1335,9,FALSE)),0,VLOOKUP(D657,'[1]Combined Contribution Amounts'!$A$2:$K$1335,9,FALSE))</f>
        <v>0</v>
      </c>
      <c r="L657" s="105">
        <f>VLOOKUP(D657,'[1]Pension Expense Details'!$D$23:$S$1407,16,FALSE)</f>
        <v>281551</v>
      </c>
      <c r="M657" s="105">
        <f>ROUND(('[1]68_InOutFlowsCurPrdAndPriorHist'!$F$28-'[1]68_InOutFlowsCurPrdAndPriorHist'!$F$31)*$H657,0)-VLOOKUP(D657,'[1]Pension Expense Details'!$D$23:$S$1407,12,FALSE)</f>
        <v>-44078</v>
      </c>
      <c r="N657" s="105">
        <f>ROUND(('[1]68_InOutFlowsCurPrdAndPriorHist'!$F$29-'[1]68_InOutFlowsCurPrdAndPriorHist'!$F$32)*$H657,0)-VLOOKUP(D657,'[1]Pension Expense Details'!$D$23:$S$1407,13,FALSE)</f>
        <v>-333055</v>
      </c>
      <c r="O657" s="105">
        <f>ROUND(('[1]68_InOutFlowsCurPrdAndPriorHist'!$F$30-'[1]68_InOutFlowsCurPrdAndPriorHist'!$F$33)*$H657,0)-VLOOKUP(D657,'[1]Pension Expense Details'!$D$23:$S$1407,14,FALSE)</f>
        <v>144023</v>
      </c>
      <c r="P657" s="105">
        <f>ROUND((VLOOKUP(D657,'[1]Schedule of Pension Amounts LW'!$B$15:$AC$1399,28,FALSE)-VLOOKUP(D657,'[1]Schedule of Pension Amounts LW'!$B$15:$AC$1399,27,FALSE))*'[1]Schedule of Pension Amounts LW'!AD$4,0)+VLOOKUP(D657,'[1]Schedule of Pension Amounts LW'!$B$15:$AH$1399,33,FALSE)-VLOOKUP(D657,'[1]Pension Expense Details'!$D$23:$S$1407,15,FALSE)</f>
        <v>134087</v>
      </c>
      <c r="Q657" s="98">
        <f t="shared" si="42"/>
        <v>2766491</v>
      </c>
      <c r="R657" s="98">
        <f>ROUND('[1]68_InOutFlowsCurPrdAndPrior'!$D$32*IF(ISNA(VLOOKUP(D657,'[1]Proportionate Shares'!$D$23:$I$1359,6,FALSE)),0,VLOOKUP(D657,'[1]Proportionate Shares'!$D$23:$I$1359,6,FALSE)),0)</f>
        <v>11622</v>
      </c>
      <c r="S657" s="98">
        <f>ROUND('[1]68_InOutFlowsCurPrdAndPrior'!$D$33*IF(ISNA(VLOOKUP(D657,'[1]Proportionate Shares'!$D$23:$I$1359,6,FALSE)),0,VLOOKUP(D657,'[1]Proportionate Shares'!$D$23:$I$1359,6,FALSE)),0)</f>
        <v>858301</v>
      </c>
      <c r="T657" s="98">
        <f>ROUND('[1]68_InOutFlowsCurPrdAndPrior'!$D$35*IF(ISNA(VLOOKUP(D657,'[1]Proportionate Shares'!$D$23:$I$1359,6,FALSE)),0,VLOOKUP(D657,'[1]Proportionate Shares'!$D$23:$I$1359,6,FALSE)),0)</f>
        <v>166322</v>
      </c>
      <c r="U657" s="98">
        <f>VLOOKUP(D657,'[1]Schedule of Pension Amounts LW'!$B$15:$AS$1399,36,FALSE)</f>
        <v>301173</v>
      </c>
      <c r="V657" s="99">
        <f t="shared" si="43"/>
        <v>1337418</v>
      </c>
      <c r="W657" s="98">
        <f>ROUND('[1]68_InOutFlowsCurPrdAndPrior'!$F$32*IF(ISNA(VLOOKUP(D657,'[1]Proportionate Shares'!$D$23:$I$1359,6,FALSE)),0,VLOOKUP(D657,'[1]Proportionate Shares'!$D$23:$I$1359,6,FALSE)),0)</f>
        <v>96057</v>
      </c>
      <c r="X657" s="98">
        <f>ROUND('[1]68_InOutFlowsCurPrdAndPrior'!$F$33*IF(ISNA(VLOOKUP(D657,'[1]Proportionate Shares'!$D$23:$I$1359,6,FALSE)),0,VLOOKUP(D657,'[1]Proportionate Shares'!$D$23:$I$1359,6,FALSE)),0)</f>
        <v>354691</v>
      </c>
      <c r="Y657" s="98">
        <f>ROUND('[1]68_InOutFlowsCurPrdAndPrior'!$F$35*IF(ISNA(VLOOKUP(D657,'[1]Proportionate Shares'!$D$23:$I$1359,6,FALSE)),0,VLOOKUP(D657,'[1]Proportionate Shares'!$D$23:$I$1359,6,FALSE)),0)</f>
        <v>138544</v>
      </c>
      <c r="Z657" s="98">
        <f>-VLOOKUP(D657,'[1]Schedule of Pension Amounts LW'!$B$15:$AS$1399,37,FALSE)</f>
        <v>200989</v>
      </c>
      <c r="AA657" s="99">
        <f t="shared" si="44"/>
        <v>790281</v>
      </c>
      <c r="AB657" s="72">
        <f>VLOOKUP(D657,'[1]Pension Expense Details'!$D$22:$S$1407,16,FALSE)</f>
        <v>281551</v>
      </c>
      <c r="AC657" s="72">
        <f t="shared" si="45"/>
        <v>280340</v>
      </c>
      <c r="AD657" s="72">
        <f>VLOOKUP(D657,'[1]Schedule of Pension Amounts LW'!$B$15:$W$1399,22,FALSE)</f>
        <v>561891</v>
      </c>
    </row>
    <row r="658" spans="1:30" x14ac:dyDescent="0.3">
      <c r="A658" s="104"/>
      <c r="B658" s="33"/>
      <c r="C658" s="33" t="str">
        <f>VLOOKUP(D658,'[1]Employer information'!$I$3:$J$1391,2,FALSE)</f>
        <v xml:space="preserve">Public Education                                  </v>
      </c>
      <c r="D658" s="33" t="str">
        <f>'[1]Schedule of Pension Amounts LW'!B651</f>
        <v>0650</v>
      </c>
      <c r="E658" s="33" t="str">
        <f>IF(ISNA(VLOOKUP(D658,'[1]Proportionate Shares'!$D$23:$G$1400,2,FALSE)),"",VLOOKUP(D658,'[1]Proportionate Shares'!$D$23:$G$1400,2,FALSE))</f>
        <v>246904</v>
      </c>
      <c r="F658" s="33" t="str">
        <f>IF(ISNA(VLOOKUP(D658,'[1]Proportionate Shares'!$D$23:$G$1400,3,FALSE)),"",VLOOKUP(D658,'[1]Proportionate Shares'!$D$23:$G$1400,3,FALSE))</f>
        <v xml:space="preserve">   </v>
      </c>
      <c r="G658" s="34" t="str">
        <f>VLOOKUP(D658,'[1]Employer information'!$A$3:$B$1390,2,FALSE)</f>
        <v>GEORGETOWN ISD</v>
      </c>
      <c r="H658" s="36">
        <f>IF(ISNA(VLOOKUP(D658,'[1]Proportionate Shares'!$D$23:$I$1377,6,FALSE)),0,VLOOKUP(D658,'[1]Proportionate Shares'!$D$23:$I$1377,6,FALSE))</f>
        <v>6.3174910300000005E-4</v>
      </c>
      <c r="I658" s="105">
        <f>VLOOKUP(D658,'[1]Schedule of Pension Amounts LW'!$B$15:$E$1399,3,FALSE)</f>
        <v>34067106</v>
      </c>
      <c r="J658" s="105">
        <f>-IF(ISNA(VLOOKUP(D658,'[1]Combined Contribution Amounts'!$A$2:$K$1335,5,FALSE)),0,VLOOKUP(D658,'[1]Combined Contribution Amounts'!$A$2:$K$1335,5,FALSE))</f>
        <v>-2211198</v>
      </c>
      <c r="K658" s="105">
        <f>-IF(ISNA(VLOOKUP(D658,'[1]Combined Contribution Amounts'!$A$2:$K$1335,7,FALSE)),0,VLOOKUP(D658,'[1]Combined Contribution Amounts'!$A$2:$K$1335,7,FALSE))+-IF(ISNA(VLOOKUP(D658,'[1]Combined Contribution Amounts'!$A$2:$K$1335,8,FALSE)),0,VLOOKUP(D658,'[1]Combined Contribution Amounts'!$A$2:$K$1335,8,FALSE))+-IF(ISNA(VLOOKUP(D658,'[1]Combined Contribution Amounts'!$A$2:$K$1335,9,FALSE)),0,VLOOKUP(D658,'[1]Combined Contribution Amounts'!$A$2:$K$1335,9,FALSE))</f>
        <v>0</v>
      </c>
      <c r="L658" s="105">
        <f>VLOOKUP(D658,'[1]Pension Expense Details'!$D$23:$S$1407,16,FALSE)</f>
        <v>3156387</v>
      </c>
      <c r="M658" s="105">
        <f>ROUND(('[1]68_InOutFlowsCurPrdAndPriorHist'!$F$28-'[1]68_InOutFlowsCurPrdAndPriorHist'!$F$31)*$H658,0)-VLOOKUP(D658,'[1]Pension Expense Details'!$D$23:$S$1407,12,FALSE)</f>
        <v>-523239</v>
      </c>
      <c r="N658" s="105">
        <f>ROUND(('[1]68_InOutFlowsCurPrdAndPriorHist'!$F$29-'[1]68_InOutFlowsCurPrdAndPriorHist'!$F$32)*$H658,0)-VLOOKUP(D658,'[1]Pension Expense Details'!$D$23:$S$1407,13,FALSE)</f>
        <v>-3953615</v>
      </c>
      <c r="O658" s="105">
        <f>ROUND(('[1]68_InOutFlowsCurPrdAndPriorHist'!$F$30-'[1]68_InOutFlowsCurPrdAndPriorHist'!$F$33)*$H658,0)-VLOOKUP(D658,'[1]Pension Expense Details'!$D$23:$S$1407,14,FALSE)</f>
        <v>1709666</v>
      </c>
      <c r="P658" s="105">
        <f>ROUND((VLOOKUP(D658,'[1]Schedule of Pension Amounts LW'!$B$15:$AC$1399,28,FALSE)-VLOOKUP(D658,'[1]Schedule of Pension Amounts LW'!$B$15:$AC$1399,27,FALSE))*'[1]Schedule of Pension Amounts LW'!AD$4,0)+VLOOKUP(D658,'[1]Schedule of Pension Amounts LW'!$B$15:$AH$1399,33,FALSE)-VLOOKUP(D658,'[1]Pension Expense Details'!$D$23:$S$1407,15,FALSE)</f>
        <v>595186</v>
      </c>
      <c r="Q658" s="98">
        <f t="shared" si="42"/>
        <v>32840293</v>
      </c>
      <c r="R658" s="98">
        <f>ROUND('[1]68_InOutFlowsCurPrdAndPrior'!$D$32*IF(ISNA(VLOOKUP(D658,'[1]Proportionate Shares'!$D$23:$I$1359,6,FALSE)),0,VLOOKUP(D658,'[1]Proportionate Shares'!$D$23:$I$1359,6,FALSE)),0)</f>
        <v>137959</v>
      </c>
      <c r="S658" s="98">
        <f>ROUND('[1]68_InOutFlowsCurPrdAndPrior'!$D$33*IF(ISNA(VLOOKUP(D658,'[1]Proportionate Shares'!$D$23:$I$1359,6,FALSE)),0,VLOOKUP(D658,'[1]Proportionate Shares'!$D$23:$I$1359,6,FALSE)),0)</f>
        <v>10188672</v>
      </c>
      <c r="T658" s="98">
        <f>ROUND('[1]68_InOutFlowsCurPrdAndPrior'!$D$35*IF(ISNA(VLOOKUP(D658,'[1]Proportionate Shares'!$D$23:$I$1359,6,FALSE)),0,VLOOKUP(D658,'[1]Proportionate Shares'!$D$23:$I$1359,6,FALSE)),0)</f>
        <v>1974368</v>
      </c>
      <c r="U658" s="98">
        <f>VLOOKUP(D658,'[1]Schedule of Pension Amounts LW'!$B$15:$AS$1399,36,FALSE)</f>
        <v>3504481</v>
      </c>
      <c r="V658" s="99">
        <f t="shared" si="43"/>
        <v>15805480</v>
      </c>
      <c r="W658" s="98">
        <f>ROUND('[1]68_InOutFlowsCurPrdAndPrior'!$F$32*IF(ISNA(VLOOKUP(D658,'[1]Proportionate Shares'!$D$23:$I$1359,6,FALSE)),0,VLOOKUP(D658,'[1]Proportionate Shares'!$D$23:$I$1359,6,FALSE)),0)</f>
        <v>1140267</v>
      </c>
      <c r="X658" s="98">
        <f>ROUND('[1]68_InOutFlowsCurPrdAndPrior'!$F$33*IF(ISNA(VLOOKUP(D658,'[1]Proportionate Shares'!$D$23:$I$1359,6,FALSE)),0,VLOOKUP(D658,'[1]Proportionate Shares'!$D$23:$I$1359,6,FALSE)),0)</f>
        <v>4210441</v>
      </c>
      <c r="Y658" s="98">
        <f>ROUND('[1]68_InOutFlowsCurPrdAndPrior'!$F$35*IF(ISNA(VLOOKUP(D658,'[1]Proportionate Shares'!$D$23:$I$1359,6,FALSE)),0,VLOOKUP(D658,'[1]Proportionate Shares'!$D$23:$I$1359,6,FALSE)),0)</f>
        <v>1644614</v>
      </c>
      <c r="Z658" s="98">
        <f>-VLOOKUP(D658,'[1]Schedule of Pension Amounts LW'!$B$15:$AS$1399,37,FALSE)</f>
        <v>387</v>
      </c>
      <c r="AA658" s="99">
        <f t="shared" si="44"/>
        <v>6995709</v>
      </c>
      <c r="AB658" s="72">
        <f>VLOOKUP(D658,'[1]Pension Expense Details'!$D$22:$S$1407,16,FALSE)</f>
        <v>3156387</v>
      </c>
      <c r="AC658" s="72">
        <f t="shared" si="45"/>
        <v>3990352</v>
      </c>
      <c r="AD658" s="72">
        <f>VLOOKUP(D658,'[1]Schedule of Pension Amounts LW'!$B$15:$W$1399,22,FALSE)</f>
        <v>7146739</v>
      </c>
    </row>
    <row r="659" spans="1:30" x14ac:dyDescent="0.3">
      <c r="A659" s="104"/>
      <c r="B659" s="33"/>
      <c r="C659" s="33" t="str">
        <f>VLOOKUP(D659,'[1]Employer information'!$I$3:$J$1391,2,FALSE)</f>
        <v xml:space="preserve">Public Education                                  </v>
      </c>
      <c r="D659" s="33" t="str">
        <f>'[1]Schedule of Pension Amounts LW'!B652</f>
        <v>1953</v>
      </c>
      <c r="E659" s="33" t="str">
        <f>IF(ISNA(VLOOKUP(D659,'[1]Proportionate Shares'!$D$23:$G$1400,2,FALSE)),"",VLOOKUP(D659,'[1]Proportionate Shares'!$D$23:$G$1400,2,FALSE))</f>
        <v>161925</v>
      </c>
      <c r="F659" s="33" t="str">
        <f>IF(ISNA(VLOOKUP(D659,'[1]Proportionate Shares'!$D$23:$G$1400,3,FALSE)),"",VLOOKUP(D659,'[1]Proportionate Shares'!$D$23:$G$1400,3,FALSE))</f>
        <v/>
      </c>
      <c r="G659" s="34" t="str">
        <f>VLOOKUP(D659,'[1]Employer information'!$A$3:$B$1390,2,FALSE)</f>
        <v>GHOLSON ISD</v>
      </c>
      <c r="H659" s="36">
        <f>IF(ISNA(VLOOKUP(D659,'[1]Proportionate Shares'!$D$23:$I$1377,6,FALSE)),0,VLOOKUP(D659,'[1]Proportionate Shares'!$D$23:$I$1377,6,FALSE))</f>
        <v>1.2582138E-5</v>
      </c>
      <c r="I659" s="105">
        <f>VLOOKUP(D659,'[1]Schedule of Pension Amounts LW'!$B$15:$E$1399,3,FALSE)</f>
        <v>715017</v>
      </c>
      <c r="J659" s="105">
        <f>-IF(ISNA(VLOOKUP(D659,'[1]Combined Contribution Amounts'!$A$2:$K$1335,5,FALSE)),0,VLOOKUP(D659,'[1]Combined Contribution Amounts'!$A$2:$K$1335,5,FALSE))</f>
        <v>-44039</v>
      </c>
      <c r="K659" s="105">
        <f>-IF(ISNA(VLOOKUP(D659,'[1]Combined Contribution Amounts'!$A$2:$K$1335,7,FALSE)),0,VLOOKUP(D659,'[1]Combined Contribution Amounts'!$A$2:$K$1335,7,FALSE))+-IF(ISNA(VLOOKUP(D659,'[1]Combined Contribution Amounts'!$A$2:$K$1335,8,FALSE)),0,VLOOKUP(D659,'[1]Combined Contribution Amounts'!$A$2:$K$1335,8,FALSE))+-IF(ISNA(VLOOKUP(D659,'[1]Combined Contribution Amounts'!$A$2:$K$1335,9,FALSE)),0,VLOOKUP(D659,'[1]Combined Contribution Amounts'!$A$2:$K$1335,9,FALSE))</f>
        <v>0</v>
      </c>
      <c r="L659" s="105">
        <f>VLOOKUP(D659,'[1]Pension Expense Details'!$D$23:$S$1407,16,FALSE)</f>
        <v>57124</v>
      </c>
      <c r="M659" s="105">
        <f>ROUND(('[1]68_InOutFlowsCurPrdAndPriorHist'!$F$28-'[1]68_InOutFlowsCurPrdAndPriorHist'!$F$31)*$H659,0)-VLOOKUP(D659,'[1]Pension Expense Details'!$D$23:$S$1407,12,FALSE)</f>
        <v>-10421</v>
      </c>
      <c r="N659" s="105">
        <f>ROUND(('[1]68_InOutFlowsCurPrdAndPriorHist'!$F$29-'[1]68_InOutFlowsCurPrdAndPriorHist'!$F$32)*$H659,0)-VLOOKUP(D659,'[1]Pension Expense Details'!$D$23:$S$1407,13,FALSE)</f>
        <v>-78742</v>
      </c>
      <c r="O659" s="105">
        <f>ROUND(('[1]68_InOutFlowsCurPrdAndPriorHist'!$F$30-'[1]68_InOutFlowsCurPrdAndPriorHist'!$F$33)*$H659,0)-VLOOKUP(D659,'[1]Pension Expense Details'!$D$23:$S$1407,14,FALSE)</f>
        <v>34050</v>
      </c>
      <c r="P659" s="105">
        <f>ROUND((VLOOKUP(D659,'[1]Schedule of Pension Amounts LW'!$B$15:$AC$1399,28,FALSE)-VLOOKUP(D659,'[1]Schedule of Pension Amounts LW'!$B$15:$AC$1399,27,FALSE))*'[1]Schedule of Pension Amounts LW'!AD$4,0)+VLOOKUP(D659,'[1]Schedule of Pension Amounts LW'!$B$15:$AH$1399,33,FALSE)-VLOOKUP(D659,'[1]Pension Expense Details'!$D$23:$S$1407,15,FALSE)</f>
        <v>-18930</v>
      </c>
      <c r="Q659" s="98">
        <f t="shared" si="42"/>
        <v>654059</v>
      </c>
      <c r="R659" s="98">
        <f>ROUND('[1]68_InOutFlowsCurPrdAndPrior'!$D$32*IF(ISNA(VLOOKUP(D659,'[1]Proportionate Shares'!$D$23:$I$1359,6,FALSE)),0,VLOOKUP(D659,'[1]Proportionate Shares'!$D$23:$I$1359,6,FALSE)),0)</f>
        <v>2748</v>
      </c>
      <c r="S659" s="98">
        <f>ROUND('[1]68_InOutFlowsCurPrdAndPrior'!$D$33*IF(ISNA(VLOOKUP(D659,'[1]Proportionate Shares'!$D$23:$I$1359,6,FALSE)),0,VLOOKUP(D659,'[1]Proportionate Shares'!$D$23:$I$1359,6,FALSE)),0)</f>
        <v>202921</v>
      </c>
      <c r="T659" s="98">
        <f>ROUND('[1]68_InOutFlowsCurPrdAndPrior'!$D$35*IF(ISNA(VLOOKUP(D659,'[1]Proportionate Shares'!$D$23:$I$1359,6,FALSE)),0,VLOOKUP(D659,'[1]Proportionate Shares'!$D$23:$I$1359,6,FALSE)),0)</f>
        <v>39322</v>
      </c>
      <c r="U659" s="98">
        <f>VLOOKUP(D659,'[1]Schedule of Pension Amounts LW'!$B$15:$AS$1399,36,FALSE)</f>
        <v>101324</v>
      </c>
      <c r="V659" s="99">
        <f t="shared" si="43"/>
        <v>346315</v>
      </c>
      <c r="W659" s="98">
        <f>ROUND('[1]68_InOutFlowsCurPrdAndPrior'!$F$32*IF(ISNA(VLOOKUP(D659,'[1]Proportionate Shares'!$D$23:$I$1359,6,FALSE)),0,VLOOKUP(D659,'[1]Proportionate Shares'!$D$23:$I$1359,6,FALSE)),0)</f>
        <v>22710</v>
      </c>
      <c r="X659" s="98">
        <f>ROUND('[1]68_InOutFlowsCurPrdAndPrior'!$F$33*IF(ISNA(VLOOKUP(D659,'[1]Proportionate Shares'!$D$23:$I$1359,6,FALSE)),0,VLOOKUP(D659,'[1]Proportionate Shares'!$D$23:$I$1359,6,FALSE)),0)</f>
        <v>83857</v>
      </c>
      <c r="Y659" s="98">
        <f>ROUND('[1]68_InOutFlowsCurPrdAndPrior'!$F$35*IF(ISNA(VLOOKUP(D659,'[1]Proportionate Shares'!$D$23:$I$1359,6,FALSE)),0,VLOOKUP(D659,'[1]Proportionate Shares'!$D$23:$I$1359,6,FALSE)),0)</f>
        <v>32755</v>
      </c>
      <c r="Z659" s="98">
        <f>-VLOOKUP(D659,'[1]Schedule of Pension Amounts LW'!$B$15:$AS$1399,37,FALSE)</f>
        <v>13026</v>
      </c>
      <c r="AA659" s="99">
        <f t="shared" si="44"/>
        <v>152348</v>
      </c>
      <c r="AB659" s="72">
        <f>VLOOKUP(D659,'[1]Pension Expense Details'!$D$22:$S$1407,16,FALSE)</f>
        <v>57124</v>
      </c>
      <c r="AC659" s="72">
        <f t="shared" si="45"/>
        <v>97890</v>
      </c>
      <c r="AD659" s="72">
        <f>VLOOKUP(D659,'[1]Schedule of Pension Amounts LW'!$B$15:$W$1399,22,FALSE)</f>
        <v>155014</v>
      </c>
    </row>
    <row r="660" spans="1:30" x14ac:dyDescent="0.3">
      <c r="A660" s="104"/>
      <c r="B660" s="33"/>
      <c r="C660" s="33" t="str">
        <f>VLOOKUP(D660,'[1]Employer information'!$I$3:$J$1391,2,FALSE)</f>
        <v xml:space="preserve">Public Education                                  </v>
      </c>
      <c r="D660" s="33" t="str">
        <f>'[1]Schedule of Pension Amounts LW'!B653</f>
        <v>0652</v>
      </c>
      <c r="E660" s="33" t="str">
        <f>IF(ISNA(VLOOKUP(D660,'[1]Proportionate Shares'!$D$23:$G$1400,2,FALSE)),"",VLOOKUP(D660,'[1]Proportionate Shares'!$D$23:$G$1400,2,FALSE))</f>
        <v>144901</v>
      </c>
      <c r="F660" s="33" t="str">
        <f>IF(ISNA(VLOOKUP(D660,'[1]Proportionate Shares'!$D$23:$G$1400,3,FALSE)),"",VLOOKUP(D660,'[1]Proportionate Shares'!$D$23:$G$1400,3,FALSE))</f>
        <v xml:space="preserve">   </v>
      </c>
      <c r="G660" s="34" t="str">
        <f>VLOOKUP(D660,'[1]Employer information'!$A$3:$B$1390,2,FALSE)</f>
        <v>GIDDINGS ISD</v>
      </c>
      <c r="H660" s="36">
        <f>IF(ISNA(VLOOKUP(D660,'[1]Proportionate Shares'!$D$23:$I$1377,6,FALSE)),0,VLOOKUP(D660,'[1]Proportionate Shares'!$D$23:$I$1377,6,FALSE))</f>
        <v>8.5081642000000004E-5</v>
      </c>
      <c r="I660" s="105">
        <f>VLOOKUP(D660,'[1]Schedule of Pension Amounts LW'!$B$15:$E$1399,3,FALSE)</f>
        <v>4801567</v>
      </c>
      <c r="J660" s="105">
        <f>-IF(ISNA(VLOOKUP(D660,'[1]Combined Contribution Amounts'!$A$2:$K$1335,5,FALSE)),0,VLOOKUP(D660,'[1]Combined Contribution Amounts'!$A$2:$K$1335,5,FALSE))</f>
        <v>-297796</v>
      </c>
      <c r="K660" s="105">
        <f>-IF(ISNA(VLOOKUP(D660,'[1]Combined Contribution Amounts'!$A$2:$K$1335,7,FALSE)),0,VLOOKUP(D660,'[1]Combined Contribution Amounts'!$A$2:$K$1335,7,FALSE))+-IF(ISNA(VLOOKUP(D660,'[1]Combined Contribution Amounts'!$A$2:$K$1335,8,FALSE)),0,VLOOKUP(D660,'[1]Combined Contribution Amounts'!$A$2:$K$1335,8,FALSE))+-IF(ISNA(VLOOKUP(D660,'[1]Combined Contribution Amounts'!$A$2:$K$1335,9,FALSE)),0,VLOOKUP(D660,'[1]Combined Contribution Amounts'!$A$2:$K$1335,9,FALSE))</f>
        <v>0</v>
      </c>
      <c r="L660" s="105">
        <f>VLOOKUP(D660,'[1]Pension Expense Details'!$D$23:$S$1407,16,FALSE)</f>
        <v>391528</v>
      </c>
      <c r="M660" s="105">
        <f>ROUND(('[1]68_InOutFlowsCurPrdAndPriorHist'!$F$28-'[1]68_InOutFlowsCurPrdAndPriorHist'!$F$31)*$H660,0)-VLOOKUP(D660,'[1]Pension Expense Details'!$D$23:$S$1407,12,FALSE)</f>
        <v>-70468</v>
      </c>
      <c r="N660" s="105">
        <f>ROUND(('[1]68_InOutFlowsCurPrdAndPriorHist'!$F$29-'[1]68_InOutFlowsCurPrdAndPriorHist'!$F$32)*$H660,0)-VLOOKUP(D660,'[1]Pension Expense Details'!$D$23:$S$1407,13,FALSE)</f>
        <v>-532458</v>
      </c>
      <c r="O660" s="105">
        <f>ROUND(('[1]68_InOutFlowsCurPrdAndPriorHist'!$F$30-'[1]68_InOutFlowsCurPrdAndPriorHist'!$F$33)*$H660,0)-VLOOKUP(D660,'[1]Pension Expense Details'!$D$23:$S$1407,14,FALSE)</f>
        <v>230251</v>
      </c>
      <c r="P660" s="105">
        <f>ROUND((VLOOKUP(D660,'[1]Schedule of Pension Amounts LW'!$B$15:$AC$1399,28,FALSE)-VLOOKUP(D660,'[1]Schedule of Pension Amounts LW'!$B$15:$AC$1399,27,FALSE))*'[1]Schedule of Pension Amounts LW'!AD$4,0)+VLOOKUP(D660,'[1]Schedule of Pension Amounts LW'!$B$15:$AH$1399,33,FALSE)-VLOOKUP(D660,'[1]Pension Expense Details'!$D$23:$S$1407,15,FALSE)</f>
        <v>-99814</v>
      </c>
      <c r="Q660" s="98">
        <f t="shared" si="42"/>
        <v>4422810</v>
      </c>
      <c r="R660" s="98">
        <f>ROUND('[1]68_InOutFlowsCurPrdAndPrior'!$D$32*IF(ISNA(VLOOKUP(D660,'[1]Proportionate Shares'!$D$23:$I$1359,6,FALSE)),0,VLOOKUP(D660,'[1]Proportionate Shares'!$D$23:$I$1359,6,FALSE)),0)</f>
        <v>18580</v>
      </c>
      <c r="S660" s="98">
        <f>ROUND('[1]68_InOutFlowsCurPrdAndPrior'!$D$33*IF(ISNA(VLOOKUP(D660,'[1]Proportionate Shares'!$D$23:$I$1359,6,FALSE)),0,VLOOKUP(D660,'[1]Proportionate Shares'!$D$23:$I$1359,6,FALSE)),0)</f>
        <v>1372173</v>
      </c>
      <c r="T660" s="98">
        <f>ROUND('[1]68_InOutFlowsCurPrdAndPrior'!$D$35*IF(ISNA(VLOOKUP(D660,'[1]Proportionate Shares'!$D$23:$I$1359,6,FALSE)),0,VLOOKUP(D660,'[1]Proportionate Shares'!$D$23:$I$1359,6,FALSE)),0)</f>
        <v>265901</v>
      </c>
      <c r="U660" s="98">
        <f>VLOOKUP(D660,'[1]Schedule of Pension Amounts LW'!$B$15:$AS$1399,36,FALSE)</f>
        <v>441673</v>
      </c>
      <c r="V660" s="99">
        <f t="shared" si="43"/>
        <v>2098327</v>
      </c>
      <c r="W660" s="98">
        <f>ROUND('[1]68_InOutFlowsCurPrdAndPrior'!$F$32*IF(ISNA(VLOOKUP(D660,'[1]Proportionate Shares'!$D$23:$I$1359,6,FALSE)),0,VLOOKUP(D660,'[1]Proportionate Shares'!$D$23:$I$1359,6,FALSE)),0)</f>
        <v>153567</v>
      </c>
      <c r="X660" s="98">
        <f>ROUND('[1]68_InOutFlowsCurPrdAndPrior'!$F$33*IF(ISNA(VLOOKUP(D660,'[1]Proportionate Shares'!$D$23:$I$1359,6,FALSE)),0,VLOOKUP(D660,'[1]Proportionate Shares'!$D$23:$I$1359,6,FALSE)),0)</f>
        <v>567047</v>
      </c>
      <c r="Y660" s="98">
        <f>ROUND('[1]68_InOutFlowsCurPrdAndPrior'!$F$35*IF(ISNA(VLOOKUP(D660,'[1]Proportionate Shares'!$D$23:$I$1359,6,FALSE)),0,VLOOKUP(D660,'[1]Proportionate Shares'!$D$23:$I$1359,6,FALSE)),0)</f>
        <v>221491</v>
      </c>
      <c r="Z660" s="98">
        <f>-VLOOKUP(D660,'[1]Schedule of Pension Amounts LW'!$B$15:$AS$1399,37,FALSE)</f>
        <v>244122</v>
      </c>
      <c r="AA660" s="99">
        <f t="shared" si="44"/>
        <v>1186227</v>
      </c>
      <c r="AB660" s="72">
        <f>VLOOKUP(D660,'[1]Pension Expense Details'!$D$22:$S$1407,16,FALSE)</f>
        <v>391528</v>
      </c>
      <c r="AC660" s="72">
        <f t="shared" si="45"/>
        <v>544389</v>
      </c>
      <c r="AD660" s="72">
        <f>VLOOKUP(D660,'[1]Schedule of Pension Amounts LW'!$B$15:$W$1399,22,FALSE)</f>
        <v>935917</v>
      </c>
    </row>
    <row r="661" spans="1:30" x14ac:dyDescent="0.3">
      <c r="A661" s="104"/>
      <c r="B661" s="33"/>
      <c r="C661" s="33" t="str">
        <f>VLOOKUP(D661,'[1]Employer information'!$I$3:$J$1391,2,FALSE)</f>
        <v xml:space="preserve">Public Education                                  </v>
      </c>
      <c r="D661" s="33" t="str">
        <f>'[1]Schedule of Pension Amounts LW'!B654</f>
        <v>0653</v>
      </c>
      <c r="E661" s="33" t="str">
        <f>IF(ISNA(VLOOKUP(D661,'[1]Proportionate Shares'!$D$23:$G$1400,2,FALSE)),"",VLOOKUP(D661,'[1]Proportionate Shares'!$D$23:$G$1400,2,FALSE))</f>
        <v>230902</v>
      </c>
      <c r="F661" s="33" t="str">
        <f>IF(ISNA(VLOOKUP(D661,'[1]Proportionate Shares'!$D$23:$G$1400,3,FALSE)),"",VLOOKUP(D661,'[1]Proportionate Shares'!$D$23:$G$1400,3,FALSE))</f>
        <v xml:space="preserve">   </v>
      </c>
      <c r="G661" s="34" t="str">
        <f>VLOOKUP(D661,'[1]Employer information'!$A$3:$B$1390,2,FALSE)</f>
        <v>GILMER ISD</v>
      </c>
      <c r="H661" s="36">
        <f>IF(ISNA(VLOOKUP(D661,'[1]Proportionate Shares'!$D$23:$I$1377,6,FALSE)),0,VLOOKUP(D661,'[1]Proportionate Shares'!$D$23:$I$1377,6,FALSE))</f>
        <v>1.3363768400000001E-4</v>
      </c>
      <c r="I661" s="105">
        <f>VLOOKUP(D661,'[1]Schedule of Pension Amounts LW'!$B$15:$E$1399,3,FALSE)</f>
        <v>7563551</v>
      </c>
      <c r="J661" s="105">
        <f>-IF(ISNA(VLOOKUP(D661,'[1]Combined Contribution Amounts'!$A$2:$K$1335,5,FALSE)),0,VLOOKUP(D661,'[1]Combined Contribution Amounts'!$A$2:$K$1335,5,FALSE))</f>
        <v>-467748</v>
      </c>
      <c r="K661" s="105">
        <f>-IF(ISNA(VLOOKUP(D661,'[1]Combined Contribution Amounts'!$A$2:$K$1335,7,FALSE)),0,VLOOKUP(D661,'[1]Combined Contribution Amounts'!$A$2:$K$1335,7,FALSE))+-IF(ISNA(VLOOKUP(D661,'[1]Combined Contribution Amounts'!$A$2:$K$1335,8,FALSE)),0,VLOOKUP(D661,'[1]Combined Contribution Amounts'!$A$2:$K$1335,8,FALSE))+-IF(ISNA(VLOOKUP(D661,'[1]Combined Contribution Amounts'!$A$2:$K$1335,9,FALSE)),0,VLOOKUP(D661,'[1]Combined Contribution Amounts'!$A$2:$K$1335,9,FALSE))</f>
        <v>0</v>
      </c>
      <c r="L661" s="105">
        <f>VLOOKUP(D661,'[1]Pension Expense Details'!$D$23:$S$1407,16,FALSE)</f>
        <v>611558</v>
      </c>
      <c r="M661" s="105">
        <f>ROUND(('[1]68_InOutFlowsCurPrdAndPriorHist'!$F$28-'[1]68_InOutFlowsCurPrdAndPriorHist'!$F$31)*$H661,0)-VLOOKUP(D661,'[1]Pension Expense Details'!$D$23:$S$1407,12,FALSE)</f>
        <v>-110684</v>
      </c>
      <c r="N661" s="105">
        <f>ROUND(('[1]68_InOutFlowsCurPrdAndPriorHist'!$F$29-'[1]68_InOutFlowsCurPrdAndPriorHist'!$F$32)*$H661,0)-VLOOKUP(D661,'[1]Pension Expense Details'!$D$23:$S$1407,13,FALSE)</f>
        <v>-836332</v>
      </c>
      <c r="O661" s="105">
        <f>ROUND(('[1]68_InOutFlowsCurPrdAndPriorHist'!$F$30-'[1]68_InOutFlowsCurPrdAndPriorHist'!$F$33)*$H661,0)-VLOOKUP(D661,'[1]Pension Expense Details'!$D$23:$S$1407,14,FALSE)</f>
        <v>361656</v>
      </c>
      <c r="P661" s="105">
        <f>ROUND((VLOOKUP(D661,'[1]Schedule of Pension Amounts LW'!$B$15:$AC$1399,28,FALSE)-VLOOKUP(D661,'[1]Schedule of Pension Amounts LW'!$B$15:$AC$1399,27,FALSE))*'[1]Schedule of Pension Amounts LW'!AD$4,0)+VLOOKUP(D661,'[1]Schedule of Pension Amounts LW'!$B$15:$AH$1399,33,FALSE)-VLOOKUP(D661,'[1]Pension Expense Details'!$D$23:$S$1407,15,FALSE)</f>
        <v>-175096</v>
      </c>
      <c r="Q661" s="98">
        <f t="shared" si="42"/>
        <v>6946905</v>
      </c>
      <c r="R661" s="98">
        <f>ROUND('[1]68_InOutFlowsCurPrdAndPrior'!$D$32*IF(ISNA(VLOOKUP(D661,'[1]Proportionate Shares'!$D$23:$I$1359,6,FALSE)),0,VLOOKUP(D661,'[1]Proportionate Shares'!$D$23:$I$1359,6,FALSE)),0)</f>
        <v>29183</v>
      </c>
      <c r="S661" s="98">
        <f>ROUND('[1]68_InOutFlowsCurPrdAndPrior'!$D$33*IF(ISNA(VLOOKUP(D661,'[1]Proportionate Shares'!$D$23:$I$1359,6,FALSE)),0,VLOOKUP(D661,'[1]Proportionate Shares'!$D$23:$I$1359,6,FALSE)),0)</f>
        <v>2155271</v>
      </c>
      <c r="T661" s="98">
        <f>ROUND('[1]68_InOutFlowsCurPrdAndPrior'!$D$35*IF(ISNA(VLOOKUP(D661,'[1]Proportionate Shares'!$D$23:$I$1359,6,FALSE)),0,VLOOKUP(D661,'[1]Proportionate Shares'!$D$23:$I$1359,6,FALSE)),0)</f>
        <v>417650</v>
      </c>
      <c r="U661" s="98">
        <f>VLOOKUP(D661,'[1]Schedule of Pension Amounts LW'!$B$15:$AS$1399,36,FALSE)</f>
        <v>441761</v>
      </c>
      <c r="V661" s="99">
        <f t="shared" si="43"/>
        <v>3043865</v>
      </c>
      <c r="W661" s="98">
        <f>ROUND('[1]68_InOutFlowsCurPrdAndPrior'!$F$32*IF(ISNA(VLOOKUP(D661,'[1]Proportionate Shares'!$D$23:$I$1359,6,FALSE)),0,VLOOKUP(D661,'[1]Proportionate Shares'!$D$23:$I$1359,6,FALSE)),0)</f>
        <v>241208</v>
      </c>
      <c r="X661" s="98">
        <f>ROUND('[1]68_InOutFlowsCurPrdAndPrior'!$F$33*IF(ISNA(VLOOKUP(D661,'[1]Proportionate Shares'!$D$23:$I$1359,6,FALSE)),0,VLOOKUP(D661,'[1]Proportionate Shares'!$D$23:$I$1359,6,FALSE)),0)</f>
        <v>890660</v>
      </c>
      <c r="Y661" s="98">
        <f>ROUND('[1]68_InOutFlowsCurPrdAndPrior'!$F$35*IF(ISNA(VLOOKUP(D661,'[1]Proportionate Shares'!$D$23:$I$1359,6,FALSE)),0,VLOOKUP(D661,'[1]Proportionate Shares'!$D$23:$I$1359,6,FALSE)),0)</f>
        <v>347895</v>
      </c>
      <c r="Z661" s="98">
        <f>-VLOOKUP(D661,'[1]Schedule of Pension Amounts LW'!$B$15:$AS$1399,37,FALSE)</f>
        <v>140827</v>
      </c>
      <c r="AA661" s="99">
        <f t="shared" si="44"/>
        <v>1620590</v>
      </c>
      <c r="AB661" s="72">
        <f>VLOOKUP(D661,'[1]Pension Expense Details'!$D$22:$S$1407,16,FALSE)</f>
        <v>611558</v>
      </c>
      <c r="AC661" s="72">
        <f t="shared" si="45"/>
        <v>797320</v>
      </c>
      <c r="AD661" s="72">
        <f>VLOOKUP(D661,'[1]Schedule of Pension Amounts LW'!$B$15:$W$1399,22,FALSE)</f>
        <v>1408878</v>
      </c>
    </row>
    <row r="662" spans="1:30" x14ac:dyDescent="0.3">
      <c r="A662" s="104"/>
      <c r="B662" s="33"/>
      <c r="C662" s="33" t="str">
        <f>VLOOKUP(D662,'[1]Employer information'!$I$3:$J$1391,2,FALSE)</f>
        <v xml:space="preserve">Public Education                                  </v>
      </c>
      <c r="D662" s="33" t="str">
        <f>'[1]Schedule of Pension Amounts LW'!B655</f>
        <v>0655</v>
      </c>
      <c r="E662" s="33" t="str">
        <f>IF(ISNA(VLOOKUP(D662,'[1]Proportionate Shares'!$D$23:$G$1400,2,FALSE)),"",VLOOKUP(D662,'[1]Proportionate Shares'!$D$23:$G$1400,2,FALSE))</f>
        <v>092901</v>
      </c>
      <c r="F662" s="33" t="str">
        <f>IF(ISNA(VLOOKUP(D662,'[1]Proportionate Shares'!$D$23:$G$1400,3,FALSE)),"",VLOOKUP(D662,'[1]Proportionate Shares'!$D$23:$G$1400,3,FALSE))</f>
        <v xml:space="preserve">   </v>
      </c>
      <c r="G662" s="34" t="str">
        <f>VLOOKUP(D662,'[1]Employer information'!$A$3:$B$1390,2,FALSE)</f>
        <v>GLADEWATER CTY LINE ISD</v>
      </c>
      <c r="H662" s="36">
        <f>IF(ISNA(VLOOKUP(D662,'[1]Proportionate Shares'!$D$23:$I$1377,6,FALSE)),0,VLOOKUP(D662,'[1]Proportionate Shares'!$D$23:$I$1377,6,FALSE))</f>
        <v>8.6554447999999997E-5</v>
      </c>
      <c r="I662" s="105">
        <f>VLOOKUP(D662,'[1]Schedule of Pension Amounts LW'!$B$15:$E$1399,3,FALSE)</f>
        <v>4910516</v>
      </c>
      <c r="J662" s="105">
        <f>-IF(ISNA(VLOOKUP(D662,'[1]Combined Contribution Amounts'!$A$2:$K$1335,5,FALSE)),0,VLOOKUP(D662,'[1]Combined Contribution Amounts'!$A$2:$K$1335,5,FALSE))</f>
        <v>-302951</v>
      </c>
      <c r="K662" s="105">
        <f>-IF(ISNA(VLOOKUP(D662,'[1]Combined Contribution Amounts'!$A$2:$K$1335,7,FALSE)),0,VLOOKUP(D662,'[1]Combined Contribution Amounts'!$A$2:$K$1335,7,FALSE))+-IF(ISNA(VLOOKUP(D662,'[1]Combined Contribution Amounts'!$A$2:$K$1335,8,FALSE)),0,VLOOKUP(D662,'[1]Combined Contribution Amounts'!$A$2:$K$1335,8,FALSE))+-IF(ISNA(VLOOKUP(D662,'[1]Combined Contribution Amounts'!$A$2:$K$1335,9,FALSE)),0,VLOOKUP(D662,'[1]Combined Contribution Amounts'!$A$2:$K$1335,9,FALSE))</f>
        <v>0</v>
      </c>
      <c r="L662" s="105">
        <f>VLOOKUP(D662,'[1]Pension Expense Details'!$D$23:$S$1407,16,FALSE)</f>
        <v>394247</v>
      </c>
      <c r="M662" s="105">
        <f>ROUND(('[1]68_InOutFlowsCurPrdAndPriorHist'!$F$28-'[1]68_InOutFlowsCurPrdAndPriorHist'!$F$31)*$H662,0)-VLOOKUP(D662,'[1]Pension Expense Details'!$D$23:$S$1407,12,FALSE)</f>
        <v>-71688</v>
      </c>
      <c r="N662" s="105">
        <f>ROUND(('[1]68_InOutFlowsCurPrdAndPriorHist'!$F$29-'[1]68_InOutFlowsCurPrdAndPriorHist'!$F$32)*$H662,0)-VLOOKUP(D662,'[1]Pension Expense Details'!$D$23:$S$1407,13,FALSE)</f>
        <v>-541676</v>
      </c>
      <c r="O662" s="105">
        <f>ROUND(('[1]68_InOutFlowsCurPrdAndPriorHist'!$F$30-'[1]68_InOutFlowsCurPrdAndPriorHist'!$F$33)*$H662,0)-VLOOKUP(D662,'[1]Pension Expense Details'!$D$23:$S$1407,14,FALSE)</f>
        <v>234237</v>
      </c>
      <c r="P662" s="105">
        <f>ROUND((VLOOKUP(D662,'[1]Schedule of Pension Amounts LW'!$B$15:$AC$1399,28,FALSE)-VLOOKUP(D662,'[1]Schedule of Pension Amounts LW'!$B$15:$AC$1399,27,FALSE))*'[1]Schedule of Pension Amounts LW'!AD$4,0)+VLOOKUP(D662,'[1]Schedule of Pension Amounts LW'!$B$15:$AH$1399,33,FALSE)-VLOOKUP(D662,'[1]Pension Expense Details'!$D$23:$S$1407,15,FALSE)</f>
        <v>-123314</v>
      </c>
      <c r="Q662" s="98">
        <f t="shared" ref="Q662:Q725" si="46">SUM(I662:K662,L662:P662)</f>
        <v>4499371</v>
      </c>
      <c r="R662" s="98">
        <f>ROUND('[1]68_InOutFlowsCurPrdAndPrior'!$D$32*IF(ISNA(VLOOKUP(D662,'[1]Proportionate Shares'!$D$23:$I$1359,6,FALSE)),0,VLOOKUP(D662,'[1]Proportionate Shares'!$D$23:$I$1359,6,FALSE)),0)</f>
        <v>18901</v>
      </c>
      <c r="S662" s="98">
        <f>ROUND('[1]68_InOutFlowsCurPrdAndPrior'!$D$33*IF(ISNA(VLOOKUP(D662,'[1]Proportionate Shares'!$D$23:$I$1359,6,FALSE)),0,VLOOKUP(D662,'[1]Proportionate Shares'!$D$23:$I$1359,6,FALSE)),0)</f>
        <v>1395926</v>
      </c>
      <c r="T662" s="98">
        <f>ROUND('[1]68_InOutFlowsCurPrdAndPrior'!$D$35*IF(ISNA(VLOOKUP(D662,'[1]Proportionate Shares'!$D$23:$I$1359,6,FALSE)),0,VLOOKUP(D662,'[1]Proportionate Shares'!$D$23:$I$1359,6,FALSE)),0)</f>
        <v>270504</v>
      </c>
      <c r="U662" s="98">
        <f>VLOOKUP(D662,'[1]Schedule of Pension Amounts LW'!$B$15:$AS$1399,36,FALSE)</f>
        <v>377744</v>
      </c>
      <c r="V662" s="99">
        <f t="shared" si="43"/>
        <v>2063075</v>
      </c>
      <c r="W662" s="98">
        <f>ROUND('[1]68_InOutFlowsCurPrdAndPrior'!$F$32*IF(ISNA(VLOOKUP(D662,'[1]Proportionate Shares'!$D$23:$I$1359,6,FALSE)),0,VLOOKUP(D662,'[1]Proportionate Shares'!$D$23:$I$1359,6,FALSE)),0)</f>
        <v>156225</v>
      </c>
      <c r="X662" s="98">
        <f>ROUND('[1]68_InOutFlowsCurPrdAndPrior'!$F$33*IF(ISNA(VLOOKUP(D662,'[1]Proportionate Shares'!$D$23:$I$1359,6,FALSE)),0,VLOOKUP(D662,'[1]Proportionate Shares'!$D$23:$I$1359,6,FALSE)),0)</f>
        <v>576863</v>
      </c>
      <c r="Y662" s="98">
        <f>ROUND('[1]68_InOutFlowsCurPrdAndPrior'!$F$35*IF(ISNA(VLOOKUP(D662,'[1]Proportionate Shares'!$D$23:$I$1359,6,FALSE)),0,VLOOKUP(D662,'[1]Proportionate Shares'!$D$23:$I$1359,6,FALSE)),0)</f>
        <v>225325</v>
      </c>
      <c r="Z662" s="98">
        <f>-VLOOKUP(D662,'[1]Schedule of Pension Amounts LW'!$B$15:$AS$1399,37,FALSE)</f>
        <v>139798</v>
      </c>
      <c r="AA662" s="99">
        <f t="shared" si="44"/>
        <v>1098211</v>
      </c>
      <c r="AB662" s="72">
        <f>VLOOKUP(D662,'[1]Pension Expense Details'!$D$22:$S$1407,16,FALSE)</f>
        <v>394247</v>
      </c>
      <c r="AC662" s="72">
        <f t="shared" si="45"/>
        <v>556698</v>
      </c>
      <c r="AD662" s="72">
        <f>VLOOKUP(D662,'[1]Schedule of Pension Amounts LW'!$B$15:$W$1399,22,FALSE)</f>
        <v>950945</v>
      </c>
    </row>
    <row r="663" spans="1:30" x14ac:dyDescent="0.3">
      <c r="A663" s="104"/>
      <c r="B663" s="33"/>
      <c r="C663" s="33" t="str">
        <f>VLOOKUP(D663,'[1]Employer information'!$I$3:$J$1391,2,FALSE)</f>
        <v xml:space="preserve">Public Education                                  </v>
      </c>
      <c r="D663" s="33" t="str">
        <f>'[1]Schedule of Pension Amounts LW'!B656</f>
        <v>0656</v>
      </c>
      <c r="E663" s="33" t="str">
        <f>IF(ISNA(VLOOKUP(D663,'[1]Proportionate Shares'!$D$23:$G$1400,2,FALSE)),"",VLOOKUP(D663,'[1]Proportionate Shares'!$D$23:$G$1400,2,FALSE))</f>
        <v>087901</v>
      </c>
      <c r="F663" s="33" t="str">
        <f>IF(ISNA(VLOOKUP(D663,'[1]Proportionate Shares'!$D$23:$G$1400,3,FALSE)),"",VLOOKUP(D663,'[1]Proportionate Shares'!$D$23:$G$1400,3,FALSE))</f>
        <v xml:space="preserve">   </v>
      </c>
      <c r="G663" s="34" t="str">
        <f>VLOOKUP(D663,'[1]Employer information'!$A$3:$B$1390,2,FALSE)</f>
        <v>GLASSCOCK COUNTY ISD</v>
      </c>
      <c r="H663" s="36">
        <f>IF(ISNA(VLOOKUP(D663,'[1]Proportionate Shares'!$D$23:$I$1377,6,FALSE)),0,VLOOKUP(D663,'[1]Proportionate Shares'!$D$23:$I$1377,6,FALSE))</f>
        <v>2.8977001999999999E-5</v>
      </c>
      <c r="I663" s="105">
        <f>VLOOKUP(D663,'[1]Schedule of Pension Amounts LW'!$B$15:$E$1399,3,FALSE)</f>
        <v>1578181</v>
      </c>
      <c r="J663" s="105">
        <f>-IF(ISNA(VLOOKUP(D663,'[1]Combined Contribution Amounts'!$A$2:$K$1335,5,FALSE)),0,VLOOKUP(D663,'[1]Combined Contribution Amounts'!$A$2:$K$1335,5,FALSE))</f>
        <v>-101423</v>
      </c>
      <c r="K663" s="105">
        <f>-IF(ISNA(VLOOKUP(D663,'[1]Combined Contribution Amounts'!$A$2:$K$1335,7,FALSE)),0,VLOOKUP(D663,'[1]Combined Contribution Amounts'!$A$2:$K$1335,7,FALSE))+-IF(ISNA(VLOOKUP(D663,'[1]Combined Contribution Amounts'!$A$2:$K$1335,8,FALSE)),0,VLOOKUP(D663,'[1]Combined Contribution Amounts'!$A$2:$K$1335,8,FALSE))+-IF(ISNA(VLOOKUP(D663,'[1]Combined Contribution Amounts'!$A$2:$K$1335,9,FALSE)),0,VLOOKUP(D663,'[1]Combined Contribution Amounts'!$A$2:$K$1335,9,FALSE))</f>
        <v>0</v>
      </c>
      <c r="L663" s="105">
        <f>VLOOKUP(D663,'[1]Pension Expense Details'!$D$23:$S$1407,16,FALSE)</f>
        <v>142327</v>
      </c>
      <c r="M663" s="105">
        <f>ROUND(('[1]68_InOutFlowsCurPrdAndPriorHist'!$F$28-'[1]68_InOutFlowsCurPrdAndPriorHist'!$F$31)*$H663,0)-VLOOKUP(D663,'[1]Pension Expense Details'!$D$23:$S$1407,12,FALSE)</f>
        <v>-24000</v>
      </c>
      <c r="N663" s="105">
        <f>ROUND(('[1]68_InOutFlowsCurPrdAndPriorHist'!$F$29-'[1]68_InOutFlowsCurPrdAndPriorHist'!$F$32)*$H663,0)-VLOOKUP(D663,'[1]Pension Expense Details'!$D$23:$S$1407,13,FALSE)</f>
        <v>-181344</v>
      </c>
      <c r="O663" s="105">
        <f>ROUND(('[1]68_InOutFlowsCurPrdAndPriorHist'!$F$30-'[1]68_InOutFlowsCurPrdAndPriorHist'!$F$33)*$H663,0)-VLOOKUP(D663,'[1]Pension Expense Details'!$D$23:$S$1407,14,FALSE)</f>
        <v>78418</v>
      </c>
      <c r="P663" s="105">
        <f>ROUND((VLOOKUP(D663,'[1]Schedule of Pension Amounts LW'!$B$15:$AC$1399,28,FALSE)-VLOOKUP(D663,'[1]Schedule of Pension Amounts LW'!$B$15:$AC$1399,27,FALSE))*'[1]Schedule of Pension Amounts LW'!AD$4,0)+VLOOKUP(D663,'[1]Schedule of Pension Amounts LW'!$B$15:$AH$1399,33,FALSE)-VLOOKUP(D663,'[1]Pension Expense Details'!$D$23:$S$1407,15,FALSE)</f>
        <v>14156</v>
      </c>
      <c r="Q663" s="98">
        <f t="shared" si="46"/>
        <v>1506315</v>
      </c>
      <c r="R663" s="98">
        <f>ROUND('[1]68_InOutFlowsCurPrdAndPrior'!$D$32*IF(ISNA(VLOOKUP(D663,'[1]Proportionate Shares'!$D$23:$I$1359,6,FALSE)),0,VLOOKUP(D663,'[1]Proportionate Shares'!$D$23:$I$1359,6,FALSE)),0)</f>
        <v>6328</v>
      </c>
      <c r="S663" s="98">
        <f>ROUND('[1]68_InOutFlowsCurPrdAndPrior'!$D$33*IF(ISNA(VLOOKUP(D663,'[1]Proportionate Shares'!$D$23:$I$1359,6,FALSE)),0,VLOOKUP(D663,'[1]Proportionate Shares'!$D$23:$I$1359,6,FALSE)),0)</f>
        <v>467333</v>
      </c>
      <c r="T663" s="98">
        <f>ROUND('[1]68_InOutFlowsCurPrdAndPrior'!$D$35*IF(ISNA(VLOOKUP(D663,'[1]Proportionate Shares'!$D$23:$I$1359,6,FALSE)),0,VLOOKUP(D663,'[1]Proportionate Shares'!$D$23:$I$1359,6,FALSE)),0)</f>
        <v>90560</v>
      </c>
      <c r="U663" s="98">
        <f>VLOOKUP(D663,'[1]Schedule of Pension Amounts LW'!$B$15:$AS$1399,36,FALSE)</f>
        <v>94339</v>
      </c>
      <c r="V663" s="99">
        <f t="shared" ref="V663:V726" si="47">SUM(R663:U663)</f>
        <v>658560</v>
      </c>
      <c r="W663" s="98">
        <f>ROUND('[1]68_InOutFlowsCurPrdAndPrior'!$F$32*IF(ISNA(VLOOKUP(D663,'[1]Proportionate Shares'!$D$23:$I$1359,6,FALSE)),0,VLOOKUP(D663,'[1]Proportionate Shares'!$D$23:$I$1359,6,FALSE)),0)</f>
        <v>52302</v>
      </c>
      <c r="X663" s="98">
        <f>ROUND('[1]68_InOutFlowsCurPrdAndPrior'!$F$33*IF(ISNA(VLOOKUP(D663,'[1]Proportionate Shares'!$D$23:$I$1359,6,FALSE)),0,VLOOKUP(D663,'[1]Proportionate Shares'!$D$23:$I$1359,6,FALSE)),0)</f>
        <v>193124</v>
      </c>
      <c r="Y663" s="98">
        <f>ROUND('[1]68_InOutFlowsCurPrdAndPrior'!$F$35*IF(ISNA(VLOOKUP(D663,'[1]Proportionate Shares'!$D$23:$I$1359,6,FALSE)),0,VLOOKUP(D663,'[1]Proportionate Shares'!$D$23:$I$1359,6,FALSE)),0)</f>
        <v>75435</v>
      </c>
      <c r="Z663" s="98">
        <f>-VLOOKUP(D663,'[1]Schedule of Pension Amounts LW'!$B$15:$AS$1399,37,FALSE)</f>
        <v>119889</v>
      </c>
      <c r="AA663" s="99">
        <f t="shared" ref="AA663:AA726" si="48">SUM(W663:Z663)</f>
        <v>440750</v>
      </c>
      <c r="AB663" s="72">
        <f>VLOOKUP(D663,'[1]Pension Expense Details'!$D$22:$S$1407,16,FALSE)</f>
        <v>142327</v>
      </c>
      <c r="AC663" s="72">
        <f t="shared" si="45"/>
        <v>135017</v>
      </c>
      <c r="AD663" s="72">
        <f>VLOOKUP(D663,'[1]Schedule of Pension Amounts LW'!$B$15:$W$1399,22,FALSE)</f>
        <v>277344</v>
      </c>
    </row>
    <row r="664" spans="1:30" x14ac:dyDescent="0.3">
      <c r="A664" s="104"/>
      <c r="B664" s="33"/>
      <c r="C664" s="33" t="str">
        <f>VLOOKUP(D664,'[1]Employer information'!$I$3:$J$1391,2,FALSE)</f>
        <v xml:space="preserve">Public Education                                  </v>
      </c>
      <c r="D664" s="33" t="str">
        <f>'[1]Schedule of Pension Amounts LW'!B657</f>
        <v>0657</v>
      </c>
      <c r="E664" s="33" t="str">
        <f>IF(ISNA(VLOOKUP(D664,'[1]Proportionate Shares'!$D$23:$G$1400,2,FALSE)),"",VLOOKUP(D664,'[1]Proportionate Shares'!$D$23:$G$1400,2,FALSE))</f>
        <v>213901</v>
      </c>
      <c r="F664" s="33" t="str">
        <f>IF(ISNA(VLOOKUP(D664,'[1]Proportionate Shares'!$D$23:$G$1400,3,FALSE)),"",VLOOKUP(D664,'[1]Proportionate Shares'!$D$23:$G$1400,3,FALSE))</f>
        <v xml:space="preserve">   </v>
      </c>
      <c r="G664" s="34" t="str">
        <f>VLOOKUP(D664,'[1]Employer information'!$A$3:$B$1390,2,FALSE)</f>
        <v>GLEN ROSE ISD</v>
      </c>
      <c r="H664" s="36">
        <f>IF(ISNA(VLOOKUP(D664,'[1]Proportionate Shares'!$D$23:$I$1377,6,FALSE)),0,VLOOKUP(D664,'[1]Proportionate Shares'!$D$23:$I$1377,6,FALSE))</f>
        <v>1.2651964299999999E-4</v>
      </c>
      <c r="I664" s="105">
        <f>VLOOKUP(D664,'[1]Schedule of Pension Amounts LW'!$B$15:$E$1399,3,FALSE)</f>
        <v>7011435</v>
      </c>
      <c r="J664" s="105">
        <f>-IF(ISNA(VLOOKUP(D664,'[1]Combined Contribution Amounts'!$A$2:$K$1335,5,FALSE)),0,VLOOKUP(D664,'[1]Combined Contribution Amounts'!$A$2:$K$1335,5,FALSE))</f>
        <v>-442834</v>
      </c>
      <c r="K664" s="105">
        <f>-IF(ISNA(VLOOKUP(D664,'[1]Combined Contribution Amounts'!$A$2:$K$1335,7,FALSE)),0,VLOOKUP(D664,'[1]Combined Contribution Amounts'!$A$2:$K$1335,7,FALSE))+-IF(ISNA(VLOOKUP(D664,'[1]Combined Contribution Amounts'!$A$2:$K$1335,8,FALSE)),0,VLOOKUP(D664,'[1]Combined Contribution Amounts'!$A$2:$K$1335,8,FALSE))+-IF(ISNA(VLOOKUP(D664,'[1]Combined Contribution Amounts'!$A$2:$K$1335,9,FALSE)),0,VLOOKUP(D664,'[1]Combined Contribution Amounts'!$A$2:$K$1335,9,FALSE))</f>
        <v>0</v>
      </c>
      <c r="L664" s="105">
        <f>VLOOKUP(D664,'[1]Pension Expense Details'!$D$23:$S$1407,16,FALSE)</f>
        <v>602443</v>
      </c>
      <c r="M664" s="105">
        <f>ROUND(('[1]68_InOutFlowsCurPrdAndPriorHist'!$F$28-'[1]68_InOutFlowsCurPrdAndPriorHist'!$F$31)*$H664,0)-VLOOKUP(D664,'[1]Pension Expense Details'!$D$23:$S$1407,12,FALSE)</f>
        <v>-104788</v>
      </c>
      <c r="N664" s="105">
        <f>ROUND(('[1]68_InOutFlowsCurPrdAndPriorHist'!$F$29-'[1]68_InOutFlowsCurPrdAndPriorHist'!$F$32)*$H664,0)-VLOOKUP(D664,'[1]Pension Expense Details'!$D$23:$S$1407,13,FALSE)</f>
        <v>-791786</v>
      </c>
      <c r="O664" s="105">
        <f>ROUND(('[1]68_InOutFlowsCurPrdAndPriorHist'!$F$30-'[1]68_InOutFlowsCurPrdAndPriorHist'!$F$33)*$H664,0)-VLOOKUP(D664,'[1]Pension Expense Details'!$D$23:$S$1407,14,FALSE)</f>
        <v>342393</v>
      </c>
      <c r="P664" s="105">
        <f>ROUND((VLOOKUP(D664,'[1]Schedule of Pension Amounts LW'!$B$15:$AC$1399,28,FALSE)-VLOOKUP(D664,'[1]Schedule of Pension Amounts LW'!$B$15:$AC$1399,27,FALSE))*'[1]Schedule of Pension Amounts LW'!AD$4,0)+VLOOKUP(D664,'[1]Schedule of Pension Amounts LW'!$B$15:$AH$1399,33,FALSE)-VLOOKUP(D664,'[1]Pension Expense Details'!$D$23:$S$1407,15,FALSE)</f>
        <v>-39976</v>
      </c>
      <c r="Q664" s="98">
        <f t="shared" si="46"/>
        <v>6576887</v>
      </c>
      <c r="R664" s="98">
        <f>ROUND('[1]68_InOutFlowsCurPrdAndPrior'!$D$32*IF(ISNA(VLOOKUP(D664,'[1]Proportionate Shares'!$D$23:$I$1359,6,FALSE)),0,VLOOKUP(D664,'[1]Proportionate Shares'!$D$23:$I$1359,6,FALSE)),0)</f>
        <v>27629</v>
      </c>
      <c r="S664" s="98">
        <f>ROUND('[1]68_InOutFlowsCurPrdAndPrior'!$D$33*IF(ISNA(VLOOKUP(D664,'[1]Proportionate Shares'!$D$23:$I$1359,6,FALSE)),0,VLOOKUP(D664,'[1]Proportionate Shares'!$D$23:$I$1359,6,FALSE)),0)</f>
        <v>2040473</v>
      </c>
      <c r="T664" s="98">
        <f>ROUND('[1]68_InOutFlowsCurPrdAndPrior'!$D$35*IF(ISNA(VLOOKUP(D664,'[1]Proportionate Shares'!$D$23:$I$1359,6,FALSE)),0,VLOOKUP(D664,'[1]Proportionate Shares'!$D$23:$I$1359,6,FALSE)),0)</f>
        <v>395404</v>
      </c>
      <c r="U664" s="98">
        <f>VLOOKUP(D664,'[1]Schedule of Pension Amounts LW'!$B$15:$AS$1399,36,FALSE)</f>
        <v>501071</v>
      </c>
      <c r="V664" s="99">
        <f t="shared" si="47"/>
        <v>2964577</v>
      </c>
      <c r="W664" s="98">
        <f>ROUND('[1]68_InOutFlowsCurPrdAndPrior'!$F$32*IF(ISNA(VLOOKUP(D664,'[1]Proportionate Shares'!$D$23:$I$1359,6,FALSE)),0,VLOOKUP(D664,'[1]Proportionate Shares'!$D$23:$I$1359,6,FALSE)),0)</f>
        <v>228360</v>
      </c>
      <c r="X664" s="98">
        <f>ROUND('[1]68_InOutFlowsCurPrdAndPrior'!$F$33*IF(ISNA(VLOOKUP(D664,'[1]Proportionate Shares'!$D$23:$I$1359,6,FALSE)),0,VLOOKUP(D664,'[1]Proportionate Shares'!$D$23:$I$1359,6,FALSE)),0)</f>
        <v>843220</v>
      </c>
      <c r="Y664" s="98">
        <f>ROUND('[1]68_InOutFlowsCurPrdAndPrior'!$F$35*IF(ISNA(VLOOKUP(D664,'[1]Proportionate Shares'!$D$23:$I$1359,6,FALSE)),0,VLOOKUP(D664,'[1]Proportionate Shares'!$D$23:$I$1359,6,FALSE)),0)</f>
        <v>329365</v>
      </c>
      <c r="Z664" s="98">
        <f>-VLOOKUP(D664,'[1]Schedule of Pension Amounts LW'!$B$15:$AS$1399,37,FALSE)</f>
        <v>161387</v>
      </c>
      <c r="AA664" s="99">
        <f t="shared" si="48"/>
        <v>1562332</v>
      </c>
      <c r="AB664" s="72">
        <f>VLOOKUP(D664,'[1]Pension Expense Details'!$D$22:$S$1407,16,FALSE)</f>
        <v>602443</v>
      </c>
      <c r="AC664" s="72">
        <f t="shared" ref="AC664:AC727" si="49">AD664-AB664</f>
        <v>720867</v>
      </c>
      <c r="AD664" s="72">
        <f>VLOOKUP(D664,'[1]Schedule of Pension Amounts LW'!$B$15:$W$1399,22,FALSE)</f>
        <v>1323310</v>
      </c>
    </row>
    <row r="665" spans="1:30" x14ac:dyDescent="0.3">
      <c r="A665" s="104"/>
      <c r="B665" s="33"/>
      <c r="C665" s="33" t="str">
        <f>VLOOKUP(D665,'[1]Employer information'!$I$3:$J$1391,2,FALSE)</f>
        <v xml:space="preserve">Public Education                                  </v>
      </c>
      <c r="D665" s="33" t="str">
        <f>'[1]Schedule of Pension Amounts LW'!B658</f>
        <v>0659</v>
      </c>
      <c r="E665" s="33" t="str">
        <f>IF(ISNA(VLOOKUP(D665,'[1]Proportionate Shares'!$D$23:$G$1400,2,FALSE)),"",VLOOKUP(D665,'[1]Proportionate Shares'!$D$23:$G$1400,2,FALSE))</f>
        <v>126911</v>
      </c>
      <c r="F665" s="33" t="str">
        <f>IF(ISNA(VLOOKUP(D665,'[1]Proportionate Shares'!$D$23:$G$1400,3,FALSE)),"",VLOOKUP(D665,'[1]Proportionate Shares'!$D$23:$G$1400,3,FALSE))</f>
        <v xml:space="preserve">   </v>
      </c>
      <c r="G665" s="34" t="str">
        <f>VLOOKUP(D665,'[1]Employer information'!$A$3:$B$1390,2,FALSE)</f>
        <v>GODLEY ISD</v>
      </c>
      <c r="H665" s="36">
        <f>IF(ISNA(VLOOKUP(D665,'[1]Proportionate Shares'!$D$23:$I$1377,6,FALSE)),0,VLOOKUP(D665,'[1]Proportionate Shares'!$D$23:$I$1377,6,FALSE))</f>
        <v>1.4075058200000001E-4</v>
      </c>
      <c r="I665" s="105">
        <f>VLOOKUP(D665,'[1]Schedule of Pension Amounts LW'!$B$15:$E$1399,3,FALSE)</f>
        <v>6988299</v>
      </c>
      <c r="J665" s="105">
        <f>-IF(ISNA(VLOOKUP(D665,'[1]Combined Contribution Amounts'!$A$2:$K$1335,5,FALSE)),0,VLOOKUP(D665,'[1]Combined Contribution Amounts'!$A$2:$K$1335,5,FALSE))</f>
        <v>-492644</v>
      </c>
      <c r="K665" s="105">
        <f>-IF(ISNA(VLOOKUP(D665,'[1]Combined Contribution Amounts'!$A$2:$K$1335,7,FALSE)),0,VLOOKUP(D665,'[1]Combined Contribution Amounts'!$A$2:$K$1335,7,FALSE))+-IF(ISNA(VLOOKUP(D665,'[1]Combined Contribution Amounts'!$A$2:$K$1335,8,FALSE)),0,VLOOKUP(D665,'[1]Combined Contribution Amounts'!$A$2:$K$1335,8,FALSE))+-IF(ISNA(VLOOKUP(D665,'[1]Combined Contribution Amounts'!$A$2:$K$1335,9,FALSE)),0,VLOOKUP(D665,'[1]Combined Contribution Amounts'!$A$2:$K$1335,9,FALSE))</f>
        <v>0</v>
      </c>
      <c r="L665" s="105">
        <f>VLOOKUP(D665,'[1]Pension Expense Details'!$D$23:$S$1407,16,FALSE)</f>
        <v>797797</v>
      </c>
      <c r="M665" s="105">
        <f>ROUND(('[1]68_InOutFlowsCurPrdAndPriorHist'!$F$28-'[1]68_InOutFlowsCurPrdAndPriorHist'!$F$31)*$H665,0)-VLOOKUP(D665,'[1]Pension Expense Details'!$D$23:$S$1407,12,FALSE)</f>
        <v>-116575</v>
      </c>
      <c r="N665" s="105">
        <f>ROUND(('[1]68_InOutFlowsCurPrdAndPriorHist'!$F$29-'[1]68_InOutFlowsCurPrdAndPriorHist'!$F$32)*$H665,0)-VLOOKUP(D665,'[1]Pension Expense Details'!$D$23:$S$1407,13,FALSE)</f>
        <v>-880846</v>
      </c>
      <c r="O665" s="105">
        <f>ROUND(('[1]68_InOutFlowsCurPrdAndPriorHist'!$F$30-'[1]68_InOutFlowsCurPrdAndPriorHist'!$F$33)*$H665,0)-VLOOKUP(D665,'[1]Pension Expense Details'!$D$23:$S$1407,14,FALSE)</f>
        <v>380905</v>
      </c>
      <c r="P665" s="105">
        <f>ROUND((VLOOKUP(D665,'[1]Schedule of Pension Amounts LW'!$B$15:$AC$1399,28,FALSE)-VLOOKUP(D665,'[1]Schedule of Pension Amounts LW'!$B$15:$AC$1399,27,FALSE))*'[1]Schedule of Pension Amounts LW'!AD$4,0)+VLOOKUP(D665,'[1]Schedule of Pension Amounts LW'!$B$15:$AH$1399,33,FALSE)-VLOOKUP(D665,'[1]Pension Expense Details'!$D$23:$S$1407,15,FALSE)</f>
        <v>639719</v>
      </c>
      <c r="Q665" s="98">
        <f t="shared" si="46"/>
        <v>7316655</v>
      </c>
      <c r="R665" s="98">
        <f>ROUND('[1]68_InOutFlowsCurPrdAndPrior'!$D$32*IF(ISNA(VLOOKUP(D665,'[1]Proportionate Shares'!$D$23:$I$1359,6,FALSE)),0,VLOOKUP(D665,'[1]Proportionate Shares'!$D$23:$I$1359,6,FALSE)),0)</f>
        <v>30736</v>
      </c>
      <c r="S665" s="98">
        <f>ROUND('[1]68_InOutFlowsCurPrdAndPrior'!$D$33*IF(ISNA(VLOOKUP(D665,'[1]Proportionate Shares'!$D$23:$I$1359,6,FALSE)),0,VLOOKUP(D665,'[1]Proportionate Shares'!$D$23:$I$1359,6,FALSE)),0)</f>
        <v>2269986</v>
      </c>
      <c r="T665" s="98">
        <f>ROUND('[1]68_InOutFlowsCurPrdAndPrior'!$D$35*IF(ISNA(VLOOKUP(D665,'[1]Proportionate Shares'!$D$23:$I$1359,6,FALSE)),0,VLOOKUP(D665,'[1]Proportionate Shares'!$D$23:$I$1359,6,FALSE)),0)</f>
        <v>439880</v>
      </c>
      <c r="U665" s="98">
        <f>VLOOKUP(D665,'[1]Schedule of Pension Amounts LW'!$B$15:$AS$1399,36,FALSE)</f>
        <v>812402</v>
      </c>
      <c r="V665" s="99">
        <f t="shared" si="47"/>
        <v>3553004</v>
      </c>
      <c r="W665" s="98">
        <f>ROUND('[1]68_InOutFlowsCurPrdAndPrior'!$F$32*IF(ISNA(VLOOKUP(D665,'[1]Proportionate Shares'!$D$23:$I$1359,6,FALSE)),0,VLOOKUP(D665,'[1]Proportionate Shares'!$D$23:$I$1359,6,FALSE)),0)</f>
        <v>254046</v>
      </c>
      <c r="X665" s="98">
        <f>ROUND('[1]68_InOutFlowsCurPrdAndPrior'!$F$33*IF(ISNA(VLOOKUP(D665,'[1]Proportionate Shares'!$D$23:$I$1359,6,FALSE)),0,VLOOKUP(D665,'[1]Proportionate Shares'!$D$23:$I$1359,6,FALSE)),0)</f>
        <v>938066</v>
      </c>
      <c r="Y665" s="98">
        <f>ROUND('[1]68_InOutFlowsCurPrdAndPrior'!$F$35*IF(ISNA(VLOOKUP(D665,'[1]Proportionate Shares'!$D$23:$I$1359,6,FALSE)),0,VLOOKUP(D665,'[1]Proportionate Shares'!$D$23:$I$1359,6,FALSE)),0)</f>
        <v>366412</v>
      </c>
      <c r="Z665" s="98">
        <f>-VLOOKUP(D665,'[1]Schedule of Pension Amounts LW'!$B$15:$AS$1399,37,FALSE)</f>
        <v>15768</v>
      </c>
      <c r="AA665" s="99">
        <f t="shared" si="48"/>
        <v>1574292</v>
      </c>
      <c r="AB665" s="72">
        <f>VLOOKUP(D665,'[1]Pension Expense Details'!$D$22:$S$1407,16,FALSE)</f>
        <v>797797</v>
      </c>
      <c r="AC665" s="72">
        <f t="shared" si="49"/>
        <v>760196</v>
      </c>
      <c r="AD665" s="72">
        <f>VLOOKUP(D665,'[1]Schedule of Pension Amounts LW'!$B$15:$W$1399,22,FALSE)</f>
        <v>1557993</v>
      </c>
    </row>
    <row r="666" spans="1:30" x14ac:dyDescent="0.3">
      <c r="A666" s="104"/>
      <c r="B666" s="33"/>
      <c r="C666" s="33" t="str">
        <f>VLOOKUP(D666,'[1]Employer information'!$I$3:$J$1391,2,FALSE)</f>
        <v xml:space="preserve">Public Education                                  </v>
      </c>
      <c r="D666" s="33" t="str">
        <f>'[1]Schedule of Pension Amounts LW'!B659</f>
        <v>1564</v>
      </c>
      <c r="E666" s="33" t="str">
        <f>IF(ISNA(VLOOKUP(D666,'[1]Proportionate Shares'!$D$23:$G$1400,2,FALSE)),"",VLOOKUP(D666,'[1]Proportionate Shares'!$D$23:$G$1400,2,FALSE))</f>
        <v>169906</v>
      </c>
      <c r="F666" s="33" t="str">
        <f>IF(ISNA(VLOOKUP(D666,'[1]Proportionate Shares'!$D$23:$G$1400,3,FALSE)),"",VLOOKUP(D666,'[1]Proportionate Shares'!$D$23:$G$1400,3,FALSE))</f>
        <v/>
      </c>
      <c r="G666" s="34" t="str">
        <f>VLOOKUP(D666,'[1]Employer information'!$A$3:$B$1390,2,FALSE)</f>
        <v>GOLDBURG ISD</v>
      </c>
      <c r="H666" s="36">
        <f>IF(ISNA(VLOOKUP(D666,'[1]Proportionate Shares'!$D$23:$I$1377,6,FALSE)),0,VLOOKUP(D666,'[1]Proportionate Shares'!$D$23:$I$1377,6,FALSE))</f>
        <v>6.8737629999999998E-6</v>
      </c>
      <c r="I666" s="105">
        <f>VLOOKUP(D666,'[1]Schedule of Pension Amounts LW'!$B$15:$E$1399,3,FALSE)</f>
        <v>388136</v>
      </c>
      <c r="J666" s="105">
        <f>-IF(ISNA(VLOOKUP(D666,'[1]Combined Contribution Amounts'!$A$2:$K$1335,5,FALSE)),0,VLOOKUP(D666,'[1]Combined Contribution Amounts'!$A$2:$K$1335,5,FALSE))</f>
        <v>-24059</v>
      </c>
      <c r="K666" s="105">
        <f>-IF(ISNA(VLOOKUP(D666,'[1]Combined Contribution Amounts'!$A$2:$K$1335,7,FALSE)),0,VLOOKUP(D666,'[1]Combined Contribution Amounts'!$A$2:$K$1335,7,FALSE))+-IF(ISNA(VLOOKUP(D666,'[1]Combined Contribution Amounts'!$A$2:$K$1335,8,FALSE)),0,VLOOKUP(D666,'[1]Combined Contribution Amounts'!$A$2:$K$1335,8,FALSE))+-IF(ISNA(VLOOKUP(D666,'[1]Combined Contribution Amounts'!$A$2:$K$1335,9,FALSE)),0,VLOOKUP(D666,'[1]Combined Contribution Amounts'!$A$2:$K$1335,9,FALSE))</f>
        <v>0</v>
      </c>
      <c r="L666" s="105">
        <f>VLOOKUP(D666,'[1]Pension Expense Details'!$D$23:$S$1407,16,FALSE)</f>
        <v>31599</v>
      </c>
      <c r="M666" s="105">
        <f>ROUND(('[1]68_InOutFlowsCurPrdAndPriorHist'!$F$28-'[1]68_InOutFlowsCurPrdAndPriorHist'!$F$31)*$H666,0)-VLOOKUP(D666,'[1]Pension Expense Details'!$D$23:$S$1407,12,FALSE)</f>
        <v>-5693</v>
      </c>
      <c r="N666" s="105">
        <f>ROUND(('[1]68_InOutFlowsCurPrdAndPriorHist'!$F$29-'[1]68_InOutFlowsCurPrdAndPriorHist'!$F$32)*$H666,0)-VLOOKUP(D666,'[1]Pension Expense Details'!$D$23:$S$1407,13,FALSE)</f>
        <v>-43018</v>
      </c>
      <c r="O666" s="105">
        <f>ROUND(('[1]68_InOutFlowsCurPrdAndPriorHist'!$F$30-'[1]68_InOutFlowsCurPrdAndPriorHist'!$F$33)*$H666,0)-VLOOKUP(D666,'[1]Pension Expense Details'!$D$23:$S$1407,14,FALSE)</f>
        <v>18602</v>
      </c>
      <c r="P666" s="105">
        <f>ROUND((VLOOKUP(D666,'[1]Schedule of Pension Amounts LW'!$B$15:$AC$1399,28,FALSE)-VLOOKUP(D666,'[1]Schedule of Pension Amounts LW'!$B$15:$AC$1399,27,FALSE))*'[1]Schedule of Pension Amounts LW'!AD$4,0)+VLOOKUP(D666,'[1]Schedule of Pension Amounts LW'!$B$15:$AH$1399,33,FALSE)-VLOOKUP(D666,'[1]Pension Expense Details'!$D$23:$S$1407,15,FALSE)</f>
        <v>-8247</v>
      </c>
      <c r="Q666" s="98">
        <f t="shared" si="46"/>
        <v>357320</v>
      </c>
      <c r="R666" s="98">
        <f>ROUND('[1]68_InOutFlowsCurPrdAndPrior'!$D$32*IF(ISNA(VLOOKUP(D666,'[1]Proportionate Shares'!$D$23:$I$1359,6,FALSE)),0,VLOOKUP(D666,'[1]Proportionate Shares'!$D$23:$I$1359,6,FALSE)),0)</f>
        <v>1501</v>
      </c>
      <c r="S666" s="98">
        <f>ROUND('[1]68_InOutFlowsCurPrdAndPrior'!$D$33*IF(ISNA(VLOOKUP(D666,'[1]Proportionate Shares'!$D$23:$I$1359,6,FALSE)),0,VLOOKUP(D666,'[1]Proportionate Shares'!$D$23:$I$1359,6,FALSE)),0)</f>
        <v>110858</v>
      </c>
      <c r="T666" s="98">
        <f>ROUND('[1]68_InOutFlowsCurPrdAndPrior'!$D$35*IF(ISNA(VLOOKUP(D666,'[1]Proportionate Shares'!$D$23:$I$1359,6,FALSE)),0,VLOOKUP(D666,'[1]Proportionate Shares'!$D$23:$I$1359,6,FALSE)),0)</f>
        <v>21482</v>
      </c>
      <c r="U666" s="98">
        <f>VLOOKUP(D666,'[1]Schedule of Pension Amounts LW'!$B$15:$AS$1399,36,FALSE)</f>
        <v>50426</v>
      </c>
      <c r="V666" s="99">
        <f t="shared" si="47"/>
        <v>184267</v>
      </c>
      <c r="W666" s="98">
        <f>ROUND('[1]68_InOutFlowsCurPrdAndPrior'!$F$32*IF(ISNA(VLOOKUP(D666,'[1]Proportionate Shares'!$D$23:$I$1359,6,FALSE)),0,VLOOKUP(D666,'[1]Proportionate Shares'!$D$23:$I$1359,6,FALSE)),0)</f>
        <v>12407</v>
      </c>
      <c r="X666" s="98">
        <f>ROUND('[1]68_InOutFlowsCurPrdAndPrior'!$F$33*IF(ISNA(VLOOKUP(D666,'[1]Proportionate Shares'!$D$23:$I$1359,6,FALSE)),0,VLOOKUP(D666,'[1]Proportionate Shares'!$D$23:$I$1359,6,FALSE)),0)</f>
        <v>45812</v>
      </c>
      <c r="Y666" s="98">
        <f>ROUND('[1]68_InOutFlowsCurPrdAndPrior'!$F$35*IF(ISNA(VLOOKUP(D666,'[1]Proportionate Shares'!$D$23:$I$1359,6,FALSE)),0,VLOOKUP(D666,'[1]Proportionate Shares'!$D$23:$I$1359,6,FALSE)),0)</f>
        <v>17894</v>
      </c>
      <c r="Z666" s="98">
        <f>-VLOOKUP(D666,'[1]Schedule of Pension Amounts LW'!$B$15:$AS$1399,37,FALSE)</f>
        <v>36527</v>
      </c>
      <c r="AA666" s="99">
        <f t="shared" si="48"/>
        <v>112640</v>
      </c>
      <c r="AB666" s="72">
        <f>VLOOKUP(D666,'[1]Pension Expense Details'!$D$22:$S$1407,16,FALSE)</f>
        <v>31599</v>
      </c>
      <c r="AC666" s="72">
        <f t="shared" si="49"/>
        <v>48524</v>
      </c>
      <c r="AD666" s="72">
        <f>VLOOKUP(D666,'[1]Schedule of Pension Amounts LW'!$B$15:$W$1399,22,FALSE)</f>
        <v>80123</v>
      </c>
    </row>
    <row r="667" spans="1:30" x14ac:dyDescent="0.3">
      <c r="A667" s="104"/>
      <c r="B667" s="33"/>
      <c r="C667" s="33" t="str">
        <f>VLOOKUP(D667,'[1]Employer information'!$I$3:$J$1391,2,FALSE)</f>
        <v xml:space="preserve">Public Education                                  </v>
      </c>
      <c r="D667" s="33" t="str">
        <f>'[1]Schedule of Pension Amounts LW'!B660</f>
        <v>0662</v>
      </c>
      <c r="E667" s="33" t="str">
        <f>IF(ISNA(VLOOKUP(D667,'[1]Proportionate Shares'!$D$23:$G$1400,2,FALSE)),"",VLOOKUP(D667,'[1]Proportionate Shares'!$D$23:$G$1400,2,FALSE))</f>
        <v>167901</v>
      </c>
      <c r="F667" s="33" t="str">
        <f>IF(ISNA(VLOOKUP(D667,'[1]Proportionate Shares'!$D$23:$G$1400,3,FALSE)),"",VLOOKUP(D667,'[1]Proportionate Shares'!$D$23:$G$1400,3,FALSE))</f>
        <v xml:space="preserve">   </v>
      </c>
      <c r="G667" s="34" t="str">
        <f>VLOOKUP(D667,'[1]Employer information'!$A$3:$B$1390,2,FALSE)</f>
        <v>GOLDTHWAITE ISD</v>
      </c>
      <c r="H667" s="36">
        <f>IF(ISNA(VLOOKUP(D667,'[1]Proportionate Shares'!$D$23:$I$1377,6,FALSE)),0,VLOOKUP(D667,'[1]Proportionate Shares'!$D$23:$I$1377,6,FALSE))</f>
        <v>4.8262337999999998E-5</v>
      </c>
      <c r="I667" s="105">
        <f>VLOOKUP(D667,'[1]Schedule of Pension Amounts LW'!$B$15:$E$1399,3,FALSE)</f>
        <v>2594361</v>
      </c>
      <c r="J667" s="105">
        <f>-IF(ISNA(VLOOKUP(D667,'[1]Combined Contribution Amounts'!$A$2:$K$1335,5,FALSE)),0,VLOOKUP(D667,'[1]Combined Contribution Amounts'!$A$2:$K$1335,5,FALSE))</f>
        <v>-168924</v>
      </c>
      <c r="K667" s="105">
        <f>-IF(ISNA(VLOOKUP(D667,'[1]Combined Contribution Amounts'!$A$2:$K$1335,7,FALSE)),0,VLOOKUP(D667,'[1]Combined Contribution Amounts'!$A$2:$K$1335,7,FALSE))+-IF(ISNA(VLOOKUP(D667,'[1]Combined Contribution Amounts'!$A$2:$K$1335,8,FALSE)),0,VLOOKUP(D667,'[1]Combined Contribution Amounts'!$A$2:$K$1335,8,FALSE))+-IF(ISNA(VLOOKUP(D667,'[1]Combined Contribution Amounts'!$A$2:$K$1335,9,FALSE)),0,VLOOKUP(D667,'[1]Combined Contribution Amounts'!$A$2:$K$1335,9,FALSE))</f>
        <v>0</v>
      </c>
      <c r="L667" s="105">
        <f>VLOOKUP(D667,'[1]Pension Expense Details'!$D$23:$S$1407,16,FALSE)</f>
        <v>242417</v>
      </c>
      <c r="M667" s="105">
        <f>ROUND(('[1]68_InOutFlowsCurPrdAndPriorHist'!$F$28-'[1]68_InOutFlowsCurPrdAndPriorHist'!$F$31)*$H667,0)-VLOOKUP(D667,'[1]Pension Expense Details'!$D$23:$S$1407,12,FALSE)</f>
        <v>-39973</v>
      </c>
      <c r="N667" s="105">
        <f>ROUND(('[1]68_InOutFlowsCurPrdAndPriorHist'!$F$29-'[1]68_InOutFlowsCurPrdAndPriorHist'!$F$32)*$H667,0)-VLOOKUP(D667,'[1]Pension Expense Details'!$D$23:$S$1407,13,FALSE)</f>
        <v>-302035</v>
      </c>
      <c r="O667" s="105">
        <f>ROUND(('[1]68_InOutFlowsCurPrdAndPriorHist'!$F$30-'[1]68_InOutFlowsCurPrdAndPriorHist'!$F$33)*$H667,0)-VLOOKUP(D667,'[1]Pension Expense Details'!$D$23:$S$1407,14,FALSE)</f>
        <v>130610</v>
      </c>
      <c r="P667" s="105">
        <f>ROUND((VLOOKUP(D667,'[1]Schedule of Pension Amounts LW'!$B$15:$AC$1399,28,FALSE)-VLOOKUP(D667,'[1]Schedule of Pension Amounts LW'!$B$15:$AC$1399,27,FALSE))*'[1]Schedule of Pension Amounts LW'!AD$4,0)+VLOOKUP(D667,'[1]Schedule of Pension Amounts LW'!$B$15:$AH$1399,33,FALSE)-VLOOKUP(D667,'[1]Pension Expense Details'!$D$23:$S$1407,15,FALSE)</f>
        <v>52371</v>
      </c>
      <c r="Q667" s="98">
        <f t="shared" si="46"/>
        <v>2508827</v>
      </c>
      <c r="R667" s="98">
        <f>ROUND('[1]68_InOutFlowsCurPrdAndPrior'!$D$32*IF(ISNA(VLOOKUP(D667,'[1]Proportionate Shares'!$D$23:$I$1359,6,FALSE)),0,VLOOKUP(D667,'[1]Proportionate Shares'!$D$23:$I$1359,6,FALSE)),0)</f>
        <v>10539</v>
      </c>
      <c r="S667" s="98">
        <f>ROUND('[1]68_InOutFlowsCurPrdAndPrior'!$D$33*IF(ISNA(VLOOKUP(D667,'[1]Proportionate Shares'!$D$23:$I$1359,6,FALSE)),0,VLOOKUP(D667,'[1]Proportionate Shares'!$D$23:$I$1359,6,FALSE)),0)</f>
        <v>778361</v>
      </c>
      <c r="T667" s="98">
        <f>ROUND('[1]68_InOutFlowsCurPrdAndPrior'!$D$35*IF(ISNA(VLOOKUP(D667,'[1]Proportionate Shares'!$D$23:$I$1359,6,FALSE)),0,VLOOKUP(D667,'[1]Proportionate Shares'!$D$23:$I$1359,6,FALSE)),0)</f>
        <v>150831</v>
      </c>
      <c r="U667" s="98">
        <f>VLOOKUP(D667,'[1]Schedule of Pension Amounts LW'!$B$15:$AS$1399,36,FALSE)</f>
        <v>196156</v>
      </c>
      <c r="V667" s="99">
        <f t="shared" si="47"/>
        <v>1135887</v>
      </c>
      <c r="W667" s="98">
        <f>ROUND('[1]68_InOutFlowsCurPrdAndPrior'!$F$32*IF(ISNA(VLOOKUP(D667,'[1]Proportionate Shares'!$D$23:$I$1359,6,FALSE)),0,VLOOKUP(D667,'[1]Proportionate Shares'!$D$23:$I$1359,6,FALSE)),0)</f>
        <v>87110</v>
      </c>
      <c r="X667" s="98">
        <f>ROUND('[1]68_InOutFlowsCurPrdAndPrior'!$F$33*IF(ISNA(VLOOKUP(D667,'[1]Proportionate Shares'!$D$23:$I$1359,6,FALSE)),0,VLOOKUP(D667,'[1]Proportionate Shares'!$D$23:$I$1359,6,FALSE)),0)</f>
        <v>321656</v>
      </c>
      <c r="Y667" s="98">
        <f>ROUND('[1]68_InOutFlowsCurPrdAndPrior'!$F$35*IF(ISNA(VLOOKUP(D667,'[1]Proportionate Shares'!$D$23:$I$1359,6,FALSE)),0,VLOOKUP(D667,'[1]Proportionate Shares'!$D$23:$I$1359,6,FALSE)),0)</f>
        <v>125640</v>
      </c>
      <c r="Z667" s="98">
        <f>-VLOOKUP(D667,'[1]Schedule of Pension Amounts LW'!$B$15:$AS$1399,37,FALSE)</f>
        <v>99038</v>
      </c>
      <c r="AA667" s="99">
        <f t="shared" si="48"/>
        <v>633444</v>
      </c>
      <c r="AB667" s="72">
        <f>VLOOKUP(D667,'[1]Pension Expense Details'!$D$22:$S$1407,16,FALSE)</f>
        <v>242417</v>
      </c>
      <c r="AC667" s="72">
        <f t="shared" si="49"/>
        <v>270827</v>
      </c>
      <c r="AD667" s="72">
        <f>VLOOKUP(D667,'[1]Schedule of Pension Amounts LW'!$B$15:$W$1399,22,FALSE)</f>
        <v>513244</v>
      </c>
    </row>
    <row r="668" spans="1:30" x14ac:dyDescent="0.3">
      <c r="A668" s="104"/>
      <c r="B668" s="33"/>
      <c r="C668" s="33" t="str">
        <f>VLOOKUP(D668,'[1]Employer information'!$I$3:$J$1391,2,FALSE)</f>
        <v xml:space="preserve">Public Education                                  </v>
      </c>
      <c r="D668" s="33" t="str">
        <f>'[1]Schedule of Pension Amounts LW'!B661</f>
        <v>0663</v>
      </c>
      <c r="E668" s="33" t="str">
        <f>IF(ISNA(VLOOKUP(D668,'[1]Proportionate Shares'!$D$23:$G$1400,2,FALSE)),"",VLOOKUP(D668,'[1]Proportionate Shares'!$D$23:$G$1400,2,FALSE))</f>
        <v>088902</v>
      </c>
      <c r="F668" s="33" t="str">
        <f>IF(ISNA(VLOOKUP(D668,'[1]Proportionate Shares'!$D$23:$G$1400,3,FALSE)),"",VLOOKUP(D668,'[1]Proportionate Shares'!$D$23:$G$1400,3,FALSE))</f>
        <v xml:space="preserve">   </v>
      </c>
      <c r="G668" s="34" t="str">
        <f>VLOOKUP(D668,'[1]Employer information'!$A$3:$B$1390,2,FALSE)</f>
        <v>GOLIAD ISD</v>
      </c>
      <c r="H668" s="36">
        <f>IF(ISNA(VLOOKUP(D668,'[1]Proportionate Shares'!$D$23:$I$1377,6,FALSE)),0,VLOOKUP(D668,'[1]Proportionate Shares'!$D$23:$I$1377,6,FALSE))</f>
        <v>6.5723164999999999E-5</v>
      </c>
      <c r="I668" s="105">
        <f>VLOOKUP(D668,'[1]Schedule of Pension Amounts LW'!$B$15:$E$1399,3,FALSE)</f>
        <v>3505513</v>
      </c>
      <c r="J668" s="105">
        <f>-IF(ISNA(VLOOKUP(D668,'[1]Combined Contribution Amounts'!$A$2:$K$1335,5,FALSE)),0,VLOOKUP(D668,'[1]Combined Contribution Amounts'!$A$2:$K$1335,5,FALSE))</f>
        <v>-230039</v>
      </c>
      <c r="K668" s="105">
        <f>-IF(ISNA(VLOOKUP(D668,'[1]Combined Contribution Amounts'!$A$2:$K$1335,7,FALSE)),0,VLOOKUP(D668,'[1]Combined Contribution Amounts'!$A$2:$K$1335,7,FALSE))+-IF(ISNA(VLOOKUP(D668,'[1]Combined Contribution Amounts'!$A$2:$K$1335,8,FALSE)),0,VLOOKUP(D668,'[1]Combined Contribution Amounts'!$A$2:$K$1335,8,FALSE))+-IF(ISNA(VLOOKUP(D668,'[1]Combined Contribution Amounts'!$A$2:$K$1335,9,FALSE)),0,VLOOKUP(D668,'[1]Combined Contribution Amounts'!$A$2:$K$1335,9,FALSE))</f>
        <v>0</v>
      </c>
      <c r="L668" s="105">
        <f>VLOOKUP(D668,'[1]Pension Expense Details'!$D$23:$S$1407,16,FALSE)</f>
        <v>334442</v>
      </c>
      <c r="M668" s="105">
        <f>ROUND(('[1]68_InOutFlowsCurPrdAndPriorHist'!$F$28-'[1]68_InOutFlowsCurPrdAndPriorHist'!$F$31)*$H668,0)-VLOOKUP(D668,'[1]Pension Expense Details'!$D$23:$S$1407,12,FALSE)</f>
        <v>-54435</v>
      </c>
      <c r="N668" s="105">
        <f>ROUND(('[1]68_InOutFlowsCurPrdAndPriorHist'!$F$29-'[1]68_InOutFlowsCurPrdAndPriorHist'!$F$32)*$H668,0)-VLOOKUP(D668,'[1]Pension Expense Details'!$D$23:$S$1407,13,FALSE)</f>
        <v>-411309</v>
      </c>
      <c r="O668" s="105">
        <f>ROUND(('[1]68_InOutFlowsCurPrdAndPriorHist'!$F$30-'[1]68_InOutFlowsCurPrdAndPriorHist'!$F$33)*$H668,0)-VLOOKUP(D668,'[1]Pension Expense Details'!$D$23:$S$1407,14,FALSE)</f>
        <v>177862</v>
      </c>
      <c r="P668" s="105">
        <f>ROUND((VLOOKUP(D668,'[1]Schedule of Pension Amounts LW'!$B$15:$AC$1399,28,FALSE)-VLOOKUP(D668,'[1]Schedule of Pension Amounts LW'!$B$15:$AC$1399,27,FALSE))*'[1]Schedule of Pension Amounts LW'!AD$4,0)+VLOOKUP(D668,'[1]Schedule of Pension Amounts LW'!$B$15:$AH$1399,33,FALSE)-VLOOKUP(D668,'[1]Pension Expense Details'!$D$23:$S$1407,15,FALSE)</f>
        <v>94462</v>
      </c>
      <c r="Q668" s="98">
        <f t="shared" si="46"/>
        <v>3416496</v>
      </c>
      <c r="R668" s="98">
        <f>ROUND('[1]68_InOutFlowsCurPrdAndPrior'!$D$32*IF(ISNA(VLOOKUP(D668,'[1]Proportionate Shares'!$D$23:$I$1359,6,FALSE)),0,VLOOKUP(D668,'[1]Proportionate Shares'!$D$23:$I$1359,6,FALSE)),0)</f>
        <v>14352</v>
      </c>
      <c r="S668" s="98">
        <f>ROUND('[1]68_InOutFlowsCurPrdAndPrior'!$D$33*IF(ISNA(VLOOKUP(D668,'[1]Proportionate Shares'!$D$23:$I$1359,6,FALSE)),0,VLOOKUP(D668,'[1]Proportionate Shares'!$D$23:$I$1359,6,FALSE)),0)</f>
        <v>1059965</v>
      </c>
      <c r="T668" s="98">
        <f>ROUND('[1]68_InOutFlowsCurPrdAndPrior'!$D$35*IF(ISNA(VLOOKUP(D668,'[1]Proportionate Shares'!$D$23:$I$1359,6,FALSE)),0,VLOOKUP(D668,'[1]Proportionate Shares'!$D$23:$I$1359,6,FALSE)),0)</f>
        <v>205401</v>
      </c>
      <c r="U668" s="98">
        <f>VLOOKUP(D668,'[1]Schedule of Pension Amounts LW'!$B$15:$AS$1399,36,FALSE)</f>
        <v>413679</v>
      </c>
      <c r="V668" s="99">
        <f t="shared" si="47"/>
        <v>1693397</v>
      </c>
      <c r="W668" s="98">
        <f>ROUND('[1]68_InOutFlowsCurPrdAndPrior'!$F$32*IF(ISNA(VLOOKUP(D668,'[1]Proportionate Shares'!$D$23:$I$1359,6,FALSE)),0,VLOOKUP(D668,'[1]Proportionate Shares'!$D$23:$I$1359,6,FALSE)),0)</f>
        <v>118626</v>
      </c>
      <c r="X668" s="98">
        <f>ROUND('[1]68_InOutFlowsCurPrdAndPrior'!$F$33*IF(ISNA(VLOOKUP(D668,'[1]Proportionate Shares'!$D$23:$I$1359,6,FALSE)),0,VLOOKUP(D668,'[1]Proportionate Shares'!$D$23:$I$1359,6,FALSE)),0)</f>
        <v>438028</v>
      </c>
      <c r="Y668" s="98">
        <f>ROUND('[1]68_InOutFlowsCurPrdAndPrior'!$F$35*IF(ISNA(VLOOKUP(D668,'[1]Proportionate Shares'!$D$23:$I$1359,6,FALSE)),0,VLOOKUP(D668,'[1]Proportionate Shares'!$D$23:$I$1359,6,FALSE)),0)</f>
        <v>171095</v>
      </c>
      <c r="Z668" s="98">
        <f>-VLOOKUP(D668,'[1]Schedule of Pension Amounts LW'!$B$15:$AS$1399,37,FALSE)</f>
        <v>373482</v>
      </c>
      <c r="AA668" s="99">
        <f t="shared" si="48"/>
        <v>1101231</v>
      </c>
      <c r="AB668" s="72">
        <f>VLOOKUP(D668,'[1]Pension Expense Details'!$D$22:$S$1407,16,FALSE)</f>
        <v>334442</v>
      </c>
      <c r="AC668" s="72">
        <f t="shared" si="49"/>
        <v>353124</v>
      </c>
      <c r="AD668" s="72">
        <f>VLOOKUP(D668,'[1]Schedule of Pension Amounts LW'!$B$15:$W$1399,22,FALSE)</f>
        <v>687566</v>
      </c>
    </row>
    <row r="669" spans="1:30" x14ac:dyDescent="0.3">
      <c r="A669" s="104"/>
      <c r="B669" s="33"/>
      <c r="C669" s="33" t="str">
        <f>VLOOKUP(D669,'[1]Employer information'!$I$3:$J$1391,2,FALSE)</f>
        <v xml:space="preserve">Public Education                                  </v>
      </c>
      <c r="D669" s="33" t="str">
        <f>'[1]Schedule of Pension Amounts LW'!B662</f>
        <v>0665</v>
      </c>
      <c r="E669" s="33" t="str">
        <f>IF(ISNA(VLOOKUP(D669,'[1]Proportionate Shares'!$D$23:$G$1400,2,FALSE)),"",VLOOKUP(D669,'[1]Proportionate Shares'!$D$23:$G$1400,2,FALSE))</f>
        <v>089901</v>
      </c>
      <c r="F669" s="33" t="str">
        <f>IF(ISNA(VLOOKUP(D669,'[1]Proportionate Shares'!$D$23:$G$1400,3,FALSE)),"",VLOOKUP(D669,'[1]Proportionate Shares'!$D$23:$G$1400,3,FALSE))</f>
        <v xml:space="preserve">   </v>
      </c>
      <c r="G669" s="34" t="str">
        <f>VLOOKUP(D669,'[1]Employer information'!$A$3:$B$1390,2,FALSE)</f>
        <v>GONZALES ISD</v>
      </c>
      <c r="H669" s="36">
        <f>IF(ISNA(VLOOKUP(D669,'[1]Proportionate Shares'!$D$23:$I$1377,6,FALSE)),0,VLOOKUP(D669,'[1]Proportionate Shares'!$D$23:$I$1377,6,FALSE))</f>
        <v>1.3160661100000001E-4</v>
      </c>
      <c r="I669" s="105">
        <f>VLOOKUP(D669,'[1]Schedule of Pension Amounts LW'!$B$15:$E$1399,3,FALSE)</f>
        <v>7485940</v>
      </c>
      <c r="J669" s="105">
        <f>-IF(ISNA(VLOOKUP(D669,'[1]Combined Contribution Amounts'!$A$2:$K$1335,5,FALSE)),0,VLOOKUP(D669,'[1]Combined Contribution Amounts'!$A$2:$K$1335,5,FALSE))</f>
        <v>-460639</v>
      </c>
      <c r="K669" s="105">
        <f>-IF(ISNA(VLOOKUP(D669,'[1]Combined Contribution Amounts'!$A$2:$K$1335,7,FALSE)),0,VLOOKUP(D669,'[1]Combined Contribution Amounts'!$A$2:$K$1335,7,FALSE))+-IF(ISNA(VLOOKUP(D669,'[1]Combined Contribution Amounts'!$A$2:$K$1335,8,FALSE)),0,VLOOKUP(D669,'[1]Combined Contribution Amounts'!$A$2:$K$1335,8,FALSE))+-IF(ISNA(VLOOKUP(D669,'[1]Combined Contribution Amounts'!$A$2:$K$1335,9,FALSE)),0,VLOOKUP(D669,'[1]Combined Contribution Amounts'!$A$2:$K$1335,9,FALSE))</f>
        <v>0</v>
      </c>
      <c r="L669" s="105">
        <f>VLOOKUP(D669,'[1]Pension Expense Details'!$D$23:$S$1407,16,FALSE)</f>
        <v>596394</v>
      </c>
      <c r="M669" s="105">
        <f>ROUND(('[1]68_InOutFlowsCurPrdAndPriorHist'!$F$28-'[1]68_InOutFlowsCurPrdAndPriorHist'!$F$31)*$H669,0)-VLOOKUP(D669,'[1]Pension Expense Details'!$D$23:$S$1407,12,FALSE)</f>
        <v>-109002</v>
      </c>
      <c r="N669" s="105">
        <f>ROUND(('[1]68_InOutFlowsCurPrdAndPriorHist'!$F$29-'[1]68_InOutFlowsCurPrdAndPriorHist'!$F$32)*$H669,0)-VLOOKUP(D669,'[1]Pension Expense Details'!$D$23:$S$1407,13,FALSE)</f>
        <v>-823621</v>
      </c>
      <c r="O669" s="105">
        <f>ROUND(('[1]68_InOutFlowsCurPrdAndPriorHist'!$F$30-'[1]68_InOutFlowsCurPrdAndPriorHist'!$F$33)*$H669,0)-VLOOKUP(D669,'[1]Pension Expense Details'!$D$23:$S$1407,14,FALSE)</f>
        <v>356159</v>
      </c>
      <c r="P669" s="105">
        <f>ROUND((VLOOKUP(D669,'[1]Schedule of Pension Amounts LW'!$B$15:$AC$1399,28,FALSE)-VLOOKUP(D669,'[1]Schedule of Pension Amounts LW'!$B$15:$AC$1399,27,FALSE))*'[1]Schedule of Pension Amounts LW'!AD$4,0)+VLOOKUP(D669,'[1]Schedule of Pension Amounts LW'!$B$15:$AH$1399,33,FALSE)-VLOOKUP(D669,'[1]Pension Expense Details'!$D$23:$S$1407,15,FALSE)</f>
        <v>-203908</v>
      </c>
      <c r="Q669" s="98">
        <f t="shared" si="46"/>
        <v>6841323</v>
      </c>
      <c r="R669" s="98">
        <f>ROUND('[1]68_InOutFlowsCurPrdAndPrior'!$D$32*IF(ISNA(VLOOKUP(D669,'[1]Proportionate Shares'!$D$23:$I$1359,6,FALSE)),0,VLOOKUP(D669,'[1]Proportionate Shares'!$D$23:$I$1359,6,FALSE)),0)</f>
        <v>28740</v>
      </c>
      <c r="S669" s="98">
        <f>ROUND('[1]68_InOutFlowsCurPrdAndPrior'!$D$33*IF(ISNA(VLOOKUP(D669,'[1]Proportionate Shares'!$D$23:$I$1359,6,FALSE)),0,VLOOKUP(D669,'[1]Proportionate Shares'!$D$23:$I$1359,6,FALSE)),0)</f>
        <v>2122514</v>
      </c>
      <c r="T669" s="98">
        <f>ROUND('[1]68_InOutFlowsCurPrdAndPrior'!$D$35*IF(ISNA(VLOOKUP(D669,'[1]Proportionate Shares'!$D$23:$I$1359,6,FALSE)),0,VLOOKUP(D669,'[1]Proportionate Shares'!$D$23:$I$1359,6,FALSE)),0)</f>
        <v>411302</v>
      </c>
      <c r="U669" s="98">
        <f>VLOOKUP(D669,'[1]Schedule of Pension Amounts LW'!$B$15:$AS$1399,36,FALSE)</f>
        <v>348306</v>
      </c>
      <c r="V669" s="99">
        <f t="shared" si="47"/>
        <v>2910862</v>
      </c>
      <c r="W669" s="98">
        <f>ROUND('[1]68_InOutFlowsCurPrdAndPrior'!$F$32*IF(ISNA(VLOOKUP(D669,'[1]Proportionate Shares'!$D$23:$I$1359,6,FALSE)),0,VLOOKUP(D669,'[1]Proportionate Shares'!$D$23:$I$1359,6,FALSE)),0)</f>
        <v>237542</v>
      </c>
      <c r="X669" s="98">
        <f>ROUND('[1]68_InOutFlowsCurPrdAndPrior'!$F$33*IF(ISNA(VLOOKUP(D669,'[1]Proportionate Shares'!$D$23:$I$1359,6,FALSE)),0,VLOOKUP(D669,'[1]Proportionate Shares'!$D$23:$I$1359,6,FALSE)),0)</f>
        <v>877123</v>
      </c>
      <c r="Y669" s="98">
        <f>ROUND('[1]68_InOutFlowsCurPrdAndPrior'!$F$35*IF(ISNA(VLOOKUP(D669,'[1]Proportionate Shares'!$D$23:$I$1359,6,FALSE)),0,VLOOKUP(D669,'[1]Proportionate Shares'!$D$23:$I$1359,6,FALSE)),0)</f>
        <v>342608</v>
      </c>
      <c r="Z669" s="98">
        <f>-VLOOKUP(D669,'[1]Schedule of Pension Amounts LW'!$B$15:$AS$1399,37,FALSE)</f>
        <v>140795</v>
      </c>
      <c r="AA669" s="99">
        <f t="shared" si="48"/>
        <v>1598068</v>
      </c>
      <c r="AB669" s="72">
        <f>VLOOKUP(D669,'[1]Pension Expense Details'!$D$22:$S$1407,16,FALSE)</f>
        <v>596394</v>
      </c>
      <c r="AC669" s="72">
        <f t="shared" si="49"/>
        <v>757737</v>
      </c>
      <c r="AD669" s="72">
        <f>VLOOKUP(D669,'[1]Schedule of Pension Amounts LW'!$B$15:$W$1399,22,FALSE)</f>
        <v>1354131</v>
      </c>
    </row>
    <row r="670" spans="1:30" x14ac:dyDescent="0.3">
      <c r="A670" s="104"/>
      <c r="B670" s="33"/>
      <c r="C670" s="33" t="str">
        <f>VLOOKUP(D670,'[1]Employer information'!$I$3:$J$1391,2,FALSE)</f>
        <v xml:space="preserve">Public Education                                  </v>
      </c>
      <c r="D670" s="33" t="str">
        <f>'[1]Schedule of Pension Amounts LW'!B663</f>
        <v>0667</v>
      </c>
      <c r="E670" s="33" t="str">
        <f>IF(ISNA(VLOOKUP(D670,'[1]Proportionate Shares'!$D$23:$G$1400,2,FALSE)),"",VLOOKUP(D670,'[1]Proportionate Shares'!$D$23:$G$1400,2,FALSE))</f>
        <v>187903</v>
      </c>
      <c r="F670" s="33" t="str">
        <f>IF(ISNA(VLOOKUP(D670,'[1]Proportionate Shares'!$D$23:$G$1400,3,FALSE)),"",VLOOKUP(D670,'[1]Proportionate Shares'!$D$23:$G$1400,3,FALSE))</f>
        <v xml:space="preserve">   </v>
      </c>
      <c r="G670" s="34" t="str">
        <f>VLOOKUP(D670,'[1]Employer information'!$A$3:$B$1390,2,FALSE)</f>
        <v>GOODRICH ISD</v>
      </c>
      <c r="H670" s="36">
        <f>IF(ISNA(VLOOKUP(D670,'[1]Proportionate Shares'!$D$23:$I$1377,6,FALSE)),0,VLOOKUP(D670,'[1]Proportionate Shares'!$D$23:$I$1377,6,FALSE))</f>
        <v>7.7020199999999998E-6</v>
      </c>
      <c r="I670" s="105">
        <f>VLOOKUP(D670,'[1]Schedule of Pension Amounts LW'!$B$15:$E$1399,3,FALSE)</f>
        <v>412433</v>
      </c>
      <c r="J670" s="105">
        <f>-IF(ISNA(VLOOKUP(D670,'[1]Combined Contribution Amounts'!$A$2:$K$1335,5,FALSE)),0,VLOOKUP(D670,'[1]Combined Contribution Amounts'!$A$2:$K$1335,5,FALSE))</f>
        <v>-26958</v>
      </c>
      <c r="K670" s="105">
        <f>-IF(ISNA(VLOOKUP(D670,'[1]Combined Contribution Amounts'!$A$2:$K$1335,7,FALSE)),0,VLOOKUP(D670,'[1]Combined Contribution Amounts'!$A$2:$K$1335,7,FALSE))+-IF(ISNA(VLOOKUP(D670,'[1]Combined Contribution Amounts'!$A$2:$K$1335,8,FALSE)),0,VLOOKUP(D670,'[1]Combined Contribution Amounts'!$A$2:$K$1335,8,FALSE))+-IF(ISNA(VLOOKUP(D670,'[1]Combined Contribution Amounts'!$A$2:$K$1335,9,FALSE)),0,VLOOKUP(D670,'[1]Combined Contribution Amounts'!$A$2:$K$1335,9,FALSE))</f>
        <v>0</v>
      </c>
      <c r="L670" s="105">
        <f>VLOOKUP(D670,'[1]Pension Expense Details'!$D$23:$S$1407,16,FALSE)</f>
        <v>38938</v>
      </c>
      <c r="M670" s="105">
        <f>ROUND(('[1]68_InOutFlowsCurPrdAndPriorHist'!$F$28-'[1]68_InOutFlowsCurPrdAndPriorHist'!$F$31)*$H670,0)-VLOOKUP(D670,'[1]Pension Expense Details'!$D$23:$S$1407,12,FALSE)</f>
        <v>-6379</v>
      </c>
      <c r="N670" s="105">
        <f>ROUND(('[1]68_InOutFlowsCurPrdAndPriorHist'!$F$29-'[1]68_InOutFlowsCurPrdAndPriorHist'!$F$32)*$H670,0)-VLOOKUP(D670,'[1]Pension Expense Details'!$D$23:$S$1407,13,FALSE)</f>
        <v>-48201</v>
      </c>
      <c r="O670" s="105">
        <f>ROUND(('[1]68_InOutFlowsCurPrdAndPriorHist'!$F$30-'[1]68_InOutFlowsCurPrdAndPriorHist'!$F$33)*$H670,0)-VLOOKUP(D670,'[1]Pension Expense Details'!$D$23:$S$1407,14,FALSE)</f>
        <v>20843</v>
      </c>
      <c r="P670" s="105">
        <f>ROUND((VLOOKUP(D670,'[1]Schedule of Pension Amounts LW'!$B$15:$AC$1399,28,FALSE)-VLOOKUP(D670,'[1]Schedule of Pension Amounts LW'!$B$15:$AC$1399,27,FALSE))*'[1]Schedule of Pension Amounts LW'!AD$4,0)+VLOOKUP(D670,'[1]Schedule of Pension Amounts LW'!$B$15:$AH$1399,33,FALSE)-VLOOKUP(D670,'[1]Pension Expense Details'!$D$23:$S$1407,15,FALSE)</f>
        <v>9699</v>
      </c>
      <c r="Q670" s="98">
        <f t="shared" si="46"/>
        <v>400375</v>
      </c>
      <c r="R670" s="98">
        <f>ROUND('[1]68_InOutFlowsCurPrdAndPrior'!$D$32*IF(ISNA(VLOOKUP(D670,'[1]Proportionate Shares'!$D$23:$I$1359,6,FALSE)),0,VLOOKUP(D670,'[1]Proportionate Shares'!$D$23:$I$1359,6,FALSE)),0)</f>
        <v>1682</v>
      </c>
      <c r="S670" s="98">
        <f>ROUND('[1]68_InOutFlowsCurPrdAndPrior'!$D$33*IF(ISNA(VLOOKUP(D670,'[1]Proportionate Shares'!$D$23:$I$1359,6,FALSE)),0,VLOOKUP(D670,'[1]Proportionate Shares'!$D$23:$I$1359,6,FALSE)),0)</f>
        <v>124216</v>
      </c>
      <c r="T670" s="98">
        <f>ROUND('[1]68_InOutFlowsCurPrdAndPrior'!$D$35*IF(ISNA(VLOOKUP(D670,'[1]Proportionate Shares'!$D$23:$I$1359,6,FALSE)),0,VLOOKUP(D670,'[1]Proportionate Shares'!$D$23:$I$1359,6,FALSE)),0)</f>
        <v>24071</v>
      </c>
      <c r="U670" s="98">
        <f>VLOOKUP(D670,'[1]Schedule of Pension Amounts LW'!$B$15:$AS$1399,36,FALSE)</f>
        <v>27246</v>
      </c>
      <c r="V670" s="99">
        <f t="shared" si="47"/>
        <v>177215</v>
      </c>
      <c r="W670" s="98">
        <f>ROUND('[1]68_InOutFlowsCurPrdAndPrior'!$F$32*IF(ISNA(VLOOKUP(D670,'[1]Proportionate Shares'!$D$23:$I$1359,6,FALSE)),0,VLOOKUP(D670,'[1]Proportionate Shares'!$D$23:$I$1359,6,FALSE)),0)</f>
        <v>13902</v>
      </c>
      <c r="X670" s="98">
        <f>ROUND('[1]68_InOutFlowsCurPrdAndPrior'!$F$33*IF(ISNA(VLOOKUP(D670,'[1]Proportionate Shares'!$D$23:$I$1359,6,FALSE)),0,VLOOKUP(D670,'[1]Proportionate Shares'!$D$23:$I$1359,6,FALSE)),0)</f>
        <v>51332</v>
      </c>
      <c r="Y670" s="98">
        <f>ROUND('[1]68_InOutFlowsCurPrdAndPrior'!$F$35*IF(ISNA(VLOOKUP(D670,'[1]Proportionate Shares'!$D$23:$I$1359,6,FALSE)),0,VLOOKUP(D670,'[1]Proportionate Shares'!$D$23:$I$1359,6,FALSE)),0)</f>
        <v>20050</v>
      </c>
      <c r="Z670" s="98">
        <f>-VLOOKUP(D670,'[1]Schedule of Pension Amounts LW'!$B$15:$AS$1399,37,FALSE)</f>
        <v>27041</v>
      </c>
      <c r="AA670" s="99">
        <f t="shared" si="48"/>
        <v>112325</v>
      </c>
      <c r="AB670" s="72">
        <f>VLOOKUP(D670,'[1]Pension Expense Details'!$D$22:$S$1407,16,FALSE)</f>
        <v>38938</v>
      </c>
      <c r="AC670" s="72">
        <f t="shared" si="49"/>
        <v>33877</v>
      </c>
      <c r="AD670" s="72">
        <f>VLOOKUP(D670,'[1]Schedule of Pension Amounts LW'!$B$15:$W$1399,22,FALSE)</f>
        <v>72815</v>
      </c>
    </row>
    <row r="671" spans="1:30" x14ac:dyDescent="0.3">
      <c r="A671" s="104"/>
      <c r="B671" s="33"/>
      <c r="C671" s="33" t="str">
        <f>VLOOKUP(D671,'[1]Employer information'!$I$3:$J$1391,2,FALSE)</f>
        <v xml:space="preserve">Public Education                                  </v>
      </c>
      <c r="D671" s="33" t="str">
        <f>'[1]Schedule of Pension Amounts LW'!B664</f>
        <v>0668</v>
      </c>
      <c r="E671" s="33" t="str">
        <f>IF(ISNA(VLOOKUP(D671,'[1]Proportionate Shares'!$D$23:$G$1400,2,FALSE)),"",VLOOKUP(D671,'[1]Proportionate Shares'!$D$23:$G$1400,2,FALSE))</f>
        <v>101911</v>
      </c>
      <c r="F671" s="33" t="str">
        <f>IF(ISNA(VLOOKUP(D671,'[1]Proportionate Shares'!$D$23:$G$1400,3,FALSE)),"",VLOOKUP(D671,'[1]Proportionate Shares'!$D$23:$G$1400,3,FALSE))</f>
        <v xml:space="preserve">   </v>
      </c>
      <c r="G671" s="34" t="str">
        <f>VLOOKUP(D671,'[1]Employer information'!$A$3:$B$1390,2,FALSE)</f>
        <v>GOOSE CREEK CISD</v>
      </c>
      <c r="H671" s="36">
        <f>IF(ISNA(VLOOKUP(D671,'[1]Proportionate Shares'!$D$23:$I$1377,6,FALSE)),0,VLOOKUP(D671,'[1]Proportionate Shares'!$D$23:$I$1377,6,FALSE))</f>
        <v>1.6320983700000001E-3</v>
      </c>
      <c r="I671" s="105">
        <f>VLOOKUP(D671,'[1]Schedule of Pension Amounts LW'!$B$15:$E$1399,3,FALSE)</f>
        <v>86226785</v>
      </c>
      <c r="J671" s="105">
        <f>-IF(ISNA(VLOOKUP(D671,'[1]Combined Contribution Amounts'!$A$2:$K$1335,5,FALSE)),0,VLOOKUP(D671,'[1]Combined Contribution Amounts'!$A$2:$K$1335,5,FALSE))</f>
        <v>-5712541</v>
      </c>
      <c r="K671" s="105">
        <f>-IF(ISNA(VLOOKUP(D671,'[1]Combined Contribution Amounts'!$A$2:$K$1335,7,FALSE)),0,VLOOKUP(D671,'[1]Combined Contribution Amounts'!$A$2:$K$1335,7,FALSE))+-IF(ISNA(VLOOKUP(D671,'[1]Combined Contribution Amounts'!$A$2:$K$1335,8,FALSE)),0,VLOOKUP(D671,'[1]Combined Contribution Amounts'!$A$2:$K$1335,8,FALSE))+-IF(ISNA(VLOOKUP(D671,'[1]Combined Contribution Amounts'!$A$2:$K$1335,9,FALSE)),0,VLOOKUP(D671,'[1]Combined Contribution Amounts'!$A$2:$K$1335,9,FALSE))</f>
        <v>0</v>
      </c>
      <c r="L671" s="105">
        <f>VLOOKUP(D671,'[1]Pension Expense Details'!$D$23:$S$1407,16,FALSE)</f>
        <v>8434837</v>
      </c>
      <c r="M671" s="105">
        <f>ROUND(('[1]68_InOutFlowsCurPrdAndPriorHist'!$F$28-'[1]68_InOutFlowsCurPrdAndPriorHist'!$F$31)*$H671,0)-VLOOKUP(D671,'[1]Pension Expense Details'!$D$23:$S$1407,12,FALSE)</f>
        <v>-1351766</v>
      </c>
      <c r="N671" s="105">
        <f>ROUND(('[1]68_InOutFlowsCurPrdAndPriorHist'!$F$29-'[1]68_InOutFlowsCurPrdAndPriorHist'!$F$32)*$H671,0)-VLOOKUP(D671,'[1]Pension Expense Details'!$D$23:$S$1407,13,FALSE)</f>
        <v>-10214004</v>
      </c>
      <c r="O671" s="105">
        <f>ROUND(('[1]68_InOutFlowsCurPrdAndPriorHist'!$F$30-'[1]68_InOutFlowsCurPrdAndPriorHist'!$F$33)*$H671,0)-VLOOKUP(D671,'[1]Pension Expense Details'!$D$23:$S$1407,14,FALSE)</f>
        <v>4416851</v>
      </c>
      <c r="P671" s="105">
        <f>ROUND((VLOOKUP(D671,'[1]Schedule of Pension Amounts LW'!$B$15:$AC$1399,28,FALSE)-VLOOKUP(D671,'[1]Schedule of Pension Amounts LW'!$B$15:$AC$1399,27,FALSE))*'[1]Schedule of Pension Amounts LW'!AD$4,0)+VLOOKUP(D671,'[1]Schedule of Pension Amounts LW'!$B$15:$AH$1399,33,FALSE)-VLOOKUP(D671,'[1]Pension Expense Details'!$D$23:$S$1407,15,FALSE)</f>
        <v>3041414</v>
      </c>
      <c r="Q671" s="98">
        <f t="shared" si="46"/>
        <v>84841576</v>
      </c>
      <c r="R671" s="98">
        <f>ROUND('[1]68_InOutFlowsCurPrdAndPrior'!$D$32*IF(ISNA(VLOOKUP(D671,'[1]Proportionate Shares'!$D$23:$I$1359,6,FALSE)),0,VLOOKUP(D671,'[1]Proportionate Shares'!$D$23:$I$1359,6,FALSE)),0)</f>
        <v>356411</v>
      </c>
      <c r="S671" s="98">
        <f>ROUND('[1]68_InOutFlowsCurPrdAndPrior'!$D$33*IF(ISNA(VLOOKUP(D671,'[1]Proportionate Shares'!$D$23:$I$1359,6,FALSE)),0,VLOOKUP(D671,'[1]Proportionate Shares'!$D$23:$I$1359,6,FALSE)),0)</f>
        <v>26322023</v>
      </c>
      <c r="T671" s="98">
        <f>ROUND('[1]68_InOutFlowsCurPrdAndPrior'!$D$35*IF(ISNA(VLOOKUP(D671,'[1]Proportionate Shares'!$D$23:$I$1359,6,FALSE)),0,VLOOKUP(D671,'[1]Proportionate Shares'!$D$23:$I$1359,6,FALSE)),0)</f>
        <v>5100701</v>
      </c>
      <c r="U671" s="98">
        <f>VLOOKUP(D671,'[1]Schedule of Pension Amounts LW'!$B$15:$AS$1399,36,FALSE)</f>
        <v>7674155</v>
      </c>
      <c r="V671" s="99">
        <f t="shared" si="47"/>
        <v>39453290</v>
      </c>
      <c r="W671" s="98">
        <f>ROUND('[1]68_InOutFlowsCurPrdAndPrior'!$F$32*IF(ISNA(VLOOKUP(D671,'[1]Proportionate Shares'!$D$23:$I$1359,6,FALSE)),0,VLOOKUP(D671,'[1]Proportionate Shares'!$D$23:$I$1359,6,FALSE)),0)</f>
        <v>2945834</v>
      </c>
      <c r="X671" s="98">
        <f>ROUND('[1]68_InOutFlowsCurPrdAndPrior'!$F$33*IF(ISNA(VLOOKUP(D671,'[1]Proportionate Shares'!$D$23:$I$1359,6,FALSE)),0,VLOOKUP(D671,'[1]Proportionate Shares'!$D$23:$I$1359,6,FALSE)),0)</f>
        <v>10877505</v>
      </c>
      <c r="Y671" s="98">
        <f>ROUND('[1]68_InOutFlowsCurPrdAndPrior'!$F$35*IF(ISNA(VLOOKUP(D671,'[1]Proportionate Shares'!$D$23:$I$1359,6,FALSE)),0,VLOOKUP(D671,'[1]Proportionate Shares'!$D$23:$I$1359,6,FALSE)),0)</f>
        <v>4248794</v>
      </c>
      <c r="Z671" s="98">
        <f>-VLOOKUP(D671,'[1]Schedule of Pension Amounts LW'!$B$15:$AS$1399,37,FALSE)</f>
        <v>2134408</v>
      </c>
      <c r="AA671" s="99">
        <f t="shared" si="48"/>
        <v>20206541</v>
      </c>
      <c r="AB671" s="72">
        <f>VLOOKUP(D671,'[1]Pension Expense Details'!$D$22:$S$1407,16,FALSE)</f>
        <v>8434837</v>
      </c>
      <c r="AC671" s="72">
        <f t="shared" si="49"/>
        <v>8402234</v>
      </c>
      <c r="AD671" s="72">
        <f>VLOOKUP(D671,'[1]Schedule of Pension Amounts LW'!$B$15:$W$1399,22,FALSE)</f>
        <v>16837071</v>
      </c>
    </row>
    <row r="672" spans="1:30" x14ac:dyDescent="0.3">
      <c r="A672" s="104"/>
      <c r="B672" s="33"/>
      <c r="C672" s="33" t="str">
        <f>VLOOKUP(D672,'[1]Employer information'!$I$3:$J$1391,2,FALSE)</f>
        <v xml:space="preserve">Public Education                                  </v>
      </c>
      <c r="D672" s="33" t="str">
        <f>'[1]Schedule of Pension Amounts LW'!B665</f>
        <v>0669</v>
      </c>
      <c r="E672" s="33" t="str">
        <f>IF(ISNA(VLOOKUP(D672,'[1]Proportionate Shares'!$D$23:$G$1400,2,FALSE)),"",VLOOKUP(D672,'[1]Proportionate Shares'!$D$23:$G$1400,2,FALSE))</f>
        <v>182901</v>
      </c>
      <c r="F672" s="33" t="str">
        <f>IF(ISNA(VLOOKUP(D672,'[1]Proportionate Shares'!$D$23:$G$1400,3,FALSE)),"",VLOOKUP(D672,'[1]Proportionate Shares'!$D$23:$G$1400,3,FALSE))</f>
        <v xml:space="preserve">   </v>
      </c>
      <c r="G672" s="34" t="str">
        <f>VLOOKUP(D672,'[1]Employer information'!$A$3:$B$1390,2,FALSE)</f>
        <v>GORDON ISD</v>
      </c>
      <c r="H672" s="36">
        <f>IF(ISNA(VLOOKUP(D672,'[1]Proportionate Shares'!$D$23:$I$1377,6,FALSE)),0,VLOOKUP(D672,'[1]Proportionate Shares'!$D$23:$I$1377,6,FALSE))</f>
        <v>7.9360119999999994E-6</v>
      </c>
      <c r="I672" s="105">
        <f>VLOOKUP(D672,'[1]Schedule of Pension Amounts LW'!$B$15:$E$1399,3,FALSE)</f>
        <v>649513</v>
      </c>
      <c r="J672" s="105">
        <f>-IF(ISNA(VLOOKUP(D672,'[1]Combined Contribution Amounts'!$A$2:$K$1335,5,FALSE)),0,VLOOKUP(D672,'[1]Combined Contribution Amounts'!$A$2:$K$1335,5,FALSE))</f>
        <v>-27777</v>
      </c>
      <c r="K672" s="105">
        <f>-IF(ISNA(VLOOKUP(D672,'[1]Combined Contribution Amounts'!$A$2:$K$1335,7,FALSE)),0,VLOOKUP(D672,'[1]Combined Contribution Amounts'!$A$2:$K$1335,7,FALSE))+-IF(ISNA(VLOOKUP(D672,'[1]Combined Contribution Amounts'!$A$2:$K$1335,8,FALSE)),0,VLOOKUP(D672,'[1]Combined Contribution Amounts'!$A$2:$K$1335,8,FALSE))+-IF(ISNA(VLOOKUP(D672,'[1]Combined Contribution Amounts'!$A$2:$K$1335,9,FALSE)),0,VLOOKUP(D672,'[1]Combined Contribution Amounts'!$A$2:$K$1335,9,FALSE))</f>
        <v>0</v>
      </c>
      <c r="L672" s="105">
        <f>VLOOKUP(D672,'[1]Pension Expense Details'!$D$23:$S$1407,16,FALSE)</f>
        <v>4826</v>
      </c>
      <c r="M672" s="105">
        <f>ROUND(('[1]68_InOutFlowsCurPrdAndPriorHist'!$F$28-'[1]68_InOutFlowsCurPrdAndPriorHist'!$F$31)*$H672,0)-VLOOKUP(D672,'[1]Pension Expense Details'!$D$23:$S$1407,12,FALSE)</f>
        <v>-6573</v>
      </c>
      <c r="N672" s="105">
        <f>ROUND(('[1]68_InOutFlowsCurPrdAndPriorHist'!$F$29-'[1]68_InOutFlowsCurPrdAndPriorHist'!$F$32)*$H672,0)-VLOOKUP(D672,'[1]Pension Expense Details'!$D$23:$S$1407,13,FALSE)</f>
        <v>-49665</v>
      </c>
      <c r="O672" s="105">
        <f>ROUND(('[1]68_InOutFlowsCurPrdAndPriorHist'!$F$30-'[1]68_InOutFlowsCurPrdAndPriorHist'!$F$33)*$H672,0)-VLOOKUP(D672,'[1]Pension Expense Details'!$D$23:$S$1407,14,FALSE)</f>
        <v>21477</v>
      </c>
      <c r="P672" s="105">
        <f>ROUND((VLOOKUP(D672,'[1]Schedule of Pension Amounts LW'!$B$15:$AC$1399,28,FALSE)-VLOOKUP(D672,'[1]Schedule of Pension Amounts LW'!$B$15:$AC$1399,27,FALSE))*'[1]Schedule of Pension Amounts LW'!AD$4,0)+VLOOKUP(D672,'[1]Schedule of Pension Amounts LW'!$B$15:$AH$1399,33,FALSE)-VLOOKUP(D672,'[1]Pension Expense Details'!$D$23:$S$1407,15,FALSE)</f>
        <v>-179262</v>
      </c>
      <c r="Q672" s="98">
        <f t="shared" si="46"/>
        <v>412539</v>
      </c>
      <c r="R672" s="98">
        <f>ROUND('[1]68_InOutFlowsCurPrdAndPrior'!$D$32*IF(ISNA(VLOOKUP(D672,'[1]Proportionate Shares'!$D$23:$I$1359,6,FALSE)),0,VLOOKUP(D672,'[1]Proportionate Shares'!$D$23:$I$1359,6,FALSE)),0)</f>
        <v>1733</v>
      </c>
      <c r="S672" s="98">
        <f>ROUND('[1]68_InOutFlowsCurPrdAndPrior'!$D$33*IF(ISNA(VLOOKUP(D672,'[1]Proportionate Shares'!$D$23:$I$1359,6,FALSE)),0,VLOOKUP(D672,'[1]Proportionate Shares'!$D$23:$I$1359,6,FALSE)),0)</f>
        <v>127990</v>
      </c>
      <c r="T672" s="98">
        <f>ROUND('[1]68_InOutFlowsCurPrdAndPrior'!$D$35*IF(ISNA(VLOOKUP(D672,'[1]Proportionate Shares'!$D$23:$I$1359,6,FALSE)),0,VLOOKUP(D672,'[1]Proportionate Shares'!$D$23:$I$1359,6,FALSE)),0)</f>
        <v>24802</v>
      </c>
      <c r="U672" s="98">
        <f>VLOOKUP(D672,'[1]Schedule of Pension Amounts LW'!$B$15:$AS$1399,36,FALSE)</f>
        <v>114871</v>
      </c>
      <c r="V672" s="99">
        <f t="shared" si="47"/>
        <v>269396</v>
      </c>
      <c r="W672" s="98">
        <f>ROUND('[1]68_InOutFlowsCurPrdAndPrior'!$F$32*IF(ISNA(VLOOKUP(D672,'[1]Proportionate Shares'!$D$23:$I$1359,6,FALSE)),0,VLOOKUP(D672,'[1]Proportionate Shares'!$D$23:$I$1359,6,FALSE)),0)</f>
        <v>14324</v>
      </c>
      <c r="X672" s="98">
        <f>ROUND('[1]68_InOutFlowsCurPrdAndPrior'!$F$33*IF(ISNA(VLOOKUP(D672,'[1]Proportionate Shares'!$D$23:$I$1359,6,FALSE)),0,VLOOKUP(D672,'[1]Proportionate Shares'!$D$23:$I$1359,6,FALSE)),0)</f>
        <v>52891</v>
      </c>
      <c r="Y672" s="98">
        <f>ROUND('[1]68_InOutFlowsCurPrdAndPrior'!$F$35*IF(ISNA(VLOOKUP(D672,'[1]Proportionate Shares'!$D$23:$I$1359,6,FALSE)),0,VLOOKUP(D672,'[1]Proportionate Shares'!$D$23:$I$1359,6,FALSE)),0)</f>
        <v>20660</v>
      </c>
      <c r="Z672" s="98">
        <f>-VLOOKUP(D672,'[1]Schedule of Pension Amounts LW'!$B$15:$AS$1399,37,FALSE)</f>
        <v>154456</v>
      </c>
      <c r="AA672" s="99">
        <f t="shared" si="48"/>
        <v>242331</v>
      </c>
      <c r="AB672" s="72">
        <f>VLOOKUP(D672,'[1]Pension Expense Details'!$D$22:$S$1407,16,FALSE)</f>
        <v>4826</v>
      </c>
      <c r="AC672" s="72">
        <f t="shared" si="49"/>
        <v>72439</v>
      </c>
      <c r="AD672" s="72">
        <f>VLOOKUP(D672,'[1]Schedule of Pension Amounts LW'!$B$15:$W$1399,22,FALSE)</f>
        <v>77265</v>
      </c>
    </row>
    <row r="673" spans="1:30" x14ac:dyDescent="0.3">
      <c r="A673" s="104"/>
      <c r="B673" s="33"/>
      <c r="C673" s="33" t="str">
        <f>VLOOKUP(D673,'[1]Employer information'!$I$3:$J$1391,2,FALSE)</f>
        <v xml:space="preserve">Public Education                                  </v>
      </c>
      <c r="D673" s="33" t="str">
        <f>'[1]Schedule of Pension Amounts LW'!B666</f>
        <v>0671</v>
      </c>
      <c r="E673" s="33" t="str">
        <f>IF(ISNA(VLOOKUP(D673,'[1]Proportionate Shares'!$D$23:$G$1400,2,FALSE)),"",VLOOKUP(D673,'[1]Proportionate Shares'!$D$23:$G$1400,2,FALSE))</f>
        <v>067904</v>
      </c>
      <c r="F673" s="33" t="str">
        <f>IF(ISNA(VLOOKUP(D673,'[1]Proportionate Shares'!$D$23:$G$1400,3,FALSE)),"",VLOOKUP(D673,'[1]Proportionate Shares'!$D$23:$G$1400,3,FALSE))</f>
        <v xml:space="preserve">   </v>
      </c>
      <c r="G673" s="34" t="str">
        <f>VLOOKUP(D673,'[1]Employer information'!$A$3:$B$1390,2,FALSE)</f>
        <v>GORMAN ISD</v>
      </c>
      <c r="H673" s="36">
        <f>IF(ISNA(VLOOKUP(D673,'[1]Proportionate Shares'!$D$23:$I$1377,6,FALSE)),0,VLOOKUP(D673,'[1]Proportionate Shares'!$D$23:$I$1377,6,FALSE))</f>
        <v>3.2002611999999997E-5</v>
      </c>
      <c r="I673" s="105">
        <f>VLOOKUP(D673,'[1]Schedule of Pension Amounts LW'!$B$15:$E$1399,3,FALSE)</f>
        <v>1706803</v>
      </c>
      <c r="J673" s="105">
        <f>-IF(ISNA(VLOOKUP(D673,'[1]Combined Contribution Amounts'!$A$2:$K$1335,5,FALSE)),0,VLOOKUP(D673,'[1]Combined Contribution Amounts'!$A$2:$K$1335,5,FALSE))</f>
        <v>-112013</v>
      </c>
      <c r="K673" s="105">
        <f>-IF(ISNA(VLOOKUP(D673,'[1]Combined Contribution Amounts'!$A$2:$K$1335,7,FALSE)),0,VLOOKUP(D673,'[1]Combined Contribution Amounts'!$A$2:$K$1335,7,FALSE))+-IF(ISNA(VLOOKUP(D673,'[1]Combined Contribution Amounts'!$A$2:$K$1335,8,FALSE)),0,VLOOKUP(D673,'[1]Combined Contribution Amounts'!$A$2:$K$1335,8,FALSE))+-IF(ISNA(VLOOKUP(D673,'[1]Combined Contribution Amounts'!$A$2:$K$1335,9,FALSE)),0,VLOOKUP(D673,'[1]Combined Contribution Amounts'!$A$2:$K$1335,9,FALSE))</f>
        <v>0</v>
      </c>
      <c r="L673" s="105">
        <f>VLOOKUP(D673,'[1]Pension Expense Details'!$D$23:$S$1407,16,FALSE)</f>
        <v>162871</v>
      </c>
      <c r="M673" s="105">
        <f>ROUND(('[1]68_InOutFlowsCurPrdAndPriorHist'!$F$28-'[1]68_InOutFlowsCurPrdAndPriorHist'!$F$31)*$H673,0)-VLOOKUP(D673,'[1]Pension Expense Details'!$D$23:$S$1407,12,FALSE)</f>
        <v>-26506</v>
      </c>
      <c r="N673" s="105">
        <f>ROUND(('[1]68_InOutFlowsCurPrdAndPriorHist'!$F$29-'[1]68_InOutFlowsCurPrdAndPriorHist'!$F$32)*$H673,0)-VLOOKUP(D673,'[1]Pension Expense Details'!$D$23:$S$1407,13,FALSE)</f>
        <v>-200279</v>
      </c>
      <c r="O673" s="105">
        <f>ROUND(('[1]68_InOutFlowsCurPrdAndPriorHist'!$F$30-'[1]68_InOutFlowsCurPrdAndPriorHist'!$F$33)*$H673,0)-VLOOKUP(D673,'[1]Pension Expense Details'!$D$23:$S$1407,14,FALSE)</f>
        <v>86606</v>
      </c>
      <c r="P673" s="105">
        <f>ROUND((VLOOKUP(D673,'[1]Schedule of Pension Amounts LW'!$B$15:$AC$1399,28,FALSE)-VLOOKUP(D673,'[1]Schedule of Pension Amounts LW'!$B$15:$AC$1399,27,FALSE))*'[1]Schedule of Pension Amounts LW'!AD$4,0)+VLOOKUP(D673,'[1]Schedule of Pension Amounts LW'!$B$15:$AH$1399,33,FALSE)-VLOOKUP(D673,'[1]Pension Expense Details'!$D$23:$S$1407,15,FALSE)</f>
        <v>46114</v>
      </c>
      <c r="Q673" s="98">
        <f t="shared" si="46"/>
        <v>1663596</v>
      </c>
      <c r="R673" s="98">
        <f>ROUND('[1]68_InOutFlowsCurPrdAndPrior'!$D$32*IF(ISNA(VLOOKUP(D673,'[1]Proportionate Shares'!$D$23:$I$1359,6,FALSE)),0,VLOOKUP(D673,'[1]Proportionate Shares'!$D$23:$I$1359,6,FALSE)),0)</f>
        <v>6989</v>
      </c>
      <c r="S673" s="98">
        <f>ROUND('[1]68_InOutFlowsCurPrdAndPrior'!$D$33*IF(ISNA(VLOOKUP(D673,'[1]Proportionate Shares'!$D$23:$I$1359,6,FALSE)),0,VLOOKUP(D673,'[1]Proportionate Shares'!$D$23:$I$1359,6,FALSE)),0)</f>
        <v>516129</v>
      </c>
      <c r="T673" s="98">
        <f>ROUND('[1]68_InOutFlowsCurPrdAndPrior'!$D$35*IF(ISNA(VLOOKUP(D673,'[1]Proportionate Shares'!$D$23:$I$1359,6,FALSE)),0,VLOOKUP(D673,'[1]Proportionate Shares'!$D$23:$I$1359,6,FALSE)),0)</f>
        <v>100016</v>
      </c>
      <c r="U673" s="98">
        <f>VLOOKUP(D673,'[1]Schedule of Pension Amounts LW'!$B$15:$AS$1399,36,FALSE)</f>
        <v>140575</v>
      </c>
      <c r="V673" s="99">
        <f t="shared" si="47"/>
        <v>763709</v>
      </c>
      <c r="W673" s="98">
        <f>ROUND('[1]68_InOutFlowsCurPrdAndPrior'!$F$32*IF(ISNA(VLOOKUP(D673,'[1]Proportionate Shares'!$D$23:$I$1359,6,FALSE)),0,VLOOKUP(D673,'[1]Proportionate Shares'!$D$23:$I$1359,6,FALSE)),0)</f>
        <v>57763</v>
      </c>
      <c r="X673" s="98">
        <f>ROUND('[1]68_InOutFlowsCurPrdAndPrior'!$F$33*IF(ISNA(VLOOKUP(D673,'[1]Proportionate Shares'!$D$23:$I$1359,6,FALSE)),0,VLOOKUP(D673,'[1]Proportionate Shares'!$D$23:$I$1359,6,FALSE)),0)</f>
        <v>213289</v>
      </c>
      <c r="Y673" s="98">
        <f>ROUND('[1]68_InOutFlowsCurPrdAndPrior'!$F$35*IF(ISNA(VLOOKUP(D673,'[1]Proportionate Shares'!$D$23:$I$1359,6,FALSE)),0,VLOOKUP(D673,'[1]Proportionate Shares'!$D$23:$I$1359,6,FALSE)),0)</f>
        <v>83311</v>
      </c>
      <c r="Z673" s="98">
        <f>-VLOOKUP(D673,'[1]Schedule of Pension Amounts LW'!$B$15:$AS$1399,37,FALSE)</f>
        <v>15356</v>
      </c>
      <c r="AA673" s="99">
        <f t="shared" si="48"/>
        <v>369719</v>
      </c>
      <c r="AB673" s="72">
        <f>VLOOKUP(D673,'[1]Pension Expense Details'!$D$22:$S$1407,16,FALSE)</f>
        <v>162871</v>
      </c>
      <c r="AC673" s="72">
        <f t="shared" si="49"/>
        <v>176325</v>
      </c>
      <c r="AD673" s="72">
        <f>VLOOKUP(D673,'[1]Schedule of Pension Amounts LW'!$B$15:$W$1399,22,FALSE)</f>
        <v>339196</v>
      </c>
    </row>
    <row r="674" spans="1:30" x14ac:dyDescent="0.3">
      <c r="A674" s="104"/>
      <c r="B674" s="33"/>
      <c r="C674" s="33" t="str">
        <f>VLOOKUP(D674,'[1]Employer information'!$I$3:$J$1391,2,FALSE)</f>
        <v xml:space="preserve">Public Education                                  </v>
      </c>
      <c r="D674" s="33" t="str">
        <f>'[1]Schedule of Pension Amounts LW'!B667</f>
        <v>1617</v>
      </c>
      <c r="E674" s="33" t="str">
        <f>IF(ISNA(VLOOKUP(D674,'[1]Proportionate Shares'!$D$23:$G$1400,2,FALSE)),"",VLOOKUP(D674,'[1]Proportionate Shares'!$D$23:$G$1400,2,FALSE))</f>
        <v>156905</v>
      </c>
      <c r="F674" s="33" t="str">
        <f>IF(ISNA(VLOOKUP(D674,'[1]Proportionate Shares'!$D$23:$G$1400,3,FALSE)),"",VLOOKUP(D674,'[1]Proportionate Shares'!$D$23:$G$1400,3,FALSE))</f>
        <v/>
      </c>
      <c r="G674" s="34" t="str">
        <f>VLOOKUP(D674,'[1]Employer information'!$A$3:$B$1390,2,FALSE)</f>
        <v>GRADY ISD</v>
      </c>
      <c r="H674" s="36">
        <f>IF(ISNA(VLOOKUP(D674,'[1]Proportionate Shares'!$D$23:$I$1377,6,FALSE)),0,VLOOKUP(D674,'[1]Proportionate Shares'!$D$23:$I$1377,6,FALSE))</f>
        <v>2.0784140999999999E-5</v>
      </c>
      <c r="I674" s="105">
        <f>VLOOKUP(D674,'[1]Schedule of Pension Amounts LW'!$B$15:$E$1399,3,FALSE)</f>
        <v>1182316</v>
      </c>
      <c r="J674" s="105">
        <f>-IF(ISNA(VLOOKUP(D674,'[1]Combined Contribution Amounts'!$A$2:$K$1335,5,FALSE)),0,VLOOKUP(D674,'[1]Combined Contribution Amounts'!$A$2:$K$1335,5,FALSE))</f>
        <v>-72747</v>
      </c>
      <c r="K674" s="105">
        <f>-IF(ISNA(VLOOKUP(D674,'[1]Combined Contribution Amounts'!$A$2:$K$1335,7,FALSE)),0,VLOOKUP(D674,'[1]Combined Contribution Amounts'!$A$2:$K$1335,7,FALSE))+-IF(ISNA(VLOOKUP(D674,'[1]Combined Contribution Amounts'!$A$2:$K$1335,8,FALSE)),0,VLOOKUP(D674,'[1]Combined Contribution Amounts'!$A$2:$K$1335,8,FALSE))+-IF(ISNA(VLOOKUP(D674,'[1]Combined Contribution Amounts'!$A$2:$K$1335,9,FALSE)),0,VLOOKUP(D674,'[1]Combined Contribution Amounts'!$A$2:$K$1335,9,FALSE))</f>
        <v>0</v>
      </c>
      <c r="L674" s="105">
        <f>VLOOKUP(D674,'[1]Pension Expense Details'!$D$23:$S$1407,16,FALSE)</f>
        <v>94172</v>
      </c>
      <c r="M674" s="105">
        <f>ROUND(('[1]68_InOutFlowsCurPrdAndPriorHist'!$F$28-'[1]68_InOutFlowsCurPrdAndPriorHist'!$F$31)*$H674,0)-VLOOKUP(D674,'[1]Pension Expense Details'!$D$23:$S$1407,12,FALSE)</f>
        <v>-17214</v>
      </c>
      <c r="N674" s="105">
        <f>ROUND(('[1]68_InOutFlowsCurPrdAndPriorHist'!$F$29-'[1]68_InOutFlowsCurPrdAndPriorHist'!$F$32)*$H674,0)-VLOOKUP(D674,'[1]Pension Expense Details'!$D$23:$S$1407,13,FALSE)</f>
        <v>-130071</v>
      </c>
      <c r="O674" s="105">
        <f>ROUND(('[1]68_InOutFlowsCurPrdAndPriorHist'!$F$30-'[1]68_InOutFlowsCurPrdAndPriorHist'!$F$33)*$H674,0)-VLOOKUP(D674,'[1]Pension Expense Details'!$D$23:$S$1407,14,FALSE)</f>
        <v>56247</v>
      </c>
      <c r="P674" s="105">
        <f>ROUND((VLOOKUP(D674,'[1]Schedule of Pension Amounts LW'!$B$15:$AC$1399,28,FALSE)-VLOOKUP(D674,'[1]Schedule of Pension Amounts LW'!$B$15:$AC$1399,27,FALSE))*'[1]Schedule of Pension Amounts LW'!AD$4,0)+VLOOKUP(D674,'[1]Schedule of Pension Amounts LW'!$B$15:$AH$1399,33,FALSE)-VLOOKUP(D674,'[1]Pension Expense Details'!$D$23:$S$1407,15,FALSE)</f>
        <v>-32278</v>
      </c>
      <c r="Q674" s="98">
        <f t="shared" si="46"/>
        <v>1080425</v>
      </c>
      <c r="R674" s="98">
        <f>ROUND('[1]68_InOutFlowsCurPrdAndPrior'!$D$32*IF(ISNA(VLOOKUP(D674,'[1]Proportionate Shares'!$D$23:$I$1359,6,FALSE)),0,VLOOKUP(D674,'[1]Proportionate Shares'!$D$23:$I$1359,6,FALSE)),0)</f>
        <v>4539</v>
      </c>
      <c r="S674" s="98">
        <f>ROUND('[1]68_InOutFlowsCurPrdAndPrior'!$D$33*IF(ISNA(VLOOKUP(D674,'[1]Proportionate Shares'!$D$23:$I$1359,6,FALSE)),0,VLOOKUP(D674,'[1]Proportionate Shares'!$D$23:$I$1359,6,FALSE)),0)</f>
        <v>335201</v>
      </c>
      <c r="T674" s="98">
        <f>ROUND('[1]68_InOutFlowsCurPrdAndPrior'!$D$35*IF(ISNA(VLOOKUP(D674,'[1]Proportionate Shares'!$D$23:$I$1359,6,FALSE)),0,VLOOKUP(D674,'[1]Proportionate Shares'!$D$23:$I$1359,6,FALSE)),0)</f>
        <v>64955</v>
      </c>
      <c r="U674" s="98">
        <f>VLOOKUP(D674,'[1]Schedule of Pension Amounts LW'!$B$15:$AS$1399,36,FALSE)</f>
        <v>121385</v>
      </c>
      <c r="V674" s="99">
        <f t="shared" si="47"/>
        <v>526080</v>
      </c>
      <c r="W674" s="98">
        <f>ROUND('[1]68_InOutFlowsCurPrdAndPrior'!$F$32*IF(ISNA(VLOOKUP(D674,'[1]Proportionate Shares'!$D$23:$I$1359,6,FALSE)),0,VLOOKUP(D674,'[1]Proportionate Shares'!$D$23:$I$1359,6,FALSE)),0)</f>
        <v>37514</v>
      </c>
      <c r="X674" s="98">
        <f>ROUND('[1]68_InOutFlowsCurPrdAndPrior'!$F$33*IF(ISNA(VLOOKUP(D674,'[1]Proportionate Shares'!$D$23:$I$1359,6,FALSE)),0,VLOOKUP(D674,'[1]Proportionate Shares'!$D$23:$I$1359,6,FALSE)),0)</f>
        <v>138521</v>
      </c>
      <c r="Y674" s="98">
        <f>ROUND('[1]68_InOutFlowsCurPrdAndPrior'!$F$35*IF(ISNA(VLOOKUP(D674,'[1]Proportionate Shares'!$D$23:$I$1359,6,FALSE)),0,VLOOKUP(D674,'[1]Proportionate Shares'!$D$23:$I$1359,6,FALSE)),0)</f>
        <v>54107</v>
      </c>
      <c r="Z674" s="98">
        <f>-VLOOKUP(D674,'[1]Schedule of Pension Amounts LW'!$B$15:$AS$1399,37,FALSE)</f>
        <v>44126</v>
      </c>
      <c r="AA674" s="99">
        <f t="shared" si="48"/>
        <v>274268</v>
      </c>
      <c r="AB674" s="72">
        <f>VLOOKUP(D674,'[1]Pension Expense Details'!$D$22:$S$1407,16,FALSE)</f>
        <v>94172</v>
      </c>
      <c r="AC674" s="72">
        <f t="shared" si="49"/>
        <v>129517</v>
      </c>
      <c r="AD674" s="72">
        <f>VLOOKUP(D674,'[1]Schedule of Pension Amounts LW'!$B$15:$W$1399,22,FALSE)</f>
        <v>223689</v>
      </c>
    </row>
    <row r="675" spans="1:30" x14ac:dyDescent="0.3">
      <c r="A675" s="104"/>
      <c r="B675" s="33"/>
      <c r="C675" s="33" t="str">
        <f>VLOOKUP(D675,'[1]Employer information'!$I$3:$J$1391,2,FALSE)</f>
        <v xml:space="preserve">Public Education                                  </v>
      </c>
      <c r="D675" s="33" t="str">
        <f>'[1]Schedule of Pension Amounts LW'!B668</f>
        <v>0672</v>
      </c>
      <c r="E675" s="33" t="str">
        <f>IF(ISNA(VLOOKUP(D675,'[1]Proportionate Shares'!$D$23:$G$1400,2,FALSE)),"",VLOOKUP(D675,'[1]Proportionate Shares'!$D$23:$G$1400,2,FALSE))</f>
        <v>182902</v>
      </c>
      <c r="F675" s="33" t="str">
        <f>IF(ISNA(VLOOKUP(D675,'[1]Proportionate Shares'!$D$23:$G$1400,3,FALSE)),"",VLOOKUP(D675,'[1]Proportionate Shares'!$D$23:$G$1400,3,FALSE))</f>
        <v xml:space="preserve">   </v>
      </c>
      <c r="G675" s="34" t="str">
        <f>VLOOKUP(D675,'[1]Employer information'!$A$3:$B$1390,2,FALSE)</f>
        <v>GRAFORD ISD</v>
      </c>
      <c r="H675" s="36">
        <f>IF(ISNA(VLOOKUP(D675,'[1]Proportionate Shares'!$D$23:$I$1377,6,FALSE)),0,VLOOKUP(D675,'[1]Proportionate Shares'!$D$23:$I$1377,6,FALSE))</f>
        <v>1.6814564000000001E-5</v>
      </c>
      <c r="I675" s="105">
        <f>VLOOKUP(D675,'[1]Schedule of Pension Amounts LW'!$B$15:$E$1399,3,FALSE)</f>
        <v>838770</v>
      </c>
      <c r="J675" s="105">
        <f>-IF(ISNA(VLOOKUP(D675,'[1]Combined Contribution Amounts'!$A$2:$K$1335,5,FALSE)),0,VLOOKUP(D675,'[1]Combined Contribution Amounts'!$A$2:$K$1335,5,FALSE))</f>
        <v>-58853</v>
      </c>
      <c r="K675" s="105">
        <f>-IF(ISNA(VLOOKUP(D675,'[1]Combined Contribution Amounts'!$A$2:$K$1335,7,FALSE)),0,VLOOKUP(D675,'[1]Combined Contribution Amounts'!$A$2:$K$1335,7,FALSE))+-IF(ISNA(VLOOKUP(D675,'[1]Combined Contribution Amounts'!$A$2:$K$1335,8,FALSE)),0,VLOOKUP(D675,'[1]Combined Contribution Amounts'!$A$2:$K$1335,8,FALSE))+-IF(ISNA(VLOOKUP(D675,'[1]Combined Contribution Amounts'!$A$2:$K$1335,9,FALSE)),0,VLOOKUP(D675,'[1]Combined Contribution Amounts'!$A$2:$K$1335,9,FALSE))</f>
        <v>0</v>
      </c>
      <c r="L675" s="105">
        <f>VLOOKUP(D675,'[1]Pension Expense Details'!$D$23:$S$1407,16,FALSE)</f>
        <v>94691</v>
      </c>
      <c r="M675" s="105">
        <f>ROUND(('[1]68_InOutFlowsCurPrdAndPriorHist'!$F$28-'[1]68_InOutFlowsCurPrdAndPriorHist'!$F$31)*$H675,0)-VLOOKUP(D675,'[1]Pension Expense Details'!$D$23:$S$1407,12,FALSE)</f>
        <v>-13927</v>
      </c>
      <c r="N675" s="105">
        <f>ROUND(('[1]68_InOutFlowsCurPrdAndPriorHist'!$F$29-'[1]68_InOutFlowsCurPrdAndPriorHist'!$F$32)*$H675,0)-VLOOKUP(D675,'[1]Pension Expense Details'!$D$23:$S$1407,13,FALSE)</f>
        <v>-105229</v>
      </c>
      <c r="O675" s="105">
        <f>ROUND(('[1]68_InOutFlowsCurPrdAndPriorHist'!$F$30-'[1]68_InOutFlowsCurPrdAndPriorHist'!$F$33)*$H675,0)-VLOOKUP(D675,'[1]Pension Expense Details'!$D$23:$S$1407,14,FALSE)</f>
        <v>45504</v>
      </c>
      <c r="P675" s="105">
        <f>ROUND((VLOOKUP(D675,'[1]Schedule of Pension Amounts LW'!$B$15:$AC$1399,28,FALSE)-VLOOKUP(D675,'[1]Schedule of Pension Amounts LW'!$B$15:$AC$1399,27,FALSE))*'[1]Schedule of Pension Amounts LW'!AD$4,0)+VLOOKUP(D675,'[1]Schedule of Pension Amounts LW'!$B$15:$AH$1399,33,FALSE)-VLOOKUP(D675,'[1]Pension Expense Details'!$D$23:$S$1407,15,FALSE)</f>
        <v>73118</v>
      </c>
      <c r="Q675" s="98">
        <f t="shared" si="46"/>
        <v>874074</v>
      </c>
      <c r="R675" s="98">
        <f>ROUND('[1]68_InOutFlowsCurPrdAndPrior'!$D$32*IF(ISNA(VLOOKUP(D675,'[1]Proportionate Shares'!$D$23:$I$1359,6,FALSE)),0,VLOOKUP(D675,'[1]Proportionate Shares'!$D$23:$I$1359,6,FALSE)),0)</f>
        <v>3672</v>
      </c>
      <c r="S675" s="98">
        <f>ROUND('[1]68_InOutFlowsCurPrdAndPrior'!$D$33*IF(ISNA(VLOOKUP(D675,'[1]Proportionate Shares'!$D$23:$I$1359,6,FALSE)),0,VLOOKUP(D675,'[1]Proportionate Shares'!$D$23:$I$1359,6,FALSE)),0)</f>
        <v>271181</v>
      </c>
      <c r="T675" s="98">
        <f>ROUND('[1]68_InOutFlowsCurPrdAndPrior'!$D$35*IF(ISNA(VLOOKUP(D675,'[1]Proportionate Shares'!$D$23:$I$1359,6,FALSE)),0,VLOOKUP(D675,'[1]Proportionate Shares'!$D$23:$I$1359,6,FALSE)),0)</f>
        <v>52550</v>
      </c>
      <c r="U675" s="98">
        <f>VLOOKUP(D675,'[1]Schedule of Pension Amounts LW'!$B$15:$AS$1399,36,FALSE)</f>
        <v>149760</v>
      </c>
      <c r="V675" s="99">
        <f t="shared" si="47"/>
        <v>477163</v>
      </c>
      <c r="W675" s="98">
        <f>ROUND('[1]68_InOutFlowsCurPrdAndPrior'!$F$32*IF(ISNA(VLOOKUP(D675,'[1]Proportionate Shares'!$D$23:$I$1359,6,FALSE)),0,VLOOKUP(D675,'[1]Proportionate Shares'!$D$23:$I$1359,6,FALSE)),0)</f>
        <v>30349</v>
      </c>
      <c r="X675" s="98">
        <f>ROUND('[1]68_InOutFlowsCurPrdAndPrior'!$F$33*IF(ISNA(VLOOKUP(D675,'[1]Proportionate Shares'!$D$23:$I$1359,6,FALSE)),0,VLOOKUP(D675,'[1]Proportionate Shares'!$D$23:$I$1359,6,FALSE)),0)</f>
        <v>112065</v>
      </c>
      <c r="Y675" s="98">
        <f>ROUND('[1]68_InOutFlowsCurPrdAndPrior'!$F$35*IF(ISNA(VLOOKUP(D675,'[1]Proportionate Shares'!$D$23:$I$1359,6,FALSE)),0,VLOOKUP(D675,'[1]Proportionate Shares'!$D$23:$I$1359,6,FALSE)),0)</f>
        <v>43773</v>
      </c>
      <c r="Z675" s="98">
        <f>-VLOOKUP(D675,'[1]Schedule of Pension Amounts LW'!$B$15:$AS$1399,37,FALSE)</f>
        <v>16327</v>
      </c>
      <c r="AA675" s="99">
        <f t="shared" si="48"/>
        <v>202514</v>
      </c>
      <c r="AB675" s="72">
        <f>VLOOKUP(D675,'[1]Pension Expense Details'!$D$22:$S$1407,16,FALSE)</f>
        <v>94691</v>
      </c>
      <c r="AC675" s="72">
        <f t="shared" si="49"/>
        <v>106169</v>
      </c>
      <c r="AD675" s="72">
        <f>VLOOKUP(D675,'[1]Schedule of Pension Amounts LW'!$B$15:$W$1399,22,FALSE)</f>
        <v>200860</v>
      </c>
    </row>
    <row r="676" spans="1:30" x14ac:dyDescent="0.3">
      <c r="A676" s="104"/>
      <c r="B676" s="33"/>
      <c r="C676" s="33" t="str">
        <f>VLOOKUP(D676,'[1]Employer information'!$I$3:$J$1391,2,FALSE)</f>
        <v xml:space="preserve">Public Education                                  </v>
      </c>
      <c r="D676" s="33" t="str">
        <f>'[1]Schedule of Pension Amounts LW'!B669</f>
        <v>0673</v>
      </c>
      <c r="E676" s="33" t="str">
        <f>IF(ISNA(VLOOKUP(D676,'[1]Proportionate Shares'!$D$23:$G$1400,2,FALSE)),"",VLOOKUP(D676,'[1]Proportionate Shares'!$D$23:$G$1400,2,FALSE))</f>
        <v>252901</v>
      </c>
      <c r="F676" s="33" t="str">
        <f>IF(ISNA(VLOOKUP(D676,'[1]Proportionate Shares'!$D$23:$G$1400,3,FALSE)),"",VLOOKUP(D676,'[1]Proportionate Shares'!$D$23:$G$1400,3,FALSE))</f>
        <v xml:space="preserve">   </v>
      </c>
      <c r="G676" s="34" t="str">
        <f>VLOOKUP(D676,'[1]Employer information'!$A$3:$B$1390,2,FALSE)</f>
        <v>GRAHAM ISD</v>
      </c>
      <c r="H676" s="36">
        <f>IF(ISNA(VLOOKUP(D676,'[1]Proportionate Shares'!$D$23:$I$1377,6,FALSE)),0,VLOOKUP(D676,'[1]Proportionate Shares'!$D$23:$I$1377,6,FALSE))</f>
        <v>1.02186481E-4</v>
      </c>
      <c r="I676" s="105">
        <f>VLOOKUP(D676,'[1]Schedule of Pension Amounts LW'!$B$15:$E$1399,3,FALSE)</f>
        <v>5871453</v>
      </c>
      <c r="J676" s="105">
        <f>-IF(ISNA(VLOOKUP(D676,'[1]Combined Contribution Amounts'!$A$2:$K$1335,5,FALSE)),0,VLOOKUP(D676,'[1]Combined Contribution Amounts'!$A$2:$K$1335,5,FALSE))</f>
        <v>-357665</v>
      </c>
      <c r="K676" s="105">
        <f>-IF(ISNA(VLOOKUP(D676,'[1]Combined Contribution Amounts'!$A$2:$K$1335,7,FALSE)),0,VLOOKUP(D676,'[1]Combined Contribution Amounts'!$A$2:$K$1335,7,FALSE))+-IF(ISNA(VLOOKUP(D676,'[1]Combined Contribution Amounts'!$A$2:$K$1335,8,FALSE)),0,VLOOKUP(D676,'[1]Combined Contribution Amounts'!$A$2:$K$1335,8,FALSE))+-IF(ISNA(VLOOKUP(D676,'[1]Combined Contribution Amounts'!$A$2:$K$1335,9,FALSE)),0,VLOOKUP(D676,'[1]Combined Contribution Amounts'!$A$2:$K$1335,9,FALSE))</f>
        <v>0</v>
      </c>
      <c r="L676" s="105">
        <f>VLOOKUP(D676,'[1]Pension Expense Details'!$D$23:$S$1407,16,FALSE)</f>
        <v>453804</v>
      </c>
      <c r="M676" s="105">
        <f>ROUND(('[1]68_InOutFlowsCurPrdAndPriorHist'!$F$28-'[1]68_InOutFlowsCurPrdAndPriorHist'!$F$31)*$H676,0)-VLOOKUP(D676,'[1]Pension Expense Details'!$D$23:$S$1407,12,FALSE)</f>
        <v>-84635</v>
      </c>
      <c r="N676" s="105">
        <f>ROUND(('[1]68_InOutFlowsCurPrdAndPriorHist'!$F$29-'[1]68_InOutFlowsCurPrdAndPriorHist'!$F$32)*$H676,0)-VLOOKUP(D676,'[1]Pension Expense Details'!$D$23:$S$1407,13,FALSE)</f>
        <v>-639504</v>
      </c>
      <c r="O676" s="105">
        <f>ROUND(('[1]68_InOutFlowsCurPrdAndPriorHist'!$F$30-'[1]68_InOutFlowsCurPrdAndPriorHist'!$F$33)*$H676,0)-VLOOKUP(D676,'[1]Pension Expense Details'!$D$23:$S$1407,14,FALSE)</f>
        <v>276542</v>
      </c>
      <c r="P676" s="105">
        <f>ROUND((VLOOKUP(D676,'[1]Schedule of Pension Amounts LW'!$B$15:$AC$1399,28,FALSE)-VLOOKUP(D676,'[1]Schedule of Pension Amounts LW'!$B$15:$AC$1399,27,FALSE))*'[1]Schedule of Pension Amounts LW'!AD$4,0)+VLOOKUP(D676,'[1]Schedule of Pension Amounts LW'!$B$15:$AH$1399,33,FALSE)-VLOOKUP(D676,'[1]Pension Expense Details'!$D$23:$S$1407,15,FALSE)</f>
        <v>-208022</v>
      </c>
      <c r="Q676" s="98">
        <f t="shared" si="46"/>
        <v>5311973</v>
      </c>
      <c r="R676" s="98">
        <f>ROUND('[1]68_InOutFlowsCurPrdAndPrior'!$D$32*IF(ISNA(VLOOKUP(D676,'[1]Proportionate Shares'!$D$23:$I$1359,6,FALSE)),0,VLOOKUP(D676,'[1]Proportionate Shares'!$D$23:$I$1359,6,FALSE)),0)</f>
        <v>22315</v>
      </c>
      <c r="S676" s="98">
        <f>ROUND('[1]68_InOutFlowsCurPrdAndPrior'!$D$33*IF(ISNA(VLOOKUP(D676,'[1]Proportionate Shares'!$D$23:$I$1359,6,FALSE)),0,VLOOKUP(D676,'[1]Proportionate Shares'!$D$23:$I$1359,6,FALSE)),0)</f>
        <v>1648035</v>
      </c>
      <c r="T676" s="98">
        <f>ROUND('[1]68_InOutFlowsCurPrdAndPrior'!$D$35*IF(ISNA(VLOOKUP(D676,'[1]Proportionate Shares'!$D$23:$I$1359,6,FALSE)),0,VLOOKUP(D676,'[1]Proportionate Shares'!$D$23:$I$1359,6,FALSE)),0)</f>
        <v>319357</v>
      </c>
      <c r="U676" s="98">
        <f>VLOOKUP(D676,'[1]Schedule of Pension Amounts LW'!$B$15:$AS$1399,36,FALSE)</f>
        <v>805355</v>
      </c>
      <c r="V676" s="99">
        <f t="shared" si="47"/>
        <v>2795062</v>
      </c>
      <c r="W676" s="98">
        <f>ROUND('[1]68_InOutFlowsCurPrdAndPrior'!$F$32*IF(ISNA(VLOOKUP(D676,'[1]Proportionate Shares'!$D$23:$I$1359,6,FALSE)),0,VLOOKUP(D676,'[1]Proportionate Shares'!$D$23:$I$1359,6,FALSE)),0)</f>
        <v>184440</v>
      </c>
      <c r="X676" s="98">
        <f>ROUND('[1]68_InOutFlowsCurPrdAndPrior'!$F$33*IF(ISNA(VLOOKUP(D676,'[1]Proportionate Shares'!$D$23:$I$1359,6,FALSE)),0,VLOOKUP(D676,'[1]Proportionate Shares'!$D$23:$I$1359,6,FALSE)),0)</f>
        <v>681046</v>
      </c>
      <c r="Y676" s="98">
        <f>ROUND('[1]68_InOutFlowsCurPrdAndPrior'!$F$35*IF(ISNA(VLOOKUP(D676,'[1]Proportionate Shares'!$D$23:$I$1359,6,FALSE)),0,VLOOKUP(D676,'[1]Proportionate Shares'!$D$23:$I$1359,6,FALSE)),0)</f>
        <v>266019</v>
      </c>
      <c r="Z676" s="98">
        <f>-VLOOKUP(D676,'[1]Schedule of Pension Amounts LW'!$B$15:$AS$1399,37,FALSE)</f>
        <v>408045</v>
      </c>
      <c r="AA676" s="99">
        <f t="shared" si="48"/>
        <v>1539550</v>
      </c>
      <c r="AB676" s="72">
        <f>VLOOKUP(D676,'[1]Pension Expense Details'!$D$22:$S$1407,16,FALSE)</f>
        <v>453804</v>
      </c>
      <c r="AC676" s="72">
        <f t="shared" si="49"/>
        <v>722298</v>
      </c>
      <c r="AD676" s="72">
        <f>VLOOKUP(D676,'[1]Schedule of Pension Amounts LW'!$B$15:$W$1399,22,FALSE)</f>
        <v>1176102</v>
      </c>
    </row>
    <row r="677" spans="1:30" x14ac:dyDescent="0.3">
      <c r="A677" s="104"/>
      <c r="B677" s="33"/>
      <c r="C677" s="33" t="str">
        <f>VLOOKUP(D677,'[1]Employer information'!$I$3:$J$1391,2,FALSE)</f>
        <v xml:space="preserve">Public Education                                  </v>
      </c>
      <c r="D677" s="33" t="str">
        <f>'[1]Schedule of Pension Amounts LW'!B670</f>
        <v>0674</v>
      </c>
      <c r="E677" s="33" t="str">
        <f>IF(ISNA(VLOOKUP(D677,'[1]Proportionate Shares'!$D$23:$G$1400,2,FALSE)),"",VLOOKUP(D677,'[1]Proportionate Shares'!$D$23:$G$1400,2,FALSE))</f>
        <v>111901</v>
      </c>
      <c r="F677" s="33" t="str">
        <f>IF(ISNA(VLOOKUP(D677,'[1]Proportionate Shares'!$D$23:$G$1400,3,FALSE)),"",VLOOKUP(D677,'[1]Proportionate Shares'!$D$23:$G$1400,3,FALSE))</f>
        <v xml:space="preserve">   </v>
      </c>
      <c r="G677" s="34" t="str">
        <f>VLOOKUP(D677,'[1]Employer information'!$A$3:$B$1390,2,FALSE)</f>
        <v>GRANBURY ISD</v>
      </c>
      <c r="H677" s="36">
        <f>IF(ISNA(VLOOKUP(D677,'[1]Proportionate Shares'!$D$23:$I$1377,6,FALSE)),0,VLOOKUP(D677,'[1]Proportionate Shares'!$D$23:$I$1377,6,FALSE))</f>
        <v>3.7942207699999999E-4</v>
      </c>
      <c r="I677" s="105">
        <f>VLOOKUP(D677,'[1]Schedule of Pension Amounts LW'!$B$15:$E$1399,3,FALSE)</f>
        <v>20106308</v>
      </c>
      <c r="J677" s="105">
        <f>-IF(ISNA(VLOOKUP(D677,'[1]Combined Contribution Amounts'!$A$2:$K$1335,5,FALSE)),0,VLOOKUP(D677,'[1]Combined Contribution Amounts'!$A$2:$K$1335,5,FALSE))</f>
        <v>-1328023</v>
      </c>
      <c r="K677" s="105">
        <f>-IF(ISNA(VLOOKUP(D677,'[1]Combined Contribution Amounts'!$A$2:$K$1335,7,FALSE)),0,VLOOKUP(D677,'[1]Combined Contribution Amounts'!$A$2:$K$1335,7,FALSE))+-IF(ISNA(VLOOKUP(D677,'[1]Combined Contribution Amounts'!$A$2:$K$1335,8,FALSE)),0,VLOOKUP(D677,'[1]Combined Contribution Amounts'!$A$2:$K$1335,8,FALSE))+-IF(ISNA(VLOOKUP(D677,'[1]Combined Contribution Amounts'!$A$2:$K$1335,9,FALSE)),0,VLOOKUP(D677,'[1]Combined Contribution Amounts'!$A$2:$K$1335,9,FALSE))</f>
        <v>0</v>
      </c>
      <c r="L677" s="105">
        <f>VLOOKUP(D677,'[1]Pension Expense Details'!$D$23:$S$1407,16,FALSE)</f>
        <v>1951344</v>
      </c>
      <c r="M677" s="105">
        <f>ROUND(('[1]68_InOutFlowsCurPrdAndPriorHist'!$F$28-'[1]68_InOutFlowsCurPrdAndPriorHist'!$F$31)*$H677,0)-VLOOKUP(D677,'[1]Pension Expense Details'!$D$23:$S$1407,12,FALSE)</f>
        <v>-314252</v>
      </c>
      <c r="N677" s="105">
        <f>ROUND(('[1]68_InOutFlowsCurPrdAndPriorHist'!$F$29-'[1]68_InOutFlowsCurPrdAndPriorHist'!$F$32)*$H677,0)-VLOOKUP(D677,'[1]Pension Expense Details'!$D$23:$S$1407,13,FALSE)</f>
        <v>-2374501</v>
      </c>
      <c r="O677" s="105">
        <f>ROUND(('[1]68_InOutFlowsCurPrdAndPriorHist'!$F$30-'[1]68_InOutFlowsCurPrdAndPriorHist'!$F$33)*$H677,0)-VLOOKUP(D677,'[1]Pension Expense Details'!$D$23:$S$1407,14,FALSE)</f>
        <v>1026807</v>
      </c>
      <c r="P677" s="105">
        <f>ROUND((VLOOKUP(D677,'[1]Schedule of Pension Amounts LW'!$B$15:$AC$1399,28,FALSE)-VLOOKUP(D677,'[1]Schedule of Pension Amounts LW'!$B$15:$AC$1399,27,FALSE))*'[1]Schedule of Pension Amounts LW'!AD$4,0)+VLOOKUP(D677,'[1]Schedule of Pension Amounts LW'!$B$15:$AH$1399,33,FALSE)-VLOOKUP(D677,'[1]Pension Expense Details'!$D$23:$S$1407,15,FALSE)</f>
        <v>655863</v>
      </c>
      <c r="Q677" s="98">
        <f t="shared" si="46"/>
        <v>19723546</v>
      </c>
      <c r="R677" s="98">
        <f>ROUND('[1]68_InOutFlowsCurPrdAndPrior'!$D$32*IF(ISNA(VLOOKUP(D677,'[1]Proportionate Shares'!$D$23:$I$1359,6,FALSE)),0,VLOOKUP(D677,'[1]Proportionate Shares'!$D$23:$I$1359,6,FALSE)),0)</f>
        <v>82857</v>
      </c>
      <c r="S677" s="98">
        <f>ROUND('[1]68_InOutFlowsCurPrdAndPrior'!$D$33*IF(ISNA(VLOOKUP(D677,'[1]Proportionate Shares'!$D$23:$I$1359,6,FALSE)),0,VLOOKUP(D677,'[1]Proportionate Shares'!$D$23:$I$1359,6,FALSE)),0)</f>
        <v>6119213</v>
      </c>
      <c r="T677" s="98">
        <f>ROUND('[1]68_InOutFlowsCurPrdAndPrior'!$D$35*IF(ISNA(VLOOKUP(D677,'[1]Proportionate Shares'!$D$23:$I$1359,6,FALSE)),0,VLOOKUP(D677,'[1]Proportionate Shares'!$D$23:$I$1359,6,FALSE)),0)</f>
        <v>1185786</v>
      </c>
      <c r="U677" s="98">
        <f>VLOOKUP(D677,'[1]Schedule of Pension Amounts LW'!$B$15:$AS$1399,36,FALSE)</f>
        <v>1668707</v>
      </c>
      <c r="V677" s="99">
        <f t="shared" si="47"/>
        <v>9056563</v>
      </c>
      <c r="W677" s="98">
        <f>ROUND('[1]68_InOutFlowsCurPrdAndPrior'!$F$32*IF(ISNA(VLOOKUP(D677,'[1]Proportionate Shares'!$D$23:$I$1359,6,FALSE)),0,VLOOKUP(D677,'[1]Proportionate Shares'!$D$23:$I$1359,6,FALSE)),0)</f>
        <v>684833</v>
      </c>
      <c r="X677" s="98">
        <f>ROUND('[1]68_InOutFlowsCurPrdAndPrior'!$F$33*IF(ISNA(VLOOKUP(D677,'[1]Proportionate Shares'!$D$23:$I$1359,6,FALSE)),0,VLOOKUP(D677,'[1]Proportionate Shares'!$D$23:$I$1359,6,FALSE)),0)</f>
        <v>2528748</v>
      </c>
      <c r="Y677" s="98">
        <f>ROUND('[1]68_InOutFlowsCurPrdAndPrior'!$F$35*IF(ISNA(VLOOKUP(D677,'[1]Proportionate Shares'!$D$23:$I$1359,6,FALSE)),0,VLOOKUP(D677,'[1]Proportionate Shares'!$D$23:$I$1359,6,FALSE)),0)</f>
        <v>987738</v>
      </c>
      <c r="Z677" s="98">
        <f>-VLOOKUP(D677,'[1]Schedule of Pension Amounts LW'!$B$15:$AS$1399,37,FALSE)</f>
        <v>282</v>
      </c>
      <c r="AA677" s="99">
        <f t="shared" si="48"/>
        <v>4201601</v>
      </c>
      <c r="AB677" s="72">
        <f>VLOOKUP(D677,'[1]Pension Expense Details'!$D$22:$S$1407,16,FALSE)</f>
        <v>1951344</v>
      </c>
      <c r="AC677" s="72">
        <f t="shared" si="49"/>
        <v>2145978</v>
      </c>
      <c r="AD677" s="72">
        <f>VLOOKUP(D677,'[1]Schedule of Pension Amounts LW'!$B$15:$W$1399,22,FALSE)</f>
        <v>4097322</v>
      </c>
    </row>
    <row r="678" spans="1:30" x14ac:dyDescent="0.3">
      <c r="A678" s="104"/>
      <c r="B678" s="33"/>
      <c r="C678" s="33" t="str">
        <f>VLOOKUP(D678,'[1]Employer information'!$I$3:$J$1391,2,FALSE)</f>
        <v xml:space="preserve">Public Education                                  </v>
      </c>
      <c r="D678" s="33" t="str">
        <f>'[1]Schedule of Pension Amounts LW'!B671</f>
        <v>0675</v>
      </c>
      <c r="E678" s="33" t="str">
        <f>IF(ISNA(VLOOKUP(D678,'[1]Proportionate Shares'!$D$23:$G$1400,2,FALSE)),"",VLOOKUP(D678,'[1]Proportionate Shares'!$D$23:$G$1400,2,FALSE))</f>
        <v>057910</v>
      </c>
      <c r="F678" s="33" t="str">
        <f>IF(ISNA(VLOOKUP(D678,'[1]Proportionate Shares'!$D$23:$G$1400,3,FALSE)),"",VLOOKUP(D678,'[1]Proportionate Shares'!$D$23:$G$1400,3,FALSE))</f>
        <v xml:space="preserve">   </v>
      </c>
      <c r="G678" s="34" t="str">
        <f>VLOOKUP(D678,'[1]Employer information'!$A$3:$B$1390,2,FALSE)</f>
        <v>GRAND PRAIRIE ISD</v>
      </c>
      <c r="H678" s="36">
        <f>IF(ISNA(VLOOKUP(D678,'[1]Proportionate Shares'!$D$23:$I$1377,6,FALSE)),0,VLOOKUP(D678,'[1]Proportionate Shares'!$D$23:$I$1377,6,FALSE))</f>
        <v>1.9004017019999999E-3</v>
      </c>
      <c r="I678" s="105">
        <f>VLOOKUP(D678,'[1]Schedule of Pension Amounts LW'!$B$15:$E$1399,3,FALSE)</f>
        <v>102808104</v>
      </c>
      <c r="J678" s="105">
        <f>-IF(ISNA(VLOOKUP(D678,'[1]Combined Contribution Amounts'!$A$2:$K$1335,5,FALSE)),0,VLOOKUP(D678,'[1]Combined Contribution Amounts'!$A$2:$K$1335,5,FALSE))</f>
        <v>-6651635</v>
      </c>
      <c r="K678" s="105">
        <f>-IF(ISNA(VLOOKUP(D678,'[1]Combined Contribution Amounts'!$A$2:$K$1335,7,FALSE)),0,VLOOKUP(D678,'[1]Combined Contribution Amounts'!$A$2:$K$1335,7,FALSE))+-IF(ISNA(VLOOKUP(D678,'[1]Combined Contribution Amounts'!$A$2:$K$1335,8,FALSE)),0,VLOOKUP(D678,'[1]Combined Contribution Amounts'!$A$2:$K$1335,8,FALSE))+-IF(ISNA(VLOOKUP(D678,'[1]Combined Contribution Amounts'!$A$2:$K$1335,9,FALSE)),0,VLOOKUP(D678,'[1]Combined Contribution Amounts'!$A$2:$K$1335,9,FALSE))</f>
        <v>0</v>
      </c>
      <c r="L678" s="105">
        <f>VLOOKUP(D678,'[1]Pension Expense Details'!$D$23:$S$1407,16,FALSE)</f>
        <v>9443232</v>
      </c>
      <c r="M678" s="105">
        <f>ROUND(('[1]68_InOutFlowsCurPrdAndPriorHist'!$F$28-'[1]68_InOutFlowsCurPrdAndPriorHist'!$F$31)*$H678,0)-VLOOKUP(D678,'[1]Pension Expense Details'!$D$23:$S$1407,12,FALSE)</f>
        <v>-1573985</v>
      </c>
      <c r="N678" s="105">
        <f>ROUND(('[1]68_InOutFlowsCurPrdAndPriorHist'!$F$29-'[1]68_InOutFlowsCurPrdAndPriorHist'!$F$32)*$H678,0)-VLOOKUP(D678,'[1]Pension Expense Details'!$D$23:$S$1407,13,FALSE)</f>
        <v>-11893101</v>
      </c>
      <c r="O678" s="105">
        <f>ROUND(('[1]68_InOutFlowsCurPrdAndPriorHist'!$F$30-'[1]68_InOutFlowsCurPrdAndPriorHist'!$F$33)*$H678,0)-VLOOKUP(D678,'[1]Pension Expense Details'!$D$23:$S$1407,14,FALSE)</f>
        <v>5142945</v>
      </c>
      <c r="P678" s="105">
        <f>ROUND((VLOOKUP(D678,'[1]Schedule of Pension Amounts LW'!$B$15:$AC$1399,28,FALSE)-VLOOKUP(D678,'[1]Schedule of Pension Amounts LW'!$B$15:$AC$1399,27,FALSE))*'[1]Schedule of Pension Amounts LW'!AD$4,0)+VLOOKUP(D678,'[1]Schedule of Pension Amounts LW'!$B$15:$AH$1399,33,FALSE)-VLOOKUP(D678,'[1]Pension Expense Details'!$D$23:$S$1407,15,FALSE)</f>
        <v>1513262</v>
      </c>
      <c r="Q678" s="98">
        <f t="shared" si="46"/>
        <v>98788822</v>
      </c>
      <c r="R678" s="98">
        <f>ROUND('[1]68_InOutFlowsCurPrdAndPrior'!$D$32*IF(ISNA(VLOOKUP(D678,'[1]Proportionate Shares'!$D$23:$I$1359,6,FALSE)),0,VLOOKUP(D678,'[1]Proportionate Shares'!$D$23:$I$1359,6,FALSE)),0)</f>
        <v>415001</v>
      </c>
      <c r="S678" s="98">
        <f>ROUND('[1]68_InOutFlowsCurPrdAndPrior'!$D$33*IF(ISNA(VLOOKUP(D678,'[1]Proportionate Shares'!$D$23:$I$1359,6,FALSE)),0,VLOOKUP(D678,'[1]Proportionate Shares'!$D$23:$I$1359,6,FALSE)),0)</f>
        <v>30649144</v>
      </c>
      <c r="T678" s="98">
        <f>ROUND('[1]68_InOutFlowsCurPrdAndPrior'!$D$35*IF(ISNA(VLOOKUP(D678,'[1]Proportionate Shares'!$D$23:$I$1359,6,FALSE)),0,VLOOKUP(D678,'[1]Proportionate Shares'!$D$23:$I$1359,6,FALSE)),0)</f>
        <v>5939214</v>
      </c>
      <c r="U678" s="98">
        <f>VLOOKUP(D678,'[1]Schedule of Pension Amounts LW'!$B$15:$AS$1399,36,FALSE)</f>
        <v>7068520</v>
      </c>
      <c r="V678" s="99">
        <f t="shared" si="47"/>
        <v>44071879</v>
      </c>
      <c r="W678" s="98">
        <f>ROUND('[1]68_InOutFlowsCurPrdAndPrior'!$F$32*IF(ISNA(VLOOKUP(D678,'[1]Proportionate Shares'!$D$23:$I$1359,6,FALSE)),0,VLOOKUP(D678,'[1]Proportionate Shares'!$D$23:$I$1359,6,FALSE)),0)</f>
        <v>3430105</v>
      </c>
      <c r="X678" s="98">
        <f>ROUND('[1]68_InOutFlowsCurPrdAndPrior'!$F$33*IF(ISNA(VLOOKUP(D678,'[1]Proportionate Shares'!$D$23:$I$1359,6,FALSE)),0,VLOOKUP(D678,'[1]Proportionate Shares'!$D$23:$I$1359,6,FALSE)),0)</f>
        <v>12665676</v>
      </c>
      <c r="Y678" s="98">
        <f>ROUND('[1]68_InOutFlowsCurPrdAndPrior'!$F$35*IF(ISNA(VLOOKUP(D678,'[1]Proportionate Shares'!$D$23:$I$1359,6,FALSE)),0,VLOOKUP(D678,'[1]Proportionate Shares'!$D$23:$I$1359,6,FALSE)),0)</f>
        <v>4947260</v>
      </c>
      <c r="Z678" s="98">
        <f>-VLOOKUP(D678,'[1]Schedule of Pension Amounts LW'!$B$15:$AS$1399,37,FALSE)</f>
        <v>634103</v>
      </c>
      <c r="AA678" s="99">
        <f t="shared" si="48"/>
        <v>21677144</v>
      </c>
      <c r="AB678" s="72">
        <f>VLOOKUP(D678,'[1]Pension Expense Details'!$D$22:$S$1407,16,FALSE)</f>
        <v>9443232</v>
      </c>
      <c r="AC678" s="72">
        <f t="shared" si="49"/>
        <v>10767972</v>
      </c>
      <c r="AD678" s="72">
        <f>VLOOKUP(D678,'[1]Schedule of Pension Amounts LW'!$B$15:$W$1399,22,FALSE)</f>
        <v>20211204</v>
      </c>
    </row>
    <row r="679" spans="1:30" x14ac:dyDescent="0.3">
      <c r="A679" s="104"/>
      <c r="B679" s="33"/>
      <c r="C679" s="33" t="str">
        <f>VLOOKUP(D679,'[1]Employer information'!$I$3:$J$1391,2,FALSE)</f>
        <v xml:space="preserve">Public Education                                  </v>
      </c>
      <c r="D679" s="33" t="str">
        <f>'[1]Schedule of Pension Amounts LW'!B672</f>
        <v>0676</v>
      </c>
      <c r="E679" s="33" t="str">
        <f>IF(ISNA(VLOOKUP(D679,'[1]Proportionate Shares'!$D$23:$G$1400,2,FALSE)),"",VLOOKUP(D679,'[1]Proportionate Shares'!$D$23:$G$1400,2,FALSE))</f>
        <v>234904</v>
      </c>
      <c r="F679" s="33" t="str">
        <f>IF(ISNA(VLOOKUP(D679,'[1]Proportionate Shares'!$D$23:$G$1400,3,FALSE)),"",VLOOKUP(D679,'[1]Proportionate Shares'!$D$23:$G$1400,3,FALSE))</f>
        <v xml:space="preserve">   </v>
      </c>
      <c r="G679" s="34" t="str">
        <f>VLOOKUP(D679,'[1]Employer information'!$A$3:$B$1390,2,FALSE)</f>
        <v>GRAND SALINE ISD</v>
      </c>
      <c r="H679" s="36">
        <f>IF(ISNA(VLOOKUP(D679,'[1]Proportionate Shares'!$D$23:$I$1377,6,FALSE)),0,VLOOKUP(D679,'[1]Proportionate Shares'!$D$23:$I$1377,6,FALSE))</f>
        <v>5.5779222000000003E-5</v>
      </c>
      <c r="I679" s="105">
        <f>VLOOKUP(D679,'[1]Schedule of Pension Amounts LW'!$B$15:$E$1399,3,FALSE)</f>
        <v>3063638</v>
      </c>
      <c r="J679" s="105">
        <f>-IF(ISNA(VLOOKUP(D679,'[1]Combined Contribution Amounts'!$A$2:$K$1335,5,FALSE)),0,VLOOKUP(D679,'[1]Combined Contribution Amounts'!$A$2:$K$1335,5,FALSE))</f>
        <v>-195234</v>
      </c>
      <c r="K679" s="105">
        <f>-IF(ISNA(VLOOKUP(D679,'[1]Combined Contribution Amounts'!$A$2:$K$1335,7,FALSE)),0,VLOOKUP(D679,'[1]Combined Contribution Amounts'!$A$2:$K$1335,7,FALSE))+-IF(ISNA(VLOOKUP(D679,'[1]Combined Contribution Amounts'!$A$2:$K$1335,8,FALSE)),0,VLOOKUP(D679,'[1]Combined Contribution Amounts'!$A$2:$K$1335,8,FALSE))+-IF(ISNA(VLOOKUP(D679,'[1]Combined Contribution Amounts'!$A$2:$K$1335,9,FALSE)),0,VLOOKUP(D679,'[1]Combined Contribution Amounts'!$A$2:$K$1335,9,FALSE))</f>
        <v>0</v>
      </c>
      <c r="L679" s="105">
        <f>VLOOKUP(D679,'[1]Pension Expense Details'!$D$23:$S$1407,16,FALSE)</f>
        <v>269926</v>
      </c>
      <c r="M679" s="105">
        <f>ROUND(('[1]68_InOutFlowsCurPrdAndPriorHist'!$F$28-'[1]68_InOutFlowsCurPrdAndPriorHist'!$F$31)*$H679,0)-VLOOKUP(D679,'[1]Pension Expense Details'!$D$23:$S$1407,12,FALSE)</f>
        <v>-46199</v>
      </c>
      <c r="N679" s="105">
        <f>ROUND(('[1]68_InOutFlowsCurPrdAndPriorHist'!$F$29-'[1]68_InOutFlowsCurPrdAndPriorHist'!$F$32)*$H679,0)-VLOOKUP(D679,'[1]Pension Expense Details'!$D$23:$S$1407,13,FALSE)</f>
        <v>-349077</v>
      </c>
      <c r="O679" s="105">
        <f>ROUND(('[1]68_InOutFlowsCurPrdAndPriorHist'!$F$30-'[1]68_InOutFlowsCurPrdAndPriorHist'!$F$33)*$H679,0)-VLOOKUP(D679,'[1]Pension Expense Details'!$D$23:$S$1407,14,FALSE)</f>
        <v>150952</v>
      </c>
      <c r="P679" s="105">
        <f>ROUND((VLOOKUP(D679,'[1]Schedule of Pension Amounts LW'!$B$15:$AC$1399,28,FALSE)-VLOOKUP(D679,'[1]Schedule of Pension Amounts LW'!$B$15:$AC$1399,27,FALSE))*'[1]Schedule of Pension Amounts LW'!AD$4,0)+VLOOKUP(D679,'[1]Schedule of Pension Amounts LW'!$B$15:$AH$1399,33,FALSE)-VLOOKUP(D679,'[1]Pension Expense Details'!$D$23:$S$1407,15,FALSE)</f>
        <v>5572</v>
      </c>
      <c r="Q679" s="98">
        <f t="shared" si="46"/>
        <v>2899578</v>
      </c>
      <c r="R679" s="98">
        <f>ROUND('[1]68_InOutFlowsCurPrdAndPrior'!$D$32*IF(ISNA(VLOOKUP(D679,'[1]Proportionate Shares'!$D$23:$I$1359,6,FALSE)),0,VLOOKUP(D679,'[1]Proportionate Shares'!$D$23:$I$1359,6,FALSE)),0)</f>
        <v>12181</v>
      </c>
      <c r="S679" s="98">
        <f>ROUND('[1]68_InOutFlowsCurPrdAndPrior'!$D$33*IF(ISNA(VLOOKUP(D679,'[1]Proportionate Shares'!$D$23:$I$1359,6,FALSE)),0,VLOOKUP(D679,'[1]Proportionate Shares'!$D$23:$I$1359,6,FALSE)),0)</f>
        <v>899592</v>
      </c>
      <c r="T679" s="98">
        <f>ROUND('[1]68_InOutFlowsCurPrdAndPrior'!$D$35*IF(ISNA(VLOOKUP(D679,'[1]Proportionate Shares'!$D$23:$I$1359,6,FALSE)),0,VLOOKUP(D679,'[1]Proportionate Shares'!$D$23:$I$1359,6,FALSE)),0)</f>
        <v>174324</v>
      </c>
      <c r="U679" s="98">
        <f>VLOOKUP(D679,'[1]Schedule of Pension Amounts LW'!$B$15:$AS$1399,36,FALSE)</f>
        <v>272874</v>
      </c>
      <c r="V679" s="99">
        <f t="shared" si="47"/>
        <v>1358971</v>
      </c>
      <c r="W679" s="98">
        <f>ROUND('[1]68_InOutFlowsCurPrdAndPrior'!$F$32*IF(ISNA(VLOOKUP(D679,'[1]Proportionate Shares'!$D$23:$I$1359,6,FALSE)),0,VLOOKUP(D679,'[1]Proportionate Shares'!$D$23:$I$1359,6,FALSE)),0)</f>
        <v>100678</v>
      </c>
      <c r="X679" s="98">
        <f>ROUND('[1]68_InOutFlowsCurPrdAndPrior'!$F$33*IF(ISNA(VLOOKUP(D679,'[1]Proportionate Shares'!$D$23:$I$1359,6,FALSE)),0,VLOOKUP(D679,'[1]Proportionate Shares'!$D$23:$I$1359,6,FALSE)),0)</f>
        <v>371754</v>
      </c>
      <c r="Y679" s="98">
        <f>ROUND('[1]68_InOutFlowsCurPrdAndPrior'!$F$35*IF(ISNA(VLOOKUP(D679,'[1]Proportionate Shares'!$D$23:$I$1359,6,FALSE)),0,VLOOKUP(D679,'[1]Proportionate Shares'!$D$23:$I$1359,6,FALSE)),0)</f>
        <v>145208</v>
      </c>
      <c r="Z679" s="98">
        <f>-VLOOKUP(D679,'[1]Schedule of Pension Amounts LW'!$B$15:$AS$1399,37,FALSE)</f>
        <v>219734</v>
      </c>
      <c r="AA679" s="99">
        <f t="shared" si="48"/>
        <v>837374</v>
      </c>
      <c r="AB679" s="72">
        <f>VLOOKUP(D679,'[1]Pension Expense Details'!$D$22:$S$1407,16,FALSE)</f>
        <v>269926</v>
      </c>
      <c r="AC679" s="72">
        <f t="shared" si="49"/>
        <v>324578</v>
      </c>
      <c r="AD679" s="72">
        <f>VLOOKUP(D679,'[1]Schedule of Pension Amounts LW'!$B$15:$W$1399,22,FALSE)</f>
        <v>594504</v>
      </c>
    </row>
    <row r="680" spans="1:30" x14ac:dyDescent="0.3">
      <c r="A680" s="104"/>
      <c r="B680" s="33"/>
      <c r="C680" s="33" t="str">
        <f>VLOOKUP(D680,'[1]Employer information'!$I$3:$J$1391,2,FALSE)</f>
        <v xml:space="preserve">Public Education                                  </v>
      </c>
      <c r="D680" s="33" t="str">
        <f>'[1]Schedule of Pension Amounts LW'!B673</f>
        <v>1666</v>
      </c>
      <c r="E680" s="33" t="str">
        <f>IF(ISNA(VLOOKUP(D680,'[1]Proportionate Shares'!$D$23:$G$1400,2,FALSE)),"",VLOOKUP(D680,'[1]Proportionate Shares'!$D$23:$G$1400,2,FALSE))</f>
        <v>238904</v>
      </c>
      <c r="F680" s="33" t="str">
        <f>IF(ISNA(VLOOKUP(D680,'[1]Proportionate Shares'!$D$23:$G$1400,3,FALSE)),"",VLOOKUP(D680,'[1]Proportionate Shares'!$D$23:$G$1400,3,FALSE))</f>
        <v/>
      </c>
      <c r="G680" s="34" t="str">
        <f>VLOOKUP(D680,'[1]Employer information'!$A$3:$B$1390,2,FALSE)</f>
        <v>GRANDFALLS ROYALTY ISD</v>
      </c>
      <c r="H680" s="36">
        <f>IF(ISNA(VLOOKUP(D680,'[1]Proportionate Shares'!$D$23:$I$1377,6,FALSE)),0,VLOOKUP(D680,'[1]Proportionate Shares'!$D$23:$I$1377,6,FALSE))</f>
        <v>1.1220470999999999E-5</v>
      </c>
      <c r="I680" s="105">
        <f>VLOOKUP(D680,'[1]Schedule of Pension Amounts LW'!$B$15:$E$1399,3,FALSE)</f>
        <v>659219</v>
      </c>
      <c r="J680" s="105">
        <f>-IF(ISNA(VLOOKUP(D680,'[1]Combined Contribution Amounts'!$A$2:$K$1335,5,FALSE)),0,VLOOKUP(D680,'[1]Combined Contribution Amounts'!$A$2:$K$1335,5,FALSE))</f>
        <v>-39273</v>
      </c>
      <c r="K680" s="105">
        <f>-IF(ISNA(VLOOKUP(D680,'[1]Combined Contribution Amounts'!$A$2:$K$1335,7,FALSE)),0,VLOOKUP(D680,'[1]Combined Contribution Amounts'!$A$2:$K$1335,7,FALSE))+-IF(ISNA(VLOOKUP(D680,'[1]Combined Contribution Amounts'!$A$2:$K$1335,8,FALSE)),0,VLOOKUP(D680,'[1]Combined Contribution Amounts'!$A$2:$K$1335,8,FALSE))+-IF(ISNA(VLOOKUP(D680,'[1]Combined Contribution Amounts'!$A$2:$K$1335,9,FALSE)),0,VLOOKUP(D680,'[1]Combined Contribution Amounts'!$A$2:$K$1335,9,FALSE))</f>
        <v>0</v>
      </c>
      <c r="L680" s="105">
        <f>VLOOKUP(D680,'[1]Pension Expense Details'!$D$23:$S$1407,16,FALSE)</f>
        <v>47548</v>
      </c>
      <c r="M680" s="105">
        <f>ROUND(('[1]68_InOutFlowsCurPrdAndPriorHist'!$F$28-'[1]68_InOutFlowsCurPrdAndPriorHist'!$F$31)*$H680,0)-VLOOKUP(D680,'[1]Pension Expense Details'!$D$23:$S$1407,12,FALSE)</f>
        <v>-9293</v>
      </c>
      <c r="N680" s="105">
        <f>ROUND(('[1]68_InOutFlowsCurPrdAndPriorHist'!$F$29-'[1]68_InOutFlowsCurPrdAndPriorHist'!$F$32)*$H680,0)-VLOOKUP(D680,'[1]Pension Expense Details'!$D$23:$S$1407,13,FALSE)</f>
        <v>-70220</v>
      </c>
      <c r="O680" s="105">
        <f>ROUND(('[1]68_InOutFlowsCurPrdAndPriorHist'!$F$30-'[1]68_InOutFlowsCurPrdAndPriorHist'!$F$33)*$H680,0)-VLOOKUP(D680,'[1]Pension Expense Details'!$D$23:$S$1407,14,FALSE)</f>
        <v>30366</v>
      </c>
      <c r="P680" s="105">
        <f>ROUND((VLOOKUP(D680,'[1]Schedule of Pension Amounts LW'!$B$15:$AC$1399,28,FALSE)-VLOOKUP(D680,'[1]Schedule of Pension Amounts LW'!$B$15:$AC$1399,27,FALSE))*'[1]Schedule of Pension Amounts LW'!AD$4,0)+VLOOKUP(D680,'[1]Schedule of Pension Amounts LW'!$B$15:$AH$1399,33,FALSE)-VLOOKUP(D680,'[1]Pension Expense Details'!$D$23:$S$1407,15,FALSE)</f>
        <v>-35072</v>
      </c>
      <c r="Q680" s="98">
        <f t="shared" si="46"/>
        <v>583275</v>
      </c>
      <c r="R680" s="98">
        <f>ROUND('[1]68_InOutFlowsCurPrdAndPrior'!$D$32*IF(ISNA(VLOOKUP(D680,'[1]Proportionate Shares'!$D$23:$I$1359,6,FALSE)),0,VLOOKUP(D680,'[1]Proportionate Shares'!$D$23:$I$1359,6,FALSE)),0)</f>
        <v>2450</v>
      </c>
      <c r="S680" s="98">
        <f>ROUND('[1]68_InOutFlowsCurPrdAndPrior'!$D$33*IF(ISNA(VLOOKUP(D680,'[1]Proportionate Shares'!$D$23:$I$1359,6,FALSE)),0,VLOOKUP(D680,'[1]Proportionate Shares'!$D$23:$I$1359,6,FALSE)),0)</f>
        <v>180961</v>
      </c>
      <c r="T680" s="98">
        <f>ROUND('[1]68_InOutFlowsCurPrdAndPrior'!$D$35*IF(ISNA(VLOOKUP(D680,'[1]Proportionate Shares'!$D$23:$I$1359,6,FALSE)),0,VLOOKUP(D680,'[1]Proportionate Shares'!$D$23:$I$1359,6,FALSE)),0)</f>
        <v>35067</v>
      </c>
      <c r="U680" s="98">
        <f>VLOOKUP(D680,'[1]Schedule of Pension Amounts LW'!$B$15:$AS$1399,36,FALSE)</f>
        <v>44659</v>
      </c>
      <c r="V680" s="99">
        <f t="shared" si="47"/>
        <v>263137</v>
      </c>
      <c r="W680" s="98">
        <f>ROUND('[1]68_InOutFlowsCurPrdAndPrior'!$F$32*IF(ISNA(VLOOKUP(D680,'[1]Proportionate Shares'!$D$23:$I$1359,6,FALSE)),0,VLOOKUP(D680,'[1]Proportionate Shares'!$D$23:$I$1359,6,FALSE)),0)</f>
        <v>20252</v>
      </c>
      <c r="X680" s="98">
        <f>ROUND('[1]68_InOutFlowsCurPrdAndPrior'!$F$33*IF(ISNA(VLOOKUP(D680,'[1]Proportionate Shares'!$D$23:$I$1359,6,FALSE)),0,VLOOKUP(D680,'[1]Proportionate Shares'!$D$23:$I$1359,6,FALSE)),0)</f>
        <v>74781</v>
      </c>
      <c r="Y680" s="98">
        <f>ROUND('[1]68_InOutFlowsCurPrdAndPrior'!$F$35*IF(ISNA(VLOOKUP(D680,'[1]Proportionate Shares'!$D$23:$I$1359,6,FALSE)),0,VLOOKUP(D680,'[1]Proportionate Shares'!$D$23:$I$1359,6,FALSE)),0)</f>
        <v>29210</v>
      </c>
      <c r="Z680" s="98">
        <f>-VLOOKUP(D680,'[1]Schedule of Pension Amounts LW'!$B$15:$AS$1399,37,FALSE)</f>
        <v>28166</v>
      </c>
      <c r="AA680" s="99">
        <f t="shared" si="48"/>
        <v>152409</v>
      </c>
      <c r="AB680" s="72">
        <f>VLOOKUP(D680,'[1]Pension Expense Details'!$D$22:$S$1407,16,FALSE)</f>
        <v>47548</v>
      </c>
      <c r="AC680" s="72">
        <f t="shared" si="49"/>
        <v>68070</v>
      </c>
      <c r="AD680" s="72">
        <f>VLOOKUP(D680,'[1]Schedule of Pension Amounts LW'!$B$15:$W$1399,22,FALSE)</f>
        <v>115618</v>
      </c>
    </row>
    <row r="681" spans="1:30" x14ac:dyDescent="0.3">
      <c r="A681" s="104"/>
      <c r="B681" s="33"/>
      <c r="C681" s="33" t="str">
        <f>VLOOKUP(D681,'[1]Employer information'!$I$3:$J$1391,2,FALSE)</f>
        <v xml:space="preserve">Public Education                                  </v>
      </c>
      <c r="D681" s="33" t="str">
        <f>'[1]Schedule of Pension Amounts LW'!B674</f>
        <v>1962</v>
      </c>
      <c r="E681" s="33" t="str">
        <f>IF(ISNA(VLOOKUP(D681,'[1]Proportionate Shares'!$D$23:$G$1400,2,FALSE)),"",VLOOKUP(D681,'[1]Proportionate Shares'!$D$23:$G$1400,2,FALSE))</f>
        <v>090905</v>
      </c>
      <c r="F681" s="33" t="str">
        <f>IF(ISNA(VLOOKUP(D681,'[1]Proportionate Shares'!$D$23:$G$1400,3,FALSE)),"",VLOOKUP(D681,'[1]Proportionate Shares'!$D$23:$G$1400,3,FALSE))</f>
        <v/>
      </c>
      <c r="G681" s="34" t="str">
        <f>VLOOKUP(D681,'[1]Employer information'!$A$3:$B$1390,2,FALSE)</f>
        <v>GRANDVIEW HOPKINS ISD</v>
      </c>
      <c r="H681" s="36">
        <f>IF(ISNA(VLOOKUP(D681,'[1]Proportionate Shares'!$D$23:$I$1377,6,FALSE)),0,VLOOKUP(D681,'[1]Proportionate Shares'!$D$23:$I$1377,6,FALSE))</f>
        <v>4.6329829999999997E-6</v>
      </c>
      <c r="I681" s="105">
        <f>VLOOKUP(D681,'[1]Schedule of Pension Amounts LW'!$B$15:$E$1399,3,FALSE)</f>
        <v>113998</v>
      </c>
      <c r="J681" s="105">
        <f>-IF(ISNA(VLOOKUP(D681,'[1]Combined Contribution Amounts'!$A$2:$K$1335,5,FALSE)),0,VLOOKUP(D681,'[1]Combined Contribution Amounts'!$A$2:$K$1335,5,FALSE))</f>
        <v>-16216</v>
      </c>
      <c r="K681" s="105">
        <f>-IF(ISNA(VLOOKUP(D681,'[1]Combined Contribution Amounts'!$A$2:$K$1335,7,FALSE)),0,VLOOKUP(D681,'[1]Combined Contribution Amounts'!$A$2:$K$1335,7,FALSE))+-IF(ISNA(VLOOKUP(D681,'[1]Combined Contribution Amounts'!$A$2:$K$1335,8,FALSE)),0,VLOOKUP(D681,'[1]Combined Contribution Amounts'!$A$2:$K$1335,8,FALSE))+-IF(ISNA(VLOOKUP(D681,'[1]Combined Contribution Amounts'!$A$2:$K$1335,9,FALSE)),0,VLOOKUP(D681,'[1]Combined Contribution Amounts'!$A$2:$K$1335,9,FALSE))</f>
        <v>0</v>
      </c>
      <c r="L681" s="105">
        <f>VLOOKUP(D681,'[1]Pension Expense Details'!$D$23:$S$1407,16,FALSE)</f>
        <v>44498</v>
      </c>
      <c r="M681" s="105">
        <f>ROUND(('[1]68_InOutFlowsCurPrdAndPriorHist'!$F$28-'[1]68_InOutFlowsCurPrdAndPriorHist'!$F$31)*$H681,0)-VLOOKUP(D681,'[1]Pension Expense Details'!$D$23:$S$1407,12,FALSE)</f>
        <v>-3837</v>
      </c>
      <c r="N681" s="105">
        <f>ROUND(('[1]68_InOutFlowsCurPrdAndPriorHist'!$F$29-'[1]68_InOutFlowsCurPrdAndPriorHist'!$F$32)*$H681,0)-VLOOKUP(D681,'[1]Pension Expense Details'!$D$23:$S$1407,13,FALSE)</f>
        <v>-28994</v>
      </c>
      <c r="O681" s="105">
        <f>ROUND(('[1]68_InOutFlowsCurPrdAndPriorHist'!$F$30-'[1]68_InOutFlowsCurPrdAndPriorHist'!$F$33)*$H681,0)-VLOOKUP(D681,'[1]Pension Expense Details'!$D$23:$S$1407,14,FALSE)</f>
        <v>12538</v>
      </c>
      <c r="P681" s="105">
        <f>ROUND((VLOOKUP(D681,'[1]Schedule of Pension Amounts LW'!$B$15:$AC$1399,28,FALSE)-VLOOKUP(D681,'[1]Schedule of Pension Amounts LW'!$B$15:$AC$1399,27,FALSE))*'[1]Schedule of Pension Amounts LW'!AD$4,0)+VLOOKUP(D681,'[1]Schedule of Pension Amounts LW'!$B$15:$AH$1399,33,FALSE)-VLOOKUP(D681,'[1]Pension Expense Details'!$D$23:$S$1407,15,FALSE)</f>
        <v>118850</v>
      </c>
      <c r="Q681" s="98">
        <f t="shared" si="46"/>
        <v>240837</v>
      </c>
      <c r="R681" s="98">
        <f>ROUND('[1]68_InOutFlowsCurPrdAndPrior'!$D$32*IF(ISNA(VLOOKUP(D681,'[1]Proportionate Shares'!$D$23:$I$1359,6,FALSE)),0,VLOOKUP(D681,'[1]Proportionate Shares'!$D$23:$I$1359,6,FALSE)),0)</f>
        <v>1012</v>
      </c>
      <c r="S681" s="98">
        <f>ROUND('[1]68_InOutFlowsCurPrdAndPrior'!$D$33*IF(ISNA(VLOOKUP(D681,'[1]Proportionate Shares'!$D$23:$I$1359,6,FALSE)),0,VLOOKUP(D681,'[1]Proportionate Shares'!$D$23:$I$1359,6,FALSE)),0)</f>
        <v>74719</v>
      </c>
      <c r="T681" s="98">
        <f>ROUND('[1]68_InOutFlowsCurPrdAndPrior'!$D$35*IF(ISNA(VLOOKUP(D681,'[1]Proportionate Shares'!$D$23:$I$1359,6,FALSE)),0,VLOOKUP(D681,'[1]Proportionate Shares'!$D$23:$I$1359,6,FALSE)),0)</f>
        <v>14479</v>
      </c>
      <c r="U681" s="98">
        <f>VLOOKUP(D681,'[1]Schedule of Pension Amounts LW'!$B$15:$AS$1399,36,FALSE)</f>
        <v>105883</v>
      </c>
      <c r="V681" s="99">
        <f t="shared" si="47"/>
        <v>196093</v>
      </c>
      <c r="W681" s="98">
        <f>ROUND('[1]68_InOutFlowsCurPrdAndPrior'!$F$32*IF(ISNA(VLOOKUP(D681,'[1]Proportionate Shares'!$D$23:$I$1359,6,FALSE)),0,VLOOKUP(D681,'[1]Proportionate Shares'!$D$23:$I$1359,6,FALSE)),0)</f>
        <v>8362</v>
      </c>
      <c r="X681" s="98">
        <f>ROUND('[1]68_InOutFlowsCurPrdAndPrior'!$F$33*IF(ISNA(VLOOKUP(D681,'[1]Proportionate Shares'!$D$23:$I$1359,6,FALSE)),0,VLOOKUP(D681,'[1]Proportionate Shares'!$D$23:$I$1359,6,FALSE)),0)</f>
        <v>30878</v>
      </c>
      <c r="Y681" s="98">
        <f>ROUND('[1]68_InOutFlowsCurPrdAndPrior'!$F$35*IF(ISNA(VLOOKUP(D681,'[1]Proportionate Shares'!$D$23:$I$1359,6,FALSE)),0,VLOOKUP(D681,'[1]Proportionate Shares'!$D$23:$I$1359,6,FALSE)),0)</f>
        <v>12061</v>
      </c>
      <c r="Z681" s="98">
        <f>-VLOOKUP(D681,'[1]Schedule of Pension Amounts LW'!$B$15:$AS$1399,37,FALSE)</f>
        <v>4398</v>
      </c>
      <c r="AA681" s="99">
        <f t="shared" si="48"/>
        <v>55699</v>
      </c>
      <c r="AB681" s="72">
        <f>VLOOKUP(D681,'[1]Pension Expense Details'!$D$22:$S$1407,16,FALSE)</f>
        <v>44498</v>
      </c>
      <c r="AC681" s="72">
        <f t="shared" si="49"/>
        <v>21814</v>
      </c>
      <c r="AD681" s="72">
        <f>VLOOKUP(D681,'[1]Schedule of Pension Amounts LW'!$B$15:$W$1399,22,FALSE)</f>
        <v>66312</v>
      </c>
    </row>
    <row r="682" spans="1:30" x14ac:dyDescent="0.3">
      <c r="A682" s="104"/>
      <c r="B682" s="33"/>
      <c r="C682" s="33" t="str">
        <f>VLOOKUP(D682,'[1]Employer information'!$I$3:$J$1391,2,FALSE)</f>
        <v xml:space="preserve">Public Education                                  </v>
      </c>
      <c r="D682" s="33" t="str">
        <f>'[1]Schedule of Pension Amounts LW'!B675</f>
        <v>0677</v>
      </c>
      <c r="E682" s="33" t="str">
        <f>IF(ISNA(VLOOKUP(D682,'[1]Proportionate Shares'!$D$23:$G$1400,2,FALSE)),"",VLOOKUP(D682,'[1]Proportionate Shares'!$D$23:$G$1400,2,FALSE))</f>
        <v>126904</v>
      </c>
      <c r="F682" s="33" t="str">
        <f>IF(ISNA(VLOOKUP(D682,'[1]Proportionate Shares'!$D$23:$G$1400,3,FALSE)),"",VLOOKUP(D682,'[1]Proportionate Shares'!$D$23:$G$1400,3,FALSE))</f>
        <v xml:space="preserve">   </v>
      </c>
      <c r="G682" s="34" t="str">
        <f>VLOOKUP(D682,'[1]Employer information'!$A$3:$B$1390,2,FALSE)</f>
        <v>GRANDVIEW ISD</v>
      </c>
      <c r="H682" s="36">
        <f>IF(ISNA(VLOOKUP(D682,'[1]Proportionate Shares'!$D$23:$I$1377,6,FALSE)),0,VLOOKUP(D682,'[1]Proportionate Shares'!$D$23:$I$1377,6,FALSE))</f>
        <v>5.0372550999999999E-5</v>
      </c>
      <c r="I682" s="105">
        <f>VLOOKUP(D682,'[1]Schedule of Pension Amounts LW'!$B$15:$E$1399,3,FALSE)</f>
        <v>2780235</v>
      </c>
      <c r="J682" s="105">
        <f>-IF(ISNA(VLOOKUP(D682,'[1]Combined Contribution Amounts'!$A$2:$K$1335,5,FALSE)),0,VLOOKUP(D682,'[1]Combined Contribution Amounts'!$A$2:$K$1335,5,FALSE))</f>
        <v>-176310</v>
      </c>
      <c r="K682" s="105">
        <f>-IF(ISNA(VLOOKUP(D682,'[1]Combined Contribution Amounts'!$A$2:$K$1335,7,FALSE)),0,VLOOKUP(D682,'[1]Combined Contribution Amounts'!$A$2:$K$1335,7,FALSE))+-IF(ISNA(VLOOKUP(D682,'[1]Combined Contribution Amounts'!$A$2:$K$1335,8,FALSE)),0,VLOOKUP(D682,'[1]Combined Contribution Amounts'!$A$2:$K$1335,8,FALSE))+-IF(ISNA(VLOOKUP(D682,'[1]Combined Contribution Amounts'!$A$2:$K$1335,9,FALSE)),0,VLOOKUP(D682,'[1]Combined Contribution Amounts'!$A$2:$K$1335,9,FALSE))</f>
        <v>0</v>
      </c>
      <c r="L682" s="105">
        <f>VLOOKUP(D682,'[1]Pension Expense Details'!$D$23:$S$1407,16,FALSE)</f>
        <v>241634</v>
      </c>
      <c r="M682" s="105">
        <f>ROUND(('[1]68_InOutFlowsCurPrdAndPriorHist'!$F$28-'[1]68_InOutFlowsCurPrdAndPriorHist'!$F$31)*$H682,0)-VLOOKUP(D682,'[1]Pension Expense Details'!$D$23:$S$1407,12,FALSE)</f>
        <v>-41721</v>
      </c>
      <c r="N682" s="105">
        <f>ROUND(('[1]68_InOutFlowsCurPrdAndPriorHist'!$F$29-'[1]68_InOutFlowsCurPrdAndPriorHist'!$F$32)*$H682,0)-VLOOKUP(D682,'[1]Pension Expense Details'!$D$23:$S$1407,13,FALSE)</f>
        <v>-315241</v>
      </c>
      <c r="O682" s="105">
        <f>ROUND(('[1]68_InOutFlowsCurPrdAndPriorHist'!$F$30-'[1]68_InOutFlowsCurPrdAndPriorHist'!$F$33)*$H682,0)-VLOOKUP(D682,'[1]Pension Expense Details'!$D$23:$S$1407,14,FALSE)</f>
        <v>136320</v>
      </c>
      <c r="P682" s="105">
        <f>ROUND((VLOOKUP(D682,'[1]Schedule of Pension Amounts LW'!$B$15:$AC$1399,28,FALSE)-VLOOKUP(D682,'[1]Schedule of Pension Amounts LW'!$B$15:$AC$1399,27,FALSE))*'[1]Schedule of Pension Amounts LW'!AD$4,0)+VLOOKUP(D682,'[1]Schedule of Pension Amounts LW'!$B$15:$AH$1399,33,FALSE)-VLOOKUP(D682,'[1]Pension Expense Details'!$D$23:$S$1407,15,FALSE)</f>
        <v>-6394</v>
      </c>
      <c r="Q682" s="98">
        <f t="shared" si="46"/>
        <v>2618523</v>
      </c>
      <c r="R682" s="98">
        <f>ROUND('[1]68_InOutFlowsCurPrdAndPrior'!$D$32*IF(ISNA(VLOOKUP(D682,'[1]Proportionate Shares'!$D$23:$I$1359,6,FALSE)),0,VLOOKUP(D682,'[1]Proportionate Shares'!$D$23:$I$1359,6,FALSE)),0)</f>
        <v>11000</v>
      </c>
      <c r="S682" s="98">
        <f>ROUND('[1]68_InOutFlowsCurPrdAndPrior'!$D$33*IF(ISNA(VLOOKUP(D682,'[1]Proportionate Shares'!$D$23:$I$1359,6,FALSE)),0,VLOOKUP(D682,'[1]Proportionate Shares'!$D$23:$I$1359,6,FALSE)),0)</f>
        <v>812394</v>
      </c>
      <c r="T682" s="98">
        <f>ROUND('[1]68_InOutFlowsCurPrdAndPrior'!$D$35*IF(ISNA(VLOOKUP(D682,'[1]Proportionate Shares'!$D$23:$I$1359,6,FALSE)),0,VLOOKUP(D682,'[1]Proportionate Shares'!$D$23:$I$1359,6,FALSE)),0)</f>
        <v>157426</v>
      </c>
      <c r="U682" s="98">
        <f>VLOOKUP(D682,'[1]Schedule of Pension Amounts LW'!$B$15:$AS$1399,36,FALSE)</f>
        <v>200684</v>
      </c>
      <c r="V682" s="99">
        <f t="shared" si="47"/>
        <v>1181504</v>
      </c>
      <c r="W682" s="98">
        <f>ROUND('[1]68_InOutFlowsCurPrdAndPrior'!$F$32*IF(ISNA(VLOOKUP(D682,'[1]Proportionate Shares'!$D$23:$I$1359,6,FALSE)),0,VLOOKUP(D682,'[1]Proportionate Shares'!$D$23:$I$1359,6,FALSE)),0)</f>
        <v>90919</v>
      </c>
      <c r="X682" s="98">
        <f>ROUND('[1]68_InOutFlowsCurPrdAndPrior'!$F$33*IF(ISNA(VLOOKUP(D682,'[1]Proportionate Shares'!$D$23:$I$1359,6,FALSE)),0,VLOOKUP(D682,'[1]Proportionate Shares'!$D$23:$I$1359,6,FALSE)),0)</f>
        <v>335720</v>
      </c>
      <c r="Y682" s="98">
        <f>ROUND('[1]68_InOutFlowsCurPrdAndPrior'!$F$35*IF(ISNA(VLOOKUP(D682,'[1]Proportionate Shares'!$D$23:$I$1359,6,FALSE)),0,VLOOKUP(D682,'[1]Proportionate Shares'!$D$23:$I$1359,6,FALSE)),0)</f>
        <v>131133</v>
      </c>
      <c r="Z682" s="98">
        <f>-VLOOKUP(D682,'[1]Schedule of Pension Amounts LW'!$B$15:$AS$1399,37,FALSE)</f>
        <v>79896</v>
      </c>
      <c r="AA682" s="99">
        <f t="shared" si="48"/>
        <v>637668</v>
      </c>
      <c r="AB682" s="72">
        <f>VLOOKUP(D682,'[1]Pension Expense Details'!$D$22:$S$1407,16,FALSE)</f>
        <v>241634</v>
      </c>
      <c r="AC682" s="72">
        <f t="shared" si="49"/>
        <v>306133</v>
      </c>
      <c r="AD682" s="72">
        <f>VLOOKUP(D682,'[1]Schedule of Pension Amounts LW'!$B$15:$W$1399,22,FALSE)</f>
        <v>547767</v>
      </c>
    </row>
    <row r="683" spans="1:30" x14ac:dyDescent="0.3">
      <c r="A683" s="104"/>
      <c r="B683" s="33"/>
      <c r="C683" s="33" t="str">
        <f>VLOOKUP(D683,'[1]Employer information'!$I$3:$J$1391,2,FALSE)</f>
        <v xml:space="preserve">Public Education                                  </v>
      </c>
      <c r="D683" s="33" t="str">
        <f>'[1]Schedule of Pension Amounts LW'!B676</f>
        <v>0678</v>
      </c>
      <c r="E683" s="33" t="str">
        <f>IF(ISNA(VLOOKUP(D683,'[1]Proportionate Shares'!$D$23:$G$1400,2,FALSE)),"",VLOOKUP(D683,'[1]Proportionate Shares'!$D$23:$G$1400,2,FALSE))</f>
        <v>246905</v>
      </c>
      <c r="F683" s="33" t="str">
        <f>IF(ISNA(VLOOKUP(D683,'[1]Proportionate Shares'!$D$23:$G$1400,3,FALSE)),"",VLOOKUP(D683,'[1]Proportionate Shares'!$D$23:$G$1400,3,FALSE))</f>
        <v xml:space="preserve">   </v>
      </c>
      <c r="G683" s="34" t="str">
        <f>VLOOKUP(D683,'[1]Employer information'!$A$3:$B$1390,2,FALSE)</f>
        <v>GRANGER ISD</v>
      </c>
      <c r="H683" s="36">
        <f>IF(ISNA(VLOOKUP(D683,'[1]Proportionate Shares'!$D$23:$I$1377,6,FALSE)),0,VLOOKUP(D683,'[1]Proportionate Shares'!$D$23:$I$1377,6,FALSE))</f>
        <v>2.3495476999999999E-5</v>
      </c>
      <c r="I683" s="105">
        <f>VLOOKUP(D683,'[1]Schedule of Pension Amounts LW'!$B$15:$E$1399,3,FALSE)</f>
        <v>1201107</v>
      </c>
      <c r="J683" s="105">
        <f>-IF(ISNA(VLOOKUP(D683,'[1]Combined Contribution Amounts'!$A$2:$K$1335,5,FALSE)),0,VLOOKUP(D683,'[1]Combined Contribution Amounts'!$A$2:$K$1335,5,FALSE))</f>
        <v>-82237</v>
      </c>
      <c r="K683" s="105">
        <f>-IF(ISNA(VLOOKUP(D683,'[1]Combined Contribution Amounts'!$A$2:$K$1335,7,FALSE)),0,VLOOKUP(D683,'[1]Combined Contribution Amounts'!$A$2:$K$1335,7,FALSE))+-IF(ISNA(VLOOKUP(D683,'[1]Combined Contribution Amounts'!$A$2:$K$1335,8,FALSE)),0,VLOOKUP(D683,'[1]Combined Contribution Amounts'!$A$2:$K$1335,8,FALSE))+-IF(ISNA(VLOOKUP(D683,'[1]Combined Contribution Amounts'!$A$2:$K$1335,9,FALSE)),0,VLOOKUP(D683,'[1]Combined Contribution Amounts'!$A$2:$K$1335,9,FALSE))</f>
        <v>0</v>
      </c>
      <c r="L683" s="105">
        <f>VLOOKUP(D683,'[1]Pension Expense Details'!$D$23:$S$1407,16,FALSE)</f>
        <v>127744</v>
      </c>
      <c r="M683" s="105">
        <f>ROUND(('[1]68_InOutFlowsCurPrdAndPriorHist'!$F$28-'[1]68_InOutFlowsCurPrdAndPriorHist'!$F$31)*$H683,0)-VLOOKUP(D683,'[1]Pension Expense Details'!$D$23:$S$1407,12,FALSE)</f>
        <v>-19460</v>
      </c>
      <c r="N683" s="105">
        <f>ROUND(('[1]68_InOutFlowsCurPrdAndPriorHist'!$F$29-'[1]68_InOutFlowsCurPrdAndPriorHist'!$F$32)*$H683,0)-VLOOKUP(D683,'[1]Pension Expense Details'!$D$23:$S$1407,13,FALSE)</f>
        <v>-147039</v>
      </c>
      <c r="O683" s="105">
        <f>ROUND(('[1]68_InOutFlowsCurPrdAndPriorHist'!$F$30-'[1]68_InOutFlowsCurPrdAndPriorHist'!$F$33)*$H683,0)-VLOOKUP(D683,'[1]Pension Expense Details'!$D$23:$S$1407,14,FALSE)</f>
        <v>63585</v>
      </c>
      <c r="P683" s="105">
        <f>ROUND((VLOOKUP(D683,'[1]Schedule of Pension Amounts LW'!$B$15:$AC$1399,28,FALSE)-VLOOKUP(D683,'[1]Schedule of Pension Amounts LW'!$B$15:$AC$1399,27,FALSE))*'[1]Schedule of Pension Amounts LW'!AD$4,0)+VLOOKUP(D683,'[1]Schedule of Pension Amounts LW'!$B$15:$AH$1399,33,FALSE)-VLOOKUP(D683,'[1]Pension Expense Details'!$D$23:$S$1407,15,FALSE)</f>
        <v>77668</v>
      </c>
      <c r="Q683" s="98">
        <f t="shared" si="46"/>
        <v>1221368</v>
      </c>
      <c r="R683" s="98">
        <f>ROUND('[1]68_InOutFlowsCurPrdAndPrior'!$D$32*IF(ISNA(VLOOKUP(D683,'[1]Proportionate Shares'!$D$23:$I$1359,6,FALSE)),0,VLOOKUP(D683,'[1]Proportionate Shares'!$D$23:$I$1359,6,FALSE)),0)</f>
        <v>5131</v>
      </c>
      <c r="S683" s="98">
        <f>ROUND('[1]68_InOutFlowsCurPrdAndPrior'!$D$33*IF(ISNA(VLOOKUP(D683,'[1]Proportionate Shares'!$D$23:$I$1359,6,FALSE)),0,VLOOKUP(D683,'[1]Proportionate Shares'!$D$23:$I$1359,6,FALSE)),0)</f>
        <v>378928</v>
      </c>
      <c r="T683" s="98">
        <f>ROUND('[1]68_InOutFlowsCurPrdAndPrior'!$D$35*IF(ISNA(VLOOKUP(D683,'[1]Proportionate Shares'!$D$23:$I$1359,6,FALSE)),0,VLOOKUP(D683,'[1]Proportionate Shares'!$D$23:$I$1359,6,FALSE)),0)</f>
        <v>73429</v>
      </c>
      <c r="U683" s="98">
        <f>VLOOKUP(D683,'[1]Schedule of Pension Amounts LW'!$B$15:$AS$1399,36,FALSE)</f>
        <v>174810</v>
      </c>
      <c r="V683" s="99">
        <f t="shared" si="47"/>
        <v>632298</v>
      </c>
      <c r="W683" s="98">
        <f>ROUND('[1]68_InOutFlowsCurPrdAndPrior'!$F$32*IF(ISNA(VLOOKUP(D683,'[1]Proportionate Shares'!$D$23:$I$1359,6,FALSE)),0,VLOOKUP(D683,'[1]Proportionate Shares'!$D$23:$I$1359,6,FALSE)),0)</f>
        <v>42408</v>
      </c>
      <c r="X683" s="98">
        <f>ROUND('[1]68_InOutFlowsCurPrdAndPrior'!$F$33*IF(ISNA(VLOOKUP(D683,'[1]Proportionate Shares'!$D$23:$I$1359,6,FALSE)),0,VLOOKUP(D683,'[1]Proportionate Shares'!$D$23:$I$1359,6,FALSE)),0)</f>
        <v>156591</v>
      </c>
      <c r="Y683" s="98">
        <f>ROUND('[1]68_InOutFlowsCurPrdAndPrior'!$F$35*IF(ISNA(VLOOKUP(D683,'[1]Proportionate Shares'!$D$23:$I$1359,6,FALSE)),0,VLOOKUP(D683,'[1]Proportionate Shares'!$D$23:$I$1359,6,FALSE)),0)</f>
        <v>61165</v>
      </c>
      <c r="Z683" s="98">
        <f>-VLOOKUP(D683,'[1]Schedule of Pension Amounts LW'!$B$15:$AS$1399,37,FALSE)</f>
        <v>33618</v>
      </c>
      <c r="AA683" s="99">
        <f t="shared" si="48"/>
        <v>293782</v>
      </c>
      <c r="AB683" s="72">
        <f>VLOOKUP(D683,'[1]Pension Expense Details'!$D$22:$S$1407,16,FALSE)</f>
        <v>127744</v>
      </c>
      <c r="AC683" s="72">
        <f t="shared" si="49"/>
        <v>135173</v>
      </c>
      <c r="AD683" s="72">
        <f>VLOOKUP(D683,'[1]Schedule of Pension Amounts LW'!$B$15:$W$1399,22,FALSE)</f>
        <v>262917</v>
      </c>
    </row>
    <row r="684" spans="1:30" x14ac:dyDescent="0.3">
      <c r="A684" s="104"/>
      <c r="B684" s="33"/>
      <c r="C684" s="33" t="str">
        <f>VLOOKUP(D684,'[1]Employer information'!$I$3:$J$1391,2,FALSE)</f>
        <v xml:space="preserve">Public Education                                  </v>
      </c>
      <c r="D684" s="33" t="str">
        <f>'[1]Schedule of Pension Amounts LW'!B677</f>
        <v>1904</v>
      </c>
      <c r="E684" s="33" t="str">
        <f>IF(ISNA(VLOOKUP(D684,'[1]Proportionate Shares'!$D$23:$G$1400,2,FALSE)),"",VLOOKUP(D684,'[1]Proportionate Shares'!$D$23:$G$1400,2,FALSE))</f>
        <v>226907</v>
      </c>
      <c r="F684" s="33" t="str">
        <f>IF(ISNA(VLOOKUP(D684,'[1]Proportionate Shares'!$D$23:$G$1400,3,FALSE)),"",VLOOKUP(D684,'[1]Proportionate Shares'!$D$23:$G$1400,3,FALSE))</f>
        <v/>
      </c>
      <c r="G684" s="34" t="str">
        <f>VLOOKUP(D684,'[1]Employer information'!$A$3:$B$1390,2,FALSE)</f>
        <v>GRAPE CREEK ISD</v>
      </c>
      <c r="H684" s="36">
        <f>IF(ISNA(VLOOKUP(D684,'[1]Proportionate Shares'!$D$23:$I$1377,6,FALSE)),0,VLOOKUP(D684,'[1]Proportionate Shares'!$D$23:$I$1377,6,FALSE))</f>
        <v>5.3158455E-5</v>
      </c>
      <c r="I684" s="105">
        <f>VLOOKUP(D684,'[1]Schedule of Pension Amounts LW'!$B$15:$E$1399,3,FALSE)</f>
        <v>2904625</v>
      </c>
      <c r="J684" s="105">
        <f>-IF(ISNA(VLOOKUP(D684,'[1]Combined Contribution Amounts'!$A$2:$K$1335,5,FALSE)),0,VLOOKUP(D684,'[1]Combined Contribution Amounts'!$A$2:$K$1335,5,FALSE))</f>
        <v>-186061</v>
      </c>
      <c r="K684" s="105">
        <f>-IF(ISNA(VLOOKUP(D684,'[1]Combined Contribution Amounts'!$A$2:$K$1335,7,FALSE)),0,VLOOKUP(D684,'[1]Combined Contribution Amounts'!$A$2:$K$1335,7,FALSE))+-IF(ISNA(VLOOKUP(D684,'[1]Combined Contribution Amounts'!$A$2:$K$1335,8,FALSE)),0,VLOOKUP(D684,'[1]Combined Contribution Amounts'!$A$2:$K$1335,8,FALSE))+-IF(ISNA(VLOOKUP(D684,'[1]Combined Contribution Amounts'!$A$2:$K$1335,9,FALSE)),0,VLOOKUP(D684,'[1]Combined Contribution Amounts'!$A$2:$K$1335,9,FALSE))</f>
        <v>0</v>
      </c>
      <c r="L684" s="105">
        <f>VLOOKUP(D684,'[1]Pension Expense Details'!$D$23:$S$1407,16,FALSE)</f>
        <v>259613</v>
      </c>
      <c r="M684" s="105">
        <f>ROUND(('[1]68_InOutFlowsCurPrdAndPriorHist'!$F$28-'[1]68_InOutFlowsCurPrdAndPriorHist'!$F$31)*$H684,0)-VLOOKUP(D684,'[1]Pension Expense Details'!$D$23:$S$1407,12,FALSE)</f>
        <v>-44027</v>
      </c>
      <c r="N684" s="105">
        <f>ROUND(('[1]68_InOutFlowsCurPrdAndPriorHist'!$F$29-'[1]68_InOutFlowsCurPrdAndPriorHist'!$F$32)*$H684,0)-VLOOKUP(D684,'[1]Pension Expense Details'!$D$23:$S$1407,13,FALSE)</f>
        <v>-332676</v>
      </c>
      <c r="O684" s="105">
        <f>ROUND(('[1]68_InOutFlowsCurPrdAndPriorHist'!$F$30-'[1]68_InOutFlowsCurPrdAndPriorHist'!$F$33)*$H684,0)-VLOOKUP(D684,'[1]Pension Expense Details'!$D$23:$S$1407,14,FALSE)</f>
        <v>143859</v>
      </c>
      <c r="P684" s="105">
        <f>ROUND((VLOOKUP(D684,'[1]Schedule of Pension Amounts LW'!$B$15:$AC$1399,28,FALSE)-VLOOKUP(D684,'[1]Schedule of Pension Amounts LW'!$B$15:$AC$1399,27,FALSE))*'[1]Schedule of Pension Amounts LW'!AD$4,0)+VLOOKUP(D684,'[1]Schedule of Pension Amounts LW'!$B$15:$AH$1399,33,FALSE)-VLOOKUP(D684,'[1]Pension Expense Details'!$D$23:$S$1407,15,FALSE)</f>
        <v>18010</v>
      </c>
      <c r="Q684" s="98">
        <f t="shared" si="46"/>
        <v>2763343</v>
      </c>
      <c r="R684" s="98">
        <f>ROUND('[1]68_InOutFlowsCurPrdAndPrior'!$D$32*IF(ISNA(VLOOKUP(D684,'[1]Proportionate Shares'!$D$23:$I$1359,6,FALSE)),0,VLOOKUP(D684,'[1]Proportionate Shares'!$D$23:$I$1359,6,FALSE)),0)</f>
        <v>11609</v>
      </c>
      <c r="S684" s="98">
        <f>ROUND('[1]68_InOutFlowsCurPrdAndPrior'!$D$33*IF(ISNA(VLOOKUP(D684,'[1]Proportionate Shares'!$D$23:$I$1359,6,FALSE)),0,VLOOKUP(D684,'[1]Proportionate Shares'!$D$23:$I$1359,6,FALSE)),0)</f>
        <v>857325</v>
      </c>
      <c r="T684" s="98">
        <f>ROUND('[1]68_InOutFlowsCurPrdAndPrior'!$D$35*IF(ISNA(VLOOKUP(D684,'[1]Proportionate Shares'!$D$23:$I$1359,6,FALSE)),0,VLOOKUP(D684,'[1]Proportionate Shares'!$D$23:$I$1359,6,FALSE)),0)</f>
        <v>166133</v>
      </c>
      <c r="U684" s="98">
        <f>VLOOKUP(D684,'[1]Schedule of Pension Amounts LW'!$B$15:$AS$1399,36,FALSE)</f>
        <v>291676</v>
      </c>
      <c r="V684" s="99">
        <f t="shared" si="47"/>
        <v>1326743</v>
      </c>
      <c r="W684" s="98">
        <f>ROUND('[1]68_InOutFlowsCurPrdAndPrior'!$F$32*IF(ISNA(VLOOKUP(D684,'[1]Proportionate Shares'!$D$23:$I$1359,6,FALSE)),0,VLOOKUP(D684,'[1]Proportionate Shares'!$D$23:$I$1359,6,FALSE)),0)</f>
        <v>95948</v>
      </c>
      <c r="X684" s="98">
        <f>ROUND('[1]68_InOutFlowsCurPrdAndPrior'!$F$33*IF(ISNA(VLOOKUP(D684,'[1]Proportionate Shares'!$D$23:$I$1359,6,FALSE)),0,VLOOKUP(D684,'[1]Proportionate Shares'!$D$23:$I$1359,6,FALSE)),0)</f>
        <v>354287</v>
      </c>
      <c r="Y684" s="98">
        <f>ROUND('[1]68_InOutFlowsCurPrdAndPrior'!$F$35*IF(ISNA(VLOOKUP(D684,'[1]Proportionate Shares'!$D$23:$I$1359,6,FALSE)),0,VLOOKUP(D684,'[1]Proportionate Shares'!$D$23:$I$1359,6,FALSE)),0)</f>
        <v>138386</v>
      </c>
      <c r="Z684" s="98">
        <f>-VLOOKUP(D684,'[1]Schedule of Pension Amounts LW'!$B$15:$AS$1399,37,FALSE)</f>
        <v>28</v>
      </c>
      <c r="AA684" s="99">
        <f t="shared" si="48"/>
        <v>588649</v>
      </c>
      <c r="AB684" s="72">
        <f>VLOOKUP(D684,'[1]Pension Expense Details'!$D$22:$S$1407,16,FALSE)</f>
        <v>259613</v>
      </c>
      <c r="AC684" s="72">
        <f t="shared" si="49"/>
        <v>351250</v>
      </c>
      <c r="AD684" s="72">
        <f>VLOOKUP(D684,'[1]Schedule of Pension Amounts LW'!$B$15:$W$1399,22,FALSE)</f>
        <v>610863</v>
      </c>
    </row>
    <row r="685" spans="1:30" x14ac:dyDescent="0.3">
      <c r="A685" s="104"/>
      <c r="B685" s="33"/>
      <c r="C685" s="33" t="str">
        <f>VLOOKUP(D685,'[1]Employer information'!$I$3:$J$1391,2,FALSE)</f>
        <v xml:space="preserve">Public Education                                  </v>
      </c>
      <c r="D685" s="33" t="str">
        <f>'[1]Schedule of Pension Amounts LW'!B678</f>
        <v>0679</v>
      </c>
      <c r="E685" s="33" t="str">
        <f>IF(ISNA(VLOOKUP(D685,'[1]Proportionate Shares'!$D$23:$G$1400,2,FALSE)),"",VLOOKUP(D685,'[1]Proportionate Shares'!$D$23:$G$1400,2,FALSE))</f>
        <v>113902</v>
      </c>
      <c r="F685" s="33" t="str">
        <f>IF(ISNA(VLOOKUP(D685,'[1]Proportionate Shares'!$D$23:$G$1400,3,FALSE)),"",VLOOKUP(D685,'[1]Proportionate Shares'!$D$23:$G$1400,3,FALSE))</f>
        <v xml:space="preserve">   </v>
      </c>
      <c r="G685" s="34" t="str">
        <f>VLOOKUP(D685,'[1]Employer information'!$A$3:$B$1390,2,FALSE)</f>
        <v>GRAPELAND ISD</v>
      </c>
      <c r="H685" s="36">
        <f>IF(ISNA(VLOOKUP(D685,'[1]Proportionate Shares'!$D$23:$I$1377,6,FALSE)),0,VLOOKUP(D685,'[1]Proportionate Shares'!$D$23:$I$1377,6,FALSE))</f>
        <v>2.7234205000000001E-5</v>
      </c>
      <c r="I685" s="105">
        <f>VLOOKUP(D685,'[1]Schedule of Pension Amounts LW'!$B$15:$E$1399,3,FALSE)</f>
        <v>1359580</v>
      </c>
      <c r="J685" s="105">
        <f>-IF(ISNA(VLOOKUP(D685,'[1]Combined Contribution Amounts'!$A$2:$K$1335,5,FALSE)),0,VLOOKUP(D685,'[1]Combined Contribution Amounts'!$A$2:$K$1335,5,FALSE))</f>
        <v>-95323</v>
      </c>
      <c r="K685" s="105">
        <f>-IF(ISNA(VLOOKUP(D685,'[1]Combined Contribution Amounts'!$A$2:$K$1335,7,FALSE)),0,VLOOKUP(D685,'[1]Combined Contribution Amounts'!$A$2:$K$1335,7,FALSE))+-IF(ISNA(VLOOKUP(D685,'[1]Combined Contribution Amounts'!$A$2:$K$1335,8,FALSE)),0,VLOOKUP(D685,'[1]Combined Contribution Amounts'!$A$2:$K$1335,8,FALSE))+-IF(ISNA(VLOOKUP(D685,'[1]Combined Contribution Amounts'!$A$2:$K$1335,9,FALSE)),0,VLOOKUP(D685,'[1]Combined Contribution Amounts'!$A$2:$K$1335,9,FALSE))</f>
        <v>0</v>
      </c>
      <c r="L685" s="105">
        <f>VLOOKUP(D685,'[1]Pension Expense Details'!$D$23:$S$1407,16,FALSE)</f>
        <v>153207</v>
      </c>
      <c r="M685" s="105">
        <f>ROUND(('[1]68_InOutFlowsCurPrdAndPriorHist'!$F$28-'[1]68_InOutFlowsCurPrdAndPriorHist'!$F$31)*$H685,0)-VLOOKUP(D685,'[1]Pension Expense Details'!$D$23:$S$1407,12,FALSE)</f>
        <v>-22557</v>
      </c>
      <c r="N685" s="105">
        <f>ROUND(('[1]68_InOutFlowsCurPrdAndPriorHist'!$F$29-'[1]68_InOutFlowsCurPrdAndPriorHist'!$F$32)*$H685,0)-VLOOKUP(D685,'[1]Pension Expense Details'!$D$23:$S$1407,13,FALSE)</f>
        <v>-170438</v>
      </c>
      <c r="O685" s="105">
        <f>ROUND(('[1]68_InOutFlowsCurPrdAndPriorHist'!$F$30-'[1]68_InOutFlowsCurPrdAndPriorHist'!$F$33)*$H685,0)-VLOOKUP(D685,'[1]Pension Expense Details'!$D$23:$S$1407,14,FALSE)</f>
        <v>73702</v>
      </c>
      <c r="P685" s="105">
        <f>ROUND((VLOOKUP(D685,'[1]Schedule of Pension Amounts LW'!$B$15:$AC$1399,28,FALSE)-VLOOKUP(D685,'[1]Schedule of Pension Amounts LW'!$B$15:$AC$1399,27,FALSE))*'[1]Schedule of Pension Amounts LW'!AD$4,0)+VLOOKUP(D685,'[1]Schedule of Pension Amounts LW'!$B$15:$AH$1399,33,FALSE)-VLOOKUP(D685,'[1]Pension Expense Details'!$D$23:$S$1407,15,FALSE)</f>
        <v>117548</v>
      </c>
      <c r="Q685" s="98">
        <f t="shared" si="46"/>
        <v>1415719</v>
      </c>
      <c r="R685" s="98">
        <f>ROUND('[1]68_InOutFlowsCurPrdAndPrior'!$D$32*IF(ISNA(VLOOKUP(D685,'[1]Proportionate Shares'!$D$23:$I$1359,6,FALSE)),0,VLOOKUP(D685,'[1]Proportionate Shares'!$D$23:$I$1359,6,FALSE)),0)</f>
        <v>5947</v>
      </c>
      <c r="S685" s="98">
        <f>ROUND('[1]68_InOutFlowsCurPrdAndPrior'!$D$33*IF(ISNA(VLOOKUP(D685,'[1]Proportionate Shares'!$D$23:$I$1359,6,FALSE)),0,VLOOKUP(D685,'[1]Proportionate Shares'!$D$23:$I$1359,6,FALSE)),0)</f>
        <v>439226</v>
      </c>
      <c r="T685" s="98">
        <f>ROUND('[1]68_InOutFlowsCurPrdAndPrior'!$D$35*IF(ISNA(VLOOKUP(D685,'[1]Proportionate Shares'!$D$23:$I$1359,6,FALSE)),0,VLOOKUP(D685,'[1]Proportionate Shares'!$D$23:$I$1359,6,FALSE)),0)</f>
        <v>85113</v>
      </c>
      <c r="U685" s="98">
        <f>VLOOKUP(D685,'[1]Schedule of Pension Amounts LW'!$B$15:$AS$1399,36,FALSE)</f>
        <v>198246</v>
      </c>
      <c r="V685" s="99">
        <f t="shared" si="47"/>
        <v>728532</v>
      </c>
      <c r="W685" s="98">
        <f>ROUND('[1]68_InOutFlowsCurPrdAndPrior'!$F$32*IF(ISNA(VLOOKUP(D685,'[1]Proportionate Shares'!$D$23:$I$1359,6,FALSE)),0,VLOOKUP(D685,'[1]Proportionate Shares'!$D$23:$I$1359,6,FALSE)),0)</f>
        <v>49156</v>
      </c>
      <c r="X685" s="98">
        <f>ROUND('[1]68_InOutFlowsCurPrdAndPrior'!$F$33*IF(ISNA(VLOOKUP(D685,'[1]Proportionate Shares'!$D$23:$I$1359,6,FALSE)),0,VLOOKUP(D685,'[1]Proportionate Shares'!$D$23:$I$1359,6,FALSE)),0)</f>
        <v>181509</v>
      </c>
      <c r="Y685" s="98">
        <f>ROUND('[1]68_InOutFlowsCurPrdAndPrior'!$F$35*IF(ISNA(VLOOKUP(D685,'[1]Proportionate Shares'!$D$23:$I$1359,6,FALSE)),0,VLOOKUP(D685,'[1]Proportionate Shares'!$D$23:$I$1359,6,FALSE)),0)</f>
        <v>70898</v>
      </c>
      <c r="Z685" s="98">
        <f>-VLOOKUP(D685,'[1]Schedule of Pension Amounts LW'!$B$15:$AS$1399,37,FALSE)</f>
        <v>99835</v>
      </c>
      <c r="AA685" s="99">
        <f t="shared" si="48"/>
        <v>401398</v>
      </c>
      <c r="AB685" s="72">
        <f>VLOOKUP(D685,'[1]Pension Expense Details'!$D$22:$S$1407,16,FALSE)</f>
        <v>153207</v>
      </c>
      <c r="AC685" s="72">
        <f t="shared" si="49"/>
        <v>151538</v>
      </c>
      <c r="AD685" s="72">
        <f>VLOOKUP(D685,'[1]Schedule of Pension Amounts LW'!$B$15:$W$1399,22,FALSE)</f>
        <v>304745</v>
      </c>
    </row>
    <row r="686" spans="1:30" x14ac:dyDescent="0.3">
      <c r="A686" s="104"/>
      <c r="B686" s="33"/>
      <c r="C686" s="33" t="str">
        <f>VLOOKUP(D686,'[1]Employer information'!$I$3:$J$1391,2,FALSE)</f>
        <v xml:space="preserve">Public Education                                  </v>
      </c>
      <c r="D686" s="33" t="str">
        <f>'[1]Schedule of Pension Amounts LW'!B679</f>
        <v>0680</v>
      </c>
      <c r="E686" s="33" t="str">
        <f>IF(ISNA(VLOOKUP(D686,'[1]Proportionate Shares'!$D$23:$G$1400,2,FALSE)),"",VLOOKUP(D686,'[1]Proportionate Shares'!$D$23:$G$1400,2,FALSE))</f>
        <v>220906</v>
      </c>
      <c r="F686" s="33" t="str">
        <f>IF(ISNA(VLOOKUP(D686,'[1]Proportionate Shares'!$D$23:$G$1400,3,FALSE)),"",VLOOKUP(D686,'[1]Proportionate Shares'!$D$23:$G$1400,3,FALSE))</f>
        <v xml:space="preserve">   </v>
      </c>
      <c r="G686" s="34" t="str">
        <f>VLOOKUP(D686,'[1]Employer information'!$A$3:$B$1390,2,FALSE)</f>
        <v>GRAPEVINE COLLEYVILLE</v>
      </c>
      <c r="H686" s="36">
        <f>IF(ISNA(VLOOKUP(D686,'[1]Proportionate Shares'!$D$23:$I$1377,6,FALSE)),0,VLOOKUP(D686,'[1]Proportionate Shares'!$D$23:$I$1377,6,FALSE))</f>
        <v>8.2505873200000004E-4</v>
      </c>
      <c r="I686" s="105">
        <f>VLOOKUP(D686,'[1]Schedule of Pension Amounts LW'!$B$15:$E$1399,3,FALSE)</f>
        <v>40366792</v>
      </c>
      <c r="J686" s="105">
        <f>-IF(ISNA(VLOOKUP(D686,'[1]Combined Contribution Amounts'!$A$2:$K$1335,5,FALSE)),0,VLOOKUP(D686,'[1]Combined Contribution Amounts'!$A$2:$K$1335,5,FALSE))</f>
        <v>-2887805</v>
      </c>
      <c r="K686" s="105">
        <f>-IF(ISNA(VLOOKUP(D686,'[1]Combined Contribution Amounts'!$A$2:$K$1335,7,FALSE)),0,VLOOKUP(D686,'[1]Combined Contribution Amounts'!$A$2:$K$1335,7,FALSE))+-IF(ISNA(VLOOKUP(D686,'[1]Combined Contribution Amounts'!$A$2:$K$1335,8,FALSE)),0,VLOOKUP(D686,'[1]Combined Contribution Amounts'!$A$2:$K$1335,8,FALSE))+-IF(ISNA(VLOOKUP(D686,'[1]Combined Contribution Amounts'!$A$2:$K$1335,9,FALSE)),0,VLOOKUP(D686,'[1]Combined Contribution Amounts'!$A$2:$K$1335,9,FALSE))</f>
        <v>0</v>
      </c>
      <c r="L686" s="105">
        <f>VLOOKUP(D686,'[1]Pension Expense Details'!$D$23:$S$1407,16,FALSE)</f>
        <v>4770494</v>
      </c>
      <c r="M686" s="105">
        <f>ROUND(('[1]68_InOutFlowsCurPrdAndPriorHist'!$F$28-'[1]68_InOutFlowsCurPrdAndPriorHist'!$F$31)*$H686,0)-VLOOKUP(D686,'[1]Pension Expense Details'!$D$23:$S$1407,12,FALSE)</f>
        <v>-683345</v>
      </c>
      <c r="N686" s="105">
        <f>ROUND(('[1]68_InOutFlowsCurPrdAndPriorHist'!$F$29-'[1]68_InOutFlowsCurPrdAndPriorHist'!$F$32)*$H686,0)-VLOOKUP(D686,'[1]Pension Expense Details'!$D$23:$S$1407,13,FALSE)</f>
        <v>-5163386</v>
      </c>
      <c r="O686" s="105">
        <f>ROUND(('[1]68_InOutFlowsCurPrdAndPriorHist'!$F$30-'[1]68_InOutFlowsCurPrdAndPriorHist'!$F$33)*$H686,0)-VLOOKUP(D686,'[1]Pension Expense Details'!$D$23:$S$1407,14,FALSE)</f>
        <v>2232808</v>
      </c>
      <c r="P686" s="105">
        <f>ROUND((VLOOKUP(D686,'[1]Schedule of Pension Amounts LW'!$B$15:$AC$1399,28,FALSE)-VLOOKUP(D686,'[1]Schedule of Pension Amounts LW'!$B$15:$AC$1399,27,FALSE))*'[1]Schedule of Pension Amounts LW'!AD$4,0)+VLOOKUP(D686,'[1]Schedule of Pension Amounts LW'!$B$15:$AH$1399,33,FALSE)-VLOOKUP(D686,'[1]Pension Expense Details'!$D$23:$S$1407,15,FALSE)</f>
        <v>4253574</v>
      </c>
      <c r="Q686" s="98">
        <f t="shared" si="46"/>
        <v>42889132</v>
      </c>
      <c r="R686" s="98">
        <f>ROUND('[1]68_InOutFlowsCurPrdAndPrior'!$D$32*IF(ISNA(VLOOKUP(D686,'[1]Proportionate Shares'!$D$23:$I$1359,6,FALSE)),0,VLOOKUP(D686,'[1]Proportionate Shares'!$D$23:$I$1359,6,FALSE)),0)</f>
        <v>180173</v>
      </c>
      <c r="S686" s="98">
        <f>ROUND('[1]68_InOutFlowsCurPrdAndPrior'!$D$33*IF(ISNA(VLOOKUP(D686,'[1]Proportionate Shares'!$D$23:$I$1359,6,FALSE)),0,VLOOKUP(D686,'[1]Proportionate Shares'!$D$23:$I$1359,6,FALSE)),0)</f>
        <v>13306315</v>
      </c>
      <c r="T686" s="98">
        <f>ROUND('[1]68_InOutFlowsCurPrdAndPrior'!$D$35*IF(ISNA(VLOOKUP(D686,'[1]Proportionate Shares'!$D$23:$I$1359,6,FALSE)),0,VLOOKUP(D686,'[1]Proportionate Shares'!$D$23:$I$1359,6,FALSE)),0)</f>
        <v>2578508</v>
      </c>
      <c r="U686" s="98">
        <f>VLOOKUP(D686,'[1]Schedule of Pension Amounts LW'!$B$15:$AS$1399,36,FALSE)</f>
        <v>5512990</v>
      </c>
      <c r="V686" s="99">
        <f t="shared" si="47"/>
        <v>21577986</v>
      </c>
      <c r="W686" s="98">
        <f>ROUND('[1]68_InOutFlowsCurPrdAndPrior'!$F$32*IF(ISNA(VLOOKUP(D686,'[1]Proportionate Shares'!$D$23:$I$1359,6,FALSE)),0,VLOOKUP(D686,'[1]Proportionate Shares'!$D$23:$I$1359,6,FALSE)),0)</f>
        <v>1489179</v>
      </c>
      <c r="X686" s="98">
        <f>ROUND('[1]68_InOutFlowsCurPrdAndPrior'!$F$33*IF(ISNA(VLOOKUP(D686,'[1]Proportionate Shares'!$D$23:$I$1359,6,FALSE)),0,VLOOKUP(D686,'[1]Proportionate Shares'!$D$23:$I$1359,6,FALSE)),0)</f>
        <v>5498799</v>
      </c>
      <c r="Y686" s="98">
        <f>ROUND('[1]68_InOutFlowsCurPrdAndPrior'!$F$35*IF(ISNA(VLOOKUP(D686,'[1]Proportionate Shares'!$D$23:$I$1359,6,FALSE)),0,VLOOKUP(D686,'[1]Proportionate Shares'!$D$23:$I$1359,6,FALSE)),0)</f>
        <v>2147851</v>
      </c>
      <c r="Z686" s="98">
        <f>-VLOOKUP(D686,'[1]Schedule of Pension Amounts LW'!$B$15:$AS$1399,37,FALSE)</f>
        <v>795980</v>
      </c>
      <c r="AA686" s="99">
        <f t="shared" si="48"/>
        <v>9931809</v>
      </c>
      <c r="AB686" s="72">
        <f>VLOOKUP(D686,'[1]Pension Expense Details'!$D$22:$S$1407,16,FALSE)</f>
        <v>4770494</v>
      </c>
      <c r="AC686" s="72">
        <f t="shared" si="49"/>
        <v>4413485</v>
      </c>
      <c r="AD686" s="72">
        <f>VLOOKUP(D686,'[1]Schedule of Pension Amounts LW'!$B$15:$W$1399,22,FALSE)</f>
        <v>9183979</v>
      </c>
    </row>
    <row r="687" spans="1:30" x14ac:dyDescent="0.3">
      <c r="A687" s="104"/>
      <c r="B687" s="33"/>
      <c r="C687" s="33" t="str">
        <f>VLOOKUP(D687,'[1]Employer information'!$I$3:$J$1391,2,FALSE)</f>
        <v xml:space="preserve">Public Education                                  </v>
      </c>
      <c r="D687" s="33" t="str">
        <f>'[1]Schedule of Pension Amounts LW'!B680</f>
        <v>0682</v>
      </c>
      <c r="E687" s="33" t="str">
        <f>IF(ISNA(VLOOKUP(D687,'[1]Proportionate Shares'!$D$23:$G$1400,2,FALSE)),"",VLOOKUP(D687,'[1]Proportionate Shares'!$D$23:$G$1400,2,FALSE))</f>
        <v>116905</v>
      </c>
      <c r="F687" s="33" t="str">
        <f>IF(ISNA(VLOOKUP(D687,'[1]Proportionate Shares'!$D$23:$G$1400,3,FALSE)),"",VLOOKUP(D687,'[1]Proportionate Shares'!$D$23:$G$1400,3,FALSE))</f>
        <v xml:space="preserve">   </v>
      </c>
      <c r="G687" s="34" t="str">
        <f>VLOOKUP(D687,'[1]Employer information'!$A$3:$B$1390,2,FALSE)</f>
        <v>GREENVILLE ISD</v>
      </c>
      <c r="H687" s="36">
        <f>IF(ISNA(VLOOKUP(D687,'[1]Proportionate Shares'!$D$23:$I$1377,6,FALSE)),0,VLOOKUP(D687,'[1]Proportionate Shares'!$D$23:$I$1377,6,FALSE))</f>
        <v>2.8112489100000002E-4</v>
      </c>
      <c r="I687" s="105">
        <f>VLOOKUP(D687,'[1]Schedule of Pension Amounts LW'!$B$15:$E$1399,3,FALSE)</f>
        <v>15193602</v>
      </c>
      <c r="J687" s="105">
        <f>-IF(ISNA(VLOOKUP(D687,'[1]Combined Contribution Amounts'!$A$2:$K$1335,5,FALSE)),0,VLOOKUP(D687,'[1]Combined Contribution Amounts'!$A$2:$K$1335,5,FALSE))</f>
        <v>-983971</v>
      </c>
      <c r="K687" s="105">
        <f>-IF(ISNA(VLOOKUP(D687,'[1]Combined Contribution Amounts'!$A$2:$K$1335,7,FALSE)),0,VLOOKUP(D687,'[1]Combined Contribution Amounts'!$A$2:$K$1335,7,FALSE))+-IF(ISNA(VLOOKUP(D687,'[1]Combined Contribution Amounts'!$A$2:$K$1335,8,FALSE)),0,VLOOKUP(D687,'[1]Combined Contribution Amounts'!$A$2:$K$1335,8,FALSE))+-IF(ISNA(VLOOKUP(D687,'[1]Combined Contribution Amounts'!$A$2:$K$1335,9,FALSE)),0,VLOOKUP(D687,'[1]Combined Contribution Amounts'!$A$2:$K$1335,9,FALSE))</f>
        <v>0</v>
      </c>
      <c r="L687" s="105">
        <f>VLOOKUP(D687,'[1]Pension Expense Details'!$D$23:$S$1407,16,FALSE)</f>
        <v>1399244</v>
      </c>
      <c r="M687" s="105">
        <f>ROUND(('[1]68_InOutFlowsCurPrdAndPriorHist'!$F$28-'[1]68_InOutFlowsCurPrdAndPriorHist'!$F$31)*$H687,0)-VLOOKUP(D687,'[1]Pension Expense Details'!$D$23:$S$1407,12,FALSE)</f>
        <v>-232839</v>
      </c>
      <c r="N687" s="105">
        <f>ROUND(('[1]68_InOutFlowsCurPrdAndPriorHist'!$F$29-'[1]68_InOutFlowsCurPrdAndPriorHist'!$F$32)*$H687,0)-VLOOKUP(D687,'[1]Pension Expense Details'!$D$23:$S$1407,13,FALSE)</f>
        <v>-1759337</v>
      </c>
      <c r="O687" s="105">
        <f>ROUND(('[1]68_InOutFlowsCurPrdAndPriorHist'!$F$30-'[1]68_InOutFlowsCurPrdAndPriorHist'!$F$33)*$H687,0)-VLOOKUP(D687,'[1]Pension Expense Details'!$D$23:$S$1407,14,FALSE)</f>
        <v>760792</v>
      </c>
      <c r="P687" s="105">
        <f>ROUND((VLOOKUP(D687,'[1]Schedule of Pension Amounts LW'!$B$15:$AC$1399,28,FALSE)-VLOOKUP(D687,'[1]Schedule of Pension Amounts LW'!$B$15:$AC$1399,27,FALSE))*'[1]Schedule of Pension Amounts LW'!AD$4,0)+VLOOKUP(D687,'[1]Schedule of Pension Amounts LW'!$B$15:$AH$1399,33,FALSE)-VLOOKUP(D687,'[1]Pension Expense Details'!$D$23:$S$1407,15,FALSE)</f>
        <v>236260</v>
      </c>
      <c r="Q687" s="98">
        <f t="shared" si="46"/>
        <v>14613751</v>
      </c>
      <c r="R687" s="98">
        <f>ROUND('[1]68_InOutFlowsCurPrdAndPrior'!$D$32*IF(ISNA(VLOOKUP(D687,'[1]Proportionate Shares'!$D$23:$I$1359,6,FALSE)),0,VLOOKUP(D687,'[1]Proportionate Shares'!$D$23:$I$1359,6,FALSE)),0)</f>
        <v>61391</v>
      </c>
      <c r="S687" s="98">
        <f>ROUND('[1]68_InOutFlowsCurPrdAndPrior'!$D$33*IF(ISNA(VLOOKUP(D687,'[1]Proportionate Shares'!$D$23:$I$1359,6,FALSE)),0,VLOOKUP(D687,'[1]Proportionate Shares'!$D$23:$I$1359,6,FALSE)),0)</f>
        <v>4533903</v>
      </c>
      <c r="T687" s="98">
        <f>ROUND('[1]68_InOutFlowsCurPrdAndPrior'!$D$35*IF(ISNA(VLOOKUP(D687,'[1]Proportionate Shares'!$D$23:$I$1359,6,FALSE)),0,VLOOKUP(D687,'[1]Proportionate Shares'!$D$23:$I$1359,6,FALSE)),0)</f>
        <v>878583</v>
      </c>
      <c r="U687" s="98">
        <f>VLOOKUP(D687,'[1]Schedule of Pension Amounts LW'!$B$15:$AS$1399,36,FALSE)</f>
        <v>1087368</v>
      </c>
      <c r="V687" s="99">
        <f t="shared" si="47"/>
        <v>6561245</v>
      </c>
      <c r="W687" s="98">
        <f>ROUND('[1]68_InOutFlowsCurPrdAndPrior'!$F$32*IF(ISNA(VLOOKUP(D687,'[1]Proportionate Shares'!$D$23:$I$1359,6,FALSE)),0,VLOOKUP(D687,'[1]Proportionate Shares'!$D$23:$I$1359,6,FALSE)),0)</f>
        <v>507413</v>
      </c>
      <c r="X687" s="98">
        <f>ROUND('[1]68_InOutFlowsCurPrdAndPrior'!$F$33*IF(ISNA(VLOOKUP(D687,'[1]Proportionate Shares'!$D$23:$I$1359,6,FALSE)),0,VLOOKUP(D687,'[1]Proportionate Shares'!$D$23:$I$1359,6,FALSE)),0)</f>
        <v>1873623</v>
      </c>
      <c r="Y687" s="98">
        <f>ROUND('[1]68_InOutFlowsCurPrdAndPrior'!$F$35*IF(ISNA(VLOOKUP(D687,'[1]Proportionate Shares'!$D$23:$I$1359,6,FALSE)),0,VLOOKUP(D687,'[1]Proportionate Shares'!$D$23:$I$1359,6,FALSE)),0)</f>
        <v>731844</v>
      </c>
      <c r="Z687" s="98">
        <f>-VLOOKUP(D687,'[1]Schedule of Pension Amounts LW'!$B$15:$AS$1399,37,FALSE)</f>
        <v>326843</v>
      </c>
      <c r="AA687" s="99">
        <f t="shared" si="48"/>
        <v>3439723</v>
      </c>
      <c r="AB687" s="72">
        <f>VLOOKUP(D687,'[1]Pension Expense Details'!$D$22:$S$1407,16,FALSE)</f>
        <v>1399244</v>
      </c>
      <c r="AC687" s="72">
        <f t="shared" si="49"/>
        <v>1607338</v>
      </c>
      <c r="AD687" s="72">
        <f>VLOOKUP(D687,'[1]Schedule of Pension Amounts LW'!$B$15:$W$1399,22,FALSE)</f>
        <v>3006582</v>
      </c>
    </row>
    <row r="688" spans="1:30" x14ac:dyDescent="0.3">
      <c r="A688" s="104"/>
      <c r="B688" s="33"/>
      <c r="C688" s="33" t="str">
        <f>VLOOKUP(D688,'[1]Employer information'!$I$3:$J$1391,2,FALSE)</f>
        <v xml:space="preserve">Public Education                                  </v>
      </c>
      <c r="D688" s="33" t="str">
        <f>'[1]Schedule of Pension Amounts LW'!B681</f>
        <v>1630</v>
      </c>
      <c r="E688" s="33" t="str">
        <f>IF(ISNA(VLOOKUP(D688,'[1]Proportionate Shares'!$D$23:$G$1400,2,FALSE)),"",VLOOKUP(D688,'[1]Proportionate Shares'!$D$23:$G$1400,2,FALSE))</f>
        <v>165902</v>
      </c>
      <c r="F688" s="33" t="str">
        <f>IF(ISNA(VLOOKUP(D688,'[1]Proportionate Shares'!$D$23:$G$1400,3,FALSE)),"",VLOOKUP(D688,'[1]Proportionate Shares'!$D$23:$G$1400,3,FALSE))</f>
        <v/>
      </c>
      <c r="G688" s="34" t="str">
        <f>VLOOKUP(D688,'[1]Employer information'!$A$3:$B$1390,2,FALSE)</f>
        <v>GREENWOOD ISD</v>
      </c>
      <c r="H688" s="36">
        <f>IF(ISNA(VLOOKUP(D688,'[1]Proportionate Shares'!$D$23:$I$1377,6,FALSE)),0,VLOOKUP(D688,'[1]Proportionate Shares'!$D$23:$I$1377,6,FALSE))</f>
        <v>1.1498775499999999E-4</v>
      </c>
      <c r="I688" s="105">
        <f>VLOOKUP(D688,'[1]Schedule of Pension Amounts LW'!$B$15:$E$1399,3,FALSE)</f>
        <v>6133942</v>
      </c>
      <c r="J688" s="105">
        <f>-IF(ISNA(VLOOKUP(D688,'[1]Combined Contribution Amounts'!$A$2:$K$1335,5,FALSE)),0,VLOOKUP(D688,'[1]Combined Contribution Amounts'!$A$2:$K$1335,5,FALSE))</f>
        <v>-402471</v>
      </c>
      <c r="K688" s="105">
        <f>-IF(ISNA(VLOOKUP(D688,'[1]Combined Contribution Amounts'!$A$2:$K$1335,7,FALSE)),0,VLOOKUP(D688,'[1]Combined Contribution Amounts'!$A$2:$K$1335,7,FALSE))+-IF(ISNA(VLOOKUP(D688,'[1]Combined Contribution Amounts'!$A$2:$K$1335,8,FALSE)),0,VLOOKUP(D688,'[1]Combined Contribution Amounts'!$A$2:$K$1335,8,FALSE))+-IF(ISNA(VLOOKUP(D688,'[1]Combined Contribution Amounts'!$A$2:$K$1335,9,FALSE)),0,VLOOKUP(D688,'[1]Combined Contribution Amounts'!$A$2:$K$1335,9,FALSE))</f>
        <v>0</v>
      </c>
      <c r="L688" s="105">
        <f>VLOOKUP(D688,'[1]Pension Expense Details'!$D$23:$S$1407,16,FALSE)</f>
        <v>585006</v>
      </c>
      <c r="M688" s="105">
        <f>ROUND(('[1]68_InOutFlowsCurPrdAndPriorHist'!$F$28-'[1]68_InOutFlowsCurPrdAndPriorHist'!$F$31)*$H688,0)-VLOOKUP(D688,'[1]Pension Expense Details'!$D$23:$S$1407,12,FALSE)</f>
        <v>-95237</v>
      </c>
      <c r="N688" s="105">
        <f>ROUND(('[1]68_InOutFlowsCurPrdAndPriorHist'!$F$29-'[1]68_InOutFlowsCurPrdAndPriorHist'!$F$32)*$H688,0)-VLOOKUP(D688,'[1]Pension Expense Details'!$D$23:$S$1407,13,FALSE)</f>
        <v>-719617</v>
      </c>
      <c r="O688" s="105">
        <f>ROUND(('[1]68_InOutFlowsCurPrdAndPriorHist'!$F$30-'[1]68_InOutFlowsCurPrdAndPriorHist'!$F$33)*$H688,0)-VLOOKUP(D688,'[1]Pension Expense Details'!$D$23:$S$1407,14,FALSE)</f>
        <v>311185</v>
      </c>
      <c r="P688" s="105">
        <f>ROUND((VLOOKUP(D688,'[1]Schedule of Pension Amounts LW'!$B$15:$AC$1399,28,FALSE)-VLOOKUP(D688,'[1]Schedule of Pension Amounts LW'!$B$15:$AC$1399,27,FALSE))*'[1]Schedule of Pension Amounts LW'!AD$4,0)+VLOOKUP(D688,'[1]Schedule of Pension Amounts LW'!$B$15:$AH$1399,33,FALSE)-VLOOKUP(D688,'[1]Pension Expense Details'!$D$23:$S$1407,15,FALSE)</f>
        <v>164615</v>
      </c>
      <c r="Q688" s="98">
        <f t="shared" si="46"/>
        <v>5977423</v>
      </c>
      <c r="R688" s="98">
        <f>ROUND('[1]68_InOutFlowsCurPrdAndPrior'!$D$32*IF(ISNA(VLOOKUP(D688,'[1]Proportionate Shares'!$D$23:$I$1359,6,FALSE)),0,VLOOKUP(D688,'[1]Proportionate Shares'!$D$23:$I$1359,6,FALSE)),0)</f>
        <v>25111</v>
      </c>
      <c r="S688" s="98">
        <f>ROUND('[1]68_InOutFlowsCurPrdAndPrior'!$D$33*IF(ISNA(VLOOKUP(D688,'[1]Proportionate Shares'!$D$23:$I$1359,6,FALSE)),0,VLOOKUP(D688,'[1]Proportionate Shares'!$D$23:$I$1359,6,FALSE)),0)</f>
        <v>1854490</v>
      </c>
      <c r="T688" s="98">
        <f>ROUND('[1]68_InOutFlowsCurPrdAndPrior'!$D$35*IF(ISNA(VLOOKUP(D688,'[1]Proportionate Shares'!$D$23:$I$1359,6,FALSE)),0,VLOOKUP(D688,'[1]Proportionate Shares'!$D$23:$I$1359,6,FALSE)),0)</f>
        <v>359364</v>
      </c>
      <c r="U688" s="98">
        <f>VLOOKUP(D688,'[1]Schedule of Pension Amounts LW'!$B$15:$AS$1399,36,FALSE)</f>
        <v>878521</v>
      </c>
      <c r="V688" s="99">
        <f t="shared" si="47"/>
        <v>3117486</v>
      </c>
      <c r="W688" s="98">
        <f>ROUND('[1]68_InOutFlowsCurPrdAndPrior'!$F$32*IF(ISNA(VLOOKUP(D688,'[1]Proportionate Shares'!$D$23:$I$1359,6,FALSE)),0,VLOOKUP(D688,'[1]Proportionate Shares'!$D$23:$I$1359,6,FALSE)),0)</f>
        <v>207546</v>
      </c>
      <c r="X688" s="98">
        <f>ROUND('[1]68_InOutFlowsCurPrdAndPrior'!$F$33*IF(ISNA(VLOOKUP(D688,'[1]Proportionate Shares'!$D$23:$I$1359,6,FALSE)),0,VLOOKUP(D688,'[1]Proportionate Shares'!$D$23:$I$1359,6,FALSE)),0)</f>
        <v>766363</v>
      </c>
      <c r="Y688" s="98">
        <f>ROUND('[1]68_InOutFlowsCurPrdAndPrior'!$F$35*IF(ISNA(VLOOKUP(D688,'[1]Proportionate Shares'!$D$23:$I$1359,6,FALSE)),0,VLOOKUP(D688,'[1]Proportionate Shares'!$D$23:$I$1359,6,FALSE)),0)</f>
        <v>299344</v>
      </c>
      <c r="Z688" s="98">
        <f>-VLOOKUP(D688,'[1]Schedule of Pension Amounts LW'!$B$15:$AS$1399,37,FALSE)</f>
        <v>1063</v>
      </c>
      <c r="AA688" s="99">
        <f t="shared" si="48"/>
        <v>1274316</v>
      </c>
      <c r="AB688" s="72">
        <f>VLOOKUP(D688,'[1]Pension Expense Details'!$D$22:$S$1407,16,FALSE)</f>
        <v>585006</v>
      </c>
      <c r="AC688" s="72">
        <f t="shared" si="49"/>
        <v>762276</v>
      </c>
      <c r="AD688" s="72">
        <f>VLOOKUP(D688,'[1]Schedule of Pension Amounts LW'!$B$15:$W$1399,22,FALSE)</f>
        <v>1347282</v>
      </c>
    </row>
    <row r="689" spans="1:30" x14ac:dyDescent="0.3">
      <c r="A689" s="104"/>
      <c r="B689" s="33"/>
      <c r="C689" s="33" t="str">
        <f>VLOOKUP(D689,'[1]Employer information'!$I$3:$J$1391,2,FALSE)</f>
        <v xml:space="preserve">Public Education                                  </v>
      </c>
      <c r="D689" s="33" t="str">
        <f>'[1]Schedule of Pension Amounts LW'!B682</f>
        <v>0683</v>
      </c>
      <c r="E689" s="33" t="str">
        <f>IF(ISNA(VLOOKUP(D689,'[1]Proportionate Shares'!$D$23:$G$1400,2,FALSE)),"",VLOOKUP(D689,'[1]Proportionate Shares'!$D$23:$G$1400,2,FALSE))</f>
        <v>205902</v>
      </c>
      <c r="F689" s="33" t="str">
        <f>IF(ISNA(VLOOKUP(D689,'[1]Proportionate Shares'!$D$23:$G$1400,3,FALSE)),"",VLOOKUP(D689,'[1]Proportionate Shares'!$D$23:$G$1400,3,FALSE))</f>
        <v xml:space="preserve">   </v>
      </c>
      <c r="G689" s="34" t="str">
        <f>VLOOKUP(D689,'[1]Employer information'!$A$3:$B$1390,2,FALSE)</f>
        <v>GREGORY-PORTLAND ISD</v>
      </c>
      <c r="H689" s="36">
        <f>IF(ISNA(VLOOKUP(D689,'[1]Proportionate Shares'!$D$23:$I$1377,6,FALSE)),0,VLOOKUP(D689,'[1]Proportionate Shares'!$D$23:$I$1377,6,FALSE))</f>
        <v>2.7828441700000002E-4</v>
      </c>
      <c r="I689" s="105">
        <f>VLOOKUP(D689,'[1]Schedule of Pension Amounts LW'!$B$15:$E$1399,3,FALSE)</f>
        <v>13497387</v>
      </c>
      <c r="J689" s="105">
        <f>-IF(ISNA(VLOOKUP(D689,'[1]Combined Contribution Amounts'!$A$2:$K$1335,5,FALSE)),0,VLOOKUP(D689,'[1]Combined Contribution Amounts'!$A$2:$K$1335,5,FALSE))</f>
        <v>-974029</v>
      </c>
      <c r="K689" s="105">
        <f>-IF(ISNA(VLOOKUP(D689,'[1]Combined Contribution Amounts'!$A$2:$K$1335,7,FALSE)),0,VLOOKUP(D689,'[1]Combined Contribution Amounts'!$A$2:$K$1335,7,FALSE))+-IF(ISNA(VLOOKUP(D689,'[1]Combined Contribution Amounts'!$A$2:$K$1335,8,FALSE)),0,VLOOKUP(D689,'[1]Combined Contribution Amounts'!$A$2:$K$1335,8,FALSE))+-IF(ISNA(VLOOKUP(D689,'[1]Combined Contribution Amounts'!$A$2:$K$1335,9,FALSE)),0,VLOOKUP(D689,'[1]Combined Contribution Amounts'!$A$2:$K$1335,9,FALSE))</f>
        <v>0</v>
      </c>
      <c r="L689" s="105">
        <f>VLOOKUP(D689,'[1]Pension Expense Details'!$D$23:$S$1407,16,FALSE)</f>
        <v>1627579</v>
      </c>
      <c r="M689" s="105">
        <f>ROUND(('[1]68_InOutFlowsCurPrdAndPriorHist'!$F$28-'[1]68_InOutFlowsCurPrdAndPriorHist'!$F$31)*$H689,0)-VLOOKUP(D689,'[1]Pension Expense Details'!$D$23:$S$1407,12,FALSE)</f>
        <v>-230485</v>
      </c>
      <c r="N689" s="105">
        <f>ROUND(('[1]68_InOutFlowsCurPrdAndPriorHist'!$F$29-'[1]68_InOutFlowsCurPrdAndPriorHist'!$F$32)*$H689,0)-VLOOKUP(D689,'[1]Pension Expense Details'!$D$23:$S$1407,13,FALSE)</f>
        <v>-1741560</v>
      </c>
      <c r="O689" s="105">
        <f>ROUND(('[1]68_InOutFlowsCurPrdAndPriorHist'!$F$30-'[1]68_InOutFlowsCurPrdAndPriorHist'!$F$33)*$H689,0)-VLOOKUP(D689,'[1]Pension Expense Details'!$D$23:$S$1407,14,FALSE)</f>
        <v>753105</v>
      </c>
      <c r="P689" s="105">
        <f>ROUND((VLOOKUP(D689,'[1]Schedule of Pension Amounts LW'!$B$15:$AC$1399,28,FALSE)-VLOOKUP(D689,'[1]Schedule of Pension Amounts LW'!$B$15:$AC$1399,27,FALSE))*'[1]Schedule of Pension Amounts LW'!AD$4,0)+VLOOKUP(D689,'[1]Schedule of Pension Amounts LW'!$B$15:$AH$1399,33,FALSE)-VLOOKUP(D689,'[1]Pension Expense Details'!$D$23:$S$1407,15,FALSE)</f>
        <v>1534097</v>
      </c>
      <c r="Q689" s="98">
        <f t="shared" si="46"/>
        <v>14466094</v>
      </c>
      <c r="R689" s="98">
        <f>ROUND('[1]68_InOutFlowsCurPrdAndPrior'!$D$32*IF(ISNA(VLOOKUP(D689,'[1]Proportionate Shares'!$D$23:$I$1359,6,FALSE)),0,VLOOKUP(D689,'[1]Proportionate Shares'!$D$23:$I$1359,6,FALSE)),0)</f>
        <v>60771</v>
      </c>
      <c r="S689" s="98">
        <f>ROUND('[1]68_InOutFlowsCurPrdAndPrior'!$D$33*IF(ISNA(VLOOKUP(D689,'[1]Proportionate Shares'!$D$23:$I$1359,6,FALSE)),0,VLOOKUP(D689,'[1]Proportionate Shares'!$D$23:$I$1359,6,FALSE)),0)</f>
        <v>4488093</v>
      </c>
      <c r="T689" s="98">
        <f>ROUND('[1]68_InOutFlowsCurPrdAndPrior'!$D$35*IF(ISNA(VLOOKUP(D689,'[1]Proportionate Shares'!$D$23:$I$1359,6,FALSE)),0,VLOOKUP(D689,'[1]Proportionate Shares'!$D$23:$I$1359,6,FALSE)),0)</f>
        <v>869706</v>
      </c>
      <c r="U689" s="98">
        <f>VLOOKUP(D689,'[1]Schedule of Pension Amounts LW'!$B$15:$AS$1399,36,FALSE)</f>
        <v>3076283</v>
      </c>
      <c r="V689" s="99">
        <f t="shared" si="47"/>
        <v>8494853</v>
      </c>
      <c r="W689" s="98">
        <f>ROUND('[1]68_InOutFlowsCurPrdAndPrior'!$F$32*IF(ISNA(VLOOKUP(D689,'[1]Proportionate Shares'!$D$23:$I$1359,6,FALSE)),0,VLOOKUP(D689,'[1]Proportionate Shares'!$D$23:$I$1359,6,FALSE)),0)</f>
        <v>502286</v>
      </c>
      <c r="X689" s="98">
        <f>ROUND('[1]68_InOutFlowsCurPrdAndPrior'!$F$33*IF(ISNA(VLOOKUP(D689,'[1]Proportionate Shares'!$D$23:$I$1359,6,FALSE)),0,VLOOKUP(D689,'[1]Proportionate Shares'!$D$23:$I$1359,6,FALSE)),0)</f>
        <v>1854692</v>
      </c>
      <c r="Y689" s="98">
        <f>ROUND('[1]68_InOutFlowsCurPrdAndPrior'!$F$35*IF(ISNA(VLOOKUP(D689,'[1]Proportionate Shares'!$D$23:$I$1359,6,FALSE)),0,VLOOKUP(D689,'[1]Proportionate Shares'!$D$23:$I$1359,6,FALSE)),0)</f>
        <v>724450</v>
      </c>
      <c r="Z689" s="98">
        <f>-VLOOKUP(D689,'[1]Schedule of Pension Amounts LW'!$B$15:$AS$1399,37,FALSE)</f>
        <v>118</v>
      </c>
      <c r="AA689" s="99">
        <f t="shared" si="48"/>
        <v>3081546</v>
      </c>
      <c r="AB689" s="72">
        <f>VLOOKUP(D689,'[1]Pension Expense Details'!$D$22:$S$1407,16,FALSE)</f>
        <v>1627579</v>
      </c>
      <c r="AC689" s="72">
        <f t="shared" si="49"/>
        <v>1802263</v>
      </c>
      <c r="AD689" s="72">
        <f>VLOOKUP(D689,'[1]Schedule of Pension Amounts LW'!$B$15:$W$1399,22,FALSE)</f>
        <v>3429842</v>
      </c>
    </row>
    <row r="690" spans="1:30" x14ac:dyDescent="0.3">
      <c r="A690" s="104"/>
      <c r="B690" s="33"/>
      <c r="C690" s="33" t="str">
        <f>VLOOKUP(D690,'[1]Employer information'!$I$3:$J$1391,2,FALSE)</f>
        <v xml:space="preserve">Public Education                                  </v>
      </c>
      <c r="D690" s="33" t="str">
        <f>'[1]Schedule of Pension Amounts LW'!B683</f>
        <v>0684</v>
      </c>
      <c r="E690" s="33" t="str">
        <f>IF(ISNA(VLOOKUP(D690,'[1]Proportionate Shares'!$D$23:$G$1400,2,FALSE)),"",VLOOKUP(D690,'[1]Proportionate Shares'!$D$23:$G$1400,2,FALSE))</f>
        <v>147902</v>
      </c>
      <c r="F690" s="33" t="str">
        <f>IF(ISNA(VLOOKUP(D690,'[1]Proportionate Shares'!$D$23:$G$1400,3,FALSE)),"",VLOOKUP(D690,'[1]Proportionate Shares'!$D$23:$G$1400,3,FALSE))</f>
        <v xml:space="preserve">   </v>
      </c>
      <c r="G690" s="34" t="str">
        <f>VLOOKUP(D690,'[1]Employer information'!$A$3:$B$1390,2,FALSE)</f>
        <v>GROESBECK ISD</v>
      </c>
      <c r="H690" s="36">
        <f>IF(ISNA(VLOOKUP(D690,'[1]Proportionate Shares'!$D$23:$I$1377,6,FALSE)),0,VLOOKUP(D690,'[1]Proportionate Shares'!$D$23:$I$1377,6,FALSE))</f>
        <v>9.2777948000000003E-5</v>
      </c>
      <c r="I690" s="105">
        <f>VLOOKUP(D690,'[1]Schedule of Pension Amounts LW'!$B$15:$E$1399,3,FALSE)</f>
        <v>5386475</v>
      </c>
      <c r="J690" s="105">
        <f>-IF(ISNA(VLOOKUP(D690,'[1]Combined Contribution Amounts'!$A$2:$K$1335,5,FALSE)),0,VLOOKUP(D690,'[1]Combined Contribution Amounts'!$A$2:$K$1335,5,FALSE))</f>
        <v>-324734</v>
      </c>
      <c r="K690" s="105">
        <f>-IF(ISNA(VLOOKUP(D690,'[1]Combined Contribution Amounts'!$A$2:$K$1335,7,FALSE)),0,VLOOKUP(D690,'[1]Combined Contribution Amounts'!$A$2:$K$1335,7,FALSE))+-IF(ISNA(VLOOKUP(D690,'[1]Combined Contribution Amounts'!$A$2:$K$1335,8,FALSE)),0,VLOOKUP(D690,'[1]Combined Contribution Amounts'!$A$2:$K$1335,8,FALSE))+-IF(ISNA(VLOOKUP(D690,'[1]Combined Contribution Amounts'!$A$2:$K$1335,9,FALSE)),0,VLOOKUP(D690,'[1]Combined Contribution Amounts'!$A$2:$K$1335,9,FALSE))</f>
        <v>0</v>
      </c>
      <c r="L690" s="105">
        <f>VLOOKUP(D690,'[1]Pension Expense Details'!$D$23:$S$1407,16,FALSE)</f>
        <v>403280</v>
      </c>
      <c r="M690" s="105">
        <f>ROUND(('[1]68_InOutFlowsCurPrdAndPriorHist'!$F$28-'[1]68_InOutFlowsCurPrdAndPriorHist'!$F$31)*$H690,0)-VLOOKUP(D690,'[1]Pension Expense Details'!$D$23:$S$1407,12,FALSE)</f>
        <v>-76842</v>
      </c>
      <c r="N690" s="105">
        <f>ROUND(('[1]68_InOutFlowsCurPrdAndPriorHist'!$F$29-'[1]68_InOutFlowsCurPrdAndPriorHist'!$F$32)*$H690,0)-VLOOKUP(D690,'[1]Pension Expense Details'!$D$23:$S$1407,13,FALSE)</f>
        <v>-580623</v>
      </c>
      <c r="O690" s="105">
        <f>ROUND(('[1]68_InOutFlowsCurPrdAndPriorHist'!$F$30-'[1]68_InOutFlowsCurPrdAndPriorHist'!$F$33)*$H690,0)-VLOOKUP(D690,'[1]Pension Expense Details'!$D$23:$S$1407,14,FALSE)</f>
        <v>251079</v>
      </c>
      <c r="P690" s="105">
        <f>ROUND((VLOOKUP(D690,'[1]Schedule of Pension Amounts LW'!$B$15:$AC$1399,28,FALSE)-VLOOKUP(D690,'[1]Schedule of Pension Amounts LW'!$B$15:$AC$1399,27,FALSE))*'[1]Schedule of Pension Amounts LW'!AD$4,0)+VLOOKUP(D690,'[1]Schedule of Pension Amounts LW'!$B$15:$AH$1399,33,FALSE)-VLOOKUP(D690,'[1]Pension Expense Details'!$D$23:$S$1407,15,FALSE)</f>
        <v>-235747</v>
      </c>
      <c r="Q690" s="98">
        <f t="shared" si="46"/>
        <v>4822888</v>
      </c>
      <c r="R690" s="98">
        <f>ROUND('[1]68_InOutFlowsCurPrdAndPrior'!$D$32*IF(ISNA(VLOOKUP(D690,'[1]Proportionate Shares'!$D$23:$I$1359,6,FALSE)),0,VLOOKUP(D690,'[1]Proportionate Shares'!$D$23:$I$1359,6,FALSE)),0)</f>
        <v>20260</v>
      </c>
      <c r="S690" s="98">
        <f>ROUND('[1]68_InOutFlowsCurPrdAndPrior'!$D$33*IF(ISNA(VLOOKUP(D690,'[1]Proportionate Shares'!$D$23:$I$1359,6,FALSE)),0,VLOOKUP(D690,'[1]Proportionate Shares'!$D$23:$I$1359,6,FALSE)),0)</f>
        <v>1496297</v>
      </c>
      <c r="T690" s="98">
        <f>ROUND('[1]68_InOutFlowsCurPrdAndPrior'!$D$35*IF(ISNA(VLOOKUP(D690,'[1]Proportionate Shares'!$D$23:$I$1359,6,FALSE)),0,VLOOKUP(D690,'[1]Proportionate Shares'!$D$23:$I$1359,6,FALSE)),0)</f>
        <v>289953</v>
      </c>
      <c r="U690" s="98">
        <f>VLOOKUP(D690,'[1]Schedule of Pension Amounts LW'!$B$15:$AS$1399,36,FALSE)</f>
        <v>370135</v>
      </c>
      <c r="V690" s="99">
        <f t="shared" si="47"/>
        <v>2176645</v>
      </c>
      <c r="W690" s="98">
        <f>ROUND('[1]68_InOutFlowsCurPrdAndPrior'!$F$32*IF(ISNA(VLOOKUP(D690,'[1]Proportionate Shares'!$D$23:$I$1359,6,FALSE)),0,VLOOKUP(D690,'[1]Proportionate Shares'!$D$23:$I$1359,6,FALSE)),0)</f>
        <v>167458</v>
      </c>
      <c r="X690" s="98">
        <f>ROUND('[1]68_InOutFlowsCurPrdAndPrior'!$F$33*IF(ISNA(VLOOKUP(D690,'[1]Proportionate Shares'!$D$23:$I$1359,6,FALSE)),0,VLOOKUP(D690,'[1]Proportionate Shares'!$D$23:$I$1359,6,FALSE)),0)</f>
        <v>618341</v>
      </c>
      <c r="Y690" s="98">
        <f>ROUND('[1]68_InOutFlowsCurPrdAndPrior'!$F$35*IF(ISNA(VLOOKUP(D690,'[1]Proportionate Shares'!$D$23:$I$1359,6,FALSE)),0,VLOOKUP(D690,'[1]Proportionate Shares'!$D$23:$I$1359,6,FALSE)),0)</f>
        <v>241526</v>
      </c>
      <c r="Z690" s="98">
        <f>-VLOOKUP(D690,'[1]Schedule of Pension Amounts LW'!$B$15:$AS$1399,37,FALSE)</f>
        <v>346965</v>
      </c>
      <c r="AA690" s="99">
        <f t="shared" si="48"/>
        <v>1374290</v>
      </c>
      <c r="AB690" s="72">
        <f>VLOOKUP(D690,'[1]Pension Expense Details'!$D$22:$S$1407,16,FALSE)</f>
        <v>403280</v>
      </c>
      <c r="AC690" s="72">
        <f t="shared" si="49"/>
        <v>557049</v>
      </c>
      <c r="AD690" s="72">
        <f>VLOOKUP(D690,'[1]Schedule of Pension Amounts LW'!$B$15:$W$1399,22,FALSE)</f>
        <v>960329</v>
      </c>
    </row>
    <row r="691" spans="1:30" x14ac:dyDescent="0.3">
      <c r="A691" s="104"/>
      <c r="B691" s="33"/>
      <c r="C691" s="33" t="str">
        <f>VLOOKUP(D691,'[1]Employer information'!$I$3:$J$1391,2,FALSE)</f>
        <v xml:space="preserve">Public Education                                  </v>
      </c>
      <c r="D691" s="33" t="str">
        <f>'[1]Schedule of Pension Amounts LW'!B684</f>
        <v>0685</v>
      </c>
      <c r="E691" s="33" t="str">
        <f>IF(ISNA(VLOOKUP(D691,'[1]Proportionate Shares'!$D$23:$G$1400,2,FALSE)),"",VLOOKUP(D691,'[1]Proportionate Shares'!$D$23:$G$1400,2,FALSE))</f>
        <v>033901</v>
      </c>
      <c r="F691" s="33" t="str">
        <f>IF(ISNA(VLOOKUP(D691,'[1]Proportionate Shares'!$D$23:$G$1400,3,FALSE)),"",VLOOKUP(D691,'[1]Proportionate Shares'!$D$23:$G$1400,3,FALSE))</f>
        <v xml:space="preserve">   </v>
      </c>
      <c r="G691" s="34" t="str">
        <f>VLOOKUP(D691,'[1]Employer information'!$A$3:$B$1390,2,FALSE)</f>
        <v>GROOM ISD</v>
      </c>
      <c r="H691" s="36">
        <f>IF(ISNA(VLOOKUP(D691,'[1]Proportionate Shares'!$D$23:$I$1377,6,FALSE)),0,VLOOKUP(D691,'[1]Proportionate Shares'!$D$23:$I$1377,6,FALSE))</f>
        <v>7.8800140000000007E-6</v>
      </c>
      <c r="I691" s="105">
        <f>VLOOKUP(D691,'[1]Schedule of Pension Amounts LW'!$B$15:$E$1399,3,FALSE)</f>
        <v>372859</v>
      </c>
      <c r="J691" s="105">
        <f>-IF(ISNA(VLOOKUP(D691,'[1]Combined Contribution Amounts'!$A$2:$K$1335,5,FALSE)),0,VLOOKUP(D691,'[1]Combined Contribution Amounts'!$A$2:$K$1335,5,FALSE))</f>
        <v>-27581</v>
      </c>
      <c r="K691" s="105">
        <f>-IF(ISNA(VLOOKUP(D691,'[1]Combined Contribution Amounts'!$A$2:$K$1335,7,FALSE)),0,VLOOKUP(D691,'[1]Combined Contribution Amounts'!$A$2:$K$1335,7,FALSE))+-IF(ISNA(VLOOKUP(D691,'[1]Combined Contribution Amounts'!$A$2:$K$1335,8,FALSE)),0,VLOOKUP(D691,'[1]Combined Contribution Amounts'!$A$2:$K$1335,8,FALSE))+-IF(ISNA(VLOOKUP(D691,'[1]Combined Contribution Amounts'!$A$2:$K$1335,9,FALSE)),0,VLOOKUP(D691,'[1]Combined Contribution Amounts'!$A$2:$K$1335,9,FALSE))</f>
        <v>0</v>
      </c>
      <c r="L691" s="105">
        <f>VLOOKUP(D691,'[1]Pension Expense Details'!$D$23:$S$1407,16,FALSE)</f>
        <v>47554</v>
      </c>
      <c r="M691" s="105">
        <f>ROUND(('[1]68_InOutFlowsCurPrdAndPriorHist'!$F$28-'[1]68_InOutFlowsCurPrdAndPriorHist'!$F$31)*$H691,0)-VLOOKUP(D691,'[1]Pension Expense Details'!$D$23:$S$1407,12,FALSE)</f>
        <v>-6527</v>
      </c>
      <c r="N691" s="105">
        <f>ROUND(('[1]68_InOutFlowsCurPrdAndPriorHist'!$F$29-'[1]68_InOutFlowsCurPrdAndPriorHist'!$F$32)*$H691,0)-VLOOKUP(D691,'[1]Pension Expense Details'!$D$23:$S$1407,13,FALSE)</f>
        <v>-49314</v>
      </c>
      <c r="O691" s="105">
        <f>ROUND(('[1]68_InOutFlowsCurPrdAndPriorHist'!$F$30-'[1]68_InOutFlowsCurPrdAndPriorHist'!$F$33)*$H691,0)-VLOOKUP(D691,'[1]Pension Expense Details'!$D$23:$S$1407,14,FALSE)</f>
        <v>21326</v>
      </c>
      <c r="P691" s="105">
        <f>ROUND((VLOOKUP(D691,'[1]Schedule of Pension Amounts LW'!$B$15:$AC$1399,28,FALSE)-VLOOKUP(D691,'[1]Schedule of Pension Amounts LW'!$B$15:$AC$1399,27,FALSE))*'[1]Schedule of Pension Amounts LW'!AD$4,0)+VLOOKUP(D691,'[1]Schedule of Pension Amounts LW'!$B$15:$AH$1399,33,FALSE)-VLOOKUP(D691,'[1]Pension Expense Details'!$D$23:$S$1407,15,FALSE)</f>
        <v>51311</v>
      </c>
      <c r="Q691" s="98">
        <f t="shared" si="46"/>
        <v>409628</v>
      </c>
      <c r="R691" s="98">
        <f>ROUND('[1]68_InOutFlowsCurPrdAndPrior'!$D$32*IF(ISNA(VLOOKUP(D691,'[1]Proportionate Shares'!$D$23:$I$1359,6,FALSE)),0,VLOOKUP(D691,'[1]Proportionate Shares'!$D$23:$I$1359,6,FALSE)),0)</f>
        <v>1721</v>
      </c>
      <c r="S691" s="98">
        <f>ROUND('[1]68_InOutFlowsCurPrdAndPrior'!$D$33*IF(ISNA(VLOOKUP(D691,'[1]Proportionate Shares'!$D$23:$I$1359,6,FALSE)),0,VLOOKUP(D691,'[1]Proportionate Shares'!$D$23:$I$1359,6,FALSE)),0)</f>
        <v>127087</v>
      </c>
      <c r="T691" s="98">
        <f>ROUND('[1]68_InOutFlowsCurPrdAndPrior'!$D$35*IF(ISNA(VLOOKUP(D691,'[1]Proportionate Shares'!$D$23:$I$1359,6,FALSE)),0,VLOOKUP(D691,'[1]Proportionate Shares'!$D$23:$I$1359,6,FALSE)),0)</f>
        <v>24627</v>
      </c>
      <c r="U691" s="98">
        <f>VLOOKUP(D691,'[1]Schedule of Pension Amounts LW'!$B$15:$AS$1399,36,FALSE)</f>
        <v>94656</v>
      </c>
      <c r="V691" s="99">
        <f t="shared" si="47"/>
        <v>248091</v>
      </c>
      <c r="W691" s="98">
        <f>ROUND('[1]68_InOutFlowsCurPrdAndPrior'!$F$32*IF(ISNA(VLOOKUP(D691,'[1]Proportionate Shares'!$D$23:$I$1359,6,FALSE)),0,VLOOKUP(D691,'[1]Proportionate Shares'!$D$23:$I$1359,6,FALSE)),0)</f>
        <v>14223</v>
      </c>
      <c r="X691" s="98">
        <f>ROUND('[1]68_InOutFlowsCurPrdAndPrior'!$F$33*IF(ISNA(VLOOKUP(D691,'[1]Proportionate Shares'!$D$23:$I$1359,6,FALSE)),0,VLOOKUP(D691,'[1]Proportionate Shares'!$D$23:$I$1359,6,FALSE)),0)</f>
        <v>52518</v>
      </c>
      <c r="Y691" s="98">
        <f>ROUND('[1]68_InOutFlowsCurPrdAndPrior'!$F$35*IF(ISNA(VLOOKUP(D691,'[1]Proportionate Shares'!$D$23:$I$1359,6,FALSE)),0,VLOOKUP(D691,'[1]Proportionate Shares'!$D$23:$I$1359,6,FALSE)),0)</f>
        <v>20514</v>
      </c>
      <c r="Z691" s="98">
        <f>-VLOOKUP(D691,'[1]Schedule of Pension Amounts LW'!$B$15:$AS$1399,37,FALSE)</f>
        <v>9846</v>
      </c>
      <c r="AA691" s="99">
        <f t="shared" si="48"/>
        <v>97101</v>
      </c>
      <c r="AB691" s="72">
        <f>VLOOKUP(D691,'[1]Pension Expense Details'!$D$22:$S$1407,16,FALSE)</f>
        <v>47554</v>
      </c>
      <c r="AC691" s="72">
        <f t="shared" si="49"/>
        <v>55339</v>
      </c>
      <c r="AD691" s="72">
        <f>VLOOKUP(D691,'[1]Schedule of Pension Amounts LW'!$B$15:$W$1399,22,FALSE)</f>
        <v>102893</v>
      </c>
    </row>
    <row r="692" spans="1:30" x14ac:dyDescent="0.3">
      <c r="A692" s="104"/>
      <c r="B692" s="33"/>
      <c r="C692" s="33" t="str">
        <f>VLOOKUP(D692,'[1]Employer information'!$I$3:$J$1391,2,FALSE)</f>
        <v xml:space="preserve">Public Education                                  </v>
      </c>
      <c r="D692" s="33" t="str">
        <f>'[1]Schedule of Pension Amounts LW'!B685</f>
        <v>0686</v>
      </c>
      <c r="E692" s="33" t="str">
        <f>IF(ISNA(VLOOKUP(D692,'[1]Proportionate Shares'!$D$23:$G$1400,2,FALSE)),"",VLOOKUP(D692,'[1]Proportionate Shares'!$D$23:$G$1400,2,FALSE))</f>
        <v>228901</v>
      </c>
      <c r="F692" s="33" t="str">
        <f>IF(ISNA(VLOOKUP(D692,'[1]Proportionate Shares'!$D$23:$G$1400,3,FALSE)),"",VLOOKUP(D692,'[1]Proportionate Shares'!$D$23:$G$1400,3,FALSE))</f>
        <v xml:space="preserve">   </v>
      </c>
      <c r="G692" s="34" t="str">
        <f>VLOOKUP(D692,'[1]Employer information'!$A$3:$B$1390,2,FALSE)</f>
        <v>GROVETON ISD</v>
      </c>
      <c r="H692" s="36">
        <f>IF(ISNA(VLOOKUP(D692,'[1]Proportionate Shares'!$D$23:$I$1377,6,FALSE)),0,VLOOKUP(D692,'[1]Proportionate Shares'!$D$23:$I$1377,6,FALSE))</f>
        <v>6.5264610000000006E-5</v>
      </c>
      <c r="I692" s="105">
        <f>VLOOKUP(D692,'[1]Schedule of Pension Amounts LW'!$B$15:$E$1399,3,FALSE)</f>
        <v>3322123</v>
      </c>
      <c r="J692" s="105">
        <f>-IF(ISNA(VLOOKUP(D692,'[1]Combined Contribution Amounts'!$A$2:$K$1335,5,FALSE)),0,VLOOKUP(D692,'[1]Combined Contribution Amounts'!$A$2:$K$1335,5,FALSE))</f>
        <v>-228434</v>
      </c>
      <c r="K692" s="105">
        <f>-IF(ISNA(VLOOKUP(D692,'[1]Combined Contribution Amounts'!$A$2:$K$1335,7,FALSE)),0,VLOOKUP(D692,'[1]Combined Contribution Amounts'!$A$2:$K$1335,7,FALSE))+-IF(ISNA(VLOOKUP(D692,'[1]Combined Contribution Amounts'!$A$2:$K$1335,8,FALSE)),0,VLOOKUP(D692,'[1]Combined Contribution Amounts'!$A$2:$K$1335,8,FALSE))+-IF(ISNA(VLOOKUP(D692,'[1]Combined Contribution Amounts'!$A$2:$K$1335,9,FALSE)),0,VLOOKUP(D692,'[1]Combined Contribution Amounts'!$A$2:$K$1335,9,FALSE))</f>
        <v>0</v>
      </c>
      <c r="L692" s="105">
        <f>VLOOKUP(D692,'[1]Pension Expense Details'!$D$23:$S$1407,16,FALSE)</f>
        <v>357085</v>
      </c>
      <c r="M692" s="105">
        <f>ROUND(('[1]68_InOutFlowsCurPrdAndPriorHist'!$F$28-'[1]68_InOutFlowsCurPrdAndPriorHist'!$F$31)*$H692,0)-VLOOKUP(D692,'[1]Pension Expense Details'!$D$23:$S$1407,12,FALSE)</f>
        <v>-54055</v>
      </c>
      <c r="N692" s="105">
        <f>ROUND(('[1]68_InOutFlowsCurPrdAndPriorHist'!$F$29-'[1]68_InOutFlowsCurPrdAndPriorHist'!$F$32)*$H692,0)-VLOOKUP(D692,'[1]Pension Expense Details'!$D$23:$S$1407,13,FALSE)</f>
        <v>-408439</v>
      </c>
      <c r="O692" s="105">
        <f>ROUND(('[1]68_InOutFlowsCurPrdAndPriorHist'!$F$30-'[1]68_InOutFlowsCurPrdAndPriorHist'!$F$33)*$H692,0)-VLOOKUP(D692,'[1]Pension Expense Details'!$D$23:$S$1407,14,FALSE)</f>
        <v>176622</v>
      </c>
      <c r="P692" s="105">
        <f>ROUND((VLOOKUP(D692,'[1]Schedule of Pension Amounts LW'!$B$15:$AC$1399,28,FALSE)-VLOOKUP(D692,'[1]Schedule of Pension Amounts LW'!$B$15:$AC$1399,27,FALSE))*'[1]Schedule of Pension Amounts LW'!AD$4,0)+VLOOKUP(D692,'[1]Schedule of Pension Amounts LW'!$B$15:$AH$1399,33,FALSE)-VLOOKUP(D692,'[1]Pension Expense Details'!$D$23:$S$1407,15,FALSE)</f>
        <v>227756</v>
      </c>
      <c r="Q692" s="98">
        <f t="shared" si="46"/>
        <v>3392658</v>
      </c>
      <c r="R692" s="98">
        <f>ROUND('[1]68_InOutFlowsCurPrdAndPrior'!$D$32*IF(ISNA(VLOOKUP(D692,'[1]Proportionate Shares'!$D$23:$I$1359,6,FALSE)),0,VLOOKUP(D692,'[1]Proportionate Shares'!$D$23:$I$1359,6,FALSE)),0)</f>
        <v>14252</v>
      </c>
      <c r="S692" s="98">
        <f>ROUND('[1]68_InOutFlowsCurPrdAndPrior'!$D$33*IF(ISNA(VLOOKUP(D692,'[1]Proportionate Shares'!$D$23:$I$1359,6,FALSE)),0,VLOOKUP(D692,'[1]Proportionate Shares'!$D$23:$I$1359,6,FALSE)),0)</f>
        <v>1052569</v>
      </c>
      <c r="T692" s="98">
        <f>ROUND('[1]68_InOutFlowsCurPrdAndPrior'!$D$35*IF(ISNA(VLOOKUP(D692,'[1]Proportionate Shares'!$D$23:$I$1359,6,FALSE)),0,VLOOKUP(D692,'[1]Proportionate Shares'!$D$23:$I$1359,6,FALSE)),0)</f>
        <v>203968</v>
      </c>
      <c r="U692" s="98">
        <f>VLOOKUP(D692,'[1]Schedule of Pension Amounts LW'!$B$15:$AS$1399,36,FALSE)</f>
        <v>415644</v>
      </c>
      <c r="V692" s="99">
        <f t="shared" si="47"/>
        <v>1686433</v>
      </c>
      <c r="W692" s="98">
        <f>ROUND('[1]68_InOutFlowsCurPrdAndPrior'!$F$32*IF(ISNA(VLOOKUP(D692,'[1]Proportionate Shares'!$D$23:$I$1359,6,FALSE)),0,VLOOKUP(D692,'[1]Proportionate Shares'!$D$23:$I$1359,6,FALSE)),0)</f>
        <v>117798</v>
      </c>
      <c r="X692" s="98">
        <f>ROUND('[1]68_InOutFlowsCurPrdAndPrior'!$F$33*IF(ISNA(VLOOKUP(D692,'[1]Proportionate Shares'!$D$23:$I$1359,6,FALSE)),0,VLOOKUP(D692,'[1]Proportionate Shares'!$D$23:$I$1359,6,FALSE)),0)</f>
        <v>434971</v>
      </c>
      <c r="Y692" s="98">
        <f>ROUND('[1]68_InOutFlowsCurPrdAndPrior'!$F$35*IF(ISNA(VLOOKUP(D692,'[1]Proportionate Shares'!$D$23:$I$1359,6,FALSE)),0,VLOOKUP(D692,'[1]Proportionate Shares'!$D$23:$I$1359,6,FALSE)),0)</f>
        <v>169901</v>
      </c>
      <c r="Z692" s="98">
        <f>-VLOOKUP(D692,'[1]Schedule of Pension Amounts LW'!$B$15:$AS$1399,37,FALSE)</f>
        <v>24773</v>
      </c>
      <c r="AA692" s="99">
        <f t="shared" si="48"/>
        <v>747443</v>
      </c>
      <c r="AB692" s="72">
        <f>VLOOKUP(D692,'[1]Pension Expense Details'!$D$22:$S$1407,16,FALSE)</f>
        <v>357085</v>
      </c>
      <c r="AC692" s="72">
        <f t="shared" si="49"/>
        <v>385428</v>
      </c>
      <c r="AD692" s="72">
        <f>VLOOKUP(D692,'[1]Schedule of Pension Amounts LW'!$B$15:$W$1399,22,FALSE)</f>
        <v>742513</v>
      </c>
    </row>
    <row r="693" spans="1:30" x14ac:dyDescent="0.3">
      <c r="A693" s="104"/>
      <c r="B693" s="33"/>
      <c r="C693" s="33" t="str">
        <f>VLOOKUP(D693,'[1]Employer information'!$I$3:$J$1391,2,FALSE)</f>
        <v xml:space="preserve">Public Education                                  </v>
      </c>
      <c r="D693" s="33" t="str">
        <f>'[1]Schedule of Pension Amounts LW'!B686</f>
        <v>0687</v>
      </c>
      <c r="E693" s="33" t="str">
        <f>IF(ISNA(VLOOKUP(D693,'[1]Proportionate Shares'!$D$23:$G$1400,2,FALSE)),"",VLOOKUP(D693,'[1]Proportionate Shares'!$D$23:$G$1400,2,FALSE))</f>
        <v>098901</v>
      </c>
      <c r="F693" s="33" t="str">
        <f>IF(ISNA(VLOOKUP(D693,'[1]Proportionate Shares'!$D$23:$G$1400,3,FALSE)),"",VLOOKUP(D693,'[1]Proportionate Shares'!$D$23:$G$1400,3,FALSE))</f>
        <v xml:space="preserve">   </v>
      </c>
      <c r="G693" s="34" t="str">
        <f>VLOOKUP(D693,'[1]Employer information'!$A$3:$B$1390,2,FALSE)</f>
        <v>GRUVER ISD</v>
      </c>
      <c r="H693" s="36">
        <f>IF(ISNA(VLOOKUP(D693,'[1]Proportionate Shares'!$D$23:$I$1377,6,FALSE)),0,VLOOKUP(D693,'[1]Proportionate Shares'!$D$23:$I$1377,6,FALSE))</f>
        <v>2.4832858999999999E-5</v>
      </c>
      <c r="I693" s="105">
        <f>VLOOKUP(D693,'[1]Schedule of Pension Amounts LW'!$B$15:$E$1399,3,FALSE)</f>
        <v>1376344</v>
      </c>
      <c r="J693" s="105">
        <f>-IF(ISNA(VLOOKUP(D693,'[1]Combined Contribution Amounts'!$A$2:$K$1335,5,FALSE)),0,VLOOKUP(D693,'[1]Combined Contribution Amounts'!$A$2:$K$1335,5,FALSE))</f>
        <v>-86918</v>
      </c>
      <c r="K693" s="105">
        <f>-IF(ISNA(VLOOKUP(D693,'[1]Combined Contribution Amounts'!$A$2:$K$1335,7,FALSE)),0,VLOOKUP(D693,'[1]Combined Contribution Amounts'!$A$2:$K$1335,7,FALSE))+-IF(ISNA(VLOOKUP(D693,'[1]Combined Contribution Amounts'!$A$2:$K$1335,8,FALSE)),0,VLOOKUP(D693,'[1]Combined Contribution Amounts'!$A$2:$K$1335,8,FALSE))+-IF(ISNA(VLOOKUP(D693,'[1]Combined Contribution Amounts'!$A$2:$K$1335,9,FALSE)),0,VLOOKUP(D693,'[1]Combined Contribution Amounts'!$A$2:$K$1335,9,FALSE))</f>
        <v>0</v>
      </c>
      <c r="L693" s="105">
        <f>VLOOKUP(D693,'[1]Pension Expense Details'!$D$23:$S$1407,16,FALSE)</f>
        <v>118219</v>
      </c>
      <c r="M693" s="105">
        <f>ROUND(('[1]68_InOutFlowsCurPrdAndPriorHist'!$F$28-'[1]68_InOutFlowsCurPrdAndPriorHist'!$F$31)*$H693,0)-VLOOKUP(D693,'[1]Pension Expense Details'!$D$23:$S$1407,12,FALSE)</f>
        <v>-20567</v>
      </c>
      <c r="N693" s="105">
        <f>ROUND(('[1]68_InOutFlowsCurPrdAndPriorHist'!$F$29-'[1]68_InOutFlowsCurPrdAndPriorHist'!$F$32)*$H693,0)-VLOOKUP(D693,'[1]Pension Expense Details'!$D$23:$S$1407,13,FALSE)</f>
        <v>-155409</v>
      </c>
      <c r="O693" s="105">
        <f>ROUND(('[1]68_InOutFlowsCurPrdAndPriorHist'!$F$30-'[1]68_InOutFlowsCurPrdAndPriorHist'!$F$33)*$H693,0)-VLOOKUP(D693,'[1]Pension Expense Details'!$D$23:$S$1407,14,FALSE)</f>
        <v>67204</v>
      </c>
      <c r="P693" s="105">
        <f>ROUND((VLOOKUP(D693,'[1]Schedule of Pension Amounts LW'!$B$15:$AC$1399,28,FALSE)-VLOOKUP(D693,'[1]Schedule of Pension Amounts LW'!$B$15:$AC$1399,27,FALSE))*'[1]Schedule of Pension Amounts LW'!AD$4,0)+VLOOKUP(D693,'[1]Schedule of Pension Amounts LW'!$B$15:$AH$1399,33,FALSE)-VLOOKUP(D693,'[1]Pension Expense Details'!$D$23:$S$1407,15,FALSE)</f>
        <v>-7983</v>
      </c>
      <c r="Q693" s="98">
        <f t="shared" si="46"/>
        <v>1290890</v>
      </c>
      <c r="R693" s="98">
        <f>ROUND('[1]68_InOutFlowsCurPrdAndPrior'!$D$32*IF(ISNA(VLOOKUP(D693,'[1]Proportionate Shares'!$D$23:$I$1359,6,FALSE)),0,VLOOKUP(D693,'[1]Proportionate Shares'!$D$23:$I$1359,6,FALSE)),0)</f>
        <v>5423</v>
      </c>
      <c r="S693" s="98">
        <f>ROUND('[1]68_InOutFlowsCurPrdAndPrior'!$D$33*IF(ISNA(VLOOKUP(D693,'[1]Proportionate Shares'!$D$23:$I$1359,6,FALSE)),0,VLOOKUP(D693,'[1]Proportionate Shares'!$D$23:$I$1359,6,FALSE)),0)</f>
        <v>400497</v>
      </c>
      <c r="T693" s="98">
        <f>ROUND('[1]68_InOutFlowsCurPrdAndPrior'!$D$35*IF(ISNA(VLOOKUP(D693,'[1]Proportionate Shares'!$D$23:$I$1359,6,FALSE)),0,VLOOKUP(D693,'[1]Proportionate Shares'!$D$23:$I$1359,6,FALSE)),0)</f>
        <v>77609</v>
      </c>
      <c r="U693" s="98">
        <f>VLOOKUP(D693,'[1]Schedule of Pension Amounts LW'!$B$15:$AS$1399,36,FALSE)</f>
        <v>208416</v>
      </c>
      <c r="V693" s="99">
        <f t="shared" si="47"/>
        <v>691945</v>
      </c>
      <c r="W693" s="98">
        <f>ROUND('[1]68_InOutFlowsCurPrdAndPrior'!$F$32*IF(ISNA(VLOOKUP(D693,'[1]Proportionate Shares'!$D$23:$I$1359,6,FALSE)),0,VLOOKUP(D693,'[1]Proportionate Shares'!$D$23:$I$1359,6,FALSE)),0)</f>
        <v>44822</v>
      </c>
      <c r="X693" s="98">
        <f>ROUND('[1]68_InOutFlowsCurPrdAndPrior'!$F$33*IF(ISNA(VLOOKUP(D693,'[1]Proportionate Shares'!$D$23:$I$1359,6,FALSE)),0,VLOOKUP(D693,'[1]Proportionate Shares'!$D$23:$I$1359,6,FALSE)),0)</f>
        <v>165504</v>
      </c>
      <c r="Y693" s="98">
        <f>ROUND('[1]68_InOutFlowsCurPrdAndPrior'!$F$35*IF(ISNA(VLOOKUP(D693,'[1]Proportionate Shares'!$D$23:$I$1359,6,FALSE)),0,VLOOKUP(D693,'[1]Proportionate Shares'!$D$23:$I$1359,6,FALSE)),0)</f>
        <v>64647</v>
      </c>
      <c r="Z693" s="98">
        <f>-VLOOKUP(D693,'[1]Schedule of Pension Amounts LW'!$B$15:$AS$1399,37,FALSE)</f>
        <v>47077</v>
      </c>
      <c r="AA693" s="99">
        <f t="shared" si="48"/>
        <v>322050</v>
      </c>
      <c r="AB693" s="72">
        <f>VLOOKUP(D693,'[1]Pension Expense Details'!$D$22:$S$1407,16,FALSE)</f>
        <v>118219</v>
      </c>
      <c r="AC693" s="72">
        <f t="shared" si="49"/>
        <v>175984</v>
      </c>
      <c r="AD693" s="72">
        <f>VLOOKUP(D693,'[1]Schedule of Pension Amounts LW'!$B$15:$W$1399,22,FALSE)</f>
        <v>294203</v>
      </c>
    </row>
    <row r="694" spans="1:30" x14ac:dyDescent="0.3">
      <c r="A694" s="104"/>
      <c r="B694" s="33"/>
      <c r="C694" s="33" t="str">
        <f>VLOOKUP(D694,'[1]Employer information'!$I$3:$J$1391,2,FALSE)</f>
        <v xml:space="preserve">Public Education                                  </v>
      </c>
      <c r="D694" s="33" t="str">
        <f>'[1]Schedule of Pension Amounts LW'!B687</f>
        <v>1931</v>
      </c>
      <c r="E694" s="33" t="str">
        <f>IF(ISNA(VLOOKUP(D694,'[1]Proportionate Shares'!$D$23:$G$1400,2,FALSE)),"",VLOOKUP(D694,'[1]Proportionate Shares'!$D$23:$G$1400,2,FALSE))</f>
        <v>091917</v>
      </c>
      <c r="F694" s="33" t="str">
        <f>IF(ISNA(VLOOKUP(D694,'[1]Proportionate Shares'!$D$23:$G$1400,3,FALSE)),"",VLOOKUP(D694,'[1]Proportionate Shares'!$D$23:$G$1400,3,FALSE))</f>
        <v/>
      </c>
      <c r="G694" s="34" t="str">
        <f>VLOOKUP(D694,'[1]Employer information'!$A$3:$B$1390,2,FALSE)</f>
        <v>GUNTER ISD</v>
      </c>
      <c r="H694" s="36">
        <f>IF(ISNA(VLOOKUP(D694,'[1]Proportionate Shares'!$D$23:$I$1377,6,FALSE)),0,VLOOKUP(D694,'[1]Proportionate Shares'!$D$23:$I$1377,6,FALSE))</f>
        <v>1.0722945E-4</v>
      </c>
      <c r="I694" s="105">
        <f>VLOOKUP(D694,'[1]Schedule of Pension Amounts LW'!$B$15:$E$1399,3,FALSE)</f>
        <v>5581695</v>
      </c>
      <c r="J694" s="105">
        <f>-IF(ISNA(VLOOKUP(D694,'[1]Combined Contribution Amounts'!$A$2:$K$1335,5,FALSE)),0,VLOOKUP(D694,'[1]Combined Contribution Amounts'!$A$2:$K$1335,5,FALSE))</f>
        <v>-375316</v>
      </c>
      <c r="K694" s="105">
        <f>-IF(ISNA(VLOOKUP(D694,'[1]Combined Contribution Amounts'!$A$2:$K$1335,7,FALSE)),0,VLOOKUP(D694,'[1]Combined Contribution Amounts'!$A$2:$K$1335,7,FALSE))+-IF(ISNA(VLOOKUP(D694,'[1]Combined Contribution Amounts'!$A$2:$K$1335,8,FALSE)),0,VLOOKUP(D694,'[1]Combined Contribution Amounts'!$A$2:$K$1335,8,FALSE))+-IF(ISNA(VLOOKUP(D694,'[1]Combined Contribution Amounts'!$A$2:$K$1335,9,FALSE)),0,VLOOKUP(D694,'[1]Combined Contribution Amounts'!$A$2:$K$1335,9,FALSE))</f>
        <v>0</v>
      </c>
      <c r="L694" s="105">
        <f>VLOOKUP(D694,'[1]Pension Expense Details'!$D$23:$S$1407,16,FALSE)</f>
        <v>567286</v>
      </c>
      <c r="M694" s="105">
        <f>ROUND(('[1]68_InOutFlowsCurPrdAndPriorHist'!$F$28-'[1]68_InOutFlowsCurPrdAndPriorHist'!$F$31)*$H694,0)-VLOOKUP(D694,'[1]Pension Expense Details'!$D$23:$S$1407,12,FALSE)</f>
        <v>-88812</v>
      </c>
      <c r="N694" s="105">
        <f>ROUND(('[1]68_InOutFlowsCurPrdAndPriorHist'!$F$29-'[1]68_InOutFlowsCurPrdAndPriorHist'!$F$32)*$H694,0)-VLOOKUP(D694,'[1]Pension Expense Details'!$D$23:$S$1407,13,FALSE)</f>
        <v>-671064</v>
      </c>
      <c r="O694" s="105">
        <f>ROUND(('[1]68_InOutFlowsCurPrdAndPriorHist'!$F$30-'[1]68_InOutFlowsCurPrdAndPriorHist'!$F$33)*$H694,0)-VLOOKUP(D694,'[1]Pension Expense Details'!$D$23:$S$1407,14,FALSE)</f>
        <v>290189</v>
      </c>
      <c r="P694" s="105">
        <f>ROUND((VLOOKUP(D694,'[1]Schedule of Pension Amounts LW'!$B$15:$AC$1399,28,FALSE)-VLOOKUP(D694,'[1]Schedule of Pension Amounts LW'!$B$15:$AC$1399,27,FALSE))*'[1]Schedule of Pension Amounts LW'!AD$4,0)+VLOOKUP(D694,'[1]Schedule of Pension Amounts LW'!$B$15:$AH$1399,33,FALSE)-VLOOKUP(D694,'[1]Pension Expense Details'!$D$23:$S$1407,15,FALSE)</f>
        <v>270144</v>
      </c>
      <c r="Q694" s="98">
        <f t="shared" si="46"/>
        <v>5574122</v>
      </c>
      <c r="R694" s="98">
        <f>ROUND('[1]68_InOutFlowsCurPrdAndPrior'!$D$32*IF(ISNA(VLOOKUP(D694,'[1]Proportionate Shares'!$D$23:$I$1359,6,FALSE)),0,VLOOKUP(D694,'[1]Proportionate Shares'!$D$23:$I$1359,6,FALSE)),0)</f>
        <v>23416</v>
      </c>
      <c r="S694" s="98">
        <f>ROUND('[1]68_InOutFlowsCurPrdAndPrior'!$D$33*IF(ISNA(VLOOKUP(D694,'[1]Proportionate Shares'!$D$23:$I$1359,6,FALSE)),0,VLOOKUP(D694,'[1]Proportionate Shares'!$D$23:$I$1359,6,FALSE)),0)</f>
        <v>1729366</v>
      </c>
      <c r="T694" s="98">
        <f>ROUND('[1]68_InOutFlowsCurPrdAndPrior'!$D$35*IF(ISNA(VLOOKUP(D694,'[1]Proportionate Shares'!$D$23:$I$1359,6,FALSE)),0,VLOOKUP(D694,'[1]Proportionate Shares'!$D$23:$I$1359,6,FALSE)),0)</f>
        <v>335118</v>
      </c>
      <c r="U694" s="98">
        <f>VLOOKUP(D694,'[1]Schedule of Pension Amounts LW'!$B$15:$AS$1399,36,FALSE)</f>
        <v>567499</v>
      </c>
      <c r="V694" s="99">
        <f t="shared" si="47"/>
        <v>2655399</v>
      </c>
      <c r="W694" s="98">
        <f>ROUND('[1]68_InOutFlowsCurPrdAndPrior'!$F$32*IF(ISNA(VLOOKUP(D694,'[1]Proportionate Shares'!$D$23:$I$1359,6,FALSE)),0,VLOOKUP(D694,'[1]Proportionate Shares'!$D$23:$I$1359,6,FALSE)),0)</f>
        <v>193542</v>
      </c>
      <c r="X694" s="98">
        <f>ROUND('[1]68_InOutFlowsCurPrdAndPrior'!$F$33*IF(ISNA(VLOOKUP(D694,'[1]Proportionate Shares'!$D$23:$I$1359,6,FALSE)),0,VLOOKUP(D694,'[1]Proportionate Shares'!$D$23:$I$1359,6,FALSE)),0)</f>
        <v>714656</v>
      </c>
      <c r="Y694" s="98">
        <f>ROUND('[1]68_InOutFlowsCurPrdAndPrior'!$F$35*IF(ISNA(VLOOKUP(D694,'[1]Proportionate Shares'!$D$23:$I$1359,6,FALSE)),0,VLOOKUP(D694,'[1]Proportionate Shares'!$D$23:$I$1359,6,FALSE)),0)</f>
        <v>279147</v>
      </c>
      <c r="Z694" s="98">
        <f>-VLOOKUP(D694,'[1]Schedule of Pension Amounts LW'!$B$15:$AS$1399,37,FALSE)</f>
        <v>7828</v>
      </c>
      <c r="AA694" s="99">
        <f t="shared" si="48"/>
        <v>1195173</v>
      </c>
      <c r="AB694" s="72">
        <f>VLOOKUP(D694,'[1]Pension Expense Details'!$D$22:$S$1407,16,FALSE)</f>
        <v>567286</v>
      </c>
      <c r="AC694" s="72">
        <f t="shared" si="49"/>
        <v>599392</v>
      </c>
      <c r="AD694" s="72">
        <f>VLOOKUP(D694,'[1]Schedule of Pension Amounts LW'!$B$15:$W$1399,22,FALSE)</f>
        <v>1166678</v>
      </c>
    </row>
    <row r="695" spans="1:30" x14ac:dyDescent="0.3">
      <c r="A695" s="104"/>
      <c r="B695" s="33"/>
      <c r="C695" s="33" t="str">
        <f>VLOOKUP(D695,'[1]Employer information'!$I$3:$J$1391,2,FALSE)</f>
        <v xml:space="preserve">Public Education                                  </v>
      </c>
      <c r="D695" s="33" t="str">
        <f>'[1]Schedule of Pension Amounts LW'!B688</f>
        <v>0689</v>
      </c>
      <c r="E695" s="33" t="str">
        <f>IF(ISNA(VLOOKUP(D695,'[1]Proportionate Shares'!$D$23:$G$1400,2,FALSE)),"",VLOOKUP(D695,'[1]Proportionate Shares'!$D$23:$G$1400,2,FALSE))</f>
        <v>047903</v>
      </c>
      <c r="F695" s="33" t="str">
        <f>IF(ISNA(VLOOKUP(D695,'[1]Proportionate Shares'!$D$23:$G$1400,3,FALSE)),"",VLOOKUP(D695,'[1]Proportionate Shares'!$D$23:$G$1400,3,FALSE))</f>
        <v xml:space="preserve">   </v>
      </c>
      <c r="G695" s="34" t="str">
        <f>VLOOKUP(D695,'[1]Employer information'!$A$3:$B$1390,2,FALSE)</f>
        <v>GUSTINE ISD</v>
      </c>
      <c r="H695" s="36">
        <f>IF(ISNA(VLOOKUP(D695,'[1]Proportionate Shares'!$D$23:$I$1377,6,FALSE)),0,VLOOKUP(D695,'[1]Proportionate Shares'!$D$23:$I$1377,6,FALSE))</f>
        <v>1.1567316000000001E-5</v>
      </c>
      <c r="I695" s="105">
        <f>VLOOKUP(D695,'[1]Schedule of Pension Amounts LW'!$B$15:$E$1399,3,FALSE)</f>
        <v>515778</v>
      </c>
      <c r="J695" s="105">
        <f>-IF(ISNA(VLOOKUP(D695,'[1]Combined Contribution Amounts'!$A$2:$K$1335,5,FALSE)),0,VLOOKUP(D695,'[1]Combined Contribution Amounts'!$A$2:$K$1335,5,FALSE))</f>
        <v>-40487</v>
      </c>
      <c r="K695" s="105">
        <f>-IF(ISNA(VLOOKUP(D695,'[1]Combined Contribution Amounts'!$A$2:$K$1335,7,FALSE)),0,VLOOKUP(D695,'[1]Combined Contribution Amounts'!$A$2:$K$1335,7,FALSE))+-IF(ISNA(VLOOKUP(D695,'[1]Combined Contribution Amounts'!$A$2:$K$1335,8,FALSE)),0,VLOOKUP(D695,'[1]Combined Contribution Amounts'!$A$2:$K$1335,8,FALSE))+-IF(ISNA(VLOOKUP(D695,'[1]Combined Contribution Amounts'!$A$2:$K$1335,9,FALSE)),0,VLOOKUP(D695,'[1]Combined Contribution Amounts'!$A$2:$K$1335,9,FALSE))</f>
        <v>0</v>
      </c>
      <c r="L695" s="105">
        <f>VLOOKUP(D695,'[1]Pension Expense Details'!$D$23:$S$1407,16,FALSE)</f>
        <v>74766</v>
      </c>
      <c r="M695" s="105">
        <f>ROUND(('[1]68_InOutFlowsCurPrdAndPriorHist'!$F$28-'[1]68_InOutFlowsCurPrdAndPriorHist'!$F$31)*$H695,0)-VLOOKUP(D695,'[1]Pension Expense Details'!$D$23:$S$1407,12,FALSE)</f>
        <v>-9580</v>
      </c>
      <c r="N695" s="105">
        <f>ROUND(('[1]68_InOutFlowsCurPrdAndPriorHist'!$F$29-'[1]68_InOutFlowsCurPrdAndPriorHist'!$F$32)*$H695,0)-VLOOKUP(D695,'[1]Pension Expense Details'!$D$23:$S$1407,13,FALSE)</f>
        <v>-72391</v>
      </c>
      <c r="O695" s="105">
        <f>ROUND(('[1]68_InOutFlowsCurPrdAndPriorHist'!$F$30-'[1]68_InOutFlowsCurPrdAndPriorHist'!$F$33)*$H695,0)-VLOOKUP(D695,'[1]Pension Expense Details'!$D$23:$S$1407,14,FALSE)</f>
        <v>31304</v>
      </c>
      <c r="P695" s="105">
        <f>ROUND((VLOOKUP(D695,'[1]Schedule of Pension Amounts LW'!$B$15:$AC$1399,28,FALSE)-VLOOKUP(D695,'[1]Schedule of Pension Amounts LW'!$B$15:$AC$1399,27,FALSE))*'[1]Schedule of Pension Amounts LW'!AD$4,0)+VLOOKUP(D695,'[1]Schedule of Pension Amounts LW'!$B$15:$AH$1399,33,FALSE)-VLOOKUP(D695,'[1]Pension Expense Details'!$D$23:$S$1407,15,FALSE)</f>
        <v>101915</v>
      </c>
      <c r="Q695" s="98">
        <f t="shared" si="46"/>
        <v>601305</v>
      </c>
      <c r="R695" s="98">
        <f>ROUND('[1]68_InOutFlowsCurPrdAndPrior'!$D$32*IF(ISNA(VLOOKUP(D695,'[1]Proportionate Shares'!$D$23:$I$1359,6,FALSE)),0,VLOOKUP(D695,'[1]Proportionate Shares'!$D$23:$I$1359,6,FALSE)),0)</f>
        <v>2526</v>
      </c>
      <c r="S695" s="98">
        <f>ROUND('[1]68_InOutFlowsCurPrdAndPrior'!$D$33*IF(ISNA(VLOOKUP(D695,'[1]Proportionate Shares'!$D$23:$I$1359,6,FALSE)),0,VLOOKUP(D695,'[1]Proportionate Shares'!$D$23:$I$1359,6,FALSE)),0)</f>
        <v>186554</v>
      </c>
      <c r="T695" s="98">
        <f>ROUND('[1]68_InOutFlowsCurPrdAndPrior'!$D$35*IF(ISNA(VLOOKUP(D695,'[1]Proportionate Shares'!$D$23:$I$1359,6,FALSE)),0,VLOOKUP(D695,'[1]Proportionate Shares'!$D$23:$I$1359,6,FALSE)),0)</f>
        <v>36151</v>
      </c>
      <c r="U695" s="98">
        <f>VLOOKUP(D695,'[1]Schedule of Pension Amounts LW'!$B$15:$AS$1399,36,FALSE)</f>
        <v>115168</v>
      </c>
      <c r="V695" s="99">
        <f t="shared" si="47"/>
        <v>340399</v>
      </c>
      <c r="W695" s="98">
        <f>ROUND('[1]68_InOutFlowsCurPrdAndPrior'!$F$32*IF(ISNA(VLOOKUP(D695,'[1]Proportionate Shares'!$D$23:$I$1359,6,FALSE)),0,VLOOKUP(D695,'[1]Proportionate Shares'!$D$23:$I$1359,6,FALSE)),0)</f>
        <v>20878</v>
      </c>
      <c r="X695" s="98">
        <f>ROUND('[1]68_InOutFlowsCurPrdAndPrior'!$F$33*IF(ISNA(VLOOKUP(D695,'[1]Proportionate Shares'!$D$23:$I$1359,6,FALSE)),0,VLOOKUP(D695,'[1]Proportionate Shares'!$D$23:$I$1359,6,FALSE)),0)</f>
        <v>77093</v>
      </c>
      <c r="Y695" s="98">
        <f>ROUND('[1]68_InOutFlowsCurPrdAndPrior'!$F$35*IF(ISNA(VLOOKUP(D695,'[1]Proportionate Shares'!$D$23:$I$1359,6,FALSE)),0,VLOOKUP(D695,'[1]Proportionate Shares'!$D$23:$I$1359,6,FALSE)),0)</f>
        <v>30113</v>
      </c>
      <c r="Z695" s="98">
        <f>-VLOOKUP(D695,'[1]Schedule of Pension Amounts LW'!$B$15:$AS$1399,37,FALSE)</f>
        <v>21107</v>
      </c>
      <c r="AA695" s="99">
        <f t="shared" si="48"/>
        <v>149191</v>
      </c>
      <c r="AB695" s="72">
        <f>VLOOKUP(D695,'[1]Pension Expense Details'!$D$22:$S$1407,16,FALSE)</f>
        <v>74766</v>
      </c>
      <c r="AC695" s="72">
        <f t="shared" si="49"/>
        <v>61590</v>
      </c>
      <c r="AD695" s="72">
        <f>VLOOKUP(D695,'[1]Schedule of Pension Amounts LW'!$B$15:$W$1399,22,FALSE)</f>
        <v>136356</v>
      </c>
    </row>
    <row r="696" spans="1:30" x14ac:dyDescent="0.3">
      <c r="A696" s="104"/>
      <c r="B696" s="33"/>
      <c r="C696" s="33" t="str">
        <f>VLOOKUP(D696,'[1]Employer information'!$I$3:$J$1391,2,FALSE)</f>
        <v xml:space="preserve">Public Education                                  </v>
      </c>
      <c r="D696" s="33" t="str">
        <f>'[1]Schedule of Pension Amounts LW'!B689</f>
        <v>0174</v>
      </c>
      <c r="E696" s="33" t="str">
        <f>IF(ISNA(VLOOKUP(D696,'[1]Proportionate Shares'!$D$23:$G$1400,2,FALSE)),"",VLOOKUP(D696,'[1]Proportionate Shares'!$D$23:$G$1400,2,FALSE))</f>
        <v>135001</v>
      </c>
      <c r="F696" s="33" t="str">
        <f>IF(ISNA(VLOOKUP(D696,'[1]Proportionate Shares'!$D$23:$G$1400,3,FALSE)),"",VLOOKUP(D696,'[1]Proportionate Shares'!$D$23:$G$1400,3,FALSE))</f>
        <v xml:space="preserve">   </v>
      </c>
      <c r="G696" s="34" t="str">
        <f>VLOOKUP(D696,'[1]Employer information'!$A$3:$B$1390,2,FALSE)</f>
        <v>GUTHRIE CSD</v>
      </c>
      <c r="H696" s="36">
        <f>IF(ISNA(VLOOKUP(D696,'[1]Proportionate Shares'!$D$23:$I$1377,6,FALSE)),0,VLOOKUP(D696,'[1]Proportionate Shares'!$D$23:$I$1377,6,FALSE))</f>
        <v>1.2823272999999999E-5</v>
      </c>
      <c r="I696" s="105">
        <f>VLOOKUP(D696,'[1]Schedule of Pension Amounts LW'!$B$15:$E$1399,3,FALSE)</f>
        <v>692371</v>
      </c>
      <c r="J696" s="105">
        <f>-IF(ISNA(VLOOKUP(D696,'[1]Combined Contribution Amounts'!$A$2:$K$1335,5,FALSE)),0,VLOOKUP(D696,'[1]Combined Contribution Amounts'!$A$2:$K$1335,5,FALSE))</f>
        <v>-44883</v>
      </c>
      <c r="K696" s="105">
        <f>-IF(ISNA(VLOOKUP(D696,'[1]Combined Contribution Amounts'!$A$2:$K$1335,7,FALSE)),0,VLOOKUP(D696,'[1]Combined Contribution Amounts'!$A$2:$K$1335,7,FALSE))+-IF(ISNA(VLOOKUP(D696,'[1]Combined Contribution Amounts'!$A$2:$K$1335,8,FALSE)),0,VLOOKUP(D696,'[1]Combined Contribution Amounts'!$A$2:$K$1335,8,FALSE))+-IF(ISNA(VLOOKUP(D696,'[1]Combined Contribution Amounts'!$A$2:$K$1335,9,FALSE)),0,VLOOKUP(D696,'[1]Combined Contribution Amounts'!$A$2:$K$1335,9,FALSE))</f>
        <v>0</v>
      </c>
      <c r="L696" s="105">
        <f>VLOOKUP(D696,'[1]Pension Expense Details'!$D$23:$S$1407,16,FALSE)</f>
        <v>63929</v>
      </c>
      <c r="M696" s="105">
        <f>ROUND(('[1]68_InOutFlowsCurPrdAndPriorHist'!$F$28-'[1]68_InOutFlowsCurPrdAndPriorHist'!$F$31)*$H696,0)-VLOOKUP(D696,'[1]Pension Expense Details'!$D$23:$S$1407,12,FALSE)</f>
        <v>-10620</v>
      </c>
      <c r="N696" s="105">
        <f>ROUND(('[1]68_InOutFlowsCurPrdAndPriorHist'!$F$29-'[1]68_InOutFlowsCurPrdAndPriorHist'!$F$32)*$H696,0)-VLOOKUP(D696,'[1]Pension Expense Details'!$D$23:$S$1407,13,FALSE)</f>
        <v>-80250</v>
      </c>
      <c r="O696" s="105">
        <f>ROUND(('[1]68_InOutFlowsCurPrdAndPriorHist'!$F$30-'[1]68_InOutFlowsCurPrdAndPriorHist'!$F$33)*$H696,0)-VLOOKUP(D696,'[1]Pension Expense Details'!$D$23:$S$1407,14,FALSE)</f>
        <v>34703</v>
      </c>
      <c r="P696" s="105">
        <f>ROUND((VLOOKUP(D696,'[1]Schedule of Pension Amounts LW'!$B$15:$AC$1399,28,FALSE)-VLOOKUP(D696,'[1]Schedule of Pension Amounts LW'!$B$15:$AC$1399,27,FALSE))*'[1]Schedule of Pension Amounts LW'!AD$4,0)+VLOOKUP(D696,'[1]Schedule of Pension Amounts LW'!$B$15:$AH$1399,33,FALSE)-VLOOKUP(D696,'[1]Pension Expense Details'!$D$23:$S$1407,15,FALSE)</f>
        <v>11344</v>
      </c>
      <c r="Q696" s="98">
        <f t="shared" si="46"/>
        <v>666594</v>
      </c>
      <c r="R696" s="98">
        <f>ROUND('[1]68_InOutFlowsCurPrdAndPrior'!$D$32*IF(ISNA(VLOOKUP(D696,'[1]Proportionate Shares'!$D$23:$I$1359,6,FALSE)),0,VLOOKUP(D696,'[1]Proportionate Shares'!$D$23:$I$1359,6,FALSE)),0)</f>
        <v>2800</v>
      </c>
      <c r="S696" s="98">
        <f>ROUND('[1]68_InOutFlowsCurPrdAndPrior'!$D$33*IF(ISNA(VLOOKUP(D696,'[1]Proportionate Shares'!$D$23:$I$1359,6,FALSE)),0,VLOOKUP(D696,'[1]Proportionate Shares'!$D$23:$I$1359,6,FALSE)),0)</f>
        <v>206810</v>
      </c>
      <c r="T696" s="98">
        <f>ROUND('[1]68_InOutFlowsCurPrdAndPrior'!$D$35*IF(ISNA(VLOOKUP(D696,'[1]Proportionate Shares'!$D$23:$I$1359,6,FALSE)),0,VLOOKUP(D696,'[1]Proportionate Shares'!$D$23:$I$1359,6,FALSE)),0)</f>
        <v>40076</v>
      </c>
      <c r="U696" s="98">
        <f>VLOOKUP(D696,'[1]Schedule of Pension Amounts LW'!$B$15:$AS$1399,36,FALSE)</f>
        <v>59963</v>
      </c>
      <c r="V696" s="99">
        <f t="shared" si="47"/>
        <v>309649</v>
      </c>
      <c r="W696" s="98">
        <f>ROUND('[1]68_InOutFlowsCurPrdAndPrior'!$F$32*IF(ISNA(VLOOKUP(D696,'[1]Proportionate Shares'!$D$23:$I$1359,6,FALSE)),0,VLOOKUP(D696,'[1]Proportionate Shares'!$D$23:$I$1359,6,FALSE)),0)</f>
        <v>23145</v>
      </c>
      <c r="X696" s="98">
        <f>ROUND('[1]68_InOutFlowsCurPrdAndPrior'!$F$33*IF(ISNA(VLOOKUP(D696,'[1]Proportionate Shares'!$D$23:$I$1359,6,FALSE)),0,VLOOKUP(D696,'[1]Proportionate Shares'!$D$23:$I$1359,6,FALSE)),0)</f>
        <v>85464</v>
      </c>
      <c r="Y696" s="98">
        <f>ROUND('[1]68_InOutFlowsCurPrdAndPrior'!$F$35*IF(ISNA(VLOOKUP(D696,'[1]Proportionate Shares'!$D$23:$I$1359,6,FALSE)),0,VLOOKUP(D696,'[1]Proportionate Shares'!$D$23:$I$1359,6,FALSE)),0)</f>
        <v>33382</v>
      </c>
      <c r="Z696" s="98">
        <f>-VLOOKUP(D696,'[1]Schedule of Pension Amounts LW'!$B$15:$AS$1399,37,FALSE)</f>
        <v>21558</v>
      </c>
      <c r="AA696" s="99">
        <f t="shared" si="48"/>
        <v>163549</v>
      </c>
      <c r="AB696" s="72">
        <f>VLOOKUP(D696,'[1]Pension Expense Details'!$D$22:$S$1407,16,FALSE)</f>
        <v>63929</v>
      </c>
      <c r="AC696" s="72">
        <f t="shared" si="49"/>
        <v>76255</v>
      </c>
      <c r="AD696" s="72">
        <f>VLOOKUP(D696,'[1]Schedule of Pension Amounts LW'!$B$15:$W$1399,22,FALSE)</f>
        <v>140184</v>
      </c>
    </row>
    <row r="697" spans="1:30" x14ac:dyDescent="0.3">
      <c r="A697" s="104"/>
      <c r="B697" s="33"/>
      <c r="C697" s="33" t="str">
        <f>VLOOKUP(D697,'[1]Employer information'!$I$3:$J$1391,2,FALSE)</f>
        <v xml:space="preserve">Public Education                                  </v>
      </c>
      <c r="D697" s="33" t="str">
        <f>'[1]Schedule of Pension Amounts LW'!B690</f>
        <v>0690</v>
      </c>
      <c r="E697" s="33" t="str">
        <f>IF(ISNA(VLOOKUP(D697,'[1]Proportionate Shares'!$D$23:$G$1400,2,FALSE)),"",VLOOKUP(D697,'[1]Proportionate Shares'!$D$23:$G$1400,2,FALSE))</f>
        <v>095903</v>
      </c>
      <c r="F697" s="33" t="str">
        <f>IF(ISNA(VLOOKUP(D697,'[1]Proportionate Shares'!$D$23:$G$1400,3,FALSE)),"",VLOOKUP(D697,'[1]Proportionate Shares'!$D$23:$G$1400,3,FALSE))</f>
        <v xml:space="preserve">   </v>
      </c>
      <c r="G697" s="34" t="str">
        <f>VLOOKUP(D697,'[1]Employer information'!$A$3:$B$1390,2,FALSE)</f>
        <v>HALE CENTER ISD</v>
      </c>
      <c r="H697" s="36">
        <f>IF(ISNA(VLOOKUP(D697,'[1]Proportionate Shares'!$D$23:$I$1377,6,FALSE)),0,VLOOKUP(D697,'[1]Proportionate Shares'!$D$23:$I$1377,6,FALSE))</f>
        <v>3.3633412999999998E-5</v>
      </c>
      <c r="I697" s="105">
        <f>VLOOKUP(D697,'[1]Schedule of Pension Amounts LW'!$B$15:$E$1399,3,FALSE)</f>
        <v>1912513</v>
      </c>
      <c r="J697" s="105">
        <f>-IF(ISNA(VLOOKUP(D697,'[1]Combined Contribution Amounts'!$A$2:$K$1335,5,FALSE)),0,VLOOKUP(D697,'[1]Combined Contribution Amounts'!$A$2:$K$1335,5,FALSE))</f>
        <v>-117721</v>
      </c>
      <c r="K697" s="105">
        <f>-IF(ISNA(VLOOKUP(D697,'[1]Combined Contribution Amounts'!$A$2:$K$1335,7,FALSE)),0,VLOOKUP(D697,'[1]Combined Contribution Amounts'!$A$2:$K$1335,7,FALSE))+-IF(ISNA(VLOOKUP(D697,'[1]Combined Contribution Amounts'!$A$2:$K$1335,8,FALSE)),0,VLOOKUP(D697,'[1]Combined Contribution Amounts'!$A$2:$K$1335,8,FALSE))+-IF(ISNA(VLOOKUP(D697,'[1]Combined Contribution Amounts'!$A$2:$K$1335,9,FALSE)),0,VLOOKUP(D697,'[1]Combined Contribution Amounts'!$A$2:$K$1335,9,FALSE))</f>
        <v>0</v>
      </c>
      <c r="L697" s="105">
        <f>VLOOKUP(D697,'[1]Pension Expense Details'!$D$23:$S$1407,16,FALSE)</f>
        <v>152507</v>
      </c>
      <c r="M697" s="105">
        <f>ROUND(('[1]68_InOutFlowsCurPrdAndPriorHist'!$F$28-'[1]68_InOutFlowsCurPrdAndPriorHist'!$F$31)*$H697,0)-VLOOKUP(D697,'[1]Pension Expense Details'!$D$23:$S$1407,12,FALSE)</f>
        <v>-27856</v>
      </c>
      <c r="N697" s="105">
        <f>ROUND(('[1]68_InOutFlowsCurPrdAndPriorHist'!$F$29-'[1]68_InOutFlowsCurPrdAndPriorHist'!$F$32)*$H697,0)-VLOOKUP(D697,'[1]Pension Expense Details'!$D$23:$S$1407,13,FALSE)</f>
        <v>-210484</v>
      </c>
      <c r="O697" s="105">
        <f>ROUND(('[1]68_InOutFlowsCurPrdAndPriorHist'!$F$30-'[1]68_InOutFlowsCurPrdAndPriorHist'!$F$33)*$H697,0)-VLOOKUP(D697,'[1]Pension Expense Details'!$D$23:$S$1407,14,FALSE)</f>
        <v>91020</v>
      </c>
      <c r="P697" s="105">
        <f>ROUND((VLOOKUP(D697,'[1]Schedule of Pension Amounts LW'!$B$15:$AC$1399,28,FALSE)-VLOOKUP(D697,'[1]Schedule of Pension Amounts LW'!$B$15:$AC$1399,27,FALSE))*'[1]Schedule of Pension Amounts LW'!AD$4,0)+VLOOKUP(D697,'[1]Schedule of Pension Amounts LW'!$B$15:$AH$1399,33,FALSE)-VLOOKUP(D697,'[1]Pension Expense Details'!$D$23:$S$1407,15,FALSE)</f>
        <v>-51609</v>
      </c>
      <c r="Q697" s="98">
        <f t="shared" si="46"/>
        <v>1748370</v>
      </c>
      <c r="R697" s="98">
        <f>ROUND('[1]68_InOutFlowsCurPrdAndPrior'!$D$32*IF(ISNA(VLOOKUP(D697,'[1]Proportionate Shares'!$D$23:$I$1359,6,FALSE)),0,VLOOKUP(D697,'[1]Proportionate Shares'!$D$23:$I$1359,6,FALSE)),0)</f>
        <v>7345</v>
      </c>
      <c r="S697" s="98">
        <f>ROUND('[1]68_InOutFlowsCurPrdAndPrior'!$D$33*IF(ISNA(VLOOKUP(D697,'[1]Proportionate Shares'!$D$23:$I$1359,6,FALSE)),0,VLOOKUP(D697,'[1]Proportionate Shares'!$D$23:$I$1359,6,FALSE)),0)</f>
        <v>542430</v>
      </c>
      <c r="T697" s="98">
        <f>ROUND('[1]68_InOutFlowsCurPrdAndPrior'!$D$35*IF(ISNA(VLOOKUP(D697,'[1]Proportionate Shares'!$D$23:$I$1359,6,FALSE)),0,VLOOKUP(D697,'[1]Proportionate Shares'!$D$23:$I$1359,6,FALSE)),0)</f>
        <v>105113</v>
      </c>
      <c r="U697" s="98">
        <f>VLOOKUP(D697,'[1]Schedule of Pension Amounts LW'!$B$15:$AS$1399,36,FALSE)</f>
        <v>320644</v>
      </c>
      <c r="V697" s="99">
        <f t="shared" si="47"/>
        <v>975532</v>
      </c>
      <c r="W697" s="98">
        <f>ROUND('[1]68_InOutFlowsCurPrdAndPrior'!$F$32*IF(ISNA(VLOOKUP(D697,'[1]Proportionate Shares'!$D$23:$I$1359,6,FALSE)),0,VLOOKUP(D697,'[1]Proportionate Shares'!$D$23:$I$1359,6,FALSE)),0)</f>
        <v>60706</v>
      </c>
      <c r="X697" s="98">
        <f>ROUND('[1]68_InOutFlowsCurPrdAndPrior'!$F$33*IF(ISNA(VLOOKUP(D697,'[1]Proportionate Shares'!$D$23:$I$1359,6,FALSE)),0,VLOOKUP(D697,'[1]Proportionate Shares'!$D$23:$I$1359,6,FALSE)),0)</f>
        <v>224158</v>
      </c>
      <c r="Y697" s="98">
        <f>ROUND('[1]68_InOutFlowsCurPrdAndPrior'!$F$35*IF(ISNA(VLOOKUP(D697,'[1]Proportionate Shares'!$D$23:$I$1359,6,FALSE)),0,VLOOKUP(D697,'[1]Proportionate Shares'!$D$23:$I$1359,6,FALSE)),0)</f>
        <v>87557</v>
      </c>
      <c r="Z697" s="98">
        <f>-VLOOKUP(D697,'[1]Schedule of Pension Amounts LW'!$B$15:$AS$1399,37,FALSE)</f>
        <v>73756</v>
      </c>
      <c r="AA697" s="99">
        <f t="shared" si="48"/>
        <v>446177</v>
      </c>
      <c r="AB697" s="72">
        <f>VLOOKUP(D697,'[1]Pension Expense Details'!$D$22:$S$1407,16,FALSE)</f>
        <v>152507</v>
      </c>
      <c r="AC697" s="72">
        <f t="shared" si="49"/>
        <v>261509</v>
      </c>
      <c r="AD697" s="72">
        <f>VLOOKUP(D697,'[1]Schedule of Pension Amounts LW'!$B$15:$W$1399,22,FALSE)</f>
        <v>414016</v>
      </c>
    </row>
    <row r="698" spans="1:30" x14ac:dyDescent="0.3">
      <c r="A698" s="104"/>
      <c r="B698" s="33"/>
      <c r="C698" s="33" t="str">
        <f>VLOOKUP(D698,'[1]Employer information'!$I$3:$J$1391,2,FALSE)</f>
        <v xml:space="preserve">Public Education                                  </v>
      </c>
      <c r="D698" s="33" t="str">
        <f>'[1]Schedule of Pension Amounts LW'!B691</f>
        <v>0691</v>
      </c>
      <c r="E698" s="33" t="str">
        <f>IF(ISNA(VLOOKUP(D698,'[1]Proportionate Shares'!$D$23:$G$1400,2,FALSE)),"",VLOOKUP(D698,'[1]Proportionate Shares'!$D$23:$G$1400,2,FALSE))</f>
        <v>143901</v>
      </c>
      <c r="F698" s="33" t="str">
        <f>IF(ISNA(VLOOKUP(D698,'[1]Proportionate Shares'!$D$23:$G$1400,3,FALSE)),"",VLOOKUP(D698,'[1]Proportionate Shares'!$D$23:$G$1400,3,FALSE))</f>
        <v xml:space="preserve">   </v>
      </c>
      <c r="G698" s="34" t="str">
        <f>VLOOKUP(D698,'[1]Employer information'!$A$3:$B$1390,2,FALSE)</f>
        <v>HALLETTSVILLE ISD</v>
      </c>
      <c r="H698" s="36">
        <f>IF(ISNA(VLOOKUP(D698,'[1]Proportionate Shares'!$D$23:$I$1377,6,FALSE)),0,VLOOKUP(D698,'[1]Proportionate Shares'!$D$23:$I$1377,6,FALSE))</f>
        <v>4.7912064E-5</v>
      </c>
      <c r="I698" s="105">
        <f>VLOOKUP(D698,'[1]Schedule of Pension Amounts LW'!$B$15:$E$1399,3,FALSE)</f>
        <v>2557990</v>
      </c>
      <c r="J698" s="105">
        <f>-IF(ISNA(VLOOKUP(D698,'[1]Combined Contribution Amounts'!$A$2:$K$1335,5,FALSE)),0,VLOOKUP(D698,'[1]Combined Contribution Amounts'!$A$2:$K$1335,5,FALSE))</f>
        <v>-167698</v>
      </c>
      <c r="K698" s="105">
        <f>-IF(ISNA(VLOOKUP(D698,'[1]Combined Contribution Amounts'!$A$2:$K$1335,7,FALSE)),0,VLOOKUP(D698,'[1]Combined Contribution Amounts'!$A$2:$K$1335,7,FALSE))+-IF(ISNA(VLOOKUP(D698,'[1]Combined Contribution Amounts'!$A$2:$K$1335,8,FALSE)),0,VLOOKUP(D698,'[1]Combined Contribution Amounts'!$A$2:$K$1335,8,FALSE))+-IF(ISNA(VLOOKUP(D698,'[1]Combined Contribution Amounts'!$A$2:$K$1335,9,FALSE)),0,VLOOKUP(D698,'[1]Combined Contribution Amounts'!$A$2:$K$1335,9,FALSE))</f>
        <v>0</v>
      </c>
      <c r="L698" s="105">
        <f>VLOOKUP(D698,'[1]Pension Expense Details'!$D$23:$S$1407,16,FALSE)</f>
        <v>243417</v>
      </c>
      <c r="M698" s="105">
        <f>ROUND(('[1]68_InOutFlowsCurPrdAndPriorHist'!$F$28-'[1]68_InOutFlowsCurPrdAndPriorHist'!$F$31)*$H698,0)-VLOOKUP(D698,'[1]Pension Expense Details'!$D$23:$S$1407,12,FALSE)</f>
        <v>-39683</v>
      </c>
      <c r="N698" s="105">
        <f>ROUND(('[1]68_InOutFlowsCurPrdAndPriorHist'!$F$29-'[1]68_InOutFlowsCurPrdAndPriorHist'!$F$32)*$H698,0)-VLOOKUP(D698,'[1]Pension Expense Details'!$D$23:$S$1407,13,FALSE)</f>
        <v>-299843</v>
      </c>
      <c r="O698" s="105">
        <f>ROUND(('[1]68_InOutFlowsCurPrdAndPriorHist'!$F$30-'[1]68_InOutFlowsCurPrdAndPriorHist'!$F$33)*$H698,0)-VLOOKUP(D698,'[1]Pension Expense Details'!$D$23:$S$1407,14,FALSE)</f>
        <v>129662</v>
      </c>
      <c r="P698" s="105">
        <f>ROUND((VLOOKUP(D698,'[1]Schedule of Pension Amounts LW'!$B$15:$AC$1399,28,FALSE)-VLOOKUP(D698,'[1]Schedule of Pension Amounts LW'!$B$15:$AC$1399,27,FALSE))*'[1]Schedule of Pension Amounts LW'!AD$4,0)+VLOOKUP(D698,'[1]Schedule of Pension Amounts LW'!$B$15:$AH$1399,33,FALSE)-VLOOKUP(D698,'[1]Pension Expense Details'!$D$23:$S$1407,15,FALSE)</f>
        <v>66774</v>
      </c>
      <c r="Q698" s="98">
        <f t="shared" si="46"/>
        <v>2490619</v>
      </c>
      <c r="R698" s="98">
        <f>ROUND('[1]68_InOutFlowsCurPrdAndPrior'!$D$32*IF(ISNA(VLOOKUP(D698,'[1]Proportionate Shares'!$D$23:$I$1359,6,FALSE)),0,VLOOKUP(D698,'[1]Proportionate Shares'!$D$23:$I$1359,6,FALSE)),0)</f>
        <v>10463</v>
      </c>
      <c r="S698" s="98">
        <f>ROUND('[1]68_InOutFlowsCurPrdAndPrior'!$D$33*IF(ISNA(VLOOKUP(D698,'[1]Proportionate Shares'!$D$23:$I$1359,6,FALSE)),0,VLOOKUP(D698,'[1]Proportionate Shares'!$D$23:$I$1359,6,FALSE)),0)</f>
        <v>772712</v>
      </c>
      <c r="T698" s="98">
        <f>ROUND('[1]68_InOutFlowsCurPrdAndPrior'!$D$35*IF(ISNA(VLOOKUP(D698,'[1]Proportionate Shares'!$D$23:$I$1359,6,FALSE)),0,VLOOKUP(D698,'[1]Proportionate Shares'!$D$23:$I$1359,6,FALSE)),0)</f>
        <v>149737</v>
      </c>
      <c r="U698" s="98">
        <f>VLOOKUP(D698,'[1]Schedule of Pension Amounts LW'!$B$15:$AS$1399,36,FALSE)</f>
        <v>292342</v>
      </c>
      <c r="V698" s="99">
        <f t="shared" si="47"/>
        <v>1225254</v>
      </c>
      <c r="W698" s="98">
        <f>ROUND('[1]68_InOutFlowsCurPrdAndPrior'!$F$32*IF(ISNA(VLOOKUP(D698,'[1]Proportionate Shares'!$D$23:$I$1359,6,FALSE)),0,VLOOKUP(D698,'[1]Proportionate Shares'!$D$23:$I$1359,6,FALSE)),0)</f>
        <v>86478</v>
      </c>
      <c r="X698" s="98">
        <f>ROUND('[1]68_InOutFlowsCurPrdAndPrior'!$F$33*IF(ISNA(VLOOKUP(D698,'[1]Proportionate Shares'!$D$23:$I$1359,6,FALSE)),0,VLOOKUP(D698,'[1]Proportionate Shares'!$D$23:$I$1359,6,FALSE)),0)</f>
        <v>319321</v>
      </c>
      <c r="Y698" s="98">
        <f>ROUND('[1]68_InOutFlowsCurPrdAndPrior'!$F$35*IF(ISNA(VLOOKUP(D698,'[1]Proportionate Shares'!$D$23:$I$1359,6,FALSE)),0,VLOOKUP(D698,'[1]Proportionate Shares'!$D$23:$I$1359,6,FALSE)),0)</f>
        <v>124728</v>
      </c>
      <c r="Z698" s="98">
        <f>-VLOOKUP(D698,'[1]Schedule of Pension Amounts LW'!$B$15:$AS$1399,37,FALSE)</f>
        <v>31380</v>
      </c>
      <c r="AA698" s="99">
        <f t="shared" si="48"/>
        <v>561907</v>
      </c>
      <c r="AB698" s="72">
        <f>VLOOKUP(D698,'[1]Pension Expense Details'!$D$22:$S$1407,16,FALSE)</f>
        <v>243417</v>
      </c>
      <c r="AC698" s="72">
        <f t="shared" si="49"/>
        <v>311416</v>
      </c>
      <c r="AD698" s="72">
        <f>VLOOKUP(D698,'[1]Schedule of Pension Amounts LW'!$B$15:$W$1399,22,FALSE)</f>
        <v>554833</v>
      </c>
    </row>
    <row r="699" spans="1:30" x14ac:dyDescent="0.3">
      <c r="A699" s="104"/>
      <c r="B699" s="33"/>
      <c r="C699" s="33" t="str">
        <f>VLOOKUP(D699,'[1]Employer information'!$I$3:$J$1391,2,FALSE)</f>
        <v xml:space="preserve">Public Education                                  </v>
      </c>
      <c r="D699" s="33" t="str">
        <f>'[1]Schedule of Pension Amounts LW'!B692</f>
        <v>1986</v>
      </c>
      <c r="E699" s="33" t="str">
        <f>IF(ISNA(VLOOKUP(D699,'[1]Proportionate Shares'!$D$23:$G$1400,2,FALSE)),"",VLOOKUP(D699,'[1]Proportionate Shares'!$D$23:$G$1400,2,FALSE))</f>
        <v>161924</v>
      </c>
      <c r="F699" s="33" t="str">
        <f>IF(ISNA(VLOOKUP(D699,'[1]Proportionate Shares'!$D$23:$G$1400,3,FALSE)),"",VLOOKUP(D699,'[1]Proportionate Shares'!$D$23:$G$1400,3,FALSE))</f>
        <v/>
      </c>
      <c r="G699" s="34" t="str">
        <f>VLOOKUP(D699,'[1]Employer information'!$A$3:$B$1390,2,FALSE)</f>
        <v>HALLSBURG ISD</v>
      </c>
      <c r="H699" s="36">
        <f>IF(ISNA(VLOOKUP(D699,'[1]Proportionate Shares'!$D$23:$I$1377,6,FALSE)),0,VLOOKUP(D699,'[1]Proportionate Shares'!$D$23:$I$1377,6,FALSE))</f>
        <v>8.2551440000000003E-6</v>
      </c>
      <c r="I699" s="105">
        <f>VLOOKUP(D699,'[1]Schedule of Pension Amounts LW'!$B$15:$E$1399,3,FALSE)</f>
        <v>457774</v>
      </c>
      <c r="J699" s="105">
        <f>-IF(ISNA(VLOOKUP(D699,'[1]Combined Contribution Amounts'!$A$2:$K$1335,5,FALSE)),0,VLOOKUP(D699,'[1]Combined Contribution Amounts'!$A$2:$K$1335,5,FALSE))</f>
        <v>-28894</v>
      </c>
      <c r="K699" s="105">
        <f>-IF(ISNA(VLOOKUP(D699,'[1]Combined Contribution Amounts'!$A$2:$K$1335,7,FALSE)),0,VLOOKUP(D699,'[1]Combined Contribution Amounts'!$A$2:$K$1335,7,FALSE))+-IF(ISNA(VLOOKUP(D699,'[1]Combined Contribution Amounts'!$A$2:$K$1335,8,FALSE)),0,VLOOKUP(D699,'[1]Combined Contribution Amounts'!$A$2:$K$1335,8,FALSE))+-IF(ISNA(VLOOKUP(D699,'[1]Combined Contribution Amounts'!$A$2:$K$1335,9,FALSE)),0,VLOOKUP(D699,'[1]Combined Contribution Amounts'!$A$2:$K$1335,9,FALSE))</f>
        <v>0</v>
      </c>
      <c r="L699" s="105">
        <f>VLOOKUP(D699,'[1]Pension Expense Details'!$D$23:$S$1407,16,FALSE)</f>
        <v>39262</v>
      </c>
      <c r="M699" s="105">
        <f>ROUND(('[1]68_InOutFlowsCurPrdAndPriorHist'!$F$28-'[1]68_InOutFlowsCurPrdAndPriorHist'!$F$31)*$H699,0)-VLOOKUP(D699,'[1]Pension Expense Details'!$D$23:$S$1407,12,FALSE)</f>
        <v>-6837</v>
      </c>
      <c r="N699" s="105">
        <f>ROUND(('[1]68_InOutFlowsCurPrdAndPriorHist'!$F$29-'[1]68_InOutFlowsCurPrdAndPriorHist'!$F$32)*$H699,0)-VLOOKUP(D699,'[1]Pension Expense Details'!$D$23:$S$1407,13,FALSE)</f>
        <v>-51663</v>
      </c>
      <c r="O699" s="105">
        <f>ROUND(('[1]68_InOutFlowsCurPrdAndPriorHist'!$F$30-'[1]68_InOutFlowsCurPrdAndPriorHist'!$F$33)*$H699,0)-VLOOKUP(D699,'[1]Pension Expense Details'!$D$23:$S$1407,14,FALSE)</f>
        <v>22341</v>
      </c>
      <c r="P699" s="105">
        <f>ROUND((VLOOKUP(D699,'[1]Schedule of Pension Amounts LW'!$B$15:$AC$1399,28,FALSE)-VLOOKUP(D699,'[1]Schedule of Pension Amounts LW'!$B$15:$AC$1399,27,FALSE))*'[1]Schedule of Pension Amounts LW'!AD$4,0)+VLOOKUP(D699,'[1]Schedule of Pension Amounts LW'!$B$15:$AH$1399,33,FALSE)-VLOOKUP(D699,'[1]Pension Expense Details'!$D$23:$S$1407,15,FALSE)</f>
        <v>-2855</v>
      </c>
      <c r="Q699" s="98">
        <f t="shared" si="46"/>
        <v>429128</v>
      </c>
      <c r="R699" s="98">
        <f>ROUND('[1]68_InOutFlowsCurPrdAndPrior'!$D$32*IF(ISNA(VLOOKUP(D699,'[1]Proportionate Shares'!$D$23:$I$1359,6,FALSE)),0,VLOOKUP(D699,'[1]Proportionate Shares'!$D$23:$I$1359,6,FALSE)),0)</f>
        <v>1803</v>
      </c>
      <c r="S699" s="98">
        <f>ROUND('[1]68_InOutFlowsCurPrdAndPrior'!$D$33*IF(ISNA(VLOOKUP(D699,'[1]Proportionate Shares'!$D$23:$I$1359,6,FALSE)),0,VLOOKUP(D699,'[1]Proportionate Shares'!$D$23:$I$1359,6,FALSE)),0)</f>
        <v>133137</v>
      </c>
      <c r="T699" s="98">
        <f>ROUND('[1]68_InOutFlowsCurPrdAndPrior'!$D$35*IF(ISNA(VLOOKUP(D699,'[1]Proportionate Shares'!$D$23:$I$1359,6,FALSE)),0,VLOOKUP(D699,'[1]Proportionate Shares'!$D$23:$I$1359,6,FALSE)),0)</f>
        <v>25799</v>
      </c>
      <c r="U699" s="98">
        <f>VLOOKUP(D699,'[1]Schedule of Pension Amounts LW'!$B$15:$AS$1399,36,FALSE)</f>
        <v>69551</v>
      </c>
      <c r="V699" s="99">
        <f t="shared" si="47"/>
        <v>230290</v>
      </c>
      <c r="W699" s="98">
        <f>ROUND('[1]68_InOutFlowsCurPrdAndPrior'!$F$32*IF(ISNA(VLOOKUP(D699,'[1]Proportionate Shares'!$D$23:$I$1359,6,FALSE)),0,VLOOKUP(D699,'[1]Proportionate Shares'!$D$23:$I$1359,6,FALSE)),0)</f>
        <v>14900</v>
      </c>
      <c r="X699" s="98">
        <f>ROUND('[1]68_InOutFlowsCurPrdAndPrior'!$F$33*IF(ISNA(VLOOKUP(D699,'[1]Proportionate Shares'!$D$23:$I$1359,6,FALSE)),0,VLOOKUP(D699,'[1]Proportionate Shares'!$D$23:$I$1359,6,FALSE)),0)</f>
        <v>55018</v>
      </c>
      <c r="Y699" s="98">
        <f>ROUND('[1]68_InOutFlowsCurPrdAndPrior'!$F$35*IF(ISNA(VLOOKUP(D699,'[1]Proportionate Shares'!$D$23:$I$1359,6,FALSE)),0,VLOOKUP(D699,'[1]Proportionate Shares'!$D$23:$I$1359,6,FALSE)),0)</f>
        <v>21490</v>
      </c>
      <c r="Z699" s="98">
        <f>-VLOOKUP(D699,'[1]Schedule of Pension Amounts LW'!$B$15:$AS$1399,37,FALSE)</f>
        <v>13786</v>
      </c>
      <c r="AA699" s="99">
        <f t="shared" si="48"/>
        <v>105194</v>
      </c>
      <c r="AB699" s="72">
        <f>VLOOKUP(D699,'[1]Pension Expense Details'!$D$22:$S$1407,16,FALSE)</f>
        <v>39262</v>
      </c>
      <c r="AC699" s="72">
        <f t="shared" si="49"/>
        <v>60469</v>
      </c>
      <c r="AD699" s="72">
        <f>VLOOKUP(D699,'[1]Schedule of Pension Amounts LW'!$B$15:$W$1399,22,FALSE)</f>
        <v>99731</v>
      </c>
    </row>
    <row r="700" spans="1:30" x14ac:dyDescent="0.3">
      <c r="A700" s="104"/>
      <c r="B700" s="33"/>
      <c r="C700" s="33" t="str">
        <f>VLOOKUP(D700,'[1]Employer information'!$I$3:$J$1391,2,FALSE)</f>
        <v xml:space="preserve">Public Education                                  </v>
      </c>
      <c r="D700" s="33" t="str">
        <f>'[1]Schedule of Pension Amounts LW'!B693</f>
        <v>1608</v>
      </c>
      <c r="E700" s="33" t="str">
        <f>IF(ISNA(VLOOKUP(D700,'[1]Proportionate Shares'!$D$23:$G$1400,2,FALSE)),"",VLOOKUP(D700,'[1]Proportionate Shares'!$D$23:$G$1400,2,FALSE))</f>
        <v>102904</v>
      </c>
      <c r="F700" s="33" t="str">
        <f>IF(ISNA(VLOOKUP(D700,'[1]Proportionate Shares'!$D$23:$G$1400,3,FALSE)),"",VLOOKUP(D700,'[1]Proportionate Shares'!$D$23:$G$1400,3,FALSE))</f>
        <v/>
      </c>
      <c r="G700" s="34" t="str">
        <f>VLOOKUP(D700,'[1]Employer information'!$A$3:$B$1390,2,FALSE)</f>
        <v>HALLSVILLE ISD</v>
      </c>
      <c r="H700" s="36">
        <f>IF(ISNA(VLOOKUP(D700,'[1]Proportionate Shares'!$D$23:$I$1377,6,FALSE)),0,VLOOKUP(D700,'[1]Proportionate Shares'!$D$23:$I$1377,6,FALSE))</f>
        <v>1.7598336899999999E-4</v>
      </c>
      <c r="I700" s="105">
        <f>VLOOKUP(D700,'[1]Schedule of Pension Amounts LW'!$B$15:$E$1399,3,FALSE)</f>
        <v>10648103</v>
      </c>
      <c r="J700" s="105">
        <f>-IF(ISNA(VLOOKUP(D700,'[1]Combined Contribution Amounts'!$A$2:$K$1335,5,FALSE)),0,VLOOKUP(D700,'[1]Combined Contribution Amounts'!$A$2:$K$1335,5,FALSE))</f>
        <v>-615963</v>
      </c>
      <c r="K700" s="105">
        <f>-IF(ISNA(VLOOKUP(D700,'[1]Combined Contribution Amounts'!$A$2:$K$1335,7,FALSE)),0,VLOOKUP(D700,'[1]Combined Contribution Amounts'!$A$2:$K$1335,7,FALSE))+-IF(ISNA(VLOOKUP(D700,'[1]Combined Contribution Amounts'!$A$2:$K$1335,8,FALSE)),0,VLOOKUP(D700,'[1]Combined Contribution Amounts'!$A$2:$K$1335,8,FALSE))+-IF(ISNA(VLOOKUP(D700,'[1]Combined Contribution Amounts'!$A$2:$K$1335,9,FALSE)),0,VLOOKUP(D700,'[1]Combined Contribution Amounts'!$A$2:$K$1335,9,FALSE))</f>
        <v>0</v>
      </c>
      <c r="L700" s="105">
        <f>VLOOKUP(D700,'[1]Pension Expense Details'!$D$23:$S$1407,16,FALSE)</f>
        <v>697220</v>
      </c>
      <c r="M700" s="105">
        <f>ROUND(('[1]68_InOutFlowsCurPrdAndPriorHist'!$F$28-'[1]68_InOutFlowsCurPrdAndPriorHist'!$F$31)*$H700,0)-VLOOKUP(D700,'[1]Pension Expense Details'!$D$23:$S$1407,12,FALSE)</f>
        <v>-145756</v>
      </c>
      <c r="N700" s="105">
        <f>ROUND(('[1]68_InOutFlowsCurPrdAndPriorHist'!$F$29-'[1]68_InOutFlowsCurPrdAndPriorHist'!$F$32)*$H700,0)-VLOOKUP(D700,'[1]Pension Expense Details'!$D$23:$S$1407,13,FALSE)</f>
        <v>-1101340</v>
      </c>
      <c r="O700" s="105">
        <f>ROUND(('[1]68_InOutFlowsCurPrdAndPriorHist'!$F$30-'[1]68_InOutFlowsCurPrdAndPriorHist'!$F$33)*$H700,0)-VLOOKUP(D700,'[1]Pension Expense Details'!$D$23:$S$1407,14,FALSE)</f>
        <v>476254</v>
      </c>
      <c r="P700" s="105">
        <f>ROUND((VLOOKUP(D700,'[1]Schedule of Pension Amounts LW'!$B$15:$AC$1399,28,FALSE)-VLOOKUP(D700,'[1]Schedule of Pension Amounts LW'!$B$15:$AC$1399,27,FALSE))*'[1]Schedule of Pension Amounts LW'!AD$4,0)+VLOOKUP(D700,'[1]Schedule of Pension Amounts LW'!$B$15:$AH$1399,33,FALSE)-VLOOKUP(D700,'[1]Pension Expense Details'!$D$23:$S$1407,15,FALSE)</f>
        <v>-810352</v>
      </c>
      <c r="Q700" s="98">
        <f t="shared" si="46"/>
        <v>9148166</v>
      </c>
      <c r="R700" s="98">
        <f>ROUND('[1]68_InOutFlowsCurPrdAndPrior'!$D$32*IF(ISNA(VLOOKUP(D700,'[1]Proportionate Shares'!$D$23:$I$1359,6,FALSE)),0,VLOOKUP(D700,'[1]Proportionate Shares'!$D$23:$I$1359,6,FALSE)),0)</f>
        <v>38430</v>
      </c>
      <c r="S700" s="98">
        <f>ROUND('[1]68_InOutFlowsCurPrdAndPrior'!$D$33*IF(ISNA(VLOOKUP(D700,'[1]Proportionate Shares'!$D$23:$I$1359,6,FALSE)),0,VLOOKUP(D700,'[1]Proportionate Shares'!$D$23:$I$1359,6,FALSE)),0)</f>
        <v>2838210</v>
      </c>
      <c r="T700" s="98">
        <f>ROUND('[1]68_InOutFlowsCurPrdAndPrior'!$D$35*IF(ISNA(VLOOKUP(D700,'[1]Proportionate Shares'!$D$23:$I$1359,6,FALSE)),0,VLOOKUP(D700,'[1]Proportionate Shares'!$D$23:$I$1359,6,FALSE)),0)</f>
        <v>549991</v>
      </c>
      <c r="U700" s="98">
        <f>VLOOKUP(D700,'[1]Schedule of Pension Amounts LW'!$B$15:$AS$1399,36,FALSE)</f>
        <v>1091952</v>
      </c>
      <c r="V700" s="99">
        <f t="shared" si="47"/>
        <v>4518583</v>
      </c>
      <c r="W700" s="98">
        <f>ROUND('[1]68_InOutFlowsCurPrdAndPrior'!$F$32*IF(ISNA(VLOOKUP(D700,'[1]Proportionate Shares'!$D$23:$I$1359,6,FALSE)),0,VLOOKUP(D700,'[1]Proportionate Shares'!$D$23:$I$1359,6,FALSE)),0)</f>
        <v>317639</v>
      </c>
      <c r="X700" s="98">
        <f>ROUND('[1]68_InOutFlowsCurPrdAndPrior'!$F$33*IF(ISNA(VLOOKUP(D700,'[1]Proportionate Shares'!$D$23:$I$1359,6,FALSE)),0,VLOOKUP(D700,'[1]Proportionate Shares'!$D$23:$I$1359,6,FALSE)),0)</f>
        <v>1172883</v>
      </c>
      <c r="Y700" s="98">
        <f>ROUND('[1]68_InOutFlowsCurPrdAndPrior'!$F$35*IF(ISNA(VLOOKUP(D700,'[1]Proportionate Shares'!$D$23:$I$1359,6,FALSE)),0,VLOOKUP(D700,'[1]Proportionate Shares'!$D$23:$I$1359,6,FALSE)),0)</f>
        <v>458132</v>
      </c>
      <c r="Z700" s="98">
        <f>-VLOOKUP(D700,'[1]Schedule of Pension Amounts LW'!$B$15:$AS$1399,37,FALSE)</f>
        <v>837368</v>
      </c>
      <c r="AA700" s="99">
        <f t="shared" si="48"/>
        <v>2786022</v>
      </c>
      <c r="AB700" s="72">
        <f>VLOOKUP(D700,'[1]Pension Expense Details'!$D$22:$S$1407,16,FALSE)</f>
        <v>697220</v>
      </c>
      <c r="AC700" s="72">
        <f t="shared" si="49"/>
        <v>1283091</v>
      </c>
      <c r="AD700" s="72">
        <f>VLOOKUP(D700,'[1]Schedule of Pension Amounts LW'!$B$15:$W$1399,22,FALSE)</f>
        <v>1980311</v>
      </c>
    </row>
    <row r="701" spans="1:30" x14ac:dyDescent="0.3">
      <c r="A701" s="104"/>
      <c r="B701" s="33"/>
      <c r="C701" s="33" t="str">
        <f>VLOOKUP(D701,'[1]Employer information'!$I$3:$J$1391,2,FALSE)</f>
        <v xml:space="preserve">Public Education                                  </v>
      </c>
      <c r="D701" s="33" t="str">
        <f>'[1]Schedule of Pension Amounts LW'!B694</f>
        <v>0692</v>
      </c>
      <c r="E701" s="33" t="str">
        <f>IF(ISNA(VLOOKUP(D701,'[1]Proportionate Shares'!$D$23:$G$1400,2,FALSE)),"",VLOOKUP(D701,'[1]Proportionate Shares'!$D$23:$G$1400,2,FALSE))</f>
        <v>097902</v>
      </c>
      <c r="F701" s="33" t="str">
        <f>IF(ISNA(VLOOKUP(D701,'[1]Proportionate Shares'!$D$23:$G$1400,3,FALSE)),"",VLOOKUP(D701,'[1]Proportionate Shares'!$D$23:$G$1400,3,FALSE))</f>
        <v xml:space="preserve">   </v>
      </c>
      <c r="G701" s="34" t="str">
        <f>VLOOKUP(D701,'[1]Employer information'!$A$3:$B$1390,2,FALSE)</f>
        <v>HAMILTON ISD</v>
      </c>
      <c r="H701" s="36">
        <f>IF(ISNA(VLOOKUP(D701,'[1]Proportionate Shares'!$D$23:$I$1377,6,FALSE)),0,VLOOKUP(D701,'[1]Proportionate Shares'!$D$23:$I$1377,6,FALSE))</f>
        <v>4.4058197000000003E-5</v>
      </c>
      <c r="I701" s="105">
        <f>VLOOKUP(D701,'[1]Schedule of Pension Amounts LW'!$B$15:$E$1399,3,FALSE)</f>
        <v>2278542</v>
      </c>
      <c r="J701" s="105">
        <f>-IF(ISNA(VLOOKUP(D701,'[1]Combined Contribution Amounts'!$A$2:$K$1335,5,FALSE)),0,VLOOKUP(D701,'[1]Combined Contribution Amounts'!$A$2:$K$1335,5,FALSE))</f>
        <v>-154209</v>
      </c>
      <c r="K701" s="105">
        <f>-IF(ISNA(VLOOKUP(D701,'[1]Combined Contribution Amounts'!$A$2:$K$1335,7,FALSE)),0,VLOOKUP(D701,'[1]Combined Contribution Amounts'!$A$2:$K$1335,7,FALSE))+-IF(ISNA(VLOOKUP(D701,'[1]Combined Contribution Amounts'!$A$2:$K$1335,8,FALSE)),0,VLOOKUP(D701,'[1]Combined Contribution Amounts'!$A$2:$K$1335,8,FALSE))+-IF(ISNA(VLOOKUP(D701,'[1]Combined Contribution Amounts'!$A$2:$K$1335,9,FALSE)),0,VLOOKUP(D701,'[1]Combined Contribution Amounts'!$A$2:$K$1335,9,FALSE))</f>
        <v>0</v>
      </c>
      <c r="L701" s="105">
        <f>VLOOKUP(D701,'[1]Pension Expense Details'!$D$23:$S$1407,16,FALSE)</f>
        <v>235420</v>
      </c>
      <c r="M701" s="105">
        <f>ROUND(('[1]68_InOutFlowsCurPrdAndPriorHist'!$F$28-'[1]68_InOutFlowsCurPrdAndPriorHist'!$F$31)*$H701,0)-VLOOKUP(D701,'[1]Pension Expense Details'!$D$23:$S$1407,12,FALSE)</f>
        <v>-36491</v>
      </c>
      <c r="N701" s="105">
        <f>ROUND(('[1]68_InOutFlowsCurPrdAndPriorHist'!$F$29-'[1]68_InOutFlowsCurPrdAndPriorHist'!$F$32)*$H701,0)-VLOOKUP(D701,'[1]Pension Expense Details'!$D$23:$S$1407,13,FALSE)</f>
        <v>-275725</v>
      </c>
      <c r="O701" s="105">
        <f>ROUND(('[1]68_InOutFlowsCurPrdAndPriorHist'!$F$30-'[1]68_InOutFlowsCurPrdAndPriorHist'!$F$33)*$H701,0)-VLOOKUP(D701,'[1]Pension Expense Details'!$D$23:$S$1407,14,FALSE)</f>
        <v>119232</v>
      </c>
      <c r="P701" s="105">
        <f>ROUND((VLOOKUP(D701,'[1]Schedule of Pension Amounts LW'!$B$15:$AC$1399,28,FALSE)-VLOOKUP(D701,'[1]Schedule of Pension Amounts LW'!$B$15:$AC$1399,27,FALSE))*'[1]Schedule of Pension Amounts LW'!AD$4,0)+VLOOKUP(D701,'[1]Schedule of Pension Amounts LW'!$B$15:$AH$1399,33,FALSE)-VLOOKUP(D701,'[1]Pension Expense Details'!$D$23:$S$1407,15,FALSE)</f>
        <v>123514</v>
      </c>
      <c r="Q701" s="98">
        <f t="shared" si="46"/>
        <v>2290283</v>
      </c>
      <c r="R701" s="98">
        <f>ROUND('[1]68_InOutFlowsCurPrdAndPrior'!$D$32*IF(ISNA(VLOOKUP(D701,'[1]Proportionate Shares'!$D$23:$I$1359,6,FALSE)),0,VLOOKUP(D701,'[1]Proportionate Shares'!$D$23:$I$1359,6,FALSE)),0)</f>
        <v>9621</v>
      </c>
      <c r="S701" s="98">
        <f>ROUND('[1]68_InOutFlowsCurPrdAndPrior'!$D$33*IF(ISNA(VLOOKUP(D701,'[1]Proportionate Shares'!$D$23:$I$1359,6,FALSE)),0,VLOOKUP(D701,'[1]Proportionate Shares'!$D$23:$I$1359,6,FALSE)),0)</f>
        <v>710558</v>
      </c>
      <c r="T701" s="98">
        <f>ROUND('[1]68_InOutFlowsCurPrdAndPrior'!$D$35*IF(ISNA(VLOOKUP(D701,'[1]Proportionate Shares'!$D$23:$I$1359,6,FALSE)),0,VLOOKUP(D701,'[1]Proportionate Shares'!$D$23:$I$1359,6,FALSE)),0)</f>
        <v>137693</v>
      </c>
      <c r="U701" s="98">
        <f>VLOOKUP(D701,'[1]Schedule of Pension Amounts LW'!$B$15:$AS$1399,36,FALSE)</f>
        <v>372989</v>
      </c>
      <c r="V701" s="99">
        <f t="shared" si="47"/>
        <v>1230861</v>
      </c>
      <c r="W701" s="98">
        <f>ROUND('[1]68_InOutFlowsCurPrdAndPrior'!$F$32*IF(ISNA(VLOOKUP(D701,'[1]Proportionate Shares'!$D$23:$I$1359,6,FALSE)),0,VLOOKUP(D701,'[1]Proportionate Shares'!$D$23:$I$1359,6,FALSE)),0)</f>
        <v>79522</v>
      </c>
      <c r="X701" s="98">
        <f>ROUND('[1]68_InOutFlowsCurPrdAndPrior'!$F$33*IF(ISNA(VLOOKUP(D701,'[1]Proportionate Shares'!$D$23:$I$1359,6,FALSE)),0,VLOOKUP(D701,'[1]Proportionate Shares'!$D$23:$I$1359,6,FALSE)),0)</f>
        <v>293636</v>
      </c>
      <c r="Y701" s="98">
        <f>ROUND('[1]68_InOutFlowsCurPrdAndPrior'!$F$35*IF(ISNA(VLOOKUP(D701,'[1]Proportionate Shares'!$D$23:$I$1359,6,FALSE)),0,VLOOKUP(D701,'[1]Proportionate Shares'!$D$23:$I$1359,6,FALSE)),0)</f>
        <v>114695</v>
      </c>
      <c r="Z701" s="98">
        <f>-VLOOKUP(D701,'[1]Schedule of Pension Amounts LW'!$B$15:$AS$1399,37,FALSE)</f>
        <v>22</v>
      </c>
      <c r="AA701" s="99">
        <f t="shared" si="48"/>
        <v>487875</v>
      </c>
      <c r="AB701" s="72">
        <f>VLOOKUP(D701,'[1]Pension Expense Details'!$D$22:$S$1407,16,FALSE)</f>
        <v>235420</v>
      </c>
      <c r="AC701" s="72">
        <f t="shared" si="49"/>
        <v>292090</v>
      </c>
      <c r="AD701" s="72">
        <f>VLOOKUP(D701,'[1]Schedule of Pension Amounts LW'!$B$15:$W$1399,22,FALSE)</f>
        <v>527510</v>
      </c>
    </row>
    <row r="702" spans="1:30" x14ac:dyDescent="0.3">
      <c r="A702" s="104"/>
      <c r="B702" s="33"/>
      <c r="C702" s="33" t="str">
        <f>VLOOKUP(D702,'[1]Employer information'!$I$3:$J$1391,2,FALSE)</f>
        <v xml:space="preserve">Public Education                                  </v>
      </c>
      <c r="D702" s="33" t="str">
        <f>'[1]Schedule of Pension Amounts LW'!B695</f>
        <v>0693</v>
      </c>
      <c r="E702" s="33" t="str">
        <f>IF(ISNA(VLOOKUP(D702,'[1]Proportionate Shares'!$D$23:$G$1400,2,FALSE)),"",VLOOKUP(D702,'[1]Proportionate Shares'!$D$23:$G$1400,2,FALSE))</f>
        <v>127903</v>
      </c>
      <c r="F702" s="33" t="str">
        <f>IF(ISNA(VLOOKUP(D702,'[1]Proportionate Shares'!$D$23:$G$1400,3,FALSE)),"",VLOOKUP(D702,'[1]Proportionate Shares'!$D$23:$G$1400,3,FALSE))</f>
        <v xml:space="preserve">   </v>
      </c>
      <c r="G702" s="34" t="str">
        <f>VLOOKUP(D702,'[1]Employer information'!$A$3:$B$1390,2,FALSE)</f>
        <v>HAMLIN ISD</v>
      </c>
      <c r="H702" s="36">
        <f>IF(ISNA(VLOOKUP(D702,'[1]Proportionate Shares'!$D$23:$I$1377,6,FALSE)),0,VLOOKUP(D702,'[1]Proportionate Shares'!$D$23:$I$1377,6,FALSE))</f>
        <v>1.9687322000000001E-5</v>
      </c>
      <c r="I702" s="105">
        <f>VLOOKUP(D702,'[1]Schedule of Pension Amounts LW'!$B$15:$E$1399,3,FALSE)</f>
        <v>1183231</v>
      </c>
      <c r="J702" s="105">
        <f>-IF(ISNA(VLOOKUP(D702,'[1]Combined Contribution Amounts'!$A$2:$K$1335,5,FALSE)),0,VLOOKUP(D702,'[1]Combined Contribution Amounts'!$A$2:$K$1335,5,FALSE))</f>
        <v>-68908</v>
      </c>
      <c r="K702" s="105">
        <f>-IF(ISNA(VLOOKUP(D702,'[1]Combined Contribution Amounts'!$A$2:$K$1335,7,FALSE)),0,VLOOKUP(D702,'[1]Combined Contribution Amounts'!$A$2:$K$1335,7,FALSE))+-IF(ISNA(VLOOKUP(D702,'[1]Combined Contribution Amounts'!$A$2:$K$1335,8,FALSE)),0,VLOOKUP(D702,'[1]Combined Contribution Amounts'!$A$2:$K$1335,8,FALSE))+-IF(ISNA(VLOOKUP(D702,'[1]Combined Contribution Amounts'!$A$2:$K$1335,9,FALSE)),0,VLOOKUP(D702,'[1]Combined Contribution Amounts'!$A$2:$K$1335,9,FALSE))</f>
        <v>0</v>
      </c>
      <c r="L702" s="105">
        <f>VLOOKUP(D702,'[1]Pension Expense Details'!$D$23:$S$1407,16,FALSE)</f>
        <v>79253</v>
      </c>
      <c r="M702" s="105">
        <f>ROUND(('[1]68_InOutFlowsCurPrdAndPriorHist'!$F$28-'[1]68_InOutFlowsCurPrdAndPriorHist'!$F$31)*$H702,0)-VLOOKUP(D702,'[1]Pension Expense Details'!$D$23:$S$1407,12,FALSE)</f>
        <v>-16306</v>
      </c>
      <c r="N702" s="105">
        <f>ROUND(('[1]68_InOutFlowsCurPrdAndPriorHist'!$F$29-'[1]68_InOutFlowsCurPrdAndPriorHist'!$F$32)*$H702,0)-VLOOKUP(D702,'[1]Pension Expense Details'!$D$23:$S$1407,13,FALSE)</f>
        <v>-123207</v>
      </c>
      <c r="O702" s="105">
        <f>ROUND(('[1]68_InOutFlowsCurPrdAndPriorHist'!$F$30-'[1]68_InOutFlowsCurPrdAndPriorHist'!$F$33)*$H702,0)-VLOOKUP(D702,'[1]Pension Expense Details'!$D$23:$S$1407,14,FALSE)</f>
        <v>53278</v>
      </c>
      <c r="P702" s="105">
        <f>ROUND((VLOOKUP(D702,'[1]Schedule of Pension Amounts LW'!$B$15:$AC$1399,28,FALSE)-VLOOKUP(D702,'[1]Schedule of Pension Amounts LW'!$B$15:$AC$1399,27,FALSE))*'[1]Schedule of Pension Amounts LW'!AD$4,0)+VLOOKUP(D702,'[1]Schedule of Pension Amounts LW'!$B$15:$AH$1399,33,FALSE)-VLOOKUP(D702,'[1]Pension Expense Details'!$D$23:$S$1407,15,FALSE)</f>
        <v>-83932</v>
      </c>
      <c r="Q702" s="98">
        <f t="shared" si="46"/>
        <v>1023409</v>
      </c>
      <c r="R702" s="98">
        <f>ROUND('[1]68_InOutFlowsCurPrdAndPrior'!$D$32*IF(ISNA(VLOOKUP(D702,'[1]Proportionate Shares'!$D$23:$I$1359,6,FALSE)),0,VLOOKUP(D702,'[1]Proportionate Shares'!$D$23:$I$1359,6,FALSE)),0)</f>
        <v>4299</v>
      </c>
      <c r="S702" s="98">
        <f>ROUND('[1]68_InOutFlowsCurPrdAndPrior'!$D$33*IF(ISNA(VLOOKUP(D702,'[1]Proportionate Shares'!$D$23:$I$1359,6,FALSE)),0,VLOOKUP(D702,'[1]Proportionate Shares'!$D$23:$I$1359,6,FALSE)),0)</f>
        <v>317512</v>
      </c>
      <c r="T702" s="98">
        <f>ROUND('[1]68_InOutFlowsCurPrdAndPrior'!$D$35*IF(ISNA(VLOOKUP(D702,'[1]Proportionate Shares'!$D$23:$I$1359,6,FALSE)),0,VLOOKUP(D702,'[1]Proportionate Shares'!$D$23:$I$1359,6,FALSE)),0)</f>
        <v>61528</v>
      </c>
      <c r="U702" s="98">
        <f>VLOOKUP(D702,'[1]Schedule of Pension Amounts LW'!$B$15:$AS$1399,36,FALSE)</f>
        <v>106161</v>
      </c>
      <c r="V702" s="99">
        <f t="shared" si="47"/>
        <v>489500</v>
      </c>
      <c r="W702" s="98">
        <f>ROUND('[1]68_InOutFlowsCurPrdAndPrior'!$F$32*IF(ISNA(VLOOKUP(D702,'[1]Proportionate Shares'!$D$23:$I$1359,6,FALSE)),0,VLOOKUP(D702,'[1]Proportionate Shares'!$D$23:$I$1359,6,FALSE)),0)</f>
        <v>35534</v>
      </c>
      <c r="X702" s="98">
        <f>ROUND('[1]68_InOutFlowsCurPrdAndPrior'!$F$33*IF(ISNA(VLOOKUP(D702,'[1]Proportionate Shares'!$D$23:$I$1359,6,FALSE)),0,VLOOKUP(D702,'[1]Proportionate Shares'!$D$23:$I$1359,6,FALSE)),0)</f>
        <v>131211</v>
      </c>
      <c r="Y702" s="98">
        <f>ROUND('[1]68_InOutFlowsCurPrdAndPrior'!$F$35*IF(ISNA(VLOOKUP(D702,'[1]Proportionate Shares'!$D$23:$I$1359,6,FALSE)),0,VLOOKUP(D702,'[1]Proportionate Shares'!$D$23:$I$1359,6,FALSE)),0)</f>
        <v>51251</v>
      </c>
      <c r="Z702" s="98">
        <f>-VLOOKUP(D702,'[1]Schedule of Pension Amounts LW'!$B$15:$AS$1399,37,FALSE)</f>
        <v>101113</v>
      </c>
      <c r="AA702" s="99">
        <f t="shared" si="48"/>
        <v>319109</v>
      </c>
      <c r="AB702" s="72">
        <f>VLOOKUP(D702,'[1]Pension Expense Details'!$D$22:$S$1407,16,FALSE)</f>
        <v>79253</v>
      </c>
      <c r="AC702" s="72">
        <f t="shared" si="49"/>
        <v>118013</v>
      </c>
      <c r="AD702" s="72">
        <f>VLOOKUP(D702,'[1]Schedule of Pension Amounts LW'!$B$15:$W$1399,22,FALSE)</f>
        <v>197266</v>
      </c>
    </row>
    <row r="703" spans="1:30" x14ac:dyDescent="0.3">
      <c r="A703" s="104"/>
      <c r="B703" s="33"/>
      <c r="C703" s="33" t="str">
        <f>VLOOKUP(D703,'[1]Employer information'!$I$3:$J$1391,2,FALSE)</f>
        <v xml:space="preserve">Public Education                                  </v>
      </c>
      <c r="D703" s="33" t="str">
        <f>'[1]Schedule of Pension Amounts LW'!B696</f>
        <v>1380</v>
      </c>
      <c r="E703" s="33" t="str">
        <f>IF(ISNA(VLOOKUP(D703,'[1]Proportionate Shares'!$D$23:$G$1400,2,FALSE)),"",VLOOKUP(D703,'[1]Proportionate Shares'!$D$23:$G$1400,2,FALSE))</f>
        <v>123914</v>
      </c>
      <c r="F703" s="33" t="str">
        <f>IF(ISNA(VLOOKUP(D703,'[1]Proportionate Shares'!$D$23:$G$1400,3,FALSE)),"",VLOOKUP(D703,'[1]Proportionate Shares'!$D$23:$G$1400,3,FALSE))</f>
        <v/>
      </c>
      <c r="G703" s="34" t="str">
        <f>VLOOKUP(D703,'[1]Employer information'!$A$3:$B$1390,2,FALSE)</f>
        <v>HAMSHIRE FANNETT ISD</v>
      </c>
      <c r="H703" s="36">
        <f>IF(ISNA(VLOOKUP(D703,'[1]Proportionate Shares'!$D$23:$I$1377,6,FALSE)),0,VLOOKUP(D703,'[1]Proportionate Shares'!$D$23:$I$1377,6,FALSE))</f>
        <v>7.6629647000000004E-5</v>
      </c>
      <c r="I703" s="105">
        <f>VLOOKUP(D703,'[1]Schedule of Pension Amounts LW'!$B$15:$E$1399,3,FALSE)</f>
        <v>4000900</v>
      </c>
      <c r="J703" s="105">
        <f>-IF(ISNA(VLOOKUP(D703,'[1]Combined Contribution Amounts'!$A$2:$K$1335,5,FALSE)),0,VLOOKUP(D703,'[1]Combined Contribution Amounts'!$A$2:$K$1335,5,FALSE))</f>
        <v>-268213</v>
      </c>
      <c r="K703" s="105">
        <f>-IF(ISNA(VLOOKUP(D703,'[1]Combined Contribution Amounts'!$A$2:$K$1335,7,FALSE)),0,VLOOKUP(D703,'[1]Combined Contribution Amounts'!$A$2:$K$1335,7,FALSE))+-IF(ISNA(VLOOKUP(D703,'[1]Combined Contribution Amounts'!$A$2:$K$1335,8,FALSE)),0,VLOOKUP(D703,'[1]Combined Contribution Amounts'!$A$2:$K$1335,8,FALSE))+-IF(ISNA(VLOOKUP(D703,'[1]Combined Contribution Amounts'!$A$2:$K$1335,9,FALSE)),0,VLOOKUP(D703,'[1]Combined Contribution Amounts'!$A$2:$K$1335,9,FALSE))</f>
        <v>0</v>
      </c>
      <c r="L703" s="105">
        <f>VLOOKUP(D703,'[1]Pension Expense Details'!$D$23:$S$1407,16,FALSE)</f>
        <v>403508</v>
      </c>
      <c r="M703" s="105">
        <f>ROUND(('[1]68_InOutFlowsCurPrdAndPriorHist'!$F$28-'[1]68_InOutFlowsCurPrdAndPriorHist'!$F$31)*$H703,0)-VLOOKUP(D703,'[1]Pension Expense Details'!$D$23:$S$1407,12,FALSE)</f>
        <v>-63467</v>
      </c>
      <c r="N703" s="105">
        <f>ROUND(('[1]68_InOutFlowsCurPrdAndPriorHist'!$F$29-'[1]68_InOutFlowsCurPrdAndPriorHist'!$F$32)*$H703,0)-VLOOKUP(D703,'[1]Pension Expense Details'!$D$23:$S$1407,13,FALSE)</f>
        <v>-479563</v>
      </c>
      <c r="O703" s="105">
        <f>ROUND(('[1]68_InOutFlowsCurPrdAndPriorHist'!$F$30-'[1]68_InOutFlowsCurPrdAndPriorHist'!$F$33)*$H703,0)-VLOOKUP(D703,'[1]Pension Expense Details'!$D$23:$S$1407,14,FALSE)</f>
        <v>207378</v>
      </c>
      <c r="P703" s="105">
        <f>ROUND((VLOOKUP(D703,'[1]Schedule of Pension Amounts LW'!$B$15:$AC$1399,28,FALSE)-VLOOKUP(D703,'[1]Schedule of Pension Amounts LW'!$B$15:$AC$1399,27,FALSE))*'[1]Schedule of Pension Amounts LW'!AD$4,0)+VLOOKUP(D703,'[1]Schedule of Pension Amounts LW'!$B$15:$AH$1399,33,FALSE)-VLOOKUP(D703,'[1]Pension Expense Details'!$D$23:$S$1407,15,FALSE)</f>
        <v>182906</v>
      </c>
      <c r="Q703" s="98">
        <f t="shared" si="46"/>
        <v>3983449</v>
      </c>
      <c r="R703" s="98">
        <f>ROUND('[1]68_InOutFlowsCurPrdAndPrior'!$D$32*IF(ISNA(VLOOKUP(D703,'[1]Proportionate Shares'!$D$23:$I$1359,6,FALSE)),0,VLOOKUP(D703,'[1]Proportionate Shares'!$D$23:$I$1359,6,FALSE)),0)</f>
        <v>16734</v>
      </c>
      <c r="S703" s="98">
        <f>ROUND('[1]68_InOutFlowsCurPrdAndPrior'!$D$33*IF(ISNA(VLOOKUP(D703,'[1]Proportionate Shares'!$D$23:$I$1359,6,FALSE)),0,VLOOKUP(D703,'[1]Proportionate Shares'!$D$23:$I$1359,6,FALSE)),0)</f>
        <v>1235861</v>
      </c>
      <c r="T703" s="98">
        <f>ROUND('[1]68_InOutFlowsCurPrdAndPrior'!$D$35*IF(ISNA(VLOOKUP(D703,'[1]Proportionate Shares'!$D$23:$I$1359,6,FALSE)),0,VLOOKUP(D703,'[1]Proportionate Shares'!$D$23:$I$1359,6,FALSE)),0)</f>
        <v>239486</v>
      </c>
      <c r="U703" s="98">
        <f>VLOOKUP(D703,'[1]Schedule of Pension Amounts LW'!$B$15:$AS$1399,36,FALSE)</f>
        <v>472123</v>
      </c>
      <c r="V703" s="99">
        <f t="shared" si="47"/>
        <v>1964204</v>
      </c>
      <c r="W703" s="98">
        <f>ROUND('[1]68_InOutFlowsCurPrdAndPrior'!$F$32*IF(ISNA(VLOOKUP(D703,'[1]Proportionate Shares'!$D$23:$I$1359,6,FALSE)),0,VLOOKUP(D703,'[1]Proportionate Shares'!$D$23:$I$1359,6,FALSE)),0)</f>
        <v>138312</v>
      </c>
      <c r="X703" s="98">
        <f>ROUND('[1]68_InOutFlowsCurPrdAndPrior'!$F$33*IF(ISNA(VLOOKUP(D703,'[1]Proportionate Shares'!$D$23:$I$1359,6,FALSE)),0,VLOOKUP(D703,'[1]Proportionate Shares'!$D$23:$I$1359,6,FALSE)),0)</f>
        <v>510716</v>
      </c>
      <c r="Y703" s="98">
        <f>ROUND('[1]68_InOutFlowsCurPrdAndPrior'!$F$35*IF(ISNA(VLOOKUP(D703,'[1]Proportionate Shares'!$D$23:$I$1359,6,FALSE)),0,VLOOKUP(D703,'[1]Proportionate Shares'!$D$23:$I$1359,6,FALSE)),0)</f>
        <v>199488</v>
      </c>
      <c r="Z703" s="98">
        <f>-VLOOKUP(D703,'[1]Schedule of Pension Amounts LW'!$B$15:$AS$1399,37,FALSE)</f>
        <v>24162</v>
      </c>
      <c r="AA703" s="99">
        <f t="shared" si="48"/>
        <v>872678</v>
      </c>
      <c r="AB703" s="72">
        <f>VLOOKUP(D703,'[1]Pension Expense Details'!$D$22:$S$1407,16,FALSE)</f>
        <v>403508</v>
      </c>
      <c r="AC703" s="72">
        <f t="shared" si="49"/>
        <v>454730</v>
      </c>
      <c r="AD703" s="72">
        <f>VLOOKUP(D703,'[1]Schedule of Pension Amounts LW'!$B$15:$W$1399,22,FALSE)</f>
        <v>858238</v>
      </c>
    </row>
    <row r="704" spans="1:30" x14ac:dyDescent="0.3">
      <c r="A704" s="104"/>
      <c r="B704" s="33"/>
      <c r="C704" s="33" t="str">
        <f>VLOOKUP(D704,'[1]Employer information'!$I$3:$J$1391,2,FALSE)</f>
        <v xml:space="preserve">Public Education                                  </v>
      </c>
      <c r="D704" s="33" t="str">
        <f>'[1]Schedule of Pension Amounts LW'!B697</f>
        <v>0696</v>
      </c>
      <c r="E704" s="33" t="str">
        <f>IF(ISNA(VLOOKUP(D704,'[1]Proportionate Shares'!$D$23:$G$1400,2,FALSE)),"",VLOOKUP(D704,'[1]Proportionate Shares'!$D$23:$G$1400,2,FALSE))</f>
        <v>219901</v>
      </c>
      <c r="F704" s="33" t="str">
        <f>IF(ISNA(VLOOKUP(D704,'[1]Proportionate Shares'!$D$23:$G$1400,3,FALSE)),"",VLOOKUP(D704,'[1]Proportionate Shares'!$D$23:$G$1400,3,FALSE))</f>
        <v xml:space="preserve">   </v>
      </c>
      <c r="G704" s="34" t="str">
        <f>VLOOKUP(D704,'[1]Employer information'!$A$3:$B$1390,2,FALSE)</f>
        <v>HAPPY ISD</v>
      </c>
      <c r="H704" s="36">
        <f>IF(ISNA(VLOOKUP(D704,'[1]Proportionate Shares'!$D$23:$I$1377,6,FALSE)),0,VLOOKUP(D704,'[1]Proportionate Shares'!$D$23:$I$1377,6,FALSE))</f>
        <v>1.2417572E-5</v>
      </c>
      <c r="I704" s="105">
        <f>VLOOKUP(D704,'[1]Schedule of Pension Amounts LW'!$B$15:$E$1399,3,FALSE)</f>
        <v>617554</v>
      </c>
      <c r="J704" s="105">
        <f>-IF(ISNA(VLOOKUP(D704,'[1]Combined Contribution Amounts'!$A$2:$K$1335,5,FALSE)),0,VLOOKUP(D704,'[1]Combined Contribution Amounts'!$A$2:$K$1335,5,FALSE))</f>
        <v>-43463</v>
      </c>
      <c r="K704" s="105">
        <f>-IF(ISNA(VLOOKUP(D704,'[1]Combined Contribution Amounts'!$A$2:$K$1335,7,FALSE)),0,VLOOKUP(D704,'[1]Combined Contribution Amounts'!$A$2:$K$1335,7,FALSE))+-IF(ISNA(VLOOKUP(D704,'[1]Combined Contribution Amounts'!$A$2:$K$1335,8,FALSE)),0,VLOOKUP(D704,'[1]Combined Contribution Amounts'!$A$2:$K$1335,8,FALSE))+-IF(ISNA(VLOOKUP(D704,'[1]Combined Contribution Amounts'!$A$2:$K$1335,9,FALSE)),0,VLOOKUP(D704,'[1]Combined Contribution Amounts'!$A$2:$K$1335,9,FALSE))</f>
        <v>0</v>
      </c>
      <c r="L704" s="105">
        <f>VLOOKUP(D704,'[1]Pension Expense Details'!$D$23:$S$1407,16,FALSE)</f>
        <v>70225</v>
      </c>
      <c r="M704" s="105">
        <f>ROUND(('[1]68_InOutFlowsCurPrdAndPriorHist'!$F$28-'[1]68_InOutFlowsCurPrdAndPriorHist'!$F$31)*$H704,0)-VLOOKUP(D704,'[1]Pension Expense Details'!$D$23:$S$1407,12,FALSE)</f>
        <v>-10285</v>
      </c>
      <c r="N704" s="105">
        <f>ROUND(('[1]68_InOutFlowsCurPrdAndPriorHist'!$F$29-'[1]68_InOutFlowsCurPrdAndPriorHist'!$F$32)*$H704,0)-VLOOKUP(D704,'[1]Pension Expense Details'!$D$23:$S$1407,13,FALSE)</f>
        <v>-77712</v>
      </c>
      <c r="O704" s="105">
        <f>ROUND(('[1]68_InOutFlowsCurPrdAndPriorHist'!$F$30-'[1]68_InOutFlowsCurPrdAndPriorHist'!$F$33)*$H704,0)-VLOOKUP(D704,'[1]Pension Expense Details'!$D$23:$S$1407,14,FALSE)</f>
        <v>33605</v>
      </c>
      <c r="P704" s="105">
        <f>ROUND((VLOOKUP(D704,'[1]Schedule of Pension Amounts LW'!$B$15:$AC$1399,28,FALSE)-VLOOKUP(D704,'[1]Schedule of Pension Amounts LW'!$B$15:$AC$1399,27,FALSE))*'[1]Schedule of Pension Amounts LW'!AD$4,0)+VLOOKUP(D704,'[1]Schedule of Pension Amounts LW'!$B$15:$AH$1399,33,FALSE)-VLOOKUP(D704,'[1]Pension Expense Details'!$D$23:$S$1407,15,FALSE)</f>
        <v>55580</v>
      </c>
      <c r="Q704" s="98">
        <f t="shared" si="46"/>
        <v>645504</v>
      </c>
      <c r="R704" s="98">
        <f>ROUND('[1]68_InOutFlowsCurPrdAndPrior'!$D$32*IF(ISNA(VLOOKUP(D704,'[1]Proportionate Shares'!$D$23:$I$1359,6,FALSE)),0,VLOOKUP(D704,'[1]Proportionate Shares'!$D$23:$I$1359,6,FALSE)),0)</f>
        <v>2712</v>
      </c>
      <c r="S704" s="98">
        <f>ROUND('[1]68_InOutFlowsCurPrdAndPrior'!$D$33*IF(ISNA(VLOOKUP(D704,'[1]Proportionate Shares'!$D$23:$I$1359,6,FALSE)),0,VLOOKUP(D704,'[1]Proportionate Shares'!$D$23:$I$1359,6,FALSE)),0)</f>
        <v>200267</v>
      </c>
      <c r="T704" s="98">
        <f>ROUND('[1]68_InOutFlowsCurPrdAndPrior'!$D$35*IF(ISNA(VLOOKUP(D704,'[1]Proportionate Shares'!$D$23:$I$1359,6,FALSE)),0,VLOOKUP(D704,'[1]Proportionate Shares'!$D$23:$I$1359,6,FALSE)),0)</f>
        <v>38808</v>
      </c>
      <c r="U704" s="98">
        <f>VLOOKUP(D704,'[1]Schedule of Pension Amounts LW'!$B$15:$AS$1399,36,FALSE)</f>
        <v>110030</v>
      </c>
      <c r="V704" s="99">
        <f t="shared" si="47"/>
        <v>351817</v>
      </c>
      <c r="W704" s="98">
        <f>ROUND('[1]68_InOutFlowsCurPrdAndPrior'!$F$32*IF(ISNA(VLOOKUP(D704,'[1]Proportionate Shares'!$D$23:$I$1359,6,FALSE)),0,VLOOKUP(D704,'[1]Proportionate Shares'!$D$23:$I$1359,6,FALSE)),0)</f>
        <v>22413</v>
      </c>
      <c r="X704" s="98">
        <f>ROUND('[1]68_InOutFlowsCurPrdAndPrior'!$F$33*IF(ISNA(VLOOKUP(D704,'[1]Proportionate Shares'!$D$23:$I$1359,6,FALSE)),0,VLOOKUP(D704,'[1]Proportionate Shares'!$D$23:$I$1359,6,FALSE)),0)</f>
        <v>82760</v>
      </c>
      <c r="Y704" s="98">
        <f>ROUND('[1]68_InOutFlowsCurPrdAndPrior'!$F$35*IF(ISNA(VLOOKUP(D704,'[1]Proportionate Shares'!$D$23:$I$1359,6,FALSE)),0,VLOOKUP(D704,'[1]Proportionate Shares'!$D$23:$I$1359,6,FALSE)),0)</f>
        <v>32326</v>
      </c>
      <c r="Z704" s="98">
        <f>-VLOOKUP(D704,'[1]Schedule of Pension Amounts LW'!$B$15:$AS$1399,37,FALSE)</f>
        <v>52601</v>
      </c>
      <c r="AA704" s="99">
        <f t="shared" si="48"/>
        <v>190100</v>
      </c>
      <c r="AB704" s="72">
        <f>VLOOKUP(D704,'[1]Pension Expense Details'!$D$22:$S$1407,16,FALSE)</f>
        <v>70225</v>
      </c>
      <c r="AC704" s="72">
        <f t="shared" si="49"/>
        <v>73596</v>
      </c>
      <c r="AD704" s="72">
        <f>VLOOKUP(D704,'[1]Schedule of Pension Amounts LW'!$B$15:$W$1399,22,FALSE)</f>
        <v>143821</v>
      </c>
    </row>
    <row r="705" spans="1:30" x14ac:dyDescent="0.3">
      <c r="A705" s="104"/>
      <c r="B705" s="33"/>
      <c r="C705" s="33" t="str">
        <f>VLOOKUP(D705,'[1]Employer information'!$I$3:$J$1391,2,FALSE)</f>
        <v xml:space="preserve">Public Education                                  </v>
      </c>
      <c r="D705" s="33" t="str">
        <f>'[1]Schedule of Pension Amounts LW'!B698</f>
        <v>1393</v>
      </c>
      <c r="E705" s="33" t="str">
        <f>IF(ISNA(VLOOKUP(D705,'[1]Proportionate Shares'!$D$23:$G$1400,2,FALSE)),"",VLOOKUP(D705,'[1]Proportionate Shares'!$D$23:$G$1400,2,FALSE))</f>
        <v>146904</v>
      </c>
      <c r="F705" s="33" t="str">
        <f>IF(ISNA(VLOOKUP(D705,'[1]Proportionate Shares'!$D$23:$G$1400,3,FALSE)),"",VLOOKUP(D705,'[1]Proportionate Shares'!$D$23:$G$1400,3,FALSE))</f>
        <v/>
      </c>
      <c r="G705" s="34" t="str">
        <f>VLOOKUP(D705,'[1]Employer information'!$A$3:$B$1390,2,FALSE)</f>
        <v>HARDIN ISD</v>
      </c>
      <c r="H705" s="36">
        <f>IF(ISNA(VLOOKUP(D705,'[1]Proportionate Shares'!$D$23:$I$1377,6,FALSE)),0,VLOOKUP(D705,'[1]Proportionate Shares'!$D$23:$I$1377,6,FALSE))</f>
        <v>6.4570634000000001E-5</v>
      </c>
      <c r="I705" s="105">
        <f>VLOOKUP(D705,'[1]Schedule of Pension Amounts LW'!$B$15:$E$1399,3,FALSE)</f>
        <v>3916377</v>
      </c>
      <c r="J705" s="105">
        <f>-IF(ISNA(VLOOKUP(D705,'[1]Combined Contribution Amounts'!$A$2:$K$1335,5,FALSE)),0,VLOOKUP(D705,'[1]Combined Contribution Amounts'!$A$2:$K$1335,5,FALSE))</f>
        <v>-226005</v>
      </c>
      <c r="K705" s="105">
        <f>-IF(ISNA(VLOOKUP(D705,'[1]Combined Contribution Amounts'!$A$2:$K$1335,7,FALSE)),0,VLOOKUP(D705,'[1]Combined Contribution Amounts'!$A$2:$K$1335,7,FALSE))+-IF(ISNA(VLOOKUP(D705,'[1]Combined Contribution Amounts'!$A$2:$K$1335,8,FALSE)),0,VLOOKUP(D705,'[1]Combined Contribution Amounts'!$A$2:$K$1335,8,FALSE))+-IF(ISNA(VLOOKUP(D705,'[1]Combined Contribution Amounts'!$A$2:$K$1335,9,FALSE)),0,VLOOKUP(D705,'[1]Combined Contribution Amounts'!$A$2:$K$1335,9,FALSE))</f>
        <v>0</v>
      </c>
      <c r="L705" s="105">
        <f>VLOOKUP(D705,'[1]Pension Expense Details'!$D$23:$S$1407,16,FALSE)</f>
        <v>254334</v>
      </c>
      <c r="M705" s="105">
        <f>ROUND(('[1]68_InOutFlowsCurPrdAndPriorHist'!$F$28-'[1]68_InOutFlowsCurPrdAndPriorHist'!$F$31)*$H705,0)-VLOOKUP(D705,'[1]Pension Expense Details'!$D$23:$S$1407,12,FALSE)</f>
        <v>-53480</v>
      </c>
      <c r="N705" s="105">
        <f>ROUND(('[1]68_InOutFlowsCurPrdAndPriorHist'!$F$29-'[1]68_InOutFlowsCurPrdAndPriorHist'!$F$32)*$H705,0)-VLOOKUP(D705,'[1]Pension Expense Details'!$D$23:$S$1407,13,FALSE)</f>
        <v>-404096</v>
      </c>
      <c r="O705" s="105">
        <f>ROUND(('[1]68_InOutFlowsCurPrdAndPriorHist'!$F$30-'[1]68_InOutFlowsCurPrdAndPriorHist'!$F$33)*$H705,0)-VLOOKUP(D705,'[1]Pension Expense Details'!$D$23:$S$1407,14,FALSE)</f>
        <v>174744</v>
      </c>
      <c r="P705" s="105">
        <f>ROUND((VLOOKUP(D705,'[1]Schedule of Pension Amounts LW'!$B$15:$AC$1399,28,FALSE)-VLOOKUP(D705,'[1]Schedule of Pension Amounts LW'!$B$15:$AC$1399,27,FALSE))*'[1]Schedule of Pension Amounts LW'!AD$4,0)+VLOOKUP(D705,'[1]Schedule of Pension Amounts LW'!$B$15:$AH$1399,33,FALSE)-VLOOKUP(D705,'[1]Pension Expense Details'!$D$23:$S$1407,15,FALSE)</f>
        <v>-305291</v>
      </c>
      <c r="Q705" s="98">
        <f t="shared" si="46"/>
        <v>3356583</v>
      </c>
      <c r="R705" s="98">
        <f>ROUND('[1]68_InOutFlowsCurPrdAndPrior'!$D$32*IF(ISNA(VLOOKUP(D705,'[1]Proportionate Shares'!$D$23:$I$1359,6,FALSE)),0,VLOOKUP(D705,'[1]Proportionate Shares'!$D$23:$I$1359,6,FALSE)),0)</f>
        <v>14101</v>
      </c>
      <c r="S705" s="98">
        <f>ROUND('[1]68_InOutFlowsCurPrdAndPrior'!$D$33*IF(ISNA(VLOOKUP(D705,'[1]Proportionate Shares'!$D$23:$I$1359,6,FALSE)),0,VLOOKUP(D705,'[1]Proportionate Shares'!$D$23:$I$1359,6,FALSE)),0)</f>
        <v>1041377</v>
      </c>
      <c r="T705" s="98">
        <f>ROUND('[1]68_InOutFlowsCurPrdAndPrior'!$D$35*IF(ISNA(VLOOKUP(D705,'[1]Proportionate Shares'!$D$23:$I$1359,6,FALSE)),0,VLOOKUP(D705,'[1]Proportionate Shares'!$D$23:$I$1359,6,FALSE)),0)</f>
        <v>201799</v>
      </c>
      <c r="U705" s="98">
        <f>VLOOKUP(D705,'[1]Schedule of Pension Amounts LW'!$B$15:$AS$1399,36,FALSE)</f>
        <v>459771</v>
      </c>
      <c r="V705" s="99">
        <f t="shared" si="47"/>
        <v>1717048</v>
      </c>
      <c r="W705" s="98">
        <f>ROUND('[1]68_InOutFlowsCurPrdAndPrior'!$F$32*IF(ISNA(VLOOKUP(D705,'[1]Proportionate Shares'!$D$23:$I$1359,6,FALSE)),0,VLOOKUP(D705,'[1]Proportionate Shares'!$D$23:$I$1359,6,FALSE)),0)</f>
        <v>116546</v>
      </c>
      <c r="X705" s="98">
        <f>ROUND('[1]68_InOutFlowsCurPrdAndPrior'!$F$33*IF(ISNA(VLOOKUP(D705,'[1]Proportionate Shares'!$D$23:$I$1359,6,FALSE)),0,VLOOKUP(D705,'[1]Proportionate Shares'!$D$23:$I$1359,6,FALSE)),0)</f>
        <v>430346</v>
      </c>
      <c r="Y705" s="98">
        <f>ROUND('[1]68_InOutFlowsCurPrdAndPrior'!$F$35*IF(ISNA(VLOOKUP(D705,'[1]Proportionate Shares'!$D$23:$I$1359,6,FALSE)),0,VLOOKUP(D705,'[1]Proportionate Shares'!$D$23:$I$1359,6,FALSE)),0)</f>
        <v>168095</v>
      </c>
      <c r="Z705" s="98">
        <f>-VLOOKUP(D705,'[1]Schedule of Pension Amounts LW'!$B$15:$AS$1399,37,FALSE)</f>
        <v>240152</v>
      </c>
      <c r="AA705" s="99">
        <f t="shared" si="48"/>
        <v>955139</v>
      </c>
      <c r="AB705" s="72">
        <f>VLOOKUP(D705,'[1]Pension Expense Details'!$D$22:$S$1407,16,FALSE)</f>
        <v>254334</v>
      </c>
      <c r="AC705" s="72">
        <f t="shared" si="49"/>
        <v>480244</v>
      </c>
      <c r="AD705" s="72">
        <f>VLOOKUP(D705,'[1]Schedule of Pension Amounts LW'!$B$15:$W$1399,22,FALSE)</f>
        <v>734578</v>
      </c>
    </row>
    <row r="706" spans="1:30" x14ac:dyDescent="0.3">
      <c r="A706" s="104"/>
      <c r="B706" s="33"/>
      <c r="C706" s="33" t="str">
        <f>VLOOKUP(D706,'[1]Employer information'!$I$3:$J$1391,2,FALSE)</f>
        <v xml:space="preserve">Public Education                                  </v>
      </c>
      <c r="D706" s="33" t="str">
        <f>'[1]Schedule of Pension Amounts LW'!B699</f>
        <v>1166</v>
      </c>
      <c r="E706" s="33" t="str">
        <f>IF(ISNA(VLOOKUP(D706,'[1]Proportionate Shares'!$D$23:$G$1400,2,FALSE)),"",VLOOKUP(D706,'[1]Proportionate Shares'!$D$23:$G$1400,2,FALSE))</f>
        <v>100905</v>
      </c>
      <c r="F706" s="33" t="str">
        <f>IF(ISNA(VLOOKUP(D706,'[1]Proportionate Shares'!$D$23:$G$1400,3,FALSE)),"",VLOOKUP(D706,'[1]Proportionate Shares'!$D$23:$G$1400,3,FALSE))</f>
        <v/>
      </c>
      <c r="G706" s="34" t="str">
        <f>VLOOKUP(D706,'[1]Employer information'!$A$3:$B$1390,2,FALSE)</f>
        <v>HARDIN-JEFFERSON ISD</v>
      </c>
      <c r="H706" s="36">
        <f>IF(ISNA(VLOOKUP(D706,'[1]Proportionate Shares'!$D$23:$I$1377,6,FALSE)),0,VLOOKUP(D706,'[1]Proportionate Shares'!$D$23:$I$1377,6,FALSE))</f>
        <v>9.9470860000000001E-5</v>
      </c>
      <c r="I706" s="105">
        <f>VLOOKUP(D706,'[1]Schedule of Pension Amounts LW'!$B$15:$E$1399,3,FALSE)</f>
        <v>5246416</v>
      </c>
      <c r="J706" s="105">
        <f>-IF(ISNA(VLOOKUP(D706,'[1]Combined Contribution Amounts'!$A$2:$K$1335,5,FALSE)),0,VLOOKUP(D706,'[1]Combined Contribution Amounts'!$A$2:$K$1335,5,FALSE))</f>
        <v>-348160</v>
      </c>
      <c r="K706" s="105">
        <f>-IF(ISNA(VLOOKUP(D706,'[1]Combined Contribution Amounts'!$A$2:$K$1335,7,FALSE)),0,VLOOKUP(D706,'[1]Combined Contribution Amounts'!$A$2:$K$1335,7,FALSE))+-IF(ISNA(VLOOKUP(D706,'[1]Combined Contribution Amounts'!$A$2:$K$1335,8,FALSE)),0,VLOOKUP(D706,'[1]Combined Contribution Amounts'!$A$2:$K$1335,8,FALSE))+-IF(ISNA(VLOOKUP(D706,'[1]Combined Contribution Amounts'!$A$2:$K$1335,9,FALSE)),0,VLOOKUP(D706,'[1]Combined Contribution Amounts'!$A$2:$K$1335,9,FALSE))</f>
        <v>0</v>
      </c>
      <c r="L706" s="105">
        <f>VLOOKUP(D706,'[1]Pension Expense Details'!$D$23:$S$1407,16,FALSE)</f>
        <v>515459</v>
      </c>
      <c r="M706" s="105">
        <f>ROUND(('[1]68_InOutFlowsCurPrdAndPriorHist'!$F$28-'[1]68_InOutFlowsCurPrdAndPriorHist'!$F$31)*$H706,0)-VLOOKUP(D706,'[1]Pension Expense Details'!$D$23:$S$1407,12,FALSE)</f>
        <v>-82385</v>
      </c>
      <c r="N706" s="105">
        <f>ROUND(('[1]68_InOutFlowsCurPrdAndPriorHist'!$F$29-'[1]68_InOutFlowsCurPrdAndPriorHist'!$F$32)*$H706,0)-VLOOKUP(D706,'[1]Pension Expense Details'!$D$23:$S$1407,13,FALSE)</f>
        <v>-622509</v>
      </c>
      <c r="O706" s="105">
        <f>ROUND(('[1]68_InOutFlowsCurPrdAndPriorHist'!$F$30-'[1]68_InOutFlowsCurPrdAndPriorHist'!$F$33)*$H706,0)-VLOOKUP(D706,'[1]Pension Expense Details'!$D$23:$S$1407,14,FALSE)</f>
        <v>269192</v>
      </c>
      <c r="P706" s="105">
        <f>ROUND((VLOOKUP(D706,'[1]Schedule of Pension Amounts LW'!$B$15:$AC$1399,28,FALSE)-VLOOKUP(D706,'[1]Schedule of Pension Amounts LW'!$B$15:$AC$1399,27,FALSE))*'[1]Schedule of Pension Amounts LW'!AD$4,0)+VLOOKUP(D706,'[1]Schedule of Pension Amounts LW'!$B$15:$AH$1399,33,FALSE)-VLOOKUP(D706,'[1]Pension Expense Details'!$D$23:$S$1407,15,FALSE)</f>
        <v>192793</v>
      </c>
      <c r="Q706" s="98">
        <f t="shared" si="46"/>
        <v>5170806</v>
      </c>
      <c r="R706" s="98">
        <f>ROUND('[1]68_InOutFlowsCurPrdAndPrior'!$D$32*IF(ISNA(VLOOKUP(D706,'[1]Proportionate Shares'!$D$23:$I$1359,6,FALSE)),0,VLOOKUP(D706,'[1]Proportionate Shares'!$D$23:$I$1359,6,FALSE)),0)</f>
        <v>21722</v>
      </c>
      <c r="S706" s="98">
        <f>ROUND('[1]68_InOutFlowsCurPrdAndPrior'!$D$33*IF(ISNA(VLOOKUP(D706,'[1]Proportionate Shares'!$D$23:$I$1359,6,FALSE)),0,VLOOKUP(D706,'[1]Proportionate Shares'!$D$23:$I$1359,6,FALSE)),0)</f>
        <v>1604238</v>
      </c>
      <c r="T706" s="98">
        <f>ROUND('[1]68_InOutFlowsCurPrdAndPrior'!$D$35*IF(ISNA(VLOOKUP(D706,'[1]Proportionate Shares'!$D$23:$I$1359,6,FALSE)),0,VLOOKUP(D706,'[1]Proportionate Shares'!$D$23:$I$1359,6,FALSE)),0)</f>
        <v>310870</v>
      </c>
      <c r="U706" s="98">
        <f>VLOOKUP(D706,'[1]Schedule of Pension Amounts LW'!$B$15:$AS$1399,36,FALSE)</f>
        <v>626216</v>
      </c>
      <c r="V706" s="99">
        <f t="shared" si="47"/>
        <v>2563046</v>
      </c>
      <c r="W706" s="98">
        <f>ROUND('[1]68_InOutFlowsCurPrdAndPrior'!$F$32*IF(ISNA(VLOOKUP(D706,'[1]Proportionate Shares'!$D$23:$I$1359,6,FALSE)),0,VLOOKUP(D706,'[1]Proportionate Shares'!$D$23:$I$1359,6,FALSE)),0)</f>
        <v>179539</v>
      </c>
      <c r="X706" s="98">
        <f>ROUND('[1]68_InOutFlowsCurPrdAndPrior'!$F$33*IF(ISNA(VLOOKUP(D706,'[1]Proportionate Shares'!$D$23:$I$1359,6,FALSE)),0,VLOOKUP(D706,'[1]Proportionate Shares'!$D$23:$I$1359,6,FALSE)),0)</f>
        <v>662947</v>
      </c>
      <c r="Y706" s="98">
        <f>ROUND('[1]68_InOutFlowsCurPrdAndPrior'!$F$35*IF(ISNA(VLOOKUP(D706,'[1]Proportionate Shares'!$D$23:$I$1359,6,FALSE)),0,VLOOKUP(D706,'[1]Proportionate Shares'!$D$23:$I$1359,6,FALSE)),0)</f>
        <v>258950</v>
      </c>
      <c r="Z706" s="98">
        <f>-VLOOKUP(D706,'[1]Schedule of Pension Amounts LW'!$B$15:$AS$1399,37,FALSE)</f>
        <v>123202</v>
      </c>
      <c r="AA706" s="99">
        <f t="shared" si="48"/>
        <v>1224638</v>
      </c>
      <c r="AB706" s="72">
        <f>VLOOKUP(D706,'[1]Pension Expense Details'!$D$22:$S$1407,16,FALSE)</f>
        <v>515459</v>
      </c>
      <c r="AC706" s="72">
        <f t="shared" si="49"/>
        <v>629532</v>
      </c>
      <c r="AD706" s="72">
        <f>VLOOKUP(D706,'[1]Schedule of Pension Amounts LW'!$B$15:$W$1399,22,FALSE)</f>
        <v>1144991</v>
      </c>
    </row>
    <row r="707" spans="1:30" x14ac:dyDescent="0.3">
      <c r="A707" s="104"/>
      <c r="B707" s="33"/>
      <c r="C707" s="33" t="str">
        <f>VLOOKUP(D707,'[1]Employer information'!$I$3:$J$1391,2,FALSE)</f>
        <v xml:space="preserve">Public Education                                  </v>
      </c>
      <c r="D707" s="33" t="str">
        <f>'[1]Schedule of Pension Amounts LW'!B700</f>
        <v>0697</v>
      </c>
      <c r="E707" s="33" t="str">
        <f>IF(ISNA(VLOOKUP(D707,'[1]Proportionate Shares'!$D$23:$G$1400,2,FALSE)),"",VLOOKUP(D707,'[1]Proportionate Shares'!$D$23:$G$1400,2,FALSE))</f>
        <v>015904</v>
      </c>
      <c r="F707" s="33" t="str">
        <f>IF(ISNA(VLOOKUP(D707,'[1]Proportionate Shares'!$D$23:$G$1400,3,FALSE)),"",VLOOKUP(D707,'[1]Proportionate Shares'!$D$23:$G$1400,3,FALSE))</f>
        <v xml:space="preserve">   </v>
      </c>
      <c r="G707" s="34" t="str">
        <f>VLOOKUP(D707,'[1]Employer information'!$A$3:$B$1390,2,FALSE)</f>
        <v>HARLANDALE ISD</v>
      </c>
      <c r="H707" s="36">
        <f>IF(ISNA(VLOOKUP(D707,'[1]Proportionate Shares'!$D$23:$I$1377,6,FALSE)),0,VLOOKUP(D707,'[1]Proportionate Shares'!$D$23:$I$1377,6,FALSE))</f>
        <v>1.0107111959999999E-3</v>
      </c>
      <c r="I707" s="105">
        <f>VLOOKUP(D707,'[1]Schedule of Pension Amounts LW'!$B$15:$E$1399,3,FALSE)</f>
        <v>58340057</v>
      </c>
      <c r="J707" s="105">
        <f>-IF(ISNA(VLOOKUP(D707,'[1]Combined Contribution Amounts'!$A$2:$K$1335,5,FALSE)),0,VLOOKUP(D707,'[1]Combined Contribution Amounts'!$A$2:$K$1335,5,FALSE))</f>
        <v>-3537611</v>
      </c>
      <c r="K707" s="105">
        <f>-IF(ISNA(VLOOKUP(D707,'[1]Combined Contribution Amounts'!$A$2:$K$1335,7,FALSE)),0,VLOOKUP(D707,'[1]Combined Contribution Amounts'!$A$2:$K$1335,7,FALSE))+-IF(ISNA(VLOOKUP(D707,'[1]Combined Contribution Amounts'!$A$2:$K$1335,8,FALSE)),0,VLOOKUP(D707,'[1]Combined Contribution Amounts'!$A$2:$K$1335,8,FALSE))+-IF(ISNA(VLOOKUP(D707,'[1]Combined Contribution Amounts'!$A$2:$K$1335,9,FALSE)),0,VLOOKUP(D707,'[1]Combined Contribution Amounts'!$A$2:$K$1335,9,FALSE))</f>
        <v>0</v>
      </c>
      <c r="L707" s="105">
        <f>VLOOKUP(D707,'[1]Pension Expense Details'!$D$23:$S$1407,16,FALSE)</f>
        <v>4446638</v>
      </c>
      <c r="M707" s="105">
        <f>ROUND(('[1]68_InOutFlowsCurPrdAndPriorHist'!$F$28-'[1]68_InOutFlowsCurPrdAndPriorHist'!$F$31)*$H707,0)-VLOOKUP(D707,'[1]Pension Expense Details'!$D$23:$S$1407,12,FALSE)</f>
        <v>-837109</v>
      </c>
      <c r="N707" s="105">
        <f>ROUND(('[1]68_InOutFlowsCurPrdAndPriorHist'!$F$29-'[1]68_InOutFlowsCurPrdAndPriorHist'!$F$32)*$H707,0)-VLOOKUP(D707,'[1]Pension Expense Details'!$D$23:$S$1407,13,FALSE)</f>
        <v>-6325237</v>
      </c>
      <c r="O707" s="105">
        <f>ROUND(('[1]68_InOutFlowsCurPrdAndPriorHist'!$F$30-'[1]68_InOutFlowsCurPrdAndPriorHist'!$F$33)*$H707,0)-VLOOKUP(D707,'[1]Pension Expense Details'!$D$23:$S$1407,14,FALSE)</f>
        <v>2735228</v>
      </c>
      <c r="P707" s="105">
        <f>ROUND((VLOOKUP(D707,'[1]Schedule of Pension Amounts LW'!$B$15:$AC$1399,28,FALSE)-VLOOKUP(D707,'[1]Schedule of Pension Amounts LW'!$B$15:$AC$1399,27,FALSE))*'[1]Schedule of Pension Amounts LW'!AD$4,0)+VLOOKUP(D707,'[1]Schedule of Pension Amounts LW'!$B$15:$AH$1399,33,FALSE)-VLOOKUP(D707,'[1]Pension Expense Details'!$D$23:$S$1407,15,FALSE)</f>
        <v>-2282038</v>
      </c>
      <c r="Q707" s="98">
        <f t="shared" si="46"/>
        <v>52539928</v>
      </c>
      <c r="R707" s="98">
        <f>ROUND('[1]68_InOutFlowsCurPrdAndPrior'!$D$32*IF(ISNA(VLOOKUP(D707,'[1]Proportionate Shares'!$D$23:$I$1359,6,FALSE)),0,VLOOKUP(D707,'[1]Proportionate Shares'!$D$23:$I$1359,6,FALSE)),0)</f>
        <v>220715</v>
      </c>
      <c r="S707" s="98">
        <f>ROUND('[1]68_InOutFlowsCurPrdAndPrior'!$D$33*IF(ISNA(VLOOKUP(D707,'[1]Proportionate Shares'!$D$23:$I$1359,6,FALSE)),0,VLOOKUP(D707,'[1]Proportionate Shares'!$D$23:$I$1359,6,FALSE)),0)</f>
        <v>16300466</v>
      </c>
      <c r="T707" s="98">
        <f>ROUND('[1]68_InOutFlowsCurPrdAndPrior'!$D$35*IF(ISNA(VLOOKUP(D707,'[1]Proportionate Shares'!$D$23:$I$1359,6,FALSE)),0,VLOOKUP(D707,'[1]Proportionate Shares'!$D$23:$I$1359,6,FALSE)),0)</f>
        <v>3158717</v>
      </c>
      <c r="U707" s="98">
        <f>VLOOKUP(D707,'[1]Schedule of Pension Amounts LW'!$B$15:$AS$1399,36,FALSE)</f>
        <v>2746369</v>
      </c>
      <c r="V707" s="99">
        <f t="shared" si="47"/>
        <v>22426267</v>
      </c>
      <c r="W707" s="98">
        <f>ROUND('[1]68_InOutFlowsCurPrdAndPrior'!$F$32*IF(ISNA(VLOOKUP(D707,'[1]Proportionate Shares'!$D$23:$I$1359,6,FALSE)),0,VLOOKUP(D707,'[1]Proportionate Shares'!$D$23:$I$1359,6,FALSE)),0)</f>
        <v>1824270</v>
      </c>
      <c r="X707" s="98">
        <f>ROUND('[1]68_InOutFlowsCurPrdAndPrior'!$F$33*IF(ISNA(VLOOKUP(D707,'[1]Proportionate Shares'!$D$23:$I$1359,6,FALSE)),0,VLOOKUP(D707,'[1]Proportionate Shares'!$D$23:$I$1359,6,FALSE)),0)</f>
        <v>6736124</v>
      </c>
      <c r="Y707" s="98">
        <f>ROUND('[1]68_InOutFlowsCurPrdAndPrior'!$F$35*IF(ISNA(VLOOKUP(D707,'[1]Proportionate Shares'!$D$23:$I$1359,6,FALSE)),0,VLOOKUP(D707,'[1]Proportionate Shares'!$D$23:$I$1359,6,FALSE)),0)</f>
        <v>2631155</v>
      </c>
      <c r="Z707" s="98">
        <f>-VLOOKUP(D707,'[1]Schedule of Pension Amounts LW'!$B$15:$AS$1399,37,FALSE)</f>
        <v>3564421</v>
      </c>
      <c r="AA707" s="99">
        <f t="shared" si="48"/>
        <v>14755970</v>
      </c>
      <c r="AB707" s="72">
        <f>VLOOKUP(D707,'[1]Pension Expense Details'!$D$22:$S$1407,16,FALSE)</f>
        <v>4446638</v>
      </c>
      <c r="AC707" s="72">
        <f t="shared" si="49"/>
        <v>5523469</v>
      </c>
      <c r="AD707" s="72">
        <f>VLOOKUP(D707,'[1]Schedule of Pension Amounts LW'!$B$15:$W$1399,22,FALSE)</f>
        <v>9970107</v>
      </c>
    </row>
    <row r="708" spans="1:30" x14ac:dyDescent="0.3">
      <c r="A708" s="104"/>
      <c r="B708" s="33"/>
      <c r="C708" s="33" t="str">
        <f>VLOOKUP(D708,'[1]Employer information'!$I$3:$J$1391,2,FALSE)</f>
        <v xml:space="preserve">Public Education                                  </v>
      </c>
      <c r="D708" s="33" t="str">
        <f>'[1]Schedule of Pension Amounts LW'!B701</f>
        <v>1685</v>
      </c>
      <c r="E708" s="33" t="str">
        <f>IF(ISNA(VLOOKUP(D708,'[1]Proportionate Shares'!$D$23:$G$1400,2,FALSE)),"",VLOOKUP(D708,'[1]Proportionate Shares'!$D$23:$G$1400,2,FALSE))</f>
        <v>102905</v>
      </c>
      <c r="F708" s="33" t="str">
        <f>IF(ISNA(VLOOKUP(D708,'[1]Proportionate Shares'!$D$23:$G$1400,3,FALSE)),"",VLOOKUP(D708,'[1]Proportionate Shares'!$D$23:$G$1400,3,FALSE))</f>
        <v/>
      </c>
      <c r="G708" s="34" t="str">
        <f>VLOOKUP(D708,'[1]Employer information'!$A$3:$B$1390,2,FALSE)</f>
        <v>HARLETON ISD</v>
      </c>
      <c r="H708" s="36">
        <f>IF(ISNA(VLOOKUP(D708,'[1]Proportionate Shares'!$D$23:$I$1377,6,FALSE)),0,VLOOKUP(D708,'[1]Proportionate Shares'!$D$23:$I$1377,6,FALSE))</f>
        <v>3.6532171000000003E-5</v>
      </c>
      <c r="I708" s="105">
        <f>VLOOKUP(D708,'[1]Schedule of Pension Amounts LW'!$B$15:$E$1399,3,FALSE)</f>
        <v>1919522</v>
      </c>
      <c r="J708" s="105">
        <f>-IF(ISNA(VLOOKUP(D708,'[1]Combined Contribution Amounts'!$A$2:$K$1335,5,FALSE)),0,VLOOKUP(D708,'[1]Combined Contribution Amounts'!$A$2:$K$1335,5,FALSE))</f>
        <v>-127867</v>
      </c>
      <c r="K708" s="105">
        <f>-IF(ISNA(VLOOKUP(D708,'[1]Combined Contribution Amounts'!$A$2:$K$1335,7,FALSE)),0,VLOOKUP(D708,'[1]Combined Contribution Amounts'!$A$2:$K$1335,7,FALSE))+-IF(ISNA(VLOOKUP(D708,'[1]Combined Contribution Amounts'!$A$2:$K$1335,8,FALSE)),0,VLOOKUP(D708,'[1]Combined Contribution Amounts'!$A$2:$K$1335,8,FALSE))+-IF(ISNA(VLOOKUP(D708,'[1]Combined Contribution Amounts'!$A$2:$K$1335,9,FALSE)),0,VLOOKUP(D708,'[1]Combined Contribution Amounts'!$A$2:$K$1335,9,FALSE))</f>
        <v>0</v>
      </c>
      <c r="L708" s="105">
        <f>VLOOKUP(D708,'[1]Pension Expense Details'!$D$23:$S$1407,16,FALSE)</f>
        <v>190458</v>
      </c>
      <c r="M708" s="105">
        <f>ROUND(('[1]68_InOutFlowsCurPrdAndPriorHist'!$F$28-'[1]68_InOutFlowsCurPrdAndPriorHist'!$F$31)*$H708,0)-VLOOKUP(D708,'[1]Pension Expense Details'!$D$23:$S$1407,12,FALSE)</f>
        <v>-30257</v>
      </c>
      <c r="N708" s="105">
        <f>ROUND(('[1]68_InOutFlowsCurPrdAndPriorHist'!$F$29-'[1]68_InOutFlowsCurPrdAndPriorHist'!$F$32)*$H708,0)-VLOOKUP(D708,'[1]Pension Expense Details'!$D$23:$S$1407,13,FALSE)</f>
        <v>-228626</v>
      </c>
      <c r="O708" s="105">
        <f>ROUND(('[1]68_InOutFlowsCurPrdAndPriorHist'!$F$30-'[1]68_InOutFlowsCurPrdAndPriorHist'!$F$33)*$H708,0)-VLOOKUP(D708,'[1]Pension Expense Details'!$D$23:$S$1407,14,FALSE)</f>
        <v>98865</v>
      </c>
      <c r="P708" s="105">
        <f>ROUND((VLOOKUP(D708,'[1]Schedule of Pension Amounts LW'!$B$15:$AC$1399,28,FALSE)-VLOOKUP(D708,'[1]Schedule of Pension Amounts LW'!$B$15:$AC$1399,27,FALSE))*'[1]Schedule of Pension Amounts LW'!AD$4,0)+VLOOKUP(D708,'[1]Schedule of Pension Amounts LW'!$B$15:$AH$1399,33,FALSE)-VLOOKUP(D708,'[1]Pension Expense Details'!$D$23:$S$1407,15,FALSE)</f>
        <v>76961</v>
      </c>
      <c r="Q708" s="98">
        <f t="shared" si="46"/>
        <v>1899056</v>
      </c>
      <c r="R708" s="98">
        <f>ROUND('[1]68_InOutFlowsCurPrdAndPrior'!$D$32*IF(ISNA(VLOOKUP(D708,'[1]Proportionate Shares'!$D$23:$I$1359,6,FALSE)),0,VLOOKUP(D708,'[1]Proportionate Shares'!$D$23:$I$1359,6,FALSE)),0)</f>
        <v>7978</v>
      </c>
      <c r="S708" s="98">
        <f>ROUND('[1]68_InOutFlowsCurPrdAndPrior'!$D$33*IF(ISNA(VLOOKUP(D708,'[1]Proportionate Shares'!$D$23:$I$1359,6,FALSE)),0,VLOOKUP(D708,'[1]Proportionate Shares'!$D$23:$I$1359,6,FALSE)),0)</f>
        <v>589181</v>
      </c>
      <c r="T708" s="98">
        <f>ROUND('[1]68_InOutFlowsCurPrdAndPrior'!$D$35*IF(ISNA(VLOOKUP(D708,'[1]Proportionate Shares'!$D$23:$I$1359,6,FALSE)),0,VLOOKUP(D708,'[1]Proportionate Shares'!$D$23:$I$1359,6,FALSE)),0)</f>
        <v>114172</v>
      </c>
      <c r="U708" s="98">
        <f>VLOOKUP(D708,'[1]Schedule of Pension Amounts LW'!$B$15:$AS$1399,36,FALSE)</f>
        <v>269045</v>
      </c>
      <c r="V708" s="99">
        <f t="shared" si="47"/>
        <v>980376</v>
      </c>
      <c r="W708" s="98">
        <f>ROUND('[1]68_InOutFlowsCurPrdAndPrior'!$F$32*IF(ISNA(VLOOKUP(D708,'[1]Proportionate Shares'!$D$23:$I$1359,6,FALSE)),0,VLOOKUP(D708,'[1]Proportionate Shares'!$D$23:$I$1359,6,FALSE)),0)</f>
        <v>65938</v>
      </c>
      <c r="X708" s="98">
        <f>ROUND('[1]68_InOutFlowsCurPrdAndPrior'!$F$33*IF(ISNA(VLOOKUP(D708,'[1]Proportionate Shares'!$D$23:$I$1359,6,FALSE)),0,VLOOKUP(D708,'[1]Proportionate Shares'!$D$23:$I$1359,6,FALSE)),0)</f>
        <v>243477</v>
      </c>
      <c r="Y708" s="98">
        <f>ROUND('[1]68_InOutFlowsCurPrdAndPrior'!$F$35*IF(ISNA(VLOOKUP(D708,'[1]Proportionate Shares'!$D$23:$I$1359,6,FALSE)),0,VLOOKUP(D708,'[1]Proportionate Shares'!$D$23:$I$1359,6,FALSE)),0)</f>
        <v>95103</v>
      </c>
      <c r="Z708" s="98">
        <f>-VLOOKUP(D708,'[1]Schedule of Pension Amounts LW'!$B$15:$AS$1399,37,FALSE)</f>
        <v>44168</v>
      </c>
      <c r="AA708" s="99">
        <f t="shared" si="48"/>
        <v>448686</v>
      </c>
      <c r="AB708" s="72">
        <f>VLOOKUP(D708,'[1]Pension Expense Details'!$D$22:$S$1407,16,FALSE)</f>
        <v>190458</v>
      </c>
      <c r="AC708" s="72">
        <f t="shared" si="49"/>
        <v>234463</v>
      </c>
      <c r="AD708" s="72">
        <f>VLOOKUP(D708,'[1]Schedule of Pension Amounts LW'!$B$15:$W$1399,22,FALSE)</f>
        <v>424921</v>
      </c>
    </row>
    <row r="709" spans="1:30" x14ac:dyDescent="0.3">
      <c r="A709" s="104"/>
      <c r="B709" s="33"/>
      <c r="C709" s="33" t="str">
        <f>VLOOKUP(D709,'[1]Employer information'!$I$3:$J$1391,2,FALSE)</f>
        <v xml:space="preserve">Public Education                                  </v>
      </c>
      <c r="D709" s="33" t="str">
        <f>'[1]Schedule of Pension Amounts LW'!B702</f>
        <v>0698</v>
      </c>
      <c r="E709" s="33" t="str">
        <f>IF(ISNA(VLOOKUP(D709,'[1]Proportionate Shares'!$D$23:$G$1400,2,FALSE)),"",VLOOKUP(D709,'[1]Proportionate Shares'!$D$23:$G$1400,2,FALSE))</f>
        <v>031903</v>
      </c>
      <c r="F709" s="33" t="str">
        <f>IF(ISNA(VLOOKUP(D709,'[1]Proportionate Shares'!$D$23:$G$1400,3,FALSE)),"",VLOOKUP(D709,'[1]Proportionate Shares'!$D$23:$G$1400,3,FALSE))</f>
        <v xml:space="preserve">   </v>
      </c>
      <c r="G709" s="34" t="str">
        <f>VLOOKUP(D709,'[1]Employer information'!$A$3:$B$1390,2,FALSE)</f>
        <v>HARLINGEN CISD</v>
      </c>
      <c r="H709" s="36">
        <f>IF(ISNA(VLOOKUP(D709,'[1]Proportionate Shares'!$D$23:$I$1377,6,FALSE)),0,VLOOKUP(D709,'[1]Proportionate Shares'!$D$23:$I$1377,6,FALSE))</f>
        <v>1.1974373379999999E-3</v>
      </c>
      <c r="I709" s="105">
        <f>VLOOKUP(D709,'[1]Schedule of Pension Amounts LW'!$B$15:$E$1399,3,FALSE)</f>
        <v>66938088</v>
      </c>
      <c r="J709" s="105">
        <f>-IF(ISNA(VLOOKUP(D709,'[1]Combined Contribution Amounts'!$A$2:$K$1335,5,FALSE)),0,VLOOKUP(D709,'[1]Combined Contribution Amounts'!$A$2:$K$1335,5,FALSE))</f>
        <v>-4191175</v>
      </c>
      <c r="K709" s="105">
        <f>-IF(ISNA(VLOOKUP(D709,'[1]Combined Contribution Amounts'!$A$2:$K$1335,7,FALSE)),0,VLOOKUP(D709,'[1]Combined Contribution Amounts'!$A$2:$K$1335,7,FALSE))+-IF(ISNA(VLOOKUP(D709,'[1]Combined Contribution Amounts'!$A$2:$K$1335,8,FALSE)),0,VLOOKUP(D709,'[1]Combined Contribution Amounts'!$A$2:$K$1335,8,FALSE))+-IF(ISNA(VLOOKUP(D709,'[1]Combined Contribution Amounts'!$A$2:$K$1335,9,FALSE)),0,VLOOKUP(D709,'[1]Combined Contribution Amounts'!$A$2:$K$1335,9,FALSE))</f>
        <v>0</v>
      </c>
      <c r="L709" s="105">
        <f>VLOOKUP(D709,'[1]Pension Expense Details'!$D$23:$S$1407,16,FALSE)</f>
        <v>5610807</v>
      </c>
      <c r="M709" s="105">
        <f>ROUND(('[1]68_InOutFlowsCurPrdAndPriorHist'!$F$28-'[1]68_InOutFlowsCurPrdAndPriorHist'!$F$31)*$H709,0)-VLOOKUP(D709,'[1]Pension Expense Details'!$D$23:$S$1407,12,FALSE)</f>
        <v>-991763</v>
      </c>
      <c r="N709" s="105">
        <f>ROUND(('[1]68_InOutFlowsCurPrdAndPriorHist'!$F$29-'[1]68_InOutFlowsCurPrdAndPriorHist'!$F$32)*$H709,0)-VLOOKUP(D709,'[1]Pension Expense Details'!$D$23:$S$1407,13,FALSE)</f>
        <v>-7493807</v>
      </c>
      <c r="O709" s="105">
        <f>ROUND(('[1]68_InOutFlowsCurPrdAndPriorHist'!$F$30-'[1]68_InOutFlowsCurPrdAndPriorHist'!$F$33)*$H709,0)-VLOOKUP(D709,'[1]Pension Expense Details'!$D$23:$S$1407,14,FALSE)</f>
        <v>3240554</v>
      </c>
      <c r="P709" s="105">
        <f>ROUND((VLOOKUP(D709,'[1]Schedule of Pension Amounts LW'!$B$15:$AC$1399,28,FALSE)-VLOOKUP(D709,'[1]Schedule of Pension Amounts LW'!$B$15:$AC$1399,27,FALSE))*'[1]Schedule of Pension Amounts LW'!AD$4,0)+VLOOKUP(D709,'[1]Schedule of Pension Amounts LW'!$B$15:$AH$1399,33,FALSE)-VLOOKUP(D709,'[1]Pension Expense Details'!$D$23:$S$1407,15,FALSE)</f>
        <v>-866168</v>
      </c>
      <c r="Q709" s="98">
        <f t="shared" si="46"/>
        <v>62246536</v>
      </c>
      <c r="R709" s="98">
        <f>ROUND('[1]68_InOutFlowsCurPrdAndPrior'!$D$32*IF(ISNA(VLOOKUP(D709,'[1]Proportionate Shares'!$D$23:$I$1359,6,FALSE)),0,VLOOKUP(D709,'[1]Proportionate Shares'!$D$23:$I$1359,6,FALSE)),0)</f>
        <v>261491</v>
      </c>
      <c r="S709" s="98">
        <f>ROUND('[1]68_InOutFlowsCurPrdAndPrior'!$D$33*IF(ISNA(VLOOKUP(D709,'[1]Proportionate Shares'!$D$23:$I$1359,6,FALSE)),0,VLOOKUP(D709,'[1]Proportionate Shares'!$D$23:$I$1359,6,FALSE)),0)</f>
        <v>19311933</v>
      </c>
      <c r="T709" s="98">
        <f>ROUND('[1]68_InOutFlowsCurPrdAndPrior'!$D$35*IF(ISNA(VLOOKUP(D709,'[1]Proportionate Shares'!$D$23:$I$1359,6,FALSE)),0,VLOOKUP(D709,'[1]Proportionate Shares'!$D$23:$I$1359,6,FALSE)),0)</f>
        <v>3742281</v>
      </c>
      <c r="U709" s="98">
        <f>VLOOKUP(D709,'[1]Schedule of Pension Amounts LW'!$B$15:$AS$1399,36,FALSE)</f>
        <v>3783571</v>
      </c>
      <c r="V709" s="99">
        <f t="shared" si="47"/>
        <v>27099276</v>
      </c>
      <c r="W709" s="98">
        <f>ROUND('[1]68_InOutFlowsCurPrdAndPrior'!$F$32*IF(ISNA(VLOOKUP(D709,'[1]Proportionate Shares'!$D$23:$I$1359,6,FALSE)),0,VLOOKUP(D709,'[1]Proportionate Shares'!$D$23:$I$1359,6,FALSE)),0)</f>
        <v>2161299</v>
      </c>
      <c r="X709" s="98">
        <f>ROUND('[1]68_InOutFlowsCurPrdAndPrior'!$F$33*IF(ISNA(VLOOKUP(D709,'[1]Proportionate Shares'!$D$23:$I$1359,6,FALSE)),0,VLOOKUP(D709,'[1]Proportionate Shares'!$D$23:$I$1359,6,FALSE)),0)</f>
        <v>7980604</v>
      </c>
      <c r="Y709" s="98">
        <f>ROUND('[1]68_InOutFlowsCurPrdAndPrior'!$F$35*IF(ISNA(VLOOKUP(D709,'[1]Proportionate Shares'!$D$23:$I$1359,6,FALSE)),0,VLOOKUP(D709,'[1]Proportionate Shares'!$D$23:$I$1359,6,FALSE)),0)</f>
        <v>3117254</v>
      </c>
      <c r="Z709" s="98">
        <f>-VLOOKUP(D709,'[1]Schedule of Pension Amounts LW'!$B$15:$AS$1399,37,FALSE)</f>
        <v>947683</v>
      </c>
      <c r="AA709" s="99">
        <f t="shared" si="48"/>
        <v>14206840</v>
      </c>
      <c r="AB709" s="72">
        <f>VLOOKUP(D709,'[1]Pension Expense Details'!$D$22:$S$1407,16,FALSE)</f>
        <v>5610807</v>
      </c>
      <c r="AC709" s="72">
        <f t="shared" si="49"/>
        <v>7060224</v>
      </c>
      <c r="AD709" s="72">
        <f>VLOOKUP(D709,'[1]Schedule of Pension Amounts LW'!$B$15:$W$1399,22,FALSE)</f>
        <v>12671031</v>
      </c>
    </row>
    <row r="710" spans="1:30" x14ac:dyDescent="0.3">
      <c r="A710" s="104"/>
      <c r="B710" s="33"/>
      <c r="C710" s="33" t="str">
        <f>VLOOKUP(D710,'[1]Employer information'!$I$3:$J$1391,2,FALSE)</f>
        <v xml:space="preserve">Public Education                                  </v>
      </c>
      <c r="D710" s="33" t="str">
        <f>'[1]Schedule of Pension Amounts LW'!B703</f>
        <v>1578</v>
      </c>
      <c r="E710" s="33" t="str">
        <f>IF(ISNA(VLOOKUP(D710,'[1]Proportionate Shares'!$D$23:$G$1400,2,FALSE)),"",VLOOKUP(D710,'[1]Proportionate Shares'!$D$23:$G$1400,2,FALSE))</f>
        <v>230905</v>
      </c>
      <c r="F710" s="33" t="str">
        <f>IF(ISNA(VLOOKUP(D710,'[1]Proportionate Shares'!$D$23:$G$1400,3,FALSE)),"",VLOOKUP(D710,'[1]Proportionate Shares'!$D$23:$G$1400,3,FALSE))</f>
        <v/>
      </c>
      <c r="G710" s="34" t="str">
        <f>VLOOKUP(D710,'[1]Employer information'!$A$3:$B$1390,2,FALSE)</f>
        <v>HARMONY ISD</v>
      </c>
      <c r="H710" s="36">
        <f>IF(ISNA(VLOOKUP(D710,'[1]Proportionate Shares'!$D$23:$I$1377,6,FALSE)),0,VLOOKUP(D710,'[1]Proportionate Shares'!$D$23:$I$1377,6,FALSE))</f>
        <v>4.3500788000000003E-5</v>
      </c>
      <c r="I710" s="105">
        <f>VLOOKUP(D710,'[1]Schedule of Pension Amounts LW'!$B$15:$E$1399,3,FALSE)</f>
        <v>2337477</v>
      </c>
      <c r="J710" s="105">
        <f>-IF(ISNA(VLOOKUP(D710,'[1]Combined Contribution Amounts'!$A$2:$K$1335,5,FALSE)),0,VLOOKUP(D710,'[1]Combined Contribution Amounts'!$A$2:$K$1335,5,FALSE))</f>
        <v>-152258</v>
      </c>
      <c r="K710" s="105">
        <f>-IF(ISNA(VLOOKUP(D710,'[1]Combined Contribution Amounts'!$A$2:$K$1335,7,FALSE)),0,VLOOKUP(D710,'[1]Combined Contribution Amounts'!$A$2:$K$1335,7,FALSE))+-IF(ISNA(VLOOKUP(D710,'[1]Combined Contribution Amounts'!$A$2:$K$1335,8,FALSE)),0,VLOOKUP(D710,'[1]Combined Contribution Amounts'!$A$2:$K$1335,8,FALSE))+-IF(ISNA(VLOOKUP(D710,'[1]Combined Contribution Amounts'!$A$2:$K$1335,9,FALSE)),0,VLOOKUP(D710,'[1]Combined Contribution Amounts'!$A$2:$K$1335,9,FALSE))</f>
        <v>0</v>
      </c>
      <c r="L710" s="105">
        <f>VLOOKUP(D710,'[1]Pension Expense Details'!$D$23:$S$1407,16,FALSE)</f>
        <v>218646</v>
      </c>
      <c r="M710" s="105">
        <f>ROUND(('[1]68_InOutFlowsCurPrdAndPriorHist'!$F$28-'[1]68_InOutFlowsCurPrdAndPriorHist'!$F$31)*$H710,0)-VLOOKUP(D710,'[1]Pension Expense Details'!$D$23:$S$1407,12,FALSE)</f>
        <v>-36029</v>
      </c>
      <c r="N710" s="105">
        <f>ROUND(('[1]68_InOutFlowsCurPrdAndPriorHist'!$F$29-'[1]68_InOutFlowsCurPrdAndPriorHist'!$F$32)*$H710,0)-VLOOKUP(D710,'[1]Pension Expense Details'!$D$23:$S$1407,13,FALSE)</f>
        <v>-272236</v>
      </c>
      <c r="O710" s="105">
        <f>ROUND(('[1]68_InOutFlowsCurPrdAndPriorHist'!$F$30-'[1]68_InOutFlowsCurPrdAndPriorHist'!$F$33)*$H710,0)-VLOOKUP(D710,'[1]Pension Expense Details'!$D$23:$S$1407,14,FALSE)</f>
        <v>117724</v>
      </c>
      <c r="P710" s="105">
        <f>ROUND((VLOOKUP(D710,'[1]Schedule of Pension Amounts LW'!$B$15:$AC$1399,28,FALSE)-VLOOKUP(D710,'[1]Schedule of Pension Amounts LW'!$B$15:$AC$1399,27,FALSE))*'[1]Schedule of Pension Amounts LW'!AD$4,0)+VLOOKUP(D710,'[1]Schedule of Pension Amounts LW'!$B$15:$AH$1399,33,FALSE)-VLOOKUP(D710,'[1]Pension Expense Details'!$D$23:$S$1407,15,FALSE)</f>
        <v>47983</v>
      </c>
      <c r="Q710" s="98">
        <f t="shared" si="46"/>
        <v>2261307</v>
      </c>
      <c r="R710" s="98">
        <f>ROUND('[1]68_InOutFlowsCurPrdAndPrior'!$D$32*IF(ISNA(VLOOKUP(D710,'[1]Proportionate Shares'!$D$23:$I$1359,6,FALSE)),0,VLOOKUP(D710,'[1]Proportionate Shares'!$D$23:$I$1359,6,FALSE)),0)</f>
        <v>9500</v>
      </c>
      <c r="S710" s="98">
        <f>ROUND('[1]68_InOutFlowsCurPrdAndPrior'!$D$33*IF(ISNA(VLOOKUP(D710,'[1]Proportionate Shares'!$D$23:$I$1359,6,FALSE)),0,VLOOKUP(D710,'[1]Proportionate Shares'!$D$23:$I$1359,6,FALSE)),0)</f>
        <v>701568</v>
      </c>
      <c r="T710" s="98">
        <f>ROUND('[1]68_InOutFlowsCurPrdAndPrior'!$D$35*IF(ISNA(VLOOKUP(D710,'[1]Proportionate Shares'!$D$23:$I$1359,6,FALSE)),0,VLOOKUP(D710,'[1]Proportionate Shares'!$D$23:$I$1359,6,FALSE)),0)</f>
        <v>135950</v>
      </c>
      <c r="U710" s="98">
        <f>VLOOKUP(D710,'[1]Schedule of Pension Amounts LW'!$B$15:$AS$1399,36,FALSE)</f>
        <v>260863</v>
      </c>
      <c r="V710" s="99">
        <f t="shared" si="47"/>
        <v>1107881</v>
      </c>
      <c r="W710" s="98">
        <f>ROUND('[1]68_InOutFlowsCurPrdAndPrior'!$F$32*IF(ISNA(VLOOKUP(D710,'[1]Proportionate Shares'!$D$23:$I$1359,6,FALSE)),0,VLOOKUP(D710,'[1]Proportionate Shares'!$D$23:$I$1359,6,FALSE)),0)</f>
        <v>78516</v>
      </c>
      <c r="X710" s="98">
        <f>ROUND('[1]68_InOutFlowsCurPrdAndPrior'!$F$33*IF(ISNA(VLOOKUP(D710,'[1]Proportionate Shares'!$D$23:$I$1359,6,FALSE)),0,VLOOKUP(D710,'[1]Proportionate Shares'!$D$23:$I$1359,6,FALSE)),0)</f>
        <v>289921</v>
      </c>
      <c r="Y710" s="98">
        <f>ROUND('[1]68_InOutFlowsCurPrdAndPrior'!$F$35*IF(ISNA(VLOOKUP(D710,'[1]Proportionate Shares'!$D$23:$I$1359,6,FALSE)),0,VLOOKUP(D710,'[1]Proportionate Shares'!$D$23:$I$1359,6,FALSE)),0)</f>
        <v>113244</v>
      </c>
      <c r="Z710" s="98">
        <f>-VLOOKUP(D710,'[1]Schedule of Pension Amounts LW'!$B$15:$AS$1399,37,FALSE)</f>
        <v>73828</v>
      </c>
      <c r="AA710" s="99">
        <f t="shared" si="48"/>
        <v>555509</v>
      </c>
      <c r="AB710" s="72">
        <f>VLOOKUP(D710,'[1]Pension Expense Details'!$D$22:$S$1407,16,FALSE)</f>
        <v>218646</v>
      </c>
      <c r="AC710" s="72">
        <f t="shared" si="49"/>
        <v>286772</v>
      </c>
      <c r="AD710" s="72">
        <f>VLOOKUP(D710,'[1]Schedule of Pension Amounts LW'!$B$15:$W$1399,22,FALSE)</f>
        <v>505418</v>
      </c>
    </row>
    <row r="711" spans="1:30" x14ac:dyDescent="0.3">
      <c r="A711" s="104"/>
      <c r="B711" s="33"/>
      <c r="C711" s="33" t="str">
        <f>VLOOKUP(D711,'[1]Employer information'!$I$3:$J$1391,2,FALSE)</f>
        <v xml:space="preserve">Public Education                                  </v>
      </c>
      <c r="D711" s="33" t="str">
        <f>'[1]Schedule of Pension Amounts LW'!B704</f>
        <v>1346</v>
      </c>
      <c r="E711" s="33" t="str">
        <f>IF(ISNA(VLOOKUP(D711,'[1]Proportionate Shares'!$D$23:$G$1400,2,FALSE)),"",VLOOKUP(D711,'[1]Proportionate Shares'!$D$23:$G$1400,2,FALSE))</f>
        <v>086902</v>
      </c>
      <c r="F711" s="33" t="str">
        <f>IF(ISNA(VLOOKUP(D711,'[1]Proportionate Shares'!$D$23:$G$1400,3,FALSE)),"",VLOOKUP(D711,'[1]Proportionate Shares'!$D$23:$G$1400,3,FALSE))</f>
        <v/>
      </c>
      <c r="G711" s="34" t="str">
        <f>VLOOKUP(D711,'[1]Employer information'!$A$3:$B$1390,2,FALSE)</f>
        <v>HARPER ISD</v>
      </c>
      <c r="H711" s="36">
        <f>IF(ISNA(VLOOKUP(D711,'[1]Proportionate Shares'!$D$23:$I$1377,6,FALSE)),0,VLOOKUP(D711,'[1]Proportionate Shares'!$D$23:$I$1377,6,FALSE))</f>
        <v>3.3719982E-5</v>
      </c>
      <c r="I711" s="105">
        <f>VLOOKUP(D711,'[1]Schedule of Pension Amounts LW'!$B$15:$E$1399,3,FALSE)</f>
        <v>1845179</v>
      </c>
      <c r="J711" s="105">
        <f>-IF(ISNA(VLOOKUP(D711,'[1]Combined Contribution Amounts'!$A$2:$K$1335,5,FALSE)),0,VLOOKUP(D711,'[1]Combined Contribution Amounts'!$A$2:$K$1335,5,FALSE))</f>
        <v>-118024</v>
      </c>
      <c r="K711" s="105">
        <f>-IF(ISNA(VLOOKUP(D711,'[1]Combined Contribution Amounts'!$A$2:$K$1335,7,FALSE)),0,VLOOKUP(D711,'[1]Combined Contribution Amounts'!$A$2:$K$1335,7,FALSE))+-IF(ISNA(VLOOKUP(D711,'[1]Combined Contribution Amounts'!$A$2:$K$1335,8,FALSE)),0,VLOOKUP(D711,'[1]Combined Contribution Amounts'!$A$2:$K$1335,8,FALSE))+-IF(ISNA(VLOOKUP(D711,'[1]Combined Contribution Amounts'!$A$2:$K$1335,9,FALSE)),0,VLOOKUP(D711,'[1]Combined Contribution Amounts'!$A$2:$K$1335,9,FALSE))</f>
        <v>0</v>
      </c>
      <c r="L711" s="105">
        <f>VLOOKUP(D711,'[1]Pension Expense Details'!$D$23:$S$1407,16,FALSE)</f>
        <v>164257</v>
      </c>
      <c r="M711" s="105">
        <f>ROUND(('[1]68_InOutFlowsCurPrdAndPriorHist'!$F$28-'[1]68_InOutFlowsCurPrdAndPriorHist'!$F$31)*$H711,0)-VLOOKUP(D711,'[1]Pension Expense Details'!$D$23:$S$1407,12,FALSE)</f>
        <v>-27928</v>
      </c>
      <c r="N711" s="105">
        <f>ROUND(('[1]68_InOutFlowsCurPrdAndPriorHist'!$F$29-'[1]68_InOutFlowsCurPrdAndPriorHist'!$F$32)*$H711,0)-VLOOKUP(D711,'[1]Pension Expense Details'!$D$23:$S$1407,13,FALSE)</f>
        <v>-211026</v>
      </c>
      <c r="O711" s="105">
        <f>ROUND(('[1]68_InOutFlowsCurPrdAndPriorHist'!$F$30-'[1]68_InOutFlowsCurPrdAndPriorHist'!$F$33)*$H711,0)-VLOOKUP(D711,'[1]Pension Expense Details'!$D$23:$S$1407,14,FALSE)</f>
        <v>91254</v>
      </c>
      <c r="P711" s="105">
        <f>ROUND((VLOOKUP(D711,'[1]Schedule of Pension Amounts LW'!$B$15:$AC$1399,28,FALSE)-VLOOKUP(D711,'[1]Schedule of Pension Amounts LW'!$B$15:$AC$1399,27,FALSE))*'[1]Schedule of Pension Amounts LW'!AD$4,0)+VLOOKUP(D711,'[1]Schedule of Pension Amounts LW'!$B$15:$AH$1399,33,FALSE)-VLOOKUP(D711,'[1]Pension Expense Details'!$D$23:$S$1407,15,FALSE)</f>
        <v>9158</v>
      </c>
      <c r="Q711" s="98">
        <f t="shared" si="46"/>
        <v>1752870</v>
      </c>
      <c r="R711" s="98">
        <f>ROUND('[1]68_InOutFlowsCurPrdAndPrior'!$D$32*IF(ISNA(VLOOKUP(D711,'[1]Proportionate Shares'!$D$23:$I$1359,6,FALSE)),0,VLOOKUP(D711,'[1]Proportionate Shares'!$D$23:$I$1359,6,FALSE)),0)</f>
        <v>7364</v>
      </c>
      <c r="S711" s="98">
        <f>ROUND('[1]68_InOutFlowsCurPrdAndPrior'!$D$33*IF(ISNA(VLOOKUP(D711,'[1]Proportionate Shares'!$D$23:$I$1359,6,FALSE)),0,VLOOKUP(D711,'[1]Proportionate Shares'!$D$23:$I$1359,6,FALSE)),0)</f>
        <v>543826</v>
      </c>
      <c r="T711" s="98">
        <f>ROUND('[1]68_InOutFlowsCurPrdAndPrior'!$D$35*IF(ISNA(VLOOKUP(D711,'[1]Proportionate Shares'!$D$23:$I$1359,6,FALSE)),0,VLOOKUP(D711,'[1]Proportionate Shares'!$D$23:$I$1359,6,FALSE)),0)</f>
        <v>105383</v>
      </c>
      <c r="U711" s="98">
        <f>VLOOKUP(D711,'[1]Schedule of Pension Amounts LW'!$B$15:$AS$1399,36,FALSE)</f>
        <v>117213</v>
      </c>
      <c r="V711" s="99">
        <f t="shared" si="47"/>
        <v>773786</v>
      </c>
      <c r="W711" s="98">
        <f>ROUND('[1]68_InOutFlowsCurPrdAndPrior'!$F$32*IF(ISNA(VLOOKUP(D711,'[1]Proportionate Shares'!$D$23:$I$1359,6,FALSE)),0,VLOOKUP(D711,'[1]Proportionate Shares'!$D$23:$I$1359,6,FALSE)),0)</f>
        <v>60862</v>
      </c>
      <c r="X711" s="98">
        <f>ROUND('[1]68_InOutFlowsCurPrdAndPrior'!$F$33*IF(ISNA(VLOOKUP(D711,'[1]Proportionate Shares'!$D$23:$I$1359,6,FALSE)),0,VLOOKUP(D711,'[1]Proportionate Shares'!$D$23:$I$1359,6,FALSE)),0)</f>
        <v>224735</v>
      </c>
      <c r="Y711" s="98">
        <f>ROUND('[1]68_InOutFlowsCurPrdAndPrior'!$F$35*IF(ISNA(VLOOKUP(D711,'[1]Proportionate Shares'!$D$23:$I$1359,6,FALSE)),0,VLOOKUP(D711,'[1]Proportionate Shares'!$D$23:$I$1359,6,FALSE)),0)</f>
        <v>87782</v>
      </c>
      <c r="Z711" s="98">
        <f>-VLOOKUP(D711,'[1]Schedule of Pension Amounts LW'!$B$15:$AS$1399,37,FALSE)</f>
        <v>33500</v>
      </c>
      <c r="AA711" s="99">
        <f t="shared" si="48"/>
        <v>406879</v>
      </c>
      <c r="AB711" s="72">
        <f>VLOOKUP(D711,'[1]Pension Expense Details'!$D$22:$S$1407,16,FALSE)</f>
        <v>164257</v>
      </c>
      <c r="AC711" s="72">
        <f t="shared" si="49"/>
        <v>195057</v>
      </c>
      <c r="AD711" s="72">
        <f>VLOOKUP(D711,'[1]Schedule of Pension Amounts LW'!$B$15:$W$1399,22,FALSE)</f>
        <v>359314</v>
      </c>
    </row>
    <row r="712" spans="1:30" x14ac:dyDescent="0.3">
      <c r="A712" s="104"/>
      <c r="B712" s="33"/>
      <c r="C712" s="33" t="str">
        <f>VLOOKUP(D712,'[1]Employer information'!$I$3:$J$1391,2,FALSE)</f>
        <v xml:space="preserve">Public Education                                  </v>
      </c>
      <c r="D712" s="33" t="str">
        <f>'[1]Schedule of Pension Amounts LW'!B705</f>
        <v>0140</v>
      </c>
      <c r="E712" s="33" t="str">
        <f>IF(ISNA(VLOOKUP(D712,'[1]Proportionate Shares'!$D$23:$G$1400,2,FALSE)),"",VLOOKUP(D712,'[1]Proportionate Shares'!$D$23:$G$1400,2,FALSE))</f>
        <v>101000</v>
      </c>
      <c r="F712" s="33" t="str">
        <f>IF(ISNA(VLOOKUP(D712,'[1]Proportionate Shares'!$D$23:$G$1400,3,FALSE)),"",VLOOKUP(D712,'[1]Proportionate Shares'!$D$23:$G$1400,3,FALSE))</f>
        <v xml:space="preserve">   </v>
      </c>
      <c r="G712" s="34" t="str">
        <f>VLOOKUP(D712,'[1]Employer information'!$A$3:$B$1390,2,FALSE)</f>
        <v>HARRIS CTY DEPT EDUCATION</v>
      </c>
      <c r="H712" s="36">
        <f>IF(ISNA(VLOOKUP(D712,'[1]Proportionate Shares'!$D$23:$I$1377,6,FALSE)),0,VLOOKUP(D712,'[1]Proportionate Shares'!$D$23:$I$1377,6,FALSE))</f>
        <v>2.4844087299999998E-4</v>
      </c>
      <c r="I712" s="105">
        <f>VLOOKUP(D712,'[1]Schedule of Pension Amounts LW'!$B$15:$E$1399,3,FALSE)</f>
        <v>13093794</v>
      </c>
      <c r="J712" s="105">
        <f>-IF(ISNA(VLOOKUP(D712,'[1]Combined Contribution Amounts'!$A$2:$K$1335,5,FALSE)),0,VLOOKUP(D712,'[1]Combined Contribution Amounts'!$A$2:$K$1335,5,FALSE))</f>
        <v>-869573</v>
      </c>
      <c r="K712" s="105">
        <f>-IF(ISNA(VLOOKUP(D712,'[1]Combined Contribution Amounts'!$A$2:$K$1335,7,FALSE)),0,VLOOKUP(D712,'[1]Combined Contribution Amounts'!$A$2:$K$1335,7,FALSE))+-IF(ISNA(VLOOKUP(D712,'[1]Combined Contribution Amounts'!$A$2:$K$1335,8,FALSE)),0,VLOOKUP(D712,'[1]Combined Contribution Amounts'!$A$2:$K$1335,8,FALSE))+-IF(ISNA(VLOOKUP(D712,'[1]Combined Contribution Amounts'!$A$2:$K$1335,9,FALSE)),0,VLOOKUP(D712,'[1]Combined Contribution Amounts'!$A$2:$K$1335,9,FALSE))</f>
        <v>0</v>
      </c>
      <c r="L712" s="105">
        <f>VLOOKUP(D712,'[1]Pension Expense Details'!$D$23:$S$1407,16,FALSE)</f>
        <v>1288964</v>
      </c>
      <c r="M712" s="105">
        <f>ROUND(('[1]68_InOutFlowsCurPrdAndPriorHist'!$F$28-'[1]68_InOutFlowsCurPrdAndPriorHist'!$F$31)*$H712,0)-VLOOKUP(D712,'[1]Pension Expense Details'!$D$23:$S$1407,12,FALSE)</f>
        <v>-205768</v>
      </c>
      <c r="N712" s="105">
        <f>ROUND(('[1]68_InOutFlowsCurPrdAndPriorHist'!$F$29-'[1]68_InOutFlowsCurPrdAndPriorHist'!$F$32)*$H712,0)-VLOOKUP(D712,'[1]Pension Expense Details'!$D$23:$S$1407,13,FALSE)</f>
        <v>-1554794</v>
      </c>
      <c r="O712" s="105">
        <f>ROUND(('[1]68_InOutFlowsCurPrdAndPriorHist'!$F$30-'[1]68_InOutFlowsCurPrdAndPriorHist'!$F$33)*$H712,0)-VLOOKUP(D712,'[1]Pension Expense Details'!$D$23:$S$1407,14,FALSE)</f>
        <v>672341</v>
      </c>
      <c r="P712" s="105">
        <f>ROUND((VLOOKUP(D712,'[1]Schedule of Pension Amounts LW'!$B$15:$AC$1399,28,FALSE)-VLOOKUP(D712,'[1]Schedule of Pension Amounts LW'!$B$15:$AC$1399,27,FALSE))*'[1]Schedule of Pension Amounts LW'!AD$4,0)+VLOOKUP(D712,'[1]Schedule of Pension Amounts LW'!$B$15:$AH$1399,33,FALSE)-VLOOKUP(D712,'[1]Pension Expense Details'!$D$23:$S$1407,15,FALSE)</f>
        <v>489769</v>
      </c>
      <c r="Q712" s="98">
        <f t="shared" si="46"/>
        <v>12914733</v>
      </c>
      <c r="R712" s="98">
        <f>ROUND('[1]68_InOutFlowsCurPrdAndPrior'!$D$32*IF(ISNA(VLOOKUP(D712,'[1]Proportionate Shares'!$D$23:$I$1359,6,FALSE)),0,VLOOKUP(D712,'[1]Proportionate Shares'!$D$23:$I$1359,6,FALSE)),0)</f>
        <v>54253</v>
      </c>
      <c r="S712" s="98">
        <f>ROUND('[1]68_InOutFlowsCurPrdAndPrior'!$D$33*IF(ISNA(VLOOKUP(D712,'[1]Proportionate Shares'!$D$23:$I$1359,6,FALSE)),0,VLOOKUP(D712,'[1]Proportionate Shares'!$D$23:$I$1359,6,FALSE)),0)</f>
        <v>4006785</v>
      </c>
      <c r="T712" s="98">
        <f>ROUND('[1]68_InOutFlowsCurPrdAndPrior'!$D$35*IF(ISNA(VLOOKUP(D712,'[1]Proportionate Shares'!$D$23:$I$1359,6,FALSE)),0,VLOOKUP(D712,'[1]Proportionate Shares'!$D$23:$I$1359,6,FALSE)),0)</f>
        <v>776438</v>
      </c>
      <c r="U712" s="98">
        <f>VLOOKUP(D712,'[1]Schedule of Pension Amounts LW'!$B$15:$AS$1399,36,FALSE)</f>
        <v>530611</v>
      </c>
      <c r="V712" s="99">
        <f t="shared" si="47"/>
        <v>5368087</v>
      </c>
      <c r="W712" s="98">
        <f>ROUND('[1]68_InOutFlowsCurPrdAndPrior'!$F$32*IF(ISNA(VLOOKUP(D712,'[1]Proportionate Shares'!$D$23:$I$1359,6,FALSE)),0,VLOOKUP(D712,'[1]Proportionate Shares'!$D$23:$I$1359,6,FALSE)),0)</f>
        <v>448420</v>
      </c>
      <c r="X712" s="98">
        <f>ROUND('[1]68_InOutFlowsCurPrdAndPrior'!$F$33*IF(ISNA(VLOOKUP(D712,'[1]Proportionate Shares'!$D$23:$I$1359,6,FALSE)),0,VLOOKUP(D712,'[1]Proportionate Shares'!$D$23:$I$1359,6,FALSE)),0)</f>
        <v>1655793</v>
      </c>
      <c r="Y712" s="98">
        <f>ROUND('[1]68_InOutFlowsCurPrdAndPrior'!$F$35*IF(ISNA(VLOOKUP(D712,'[1]Proportionate Shares'!$D$23:$I$1359,6,FALSE)),0,VLOOKUP(D712,'[1]Proportionate Shares'!$D$23:$I$1359,6,FALSE)),0)</f>
        <v>646759</v>
      </c>
      <c r="Z712" s="98">
        <f>-VLOOKUP(D712,'[1]Schedule of Pension Amounts LW'!$B$15:$AS$1399,37,FALSE)</f>
        <v>467087</v>
      </c>
      <c r="AA712" s="99">
        <f t="shared" si="48"/>
        <v>3218059</v>
      </c>
      <c r="AB712" s="72">
        <f>VLOOKUP(D712,'[1]Pension Expense Details'!$D$22:$S$1407,16,FALSE)</f>
        <v>1288964</v>
      </c>
      <c r="AC712" s="72">
        <f t="shared" si="49"/>
        <v>919958</v>
      </c>
      <c r="AD712" s="72">
        <f>VLOOKUP(D712,'[1]Schedule of Pension Amounts LW'!$B$15:$W$1399,22,FALSE)</f>
        <v>2208922</v>
      </c>
    </row>
    <row r="713" spans="1:30" x14ac:dyDescent="0.3">
      <c r="A713" s="104"/>
      <c r="B713" s="33"/>
      <c r="C713" s="33" t="str">
        <f>VLOOKUP(D713,'[1]Employer information'!$I$3:$J$1391,2,FALSE)</f>
        <v xml:space="preserve">Public Education                                  </v>
      </c>
      <c r="D713" s="33" t="str">
        <f>'[1]Schedule of Pension Amounts LW'!B706</f>
        <v>0699</v>
      </c>
      <c r="E713" s="33" t="str">
        <f>IF(ISNA(VLOOKUP(D713,'[1]Proportionate Shares'!$D$23:$G$1400,2,FALSE)),"",VLOOKUP(D713,'[1]Proportionate Shares'!$D$23:$G$1400,2,FALSE))</f>
        <v>244901</v>
      </c>
      <c r="F713" s="33" t="str">
        <f>IF(ISNA(VLOOKUP(D713,'[1]Proportionate Shares'!$D$23:$G$1400,3,FALSE)),"",VLOOKUP(D713,'[1]Proportionate Shares'!$D$23:$G$1400,3,FALSE))</f>
        <v xml:space="preserve">   </v>
      </c>
      <c r="G713" s="34" t="str">
        <f>VLOOKUP(D713,'[1]Employer information'!$A$3:$B$1390,2,FALSE)</f>
        <v>HARROLD ISD</v>
      </c>
      <c r="H713" s="36">
        <f>IF(ISNA(VLOOKUP(D713,'[1]Proportionate Shares'!$D$23:$I$1377,6,FALSE)),0,VLOOKUP(D713,'[1]Proportionate Shares'!$D$23:$I$1377,6,FALSE))</f>
        <v>7.9762970000000003E-6</v>
      </c>
      <c r="I713" s="105">
        <f>VLOOKUP(D713,'[1]Schedule of Pension Amounts LW'!$B$15:$E$1399,3,FALSE)</f>
        <v>527199</v>
      </c>
      <c r="J713" s="105">
        <f>-IF(ISNA(VLOOKUP(D713,'[1]Combined Contribution Amounts'!$A$2:$K$1335,5,FALSE)),0,VLOOKUP(D713,'[1]Combined Contribution Amounts'!$A$2:$K$1335,5,FALSE))</f>
        <v>-27918</v>
      </c>
      <c r="K713" s="105">
        <f>-IF(ISNA(VLOOKUP(D713,'[1]Combined Contribution Amounts'!$A$2:$K$1335,7,FALSE)),0,VLOOKUP(D713,'[1]Combined Contribution Amounts'!$A$2:$K$1335,7,FALSE))+-IF(ISNA(VLOOKUP(D713,'[1]Combined Contribution Amounts'!$A$2:$K$1335,8,FALSE)),0,VLOOKUP(D713,'[1]Combined Contribution Amounts'!$A$2:$K$1335,8,FALSE))+-IF(ISNA(VLOOKUP(D713,'[1]Combined Contribution Amounts'!$A$2:$K$1335,9,FALSE)),0,VLOOKUP(D713,'[1]Combined Contribution Amounts'!$A$2:$K$1335,9,FALSE))</f>
        <v>0</v>
      </c>
      <c r="L713" s="105">
        <f>VLOOKUP(D713,'[1]Pension Expense Details'!$D$23:$S$1407,16,FALSE)</f>
        <v>24592</v>
      </c>
      <c r="M713" s="105">
        <f>ROUND(('[1]68_InOutFlowsCurPrdAndPriorHist'!$F$28-'[1]68_InOutFlowsCurPrdAndPriorHist'!$F$31)*$H713,0)-VLOOKUP(D713,'[1]Pension Expense Details'!$D$23:$S$1407,12,FALSE)</f>
        <v>-6606</v>
      </c>
      <c r="N713" s="105">
        <f>ROUND(('[1]68_InOutFlowsCurPrdAndPriorHist'!$F$29-'[1]68_InOutFlowsCurPrdAndPriorHist'!$F$32)*$H713,0)-VLOOKUP(D713,'[1]Pension Expense Details'!$D$23:$S$1407,13,FALSE)</f>
        <v>-49917</v>
      </c>
      <c r="O713" s="105">
        <f>ROUND(('[1]68_InOutFlowsCurPrdAndPriorHist'!$F$30-'[1]68_InOutFlowsCurPrdAndPriorHist'!$F$33)*$H713,0)-VLOOKUP(D713,'[1]Pension Expense Details'!$D$23:$S$1407,14,FALSE)</f>
        <v>21586</v>
      </c>
      <c r="P713" s="105">
        <f>ROUND((VLOOKUP(D713,'[1]Schedule of Pension Amounts LW'!$B$15:$AC$1399,28,FALSE)-VLOOKUP(D713,'[1]Schedule of Pension Amounts LW'!$B$15:$AC$1399,27,FALSE))*'[1]Schedule of Pension Amounts LW'!AD$4,0)+VLOOKUP(D713,'[1]Schedule of Pension Amounts LW'!$B$15:$AH$1399,33,FALSE)-VLOOKUP(D713,'[1]Pension Expense Details'!$D$23:$S$1407,15,FALSE)</f>
        <v>-74303</v>
      </c>
      <c r="Q713" s="98">
        <f t="shared" si="46"/>
        <v>414633</v>
      </c>
      <c r="R713" s="98">
        <f>ROUND('[1]68_InOutFlowsCurPrdAndPrior'!$D$32*IF(ISNA(VLOOKUP(D713,'[1]Proportionate Shares'!$D$23:$I$1359,6,FALSE)),0,VLOOKUP(D713,'[1]Proportionate Shares'!$D$23:$I$1359,6,FALSE)),0)</f>
        <v>1742</v>
      </c>
      <c r="S713" s="98">
        <f>ROUND('[1]68_InOutFlowsCurPrdAndPrior'!$D$33*IF(ISNA(VLOOKUP(D713,'[1]Proportionate Shares'!$D$23:$I$1359,6,FALSE)),0,VLOOKUP(D713,'[1]Proportionate Shares'!$D$23:$I$1359,6,FALSE)),0)</f>
        <v>128639</v>
      </c>
      <c r="T713" s="98">
        <f>ROUND('[1]68_InOutFlowsCurPrdAndPrior'!$D$35*IF(ISNA(VLOOKUP(D713,'[1]Proportionate Shares'!$D$23:$I$1359,6,FALSE)),0,VLOOKUP(D713,'[1]Proportionate Shares'!$D$23:$I$1359,6,FALSE)),0)</f>
        <v>24928</v>
      </c>
      <c r="U713" s="98">
        <f>VLOOKUP(D713,'[1]Schedule of Pension Amounts LW'!$B$15:$AS$1399,36,FALSE)</f>
        <v>105055</v>
      </c>
      <c r="V713" s="99">
        <f t="shared" si="47"/>
        <v>260364</v>
      </c>
      <c r="W713" s="98">
        <f>ROUND('[1]68_InOutFlowsCurPrdAndPrior'!$F$32*IF(ISNA(VLOOKUP(D713,'[1]Proportionate Shares'!$D$23:$I$1359,6,FALSE)),0,VLOOKUP(D713,'[1]Proportionate Shares'!$D$23:$I$1359,6,FALSE)),0)</f>
        <v>14397</v>
      </c>
      <c r="X713" s="98">
        <f>ROUND('[1]68_InOutFlowsCurPrdAndPrior'!$F$33*IF(ISNA(VLOOKUP(D713,'[1]Proportionate Shares'!$D$23:$I$1359,6,FALSE)),0,VLOOKUP(D713,'[1]Proportionate Shares'!$D$23:$I$1359,6,FALSE)),0)</f>
        <v>53160</v>
      </c>
      <c r="Y713" s="98">
        <f>ROUND('[1]68_InOutFlowsCurPrdAndPrior'!$F$35*IF(ISNA(VLOOKUP(D713,'[1]Proportionate Shares'!$D$23:$I$1359,6,FALSE)),0,VLOOKUP(D713,'[1]Proportionate Shares'!$D$23:$I$1359,6,FALSE)),0)</f>
        <v>20764</v>
      </c>
      <c r="Z713" s="98">
        <f>-VLOOKUP(D713,'[1]Schedule of Pension Amounts LW'!$B$15:$AS$1399,37,FALSE)</f>
        <v>55559</v>
      </c>
      <c r="AA713" s="99">
        <f t="shared" si="48"/>
        <v>143880</v>
      </c>
      <c r="AB713" s="72">
        <f>VLOOKUP(D713,'[1]Pension Expense Details'!$D$22:$S$1407,16,FALSE)</f>
        <v>24592</v>
      </c>
      <c r="AC713" s="72">
        <f t="shared" si="49"/>
        <v>71674</v>
      </c>
      <c r="AD713" s="72">
        <f>VLOOKUP(D713,'[1]Schedule of Pension Amounts LW'!$B$15:$W$1399,22,FALSE)</f>
        <v>96266</v>
      </c>
    </row>
    <row r="714" spans="1:30" x14ac:dyDescent="0.3">
      <c r="A714" s="104"/>
      <c r="B714" s="33"/>
      <c r="C714" s="33" t="str">
        <f>VLOOKUP(D714,'[1]Employer information'!$I$3:$J$1391,2,FALSE)</f>
        <v xml:space="preserve">Public Education                                  </v>
      </c>
      <c r="D714" s="33" t="str">
        <f>'[1]Schedule of Pension Amounts LW'!B707</f>
        <v>1635</v>
      </c>
      <c r="E714" s="33" t="str">
        <f>IF(ISNA(VLOOKUP(D714,'[1]Proportionate Shares'!$D$23:$G$1400,2,FALSE)),"",VLOOKUP(D714,'[1]Proportionate Shares'!$D$23:$G$1400,2,FALSE))</f>
        <v>035902</v>
      </c>
      <c r="F714" s="33" t="str">
        <f>IF(ISNA(VLOOKUP(D714,'[1]Proportionate Shares'!$D$23:$G$1400,3,FALSE)),"",VLOOKUP(D714,'[1]Proportionate Shares'!$D$23:$G$1400,3,FALSE))</f>
        <v/>
      </c>
      <c r="G714" s="34" t="str">
        <f>VLOOKUP(D714,'[1]Employer information'!$A$3:$B$1390,2,FALSE)</f>
        <v>HART ISD</v>
      </c>
      <c r="H714" s="36">
        <f>IF(ISNA(VLOOKUP(D714,'[1]Proportionate Shares'!$D$23:$I$1377,6,FALSE)),0,VLOOKUP(D714,'[1]Proportionate Shares'!$D$23:$I$1377,6,FALSE))</f>
        <v>1.5563750000000002E-5</v>
      </c>
      <c r="I714" s="105">
        <f>VLOOKUP(D714,'[1]Schedule of Pension Amounts LW'!$B$15:$E$1399,3,FALSE)</f>
        <v>798853</v>
      </c>
      <c r="J714" s="105">
        <f>-IF(ISNA(VLOOKUP(D714,'[1]Combined Contribution Amounts'!$A$2:$K$1335,5,FALSE)),0,VLOOKUP(D714,'[1]Combined Contribution Amounts'!$A$2:$K$1335,5,FALSE))</f>
        <v>-54475</v>
      </c>
      <c r="K714" s="105">
        <f>-IF(ISNA(VLOOKUP(D714,'[1]Combined Contribution Amounts'!$A$2:$K$1335,7,FALSE)),0,VLOOKUP(D714,'[1]Combined Contribution Amounts'!$A$2:$K$1335,7,FALSE))+-IF(ISNA(VLOOKUP(D714,'[1]Combined Contribution Amounts'!$A$2:$K$1335,8,FALSE)),0,VLOOKUP(D714,'[1]Combined Contribution Amounts'!$A$2:$K$1335,8,FALSE))+-IF(ISNA(VLOOKUP(D714,'[1]Combined Contribution Amounts'!$A$2:$K$1335,9,FALSE)),0,VLOOKUP(D714,'[1]Combined Contribution Amounts'!$A$2:$K$1335,9,FALSE))</f>
        <v>0</v>
      </c>
      <c r="L714" s="105">
        <f>VLOOKUP(D714,'[1]Pension Expense Details'!$D$23:$S$1407,16,FALSE)</f>
        <v>84114</v>
      </c>
      <c r="M714" s="105">
        <f>ROUND(('[1]68_InOutFlowsCurPrdAndPriorHist'!$F$28-'[1]68_InOutFlowsCurPrdAndPriorHist'!$F$31)*$H714,0)-VLOOKUP(D714,'[1]Pension Expense Details'!$D$23:$S$1407,12,FALSE)</f>
        <v>-12890</v>
      </c>
      <c r="N714" s="105">
        <f>ROUND(('[1]68_InOutFlowsCurPrdAndPriorHist'!$F$29-'[1]68_InOutFlowsCurPrdAndPriorHist'!$F$32)*$H714,0)-VLOOKUP(D714,'[1]Pension Expense Details'!$D$23:$S$1407,13,FALSE)</f>
        <v>-97401</v>
      </c>
      <c r="O714" s="105">
        <f>ROUND(('[1]68_InOutFlowsCurPrdAndPriorHist'!$F$30-'[1]68_InOutFlowsCurPrdAndPriorHist'!$F$33)*$H714,0)-VLOOKUP(D714,'[1]Pension Expense Details'!$D$23:$S$1407,14,FALSE)</f>
        <v>42119</v>
      </c>
      <c r="P714" s="105">
        <f>ROUND((VLOOKUP(D714,'[1]Schedule of Pension Amounts LW'!$B$15:$AC$1399,28,FALSE)-VLOOKUP(D714,'[1]Schedule of Pension Amounts LW'!$B$15:$AC$1399,27,FALSE))*'[1]Schedule of Pension Amounts LW'!AD$4,0)+VLOOKUP(D714,'[1]Schedule of Pension Amounts LW'!$B$15:$AH$1399,33,FALSE)-VLOOKUP(D714,'[1]Pension Expense Details'!$D$23:$S$1407,15,FALSE)</f>
        <v>48732</v>
      </c>
      <c r="Q714" s="98">
        <f t="shared" si="46"/>
        <v>809052</v>
      </c>
      <c r="R714" s="98">
        <f>ROUND('[1]68_InOutFlowsCurPrdAndPrior'!$D$32*IF(ISNA(VLOOKUP(D714,'[1]Proportionate Shares'!$D$23:$I$1359,6,FALSE)),0,VLOOKUP(D714,'[1]Proportionate Shares'!$D$23:$I$1359,6,FALSE)),0)</f>
        <v>3399</v>
      </c>
      <c r="S714" s="98">
        <f>ROUND('[1]68_InOutFlowsCurPrdAndPrior'!$D$33*IF(ISNA(VLOOKUP(D714,'[1]Proportionate Shares'!$D$23:$I$1359,6,FALSE)),0,VLOOKUP(D714,'[1]Proportionate Shares'!$D$23:$I$1359,6,FALSE)),0)</f>
        <v>251008</v>
      </c>
      <c r="T714" s="98">
        <f>ROUND('[1]68_InOutFlowsCurPrdAndPrior'!$D$35*IF(ISNA(VLOOKUP(D714,'[1]Proportionate Shares'!$D$23:$I$1359,6,FALSE)),0,VLOOKUP(D714,'[1]Proportionate Shares'!$D$23:$I$1359,6,FALSE)),0)</f>
        <v>48640</v>
      </c>
      <c r="U714" s="98">
        <f>VLOOKUP(D714,'[1]Schedule of Pension Amounts LW'!$B$15:$AS$1399,36,FALSE)</f>
        <v>83998</v>
      </c>
      <c r="V714" s="99">
        <f t="shared" si="47"/>
        <v>387045</v>
      </c>
      <c r="W714" s="98">
        <f>ROUND('[1]68_InOutFlowsCurPrdAndPrior'!$F$32*IF(ISNA(VLOOKUP(D714,'[1]Proportionate Shares'!$D$23:$I$1359,6,FALSE)),0,VLOOKUP(D714,'[1]Proportionate Shares'!$D$23:$I$1359,6,FALSE)),0)</f>
        <v>28092</v>
      </c>
      <c r="X714" s="98">
        <f>ROUND('[1]68_InOutFlowsCurPrdAndPrior'!$F$33*IF(ISNA(VLOOKUP(D714,'[1]Proportionate Shares'!$D$23:$I$1359,6,FALSE)),0,VLOOKUP(D714,'[1]Proportionate Shares'!$D$23:$I$1359,6,FALSE)),0)</f>
        <v>103728</v>
      </c>
      <c r="Y714" s="98">
        <f>ROUND('[1]68_InOutFlowsCurPrdAndPrior'!$F$35*IF(ISNA(VLOOKUP(D714,'[1]Proportionate Shares'!$D$23:$I$1359,6,FALSE)),0,VLOOKUP(D714,'[1]Proportionate Shares'!$D$23:$I$1359,6,FALSE)),0)</f>
        <v>40517</v>
      </c>
      <c r="Z714" s="98">
        <f>-VLOOKUP(D714,'[1]Schedule of Pension Amounts LW'!$B$15:$AS$1399,37,FALSE)</f>
        <v>55167</v>
      </c>
      <c r="AA714" s="99">
        <f t="shared" si="48"/>
        <v>227504</v>
      </c>
      <c r="AB714" s="72">
        <f>VLOOKUP(D714,'[1]Pension Expense Details'!$D$22:$S$1407,16,FALSE)</f>
        <v>84114</v>
      </c>
      <c r="AC714" s="72">
        <f t="shared" si="49"/>
        <v>78360</v>
      </c>
      <c r="AD714" s="72">
        <f>VLOOKUP(D714,'[1]Schedule of Pension Amounts LW'!$B$15:$W$1399,22,FALSE)</f>
        <v>162474</v>
      </c>
    </row>
    <row r="715" spans="1:30" x14ac:dyDescent="0.3">
      <c r="A715" s="104"/>
      <c r="B715" s="33"/>
      <c r="C715" s="33" t="str">
        <f>VLOOKUP(D715,'[1]Employer information'!$I$3:$J$1391,2,FALSE)</f>
        <v xml:space="preserve">Public Education                                  </v>
      </c>
      <c r="D715" s="33" t="str">
        <f>'[1]Schedule of Pension Amounts LW'!B708</f>
        <v>1848</v>
      </c>
      <c r="E715" s="33" t="str">
        <f>IF(ISNA(VLOOKUP(D715,'[1]Proportionate Shares'!$D$23:$G$1400,2,FALSE)),"",VLOOKUP(D715,'[1]Proportionate Shares'!$D$23:$G$1400,2,FALSE))</f>
        <v>103902</v>
      </c>
      <c r="F715" s="33" t="str">
        <f>IF(ISNA(VLOOKUP(D715,'[1]Proportionate Shares'!$D$23:$G$1400,3,FALSE)),"",VLOOKUP(D715,'[1]Proportionate Shares'!$D$23:$G$1400,3,FALSE))</f>
        <v/>
      </c>
      <c r="G715" s="34" t="str">
        <f>VLOOKUP(D715,'[1]Employer information'!$A$3:$B$1390,2,FALSE)</f>
        <v>HARTLEY ISD</v>
      </c>
      <c r="H715" s="36">
        <f>IF(ISNA(VLOOKUP(D715,'[1]Proportionate Shares'!$D$23:$I$1377,6,FALSE)),0,VLOOKUP(D715,'[1]Proportionate Shares'!$D$23:$I$1377,6,FALSE))</f>
        <v>1.2746418E-5</v>
      </c>
      <c r="I715" s="105">
        <f>VLOOKUP(D715,'[1]Schedule of Pension Amounts LW'!$B$15:$E$1399,3,FALSE)</f>
        <v>682731</v>
      </c>
      <c r="J715" s="105">
        <f>-IF(ISNA(VLOOKUP(D715,'[1]Combined Contribution Amounts'!$A$2:$K$1335,5,FALSE)),0,VLOOKUP(D715,'[1]Combined Contribution Amounts'!$A$2:$K$1335,5,FALSE))</f>
        <v>-44614</v>
      </c>
      <c r="K715" s="105">
        <f>-IF(ISNA(VLOOKUP(D715,'[1]Combined Contribution Amounts'!$A$2:$K$1335,7,FALSE)),0,VLOOKUP(D715,'[1]Combined Contribution Amounts'!$A$2:$K$1335,7,FALSE))+-IF(ISNA(VLOOKUP(D715,'[1]Combined Contribution Amounts'!$A$2:$K$1335,8,FALSE)),0,VLOOKUP(D715,'[1]Combined Contribution Amounts'!$A$2:$K$1335,8,FALSE))+-IF(ISNA(VLOOKUP(D715,'[1]Combined Contribution Amounts'!$A$2:$K$1335,9,FALSE)),0,VLOOKUP(D715,'[1]Combined Contribution Amounts'!$A$2:$K$1335,9,FALSE))</f>
        <v>0</v>
      </c>
      <c r="L715" s="105">
        <f>VLOOKUP(D715,'[1]Pension Expense Details'!$D$23:$S$1407,16,FALSE)</f>
        <v>64411</v>
      </c>
      <c r="M715" s="105">
        <f>ROUND(('[1]68_InOutFlowsCurPrdAndPriorHist'!$F$28-'[1]68_InOutFlowsCurPrdAndPriorHist'!$F$31)*$H715,0)-VLOOKUP(D715,'[1]Pension Expense Details'!$D$23:$S$1407,12,FALSE)</f>
        <v>-10557</v>
      </c>
      <c r="N715" s="105">
        <f>ROUND(('[1]68_InOutFlowsCurPrdAndPriorHist'!$F$29-'[1]68_InOutFlowsCurPrdAndPriorHist'!$F$32)*$H715,0)-VLOOKUP(D715,'[1]Pension Expense Details'!$D$23:$S$1407,13,FALSE)</f>
        <v>-79770</v>
      </c>
      <c r="O715" s="105">
        <f>ROUND(('[1]68_InOutFlowsCurPrdAndPriorHist'!$F$30-'[1]68_InOutFlowsCurPrdAndPriorHist'!$F$33)*$H715,0)-VLOOKUP(D715,'[1]Pension Expense Details'!$D$23:$S$1407,14,FALSE)</f>
        <v>34495</v>
      </c>
      <c r="P715" s="105">
        <f>ROUND((VLOOKUP(D715,'[1]Schedule of Pension Amounts LW'!$B$15:$AC$1399,28,FALSE)-VLOOKUP(D715,'[1]Schedule of Pension Amounts LW'!$B$15:$AC$1399,27,FALSE))*'[1]Schedule of Pension Amounts LW'!AD$4,0)+VLOOKUP(D715,'[1]Schedule of Pension Amounts LW'!$B$15:$AH$1399,33,FALSE)-VLOOKUP(D715,'[1]Pension Expense Details'!$D$23:$S$1407,15,FALSE)</f>
        <v>15903</v>
      </c>
      <c r="Q715" s="98">
        <f t="shared" si="46"/>
        <v>662599</v>
      </c>
      <c r="R715" s="98">
        <f>ROUND('[1]68_InOutFlowsCurPrdAndPrior'!$D$32*IF(ISNA(VLOOKUP(D715,'[1]Proportionate Shares'!$D$23:$I$1359,6,FALSE)),0,VLOOKUP(D715,'[1]Proportionate Shares'!$D$23:$I$1359,6,FALSE)),0)</f>
        <v>2784</v>
      </c>
      <c r="S715" s="98">
        <f>ROUND('[1]68_InOutFlowsCurPrdAndPrior'!$D$33*IF(ISNA(VLOOKUP(D715,'[1]Proportionate Shares'!$D$23:$I$1359,6,FALSE)),0,VLOOKUP(D715,'[1]Proportionate Shares'!$D$23:$I$1359,6,FALSE)),0)</f>
        <v>205571</v>
      </c>
      <c r="T715" s="98">
        <f>ROUND('[1]68_InOutFlowsCurPrdAndPrior'!$D$35*IF(ISNA(VLOOKUP(D715,'[1]Proportionate Shares'!$D$23:$I$1359,6,FALSE)),0,VLOOKUP(D715,'[1]Proportionate Shares'!$D$23:$I$1359,6,FALSE)),0)</f>
        <v>39836</v>
      </c>
      <c r="U715" s="98">
        <f>VLOOKUP(D715,'[1]Schedule of Pension Amounts LW'!$B$15:$AS$1399,36,FALSE)</f>
        <v>110123</v>
      </c>
      <c r="V715" s="99">
        <f t="shared" si="47"/>
        <v>358314</v>
      </c>
      <c r="W715" s="98">
        <f>ROUND('[1]68_InOutFlowsCurPrdAndPrior'!$F$32*IF(ISNA(VLOOKUP(D715,'[1]Proportionate Shares'!$D$23:$I$1359,6,FALSE)),0,VLOOKUP(D715,'[1]Proportionate Shares'!$D$23:$I$1359,6,FALSE)),0)</f>
        <v>23006</v>
      </c>
      <c r="X715" s="98">
        <f>ROUND('[1]68_InOutFlowsCurPrdAndPrior'!$F$33*IF(ISNA(VLOOKUP(D715,'[1]Proportionate Shares'!$D$23:$I$1359,6,FALSE)),0,VLOOKUP(D715,'[1]Proportionate Shares'!$D$23:$I$1359,6,FALSE)),0)</f>
        <v>84952</v>
      </c>
      <c r="Y715" s="98">
        <f>ROUND('[1]68_InOutFlowsCurPrdAndPrior'!$F$35*IF(ISNA(VLOOKUP(D715,'[1]Proportionate Shares'!$D$23:$I$1359,6,FALSE)),0,VLOOKUP(D715,'[1]Proportionate Shares'!$D$23:$I$1359,6,FALSE)),0)</f>
        <v>33182</v>
      </c>
      <c r="Z715" s="98">
        <f>-VLOOKUP(D715,'[1]Schedule of Pension Amounts LW'!$B$15:$AS$1399,37,FALSE)</f>
        <v>25942</v>
      </c>
      <c r="AA715" s="99">
        <f t="shared" si="48"/>
        <v>167082</v>
      </c>
      <c r="AB715" s="72">
        <f>VLOOKUP(D715,'[1]Pension Expense Details'!$D$22:$S$1407,16,FALSE)</f>
        <v>64411</v>
      </c>
      <c r="AC715" s="72">
        <f t="shared" si="49"/>
        <v>79367</v>
      </c>
      <c r="AD715" s="72">
        <f>VLOOKUP(D715,'[1]Schedule of Pension Amounts LW'!$B$15:$W$1399,22,FALSE)</f>
        <v>143778</v>
      </c>
    </row>
    <row r="716" spans="1:30" x14ac:dyDescent="0.3">
      <c r="A716" s="104"/>
      <c r="B716" s="33"/>
      <c r="C716" s="33" t="str">
        <f>VLOOKUP(D716,'[1]Employer information'!$I$3:$J$1391,2,FALSE)</f>
        <v xml:space="preserve">Public Education                                  </v>
      </c>
      <c r="D716" s="33" t="str">
        <f>'[1]Schedule of Pension Amounts LW'!B709</f>
        <v>2010</v>
      </c>
      <c r="E716" s="33" t="str">
        <f>IF(ISNA(VLOOKUP(D716,'[1]Proportionate Shares'!$D$23:$G$1400,2,FALSE)),"",VLOOKUP(D716,'[1]Proportionate Shares'!$D$23:$G$1400,2,FALSE))</f>
        <v>225907</v>
      </c>
      <c r="F716" s="33" t="str">
        <f>IF(ISNA(VLOOKUP(D716,'[1]Proportionate Shares'!$D$23:$G$1400,3,FALSE)),"",VLOOKUP(D716,'[1]Proportionate Shares'!$D$23:$G$1400,3,FALSE))</f>
        <v/>
      </c>
      <c r="G716" s="34" t="str">
        <f>VLOOKUP(D716,'[1]Employer information'!$A$3:$B$1390,2,FALSE)</f>
        <v>HARTS BLUFF ISD</v>
      </c>
      <c r="H716" s="36">
        <f>IF(ISNA(VLOOKUP(D716,'[1]Proportionate Shares'!$D$23:$I$1377,6,FALSE)),0,VLOOKUP(D716,'[1]Proportionate Shares'!$D$23:$I$1377,6,FALSE))</f>
        <v>2.8476447999999999E-5</v>
      </c>
      <c r="I716" s="105">
        <f>VLOOKUP(D716,'[1]Schedule of Pension Amounts LW'!$B$15:$E$1399,3,FALSE)</f>
        <v>1473366</v>
      </c>
      <c r="J716" s="105">
        <f>-IF(ISNA(VLOOKUP(D716,'[1]Combined Contribution Amounts'!$A$2:$K$1335,5,FALSE)),0,VLOOKUP(D716,'[1]Combined Contribution Amounts'!$A$2:$K$1335,5,FALSE))</f>
        <v>-99671</v>
      </c>
      <c r="K716" s="105">
        <f>-IF(ISNA(VLOOKUP(D716,'[1]Combined Contribution Amounts'!$A$2:$K$1335,7,FALSE)),0,VLOOKUP(D716,'[1]Combined Contribution Amounts'!$A$2:$K$1335,7,FALSE))+-IF(ISNA(VLOOKUP(D716,'[1]Combined Contribution Amounts'!$A$2:$K$1335,8,FALSE)),0,VLOOKUP(D716,'[1]Combined Contribution Amounts'!$A$2:$K$1335,8,FALSE))+-IF(ISNA(VLOOKUP(D716,'[1]Combined Contribution Amounts'!$A$2:$K$1335,9,FALSE)),0,VLOOKUP(D716,'[1]Combined Contribution Amounts'!$A$2:$K$1335,9,FALSE))</f>
        <v>0</v>
      </c>
      <c r="L716" s="105">
        <f>VLOOKUP(D716,'[1]Pension Expense Details'!$D$23:$S$1407,16,FALSE)</f>
        <v>152058</v>
      </c>
      <c r="M716" s="105">
        <f>ROUND(('[1]68_InOutFlowsCurPrdAndPriorHist'!$F$28-'[1]68_InOutFlowsCurPrdAndPriorHist'!$F$31)*$H716,0)-VLOOKUP(D716,'[1]Pension Expense Details'!$D$23:$S$1407,12,FALSE)</f>
        <v>-23586</v>
      </c>
      <c r="N716" s="105">
        <f>ROUND(('[1]68_InOutFlowsCurPrdAndPriorHist'!$F$29-'[1]68_InOutFlowsCurPrdAndPriorHist'!$F$32)*$H716,0)-VLOOKUP(D716,'[1]Pension Expense Details'!$D$23:$S$1407,13,FALSE)</f>
        <v>-178212</v>
      </c>
      <c r="O716" s="105">
        <f>ROUND(('[1]68_InOutFlowsCurPrdAndPriorHist'!$F$30-'[1]68_InOutFlowsCurPrdAndPriorHist'!$F$33)*$H716,0)-VLOOKUP(D716,'[1]Pension Expense Details'!$D$23:$S$1407,14,FALSE)</f>
        <v>77064</v>
      </c>
      <c r="P716" s="105">
        <f>ROUND((VLOOKUP(D716,'[1]Schedule of Pension Amounts LW'!$B$15:$AC$1399,28,FALSE)-VLOOKUP(D716,'[1]Schedule of Pension Amounts LW'!$B$15:$AC$1399,27,FALSE))*'[1]Schedule of Pension Amounts LW'!AD$4,0)+VLOOKUP(D716,'[1]Schedule of Pension Amounts LW'!$B$15:$AH$1399,33,FALSE)-VLOOKUP(D716,'[1]Pension Expense Details'!$D$23:$S$1407,15,FALSE)</f>
        <v>79276</v>
      </c>
      <c r="Q716" s="98">
        <f t="shared" si="46"/>
        <v>1480295</v>
      </c>
      <c r="R716" s="98">
        <f>ROUND('[1]68_InOutFlowsCurPrdAndPrior'!$D$32*IF(ISNA(VLOOKUP(D716,'[1]Proportionate Shares'!$D$23:$I$1359,6,FALSE)),0,VLOOKUP(D716,'[1]Proportionate Shares'!$D$23:$I$1359,6,FALSE)),0)</f>
        <v>6219</v>
      </c>
      <c r="S716" s="98">
        <f>ROUND('[1]68_InOutFlowsCurPrdAndPrior'!$D$33*IF(ISNA(VLOOKUP(D716,'[1]Proportionate Shares'!$D$23:$I$1359,6,FALSE)),0,VLOOKUP(D716,'[1]Proportionate Shares'!$D$23:$I$1359,6,FALSE)),0)</f>
        <v>459260</v>
      </c>
      <c r="T716" s="98">
        <f>ROUND('[1]68_InOutFlowsCurPrdAndPrior'!$D$35*IF(ISNA(VLOOKUP(D716,'[1]Proportionate Shares'!$D$23:$I$1359,6,FALSE)),0,VLOOKUP(D716,'[1]Proportionate Shares'!$D$23:$I$1359,6,FALSE)),0)</f>
        <v>88996</v>
      </c>
      <c r="U716" s="98">
        <f>VLOOKUP(D716,'[1]Schedule of Pension Amounts LW'!$B$15:$AS$1399,36,FALSE)</f>
        <v>245999</v>
      </c>
      <c r="V716" s="99">
        <f t="shared" si="47"/>
        <v>800474</v>
      </c>
      <c r="W716" s="98">
        <f>ROUND('[1]68_InOutFlowsCurPrdAndPrior'!$F$32*IF(ISNA(VLOOKUP(D716,'[1]Proportionate Shares'!$D$23:$I$1359,6,FALSE)),0,VLOOKUP(D716,'[1]Proportionate Shares'!$D$23:$I$1359,6,FALSE)),0)</f>
        <v>51398</v>
      </c>
      <c r="X716" s="98">
        <f>ROUND('[1]68_InOutFlowsCurPrdAndPrior'!$F$33*IF(ISNA(VLOOKUP(D716,'[1]Proportionate Shares'!$D$23:$I$1359,6,FALSE)),0,VLOOKUP(D716,'[1]Proportionate Shares'!$D$23:$I$1359,6,FALSE)),0)</f>
        <v>189788</v>
      </c>
      <c r="Y716" s="98">
        <f>ROUND('[1]68_InOutFlowsCurPrdAndPrior'!$F$35*IF(ISNA(VLOOKUP(D716,'[1]Proportionate Shares'!$D$23:$I$1359,6,FALSE)),0,VLOOKUP(D716,'[1]Proportionate Shares'!$D$23:$I$1359,6,FALSE)),0)</f>
        <v>74132</v>
      </c>
      <c r="Z716" s="98">
        <f>-VLOOKUP(D716,'[1]Schedule of Pension Amounts LW'!$B$15:$AS$1399,37,FALSE)</f>
        <v>18597</v>
      </c>
      <c r="AA716" s="99">
        <f t="shared" si="48"/>
        <v>333915</v>
      </c>
      <c r="AB716" s="72">
        <f>VLOOKUP(D716,'[1]Pension Expense Details'!$D$22:$S$1407,16,FALSE)</f>
        <v>152058</v>
      </c>
      <c r="AC716" s="72">
        <f t="shared" si="49"/>
        <v>189033</v>
      </c>
      <c r="AD716" s="72">
        <f>VLOOKUP(D716,'[1]Schedule of Pension Amounts LW'!$B$15:$W$1399,22,FALSE)</f>
        <v>341091</v>
      </c>
    </row>
    <row r="717" spans="1:30" x14ac:dyDescent="0.3">
      <c r="A717" s="104"/>
      <c r="B717" s="33"/>
      <c r="C717" s="33" t="str">
        <f>VLOOKUP(D717,'[1]Employer information'!$I$3:$J$1391,2,FALSE)</f>
        <v xml:space="preserve">Public Education                                  </v>
      </c>
      <c r="D717" s="33" t="str">
        <f>'[1]Schedule of Pension Amounts LW'!B710</f>
        <v>0702</v>
      </c>
      <c r="E717" s="33" t="str">
        <f>IF(ISNA(VLOOKUP(D717,'[1]Proportionate Shares'!$D$23:$G$1400,2,FALSE)),"",VLOOKUP(D717,'[1]Proportionate Shares'!$D$23:$G$1400,2,FALSE))</f>
        <v>104901</v>
      </c>
      <c r="F717" s="33" t="str">
        <f>IF(ISNA(VLOOKUP(D717,'[1]Proportionate Shares'!$D$23:$G$1400,3,FALSE)),"",VLOOKUP(D717,'[1]Proportionate Shares'!$D$23:$G$1400,3,FALSE))</f>
        <v xml:space="preserve">   </v>
      </c>
      <c r="G717" s="34" t="str">
        <f>VLOOKUP(D717,'[1]Employer information'!$A$3:$B$1390,2,FALSE)</f>
        <v>HASKELL CISD</v>
      </c>
      <c r="H717" s="36">
        <f>IF(ISNA(VLOOKUP(D717,'[1]Proportionate Shares'!$D$23:$I$1377,6,FALSE)),0,VLOOKUP(D717,'[1]Proportionate Shares'!$D$23:$I$1377,6,FALSE))</f>
        <v>4.6906670000000001E-5</v>
      </c>
      <c r="I717" s="105">
        <f>VLOOKUP(D717,'[1]Schedule of Pension Amounts LW'!$B$15:$E$1399,3,FALSE)</f>
        <v>2706039</v>
      </c>
      <c r="J717" s="105">
        <f>-IF(ISNA(VLOOKUP(D717,'[1]Combined Contribution Amounts'!$A$2:$K$1335,5,FALSE)),0,VLOOKUP(D717,'[1]Combined Contribution Amounts'!$A$2:$K$1335,5,FALSE))</f>
        <v>-164179</v>
      </c>
      <c r="K717" s="105">
        <f>-IF(ISNA(VLOOKUP(D717,'[1]Combined Contribution Amounts'!$A$2:$K$1335,7,FALSE)),0,VLOOKUP(D717,'[1]Combined Contribution Amounts'!$A$2:$K$1335,7,FALSE))+-IF(ISNA(VLOOKUP(D717,'[1]Combined Contribution Amounts'!$A$2:$K$1335,8,FALSE)),0,VLOOKUP(D717,'[1]Combined Contribution Amounts'!$A$2:$K$1335,8,FALSE))+-IF(ISNA(VLOOKUP(D717,'[1]Combined Contribution Amounts'!$A$2:$K$1335,9,FALSE)),0,VLOOKUP(D717,'[1]Combined Contribution Amounts'!$A$2:$K$1335,9,FALSE))</f>
        <v>0</v>
      </c>
      <c r="L717" s="105">
        <f>VLOOKUP(D717,'[1]Pension Expense Details'!$D$23:$S$1407,16,FALSE)</f>
        <v>206601</v>
      </c>
      <c r="M717" s="105">
        <f>ROUND(('[1]68_InOutFlowsCurPrdAndPriorHist'!$F$28-'[1]68_InOutFlowsCurPrdAndPriorHist'!$F$31)*$H717,0)-VLOOKUP(D717,'[1]Pension Expense Details'!$D$23:$S$1407,12,FALSE)</f>
        <v>-38850</v>
      </c>
      <c r="N717" s="105">
        <f>ROUND(('[1]68_InOutFlowsCurPrdAndPriorHist'!$F$29-'[1]68_InOutFlowsCurPrdAndPriorHist'!$F$32)*$H717,0)-VLOOKUP(D717,'[1]Pension Expense Details'!$D$23:$S$1407,13,FALSE)</f>
        <v>-293551</v>
      </c>
      <c r="O717" s="105">
        <f>ROUND(('[1]68_InOutFlowsCurPrdAndPriorHist'!$F$30-'[1]68_InOutFlowsCurPrdAndPriorHist'!$F$33)*$H717,0)-VLOOKUP(D717,'[1]Pension Expense Details'!$D$23:$S$1407,14,FALSE)</f>
        <v>126941</v>
      </c>
      <c r="P717" s="105">
        <f>ROUND((VLOOKUP(D717,'[1]Schedule of Pension Amounts LW'!$B$15:$AC$1399,28,FALSE)-VLOOKUP(D717,'[1]Schedule of Pension Amounts LW'!$B$15:$AC$1399,27,FALSE))*'[1]Schedule of Pension Amounts LW'!AD$4,0)+VLOOKUP(D717,'[1]Schedule of Pension Amounts LW'!$B$15:$AH$1399,33,FALSE)-VLOOKUP(D717,'[1]Pension Expense Details'!$D$23:$S$1407,15,FALSE)</f>
        <v>-104646</v>
      </c>
      <c r="Q717" s="98">
        <f t="shared" si="46"/>
        <v>2438355</v>
      </c>
      <c r="R717" s="98">
        <f>ROUND('[1]68_InOutFlowsCurPrdAndPrior'!$D$32*IF(ISNA(VLOOKUP(D717,'[1]Proportionate Shares'!$D$23:$I$1359,6,FALSE)),0,VLOOKUP(D717,'[1]Proportionate Shares'!$D$23:$I$1359,6,FALSE)),0)</f>
        <v>10243</v>
      </c>
      <c r="S717" s="98">
        <f>ROUND('[1]68_InOutFlowsCurPrdAndPrior'!$D$33*IF(ISNA(VLOOKUP(D717,'[1]Proportionate Shares'!$D$23:$I$1359,6,FALSE)),0,VLOOKUP(D717,'[1]Proportionate Shares'!$D$23:$I$1359,6,FALSE)),0)</f>
        <v>756498</v>
      </c>
      <c r="T717" s="98">
        <f>ROUND('[1]68_InOutFlowsCurPrdAndPrior'!$D$35*IF(ISNA(VLOOKUP(D717,'[1]Proportionate Shares'!$D$23:$I$1359,6,FALSE)),0,VLOOKUP(D717,'[1]Proportionate Shares'!$D$23:$I$1359,6,FALSE)),0)</f>
        <v>146595</v>
      </c>
      <c r="U717" s="98">
        <f>VLOOKUP(D717,'[1]Schedule of Pension Amounts LW'!$B$15:$AS$1399,36,FALSE)</f>
        <v>305824</v>
      </c>
      <c r="V717" s="99">
        <f t="shared" si="47"/>
        <v>1219160</v>
      </c>
      <c r="W717" s="98">
        <f>ROUND('[1]68_InOutFlowsCurPrdAndPrior'!$F$32*IF(ISNA(VLOOKUP(D717,'[1]Proportionate Shares'!$D$23:$I$1359,6,FALSE)),0,VLOOKUP(D717,'[1]Proportionate Shares'!$D$23:$I$1359,6,FALSE)),0)</f>
        <v>84664</v>
      </c>
      <c r="X717" s="98">
        <f>ROUND('[1]68_InOutFlowsCurPrdAndPrior'!$F$33*IF(ISNA(VLOOKUP(D717,'[1]Proportionate Shares'!$D$23:$I$1359,6,FALSE)),0,VLOOKUP(D717,'[1]Proportionate Shares'!$D$23:$I$1359,6,FALSE)),0)</f>
        <v>312621</v>
      </c>
      <c r="Y717" s="98">
        <f>ROUND('[1]68_InOutFlowsCurPrdAndPrior'!$F$35*IF(ISNA(VLOOKUP(D717,'[1]Proportionate Shares'!$D$23:$I$1359,6,FALSE)),0,VLOOKUP(D717,'[1]Proportionate Shares'!$D$23:$I$1359,6,FALSE)),0)</f>
        <v>122111</v>
      </c>
      <c r="Z717" s="98">
        <f>-VLOOKUP(D717,'[1]Schedule of Pension Amounts LW'!$B$15:$AS$1399,37,FALSE)</f>
        <v>79815</v>
      </c>
      <c r="AA717" s="99">
        <f t="shared" si="48"/>
        <v>599211</v>
      </c>
      <c r="AB717" s="72">
        <f>VLOOKUP(D717,'[1]Pension Expense Details'!$D$22:$S$1407,16,FALSE)</f>
        <v>206601</v>
      </c>
      <c r="AC717" s="72">
        <f t="shared" si="49"/>
        <v>315659</v>
      </c>
      <c r="AD717" s="72">
        <f>VLOOKUP(D717,'[1]Schedule of Pension Amounts LW'!$B$15:$W$1399,22,FALSE)</f>
        <v>522260</v>
      </c>
    </row>
    <row r="718" spans="1:30" x14ac:dyDescent="0.3">
      <c r="A718" s="104"/>
      <c r="B718" s="33"/>
      <c r="C718" s="33" t="str">
        <f>VLOOKUP(D718,'[1]Employer information'!$I$3:$J$1391,2,FALSE)</f>
        <v xml:space="preserve">Public Education                                  </v>
      </c>
      <c r="D718" s="33" t="str">
        <f>'[1]Schedule of Pension Amounts LW'!B711</f>
        <v>1378</v>
      </c>
      <c r="E718" s="33" t="str">
        <f>IF(ISNA(VLOOKUP(D718,'[1]Proportionate Shares'!$D$23:$G$1400,2,FALSE)),"",VLOOKUP(D718,'[1]Proportionate Shares'!$D$23:$G$1400,2,FALSE))</f>
        <v>250902</v>
      </c>
      <c r="F718" s="33" t="str">
        <f>IF(ISNA(VLOOKUP(D718,'[1]Proportionate Shares'!$D$23:$G$1400,3,FALSE)),"",VLOOKUP(D718,'[1]Proportionate Shares'!$D$23:$G$1400,3,FALSE))</f>
        <v/>
      </c>
      <c r="G718" s="34" t="str">
        <f>VLOOKUP(D718,'[1]Employer information'!$A$3:$B$1390,2,FALSE)</f>
        <v>HAWKINS ISD</v>
      </c>
      <c r="H718" s="36">
        <f>IF(ISNA(VLOOKUP(D718,'[1]Proportionate Shares'!$D$23:$I$1377,6,FALSE)),0,VLOOKUP(D718,'[1]Proportionate Shares'!$D$23:$I$1377,6,FALSE))</f>
        <v>4.1793989000000003E-5</v>
      </c>
      <c r="I718" s="105">
        <f>VLOOKUP(D718,'[1]Schedule of Pension Amounts LW'!$B$15:$E$1399,3,FALSE)</f>
        <v>2160328</v>
      </c>
      <c r="J718" s="105">
        <f>-IF(ISNA(VLOOKUP(D718,'[1]Combined Contribution Amounts'!$A$2:$K$1335,5,FALSE)),0,VLOOKUP(D718,'[1]Combined Contribution Amounts'!$A$2:$K$1335,5,FALSE))</f>
        <v>-146284</v>
      </c>
      <c r="K718" s="105">
        <f>-IF(ISNA(VLOOKUP(D718,'[1]Combined Contribution Amounts'!$A$2:$K$1335,7,FALSE)),0,VLOOKUP(D718,'[1]Combined Contribution Amounts'!$A$2:$K$1335,7,FALSE))+-IF(ISNA(VLOOKUP(D718,'[1]Combined Contribution Amounts'!$A$2:$K$1335,8,FALSE)),0,VLOOKUP(D718,'[1]Combined Contribution Amounts'!$A$2:$K$1335,8,FALSE))+-IF(ISNA(VLOOKUP(D718,'[1]Combined Contribution Amounts'!$A$2:$K$1335,9,FALSE)),0,VLOOKUP(D718,'[1]Combined Contribution Amounts'!$A$2:$K$1335,9,FALSE))</f>
        <v>0</v>
      </c>
      <c r="L718" s="105">
        <f>VLOOKUP(D718,'[1]Pension Expense Details'!$D$23:$S$1407,16,FALSE)</f>
        <v>223497</v>
      </c>
      <c r="M718" s="105">
        <f>ROUND(('[1]68_InOutFlowsCurPrdAndPriorHist'!$F$28-'[1]68_InOutFlowsCurPrdAndPriorHist'!$F$31)*$H718,0)-VLOOKUP(D718,'[1]Pension Expense Details'!$D$23:$S$1407,12,FALSE)</f>
        <v>-34616</v>
      </c>
      <c r="N718" s="105">
        <f>ROUND(('[1]68_InOutFlowsCurPrdAndPriorHist'!$F$29-'[1]68_InOutFlowsCurPrdAndPriorHist'!$F$32)*$H718,0)-VLOOKUP(D718,'[1]Pension Expense Details'!$D$23:$S$1407,13,FALSE)</f>
        <v>-261555</v>
      </c>
      <c r="O718" s="105">
        <f>ROUND(('[1]68_InOutFlowsCurPrdAndPriorHist'!$F$30-'[1]68_InOutFlowsCurPrdAndPriorHist'!$F$33)*$H718,0)-VLOOKUP(D718,'[1]Pension Expense Details'!$D$23:$S$1407,14,FALSE)</f>
        <v>113105</v>
      </c>
      <c r="P718" s="105">
        <f>ROUND((VLOOKUP(D718,'[1]Schedule of Pension Amounts LW'!$B$15:$AC$1399,28,FALSE)-VLOOKUP(D718,'[1]Schedule of Pension Amounts LW'!$B$15:$AC$1399,27,FALSE))*'[1]Schedule of Pension Amounts LW'!AD$4,0)+VLOOKUP(D718,'[1]Schedule of Pension Amounts LW'!$B$15:$AH$1399,33,FALSE)-VLOOKUP(D718,'[1]Pension Expense Details'!$D$23:$S$1407,15,FALSE)</f>
        <v>118107</v>
      </c>
      <c r="Q718" s="98">
        <f t="shared" si="46"/>
        <v>2172582</v>
      </c>
      <c r="R718" s="98">
        <f>ROUND('[1]68_InOutFlowsCurPrdAndPrior'!$D$32*IF(ISNA(VLOOKUP(D718,'[1]Proportionate Shares'!$D$23:$I$1359,6,FALSE)),0,VLOOKUP(D718,'[1]Proportionate Shares'!$D$23:$I$1359,6,FALSE)),0)</f>
        <v>9127</v>
      </c>
      <c r="S718" s="98">
        <f>ROUND('[1]68_InOutFlowsCurPrdAndPrior'!$D$33*IF(ISNA(VLOOKUP(D718,'[1]Proportionate Shares'!$D$23:$I$1359,6,FALSE)),0,VLOOKUP(D718,'[1]Proportionate Shares'!$D$23:$I$1359,6,FALSE)),0)</f>
        <v>674042</v>
      </c>
      <c r="T718" s="98">
        <f>ROUND('[1]68_InOutFlowsCurPrdAndPrior'!$D$35*IF(ISNA(VLOOKUP(D718,'[1]Proportionate Shares'!$D$23:$I$1359,6,FALSE)),0,VLOOKUP(D718,'[1]Proportionate Shares'!$D$23:$I$1359,6,FALSE)),0)</f>
        <v>130616</v>
      </c>
      <c r="U718" s="98">
        <f>VLOOKUP(D718,'[1]Schedule of Pension Amounts LW'!$B$15:$AS$1399,36,FALSE)</f>
        <v>214494</v>
      </c>
      <c r="V718" s="99">
        <f t="shared" si="47"/>
        <v>1028279</v>
      </c>
      <c r="W718" s="98">
        <f>ROUND('[1]68_InOutFlowsCurPrdAndPrior'!$F$32*IF(ISNA(VLOOKUP(D718,'[1]Proportionate Shares'!$D$23:$I$1359,6,FALSE)),0,VLOOKUP(D718,'[1]Proportionate Shares'!$D$23:$I$1359,6,FALSE)),0)</f>
        <v>75436</v>
      </c>
      <c r="X718" s="98">
        <f>ROUND('[1]68_InOutFlowsCurPrdAndPrior'!$F$33*IF(ISNA(VLOOKUP(D718,'[1]Proportionate Shares'!$D$23:$I$1359,6,FALSE)),0,VLOOKUP(D718,'[1]Proportionate Shares'!$D$23:$I$1359,6,FALSE)),0)</f>
        <v>278546</v>
      </c>
      <c r="Y718" s="98">
        <f>ROUND('[1]68_InOutFlowsCurPrdAndPrior'!$F$35*IF(ISNA(VLOOKUP(D718,'[1]Proportionate Shares'!$D$23:$I$1359,6,FALSE)),0,VLOOKUP(D718,'[1]Proportionate Shares'!$D$23:$I$1359,6,FALSE)),0)</f>
        <v>108801</v>
      </c>
      <c r="Z718" s="98">
        <f>-VLOOKUP(D718,'[1]Schedule of Pension Amounts LW'!$B$15:$AS$1399,37,FALSE)</f>
        <v>38271</v>
      </c>
      <c r="AA718" s="99">
        <f t="shared" si="48"/>
        <v>501054</v>
      </c>
      <c r="AB718" s="72">
        <f>VLOOKUP(D718,'[1]Pension Expense Details'!$D$22:$S$1407,16,FALSE)</f>
        <v>223497</v>
      </c>
      <c r="AC718" s="72">
        <f t="shared" si="49"/>
        <v>231948</v>
      </c>
      <c r="AD718" s="72">
        <f>VLOOKUP(D718,'[1]Schedule of Pension Amounts LW'!$B$15:$W$1399,22,FALSE)</f>
        <v>455445</v>
      </c>
    </row>
    <row r="719" spans="1:30" x14ac:dyDescent="0.3">
      <c r="A719" s="104"/>
      <c r="B719" s="33"/>
      <c r="C719" s="33" t="str">
        <f>VLOOKUP(D719,'[1]Employer information'!$I$3:$J$1391,2,FALSE)</f>
        <v xml:space="preserve">Public Education                                  </v>
      </c>
      <c r="D719" s="33" t="str">
        <f>'[1]Schedule of Pension Amounts LW'!B712</f>
        <v>0703</v>
      </c>
      <c r="E719" s="33" t="str">
        <f>IF(ISNA(VLOOKUP(D719,'[1]Proportionate Shares'!$D$23:$G$1400,2,FALSE)),"",VLOOKUP(D719,'[1]Proportionate Shares'!$D$23:$G$1400,2,FALSE))</f>
        <v>127904</v>
      </c>
      <c r="F719" s="33" t="str">
        <f>IF(ISNA(VLOOKUP(D719,'[1]Proportionate Shares'!$D$23:$G$1400,3,FALSE)),"",VLOOKUP(D719,'[1]Proportionate Shares'!$D$23:$G$1400,3,FALSE))</f>
        <v xml:space="preserve">   </v>
      </c>
      <c r="G719" s="34" t="str">
        <f>VLOOKUP(D719,'[1]Employer information'!$A$3:$B$1390,2,FALSE)</f>
        <v>HAWLEY ISD</v>
      </c>
      <c r="H719" s="36">
        <f>IF(ISNA(VLOOKUP(D719,'[1]Proportionate Shares'!$D$23:$I$1377,6,FALSE)),0,VLOOKUP(D719,'[1]Proportionate Shares'!$D$23:$I$1377,6,FALSE))</f>
        <v>3.5548776000000002E-5</v>
      </c>
      <c r="I719" s="105">
        <f>VLOOKUP(D719,'[1]Schedule of Pension Amounts LW'!$B$15:$E$1399,3,FALSE)</f>
        <v>1828676</v>
      </c>
      <c r="J719" s="105">
        <f>-IF(ISNA(VLOOKUP(D719,'[1]Combined Contribution Amounts'!$A$2:$K$1335,5,FALSE)),0,VLOOKUP(D719,'[1]Combined Contribution Amounts'!$A$2:$K$1335,5,FALSE))</f>
        <v>-124425</v>
      </c>
      <c r="K719" s="105">
        <f>-IF(ISNA(VLOOKUP(D719,'[1]Combined Contribution Amounts'!$A$2:$K$1335,7,FALSE)),0,VLOOKUP(D719,'[1]Combined Contribution Amounts'!$A$2:$K$1335,7,FALSE))+-IF(ISNA(VLOOKUP(D719,'[1]Combined Contribution Amounts'!$A$2:$K$1335,8,FALSE)),0,VLOOKUP(D719,'[1]Combined Contribution Amounts'!$A$2:$K$1335,8,FALSE))+-IF(ISNA(VLOOKUP(D719,'[1]Combined Contribution Amounts'!$A$2:$K$1335,9,FALSE)),0,VLOOKUP(D719,'[1]Combined Contribution Amounts'!$A$2:$K$1335,9,FALSE))</f>
        <v>0</v>
      </c>
      <c r="L719" s="105">
        <f>VLOOKUP(D719,'[1]Pension Expense Details'!$D$23:$S$1407,16,FALSE)</f>
        <v>191491</v>
      </c>
      <c r="M719" s="105">
        <f>ROUND(('[1]68_InOutFlowsCurPrdAndPriorHist'!$F$28-'[1]68_InOutFlowsCurPrdAndPriorHist'!$F$31)*$H719,0)-VLOOKUP(D719,'[1]Pension Expense Details'!$D$23:$S$1407,12,FALSE)</f>
        <v>-29443</v>
      </c>
      <c r="N719" s="105">
        <f>ROUND(('[1]68_InOutFlowsCurPrdAndPriorHist'!$F$29-'[1]68_InOutFlowsCurPrdAndPriorHist'!$F$32)*$H719,0)-VLOOKUP(D719,'[1]Pension Expense Details'!$D$23:$S$1407,13,FALSE)</f>
        <v>-222472</v>
      </c>
      <c r="O719" s="105">
        <f>ROUND(('[1]68_InOutFlowsCurPrdAndPriorHist'!$F$30-'[1]68_InOutFlowsCurPrdAndPriorHist'!$F$33)*$H719,0)-VLOOKUP(D719,'[1]Pension Expense Details'!$D$23:$S$1407,14,FALSE)</f>
        <v>96203</v>
      </c>
      <c r="P719" s="105">
        <f>ROUND((VLOOKUP(D719,'[1]Schedule of Pension Amounts LW'!$B$15:$AC$1399,28,FALSE)-VLOOKUP(D719,'[1]Schedule of Pension Amounts LW'!$B$15:$AC$1399,27,FALSE))*'[1]Schedule of Pension Amounts LW'!AD$4,0)+VLOOKUP(D719,'[1]Schedule of Pension Amounts LW'!$B$15:$AH$1399,33,FALSE)-VLOOKUP(D719,'[1]Pension Expense Details'!$D$23:$S$1407,15,FALSE)</f>
        <v>107907</v>
      </c>
      <c r="Q719" s="98">
        <f t="shared" si="46"/>
        <v>1847937</v>
      </c>
      <c r="R719" s="98">
        <f>ROUND('[1]68_InOutFlowsCurPrdAndPrior'!$D$32*IF(ISNA(VLOOKUP(D719,'[1]Proportionate Shares'!$D$23:$I$1359,6,FALSE)),0,VLOOKUP(D719,'[1]Proportionate Shares'!$D$23:$I$1359,6,FALSE)),0)</f>
        <v>7763</v>
      </c>
      <c r="S719" s="98">
        <f>ROUND('[1]68_InOutFlowsCurPrdAndPrior'!$D$33*IF(ISNA(VLOOKUP(D719,'[1]Proportionate Shares'!$D$23:$I$1359,6,FALSE)),0,VLOOKUP(D719,'[1]Proportionate Shares'!$D$23:$I$1359,6,FALSE)),0)</f>
        <v>573321</v>
      </c>
      <c r="T719" s="98">
        <f>ROUND('[1]68_InOutFlowsCurPrdAndPrior'!$D$35*IF(ISNA(VLOOKUP(D719,'[1]Proportionate Shares'!$D$23:$I$1359,6,FALSE)),0,VLOOKUP(D719,'[1]Proportionate Shares'!$D$23:$I$1359,6,FALSE)),0)</f>
        <v>111099</v>
      </c>
      <c r="U719" s="98">
        <f>VLOOKUP(D719,'[1]Schedule of Pension Amounts LW'!$B$15:$AS$1399,36,FALSE)</f>
        <v>227961</v>
      </c>
      <c r="V719" s="99">
        <f t="shared" si="47"/>
        <v>920144</v>
      </c>
      <c r="W719" s="98">
        <f>ROUND('[1]68_InOutFlowsCurPrdAndPrior'!$F$32*IF(ISNA(VLOOKUP(D719,'[1]Proportionate Shares'!$D$23:$I$1359,6,FALSE)),0,VLOOKUP(D719,'[1]Proportionate Shares'!$D$23:$I$1359,6,FALSE)),0)</f>
        <v>64163</v>
      </c>
      <c r="X719" s="98">
        <f>ROUND('[1]68_InOutFlowsCurPrdAndPrior'!$F$33*IF(ISNA(VLOOKUP(D719,'[1]Proportionate Shares'!$D$23:$I$1359,6,FALSE)),0,VLOOKUP(D719,'[1]Proportionate Shares'!$D$23:$I$1359,6,FALSE)),0)</f>
        <v>236923</v>
      </c>
      <c r="Y719" s="98">
        <f>ROUND('[1]68_InOutFlowsCurPrdAndPrior'!$F$35*IF(ISNA(VLOOKUP(D719,'[1]Proportionate Shares'!$D$23:$I$1359,6,FALSE)),0,VLOOKUP(D719,'[1]Proportionate Shares'!$D$23:$I$1359,6,FALSE)),0)</f>
        <v>92543</v>
      </c>
      <c r="Z719" s="98">
        <f>-VLOOKUP(D719,'[1]Schedule of Pension Amounts LW'!$B$15:$AS$1399,37,FALSE)</f>
        <v>10504</v>
      </c>
      <c r="AA719" s="99">
        <f t="shared" si="48"/>
        <v>404133</v>
      </c>
      <c r="AB719" s="72">
        <f>VLOOKUP(D719,'[1]Pension Expense Details'!$D$22:$S$1407,16,FALSE)</f>
        <v>191491</v>
      </c>
      <c r="AC719" s="72">
        <f t="shared" si="49"/>
        <v>225035</v>
      </c>
      <c r="AD719" s="72">
        <f>VLOOKUP(D719,'[1]Schedule of Pension Amounts LW'!$B$15:$W$1399,22,FALSE)</f>
        <v>416526</v>
      </c>
    </row>
    <row r="720" spans="1:30" x14ac:dyDescent="0.3">
      <c r="A720" s="104"/>
      <c r="B720" s="33"/>
      <c r="C720" s="33" t="str">
        <f>VLOOKUP(D720,'[1]Employer information'!$I$3:$J$1391,2,FALSE)</f>
        <v xml:space="preserve">Public Education                                  </v>
      </c>
      <c r="D720" s="33" t="str">
        <f>'[1]Schedule of Pension Amounts LW'!B713</f>
        <v>1783</v>
      </c>
      <c r="E720" s="33" t="str">
        <f>IF(ISNA(VLOOKUP(D720,'[1]Proportionate Shares'!$D$23:$G$1400,2,FALSE)),"",VLOOKUP(D720,'[1]Proportionate Shares'!$D$23:$G$1400,2,FALSE))</f>
        <v>105906</v>
      </c>
      <c r="F720" s="33" t="str">
        <f>IF(ISNA(VLOOKUP(D720,'[1]Proportionate Shares'!$D$23:$G$1400,3,FALSE)),"",VLOOKUP(D720,'[1]Proportionate Shares'!$D$23:$G$1400,3,FALSE))</f>
        <v/>
      </c>
      <c r="G720" s="34" t="str">
        <f>VLOOKUP(D720,'[1]Employer information'!$A$3:$B$1390,2,FALSE)</f>
        <v>HAYS CONS ISD</v>
      </c>
      <c r="H720" s="36">
        <f>IF(ISNA(VLOOKUP(D720,'[1]Proportionate Shares'!$D$23:$I$1377,6,FALSE)),0,VLOOKUP(D720,'[1]Proportionate Shares'!$D$23:$I$1377,6,FALSE))</f>
        <v>1.100306682E-3</v>
      </c>
      <c r="I720" s="105">
        <f>VLOOKUP(D720,'[1]Schedule of Pension Amounts LW'!$B$15:$E$1399,3,FALSE)</f>
        <v>58693359</v>
      </c>
      <c r="J720" s="105">
        <f>-IF(ISNA(VLOOKUP(D720,'[1]Combined Contribution Amounts'!$A$2:$K$1335,5,FALSE)),0,VLOOKUP(D720,'[1]Combined Contribution Amounts'!$A$2:$K$1335,5,FALSE))</f>
        <v>-3851206</v>
      </c>
      <c r="K720" s="105">
        <f>-IF(ISNA(VLOOKUP(D720,'[1]Combined Contribution Amounts'!$A$2:$K$1335,7,FALSE)),0,VLOOKUP(D720,'[1]Combined Contribution Amounts'!$A$2:$K$1335,7,FALSE))+-IF(ISNA(VLOOKUP(D720,'[1]Combined Contribution Amounts'!$A$2:$K$1335,8,FALSE)),0,VLOOKUP(D720,'[1]Combined Contribution Amounts'!$A$2:$K$1335,8,FALSE))+-IF(ISNA(VLOOKUP(D720,'[1]Combined Contribution Amounts'!$A$2:$K$1335,9,FALSE)),0,VLOOKUP(D720,'[1]Combined Contribution Amounts'!$A$2:$K$1335,9,FALSE))</f>
        <v>0</v>
      </c>
      <c r="L720" s="105">
        <f>VLOOKUP(D720,'[1]Pension Expense Details'!$D$23:$S$1407,16,FALSE)</f>
        <v>5598135</v>
      </c>
      <c r="M720" s="105">
        <f>ROUND(('[1]68_InOutFlowsCurPrdAndPriorHist'!$F$28-'[1]68_InOutFlowsCurPrdAndPriorHist'!$F$31)*$H720,0)-VLOOKUP(D720,'[1]Pension Expense Details'!$D$23:$S$1407,12,FALSE)</f>
        <v>-911315</v>
      </c>
      <c r="N720" s="105">
        <f>ROUND(('[1]68_InOutFlowsCurPrdAndPriorHist'!$F$29-'[1]68_InOutFlowsCurPrdAndPriorHist'!$F$32)*$H720,0)-VLOOKUP(D720,'[1]Pension Expense Details'!$D$23:$S$1407,13,FALSE)</f>
        <v>-6885944</v>
      </c>
      <c r="O720" s="105">
        <f>ROUND(('[1]68_InOutFlowsCurPrdAndPriorHist'!$F$30-'[1]68_InOutFlowsCurPrdAndPriorHist'!$F$33)*$H720,0)-VLOOKUP(D720,'[1]Pension Expense Details'!$D$23:$S$1407,14,FALSE)</f>
        <v>2977695</v>
      </c>
      <c r="P720" s="105">
        <f>ROUND((VLOOKUP(D720,'[1]Schedule of Pension Amounts LW'!$B$15:$AC$1399,28,FALSE)-VLOOKUP(D720,'[1]Schedule of Pension Amounts LW'!$B$15:$AC$1399,27,FALSE))*'[1]Schedule of Pension Amounts LW'!AD$4,0)+VLOOKUP(D720,'[1]Schedule of Pension Amounts LW'!$B$15:$AH$1399,33,FALSE)-VLOOKUP(D720,'[1]Pension Expense Details'!$D$23:$S$1407,15,FALSE)</f>
        <v>1576657</v>
      </c>
      <c r="Q720" s="98">
        <f t="shared" si="46"/>
        <v>57197381</v>
      </c>
      <c r="R720" s="98">
        <f>ROUND('[1]68_InOutFlowsCurPrdAndPrior'!$D$32*IF(ISNA(VLOOKUP(D720,'[1]Proportionate Shares'!$D$23:$I$1359,6,FALSE)),0,VLOOKUP(D720,'[1]Proportionate Shares'!$D$23:$I$1359,6,FALSE)),0)</f>
        <v>240280</v>
      </c>
      <c r="S720" s="98">
        <f>ROUND('[1]68_InOutFlowsCurPrdAndPrior'!$D$33*IF(ISNA(VLOOKUP(D720,'[1]Proportionate Shares'!$D$23:$I$1359,6,FALSE)),0,VLOOKUP(D720,'[1]Proportionate Shares'!$D$23:$I$1359,6,FALSE)),0)</f>
        <v>17745437</v>
      </c>
      <c r="T720" s="98">
        <f>ROUND('[1]68_InOutFlowsCurPrdAndPrior'!$D$35*IF(ISNA(VLOOKUP(D720,'[1]Proportionate Shares'!$D$23:$I$1359,6,FALSE)),0,VLOOKUP(D720,'[1]Proportionate Shares'!$D$23:$I$1359,6,FALSE)),0)</f>
        <v>3438724</v>
      </c>
      <c r="U720" s="98">
        <f>VLOOKUP(D720,'[1]Schedule of Pension Amounts LW'!$B$15:$AS$1399,36,FALSE)</f>
        <v>8322857</v>
      </c>
      <c r="V720" s="99">
        <f t="shared" si="47"/>
        <v>29747298</v>
      </c>
      <c r="W720" s="98">
        <f>ROUND('[1]68_InOutFlowsCurPrdAndPrior'!$F$32*IF(ISNA(VLOOKUP(D720,'[1]Proportionate Shares'!$D$23:$I$1359,6,FALSE)),0,VLOOKUP(D720,'[1]Proportionate Shares'!$D$23:$I$1359,6,FALSE)),0)</f>
        <v>1985984</v>
      </c>
      <c r="X720" s="98">
        <f>ROUND('[1]68_InOutFlowsCurPrdAndPrior'!$F$33*IF(ISNA(VLOOKUP(D720,'[1]Proportionate Shares'!$D$23:$I$1359,6,FALSE)),0,VLOOKUP(D720,'[1]Proportionate Shares'!$D$23:$I$1359,6,FALSE)),0)</f>
        <v>7333254</v>
      </c>
      <c r="Y720" s="98">
        <f>ROUND('[1]68_InOutFlowsCurPrdAndPrior'!$F$35*IF(ISNA(VLOOKUP(D720,'[1]Proportionate Shares'!$D$23:$I$1359,6,FALSE)),0,VLOOKUP(D720,'[1]Proportionate Shares'!$D$23:$I$1359,6,FALSE)),0)</f>
        <v>2864396</v>
      </c>
      <c r="Z720" s="98">
        <f>-VLOOKUP(D720,'[1]Schedule of Pension Amounts LW'!$B$15:$AS$1399,37,FALSE)</f>
        <v>564</v>
      </c>
      <c r="AA720" s="99">
        <f t="shared" si="48"/>
        <v>12184198</v>
      </c>
      <c r="AB720" s="72">
        <f>VLOOKUP(D720,'[1]Pension Expense Details'!$D$22:$S$1407,16,FALSE)</f>
        <v>5598135</v>
      </c>
      <c r="AC720" s="72">
        <f t="shared" si="49"/>
        <v>7378113</v>
      </c>
      <c r="AD720" s="72">
        <f>VLOOKUP(D720,'[1]Schedule of Pension Amounts LW'!$B$15:$W$1399,22,FALSE)</f>
        <v>12976248</v>
      </c>
    </row>
    <row r="721" spans="1:30" x14ac:dyDescent="0.3">
      <c r="A721" s="104"/>
      <c r="B721" s="33"/>
      <c r="C721" s="33" t="str">
        <f>VLOOKUP(D721,'[1]Employer information'!$I$3:$J$1391,2,FALSE)</f>
        <v xml:space="preserve">Public Education                                  </v>
      </c>
      <c r="D721" s="33" t="str">
        <f>'[1]Schedule of Pension Amounts LW'!B714</f>
        <v>0704</v>
      </c>
      <c r="E721" s="33" t="str">
        <f>IF(ISNA(VLOOKUP(D721,'[1]Proportionate Shares'!$D$23:$G$1400,2,FALSE)),"",VLOOKUP(D721,'[1]Proportionate Shares'!$D$23:$G$1400,2,FALSE))</f>
        <v>198905</v>
      </c>
      <c r="F721" s="33" t="str">
        <f>IF(ISNA(VLOOKUP(D721,'[1]Proportionate Shares'!$D$23:$G$1400,3,FALSE)),"",VLOOKUP(D721,'[1]Proportionate Shares'!$D$23:$G$1400,3,FALSE))</f>
        <v xml:space="preserve">   </v>
      </c>
      <c r="G721" s="34" t="str">
        <f>VLOOKUP(D721,'[1]Employer information'!$A$3:$B$1390,2,FALSE)</f>
        <v>HEARNE ISD</v>
      </c>
      <c r="H721" s="36">
        <f>IF(ISNA(VLOOKUP(D721,'[1]Proportionate Shares'!$D$23:$I$1377,6,FALSE)),0,VLOOKUP(D721,'[1]Proportionate Shares'!$D$23:$I$1377,6,FALSE))</f>
        <v>7.2436647999999995E-5</v>
      </c>
      <c r="I721" s="105">
        <f>VLOOKUP(D721,'[1]Schedule of Pension Amounts LW'!$B$15:$E$1399,3,FALSE)</f>
        <v>3658350</v>
      </c>
      <c r="J721" s="105">
        <f>-IF(ISNA(VLOOKUP(D721,'[1]Combined Contribution Amounts'!$A$2:$K$1335,5,FALSE)),0,VLOOKUP(D721,'[1]Combined Contribution Amounts'!$A$2:$K$1335,5,FALSE))</f>
        <v>-253537</v>
      </c>
      <c r="K721" s="105">
        <f>-IF(ISNA(VLOOKUP(D721,'[1]Combined Contribution Amounts'!$A$2:$K$1335,7,FALSE)),0,VLOOKUP(D721,'[1]Combined Contribution Amounts'!$A$2:$K$1335,7,FALSE))+-IF(ISNA(VLOOKUP(D721,'[1]Combined Contribution Amounts'!$A$2:$K$1335,8,FALSE)),0,VLOOKUP(D721,'[1]Combined Contribution Amounts'!$A$2:$K$1335,8,FALSE))+-IF(ISNA(VLOOKUP(D721,'[1]Combined Contribution Amounts'!$A$2:$K$1335,9,FALSE)),0,VLOOKUP(D721,'[1]Combined Contribution Amounts'!$A$2:$K$1335,9,FALSE))</f>
        <v>0</v>
      </c>
      <c r="L721" s="105">
        <f>VLOOKUP(D721,'[1]Pension Expense Details'!$D$23:$S$1407,16,FALSE)</f>
        <v>400861</v>
      </c>
      <c r="M721" s="105">
        <f>ROUND(('[1]68_InOutFlowsCurPrdAndPriorHist'!$F$28-'[1]68_InOutFlowsCurPrdAndPriorHist'!$F$31)*$H721,0)-VLOOKUP(D721,'[1]Pension Expense Details'!$D$23:$S$1407,12,FALSE)</f>
        <v>-59995</v>
      </c>
      <c r="N721" s="105">
        <f>ROUND(('[1]68_InOutFlowsCurPrdAndPriorHist'!$F$29-'[1]68_InOutFlowsCurPrdAndPriorHist'!$F$32)*$H721,0)-VLOOKUP(D721,'[1]Pension Expense Details'!$D$23:$S$1407,13,FALSE)</f>
        <v>-453323</v>
      </c>
      <c r="O721" s="105">
        <f>ROUND(('[1]68_InOutFlowsCurPrdAndPriorHist'!$F$30-'[1]68_InOutFlowsCurPrdAndPriorHist'!$F$33)*$H721,0)-VLOOKUP(D721,'[1]Pension Expense Details'!$D$23:$S$1407,14,FALSE)</f>
        <v>196031</v>
      </c>
      <c r="P721" s="105">
        <f>ROUND((VLOOKUP(D721,'[1]Schedule of Pension Amounts LW'!$B$15:$AC$1399,28,FALSE)-VLOOKUP(D721,'[1]Schedule of Pension Amounts LW'!$B$15:$AC$1399,27,FALSE))*'[1]Schedule of Pension Amounts LW'!AD$4,0)+VLOOKUP(D721,'[1]Schedule of Pension Amounts LW'!$B$15:$AH$1399,33,FALSE)-VLOOKUP(D721,'[1]Pension Expense Details'!$D$23:$S$1407,15,FALSE)</f>
        <v>277096</v>
      </c>
      <c r="Q721" s="98">
        <f t="shared" si="46"/>
        <v>3765483</v>
      </c>
      <c r="R721" s="98">
        <f>ROUND('[1]68_InOutFlowsCurPrdAndPrior'!$D$32*IF(ISNA(VLOOKUP(D721,'[1]Proportionate Shares'!$D$23:$I$1359,6,FALSE)),0,VLOOKUP(D721,'[1]Proportionate Shares'!$D$23:$I$1359,6,FALSE)),0)</f>
        <v>15818</v>
      </c>
      <c r="S721" s="98">
        <f>ROUND('[1]68_InOutFlowsCurPrdAndPrior'!$D$33*IF(ISNA(VLOOKUP(D721,'[1]Proportionate Shares'!$D$23:$I$1359,6,FALSE)),0,VLOOKUP(D721,'[1]Proportionate Shares'!$D$23:$I$1359,6,FALSE)),0)</f>
        <v>1168238</v>
      </c>
      <c r="T721" s="98">
        <f>ROUND('[1]68_InOutFlowsCurPrdAndPrior'!$D$35*IF(ISNA(VLOOKUP(D721,'[1]Proportionate Shares'!$D$23:$I$1359,6,FALSE)),0,VLOOKUP(D721,'[1]Proportionate Shares'!$D$23:$I$1359,6,FALSE)),0)</f>
        <v>226382</v>
      </c>
      <c r="U721" s="98">
        <f>VLOOKUP(D721,'[1]Schedule of Pension Amounts LW'!$B$15:$AS$1399,36,FALSE)</f>
        <v>625226</v>
      </c>
      <c r="V721" s="99">
        <f t="shared" si="47"/>
        <v>2035664</v>
      </c>
      <c r="W721" s="98">
        <f>ROUND('[1]68_InOutFlowsCurPrdAndPrior'!$F$32*IF(ISNA(VLOOKUP(D721,'[1]Proportionate Shares'!$D$23:$I$1359,6,FALSE)),0,VLOOKUP(D721,'[1]Proportionate Shares'!$D$23:$I$1359,6,FALSE)),0)</f>
        <v>130744</v>
      </c>
      <c r="X721" s="98">
        <f>ROUND('[1]68_InOutFlowsCurPrdAndPrior'!$F$33*IF(ISNA(VLOOKUP(D721,'[1]Proportionate Shares'!$D$23:$I$1359,6,FALSE)),0,VLOOKUP(D721,'[1]Proportionate Shares'!$D$23:$I$1359,6,FALSE)),0)</f>
        <v>482771</v>
      </c>
      <c r="Y721" s="98">
        <f>ROUND('[1]68_InOutFlowsCurPrdAndPrior'!$F$35*IF(ISNA(VLOOKUP(D721,'[1]Proportionate Shares'!$D$23:$I$1359,6,FALSE)),0,VLOOKUP(D721,'[1]Proportionate Shares'!$D$23:$I$1359,6,FALSE)),0)</f>
        <v>188572</v>
      </c>
      <c r="Z721" s="98">
        <f>-VLOOKUP(D721,'[1]Schedule of Pension Amounts LW'!$B$15:$AS$1399,37,FALSE)</f>
        <v>308450</v>
      </c>
      <c r="AA721" s="99">
        <f t="shared" si="48"/>
        <v>1110537</v>
      </c>
      <c r="AB721" s="72">
        <f>VLOOKUP(D721,'[1]Pension Expense Details'!$D$22:$S$1407,16,FALSE)</f>
        <v>400861</v>
      </c>
      <c r="AC721" s="72">
        <f t="shared" si="49"/>
        <v>408278</v>
      </c>
      <c r="AD721" s="72">
        <f>VLOOKUP(D721,'[1]Schedule of Pension Amounts LW'!$B$15:$W$1399,22,FALSE)</f>
        <v>809139</v>
      </c>
    </row>
    <row r="722" spans="1:30" x14ac:dyDescent="0.3">
      <c r="A722" s="104"/>
      <c r="B722" s="33"/>
      <c r="C722" s="33" t="str">
        <f>VLOOKUP(D722,'[1]Employer information'!$I$3:$J$1391,2,FALSE)</f>
        <v xml:space="preserve">Public Education                                  </v>
      </c>
      <c r="D722" s="33" t="str">
        <f>'[1]Schedule of Pension Amounts LW'!B715</f>
        <v>0707</v>
      </c>
      <c r="E722" s="33" t="str">
        <f>IF(ISNA(VLOOKUP(D722,'[1]Proportionate Shares'!$D$23:$G$1400,2,FALSE)),"",VLOOKUP(D722,'[1]Proportionate Shares'!$D$23:$G$1400,2,FALSE))</f>
        <v>065902</v>
      </c>
      <c r="F722" s="33" t="str">
        <f>IF(ISNA(VLOOKUP(D722,'[1]Proportionate Shares'!$D$23:$G$1400,3,FALSE)),"",VLOOKUP(D722,'[1]Proportionate Shares'!$D$23:$G$1400,3,FALSE))</f>
        <v xml:space="preserve">   </v>
      </c>
      <c r="G722" s="34" t="str">
        <f>VLOOKUP(D722,'[1]Employer information'!$A$3:$B$1390,2,FALSE)</f>
        <v>HEDLEY ISD</v>
      </c>
      <c r="H722" s="36">
        <f>IF(ISNA(VLOOKUP(D722,'[1]Proportionate Shares'!$D$23:$I$1377,6,FALSE)),0,VLOOKUP(D722,'[1]Proportionate Shares'!$D$23:$I$1377,6,FALSE))</f>
        <v>8.0202949999999998E-6</v>
      </c>
      <c r="I722" s="105">
        <f>VLOOKUP(D722,'[1]Schedule of Pension Amounts LW'!$B$15:$E$1399,3,FALSE)</f>
        <v>521594</v>
      </c>
      <c r="J722" s="105">
        <f>-IF(ISNA(VLOOKUP(D722,'[1]Combined Contribution Amounts'!$A$2:$K$1335,5,FALSE)),0,VLOOKUP(D722,'[1]Combined Contribution Amounts'!$A$2:$K$1335,5,FALSE))</f>
        <v>-28072</v>
      </c>
      <c r="K722" s="105">
        <f>-IF(ISNA(VLOOKUP(D722,'[1]Combined Contribution Amounts'!$A$2:$K$1335,7,FALSE)),0,VLOOKUP(D722,'[1]Combined Contribution Amounts'!$A$2:$K$1335,7,FALSE))+-IF(ISNA(VLOOKUP(D722,'[1]Combined Contribution Amounts'!$A$2:$K$1335,8,FALSE)),0,VLOOKUP(D722,'[1]Combined Contribution Amounts'!$A$2:$K$1335,8,FALSE))+-IF(ISNA(VLOOKUP(D722,'[1]Combined Contribution Amounts'!$A$2:$K$1335,9,FALSE)),0,VLOOKUP(D722,'[1]Combined Contribution Amounts'!$A$2:$K$1335,9,FALSE))</f>
        <v>0</v>
      </c>
      <c r="L722" s="105">
        <f>VLOOKUP(D722,'[1]Pension Expense Details'!$D$23:$S$1407,16,FALSE)</f>
        <v>26067</v>
      </c>
      <c r="M722" s="105">
        <f>ROUND(('[1]68_InOutFlowsCurPrdAndPriorHist'!$F$28-'[1]68_InOutFlowsCurPrdAndPriorHist'!$F$31)*$H722,0)-VLOOKUP(D722,'[1]Pension Expense Details'!$D$23:$S$1407,12,FALSE)</f>
        <v>-6642</v>
      </c>
      <c r="N722" s="105">
        <f>ROUND(('[1]68_InOutFlowsCurPrdAndPriorHist'!$F$29-'[1]68_InOutFlowsCurPrdAndPriorHist'!$F$32)*$H722,0)-VLOOKUP(D722,'[1]Pension Expense Details'!$D$23:$S$1407,13,FALSE)</f>
        <v>-50193</v>
      </c>
      <c r="O722" s="105">
        <f>ROUND(('[1]68_InOutFlowsCurPrdAndPriorHist'!$F$30-'[1]68_InOutFlowsCurPrdAndPriorHist'!$F$33)*$H722,0)-VLOOKUP(D722,'[1]Pension Expense Details'!$D$23:$S$1407,14,FALSE)</f>
        <v>21705</v>
      </c>
      <c r="P722" s="105">
        <f>ROUND((VLOOKUP(D722,'[1]Schedule of Pension Amounts LW'!$B$15:$AC$1399,28,FALSE)-VLOOKUP(D722,'[1]Schedule of Pension Amounts LW'!$B$15:$AC$1399,27,FALSE))*'[1]Schedule of Pension Amounts LW'!AD$4,0)+VLOOKUP(D722,'[1]Schedule of Pension Amounts LW'!$B$15:$AH$1399,33,FALSE)-VLOOKUP(D722,'[1]Pension Expense Details'!$D$23:$S$1407,15,FALSE)</f>
        <v>-67539</v>
      </c>
      <c r="Q722" s="98">
        <f t="shared" si="46"/>
        <v>416920</v>
      </c>
      <c r="R722" s="98">
        <f>ROUND('[1]68_InOutFlowsCurPrdAndPrior'!$D$32*IF(ISNA(VLOOKUP(D722,'[1]Proportionate Shares'!$D$23:$I$1359,6,FALSE)),0,VLOOKUP(D722,'[1]Proportionate Shares'!$D$23:$I$1359,6,FALSE)),0)</f>
        <v>1751</v>
      </c>
      <c r="S722" s="98">
        <f>ROUND('[1]68_InOutFlowsCurPrdAndPrior'!$D$33*IF(ISNA(VLOOKUP(D722,'[1]Proportionate Shares'!$D$23:$I$1359,6,FALSE)),0,VLOOKUP(D722,'[1]Proportionate Shares'!$D$23:$I$1359,6,FALSE)),0)</f>
        <v>129349</v>
      </c>
      <c r="T722" s="98">
        <f>ROUND('[1]68_InOutFlowsCurPrdAndPrior'!$D$35*IF(ISNA(VLOOKUP(D722,'[1]Proportionate Shares'!$D$23:$I$1359,6,FALSE)),0,VLOOKUP(D722,'[1]Proportionate Shares'!$D$23:$I$1359,6,FALSE)),0)</f>
        <v>25065</v>
      </c>
      <c r="U722" s="98">
        <f>VLOOKUP(D722,'[1]Schedule of Pension Amounts LW'!$B$15:$AS$1399,36,FALSE)</f>
        <v>111668</v>
      </c>
      <c r="V722" s="99">
        <f t="shared" si="47"/>
        <v>267833</v>
      </c>
      <c r="W722" s="98">
        <f>ROUND('[1]68_InOutFlowsCurPrdAndPrior'!$F$32*IF(ISNA(VLOOKUP(D722,'[1]Proportionate Shares'!$D$23:$I$1359,6,FALSE)),0,VLOOKUP(D722,'[1]Proportionate Shares'!$D$23:$I$1359,6,FALSE)),0)</f>
        <v>14476</v>
      </c>
      <c r="X722" s="98">
        <f>ROUND('[1]68_InOutFlowsCurPrdAndPrior'!$F$33*IF(ISNA(VLOOKUP(D722,'[1]Proportionate Shares'!$D$23:$I$1359,6,FALSE)),0,VLOOKUP(D722,'[1]Proportionate Shares'!$D$23:$I$1359,6,FALSE)),0)</f>
        <v>53453</v>
      </c>
      <c r="Y722" s="98">
        <f>ROUND('[1]68_InOutFlowsCurPrdAndPrior'!$F$35*IF(ISNA(VLOOKUP(D722,'[1]Proportionate Shares'!$D$23:$I$1359,6,FALSE)),0,VLOOKUP(D722,'[1]Proportionate Shares'!$D$23:$I$1359,6,FALSE)),0)</f>
        <v>20879</v>
      </c>
      <c r="Z722" s="98">
        <f>-VLOOKUP(D722,'[1]Schedule of Pension Amounts LW'!$B$15:$AS$1399,37,FALSE)</f>
        <v>46469</v>
      </c>
      <c r="AA722" s="99">
        <f t="shared" si="48"/>
        <v>135277</v>
      </c>
      <c r="AB722" s="72">
        <f>VLOOKUP(D722,'[1]Pension Expense Details'!$D$22:$S$1407,16,FALSE)</f>
        <v>26067</v>
      </c>
      <c r="AC722" s="72">
        <f t="shared" si="49"/>
        <v>69191</v>
      </c>
      <c r="AD722" s="72">
        <f>VLOOKUP(D722,'[1]Schedule of Pension Amounts LW'!$B$15:$W$1399,22,FALSE)</f>
        <v>95258</v>
      </c>
    </row>
    <row r="723" spans="1:30" x14ac:dyDescent="0.3">
      <c r="A723" s="104"/>
      <c r="B723" s="33"/>
      <c r="C723" s="33" t="str">
        <f>VLOOKUP(D723,'[1]Employer information'!$I$3:$J$1391,2,FALSE)</f>
        <v xml:space="preserve">Public Education                                  </v>
      </c>
      <c r="D723" s="33" t="str">
        <f>'[1]Schedule of Pension Amounts LW'!B716</f>
        <v>0708</v>
      </c>
      <c r="E723" s="33" t="str">
        <f>IF(ISNA(VLOOKUP(D723,'[1]Proportionate Shares'!$D$23:$G$1400,2,FALSE)),"",VLOOKUP(D723,'[1]Proportionate Shares'!$D$23:$G$1400,2,FALSE))</f>
        <v>202903</v>
      </c>
      <c r="F723" s="33" t="str">
        <f>IF(ISNA(VLOOKUP(D723,'[1]Proportionate Shares'!$D$23:$G$1400,3,FALSE)),"",VLOOKUP(D723,'[1]Proportionate Shares'!$D$23:$G$1400,3,FALSE))</f>
        <v xml:space="preserve">   </v>
      </c>
      <c r="G723" s="34" t="str">
        <f>VLOOKUP(D723,'[1]Employer information'!$A$3:$B$1390,2,FALSE)</f>
        <v>HEMPHILL ISD</v>
      </c>
      <c r="H723" s="36">
        <f>IF(ISNA(VLOOKUP(D723,'[1]Proportionate Shares'!$D$23:$I$1377,6,FALSE)),0,VLOOKUP(D723,'[1]Proportionate Shares'!$D$23:$I$1377,6,FALSE))</f>
        <v>5.9371956E-5</v>
      </c>
      <c r="I723" s="105">
        <f>VLOOKUP(D723,'[1]Schedule of Pension Amounts LW'!$B$15:$E$1399,3,FALSE)</f>
        <v>3049194</v>
      </c>
      <c r="J723" s="105">
        <f>-IF(ISNA(VLOOKUP(D723,'[1]Combined Contribution Amounts'!$A$2:$K$1335,5,FALSE)),0,VLOOKUP(D723,'[1]Combined Contribution Amounts'!$A$2:$K$1335,5,FALSE))</f>
        <v>-207809</v>
      </c>
      <c r="K723" s="105">
        <f>-IF(ISNA(VLOOKUP(D723,'[1]Combined Contribution Amounts'!$A$2:$K$1335,7,FALSE)),0,VLOOKUP(D723,'[1]Combined Contribution Amounts'!$A$2:$K$1335,7,FALSE))+-IF(ISNA(VLOOKUP(D723,'[1]Combined Contribution Amounts'!$A$2:$K$1335,8,FALSE)),0,VLOOKUP(D723,'[1]Combined Contribution Amounts'!$A$2:$K$1335,8,FALSE))+-IF(ISNA(VLOOKUP(D723,'[1]Combined Contribution Amounts'!$A$2:$K$1335,9,FALSE)),0,VLOOKUP(D723,'[1]Combined Contribution Amounts'!$A$2:$K$1335,9,FALSE))</f>
        <v>0</v>
      </c>
      <c r="L723" s="105">
        <f>VLOOKUP(D723,'[1]Pension Expense Details'!$D$23:$S$1407,16,FALSE)</f>
        <v>320597</v>
      </c>
      <c r="M723" s="105">
        <f>ROUND(('[1]68_InOutFlowsCurPrdAndPriorHist'!$F$28-'[1]68_InOutFlowsCurPrdAndPriorHist'!$F$31)*$H723,0)-VLOOKUP(D723,'[1]Pension Expense Details'!$D$23:$S$1407,12,FALSE)</f>
        <v>-49174</v>
      </c>
      <c r="N723" s="105">
        <f>ROUND(('[1]68_InOutFlowsCurPrdAndPriorHist'!$F$29-'[1]68_InOutFlowsCurPrdAndPriorHist'!$F$32)*$H723,0)-VLOOKUP(D723,'[1]Pension Expense Details'!$D$23:$S$1407,13,FALSE)</f>
        <v>-371561</v>
      </c>
      <c r="O723" s="105">
        <f>ROUND(('[1]68_InOutFlowsCurPrdAndPriorHist'!$F$30-'[1]68_InOutFlowsCurPrdAndPriorHist'!$F$33)*$H723,0)-VLOOKUP(D723,'[1]Pension Expense Details'!$D$23:$S$1407,14,FALSE)</f>
        <v>160675</v>
      </c>
      <c r="P723" s="105">
        <f>ROUND((VLOOKUP(D723,'[1]Schedule of Pension Amounts LW'!$B$15:$AC$1399,28,FALSE)-VLOOKUP(D723,'[1]Schedule of Pension Amounts LW'!$B$15:$AC$1399,27,FALSE))*'[1]Schedule of Pension Amounts LW'!AD$4,0)+VLOOKUP(D723,'[1]Schedule of Pension Amounts LW'!$B$15:$AH$1399,33,FALSE)-VLOOKUP(D723,'[1]Pension Expense Details'!$D$23:$S$1407,15,FALSE)</f>
        <v>184418</v>
      </c>
      <c r="Q723" s="98">
        <f t="shared" si="46"/>
        <v>3086340</v>
      </c>
      <c r="R723" s="98">
        <f>ROUND('[1]68_InOutFlowsCurPrdAndPrior'!$D$32*IF(ISNA(VLOOKUP(D723,'[1]Proportionate Shares'!$D$23:$I$1359,6,FALSE)),0,VLOOKUP(D723,'[1]Proportionate Shares'!$D$23:$I$1359,6,FALSE)),0)</f>
        <v>12965</v>
      </c>
      <c r="S723" s="98">
        <f>ROUND('[1]68_InOutFlowsCurPrdAndPrior'!$D$33*IF(ISNA(VLOOKUP(D723,'[1]Proportionate Shares'!$D$23:$I$1359,6,FALSE)),0,VLOOKUP(D723,'[1]Proportionate Shares'!$D$23:$I$1359,6,FALSE)),0)</f>
        <v>957534</v>
      </c>
      <c r="T723" s="98">
        <f>ROUND('[1]68_InOutFlowsCurPrdAndPrior'!$D$35*IF(ISNA(VLOOKUP(D723,'[1]Proportionate Shares'!$D$23:$I$1359,6,FALSE)),0,VLOOKUP(D723,'[1]Proportionate Shares'!$D$23:$I$1359,6,FALSE)),0)</f>
        <v>185552</v>
      </c>
      <c r="U723" s="98">
        <f>VLOOKUP(D723,'[1]Schedule of Pension Amounts LW'!$B$15:$AS$1399,36,FALSE)</f>
        <v>470200</v>
      </c>
      <c r="V723" s="99">
        <f t="shared" si="47"/>
        <v>1626251</v>
      </c>
      <c r="W723" s="98">
        <f>ROUND('[1]68_InOutFlowsCurPrdAndPrior'!$F$32*IF(ISNA(VLOOKUP(D723,'[1]Proportionate Shares'!$D$23:$I$1359,6,FALSE)),0,VLOOKUP(D723,'[1]Proportionate Shares'!$D$23:$I$1359,6,FALSE)),0)</f>
        <v>107163</v>
      </c>
      <c r="X723" s="98">
        <f>ROUND('[1]68_InOutFlowsCurPrdAndPrior'!$F$33*IF(ISNA(VLOOKUP(D723,'[1]Proportionate Shares'!$D$23:$I$1359,6,FALSE)),0,VLOOKUP(D723,'[1]Proportionate Shares'!$D$23:$I$1359,6,FALSE)),0)</f>
        <v>395698</v>
      </c>
      <c r="Y723" s="98">
        <f>ROUND('[1]68_InOutFlowsCurPrdAndPrior'!$F$35*IF(ISNA(VLOOKUP(D723,'[1]Proportionate Shares'!$D$23:$I$1359,6,FALSE)),0,VLOOKUP(D723,'[1]Proportionate Shares'!$D$23:$I$1359,6,FALSE)),0)</f>
        <v>154561</v>
      </c>
      <c r="Z723" s="98">
        <f>-VLOOKUP(D723,'[1]Schedule of Pension Amounts LW'!$B$15:$AS$1399,37,FALSE)</f>
        <v>29</v>
      </c>
      <c r="AA723" s="99">
        <f t="shared" si="48"/>
        <v>657451</v>
      </c>
      <c r="AB723" s="72">
        <f>VLOOKUP(D723,'[1]Pension Expense Details'!$D$22:$S$1407,16,FALSE)</f>
        <v>320597</v>
      </c>
      <c r="AC723" s="72">
        <f t="shared" si="49"/>
        <v>383361</v>
      </c>
      <c r="AD723" s="72">
        <f>VLOOKUP(D723,'[1]Schedule of Pension Amounts LW'!$B$15:$W$1399,22,FALSE)</f>
        <v>703958</v>
      </c>
    </row>
    <row r="724" spans="1:30" x14ac:dyDescent="0.3">
      <c r="A724" s="104"/>
      <c r="B724" s="33"/>
      <c r="C724" s="33" t="str">
        <f>VLOOKUP(D724,'[1]Employer information'!$I$3:$J$1391,2,FALSE)</f>
        <v xml:space="preserve">Public Education                                  </v>
      </c>
      <c r="D724" s="33" t="str">
        <f>'[1]Schedule of Pension Amounts LW'!B717</f>
        <v>0709</v>
      </c>
      <c r="E724" s="33" t="str">
        <f>IF(ISNA(VLOOKUP(D724,'[1]Proportionate Shares'!$D$23:$G$1400,2,FALSE)),"",VLOOKUP(D724,'[1]Proportionate Shares'!$D$23:$G$1400,2,FALSE))</f>
        <v>237902</v>
      </c>
      <c r="F724" s="33" t="str">
        <f>IF(ISNA(VLOOKUP(D724,'[1]Proportionate Shares'!$D$23:$G$1400,3,FALSE)),"",VLOOKUP(D724,'[1]Proportionate Shares'!$D$23:$G$1400,3,FALSE))</f>
        <v xml:space="preserve">   </v>
      </c>
      <c r="G724" s="34" t="str">
        <f>VLOOKUP(D724,'[1]Employer information'!$A$3:$B$1390,2,FALSE)</f>
        <v>HEMPSTEAD ISD</v>
      </c>
      <c r="H724" s="36">
        <f>IF(ISNA(VLOOKUP(D724,'[1]Proportionate Shares'!$D$23:$I$1377,6,FALSE)),0,VLOOKUP(D724,'[1]Proportionate Shares'!$D$23:$I$1377,6,FALSE))</f>
        <v>1.05356943E-4</v>
      </c>
      <c r="I724" s="105">
        <f>VLOOKUP(D724,'[1]Schedule of Pension Amounts LW'!$B$15:$E$1399,3,FALSE)</f>
        <v>5797110</v>
      </c>
      <c r="J724" s="105">
        <f>-IF(ISNA(VLOOKUP(D724,'[1]Combined Contribution Amounts'!$A$2:$K$1335,5,FALSE)),0,VLOOKUP(D724,'[1]Combined Contribution Amounts'!$A$2:$K$1335,5,FALSE))</f>
        <v>-368762</v>
      </c>
      <c r="K724" s="105">
        <f>-IF(ISNA(VLOOKUP(D724,'[1]Combined Contribution Amounts'!$A$2:$K$1335,7,FALSE)),0,VLOOKUP(D724,'[1]Combined Contribution Amounts'!$A$2:$K$1335,7,FALSE))+-IF(ISNA(VLOOKUP(D724,'[1]Combined Contribution Amounts'!$A$2:$K$1335,8,FALSE)),0,VLOOKUP(D724,'[1]Combined Contribution Amounts'!$A$2:$K$1335,8,FALSE))+-IF(ISNA(VLOOKUP(D724,'[1]Combined Contribution Amounts'!$A$2:$K$1335,9,FALSE)),0,VLOOKUP(D724,'[1]Combined Contribution Amounts'!$A$2:$K$1335,9,FALSE))</f>
        <v>0</v>
      </c>
      <c r="L724" s="105">
        <f>VLOOKUP(D724,'[1]Pension Expense Details'!$D$23:$S$1407,16,FALSE)</f>
        <v>508201</v>
      </c>
      <c r="M724" s="105">
        <f>ROUND(('[1]68_InOutFlowsCurPrdAndPriorHist'!$F$28-'[1]68_InOutFlowsCurPrdAndPriorHist'!$F$31)*$H724,0)-VLOOKUP(D724,'[1]Pension Expense Details'!$D$23:$S$1407,12,FALSE)</f>
        <v>-87261</v>
      </c>
      <c r="N724" s="105">
        <f>ROUND(('[1]68_InOutFlowsCurPrdAndPriorHist'!$F$29-'[1]68_InOutFlowsCurPrdAndPriorHist'!$F$32)*$H724,0)-VLOOKUP(D724,'[1]Pension Expense Details'!$D$23:$S$1407,13,FALSE)</f>
        <v>-659346</v>
      </c>
      <c r="O724" s="105">
        <f>ROUND(('[1]68_InOutFlowsCurPrdAndPriorHist'!$F$30-'[1]68_InOutFlowsCurPrdAndPriorHist'!$F$33)*$H724,0)-VLOOKUP(D724,'[1]Pension Expense Details'!$D$23:$S$1407,14,FALSE)</f>
        <v>285122</v>
      </c>
      <c r="P724" s="105">
        <f>ROUND((VLOOKUP(D724,'[1]Schedule of Pension Amounts LW'!$B$15:$AC$1399,28,FALSE)-VLOOKUP(D724,'[1]Schedule of Pension Amounts LW'!$B$15:$AC$1399,27,FALSE))*'[1]Schedule of Pension Amounts LW'!AD$4,0)+VLOOKUP(D724,'[1]Schedule of Pension Amounts LW'!$B$15:$AH$1399,33,FALSE)-VLOOKUP(D724,'[1]Pension Expense Details'!$D$23:$S$1407,15,FALSE)</f>
        <v>1719</v>
      </c>
      <c r="Q724" s="98">
        <f t="shared" si="46"/>
        <v>5476783</v>
      </c>
      <c r="R724" s="98">
        <f>ROUND('[1]68_InOutFlowsCurPrdAndPrior'!$D$32*IF(ISNA(VLOOKUP(D724,'[1]Proportionate Shares'!$D$23:$I$1359,6,FALSE)),0,VLOOKUP(D724,'[1]Proportionate Shares'!$D$23:$I$1359,6,FALSE)),0)</f>
        <v>23007</v>
      </c>
      <c r="S724" s="98">
        <f>ROUND('[1]68_InOutFlowsCurPrdAndPrior'!$D$33*IF(ISNA(VLOOKUP(D724,'[1]Proportionate Shares'!$D$23:$I$1359,6,FALSE)),0,VLOOKUP(D724,'[1]Proportionate Shares'!$D$23:$I$1359,6,FALSE)),0)</f>
        <v>1699167</v>
      </c>
      <c r="T724" s="98">
        <f>ROUND('[1]68_InOutFlowsCurPrdAndPrior'!$D$35*IF(ISNA(VLOOKUP(D724,'[1]Proportionate Shares'!$D$23:$I$1359,6,FALSE)),0,VLOOKUP(D724,'[1]Proportionate Shares'!$D$23:$I$1359,6,FALSE)),0)</f>
        <v>329266</v>
      </c>
      <c r="U724" s="98">
        <f>VLOOKUP(D724,'[1]Schedule of Pension Amounts LW'!$B$15:$AS$1399,36,FALSE)</f>
        <v>916346</v>
      </c>
      <c r="V724" s="99">
        <f t="shared" si="47"/>
        <v>2967786</v>
      </c>
      <c r="W724" s="98">
        <f>ROUND('[1]68_InOutFlowsCurPrdAndPrior'!$F$32*IF(ISNA(VLOOKUP(D724,'[1]Proportionate Shares'!$D$23:$I$1359,6,FALSE)),0,VLOOKUP(D724,'[1]Proportionate Shares'!$D$23:$I$1359,6,FALSE)),0)</f>
        <v>190163</v>
      </c>
      <c r="X724" s="98">
        <f>ROUND('[1]68_InOutFlowsCurPrdAndPrior'!$F$33*IF(ISNA(VLOOKUP(D724,'[1]Proportionate Shares'!$D$23:$I$1359,6,FALSE)),0,VLOOKUP(D724,'[1]Proportionate Shares'!$D$23:$I$1359,6,FALSE)),0)</f>
        <v>702176</v>
      </c>
      <c r="Y724" s="98">
        <f>ROUND('[1]68_InOutFlowsCurPrdAndPrior'!$F$35*IF(ISNA(VLOOKUP(D724,'[1]Proportionate Shares'!$D$23:$I$1359,6,FALSE)),0,VLOOKUP(D724,'[1]Proportionate Shares'!$D$23:$I$1359,6,FALSE)),0)</f>
        <v>274273</v>
      </c>
      <c r="Z724" s="98">
        <f>-VLOOKUP(D724,'[1]Schedule of Pension Amounts LW'!$B$15:$AS$1399,37,FALSE)</f>
        <v>49</v>
      </c>
      <c r="AA724" s="99">
        <f t="shared" si="48"/>
        <v>1166661</v>
      </c>
      <c r="AB724" s="72">
        <f>VLOOKUP(D724,'[1]Pension Expense Details'!$D$22:$S$1407,16,FALSE)</f>
        <v>508201</v>
      </c>
      <c r="AC724" s="72">
        <f t="shared" si="49"/>
        <v>756867</v>
      </c>
      <c r="AD724" s="72">
        <f>VLOOKUP(D724,'[1]Schedule of Pension Amounts LW'!$B$15:$W$1399,22,FALSE)</f>
        <v>1265068</v>
      </c>
    </row>
    <row r="725" spans="1:30" x14ac:dyDescent="0.3">
      <c r="A725" s="104"/>
      <c r="B725" s="33"/>
      <c r="C725" s="33" t="str">
        <f>VLOOKUP(D725,'[1]Employer information'!$I$3:$J$1391,2,FALSE)</f>
        <v xml:space="preserve">Public Education                                  </v>
      </c>
      <c r="D725" s="33" t="str">
        <f>'[1]Schedule of Pension Amounts LW'!B718</f>
        <v>0710</v>
      </c>
      <c r="E725" s="33" t="str">
        <f>IF(ISNA(VLOOKUP(D725,'[1]Proportionate Shares'!$D$23:$G$1400,2,FALSE)),"",VLOOKUP(D725,'[1]Proportionate Shares'!$D$23:$G$1400,2,FALSE))</f>
        <v>201902</v>
      </c>
      <c r="F725" s="33" t="str">
        <f>IF(ISNA(VLOOKUP(D725,'[1]Proportionate Shares'!$D$23:$G$1400,3,FALSE)),"",VLOOKUP(D725,'[1]Proportionate Shares'!$D$23:$G$1400,3,FALSE))</f>
        <v xml:space="preserve">   </v>
      </c>
      <c r="G725" s="34" t="str">
        <f>VLOOKUP(D725,'[1]Employer information'!$A$3:$B$1390,2,FALSE)</f>
        <v>HENDERSON ISD</v>
      </c>
      <c r="H725" s="36">
        <f>IF(ISNA(VLOOKUP(D725,'[1]Proportionate Shares'!$D$23:$I$1377,6,FALSE)),0,VLOOKUP(D725,'[1]Proportionate Shares'!$D$23:$I$1377,6,FALSE))</f>
        <v>1.3796153500000001E-4</v>
      </c>
      <c r="I725" s="105">
        <f>VLOOKUP(D725,'[1]Schedule of Pension Amounts LW'!$B$15:$E$1399,3,FALSE)</f>
        <v>8389691</v>
      </c>
      <c r="J725" s="105">
        <f>-IF(ISNA(VLOOKUP(D725,'[1]Combined Contribution Amounts'!$A$2:$K$1335,5,FALSE)),0,VLOOKUP(D725,'[1]Combined Contribution Amounts'!$A$2:$K$1335,5,FALSE))</f>
        <v>-482882</v>
      </c>
      <c r="K725" s="105">
        <f>-IF(ISNA(VLOOKUP(D725,'[1]Combined Contribution Amounts'!$A$2:$K$1335,7,FALSE)),0,VLOOKUP(D725,'[1]Combined Contribution Amounts'!$A$2:$K$1335,7,FALSE))+-IF(ISNA(VLOOKUP(D725,'[1]Combined Contribution Amounts'!$A$2:$K$1335,8,FALSE)),0,VLOOKUP(D725,'[1]Combined Contribution Amounts'!$A$2:$K$1335,8,FALSE))+-IF(ISNA(VLOOKUP(D725,'[1]Combined Contribution Amounts'!$A$2:$K$1335,9,FALSE)),0,VLOOKUP(D725,'[1]Combined Contribution Amounts'!$A$2:$K$1335,9,FALSE))</f>
        <v>0</v>
      </c>
      <c r="L725" s="105">
        <f>VLOOKUP(D725,'[1]Pension Expense Details'!$D$23:$S$1407,16,FALSE)</f>
        <v>539959</v>
      </c>
      <c r="M725" s="105">
        <f>ROUND(('[1]68_InOutFlowsCurPrdAndPriorHist'!$F$28-'[1]68_InOutFlowsCurPrdAndPriorHist'!$F$31)*$H725,0)-VLOOKUP(D725,'[1]Pension Expense Details'!$D$23:$S$1407,12,FALSE)</f>
        <v>-114265</v>
      </c>
      <c r="N725" s="105">
        <f>ROUND(('[1]68_InOutFlowsCurPrdAndPriorHist'!$F$29-'[1]68_InOutFlowsCurPrdAndPriorHist'!$F$32)*$H725,0)-VLOOKUP(D725,'[1]Pension Expense Details'!$D$23:$S$1407,13,FALSE)</f>
        <v>-863392</v>
      </c>
      <c r="O725" s="105">
        <f>ROUND(('[1]68_InOutFlowsCurPrdAndPriorHist'!$F$30-'[1]68_InOutFlowsCurPrdAndPriorHist'!$F$33)*$H725,0)-VLOOKUP(D725,'[1]Pension Expense Details'!$D$23:$S$1407,14,FALSE)</f>
        <v>373357</v>
      </c>
      <c r="P725" s="105">
        <f>ROUND((VLOOKUP(D725,'[1]Schedule of Pension Amounts LW'!$B$15:$AC$1399,28,FALSE)-VLOOKUP(D725,'[1]Schedule of Pension Amounts LW'!$B$15:$AC$1399,27,FALSE))*'[1]Schedule of Pension Amounts LW'!AD$4,0)+VLOOKUP(D725,'[1]Schedule of Pension Amounts LW'!$B$15:$AH$1399,33,FALSE)-VLOOKUP(D725,'[1]Pension Expense Details'!$D$23:$S$1407,15,FALSE)</f>
        <v>-670796</v>
      </c>
      <c r="Q725" s="98">
        <f t="shared" si="46"/>
        <v>7171672</v>
      </c>
      <c r="R725" s="98">
        <f>ROUND('[1]68_InOutFlowsCurPrdAndPrior'!$D$32*IF(ISNA(VLOOKUP(D725,'[1]Proportionate Shares'!$D$23:$I$1359,6,FALSE)),0,VLOOKUP(D725,'[1]Proportionate Shares'!$D$23:$I$1359,6,FALSE)),0)</f>
        <v>30127</v>
      </c>
      <c r="S725" s="98">
        <f>ROUND('[1]68_InOutFlowsCurPrdAndPrior'!$D$33*IF(ISNA(VLOOKUP(D725,'[1]Proportionate Shares'!$D$23:$I$1359,6,FALSE)),0,VLOOKUP(D725,'[1]Proportionate Shares'!$D$23:$I$1359,6,FALSE)),0)</f>
        <v>2225005</v>
      </c>
      <c r="T725" s="98">
        <f>ROUND('[1]68_InOutFlowsCurPrdAndPrior'!$D$35*IF(ISNA(VLOOKUP(D725,'[1]Proportionate Shares'!$D$23:$I$1359,6,FALSE)),0,VLOOKUP(D725,'[1]Proportionate Shares'!$D$23:$I$1359,6,FALSE)),0)</f>
        <v>431163</v>
      </c>
      <c r="U725" s="98">
        <f>VLOOKUP(D725,'[1]Schedule of Pension Amounts LW'!$B$15:$AS$1399,36,FALSE)</f>
        <v>555959</v>
      </c>
      <c r="V725" s="99">
        <f t="shared" si="47"/>
        <v>3242254</v>
      </c>
      <c r="W725" s="98">
        <f>ROUND('[1]68_InOutFlowsCurPrdAndPrior'!$F$32*IF(ISNA(VLOOKUP(D725,'[1]Proportionate Shares'!$D$23:$I$1359,6,FALSE)),0,VLOOKUP(D725,'[1]Proportionate Shares'!$D$23:$I$1359,6,FALSE)),0)</f>
        <v>249012</v>
      </c>
      <c r="X725" s="98">
        <f>ROUND('[1]68_InOutFlowsCurPrdAndPrior'!$F$33*IF(ISNA(VLOOKUP(D725,'[1]Proportionate Shares'!$D$23:$I$1359,6,FALSE)),0,VLOOKUP(D725,'[1]Proportionate Shares'!$D$23:$I$1359,6,FALSE)),0)</f>
        <v>919477</v>
      </c>
      <c r="Y725" s="98">
        <f>ROUND('[1]68_InOutFlowsCurPrdAndPrior'!$F$35*IF(ISNA(VLOOKUP(D725,'[1]Proportionate Shares'!$D$23:$I$1359,6,FALSE)),0,VLOOKUP(D725,'[1]Proportionate Shares'!$D$23:$I$1359,6,FALSE)),0)</f>
        <v>359151</v>
      </c>
      <c r="Z725" s="98">
        <f>-VLOOKUP(D725,'[1]Schedule of Pension Amounts LW'!$B$15:$AS$1399,37,FALSE)</f>
        <v>756868</v>
      </c>
      <c r="AA725" s="99">
        <f t="shared" si="48"/>
        <v>2284508</v>
      </c>
      <c r="AB725" s="72">
        <f>VLOOKUP(D725,'[1]Pension Expense Details'!$D$22:$S$1407,16,FALSE)</f>
        <v>539959</v>
      </c>
      <c r="AC725" s="72">
        <f t="shared" si="49"/>
        <v>861498</v>
      </c>
      <c r="AD725" s="72">
        <f>VLOOKUP(D725,'[1]Schedule of Pension Amounts LW'!$B$15:$W$1399,22,FALSE)</f>
        <v>1401457</v>
      </c>
    </row>
    <row r="726" spans="1:30" x14ac:dyDescent="0.3">
      <c r="A726" s="104"/>
      <c r="B726" s="33"/>
      <c r="C726" s="33" t="str">
        <f>VLOOKUP(D726,'[1]Employer information'!$I$3:$J$1391,2,FALSE)</f>
        <v xml:space="preserve">Public Education                                  </v>
      </c>
      <c r="D726" s="33" t="str">
        <f>'[1]Schedule of Pension Amounts LW'!B719</f>
        <v>0711</v>
      </c>
      <c r="E726" s="33" t="str">
        <f>IF(ISNA(VLOOKUP(D726,'[1]Proportionate Shares'!$D$23:$G$1400,2,FALSE)),"",VLOOKUP(D726,'[1]Proportionate Shares'!$D$23:$G$1400,2,FALSE))</f>
        <v>039902</v>
      </c>
      <c r="F726" s="33" t="str">
        <f>IF(ISNA(VLOOKUP(D726,'[1]Proportionate Shares'!$D$23:$G$1400,3,FALSE)),"",VLOOKUP(D726,'[1]Proportionate Shares'!$D$23:$G$1400,3,FALSE))</f>
        <v xml:space="preserve">   </v>
      </c>
      <c r="G726" s="34" t="str">
        <f>VLOOKUP(D726,'[1]Employer information'!$A$3:$B$1390,2,FALSE)</f>
        <v>HENRIETTA ISD</v>
      </c>
      <c r="H726" s="36">
        <f>IF(ISNA(VLOOKUP(D726,'[1]Proportionate Shares'!$D$23:$I$1377,6,FALSE)),0,VLOOKUP(D726,'[1]Proportionate Shares'!$D$23:$I$1377,6,FALSE))</f>
        <v>5.5927502999999998E-5</v>
      </c>
      <c r="I726" s="105">
        <f>VLOOKUP(D726,'[1]Schedule of Pension Amounts LW'!$B$15:$E$1399,3,FALSE)</f>
        <v>2904315</v>
      </c>
      <c r="J726" s="105">
        <f>-IF(ISNA(VLOOKUP(D726,'[1]Combined Contribution Amounts'!$A$2:$K$1335,5,FALSE)),0,VLOOKUP(D726,'[1]Combined Contribution Amounts'!$A$2:$K$1335,5,FALSE))</f>
        <v>-195753</v>
      </c>
      <c r="K726" s="105">
        <f>-IF(ISNA(VLOOKUP(D726,'[1]Combined Contribution Amounts'!$A$2:$K$1335,7,FALSE)),0,VLOOKUP(D726,'[1]Combined Contribution Amounts'!$A$2:$K$1335,7,FALSE))+-IF(ISNA(VLOOKUP(D726,'[1]Combined Contribution Amounts'!$A$2:$K$1335,8,FALSE)),0,VLOOKUP(D726,'[1]Combined Contribution Amounts'!$A$2:$K$1335,8,FALSE))+-IF(ISNA(VLOOKUP(D726,'[1]Combined Contribution Amounts'!$A$2:$K$1335,9,FALSE)),0,VLOOKUP(D726,'[1]Combined Contribution Amounts'!$A$2:$K$1335,9,FALSE))</f>
        <v>0</v>
      </c>
      <c r="L726" s="105">
        <f>VLOOKUP(D726,'[1]Pension Expense Details'!$D$23:$S$1407,16,FALSE)</f>
        <v>296965</v>
      </c>
      <c r="M726" s="105">
        <f>ROUND(('[1]68_InOutFlowsCurPrdAndPriorHist'!$F$28-'[1]68_InOutFlowsCurPrdAndPriorHist'!$F$31)*$H726,0)-VLOOKUP(D726,'[1]Pension Expense Details'!$D$23:$S$1407,12,FALSE)</f>
        <v>-46322</v>
      </c>
      <c r="N726" s="105">
        <f>ROUND(('[1]68_InOutFlowsCurPrdAndPriorHist'!$F$29-'[1]68_InOutFlowsCurPrdAndPriorHist'!$F$32)*$H726,0)-VLOOKUP(D726,'[1]Pension Expense Details'!$D$23:$S$1407,13,FALSE)</f>
        <v>-350005</v>
      </c>
      <c r="O726" s="105">
        <f>ROUND(('[1]68_InOutFlowsCurPrdAndPriorHist'!$F$30-'[1]68_InOutFlowsCurPrdAndPriorHist'!$F$33)*$H726,0)-VLOOKUP(D726,'[1]Pension Expense Details'!$D$23:$S$1407,14,FALSE)</f>
        <v>151354</v>
      </c>
      <c r="P726" s="105">
        <f>ROUND((VLOOKUP(D726,'[1]Schedule of Pension Amounts LW'!$B$15:$AC$1399,28,FALSE)-VLOOKUP(D726,'[1]Schedule of Pension Amounts LW'!$B$15:$AC$1399,27,FALSE))*'[1]Schedule of Pension Amounts LW'!AD$4,0)+VLOOKUP(D726,'[1]Schedule of Pension Amounts LW'!$B$15:$AH$1399,33,FALSE)-VLOOKUP(D726,'[1]Pension Expense Details'!$D$23:$S$1407,15,FALSE)</f>
        <v>146732</v>
      </c>
      <c r="Q726" s="98">
        <f t="shared" ref="Q726:Q789" si="50">SUM(I726:K726,L726:P726)</f>
        <v>2907286</v>
      </c>
      <c r="R726" s="98">
        <f>ROUND('[1]68_InOutFlowsCurPrdAndPrior'!$D$32*IF(ISNA(VLOOKUP(D726,'[1]Proportionate Shares'!$D$23:$I$1359,6,FALSE)),0,VLOOKUP(D726,'[1]Proportionate Shares'!$D$23:$I$1359,6,FALSE)),0)</f>
        <v>12213</v>
      </c>
      <c r="S726" s="98">
        <f>ROUND('[1]68_InOutFlowsCurPrdAndPrior'!$D$33*IF(ISNA(VLOOKUP(D726,'[1]Proportionate Shares'!$D$23:$I$1359,6,FALSE)),0,VLOOKUP(D726,'[1]Proportionate Shares'!$D$23:$I$1359,6,FALSE)),0)</f>
        <v>901983</v>
      </c>
      <c r="T726" s="98">
        <f>ROUND('[1]68_InOutFlowsCurPrdAndPrior'!$D$35*IF(ISNA(VLOOKUP(D726,'[1]Proportionate Shares'!$D$23:$I$1359,6,FALSE)),0,VLOOKUP(D726,'[1]Proportionate Shares'!$D$23:$I$1359,6,FALSE)),0)</f>
        <v>174787</v>
      </c>
      <c r="U726" s="98">
        <f>VLOOKUP(D726,'[1]Schedule of Pension Amounts LW'!$B$15:$AS$1399,36,FALSE)</f>
        <v>322488</v>
      </c>
      <c r="V726" s="99">
        <f t="shared" si="47"/>
        <v>1411471</v>
      </c>
      <c r="W726" s="98">
        <f>ROUND('[1]68_InOutFlowsCurPrdAndPrior'!$F$32*IF(ISNA(VLOOKUP(D726,'[1]Proportionate Shares'!$D$23:$I$1359,6,FALSE)),0,VLOOKUP(D726,'[1]Proportionate Shares'!$D$23:$I$1359,6,FALSE)),0)</f>
        <v>100946</v>
      </c>
      <c r="X726" s="98">
        <f>ROUND('[1]68_InOutFlowsCurPrdAndPrior'!$F$33*IF(ISNA(VLOOKUP(D726,'[1]Proportionate Shares'!$D$23:$I$1359,6,FALSE)),0,VLOOKUP(D726,'[1]Proportionate Shares'!$D$23:$I$1359,6,FALSE)),0)</f>
        <v>372742</v>
      </c>
      <c r="Y726" s="98">
        <f>ROUND('[1]68_InOutFlowsCurPrdAndPrior'!$F$35*IF(ISNA(VLOOKUP(D726,'[1]Proportionate Shares'!$D$23:$I$1359,6,FALSE)),0,VLOOKUP(D726,'[1]Proportionate Shares'!$D$23:$I$1359,6,FALSE)),0)</f>
        <v>145594</v>
      </c>
      <c r="Z726" s="98">
        <f>-VLOOKUP(D726,'[1]Schedule of Pension Amounts LW'!$B$15:$AS$1399,37,FALSE)</f>
        <v>51100</v>
      </c>
      <c r="AA726" s="99">
        <f t="shared" si="48"/>
        <v>670382</v>
      </c>
      <c r="AB726" s="72">
        <f>VLOOKUP(D726,'[1]Pension Expense Details'!$D$22:$S$1407,16,FALSE)</f>
        <v>296965</v>
      </c>
      <c r="AC726" s="72">
        <f t="shared" si="49"/>
        <v>328699</v>
      </c>
      <c r="AD726" s="72">
        <f>VLOOKUP(D726,'[1]Schedule of Pension Amounts LW'!$B$15:$W$1399,22,FALSE)</f>
        <v>625664</v>
      </c>
    </row>
    <row r="727" spans="1:30" x14ac:dyDescent="0.3">
      <c r="A727" s="104"/>
      <c r="B727" s="33"/>
      <c r="C727" s="33" t="str">
        <f>VLOOKUP(D727,'[1]Employer information'!$I$3:$J$1391,2,FALSE)</f>
        <v xml:space="preserve">Public Education                                  </v>
      </c>
      <c r="D727" s="33" t="str">
        <f>'[1]Schedule of Pension Amounts LW'!B720</f>
        <v>0712</v>
      </c>
      <c r="E727" s="33" t="str">
        <f>IF(ISNA(VLOOKUP(D727,'[1]Proportionate Shares'!$D$23:$G$1400,2,FALSE)),"",VLOOKUP(D727,'[1]Proportionate Shares'!$D$23:$G$1400,2,FALSE))</f>
        <v>059901</v>
      </c>
      <c r="F727" s="33" t="str">
        <f>IF(ISNA(VLOOKUP(D727,'[1]Proportionate Shares'!$D$23:$G$1400,3,FALSE)),"",VLOOKUP(D727,'[1]Proportionate Shares'!$D$23:$G$1400,3,FALSE))</f>
        <v xml:space="preserve">   </v>
      </c>
      <c r="G727" s="34" t="str">
        <f>VLOOKUP(D727,'[1]Employer information'!$A$3:$B$1390,2,FALSE)</f>
        <v>HEREFORD ISD</v>
      </c>
      <c r="H727" s="36">
        <f>IF(ISNA(VLOOKUP(D727,'[1]Proportionate Shares'!$D$23:$I$1377,6,FALSE)),0,VLOOKUP(D727,'[1]Proportionate Shares'!$D$23:$I$1377,6,FALSE))</f>
        <v>2.2130580800000001E-4</v>
      </c>
      <c r="I727" s="105">
        <f>VLOOKUP(D727,'[1]Schedule of Pension Amounts LW'!$B$15:$E$1399,3,FALSE)</f>
        <v>12455375</v>
      </c>
      <c r="J727" s="105">
        <f>-IF(ISNA(VLOOKUP(D727,'[1]Combined Contribution Amounts'!$A$2:$K$1335,5,FALSE)),0,VLOOKUP(D727,'[1]Combined Contribution Amounts'!$A$2:$K$1335,5,FALSE))</f>
        <v>-774597</v>
      </c>
      <c r="K727" s="105">
        <f>-IF(ISNA(VLOOKUP(D727,'[1]Combined Contribution Amounts'!$A$2:$K$1335,7,FALSE)),0,VLOOKUP(D727,'[1]Combined Contribution Amounts'!$A$2:$K$1335,7,FALSE))+-IF(ISNA(VLOOKUP(D727,'[1]Combined Contribution Amounts'!$A$2:$K$1335,8,FALSE)),0,VLOOKUP(D727,'[1]Combined Contribution Amounts'!$A$2:$K$1335,8,FALSE))+-IF(ISNA(VLOOKUP(D727,'[1]Combined Contribution Amounts'!$A$2:$K$1335,9,FALSE)),0,VLOOKUP(D727,'[1]Combined Contribution Amounts'!$A$2:$K$1335,9,FALSE))</f>
        <v>0</v>
      </c>
      <c r="L727" s="105">
        <f>VLOOKUP(D727,'[1]Pension Expense Details'!$D$23:$S$1407,16,FALSE)</f>
        <v>1023744</v>
      </c>
      <c r="M727" s="105">
        <f>ROUND(('[1]68_InOutFlowsCurPrdAndPriorHist'!$F$28-'[1]68_InOutFlowsCurPrdAndPriorHist'!$F$31)*$H727,0)-VLOOKUP(D727,'[1]Pension Expense Details'!$D$23:$S$1407,12,FALSE)</f>
        <v>-183294</v>
      </c>
      <c r="N727" s="105">
        <f>ROUND(('[1]68_InOutFlowsCurPrdAndPriorHist'!$F$29-'[1]68_InOutFlowsCurPrdAndPriorHist'!$F$32)*$H727,0)-VLOOKUP(D727,'[1]Pension Expense Details'!$D$23:$S$1407,13,FALSE)</f>
        <v>-1384977</v>
      </c>
      <c r="O727" s="105">
        <f>ROUND(('[1]68_InOutFlowsCurPrdAndPriorHist'!$F$30-'[1]68_InOutFlowsCurPrdAndPriorHist'!$F$33)*$H727,0)-VLOOKUP(D727,'[1]Pension Expense Details'!$D$23:$S$1407,14,FALSE)</f>
        <v>598907</v>
      </c>
      <c r="P727" s="105">
        <f>ROUND((VLOOKUP(D727,'[1]Schedule of Pension Amounts LW'!$B$15:$AC$1399,28,FALSE)-VLOOKUP(D727,'[1]Schedule of Pension Amounts LW'!$B$15:$AC$1399,27,FALSE))*'[1]Schedule of Pension Amounts LW'!AD$4,0)+VLOOKUP(D727,'[1]Schedule of Pension Amounts LW'!$B$15:$AH$1399,33,FALSE)-VLOOKUP(D727,'[1]Pension Expense Details'!$D$23:$S$1407,15,FALSE)</f>
        <v>-230990</v>
      </c>
      <c r="Q727" s="98">
        <f t="shared" si="50"/>
        <v>11504168</v>
      </c>
      <c r="R727" s="98">
        <f>ROUND('[1]68_InOutFlowsCurPrdAndPrior'!$D$32*IF(ISNA(VLOOKUP(D727,'[1]Proportionate Shares'!$D$23:$I$1359,6,FALSE)),0,VLOOKUP(D727,'[1]Proportionate Shares'!$D$23:$I$1359,6,FALSE)),0)</f>
        <v>48328</v>
      </c>
      <c r="S727" s="98">
        <f>ROUND('[1]68_InOutFlowsCurPrdAndPrior'!$D$33*IF(ISNA(VLOOKUP(D727,'[1]Proportionate Shares'!$D$23:$I$1359,6,FALSE)),0,VLOOKUP(D727,'[1]Proportionate Shares'!$D$23:$I$1359,6,FALSE)),0)</f>
        <v>3569158</v>
      </c>
      <c r="T727" s="98">
        <f>ROUND('[1]68_InOutFlowsCurPrdAndPrior'!$D$35*IF(ISNA(VLOOKUP(D727,'[1]Proportionate Shares'!$D$23:$I$1359,6,FALSE)),0,VLOOKUP(D727,'[1]Proportionate Shares'!$D$23:$I$1359,6,FALSE)),0)</f>
        <v>691634</v>
      </c>
      <c r="U727" s="98">
        <f>VLOOKUP(D727,'[1]Schedule of Pension Amounts LW'!$B$15:$AS$1399,36,FALSE)</f>
        <v>717014</v>
      </c>
      <c r="V727" s="99">
        <f t="shared" ref="V727:V790" si="51">SUM(R727:U727)</f>
        <v>5026134</v>
      </c>
      <c r="W727" s="98">
        <f>ROUND('[1]68_InOutFlowsCurPrdAndPrior'!$F$32*IF(ISNA(VLOOKUP(D727,'[1]Proportionate Shares'!$D$23:$I$1359,6,FALSE)),0,VLOOKUP(D727,'[1]Proportionate Shares'!$D$23:$I$1359,6,FALSE)),0)</f>
        <v>399443</v>
      </c>
      <c r="X727" s="98">
        <f>ROUND('[1]68_InOutFlowsCurPrdAndPrior'!$F$33*IF(ISNA(VLOOKUP(D727,'[1]Proportionate Shares'!$D$23:$I$1359,6,FALSE)),0,VLOOKUP(D727,'[1]Proportionate Shares'!$D$23:$I$1359,6,FALSE)),0)</f>
        <v>1474945</v>
      </c>
      <c r="Y727" s="98">
        <f>ROUND('[1]68_InOutFlowsCurPrdAndPrior'!$F$35*IF(ISNA(VLOOKUP(D727,'[1]Proportionate Shares'!$D$23:$I$1359,6,FALSE)),0,VLOOKUP(D727,'[1]Proportionate Shares'!$D$23:$I$1359,6,FALSE)),0)</f>
        <v>576119</v>
      </c>
      <c r="Z727" s="98">
        <f>-VLOOKUP(D727,'[1]Schedule of Pension Amounts LW'!$B$15:$AS$1399,37,FALSE)</f>
        <v>586718</v>
      </c>
      <c r="AA727" s="99">
        <f t="shared" ref="AA727:AA790" si="52">SUM(W727:Z727)</f>
        <v>3037225</v>
      </c>
      <c r="AB727" s="72">
        <f>VLOOKUP(D727,'[1]Pension Expense Details'!$D$22:$S$1407,16,FALSE)</f>
        <v>1023744</v>
      </c>
      <c r="AC727" s="72">
        <f t="shared" si="49"/>
        <v>1255787</v>
      </c>
      <c r="AD727" s="72">
        <f>VLOOKUP(D727,'[1]Schedule of Pension Amounts LW'!$B$15:$W$1399,22,FALSE)</f>
        <v>2279531</v>
      </c>
    </row>
    <row r="728" spans="1:30" x14ac:dyDescent="0.3">
      <c r="A728" s="104"/>
      <c r="B728" s="33"/>
      <c r="C728" s="33" t="str">
        <f>VLOOKUP(D728,'[1]Employer information'!$I$3:$J$1391,2,FALSE)</f>
        <v xml:space="preserve">Public Education                                  </v>
      </c>
      <c r="D728" s="33" t="str">
        <f>'[1]Schedule of Pension Amounts LW'!B721</f>
        <v>0713</v>
      </c>
      <c r="E728" s="33" t="str">
        <f>IF(ISNA(VLOOKUP(D728,'[1]Proportionate Shares'!$D$23:$G$1400,2,FALSE)),"",VLOOKUP(D728,'[1]Proportionate Shares'!$D$23:$G$1400,2,FALSE))</f>
        <v>208901</v>
      </c>
      <c r="F728" s="33" t="str">
        <f>IF(ISNA(VLOOKUP(D728,'[1]Proportionate Shares'!$D$23:$G$1400,3,FALSE)),"",VLOOKUP(D728,'[1]Proportionate Shares'!$D$23:$G$1400,3,FALSE))</f>
        <v xml:space="preserve">   </v>
      </c>
      <c r="G728" s="34" t="str">
        <f>VLOOKUP(D728,'[1]Employer information'!$A$3:$B$1390,2,FALSE)</f>
        <v>HERMLEIGH ISD</v>
      </c>
      <c r="H728" s="36">
        <f>IF(ISNA(VLOOKUP(D728,'[1]Proportionate Shares'!$D$23:$I$1377,6,FALSE)),0,VLOOKUP(D728,'[1]Proportionate Shares'!$D$23:$I$1377,6,FALSE))</f>
        <v>1.2209579999999999E-5</v>
      </c>
      <c r="I728" s="105">
        <f>VLOOKUP(D728,'[1]Schedule of Pension Amounts LW'!$B$15:$E$1399,3,FALSE)</f>
        <v>665052</v>
      </c>
      <c r="J728" s="105">
        <f>-IF(ISNA(VLOOKUP(D728,'[1]Combined Contribution Amounts'!$A$2:$K$1335,5,FALSE)),0,VLOOKUP(D728,'[1]Combined Contribution Amounts'!$A$2:$K$1335,5,FALSE))</f>
        <v>-42735</v>
      </c>
      <c r="K728" s="105">
        <f>-IF(ISNA(VLOOKUP(D728,'[1]Combined Contribution Amounts'!$A$2:$K$1335,7,FALSE)),0,VLOOKUP(D728,'[1]Combined Contribution Amounts'!$A$2:$K$1335,7,FALSE))+-IF(ISNA(VLOOKUP(D728,'[1]Combined Contribution Amounts'!$A$2:$K$1335,8,FALSE)),0,VLOOKUP(D728,'[1]Combined Contribution Amounts'!$A$2:$K$1335,8,FALSE))+-IF(ISNA(VLOOKUP(D728,'[1]Combined Contribution Amounts'!$A$2:$K$1335,9,FALSE)),0,VLOOKUP(D728,'[1]Combined Contribution Amounts'!$A$2:$K$1335,9,FALSE))</f>
        <v>0</v>
      </c>
      <c r="L728" s="105">
        <f>VLOOKUP(D728,'[1]Pension Expense Details'!$D$23:$S$1407,16,FALSE)</f>
        <v>59958</v>
      </c>
      <c r="M728" s="105">
        <f>ROUND(('[1]68_InOutFlowsCurPrdAndPriorHist'!$F$28-'[1]68_InOutFlowsCurPrdAndPriorHist'!$F$31)*$H728,0)-VLOOKUP(D728,'[1]Pension Expense Details'!$D$23:$S$1407,12,FALSE)</f>
        <v>-10112</v>
      </c>
      <c r="N728" s="105">
        <f>ROUND(('[1]68_InOutFlowsCurPrdAndPriorHist'!$F$29-'[1]68_InOutFlowsCurPrdAndPriorHist'!$F$32)*$H728,0)-VLOOKUP(D728,'[1]Pension Expense Details'!$D$23:$S$1407,13,FALSE)</f>
        <v>-76411</v>
      </c>
      <c r="O728" s="105">
        <f>ROUND(('[1]68_InOutFlowsCurPrdAndPriorHist'!$F$30-'[1]68_InOutFlowsCurPrdAndPriorHist'!$F$33)*$H728,0)-VLOOKUP(D728,'[1]Pension Expense Details'!$D$23:$S$1407,14,FALSE)</f>
        <v>33042</v>
      </c>
      <c r="P728" s="105">
        <f>ROUND((VLOOKUP(D728,'[1]Schedule of Pension Amounts LW'!$B$15:$AC$1399,28,FALSE)-VLOOKUP(D728,'[1]Schedule of Pension Amounts LW'!$B$15:$AC$1399,27,FALSE))*'[1]Schedule of Pension Amounts LW'!AD$4,0)+VLOOKUP(D728,'[1]Schedule of Pension Amounts LW'!$B$15:$AH$1399,33,FALSE)-VLOOKUP(D728,'[1]Pension Expense Details'!$D$23:$S$1407,15,FALSE)</f>
        <v>5898</v>
      </c>
      <c r="Q728" s="98">
        <f t="shared" si="50"/>
        <v>634692</v>
      </c>
      <c r="R728" s="98">
        <f>ROUND('[1]68_InOutFlowsCurPrdAndPrior'!$D$32*IF(ISNA(VLOOKUP(D728,'[1]Proportionate Shares'!$D$23:$I$1359,6,FALSE)),0,VLOOKUP(D728,'[1]Proportionate Shares'!$D$23:$I$1359,6,FALSE)),0)</f>
        <v>2666</v>
      </c>
      <c r="S728" s="98">
        <f>ROUND('[1]68_InOutFlowsCurPrdAndPrior'!$D$33*IF(ISNA(VLOOKUP(D728,'[1]Proportionate Shares'!$D$23:$I$1359,6,FALSE)),0,VLOOKUP(D728,'[1]Proportionate Shares'!$D$23:$I$1359,6,FALSE)),0)</f>
        <v>196913</v>
      </c>
      <c r="T728" s="98">
        <f>ROUND('[1]68_InOutFlowsCurPrdAndPrior'!$D$35*IF(ISNA(VLOOKUP(D728,'[1]Proportionate Shares'!$D$23:$I$1359,6,FALSE)),0,VLOOKUP(D728,'[1]Proportionate Shares'!$D$23:$I$1359,6,FALSE)),0)</f>
        <v>38158</v>
      </c>
      <c r="U728" s="98">
        <f>VLOOKUP(D728,'[1]Schedule of Pension Amounts LW'!$B$15:$AS$1399,36,FALSE)</f>
        <v>187911</v>
      </c>
      <c r="V728" s="99">
        <f t="shared" si="51"/>
        <v>425648</v>
      </c>
      <c r="W728" s="98">
        <f>ROUND('[1]68_InOutFlowsCurPrdAndPrior'!$F$32*IF(ISNA(VLOOKUP(D728,'[1]Proportionate Shares'!$D$23:$I$1359,6,FALSE)),0,VLOOKUP(D728,'[1]Proportionate Shares'!$D$23:$I$1359,6,FALSE)),0)</f>
        <v>22038</v>
      </c>
      <c r="X728" s="98">
        <f>ROUND('[1]68_InOutFlowsCurPrdAndPrior'!$F$33*IF(ISNA(VLOOKUP(D728,'[1]Proportionate Shares'!$D$23:$I$1359,6,FALSE)),0,VLOOKUP(D728,'[1]Proportionate Shares'!$D$23:$I$1359,6,FALSE)),0)</f>
        <v>81374</v>
      </c>
      <c r="Y728" s="98">
        <f>ROUND('[1]68_InOutFlowsCurPrdAndPrior'!$F$35*IF(ISNA(VLOOKUP(D728,'[1]Proportionate Shares'!$D$23:$I$1359,6,FALSE)),0,VLOOKUP(D728,'[1]Proportionate Shares'!$D$23:$I$1359,6,FALSE)),0)</f>
        <v>31785</v>
      </c>
      <c r="Z728" s="98">
        <f>-VLOOKUP(D728,'[1]Schedule of Pension Amounts LW'!$B$15:$AS$1399,37,FALSE)</f>
        <v>275163</v>
      </c>
      <c r="AA728" s="99">
        <f t="shared" si="52"/>
        <v>410360</v>
      </c>
      <c r="AB728" s="72">
        <f>VLOOKUP(D728,'[1]Pension Expense Details'!$D$22:$S$1407,16,FALSE)</f>
        <v>59958</v>
      </c>
      <c r="AC728" s="72">
        <f t="shared" ref="AC728:AC791" si="53">AD728-AB728</f>
        <v>65767</v>
      </c>
      <c r="AD728" s="72">
        <f>VLOOKUP(D728,'[1]Schedule of Pension Amounts LW'!$B$15:$W$1399,22,FALSE)</f>
        <v>125725</v>
      </c>
    </row>
    <row r="729" spans="1:30" x14ac:dyDescent="0.3">
      <c r="A729" s="104"/>
      <c r="B729" s="33"/>
      <c r="C729" s="33" t="str">
        <f>VLOOKUP(D729,'[1]Employer information'!$I$3:$J$1391,2,FALSE)</f>
        <v xml:space="preserve">Public Education                                  </v>
      </c>
      <c r="D729" s="33" t="str">
        <f>'[1]Schedule of Pension Amounts LW'!B722</f>
        <v>0715</v>
      </c>
      <c r="E729" s="33" t="str">
        <f>IF(ISNA(VLOOKUP(D729,'[1]Proportionate Shares'!$D$23:$G$1400,2,FALSE)),"",VLOOKUP(D729,'[1]Proportionate Shares'!$D$23:$G$1400,2,FALSE))</f>
        <v>097903</v>
      </c>
      <c r="F729" s="33" t="str">
        <f>IF(ISNA(VLOOKUP(D729,'[1]Proportionate Shares'!$D$23:$G$1400,3,FALSE)),"",VLOOKUP(D729,'[1]Proportionate Shares'!$D$23:$G$1400,3,FALSE))</f>
        <v xml:space="preserve">   </v>
      </c>
      <c r="G729" s="34" t="str">
        <f>VLOOKUP(D729,'[1]Employer information'!$A$3:$B$1390,2,FALSE)</f>
        <v>HICO ISD</v>
      </c>
      <c r="H729" s="36">
        <f>IF(ISNA(VLOOKUP(D729,'[1]Proportionate Shares'!$D$23:$I$1377,6,FALSE)),0,VLOOKUP(D729,'[1]Proportionate Shares'!$D$23:$I$1377,6,FALSE))</f>
        <v>2.8360738000000002E-5</v>
      </c>
      <c r="I729" s="105">
        <f>VLOOKUP(D729,'[1]Schedule of Pension Amounts LW'!$B$15:$E$1399,3,FALSE)</f>
        <v>1545225</v>
      </c>
      <c r="J729" s="105">
        <f>-IF(ISNA(VLOOKUP(D729,'[1]Combined Contribution Amounts'!$A$2:$K$1335,5,FALSE)),0,VLOOKUP(D729,'[1]Combined Contribution Amounts'!$A$2:$K$1335,5,FALSE))</f>
        <v>-99266</v>
      </c>
      <c r="K729" s="105">
        <f>-IF(ISNA(VLOOKUP(D729,'[1]Combined Contribution Amounts'!$A$2:$K$1335,7,FALSE)),0,VLOOKUP(D729,'[1]Combined Contribution Amounts'!$A$2:$K$1335,7,FALSE))+-IF(ISNA(VLOOKUP(D729,'[1]Combined Contribution Amounts'!$A$2:$K$1335,8,FALSE)),0,VLOOKUP(D729,'[1]Combined Contribution Amounts'!$A$2:$K$1335,8,FALSE))+-IF(ISNA(VLOOKUP(D729,'[1]Combined Contribution Amounts'!$A$2:$K$1335,9,FALSE)),0,VLOOKUP(D729,'[1]Combined Contribution Amounts'!$A$2:$K$1335,9,FALSE))</f>
        <v>0</v>
      </c>
      <c r="L729" s="105">
        <f>VLOOKUP(D729,'[1]Pension Expense Details'!$D$23:$S$1407,16,FALSE)</f>
        <v>139203</v>
      </c>
      <c r="M729" s="105">
        <f>ROUND(('[1]68_InOutFlowsCurPrdAndPriorHist'!$F$28-'[1]68_InOutFlowsCurPrdAndPriorHist'!$F$31)*$H729,0)-VLOOKUP(D729,'[1]Pension Expense Details'!$D$23:$S$1407,12,FALSE)</f>
        <v>-23490</v>
      </c>
      <c r="N729" s="105">
        <f>ROUND(('[1]68_InOutFlowsCurPrdAndPriorHist'!$F$29-'[1]68_InOutFlowsCurPrdAndPriorHist'!$F$32)*$H729,0)-VLOOKUP(D729,'[1]Pension Expense Details'!$D$23:$S$1407,13,FALSE)</f>
        <v>-177487</v>
      </c>
      <c r="O729" s="105">
        <f>ROUND(('[1]68_InOutFlowsCurPrdAndPriorHist'!$F$30-'[1]68_InOutFlowsCurPrdAndPriorHist'!$F$33)*$H729,0)-VLOOKUP(D729,'[1]Pension Expense Details'!$D$23:$S$1407,14,FALSE)</f>
        <v>76751</v>
      </c>
      <c r="P729" s="105">
        <f>ROUND((VLOOKUP(D729,'[1]Schedule of Pension Amounts LW'!$B$15:$AC$1399,28,FALSE)-VLOOKUP(D729,'[1]Schedule of Pension Amounts LW'!$B$15:$AC$1399,27,FALSE))*'[1]Schedule of Pension Amounts LW'!AD$4,0)+VLOOKUP(D729,'[1]Schedule of Pension Amounts LW'!$B$15:$AH$1399,33,FALSE)-VLOOKUP(D729,'[1]Pension Expense Details'!$D$23:$S$1407,15,FALSE)</f>
        <v>13344</v>
      </c>
      <c r="Q729" s="98">
        <f t="shared" si="50"/>
        <v>1474280</v>
      </c>
      <c r="R729" s="98">
        <f>ROUND('[1]68_InOutFlowsCurPrdAndPrior'!$D$32*IF(ISNA(VLOOKUP(D729,'[1]Proportionate Shares'!$D$23:$I$1359,6,FALSE)),0,VLOOKUP(D729,'[1]Proportionate Shares'!$D$23:$I$1359,6,FALSE)),0)</f>
        <v>6193</v>
      </c>
      <c r="S729" s="98">
        <f>ROUND('[1]68_InOutFlowsCurPrdAndPrior'!$D$33*IF(ISNA(VLOOKUP(D729,'[1]Proportionate Shares'!$D$23:$I$1359,6,FALSE)),0,VLOOKUP(D729,'[1]Proportionate Shares'!$D$23:$I$1359,6,FALSE)),0)</f>
        <v>457394</v>
      </c>
      <c r="T729" s="98">
        <f>ROUND('[1]68_InOutFlowsCurPrdAndPrior'!$D$35*IF(ISNA(VLOOKUP(D729,'[1]Proportionate Shares'!$D$23:$I$1359,6,FALSE)),0,VLOOKUP(D729,'[1]Proportionate Shares'!$D$23:$I$1359,6,FALSE)),0)</f>
        <v>88634</v>
      </c>
      <c r="U729" s="98">
        <f>VLOOKUP(D729,'[1]Schedule of Pension Amounts LW'!$B$15:$AS$1399,36,FALSE)</f>
        <v>149993</v>
      </c>
      <c r="V729" s="99">
        <f t="shared" si="51"/>
        <v>702214</v>
      </c>
      <c r="W729" s="98">
        <f>ROUND('[1]68_InOutFlowsCurPrdAndPrior'!$F$32*IF(ISNA(VLOOKUP(D729,'[1]Proportionate Shares'!$D$23:$I$1359,6,FALSE)),0,VLOOKUP(D729,'[1]Proportionate Shares'!$D$23:$I$1359,6,FALSE)),0)</f>
        <v>51189</v>
      </c>
      <c r="X729" s="98">
        <f>ROUND('[1]68_InOutFlowsCurPrdAndPrior'!$F$33*IF(ISNA(VLOOKUP(D729,'[1]Proportionate Shares'!$D$23:$I$1359,6,FALSE)),0,VLOOKUP(D729,'[1]Proportionate Shares'!$D$23:$I$1359,6,FALSE)),0)</f>
        <v>189017</v>
      </c>
      <c r="Y729" s="98">
        <f>ROUND('[1]68_InOutFlowsCurPrdAndPrior'!$F$35*IF(ISNA(VLOOKUP(D729,'[1]Proportionate Shares'!$D$23:$I$1359,6,FALSE)),0,VLOOKUP(D729,'[1]Proportionate Shares'!$D$23:$I$1359,6,FALSE)),0)</f>
        <v>73831</v>
      </c>
      <c r="Z729" s="98">
        <f>-VLOOKUP(D729,'[1]Schedule of Pension Amounts LW'!$B$15:$AS$1399,37,FALSE)</f>
        <v>48911</v>
      </c>
      <c r="AA729" s="99">
        <f t="shared" si="52"/>
        <v>362948</v>
      </c>
      <c r="AB729" s="72">
        <f>VLOOKUP(D729,'[1]Pension Expense Details'!$D$22:$S$1407,16,FALSE)</f>
        <v>139203</v>
      </c>
      <c r="AC729" s="72">
        <f t="shared" si="53"/>
        <v>174652</v>
      </c>
      <c r="AD729" s="72">
        <f>VLOOKUP(D729,'[1]Schedule of Pension Amounts LW'!$B$15:$W$1399,22,FALSE)</f>
        <v>313855</v>
      </c>
    </row>
    <row r="730" spans="1:30" x14ac:dyDescent="0.3">
      <c r="A730" s="104"/>
      <c r="B730" s="33"/>
      <c r="C730" s="33" t="str">
        <f>VLOOKUP(D730,'[1]Employer information'!$I$3:$J$1391,2,FALSE)</f>
        <v xml:space="preserve">Public Education                                  </v>
      </c>
      <c r="D730" s="33" t="str">
        <f>'[1]Schedule of Pension Amounts LW'!B723</f>
        <v>0716</v>
      </c>
      <c r="E730" s="33" t="str">
        <f>IF(ISNA(VLOOKUP(D730,'[1]Proportionate Shares'!$D$23:$G$1400,2,FALSE)),"",VLOOKUP(D730,'[1]Proportionate Shares'!$D$23:$G$1400,2,FALSE))</f>
        <v>108905</v>
      </c>
      <c r="F730" s="33" t="str">
        <f>IF(ISNA(VLOOKUP(D730,'[1]Proportionate Shares'!$D$23:$G$1400,3,FALSE)),"",VLOOKUP(D730,'[1]Proportionate Shares'!$D$23:$G$1400,3,FALSE))</f>
        <v xml:space="preserve">   </v>
      </c>
      <c r="G730" s="34" t="str">
        <f>VLOOKUP(D730,'[1]Employer information'!$A$3:$B$1390,2,FALSE)</f>
        <v>HIDALGO ISD</v>
      </c>
      <c r="H730" s="36">
        <f>IF(ISNA(VLOOKUP(D730,'[1]Proportionate Shares'!$D$23:$I$1377,6,FALSE)),0,VLOOKUP(D730,'[1]Proportionate Shares'!$D$23:$I$1377,6,FALSE))</f>
        <v>1.6398235299999999E-4</v>
      </c>
      <c r="I730" s="105">
        <f>VLOOKUP(D730,'[1]Schedule of Pension Amounts LW'!$B$15:$E$1399,3,FALSE)</f>
        <v>9013045</v>
      </c>
      <c r="J730" s="105">
        <f>-IF(ISNA(VLOOKUP(D730,'[1]Combined Contribution Amounts'!$A$2:$K$1335,5,FALSE)),0,VLOOKUP(D730,'[1]Combined Contribution Amounts'!$A$2:$K$1335,5,FALSE))</f>
        <v>-573958</v>
      </c>
      <c r="K730" s="105">
        <f>-IF(ISNA(VLOOKUP(D730,'[1]Combined Contribution Amounts'!$A$2:$K$1335,7,FALSE)),0,VLOOKUP(D730,'[1]Combined Contribution Amounts'!$A$2:$K$1335,7,FALSE))+-IF(ISNA(VLOOKUP(D730,'[1]Combined Contribution Amounts'!$A$2:$K$1335,8,FALSE)),0,VLOOKUP(D730,'[1]Combined Contribution Amounts'!$A$2:$K$1335,8,FALSE))+-IF(ISNA(VLOOKUP(D730,'[1]Combined Contribution Amounts'!$A$2:$K$1335,9,FALSE)),0,VLOOKUP(D730,'[1]Combined Contribution Amounts'!$A$2:$K$1335,9,FALSE))</f>
        <v>0</v>
      </c>
      <c r="L730" s="105">
        <f>VLOOKUP(D730,'[1]Pension Expense Details'!$D$23:$S$1407,16,FALSE)</f>
        <v>792534</v>
      </c>
      <c r="M730" s="105">
        <f>ROUND(('[1]68_InOutFlowsCurPrdAndPriorHist'!$F$28-'[1]68_InOutFlowsCurPrdAndPriorHist'!$F$31)*$H730,0)-VLOOKUP(D730,'[1]Pension Expense Details'!$D$23:$S$1407,12,FALSE)</f>
        <v>-135816</v>
      </c>
      <c r="N730" s="105">
        <f>ROUND(('[1]68_InOutFlowsCurPrdAndPriorHist'!$F$29-'[1]68_InOutFlowsCurPrdAndPriorHist'!$F$32)*$H730,0)-VLOOKUP(D730,'[1]Pension Expense Details'!$D$23:$S$1407,13,FALSE)</f>
        <v>-1026235</v>
      </c>
      <c r="O730" s="105">
        <f>ROUND(('[1]68_InOutFlowsCurPrdAndPriorHist'!$F$30-'[1]68_InOutFlowsCurPrdAndPriorHist'!$F$33)*$H730,0)-VLOOKUP(D730,'[1]Pension Expense Details'!$D$23:$S$1407,14,FALSE)</f>
        <v>443776</v>
      </c>
      <c r="P730" s="105">
        <f>ROUND((VLOOKUP(D730,'[1]Schedule of Pension Amounts LW'!$B$15:$AC$1399,28,FALSE)-VLOOKUP(D730,'[1]Schedule of Pension Amounts LW'!$B$15:$AC$1399,27,FALSE))*'[1]Schedule of Pension Amounts LW'!AD$4,0)+VLOOKUP(D730,'[1]Schedule of Pension Amounts LW'!$B$15:$AH$1399,33,FALSE)-VLOOKUP(D730,'[1]Pension Expense Details'!$D$23:$S$1407,15,FALSE)</f>
        <v>10969</v>
      </c>
      <c r="Q730" s="98">
        <f t="shared" si="50"/>
        <v>8524315</v>
      </c>
      <c r="R730" s="98">
        <f>ROUND('[1]68_InOutFlowsCurPrdAndPrior'!$D$32*IF(ISNA(VLOOKUP(D730,'[1]Proportionate Shares'!$D$23:$I$1359,6,FALSE)),0,VLOOKUP(D730,'[1]Proportionate Shares'!$D$23:$I$1359,6,FALSE)),0)</f>
        <v>35810</v>
      </c>
      <c r="S730" s="98">
        <f>ROUND('[1]68_InOutFlowsCurPrdAndPrior'!$D$33*IF(ISNA(VLOOKUP(D730,'[1]Proportionate Shares'!$D$23:$I$1359,6,FALSE)),0,VLOOKUP(D730,'[1]Proportionate Shares'!$D$23:$I$1359,6,FALSE)),0)</f>
        <v>2644661</v>
      </c>
      <c r="T730" s="98">
        <f>ROUND('[1]68_InOutFlowsCurPrdAndPrior'!$D$35*IF(ISNA(VLOOKUP(D730,'[1]Proportionate Shares'!$D$23:$I$1359,6,FALSE)),0,VLOOKUP(D730,'[1]Proportionate Shares'!$D$23:$I$1359,6,FALSE)),0)</f>
        <v>512484</v>
      </c>
      <c r="U730" s="98">
        <f>VLOOKUP(D730,'[1]Schedule of Pension Amounts LW'!$B$15:$AS$1399,36,FALSE)</f>
        <v>343031</v>
      </c>
      <c r="V730" s="99">
        <f t="shared" si="51"/>
        <v>3535986</v>
      </c>
      <c r="W730" s="98">
        <f>ROUND('[1]68_InOutFlowsCurPrdAndPrior'!$F$32*IF(ISNA(VLOOKUP(D730,'[1]Proportionate Shares'!$D$23:$I$1359,6,FALSE)),0,VLOOKUP(D730,'[1]Proportionate Shares'!$D$23:$I$1359,6,FALSE)),0)</f>
        <v>295978</v>
      </c>
      <c r="X730" s="98">
        <f>ROUND('[1]68_InOutFlowsCurPrdAndPrior'!$F$33*IF(ISNA(VLOOKUP(D730,'[1]Proportionate Shares'!$D$23:$I$1359,6,FALSE)),0,VLOOKUP(D730,'[1]Proportionate Shares'!$D$23:$I$1359,6,FALSE)),0)</f>
        <v>1092899</v>
      </c>
      <c r="Y730" s="98">
        <f>ROUND('[1]68_InOutFlowsCurPrdAndPrior'!$F$35*IF(ISNA(VLOOKUP(D730,'[1]Proportionate Shares'!$D$23:$I$1359,6,FALSE)),0,VLOOKUP(D730,'[1]Proportionate Shares'!$D$23:$I$1359,6,FALSE)),0)</f>
        <v>426890</v>
      </c>
      <c r="Z730" s="98">
        <f>-VLOOKUP(D730,'[1]Schedule of Pension Amounts LW'!$B$15:$AS$1399,37,FALSE)</f>
        <v>703972</v>
      </c>
      <c r="AA730" s="99">
        <f t="shared" si="52"/>
        <v>2519739</v>
      </c>
      <c r="AB730" s="72">
        <f>VLOOKUP(D730,'[1]Pension Expense Details'!$D$22:$S$1407,16,FALSE)</f>
        <v>792534</v>
      </c>
      <c r="AC730" s="72">
        <f t="shared" si="53"/>
        <v>732932</v>
      </c>
      <c r="AD730" s="72">
        <f>VLOOKUP(D730,'[1]Schedule of Pension Amounts LW'!$B$15:$W$1399,22,FALSE)</f>
        <v>1525466</v>
      </c>
    </row>
    <row r="731" spans="1:30" x14ac:dyDescent="0.3">
      <c r="A731" s="104"/>
      <c r="B731" s="33"/>
      <c r="C731" s="33" t="str">
        <f>VLOOKUP(D731,'[1]Employer information'!$I$3:$J$1391,2,FALSE)</f>
        <v xml:space="preserve">Public Education                                  </v>
      </c>
      <c r="D731" s="33" t="str">
        <f>'[1]Schedule of Pension Amounts LW'!B724</f>
        <v>0717</v>
      </c>
      <c r="E731" s="33" t="str">
        <f>IF(ISNA(VLOOKUP(D731,'[1]Proportionate Shares'!$D$23:$G$1400,2,FALSE)),"",VLOOKUP(D731,'[1]Proportionate Shares'!$D$23:$G$1400,2,FALSE))</f>
        <v>148903</v>
      </c>
      <c r="F731" s="33" t="str">
        <f>IF(ISNA(VLOOKUP(D731,'[1]Proportionate Shares'!$D$23:$G$1400,3,FALSE)),"",VLOOKUP(D731,'[1]Proportionate Shares'!$D$23:$G$1400,3,FALSE))</f>
        <v xml:space="preserve">   </v>
      </c>
      <c r="G731" s="34" t="str">
        <f>VLOOKUP(D731,'[1]Employer information'!$A$3:$B$1390,2,FALSE)</f>
        <v>HIGGINS ISD</v>
      </c>
      <c r="H731" s="36">
        <f>IF(ISNA(VLOOKUP(D731,'[1]Proportionate Shares'!$D$23:$I$1377,6,FALSE)),0,VLOOKUP(D731,'[1]Proportionate Shares'!$D$23:$I$1377,6,FALSE))</f>
        <v>6.6766270000000003E-6</v>
      </c>
      <c r="I731" s="105">
        <f>VLOOKUP(D731,'[1]Schedule of Pension Amounts LW'!$B$15:$E$1399,3,FALSE)</f>
        <v>476809</v>
      </c>
      <c r="J731" s="105">
        <f>-IF(ISNA(VLOOKUP(D731,'[1]Combined Contribution Amounts'!$A$2:$K$1335,5,FALSE)),0,VLOOKUP(D731,'[1]Combined Contribution Amounts'!$A$2:$K$1335,5,FALSE))</f>
        <v>-23369</v>
      </c>
      <c r="K731" s="105">
        <f>-IF(ISNA(VLOOKUP(D731,'[1]Combined Contribution Amounts'!$A$2:$K$1335,7,FALSE)),0,VLOOKUP(D731,'[1]Combined Contribution Amounts'!$A$2:$K$1335,7,FALSE))+-IF(ISNA(VLOOKUP(D731,'[1]Combined Contribution Amounts'!$A$2:$K$1335,8,FALSE)),0,VLOOKUP(D731,'[1]Combined Contribution Amounts'!$A$2:$K$1335,8,FALSE))+-IF(ISNA(VLOOKUP(D731,'[1]Combined Contribution Amounts'!$A$2:$K$1335,9,FALSE)),0,VLOOKUP(D731,'[1]Combined Contribution Amounts'!$A$2:$K$1335,9,FALSE))</f>
        <v>0</v>
      </c>
      <c r="L731" s="105">
        <f>VLOOKUP(D731,'[1]Pension Expense Details'!$D$23:$S$1407,16,FALSE)</f>
        <v>15004</v>
      </c>
      <c r="M731" s="105">
        <f>ROUND(('[1]68_InOutFlowsCurPrdAndPriorHist'!$F$28-'[1]68_InOutFlowsCurPrdAndPriorHist'!$F$31)*$H731,0)-VLOOKUP(D731,'[1]Pension Expense Details'!$D$23:$S$1407,12,FALSE)</f>
        <v>-5530</v>
      </c>
      <c r="N731" s="105">
        <f>ROUND(('[1]68_InOutFlowsCurPrdAndPriorHist'!$F$29-'[1]68_InOutFlowsCurPrdAndPriorHist'!$F$32)*$H731,0)-VLOOKUP(D731,'[1]Pension Expense Details'!$D$23:$S$1407,13,FALSE)</f>
        <v>-41784</v>
      </c>
      <c r="O731" s="105">
        <f>ROUND(('[1]68_InOutFlowsCurPrdAndPriorHist'!$F$30-'[1]68_InOutFlowsCurPrdAndPriorHist'!$F$33)*$H731,0)-VLOOKUP(D731,'[1]Pension Expense Details'!$D$23:$S$1407,14,FALSE)</f>
        <v>18069</v>
      </c>
      <c r="P731" s="105">
        <f>ROUND((VLOOKUP(D731,'[1]Schedule of Pension Amounts LW'!$B$15:$AC$1399,28,FALSE)-VLOOKUP(D731,'[1]Schedule of Pension Amounts LW'!$B$15:$AC$1399,27,FALSE))*'[1]Schedule of Pension Amounts LW'!AD$4,0)+VLOOKUP(D731,'[1]Schedule of Pension Amounts LW'!$B$15:$AH$1399,33,FALSE)-VLOOKUP(D731,'[1]Pension Expense Details'!$D$23:$S$1407,15,FALSE)</f>
        <v>-92127</v>
      </c>
      <c r="Q731" s="98">
        <f t="shared" si="50"/>
        <v>347072</v>
      </c>
      <c r="R731" s="98">
        <f>ROUND('[1]68_InOutFlowsCurPrdAndPrior'!$D$32*IF(ISNA(VLOOKUP(D731,'[1]Proportionate Shares'!$D$23:$I$1359,6,FALSE)),0,VLOOKUP(D731,'[1]Proportionate Shares'!$D$23:$I$1359,6,FALSE)),0)</f>
        <v>1458</v>
      </c>
      <c r="S731" s="98">
        <f>ROUND('[1]68_InOutFlowsCurPrdAndPrior'!$D$33*IF(ISNA(VLOOKUP(D731,'[1]Proportionate Shares'!$D$23:$I$1359,6,FALSE)),0,VLOOKUP(D731,'[1]Proportionate Shares'!$D$23:$I$1359,6,FALSE)),0)</f>
        <v>107679</v>
      </c>
      <c r="T731" s="98">
        <f>ROUND('[1]68_InOutFlowsCurPrdAndPrior'!$D$35*IF(ISNA(VLOOKUP(D731,'[1]Proportionate Shares'!$D$23:$I$1359,6,FALSE)),0,VLOOKUP(D731,'[1]Proportionate Shares'!$D$23:$I$1359,6,FALSE)),0)</f>
        <v>20866</v>
      </c>
      <c r="U731" s="98">
        <f>VLOOKUP(D731,'[1]Schedule of Pension Amounts LW'!$B$15:$AS$1399,36,FALSE)</f>
        <v>57004</v>
      </c>
      <c r="V731" s="99">
        <f t="shared" si="51"/>
        <v>187007</v>
      </c>
      <c r="W731" s="98">
        <f>ROUND('[1]68_InOutFlowsCurPrdAndPrior'!$F$32*IF(ISNA(VLOOKUP(D731,'[1]Proportionate Shares'!$D$23:$I$1359,6,FALSE)),0,VLOOKUP(D731,'[1]Proportionate Shares'!$D$23:$I$1359,6,FALSE)),0)</f>
        <v>12051</v>
      </c>
      <c r="X731" s="98">
        <f>ROUND('[1]68_InOutFlowsCurPrdAndPrior'!$F$33*IF(ISNA(VLOOKUP(D731,'[1]Proportionate Shares'!$D$23:$I$1359,6,FALSE)),0,VLOOKUP(D731,'[1]Proportionate Shares'!$D$23:$I$1359,6,FALSE)),0)</f>
        <v>44498</v>
      </c>
      <c r="Y731" s="98">
        <f>ROUND('[1]68_InOutFlowsCurPrdAndPrior'!$F$35*IF(ISNA(VLOOKUP(D731,'[1]Proportionate Shares'!$D$23:$I$1359,6,FALSE)),0,VLOOKUP(D731,'[1]Proportionate Shares'!$D$23:$I$1359,6,FALSE)),0)</f>
        <v>17381</v>
      </c>
      <c r="Z731" s="98">
        <f>-VLOOKUP(D731,'[1]Schedule of Pension Amounts LW'!$B$15:$AS$1399,37,FALSE)</f>
        <v>84535</v>
      </c>
      <c r="AA731" s="99">
        <f t="shared" si="52"/>
        <v>158465</v>
      </c>
      <c r="AB731" s="72">
        <f>VLOOKUP(D731,'[1]Pension Expense Details'!$D$22:$S$1407,16,FALSE)</f>
        <v>15004</v>
      </c>
      <c r="AC731" s="72">
        <f t="shared" si="53"/>
        <v>56764</v>
      </c>
      <c r="AD731" s="72">
        <f>VLOOKUP(D731,'[1]Schedule of Pension Amounts LW'!$B$15:$W$1399,22,FALSE)</f>
        <v>71768</v>
      </c>
    </row>
    <row r="732" spans="1:30" x14ac:dyDescent="0.3">
      <c r="A732" s="104"/>
      <c r="B732" s="33"/>
      <c r="C732" s="33" t="str">
        <f>VLOOKUP(D732,'[1]Employer information'!$I$3:$J$1391,2,FALSE)</f>
        <v xml:space="preserve">Public Education                                  </v>
      </c>
      <c r="D732" s="33" t="str">
        <f>'[1]Schedule of Pension Amounts LW'!B725</f>
        <v>1458</v>
      </c>
      <c r="E732" s="33" t="str">
        <f>IF(ISNA(VLOOKUP(D732,'[1]Proportionate Shares'!$D$23:$G$1400,2,FALSE)),"",VLOOKUP(D732,'[1]Proportionate Shares'!$D$23:$G$1400,2,FALSE))</f>
        <v>084903</v>
      </c>
      <c r="F732" s="33" t="str">
        <f>IF(ISNA(VLOOKUP(D732,'[1]Proportionate Shares'!$D$23:$G$1400,3,FALSE)),"",VLOOKUP(D732,'[1]Proportionate Shares'!$D$23:$G$1400,3,FALSE))</f>
        <v/>
      </c>
      <c r="G732" s="34" t="str">
        <f>VLOOKUP(D732,'[1]Employer information'!$A$3:$B$1390,2,FALSE)</f>
        <v>HIGH ISLAND ISD</v>
      </c>
      <c r="H732" s="36">
        <f>IF(ISNA(VLOOKUP(D732,'[1]Proportionate Shares'!$D$23:$I$1377,6,FALSE)),0,VLOOKUP(D732,'[1]Proportionate Shares'!$D$23:$I$1377,6,FALSE))</f>
        <v>8.905979E-6</v>
      </c>
      <c r="I732" s="105">
        <f>VLOOKUP(D732,'[1]Schedule of Pension Amounts LW'!$B$15:$E$1399,3,FALSE)</f>
        <v>431157</v>
      </c>
      <c r="J732" s="105">
        <f>-IF(ISNA(VLOOKUP(D732,'[1]Combined Contribution Amounts'!$A$2:$K$1335,5,FALSE)),0,VLOOKUP(D732,'[1]Combined Contribution Amounts'!$A$2:$K$1335,5,FALSE))</f>
        <v>-31172</v>
      </c>
      <c r="K732" s="105">
        <f>-IF(ISNA(VLOOKUP(D732,'[1]Combined Contribution Amounts'!$A$2:$K$1335,7,FALSE)),0,VLOOKUP(D732,'[1]Combined Contribution Amounts'!$A$2:$K$1335,7,FALSE))+-IF(ISNA(VLOOKUP(D732,'[1]Combined Contribution Amounts'!$A$2:$K$1335,8,FALSE)),0,VLOOKUP(D732,'[1]Combined Contribution Amounts'!$A$2:$K$1335,8,FALSE))+-IF(ISNA(VLOOKUP(D732,'[1]Combined Contribution Amounts'!$A$2:$K$1335,9,FALSE)),0,VLOOKUP(D732,'[1]Combined Contribution Amounts'!$A$2:$K$1335,9,FALSE))</f>
        <v>0</v>
      </c>
      <c r="L732" s="105">
        <f>VLOOKUP(D732,'[1]Pension Expense Details'!$D$23:$S$1407,16,FALSE)</f>
        <v>52213</v>
      </c>
      <c r="M732" s="105">
        <f>ROUND(('[1]68_InOutFlowsCurPrdAndPriorHist'!$F$28-'[1]68_InOutFlowsCurPrdAndPriorHist'!$F$31)*$H732,0)-VLOOKUP(D732,'[1]Pension Expense Details'!$D$23:$S$1407,12,FALSE)</f>
        <v>-7376</v>
      </c>
      <c r="N732" s="105">
        <f>ROUND(('[1]68_InOutFlowsCurPrdAndPriorHist'!$F$29-'[1]68_InOutFlowsCurPrdAndPriorHist'!$F$32)*$H732,0)-VLOOKUP(D732,'[1]Pension Expense Details'!$D$23:$S$1407,13,FALSE)</f>
        <v>-55735</v>
      </c>
      <c r="O732" s="105">
        <f>ROUND(('[1]68_InOutFlowsCurPrdAndPriorHist'!$F$30-'[1]68_InOutFlowsCurPrdAndPriorHist'!$F$33)*$H732,0)-VLOOKUP(D732,'[1]Pension Expense Details'!$D$23:$S$1407,14,FALSE)</f>
        <v>24102</v>
      </c>
      <c r="P732" s="105">
        <f>ROUND((VLOOKUP(D732,'[1]Schedule of Pension Amounts LW'!$B$15:$AC$1399,28,FALSE)-VLOOKUP(D732,'[1]Schedule of Pension Amounts LW'!$B$15:$AC$1399,27,FALSE))*'[1]Schedule of Pension Amounts LW'!AD$4,0)+VLOOKUP(D732,'[1]Schedule of Pension Amounts LW'!$B$15:$AH$1399,33,FALSE)-VLOOKUP(D732,'[1]Pension Expense Details'!$D$23:$S$1407,15,FALSE)</f>
        <v>49772</v>
      </c>
      <c r="Q732" s="98">
        <f t="shared" si="50"/>
        <v>462961</v>
      </c>
      <c r="R732" s="98">
        <f>ROUND('[1]68_InOutFlowsCurPrdAndPrior'!$D$32*IF(ISNA(VLOOKUP(D732,'[1]Proportionate Shares'!$D$23:$I$1359,6,FALSE)),0,VLOOKUP(D732,'[1]Proportionate Shares'!$D$23:$I$1359,6,FALSE)),0)</f>
        <v>1945</v>
      </c>
      <c r="S732" s="98">
        <f>ROUND('[1]68_InOutFlowsCurPrdAndPrior'!$D$33*IF(ISNA(VLOOKUP(D732,'[1]Proportionate Shares'!$D$23:$I$1359,6,FALSE)),0,VLOOKUP(D732,'[1]Proportionate Shares'!$D$23:$I$1359,6,FALSE)),0)</f>
        <v>143633</v>
      </c>
      <c r="T732" s="98">
        <f>ROUND('[1]68_InOutFlowsCurPrdAndPrior'!$D$35*IF(ISNA(VLOOKUP(D732,'[1]Proportionate Shares'!$D$23:$I$1359,6,FALSE)),0,VLOOKUP(D732,'[1]Proportionate Shares'!$D$23:$I$1359,6,FALSE)),0)</f>
        <v>27833</v>
      </c>
      <c r="U732" s="98">
        <f>VLOOKUP(D732,'[1]Schedule of Pension Amounts LW'!$B$15:$AS$1399,36,FALSE)</f>
        <v>74397</v>
      </c>
      <c r="V732" s="99">
        <f t="shared" si="51"/>
        <v>247808</v>
      </c>
      <c r="W732" s="98">
        <f>ROUND('[1]68_InOutFlowsCurPrdAndPrior'!$F$32*IF(ISNA(VLOOKUP(D732,'[1]Proportionate Shares'!$D$23:$I$1359,6,FALSE)),0,VLOOKUP(D732,'[1]Proportionate Shares'!$D$23:$I$1359,6,FALSE)),0)</f>
        <v>16075</v>
      </c>
      <c r="X732" s="98">
        <f>ROUND('[1]68_InOutFlowsCurPrdAndPrior'!$F$33*IF(ISNA(VLOOKUP(D732,'[1]Proportionate Shares'!$D$23:$I$1359,6,FALSE)),0,VLOOKUP(D732,'[1]Proportionate Shares'!$D$23:$I$1359,6,FALSE)),0)</f>
        <v>59356</v>
      </c>
      <c r="Y732" s="98">
        <f>ROUND('[1]68_InOutFlowsCurPrdAndPrior'!$F$35*IF(ISNA(VLOOKUP(D732,'[1]Proportionate Shares'!$D$23:$I$1359,6,FALSE)),0,VLOOKUP(D732,'[1]Proportionate Shares'!$D$23:$I$1359,6,FALSE)),0)</f>
        <v>23185</v>
      </c>
      <c r="Z732" s="98">
        <f>-VLOOKUP(D732,'[1]Schedule of Pension Amounts LW'!$B$15:$AS$1399,37,FALSE)</f>
        <v>45549</v>
      </c>
      <c r="AA732" s="99">
        <f t="shared" si="52"/>
        <v>144165</v>
      </c>
      <c r="AB732" s="72">
        <f>VLOOKUP(D732,'[1]Pension Expense Details'!$D$22:$S$1407,16,FALSE)</f>
        <v>52213</v>
      </c>
      <c r="AC732" s="72">
        <f t="shared" si="53"/>
        <v>45701</v>
      </c>
      <c r="AD732" s="72">
        <f>VLOOKUP(D732,'[1]Schedule of Pension Amounts LW'!$B$15:$W$1399,22,FALSE)</f>
        <v>97914</v>
      </c>
    </row>
    <row r="733" spans="1:30" x14ac:dyDescent="0.3">
      <c r="A733" s="104"/>
      <c r="B733" s="33"/>
      <c r="C733" s="33" t="str">
        <f>VLOOKUP(D733,'[1]Employer information'!$I$3:$J$1391,2,FALSE)</f>
        <v xml:space="preserve">Public Education                                  </v>
      </c>
      <c r="D733" s="33" t="str">
        <f>'[1]Schedule of Pension Amounts LW'!B726</f>
        <v>1654</v>
      </c>
      <c r="E733" s="33" t="str">
        <f>IF(ISNA(VLOOKUP(D733,'[1]Proportionate Shares'!$D$23:$G$1400,2,FALSE)),"",VLOOKUP(D733,'[1]Proportionate Shares'!$D$23:$G$1400,2,FALSE))</f>
        <v>177905</v>
      </c>
      <c r="F733" s="33" t="str">
        <f>IF(ISNA(VLOOKUP(D733,'[1]Proportionate Shares'!$D$23:$G$1400,3,FALSE)),"",VLOOKUP(D733,'[1]Proportionate Shares'!$D$23:$G$1400,3,FALSE))</f>
        <v/>
      </c>
      <c r="G733" s="34" t="str">
        <f>VLOOKUP(D733,'[1]Employer information'!$A$3:$B$1390,2,FALSE)</f>
        <v>HIGHLAND ISD</v>
      </c>
      <c r="H733" s="36">
        <f>IF(ISNA(VLOOKUP(D733,'[1]Proportionate Shares'!$D$23:$I$1377,6,FALSE)),0,VLOOKUP(D733,'[1]Proportionate Shares'!$D$23:$I$1377,6,FALSE))</f>
        <v>1.2775274E-5</v>
      </c>
      <c r="I733" s="105">
        <f>VLOOKUP(D733,'[1]Schedule of Pension Amounts LW'!$B$15:$E$1399,3,FALSE)</f>
        <v>711047</v>
      </c>
      <c r="J733" s="105">
        <f>-IF(ISNA(VLOOKUP(D733,'[1]Combined Contribution Amounts'!$A$2:$K$1335,5,FALSE)),0,VLOOKUP(D733,'[1]Combined Contribution Amounts'!$A$2:$K$1335,5,FALSE))</f>
        <v>-44715</v>
      </c>
      <c r="K733" s="105">
        <f>-IF(ISNA(VLOOKUP(D733,'[1]Combined Contribution Amounts'!$A$2:$K$1335,7,FALSE)),0,VLOOKUP(D733,'[1]Combined Contribution Amounts'!$A$2:$K$1335,7,FALSE))+-IF(ISNA(VLOOKUP(D733,'[1]Combined Contribution Amounts'!$A$2:$K$1335,8,FALSE)),0,VLOOKUP(D733,'[1]Combined Contribution Amounts'!$A$2:$K$1335,8,FALSE))+-IF(ISNA(VLOOKUP(D733,'[1]Combined Contribution Amounts'!$A$2:$K$1335,9,FALSE)),0,VLOOKUP(D733,'[1]Combined Contribution Amounts'!$A$2:$K$1335,9,FALSE))</f>
        <v>0</v>
      </c>
      <c r="L733" s="105">
        <f>VLOOKUP(D733,'[1]Pension Expense Details'!$D$23:$S$1407,16,FALSE)</f>
        <v>60349</v>
      </c>
      <c r="M733" s="105">
        <f>ROUND(('[1]68_InOutFlowsCurPrdAndPriorHist'!$F$28-'[1]68_InOutFlowsCurPrdAndPriorHist'!$F$31)*$H733,0)-VLOOKUP(D733,'[1]Pension Expense Details'!$D$23:$S$1407,12,FALSE)</f>
        <v>-10581</v>
      </c>
      <c r="N733" s="105">
        <f>ROUND(('[1]68_InOutFlowsCurPrdAndPriorHist'!$F$29-'[1]68_InOutFlowsCurPrdAndPriorHist'!$F$32)*$H733,0)-VLOOKUP(D733,'[1]Pension Expense Details'!$D$23:$S$1407,13,FALSE)</f>
        <v>-79950</v>
      </c>
      <c r="O733" s="105">
        <f>ROUND(('[1]68_InOutFlowsCurPrdAndPriorHist'!$F$30-'[1]68_InOutFlowsCurPrdAndPriorHist'!$F$33)*$H733,0)-VLOOKUP(D733,'[1]Pension Expense Details'!$D$23:$S$1407,14,FALSE)</f>
        <v>34573</v>
      </c>
      <c r="P733" s="105">
        <f>ROUND((VLOOKUP(D733,'[1]Schedule of Pension Amounts LW'!$B$15:$AC$1399,28,FALSE)-VLOOKUP(D733,'[1]Schedule of Pension Amounts LW'!$B$15:$AC$1399,27,FALSE))*'[1]Schedule of Pension Amounts LW'!AD$4,0)+VLOOKUP(D733,'[1]Schedule of Pension Amounts LW'!$B$15:$AH$1399,33,FALSE)-VLOOKUP(D733,'[1]Pension Expense Details'!$D$23:$S$1407,15,FALSE)</f>
        <v>-6624</v>
      </c>
      <c r="Q733" s="98">
        <f t="shared" si="50"/>
        <v>664099</v>
      </c>
      <c r="R733" s="98">
        <f>ROUND('[1]68_InOutFlowsCurPrdAndPrior'!$D$32*IF(ISNA(VLOOKUP(D733,'[1]Proportionate Shares'!$D$23:$I$1359,6,FALSE)),0,VLOOKUP(D733,'[1]Proportionate Shares'!$D$23:$I$1359,6,FALSE)),0)</f>
        <v>2790</v>
      </c>
      <c r="S733" s="98">
        <f>ROUND('[1]68_InOutFlowsCurPrdAndPrior'!$D$33*IF(ISNA(VLOOKUP(D733,'[1]Proportionate Shares'!$D$23:$I$1359,6,FALSE)),0,VLOOKUP(D733,'[1]Proportionate Shares'!$D$23:$I$1359,6,FALSE)),0)</f>
        <v>206036</v>
      </c>
      <c r="T733" s="98">
        <f>ROUND('[1]68_InOutFlowsCurPrdAndPrior'!$D$35*IF(ISNA(VLOOKUP(D733,'[1]Proportionate Shares'!$D$23:$I$1359,6,FALSE)),0,VLOOKUP(D733,'[1]Proportionate Shares'!$D$23:$I$1359,6,FALSE)),0)</f>
        <v>39926</v>
      </c>
      <c r="U733" s="98">
        <f>VLOOKUP(D733,'[1]Schedule of Pension Amounts LW'!$B$15:$AS$1399,36,FALSE)</f>
        <v>78442</v>
      </c>
      <c r="V733" s="99">
        <f t="shared" si="51"/>
        <v>327194</v>
      </c>
      <c r="W733" s="98">
        <f>ROUND('[1]68_InOutFlowsCurPrdAndPrior'!$F$32*IF(ISNA(VLOOKUP(D733,'[1]Proportionate Shares'!$D$23:$I$1359,6,FALSE)),0,VLOOKUP(D733,'[1]Proportionate Shares'!$D$23:$I$1359,6,FALSE)),0)</f>
        <v>23059</v>
      </c>
      <c r="X733" s="98">
        <f>ROUND('[1]68_InOutFlowsCurPrdAndPrior'!$F$33*IF(ISNA(VLOOKUP(D733,'[1]Proportionate Shares'!$D$23:$I$1359,6,FALSE)),0,VLOOKUP(D733,'[1]Proportionate Shares'!$D$23:$I$1359,6,FALSE)),0)</f>
        <v>85144</v>
      </c>
      <c r="Y733" s="98">
        <f>ROUND('[1]68_InOutFlowsCurPrdAndPrior'!$F$35*IF(ISNA(VLOOKUP(D733,'[1]Proportionate Shares'!$D$23:$I$1359,6,FALSE)),0,VLOOKUP(D733,'[1]Proportionate Shares'!$D$23:$I$1359,6,FALSE)),0)</f>
        <v>33257</v>
      </c>
      <c r="Z733" s="98">
        <f>-VLOOKUP(D733,'[1]Schedule of Pension Amounts LW'!$B$15:$AS$1399,37,FALSE)</f>
        <v>4560</v>
      </c>
      <c r="AA733" s="99">
        <f t="shared" si="52"/>
        <v>146020</v>
      </c>
      <c r="AB733" s="72">
        <f>VLOOKUP(D733,'[1]Pension Expense Details'!$D$22:$S$1407,16,FALSE)</f>
        <v>60349</v>
      </c>
      <c r="AC733" s="72">
        <f t="shared" si="53"/>
        <v>92417</v>
      </c>
      <c r="AD733" s="72">
        <f>VLOOKUP(D733,'[1]Schedule of Pension Amounts LW'!$B$15:$W$1399,22,FALSE)</f>
        <v>152766</v>
      </c>
    </row>
    <row r="734" spans="1:30" x14ac:dyDescent="0.3">
      <c r="A734" s="104"/>
      <c r="B734" s="33"/>
      <c r="C734" s="33" t="str">
        <f>VLOOKUP(D734,'[1]Employer information'!$I$3:$J$1391,2,FALSE)</f>
        <v xml:space="preserve">Public Education                                  </v>
      </c>
      <c r="D734" s="33" t="str">
        <f>'[1]Schedule of Pension Amounts LW'!B727</f>
        <v>0720</v>
      </c>
      <c r="E734" s="33" t="str">
        <f>IF(ISNA(VLOOKUP(D734,'[1]Proportionate Shares'!$D$23:$G$1400,2,FALSE)),"",VLOOKUP(D734,'[1]Proportionate Shares'!$D$23:$G$1400,2,FALSE))</f>
        <v>057911</v>
      </c>
      <c r="F734" s="33" t="str">
        <f>IF(ISNA(VLOOKUP(D734,'[1]Proportionate Shares'!$D$23:$G$1400,3,FALSE)),"",VLOOKUP(D734,'[1]Proportionate Shares'!$D$23:$G$1400,3,FALSE))</f>
        <v xml:space="preserve">   </v>
      </c>
      <c r="G734" s="34" t="str">
        <f>VLOOKUP(D734,'[1]Employer information'!$A$3:$B$1390,2,FALSE)</f>
        <v>HIGHLAND PARK ISD</v>
      </c>
      <c r="H734" s="36">
        <f>IF(ISNA(VLOOKUP(D734,'[1]Proportionate Shares'!$D$23:$I$1377,6,FALSE)),0,VLOOKUP(D734,'[1]Proportionate Shares'!$D$23:$I$1377,6,FALSE))</f>
        <v>3.9505582500000001E-4</v>
      </c>
      <c r="I734" s="105">
        <f>VLOOKUP(D734,'[1]Schedule of Pension Amounts LW'!$B$15:$E$1399,3,FALSE)</f>
        <v>22613728</v>
      </c>
      <c r="J734" s="105">
        <f>-IF(ISNA(VLOOKUP(D734,'[1]Combined Contribution Amounts'!$A$2:$K$1335,5,FALSE)),0,VLOOKUP(D734,'[1]Combined Contribution Amounts'!$A$2:$K$1335,5,FALSE))</f>
        <v>-1382743</v>
      </c>
      <c r="K734" s="105">
        <f>-IF(ISNA(VLOOKUP(D734,'[1]Combined Contribution Amounts'!$A$2:$K$1335,7,FALSE)),0,VLOOKUP(D734,'[1]Combined Contribution Amounts'!$A$2:$K$1335,7,FALSE))+-IF(ISNA(VLOOKUP(D734,'[1]Combined Contribution Amounts'!$A$2:$K$1335,8,FALSE)),0,VLOOKUP(D734,'[1]Combined Contribution Amounts'!$A$2:$K$1335,8,FALSE))+-IF(ISNA(VLOOKUP(D734,'[1]Combined Contribution Amounts'!$A$2:$K$1335,9,FALSE)),0,VLOOKUP(D734,'[1]Combined Contribution Amounts'!$A$2:$K$1335,9,FALSE))</f>
        <v>0</v>
      </c>
      <c r="L734" s="105">
        <f>VLOOKUP(D734,'[1]Pension Expense Details'!$D$23:$S$1407,16,FALSE)</f>
        <v>1767855</v>
      </c>
      <c r="M734" s="105">
        <f>ROUND(('[1]68_InOutFlowsCurPrdAndPriorHist'!$F$28-'[1]68_InOutFlowsCurPrdAndPriorHist'!$F$31)*$H734,0)-VLOOKUP(D734,'[1]Pension Expense Details'!$D$23:$S$1407,12,FALSE)</f>
        <v>-327200</v>
      </c>
      <c r="N734" s="105">
        <f>ROUND(('[1]68_InOutFlowsCurPrdAndPriorHist'!$F$29-'[1]68_InOutFlowsCurPrdAndPriorHist'!$F$32)*$H734,0)-VLOOKUP(D734,'[1]Pension Expense Details'!$D$23:$S$1407,13,FALSE)</f>
        <v>-2472340</v>
      </c>
      <c r="O734" s="105">
        <f>ROUND(('[1]68_InOutFlowsCurPrdAndPriorHist'!$F$30-'[1]68_InOutFlowsCurPrdAndPriorHist'!$F$33)*$H734,0)-VLOOKUP(D734,'[1]Pension Expense Details'!$D$23:$S$1407,14,FALSE)</f>
        <v>1069116</v>
      </c>
      <c r="P734" s="105">
        <f>ROUND((VLOOKUP(D734,'[1]Schedule of Pension Amounts LW'!$B$15:$AC$1399,28,FALSE)-VLOOKUP(D734,'[1]Schedule of Pension Amounts LW'!$B$15:$AC$1399,27,FALSE))*'[1]Schedule of Pension Amounts LW'!AD$4,0)+VLOOKUP(D734,'[1]Schedule of Pension Amounts LW'!$B$15:$AH$1399,33,FALSE)-VLOOKUP(D734,'[1]Pension Expense Details'!$D$23:$S$1407,15,FALSE)</f>
        <v>-732179</v>
      </c>
      <c r="Q734" s="98">
        <f t="shared" si="50"/>
        <v>20536237</v>
      </c>
      <c r="R734" s="98">
        <f>ROUND('[1]68_InOutFlowsCurPrdAndPrior'!$D$32*IF(ISNA(VLOOKUP(D734,'[1]Proportionate Shares'!$D$23:$I$1359,6,FALSE)),0,VLOOKUP(D734,'[1]Proportionate Shares'!$D$23:$I$1359,6,FALSE)),0)</f>
        <v>86271</v>
      </c>
      <c r="S734" s="98">
        <f>ROUND('[1]68_InOutFlowsCurPrdAndPrior'!$D$33*IF(ISNA(VLOOKUP(D734,'[1]Proportionate Shares'!$D$23:$I$1359,6,FALSE)),0,VLOOKUP(D734,'[1]Proportionate Shares'!$D$23:$I$1359,6,FALSE)),0)</f>
        <v>6371349</v>
      </c>
      <c r="T734" s="98">
        <f>ROUND('[1]68_InOutFlowsCurPrdAndPrior'!$D$35*IF(ISNA(VLOOKUP(D734,'[1]Proportionate Shares'!$D$23:$I$1359,6,FALSE)),0,VLOOKUP(D734,'[1]Proportionate Shares'!$D$23:$I$1359,6,FALSE)),0)</f>
        <v>1234645</v>
      </c>
      <c r="U734" s="98">
        <f>VLOOKUP(D734,'[1]Schedule of Pension Amounts LW'!$B$15:$AS$1399,36,FALSE)</f>
        <v>1261549</v>
      </c>
      <c r="V734" s="99">
        <f t="shared" si="51"/>
        <v>8953814</v>
      </c>
      <c r="W734" s="98">
        <f>ROUND('[1]68_InOutFlowsCurPrdAndPrior'!$F$32*IF(ISNA(VLOOKUP(D734,'[1]Proportionate Shares'!$D$23:$I$1359,6,FALSE)),0,VLOOKUP(D734,'[1]Proportionate Shares'!$D$23:$I$1359,6,FALSE)),0)</f>
        <v>713051</v>
      </c>
      <c r="X734" s="98">
        <f>ROUND('[1]68_InOutFlowsCurPrdAndPrior'!$F$33*IF(ISNA(VLOOKUP(D734,'[1]Proportionate Shares'!$D$23:$I$1359,6,FALSE)),0,VLOOKUP(D734,'[1]Proportionate Shares'!$D$23:$I$1359,6,FALSE)),0)</f>
        <v>2632943</v>
      </c>
      <c r="Y734" s="98">
        <f>ROUND('[1]68_InOutFlowsCurPrdAndPrior'!$F$35*IF(ISNA(VLOOKUP(D734,'[1]Proportionate Shares'!$D$23:$I$1359,6,FALSE)),0,VLOOKUP(D734,'[1]Proportionate Shares'!$D$23:$I$1359,6,FALSE)),0)</f>
        <v>1028437</v>
      </c>
      <c r="Z734" s="98">
        <f>-VLOOKUP(D734,'[1]Schedule of Pension Amounts LW'!$B$15:$AS$1399,37,FALSE)</f>
        <v>623293</v>
      </c>
      <c r="AA734" s="99">
        <f t="shared" si="52"/>
        <v>4997724</v>
      </c>
      <c r="AB734" s="72">
        <f>VLOOKUP(D734,'[1]Pension Expense Details'!$D$22:$S$1407,16,FALSE)</f>
        <v>1767855</v>
      </c>
      <c r="AC734" s="72">
        <f t="shared" si="53"/>
        <v>2333210</v>
      </c>
      <c r="AD734" s="72">
        <f>VLOOKUP(D734,'[1]Schedule of Pension Amounts LW'!$B$15:$W$1399,22,FALSE)</f>
        <v>4101065</v>
      </c>
    </row>
    <row r="735" spans="1:30" x14ac:dyDescent="0.3">
      <c r="A735" s="104"/>
      <c r="B735" s="33"/>
      <c r="C735" s="33" t="str">
        <f>VLOOKUP(D735,'[1]Employer information'!$I$3:$J$1391,2,FALSE)</f>
        <v xml:space="preserve">Public Education                                  </v>
      </c>
      <c r="D735" s="33" t="str">
        <f>'[1]Schedule of Pension Amounts LW'!B728</f>
        <v>1919</v>
      </c>
      <c r="E735" s="33" t="str">
        <f>IF(ISNA(VLOOKUP(D735,'[1]Proportionate Shares'!$D$23:$G$1400,2,FALSE)),"",VLOOKUP(D735,'[1]Proportionate Shares'!$D$23:$G$1400,2,FALSE))</f>
        <v>188903</v>
      </c>
      <c r="F735" s="33" t="str">
        <f>IF(ISNA(VLOOKUP(D735,'[1]Proportionate Shares'!$D$23:$G$1400,3,FALSE)),"",VLOOKUP(D735,'[1]Proportionate Shares'!$D$23:$G$1400,3,FALSE))</f>
        <v/>
      </c>
      <c r="G735" s="34" t="str">
        <f>VLOOKUP(D735,'[1]Employer information'!$A$3:$B$1390,2,FALSE)</f>
        <v>HIGHLAND PARK ISD</v>
      </c>
      <c r="H735" s="36">
        <f>IF(ISNA(VLOOKUP(D735,'[1]Proportionate Shares'!$D$23:$I$1377,6,FALSE)),0,VLOOKUP(D735,'[1]Proportionate Shares'!$D$23:$I$1377,6,FALSE))</f>
        <v>5.0425978000000001E-5</v>
      </c>
      <c r="I735" s="105">
        <f>VLOOKUP(D735,'[1]Schedule of Pension Amounts LW'!$B$15:$E$1399,3,FALSE)</f>
        <v>2803192</v>
      </c>
      <c r="J735" s="105">
        <f>-IF(ISNA(VLOOKUP(D735,'[1]Combined Contribution Amounts'!$A$2:$K$1335,5,FALSE)),0,VLOOKUP(D735,'[1]Combined Contribution Amounts'!$A$2:$K$1335,5,FALSE))</f>
        <v>-176497</v>
      </c>
      <c r="K735" s="105">
        <f>-IF(ISNA(VLOOKUP(D735,'[1]Combined Contribution Amounts'!$A$2:$K$1335,7,FALSE)),0,VLOOKUP(D735,'[1]Combined Contribution Amounts'!$A$2:$K$1335,7,FALSE))+-IF(ISNA(VLOOKUP(D735,'[1]Combined Contribution Amounts'!$A$2:$K$1335,8,FALSE)),0,VLOOKUP(D735,'[1]Combined Contribution Amounts'!$A$2:$K$1335,8,FALSE))+-IF(ISNA(VLOOKUP(D735,'[1]Combined Contribution Amounts'!$A$2:$K$1335,9,FALSE)),0,VLOOKUP(D735,'[1]Combined Contribution Amounts'!$A$2:$K$1335,9,FALSE))</f>
        <v>0</v>
      </c>
      <c r="L735" s="105">
        <f>VLOOKUP(D735,'[1]Pension Expense Details'!$D$23:$S$1407,16,FALSE)</f>
        <v>238744</v>
      </c>
      <c r="M735" s="105">
        <f>ROUND(('[1]68_InOutFlowsCurPrdAndPriorHist'!$F$28-'[1]68_InOutFlowsCurPrdAndPriorHist'!$F$31)*$H735,0)-VLOOKUP(D735,'[1]Pension Expense Details'!$D$23:$S$1407,12,FALSE)</f>
        <v>-41764</v>
      </c>
      <c r="N735" s="105">
        <f>ROUND(('[1]68_InOutFlowsCurPrdAndPriorHist'!$F$29-'[1]68_InOutFlowsCurPrdAndPriorHist'!$F$32)*$H735,0)-VLOOKUP(D735,'[1]Pension Expense Details'!$D$23:$S$1407,13,FALSE)</f>
        <v>-315576</v>
      </c>
      <c r="O735" s="105">
        <f>ROUND(('[1]68_InOutFlowsCurPrdAndPriorHist'!$F$30-'[1]68_InOutFlowsCurPrdAndPriorHist'!$F$33)*$H735,0)-VLOOKUP(D735,'[1]Pension Expense Details'!$D$23:$S$1407,14,FALSE)</f>
        <v>136465</v>
      </c>
      <c r="P735" s="105">
        <f>ROUND((VLOOKUP(D735,'[1]Schedule of Pension Amounts LW'!$B$15:$AC$1399,28,FALSE)-VLOOKUP(D735,'[1]Schedule of Pension Amounts LW'!$B$15:$AC$1399,27,FALSE))*'[1]Schedule of Pension Amounts LW'!AD$4,0)+VLOOKUP(D735,'[1]Schedule of Pension Amounts LW'!$B$15:$AH$1399,33,FALSE)-VLOOKUP(D735,'[1]Pension Expense Details'!$D$23:$S$1407,15,FALSE)</f>
        <v>-23264</v>
      </c>
      <c r="Q735" s="98">
        <f t="shared" si="50"/>
        <v>2621300</v>
      </c>
      <c r="R735" s="98">
        <f>ROUND('[1]68_InOutFlowsCurPrdAndPrior'!$D$32*IF(ISNA(VLOOKUP(D735,'[1]Proportionate Shares'!$D$23:$I$1359,6,FALSE)),0,VLOOKUP(D735,'[1]Proportionate Shares'!$D$23:$I$1359,6,FALSE)),0)</f>
        <v>11012</v>
      </c>
      <c r="S735" s="98">
        <f>ROUND('[1]68_InOutFlowsCurPrdAndPrior'!$D$33*IF(ISNA(VLOOKUP(D735,'[1]Proportionate Shares'!$D$23:$I$1359,6,FALSE)),0,VLOOKUP(D735,'[1]Proportionate Shares'!$D$23:$I$1359,6,FALSE)),0)</f>
        <v>813256</v>
      </c>
      <c r="T735" s="98">
        <f>ROUND('[1]68_InOutFlowsCurPrdAndPrior'!$D$35*IF(ISNA(VLOOKUP(D735,'[1]Proportionate Shares'!$D$23:$I$1359,6,FALSE)),0,VLOOKUP(D735,'[1]Proportionate Shares'!$D$23:$I$1359,6,FALSE)),0)</f>
        <v>157593</v>
      </c>
      <c r="U735" s="98">
        <f>VLOOKUP(D735,'[1]Schedule of Pension Amounts LW'!$B$15:$AS$1399,36,FALSE)</f>
        <v>158711</v>
      </c>
      <c r="V735" s="99">
        <f t="shared" si="51"/>
        <v>1140572</v>
      </c>
      <c r="W735" s="98">
        <f>ROUND('[1]68_InOutFlowsCurPrdAndPrior'!$F$32*IF(ISNA(VLOOKUP(D735,'[1]Proportionate Shares'!$D$23:$I$1359,6,FALSE)),0,VLOOKUP(D735,'[1]Proportionate Shares'!$D$23:$I$1359,6,FALSE)),0)</f>
        <v>91016</v>
      </c>
      <c r="X735" s="98">
        <f>ROUND('[1]68_InOutFlowsCurPrdAndPrior'!$F$33*IF(ISNA(VLOOKUP(D735,'[1]Proportionate Shares'!$D$23:$I$1359,6,FALSE)),0,VLOOKUP(D735,'[1]Proportionate Shares'!$D$23:$I$1359,6,FALSE)),0)</f>
        <v>336076</v>
      </c>
      <c r="Y735" s="98">
        <f>ROUND('[1]68_InOutFlowsCurPrdAndPrior'!$F$35*IF(ISNA(VLOOKUP(D735,'[1]Proportionate Shares'!$D$23:$I$1359,6,FALSE)),0,VLOOKUP(D735,'[1]Proportionate Shares'!$D$23:$I$1359,6,FALSE)),0)</f>
        <v>131272</v>
      </c>
      <c r="Z735" s="98">
        <f>-VLOOKUP(D735,'[1]Schedule of Pension Amounts LW'!$B$15:$AS$1399,37,FALSE)</f>
        <v>281050</v>
      </c>
      <c r="AA735" s="99">
        <f t="shared" si="52"/>
        <v>839414</v>
      </c>
      <c r="AB735" s="72">
        <f>VLOOKUP(D735,'[1]Pension Expense Details'!$D$22:$S$1407,16,FALSE)</f>
        <v>238744</v>
      </c>
      <c r="AC735" s="72">
        <f t="shared" si="53"/>
        <v>236124</v>
      </c>
      <c r="AD735" s="72">
        <f>VLOOKUP(D735,'[1]Schedule of Pension Amounts LW'!$B$15:$W$1399,22,FALSE)</f>
        <v>474868</v>
      </c>
    </row>
    <row r="736" spans="1:30" x14ac:dyDescent="0.3">
      <c r="A736" s="104"/>
      <c r="B736" s="33"/>
      <c r="C736" s="33" t="str">
        <f>VLOOKUP(D736,'[1]Employer information'!$I$3:$J$1391,2,FALSE)</f>
        <v xml:space="preserve">Public Education                                  </v>
      </c>
      <c r="D736" s="33" t="str">
        <f>'[1]Schedule of Pension Amounts LW'!B729</f>
        <v>0721</v>
      </c>
      <c r="E736" s="33" t="str">
        <f>IF(ISNA(VLOOKUP(D736,'[1]Proportionate Shares'!$D$23:$G$1400,2,FALSE)),"",VLOOKUP(D736,'[1]Proportionate Shares'!$D$23:$G$1400,2,FALSE))</f>
        <v>109904</v>
      </c>
      <c r="F736" s="33" t="str">
        <f>IF(ISNA(VLOOKUP(D736,'[1]Proportionate Shares'!$D$23:$G$1400,3,FALSE)),"",VLOOKUP(D736,'[1]Proportionate Shares'!$D$23:$G$1400,3,FALSE))</f>
        <v xml:space="preserve">   </v>
      </c>
      <c r="G736" s="34" t="str">
        <f>VLOOKUP(D736,'[1]Employer information'!$A$3:$B$1390,2,FALSE)</f>
        <v>HILLSBORO ISD</v>
      </c>
      <c r="H736" s="36">
        <f>IF(ISNA(VLOOKUP(D736,'[1]Proportionate Shares'!$D$23:$I$1377,6,FALSE)),0,VLOOKUP(D736,'[1]Proportionate Shares'!$D$23:$I$1377,6,FALSE))</f>
        <v>1.2318061500000001E-4</v>
      </c>
      <c r="I736" s="105">
        <f>VLOOKUP(D736,'[1]Schedule of Pension Amounts LW'!$B$15:$E$1399,3,FALSE)</f>
        <v>6718229</v>
      </c>
      <c r="J736" s="105">
        <f>-IF(ISNA(VLOOKUP(D736,'[1]Combined Contribution Amounts'!$A$2:$K$1335,5,FALSE)),0,VLOOKUP(D736,'[1]Combined Contribution Amounts'!$A$2:$K$1335,5,FALSE))</f>
        <v>-431147</v>
      </c>
      <c r="K736" s="105">
        <f>-IF(ISNA(VLOOKUP(D736,'[1]Combined Contribution Amounts'!$A$2:$K$1335,7,FALSE)),0,VLOOKUP(D736,'[1]Combined Contribution Amounts'!$A$2:$K$1335,7,FALSE))+-IF(ISNA(VLOOKUP(D736,'[1]Combined Contribution Amounts'!$A$2:$K$1335,8,FALSE)),0,VLOOKUP(D736,'[1]Combined Contribution Amounts'!$A$2:$K$1335,8,FALSE))+-IF(ISNA(VLOOKUP(D736,'[1]Combined Contribution Amounts'!$A$2:$K$1335,9,FALSE)),0,VLOOKUP(D736,'[1]Combined Contribution Amounts'!$A$2:$K$1335,9,FALSE))</f>
        <v>0</v>
      </c>
      <c r="L736" s="105">
        <f>VLOOKUP(D736,'[1]Pension Expense Details'!$D$23:$S$1407,16,FALSE)</f>
        <v>603543</v>
      </c>
      <c r="M736" s="105">
        <f>ROUND(('[1]68_InOutFlowsCurPrdAndPriorHist'!$F$28-'[1]68_InOutFlowsCurPrdAndPriorHist'!$F$31)*$H736,0)-VLOOKUP(D736,'[1]Pension Expense Details'!$D$23:$S$1407,12,FALSE)</f>
        <v>-102023</v>
      </c>
      <c r="N736" s="105">
        <f>ROUND(('[1]68_InOutFlowsCurPrdAndPriorHist'!$F$29-'[1]68_InOutFlowsCurPrdAndPriorHist'!$F$32)*$H736,0)-VLOOKUP(D736,'[1]Pension Expense Details'!$D$23:$S$1407,13,FALSE)</f>
        <v>-770889</v>
      </c>
      <c r="O736" s="105">
        <f>ROUND(('[1]68_InOutFlowsCurPrdAndPriorHist'!$F$30-'[1]68_InOutFlowsCurPrdAndPriorHist'!$F$33)*$H736,0)-VLOOKUP(D736,'[1]Pension Expense Details'!$D$23:$S$1407,14,FALSE)</f>
        <v>333357</v>
      </c>
      <c r="P736" s="105">
        <f>ROUND((VLOOKUP(D736,'[1]Schedule of Pension Amounts LW'!$B$15:$AC$1399,28,FALSE)-VLOOKUP(D736,'[1]Schedule of Pension Amounts LW'!$B$15:$AC$1399,27,FALSE))*'[1]Schedule of Pension Amounts LW'!AD$4,0)+VLOOKUP(D736,'[1]Schedule of Pension Amounts LW'!$B$15:$AH$1399,33,FALSE)-VLOOKUP(D736,'[1]Pension Expense Details'!$D$23:$S$1407,15,FALSE)</f>
        <v>52243</v>
      </c>
      <c r="Q736" s="98">
        <f t="shared" si="50"/>
        <v>6403313</v>
      </c>
      <c r="R736" s="98">
        <f>ROUND('[1]68_InOutFlowsCurPrdAndPrior'!$D$32*IF(ISNA(VLOOKUP(D736,'[1]Proportionate Shares'!$D$23:$I$1359,6,FALSE)),0,VLOOKUP(D736,'[1]Proportionate Shares'!$D$23:$I$1359,6,FALSE)),0)</f>
        <v>26900</v>
      </c>
      <c r="S736" s="98">
        <f>ROUND('[1]68_InOutFlowsCurPrdAndPrior'!$D$33*IF(ISNA(VLOOKUP(D736,'[1]Proportionate Shares'!$D$23:$I$1359,6,FALSE)),0,VLOOKUP(D736,'[1]Proportionate Shares'!$D$23:$I$1359,6,FALSE)),0)</f>
        <v>1986622</v>
      </c>
      <c r="T736" s="98">
        <f>ROUND('[1]68_InOutFlowsCurPrdAndPrior'!$D$35*IF(ISNA(VLOOKUP(D736,'[1]Proportionate Shares'!$D$23:$I$1359,6,FALSE)),0,VLOOKUP(D736,'[1]Proportionate Shares'!$D$23:$I$1359,6,FALSE)),0)</f>
        <v>384969</v>
      </c>
      <c r="U736" s="98">
        <f>VLOOKUP(D736,'[1]Schedule of Pension Amounts LW'!$B$15:$AS$1399,36,FALSE)</f>
        <v>387504</v>
      </c>
      <c r="V736" s="99">
        <f t="shared" si="51"/>
        <v>2785995</v>
      </c>
      <c r="W736" s="98">
        <f>ROUND('[1]68_InOutFlowsCurPrdAndPrior'!$F$32*IF(ISNA(VLOOKUP(D736,'[1]Proportionate Shares'!$D$23:$I$1359,6,FALSE)),0,VLOOKUP(D736,'[1]Proportionate Shares'!$D$23:$I$1359,6,FALSE)),0)</f>
        <v>222333</v>
      </c>
      <c r="X736" s="98">
        <f>ROUND('[1]68_InOutFlowsCurPrdAndPrior'!$F$33*IF(ISNA(VLOOKUP(D736,'[1]Proportionate Shares'!$D$23:$I$1359,6,FALSE)),0,VLOOKUP(D736,'[1]Proportionate Shares'!$D$23:$I$1359,6,FALSE)),0)</f>
        <v>820966</v>
      </c>
      <c r="Y736" s="98">
        <f>ROUND('[1]68_InOutFlowsCurPrdAndPrior'!$F$35*IF(ISNA(VLOOKUP(D736,'[1]Proportionate Shares'!$D$23:$I$1359,6,FALSE)),0,VLOOKUP(D736,'[1]Proportionate Shares'!$D$23:$I$1359,6,FALSE)),0)</f>
        <v>320673</v>
      </c>
      <c r="Z736" s="98">
        <f>-VLOOKUP(D736,'[1]Schedule of Pension Amounts LW'!$B$15:$AS$1399,37,FALSE)</f>
        <v>93</v>
      </c>
      <c r="AA736" s="99">
        <f t="shared" si="52"/>
        <v>1364065</v>
      </c>
      <c r="AB736" s="72">
        <f>VLOOKUP(D736,'[1]Pension Expense Details'!$D$22:$S$1407,16,FALSE)</f>
        <v>603543</v>
      </c>
      <c r="AC736" s="72">
        <f t="shared" si="53"/>
        <v>706346</v>
      </c>
      <c r="AD736" s="72">
        <f>VLOOKUP(D736,'[1]Schedule of Pension Amounts LW'!$B$15:$W$1399,22,FALSE)</f>
        <v>1309889</v>
      </c>
    </row>
    <row r="737" spans="1:30" x14ac:dyDescent="0.3">
      <c r="A737" s="104"/>
      <c r="B737" s="33"/>
      <c r="C737" s="33" t="str">
        <f>VLOOKUP(D737,'[1]Employer information'!$I$3:$J$1391,2,FALSE)</f>
        <v xml:space="preserve">Public Education                                  </v>
      </c>
      <c r="D737" s="33" t="str">
        <f>'[1]Schedule of Pension Amounts LW'!B730</f>
        <v>1479</v>
      </c>
      <c r="E737" s="33" t="str">
        <f>IF(ISNA(VLOOKUP(D737,'[1]Proportionate Shares'!$D$23:$G$1400,2,FALSE)),"",VLOOKUP(D737,'[1]Proportionate Shares'!$D$23:$G$1400,2,FALSE))</f>
        <v>084908</v>
      </c>
      <c r="F737" s="33" t="str">
        <f>IF(ISNA(VLOOKUP(D737,'[1]Proportionate Shares'!$D$23:$G$1400,3,FALSE)),"",VLOOKUP(D737,'[1]Proportionate Shares'!$D$23:$G$1400,3,FALSE))</f>
        <v/>
      </c>
      <c r="G737" s="34" t="str">
        <f>VLOOKUP(D737,'[1]Employer information'!$A$3:$B$1390,2,FALSE)</f>
        <v>HITCHCOCK ISD</v>
      </c>
      <c r="H737" s="36">
        <f>IF(ISNA(VLOOKUP(D737,'[1]Proportionate Shares'!$D$23:$I$1377,6,FALSE)),0,VLOOKUP(D737,'[1]Proportionate Shares'!$D$23:$I$1377,6,FALSE))</f>
        <v>1.3456193799999999E-4</v>
      </c>
      <c r="I737" s="105">
        <f>VLOOKUP(D737,'[1]Schedule of Pension Amounts LW'!$B$15:$E$1399,3,FALSE)</f>
        <v>7454438</v>
      </c>
      <c r="J737" s="105">
        <f>-IF(ISNA(VLOOKUP(D737,'[1]Combined Contribution Amounts'!$A$2:$K$1335,5,FALSE)),0,VLOOKUP(D737,'[1]Combined Contribution Amounts'!$A$2:$K$1335,5,FALSE))</f>
        <v>-470983</v>
      </c>
      <c r="K737" s="105">
        <f>-IF(ISNA(VLOOKUP(D737,'[1]Combined Contribution Amounts'!$A$2:$K$1335,7,FALSE)),0,VLOOKUP(D737,'[1]Combined Contribution Amounts'!$A$2:$K$1335,7,FALSE))+-IF(ISNA(VLOOKUP(D737,'[1]Combined Contribution Amounts'!$A$2:$K$1335,8,FALSE)),0,VLOOKUP(D737,'[1]Combined Contribution Amounts'!$A$2:$K$1335,8,FALSE))+-IF(ISNA(VLOOKUP(D737,'[1]Combined Contribution Amounts'!$A$2:$K$1335,9,FALSE)),0,VLOOKUP(D737,'[1]Combined Contribution Amounts'!$A$2:$K$1335,9,FALSE))</f>
        <v>0</v>
      </c>
      <c r="L737" s="105">
        <f>VLOOKUP(D737,'[1]Pension Expense Details'!$D$23:$S$1407,16,FALSE)</f>
        <v>641159</v>
      </c>
      <c r="M737" s="105">
        <f>ROUND(('[1]68_InOutFlowsCurPrdAndPriorHist'!$F$28-'[1]68_InOutFlowsCurPrdAndPriorHist'!$F$31)*$H737,0)-VLOOKUP(D737,'[1]Pension Expense Details'!$D$23:$S$1407,12,FALSE)</f>
        <v>-111449</v>
      </c>
      <c r="N737" s="105">
        <f>ROUND(('[1]68_InOutFlowsCurPrdAndPriorHist'!$F$29-'[1]68_InOutFlowsCurPrdAndPriorHist'!$F$32)*$H737,0)-VLOOKUP(D737,'[1]Pension Expense Details'!$D$23:$S$1407,13,FALSE)</f>
        <v>-842116</v>
      </c>
      <c r="O737" s="105">
        <f>ROUND(('[1]68_InOutFlowsCurPrdAndPriorHist'!$F$30-'[1]68_InOutFlowsCurPrdAndPriorHist'!$F$33)*$H737,0)-VLOOKUP(D737,'[1]Pension Expense Details'!$D$23:$S$1407,14,FALSE)</f>
        <v>364157</v>
      </c>
      <c r="P737" s="105">
        <f>ROUND((VLOOKUP(D737,'[1]Schedule of Pension Amounts LW'!$B$15:$AC$1399,28,FALSE)-VLOOKUP(D737,'[1]Schedule of Pension Amounts LW'!$B$15:$AC$1399,27,FALSE))*'[1]Schedule of Pension Amounts LW'!AD$4,0)+VLOOKUP(D737,'[1]Schedule of Pension Amounts LW'!$B$15:$AH$1399,33,FALSE)-VLOOKUP(D737,'[1]Pension Expense Details'!$D$23:$S$1407,15,FALSE)</f>
        <v>-40256</v>
      </c>
      <c r="Q737" s="98">
        <f t="shared" si="50"/>
        <v>6994950</v>
      </c>
      <c r="R737" s="98">
        <f>ROUND('[1]68_InOutFlowsCurPrdAndPrior'!$D$32*IF(ISNA(VLOOKUP(D737,'[1]Proportionate Shares'!$D$23:$I$1359,6,FALSE)),0,VLOOKUP(D737,'[1]Proportionate Shares'!$D$23:$I$1359,6,FALSE)),0)</f>
        <v>29385</v>
      </c>
      <c r="S737" s="98">
        <f>ROUND('[1]68_InOutFlowsCurPrdAndPrior'!$D$33*IF(ISNA(VLOOKUP(D737,'[1]Proportionate Shares'!$D$23:$I$1359,6,FALSE)),0,VLOOKUP(D737,'[1]Proportionate Shares'!$D$23:$I$1359,6,FALSE)),0)</f>
        <v>2170177</v>
      </c>
      <c r="T737" s="98">
        <f>ROUND('[1]68_InOutFlowsCurPrdAndPrior'!$D$35*IF(ISNA(VLOOKUP(D737,'[1]Proportionate Shares'!$D$23:$I$1359,6,FALSE)),0,VLOOKUP(D737,'[1]Proportionate Shares'!$D$23:$I$1359,6,FALSE)),0)</f>
        <v>420539</v>
      </c>
      <c r="U737" s="98">
        <f>VLOOKUP(D737,'[1]Schedule of Pension Amounts LW'!$B$15:$AS$1399,36,FALSE)</f>
        <v>810265</v>
      </c>
      <c r="V737" s="99">
        <f t="shared" si="51"/>
        <v>3430366</v>
      </c>
      <c r="W737" s="98">
        <f>ROUND('[1]68_InOutFlowsCurPrdAndPrior'!$F$32*IF(ISNA(VLOOKUP(D737,'[1]Proportionate Shares'!$D$23:$I$1359,6,FALSE)),0,VLOOKUP(D737,'[1]Proportionate Shares'!$D$23:$I$1359,6,FALSE)),0)</f>
        <v>242876</v>
      </c>
      <c r="X737" s="98">
        <f>ROUND('[1]68_InOutFlowsCurPrdAndPrior'!$F$33*IF(ISNA(VLOOKUP(D737,'[1]Proportionate Shares'!$D$23:$I$1359,6,FALSE)),0,VLOOKUP(D737,'[1]Proportionate Shares'!$D$23:$I$1359,6,FALSE)),0)</f>
        <v>896820</v>
      </c>
      <c r="Y737" s="98">
        <f>ROUND('[1]68_InOutFlowsCurPrdAndPrior'!$F$35*IF(ISNA(VLOOKUP(D737,'[1]Proportionate Shares'!$D$23:$I$1359,6,FALSE)),0,VLOOKUP(D737,'[1]Proportionate Shares'!$D$23:$I$1359,6,FALSE)),0)</f>
        <v>350301</v>
      </c>
      <c r="Z737" s="98">
        <f>-VLOOKUP(D737,'[1]Schedule of Pension Amounts LW'!$B$15:$AS$1399,37,FALSE)</f>
        <v>27759</v>
      </c>
      <c r="AA737" s="99">
        <f t="shared" si="52"/>
        <v>1517756</v>
      </c>
      <c r="AB737" s="72">
        <f>VLOOKUP(D737,'[1]Pension Expense Details'!$D$22:$S$1407,16,FALSE)</f>
        <v>641159</v>
      </c>
      <c r="AC737" s="72">
        <f t="shared" si="53"/>
        <v>879811</v>
      </c>
      <c r="AD737" s="72">
        <f>VLOOKUP(D737,'[1]Schedule of Pension Amounts LW'!$B$15:$W$1399,22,FALSE)</f>
        <v>1520970</v>
      </c>
    </row>
    <row r="738" spans="1:30" x14ac:dyDescent="0.3">
      <c r="A738" s="104"/>
      <c r="B738" s="33"/>
      <c r="C738" s="33" t="str">
        <f>VLOOKUP(D738,'[1]Employer information'!$I$3:$J$1391,2,FALSE)</f>
        <v xml:space="preserve">Public Education                                  </v>
      </c>
      <c r="D738" s="33" t="str">
        <f>'[1]Schedule of Pension Amounts LW'!B731</f>
        <v>0723</v>
      </c>
      <c r="E738" s="33" t="str">
        <f>IF(ISNA(VLOOKUP(D738,'[1]Proportionate Shares'!$D$23:$G$1400,2,FALSE)),"",VLOOKUP(D738,'[1]Proportionate Shares'!$D$23:$G$1400,2,FALSE))</f>
        <v>014905</v>
      </c>
      <c r="F738" s="33" t="str">
        <f>IF(ISNA(VLOOKUP(D738,'[1]Proportionate Shares'!$D$23:$G$1400,3,FALSE)),"",VLOOKUP(D738,'[1]Proportionate Shares'!$D$23:$G$1400,3,FALSE))</f>
        <v xml:space="preserve">   </v>
      </c>
      <c r="G738" s="34" t="str">
        <f>VLOOKUP(D738,'[1]Employer information'!$A$3:$B$1390,2,FALSE)</f>
        <v>HOLLAND ISD</v>
      </c>
      <c r="H738" s="36">
        <f>IF(ISNA(VLOOKUP(D738,'[1]Proportionate Shares'!$D$23:$I$1377,6,FALSE)),0,VLOOKUP(D738,'[1]Proportionate Shares'!$D$23:$I$1377,6,FALSE))</f>
        <v>3.8140401000000001E-5</v>
      </c>
      <c r="I738" s="105">
        <f>VLOOKUP(D738,'[1]Schedule of Pension Amounts LW'!$B$15:$E$1399,3,FALSE)</f>
        <v>2304799</v>
      </c>
      <c r="J738" s="105">
        <f>-IF(ISNA(VLOOKUP(D738,'[1]Combined Contribution Amounts'!$A$2:$K$1335,5,FALSE)),0,VLOOKUP(D738,'[1]Combined Contribution Amounts'!$A$2:$K$1335,5,FALSE))</f>
        <v>-133496</v>
      </c>
      <c r="K738" s="105">
        <f>-IF(ISNA(VLOOKUP(D738,'[1]Combined Contribution Amounts'!$A$2:$K$1335,7,FALSE)),0,VLOOKUP(D738,'[1]Combined Contribution Amounts'!$A$2:$K$1335,7,FALSE))+-IF(ISNA(VLOOKUP(D738,'[1]Combined Contribution Amounts'!$A$2:$K$1335,8,FALSE)),0,VLOOKUP(D738,'[1]Combined Contribution Amounts'!$A$2:$K$1335,8,FALSE))+-IF(ISNA(VLOOKUP(D738,'[1]Combined Contribution Amounts'!$A$2:$K$1335,9,FALSE)),0,VLOOKUP(D738,'[1]Combined Contribution Amounts'!$A$2:$K$1335,9,FALSE))</f>
        <v>0</v>
      </c>
      <c r="L738" s="105">
        <f>VLOOKUP(D738,'[1]Pension Expense Details'!$D$23:$S$1407,16,FALSE)</f>
        <v>151568</v>
      </c>
      <c r="M738" s="105">
        <f>ROUND(('[1]68_InOutFlowsCurPrdAndPriorHist'!$F$28-'[1]68_InOutFlowsCurPrdAndPriorHist'!$F$31)*$H738,0)-VLOOKUP(D738,'[1]Pension Expense Details'!$D$23:$S$1407,12,FALSE)</f>
        <v>-31589</v>
      </c>
      <c r="N738" s="105">
        <f>ROUND(('[1]68_InOutFlowsCurPrdAndPriorHist'!$F$29-'[1]68_InOutFlowsCurPrdAndPriorHist'!$F$32)*$H738,0)-VLOOKUP(D738,'[1]Pension Expense Details'!$D$23:$S$1407,13,FALSE)</f>
        <v>-238690</v>
      </c>
      <c r="O738" s="105">
        <f>ROUND(('[1]68_InOutFlowsCurPrdAndPriorHist'!$F$30-'[1]68_InOutFlowsCurPrdAndPriorHist'!$F$33)*$H738,0)-VLOOKUP(D738,'[1]Pension Expense Details'!$D$23:$S$1407,14,FALSE)</f>
        <v>103217</v>
      </c>
      <c r="P738" s="105">
        <f>ROUND((VLOOKUP(D738,'[1]Schedule of Pension Amounts LW'!$B$15:$AC$1399,28,FALSE)-VLOOKUP(D738,'[1]Schedule of Pension Amounts LW'!$B$15:$AC$1399,27,FALSE))*'[1]Schedule of Pension Amounts LW'!AD$4,0)+VLOOKUP(D738,'[1]Schedule of Pension Amounts LW'!$B$15:$AH$1399,33,FALSE)-VLOOKUP(D738,'[1]Pension Expense Details'!$D$23:$S$1407,15,FALSE)</f>
        <v>-173152</v>
      </c>
      <c r="Q738" s="98">
        <f t="shared" si="50"/>
        <v>1982657</v>
      </c>
      <c r="R738" s="98">
        <f>ROUND('[1]68_InOutFlowsCurPrdAndPrior'!$D$32*IF(ISNA(VLOOKUP(D738,'[1]Proportionate Shares'!$D$23:$I$1359,6,FALSE)),0,VLOOKUP(D738,'[1]Proportionate Shares'!$D$23:$I$1359,6,FALSE)),0)</f>
        <v>8329</v>
      </c>
      <c r="S738" s="98">
        <f>ROUND('[1]68_InOutFlowsCurPrdAndPrior'!$D$33*IF(ISNA(VLOOKUP(D738,'[1]Proportionate Shares'!$D$23:$I$1359,6,FALSE)),0,VLOOKUP(D738,'[1]Proportionate Shares'!$D$23:$I$1359,6,FALSE)),0)</f>
        <v>615118</v>
      </c>
      <c r="T738" s="98">
        <f>ROUND('[1]68_InOutFlowsCurPrdAndPrior'!$D$35*IF(ISNA(VLOOKUP(D738,'[1]Proportionate Shares'!$D$23:$I$1359,6,FALSE)),0,VLOOKUP(D738,'[1]Proportionate Shares'!$D$23:$I$1359,6,FALSE)),0)</f>
        <v>119198</v>
      </c>
      <c r="U738" s="98">
        <f>VLOOKUP(D738,'[1]Schedule of Pension Amounts LW'!$B$15:$AS$1399,36,FALSE)</f>
        <v>268427</v>
      </c>
      <c r="V738" s="99">
        <f t="shared" si="51"/>
        <v>1011072</v>
      </c>
      <c r="W738" s="98">
        <f>ROUND('[1]68_InOutFlowsCurPrdAndPrior'!$F$32*IF(ISNA(VLOOKUP(D738,'[1]Proportionate Shares'!$D$23:$I$1359,6,FALSE)),0,VLOOKUP(D738,'[1]Proportionate Shares'!$D$23:$I$1359,6,FALSE)),0)</f>
        <v>68841</v>
      </c>
      <c r="X738" s="98">
        <f>ROUND('[1]68_InOutFlowsCurPrdAndPrior'!$F$33*IF(ISNA(VLOOKUP(D738,'[1]Proportionate Shares'!$D$23:$I$1359,6,FALSE)),0,VLOOKUP(D738,'[1]Proportionate Shares'!$D$23:$I$1359,6,FALSE)),0)</f>
        <v>254196</v>
      </c>
      <c r="Y738" s="98">
        <f>ROUND('[1]68_InOutFlowsCurPrdAndPrior'!$F$35*IF(ISNA(VLOOKUP(D738,'[1]Proportionate Shares'!$D$23:$I$1359,6,FALSE)),0,VLOOKUP(D738,'[1]Proportionate Shares'!$D$23:$I$1359,6,FALSE)),0)</f>
        <v>99290</v>
      </c>
      <c r="Z738" s="98">
        <f>-VLOOKUP(D738,'[1]Schedule of Pension Amounts LW'!$B$15:$AS$1399,37,FALSE)</f>
        <v>119144</v>
      </c>
      <c r="AA738" s="99">
        <f t="shared" si="52"/>
        <v>541471</v>
      </c>
      <c r="AB738" s="72">
        <f>VLOOKUP(D738,'[1]Pension Expense Details'!$D$22:$S$1407,16,FALSE)</f>
        <v>151568</v>
      </c>
      <c r="AC738" s="72">
        <f t="shared" si="53"/>
        <v>287628</v>
      </c>
      <c r="AD738" s="72">
        <f>VLOOKUP(D738,'[1]Schedule of Pension Amounts LW'!$B$15:$W$1399,22,FALSE)</f>
        <v>439196</v>
      </c>
    </row>
    <row r="739" spans="1:30" x14ac:dyDescent="0.3">
      <c r="A739" s="104"/>
      <c r="B739" s="33"/>
      <c r="C739" s="33" t="str">
        <f>VLOOKUP(D739,'[1]Employer information'!$I$3:$J$1391,2,FALSE)</f>
        <v xml:space="preserve">Public Education                                  </v>
      </c>
      <c r="D739" s="33" t="str">
        <f>'[1]Schedule of Pension Amounts LW'!B732</f>
        <v>0724</v>
      </c>
      <c r="E739" s="33" t="str">
        <f>IF(ISNA(VLOOKUP(D739,'[1]Proportionate Shares'!$D$23:$G$1400,2,FALSE)),"",VLOOKUP(D739,'[1]Proportionate Shares'!$D$23:$G$1400,2,FALSE))</f>
        <v>005902</v>
      </c>
      <c r="F739" s="33" t="str">
        <f>IF(ISNA(VLOOKUP(D739,'[1]Proportionate Shares'!$D$23:$G$1400,3,FALSE)),"",VLOOKUP(D739,'[1]Proportionate Shares'!$D$23:$G$1400,3,FALSE))</f>
        <v xml:space="preserve">   </v>
      </c>
      <c r="G739" s="34" t="str">
        <f>VLOOKUP(D739,'[1]Employer information'!$A$3:$B$1390,2,FALSE)</f>
        <v>HOLLIDAY ISD</v>
      </c>
      <c r="H739" s="36">
        <f>IF(ISNA(VLOOKUP(D739,'[1]Proportionate Shares'!$D$23:$I$1377,6,FALSE)),0,VLOOKUP(D739,'[1]Proportionate Shares'!$D$23:$I$1377,6,FALSE))</f>
        <v>3.7360712999999998E-5</v>
      </c>
      <c r="I739" s="105">
        <f>VLOOKUP(D739,'[1]Schedule of Pension Amounts LW'!$B$15:$E$1399,3,FALSE)</f>
        <v>1965288</v>
      </c>
      <c r="J739" s="105">
        <f>-IF(ISNA(VLOOKUP(D739,'[1]Combined Contribution Amounts'!$A$2:$K$1335,5,FALSE)),0,VLOOKUP(D739,'[1]Combined Contribution Amounts'!$A$2:$K$1335,5,FALSE))</f>
        <v>-130767</v>
      </c>
      <c r="K739" s="105">
        <f>-IF(ISNA(VLOOKUP(D739,'[1]Combined Contribution Amounts'!$A$2:$K$1335,7,FALSE)),0,VLOOKUP(D739,'[1]Combined Contribution Amounts'!$A$2:$K$1335,7,FALSE))+-IF(ISNA(VLOOKUP(D739,'[1]Combined Contribution Amounts'!$A$2:$K$1335,8,FALSE)),0,VLOOKUP(D739,'[1]Combined Contribution Amounts'!$A$2:$K$1335,8,FALSE))+-IF(ISNA(VLOOKUP(D739,'[1]Combined Contribution Amounts'!$A$2:$K$1335,9,FALSE)),0,VLOOKUP(D739,'[1]Combined Contribution Amounts'!$A$2:$K$1335,9,FALSE))</f>
        <v>0</v>
      </c>
      <c r="L739" s="105">
        <f>VLOOKUP(D739,'[1]Pension Expense Details'!$D$23:$S$1407,16,FALSE)</f>
        <v>194427</v>
      </c>
      <c r="M739" s="105">
        <f>ROUND(('[1]68_InOutFlowsCurPrdAndPriorHist'!$F$28-'[1]68_InOutFlowsCurPrdAndPriorHist'!$F$31)*$H739,0)-VLOOKUP(D739,'[1]Pension Expense Details'!$D$23:$S$1407,12,FALSE)</f>
        <v>-30943</v>
      </c>
      <c r="N739" s="105">
        <f>ROUND(('[1]68_InOutFlowsCurPrdAndPriorHist'!$F$29-'[1]68_InOutFlowsCurPrdAndPriorHist'!$F$32)*$H739,0)-VLOOKUP(D739,'[1]Pension Expense Details'!$D$23:$S$1407,13,FALSE)</f>
        <v>-233811</v>
      </c>
      <c r="O739" s="105">
        <f>ROUND(('[1]68_InOutFlowsCurPrdAndPriorHist'!$F$30-'[1]68_InOutFlowsCurPrdAndPriorHist'!$F$33)*$H739,0)-VLOOKUP(D739,'[1]Pension Expense Details'!$D$23:$S$1407,14,FALSE)</f>
        <v>101107</v>
      </c>
      <c r="P739" s="105">
        <f>ROUND((VLOOKUP(D739,'[1]Schedule of Pension Amounts LW'!$B$15:$AC$1399,28,FALSE)-VLOOKUP(D739,'[1]Schedule of Pension Amounts LW'!$B$15:$AC$1399,27,FALSE))*'[1]Schedule of Pension Amounts LW'!AD$4,0)+VLOOKUP(D739,'[1]Schedule of Pension Amounts LW'!$B$15:$AH$1399,33,FALSE)-VLOOKUP(D739,'[1]Pension Expense Details'!$D$23:$S$1407,15,FALSE)</f>
        <v>76826</v>
      </c>
      <c r="Q739" s="98">
        <f t="shared" si="50"/>
        <v>1942127</v>
      </c>
      <c r="R739" s="98">
        <f>ROUND('[1]68_InOutFlowsCurPrdAndPrior'!$D$32*IF(ISNA(VLOOKUP(D739,'[1]Proportionate Shares'!$D$23:$I$1359,6,FALSE)),0,VLOOKUP(D739,'[1]Proportionate Shares'!$D$23:$I$1359,6,FALSE)),0)</f>
        <v>8159</v>
      </c>
      <c r="S739" s="98">
        <f>ROUND('[1]68_InOutFlowsCurPrdAndPrior'!$D$33*IF(ISNA(VLOOKUP(D739,'[1]Proportionate Shares'!$D$23:$I$1359,6,FALSE)),0,VLOOKUP(D739,'[1]Proportionate Shares'!$D$23:$I$1359,6,FALSE)),0)</f>
        <v>602543</v>
      </c>
      <c r="T739" s="98">
        <f>ROUND('[1]68_InOutFlowsCurPrdAndPrior'!$D$35*IF(ISNA(VLOOKUP(D739,'[1]Proportionate Shares'!$D$23:$I$1359,6,FALSE)),0,VLOOKUP(D739,'[1]Proportionate Shares'!$D$23:$I$1359,6,FALSE)),0)</f>
        <v>116761</v>
      </c>
      <c r="U739" s="98">
        <f>VLOOKUP(D739,'[1]Schedule of Pension Amounts LW'!$B$15:$AS$1399,36,FALSE)</f>
        <v>218196</v>
      </c>
      <c r="V739" s="99">
        <f t="shared" si="51"/>
        <v>945659</v>
      </c>
      <c r="W739" s="98">
        <f>ROUND('[1]68_InOutFlowsCurPrdAndPrior'!$F$32*IF(ISNA(VLOOKUP(D739,'[1]Proportionate Shares'!$D$23:$I$1359,6,FALSE)),0,VLOOKUP(D739,'[1]Proportionate Shares'!$D$23:$I$1359,6,FALSE)),0)</f>
        <v>67434</v>
      </c>
      <c r="X739" s="98">
        <f>ROUND('[1]68_InOutFlowsCurPrdAndPrior'!$F$33*IF(ISNA(VLOOKUP(D739,'[1]Proportionate Shares'!$D$23:$I$1359,6,FALSE)),0,VLOOKUP(D739,'[1]Proportionate Shares'!$D$23:$I$1359,6,FALSE)),0)</f>
        <v>248999</v>
      </c>
      <c r="Y739" s="98">
        <f>ROUND('[1]68_InOutFlowsCurPrdAndPrior'!$F$35*IF(ISNA(VLOOKUP(D739,'[1]Proportionate Shares'!$D$23:$I$1359,6,FALSE)),0,VLOOKUP(D739,'[1]Proportionate Shares'!$D$23:$I$1359,6,FALSE)),0)</f>
        <v>97260</v>
      </c>
      <c r="Z739" s="98">
        <f>-VLOOKUP(D739,'[1]Schedule of Pension Amounts LW'!$B$15:$AS$1399,37,FALSE)</f>
        <v>5730</v>
      </c>
      <c r="AA739" s="99">
        <f t="shared" si="52"/>
        <v>419423</v>
      </c>
      <c r="AB739" s="72">
        <f>VLOOKUP(D739,'[1]Pension Expense Details'!$D$22:$S$1407,16,FALSE)</f>
        <v>194427</v>
      </c>
      <c r="AC739" s="72">
        <f t="shared" si="53"/>
        <v>241434</v>
      </c>
      <c r="AD739" s="72">
        <f>VLOOKUP(D739,'[1]Schedule of Pension Amounts LW'!$B$15:$W$1399,22,FALSE)</f>
        <v>435861</v>
      </c>
    </row>
    <row r="740" spans="1:30" x14ac:dyDescent="0.3">
      <c r="A740" s="104"/>
      <c r="B740" s="33"/>
      <c r="C740" s="33" t="str">
        <f>VLOOKUP(D740,'[1]Employer information'!$I$3:$J$1391,2,FALSE)</f>
        <v xml:space="preserve">Public Education                                  </v>
      </c>
      <c r="D740" s="33" t="str">
        <f>'[1]Schedule of Pension Amounts LW'!B733</f>
        <v>0725</v>
      </c>
      <c r="E740" s="33" t="str">
        <f>IF(ISNA(VLOOKUP(D740,'[1]Proportionate Shares'!$D$23:$G$1400,2,FALSE)),"",VLOOKUP(D740,'[1]Proportionate Shares'!$D$23:$G$1400,2,FALSE))</f>
        <v>163904</v>
      </c>
      <c r="F740" s="33" t="str">
        <f>IF(ISNA(VLOOKUP(D740,'[1]Proportionate Shares'!$D$23:$G$1400,3,FALSE)),"",VLOOKUP(D740,'[1]Proportionate Shares'!$D$23:$G$1400,3,FALSE))</f>
        <v xml:space="preserve">   </v>
      </c>
      <c r="G740" s="34" t="str">
        <f>VLOOKUP(D740,'[1]Employer information'!$A$3:$B$1390,2,FALSE)</f>
        <v>HONDO ISD</v>
      </c>
      <c r="H740" s="36">
        <f>IF(ISNA(VLOOKUP(D740,'[1]Proportionate Shares'!$D$23:$I$1377,6,FALSE)),0,VLOOKUP(D740,'[1]Proportionate Shares'!$D$23:$I$1377,6,FALSE))</f>
        <v>1.11943002E-4</v>
      </c>
      <c r="I740" s="105">
        <f>VLOOKUP(D740,'[1]Schedule of Pension Amounts LW'!$B$15:$E$1399,3,FALSE)</f>
        <v>6333557</v>
      </c>
      <c r="J740" s="105">
        <f>-IF(ISNA(VLOOKUP(D740,'[1]Combined Contribution Amounts'!$A$2:$K$1335,5,FALSE)),0,VLOOKUP(D740,'[1]Combined Contribution Amounts'!$A$2:$K$1335,5,FALSE))</f>
        <v>-391814</v>
      </c>
      <c r="K740" s="105">
        <f>-IF(ISNA(VLOOKUP(D740,'[1]Combined Contribution Amounts'!$A$2:$K$1335,7,FALSE)),0,VLOOKUP(D740,'[1]Combined Contribution Amounts'!$A$2:$K$1335,7,FALSE))+-IF(ISNA(VLOOKUP(D740,'[1]Combined Contribution Amounts'!$A$2:$K$1335,8,FALSE)),0,VLOOKUP(D740,'[1]Combined Contribution Amounts'!$A$2:$K$1335,8,FALSE))+-IF(ISNA(VLOOKUP(D740,'[1]Combined Contribution Amounts'!$A$2:$K$1335,9,FALSE)),0,VLOOKUP(D740,'[1]Combined Contribution Amounts'!$A$2:$K$1335,9,FALSE))</f>
        <v>0</v>
      </c>
      <c r="L740" s="105">
        <f>VLOOKUP(D740,'[1]Pension Expense Details'!$D$23:$S$1407,16,FALSE)</f>
        <v>512612</v>
      </c>
      <c r="M740" s="105">
        <f>ROUND(('[1]68_InOutFlowsCurPrdAndPriorHist'!$F$28-'[1]68_InOutFlowsCurPrdAndPriorHist'!$F$31)*$H740,0)-VLOOKUP(D740,'[1]Pension Expense Details'!$D$23:$S$1407,12,FALSE)</f>
        <v>-92716</v>
      </c>
      <c r="N740" s="105">
        <f>ROUND(('[1]68_InOutFlowsCurPrdAndPriorHist'!$F$29-'[1]68_InOutFlowsCurPrdAndPriorHist'!$F$32)*$H740,0)-VLOOKUP(D740,'[1]Pension Expense Details'!$D$23:$S$1407,13,FALSE)</f>
        <v>-700562</v>
      </c>
      <c r="O740" s="105">
        <f>ROUND(('[1]68_InOutFlowsCurPrdAndPriorHist'!$F$30-'[1]68_InOutFlowsCurPrdAndPriorHist'!$F$33)*$H740,0)-VLOOKUP(D740,'[1]Pension Expense Details'!$D$23:$S$1407,14,FALSE)</f>
        <v>302945</v>
      </c>
      <c r="P740" s="105">
        <f>ROUND((VLOOKUP(D740,'[1]Schedule of Pension Amounts LW'!$B$15:$AC$1399,28,FALSE)-VLOOKUP(D740,'[1]Schedule of Pension Amounts LW'!$B$15:$AC$1399,27,FALSE))*'[1]Schedule of Pension Amounts LW'!AD$4,0)+VLOOKUP(D740,'[1]Schedule of Pension Amounts LW'!$B$15:$AH$1399,33,FALSE)-VLOOKUP(D740,'[1]Pension Expense Details'!$D$23:$S$1407,15,FALSE)</f>
        <v>-144875</v>
      </c>
      <c r="Q740" s="98">
        <f t="shared" si="50"/>
        <v>5819147</v>
      </c>
      <c r="R740" s="98">
        <f>ROUND('[1]68_InOutFlowsCurPrdAndPrior'!$D$32*IF(ISNA(VLOOKUP(D740,'[1]Proportionate Shares'!$D$23:$I$1359,6,FALSE)),0,VLOOKUP(D740,'[1]Proportionate Shares'!$D$23:$I$1359,6,FALSE)),0)</f>
        <v>24446</v>
      </c>
      <c r="S740" s="98">
        <f>ROUND('[1]68_InOutFlowsCurPrdAndPrior'!$D$33*IF(ISNA(VLOOKUP(D740,'[1]Proportionate Shares'!$D$23:$I$1359,6,FALSE)),0,VLOOKUP(D740,'[1]Proportionate Shares'!$D$23:$I$1359,6,FALSE)),0)</f>
        <v>1805385</v>
      </c>
      <c r="T740" s="98">
        <f>ROUND('[1]68_InOutFlowsCurPrdAndPrior'!$D$35*IF(ISNA(VLOOKUP(D740,'[1]Proportionate Shares'!$D$23:$I$1359,6,FALSE)),0,VLOOKUP(D740,'[1]Proportionate Shares'!$D$23:$I$1359,6,FALSE)),0)</f>
        <v>349849</v>
      </c>
      <c r="U740" s="98">
        <f>VLOOKUP(D740,'[1]Schedule of Pension Amounts LW'!$B$15:$AS$1399,36,FALSE)</f>
        <v>453896</v>
      </c>
      <c r="V740" s="99">
        <f t="shared" si="51"/>
        <v>2633576</v>
      </c>
      <c r="W740" s="98">
        <f>ROUND('[1]68_InOutFlowsCurPrdAndPrior'!$F$32*IF(ISNA(VLOOKUP(D740,'[1]Proportionate Shares'!$D$23:$I$1359,6,FALSE)),0,VLOOKUP(D740,'[1]Proportionate Shares'!$D$23:$I$1359,6,FALSE)),0)</f>
        <v>202050</v>
      </c>
      <c r="X740" s="98">
        <f>ROUND('[1]68_InOutFlowsCurPrdAndPrior'!$F$33*IF(ISNA(VLOOKUP(D740,'[1]Proportionate Shares'!$D$23:$I$1359,6,FALSE)),0,VLOOKUP(D740,'[1]Proportionate Shares'!$D$23:$I$1359,6,FALSE)),0)</f>
        <v>746071</v>
      </c>
      <c r="Y740" s="98">
        <f>ROUND('[1]68_InOutFlowsCurPrdAndPrior'!$F$35*IF(ISNA(VLOOKUP(D740,'[1]Proportionate Shares'!$D$23:$I$1359,6,FALSE)),0,VLOOKUP(D740,'[1]Proportionate Shares'!$D$23:$I$1359,6,FALSE)),0)</f>
        <v>291418</v>
      </c>
      <c r="Z740" s="98">
        <f>-VLOOKUP(D740,'[1]Schedule of Pension Amounts LW'!$B$15:$AS$1399,37,FALSE)</f>
        <v>99752</v>
      </c>
      <c r="AA740" s="99">
        <f t="shared" si="52"/>
        <v>1339291</v>
      </c>
      <c r="AB740" s="72">
        <f>VLOOKUP(D740,'[1]Pension Expense Details'!$D$22:$S$1407,16,FALSE)</f>
        <v>512612</v>
      </c>
      <c r="AC740" s="72">
        <f t="shared" si="53"/>
        <v>659253</v>
      </c>
      <c r="AD740" s="72">
        <f>VLOOKUP(D740,'[1]Schedule of Pension Amounts LW'!$B$15:$W$1399,22,FALSE)</f>
        <v>1171865</v>
      </c>
    </row>
    <row r="741" spans="1:30" x14ac:dyDescent="0.3">
      <c r="A741" s="104"/>
      <c r="B741" s="33"/>
      <c r="C741" s="33" t="str">
        <f>VLOOKUP(D741,'[1]Employer information'!$I$3:$J$1391,2,FALSE)</f>
        <v xml:space="preserve">Public Education                                  </v>
      </c>
      <c r="D741" s="33" t="str">
        <f>'[1]Schedule of Pension Amounts LW'!B734</f>
        <v>0726</v>
      </c>
      <c r="E741" s="33" t="str">
        <f>IF(ISNA(VLOOKUP(D741,'[1]Proportionate Shares'!$D$23:$G$1400,2,FALSE)),"",VLOOKUP(D741,'[1]Proportionate Shares'!$D$23:$G$1400,2,FALSE))</f>
        <v>074907</v>
      </c>
      <c r="F741" s="33" t="str">
        <f>IF(ISNA(VLOOKUP(D741,'[1]Proportionate Shares'!$D$23:$G$1400,3,FALSE)),"",VLOOKUP(D741,'[1]Proportionate Shares'!$D$23:$G$1400,3,FALSE))</f>
        <v xml:space="preserve">   </v>
      </c>
      <c r="G741" s="34" t="str">
        <f>VLOOKUP(D741,'[1]Employer information'!$A$3:$B$1390,2,FALSE)</f>
        <v>HONEY GROVE ISD</v>
      </c>
      <c r="H741" s="36">
        <f>IF(ISNA(VLOOKUP(D741,'[1]Proportionate Shares'!$D$23:$I$1377,6,FALSE)),0,VLOOKUP(D741,'[1]Proportionate Shares'!$D$23:$I$1377,6,FALSE))</f>
        <v>3.6189324999999998E-5</v>
      </c>
      <c r="I741" s="105">
        <f>VLOOKUP(D741,'[1]Schedule of Pension Amounts LW'!$B$15:$E$1399,3,FALSE)</f>
        <v>1929652</v>
      </c>
      <c r="J741" s="105">
        <f>-IF(ISNA(VLOOKUP(D741,'[1]Combined Contribution Amounts'!$A$2:$K$1335,5,FALSE)),0,VLOOKUP(D741,'[1]Combined Contribution Amounts'!$A$2:$K$1335,5,FALSE))</f>
        <v>-126667</v>
      </c>
      <c r="K741" s="105">
        <f>-IF(ISNA(VLOOKUP(D741,'[1]Combined Contribution Amounts'!$A$2:$K$1335,7,FALSE)),0,VLOOKUP(D741,'[1]Combined Contribution Amounts'!$A$2:$K$1335,7,FALSE))+-IF(ISNA(VLOOKUP(D741,'[1]Combined Contribution Amounts'!$A$2:$K$1335,8,FALSE)),0,VLOOKUP(D741,'[1]Combined Contribution Amounts'!$A$2:$K$1335,8,FALSE))+-IF(ISNA(VLOOKUP(D741,'[1]Combined Contribution Amounts'!$A$2:$K$1335,9,FALSE)),0,VLOOKUP(D741,'[1]Combined Contribution Amounts'!$A$2:$K$1335,9,FALSE))</f>
        <v>0</v>
      </c>
      <c r="L741" s="105">
        <f>VLOOKUP(D741,'[1]Pension Expense Details'!$D$23:$S$1407,16,FALSE)</f>
        <v>184247</v>
      </c>
      <c r="M741" s="105">
        <f>ROUND(('[1]68_InOutFlowsCurPrdAndPriorHist'!$F$28-'[1]68_InOutFlowsCurPrdAndPriorHist'!$F$31)*$H741,0)-VLOOKUP(D741,'[1]Pension Expense Details'!$D$23:$S$1407,12,FALSE)</f>
        <v>-29973</v>
      </c>
      <c r="N741" s="105">
        <f>ROUND(('[1]68_InOutFlowsCurPrdAndPriorHist'!$F$29-'[1]68_InOutFlowsCurPrdAndPriorHist'!$F$32)*$H741,0)-VLOOKUP(D741,'[1]Pension Expense Details'!$D$23:$S$1407,13,FALSE)</f>
        <v>-226480</v>
      </c>
      <c r="O741" s="105">
        <f>ROUND(('[1]68_InOutFlowsCurPrdAndPriorHist'!$F$30-'[1]68_InOutFlowsCurPrdAndPriorHist'!$F$33)*$H741,0)-VLOOKUP(D741,'[1]Pension Expense Details'!$D$23:$S$1407,14,FALSE)</f>
        <v>97937</v>
      </c>
      <c r="P741" s="105">
        <f>ROUND((VLOOKUP(D741,'[1]Schedule of Pension Amounts LW'!$B$15:$AC$1399,28,FALSE)-VLOOKUP(D741,'[1]Schedule of Pension Amounts LW'!$B$15:$AC$1399,27,FALSE))*'[1]Schedule of Pension Amounts LW'!AD$4,0)+VLOOKUP(D741,'[1]Schedule of Pension Amounts LW'!$B$15:$AH$1399,33,FALSE)-VLOOKUP(D741,'[1]Pension Expense Details'!$D$23:$S$1407,15,FALSE)</f>
        <v>52518</v>
      </c>
      <c r="Q741" s="98">
        <f t="shared" si="50"/>
        <v>1881234</v>
      </c>
      <c r="R741" s="98">
        <f>ROUND('[1]68_InOutFlowsCurPrdAndPrior'!$D$32*IF(ISNA(VLOOKUP(D741,'[1]Proportionate Shares'!$D$23:$I$1359,6,FALSE)),0,VLOOKUP(D741,'[1]Proportionate Shares'!$D$23:$I$1359,6,FALSE)),0)</f>
        <v>7903</v>
      </c>
      <c r="S741" s="98">
        <f>ROUND('[1]68_InOutFlowsCurPrdAndPrior'!$D$33*IF(ISNA(VLOOKUP(D741,'[1]Proportionate Shares'!$D$23:$I$1359,6,FALSE)),0,VLOOKUP(D741,'[1]Proportionate Shares'!$D$23:$I$1359,6,FALSE)),0)</f>
        <v>583651</v>
      </c>
      <c r="T741" s="98">
        <f>ROUND('[1]68_InOutFlowsCurPrdAndPrior'!$D$35*IF(ISNA(VLOOKUP(D741,'[1]Proportionate Shares'!$D$23:$I$1359,6,FALSE)),0,VLOOKUP(D741,'[1]Proportionate Shares'!$D$23:$I$1359,6,FALSE)),0)</f>
        <v>113100</v>
      </c>
      <c r="U741" s="98">
        <f>VLOOKUP(D741,'[1]Schedule of Pension Amounts LW'!$B$15:$AS$1399,36,FALSE)</f>
        <v>76522</v>
      </c>
      <c r="V741" s="99">
        <f t="shared" si="51"/>
        <v>781176</v>
      </c>
      <c r="W741" s="98">
        <f>ROUND('[1]68_InOutFlowsCurPrdAndPrior'!$F$32*IF(ISNA(VLOOKUP(D741,'[1]Proportionate Shares'!$D$23:$I$1359,6,FALSE)),0,VLOOKUP(D741,'[1]Proportionate Shares'!$D$23:$I$1359,6,FALSE)),0)</f>
        <v>65319</v>
      </c>
      <c r="X741" s="98">
        <f>ROUND('[1]68_InOutFlowsCurPrdAndPrior'!$F$33*IF(ISNA(VLOOKUP(D741,'[1]Proportionate Shares'!$D$23:$I$1359,6,FALSE)),0,VLOOKUP(D741,'[1]Proportionate Shares'!$D$23:$I$1359,6,FALSE)),0)</f>
        <v>241192</v>
      </c>
      <c r="Y741" s="98">
        <f>ROUND('[1]68_InOutFlowsCurPrdAndPrior'!$F$35*IF(ISNA(VLOOKUP(D741,'[1]Proportionate Shares'!$D$23:$I$1359,6,FALSE)),0,VLOOKUP(D741,'[1]Proportionate Shares'!$D$23:$I$1359,6,FALSE)),0)</f>
        <v>94211</v>
      </c>
      <c r="Z741" s="98">
        <f>-VLOOKUP(D741,'[1]Schedule of Pension Amounts LW'!$B$15:$AS$1399,37,FALSE)</f>
        <v>34284</v>
      </c>
      <c r="AA741" s="99">
        <f t="shared" si="52"/>
        <v>435006</v>
      </c>
      <c r="AB741" s="72">
        <f>VLOOKUP(D741,'[1]Pension Expense Details'!$D$22:$S$1407,16,FALSE)</f>
        <v>184247</v>
      </c>
      <c r="AC741" s="72">
        <f t="shared" si="53"/>
        <v>153693</v>
      </c>
      <c r="AD741" s="72">
        <f>VLOOKUP(D741,'[1]Schedule of Pension Amounts LW'!$B$15:$W$1399,22,FALSE)</f>
        <v>337940</v>
      </c>
    </row>
    <row r="742" spans="1:30" x14ac:dyDescent="0.3">
      <c r="A742" s="104"/>
      <c r="B742" s="33"/>
      <c r="C742" s="33" t="str">
        <f>VLOOKUP(D742,'[1]Employer information'!$I$3:$J$1391,2,FALSE)</f>
        <v xml:space="preserve">Public Education                                  </v>
      </c>
      <c r="D742" s="33" t="str">
        <f>'[1]Schedule of Pension Amounts LW'!B735</f>
        <v>0727</v>
      </c>
      <c r="E742" s="33" t="str">
        <f>IF(ISNA(VLOOKUP(D742,'[1]Proportionate Shares'!$D$23:$G$1400,2,FALSE)),"",VLOOKUP(D742,'[1]Proportionate Shares'!$D$23:$G$1400,2,FALSE))</f>
        <v>019902</v>
      </c>
      <c r="F742" s="33" t="str">
        <f>IF(ISNA(VLOOKUP(D742,'[1]Proportionate Shares'!$D$23:$G$1400,3,FALSE)),"",VLOOKUP(D742,'[1]Proportionate Shares'!$D$23:$G$1400,3,FALSE))</f>
        <v xml:space="preserve">   </v>
      </c>
      <c r="G742" s="34" t="str">
        <f>VLOOKUP(D742,'[1]Employer information'!$A$3:$B$1390,2,FALSE)</f>
        <v>HOOKS ISD</v>
      </c>
      <c r="H742" s="36">
        <f>IF(ISNA(VLOOKUP(D742,'[1]Proportionate Shares'!$D$23:$I$1377,6,FALSE)),0,VLOOKUP(D742,'[1]Proportionate Shares'!$D$23:$I$1377,6,FALSE))</f>
        <v>4.9382300000000003E-5</v>
      </c>
      <c r="I742" s="105">
        <f>VLOOKUP(D742,'[1]Schedule of Pension Amounts LW'!$B$15:$E$1399,3,FALSE)</f>
        <v>2714666</v>
      </c>
      <c r="J742" s="105">
        <f>-IF(ISNA(VLOOKUP(D742,'[1]Combined Contribution Amounts'!$A$2:$K$1335,5,FALSE)),0,VLOOKUP(D742,'[1]Combined Contribution Amounts'!$A$2:$K$1335,5,FALSE))</f>
        <v>-172844</v>
      </c>
      <c r="K742" s="105">
        <f>-IF(ISNA(VLOOKUP(D742,'[1]Combined Contribution Amounts'!$A$2:$K$1335,7,FALSE)),0,VLOOKUP(D742,'[1]Combined Contribution Amounts'!$A$2:$K$1335,7,FALSE))+-IF(ISNA(VLOOKUP(D742,'[1]Combined Contribution Amounts'!$A$2:$K$1335,8,FALSE)),0,VLOOKUP(D742,'[1]Combined Contribution Amounts'!$A$2:$K$1335,8,FALSE))+-IF(ISNA(VLOOKUP(D742,'[1]Combined Contribution Amounts'!$A$2:$K$1335,9,FALSE)),0,VLOOKUP(D742,'[1]Combined Contribution Amounts'!$A$2:$K$1335,9,FALSE))</f>
        <v>0</v>
      </c>
      <c r="L742" s="105">
        <f>VLOOKUP(D742,'[1]Pension Expense Details'!$D$23:$S$1407,16,FALSE)</f>
        <v>238598</v>
      </c>
      <c r="M742" s="105">
        <f>ROUND(('[1]68_InOutFlowsCurPrdAndPriorHist'!$F$28-'[1]68_InOutFlowsCurPrdAndPriorHist'!$F$31)*$H742,0)-VLOOKUP(D742,'[1]Pension Expense Details'!$D$23:$S$1407,12,FALSE)</f>
        <v>-40901</v>
      </c>
      <c r="N742" s="105">
        <f>ROUND(('[1]68_InOutFlowsCurPrdAndPriorHist'!$F$29-'[1]68_InOutFlowsCurPrdAndPriorHist'!$F$32)*$H742,0)-VLOOKUP(D742,'[1]Pension Expense Details'!$D$23:$S$1407,13,FALSE)</f>
        <v>-309044</v>
      </c>
      <c r="O742" s="105">
        <f>ROUND(('[1]68_InOutFlowsCurPrdAndPriorHist'!$F$30-'[1]68_InOutFlowsCurPrdAndPriorHist'!$F$33)*$H742,0)-VLOOKUP(D742,'[1]Pension Expense Details'!$D$23:$S$1407,14,FALSE)</f>
        <v>133641</v>
      </c>
      <c r="P742" s="105">
        <f>ROUND((VLOOKUP(D742,'[1]Schedule of Pension Amounts LW'!$B$15:$AC$1399,28,FALSE)-VLOOKUP(D742,'[1]Schedule of Pension Amounts LW'!$B$15:$AC$1399,27,FALSE))*'[1]Schedule of Pension Amounts LW'!AD$4,0)+VLOOKUP(D742,'[1]Schedule of Pension Amounts LW'!$B$15:$AH$1399,33,FALSE)-VLOOKUP(D742,'[1]Pension Expense Details'!$D$23:$S$1407,15,FALSE)</f>
        <v>2930</v>
      </c>
      <c r="Q742" s="98">
        <f t="shared" si="50"/>
        <v>2567046</v>
      </c>
      <c r="R742" s="98">
        <f>ROUND('[1]68_InOutFlowsCurPrdAndPrior'!$D$32*IF(ISNA(VLOOKUP(D742,'[1]Proportionate Shares'!$D$23:$I$1359,6,FALSE)),0,VLOOKUP(D742,'[1]Proportionate Shares'!$D$23:$I$1359,6,FALSE)),0)</f>
        <v>10784</v>
      </c>
      <c r="S742" s="98">
        <f>ROUND('[1]68_InOutFlowsCurPrdAndPrior'!$D$33*IF(ISNA(VLOOKUP(D742,'[1]Proportionate Shares'!$D$23:$I$1359,6,FALSE)),0,VLOOKUP(D742,'[1]Proportionate Shares'!$D$23:$I$1359,6,FALSE)),0)</f>
        <v>796424</v>
      </c>
      <c r="T742" s="98">
        <f>ROUND('[1]68_InOutFlowsCurPrdAndPrior'!$D$35*IF(ISNA(VLOOKUP(D742,'[1]Proportionate Shares'!$D$23:$I$1359,6,FALSE)),0,VLOOKUP(D742,'[1]Proportionate Shares'!$D$23:$I$1359,6,FALSE)),0)</f>
        <v>154332</v>
      </c>
      <c r="U742" s="98">
        <f>VLOOKUP(D742,'[1]Schedule of Pension Amounts LW'!$B$15:$AS$1399,36,FALSE)</f>
        <v>272175</v>
      </c>
      <c r="V742" s="99">
        <f t="shared" si="51"/>
        <v>1233715</v>
      </c>
      <c r="W742" s="98">
        <f>ROUND('[1]68_InOutFlowsCurPrdAndPrior'!$F$32*IF(ISNA(VLOOKUP(D742,'[1]Proportionate Shares'!$D$23:$I$1359,6,FALSE)),0,VLOOKUP(D742,'[1]Proportionate Shares'!$D$23:$I$1359,6,FALSE)),0)</f>
        <v>89132</v>
      </c>
      <c r="X742" s="98">
        <f>ROUND('[1]68_InOutFlowsCurPrdAndPrior'!$F$33*IF(ISNA(VLOOKUP(D742,'[1]Proportionate Shares'!$D$23:$I$1359,6,FALSE)),0,VLOOKUP(D742,'[1]Proportionate Shares'!$D$23:$I$1359,6,FALSE)),0)</f>
        <v>329120</v>
      </c>
      <c r="Y742" s="98">
        <f>ROUND('[1]68_InOutFlowsCurPrdAndPrior'!$F$35*IF(ISNA(VLOOKUP(D742,'[1]Proportionate Shares'!$D$23:$I$1359,6,FALSE)),0,VLOOKUP(D742,'[1]Proportionate Shares'!$D$23:$I$1359,6,FALSE)),0)</f>
        <v>128556</v>
      </c>
      <c r="Z742" s="98">
        <f>-VLOOKUP(D742,'[1]Schedule of Pension Amounts LW'!$B$15:$AS$1399,37,FALSE)</f>
        <v>138966</v>
      </c>
      <c r="AA742" s="99">
        <f t="shared" si="52"/>
        <v>685774</v>
      </c>
      <c r="AB742" s="72">
        <f>VLOOKUP(D742,'[1]Pension Expense Details'!$D$22:$S$1407,16,FALSE)</f>
        <v>238598</v>
      </c>
      <c r="AC742" s="72">
        <f t="shared" si="53"/>
        <v>298554</v>
      </c>
      <c r="AD742" s="72">
        <f>VLOOKUP(D742,'[1]Schedule of Pension Amounts LW'!$B$15:$W$1399,22,FALSE)</f>
        <v>537152</v>
      </c>
    </row>
    <row r="743" spans="1:30" x14ac:dyDescent="0.3">
      <c r="A743" s="104"/>
      <c r="B743" s="33"/>
      <c r="C743" s="33" t="str">
        <f>VLOOKUP(D743,'[1]Employer information'!$I$3:$J$1391,2,FALSE)</f>
        <v xml:space="preserve">Public Education                                  </v>
      </c>
      <c r="D743" s="33" t="str">
        <f>'[1]Schedule of Pension Amounts LW'!B736</f>
        <v>0728</v>
      </c>
      <c r="E743" s="33" t="str">
        <f>IF(ISNA(VLOOKUP(D743,'[1]Proportionate Shares'!$D$23:$G$1400,2,FALSE)),"",VLOOKUP(D743,'[1]Proportionate Shares'!$D$23:$G$1400,2,FALSE))</f>
        <v>101912</v>
      </c>
      <c r="F743" s="33" t="str">
        <f>IF(ISNA(VLOOKUP(D743,'[1]Proportionate Shares'!$D$23:$G$1400,3,FALSE)),"",VLOOKUP(D743,'[1]Proportionate Shares'!$D$23:$G$1400,3,FALSE))</f>
        <v xml:space="preserve">   </v>
      </c>
      <c r="G743" s="34" t="str">
        <f>VLOOKUP(D743,'[1]Employer information'!$A$3:$B$1390,2,FALSE)</f>
        <v>HOUSTON ISD</v>
      </c>
      <c r="H743" s="36">
        <f>IF(ISNA(VLOOKUP(D743,'[1]Proportionate Shares'!$D$23:$I$1377,6,FALSE)),0,VLOOKUP(D743,'[1]Proportionate Shares'!$D$23:$I$1377,6,FALSE))</f>
        <v>1.1431950624999999E-2</v>
      </c>
      <c r="I743" s="105">
        <f>VLOOKUP(D743,'[1]Schedule of Pension Amounts LW'!$B$15:$E$1399,3,FALSE)</f>
        <v>674195406</v>
      </c>
      <c r="J743" s="105">
        <f>-IF(ISNA(VLOOKUP(D743,'[1]Combined Contribution Amounts'!$A$2:$K$1335,5,FALSE)),0,VLOOKUP(D743,'[1]Combined Contribution Amounts'!$A$2:$K$1335,5,FALSE))</f>
        <v>-40012964</v>
      </c>
      <c r="K743" s="105">
        <f>-IF(ISNA(VLOOKUP(D743,'[1]Combined Contribution Amounts'!$A$2:$K$1335,7,FALSE)),0,VLOOKUP(D743,'[1]Combined Contribution Amounts'!$A$2:$K$1335,7,FALSE))+-IF(ISNA(VLOOKUP(D743,'[1]Combined Contribution Amounts'!$A$2:$K$1335,8,FALSE)),0,VLOOKUP(D743,'[1]Combined Contribution Amounts'!$A$2:$K$1335,8,FALSE))+-IF(ISNA(VLOOKUP(D743,'[1]Combined Contribution Amounts'!$A$2:$K$1335,9,FALSE)),0,VLOOKUP(D743,'[1]Combined Contribution Amounts'!$A$2:$K$1335,9,FALSE))</f>
        <v>-241</v>
      </c>
      <c r="L743" s="105">
        <f>VLOOKUP(D743,'[1]Pension Expense Details'!$D$23:$S$1407,16,FALSE)</f>
        <v>48043828</v>
      </c>
      <c r="M743" s="105">
        <f>ROUND(('[1]68_InOutFlowsCurPrdAndPriorHist'!$F$28-'[1]68_InOutFlowsCurPrdAndPriorHist'!$F$31)*$H743,0)-VLOOKUP(D743,'[1]Pension Expense Details'!$D$23:$S$1407,12,FALSE)</f>
        <v>-9468374</v>
      </c>
      <c r="N743" s="105">
        <f>ROUND(('[1]68_InOutFlowsCurPrdAndPriorHist'!$F$29-'[1]68_InOutFlowsCurPrdAndPriorHist'!$F$32)*$H743,0)-VLOOKUP(D743,'[1]Pension Expense Details'!$D$23:$S$1407,13,FALSE)</f>
        <v>-71543479</v>
      </c>
      <c r="O743" s="105">
        <f>ROUND(('[1]68_InOutFlowsCurPrdAndPriorHist'!$F$30-'[1]68_InOutFlowsCurPrdAndPriorHist'!$F$33)*$H743,0)-VLOOKUP(D743,'[1]Pension Expense Details'!$D$23:$S$1407,14,FALSE)</f>
        <v>30937614</v>
      </c>
      <c r="P743" s="105">
        <f>ROUND((VLOOKUP(D743,'[1]Schedule of Pension Amounts LW'!$B$15:$AC$1399,28,FALSE)-VLOOKUP(D743,'[1]Schedule of Pension Amounts LW'!$B$15:$AC$1399,27,FALSE))*'[1]Schedule of Pension Amounts LW'!AD$4,0)+VLOOKUP(D743,'[1]Schedule of Pension Amounts LW'!$B$15:$AH$1399,33,FALSE)-VLOOKUP(D743,'[1]Pension Expense Details'!$D$23:$S$1407,15,FALSE)</f>
        <v>-37883258</v>
      </c>
      <c r="Q743" s="98">
        <f t="shared" si="50"/>
        <v>594268532</v>
      </c>
      <c r="R743" s="98">
        <f>ROUND('[1]68_InOutFlowsCurPrdAndPrior'!$D$32*IF(ISNA(VLOOKUP(D743,'[1]Proportionate Shares'!$D$23:$I$1359,6,FALSE)),0,VLOOKUP(D743,'[1]Proportionate Shares'!$D$23:$I$1359,6,FALSE)),0)</f>
        <v>2496460</v>
      </c>
      <c r="S743" s="98">
        <f>ROUND('[1]68_InOutFlowsCurPrdAndPrior'!$D$33*IF(ISNA(VLOOKUP(D743,'[1]Proportionate Shares'!$D$23:$I$1359,6,FALSE)),0,VLOOKUP(D743,'[1]Proportionate Shares'!$D$23:$I$1359,6,FALSE)),0)</f>
        <v>184371284</v>
      </c>
      <c r="T743" s="98">
        <f>ROUND('[1]68_InOutFlowsCurPrdAndPrior'!$D$35*IF(ISNA(VLOOKUP(D743,'[1]Proportionate Shares'!$D$23:$I$1359,6,FALSE)),0,VLOOKUP(D743,'[1]Proportionate Shares'!$D$23:$I$1359,6,FALSE)),0)</f>
        <v>35727606</v>
      </c>
      <c r="U743" s="98">
        <f>VLOOKUP(D743,'[1]Schedule of Pension Amounts LW'!$B$15:$AS$1399,36,FALSE)</f>
        <v>111259059</v>
      </c>
      <c r="V743" s="99">
        <f t="shared" si="51"/>
        <v>333854409</v>
      </c>
      <c r="W743" s="98">
        <f>ROUND('[1]68_InOutFlowsCurPrdAndPrior'!$F$32*IF(ISNA(VLOOKUP(D743,'[1]Proportionate Shares'!$D$23:$I$1359,6,FALSE)),0,VLOOKUP(D743,'[1]Proportionate Shares'!$D$23:$I$1359,6,FALSE)),0)</f>
        <v>20633946</v>
      </c>
      <c r="X743" s="98">
        <f>ROUND('[1]68_InOutFlowsCurPrdAndPrior'!$F$33*IF(ISNA(VLOOKUP(D743,'[1]Proportionate Shares'!$D$23:$I$1359,6,FALSE)),0,VLOOKUP(D743,'[1]Proportionate Shares'!$D$23:$I$1359,6,FALSE)),0)</f>
        <v>76190937</v>
      </c>
      <c r="Y743" s="98">
        <f>ROUND('[1]68_InOutFlowsCurPrdAndPrior'!$F$35*IF(ISNA(VLOOKUP(D743,'[1]Proportionate Shares'!$D$23:$I$1359,6,FALSE)),0,VLOOKUP(D743,'[1]Proportionate Shares'!$D$23:$I$1359,6,FALSE)),0)</f>
        <v>29760464</v>
      </c>
      <c r="Z743" s="98">
        <f>-VLOOKUP(D743,'[1]Schedule of Pension Amounts LW'!$B$15:$AS$1399,37,FALSE)</f>
        <v>145008847</v>
      </c>
      <c r="AA743" s="99">
        <f t="shared" si="52"/>
        <v>271594194</v>
      </c>
      <c r="AB743" s="72">
        <f>VLOOKUP(D743,'[1]Pension Expense Details'!$D$22:$S$1407,16,FALSE)</f>
        <v>48043828</v>
      </c>
      <c r="AC743" s="72">
        <f t="shared" si="53"/>
        <v>59360145</v>
      </c>
      <c r="AD743" s="72">
        <f>VLOOKUP(D743,'[1]Schedule of Pension Amounts LW'!$B$15:$W$1399,22,FALSE)</f>
        <v>107403973</v>
      </c>
    </row>
    <row r="744" spans="1:30" x14ac:dyDescent="0.3">
      <c r="A744" s="104"/>
      <c r="B744" s="33"/>
      <c r="C744" s="33" t="str">
        <f>VLOOKUP(D744,'[1]Employer information'!$I$3:$J$1391,2,FALSE)</f>
        <v xml:space="preserve">Public Education                                  </v>
      </c>
      <c r="D744" s="33" t="str">
        <f>'[1]Schedule of Pension Amounts LW'!B737</f>
        <v>0729</v>
      </c>
      <c r="E744" s="33" t="str">
        <f>IF(ISNA(VLOOKUP(D744,'[1]Proportionate Shares'!$D$23:$G$1400,2,FALSE)),"",VLOOKUP(D744,'[1]Proportionate Shares'!$D$23:$G$1400,2,FALSE))</f>
        <v>091905</v>
      </c>
      <c r="F744" s="33" t="str">
        <f>IF(ISNA(VLOOKUP(D744,'[1]Proportionate Shares'!$D$23:$G$1400,3,FALSE)),"",VLOOKUP(D744,'[1]Proportionate Shares'!$D$23:$G$1400,3,FALSE))</f>
        <v xml:space="preserve">   </v>
      </c>
      <c r="G744" s="34" t="str">
        <f>VLOOKUP(D744,'[1]Employer information'!$A$3:$B$1390,2,FALSE)</f>
        <v>HOWE ISD</v>
      </c>
      <c r="H744" s="36">
        <f>IF(ISNA(VLOOKUP(D744,'[1]Proportionate Shares'!$D$23:$I$1377,6,FALSE)),0,VLOOKUP(D744,'[1]Proportionate Shares'!$D$23:$I$1377,6,FALSE))</f>
        <v>5.8318563E-5</v>
      </c>
      <c r="I744" s="105">
        <f>VLOOKUP(D744,'[1]Schedule of Pension Amounts LW'!$B$15:$E$1399,3,FALSE)</f>
        <v>2977530</v>
      </c>
      <c r="J744" s="105">
        <f>-IF(ISNA(VLOOKUP(D744,'[1]Combined Contribution Amounts'!$A$2:$K$1335,5,FALSE)),0,VLOOKUP(D744,'[1]Combined Contribution Amounts'!$A$2:$K$1335,5,FALSE))</f>
        <v>-204122</v>
      </c>
      <c r="K744" s="105">
        <f>-IF(ISNA(VLOOKUP(D744,'[1]Combined Contribution Amounts'!$A$2:$K$1335,7,FALSE)),0,VLOOKUP(D744,'[1]Combined Contribution Amounts'!$A$2:$K$1335,7,FALSE))+-IF(ISNA(VLOOKUP(D744,'[1]Combined Contribution Amounts'!$A$2:$K$1335,8,FALSE)),0,VLOOKUP(D744,'[1]Combined Contribution Amounts'!$A$2:$K$1335,8,FALSE))+-IF(ISNA(VLOOKUP(D744,'[1]Combined Contribution Amounts'!$A$2:$K$1335,9,FALSE)),0,VLOOKUP(D744,'[1]Combined Contribution Amounts'!$A$2:$K$1335,9,FALSE))</f>
        <v>0</v>
      </c>
      <c r="L744" s="105">
        <f>VLOOKUP(D744,'[1]Pension Expense Details'!$D$23:$S$1407,16,FALSE)</f>
        <v>317671</v>
      </c>
      <c r="M744" s="105">
        <f>ROUND(('[1]68_InOutFlowsCurPrdAndPriorHist'!$F$28-'[1]68_InOutFlowsCurPrdAndPriorHist'!$F$31)*$H744,0)-VLOOKUP(D744,'[1]Pension Expense Details'!$D$23:$S$1407,12,FALSE)</f>
        <v>-48301</v>
      </c>
      <c r="N744" s="105">
        <f>ROUND(('[1]68_InOutFlowsCurPrdAndPriorHist'!$F$29-'[1]68_InOutFlowsCurPrdAndPriorHist'!$F$32)*$H744,0)-VLOOKUP(D744,'[1]Pension Expense Details'!$D$23:$S$1407,13,FALSE)</f>
        <v>-364970</v>
      </c>
      <c r="O744" s="105">
        <f>ROUND(('[1]68_InOutFlowsCurPrdAndPriorHist'!$F$30-'[1]68_InOutFlowsCurPrdAndPriorHist'!$F$33)*$H744,0)-VLOOKUP(D744,'[1]Pension Expense Details'!$D$23:$S$1407,14,FALSE)</f>
        <v>157824</v>
      </c>
      <c r="P744" s="105">
        <f>ROUND((VLOOKUP(D744,'[1]Schedule of Pension Amounts LW'!$B$15:$AC$1399,28,FALSE)-VLOOKUP(D744,'[1]Schedule of Pension Amounts LW'!$B$15:$AC$1399,27,FALSE))*'[1]Schedule of Pension Amounts LW'!AD$4,0)+VLOOKUP(D744,'[1]Schedule of Pension Amounts LW'!$B$15:$AH$1399,33,FALSE)-VLOOKUP(D744,'[1]Pension Expense Details'!$D$23:$S$1407,15,FALSE)</f>
        <v>195949</v>
      </c>
      <c r="Q744" s="98">
        <f t="shared" si="50"/>
        <v>3031581</v>
      </c>
      <c r="R744" s="98">
        <f>ROUND('[1]68_InOutFlowsCurPrdAndPrior'!$D$32*IF(ISNA(VLOOKUP(D744,'[1]Proportionate Shares'!$D$23:$I$1359,6,FALSE)),0,VLOOKUP(D744,'[1]Proportionate Shares'!$D$23:$I$1359,6,FALSE)),0)</f>
        <v>12735</v>
      </c>
      <c r="S744" s="98">
        <f>ROUND('[1]68_InOutFlowsCurPrdAndPrior'!$D$33*IF(ISNA(VLOOKUP(D744,'[1]Proportionate Shares'!$D$23:$I$1359,6,FALSE)),0,VLOOKUP(D744,'[1]Proportionate Shares'!$D$23:$I$1359,6,FALSE)),0)</f>
        <v>940545</v>
      </c>
      <c r="T744" s="98">
        <f>ROUND('[1]68_InOutFlowsCurPrdAndPrior'!$D$35*IF(ISNA(VLOOKUP(D744,'[1]Proportionate Shares'!$D$23:$I$1359,6,FALSE)),0,VLOOKUP(D744,'[1]Proportionate Shares'!$D$23:$I$1359,6,FALSE)),0)</f>
        <v>182260</v>
      </c>
      <c r="U744" s="98">
        <f>VLOOKUP(D744,'[1]Schedule of Pension Amounts LW'!$B$15:$AS$1399,36,FALSE)</f>
        <v>481884</v>
      </c>
      <c r="V744" s="99">
        <f t="shared" si="51"/>
        <v>1617424</v>
      </c>
      <c r="W744" s="98">
        <f>ROUND('[1]68_InOutFlowsCurPrdAndPrior'!$F$32*IF(ISNA(VLOOKUP(D744,'[1]Proportionate Shares'!$D$23:$I$1359,6,FALSE)),0,VLOOKUP(D744,'[1]Proportionate Shares'!$D$23:$I$1359,6,FALSE)),0)</f>
        <v>105261</v>
      </c>
      <c r="X744" s="98">
        <f>ROUND('[1]68_InOutFlowsCurPrdAndPrior'!$F$33*IF(ISNA(VLOOKUP(D744,'[1]Proportionate Shares'!$D$23:$I$1359,6,FALSE)),0,VLOOKUP(D744,'[1]Proportionate Shares'!$D$23:$I$1359,6,FALSE)),0)</f>
        <v>388678</v>
      </c>
      <c r="Y744" s="98">
        <f>ROUND('[1]68_InOutFlowsCurPrdAndPrior'!$F$35*IF(ISNA(VLOOKUP(D744,'[1]Proportionate Shares'!$D$23:$I$1359,6,FALSE)),0,VLOOKUP(D744,'[1]Proportionate Shares'!$D$23:$I$1359,6,FALSE)),0)</f>
        <v>151819</v>
      </c>
      <c r="Z744" s="98">
        <f>-VLOOKUP(D744,'[1]Schedule of Pension Amounts LW'!$B$15:$AS$1399,37,FALSE)</f>
        <v>3454</v>
      </c>
      <c r="AA744" s="99">
        <f t="shared" si="52"/>
        <v>649212</v>
      </c>
      <c r="AB744" s="72">
        <f>VLOOKUP(D744,'[1]Pension Expense Details'!$D$22:$S$1407,16,FALSE)</f>
        <v>317671</v>
      </c>
      <c r="AC744" s="72">
        <f t="shared" si="53"/>
        <v>394020</v>
      </c>
      <c r="AD744" s="72">
        <f>VLOOKUP(D744,'[1]Schedule of Pension Amounts LW'!$B$15:$W$1399,22,FALSE)</f>
        <v>711691</v>
      </c>
    </row>
    <row r="745" spans="1:30" x14ac:dyDescent="0.3">
      <c r="A745" s="104"/>
      <c r="B745" s="33"/>
      <c r="C745" s="33" t="str">
        <f>VLOOKUP(D745,'[1]Employer information'!$I$3:$J$1391,2,FALSE)</f>
        <v xml:space="preserve">Public Education                                  </v>
      </c>
      <c r="D745" s="33" t="str">
        <f>'[1]Schedule of Pension Amounts LW'!B738</f>
        <v>0731</v>
      </c>
      <c r="E745" s="33" t="str">
        <f>IF(ISNA(VLOOKUP(D745,'[1]Proportionate Shares'!$D$23:$G$1400,2,FALSE)),"",VLOOKUP(D745,'[1]Proportionate Shares'!$D$23:$G$1400,2,FALSE))</f>
        <v>109905</v>
      </c>
      <c r="F745" s="33" t="str">
        <f>IF(ISNA(VLOOKUP(D745,'[1]Proportionate Shares'!$D$23:$G$1400,3,FALSE)),"",VLOOKUP(D745,'[1]Proportionate Shares'!$D$23:$G$1400,3,FALSE))</f>
        <v xml:space="preserve">   </v>
      </c>
      <c r="G745" s="34" t="str">
        <f>VLOOKUP(D745,'[1]Employer information'!$A$3:$B$1390,2,FALSE)</f>
        <v>HUBBARD ISD</v>
      </c>
      <c r="H745" s="36">
        <f>IF(ISNA(VLOOKUP(D745,'[1]Proportionate Shares'!$D$23:$I$1377,6,FALSE)),0,VLOOKUP(D745,'[1]Proportionate Shares'!$D$23:$I$1377,6,FALSE))</f>
        <v>1.7660535E-5</v>
      </c>
      <c r="I745" s="105">
        <f>VLOOKUP(D745,'[1]Schedule of Pension Amounts LW'!$B$15:$E$1399,3,FALSE)</f>
        <v>1016392</v>
      </c>
      <c r="J745" s="105">
        <f>-IF(ISNA(VLOOKUP(D745,'[1]Combined Contribution Amounts'!$A$2:$K$1335,5,FALSE)),0,VLOOKUP(D745,'[1]Combined Contribution Amounts'!$A$2:$K$1335,5,FALSE))</f>
        <v>-61814</v>
      </c>
      <c r="K745" s="105">
        <f>-IF(ISNA(VLOOKUP(D745,'[1]Combined Contribution Amounts'!$A$2:$K$1335,7,FALSE)),0,VLOOKUP(D745,'[1]Combined Contribution Amounts'!$A$2:$K$1335,7,FALSE))+-IF(ISNA(VLOOKUP(D745,'[1]Combined Contribution Amounts'!$A$2:$K$1335,8,FALSE)),0,VLOOKUP(D745,'[1]Combined Contribution Amounts'!$A$2:$K$1335,8,FALSE))+-IF(ISNA(VLOOKUP(D745,'[1]Combined Contribution Amounts'!$A$2:$K$1335,9,FALSE)),0,VLOOKUP(D745,'[1]Combined Contribution Amounts'!$A$2:$K$1335,9,FALSE))</f>
        <v>0</v>
      </c>
      <c r="L745" s="105">
        <f>VLOOKUP(D745,'[1]Pension Expense Details'!$D$23:$S$1407,16,FALSE)</f>
        <v>78170</v>
      </c>
      <c r="M745" s="105">
        <f>ROUND(('[1]68_InOutFlowsCurPrdAndPriorHist'!$F$28-'[1]68_InOutFlowsCurPrdAndPriorHist'!$F$31)*$H745,0)-VLOOKUP(D745,'[1]Pension Expense Details'!$D$23:$S$1407,12,FALSE)</f>
        <v>-14627</v>
      </c>
      <c r="N745" s="105">
        <f>ROUND(('[1]68_InOutFlowsCurPrdAndPriorHist'!$F$29-'[1]68_InOutFlowsCurPrdAndPriorHist'!$F$32)*$H745,0)-VLOOKUP(D745,'[1]Pension Expense Details'!$D$23:$S$1407,13,FALSE)</f>
        <v>-110523</v>
      </c>
      <c r="O745" s="105">
        <f>ROUND(('[1]68_InOutFlowsCurPrdAndPriorHist'!$F$30-'[1]68_InOutFlowsCurPrdAndPriorHist'!$F$33)*$H745,0)-VLOOKUP(D745,'[1]Pension Expense Details'!$D$23:$S$1407,14,FALSE)</f>
        <v>47794</v>
      </c>
      <c r="P745" s="105">
        <f>ROUND((VLOOKUP(D745,'[1]Schedule of Pension Amounts LW'!$B$15:$AC$1399,28,FALSE)-VLOOKUP(D745,'[1]Schedule of Pension Amounts LW'!$B$15:$AC$1399,27,FALSE))*'[1]Schedule of Pension Amounts LW'!AD$4,0)+VLOOKUP(D745,'[1]Schedule of Pension Amounts LW'!$B$15:$AH$1399,33,FALSE)-VLOOKUP(D745,'[1]Pension Expense Details'!$D$23:$S$1407,15,FALSE)</f>
        <v>-37342</v>
      </c>
      <c r="Q745" s="98">
        <f t="shared" si="50"/>
        <v>918050</v>
      </c>
      <c r="R745" s="98">
        <f>ROUND('[1]68_InOutFlowsCurPrdAndPrior'!$D$32*IF(ISNA(VLOOKUP(D745,'[1]Proportionate Shares'!$D$23:$I$1359,6,FALSE)),0,VLOOKUP(D745,'[1]Proportionate Shares'!$D$23:$I$1359,6,FALSE)),0)</f>
        <v>3857</v>
      </c>
      <c r="S745" s="98">
        <f>ROUND('[1]68_InOutFlowsCurPrdAndPrior'!$D$33*IF(ISNA(VLOOKUP(D745,'[1]Proportionate Shares'!$D$23:$I$1359,6,FALSE)),0,VLOOKUP(D745,'[1]Proportionate Shares'!$D$23:$I$1359,6,FALSE)),0)</f>
        <v>284824</v>
      </c>
      <c r="T745" s="98">
        <f>ROUND('[1]68_InOutFlowsCurPrdAndPrior'!$D$35*IF(ISNA(VLOOKUP(D745,'[1]Proportionate Shares'!$D$23:$I$1359,6,FALSE)),0,VLOOKUP(D745,'[1]Proportionate Shares'!$D$23:$I$1359,6,FALSE)),0)</f>
        <v>55193</v>
      </c>
      <c r="U745" s="98">
        <f>VLOOKUP(D745,'[1]Schedule of Pension Amounts LW'!$B$15:$AS$1399,36,FALSE)</f>
        <v>54067</v>
      </c>
      <c r="V745" s="99">
        <f t="shared" si="51"/>
        <v>397941</v>
      </c>
      <c r="W745" s="98">
        <f>ROUND('[1]68_InOutFlowsCurPrdAndPrior'!$F$32*IF(ISNA(VLOOKUP(D745,'[1]Proportionate Shares'!$D$23:$I$1359,6,FALSE)),0,VLOOKUP(D745,'[1]Proportionate Shares'!$D$23:$I$1359,6,FALSE)),0)</f>
        <v>31876</v>
      </c>
      <c r="X745" s="98">
        <f>ROUND('[1]68_InOutFlowsCurPrdAndPrior'!$F$33*IF(ISNA(VLOOKUP(D745,'[1]Proportionate Shares'!$D$23:$I$1359,6,FALSE)),0,VLOOKUP(D745,'[1]Proportionate Shares'!$D$23:$I$1359,6,FALSE)),0)</f>
        <v>117703</v>
      </c>
      <c r="Y745" s="98">
        <f>ROUND('[1]68_InOutFlowsCurPrdAndPrior'!$F$35*IF(ISNA(VLOOKUP(D745,'[1]Proportionate Shares'!$D$23:$I$1359,6,FALSE)),0,VLOOKUP(D745,'[1]Proportionate Shares'!$D$23:$I$1359,6,FALSE)),0)</f>
        <v>45975</v>
      </c>
      <c r="Z745" s="98">
        <f>-VLOOKUP(D745,'[1]Schedule of Pension Amounts LW'!$B$15:$AS$1399,37,FALSE)</f>
        <v>80343</v>
      </c>
      <c r="AA745" s="99">
        <f t="shared" si="52"/>
        <v>275897</v>
      </c>
      <c r="AB745" s="72">
        <f>VLOOKUP(D745,'[1]Pension Expense Details'!$D$22:$S$1407,16,FALSE)</f>
        <v>78170</v>
      </c>
      <c r="AC745" s="72">
        <f t="shared" si="53"/>
        <v>93723</v>
      </c>
      <c r="AD745" s="72">
        <f>VLOOKUP(D745,'[1]Schedule of Pension Amounts LW'!$B$15:$W$1399,22,FALSE)</f>
        <v>171893</v>
      </c>
    </row>
    <row r="746" spans="1:30" x14ac:dyDescent="0.3">
      <c r="A746" s="104"/>
      <c r="B746" s="33"/>
      <c r="C746" s="33" t="str">
        <f>VLOOKUP(D746,'[1]Employer information'!$I$3:$J$1391,2,FALSE)</f>
        <v xml:space="preserve">Public Education                                  </v>
      </c>
      <c r="D746" s="33" t="str">
        <f>'[1]Schedule of Pension Amounts LW'!B739</f>
        <v>1996</v>
      </c>
      <c r="E746" s="33" t="str">
        <f>IF(ISNA(VLOOKUP(D746,'[1]Proportionate Shares'!$D$23:$G$1400,2,FALSE)),"",VLOOKUP(D746,'[1]Proportionate Shares'!$D$23:$G$1400,2,FALSE))</f>
        <v>019913</v>
      </c>
      <c r="F746" s="33" t="str">
        <f>IF(ISNA(VLOOKUP(D746,'[1]Proportionate Shares'!$D$23:$G$1400,3,FALSE)),"",VLOOKUP(D746,'[1]Proportionate Shares'!$D$23:$G$1400,3,FALSE))</f>
        <v/>
      </c>
      <c r="G746" s="34" t="str">
        <f>VLOOKUP(D746,'[1]Employer information'!$A$3:$B$1390,2,FALSE)</f>
        <v>HUBBARD ISD</v>
      </c>
      <c r="H746" s="36">
        <f>IF(ISNA(VLOOKUP(D746,'[1]Proportionate Shares'!$D$23:$I$1377,6,FALSE)),0,VLOOKUP(D746,'[1]Proportionate Shares'!$D$23:$I$1377,6,FALSE))</f>
        <v>4.4598460000000001E-6</v>
      </c>
      <c r="I746" s="105">
        <f>VLOOKUP(D746,'[1]Schedule of Pension Amounts LW'!$B$15:$E$1399,3,FALSE)</f>
        <v>231052</v>
      </c>
      <c r="J746" s="105">
        <f>-IF(ISNA(VLOOKUP(D746,'[1]Combined Contribution Amounts'!$A$2:$K$1335,5,FALSE)),0,VLOOKUP(D746,'[1]Combined Contribution Amounts'!$A$2:$K$1335,5,FALSE))</f>
        <v>-15610</v>
      </c>
      <c r="K746" s="105">
        <f>-IF(ISNA(VLOOKUP(D746,'[1]Combined Contribution Amounts'!$A$2:$K$1335,7,FALSE)),0,VLOOKUP(D746,'[1]Combined Contribution Amounts'!$A$2:$K$1335,7,FALSE))+-IF(ISNA(VLOOKUP(D746,'[1]Combined Contribution Amounts'!$A$2:$K$1335,8,FALSE)),0,VLOOKUP(D746,'[1]Combined Contribution Amounts'!$A$2:$K$1335,8,FALSE))+-IF(ISNA(VLOOKUP(D746,'[1]Combined Contribution Amounts'!$A$2:$K$1335,9,FALSE)),0,VLOOKUP(D746,'[1]Combined Contribution Amounts'!$A$2:$K$1335,9,FALSE))</f>
        <v>0</v>
      </c>
      <c r="L746" s="105">
        <f>VLOOKUP(D746,'[1]Pension Expense Details'!$D$23:$S$1407,16,FALSE)</f>
        <v>23767</v>
      </c>
      <c r="M746" s="105">
        <f>ROUND(('[1]68_InOutFlowsCurPrdAndPriorHist'!$F$28-'[1]68_InOutFlowsCurPrdAndPriorHist'!$F$31)*$H746,0)-VLOOKUP(D746,'[1]Pension Expense Details'!$D$23:$S$1407,12,FALSE)</f>
        <v>-3694</v>
      </c>
      <c r="N746" s="105">
        <f>ROUND(('[1]68_InOutFlowsCurPrdAndPriorHist'!$F$29-'[1]68_InOutFlowsCurPrdAndPriorHist'!$F$32)*$H746,0)-VLOOKUP(D746,'[1]Pension Expense Details'!$D$23:$S$1407,13,FALSE)</f>
        <v>-27911</v>
      </c>
      <c r="O746" s="105">
        <f>ROUND(('[1]68_InOutFlowsCurPrdAndPriorHist'!$F$30-'[1]68_InOutFlowsCurPrdAndPriorHist'!$F$33)*$H746,0)-VLOOKUP(D746,'[1]Pension Expense Details'!$D$23:$S$1407,14,FALSE)</f>
        <v>12070</v>
      </c>
      <c r="P746" s="105">
        <f>ROUND((VLOOKUP(D746,'[1]Schedule of Pension Amounts LW'!$B$15:$AC$1399,28,FALSE)-VLOOKUP(D746,'[1]Schedule of Pension Amounts LW'!$B$15:$AC$1399,27,FALSE))*'[1]Schedule of Pension Amounts LW'!AD$4,0)+VLOOKUP(D746,'[1]Schedule of Pension Amounts LW'!$B$15:$AH$1399,33,FALSE)-VLOOKUP(D746,'[1]Pension Expense Details'!$D$23:$S$1407,15,FALSE)</f>
        <v>12163</v>
      </c>
      <c r="Q746" s="98">
        <f t="shared" si="50"/>
        <v>231837</v>
      </c>
      <c r="R746" s="98">
        <f>ROUND('[1]68_InOutFlowsCurPrdAndPrior'!$D$32*IF(ISNA(VLOOKUP(D746,'[1]Proportionate Shares'!$D$23:$I$1359,6,FALSE)),0,VLOOKUP(D746,'[1]Proportionate Shares'!$D$23:$I$1359,6,FALSE)),0)</f>
        <v>974</v>
      </c>
      <c r="S746" s="98">
        <f>ROUND('[1]68_InOutFlowsCurPrdAndPrior'!$D$33*IF(ISNA(VLOOKUP(D746,'[1]Proportionate Shares'!$D$23:$I$1359,6,FALSE)),0,VLOOKUP(D746,'[1]Proportionate Shares'!$D$23:$I$1359,6,FALSE)),0)</f>
        <v>71927</v>
      </c>
      <c r="T746" s="98">
        <f>ROUND('[1]68_InOutFlowsCurPrdAndPrior'!$D$35*IF(ISNA(VLOOKUP(D746,'[1]Proportionate Shares'!$D$23:$I$1359,6,FALSE)),0,VLOOKUP(D746,'[1]Proportionate Shares'!$D$23:$I$1359,6,FALSE)),0)</f>
        <v>13938</v>
      </c>
      <c r="U746" s="98">
        <f>VLOOKUP(D746,'[1]Schedule of Pension Amounts LW'!$B$15:$AS$1399,36,FALSE)</f>
        <v>41125</v>
      </c>
      <c r="V746" s="99">
        <f t="shared" si="51"/>
        <v>127964</v>
      </c>
      <c r="W746" s="98">
        <f>ROUND('[1]68_InOutFlowsCurPrdAndPrior'!$F$32*IF(ISNA(VLOOKUP(D746,'[1]Proportionate Shares'!$D$23:$I$1359,6,FALSE)),0,VLOOKUP(D746,'[1]Proportionate Shares'!$D$23:$I$1359,6,FALSE)),0)</f>
        <v>8050</v>
      </c>
      <c r="X746" s="98">
        <f>ROUND('[1]68_InOutFlowsCurPrdAndPrior'!$F$33*IF(ISNA(VLOOKUP(D746,'[1]Proportionate Shares'!$D$23:$I$1359,6,FALSE)),0,VLOOKUP(D746,'[1]Proportionate Shares'!$D$23:$I$1359,6,FALSE)),0)</f>
        <v>29724</v>
      </c>
      <c r="Y746" s="98">
        <f>ROUND('[1]68_InOutFlowsCurPrdAndPrior'!$F$35*IF(ISNA(VLOOKUP(D746,'[1]Proportionate Shares'!$D$23:$I$1359,6,FALSE)),0,VLOOKUP(D746,'[1]Proportionate Shares'!$D$23:$I$1359,6,FALSE)),0)</f>
        <v>11610</v>
      </c>
      <c r="Z746" s="98">
        <f>-VLOOKUP(D746,'[1]Schedule of Pension Amounts LW'!$B$15:$AS$1399,37,FALSE)</f>
        <v>10036</v>
      </c>
      <c r="AA746" s="99">
        <f t="shared" si="52"/>
        <v>59420</v>
      </c>
      <c r="AB746" s="72">
        <f>VLOOKUP(D746,'[1]Pension Expense Details'!$D$22:$S$1407,16,FALSE)</f>
        <v>23767</v>
      </c>
      <c r="AC746" s="72">
        <f t="shared" si="53"/>
        <v>29373</v>
      </c>
      <c r="AD746" s="72">
        <f>VLOOKUP(D746,'[1]Schedule of Pension Amounts LW'!$B$15:$W$1399,22,FALSE)</f>
        <v>53140</v>
      </c>
    </row>
    <row r="747" spans="1:30" x14ac:dyDescent="0.3">
      <c r="A747" s="104"/>
      <c r="B747" s="33"/>
      <c r="C747" s="33" t="str">
        <f>VLOOKUP(D747,'[1]Employer information'!$I$3:$J$1391,2,FALSE)</f>
        <v xml:space="preserve">Public Education                                  </v>
      </c>
      <c r="D747" s="33" t="str">
        <f>'[1]Schedule of Pension Amounts LW'!B740</f>
        <v>1926</v>
      </c>
      <c r="E747" s="33" t="str">
        <f>IF(ISNA(VLOOKUP(D747,'[1]Proportionate Shares'!$D$23:$G$1400,2,FALSE)),"",VLOOKUP(D747,'[1]Proportionate Shares'!$D$23:$G$1400,2,FALSE))</f>
        <v>072908</v>
      </c>
      <c r="F747" s="33" t="str">
        <f>IF(ISNA(VLOOKUP(D747,'[1]Proportionate Shares'!$D$23:$G$1400,3,FALSE)),"",VLOOKUP(D747,'[1]Proportionate Shares'!$D$23:$G$1400,3,FALSE))</f>
        <v/>
      </c>
      <c r="G747" s="34" t="str">
        <f>VLOOKUP(D747,'[1]Employer information'!$A$3:$B$1390,2,FALSE)</f>
        <v>HUCKABAY ISD</v>
      </c>
      <c r="H747" s="36">
        <f>IF(ISNA(VLOOKUP(D747,'[1]Proportionate Shares'!$D$23:$I$1377,6,FALSE)),0,VLOOKUP(D747,'[1]Proportionate Shares'!$D$23:$I$1377,6,FALSE))</f>
        <v>8.6128460000000008E-6</v>
      </c>
      <c r="I747" s="105">
        <f>VLOOKUP(D747,'[1]Schedule of Pension Amounts LW'!$B$15:$E$1399,3,FALSE)</f>
        <v>455257</v>
      </c>
      <c r="J747" s="105">
        <f>-IF(ISNA(VLOOKUP(D747,'[1]Combined Contribution Amounts'!$A$2:$K$1335,5,FALSE)),0,VLOOKUP(D747,'[1]Combined Contribution Amounts'!$A$2:$K$1335,5,FALSE))</f>
        <v>-30146</v>
      </c>
      <c r="K747" s="105">
        <f>-IF(ISNA(VLOOKUP(D747,'[1]Combined Contribution Amounts'!$A$2:$K$1335,7,FALSE)),0,VLOOKUP(D747,'[1]Combined Contribution Amounts'!$A$2:$K$1335,7,FALSE))+-IF(ISNA(VLOOKUP(D747,'[1]Combined Contribution Amounts'!$A$2:$K$1335,8,FALSE)),0,VLOOKUP(D747,'[1]Combined Contribution Amounts'!$A$2:$K$1335,8,FALSE))+-IF(ISNA(VLOOKUP(D747,'[1]Combined Contribution Amounts'!$A$2:$K$1335,9,FALSE)),0,VLOOKUP(D747,'[1]Combined Contribution Amounts'!$A$2:$K$1335,9,FALSE))</f>
        <v>0</v>
      </c>
      <c r="L747" s="105">
        <f>VLOOKUP(D747,'[1]Pension Expense Details'!$D$23:$S$1407,16,FALSE)</f>
        <v>44478</v>
      </c>
      <c r="M747" s="105">
        <f>ROUND(('[1]68_InOutFlowsCurPrdAndPriorHist'!$F$28-'[1]68_InOutFlowsCurPrdAndPriorHist'!$F$31)*$H747,0)-VLOOKUP(D747,'[1]Pension Expense Details'!$D$23:$S$1407,12,FALSE)</f>
        <v>-7134</v>
      </c>
      <c r="N747" s="105">
        <f>ROUND(('[1]68_InOutFlowsCurPrdAndPriorHist'!$F$29-'[1]68_InOutFlowsCurPrdAndPriorHist'!$F$32)*$H747,0)-VLOOKUP(D747,'[1]Pension Expense Details'!$D$23:$S$1407,13,FALSE)</f>
        <v>-53901</v>
      </c>
      <c r="O747" s="105">
        <f>ROUND(('[1]68_InOutFlowsCurPrdAndPriorHist'!$F$30-'[1]68_InOutFlowsCurPrdAndPriorHist'!$F$33)*$H747,0)-VLOOKUP(D747,'[1]Pension Expense Details'!$D$23:$S$1407,14,FALSE)</f>
        <v>23309</v>
      </c>
      <c r="P747" s="105">
        <f>ROUND((VLOOKUP(D747,'[1]Schedule of Pension Amounts LW'!$B$15:$AC$1399,28,FALSE)-VLOOKUP(D747,'[1]Schedule of Pension Amounts LW'!$B$15:$AC$1399,27,FALSE))*'[1]Schedule of Pension Amounts LW'!AD$4,0)+VLOOKUP(D747,'[1]Schedule of Pension Amounts LW'!$B$15:$AH$1399,33,FALSE)-VLOOKUP(D747,'[1]Pension Expense Details'!$D$23:$S$1407,15,FALSE)</f>
        <v>15860</v>
      </c>
      <c r="Q747" s="98">
        <f t="shared" si="50"/>
        <v>447723</v>
      </c>
      <c r="R747" s="98">
        <f>ROUND('[1]68_InOutFlowsCurPrdAndPrior'!$D$32*IF(ISNA(VLOOKUP(D747,'[1]Proportionate Shares'!$D$23:$I$1359,6,FALSE)),0,VLOOKUP(D747,'[1]Proportionate Shares'!$D$23:$I$1359,6,FALSE)),0)</f>
        <v>1881</v>
      </c>
      <c r="S747" s="98">
        <f>ROUND('[1]68_InOutFlowsCurPrdAndPrior'!$D$33*IF(ISNA(VLOOKUP(D747,'[1]Proportionate Shares'!$D$23:$I$1359,6,FALSE)),0,VLOOKUP(D747,'[1]Proportionate Shares'!$D$23:$I$1359,6,FALSE)),0)</f>
        <v>138906</v>
      </c>
      <c r="T747" s="98">
        <f>ROUND('[1]68_InOutFlowsCurPrdAndPrior'!$D$35*IF(ISNA(VLOOKUP(D747,'[1]Proportionate Shares'!$D$23:$I$1359,6,FALSE)),0,VLOOKUP(D747,'[1]Proportionate Shares'!$D$23:$I$1359,6,FALSE)),0)</f>
        <v>26917</v>
      </c>
      <c r="U747" s="98">
        <f>VLOOKUP(D747,'[1]Schedule of Pension Amounts LW'!$B$15:$AS$1399,36,FALSE)</f>
        <v>49955</v>
      </c>
      <c r="V747" s="99">
        <f t="shared" si="51"/>
        <v>217659</v>
      </c>
      <c r="W747" s="98">
        <f>ROUND('[1]68_InOutFlowsCurPrdAndPrior'!$F$32*IF(ISNA(VLOOKUP(D747,'[1]Proportionate Shares'!$D$23:$I$1359,6,FALSE)),0,VLOOKUP(D747,'[1]Proportionate Shares'!$D$23:$I$1359,6,FALSE)),0)</f>
        <v>15546</v>
      </c>
      <c r="X747" s="98">
        <f>ROUND('[1]68_InOutFlowsCurPrdAndPrior'!$F$33*IF(ISNA(VLOOKUP(D747,'[1]Proportionate Shares'!$D$23:$I$1359,6,FALSE)),0,VLOOKUP(D747,'[1]Proportionate Shares'!$D$23:$I$1359,6,FALSE)),0)</f>
        <v>57402</v>
      </c>
      <c r="Y747" s="98">
        <f>ROUND('[1]68_InOutFlowsCurPrdAndPrior'!$F$35*IF(ISNA(VLOOKUP(D747,'[1]Proportionate Shares'!$D$23:$I$1359,6,FALSE)),0,VLOOKUP(D747,'[1]Proportionate Shares'!$D$23:$I$1359,6,FALSE)),0)</f>
        <v>22422</v>
      </c>
      <c r="Z747" s="98">
        <f>-VLOOKUP(D747,'[1]Schedule of Pension Amounts LW'!$B$15:$AS$1399,37,FALSE)</f>
        <v>9637</v>
      </c>
      <c r="AA747" s="99">
        <f t="shared" si="52"/>
        <v>105007</v>
      </c>
      <c r="AB747" s="72">
        <f>VLOOKUP(D747,'[1]Pension Expense Details'!$D$22:$S$1407,16,FALSE)</f>
        <v>44478</v>
      </c>
      <c r="AC747" s="72">
        <f t="shared" si="53"/>
        <v>51242</v>
      </c>
      <c r="AD747" s="72">
        <f>VLOOKUP(D747,'[1]Schedule of Pension Amounts LW'!$B$15:$W$1399,22,FALSE)</f>
        <v>95720</v>
      </c>
    </row>
    <row r="748" spans="1:30" x14ac:dyDescent="0.3">
      <c r="A748" s="104"/>
      <c r="B748" s="33"/>
      <c r="C748" s="33" t="str">
        <f>VLOOKUP(D748,'[1]Employer information'!$I$3:$J$1391,2,FALSE)</f>
        <v xml:space="preserve">Public Education                                  </v>
      </c>
      <c r="D748" s="33" t="str">
        <f>'[1]Schedule of Pension Amounts LW'!B741</f>
        <v>1376</v>
      </c>
      <c r="E748" s="33" t="str">
        <f>IF(ISNA(VLOOKUP(D748,'[1]Proportionate Shares'!$D$23:$G$1400,2,FALSE)),"",VLOOKUP(D748,'[1]Proportionate Shares'!$D$23:$G$1400,2,FALSE))</f>
        <v>003902</v>
      </c>
      <c r="F748" s="33" t="str">
        <f>IF(ISNA(VLOOKUP(D748,'[1]Proportionate Shares'!$D$23:$G$1400,3,FALSE)),"",VLOOKUP(D748,'[1]Proportionate Shares'!$D$23:$G$1400,3,FALSE))</f>
        <v/>
      </c>
      <c r="G748" s="34" t="str">
        <f>VLOOKUP(D748,'[1]Employer information'!$A$3:$B$1390,2,FALSE)</f>
        <v>HUDSON ISD</v>
      </c>
      <c r="H748" s="36">
        <f>IF(ISNA(VLOOKUP(D748,'[1]Proportionate Shares'!$D$23:$I$1377,6,FALSE)),0,VLOOKUP(D748,'[1]Proportionate Shares'!$D$23:$I$1377,6,FALSE))</f>
        <v>1.2490626999999999E-4</v>
      </c>
      <c r="I748" s="105">
        <f>VLOOKUP(D748,'[1]Schedule of Pension Amounts LW'!$B$15:$E$1399,3,FALSE)</f>
        <v>6471982</v>
      </c>
      <c r="J748" s="105">
        <f>-IF(ISNA(VLOOKUP(D748,'[1]Combined Contribution Amounts'!$A$2:$K$1335,5,FALSE)),0,VLOOKUP(D748,'[1]Combined Contribution Amounts'!$A$2:$K$1335,5,FALSE))</f>
        <v>-437187</v>
      </c>
      <c r="K748" s="105">
        <f>-IF(ISNA(VLOOKUP(D748,'[1]Combined Contribution Amounts'!$A$2:$K$1335,7,FALSE)),0,VLOOKUP(D748,'[1]Combined Contribution Amounts'!$A$2:$K$1335,7,FALSE))+-IF(ISNA(VLOOKUP(D748,'[1]Combined Contribution Amounts'!$A$2:$K$1335,8,FALSE)),0,VLOOKUP(D748,'[1]Combined Contribution Amounts'!$A$2:$K$1335,8,FALSE))+-IF(ISNA(VLOOKUP(D748,'[1]Combined Contribution Amounts'!$A$2:$K$1335,9,FALSE)),0,VLOOKUP(D748,'[1]Combined Contribution Amounts'!$A$2:$K$1335,9,FALSE))</f>
        <v>0</v>
      </c>
      <c r="L748" s="105">
        <f>VLOOKUP(D748,'[1]Pension Expense Details'!$D$23:$S$1407,16,FALSE)</f>
        <v>665497</v>
      </c>
      <c r="M748" s="105">
        <f>ROUND(('[1]68_InOutFlowsCurPrdAndPriorHist'!$F$28-'[1]68_InOutFlowsCurPrdAndPriorHist'!$F$31)*$H748,0)-VLOOKUP(D748,'[1]Pension Expense Details'!$D$23:$S$1407,12,FALSE)</f>
        <v>-103453</v>
      </c>
      <c r="N748" s="105">
        <f>ROUND(('[1]68_InOutFlowsCurPrdAndPriorHist'!$F$29-'[1]68_InOutFlowsCurPrdAndPriorHist'!$F$32)*$H748,0)-VLOOKUP(D748,'[1]Pension Expense Details'!$D$23:$S$1407,13,FALSE)</f>
        <v>-781689</v>
      </c>
      <c r="O748" s="105">
        <f>ROUND(('[1]68_InOutFlowsCurPrdAndPriorHist'!$F$30-'[1]68_InOutFlowsCurPrdAndPriorHist'!$F$33)*$H748,0)-VLOOKUP(D748,'[1]Pension Expense Details'!$D$23:$S$1407,14,FALSE)</f>
        <v>338026</v>
      </c>
      <c r="P748" s="105">
        <f>ROUND((VLOOKUP(D748,'[1]Schedule of Pension Amounts LW'!$B$15:$AC$1399,28,FALSE)-VLOOKUP(D748,'[1]Schedule of Pension Amounts LW'!$B$15:$AC$1399,27,FALSE))*'[1]Schedule of Pension Amounts LW'!AD$4,0)+VLOOKUP(D748,'[1]Schedule of Pension Amounts LW'!$B$15:$AH$1399,33,FALSE)-VLOOKUP(D748,'[1]Pension Expense Details'!$D$23:$S$1407,15,FALSE)</f>
        <v>339842</v>
      </c>
      <c r="Q748" s="98">
        <f t="shared" si="50"/>
        <v>6493018</v>
      </c>
      <c r="R748" s="98">
        <f>ROUND('[1]68_InOutFlowsCurPrdAndPrior'!$D$32*IF(ISNA(VLOOKUP(D748,'[1]Proportionate Shares'!$D$23:$I$1359,6,FALSE)),0,VLOOKUP(D748,'[1]Proportionate Shares'!$D$23:$I$1359,6,FALSE)),0)</f>
        <v>27276</v>
      </c>
      <c r="S748" s="98">
        <f>ROUND('[1]68_InOutFlowsCurPrdAndPrior'!$D$33*IF(ISNA(VLOOKUP(D748,'[1]Proportionate Shares'!$D$23:$I$1359,6,FALSE)),0,VLOOKUP(D748,'[1]Proportionate Shares'!$D$23:$I$1359,6,FALSE)),0)</f>
        <v>2014453</v>
      </c>
      <c r="T748" s="98">
        <f>ROUND('[1]68_InOutFlowsCurPrdAndPrior'!$D$35*IF(ISNA(VLOOKUP(D748,'[1]Proportionate Shares'!$D$23:$I$1359,6,FALSE)),0,VLOOKUP(D748,'[1]Proportionate Shares'!$D$23:$I$1359,6,FALSE)),0)</f>
        <v>390362</v>
      </c>
      <c r="U748" s="98">
        <f>VLOOKUP(D748,'[1]Schedule of Pension Amounts LW'!$B$15:$AS$1399,36,FALSE)</f>
        <v>580418</v>
      </c>
      <c r="V748" s="99">
        <f t="shared" si="51"/>
        <v>3012509</v>
      </c>
      <c r="W748" s="98">
        <f>ROUND('[1]68_InOutFlowsCurPrdAndPrior'!$F$32*IF(ISNA(VLOOKUP(D748,'[1]Proportionate Shares'!$D$23:$I$1359,6,FALSE)),0,VLOOKUP(D748,'[1]Proportionate Shares'!$D$23:$I$1359,6,FALSE)),0)</f>
        <v>225448</v>
      </c>
      <c r="X748" s="98">
        <f>ROUND('[1]68_InOutFlowsCurPrdAndPrior'!$F$33*IF(ISNA(VLOOKUP(D748,'[1]Proportionate Shares'!$D$23:$I$1359,6,FALSE)),0,VLOOKUP(D748,'[1]Proportionate Shares'!$D$23:$I$1359,6,FALSE)),0)</f>
        <v>832467</v>
      </c>
      <c r="Y748" s="98">
        <f>ROUND('[1]68_InOutFlowsCurPrdAndPrior'!$F$35*IF(ISNA(VLOOKUP(D748,'[1]Proportionate Shares'!$D$23:$I$1359,6,FALSE)),0,VLOOKUP(D748,'[1]Proportionate Shares'!$D$23:$I$1359,6,FALSE)),0)</f>
        <v>325165</v>
      </c>
      <c r="Z748" s="98">
        <f>-VLOOKUP(D748,'[1]Schedule of Pension Amounts LW'!$B$15:$AS$1399,37,FALSE)</f>
        <v>236128</v>
      </c>
      <c r="AA748" s="99">
        <f t="shared" si="52"/>
        <v>1619208</v>
      </c>
      <c r="AB748" s="72">
        <f>VLOOKUP(D748,'[1]Pension Expense Details'!$D$22:$S$1407,16,FALSE)</f>
        <v>665497</v>
      </c>
      <c r="AC748" s="72">
        <f t="shared" si="53"/>
        <v>649490</v>
      </c>
      <c r="AD748" s="72">
        <f>VLOOKUP(D748,'[1]Schedule of Pension Amounts LW'!$B$15:$W$1399,22,FALSE)</f>
        <v>1314987</v>
      </c>
    </row>
    <row r="749" spans="1:30" x14ac:dyDescent="0.3">
      <c r="A749" s="104"/>
      <c r="B749" s="33"/>
      <c r="C749" s="33" t="str">
        <f>VLOOKUP(D749,'[1]Employer information'!$I$3:$J$1391,2,FALSE)</f>
        <v xml:space="preserve">Public Education                                  </v>
      </c>
      <c r="D749" s="33" t="str">
        <f>'[1]Schedule of Pension Amounts LW'!B742</f>
        <v>1765</v>
      </c>
      <c r="E749" s="33" t="str">
        <f>IF(ISNA(VLOOKUP(D749,'[1]Proportionate Shares'!$D$23:$G$1400,2,FALSE)),"",VLOOKUP(D749,'[1]Proportionate Shares'!$D$23:$G$1400,2,FALSE))</f>
        <v>101925</v>
      </c>
      <c r="F749" s="33" t="str">
        <f>IF(ISNA(VLOOKUP(D749,'[1]Proportionate Shares'!$D$23:$G$1400,3,FALSE)),"",VLOOKUP(D749,'[1]Proportionate Shares'!$D$23:$G$1400,3,FALSE))</f>
        <v/>
      </c>
      <c r="G749" s="34" t="str">
        <f>VLOOKUP(D749,'[1]Employer information'!$A$3:$B$1390,2,FALSE)</f>
        <v>HUFFMAN ISD</v>
      </c>
      <c r="H749" s="36">
        <f>IF(ISNA(VLOOKUP(D749,'[1]Proportionate Shares'!$D$23:$I$1377,6,FALSE)),0,VLOOKUP(D749,'[1]Proportionate Shares'!$D$23:$I$1377,6,FALSE))</f>
        <v>1.8729412200000001E-4</v>
      </c>
      <c r="I749" s="105">
        <f>VLOOKUP(D749,'[1]Schedule of Pension Amounts LW'!$B$15:$E$1399,3,FALSE)</f>
        <v>10225295</v>
      </c>
      <c r="J749" s="105">
        <f>-IF(ISNA(VLOOKUP(D749,'[1]Combined Contribution Amounts'!$A$2:$K$1335,5,FALSE)),0,VLOOKUP(D749,'[1]Combined Contribution Amounts'!$A$2:$K$1335,5,FALSE))</f>
        <v>-655552</v>
      </c>
      <c r="K749" s="105">
        <f>-IF(ISNA(VLOOKUP(D749,'[1]Combined Contribution Amounts'!$A$2:$K$1335,7,FALSE)),0,VLOOKUP(D749,'[1]Combined Contribution Amounts'!$A$2:$K$1335,7,FALSE))+-IF(ISNA(VLOOKUP(D749,'[1]Combined Contribution Amounts'!$A$2:$K$1335,8,FALSE)),0,VLOOKUP(D749,'[1]Combined Contribution Amounts'!$A$2:$K$1335,8,FALSE))+-IF(ISNA(VLOOKUP(D749,'[1]Combined Contribution Amounts'!$A$2:$K$1335,9,FALSE)),0,VLOOKUP(D749,'[1]Combined Contribution Amounts'!$A$2:$K$1335,9,FALSE))</f>
        <v>0</v>
      </c>
      <c r="L749" s="105">
        <f>VLOOKUP(D749,'[1]Pension Expense Details'!$D$23:$S$1407,16,FALSE)</f>
        <v>916054</v>
      </c>
      <c r="M749" s="105">
        <f>ROUND(('[1]68_InOutFlowsCurPrdAndPriorHist'!$F$28-'[1]68_InOutFlowsCurPrdAndPriorHist'!$F$31)*$H749,0)-VLOOKUP(D749,'[1]Pension Expense Details'!$D$23:$S$1407,12,FALSE)</f>
        <v>-155124</v>
      </c>
      <c r="N749" s="105">
        <f>ROUND(('[1]68_InOutFlowsCurPrdAndPriorHist'!$F$29-'[1]68_InOutFlowsCurPrdAndPriorHist'!$F$32)*$H749,0)-VLOOKUP(D749,'[1]Pension Expense Details'!$D$23:$S$1407,13,FALSE)</f>
        <v>-1172125</v>
      </c>
      <c r="O749" s="105">
        <f>ROUND(('[1]68_InOutFlowsCurPrdAndPriorHist'!$F$30-'[1]68_InOutFlowsCurPrdAndPriorHist'!$F$33)*$H749,0)-VLOOKUP(D749,'[1]Pension Expense Details'!$D$23:$S$1407,14,FALSE)</f>
        <v>506863</v>
      </c>
      <c r="P749" s="105">
        <f>ROUND((VLOOKUP(D749,'[1]Schedule of Pension Amounts LW'!$B$15:$AC$1399,28,FALSE)-VLOOKUP(D749,'[1]Schedule of Pension Amounts LW'!$B$15:$AC$1399,27,FALSE))*'[1]Schedule of Pension Amounts LW'!AD$4,0)+VLOOKUP(D749,'[1]Schedule of Pension Amounts LW'!$B$15:$AH$1399,33,FALSE)-VLOOKUP(D749,'[1]Pension Expense Details'!$D$23:$S$1407,15,FALSE)</f>
        <v>70723</v>
      </c>
      <c r="Q749" s="98">
        <f t="shared" si="50"/>
        <v>9736134</v>
      </c>
      <c r="R749" s="98">
        <f>ROUND('[1]68_InOutFlowsCurPrdAndPrior'!$D$32*IF(ISNA(VLOOKUP(D749,'[1]Proportionate Shares'!$D$23:$I$1359,6,FALSE)),0,VLOOKUP(D749,'[1]Proportionate Shares'!$D$23:$I$1359,6,FALSE)),0)</f>
        <v>40900</v>
      </c>
      <c r="S749" s="98">
        <f>ROUND('[1]68_InOutFlowsCurPrdAndPrior'!$D$33*IF(ISNA(VLOOKUP(D749,'[1]Proportionate Shares'!$D$23:$I$1359,6,FALSE)),0,VLOOKUP(D749,'[1]Proportionate Shares'!$D$23:$I$1359,6,FALSE)),0)</f>
        <v>3020627</v>
      </c>
      <c r="T749" s="98">
        <f>ROUND('[1]68_InOutFlowsCurPrdAndPrior'!$D$35*IF(ISNA(VLOOKUP(D749,'[1]Proportionate Shares'!$D$23:$I$1359,6,FALSE)),0,VLOOKUP(D749,'[1]Proportionate Shares'!$D$23:$I$1359,6,FALSE)),0)</f>
        <v>585339</v>
      </c>
      <c r="U749" s="98">
        <f>VLOOKUP(D749,'[1]Schedule of Pension Amounts LW'!$B$15:$AS$1399,36,FALSE)</f>
        <v>1051804</v>
      </c>
      <c r="V749" s="99">
        <f t="shared" si="51"/>
        <v>4698670</v>
      </c>
      <c r="W749" s="98">
        <f>ROUND('[1]68_InOutFlowsCurPrdAndPrior'!$F$32*IF(ISNA(VLOOKUP(D749,'[1]Proportionate Shares'!$D$23:$I$1359,6,FALSE)),0,VLOOKUP(D749,'[1]Proportionate Shares'!$D$23:$I$1359,6,FALSE)),0)</f>
        <v>338054</v>
      </c>
      <c r="X749" s="98">
        <f>ROUND('[1]68_InOutFlowsCurPrdAndPrior'!$F$33*IF(ISNA(VLOOKUP(D749,'[1]Proportionate Shares'!$D$23:$I$1359,6,FALSE)),0,VLOOKUP(D749,'[1]Proportionate Shares'!$D$23:$I$1359,6,FALSE)),0)</f>
        <v>1248266</v>
      </c>
      <c r="Y749" s="98">
        <f>ROUND('[1]68_InOutFlowsCurPrdAndPrior'!$F$35*IF(ISNA(VLOOKUP(D749,'[1]Proportionate Shares'!$D$23:$I$1359,6,FALSE)),0,VLOOKUP(D749,'[1]Proportionate Shares'!$D$23:$I$1359,6,FALSE)),0)</f>
        <v>487577</v>
      </c>
      <c r="Z749" s="98">
        <f>-VLOOKUP(D749,'[1]Schedule of Pension Amounts LW'!$B$15:$AS$1399,37,FALSE)</f>
        <v>219339</v>
      </c>
      <c r="AA749" s="99">
        <f t="shared" si="52"/>
        <v>2293236</v>
      </c>
      <c r="AB749" s="72">
        <f>VLOOKUP(D749,'[1]Pension Expense Details'!$D$22:$S$1407,16,FALSE)</f>
        <v>916054</v>
      </c>
      <c r="AC749" s="72">
        <f t="shared" si="53"/>
        <v>1171459</v>
      </c>
      <c r="AD749" s="72">
        <f>VLOOKUP(D749,'[1]Schedule of Pension Amounts LW'!$B$15:$W$1399,22,FALSE)</f>
        <v>2087513</v>
      </c>
    </row>
    <row r="750" spans="1:30" x14ac:dyDescent="0.3">
      <c r="A750" s="104"/>
      <c r="B750" s="33"/>
      <c r="C750" s="33" t="str">
        <f>VLOOKUP(D750,'[1]Employer information'!$I$3:$J$1391,2,FALSE)</f>
        <v xml:space="preserve">Public Education                                  </v>
      </c>
      <c r="D750" s="33" t="str">
        <f>'[1]Schedule of Pension Amounts LW'!B743</f>
        <v>0732</v>
      </c>
      <c r="E750" s="33" t="str">
        <f>IF(ISNA(VLOOKUP(D750,'[1]Proportionate Shares'!$D$23:$G$1400,2,FALSE)),"",VLOOKUP(D750,'[1]Proportionate Shares'!$D$23:$G$1400,2,FALSE))</f>
        <v>034903</v>
      </c>
      <c r="F750" s="33" t="str">
        <f>IF(ISNA(VLOOKUP(D750,'[1]Proportionate Shares'!$D$23:$G$1400,3,FALSE)),"",VLOOKUP(D750,'[1]Proportionate Shares'!$D$23:$G$1400,3,FALSE))</f>
        <v xml:space="preserve">   </v>
      </c>
      <c r="G750" s="34" t="str">
        <f>VLOOKUP(D750,'[1]Employer information'!$A$3:$B$1390,2,FALSE)</f>
        <v>HUGHES SPRINGS ISD</v>
      </c>
      <c r="H750" s="36">
        <f>IF(ISNA(VLOOKUP(D750,'[1]Proportionate Shares'!$D$23:$I$1377,6,FALSE)),0,VLOOKUP(D750,'[1]Proportionate Shares'!$D$23:$I$1377,6,FALSE))</f>
        <v>5.6905754999999997E-5</v>
      </c>
      <c r="I750" s="105">
        <f>VLOOKUP(D750,'[1]Schedule of Pension Amounts LW'!$B$15:$E$1399,3,FALSE)</f>
        <v>3076970</v>
      </c>
      <c r="J750" s="105">
        <f>-IF(ISNA(VLOOKUP(D750,'[1]Combined Contribution Amounts'!$A$2:$K$1335,5,FALSE)),0,VLOOKUP(D750,'[1]Combined Contribution Amounts'!$A$2:$K$1335,5,FALSE))</f>
        <v>-199177</v>
      </c>
      <c r="K750" s="105">
        <f>-IF(ISNA(VLOOKUP(D750,'[1]Combined Contribution Amounts'!$A$2:$K$1335,7,FALSE)),0,VLOOKUP(D750,'[1]Combined Contribution Amounts'!$A$2:$K$1335,7,FALSE))+-IF(ISNA(VLOOKUP(D750,'[1]Combined Contribution Amounts'!$A$2:$K$1335,8,FALSE)),0,VLOOKUP(D750,'[1]Combined Contribution Amounts'!$A$2:$K$1335,8,FALSE))+-IF(ISNA(VLOOKUP(D750,'[1]Combined Contribution Amounts'!$A$2:$K$1335,9,FALSE)),0,VLOOKUP(D750,'[1]Combined Contribution Amounts'!$A$2:$K$1335,9,FALSE))</f>
        <v>0</v>
      </c>
      <c r="L750" s="105">
        <f>VLOOKUP(D750,'[1]Pension Expense Details'!$D$23:$S$1407,16,FALSE)</f>
        <v>283010</v>
      </c>
      <c r="M750" s="105">
        <f>ROUND(('[1]68_InOutFlowsCurPrdAndPriorHist'!$F$28-'[1]68_InOutFlowsCurPrdAndPriorHist'!$F$31)*$H750,0)-VLOOKUP(D750,'[1]Pension Expense Details'!$D$23:$S$1407,12,FALSE)</f>
        <v>-47132</v>
      </c>
      <c r="N750" s="105">
        <f>ROUND(('[1]68_InOutFlowsCurPrdAndPriorHist'!$F$29-'[1]68_InOutFlowsCurPrdAndPriorHist'!$F$32)*$H750,0)-VLOOKUP(D750,'[1]Pension Expense Details'!$D$23:$S$1407,13,FALSE)</f>
        <v>-356128</v>
      </c>
      <c r="O750" s="105">
        <f>ROUND(('[1]68_InOutFlowsCurPrdAndPriorHist'!$F$30-'[1]68_InOutFlowsCurPrdAndPriorHist'!$F$33)*$H750,0)-VLOOKUP(D750,'[1]Pension Expense Details'!$D$23:$S$1407,14,FALSE)</f>
        <v>154001</v>
      </c>
      <c r="P750" s="105">
        <f>ROUND((VLOOKUP(D750,'[1]Schedule of Pension Amounts LW'!$B$15:$AC$1399,28,FALSE)-VLOOKUP(D750,'[1]Schedule of Pension Amounts LW'!$B$15:$AC$1399,27,FALSE))*'[1]Schedule of Pension Amounts LW'!AD$4,0)+VLOOKUP(D750,'[1]Schedule of Pension Amounts LW'!$B$15:$AH$1399,33,FALSE)-VLOOKUP(D750,'[1]Pension Expense Details'!$D$23:$S$1407,15,FALSE)</f>
        <v>46595</v>
      </c>
      <c r="Q750" s="98">
        <f t="shared" si="50"/>
        <v>2958139</v>
      </c>
      <c r="R750" s="98">
        <f>ROUND('[1]68_InOutFlowsCurPrdAndPrior'!$D$32*IF(ISNA(VLOOKUP(D750,'[1]Proportionate Shares'!$D$23:$I$1359,6,FALSE)),0,VLOOKUP(D750,'[1]Proportionate Shares'!$D$23:$I$1359,6,FALSE)),0)</f>
        <v>12427</v>
      </c>
      <c r="S750" s="98">
        <f>ROUND('[1]68_InOutFlowsCurPrdAndPrior'!$D$33*IF(ISNA(VLOOKUP(D750,'[1]Proportionate Shares'!$D$23:$I$1359,6,FALSE)),0,VLOOKUP(D750,'[1]Proportionate Shares'!$D$23:$I$1359,6,FALSE)),0)</f>
        <v>917760</v>
      </c>
      <c r="T750" s="98">
        <f>ROUND('[1]68_InOutFlowsCurPrdAndPrior'!$D$35*IF(ISNA(VLOOKUP(D750,'[1]Proportionate Shares'!$D$23:$I$1359,6,FALSE)),0,VLOOKUP(D750,'[1]Proportionate Shares'!$D$23:$I$1359,6,FALSE)),0)</f>
        <v>177844</v>
      </c>
      <c r="U750" s="98">
        <f>VLOOKUP(D750,'[1]Schedule of Pension Amounts LW'!$B$15:$AS$1399,36,FALSE)</f>
        <v>332489</v>
      </c>
      <c r="V750" s="99">
        <f t="shared" si="51"/>
        <v>1440520</v>
      </c>
      <c r="W750" s="98">
        <f>ROUND('[1]68_InOutFlowsCurPrdAndPrior'!$F$32*IF(ISNA(VLOOKUP(D750,'[1]Proportionate Shares'!$D$23:$I$1359,6,FALSE)),0,VLOOKUP(D750,'[1]Proportionate Shares'!$D$23:$I$1359,6,FALSE)),0)</f>
        <v>102711</v>
      </c>
      <c r="X750" s="98">
        <f>ROUND('[1]68_InOutFlowsCurPrdAndPrior'!$F$33*IF(ISNA(VLOOKUP(D750,'[1]Proportionate Shares'!$D$23:$I$1359,6,FALSE)),0,VLOOKUP(D750,'[1]Proportionate Shares'!$D$23:$I$1359,6,FALSE)),0)</f>
        <v>379262</v>
      </c>
      <c r="Y750" s="98">
        <f>ROUND('[1]68_InOutFlowsCurPrdAndPrior'!$F$35*IF(ISNA(VLOOKUP(D750,'[1]Proportionate Shares'!$D$23:$I$1359,6,FALSE)),0,VLOOKUP(D750,'[1]Proportionate Shares'!$D$23:$I$1359,6,FALSE)),0)</f>
        <v>148141</v>
      </c>
      <c r="Z750" s="98">
        <f>-VLOOKUP(D750,'[1]Schedule of Pension Amounts LW'!$B$15:$AS$1399,37,FALSE)</f>
        <v>31</v>
      </c>
      <c r="AA750" s="99">
        <f t="shared" si="52"/>
        <v>630145</v>
      </c>
      <c r="AB750" s="72">
        <f>VLOOKUP(D750,'[1]Pension Expense Details'!$D$22:$S$1407,16,FALSE)</f>
        <v>283010</v>
      </c>
      <c r="AC750" s="72">
        <f t="shared" si="53"/>
        <v>380830</v>
      </c>
      <c r="AD750" s="72">
        <f>VLOOKUP(D750,'[1]Schedule of Pension Amounts LW'!$B$15:$W$1399,22,FALSE)</f>
        <v>663840</v>
      </c>
    </row>
    <row r="751" spans="1:30" x14ac:dyDescent="0.3">
      <c r="A751" s="104"/>
      <c r="B751" s="33"/>
      <c r="C751" s="33" t="str">
        <f>VLOOKUP(D751,'[1]Employer information'!$I$3:$J$1391,2,FALSE)</f>
        <v xml:space="preserve">Public Education                                  </v>
      </c>
      <c r="D751" s="33" t="str">
        <f>'[1]Schedule of Pension Amounts LW'!B744</f>
        <v>0733</v>
      </c>
      <c r="E751" s="33" t="str">
        <f>IF(ISNA(VLOOKUP(D751,'[1]Proportionate Shares'!$D$23:$G$1400,2,FALSE)),"",VLOOKUP(D751,'[1]Proportionate Shares'!$D$23:$G$1400,2,FALSE))</f>
        <v>146905</v>
      </c>
      <c r="F751" s="33" t="str">
        <f>IF(ISNA(VLOOKUP(D751,'[1]Proportionate Shares'!$D$23:$G$1400,3,FALSE)),"",VLOOKUP(D751,'[1]Proportionate Shares'!$D$23:$G$1400,3,FALSE))</f>
        <v xml:space="preserve">   </v>
      </c>
      <c r="G751" s="34" t="str">
        <f>VLOOKUP(D751,'[1]Employer information'!$A$3:$B$1390,2,FALSE)</f>
        <v>HULL DAISETTA ISD</v>
      </c>
      <c r="H751" s="36">
        <f>IF(ISNA(VLOOKUP(D751,'[1]Proportionate Shares'!$D$23:$I$1377,6,FALSE)),0,VLOOKUP(D751,'[1]Proportionate Shares'!$D$23:$I$1377,6,FALSE))</f>
        <v>2.9066713E-5</v>
      </c>
      <c r="I751" s="105">
        <f>VLOOKUP(D751,'[1]Schedule of Pension Amounts LW'!$B$15:$E$1399,3,FALSE)</f>
        <v>1618114</v>
      </c>
      <c r="J751" s="105">
        <f>-IF(ISNA(VLOOKUP(D751,'[1]Combined Contribution Amounts'!$A$2:$K$1335,5,FALSE)),0,VLOOKUP(D751,'[1]Combined Contribution Amounts'!$A$2:$K$1335,5,FALSE))</f>
        <v>-101737</v>
      </c>
      <c r="K751" s="105">
        <f>-IF(ISNA(VLOOKUP(D751,'[1]Combined Contribution Amounts'!$A$2:$K$1335,7,FALSE)),0,VLOOKUP(D751,'[1]Combined Contribution Amounts'!$A$2:$K$1335,7,FALSE))+-IF(ISNA(VLOOKUP(D751,'[1]Combined Contribution Amounts'!$A$2:$K$1335,8,FALSE)),0,VLOOKUP(D751,'[1]Combined Contribution Amounts'!$A$2:$K$1335,8,FALSE))+-IF(ISNA(VLOOKUP(D751,'[1]Combined Contribution Amounts'!$A$2:$K$1335,9,FALSE)),0,VLOOKUP(D751,'[1]Combined Contribution Amounts'!$A$2:$K$1335,9,FALSE))</f>
        <v>0</v>
      </c>
      <c r="L751" s="105">
        <f>VLOOKUP(D751,'[1]Pension Expense Details'!$D$23:$S$1407,16,FALSE)</f>
        <v>137258</v>
      </c>
      <c r="M751" s="105">
        <f>ROUND(('[1]68_InOutFlowsCurPrdAndPriorHist'!$F$28-'[1]68_InOutFlowsCurPrdAndPriorHist'!$F$31)*$H751,0)-VLOOKUP(D751,'[1]Pension Expense Details'!$D$23:$S$1407,12,FALSE)</f>
        <v>-24074</v>
      </c>
      <c r="N751" s="105">
        <f>ROUND(('[1]68_InOutFlowsCurPrdAndPriorHist'!$F$29-'[1]68_InOutFlowsCurPrdAndPriorHist'!$F$32)*$H751,0)-VLOOKUP(D751,'[1]Pension Expense Details'!$D$23:$S$1407,13,FALSE)</f>
        <v>-181905</v>
      </c>
      <c r="O751" s="105">
        <f>ROUND(('[1]68_InOutFlowsCurPrdAndPriorHist'!$F$30-'[1]68_InOutFlowsCurPrdAndPriorHist'!$F$33)*$H751,0)-VLOOKUP(D751,'[1]Pension Expense Details'!$D$23:$S$1407,14,FALSE)</f>
        <v>78662</v>
      </c>
      <c r="P751" s="105">
        <f>ROUND((VLOOKUP(D751,'[1]Schedule of Pension Amounts LW'!$B$15:$AC$1399,28,FALSE)-VLOOKUP(D751,'[1]Schedule of Pension Amounts LW'!$B$15:$AC$1399,27,FALSE))*'[1]Schedule of Pension Amounts LW'!AD$4,0)+VLOOKUP(D751,'[1]Schedule of Pension Amounts LW'!$B$15:$AH$1399,33,FALSE)-VLOOKUP(D751,'[1]Pension Expense Details'!$D$23:$S$1407,15,FALSE)</f>
        <v>-15339</v>
      </c>
      <c r="Q751" s="98">
        <f t="shared" si="50"/>
        <v>1510979</v>
      </c>
      <c r="R751" s="98">
        <f>ROUND('[1]68_InOutFlowsCurPrdAndPrior'!$D$32*IF(ISNA(VLOOKUP(D751,'[1]Proportionate Shares'!$D$23:$I$1359,6,FALSE)),0,VLOOKUP(D751,'[1]Proportionate Shares'!$D$23:$I$1359,6,FALSE)),0)</f>
        <v>6347</v>
      </c>
      <c r="S751" s="98">
        <f>ROUND('[1]68_InOutFlowsCurPrdAndPrior'!$D$33*IF(ISNA(VLOOKUP(D751,'[1]Proportionate Shares'!$D$23:$I$1359,6,FALSE)),0,VLOOKUP(D751,'[1]Proportionate Shares'!$D$23:$I$1359,6,FALSE)),0)</f>
        <v>468780</v>
      </c>
      <c r="T751" s="98">
        <f>ROUND('[1]68_InOutFlowsCurPrdAndPrior'!$D$35*IF(ISNA(VLOOKUP(D751,'[1]Proportionate Shares'!$D$23:$I$1359,6,FALSE)),0,VLOOKUP(D751,'[1]Proportionate Shares'!$D$23:$I$1359,6,FALSE)),0)</f>
        <v>90840</v>
      </c>
      <c r="U751" s="98">
        <f>VLOOKUP(D751,'[1]Schedule of Pension Amounts LW'!$B$15:$AS$1399,36,FALSE)</f>
        <v>147663</v>
      </c>
      <c r="V751" s="99">
        <f t="shared" si="51"/>
        <v>713630</v>
      </c>
      <c r="W751" s="98">
        <f>ROUND('[1]68_InOutFlowsCurPrdAndPrior'!$F$32*IF(ISNA(VLOOKUP(D751,'[1]Proportionate Shares'!$D$23:$I$1359,6,FALSE)),0,VLOOKUP(D751,'[1]Proportionate Shares'!$D$23:$I$1359,6,FALSE)),0)</f>
        <v>52464</v>
      </c>
      <c r="X751" s="98">
        <f>ROUND('[1]68_InOutFlowsCurPrdAndPrior'!$F$33*IF(ISNA(VLOOKUP(D751,'[1]Proportionate Shares'!$D$23:$I$1359,6,FALSE)),0,VLOOKUP(D751,'[1]Proportionate Shares'!$D$23:$I$1359,6,FALSE)),0)</f>
        <v>193722</v>
      </c>
      <c r="Y751" s="98">
        <f>ROUND('[1]68_InOutFlowsCurPrdAndPrior'!$F$35*IF(ISNA(VLOOKUP(D751,'[1]Proportionate Shares'!$D$23:$I$1359,6,FALSE)),0,VLOOKUP(D751,'[1]Proportionate Shares'!$D$23:$I$1359,6,FALSE)),0)</f>
        <v>75669</v>
      </c>
      <c r="Z751" s="98">
        <f>-VLOOKUP(D751,'[1]Schedule of Pension Amounts LW'!$B$15:$AS$1399,37,FALSE)</f>
        <v>25901</v>
      </c>
      <c r="AA751" s="99">
        <f t="shared" si="52"/>
        <v>347756</v>
      </c>
      <c r="AB751" s="72">
        <f>VLOOKUP(D751,'[1]Pension Expense Details'!$D$22:$S$1407,16,FALSE)</f>
        <v>137258</v>
      </c>
      <c r="AC751" s="72">
        <f t="shared" si="53"/>
        <v>190552</v>
      </c>
      <c r="AD751" s="72">
        <f>VLOOKUP(D751,'[1]Schedule of Pension Amounts LW'!$B$15:$W$1399,22,FALSE)</f>
        <v>327810</v>
      </c>
    </row>
    <row r="752" spans="1:30" x14ac:dyDescent="0.3">
      <c r="A752" s="104"/>
      <c r="B752" s="33"/>
      <c r="C752" s="33" t="str">
        <f>VLOOKUP(D752,'[1]Employer information'!$I$3:$J$1391,2,FALSE)</f>
        <v xml:space="preserve">Public Education                                  </v>
      </c>
      <c r="D752" s="33" t="str">
        <f>'[1]Schedule of Pension Amounts LW'!B745</f>
        <v>0734</v>
      </c>
      <c r="E752" s="33" t="str">
        <f>IF(ISNA(VLOOKUP(D752,'[1]Proportionate Shares'!$D$23:$G$1400,2,FALSE)),"",VLOOKUP(D752,'[1]Proportionate Shares'!$D$23:$G$1400,2,FALSE))</f>
        <v>101913</v>
      </c>
      <c r="F752" s="33" t="str">
        <f>IF(ISNA(VLOOKUP(D752,'[1]Proportionate Shares'!$D$23:$G$1400,3,FALSE)),"",VLOOKUP(D752,'[1]Proportionate Shares'!$D$23:$G$1400,3,FALSE))</f>
        <v xml:space="preserve">   </v>
      </c>
      <c r="G752" s="34" t="str">
        <f>VLOOKUP(D752,'[1]Employer information'!$A$3:$B$1390,2,FALSE)</f>
        <v>HUMBLE ISD</v>
      </c>
      <c r="H752" s="36">
        <f>IF(ISNA(VLOOKUP(D752,'[1]Proportionate Shares'!$D$23:$I$1377,6,FALSE)),0,VLOOKUP(D752,'[1]Proportionate Shares'!$D$23:$I$1377,6,FALSE))</f>
        <v>2.3451149600000002E-3</v>
      </c>
      <c r="I752" s="105">
        <f>VLOOKUP(D752,'[1]Schedule of Pension Amounts LW'!$B$15:$E$1399,3,FALSE)</f>
        <v>127501984</v>
      </c>
      <c r="J752" s="105">
        <f>-IF(ISNA(VLOOKUP(D752,'[1]Combined Contribution Amounts'!$A$2:$K$1335,5,FALSE)),0,VLOOKUP(D752,'[1]Combined Contribution Amounts'!$A$2:$K$1335,5,FALSE))</f>
        <v>-8208185</v>
      </c>
      <c r="K752" s="105">
        <f>-IF(ISNA(VLOOKUP(D752,'[1]Combined Contribution Amounts'!$A$2:$K$1335,7,FALSE)),0,VLOOKUP(D752,'[1]Combined Contribution Amounts'!$A$2:$K$1335,7,FALSE))+-IF(ISNA(VLOOKUP(D752,'[1]Combined Contribution Amounts'!$A$2:$K$1335,8,FALSE)),0,VLOOKUP(D752,'[1]Combined Contribution Amounts'!$A$2:$K$1335,8,FALSE))+-IF(ISNA(VLOOKUP(D752,'[1]Combined Contribution Amounts'!$A$2:$K$1335,9,FALSE)),0,VLOOKUP(D752,'[1]Combined Contribution Amounts'!$A$2:$K$1335,9,FALSE))</f>
        <v>0</v>
      </c>
      <c r="L752" s="105">
        <f>VLOOKUP(D752,'[1]Pension Expense Details'!$D$23:$S$1407,16,FALSE)</f>
        <v>11553121</v>
      </c>
      <c r="M752" s="105">
        <f>ROUND(('[1]68_InOutFlowsCurPrdAndPriorHist'!$F$28-'[1]68_InOutFlowsCurPrdAndPriorHist'!$F$31)*$H752,0)-VLOOKUP(D752,'[1]Pension Expense Details'!$D$23:$S$1407,12,FALSE)</f>
        <v>-1942313</v>
      </c>
      <c r="N752" s="105">
        <f>ROUND(('[1]68_InOutFlowsCurPrdAndPriorHist'!$F$29-'[1]68_InOutFlowsCurPrdAndPriorHist'!$F$32)*$H752,0)-VLOOKUP(D752,'[1]Pension Expense Details'!$D$23:$S$1407,13,FALSE)</f>
        <v>-14676208</v>
      </c>
      <c r="O752" s="105">
        <f>ROUND(('[1]68_InOutFlowsCurPrdAndPriorHist'!$F$30-'[1]68_InOutFlowsCurPrdAndPriorHist'!$F$33)*$H752,0)-VLOOKUP(D752,'[1]Pension Expense Details'!$D$23:$S$1407,14,FALSE)</f>
        <v>6346446</v>
      </c>
      <c r="P752" s="105">
        <f>ROUND((VLOOKUP(D752,'[1]Schedule of Pension Amounts LW'!$B$15:$AC$1399,28,FALSE)-VLOOKUP(D752,'[1]Schedule of Pension Amounts LW'!$B$15:$AC$1399,27,FALSE))*'[1]Schedule of Pension Amounts LW'!AD$4,0)+VLOOKUP(D752,'[1]Schedule of Pension Amounts LW'!$B$15:$AH$1399,33,FALSE)-VLOOKUP(D752,'[1]Pension Expense Details'!$D$23:$S$1407,15,FALSE)</f>
        <v>1331562</v>
      </c>
      <c r="Q752" s="98">
        <f t="shared" si="50"/>
        <v>121906407</v>
      </c>
      <c r="R752" s="98">
        <f>ROUND('[1]68_InOutFlowsCurPrdAndPrior'!$D$32*IF(ISNA(VLOOKUP(D752,'[1]Proportionate Shares'!$D$23:$I$1359,6,FALSE)),0,VLOOKUP(D752,'[1]Proportionate Shares'!$D$23:$I$1359,6,FALSE)),0)</f>
        <v>512116</v>
      </c>
      <c r="S752" s="98">
        <f>ROUND('[1]68_InOutFlowsCurPrdAndPrior'!$D$33*IF(ISNA(VLOOKUP(D752,'[1]Proportionate Shares'!$D$23:$I$1359,6,FALSE)),0,VLOOKUP(D752,'[1]Proportionate Shares'!$D$23:$I$1359,6,FALSE)),0)</f>
        <v>37821354</v>
      </c>
      <c r="T752" s="98">
        <f>ROUND('[1]68_InOutFlowsCurPrdAndPrior'!$D$35*IF(ISNA(VLOOKUP(D752,'[1]Proportionate Shares'!$D$23:$I$1359,6,FALSE)),0,VLOOKUP(D752,'[1]Proportionate Shares'!$D$23:$I$1359,6,FALSE)),0)</f>
        <v>7329050</v>
      </c>
      <c r="U752" s="98">
        <f>VLOOKUP(D752,'[1]Schedule of Pension Amounts LW'!$B$15:$AS$1399,36,FALSE)</f>
        <v>10675521</v>
      </c>
      <c r="V752" s="99">
        <f t="shared" si="51"/>
        <v>56338041</v>
      </c>
      <c r="W752" s="98">
        <f>ROUND('[1]68_InOutFlowsCurPrdAndPrior'!$F$32*IF(ISNA(VLOOKUP(D752,'[1]Proportionate Shares'!$D$23:$I$1359,6,FALSE)),0,VLOOKUP(D752,'[1]Proportionate Shares'!$D$23:$I$1359,6,FALSE)),0)</f>
        <v>4232784</v>
      </c>
      <c r="X752" s="98">
        <f>ROUND('[1]68_InOutFlowsCurPrdAndPrior'!$F$33*IF(ISNA(VLOOKUP(D752,'[1]Proportionate Shares'!$D$23:$I$1359,6,FALSE)),0,VLOOKUP(D752,'[1]Proportionate Shares'!$D$23:$I$1359,6,FALSE)),0)</f>
        <v>15629573</v>
      </c>
      <c r="Y752" s="98">
        <f>ROUND('[1]68_InOutFlowsCurPrdAndPrior'!$F$35*IF(ISNA(VLOOKUP(D752,'[1]Proportionate Shares'!$D$23:$I$1359,6,FALSE)),0,VLOOKUP(D752,'[1]Proportionate Shares'!$D$23:$I$1359,6,FALSE)),0)</f>
        <v>6104970</v>
      </c>
      <c r="Z752" s="98">
        <f>-VLOOKUP(D752,'[1]Schedule of Pension Amounts LW'!$B$15:$AS$1399,37,FALSE)</f>
        <v>271382</v>
      </c>
      <c r="AA752" s="99">
        <f t="shared" si="52"/>
        <v>26238709</v>
      </c>
      <c r="AB752" s="72">
        <f>VLOOKUP(D752,'[1]Pension Expense Details'!$D$22:$S$1407,16,FALSE)</f>
        <v>11553121</v>
      </c>
      <c r="AC752" s="72">
        <f t="shared" si="53"/>
        <v>14459455</v>
      </c>
      <c r="AD752" s="72">
        <f>VLOOKUP(D752,'[1]Schedule of Pension Amounts LW'!$B$15:$W$1399,22,FALSE)</f>
        <v>26012576</v>
      </c>
    </row>
    <row r="753" spans="1:30" x14ac:dyDescent="0.3">
      <c r="A753" s="104"/>
      <c r="B753" s="33"/>
      <c r="C753" s="33" t="str">
        <f>VLOOKUP(D753,'[1]Employer information'!$I$3:$J$1391,2,FALSE)</f>
        <v xml:space="preserve">Public Education                                  </v>
      </c>
      <c r="D753" s="33" t="str">
        <f>'[1]Schedule of Pension Amounts LW'!B746</f>
        <v>0735</v>
      </c>
      <c r="E753" s="33" t="str">
        <f>IF(ISNA(VLOOKUP(D753,'[1]Proportionate Shares'!$D$23:$G$1400,2,FALSE)),"",VLOOKUP(D753,'[1]Proportionate Shares'!$D$23:$G$1400,2,FALSE))</f>
        <v>133902</v>
      </c>
      <c r="F753" s="33" t="str">
        <f>IF(ISNA(VLOOKUP(D753,'[1]Proportionate Shares'!$D$23:$G$1400,3,FALSE)),"",VLOOKUP(D753,'[1]Proportionate Shares'!$D$23:$G$1400,3,FALSE))</f>
        <v xml:space="preserve">   </v>
      </c>
      <c r="G753" s="34" t="str">
        <f>VLOOKUP(D753,'[1]Employer information'!$A$3:$B$1390,2,FALSE)</f>
        <v>HUNT ISD</v>
      </c>
      <c r="H753" s="36">
        <f>IF(ISNA(VLOOKUP(D753,'[1]Proportionate Shares'!$D$23:$I$1377,6,FALSE)),0,VLOOKUP(D753,'[1]Proportionate Shares'!$D$23:$I$1377,6,FALSE))</f>
        <v>1.0477925E-5</v>
      </c>
      <c r="I753" s="105">
        <f>VLOOKUP(D753,'[1]Schedule of Pension Amounts LW'!$B$15:$E$1399,3,FALSE)</f>
        <v>557639</v>
      </c>
      <c r="J753" s="105">
        <f>-IF(ISNA(VLOOKUP(D753,'[1]Combined Contribution Amounts'!$A$2:$K$1335,5,FALSE)),0,VLOOKUP(D753,'[1]Combined Contribution Amounts'!$A$2:$K$1335,5,FALSE))</f>
        <v>-36674</v>
      </c>
      <c r="K753" s="105">
        <f>-IF(ISNA(VLOOKUP(D753,'[1]Combined Contribution Amounts'!$A$2:$K$1335,7,FALSE)),0,VLOOKUP(D753,'[1]Combined Contribution Amounts'!$A$2:$K$1335,7,FALSE))+-IF(ISNA(VLOOKUP(D753,'[1]Combined Contribution Amounts'!$A$2:$K$1335,8,FALSE)),0,VLOOKUP(D753,'[1]Combined Contribution Amounts'!$A$2:$K$1335,8,FALSE))+-IF(ISNA(VLOOKUP(D753,'[1]Combined Contribution Amounts'!$A$2:$K$1335,9,FALSE)),0,VLOOKUP(D753,'[1]Combined Contribution Amounts'!$A$2:$K$1335,9,FALSE))</f>
        <v>0</v>
      </c>
      <c r="L753" s="105">
        <f>VLOOKUP(D753,'[1]Pension Expense Details'!$D$23:$S$1407,16,FALSE)</f>
        <v>53511</v>
      </c>
      <c r="M753" s="105">
        <f>ROUND(('[1]68_InOutFlowsCurPrdAndPriorHist'!$F$28-'[1]68_InOutFlowsCurPrdAndPriorHist'!$F$31)*$H753,0)-VLOOKUP(D753,'[1]Pension Expense Details'!$D$23:$S$1407,12,FALSE)</f>
        <v>-8679</v>
      </c>
      <c r="N753" s="105">
        <f>ROUND(('[1]68_InOutFlowsCurPrdAndPriorHist'!$F$29-'[1]68_InOutFlowsCurPrdAndPriorHist'!$F$32)*$H753,0)-VLOOKUP(D753,'[1]Pension Expense Details'!$D$23:$S$1407,13,FALSE)</f>
        <v>-65573</v>
      </c>
      <c r="O753" s="105">
        <f>ROUND(('[1]68_InOutFlowsCurPrdAndPriorHist'!$F$30-'[1]68_InOutFlowsCurPrdAndPriorHist'!$F$33)*$H753,0)-VLOOKUP(D753,'[1]Pension Expense Details'!$D$23:$S$1407,14,FALSE)</f>
        <v>28356</v>
      </c>
      <c r="P753" s="105">
        <f>ROUND((VLOOKUP(D753,'[1]Schedule of Pension Amounts LW'!$B$15:$AC$1399,28,FALSE)-VLOOKUP(D753,'[1]Schedule of Pension Amounts LW'!$B$15:$AC$1399,27,FALSE))*'[1]Schedule of Pension Amounts LW'!AD$4,0)+VLOOKUP(D753,'[1]Schedule of Pension Amounts LW'!$B$15:$AH$1399,33,FALSE)-VLOOKUP(D753,'[1]Pension Expense Details'!$D$23:$S$1407,15,FALSE)</f>
        <v>16095</v>
      </c>
      <c r="Q753" s="98">
        <f t="shared" si="50"/>
        <v>544675</v>
      </c>
      <c r="R753" s="98">
        <f>ROUND('[1]68_InOutFlowsCurPrdAndPrior'!$D$32*IF(ISNA(VLOOKUP(D753,'[1]Proportionate Shares'!$D$23:$I$1359,6,FALSE)),0,VLOOKUP(D753,'[1]Proportionate Shares'!$D$23:$I$1359,6,FALSE)),0)</f>
        <v>2288</v>
      </c>
      <c r="S753" s="98">
        <f>ROUND('[1]68_InOutFlowsCurPrdAndPrior'!$D$33*IF(ISNA(VLOOKUP(D753,'[1]Proportionate Shares'!$D$23:$I$1359,6,FALSE)),0,VLOOKUP(D753,'[1]Proportionate Shares'!$D$23:$I$1359,6,FALSE)),0)</f>
        <v>168985</v>
      </c>
      <c r="T753" s="98">
        <f>ROUND('[1]68_InOutFlowsCurPrdAndPrior'!$D$35*IF(ISNA(VLOOKUP(D753,'[1]Proportionate Shares'!$D$23:$I$1359,6,FALSE)),0,VLOOKUP(D753,'[1]Proportionate Shares'!$D$23:$I$1359,6,FALSE)),0)</f>
        <v>32746</v>
      </c>
      <c r="U753" s="98">
        <f>VLOOKUP(D753,'[1]Schedule of Pension Amounts LW'!$B$15:$AS$1399,36,FALSE)</f>
        <v>81777</v>
      </c>
      <c r="V753" s="99">
        <f t="shared" si="51"/>
        <v>285796</v>
      </c>
      <c r="W753" s="98">
        <f>ROUND('[1]68_InOutFlowsCurPrdAndPrior'!$F$32*IF(ISNA(VLOOKUP(D753,'[1]Proportionate Shares'!$D$23:$I$1359,6,FALSE)),0,VLOOKUP(D753,'[1]Proportionate Shares'!$D$23:$I$1359,6,FALSE)),0)</f>
        <v>18912</v>
      </c>
      <c r="X753" s="98">
        <f>ROUND('[1]68_InOutFlowsCurPrdAndPrior'!$F$33*IF(ISNA(VLOOKUP(D753,'[1]Proportionate Shares'!$D$23:$I$1359,6,FALSE)),0,VLOOKUP(D753,'[1]Proportionate Shares'!$D$23:$I$1359,6,FALSE)),0)</f>
        <v>69833</v>
      </c>
      <c r="Y753" s="98">
        <f>ROUND('[1]68_InOutFlowsCurPrdAndPrior'!$F$35*IF(ISNA(VLOOKUP(D753,'[1]Proportionate Shares'!$D$23:$I$1359,6,FALSE)),0,VLOOKUP(D753,'[1]Proportionate Shares'!$D$23:$I$1359,6,FALSE)),0)</f>
        <v>27277</v>
      </c>
      <c r="Z753" s="98">
        <f>-VLOOKUP(D753,'[1]Schedule of Pension Amounts LW'!$B$15:$AS$1399,37,FALSE)</f>
        <v>8575</v>
      </c>
      <c r="AA753" s="99">
        <f t="shared" si="52"/>
        <v>124597</v>
      </c>
      <c r="AB753" s="72">
        <f>VLOOKUP(D753,'[1]Pension Expense Details'!$D$22:$S$1407,16,FALSE)</f>
        <v>53511</v>
      </c>
      <c r="AC753" s="72">
        <f t="shared" si="53"/>
        <v>70444</v>
      </c>
      <c r="AD753" s="72">
        <f>VLOOKUP(D753,'[1]Schedule of Pension Amounts LW'!$B$15:$W$1399,22,FALSE)</f>
        <v>123955</v>
      </c>
    </row>
    <row r="754" spans="1:30" x14ac:dyDescent="0.3">
      <c r="A754" s="104"/>
      <c r="B754" s="33"/>
      <c r="C754" s="33" t="str">
        <f>VLOOKUP(D754,'[1]Employer information'!$I$3:$J$1391,2,FALSE)</f>
        <v xml:space="preserve">Public Education                                  </v>
      </c>
      <c r="D754" s="33" t="str">
        <f>'[1]Schedule of Pension Amounts LW'!B747</f>
        <v>0736</v>
      </c>
      <c r="E754" s="33" t="str">
        <f>IF(ISNA(VLOOKUP(D754,'[1]Proportionate Shares'!$D$23:$G$1400,2,FALSE)),"",VLOOKUP(D754,'[1]Proportionate Shares'!$D$23:$G$1400,2,FALSE))</f>
        <v>003904</v>
      </c>
      <c r="F754" s="33" t="str">
        <f>IF(ISNA(VLOOKUP(D754,'[1]Proportionate Shares'!$D$23:$G$1400,3,FALSE)),"",VLOOKUP(D754,'[1]Proportionate Shares'!$D$23:$G$1400,3,FALSE))</f>
        <v xml:space="preserve">   </v>
      </c>
      <c r="G754" s="34" t="str">
        <f>VLOOKUP(D754,'[1]Employer information'!$A$3:$B$1390,2,FALSE)</f>
        <v>HUNTINGTON ISD</v>
      </c>
      <c r="H754" s="36">
        <f>IF(ISNA(VLOOKUP(D754,'[1]Proportionate Shares'!$D$23:$I$1377,6,FALSE)),0,VLOOKUP(D754,'[1]Proportionate Shares'!$D$23:$I$1377,6,FALSE))</f>
        <v>9.0188322999999995E-5</v>
      </c>
      <c r="I754" s="105">
        <f>VLOOKUP(D754,'[1]Schedule of Pension Amounts LW'!$B$15:$E$1399,3,FALSE)</f>
        <v>4959060</v>
      </c>
      <c r="J754" s="105">
        <f>-IF(ISNA(VLOOKUP(D754,'[1]Combined Contribution Amounts'!$A$2:$K$1335,5,FALSE)),0,VLOOKUP(D754,'[1]Combined Contribution Amounts'!$A$2:$K$1335,5,FALSE))</f>
        <v>-315670</v>
      </c>
      <c r="K754" s="105">
        <f>-IF(ISNA(VLOOKUP(D754,'[1]Combined Contribution Amounts'!$A$2:$K$1335,7,FALSE)),0,VLOOKUP(D754,'[1]Combined Contribution Amounts'!$A$2:$K$1335,7,FALSE))+-IF(ISNA(VLOOKUP(D754,'[1]Combined Contribution Amounts'!$A$2:$K$1335,8,FALSE)),0,VLOOKUP(D754,'[1]Combined Contribution Amounts'!$A$2:$K$1335,8,FALSE))+-IF(ISNA(VLOOKUP(D754,'[1]Combined Contribution Amounts'!$A$2:$K$1335,9,FALSE)),0,VLOOKUP(D754,'[1]Combined Contribution Amounts'!$A$2:$K$1335,9,FALSE))</f>
        <v>0</v>
      </c>
      <c r="L754" s="105">
        <f>VLOOKUP(D754,'[1]Pension Expense Details'!$D$23:$S$1407,16,FALSE)</f>
        <v>435571</v>
      </c>
      <c r="M754" s="105">
        <f>ROUND(('[1]68_InOutFlowsCurPrdAndPriorHist'!$F$28-'[1]68_InOutFlowsCurPrdAndPriorHist'!$F$31)*$H754,0)-VLOOKUP(D754,'[1]Pension Expense Details'!$D$23:$S$1407,12,FALSE)</f>
        <v>-74697</v>
      </c>
      <c r="N754" s="105">
        <f>ROUND(('[1]68_InOutFlowsCurPrdAndPriorHist'!$F$29-'[1]68_InOutFlowsCurPrdAndPriorHist'!$F$32)*$H754,0)-VLOOKUP(D754,'[1]Pension Expense Details'!$D$23:$S$1407,13,FALSE)</f>
        <v>-564417</v>
      </c>
      <c r="O754" s="105">
        <f>ROUND(('[1]68_InOutFlowsCurPrdAndPriorHist'!$F$30-'[1]68_InOutFlowsCurPrdAndPriorHist'!$F$33)*$H754,0)-VLOOKUP(D754,'[1]Pension Expense Details'!$D$23:$S$1407,14,FALSE)</f>
        <v>244071</v>
      </c>
      <c r="P754" s="105">
        <f>ROUND((VLOOKUP(D754,'[1]Schedule of Pension Amounts LW'!$B$15:$AC$1399,28,FALSE)-VLOOKUP(D754,'[1]Schedule of Pension Amounts LW'!$B$15:$AC$1399,27,FALSE))*'[1]Schedule of Pension Amounts LW'!AD$4,0)+VLOOKUP(D754,'[1]Schedule of Pension Amounts LW'!$B$15:$AH$1399,33,FALSE)-VLOOKUP(D754,'[1]Pension Expense Details'!$D$23:$S$1407,15,FALSE)</f>
        <v>4353</v>
      </c>
      <c r="Q754" s="98">
        <f t="shared" si="50"/>
        <v>4688271</v>
      </c>
      <c r="R754" s="98">
        <f>ROUND('[1]68_InOutFlowsCurPrdAndPrior'!$D$32*IF(ISNA(VLOOKUP(D754,'[1]Proportionate Shares'!$D$23:$I$1359,6,FALSE)),0,VLOOKUP(D754,'[1]Proportionate Shares'!$D$23:$I$1359,6,FALSE)),0)</f>
        <v>19695</v>
      </c>
      <c r="S754" s="98">
        <f>ROUND('[1]68_InOutFlowsCurPrdAndPrior'!$D$33*IF(ISNA(VLOOKUP(D754,'[1]Proportionate Shares'!$D$23:$I$1359,6,FALSE)),0,VLOOKUP(D754,'[1]Proportionate Shares'!$D$23:$I$1359,6,FALSE)),0)</f>
        <v>1454532</v>
      </c>
      <c r="T754" s="98">
        <f>ROUND('[1]68_InOutFlowsCurPrdAndPrior'!$D$35*IF(ISNA(VLOOKUP(D754,'[1]Proportionate Shares'!$D$23:$I$1359,6,FALSE)),0,VLOOKUP(D754,'[1]Proportionate Shares'!$D$23:$I$1359,6,FALSE)),0)</f>
        <v>281860</v>
      </c>
      <c r="U754" s="98">
        <f>VLOOKUP(D754,'[1]Schedule of Pension Amounts LW'!$B$15:$AS$1399,36,FALSE)</f>
        <v>503576</v>
      </c>
      <c r="V754" s="99">
        <f t="shared" si="51"/>
        <v>2259663</v>
      </c>
      <c r="W754" s="98">
        <f>ROUND('[1]68_InOutFlowsCurPrdAndPrior'!$F$32*IF(ISNA(VLOOKUP(D754,'[1]Proportionate Shares'!$D$23:$I$1359,6,FALSE)),0,VLOOKUP(D754,'[1]Proportionate Shares'!$D$23:$I$1359,6,FALSE)),0)</f>
        <v>162784</v>
      </c>
      <c r="X754" s="98">
        <f>ROUND('[1]68_InOutFlowsCurPrdAndPrior'!$F$33*IF(ISNA(VLOOKUP(D754,'[1]Proportionate Shares'!$D$23:$I$1359,6,FALSE)),0,VLOOKUP(D754,'[1]Proportionate Shares'!$D$23:$I$1359,6,FALSE)),0)</f>
        <v>601081</v>
      </c>
      <c r="Y754" s="98">
        <f>ROUND('[1]68_InOutFlowsCurPrdAndPrior'!$F$35*IF(ISNA(VLOOKUP(D754,'[1]Proportionate Shares'!$D$23:$I$1359,6,FALSE)),0,VLOOKUP(D754,'[1]Proportionate Shares'!$D$23:$I$1359,6,FALSE)),0)</f>
        <v>234785</v>
      </c>
      <c r="Z754" s="98">
        <f>-VLOOKUP(D754,'[1]Schedule of Pension Amounts LW'!$B$15:$AS$1399,37,FALSE)</f>
        <v>47</v>
      </c>
      <c r="AA754" s="99">
        <f t="shared" si="52"/>
        <v>998697</v>
      </c>
      <c r="AB754" s="72">
        <f>VLOOKUP(D754,'[1]Pension Expense Details'!$D$22:$S$1407,16,FALSE)</f>
        <v>435571</v>
      </c>
      <c r="AC754" s="72">
        <f t="shared" si="53"/>
        <v>613821</v>
      </c>
      <c r="AD754" s="72">
        <f>VLOOKUP(D754,'[1]Schedule of Pension Amounts LW'!$B$15:$W$1399,22,FALSE)</f>
        <v>1049392</v>
      </c>
    </row>
    <row r="755" spans="1:30" x14ac:dyDescent="0.3">
      <c r="A755" s="104"/>
      <c r="B755" s="33"/>
      <c r="C755" s="33" t="str">
        <f>VLOOKUP(D755,'[1]Employer information'!$I$3:$J$1391,2,FALSE)</f>
        <v xml:space="preserve">Public Education                                  </v>
      </c>
      <c r="D755" s="33" t="str">
        <f>'[1]Schedule of Pension Amounts LW'!B748</f>
        <v>0737</v>
      </c>
      <c r="E755" s="33" t="str">
        <f>IF(ISNA(VLOOKUP(D755,'[1]Proportionate Shares'!$D$23:$G$1400,2,FALSE)),"",VLOOKUP(D755,'[1]Proportionate Shares'!$D$23:$G$1400,2,FALSE))</f>
        <v>236902</v>
      </c>
      <c r="F755" s="33" t="str">
        <f>IF(ISNA(VLOOKUP(D755,'[1]Proportionate Shares'!$D$23:$G$1400,3,FALSE)),"",VLOOKUP(D755,'[1]Proportionate Shares'!$D$23:$G$1400,3,FALSE))</f>
        <v xml:space="preserve">   </v>
      </c>
      <c r="G755" s="34" t="str">
        <f>VLOOKUP(D755,'[1]Employer information'!$A$3:$B$1390,2,FALSE)</f>
        <v>HUNTSVILLE ISD</v>
      </c>
      <c r="H755" s="36">
        <f>IF(ISNA(VLOOKUP(D755,'[1]Proportionate Shares'!$D$23:$I$1377,6,FALSE)),0,VLOOKUP(D755,'[1]Proportionate Shares'!$D$23:$I$1377,6,FALSE))</f>
        <v>3.5088706000000001E-4</v>
      </c>
      <c r="I755" s="105">
        <f>VLOOKUP(D755,'[1]Schedule of Pension Amounts LW'!$B$15:$E$1399,3,FALSE)</f>
        <v>16606513</v>
      </c>
      <c r="J755" s="105">
        <f>-IF(ISNA(VLOOKUP(D755,'[1]Combined Contribution Amounts'!$A$2:$K$1335,5,FALSE)),0,VLOOKUP(D755,'[1]Combined Contribution Amounts'!$A$2:$K$1335,5,FALSE))</f>
        <v>-1228147</v>
      </c>
      <c r="K755" s="105">
        <f>-IF(ISNA(VLOOKUP(D755,'[1]Combined Contribution Amounts'!$A$2:$K$1335,7,FALSE)),0,VLOOKUP(D755,'[1]Combined Contribution Amounts'!$A$2:$K$1335,7,FALSE))+-IF(ISNA(VLOOKUP(D755,'[1]Combined Contribution Amounts'!$A$2:$K$1335,8,FALSE)),0,VLOOKUP(D755,'[1]Combined Contribution Amounts'!$A$2:$K$1335,8,FALSE))+-IF(ISNA(VLOOKUP(D755,'[1]Combined Contribution Amounts'!$A$2:$K$1335,9,FALSE)),0,VLOOKUP(D755,'[1]Combined Contribution Amounts'!$A$2:$K$1335,9,FALSE))</f>
        <v>0</v>
      </c>
      <c r="L755" s="105">
        <f>VLOOKUP(D755,'[1]Pension Expense Details'!$D$23:$S$1407,16,FALSE)</f>
        <v>2117001</v>
      </c>
      <c r="M755" s="105">
        <f>ROUND(('[1]68_InOutFlowsCurPrdAndPriorHist'!$F$28-'[1]68_InOutFlowsCurPrdAndPriorHist'!$F$31)*$H755,0)-VLOOKUP(D755,'[1]Pension Expense Details'!$D$23:$S$1407,12,FALSE)</f>
        <v>-290617</v>
      </c>
      <c r="N755" s="105">
        <f>ROUND(('[1]68_InOutFlowsCurPrdAndPriorHist'!$F$29-'[1]68_InOutFlowsCurPrdAndPriorHist'!$F$32)*$H755,0)-VLOOKUP(D755,'[1]Pension Expense Details'!$D$23:$S$1407,13,FALSE)</f>
        <v>-2195923</v>
      </c>
      <c r="O755" s="105">
        <f>ROUND(('[1]68_InOutFlowsCurPrdAndPriorHist'!$F$30-'[1]68_InOutFlowsCurPrdAndPriorHist'!$F$33)*$H755,0)-VLOOKUP(D755,'[1]Pension Expense Details'!$D$23:$S$1407,14,FALSE)</f>
        <v>949585</v>
      </c>
      <c r="P755" s="105">
        <f>ROUND((VLOOKUP(D755,'[1]Schedule of Pension Amounts LW'!$B$15:$AC$1399,28,FALSE)-VLOOKUP(D755,'[1]Schedule of Pension Amounts LW'!$B$15:$AC$1399,27,FALSE))*'[1]Schedule of Pension Amounts LW'!AD$4,0)+VLOOKUP(D755,'[1]Schedule of Pension Amounts LW'!$B$15:$AH$1399,33,FALSE)-VLOOKUP(D755,'[1]Pension Expense Details'!$D$23:$S$1407,15,FALSE)</f>
        <v>2281794</v>
      </c>
      <c r="Q755" s="98">
        <f t="shared" si="50"/>
        <v>18240206</v>
      </c>
      <c r="R755" s="98">
        <f>ROUND('[1]68_InOutFlowsCurPrdAndPrior'!$D$32*IF(ISNA(VLOOKUP(D755,'[1]Proportionate Shares'!$D$23:$I$1359,6,FALSE)),0,VLOOKUP(D755,'[1]Proportionate Shares'!$D$23:$I$1359,6,FALSE)),0)</f>
        <v>76625</v>
      </c>
      <c r="S755" s="98">
        <f>ROUND('[1]68_InOutFlowsCurPrdAndPrior'!$D$33*IF(ISNA(VLOOKUP(D755,'[1]Proportionate Shares'!$D$23:$I$1359,6,FALSE)),0,VLOOKUP(D755,'[1]Proportionate Shares'!$D$23:$I$1359,6,FALSE)),0)</f>
        <v>5659008</v>
      </c>
      <c r="T755" s="98">
        <f>ROUND('[1]68_InOutFlowsCurPrdAndPrior'!$D$35*IF(ISNA(VLOOKUP(D755,'[1]Proportionate Shares'!$D$23:$I$1359,6,FALSE)),0,VLOOKUP(D755,'[1]Proportionate Shares'!$D$23:$I$1359,6,FALSE)),0)</f>
        <v>1096607</v>
      </c>
      <c r="U755" s="98">
        <f>VLOOKUP(D755,'[1]Schedule of Pension Amounts LW'!$B$15:$AS$1399,36,FALSE)</f>
        <v>2795040</v>
      </c>
      <c r="V755" s="99">
        <f t="shared" si="51"/>
        <v>9627280</v>
      </c>
      <c r="W755" s="98">
        <f>ROUND('[1]68_InOutFlowsCurPrdAndPrior'!$F$32*IF(ISNA(VLOOKUP(D755,'[1]Proportionate Shares'!$D$23:$I$1359,6,FALSE)),0,VLOOKUP(D755,'[1]Proportionate Shares'!$D$23:$I$1359,6,FALSE)),0)</f>
        <v>633329</v>
      </c>
      <c r="X755" s="98">
        <f>ROUND('[1]68_InOutFlowsCurPrdAndPrior'!$F$33*IF(ISNA(VLOOKUP(D755,'[1]Proportionate Shares'!$D$23:$I$1359,6,FALSE)),0,VLOOKUP(D755,'[1]Proportionate Shares'!$D$23:$I$1359,6,FALSE)),0)</f>
        <v>2338570</v>
      </c>
      <c r="Y755" s="98">
        <f>ROUND('[1]68_InOutFlowsCurPrdAndPrior'!$F$35*IF(ISNA(VLOOKUP(D755,'[1]Proportionate Shares'!$D$23:$I$1359,6,FALSE)),0,VLOOKUP(D755,'[1]Proportionate Shares'!$D$23:$I$1359,6,FALSE)),0)</f>
        <v>913454</v>
      </c>
      <c r="Z755" s="98">
        <f>-VLOOKUP(D755,'[1]Schedule of Pension Amounts LW'!$B$15:$AS$1399,37,FALSE)</f>
        <v>656923</v>
      </c>
      <c r="AA755" s="99">
        <f t="shared" si="52"/>
        <v>4542276</v>
      </c>
      <c r="AB755" s="72">
        <f>VLOOKUP(D755,'[1]Pension Expense Details'!$D$22:$S$1407,16,FALSE)</f>
        <v>2117001</v>
      </c>
      <c r="AC755" s="72">
        <f t="shared" si="53"/>
        <v>1863185</v>
      </c>
      <c r="AD755" s="72">
        <f>VLOOKUP(D755,'[1]Schedule of Pension Amounts LW'!$B$15:$W$1399,22,FALSE)</f>
        <v>3980186</v>
      </c>
    </row>
    <row r="756" spans="1:30" x14ac:dyDescent="0.3">
      <c r="A756" s="104"/>
      <c r="B756" s="33"/>
      <c r="C756" s="33" t="str">
        <f>VLOOKUP(D756,'[1]Employer information'!$I$3:$J$1391,2,FALSE)</f>
        <v xml:space="preserve">Public Education                                  </v>
      </c>
      <c r="D756" s="33" t="str">
        <f>'[1]Schedule of Pension Amounts LW'!B749</f>
        <v>0598</v>
      </c>
      <c r="E756" s="33" t="str">
        <f>IF(ISNA(VLOOKUP(D756,'[1]Proportionate Shares'!$D$23:$G$1400,2,FALSE)),"",VLOOKUP(D756,'[1]Proportionate Shares'!$D$23:$G$1400,2,FALSE))</f>
        <v>220916</v>
      </c>
      <c r="F756" s="33" t="str">
        <f>IF(ISNA(VLOOKUP(D756,'[1]Proportionate Shares'!$D$23:$G$1400,3,FALSE)),"",VLOOKUP(D756,'[1]Proportionate Shares'!$D$23:$G$1400,3,FALSE))</f>
        <v xml:space="preserve">   </v>
      </c>
      <c r="G756" s="34" t="str">
        <f>VLOOKUP(D756,'[1]Employer information'!$A$3:$B$1390,2,FALSE)</f>
        <v>HURST-EULESS-BEDFORD ISD</v>
      </c>
      <c r="H756" s="36">
        <f>IF(ISNA(VLOOKUP(D756,'[1]Proportionate Shares'!$D$23:$I$1377,6,FALSE)),0,VLOOKUP(D756,'[1]Proportionate Shares'!$D$23:$I$1377,6,FALSE))</f>
        <v>1.3390833170000001E-3</v>
      </c>
      <c r="I756" s="105">
        <f>VLOOKUP(D756,'[1]Schedule of Pension Amounts LW'!$B$15:$E$1399,3,FALSE)</f>
        <v>71329199</v>
      </c>
      <c r="J756" s="105">
        <f>-IF(ISNA(VLOOKUP(D756,'[1]Combined Contribution Amounts'!$A$2:$K$1335,5,FALSE)),0,VLOOKUP(D756,'[1]Combined Contribution Amounts'!$A$2:$K$1335,5,FALSE))</f>
        <v>-4686953</v>
      </c>
      <c r="K756" s="105">
        <f>-IF(ISNA(VLOOKUP(D756,'[1]Combined Contribution Amounts'!$A$2:$K$1335,7,FALSE)),0,VLOOKUP(D756,'[1]Combined Contribution Amounts'!$A$2:$K$1335,7,FALSE))+-IF(ISNA(VLOOKUP(D756,'[1]Combined Contribution Amounts'!$A$2:$K$1335,8,FALSE)),0,VLOOKUP(D756,'[1]Combined Contribution Amounts'!$A$2:$K$1335,8,FALSE))+-IF(ISNA(VLOOKUP(D756,'[1]Combined Contribution Amounts'!$A$2:$K$1335,9,FALSE)),0,VLOOKUP(D756,'[1]Combined Contribution Amounts'!$A$2:$K$1335,9,FALSE))</f>
        <v>0</v>
      </c>
      <c r="L756" s="105">
        <f>VLOOKUP(D756,'[1]Pension Expense Details'!$D$23:$S$1407,16,FALSE)</f>
        <v>6828885</v>
      </c>
      <c r="M756" s="105">
        <f>ROUND(('[1]68_InOutFlowsCurPrdAndPriorHist'!$F$28-'[1]68_InOutFlowsCurPrdAndPriorHist'!$F$31)*$H756,0)-VLOOKUP(D756,'[1]Pension Expense Details'!$D$23:$S$1407,12,FALSE)</f>
        <v>-1109080</v>
      </c>
      <c r="N756" s="105">
        <f>ROUND(('[1]68_InOutFlowsCurPrdAndPriorHist'!$F$29-'[1]68_InOutFlowsCurPrdAndPriorHist'!$F$32)*$H756,0)-VLOOKUP(D756,'[1]Pension Expense Details'!$D$23:$S$1407,13,FALSE)</f>
        <v>-8380257</v>
      </c>
      <c r="O756" s="105">
        <f>ROUND(('[1]68_InOutFlowsCurPrdAndPriorHist'!$F$30-'[1]68_InOutFlowsCurPrdAndPriorHist'!$F$33)*$H756,0)-VLOOKUP(D756,'[1]Pension Expense Details'!$D$23:$S$1407,14,FALSE)</f>
        <v>3623882</v>
      </c>
      <c r="P756" s="105">
        <f>ROUND((VLOOKUP(D756,'[1]Schedule of Pension Amounts LW'!$B$15:$AC$1399,28,FALSE)-VLOOKUP(D756,'[1]Schedule of Pension Amounts LW'!$B$15:$AC$1399,27,FALSE))*'[1]Schedule of Pension Amounts LW'!AD$4,0)+VLOOKUP(D756,'[1]Schedule of Pension Amounts LW'!$B$15:$AH$1399,33,FALSE)-VLOOKUP(D756,'[1]Pension Expense Details'!$D$23:$S$1407,15,FALSE)</f>
        <v>2004061</v>
      </c>
      <c r="Q756" s="98">
        <f t="shared" si="50"/>
        <v>69609737</v>
      </c>
      <c r="R756" s="98">
        <f>ROUND('[1]68_InOutFlowsCurPrdAndPrior'!$D$32*IF(ISNA(VLOOKUP(D756,'[1]Proportionate Shares'!$D$23:$I$1359,6,FALSE)),0,VLOOKUP(D756,'[1]Proportionate Shares'!$D$23:$I$1359,6,FALSE)),0)</f>
        <v>292423</v>
      </c>
      <c r="S756" s="98">
        <f>ROUND('[1]68_InOutFlowsCurPrdAndPrior'!$D$33*IF(ISNA(VLOOKUP(D756,'[1]Proportionate Shares'!$D$23:$I$1359,6,FALSE)),0,VLOOKUP(D756,'[1]Proportionate Shares'!$D$23:$I$1359,6,FALSE)),0)</f>
        <v>21596359</v>
      </c>
      <c r="T756" s="98">
        <f>ROUND('[1]68_InOutFlowsCurPrdAndPrior'!$D$35*IF(ISNA(VLOOKUP(D756,'[1]Proportionate Shares'!$D$23:$I$1359,6,FALSE)),0,VLOOKUP(D756,'[1]Proportionate Shares'!$D$23:$I$1359,6,FALSE)),0)</f>
        <v>4184959</v>
      </c>
      <c r="U756" s="98">
        <f>VLOOKUP(D756,'[1]Schedule of Pension Amounts LW'!$B$15:$AS$1399,36,FALSE)</f>
        <v>6348593</v>
      </c>
      <c r="V756" s="99">
        <f t="shared" si="51"/>
        <v>32422334</v>
      </c>
      <c r="W756" s="98">
        <f>ROUND('[1]68_InOutFlowsCurPrdAndPrior'!$F$32*IF(ISNA(VLOOKUP(D756,'[1]Proportionate Shares'!$D$23:$I$1359,6,FALSE)),0,VLOOKUP(D756,'[1]Proportionate Shares'!$D$23:$I$1359,6,FALSE)),0)</f>
        <v>2416961</v>
      </c>
      <c r="X756" s="98">
        <f>ROUND('[1]68_InOutFlowsCurPrdAndPrior'!$F$33*IF(ISNA(VLOOKUP(D756,'[1]Proportionate Shares'!$D$23:$I$1359,6,FALSE)),0,VLOOKUP(D756,'[1]Proportionate Shares'!$D$23:$I$1359,6,FALSE)),0)</f>
        <v>8924637</v>
      </c>
      <c r="Y756" s="98">
        <f>ROUND('[1]68_InOutFlowsCurPrdAndPrior'!$F$35*IF(ISNA(VLOOKUP(D756,'[1]Proportionate Shares'!$D$23:$I$1359,6,FALSE)),0,VLOOKUP(D756,'[1]Proportionate Shares'!$D$23:$I$1359,6,FALSE)),0)</f>
        <v>3485997</v>
      </c>
      <c r="Z756" s="98">
        <f>-VLOOKUP(D756,'[1]Schedule of Pension Amounts LW'!$B$15:$AS$1399,37,FALSE)</f>
        <v>918</v>
      </c>
      <c r="AA756" s="99">
        <f t="shared" si="52"/>
        <v>14828513</v>
      </c>
      <c r="AB756" s="72">
        <f>VLOOKUP(D756,'[1]Pension Expense Details'!$D$22:$S$1407,16,FALSE)</f>
        <v>6828885</v>
      </c>
      <c r="AC756" s="72">
        <f t="shared" si="53"/>
        <v>7907227</v>
      </c>
      <c r="AD756" s="72">
        <f>VLOOKUP(D756,'[1]Schedule of Pension Amounts LW'!$B$15:$W$1399,22,FALSE)</f>
        <v>14736112</v>
      </c>
    </row>
    <row r="757" spans="1:30" x14ac:dyDescent="0.3">
      <c r="A757" s="104"/>
      <c r="B757" s="33"/>
      <c r="C757" s="33" t="str">
        <f>VLOOKUP(D757,'[1]Employer information'!$I$3:$J$1391,2,FALSE)</f>
        <v xml:space="preserve">Public Education                                  </v>
      </c>
      <c r="D757" s="33" t="str">
        <f>'[1]Schedule of Pension Amounts LW'!B750</f>
        <v>0738</v>
      </c>
      <c r="E757" s="33" t="str">
        <f>IF(ISNA(VLOOKUP(D757,'[1]Proportionate Shares'!$D$23:$G$1400,2,FALSE)),"",VLOOKUP(D757,'[1]Proportionate Shares'!$D$23:$G$1400,2,FALSE))</f>
        <v>246906</v>
      </c>
      <c r="F757" s="33" t="str">
        <f>IF(ISNA(VLOOKUP(D757,'[1]Proportionate Shares'!$D$23:$G$1400,3,FALSE)),"",VLOOKUP(D757,'[1]Proportionate Shares'!$D$23:$G$1400,3,FALSE))</f>
        <v xml:space="preserve">   </v>
      </c>
      <c r="G757" s="34" t="str">
        <f>VLOOKUP(D757,'[1]Employer information'!$A$3:$B$1390,2,FALSE)</f>
        <v>HUTTO ISD</v>
      </c>
      <c r="H757" s="36">
        <f>IF(ISNA(VLOOKUP(D757,'[1]Proportionate Shares'!$D$23:$I$1377,6,FALSE)),0,VLOOKUP(D757,'[1]Proportionate Shares'!$D$23:$I$1377,6,FALSE))</f>
        <v>3.9196336000000003E-4</v>
      </c>
      <c r="I757" s="105">
        <f>VLOOKUP(D757,'[1]Schedule of Pension Amounts LW'!$B$15:$E$1399,3,FALSE)</f>
        <v>21400596</v>
      </c>
      <c r="J757" s="105">
        <f>-IF(ISNA(VLOOKUP(D757,'[1]Combined Contribution Amounts'!$A$2:$K$1335,5,FALSE)),0,VLOOKUP(D757,'[1]Combined Contribution Amounts'!$A$2:$K$1335,5,FALSE))</f>
        <v>-1371919</v>
      </c>
      <c r="K757" s="105">
        <f>-IF(ISNA(VLOOKUP(D757,'[1]Combined Contribution Amounts'!$A$2:$K$1335,7,FALSE)),0,VLOOKUP(D757,'[1]Combined Contribution Amounts'!$A$2:$K$1335,7,FALSE))+-IF(ISNA(VLOOKUP(D757,'[1]Combined Contribution Amounts'!$A$2:$K$1335,8,FALSE)),0,VLOOKUP(D757,'[1]Combined Contribution Amounts'!$A$2:$K$1335,8,FALSE))+-IF(ISNA(VLOOKUP(D757,'[1]Combined Contribution Amounts'!$A$2:$K$1335,9,FALSE)),0,VLOOKUP(D757,'[1]Combined Contribution Amounts'!$A$2:$K$1335,9,FALSE))</f>
        <v>0</v>
      </c>
      <c r="L757" s="105">
        <f>VLOOKUP(D757,'[1]Pension Expense Details'!$D$23:$S$1407,16,FALSE)</f>
        <v>1916869</v>
      </c>
      <c r="M757" s="105">
        <f>ROUND(('[1]68_InOutFlowsCurPrdAndPriorHist'!$F$28-'[1]68_InOutFlowsCurPrdAndPriorHist'!$F$31)*$H757,0)-VLOOKUP(D757,'[1]Pension Expense Details'!$D$23:$S$1407,12,FALSE)</f>
        <v>-324639</v>
      </c>
      <c r="N757" s="105">
        <f>ROUND(('[1]68_InOutFlowsCurPrdAndPriorHist'!$F$29-'[1]68_InOutFlowsCurPrdAndPriorHist'!$F$32)*$H757,0)-VLOOKUP(D757,'[1]Pension Expense Details'!$D$23:$S$1407,13,FALSE)</f>
        <v>-2452987</v>
      </c>
      <c r="O757" s="105">
        <f>ROUND(('[1]68_InOutFlowsCurPrdAndPriorHist'!$F$30-'[1]68_InOutFlowsCurPrdAndPriorHist'!$F$33)*$H757,0)-VLOOKUP(D757,'[1]Pension Expense Details'!$D$23:$S$1407,14,FALSE)</f>
        <v>1060747</v>
      </c>
      <c r="P757" s="105">
        <f>ROUND((VLOOKUP(D757,'[1]Schedule of Pension Amounts LW'!$B$15:$AC$1399,28,FALSE)-VLOOKUP(D757,'[1]Schedule of Pension Amounts LW'!$B$15:$AC$1399,27,FALSE))*'[1]Schedule of Pension Amounts LW'!AD$4,0)+VLOOKUP(D757,'[1]Schedule of Pension Amounts LW'!$B$15:$AH$1399,33,FALSE)-VLOOKUP(D757,'[1]Pension Expense Details'!$D$23:$S$1407,15,FALSE)</f>
        <v>146814</v>
      </c>
      <c r="Q757" s="98">
        <f t="shared" si="50"/>
        <v>20375481</v>
      </c>
      <c r="R757" s="98">
        <f>ROUND('[1]68_InOutFlowsCurPrdAndPrior'!$D$32*IF(ISNA(VLOOKUP(D757,'[1]Proportionate Shares'!$D$23:$I$1359,6,FALSE)),0,VLOOKUP(D757,'[1]Proportionate Shares'!$D$23:$I$1359,6,FALSE)),0)</f>
        <v>85595</v>
      </c>
      <c r="S757" s="98">
        <f>ROUND('[1]68_InOutFlowsCurPrdAndPrior'!$D$33*IF(ISNA(VLOOKUP(D757,'[1]Proportionate Shares'!$D$23:$I$1359,6,FALSE)),0,VLOOKUP(D757,'[1]Proportionate Shares'!$D$23:$I$1359,6,FALSE)),0)</f>
        <v>6321475</v>
      </c>
      <c r="T757" s="98">
        <f>ROUND('[1]68_InOutFlowsCurPrdAndPrior'!$D$35*IF(ISNA(VLOOKUP(D757,'[1]Proportionate Shares'!$D$23:$I$1359,6,FALSE)),0,VLOOKUP(D757,'[1]Proportionate Shares'!$D$23:$I$1359,6,FALSE)),0)</f>
        <v>1224980</v>
      </c>
      <c r="U757" s="98">
        <f>VLOOKUP(D757,'[1]Schedule of Pension Amounts LW'!$B$15:$AS$1399,36,FALSE)</f>
        <v>2226552</v>
      </c>
      <c r="V757" s="99">
        <f t="shared" si="51"/>
        <v>9858602</v>
      </c>
      <c r="W757" s="98">
        <f>ROUND('[1]68_InOutFlowsCurPrdAndPrior'!$F$32*IF(ISNA(VLOOKUP(D757,'[1]Proportionate Shares'!$D$23:$I$1359,6,FALSE)),0,VLOOKUP(D757,'[1]Proportionate Shares'!$D$23:$I$1359,6,FALSE)),0)</f>
        <v>707469</v>
      </c>
      <c r="X757" s="98">
        <f>ROUND('[1]68_InOutFlowsCurPrdAndPrior'!$F$33*IF(ISNA(VLOOKUP(D757,'[1]Proportionate Shares'!$D$23:$I$1359,6,FALSE)),0,VLOOKUP(D757,'[1]Proportionate Shares'!$D$23:$I$1359,6,FALSE)),0)</f>
        <v>2612332</v>
      </c>
      <c r="Y757" s="98">
        <f>ROUND('[1]68_InOutFlowsCurPrdAndPrior'!$F$35*IF(ISNA(VLOOKUP(D757,'[1]Proportionate Shares'!$D$23:$I$1359,6,FALSE)),0,VLOOKUP(D757,'[1]Proportionate Shares'!$D$23:$I$1359,6,FALSE)),0)</f>
        <v>1020387</v>
      </c>
      <c r="Z757" s="98">
        <f>-VLOOKUP(D757,'[1]Schedule of Pension Amounts LW'!$B$15:$AS$1399,37,FALSE)</f>
        <v>241</v>
      </c>
      <c r="AA757" s="99">
        <f t="shared" si="52"/>
        <v>4340429</v>
      </c>
      <c r="AB757" s="72">
        <f>VLOOKUP(D757,'[1]Pension Expense Details'!$D$22:$S$1407,16,FALSE)</f>
        <v>1916869</v>
      </c>
      <c r="AC757" s="72">
        <f t="shared" si="53"/>
        <v>2522038</v>
      </c>
      <c r="AD757" s="72">
        <f>VLOOKUP(D757,'[1]Schedule of Pension Amounts LW'!$B$15:$W$1399,22,FALSE)</f>
        <v>4438907</v>
      </c>
    </row>
    <row r="758" spans="1:30" x14ac:dyDescent="0.3">
      <c r="A758" s="104"/>
      <c r="B758" s="33"/>
      <c r="C758" s="33" t="str">
        <f>VLOOKUP(D758,'[1]Employer information'!$I$3:$J$1391,2,FALSE)</f>
        <v xml:space="preserve">Public Education                                  </v>
      </c>
      <c r="D758" s="33" t="str">
        <f>'[1]Schedule of Pension Amounts LW'!B751</f>
        <v>1842</v>
      </c>
      <c r="E758" s="33" t="str">
        <f>IF(ISNA(VLOOKUP(D758,'[1]Proportionate Shares'!$D$23:$G$1400,2,FALSE)),"",VLOOKUP(D758,'[1]Proportionate Shares'!$D$23:$G$1400,2,FALSE))</f>
        <v>152910</v>
      </c>
      <c r="F758" s="33" t="str">
        <f>IF(ISNA(VLOOKUP(D758,'[1]Proportionate Shares'!$D$23:$G$1400,3,FALSE)),"",VLOOKUP(D758,'[1]Proportionate Shares'!$D$23:$G$1400,3,FALSE))</f>
        <v/>
      </c>
      <c r="G758" s="34" t="str">
        <f>VLOOKUP(D758,'[1]Employer information'!$A$3:$B$1390,2,FALSE)</f>
        <v>IDALOU ISD</v>
      </c>
      <c r="H758" s="36">
        <f>IF(ISNA(VLOOKUP(D758,'[1]Proportionate Shares'!$D$23:$I$1377,6,FALSE)),0,VLOOKUP(D758,'[1]Proportionate Shares'!$D$23:$I$1377,6,FALSE))</f>
        <v>4.1188581999999998E-5</v>
      </c>
      <c r="I758" s="105">
        <f>VLOOKUP(D758,'[1]Schedule of Pension Amounts LW'!$B$15:$E$1399,3,FALSE)</f>
        <v>2374551</v>
      </c>
      <c r="J758" s="105">
        <f>-IF(ISNA(VLOOKUP(D758,'[1]Combined Contribution Amounts'!$A$2:$K$1335,5,FALSE)),0,VLOOKUP(D758,'[1]Combined Contribution Amounts'!$A$2:$K$1335,5,FALSE))</f>
        <v>-144165</v>
      </c>
      <c r="K758" s="105">
        <f>-IF(ISNA(VLOOKUP(D758,'[1]Combined Contribution Amounts'!$A$2:$K$1335,7,FALSE)),0,VLOOKUP(D758,'[1]Combined Contribution Amounts'!$A$2:$K$1335,7,FALSE))+-IF(ISNA(VLOOKUP(D758,'[1]Combined Contribution Amounts'!$A$2:$K$1335,8,FALSE)),0,VLOOKUP(D758,'[1]Combined Contribution Amounts'!$A$2:$K$1335,8,FALSE))+-IF(ISNA(VLOOKUP(D758,'[1]Combined Contribution Amounts'!$A$2:$K$1335,9,FALSE)),0,VLOOKUP(D758,'[1]Combined Contribution Amounts'!$A$2:$K$1335,9,FALSE))</f>
        <v>0</v>
      </c>
      <c r="L758" s="105">
        <f>VLOOKUP(D758,'[1]Pension Expense Details'!$D$23:$S$1407,16,FALSE)</f>
        <v>181670</v>
      </c>
      <c r="M758" s="105">
        <f>ROUND(('[1]68_InOutFlowsCurPrdAndPriorHist'!$F$28-'[1]68_InOutFlowsCurPrdAndPriorHist'!$F$31)*$H758,0)-VLOOKUP(D758,'[1]Pension Expense Details'!$D$23:$S$1407,12,FALSE)</f>
        <v>-34114</v>
      </c>
      <c r="N758" s="105">
        <f>ROUND(('[1]68_InOutFlowsCurPrdAndPriorHist'!$F$29-'[1]68_InOutFlowsCurPrdAndPriorHist'!$F$32)*$H758,0)-VLOOKUP(D758,'[1]Pension Expense Details'!$D$23:$S$1407,13,FALSE)</f>
        <v>-257767</v>
      </c>
      <c r="O758" s="105">
        <f>ROUND(('[1]68_InOutFlowsCurPrdAndPriorHist'!$F$30-'[1]68_InOutFlowsCurPrdAndPriorHist'!$F$33)*$H758,0)-VLOOKUP(D758,'[1]Pension Expense Details'!$D$23:$S$1407,14,FALSE)</f>
        <v>111466</v>
      </c>
      <c r="P758" s="105">
        <f>ROUND((VLOOKUP(D758,'[1]Schedule of Pension Amounts LW'!$B$15:$AC$1399,28,FALSE)-VLOOKUP(D758,'[1]Schedule of Pension Amounts LW'!$B$15:$AC$1399,27,FALSE))*'[1]Schedule of Pension Amounts LW'!AD$4,0)+VLOOKUP(D758,'[1]Schedule of Pension Amounts LW'!$B$15:$AH$1399,33,FALSE)-VLOOKUP(D758,'[1]Pension Expense Details'!$D$23:$S$1407,15,FALSE)</f>
        <v>-90530</v>
      </c>
      <c r="Q758" s="98">
        <f t="shared" si="50"/>
        <v>2141111</v>
      </c>
      <c r="R758" s="98">
        <f>ROUND('[1]68_InOutFlowsCurPrdAndPrior'!$D$32*IF(ISNA(VLOOKUP(D758,'[1]Proportionate Shares'!$D$23:$I$1359,6,FALSE)),0,VLOOKUP(D758,'[1]Proportionate Shares'!$D$23:$I$1359,6,FALSE)),0)</f>
        <v>8995</v>
      </c>
      <c r="S758" s="98">
        <f>ROUND('[1]68_InOutFlowsCurPrdAndPrior'!$D$33*IF(ISNA(VLOOKUP(D758,'[1]Proportionate Shares'!$D$23:$I$1359,6,FALSE)),0,VLOOKUP(D758,'[1]Proportionate Shares'!$D$23:$I$1359,6,FALSE)),0)</f>
        <v>664278</v>
      </c>
      <c r="T758" s="98">
        <f>ROUND('[1]68_InOutFlowsCurPrdAndPrior'!$D$35*IF(ISNA(VLOOKUP(D758,'[1]Proportionate Shares'!$D$23:$I$1359,6,FALSE)),0,VLOOKUP(D758,'[1]Proportionate Shares'!$D$23:$I$1359,6,FALSE)),0)</f>
        <v>128724</v>
      </c>
      <c r="U758" s="98">
        <f>VLOOKUP(D758,'[1]Schedule of Pension Amounts LW'!$B$15:$AS$1399,36,FALSE)</f>
        <v>244229</v>
      </c>
      <c r="V758" s="99">
        <f t="shared" si="51"/>
        <v>1046226</v>
      </c>
      <c r="W758" s="98">
        <f>ROUND('[1]68_InOutFlowsCurPrdAndPrior'!$F$32*IF(ISNA(VLOOKUP(D758,'[1]Proportionate Shares'!$D$23:$I$1359,6,FALSE)),0,VLOOKUP(D758,'[1]Proportionate Shares'!$D$23:$I$1359,6,FALSE)),0)</f>
        <v>74343</v>
      </c>
      <c r="X758" s="98">
        <f>ROUND('[1]68_InOutFlowsCurPrdAndPrior'!$F$33*IF(ISNA(VLOOKUP(D758,'[1]Proportionate Shares'!$D$23:$I$1359,6,FALSE)),0,VLOOKUP(D758,'[1]Proportionate Shares'!$D$23:$I$1359,6,FALSE)),0)</f>
        <v>274511</v>
      </c>
      <c r="Y758" s="98">
        <f>ROUND('[1]68_InOutFlowsCurPrdAndPrior'!$F$35*IF(ISNA(VLOOKUP(D758,'[1]Proportionate Shares'!$D$23:$I$1359,6,FALSE)),0,VLOOKUP(D758,'[1]Proportionate Shares'!$D$23:$I$1359,6,FALSE)),0)</f>
        <v>107225</v>
      </c>
      <c r="Z758" s="98">
        <f>-VLOOKUP(D758,'[1]Schedule of Pension Amounts LW'!$B$15:$AS$1399,37,FALSE)</f>
        <v>62304</v>
      </c>
      <c r="AA758" s="99">
        <f t="shared" si="52"/>
        <v>518383</v>
      </c>
      <c r="AB758" s="72">
        <f>VLOOKUP(D758,'[1]Pension Expense Details'!$D$22:$S$1407,16,FALSE)</f>
        <v>181670</v>
      </c>
      <c r="AC758" s="72">
        <f t="shared" si="53"/>
        <v>291469</v>
      </c>
      <c r="AD758" s="72">
        <f>VLOOKUP(D758,'[1]Schedule of Pension Amounts LW'!$B$15:$W$1399,22,FALSE)</f>
        <v>473139</v>
      </c>
    </row>
    <row r="759" spans="1:30" x14ac:dyDescent="0.3">
      <c r="A759" s="104"/>
      <c r="B759" s="33"/>
      <c r="C759" s="33" t="str">
        <f>VLOOKUP(D759,'[1]Employer information'!$I$3:$J$1391,2,FALSE)</f>
        <v xml:space="preserve">Public Education                                  </v>
      </c>
      <c r="D759" s="33" t="str">
        <f>'[1]Schedule of Pension Amounts LW'!B752</f>
        <v>1474</v>
      </c>
      <c r="E759" s="33" t="str">
        <f>IF(ISNA(VLOOKUP(D759,'[1]Proportionate Shares'!$D$23:$G$1400,2,FALSE)),"",VLOOKUP(D759,'[1]Proportionate Shares'!$D$23:$G$1400,2,FALSE))</f>
        <v>120905</v>
      </c>
      <c r="F759" s="33" t="str">
        <f>IF(ISNA(VLOOKUP(D759,'[1]Proportionate Shares'!$D$23:$G$1400,3,FALSE)),"",VLOOKUP(D759,'[1]Proportionate Shares'!$D$23:$G$1400,3,FALSE))</f>
        <v/>
      </c>
      <c r="G759" s="34" t="str">
        <f>VLOOKUP(D759,'[1]Employer information'!$A$3:$B$1390,2,FALSE)</f>
        <v>INDUSTRIAL ISD</v>
      </c>
      <c r="H759" s="36">
        <f>IF(ISNA(VLOOKUP(D759,'[1]Proportionate Shares'!$D$23:$I$1377,6,FALSE)),0,VLOOKUP(D759,'[1]Proportionate Shares'!$D$23:$I$1377,6,FALSE))</f>
        <v>5.2606760000000003E-5</v>
      </c>
      <c r="I759" s="105">
        <f>VLOOKUP(D759,'[1]Schedule of Pension Amounts LW'!$B$15:$E$1399,3,FALSE)</f>
        <v>3012562</v>
      </c>
      <c r="J759" s="105">
        <f>-IF(ISNA(VLOOKUP(D759,'[1]Combined Contribution Amounts'!$A$2:$K$1335,5,FALSE)),0,VLOOKUP(D759,'[1]Combined Contribution Amounts'!$A$2:$K$1335,5,FALSE))</f>
        <v>-184130</v>
      </c>
      <c r="K759" s="105">
        <f>-IF(ISNA(VLOOKUP(D759,'[1]Combined Contribution Amounts'!$A$2:$K$1335,7,FALSE)),0,VLOOKUP(D759,'[1]Combined Contribution Amounts'!$A$2:$K$1335,7,FALSE))+-IF(ISNA(VLOOKUP(D759,'[1]Combined Contribution Amounts'!$A$2:$K$1335,8,FALSE)),0,VLOOKUP(D759,'[1]Combined Contribution Amounts'!$A$2:$K$1335,8,FALSE))+-IF(ISNA(VLOOKUP(D759,'[1]Combined Contribution Amounts'!$A$2:$K$1335,9,FALSE)),0,VLOOKUP(D759,'[1]Combined Contribution Amounts'!$A$2:$K$1335,9,FALSE))</f>
        <v>0</v>
      </c>
      <c r="L759" s="105">
        <f>VLOOKUP(D759,'[1]Pension Expense Details'!$D$23:$S$1407,16,FALSE)</f>
        <v>235217</v>
      </c>
      <c r="M759" s="105">
        <f>ROUND(('[1]68_InOutFlowsCurPrdAndPriorHist'!$F$28-'[1]68_InOutFlowsCurPrdAndPriorHist'!$F$31)*$H759,0)-VLOOKUP(D759,'[1]Pension Expense Details'!$D$23:$S$1407,12,FALSE)</f>
        <v>-43571</v>
      </c>
      <c r="N759" s="105">
        <f>ROUND(('[1]68_InOutFlowsCurPrdAndPriorHist'!$F$29-'[1]68_InOutFlowsCurPrdAndPriorHist'!$F$32)*$H759,0)-VLOOKUP(D759,'[1]Pension Expense Details'!$D$23:$S$1407,13,FALSE)</f>
        <v>-329224</v>
      </c>
      <c r="O759" s="105">
        <f>ROUND(('[1]68_InOutFlowsCurPrdAndPriorHist'!$F$30-'[1]68_InOutFlowsCurPrdAndPriorHist'!$F$33)*$H759,0)-VLOOKUP(D759,'[1]Pension Expense Details'!$D$23:$S$1407,14,FALSE)</f>
        <v>142366</v>
      </c>
      <c r="P759" s="105">
        <f>ROUND((VLOOKUP(D759,'[1]Schedule of Pension Amounts LW'!$B$15:$AC$1399,28,FALSE)-VLOOKUP(D759,'[1]Schedule of Pension Amounts LW'!$B$15:$AC$1399,27,FALSE))*'[1]Schedule of Pension Amounts LW'!AD$4,0)+VLOOKUP(D759,'[1]Schedule of Pension Amounts LW'!$B$15:$AH$1399,33,FALSE)-VLOOKUP(D759,'[1]Pension Expense Details'!$D$23:$S$1407,15,FALSE)</f>
        <v>-98556</v>
      </c>
      <c r="Q759" s="98">
        <f t="shared" si="50"/>
        <v>2734664</v>
      </c>
      <c r="R759" s="98">
        <f>ROUND('[1]68_InOutFlowsCurPrdAndPrior'!$D$32*IF(ISNA(VLOOKUP(D759,'[1]Proportionate Shares'!$D$23:$I$1359,6,FALSE)),0,VLOOKUP(D759,'[1]Proportionate Shares'!$D$23:$I$1359,6,FALSE)),0)</f>
        <v>11488</v>
      </c>
      <c r="S759" s="98">
        <f>ROUND('[1]68_InOutFlowsCurPrdAndPrior'!$D$33*IF(ISNA(VLOOKUP(D759,'[1]Proportionate Shares'!$D$23:$I$1359,6,FALSE)),0,VLOOKUP(D759,'[1]Proportionate Shares'!$D$23:$I$1359,6,FALSE)),0)</f>
        <v>848427</v>
      </c>
      <c r="T759" s="98">
        <f>ROUND('[1]68_InOutFlowsCurPrdAndPrior'!$D$35*IF(ISNA(VLOOKUP(D759,'[1]Proportionate Shares'!$D$23:$I$1359,6,FALSE)),0,VLOOKUP(D759,'[1]Proportionate Shares'!$D$23:$I$1359,6,FALSE)),0)</f>
        <v>164409</v>
      </c>
      <c r="U759" s="98">
        <f>VLOOKUP(D759,'[1]Schedule of Pension Amounts LW'!$B$15:$AS$1399,36,FALSE)</f>
        <v>235729</v>
      </c>
      <c r="V759" s="99">
        <f t="shared" si="51"/>
        <v>1260053</v>
      </c>
      <c r="W759" s="98">
        <f>ROUND('[1]68_InOutFlowsCurPrdAndPrior'!$F$32*IF(ISNA(VLOOKUP(D759,'[1]Proportionate Shares'!$D$23:$I$1359,6,FALSE)),0,VLOOKUP(D759,'[1]Proportionate Shares'!$D$23:$I$1359,6,FALSE)),0)</f>
        <v>94952</v>
      </c>
      <c r="X759" s="98">
        <f>ROUND('[1]68_InOutFlowsCurPrdAndPrior'!$F$33*IF(ISNA(VLOOKUP(D759,'[1]Proportionate Shares'!$D$23:$I$1359,6,FALSE)),0,VLOOKUP(D759,'[1]Proportionate Shares'!$D$23:$I$1359,6,FALSE)),0)</f>
        <v>350610</v>
      </c>
      <c r="Y759" s="98">
        <f>ROUND('[1]68_InOutFlowsCurPrdAndPrior'!$F$35*IF(ISNA(VLOOKUP(D759,'[1]Proportionate Shares'!$D$23:$I$1359,6,FALSE)),0,VLOOKUP(D759,'[1]Proportionate Shares'!$D$23:$I$1359,6,FALSE)),0)</f>
        <v>136950</v>
      </c>
      <c r="Z759" s="98">
        <f>-VLOOKUP(D759,'[1]Schedule of Pension Amounts LW'!$B$15:$AS$1399,37,FALSE)</f>
        <v>98906</v>
      </c>
      <c r="AA759" s="99">
        <f t="shared" si="52"/>
        <v>681418</v>
      </c>
      <c r="AB759" s="72">
        <f>VLOOKUP(D759,'[1]Pension Expense Details'!$D$22:$S$1407,16,FALSE)</f>
        <v>235217</v>
      </c>
      <c r="AC759" s="72">
        <f t="shared" si="53"/>
        <v>350229</v>
      </c>
      <c r="AD759" s="72">
        <f>VLOOKUP(D759,'[1]Schedule of Pension Amounts LW'!$B$15:$W$1399,22,FALSE)</f>
        <v>585446</v>
      </c>
    </row>
    <row r="760" spans="1:30" x14ac:dyDescent="0.3">
      <c r="A760" s="104"/>
      <c r="B760" s="33"/>
      <c r="C760" s="33" t="str">
        <f>VLOOKUP(D760,'[1]Employer information'!$I$3:$J$1391,2,FALSE)</f>
        <v xml:space="preserve">Public Education                                  </v>
      </c>
      <c r="D760" s="33" t="str">
        <f>'[1]Schedule of Pension Amounts LW'!B753</f>
        <v>0742</v>
      </c>
      <c r="E760" s="33" t="str">
        <f>IF(ISNA(VLOOKUP(D760,'[1]Proportionate Shares'!$D$23:$G$1400,2,FALSE)),"",VLOOKUP(D760,'[1]Proportionate Shares'!$D$23:$G$1400,2,FALSE))</f>
        <v>205903</v>
      </c>
      <c r="F760" s="33" t="str">
        <f>IF(ISNA(VLOOKUP(D760,'[1]Proportionate Shares'!$D$23:$G$1400,3,FALSE)),"",VLOOKUP(D760,'[1]Proportionate Shares'!$D$23:$G$1400,3,FALSE))</f>
        <v xml:space="preserve">   </v>
      </c>
      <c r="G760" s="34" t="str">
        <f>VLOOKUP(D760,'[1]Employer information'!$A$3:$B$1390,2,FALSE)</f>
        <v>INGLESIDE ISD</v>
      </c>
      <c r="H760" s="36">
        <f>IF(ISNA(VLOOKUP(D760,'[1]Proportionate Shares'!$D$23:$I$1377,6,FALSE)),0,VLOOKUP(D760,'[1]Proportionate Shares'!$D$23:$I$1377,6,FALSE))</f>
        <v>1.2234207300000001E-4</v>
      </c>
      <c r="I760" s="105">
        <f>VLOOKUP(D760,'[1]Schedule of Pension Amounts LW'!$B$15:$E$1399,3,FALSE)</f>
        <v>6634426</v>
      </c>
      <c r="J760" s="105">
        <f>-IF(ISNA(VLOOKUP(D760,'[1]Combined Contribution Amounts'!$A$2:$K$1335,5,FALSE)),0,VLOOKUP(D760,'[1]Combined Contribution Amounts'!$A$2:$K$1335,5,FALSE))</f>
        <v>-428212</v>
      </c>
      <c r="K760" s="105">
        <f>-IF(ISNA(VLOOKUP(D760,'[1]Combined Contribution Amounts'!$A$2:$K$1335,7,FALSE)),0,VLOOKUP(D760,'[1]Combined Contribution Amounts'!$A$2:$K$1335,7,FALSE))+-IF(ISNA(VLOOKUP(D760,'[1]Combined Contribution Amounts'!$A$2:$K$1335,8,FALSE)),0,VLOOKUP(D760,'[1]Combined Contribution Amounts'!$A$2:$K$1335,8,FALSE))+-IF(ISNA(VLOOKUP(D760,'[1]Combined Contribution Amounts'!$A$2:$K$1335,9,FALSE)),0,VLOOKUP(D760,'[1]Combined Contribution Amounts'!$A$2:$K$1335,9,FALSE))</f>
        <v>0</v>
      </c>
      <c r="L760" s="105">
        <f>VLOOKUP(D760,'[1]Pension Expense Details'!$D$23:$S$1407,16,FALSE)</f>
        <v>605419</v>
      </c>
      <c r="M760" s="105">
        <f>ROUND(('[1]68_InOutFlowsCurPrdAndPriorHist'!$F$28-'[1]68_InOutFlowsCurPrdAndPriorHist'!$F$31)*$H760,0)-VLOOKUP(D760,'[1]Pension Expense Details'!$D$23:$S$1407,12,FALSE)</f>
        <v>-101329</v>
      </c>
      <c r="N760" s="105">
        <f>ROUND(('[1]68_InOutFlowsCurPrdAndPriorHist'!$F$29-'[1]68_InOutFlowsCurPrdAndPriorHist'!$F$32)*$H760,0)-VLOOKUP(D760,'[1]Pension Expense Details'!$D$23:$S$1407,13,FALSE)</f>
        <v>-765642</v>
      </c>
      <c r="O760" s="105">
        <f>ROUND(('[1]68_InOutFlowsCurPrdAndPriorHist'!$F$30-'[1]68_InOutFlowsCurPrdAndPriorHist'!$F$33)*$H760,0)-VLOOKUP(D760,'[1]Pension Expense Details'!$D$23:$S$1407,14,FALSE)</f>
        <v>331087</v>
      </c>
      <c r="P760" s="105">
        <f>ROUND((VLOOKUP(D760,'[1]Schedule of Pension Amounts LW'!$B$15:$AC$1399,28,FALSE)-VLOOKUP(D760,'[1]Schedule of Pension Amounts LW'!$B$15:$AC$1399,27,FALSE))*'[1]Schedule of Pension Amounts LW'!AD$4,0)+VLOOKUP(D760,'[1]Schedule of Pension Amounts LW'!$B$15:$AH$1399,33,FALSE)-VLOOKUP(D760,'[1]Pension Expense Details'!$D$23:$S$1407,15,FALSE)</f>
        <v>83974</v>
      </c>
      <c r="Q760" s="98">
        <f t="shared" si="50"/>
        <v>6359723</v>
      </c>
      <c r="R760" s="98">
        <f>ROUND('[1]68_InOutFlowsCurPrdAndPrior'!$D$32*IF(ISNA(VLOOKUP(D760,'[1]Proportionate Shares'!$D$23:$I$1359,6,FALSE)),0,VLOOKUP(D760,'[1]Proportionate Shares'!$D$23:$I$1359,6,FALSE)),0)</f>
        <v>26717</v>
      </c>
      <c r="S760" s="98">
        <f>ROUND('[1]68_InOutFlowsCurPrdAndPrior'!$D$33*IF(ISNA(VLOOKUP(D760,'[1]Proportionate Shares'!$D$23:$I$1359,6,FALSE)),0,VLOOKUP(D760,'[1]Proportionate Shares'!$D$23:$I$1359,6,FALSE)),0)</f>
        <v>1973099</v>
      </c>
      <c r="T760" s="98">
        <f>ROUND('[1]68_InOutFlowsCurPrdAndPrior'!$D$35*IF(ISNA(VLOOKUP(D760,'[1]Proportionate Shares'!$D$23:$I$1359,6,FALSE)),0,VLOOKUP(D760,'[1]Proportionate Shares'!$D$23:$I$1359,6,FALSE)),0)</f>
        <v>382349</v>
      </c>
      <c r="U760" s="98">
        <f>VLOOKUP(D760,'[1]Schedule of Pension Amounts LW'!$B$15:$AS$1399,36,FALSE)</f>
        <v>709085</v>
      </c>
      <c r="V760" s="99">
        <f t="shared" si="51"/>
        <v>3091250</v>
      </c>
      <c r="W760" s="98">
        <f>ROUND('[1]68_InOutFlowsCurPrdAndPrior'!$F$32*IF(ISNA(VLOOKUP(D760,'[1]Proportionate Shares'!$D$23:$I$1359,6,FALSE)),0,VLOOKUP(D760,'[1]Proportionate Shares'!$D$23:$I$1359,6,FALSE)),0)</f>
        <v>220820</v>
      </c>
      <c r="X760" s="98">
        <f>ROUND('[1]68_InOutFlowsCurPrdAndPrior'!$F$33*IF(ISNA(VLOOKUP(D760,'[1]Proportionate Shares'!$D$23:$I$1359,6,FALSE)),0,VLOOKUP(D760,'[1]Proportionate Shares'!$D$23:$I$1359,6,FALSE)),0)</f>
        <v>815378</v>
      </c>
      <c r="Y760" s="98">
        <f>ROUND('[1]68_InOutFlowsCurPrdAndPrior'!$F$35*IF(ISNA(VLOOKUP(D760,'[1]Proportionate Shares'!$D$23:$I$1359,6,FALSE)),0,VLOOKUP(D760,'[1]Proportionate Shares'!$D$23:$I$1359,6,FALSE)),0)</f>
        <v>318490</v>
      </c>
      <c r="Z760" s="98">
        <f>-VLOOKUP(D760,'[1]Schedule of Pension Amounts LW'!$B$15:$AS$1399,37,FALSE)</f>
        <v>57317</v>
      </c>
      <c r="AA760" s="99">
        <f t="shared" si="52"/>
        <v>1412005</v>
      </c>
      <c r="AB760" s="72">
        <f>VLOOKUP(D760,'[1]Pension Expense Details'!$D$22:$S$1407,16,FALSE)</f>
        <v>605419</v>
      </c>
      <c r="AC760" s="72">
        <f t="shared" si="53"/>
        <v>821659</v>
      </c>
      <c r="AD760" s="72">
        <f>VLOOKUP(D760,'[1]Schedule of Pension Amounts LW'!$B$15:$W$1399,22,FALSE)</f>
        <v>1427078</v>
      </c>
    </row>
    <row r="761" spans="1:30" x14ac:dyDescent="0.3">
      <c r="A761" s="104"/>
      <c r="B761" s="33"/>
      <c r="C761" s="33" t="str">
        <f>VLOOKUP(D761,'[1]Employer information'!$I$3:$J$1391,2,FALSE)</f>
        <v xml:space="preserve">Public Education                                  </v>
      </c>
      <c r="D761" s="33" t="str">
        <f>'[1]Schedule of Pension Amounts LW'!B754</f>
        <v>1784</v>
      </c>
      <c r="E761" s="33" t="str">
        <f>IF(ISNA(VLOOKUP(D761,'[1]Proportionate Shares'!$D$23:$G$1400,2,FALSE)),"",VLOOKUP(D761,'[1]Proportionate Shares'!$D$23:$G$1400,2,FALSE))</f>
        <v>133904</v>
      </c>
      <c r="F761" s="33" t="str">
        <f>IF(ISNA(VLOOKUP(D761,'[1]Proportionate Shares'!$D$23:$G$1400,3,FALSE)),"",VLOOKUP(D761,'[1]Proportionate Shares'!$D$23:$G$1400,3,FALSE))</f>
        <v/>
      </c>
      <c r="G761" s="34" t="str">
        <f>VLOOKUP(D761,'[1]Employer information'!$A$3:$B$1390,2,FALSE)</f>
        <v>INGRAM ISD</v>
      </c>
      <c r="H761" s="36">
        <f>IF(ISNA(VLOOKUP(D761,'[1]Proportionate Shares'!$D$23:$I$1377,6,FALSE)),0,VLOOKUP(D761,'[1]Proportionate Shares'!$D$23:$I$1377,6,FALSE))</f>
        <v>6.9759025999999999E-5</v>
      </c>
      <c r="I761" s="105">
        <f>VLOOKUP(D761,'[1]Schedule of Pension Amounts LW'!$B$15:$E$1399,3,FALSE)</f>
        <v>3281912</v>
      </c>
      <c r="J761" s="105">
        <f>-IF(ISNA(VLOOKUP(D761,'[1]Combined Contribution Amounts'!$A$2:$K$1335,5,FALSE)),0,VLOOKUP(D761,'[1]Combined Contribution Amounts'!$A$2:$K$1335,5,FALSE))</f>
        <v>-244165</v>
      </c>
      <c r="K761" s="105">
        <f>-IF(ISNA(VLOOKUP(D761,'[1]Combined Contribution Amounts'!$A$2:$K$1335,7,FALSE)),0,VLOOKUP(D761,'[1]Combined Contribution Amounts'!$A$2:$K$1335,7,FALSE))+-IF(ISNA(VLOOKUP(D761,'[1]Combined Contribution Amounts'!$A$2:$K$1335,8,FALSE)),0,VLOOKUP(D761,'[1]Combined Contribution Amounts'!$A$2:$K$1335,8,FALSE))+-IF(ISNA(VLOOKUP(D761,'[1]Combined Contribution Amounts'!$A$2:$K$1335,9,FALSE)),0,VLOOKUP(D761,'[1]Combined Contribution Amounts'!$A$2:$K$1335,9,FALSE))</f>
        <v>0</v>
      </c>
      <c r="L761" s="105">
        <f>VLOOKUP(D761,'[1]Pension Expense Details'!$D$23:$S$1407,16,FALSE)</f>
        <v>423955</v>
      </c>
      <c r="M761" s="105">
        <f>ROUND(('[1]68_InOutFlowsCurPrdAndPriorHist'!$F$28-'[1]68_InOutFlowsCurPrdAndPriorHist'!$F$31)*$H761,0)-VLOOKUP(D761,'[1]Pension Expense Details'!$D$23:$S$1407,12,FALSE)</f>
        <v>-57777</v>
      </c>
      <c r="N761" s="105">
        <f>ROUND(('[1]68_InOutFlowsCurPrdAndPriorHist'!$F$29-'[1]68_InOutFlowsCurPrdAndPriorHist'!$F$32)*$H761,0)-VLOOKUP(D761,'[1]Pension Expense Details'!$D$23:$S$1407,13,FALSE)</f>
        <v>-436566</v>
      </c>
      <c r="O761" s="105">
        <f>ROUND(('[1]68_InOutFlowsCurPrdAndPriorHist'!$F$30-'[1]68_InOutFlowsCurPrdAndPriorHist'!$F$33)*$H761,0)-VLOOKUP(D761,'[1]Pension Expense Details'!$D$23:$S$1407,14,FALSE)</f>
        <v>188785</v>
      </c>
      <c r="P761" s="105">
        <f>ROUND((VLOOKUP(D761,'[1]Schedule of Pension Amounts LW'!$B$15:$AC$1399,28,FALSE)-VLOOKUP(D761,'[1]Schedule of Pension Amounts LW'!$B$15:$AC$1399,27,FALSE))*'[1]Schedule of Pension Amounts LW'!AD$4,0)+VLOOKUP(D761,'[1]Schedule of Pension Amounts LW'!$B$15:$AH$1399,33,FALSE)-VLOOKUP(D761,'[1]Pension Expense Details'!$D$23:$S$1407,15,FALSE)</f>
        <v>470148</v>
      </c>
      <c r="Q761" s="98">
        <f t="shared" si="50"/>
        <v>3626292</v>
      </c>
      <c r="R761" s="98">
        <f>ROUND('[1]68_InOutFlowsCurPrdAndPrior'!$D$32*IF(ISNA(VLOOKUP(D761,'[1]Proportionate Shares'!$D$23:$I$1359,6,FALSE)),0,VLOOKUP(D761,'[1]Proportionate Shares'!$D$23:$I$1359,6,FALSE)),0)</f>
        <v>15234</v>
      </c>
      <c r="S761" s="98">
        <f>ROUND('[1]68_InOutFlowsCurPrdAndPrior'!$D$33*IF(ISNA(VLOOKUP(D761,'[1]Proportionate Shares'!$D$23:$I$1359,6,FALSE)),0,VLOOKUP(D761,'[1]Proportionate Shares'!$D$23:$I$1359,6,FALSE)),0)</f>
        <v>1125054</v>
      </c>
      <c r="T761" s="98">
        <f>ROUND('[1]68_InOutFlowsCurPrdAndPrior'!$D$35*IF(ISNA(VLOOKUP(D761,'[1]Proportionate Shares'!$D$23:$I$1359,6,FALSE)),0,VLOOKUP(D761,'[1]Proportionate Shares'!$D$23:$I$1359,6,FALSE)),0)</f>
        <v>218014</v>
      </c>
      <c r="U761" s="98">
        <f>VLOOKUP(D761,'[1]Schedule of Pension Amounts LW'!$B$15:$AS$1399,36,FALSE)</f>
        <v>679902</v>
      </c>
      <c r="V761" s="99">
        <f t="shared" si="51"/>
        <v>2038204</v>
      </c>
      <c r="W761" s="98">
        <f>ROUND('[1]68_InOutFlowsCurPrdAndPrior'!$F$32*IF(ISNA(VLOOKUP(D761,'[1]Proportionate Shares'!$D$23:$I$1359,6,FALSE)),0,VLOOKUP(D761,'[1]Proportionate Shares'!$D$23:$I$1359,6,FALSE)),0)</f>
        <v>125911</v>
      </c>
      <c r="X761" s="98">
        <f>ROUND('[1]68_InOutFlowsCurPrdAndPrior'!$F$33*IF(ISNA(VLOOKUP(D761,'[1]Proportionate Shares'!$D$23:$I$1359,6,FALSE)),0,VLOOKUP(D761,'[1]Proportionate Shares'!$D$23:$I$1359,6,FALSE)),0)</f>
        <v>464926</v>
      </c>
      <c r="Y761" s="98">
        <f>ROUND('[1]68_InOutFlowsCurPrdAndPrior'!$F$35*IF(ISNA(VLOOKUP(D761,'[1]Proportionate Shares'!$D$23:$I$1359,6,FALSE)),0,VLOOKUP(D761,'[1]Proportionate Shares'!$D$23:$I$1359,6,FALSE)),0)</f>
        <v>181602</v>
      </c>
      <c r="Z761" s="98">
        <f>-VLOOKUP(D761,'[1]Schedule of Pension Amounts LW'!$B$15:$AS$1399,37,FALSE)</f>
        <v>187062</v>
      </c>
      <c r="AA761" s="99">
        <f t="shared" si="52"/>
        <v>959501</v>
      </c>
      <c r="AB761" s="72">
        <f>VLOOKUP(D761,'[1]Pension Expense Details'!$D$22:$S$1407,16,FALSE)</f>
        <v>423955</v>
      </c>
      <c r="AC761" s="72">
        <f t="shared" si="53"/>
        <v>396415</v>
      </c>
      <c r="AD761" s="72">
        <f>VLOOKUP(D761,'[1]Schedule of Pension Amounts LW'!$B$15:$W$1399,22,FALSE)</f>
        <v>820370</v>
      </c>
    </row>
    <row r="762" spans="1:30" x14ac:dyDescent="0.3">
      <c r="A762" s="104"/>
      <c r="B762" s="33"/>
      <c r="C762" s="33" t="str">
        <f>VLOOKUP(D762,'[1]Employer information'!$I$3:$J$1391,2,FALSE)</f>
        <v xml:space="preserve">Public Education                                  </v>
      </c>
      <c r="D762" s="33" t="str">
        <f>'[1]Schedule of Pension Amounts LW'!B755</f>
        <v>0743</v>
      </c>
      <c r="E762" s="33" t="str">
        <f>IF(ISNA(VLOOKUP(D762,'[1]Proportionate Shares'!$D$23:$G$1400,2,FALSE)),"",VLOOKUP(D762,'[1]Proportionate Shares'!$D$23:$G$1400,2,FALSE))</f>
        <v>093903</v>
      </c>
      <c r="F762" s="33" t="str">
        <f>IF(ISNA(VLOOKUP(D762,'[1]Proportionate Shares'!$D$23:$G$1400,3,FALSE)),"",VLOOKUP(D762,'[1]Proportionate Shares'!$D$23:$G$1400,3,FALSE))</f>
        <v xml:space="preserve">   </v>
      </c>
      <c r="G762" s="34" t="str">
        <f>VLOOKUP(D762,'[1]Employer information'!$A$3:$B$1390,2,FALSE)</f>
        <v>IOLA ISD</v>
      </c>
      <c r="H762" s="36">
        <f>IF(ISNA(VLOOKUP(D762,'[1]Proportionate Shares'!$D$23:$I$1377,6,FALSE)),0,VLOOKUP(D762,'[1]Proportionate Shares'!$D$23:$I$1377,6,FALSE))</f>
        <v>2.119927E-5</v>
      </c>
      <c r="I762" s="105">
        <f>VLOOKUP(D762,'[1]Schedule of Pension Amounts LW'!$B$15:$E$1399,3,FALSE)</f>
        <v>1400509</v>
      </c>
      <c r="J762" s="105">
        <f>-IF(ISNA(VLOOKUP(D762,'[1]Combined Contribution Amounts'!$A$2:$K$1335,5,FALSE)),0,VLOOKUP(D762,'[1]Combined Contribution Amounts'!$A$2:$K$1335,5,FALSE))</f>
        <v>-74200</v>
      </c>
      <c r="K762" s="105">
        <f>-IF(ISNA(VLOOKUP(D762,'[1]Combined Contribution Amounts'!$A$2:$K$1335,7,FALSE)),0,VLOOKUP(D762,'[1]Combined Contribution Amounts'!$A$2:$K$1335,7,FALSE))+-IF(ISNA(VLOOKUP(D762,'[1]Combined Contribution Amounts'!$A$2:$K$1335,8,FALSE)),0,VLOOKUP(D762,'[1]Combined Contribution Amounts'!$A$2:$K$1335,8,FALSE))+-IF(ISNA(VLOOKUP(D762,'[1]Combined Contribution Amounts'!$A$2:$K$1335,9,FALSE)),0,VLOOKUP(D762,'[1]Combined Contribution Amounts'!$A$2:$K$1335,9,FALSE))</f>
        <v>0</v>
      </c>
      <c r="L762" s="105">
        <f>VLOOKUP(D762,'[1]Pension Expense Details'!$D$23:$S$1407,16,FALSE)</f>
        <v>65470</v>
      </c>
      <c r="M762" s="105">
        <f>ROUND(('[1]68_InOutFlowsCurPrdAndPriorHist'!$F$28-'[1]68_InOutFlowsCurPrdAndPriorHist'!$F$31)*$H762,0)-VLOOKUP(D762,'[1]Pension Expense Details'!$D$23:$S$1407,12,FALSE)</f>
        <v>-17558</v>
      </c>
      <c r="N762" s="105">
        <f>ROUND(('[1]68_InOutFlowsCurPrdAndPriorHist'!$F$29-'[1]68_InOutFlowsCurPrdAndPriorHist'!$F$32)*$H762,0)-VLOOKUP(D762,'[1]Pension Expense Details'!$D$23:$S$1407,13,FALSE)</f>
        <v>-132669</v>
      </c>
      <c r="O762" s="105">
        <f>ROUND(('[1]68_InOutFlowsCurPrdAndPriorHist'!$F$30-'[1]68_InOutFlowsCurPrdAndPriorHist'!$F$33)*$H762,0)-VLOOKUP(D762,'[1]Pension Expense Details'!$D$23:$S$1407,14,FALSE)</f>
        <v>57370</v>
      </c>
      <c r="P762" s="105">
        <f>ROUND((VLOOKUP(D762,'[1]Schedule of Pension Amounts LW'!$B$15:$AC$1399,28,FALSE)-VLOOKUP(D762,'[1]Schedule of Pension Amounts LW'!$B$15:$AC$1399,27,FALSE))*'[1]Schedule of Pension Amounts LW'!AD$4,0)+VLOOKUP(D762,'[1]Schedule of Pension Amounts LW'!$B$15:$AH$1399,33,FALSE)-VLOOKUP(D762,'[1]Pension Expense Details'!$D$23:$S$1407,15,FALSE)</f>
        <v>-196918</v>
      </c>
      <c r="Q762" s="98">
        <f t="shared" si="50"/>
        <v>1102004</v>
      </c>
      <c r="R762" s="98">
        <f>ROUND('[1]68_InOutFlowsCurPrdAndPrior'!$D$32*IF(ISNA(VLOOKUP(D762,'[1]Proportionate Shares'!$D$23:$I$1359,6,FALSE)),0,VLOOKUP(D762,'[1]Proportionate Shares'!$D$23:$I$1359,6,FALSE)),0)</f>
        <v>4629</v>
      </c>
      <c r="S762" s="98">
        <f>ROUND('[1]68_InOutFlowsCurPrdAndPrior'!$D$33*IF(ISNA(VLOOKUP(D762,'[1]Proportionate Shares'!$D$23:$I$1359,6,FALSE)),0,VLOOKUP(D762,'[1]Proportionate Shares'!$D$23:$I$1359,6,FALSE)),0)</f>
        <v>341896</v>
      </c>
      <c r="T762" s="98">
        <f>ROUND('[1]68_InOutFlowsCurPrdAndPrior'!$D$35*IF(ISNA(VLOOKUP(D762,'[1]Proportionate Shares'!$D$23:$I$1359,6,FALSE)),0,VLOOKUP(D762,'[1]Proportionate Shares'!$D$23:$I$1359,6,FALSE)),0)</f>
        <v>66253</v>
      </c>
      <c r="U762" s="98">
        <f>VLOOKUP(D762,'[1]Schedule of Pension Amounts LW'!$B$15:$AS$1399,36,FALSE)</f>
        <v>143559</v>
      </c>
      <c r="V762" s="99">
        <f t="shared" si="51"/>
        <v>556337</v>
      </c>
      <c r="W762" s="98">
        <f>ROUND('[1]68_InOutFlowsCurPrdAndPrior'!$F$32*IF(ISNA(VLOOKUP(D762,'[1]Proportionate Shares'!$D$23:$I$1359,6,FALSE)),0,VLOOKUP(D762,'[1]Proportionate Shares'!$D$23:$I$1359,6,FALSE)),0)</f>
        <v>38263</v>
      </c>
      <c r="X762" s="98">
        <f>ROUND('[1]68_InOutFlowsCurPrdAndPrior'!$F$33*IF(ISNA(VLOOKUP(D762,'[1]Proportionate Shares'!$D$23:$I$1359,6,FALSE)),0,VLOOKUP(D762,'[1]Proportionate Shares'!$D$23:$I$1359,6,FALSE)),0)</f>
        <v>141288</v>
      </c>
      <c r="Y762" s="98">
        <f>ROUND('[1]68_InOutFlowsCurPrdAndPrior'!$F$35*IF(ISNA(VLOOKUP(D762,'[1]Proportionate Shares'!$D$23:$I$1359,6,FALSE)),0,VLOOKUP(D762,'[1]Proportionate Shares'!$D$23:$I$1359,6,FALSE)),0)</f>
        <v>55187</v>
      </c>
      <c r="Z762" s="98">
        <f>-VLOOKUP(D762,'[1]Schedule of Pension Amounts LW'!$B$15:$AS$1399,37,FALSE)</f>
        <v>174158</v>
      </c>
      <c r="AA762" s="99">
        <f t="shared" si="52"/>
        <v>408896</v>
      </c>
      <c r="AB762" s="72">
        <f>VLOOKUP(D762,'[1]Pension Expense Details'!$D$22:$S$1407,16,FALSE)</f>
        <v>65470</v>
      </c>
      <c r="AC762" s="72">
        <f t="shared" si="53"/>
        <v>160951</v>
      </c>
      <c r="AD762" s="72">
        <f>VLOOKUP(D762,'[1]Schedule of Pension Amounts LW'!$B$15:$W$1399,22,FALSE)</f>
        <v>226421</v>
      </c>
    </row>
    <row r="763" spans="1:30" x14ac:dyDescent="0.3">
      <c r="A763" s="104"/>
      <c r="B763" s="33"/>
      <c r="C763" s="33" t="str">
        <f>VLOOKUP(D763,'[1]Employer information'!$I$3:$J$1391,2,FALSE)</f>
        <v xml:space="preserve">Public Education                                  </v>
      </c>
      <c r="D763" s="33" t="str">
        <f>'[1]Schedule of Pension Amounts LW'!B756</f>
        <v>0745</v>
      </c>
      <c r="E763" s="33" t="str">
        <f>IF(ISNA(VLOOKUP(D763,'[1]Proportionate Shares'!$D$23:$G$1400,2,FALSE)),"",VLOOKUP(D763,'[1]Proportionate Shares'!$D$23:$G$1400,2,FALSE))</f>
        <v>243903</v>
      </c>
      <c r="F763" s="33" t="str">
        <f>IF(ISNA(VLOOKUP(D763,'[1]Proportionate Shares'!$D$23:$G$1400,3,FALSE)),"",VLOOKUP(D763,'[1]Proportionate Shares'!$D$23:$G$1400,3,FALSE))</f>
        <v xml:space="preserve">   </v>
      </c>
      <c r="G763" s="34" t="str">
        <f>VLOOKUP(D763,'[1]Employer information'!$A$3:$B$1390,2,FALSE)</f>
        <v>IOWA PARK CONS ISD</v>
      </c>
      <c r="H763" s="36">
        <f>IF(ISNA(VLOOKUP(D763,'[1]Proportionate Shares'!$D$23:$I$1377,6,FALSE)),0,VLOOKUP(D763,'[1]Proportionate Shares'!$D$23:$I$1377,6,FALSE))</f>
        <v>7.2916917999999996E-5</v>
      </c>
      <c r="I763" s="105">
        <f>VLOOKUP(D763,'[1]Schedule of Pension Amounts LW'!$B$15:$E$1399,3,FALSE)</f>
        <v>3936017</v>
      </c>
      <c r="J763" s="105">
        <f>-IF(ISNA(VLOOKUP(D763,'[1]Combined Contribution Amounts'!$A$2:$K$1335,5,FALSE)),0,VLOOKUP(D763,'[1]Combined Contribution Amounts'!$A$2:$K$1335,5,FALSE))</f>
        <v>-255218</v>
      </c>
      <c r="K763" s="105">
        <f>-IF(ISNA(VLOOKUP(D763,'[1]Combined Contribution Amounts'!$A$2:$K$1335,7,FALSE)),0,VLOOKUP(D763,'[1]Combined Contribution Amounts'!$A$2:$K$1335,7,FALSE))+-IF(ISNA(VLOOKUP(D763,'[1]Combined Contribution Amounts'!$A$2:$K$1335,8,FALSE)),0,VLOOKUP(D763,'[1]Combined Contribution Amounts'!$A$2:$K$1335,8,FALSE))+-IF(ISNA(VLOOKUP(D763,'[1]Combined Contribution Amounts'!$A$2:$K$1335,9,FALSE)),0,VLOOKUP(D763,'[1]Combined Contribution Amounts'!$A$2:$K$1335,9,FALSE))</f>
        <v>0</v>
      </c>
      <c r="L763" s="105">
        <f>VLOOKUP(D763,'[1]Pension Expense Details'!$D$23:$S$1407,16,FALSE)</f>
        <v>363689</v>
      </c>
      <c r="M763" s="105">
        <f>ROUND(('[1]68_InOutFlowsCurPrdAndPriorHist'!$F$28-'[1]68_InOutFlowsCurPrdAndPriorHist'!$F$31)*$H763,0)-VLOOKUP(D763,'[1]Pension Expense Details'!$D$23:$S$1407,12,FALSE)</f>
        <v>-60393</v>
      </c>
      <c r="N763" s="105">
        <f>ROUND(('[1]68_InOutFlowsCurPrdAndPriorHist'!$F$29-'[1]68_InOutFlowsCurPrdAndPriorHist'!$F$32)*$H763,0)-VLOOKUP(D763,'[1]Pension Expense Details'!$D$23:$S$1407,13,FALSE)</f>
        <v>-456329</v>
      </c>
      <c r="O763" s="105">
        <f>ROUND(('[1]68_InOutFlowsCurPrdAndPriorHist'!$F$30-'[1]68_InOutFlowsCurPrdAndPriorHist'!$F$33)*$H763,0)-VLOOKUP(D763,'[1]Pension Expense Details'!$D$23:$S$1407,14,FALSE)</f>
        <v>197330</v>
      </c>
      <c r="P763" s="105">
        <f>ROUND((VLOOKUP(D763,'[1]Schedule of Pension Amounts LW'!$B$15:$AC$1399,28,FALSE)-VLOOKUP(D763,'[1]Schedule of Pension Amounts LW'!$B$15:$AC$1399,27,FALSE))*'[1]Schedule of Pension Amounts LW'!AD$4,0)+VLOOKUP(D763,'[1]Schedule of Pension Amounts LW'!$B$15:$AH$1399,33,FALSE)-VLOOKUP(D763,'[1]Pension Expense Details'!$D$23:$S$1407,15,FALSE)</f>
        <v>65353</v>
      </c>
      <c r="Q763" s="98">
        <f t="shared" si="50"/>
        <v>3790449</v>
      </c>
      <c r="R763" s="98">
        <f>ROUND('[1]68_InOutFlowsCurPrdAndPrior'!$D$32*IF(ISNA(VLOOKUP(D763,'[1]Proportionate Shares'!$D$23:$I$1359,6,FALSE)),0,VLOOKUP(D763,'[1]Proportionate Shares'!$D$23:$I$1359,6,FALSE)),0)</f>
        <v>15923</v>
      </c>
      <c r="S763" s="98">
        <f>ROUND('[1]68_InOutFlowsCurPrdAndPrior'!$D$33*IF(ISNA(VLOOKUP(D763,'[1]Proportionate Shares'!$D$23:$I$1359,6,FALSE)),0,VLOOKUP(D763,'[1]Proportionate Shares'!$D$23:$I$1359,6,FALSE)),0)</f>
        <v>1175984</v>
      </c>
      <c r="T763" s="98">
        <f>ROUND('[1]68_InOutFlowsCurPrdAndPrior'!$D$35*IF(ISNA(VLOOKUP(D763,'[1]Proportionate Shares'!$D$23:$I$1359,6,FALSE)),0,VLOOKUP(D763,'[1]Proportionate Shares'!$D$23:$I$1359,6,FALSE)),0)</f>
        <v>227883</v>
      </c>
      <c r="U763" s="98">
        <f>VLOOKUP(D763,'[1]Schedule of Pension Amounts LW'!$B$15:$AS$1399,36,FALSE)</f>
        <v>425472</v>
      </c>
      <c r="V763" s="99">
        <f t="shared" si="51"/>
        <v>1845262</v>
      </c>
      <c r="W763" s="98">
        <f>ROUND('[1]68_InOutFlowsCurPrdAndPrior'!$F$32*IF(ISNA(VLOOKUP(D763,'[1]Proportionate Shares'!$D$23:$I$1359,6,FALSE)),0,VLOOKUP(D763,'[1]Proportionate Shares'!$D$23:$I$1359,6,FALSE)),0)</f>
        <v>131610</v>
      </c>
      <c r="X763" s="98">
        <f>ROUND('[1]68_InOutFlowsCurPrdAndPrior'!$F$33*IF(ISNA(VLOOKUP(D763,'[1]Proportionate Shares'!$D$23:$I$1359,6,FALSE)),0,VLOOKUP(D763,'[1]Proportionate Shares'!$D$23:$I$1359,6,FALSE)),0)</f>
        <v>485972</v>
      </c>
      <c r="Y763" s="98">
        <f>ROUND('[1]68_InOutFlowsCurPrdAndPrior'!$F$35*IF(ISNA(VLOOKUP(D763,'[1]Proportionate Shares'!$D$23:$I$1359,6,FALSE)),0,VLOOKUP(D763,'[1]Proportionate Shares'!$D$23:$I$1359,6,FALSE)),0)</f>
        <v>189822</v>
      </c>
      <c r="Z763" s="98">
        <f>-VLOOKUP(D763,'[1]Schedule of Pension Amounts LW'!$B$15:$AS$1399,37,FALSE)</f>
        <v>40</v>
      </c>
      <c r="AA763" s="99">
        <f t="shared" si="52"/>
        <v>807444</v>
      </c>
      <c r="AB763" s="72">
        <f>VLOOKUP(D763,'[1]Pension Expense Details'!$D$22:$S$1407,16,FALSE)</f>
        <v>363689</v>
      </c>
      <c r="AC763" s="72">
        <f t="shared" si="53"/>
        <v>486342</v>
      </c>
      <c r="AD763" s="72">
        <f>VLOOKUP(D763,'[1]Schedule of Pension Amounts LW'!$B$15:$W$1399,22,FALSE)</f>
        <v>850031</v>
      </c>
    </row>
    <row r="764" spans="1:30" x14ac:dyDescent="0.3">
      <c r="A764" s="104"/>
      <c r="B764" s="33"/>
      <c r="C764" s="33" t="str">
        <f>VLOOKUP(D764,'[1]Employer information'!$I$3:$J$1391,2,FALSE)</f>
        <v xml:space="preserve">Public Education                                  </v>
      </c>
      <c r="D764" s="33" t="str">
        <f>'[1]Schedule of Pension Amounts LW'!B757</f>
        <v>1786</v>
      </c>
      <c r="E764" s="33" t="str">
        <f>IF(ISNA(VLOOKUP(D764,'[1]Proportionate Shares'!$D$23:$G$1400,2,FALSE)),"",VLOOKUP(D764,'[1]Proportionate Shares'!$D$23:$G$1400,2,FALSE))</f>
        <v>208903</v>
      </c>
      <c r="F764" s="33" t="str">
        <f>IF(ISNA(VLOOKUP(D764,'[1]Proportionate Shares'!$D$23:$G$1400,3,FALSE)),"",VLOOKUP(D764,'[1]Proportionate Shares'!$D$23:$G$1400,3,FALSE))</f>
        <v/>
      </c>
      <c r="G764" s="34" t="str">
        <f>VLOOKUP(D764,'[1]Employer information'!$A$3:$B$1390,2,FALSE)</f>
        <v>IRA ISD</v>
      </c>
      <c r="H764" s="36">
        <f>IF(ISNA(VLOOKUP(D764,'[1]Proportionate Shares'!$D$23:$I$1377,6,FALSE)),0,VLOOKUP(D764,'[1]Proportionate Shares'!$D$23:$I$1377,6,FALSE))</f>
        <v>1.0121080000000001E-5</v>
      </c>
      <c r="I764" s="105">
        <f>VLOOKUP(D764,'[1]Schedule of Pension Amounts LW'!$B$15:$E$1399,3,FALSE)</f>
        <v>572115</v>
      </c>
      <c r="J764" s="105">
        <f>-IF(ISNA(VLOOKUP(D764,'[1]Combined Contribution Amounts'!$A$2:$K$1335,5,FALSE)),0,VLOOKUP(D764,'[1]Combined Contribution Amounts'!$A$2:$K$1335,5,FALSE))</f>
        <v>-35425</v>
      </c>
      <c r="K764" s="105">
        <f>-IF(ISNA(VLOOKUP(D764,'[1]Combined Contribution Amounts'!$A$2:$K$1335,7,FALSE)),0,VLOOKUP(D764,'[1]Combined Contribution Amounts'!$A$2:$K$1335,7,FALSE))+-IF(ISNA(VLOOKUP(D764,'[1]Combined Contribution Amounts'!$A$2:$K$1335,8,FALSE)),0,VLOOKUP(D764,'[1]Combined Contribution Amounts'!$A$2:$K$1335,8,FALSE))+-IF(ISNA(VLOOKUP(D764,'[1]Combined Contribution Amounts'!$A$2:$K$1335,9,FALSE)),0,VLOOKUP(D764,'[1]Combined Contribution Amounts'!$A$2:$K$1335,9,FALSE))</f>
        <v>0</v>
      </c>
      <c r="L764" s="105">
        <f>VLOOKUP(D764,'[1]Pension Expense Details'!$D$23:$S$1407,16,FALSE)</f>
        <v>46428</v>
      </c>
      <c r="M764" s="105">
        <f>ROUND(('[1]68_InOutFlowsCurPrdAndPriorHist'!$F$28-'[1]68_InOutFlowsCurPrdAndPriorHist'!$F$31)*$H764,0)-VLOOKUP(D764,'[1]Pension Expense Details'!$D$23:$S$1407,12,FALSE)</f>
        <v>-8383</v>
      </c>
      <c r="N764" s="105">
        <f>ROUND(('[1]68_InOutFlowsCurPrdAndPriorHist'!$F$29-'[1]68_InOutFlowsCurPrdAndPriorHist'!$F$32)*$H764,0)-VLOOKUP(D764,'[1]Pension Expense Details'!$D$23:$S$1407,13,FALSE)</f>
        <v>-63340</v>
      </c>
      <c r="O764" s="105">
        <f>ROUND(('[1]68_InOutFlowsCurPrdAndPriorHist'!$F$30-'[1]68_InOutFlowsCurPrdAndPriorHist'!$F$33)*$H764,0)-VLOOKUP(D764,'[1]Pension Expense Details'!$D$23:$S$1407,14,FALSE)</f>
        <v>27390</v>
      </c>
      <c r="P764" s="105">
        <f>ROUND((VLOOKUP(D764,'[1]Schedule of Pension Amounts LW'!$B$15:$AC$1399,28,FALSE)-VLOOKUP(D764,'[1]Schedule of Pension Amounts LW'!$B$15:$AC$1399,27,FALSE))*'[1]Schedule of Pension Amounts LW'!AD$4,0)+VLOOKUP(D764,'[1]Schedule of Pension Amounts LW'!$B$15:$AH$1399,33,FALSE)-VLOOKUP(D764,'[1]Pension Expense Details'!$D$23:$S$1407,15,FALSE)</f>
        <v>-12660</v>
      </c>
      <c r="Q764" s="98">
        <f t="shared" si="50"/>
        <v>526125</v>
      </c>
      <c r="R764" s="98">
        <f>ROUND('[1]68_InOutFlowsCurPrdAndPrior'!$D$32*IF(ISNA(VLOOKUP(D764,'[1]Proportionate Shares'!$D$23:$I$1359,6,FALSE)),0,VLOOKUP(D764,'[1]Proportionate Shares'!$D$23:$I$1359,6,FALSE)),0)</f>
        <v>2210</v>
      </c>
      <c r="S764" s="98">
        <f>ROUND('[1]68_InOutFlowsCurPrdAndPrior'!$D$33*IF(ISNA(VLOOKUP(D764,'[1]Proportionate Shares'!$D$23:$I$1359,6,FALSE)),0,VLOOKUP(D764,'[1]Proportionate Shares'!$D$23:$I$1359,6,FALSE)),0)</f>
        <v>163230</v>
      </c>
      <c r="T764" s="98">
        <f>ROUND('[1]68_InOutFlowsCurPrdAndPrior'!$D$35*IF(ISNA(VLOOKUP(D764,'[1]Proportionate Shares'!$D$23:$I$1359,6,FALSE)),0,VLOOKUP(D764,'[1]Proportionate Shares'!$D$23:$I$1359,6,FALSE)),0)</f>
        <v>31631</v>
      </c>
      <c r="U764" s="98">
        <f>VLOOKUP(D764,'[1]Schedule of Pension Amounts LW'!$B$15:$AS$1399,36,FALSE)</f>
        <v>38891</v>
      </c>
      <c r="V764" s="99">
        <f t="shared" si="51"/>
        <v>235962</v>
      </c>
      <c r="W764" s="98">
        <f>ROUND('[1]68_InOutFlowsCurPrdAndPrior'!$F$32*IF(ISNA(VLOOKUP(D764,'[1]Proportionate Shares'!$D$23:$I$1359,6,FALSE)),0,VLOOKUP(D764,'[1]Proportionate Shares'!$D$23:$I$1359,6,FALSE)),0)</f>
        <v>18268</v>
      </c>
      <c r="X764" s="98">
        <f>ROUND('[1]68_InOutFlowsCurPrdAndPrior'!$F$33*IF(ISNA(VLOOKUP(D764,'[1]Proportionate Shares'!$D$23:$I$1359,6,FALSE)),0,VLOOKUP(D764,'[1]Proportionate Shares'!$D$23:$I$1359,6,FALSE)),0)</f>
        <v>67454</v>
      </c>
      <c r="Y764" s="98">
        <f>ROUND('[1]68_InOutFlowsCurPrdAndPrior'!$F$35*IF(ISNA(VLOOKUP(D764,'[1]Proportionate Shares'!$D$23:$I$1359,6,FALSE)),0,VLOOKUP(D764,'[1]Proportionate Shares'!$D$23:$I$1359,6,FALSE)),0)</f>
        <v>26348</v>
      </c>
      <c r="Z764" s="98">
        <f>-VLOOKUP(D764,'[1]Schedule of Pension Amounts LW'!$B$15:$AS$1399,37,FALSE)</f>
        <v>42476</v>
      </c>
      <c r="AA764" s="99">
        <f t="shared" si="52"/>
        <v>154546</v>
      </c>
      <c r="AB764" s="72">
        <f>VLOOKUP(D764,'[1]Pension Expense Details'!$D$22:$S$1407,16,FALSE)</f>
        <v>46428</v>
      </c>
      <c r="AC764" s="72">
        <f t="shared" si="53"/>
        <v>58377</v>
      </c>
      <c r="AD764" s="72">
        <f>VLOOKUP(D764,'[1]Schedule of Pension Amounts LW'!$B$15:$W$1399,22,FALSE)</f>
        <v>104805</v>
      </c>
    </row>
    <row r="765" spans="1:30" x14ac:dyDescent="0.3">
      <c r="A765" s="104"/>
      <c r="B765" s="33"/>
      <c r="C765" s="33" t="str">
        <f>VLOOKUP(D765,'[1]Employer information'!$I$3:$J$1391,2,FALSE)</f>
        <v xml:space="preserve">Public Education                                  </v>
      </c>
      <c r="D765" s="33" t="str">
        <f>'[1]Schedule of Pension Amounts LW'!B758</f>
        <v>1141</v>
      </c>
      <c r="E765" s="33" t="str">
        <f>IF(ISNA(VLOOKUP(D765,'[1]Proportionate Shares'!$D$23:$G$1400,2,FALSE)),"",VLOOKUP(D765,'[1]Proportionate Shares'!$D$23:$G$1400,2,FALSE))</f>
        <v>186903</v>
      </c>
      <c r="F765" s="33" t="str">
        <f>IF(ISNA(VLOOKUP(D765,'[1]Proportionate Shares'!$D$23:$G$1400,3,FALSE)),"",VLOOKUP(D765,'[1]Proportionate Shares'!$D$23:$G$1400,3,FALSE))</f>
        <v/>
      </c>
      <c r="G765" s="34" t="str">
        <f>VLOOKUP(D765,'[1]Employer information'!$A$3:$B$1390,2,FALSE)</f>
        <v>IRAAN-SHEFFIELD ISD</v>
      </c>
      <c r="H765" s="36">
        <f>IF(ISNA(VLOOKUP(D765,'[1]Proportionate Shares'!$D$23:$I$1377,6,FALSE)),0,VLOOKUP(D765,'[1]Proportionate Shares'!$D$23:$I$1377,6,FALSE))</f>
        <v>1.8968204E-5</v>
      </c>
      <c r="I765" s="105">
        <f>VLOOKUP(D765,'[1]Schedule of Pension Amounts LW'!$B$15:$E$1399,3,FALSE)</f>
        <v>1324451</v>
      </c>
      <c r="J765" s="105">
        <f>-IF(ISNA(VLOOKUP(D765,'[1]Combined Contribution Amounts'!$A$2:$K$1335,5,FALSE)),0,VLOOKUP(D765,'[1]Combined Contribution Amounts'!$A$2:$K$1335,5,FALSE))</f>
        <v>-66339</v>
      </c>
      <c r="K765" s="105">
        <f>-IF(ISNA(VLOOKUP(D765,'[1]Combined Contribution Amounts'!$A$2:$K$1335,7,FALSE)),0,VLOOKUP(D765,'[1]Combined Contribution Amounts'!$A$2:$K$1335,7,FALSE))+-IF(ISNA(VLOOKUP(D765,'[1]Combined Contribution Amounts'!$A$2:$K$1335,8,FALSE)),0,VLOOKUP(D765,'[1]Combined Contribution Amounts'!$A$2:$K$1335,8,FALSE))+-IF(ISNA(VLOOKUP(D765,'[1]Combined Contribution Amounts'!$A$2:$K$1335,9,FALSE)),0,VLOOKUP(D765,'[1]Combined Contribution Amounts'!$A$2:$K$1335,9,FALSE))</f>
        <v>-52</v>
      </c>
      <c r="L765" s="105">
        <f>VLOOKUP(D765,'[1]Pension Expense Details'!$D$23:$S$1407,16,FALSE)</f>
        <v>47368</v>
      </c>
      <c r="M765" s="105">
        <f>ROUND(('[1]68_InOutFlowsCurPrdAndPriorHist'!$F$28-'[1]68_InOutFlowsCurPrdAndPriorHist'!$F$31)*$H765,0)-VLOOKUP(D765,'[1]Pension Expense Details'!$D$23:$S$1407,12,FALSE)</f>
        <v>-15710</v>
      </c>
      <c r="N765" s="105">
        <f>ROUND(('[1]68_InOutFlowsCurPrdAndPriorHist'!$F$29-'[1]68_InOutFlowsCurPrdAndPriorHist'!$F$32)*$H765,0)-VLOOKUP(D765,'[1]Pension Expense Details'!$D$23:$S$1407,13,FALSE)</f>
        <v>-118707</v>
      </c>
      <c r="O765" s="105">
        <f>ROUND(('[1]68_InOutFlowsCurPrdAndPriorHist'!$F$30-'[1]68_InOutFlowsCurPrdAndPriorHist'!$F$33)*$H765,0)-VLOOKUP(D765,'[1]Pension Expense Details'!$D$23:$S$1407,14,FALSE)</f>
        <v>51333</v>
      </c>
      <c r="P765" s="105">
        <f>ROUND((VLOOKUP(D765,'[1]Schedule of Pension Amounts LW'!$B$15:$AC$1399,28,FALSE)-VLOOKUP(D765,'[1]Schedule of Pension Amounts LW'!$B$15:$AC$1399,27,FALSE))*'[1]Schedule of Pension Amounts LW'!AD$4,0)+VLOOKUP(D765,'[1]Schedule of Pension Amounts LW'!$B$15:$AH$1399,33,FALSE)-VLOOKUP(D765,'[1]Pension Expense Details'!$D$23:$S$1407,15,FALSE)</f>
        <v>-236317</v>
      </c>
      <c r="Q765" s="98">
        <f t="shared" si="50"/>
        <v>986027</v>
      </c>
      <c r="R765" s="98">
        <f>ROUND('[1]68_InOutFlowsCurPrdAndPrior'!$D$32*IF(ISNA(VLOOKUP(D765,'[1]Proportionate Shares'!$D$23:$I$1359,6,FALSE)),0,VLOOKUP(D765,'[1]Proportionate Shares'!$D$23:$I$1359,6,FALSE)),0)</f>
        <v>4142</v>
      </c>
      <c r="S765" s="98">
        <f>ROUND('[1]68_InOutFlowsCurPrdAndPrior'!$D$33*IF(ISNA(VLOOKUP(D765,'[1]Proportionate Shares'!$D$23:$I$1359,6,FALSE)),0,VLOOKUP(D765,'[1]Proportionate Shares'!$D$23:$I$1359,6,FALSE)),0)</f>
        <v>305914</v>
      </c>
      <c r="T765" s="98">
        <f>ROUND('[1]68_InOutFlowsCurPrdAndPrior'!$D$35*IF(ISNA(VLOOKUP(D765,'[1]Proportionate Shares'!$D$23:$I$1359,6,FALSE)),0,VLOOKUP(D765,'[1]Proportionate Shares'!$D$23:$I$1359,6,FALSE)),0)</f>
        <v>59280</v>
      </c>
      <c r="U765" s="98">
        <f>VLOOKUP(D765,'[1]Schedule of Pension Amounts LW'!$B$15:$AS$1399,36,FALSE)</f>
        <v>130585</v>
      </c>
      <c r="V765" s="99">
        <f t="shared" si="51"/>
        <v>499921</v>
      </c>
      <c r="W765" s="98">
        <f>ROUND('[1]68_InOutFlowsCurPrdAndPrior'!$F$32*IF(ISNA(VLOOKUP(D765,'[1]Proportionate Shares'!$D$23:$I$1359,6,FALSE)),0,VLOOKUP(D765,'[1]Proportionate Shares'!$D$23:$I$1359,6,FALSE)),0)</f>
        <v>34236</v>
      </c>
      <c r="X765" s="98">
        <f>ROUND('[1]68_InOutFlowsCurPrdAndPrior'!$F$33*IF(ISNA(VLOOKUP(D765,'[1]Proportionate Shares'!$D$23:$I$1359,6,FALSE)),0,VLOOKUP(D765,'[1]Proportionate Shares'!$D$23:$I$1359,6,FALSE)),0)</f>
        <v>126418</v>
      </c>
      <c r="Y765" s="98">
        <f>ROUND('[1]68_InOutFlowsCurPrdAndPrior'!$F$35*IF(ISNA(VLOOKUP(D765,'[1]Proportionate Shares'!$D$23:$I$1359,6,FALSE)),0,VLOOKUP(D765,'[1]Proportionate Shares'!$D$23:$I$1359,6,FALSE)),0)</f>
        <v>49379</v>
      </c>
      <c r="Z765" s="98">
        <f>-VLOOKUP(D765,'[1]Schedule of Pension Amounts LW'!$B$15:$AS$1399,37,FALSE)</f>
        <v>238305</v>
      </c>
      <c r="AA765" s="99">
        <f t="shared" si="52"/>
        <v>448338</v>
      </c>
      <c r="AB765" s="72">
        <f>VLOOKUP(D765,'[1]Pension Expense Details'!$D$22:$S$1407,16,FALSE)</f>
        <v>47368</v>
      </c>
      <c r="AC765" s="72">
        <f t="shared" si="53"/>
        <v>99453</v>
      </c>
      <c r="AD765" s="72">
        <f>VLOOKUP(D765,'[1]Schedule of Pension Amounts LW'!$B$15:$W$1399,22,FALSE)</f>
        <v>146821</v>
      </c>
    </row>
    <row r="766" spans="1:30" x14ac:dyDescent="0.3">
      <c r="A766" s="104"/>
      <c r="B766" s="33"/>
      <c r="C766" s="33" t="str">
        <f>VLOOKUP(D766,'[1]Employer information'!$I$3:$J$1391,2,FALSE)</f>
        <v xml:space="preserve">Public Education                                  </v>
      </c>
      <c r="D766" s="33" t="str">
        <f>'[1]Schedule of Pension Amounts LW'!B759</f>
        <v>1982</v>
      </c>
      <c r="E766" s="33" t="str">
        <f>IF(ISNA(VLOOKUP(D766,'[1]Proportionate Shares'!$D$23:$G$1400,2,FALSE)),"",VLOOKUP(D766,'[1]Proportionate Shares'!$D$23:$G$1400,2,FALSE))</f>
        <v>018906</v>
      </c>
      <c r="F766" s="33" t="str">
        <f>IF(ISNA(VLOOKUP(D766,'[1]Proportionate Shares'!$D$23:$G$1400,3,FALSE)),"",VLOOKUP(D766,'[1]Proportionate Shares'!$D$23:$G$1400,3,FALSE))</f>
        <v/>
      </c>
      <c r="G766" s="34" t="str">
        <f>VLOOKUP(D766,'[1]Employer information'!$A$3:$B$1390,2,FALSE)</f>
        <v>IREDELL ISD</v>
      </c>
      <c r="H766" s="36">
        <f>IF(ISNA(VLOOKUP(D766,'[1]Proportionate Shares'!$D$23:$I$1377,6,FALSE)),0,VLOOKUP(D766,'[1]Proportionate Shares'!$D$23:$I$1377,6,FALSE))</f>
        <v>6.2574990000000004E-6</v>
      </c>
      <c r="I766" s="105">
        <f>VLOOKUP(D766,'[1]Schedule of Pension Amounts LW'!$B$15:$E$1399,3,FALSE)</f>
        <v>335998</v>
      </c>
      <c r="J766" s="105">
        <f>-IF(ISNA(VLOOKUP(D766,'[1]Combined Contribution Amounts'!$A$2:$K$1335,5,FALSE)),0,VLOOKUP(D766,'[1]Combined Contribution Amounts'!$A$2:$K$1335,5,FALSE))</f>
        <v>-21902</v>
      </c>
      <c r="K766" s="105">
        <f>-IF(ISNA(VLOOKUP(D766,'[1]Combined Contribution Amounts'!$A$2:$K$1335,7,FALSE)),0,VLOOKUP(D766,'[1]Combined Contribution Amounts'!$A$2:$K$1335,7,FALSE))+-IF(ISNA(VLOOKUP(D766,'[1]Combined Contribution Amounts'!$A$2:$K$1335,8,FALSE)),0,VLOOKUP(D766,'[1]Combined Contribution Amounts'!$A$2:$K$1335,8,FALSE))+-IF(ISNA(VLOOKUP(D766,'[1]Combined Contribution Amounts'!$A$2:$K$1335,9,FALSE)),0,VLOOKUP(D766,'[1]Combined Contribution Amounts'!$A$2:$K$1335,9,FALSE))</f>
        <v>0</v>
      </c>
      <c r="L766" s="105">
        <f>VLOOKUP(D766,'[1]Pension Expense Details'!$D$23:$S$1407,16,FALSE)</f>
        <v>31489</v>
      </c>
      <c r="M766" s="105">
        <f>ROUND(('[1]68_InOutFlowsCurPrdAndPriorHist'!$F$28-'[1]68_InOutFlowsCurPrdAndPriorHist'!$F$31)*$H766,0)-VLOOKUP(D766,'[1]Pension Expense Details'!$D$23:$S$1407,12,FALSE)</f>
        <v>-5182</v>
      </c>
      <c r="N766" s="105">
        <f>ROUND(('[1]68_InOutFlowsCurPrdAndPriorHist'!$F$29-'[1]68_InOutFlowsCurPrdAndPriorHist'!$F$32)*$H766,0)-VLOOKUP(D766,'[1]Pension Expense Details'!$D$23:$S$1407,13,FALSE)</f>
        <v>-39161</v>
      </c>
      <c r="O766" s="105">
        <f>ROUND(('[1]68_InOutFlowsCurPrdAndPriorHist'!$F$30-'[1]68_InOutFlowsCurPrdAndPriorHist'!$F$33)*$H766,0)-VLOOKUP(D766,'[1]Pension Expense Details'!$D$23:$S$1407,14,FALSE)</f>
        <v>16934</v>
      </c>
      <c r="P766" s="105">
        <f>ROUND((VLOOKUP(D766,'[1]Schedule of Pension Amounts LW'!$B$15:$AC$1399,28,FALSE)-VLOOKUP(D766,'[1]Schedule of Pension Amounts LW'!$B$15:$AC$1399,27,FALSE))*'[1]Schedule of Pension Amounts LW'!AD$4,0)+VLOOKUP(D766,'[1]Schedule of Pension Amounts LW'!$B$15:$AH$1399,33,FALSE)-VLOOKUP(D766,'[1]Pension Expense Details'!$D$23:$S$1407,15,FALSE)</f>
        <v>7108</v>
      </c>
      <c r="Q766" s="98">
        <f t="shared" si="50"/>
        <v>325284</v>
      </c>
      <c r="R766" s="98">
        <f>ROUND('[1]68_InOutFlowsCurPrdAndPrior'!$D$32*IF(ISNA(VLOOKUP(D766,'[1]Proportionate Shares'!$D$23:$I$1359,6,FALSE)),0,VLOOKUP(D766,'[1]Proportionate Shares'!$D$23:$I$1359,6,FALSE)),0)</f>
        <v>1366</v>
      </c>
      <c r="S766" s="98">
        <f>ROUND('[1]68_InOutFlowsCurPrdAndPrior'!$D$33*IF(ISNA(VLOOKUP(D766,'[1]Proportionate Shares'!$D$23:$I$1359,6,FALSE)),0,VLOOKUP(D766,'[1]Proportionate Shares'!$D$23:$I$1359,6,FALSE)),0)</f>
        <v>100919</v>
      </c>
      <c r="T766" s="98">
        <f>ROUND('[1]68_InOutFlowsCurPrdAndPrior'!$D$35*IF(ISNA(VLOOKUP(D766,'[1]Proportionate Shares'!$D$23:$I$1359,6,FALSE)),0,VLOOKUP(D766,'[1]Proportionate Shares'!$D$23:$I$1359,6,FALSE)),0)</f>
        <v>19556</v>
      </c>
      <c r="U766" s="98">
        <f>VLOOKUP(D766,'[1]Schedule of Pension Amounts LW'!$B$15:$AS$1399,36,FALSE)</f>
        <v>27378</v>
      </c>
      <c r="V766" s="99">
        <f t="shared" si="51"/>
        <v>149219</v>
      </c>
      <c r="W766" s="98">
        <f>ROUND('[1]68_InOutFlowsCurPrdAndPrior'!$F$32*IF(ISNA(VLOOKUP(D766,'[1]Proportionate Shares'!$D$23:$I$1359,6,FALSE)),0,VLOOKUP(D766,'[1]Proportionate Shares'!$D$23:$I$1359,6,FALSE)),0)</f>
        <v>11294</v>
      </c>
      <c r="X766" s="98">
        <f>ROUND('[1]68_InOutFlowsCurPrdAndPrior'!$F$33*IF(ISNA(VLOOKUP(D766,'[1]Proportionate Shares'!$D$23:$I$1359,6,FALSE)),0,VLOOKUP(D766,'[1]Proportionate Shares'!$D$23:$I$1359,6,FALSE)),0)</f>
        <v>41705</v>
      </c>
      <c r="Y766" s="98">
        <f>ROUND('[1]68_InOutFlowsCurPrdAndPrior'!$F$35*IF(ISNA(VLOOKUP(D766,'[1]Proportionate Shares'!$D$23:$I$1359,6,FALSE)),0,VLOOKUP(D766,'[1]Proportionate Shares'!$D$23:$I$1359,6,FALSE)),0)</f>
        <v>16290</v>
      </c>
      <c r="Z766" s="98">
        <f>-VLOOKUP(D766,'[1]Schedule of Pension Amounts LW'!$B$15:$AS$1399,37,FALSE)</f>
        <v>5116</v>
      </c>
      <c r="AA766" s="99">
        <f t="shared" si="52"/>
        <v>74405</v>
      </c>
      <c r="AB766" s="72">
        <f>VLOOKUP(D766,'[1]Pension Expense Details'!$D$22:$S$1407,16,FALSE)</f>
        <v>31489</v>
      </c>
      <c r="AC766" s="72">
        <f t="shared" si="53"/>
        <v>37682</v>
      </c>
      <c r="AD766" s="72">
        <f>VLOOKUP(D766,'[1]Schedule of Pension Amounts LW'!$B$15:$W$1399,22,FALSE)</f>
        <v>69171</v>
      </c>
    </row>
    <row r="767" spans="1:30" x14ac:dyDescent="0.3">
      <c r="A767" s="104"/>
      <c r="B767" s="33"/>
      <c r="C767" s="33" t="str">
        <f>VLOOKUP(D767,'[1]Employer information'!$I$3:$J$1391,2,FALSE)</f>
        <v xml:space="preserve">Public Education                                  </v>
      </c>
      <c r="D767" s="33" t="str">
        <f>'[1]Schedule of Pension Amounts LW'!B760</f>
        <v>0897</v>
      </c>
      <c r="E767" s="33" t="str">
        <f>IF(ISNA(VLOOKUP(D767,'[1]Proportionate Shares'!$D$23:$G$1400,2,FALSE)),"",VLOOKUP(D767,'[1]Proportionate Shares'!$D$23:$G$1400,2,FALSE))</f>
        <v>118902</v>
      </c>
      <c r="F767" s="33" t="str">
        <f>IF(ISNA(VLOOKUP(D767,'[1]Proportionate Shares'!$D$23:$G$1400,3,FALSE)),"",VLOOKUP(D767,'[1]Proportionate Shares'!$D$23:$G$1400,3,FALSE))</f>
        <v xml:space="preserve">   </v>
      </c>
      <c r="G767" s="34" t="str">
        <f>VLOOKUP(D767,'[1]Employer information'!$A$3:$B$1390,2,FALSE)</f>
        <v>IRION COUNTY ISD</v>
      </c>
      <c r="H767" s="36">
        <f>IF(ISNA(VLOOKUP(D767,'[1]Proportionate Shares'!$D$23:$I$1377,6,FALSE)),0,VLOOKUP(D767,'[1]Proportionate Shares'!$D$23:$I$1377,6,FALSE))</f>
        <v>1.7797958999999999E-5</v>
      </c>
      <c r="I767" s="105">
        <f>VLOOKUP(D767,'[1]Schedule of Pension Amounts LW'!$B$15:$E$1399,3,FALSE)</f>
        <v>946592</v>
      </c>
      <c r="J767" s="105">
        <f>-IF(ISNA(VLOOKUP(D767,'[1]Combined Contribution Amounts'!$A$2:$K$1335,5,FALSE)),0,VLOOKUP(D767,'[1]Combined Contribution Amounts'!$A$2:$K$1335,5,FALSE))</f>
        <v>-62295</v>
      </c>
      <c r="K767" s="105">
        <f>-IF(ISNA(VLOOKUP(D767,'[1]Combined Contribution Amounts'!$A$2:$K$1335,7,FALSE)),0,VLOOKUP(D767,'[1]Combined Contribution Amounts'!$A$2:$K$1335,7,FALSE))+-IF(ISNA(VLOOKUP(D767,'[1]Combined Contribution Amounts'!$A$2:$K$1335,8,FALSE)),0,VLOOKUP(D767,'[1]Combined Contribution Amounts'!$A$2:$K$1335,8,FALSE))+-IF(ISNA(VLOOKUP(D767,'[1]Combined Contribution Amounts'!$A$2:$K$1335,9,FALSE)),0,VLOOKUP(D767,'[1]Combined Contribution Amounts'!$A$2:$K$1335,9,FALSE))</f>
        <v>0</v>
      </c>
      <c r="L767" s="105">
        <f>VLOOKUP(D767,'[1]Pension Expense Details'!$D$23:$S$1407,16,FALSE)</f>
        <v>90992</v>
      </c>
      <c r="M767" s="105">
        <f>ROUND(('[1]68_InOutFlowsCurPrdAndPriorHist'!$F$28-'[1]68_InOutFlowsCurPrdAndPriorHist'!$F$31)*$H767,0)-VLOOKUP(D767,'[1]Pension Expense Details'!$D$23:$S$1407,12,FALSE)</f>
        <v>-14741</v>
      </c>
      <c r="N767" s="105">
        <f>ROUND(('[1]68_InOutFlowsCurPrdAndPriorHist'!$F$29-'[1]68_InOutFlowsCurPrdAndPriorHist'!$F$32)*$H767,0)-VLOOKUP(D767,'[1]Pension Expense Details'!$D$23:$S$1407,13,FALSE)</f>
        <v>-111383</v>
      </c>
      <c r="O767" s="105">
        <f>ROUND(('[1]68_InOutFlowsCurPrdAndPriorHist'!$F$30-'[1]68_InOutFlowsCurPrdAndPriorHist'!$F$33)*$H767,0)-VLOOKUP(D767,'[1]Pension Expense Details'!$D$23:$S$1407,14,FALSE)</f>
        <v>48166</v>
      </c>
      <c r="P767" s="105">
        <f>ROUND((VLOOKUP(D767,'[1]Schedule of Pension Amounts LW'!$B$15:$AC$1399,28,FALSE)-VLOOKUP(D767,'[1]Schedule of Pension Amounts LW'!$B$15:$AC$1399,27,FALSE))*'[1]Schedule of Pension Amounts LW'!AD$4,0)+VLOOKUP(D767,'[1]Schedule of Pension Amounts LW'!$B$15:$AH$1399,33,FALSE)-VLOOKUP(D767,'[1]Pension Expense Details'!$D$23:$S$1407,15,FALSE)</f>
        <v>27863</v>
      </c>
      <c r="Q767" s="98">
        <f t="shared" si="50"/>
        <v>925194</v>
      </c>
      <c r="R767" s="98">
        <f>ROUND('[1]68_InOutFlowsCurPrdAndPrior'!$D$32*IF(ISNA(VLOOKUP(D767,'[1]Proportionate Shares'!$D$23:$I$1359,6,FALSE)),0,VLOOKUP(D767,'[1]Proportionate Shares'!$D$23:$I$1359,6,FALSE)),0)</f>
        <v>3887</v>
      </c>
      <c r="S767" s="98">
        <f>ROUND('[1]68_InOutFlowsCurPrdAndPrior'!$D$33*IF(ISNA(VLOOKUP(D767,'[1]Proportionate Shares'!$D$23:$I$1359,6,FALSE)),0,VLOOKUP(D767,'[1]Proportionate Shares'!$D$23:$I$1359,6,FALSE)),0)</f>
        <v>287040</v>
      </c>
      <c r="T767" s="98">
        <f>ROUND('[1]68_InOutFlowsCurPrdAndPrior'!$D$35*IF(ISNA(VLOOKUP(D767,'[1]Proportionate Shares'!$D$23:$I$1359,6,FALSE)),0,VLOOKUP(D767,'[1]Proportionate Shares'!$D$23:$I$1359,6,FALSE)),0)</f>
        <v>55623</v>
      </c>
      <c r="U767" s="98">
        <f>VLOOKUP(D767,'[1]Schedule of Pension Amounts LW'!$B$15:$AS$1399,36,FALSE)</f>
        <v>132881</v>
      </c>
      <c r="V767" s="99">
        <f t="shared" si="51"/>
        <v>479431</v>
      </c>
      <c r="W767" s="98">
        <f>ROUND('[1]68_InOutFlowsCurPrdAndPrior'!$F$32*IF(ISNA(VLOOKUP(D767,'[1]Proportionate Shares'!$D$23:$I$1359,6,FALSE)),0,VLOOKUP(D767,'[1]Proportionate Shares'!$D$23:$I$1359,6,FALSE)),0)</f>
        <v>32124</v>
      </c>
      <c r="X767" s="98">
        <f>ROUND('[1]68_InOutFlowsCurPrdAndPrior'!$F$33*IF(ISNA(VLOOKUP(D767,'[1]Proportionate Shares'!$D$23:$I$1359,6,FALSE)),0,VLOOKUP(D767,'[1]Proportionate Shares'!$D$23:$I$1359,6,FALSE)),0)</f>
        <v>118619</v>
      </c>
      <c r="Y767" s="98">
        <f>ROUND('[1]68_InOutFlowsCurPrdAndPrior'!$F$35*IF(ISNA(VLOOKUP(D767,'[1]Proportionate Shares'!$D$23:$I$1359,6,FALSE)),0,VLOOKUP(D767,'[1]Proportionate Shares'!$D$23:$I$1359,6,FALSE)),0)</f>
        <v>46333</v>
      </c>
      <c r="Z767" s="98">
        <f>-VLOOKUP(D767,'[1]Schedule of Pension Amounts LW'!$B$15:$AS$1399,37,FALSE)</f>
        <v>35289</v>
      </c>
      <c r="AA767" s="99">
        <f t="shared" si="52"/>
        <v>232365</v>
      </c>
      <c r="AB767" s="72">
        <f>VLOOKUP(D767,'[1]Pension Expense Details'!$D$22:$S$1407,16,FALSE)</f>
        <v>90992</v>
      </c>
      <c r="AC767" s="72">
        <f t="shared" si="53"/>
        <v>114184</v>
      </c>
      <c r="AD767" s="72">
        <f>VLOOKUP(D767,'[1]Schedule of Pension Amounts LW'!$B$15:$W$1399,22,FALSE)</f>
        <v>205176</v>
      </c>
    </row>
    <row r="768" spans="1:30" x14ac:dyDescent="0.3">
      <c r="A768" s="104"/>
      <c r="B768" s="33"/>
      <c r="C768" s="33" t="str">
        <f>VLOOKUP(D768,'[1]Employer information'!$I$3:$J$1391,2,FALSE)</f>
        <v xml:space="preserve">Public Education                                  </v>
      </c>
      <c r="D768" s="33" t="str">
        <f>'[1]Schedule of Pension Amounts LW'!B761</f>
        <v>0747</v>
      </c>
      <c r="E768" s="33" t="str">
        <f>IF(ISNA(VLOOKUP(D768,'[1]Proportionate Shares'!$D$23:$G$1400,2,FALSE)),"",VLOOKUP(D768,'[1]Proportionate Shares'!$D$23:$G$1400,2,FALSE))</f>
        <v>057912</v>
      </c>
      <c r="F768" s="33" t="str">
        <f>IF(ISNA(VLOOKUP(D768,'[1]Proportionate Shares'!$D$23:$G$1400,3,FALSE)),"",VLOOKUP(D768,'[1]Proportionate Shares'!$D$23:$G$1400,3,FALSE))</f>
        <v xml:space="preserve">   </v>
      </c>
      <c r="G768" s="34" t="str">
        <f>VLOOKUP(D768,'[1]Employer information'!$A$3:$B$1390,2,FALSE)</f>
        <v>IRVING ISD</v>
      </c>
      <c r="H768" s="36">
        <f>IF(ISNA(VLOOKUP(D768,'[1]Proportionate Shares'!$D$23:$I$1377,6,FALSE)),0,VLOOKUP(D768,'[1]Proportionate Shares'!$D$23:$I$1377,6,FALSE))</f>
        <v>2.215461139E-3</v>
      </c>
      <c r="I768" s="105">
        <f>VLOOKUP(D768,'[1]Schedule of Pension Amounts LW'!$B$15:$E$1399,3,FALSE)</f>
        <v>125769039</v>
      </c>
      <c r="J768" s="105">
        <f>-IF(ISNA(VLOOKUP(D768,'[1]Combined Contribution Amounts'!$A$2:$K$1335,5,FALSE)),0,VLOOKUP(D768,'[1]Combined Contribution Amounts'!$A$2:$K$1335,5,FALSE))</f>
        <v>-7754381</v>
      </c>
      <c r="K768" s="105">
        <f>-IF(ISNA(VLOOKUP(D768,'[1]Combined Contribution Amounts'!$A$2:$K$1335,7,FALSE)),0,VLOOKUP(D768,'[1]Combined Contribution Amounts'!$A$2:$K$1335,7,FALSE))+-IF(ISNA(VLOOKUP(D768,'[1]Combined Contribution Amounts'!$A$2:$K$1335,8,FALSE)),0,VLOOKUP(D768,'[1]Combined Contribution Amounts'!$A$2:$K$1335,8,FALSE))+-IF(ISNA(VLOOKUP(D768,'[1]Combined Contribution Amounts'!$A$2:$K$1335,9,FALSE)),0,VLOOKUP(D768,'[1]Combined Contribution Amounts'!$A$2:$K$1335,9,FALSE))</f>
        <v>0</v>
      </c>
      <c r="L768" s="105">
        <f>VLOOKUP(D768,'[1]Pension Expense Details'!$D$23:$S$1407,16,FALSE)</f>
        <v>10078803</v>
      </c>
      <c r="M768" s="105">
        <f>ROUND(('[1]68_InOutFlowsCurPrdAndPriorHist'!$F$28-'[1]68_InOutFlowsCurPrdAndPriorHist'!$F$31)*$H768,0)-VLOOKUP(D768,'[1]Pension Expense Details'!$D$23:$S$1407,12,FALSE)</f>
        <v>-1834928</v>
      </c>
      <c r="N768" s="105">
        <f>ROUND(('[1]68_InOutFlowsCurPrdAndPriorHist'!$F$29-'[1]68_InOutFlowsCurPrdAndPriorHist'!$F$32)*$H768,0)-VLOOKUP(D768,'[1]Pension Expense Details'!$D$23:$S$1407,13,FALSE)</f>
        <v>-13864808</v>
      </c>
      <c r="O768" s="105">
        <f>ROUND(('[1]68_InOutFlowsCurPrdAndPriorHist'!$F$30-'[1]68_InOutFlowsCurPrdAndPriorHist'!$F$33)*$H768,0)-VLOOKUP(D768,'[1]Pension Expense Details'!$D$23:$S$1407,14,FALSE)</f>
        <v>5995572</v>
      </c>
      <c r="P768" s="105">
        <f>ROUND((VLOOKUP(D768,'[1]Schedule of Pension Amounts LW'!$B$15:$AC$1399,28,FALSE)-VLOOKUP(D768,'[1]Schedule of Pension Amounts LW'!$B$15:$AC$1399,27,FALSE))*'[1]Schedule of Pension Amounts LW'!AD$4,0)+VLOOKUP(D768,'[1]Schedule of Pension Amounts LW'!$B$15:$AH$1399,33,FALSE)-VLOOKUP(D768,'[1]Pension Expense Details'!$D$23:$S$1407,15,FALSE)</f>
        <v>-3222701</v>
      </c>
      <c r="Q768" s="98">
        <f t="shared" si="50"/>
        <v>115166596</v>
      </c>
      <c r="R768" s="98">
        <f>ROUND('[1]68_InOutFlowsCurPrdAndPrior'!$D$32*IF(ISNA(VLOOKUP(D768,'[1]Proportionate Shares'!$D$23:$I$1359,6,FALSE)),0,VLOOKUP(D768,'[1]Proportionate Shares'!$D$23:$I$1359,6,FALSE)),0)</f>
        <v>483803</v>
      </c>
      <c r="S768" s="98">
        <f>ROUND('[1]68_InOutFlowsCurPrdAndPrior'!$D$33*IF(ISNA(VLOOKUP(D768,'[1]Proportionate Shares'!$D$23:$I$1359,6,FALSE)),0,VLOOKUP(D768,'[1]Proportionate Shares'!$D$23:$I$1359,6,FALSE)),0)</f>
        <v>35730334</v>
      </c>
      <c r="T768" s="98">
        <f>ROUND('[1]68_InOutFlowsCurPrdAndPrior'!$D$35*IF(ISNA(VLOOKUP(D768,'[1]Proportionate Shares'!$D$23:$I$1359,6,FALSE)),0,VLOOKUP(D768,'[1]Proportionate Shares'!$D$23:$I$1359,6,FALSE)),0)</f>
        <v>6923851</v>
      </c>
      <c r="U768" s="98">
        <f>VLOOKUP(D768,'[1]Schedule of Pension Amounts LW'!$B$15:$AS$1399,36,FALSE)</f>
        <v>5826424</v>
      </c>
      <c r="V768" s="99">
        <f t="shared" si="51"/>
        <v>48964412</v>
      </c>
      <c r="W768" s="98">
        <f>ROUND('[1]68_InOutFlowsCurPrdAndPrior'!$F$32*IF(ISNA(VLOOKUP(D768,'[1]Proportionate Shares'!$D$23:$I$1359,6,FALSE)),0,VLOOKUP(D768,'[1]Proportionate Shares'!$D$23:$I$1359,6,FALSE)),0)</f>
        <v>3998767</v>
      </c>
      <c r="X768" s="98">
        <f>ROUND('[1]68_InOutFlowsCurPrdAndPrior'!$F$33*IF(ISNA(VLOOKUP(D768,'[1]Proportionate Shares'!$D$23:$I$1359,6,FALSE)),0,VLOOKUP(D768,'[1]Proportionate Shares'!$D$23:$I$1359,6,FALSE)),0)</f>
        <v>14765464</v>
      </c>
      <c r="Y768" s="98">
        <f>ROUND('[1]68_InOutFlowsCurPrdAndPrior'!$F$35*IF(ISNA(VLOOKUP(D768,'[1]Proportionate Shares'!$D$23:$I$1359,6,FALSE)),0,VLOOKUP(D768,'[1]Proportionate Shares'!$D$23:$I$1359,6,FALSE)),0)</f>
        <v>5767446</v>
      </c>
      <c r="Z768" s="98">
        <f>-VLOOKUP(D768,'[1]Schedule of Pension Amounts LW'!$B$15:$AS$1399,37,FALSE)</f>
        <v>4112866</v>
      </c>
      <c r="AA768" s="99">
        <f t="shared" si="52"/>
        <v>28644543</v>
      </c>
      <c r="AB768" s="72">
        <f>VLOOKUP(D768,'[1]Pension Expense Details'!$D$22:$S$1407,16,FALSE)</f>
        <v>10078803</v>
      </c>
      <c r="AC768" s="72">
        <f t="shared" si="53"/>
        <v>12130340</v>
      </c>
      <c r="AD768" s="72">
        <f>VLOOKUP(D768,'[1]Schedule of Pension Amounts LW'!$B$15:$W$1399,22,FALSE)</f>
        <v>22209143</v>
      </c>
    </row>
    <row r="769" spans="1:30" x14ac:dyDescent="0.3">
      <c r="A769" s="104"/>
      <c r="B769" s="33"/>
      <c r="C769" s="33" t="str">
        <f>VLOOKUP(D769,'[1]Employer information'!$I$3:$J$1391,2,FALSE)</f>
        <v xml:space="preserve">Public Education                                  </v>
      </c>
      <c r="D769" s="33" t="str">
        <f>'[1]Schedule of Pension Amounts LW'!B762</f>
        <v>0748</v>
      </c>
      <c r="E769" s="33" t="str">
        <f>IF(ISNA(VLOOKUP(D769,'[1]Proportionate Shares'!$D$23:$G$1400,2,FALSE)),"",VLOOKUP(D769,'[1]Proportionate Shares'!$D$23:$G$1400,2,FALSE))</f>
        <v>070907</v>
      </c>
      <c r="F769" s="33" t="str">
        <f>IF(ISNA(VLOOKUP(D769,'[1]Proportionate Shares'!$D$23:$G$1400,3,FALSE)),"",VLOOKUP(D769,'[1]Proportionate Shares'!$D$23:$G$1400,3,FALSE))</f>
        <v xml:space="preserve">   </v>
      </c>
      <c r="G769" s="34" t="str">
        <f>VLOOKUP(D769,'[1]Employer information'!$A$3:$B$1390,2,FALSE)</f>
        <v>ITALY ISD</v>
      </c>
      <c r="H769" s="36">
        <f>IF(ISNA(VLOOKUP(D769,'[1]Proportionate Shares'!$D$23:$I$1377,6,FALSE)),0,VLOOKUP(D769,'[1]Proportionate Shares'!$D$23:$I$1377,6,FALSE))</f>
        <v>3.0684658E-5</v>
      </c>
      <c r="I769" s="105">
        <f>VLOOKUP(D769,'[1]Schedule of Pension Amounts LW'!$B$15:$E$1399,3,FALSE)</f>
        <v>1860767</v>
      </c>
      <c r="J769" s="105">
        <f>-IF(ISNA(VLOOKUP(D769,'[1]Combined Contribution Amounts'!$A$2:$K$1335,5,FALSE)),0,VLOOKUP(D769,'[1]Combined Contribution Amounts'!$A$2:$K$1335,5,FALSE))</f>
        <v>-107400</v>
      </c>
      <c r="K769" s="105">
        <f>-IF(ISNA(VLOOKUP(D769,'[1]Combined Contribution Amounts'!$A$2:$K$1335,7,FALSE)),0,VLOOKUP(D769,'[1]Combined Contribution Amounts'!$A$2:$K$1335,7,FALSE))+-IF(ISNA(VLOOKUP(D769,'[1]Combined Contribution Amounts'!$A$2:$K$1335,8,FALSE)),0,VLOOKUP(D769,'[1]Combined Contribution Amounts'!$A$2:$K$1335,8,FALSE))+-IF(ISNA(VLOOKUP(D769,'[1]Combined Contribution Amounts'!$A$2:$K$1335,9,FALSE)),0,VLOOKUP(D769,'[1]Combined Contribution Amounts'!$A$2:$K$1335,9,FALSE))</f>
        <v>0</v>
      </c>
      <c r="L769" s="105">
        <f>VLOOKUP(D769,'[1]Pension Expense Details'!$D$23:$S$1407,16,FALSE)</f>
        <v>120915</v>
      </c>
      <c r="M769" s="105">
        <f>ROUND(('[1]68_InOutFlowsCurPrdAndPriorHist'!$F$28-'[1]68_InOutFlowsCurPrdAndPriorHist'!$F$31)*$H769,0)-VLOOKUP(D769,'[1]Pension Expense Details'!$D$23:$S$1407,12,FALSE)</f>
        <v>-25415</v>
      </c>
      <c r="N769" s="105">
        <f>ROUND(('[1]68_InOutFlowsCurPrdAndPriorHist'!$F$29-'[1]68_InOutFlowsCurPrdAndPriorHist'!$F$32)*$H769,0)-VLOOKUP(D769,'[1]Pension Expense Details'!$D$23:$S$1407,13,FALSE)</f>
        <v>-192031</v>
      </c>
      <c r="O769" s="105">
        <f>ROUND(('[1]68_InOutFlowsCurPrdAndPriorHist'!$F$30-'[1]68_InOutFlowsCurPrdAndPriorHist'!$F$33)*$H769,0)-VLOOKUP(D769,'[1]Pension Expense Details'!$D$23:$S$1407,14,FALSE)</f>
        <v>83040</v>
      </c>
      <c r="P769" s="105">
        <f>ROUND((VLOOKUP(D769,'[1]Schedule of Pension Amounts LW'!$B$15:$AC$1399,28,FALSE)-VLOOKUP(D769,'[1]Schedule of Pension Amounts LW'!$B$15:$AC$1399,27,FALSE))*'[1]Schedule of Pension Amounts LW'!AD$4,0)+VLOOKUP(D769,'[1]Schedule of Pension Amounts LW'!$B$15:$AH$1399,33,FALSE)-VLOOKUP(D769,'[1]Pension Expense Details'!$D$23:$S$1407,15,FALSE)</f>
        <v>-144792</v>
      </c>
      <c r="Q769" s="98">
        <f t="shared" si="50"/>
        <v>1595084</v>
      </c>
      <c r="R769" s="98">
        <f>ROUND('[1]68_InOutFlowsCurPrdAndPrior'!$D$32*IF(ISNA(VLOOKUP(D769,'[1]Proportionate Shares'!$D$23:$I$1359,6,FALSE)),0,VLOOKUP(D769,'[1]Proportionate Shares'!$D$23:$I$1359,6,FALSE)),0)</f>
        <v>6701</v>
      </c>
      <c r="S769" s="98">
        <f>ROUND('[1]68_InOutFlowsCurPrdAndPrior'!$D$33*IF(ISNA(VLOOKUP(D769,'[1]Proportionate Shares'!$D$23:$I$1359,6,FALSE)),0,VLOOKUP(D769,'[1]Proportionate Shares'!$D$23:$I$1359,6,FALSE)),0)</f>
        <v>494874</v>
      </c>
      <c r="T769" s="98">
        <f>ROUND('[1]68_InOutFlowsCurPrdAndPrior'!$D$35*IF(ISNA(VLOOKUP(D769,'[1]Proportionate Shares'!$D$23:$I$1359,6,FALSE)),0,VLOOKUP(D769,'[1]Proportionate Shares'!$D$23:$I$1359,6,FALSE)),0)</f>
        <v>95897</v>
      </c>
      <c r="U769" s="98">
        <f>VLOOKUP(D769,'[1]Schedule of Pension Amounts LW'!$B$15:$AS$1399,36,FALSE)</f>
        <v>264461</v>
      </c>
      <c r="V769" s="99">
        <f t="shared" si="51"/>
        <v>861933</v>
      </c>
      <c r="W769" s="98">
        <f>ROUND('[1]68_InOutFlowsCurPrdAndPrior'!$F$32*IF(ISNA(VLOOKUP(D769,'[1]Proportionate Shares'!$D$23:$I$1359,6,FALSE)),0,VLOOKUP(D769,'[1]Proportionate Shares'!$D$23:$I$1359,6,FALSE)),0)</f>
        <v>55384</v>
      </c>
      <c r="X769" s="98">
        <f>ROUND('[1]68_InOutFlowsCurPrdAndPrior'!$F$33*IF(ISNA(VLOOKUP(D769,'[1]Proportionate Shares'!$D$23:$I$1359,6,FALSE)),0,VLOOKUP(D769,'[1]Proportionate Shares'!$D$23:$I$1359,6,FALSE)),0)</f>
        <v>204505</v>
      </c>
      <c r="Y769" s="98">
        <f>ROUND('[1]68_InOutFlowsCurPrdAndPrior'!$F$35*IF(ISNA(VLOOKUP(D769,'[1]Proportionate Shares'!$D$23:$I$1359,6,FALSE)),0,VLOOKUP(D769,'[1]Proportionate Shares'!$D$23:$I$1359,6,FALSE)),0)</f>
        <v>79880</v>
      </c>
      <c r="Z769" s="98">
        <f>-VLOOKUP(D769,'[1]Schedule of Pension Amounts LW'!$B$15:$AS$1399,37,FALSE)</f>
        <v>357474</v>
      </c>
      <c r="AA769" s="99">
        <f t="shared" si="52"/>
        <v>697243</v>
      </c>
      <c r="AB769" s="72">
        <f>VLOOKUP(D769,'[1]Pension Expense Details'!$D$22:$S$1407,16,FALSE)</f>
        <v>120915</v>
      </c>
      <c r="AC769" s="72">
        <f t="shared" si="53"/>
        <v>201359</v>
      </c>
      <c r="AD769" s="72">
        <f>VLOOKUP(D769,'[1]Schedule of Pension Amounts LW'!$B$15:$W$1399,22,FALSE)</f>
        <v>322274</v>
      </c>
    </row>
    <row r="770" spans="1:30" x14ac:dyDescent="0.3">
      <c r="A770" s="104"/>
      <c r="B770" s="33"/>
      <c r="C770" s="33" t="str">
        <f>VLOOKUP(D770,'[1]Employer information'!$I$3:$J$1391,2,FALSE)</f>
        <v xml:space="preserve">Public Education                                  </v>
      </c>
      <c r="D770" s="33" t="str">
        <f>'[1]Schedule of Pension Amounts LW'!B763</f>
        <v>0749</v>
      </c>
      <c r="E770" s="33" t="str">
        <f>IF(ISNA(VLOOKUP(D770,'[1]Proportionate Shares'!$D$23:$G$1400,2,FALSE)),"",VLOOKUP(D770,'[1]Proportionate Shares'!$D$23:$G$1400,2,FALSE))</f>
        <v>109907</v>
      </c>
      <c r="F770" s="33" t="str">
        <f>IF(ISNA(VLOOKUP(D770,'[1]Proportionate Shares'!$D$23:$G$1400,3,FALSE)),"",VLOOKUP(D770,'[1]Proportionate Shares'!$D$23:$G$1400,3,FALSE))</f>
        <v xml:space="preserve">   </v>
      </c>
      <c r="G770" s="34" t="str">
        <f>VLOOKUP(D770,'[1]Employer information'!$A$3:$B$1390,2,FALSE)</f>
        <v>ITASCA ISD</v>
      </c>
      <c r="H770" s="36">
        <f>IF(ISNA(VLOOKUP(D770,'[1]Proportionate Shares'!$D$23:$I$1377,6,FALSE)),0,VLOOKUP(D770,'[1]Proportionate Shares'!$D$23:$I$1377,6,FALSE))</f>
        <v>3.8541816000000001E-5</v>
      </c>
      <c r="I770" s="105">
        <f>VLOOKUP(D770,'[1]Schedule of Pension Amounts LW'!$B$15:$E$1399,3,FALSE)</f>
        <v>2240129</v>
      </c>
      <c r="J770" s="105">
        <f>-IF(ISNA(VLOOKUP(D770,'[1]Combined Contribution Amounts'!$A$2:$K$1335,5,FALSE)),0,VLOOKUP(D770,'[1]Combined Contribution Amounts'!$A$2:$K$1335,5,FALSE))</f>
        <v>-134901</v>
      </c>
      <c r="K770" s="105">
        <f>-IF(ISNA(VLOOKUP(D770,'[1]Combined Contribution Amounts'!$A$2:$K$1335,7,FALSE)),0,VLOOKUP(D770,'[1]Combined Contribution Amounts'!$A$2:$K$1335,7,FALSE))+-IF(ISNA(VLOOKUP(D770,'[1]Combined Contribution Amounts'!$A$2:$K$1335,8,FALSE)),0,VLOOKUP(D770,'[1]Combined Contribution Amounts'!$A$2:$K$1335,8,FALSE))+-IF(ISNA(VLOOKUP(D770,'[1]Combined Contribution Amounts'!$A$2:$K$1335,9,FALSE)),0,VLOOKUP(D770,'[1]Combined Contribution Amounts'!$A$2:$K$1335,9,FALSE))</f>
        <v>0</v>
      </c>
      <c r="L770" s="105">
        <f>VLOOKUP(D770,'[1]Pension Expense Details'!$D$23:$S$1407,16,FALSE)</f>
        <v>167142</v>
      </c>
      <c r="M770" s="105">
        <f>ROUND(('[1]68_InOutFlowsCurPrdAndPriorHist'!$F$28-'[1]68_InOutFlowsCurPrdAndPriorHist'!$F$31)*$H770,0)-VLOOKUP(D770,'[1]Pension Expense Details'!$D$23:$S$1407,12,FALSE)</f>
        <v>-31922</v>
      </c>
      <c r="N770" s="105">
        <f>ROUND(('[1]68_InOutFlowsCurPrdAndPriorHist'!$F$29-'[1]68_InOutFlowsCurPrdAndPriorHist'!$F$32)*$H770,0)-VLOOKUP(D770,'[1]Pension Expense Details'!$D$23:$S$1407,13,FALSE)</f>
        <v>-241203</v>
      </c>
      <c r="O770" s="105">
        <f>ROUND(('[1]68_InOutFlowsCurPrdAndPriorHist'!$F$30-'[1]68_InOutFlowsCurPrdAndPriorHist'!$F$33)*$H770,0)-VLOOKUP(D770,'[1]Pension Expense Details'!$D$23:$S$1407,14,FALSE)</f>
        <v>104303</v>
      </c>
      <c r="P770" s="105">
        <f>ROUND((VLOOKUP(D770,'[1]Schedule of Pension Amounts LW'!$B$15:$AC$1399,28,FALSE)-VLOOKUP(D770,'[1]Schedule of Pension Amounts LW'!$B$15:$AC$1399,27,FALSE))*'[1]Schedule of Pension Amounts LW'!AD$4,0)+VLOOKUP(D770,'[1]Schedule of Pension Amounts LW'!$B$15:$AH$1399,33,FALSE)-VLOOKUP(D770,'[1]Pension Expense Details'!$D$23:$S$1407,15,FALSE)</f>
        <v>-100024</v>
      </c>
      <c r="Q770" s="98">
        <f t="shared" si="50"/>
        <v>2003524</v>
      </c>
      <c r="R770" s="98">
        <f>ROUND('[1]68_InOutFlowsCurPrdAndPrior'!$D$32*IF(ISNA(VLOOKUP(D770,'[1]Proportionate Shares'!$D$23:$I$1359,6,FALSE)),0,VLOOKUP(D770,'[1]Proportionate Shares'!$D$23:$I$1359,6,FALSE)),0)</f>
        <v>8417</v>
      </c>
      <c r="S770" s="98">
        <f>ROUND('[1]68_InOutFlowsCurPrdAndPrior'!$D$33*IF(ISNA(VLOOKUP(D770,'[1]Proportionate Shares'!$D$23:$I$1359,6,FALSE)),0,VLOOKUP(D770,'[1]Proportionate Shares'!$D$23:$I$1359,6,FALSE)),0)</f>
        <v>621592</v>
      </c>
      <c r="T770" s="98">
        <f>ROUND('[1]68_InOutFlowsCurPrdAndPrior'!$D$35*IF(ISNA(VLOOKUP(D770,'[1]Proportionate Shares'!$D$23:$I$1359,6,FALSE)),0,VLOOKUP(D770,'[1]Proportionate Shares'!$D$23:$I$1359,6,FALSE)),0)</f>
        <v>120452</v>
      </c>
      <c r="U770" s="98">
        <f>VLOOKUP(D770,'[1]Schedule of Pension Amounts LW'!$B$15:$AS$1399,36,FALSE)</f>
        <v>115442</v>
      </c>
      <c r="V770" s="99">
        <f t="shared" si="51"/>
        <v>865903</v>
      </c>
      <c r="W770" s="98">
        <f>ROUND('[1]68_InOutFlowsCurPrdAndPrior'!$F$32*IF(ISNA(VLOOKUP(D770,'[1]Proportionate Shares'!$D$23:$I$1359,6,FALSE)),0,VLOOKUP(D770,'[1]Proportionate Shares'!$D$23:$I$1359,6,FALSE)),0)</f>
        <v>69566</v>
      </c>
      <c r="X770" s="98">
        <f>ROUND('[1]68_InOutFlowsCurPrdAndPrior'!$F$33*IF(ISNA(VLOOKUP(D770,'[1]Proportionate Shares'!$D$23:$I$1359,6,FALSE)),0,VLOOKUP(D770,'[1]Proportionate Shares'!$D$23:$I$1359,6,FALSE)),0)</f>
        <v>256871</v>
      </c>
      <c r="Y770" s="98">
        <f>ROUND('[1]68_InOutFlowsCurPrdAndPrior'!$F$35*IF(ISNA(VLOOKUP(D770,'[1]Proportionate Shares'!$D$23:$I$1359,6,FALSE)),0,VLOOKUP(D770,'[1]Proportionate Shares'!$D$23:$I$1359,6,FALSE)),0)</f>
        <v>100335</v>
      </c>
      <c r="Z770" s="98">
        <f>-VLOOKUP(D770,'[1]Schedule of Pension Amounts LW'!$B$15:$AS$1399,37,FALSE)</f>
        <v>126207</v>
      </c>
      <c r="AA770" s="99">
        <f t="shared" si="52"/>
        <v>552979</v>
      </c>
      <c r="AB770" s="72">
        <f>VLOOKUP(D770,'[1]Pension Expense Details'!$D$22:$S$1407,16,FALSE)</f>
        <v>167142</v>
      </c>
      <c r="AC770" s="72">
        <f t="shared" si="53"/>
        <v>208523</v>
      </c>
      <c r="AD770" s="72">
        <f>VLOOKUP(D770,'[1]Schedule of Pension Amounts LW'!$B$15:$W$1399,22,FALSE)</f>
        <v>375665</v>
      </c>
    </row>
    <row r="771" spans="1:30" x14ac:dyDescent="0.3">
      <c r="A771" s="104"/>
      <c r="B771" s="33"/>
      <c r="C771" s="33" t="str">
        <f>VLOOKUP(D771,'[1]Employer information'!$I$3:$J$1391,2,FALSE)</f>
        <v xml:space="preserve">Public Education                                  </v>
      </c>
      <c r="D771" s="33" t="str">
        <f>'[1]Schedule of Pension Amounts LW'!B764</f>
        <v>0750</v>
      </c>
      <c r="E771" s="33" t="str">
        <f>IF(ISNA(VLOOKUP(D771,'[1]Proportionate Shares'!$D$23:$G$1400,2,FALSE)),"",VLOOKUP(D771,'[1]Proportionate Shares'!$D$23:$G$1400,2,FALSE))</f>
        <v>119902</v>
      </c>
      <c r="F771" s="33" t="str">
        <f>IF(ISNA(VLOOKUP(D771,'[1]Proportionate Shares'!$D$23:$G$1400,3,FALSE)),"",VLOOKUP(D771,'[1]Proportionate Shares'!$D$23:$G$1400,3,FALSE))</f>
        <v xml:space="preserve">   </v>
      </c>
      <c r="G771" s="34" t="str">
        <f>VLOOKUP(D771,'[1]Employer information'!$A$3:$B$1390,2,FALSE)</f>
        <v>JACKSBORO ISD</v>
      </c>
      <c r="H771" s="36">
        <f>IF(ISNA(VLOOKUP(D771,'[1]Proportionate Shares'!$D$23:$I$1377,6,FALSE)),0,VLOOKUP(D771,'[1]Proportionate Shares'!$D$23:$I$1377,6,FALSE))</f>
        <v>5.2490191999999999E-5</v>
      </c>
      <c r="I771" s="105">
        <f>VLOOKUP(D771,'[1]Schedule of Pension Amounts LW'!$B$15:$E$1399,3,FALSE)</f>
        <v>2897289</v>
      </c>
      <c r="J771" s="105">
        <f>-IF(ISNA(VLOOKUP(D771,'[1]Combined Contribution Amounts'!$A$2:$K$1335,5,FALSE)),0,VLOOKUP(D771,'[1]Combined Contribution Amounts'!$A$2:$K$1335,5,FALSE))</f>
        <v>-183722</v>
      </c>
      <c r="K771" s="105">
        <f>-IF(ISNA(VLOOKUP(D771,'[1]Combined Contribution Amounts'!$A$2:$K$1335,7,FALSE)),0,VLOOKUP(D771,'[1]Combined Contribution Amounts'!$A$2:$K$1335,7,FALSE))+-IF(ISNA(VLOOKUP(D771,'[1]Combined Contribution Amounts'!$A$2:$K$1335,8,FALSE)),0,VLOOKUP(D771,'[1]Combined Contribution Amounts'!$A$2:$K$1335,8,FALSE))+-IF(ISNA(VLOOKUP(D771,'[1]Combined Contribution Amounts'!$A$2:$K$1335,9,FALSE)),0,VLOOKUP(D771,'[1]Combined Contribution Amounts'!$A$2:$K$1335,9,FALSE))</f>
        <v>0</v>
      </c>
      <c r="L771" s="105">
        <f>VLOOKUP(D771,'[1]Pension Expense Details'!$D$23:$S$1407,16,FALSE)</f>
        <v>251763</v>
      </c>
      <c r="M771" s="105">
        <f>ROUND(('[1]68_InOutFlowsCurPrdAndPriorHist'!$F$28-'[1]68_InOutFlowsCurPrdAndPriorHist'!$F$31)*$H771,0)-VLOOKUP(D771,'[1]Pension Expense Details'!$D$23:$S$1407,12,FALSE)</f>
        <v>-43475</v>
      </c>
      <c r="N771" s="105">
        <f>ROUND(('[1]68_InOutFlowsCurPrdAndPriorHist'!$F$29-'[1]68_InOutFlowsCurPrdAndPriorHist'!$F$32)*$H771,0)-VLOOKUP(D771,'[1]Pension Expense Details'!$D$23:$S$1407,13,FALSE)</f>
        <v>-328494</v>
      </c>
      <c r="O771" s="105">
        <f>ROUND(('[1]68_InOutFlowsCurPrdAndPriorHist'!$F$30-'[1]68_InOutFlowsCurPrdAndPriorHist'!$F$33)*$H771,0)-VLOOKUP(D771,'[1]Pension Expense Details'!$D$23:$S$1407,14,FALSE)</f>
        <v>142051</v>
      </c>
      <c r="P771" s="105">
        <f>ROUND((VLOOKUP(D771,'[1]Schedule of Pension Amounts LW'!$B$15:$AC$1399,28,FALSE)-VLOOKUP(D771,'[1]Schedule of Pension Amounts LW'!$B$15:$AC$1399,27,FALSE))*'[1]Schedule of Pension Amounts LW'!AD$4,0)+VLOOKUP(D771,'[1]Schedule of Pension Amounts LW'!$B$15:$AH$1399,33,FALSE)-VLOOKUP(D771,'[1]Pension Expense Details'!$D$23:$S$1407,15,FALSE)</f>
        <v>-6808</v>
      </c>
      <c r="Q771" s="98">
        <f t="shared" si="50"/>
        <v>2728604</v>
      </c>
      <c r="R771" s="98">
        <f>ROUND('[1]68_InOutFlowsCurPrdAndPrior'!$D$32*IF(ISNA(VLOOKUP(D771,'[1]Proportionate Shares'!$D$23:$I$1359,6,FALSE)),0,VLOOKUP(D771,'[1]Proportionate Shares'!$D$23:$I$1359,6,FALSE)),0)</f>
        <v>11463</v>
      </c>
      <c r="S771" s="98">
        <f>ROUND('[1]68_InOutFlowsCurPrdAndPrior'!$D$33*IF(ISNA(VLOOKUP(D771,'[1]Proportionate Shares'!$D$23:$I$1359,6,FALSE)),0,VLOOKUP(D771,'[1]Proportionate Shares'!$D$23:$I$1359,6,FALSE)),0)</f>
        <v>846547</v>
      </c>
      <c r="T771" s="98">
        <f>ROUND('[1]68_InOutFlowsCurPrdAndPrior'!$D$35*IF(ISNA(VLOOKUP(D771,'[1]Proportionate Shares'!$D$23:$I$1359,6,FALSE)),0,VLOOKUP(D771,'[1]Proportionate Shares'!$D$23:$I$1359,6,FALSE)),0)</f>
        <v>164045</v>
      </c>
      <c r="U771" s="98">
        <f>VLOOKUP(D771,'[1]Schedule of Pension Amounts LW'!$B$15:$AS$1399,36,FALSE)</f>
        <v>200093</v>
      </c>
      <c r="V771" s="99">
        <f t="shared" si="51"/>
        <v>1222148</v>
      </c>
      <c r="W771" s="98">
        <f>ROUND('[1]68_InOutFlowsCurPrdAndPrior'!$F$32*IF(ISNA(VLOOKUP(D771,'[1]Proportionate Shares'!$D$23:$I$1359,6,FALSE)),0,VLOOKUP(D771,'[1]Proportionate Shares'!$D$23:$I$1359,6,FALSE)),0)</f>
        <v>94741</v>
      </c>
      <c r="X771" s="98">
        <f>ROUND('[1]68_InOutFlowsCurPrdAndPrior'!$F$33*IF(ISNA(VLOOKUP(D771,'[1]Proportionate Shares'!$D$23:$I$1359,6,FALSE)),0,VLOOKUP(D771,'[1]Proportionate Shares'!$D$23:$I$1359,6,FALSE)),0)</f>
        <v>349833</v>
      </c>
      <c r="Y771" s="98">
        <f>ROUND('[1]68_InOutFlowsCurPrdAndPrior'!$F$35*IF(ISNA(VLOOKUP(D771,'[1]Proportionate Shares'!$D$23:$I$1359,6,FALSE)),0,VLOOKUP(D771,'[1]Proportionate Shares'!$D$23:$I$1359,6,FALSE)),0)</f>
        <v>136646</v>
      </c>
      <c r="Z771" s="98">
        <f>-VLOOKUP(D771,'[1]Schedule of Pension Amounts LW'!$B$15:$AS$1399,37,FALSE)</f>
        <v>135399</v>
      </c>
      <c r="AA771" s="99">
        <f t="shared" si="52"/>
        <v>716619</v>
      </c>
      <c r="AB771" s="72">
        <f>VLOOKUP(D771,'[1]Pension Expense Details'!$D$22:$S$1407,16,FALSE)</f>
        <v>251763</v>
      </c>
      <c r="AC771" s="72">
        <f t="shared" si="53"/>
        <v>296119</v>
      </c>
      <c r="AD771" s="72">
        <f>VLOOKUP(D771,'[1]Schedule of Pension Amounts LW'!$B$15:$W$1399,22,FALSE)</f>
        <v>547882</v>
      </c>
    </row>
    <row r="772" spans="1:30" x14ac:dyDescent="0.3">
      <c r="A772" s="104"/>
      <c r="B772" s="33"/>
      <c r="C772" s="33" t="str">
        <f>VLOOKUP(D772,'[1]Employer information'!$I$3:$J$1391,2,FALSE)</f>
        <v xml:space="preserve">Public Education                                  </v>
      </c>
      <c r="D772" s="33" t="str">
        <f>'[1]Schedule of Pension Amounts LW'!B765</f>
        <v>0751</v>
      </c>
      <c r="E772" s="33" t="str">
        <f>IF(ISNA(VLOOKUP(D772,'[1]Proportionate Shares'!$D$23:$G$1400,2,FALSE)),"",VLOOKUP(D772,'[1]Proportionate Shares'!$D$23:$G$1400,2,FALSE))</f>
        <v>037904</v>
      </c>
      <c r="F772" s="33" t="str">
        <f>IF(ISNA(VLOOKUP(D772,'[1]Proportionate Shares'!$D$23:$G$1400,3,FALSE)),"",VLOOKUP(D772,'[1]Proportionate Shares'!$D$23:$G$1400,3,FALSE))</f>
        <v xml:space="preserve">   </v>
      </c>
      <c r="G772" s="34" t="str">
        <f>VLOOKUP(D772,'[1]Employer information'!$A$3:$B$1390,2,FALSE)</f>
        <v>JACKSONVILLE ISD</v>
      </c>
      <c r="H772" s="36">
        <f>IF(ISNA(VLOOKUP(D772,'[1]Proportionate Shares'!$D$23:$I$1377,6,FALSE)),0,VLOOKUP(D772,'[1]Proportionate Shares'!$D$23:$I$1377,6,FALSE))</f>
        <v>2.5855938199999999E-4</v>
      </c>
      <c r="I772" s="105">
        <f>VLOOKUP(D772,'[1]Schedule of Pension Amounts LW'!$B$15:$E$1399,3,FALSE)</f>
        <v>14501934</v>
      </c>
      <c r="J772" s="105">
        <f>-IF(ISNA(VLOOKUP(D772,'[1]Combined Contribution Amounts'!$A$2:$K$1335,5,FALSE)),0,VLOOKUP(D772,'[1]Combined Contribution Amounts'!$A$2:$K$1335,5,FALSE))</f>
        <v>-904989</v>
      </c>
      <c r="K772" s="105">
        <f>-IF(ISNA(VLOOKUP(D772,'[1]Combined Contribution Amounts'!$A$2:$K$1335,7,FALSE)),0,VLOOKUP(D772,'[1]Combined Contribution Amounts'!$A$2:$K$1335,7,FALSE))+-IF(ISNA(VLOOKUP(D772,'[1]Combined Contribution Amounts'!$A$2:$K$1335,8,FALSE)),0,VLOOKUP(D772,'[1]Combined Contribution Amounts'!$A$2:$K$1335,8,FALSE))+-IF(ISNA(VLOOKUP(D772,'[1]Combined Contribution Amounts'!$A$2:$K$1335,9,FALSE)),0,VLOOKUP(D772,'[1]Combined Contribution Amounts'!$A$2:$K$1335,9,FALSE))</f>
        <v>0</v>
      </c>
      <c r="L772" s="105">
        <f>VLOOKUP(D772,'[1]Pension Expense Details'!$D$23:$S$1407,16,FALSE)</f>
        <v>1203954</v>
      </c>
      <c r="M772" s="105">
        <f>ROUND(('[1]68_InOutFlowsCurPrdAndPriorHist'!$F$28-'[1]68_InOutFlowsCurPrdAndPriorHist'!$F$31)*$H772,0)-VLOOKUP(D772,'[1]Pension Expense Details'!$D$23:$S$1407,12,FALSE)</f>
        <v>-214149</v>
      </c>
      <c r="N772" s="105">
        <f>ROUND(('[1]68_InOutFlowsCurPrdAndPriorHist'!$F$29-'[1]68_InOutFlowsCurPrdAndPriorHist'!$F$32)*$H772,0)-VLOOKUP(D772,'[1]Pension Expense Details'!$D$23:$S$1407,13,FALSE)</f>
        <v>-1618117</v>
      </c>
      <c r="O772" s="105">
        <f>ROUND(('[1]68_InOutFlowsCurPrdAndPriorHist'!$F$30-'[1]68_InOutFlowsCurPrdAndPriorHist'!$F$33)*$H772,0)-VLOOKUP(D772,'[1]Pension Expense Details'!$D$23:$S$1407,14,FALSE)</f>
        <v>699724</v>
      </c>
      <c r="P772" s="105">
        <f>ROUND((VLOOKUP(D772,'[1]Schedule of Pension Amounts LW'!$B$15:$AC$1399,28,FALSE)-VLOOKUP(D772,'[1]Schedule of Pension Amounts LW'!$B$15:$AC$1399,27,FALSE))*'[1]Schedule of Pension Amounts LW'!AD$4,0)+VLOOKUP(D772,'[1]Schedule of Pension Amounts LW'!$B$15:$AH$1399,33,FALSE)-VLOOKUP(D772,'[1]Pension Expense Details'!$D$23:$S$1407,15,FALSE)</f>
        <v>-227632</v>
      </c>
      <c r="Q772" s="98">
        <f t="shared" si="50"/>
        <v>13440725</v>
      </c>
      <c r="R772" s="98">
        <f>ROUND('[1]68_InOutFlowsCurPrdAndPrior'!$D$32*IF(ISNA(VLOOKUP(D772,'[1]Proportionate Shares'!$D$23:$I$1359,6,FALSE)),0,VLOOKUP(D772,'[1]Proportionate Shares'!$D$23:$I$1359,6,FALSE)),0)</f>
        <v>56463</v>
      </c>
      <c r="S772" s="98">
        <f>ROUND('[1]68_InOutFlowsCurPrdAndPrior'!$D$33*IF(ISNA(VLOOKUP(D772,'[1]Proportionate Shares'!$D$23:$I$1359,6,FALSE)),0,VLOOKUP(D772,'[1]Proportionate Shares'!$D$23:$I$1359,6,FALSE)),0)</f>
        <v>4169973</v>
      </c>
      <c r="T772" s="98">
        <f>ROUND('[1]68_InOutFlowsCurPrdAndPrior'!$D$35*IF(ISNA(VLOOKUP(D772,'[1]Proportionate Shares'!$D$23:$I$1359,6,FALSE)),0,VLOOKUP(D772,'[1]Proportionate Shares'!$D$23:$I$1359,6,FALSE)),0)</f>
        <v>808060</v>
      </c>
      <c r="U772" s="98">
        <f>VLOOKUP(D772,'[1]Schedule of Pension Amounts LW'!$B$15:$AS$1399,36,FALSE)</f>
        <v>1157000</v>
      </c>
      <c r="V772" s="99">
        <f t="shared" si="51"/>
        <v>6191496</v>
      </c>
      <c r="W772" s="98">
        <f>ROUND('[1]68_InOutFlowsCurPrdAndPrior'!$F$32*IF(ISNA(VLOOKUP(D772,'[1]Proportionate Shares'!$D$23:$I$1359,6,FALSE)),0,VLOOKUP(D772,'[1]Proportionate Shares'!$D$23:$I$1359,6,FALSE)),0)</f>
        <v>466683</v>
      </c>
      <c r="X772" s="98">
        <f>ROUND('[1]68_InOutFlowsCurPrdAndPrior'!$F$33*IF(ISNA(VLOOKUP(D772,'[1]Proportionate Shares'!$D$23:$I$1359,6,FALSE)),0,VLOOKUP(D772,'[1]Proportionate Shares'!$D$23:$I$1359,6,FALSE)),0)</f>
        <v>1723230</v>
      </c>
      <c r="Y772" s="98">
        <f>ROUND('[1]68_InOutFlowsCurPrdAndPrior'!$F$35*IF(ISNA(VLOOKUP(D772,'[1]Proportionate Shares'!$D$23:$I$1359,6,FALSE)),0,VLOOKUP(D772,'[1]Proportionate Shares'!$D$23:$I$1359,6,FALSE)),0)</f>
        <v>673100</v>
      </c>
      <c r="Z772" s="98">
        <f>-VLOOKUP(D772,'[1]Schedule of Pension Amounts LW'!$B$15:$AS$1399,37,FALSE)</f>
        <v>175242</v>
      </c>
      <c r="AA772" s="99">
        <f t="shared" si="52"/>
        <v>3038255</v>
      </c>
      <c r="AB772" s="72">
        <f>VLOOKUP(D772,'[1]Pension Expense Details'!$D$22:$S$1407,16,FALSE)</f>
        <v>1203954</v>
      </c>
      <c r="AC772" s="72">
        <f t="shared" si="53"/>
        <v>1631070</v>
      </c>
      <c r="AD772" s="72">
        <f>VLOOKUP(D772,'[1]Schedule of Pension Amounts LW'!$B$15:$W$1399,22,FALSE)</f>
        <v>2835024</v>
      </c>
    </row>
    <row r="773" spans="1:30" x14ac:dyDescent="0.3">
      <c r="A773" s="104"/>
      <c r="B773" s="33"/>
      <c r="C773" s="33" t="str">
        <f>VLOOKUP(D773,'[1]Employer information'!$I$3:$J$1391,2,FALSE)</f>
        <v xml:space="preserve">Public Education                                  </v>
      </c>
      <c r="D773" s="33" t="str">
        <f>'[1]Schedule of Pension Amounts LW'!B766</f>
        <v>0752</v>
      </c>
      <c r="E773" s="33" t="str">
        <f>IF(ISNA(VLOOKUP(D773,'[1]Proportionate Shares'!$D$23:$G$1400,2,FALSE)),"",VLOOKUP(D773,'[1]Proportionate Shares'!$D$23:$G$1400,2,FALSE))</f>
        <v>246907</v>
      </c>
      <c r="F773" s="33" t="str">
        <f>IF(ISNA(VLOOKUP(D773,'[1]Proportionate Shares'!$D$23:$G$1400,3,FALSE)),"",VLOOKUP(D773,'[1]Proportionate Shares'!$D$23:$G$1400,3,FALSE))</f>
        <v xml:space="preserve">   </v>
      </c>
      <c r="G773" s="34" t="str">
        <f>VLOOKUP(D773,'[1]Employer information'!$A$3:$B$1390,2,FALSE)</f>
        <v>JARRELL ISD</v>
      </c>
      <c r="H773" s="36">
        <f>IF(ISNA(VLOOKUP(D773,'[1]Proportionate Shares'!$D$23:$I$1377,6,FALSE)),0,VLOOKUP(D773,'[1]Proportionate Shares'!$D$23:$I$1377,6,FALSE))</f>
        <v>9.389391E-5</v>
      </c>
      <c r="I773" s="105">
        <f>VLOOKUP(D773,'[1]Schedule of Pension Amounts LW'!$B$15:$E$1399,3,FALSE)</f>
        <v>4394869</v>
      </c>
      <c r="J773" s="105">
        <f>-IF(ISNA(VLOOKUP(D773,'[1]Combined Contribution Amounts'!$A$2:$K$1335,5,FALSE)),0,VLOOKUP(D773,'[1]Combined Contribution Amounts'!$A$2:$K$1335,5,FALSE))</f>
        <v>-328640</v>
      </c>
      <c r="K773" s="105">
        <f>-IF(ISNA(VLOOKUP(D773,'[1]Combined Contribution Amounts'!$A$2:$K$1335,7,FALSE)),0,VLOOKUP(D773,'[1]Combined Contribution Amounts'!$A$2:$K$1335,7,FALSE))+-IF(ISNA(VLOOKUP(D773,'[1]Combined Contribution Amounts'!$A$2:$K$1335,8,FALSE)),0,VLOOKUP(D773,'[1]Combined Contribution Amounts'!$A$2:$K$1335,8,FALSE))+-IF(ISNA(VLOOKUP(D773,'[1]Combined Contribution Amounts'!$A$2:$K$1335,9,FALSE)),0,VLOOKUP(D773,'[1]Combined Contribution Amounts'!$A$2:$K$1335,9,FALSE))</f>
        <v>0</v>
      </c>
      <c r="L773" s="105">
        <f>VLOOKUP(D773,'[1]Pension Expense Details'!$D$23:$S$1407,16,FALSE)</f>
        <v>574171</v>
      </c>
      <c r="M773" s="105">
        <f>ROUND(('[1]68_InOutFlowsCurPrdAndPriorHist'!$F$28-'[1]68_InOutFlowsCurPrdAndPriorHist'!$F$31)*$H773,0)-VLOOKUP(D773,'[1]Pension Expense Details'!$D$23:$S$1407,12,FALSE)</f>
        <v>-77767</v>
      </c>
      <c r="N773" s="105">
        <f>ROUND(('[1]68_InOutFlowsCurPrdAndPriorHist'!$F$29-'[1]68_InOutFlowsCurPrdAndPriorHist'!$F$32)*$H773,0)-VLOOKUP(D773,'[1]Pension Expense Details'!$D$23:$S$1407,13,FALSE)</f>
        <v>-587607</v>
      </c>
      <c r="O773" s="105">
        <f>ROUND(('[1]68_InOutFlowsCurPrdAndPriorHist'!$F$30-'[1]68_InOutFlowsCurPrdAndPriorHist'!$F$33)*$H773,0)-VLOOKUP(D773,'[1]Pension Expense Details'!$D$23:$S$1407,14,FALSE)</f>
        <v>254099</v>
      </c>
      <c r="P773" s="105">
        <f>ROUND((VLOOKUP(D773,'[1]Schedule of Pension Amounts LW'!$B$15:$AC$1399,28,FALSE)-VLOOKUP(D773,'[1]Schedule of Pension Amounts LW'!$B$15:$AC$1399,27,FALSE))*'[1]Schedule of Pension Amounts LW'!AD$4,0)+VLOOKUP(D773,'[1]Schedule of Pension Amounts LW'!$B$15:$AH$1399,33,FALSE)-VLOOKUP(D773,'[1]Pension Expense Details'!$D$23:$S$1407,15,FALSE)</f>
        <v>651774</v>
      </c>
      <c r="Q773" s="98">
        <f t="shared" si="50"/>
        <v>4880899</v>
      </c>
      <c r="R773" s="98">
        <f>ROUND('[1]68_InOutFlowsCurPrdAndPrior'!$D$32*IF(ISNA(VLOOKUP(D773,'[1]Proportionate Shares'!$D$23:$I$1359,6,FALSE)),0,VLOOKUP(D773,'[1]Proportionate Shares'!$D$23:$I$1359,6,FALSE)),0)</f>
        <v>20504</v>
      </c>
      <c r="S773" s="98">
        <f>ROUND('[1]68_InOutFlowsCurPrdAndPrior'!$D$33*IF(ISNA(VLOOKUP(D773,'[1]Proportionate Shares'!$D$23:$I$1359,6,FALSE)),0,VLOOKUP(D773,'[1]Proportionate Shares'!$D$23:$I$1359,6,FALSE)),0)</f>
        <v>1514295</v>
      </c>
      <c r="T773" s="98">
        <f>ROUND('[1]68_InOutFlowsCurPrdAndPrior'!$D$35*IF(ISNA(VLOOKUP(D773,'[1]Proportionate Shares'!$D$23:$I$1359,6,FALSE)),0,VLOOKUP(D773,'[1]Proportionate Shares'!$D$23:$I$1359,6,FALSE)),0)</f>
        <v>293441</v>
      </c>
      <c r="U773" s="98">
        <f>VLOOKUP(D773,'[1]Schedule of Pension Amounts LW'!$B$15:$AS$1399,36,FALSE)</f>
        <v>840983</v>
      </c>
      <c r="V773" s="99">
        <f t="shared" si="51"/>
        <v>2669223</v>
      </c>
      <c r="W773" s="98">
        <f>ROUND('[1]68_InOutFlowsCurPrdAndPrior'!$F$32*IF(ISNA(VLOOKUP(D773,'[1]Proportionate Shares'!$D$23:$I$1359,6,FALSE)),0,VLOOKUP(D773,'[1]Proportionate Shares'!$D$23:$I$1359,6,FALSE)),0)</f>
        <v>169473</v>
      </c>
      <c r="X773" s="98">
        <f>ROUND('[1]68_InOutFlowsCurPrdAndPrior'!$F$33*IF(ISNA(VLOOKUP(D773,'[1]Proportionate Shares'!$D$23:$I$1359,6,FALSE)),0,VLOOKUP(D773,'[1]Proportionate Shares'!$D$23:$I$1359,6,FALSE)),0)</f>
        <v>625778</v>
      </c>
      <c r="Y773" s="98">
        <f>ROUND('[1]68_InOutFlowsCurPrdAndPrior'!$F$35*IF(ISNA(VLOOKUP(D773,'[1]Proportionate Shares'!$D$23:$I$1359,6,FALSE)),0,VLOOKUP(D773,'[1]Proportionate Shares'!$D$23:$I$1359,6,FALSE)),0)</f>
        <v>244431</v>
      </c>
      <c r="Z773" s="98">
        <f>-VLOOKUP(D773,'[1]Schedule of Pension Amounts LW'!$B$15:$AS$1399,37,FALSE)</f>
        <v>7898</v>
      </c>
      <c r="AA773" s="99">
        <f t="shared" si="52"/>
        <v>1047580</v>
      </c>
      <c r="AB773" s="72">
        <f>VLOOKUP(D773,'[1]Pension Expense Details'!$D$22:$S$1407,16,FALSE)</f>
        <v>574171</v>
      </c>
      <c r="AC773" s="72">
        <f t="shared" si="53"/>
        <v>557851</v>
      </c>
      <c r="AD773" s="72">
        <f>VLOOKUP(D773,'[1]Schedule of Pension Amounts LW'!$B$15:$W$1399,22,FALSE)</f>
        <v>1132022</v>
      </c>
    </row>
    <row r="774" spans="1:30" x14ac:dyDescent="0.3">
      <c r="A774" s="104"/>
      <c r="B774" s="33"/>
      <c r="C774" s="33" t="str">
        <f>VLOOKUP(D774,'[1]Employer information'!$I$3:$J$1391,2,FALSE)</f>
        <v xml:space="preserve">Public Education                                  </v>
      </c>
      <c r="D774" s="33" t="str">
        <f>'[1]Schedule of Pension Amounts LW'!B767</f>
        <v>0753</v>
      </c>
      <c r="E774" s="33" t="str">
        <f>IF(ISNA(VLOOKUP(D774,'[1]Proportionate Shares'!$D$23:$G$1400,2,FALSE)),"",VLOOKUP(D774,'[1]Proportionate Shares'!$D$23:$G$1400,2,FALSE))</f>
        <v>121904</v>
      </c>
      <c r="F774" s="33" t="str">
        <f>IF(ISNA(VLOOKUP(D774,'[1]Proportionate Shares'!$D$23:$G$1400,3,FALSE)),"",VLOOKUP(D774,'[1]Proportionate Shares'!$D$23:$G$1400,3,FALSE))</f>
        <v xml:space="preserve">   </v>
      </c>
      <c r="G774" s="34" t="str">
        <f>VLOOKUP(D774,'[1]Employer information'!$A$3:$B$1390,2,FALSE)</f>
        <v>JASPER ISD</v>
      </c>
      <c r="H774" s="36">
        <f>IF(ISNA(VLOOKUP(D774,'[1]Proportionate Shares'!$D$23:$I$1377,6,FALSE)),0,VLOOKUP(D774,'[1]Proportionate Shares'!$D$23:$I$1377,6,FALSE))</f>
        <v>1.35711612E-4</v>
      </c>
      <c r="I774" s="105">
        <f>VLOOKUP(D774,'[1]Schedule of Pension Amounts LW'!$B$15:$E$1399,3,FALSE)</f>
        <v>7552685</v>
      </c>
      <c r="J774" s="105">
        <f>-IF(ISNA(VLOOKUP(D774,'[1]Combined Contribution Amounts'!$A$2:$K$1335,5,FALSE)),0,VLOOKUP(D774,'[1]Combined Contribution Amounts'!$A$2:$K$1335,5,FALSE))</f>
        <v>-475007</v>
      </c>
      <c r="K774" s="105">
        <f>-IF(ISNA(VLOOKUP(D774,'[1]Combined Contribution Amounts'!$A$2:$K$1335,7,FALSE)),0,VLOOKUP(D774,'[1]Combined Contribution Amounts'!$A$2:$K$1335,7,FALSE))+-IF(ISNA(VLOOKUP(D774,'[1]Combined Contribution Amounts'!$A$2:$K$1335,8,FALSE)),0,VLOOKUP(D774,'[1]Combined Contribution Amounts'!$A$2:$K$1335,8,FALSE))+-IF(ISNA(VLOOKUP(D774,'[1]Combined Contribution Amounts'!$A$2:$K$1335,9,FALSE)),0,VLOOKUP(D774,'[1]Combined Contribution Amounts'!$A$2:$K$1335,9,FALSE))</f>
        <v>0</v>
      </c>
      <c r="L774" s="105">
        <f>VLOOKUP(D774,'[1]Pension Expense Details'!$D$23:$S$1407,16,FALSE)</f>
        <v>641206</v>
      </c>
      <c r="M774" s="105">
        <f>ROUND(('[1]68_InOutFlowsCurPrdAndPriorHist'!$F$28-'[1]68_InOutFlowsCurPrdAndPriorHist'!$F$31)*$H774,0)-VLOOKUP(D774,'[1]Pension Expense Details'!$D$23:$S$1407,12,FALSE)</f>
        <v>-112402</v>
      </c>
      <c r="N774" s="105">
        <f>ROUND(('[1]68_InOutFlowsCurPrdAndPriorHist'!$F$29-'[1]68_InOutFlowsCurPrdAndPriorHist'!$F$32)*$H774,0)-VLOOKUP(D774,'[1]Pension Expense Details'!$D$23:$S$1407,13,FALSE)</f>
        <v>-849311</v>
      </c>
      <c r="O774" s="105">
        <f>ROUND(('[1]68_InOutFlowsCurPrdAndPriorHist'!$F$30-'[1]68_InOutFlowsCurPrdAndPriorHist'!$F$33)*$H774,0)-VLOOKUP(D774,'[1]Pension Expense Details'!$D$23:$S$1407,14,FALSE)</f>
        <v>367268</v>
      </c>
      <c r="P774" s="105">
        <f>ROUND((VLOOKUP(D774,'[1]Schedule of Pension Amounts LW'!$B$15:$AC$1399,28,FALSE)-VLOOKUP(D774,'[1]Schedule of Pension Amounts LW'!$B$15:$AC$1399,27,FALSE))*'[1]Schedule of Pension Amounts LW'!AD$4,0)+VLOOKUP(D774,'[1]Schedule of Pension Amounts LW'!$B$15:$AH$1399,33,FALSE)-VLOOKUP(D774,'[1]Pension Expense Details'!$D$23:$S$1407,15,FALSE)</f>
        <v>-69725</v>
      </c>
      <c r="Q774" s="98">
        <f t="shared" si="50"/>
        <v>7054714</v>
      </c>
      <c r="R774" s="98">
        <f>ROUND('[1]68_InOutFlowsCurPrdAndPrior'!$D$32*IF(ISNA(VLOOKUP(D774,'[1]Proportionate Shares'!$D$23:$I$1359,6,FALSE)),0,VLOOKUP(D774,'[1]Proportionate Shares'!$D$23:$I$1359,6,FALSE)),0)</f>
        <v>29636</v>
      </c>
      <c r="S774" s="98">
        <f>ROUND('[1]68_InOutFlowsCurPrdAndPrior'!$D$33*IF(ISNA(VLOOKUP(D774,'[1]Proportionate Shares'!$D$23:$I$1359,6,FALSE)),0,VLOOKUP(D774,'[1]Proportionate Shares'!$D$23:$I$1359,6,FALSE)),0)</f>
        <v>2188719</v>
      </c>
      <c r="T774" s="98">
        <f>ROUND('[1]68_InOutFlowsCurPrdAndPrior'!$D$35*IF(ISNA(VLOOKUP(D774,'[1]Proportionate Shares'!$D$23:$I$1359,6,FALSE)),0,VLOOKUP(D774,'[1]Proportionate Shares'!$D$23:$I$1359,6,FALSE)),0)</f>
        <v>424132</v>
      </c>
      <c r="U774" s="98">
        <f>VLOOKUP(D774,'[1]Schedule of Pension Amounts LW'!$B$15:$AS$1399,36,FALSE)</f>
        <v>564535</v>
      </c>
      <c r="V774" s="99">
        <f t="shared" si="51"/>
        <v>3207022</v>
      </c>
      <c r="W774" s="98">
        <f>ROUND('[1]68_InOutFlowsCurPrdAndPrior'!$F$32*IF(ISNA(VLOOKUP(D774,'[1]Proportionate Shares'!$D$23:$I$1359,6,FALSE)),0,VLOOKUP(D774,'[1]Proportionate Shares'!$D$23:$I$1359,6,FALSE)),0)</f>
        <v>244951</v>
      </c>
      <c r="X774" s="98">
        <f>ROUND('[1]68_InOutFlowsCurPrdAndPrior'!$F$33*IF(ISNA(VLOOKUP(D774,'[1]Proportionate Shares'!$D$23:$I$1359,6,FALSE)),0,VLOOKUP(D774,'[1]Proportionate Shares'!$D$23:$I$1359,6,FALSE)),0)</f>
        <v>904482</v>
      </c>
      <c r="Y774" s="98">
        <f>ROUND('[1]68_InOutFlowsCurPrdAndPrior'!$F$35*IF(ISNA(VLOOKUP(D774,'[1]Proportionate Shares'!$D$23:$I$1359,6,FALSE)),0,VLOOKUP(D774,'[1]Proportionate Shares'!$D$23:$I$1359,6,FALSE)),0)</f>
        <v>353294</v>
      </c>
      <c r="Z774" s="98">
        <f>-VLOOKUP(D774,'[1]Schedule of Pension Amounts LW'!$B$15:$AS$1399,37,FALSE)</f>
        <v>160569</v>
      </c>
      <c r="AA774" s="99">
        <f t="shared" si="52"/>
        <v>1663296</v>
      </c>
      <c r="AB774" s="72">
        <f>VLOOKUP(D774,'[1]Pension Expense Details'!$D$22:$S$1407,16,FALSE)</f>
        <v>641206</v>
      </c>
      <c r="AC774" s="72">
        <f t="shared" si="53"/>
        <v>840566</v>
      </c>
      <c r="AD774" s="72">
        <f>VLOOKUP(D774,'[1]Schedule of Pension Amounts LW'!$B$15:$W$1399,22,FALSE)</f>
        <v>1481772</v>
      </c>
    </row>
    <row r="775" spans="1:30" x14ac:dyDescent="0.3">
      <c r="A775" s="104"/>
      <c r="B775" s="33"/>
      <c r="C775" s="33" t="str">
        <f>VLOOKUP(D775,'[1]Employer information'!$I$3:$J$1391,2,FALSE)</f>
        <v xml:space="preserve">Public Education                                  </v>
      </c>
      <c r="D775" s="33" t="str">
        <f>'[1]Schedule of Pension Amounts LW'!B768</f>
        <v>0754</v>
      </c>
      <c r="E775" s="33" t="str">
        <f>IF(ISNA(VLOOKUP(D775,'[1]Proportionate Shares'!$D$23:$G$1400,2,FALSE)),"",VLOOKUP(D775,'[1]Proportionate Shares'!$D$23:$G$1400,2,FALSE))</f>
        <v>132902</v>
      </c>
      <c r="F775" s="33" t="str">
        <f>IF(ISNA(VLOOKUP(D775,'[1]Proportionate Shares'!$D$23:$G$1400,3,FALSE)),"",VLOOKUP(D775,'[1]Proportionate Shares'!$D$23:$G$1400,3,FALSE))</f>
        <v xml:space="preserve">   </v>
      </c>
      <c r="G775" s="34" t="str">
        <f>VLOOKUP(D775,'[1]Employer information'!$A$3:$B$1390,2,FALSE)</f>
        <v>JAYTON GIRARD ISD</v>
      </c>
      <c r="H775" s="36">
        <f>IF(ISNA(VLOOKUP(D775,'[1]Proportionate Shares'!$D$23:$I$1377,6,FALSE)),0,VLOOKUP(D775,'[1]Proportionate Shares'!$D$23:$I$1377,6,FALSE))</f>
        <v>1.5568320999999999E-5</v>
      </c>
      <c r="I775" s="105">
        <f>VLOOKUP(D775,'[1]Schedule of Pension Amounts LW'!$B$15:$E$1399,3,FALSE)</f>
        <v>853491</v>
      </c>
      <c r="J775" s="105">
        <f>-IF(ISNA(VLOOKUP(D775,'[1]Combined Contribution Amounts'!$A$2:$K$1335,5,FALSE)),0,VLOOKUP(D775,'[1]Combined Contribution Amounts'!$A$2:$K$1335,5,FALSE))</f>
        <v>-54491</v>
      </c>
      <c r="K775" s="105">
        <f>-IF(ISNA(VLOOKUP(D775,'[1]Combined Contribution Amounts'!$A$2:$K$1335,7,FALSE)),0,VLOOKUP(D775,'[1]Combined Contribution Amounts'!$A$2:$K$1335,7,FALSE))+-IF(ISNA(VLOOKUP(D775,'[1]Combined Contribution Amounts'!$A$2:$K$1335,8,FALSE)),0,VLOOKUP(D775,'[1]Combined Contribution Amounts'!$A$2:$K$1335,8,FALSE))+-IF(ISNA(VLOOKUP(D775,'[1]Combined Contribution Amounts'!$A$2:$K$1335,9,FALSE)),0,VLOOKUP(D775,'[1]Combined Contribution Amounts'!$A$2:$K$1335,9,FALSE))</f>
        <v>0</v>
      </c>
      <c r="L775" s="105">
        <f>VLOOKUP(D775,'[1]Pension Expense Details'!$D$23:$S$1407,16,FALSE)</f>
        <v>75588</v>
      </c>
      <c r="M775" s="105">
        <f>ROUND(('[1]68_InOutFlowsCurPrdAndPriorHist'!$F$28-'[1]68_InOutFlowsCurPrdAndPriorHist'!$F$31)*$H775,0)-VLOOKUP(D775,'[1]Pension Expense Details'!$D$23:$S$1407,12,FALSE)</f>
        <v>-12894</v>
      </c>
      <c r="N775" s="105">
        <f>ROUND(('[1]68_InOutFlowsCurPrdAndPriorHist'!$F$29-'[1]68_InOutFlowsCurPrdAndPriorHist'!$F$32)*$H775,0)-VLOOKUP(D775,'[1]Pension Expense Details'!$D$23:$S$1407,13,FALSE)</f>
        <v>-97430</v>
      </c>
      <c r="O775" s="105">
        <f>ROUND(('[1]68_InOutFlowsCurPrdAndPriorHist'!$F$30-'[1]68_InOutFlowsCurPrdAndPriorHist'!$F$33)*$H775,0)-VLOOKUP(D775,'[1]Pension Expense Details'!$D$23:$S$1407,14,FALSE)</f>
        <v>42132</v>
      </c>
      <c r="P775" s="105">
        <f>ROUND((VLOOKUP(D775,'[1]Schedule of Pension Amounts LW'!$B$15:$AC$1399,28,FALSE)-VLOOKUP(D775,'[1]Schedule of Pension Amounts LW'!$B$15:$AC$1399,27,FALSE))*'[1]Schedule of Pension Amounts LW'!AD$4,0)+VLOOKUP(D775,'[1]Schedule of Pension Amounts LW'!$B$15:$AH$1399,33,FALSE)-VLOOKUP(D775,'[1]Pension Expense Details'!$D$23:$S$1407,15,FALSE)</f>
        <v>2894</v>
      </c>
      <c r="Q775" s="98">
        <f t="shared" si="50"/>
        <v>809290</v>
      </c>
      <c r="R775" s="98">
        <f>ROUND('[1]68_InOutFlowsCurPrdAndPrior'!$D$32*IF(ISNA(VLOOKUP(D775,'[1]Proportionate Shares'!$D$23:$I$1359,6,FALSE)),0,VLOOKUP(D775,'[1]Proportionate Shares'!$D$23:$I$1359,6,FALSE)),0)</f>
        <v>3400</v>
      </c>
      <c r="S775" s="98">
        <f>ROUND('[1]68_InOutFlowsCurPrdAndPrior'!$D$33*IF(ISNA(VLOOKUP(D775,'[1]Proportionate Shares'!$D$23:$I$1359,6,FALSE)),0,VLOOKUP(D775,'[1]Proportionate Shares'!$D$23:$I$1359,6,FALSE)),0)</f>
        <v>251082</v>
      </c>
      <c r="T775" s="98">
        <f>ROUND('[1]68_InOutFlowsCurPrdAndPrior'!$D$35*IF(ISNA(VLOOKUP(D775,'[1]Proportionate Shares'!$D$23:$I$1359,6,FALSE)),0,VLOOKUP(D775,'[1]Proportionate Shares'!$D$23:$I$1359,6,FALSE)),0)</f>
        <v>48655</v>
      </c>
      <c r="U775" s="98">
        <f>VLOOKUP(D775,'[1]Schedule of Pension Amounts LW'!$B$15:$AS$1399,36,FALSE)</f>
        <v>51755</v>
      </c>
      <c r="V775" s="99">
        <f t="shared" si="51"/>
        <v>354892</v>
      </c>
      <c r="W775" s="98">
        <f>ROUND('[1]68_InOutFlowsCurPrdAndPrior'!$F$32*IF(ISNA(VLOOKUP(D775,'[1]Proportionate Shares'!$D$23:$I$1359,6,FALSE)),0,VLOOKUP(D775,'[1]Proportionate Shares'!$D$23:$I$1359,6,FALSE)),0)</f>
        <v>28100</v>
      </c>
      <c r="X775" s="98">
        <f>ROUND('[1]68_InOutFlowsCurPrdAndPrior'!$F$33*IF(ISNA(VLOOKUP(D775,'[1]Proportionate Shares'!$D$23:$I$1359,6,FALSE)),0,VLOOKUP(D775,'[1]Proportionate Shares'!$D$23:$I$1359,6,FALSE)),0)</f>
        <v>103759</v>
      </c>
      <c r="Y775" s="98">
        <f>ROUND('[1]68_InOutFlowsCurPrdAndPrior'!$F$35*IF(ISNA(VLOOKUP(D775,'[1]Proportionate Shares'!$D$23:$I$1359,6,FALSE)),0,VLOOKUP(D775,'[1]Proportionate Shares'!$D$23:$I$1359,6,FALSE)),0)</f>
        <v>40529</v>
      </c>
      <c r="Z775" s="98">
        <f>-VLOOKUP(D775,'[1]Schedule of Pension Amounts LW'!$B$15:$AS$1399,37,FALSE)</f>
        <v>35481</v>
      </c>
      <c r="AA775" s="99">
        <f t="shared" si="52"/>
        <v>207869</v>
      </c>
      <c r="AB775" s="72">
        <f>VLOOKUP(D775,'[1]Pension Expense Details'!$D$22:$S$1407,16,FALSE)</f>
        <v>75588</v>
      </c>
      <c r="AC775" s="72">
        <f t="shared" si="53"/>
        <v>81777</v>
      </c>
      <c r="AD775" s="72">
        <f>VLOOKUP(D775,'[1]Schedule of Pension Amounts LW'!$B$15:$W$1399,22,FALSE)</f>
        <v>157365</v>
      </c>
    </row>
    <row r="776" spans="1:30" x14ac:dyDescent="0.3">
      <c r="A776" s="104"/>
      <c r="B776" s="33"/>
      <c r="C776" s="33" t="str">
        <f>VLOOKUP(D776,'[1]Employer information'!$I$3:$J$1391,2,FALSE)</f>
        <v xml:space="preserve">Public Education                                  </v>
      </c>
      <c r="D776" s="33" t="str">
        <f>'[1]Schedule of Pension Amounts LW'!B769</f>
        <v>0755</v>
      </c>
      <c r="E776" s="33" t="str">
        <f>IF(ISNA(VLOOKUP(D776,'[1]Proportionate Shares'!$D$23:$G$1400,2,FALSE)),"",VLOOKUP(D776,'[1]Proportionate Shares'!$D$23:$G$1400,2,FALSE))</f>
        <v>155901</v>
      </c>
      <c r="F776" s="33" t="str">
        <f>IF(ISNA(VLOOKUP(D776,'[1]Proportionate Shares'!$D$23:$G$1400,3,FALSE)),"",VLOOKUP(D776,'[1]Proportionate Shares'!$D$23:$G$1400,3,FALSE))</f>
        <v xml:space="preserve">   </v>
      </c>
      <c r="G776" s="34" t="str">
        <f>VLOOKUP(D776,'[1]Employer information'!$A$3:$B$1390,2,FALSE)</f>
        <v>JEFFERSON ISD</v>
      </c>
      <c r="H776" s="36">
        <f>IF(ISNA(VLOOKUP(D776,'[1]Proportionate Shares'!$D$23:$I$1377,6,FALSE)),0,VLOOKUP(D776,'[1]Proportionate Shares'!$D$23:$I$1377,6,FALSE))</f>
        <v>6.7277397999999995E-5</v>
      </c>
      <c r="I776" s="105">
        <f>VLOOKUP(D776,'[1]Schedule of Pension Amounts LW'!$B$15:$E$1399,3,FALSE)</f>
        <v>3610313</v>
      </c>
      <c r="J776" s="105">
        <f>-IF(ISNA(VLOOKUP(D776,'[1]Combined Contribution Amounts'!$A$2:$K$1335,5,FALSE)),0,VLOOKUP(D776,'[1]Combined Contribution Amounts'!$A$2:$K$1335,5,FALSE))</f>
        <v>-235479</v>
      </c>
      <c r="K776" s="105">
        <f>-IF(ISNA(VLOOKUP(D776,'[1]Combined Contribution Amounts'!$A$2:$K$1335,7,FALSE)),0,VLOOKUP(D776,'[1]Combined Contribution Amounts'!$A$2:$K$1335,7,FALSE))+-IF(ISNA(VLOOKUP(D776,'[1]Combined Contribution Amounts'!$A$2:$K$1335,8,FALSE)),0,VLOOKUP(D776,'[1]Combined Contribution Amounts'!$A$2:$K$1335,8,FALSE))+-IF(ISNA(VLOOKUP(D776,'[1]Combined Contribution Amounts'!$A$2:$K$1335,9,FALSE)),0,VLOOKUP(D776,'[1]Combined Contribution Amounts'!$A$2:$K$1335,9,FALSE))</f>
        <v>0</v>
      </c>
      <c r="L776" s="105">
        <f>VLOOKUP(D776,'[1]Pension Expense Details'!$D$23:$S$1407,16,FALSE)</f>
        <v>338904</v>
      </c>
      <c r="M776" s="105">
        <f>ROUND(('[1]68_InOutFlowsCurPrdAndPriorHist'!$F$28-'[1]68_InOutFlowsCurPrdAndPriorHist'!$F$31)*$H776,0)-VLOOKUP(D776,'[1]Pension Expense Details'!$D$23:$S$1407,12,FALSE)</f>
        <v>-55722</v>
      </c>
      <c r="N776" s="105">
        <f>ROUND(('[1]68_InOutFlowsCurPrdAndPriorHist'!$F$29-'[1]68_InOutFlowsCurPrdAndPriorHist'!$F$32)*$H776,0)-VLOOKUP(D776,'[1]Pension Expense Details'!$D$23:$S$1407,13,FALSE)</f>
        <v>-421035</v>
      </c>
      <c r="O776" s="105">
        <f>ROUND(('[1]68_InOutFlowsCurPrdAndPriorHist'!$F$30-'[1]68_InOutFlowsCurPrdAndPriorHist'!$F$33)*$H776,0)-VLOOKUP(D776,'[1]Pension Expense Details'!$D$23:$S$1407,14,FALSE)</f>
        <v>182069</v>
      </c>
      <c r="P776" s="105">
        <f>ROUND((VLOOKUP(D776,'[1]Schedule of Pension Amounts LW'!$B$15:$AC$1399,28,FALSE)-VLOOKUP(D776,'[1]Schedule of Pension Amounts LW'!$B$15:$AC$1399,27,FALSE))*'[1]Schedule of Pension Amounts LW'!AD$4,0)+VLOOKUP(D776,'[1]Schedule of Pension Amounts LW'!$B$15:$AH$1399,33,FALSE)-VLOOKUP(D776,'[1]Pension Expense Details'!$D$23:$S$1407,15,FALSE)</f>
        <v>78239</v>
      </c>
      <c r="Q776" s="98">
        <f t="shared" si="50"/>
        <v>3497289</v>
      </c>
      <c r="R776" s="98">
        <f>ROUND('[1]68_InOutFlowsCurPrdAndPrior'!$D$32*IF(ISNA(VLOOKUP(D776,'[1]Proportionate Shares'!$D$23:$I$1359,6,FALSE)),0,VLOOKUP(D776,'[1]Proportionate Shares'!$D$23:$I$1359,6,FALSE)),0)</f>
        <v>14692</v>
      </c>
      <c r="S776" s="98">
        <f>ROUND('[1]68_InOutFlowsCurPrdAndPrior'!$D$33*IF(ISNA(VLOOKUP(D776,'[1]Proportionate Shares'!$D$23:$I$1359,6,FALSE)),0,VLOOKUP(D776,'[1]Proportionate Shares'!$D$23:$I$1359,6,FALSE)),0)</f>
        <v>1085031</v>
      </c>
      <c r="T776" s="98">
        <f>ROUND('[1]68_InOutFlowsCurPrdAndPrior'!$D$35*IF(ISNA(VLOOKUP(D776,'[1]Proportionate Shares'!$D$23:$I$1359,6,FALSE)),0,VLOOKUP(D776,'[1]Proportionate Shares'!$D$23:$I$1359,6,FALSE)),0)</f>
        <v>210258</v>
      </c>
      <c r="U776" s="98">
        <f>VLOOKUP(D776,'[1]Schedule of Pension Amounts LW'!$B$15:$AS$1399,36,FALSE)</f>
        <v>272585</v>
      </c>
      <c r="V776" s="99">
        <f t="shared" si="51"/>
        <v>1582566</v>
      </c>
      <c r="W776" s="98">
        <f>ROUND('[1]68_InOutFlowsCurPrdAndPrior'!$F$32*IF(ISNA(VLOOKUP(D776,'[1]Proportionate Shares'!$D$23:$I$1359,6,FALSE)),0,VLOOKUP(D776,'[1]Proportionate Shares'!$D$23:$I$1359,6,FALSE)),0)</f>
        <v>121431</v>
      </c>
      <c r="X776" s="98">
        <f>ROUND('[1]68_InOutFlowsCurPrdAndPrior'!$F$33*IF(ISNA(VLOOKUP(D776,'[1]Proportionate Shares'!$D$23:$I$1359,6,FALSE)),0,VLOOKUP(D776,'[1]Proportionate Shares'!$D$23:$I$1359,6,FALSE)),0)</f>
        <v>448386</v>
      </c>
      <c r="Y776" s="98">
        <f>ROUND('[1]68_InOutFlowsCurPrdAndPrior'!$F$35*IF(ISNA(VLOOKUP(D776,'[1]Proportionate Shares'!$D$23:$I$1359,6,FALSE)),0,VLOOKUP(D776,'[1]Proportionate Shares'!$D$23:$I$1359,6,FALSE)),0)</f>
        <v>175141</v>
      </c>
      <c r="Z776" s="98">
        <f>-VLOOKUP(D776,'[1]Schedule of Pension Amounts LW'!$B$15:$AS$1399,37,FALSE)</f>
        <v>144843</v>
      </c>
      <c r="AA776" s="99">
        <f t="shared" si="52"/>
        <v>889801</v>
      </c>
      <c r="AB776" s="72">
        <f>VLOOKUP(D776,'[1]Pension Expense Details'!$D$22:$S$1407,16,FALSE)</f>
        <v>338904</v>
      </c>
      <c r="AC776" s="72">
        <f t="shared" si="53"/>
        <v>364347</v>
      </c>
      <c r="AD776" s="72">
        <f>VLOOKUP(D776,'[1]Schedule of Pension Amounts LW'!$B$15:$W$1399,22,FALSE)</f>
        <v>703251</v>
      </c>
    </row>
    <row r="777" spans="1:30" x14ac:dyDescent="0.3">
      <c r="A777" s="104"/>
      <c r="B777" s="33"/>
      <c r="C777" s="33" t="str">
        <f>VLOOKUP(D777,'[1]Employer information'!$I$3:$J$1391,2,FALSE)</f>
        <v xml:space="preserve">Public Education                                  </v>
      </c>
      <c r="D777" s="33" t="str">
        <f>'[1]Schedule of Pension Amounts LW'!B770</f>
        <v>0706</v>
      </c>
      <c r="E777" s="33" t="str">
        <f>IF(ISNA(VLOOKUP(D777,'[1]Proportionate Shares'!$D$23:$G$1400,2,FALSE)),"",VLOOKUP(D777,'[1]Proportionate Shares'!$D$23:$G$1400,2,FALSE))</f>
        <v>124901</v>
      </c>
      <c r="F777" s="33" t="str">
        <f>IF(ISNA(VLOOKUP(D777,'[1]Proportionate Shares'!$D$23:$G$1400,3,FALSE)),"",VLOOKUP(D777,'[1]Proportionate Shares'!$D$23:$G$1400,3,FALSE))</f>
        <v xml:space="preserve">   </v>
      </c>
      <c r="G777" s="34" t="str">
        <f>VLOOKUP(D777,'[1]Employer information'!$A$3:$B$1390,2,FALSE)</f>
        <v>JIM HOGG COUNTY ISD</v>
      </c>
      <c r="H777" s="36">
        <f>IF(ISNA(VLOOKUP(D777,'[1]Proportionate Shares'!$D$23:$I$1377,6,FALSE)),0,VLOOKUP(D777,'[1]Proportionate Shares'!$D$23:$I$1377,6,FALSE))</f>
        <v>7.4086019999999996E-5</v>
      </c>
      <c r="I777" s="105">
        <f>VLOOKUP(D777,'[1]Schedule of Pension Amounts LW'!$B$15:$E$1399,3,FALSE)</f>
        <v>3192651</v>
      </c>
      <c r="J777" s="105">
        <f>-IF(ISNA(VLOOKUP(D777,'[1]Combined Contribution Amounts'!$A$2:$K$1335,5,FALSE)),0,VLOOKUP(D777,'[1]Combined Contribution Amounts'!$A$2:$K$1335,5,FALSE))</f>
        <v>-259310</v>
      </c>
      <c r="K777" s="105">
        <f>-IF(ISNA(VLOOKUP(D777,'[1]Combined Contribution Amounts'!$A$2:$K$1335,7,FALSE)),0,VLOOKUP(D777,'[1]Combined Contribution Amounts'!$A$2:$K$1335,7,FALSE))+-IF(ISNA(VLOOKUP(D777,'[1]Combined Contribution Amounts'!$A$2:$K$1335,8,FALSE)),0,VLOOKUP(D777,'[1]Combined Contribution Amounts'!$A$2:$K$1335,8,FALSE))+-IF(ISNA(VLOOKUP(D777,'[1]Combined Contribution Amounts'!$A$2:$K$1335,9,FALSE)),0,VLOOKUP(D777,'[1]Combined Contribution Amounts'!$A$2:$K$1335,9,FALSE))</f>
        <v>0</v>
      </c>
      <c r="L777" s="105">
        <f>VLOOKUP(D777,'[1]Pension Expense Details'!$D$23:$S$1407,16,FALSE)</f>
        <v>496279</v>
      </c>
      <c r="M777" s="105">
        <f>ROUND(('[1]68_InOutFlowsCurPrdAndPriorHist'!$F$28-'[1]68_InOutFlowsCurPrdAndPriorHist'!$F$31)*$H777,0)-VLOOKUP(D777,'[1]Pension Expense Details'!$D$23:$S$1407,12,FALSE)</f>
        <v>-61361</v>
      </c>
      <c r="N777" s="105">
        <f>ROUND(('[1]68_InOutFlowsCurPrdAndPriorHist'!$F$29-'[1]68_InOutFlowsCurPrdAndPriorHist'!$F$32)*$H777,0)-VLOOKUP(D777,'[1]Pension Expense Details'!$D$23:$S$1407,13,FALSE)</f>
        <v>-463645</v>
      </c>
      <c r="O777" s="105">
        <f>ROUND(('[1]68_InOutFlowsCurPrdAndPriorHist'!$F$30-'[1]68_InOutFlowsCurPrdAndPriorHist'!$F$33)*$H777,0)-VLOOKUP(D777,'[1]Pension Expense Details'!$D$23:$S$1407,14,FALSE)</f>
        <v>200494</v>
      </c>
      <c r="P777" s="105">
        <f>ROUND((VLOOKUP(D777,'[1]Schedule of Pension Amounts LW'!$B$15:$AC$1399,28,FALSE)-VLOOKUP(D777,'[1]Schedule of Pension Amounts LW'!$B$15:$AC$1399,27,FALSE))*'[1]Schedule of Pension Amounts LW'!AD$4,0)+VLOOKUP(D777,'[1]Schedule of Pension Amounts LW'!$B$15:$AH$1399,33,FALSE)-VLOOKUP(D777,'[1]Pension Expense Details'!$D$23:$S$1407,15,FALSE)</f>
        <v>746115</v>
      </c>
      <c r="Q777" s="98">
        <f t="shared" si="50"/>
        <v>3851223</v>
      </c>
      <c r="R777" s="98">
        <f>ROUND('[1]68_InOutFlowsCurPrdAndPrior'!$D$32*IF(ISNA(VLOOKUP(D777,'[1]Proportionate Shares'!$D$23:$I$1359,6,FALSE)),0,VLOOKUP(D777,'[1]Proportionate Shares'!$D$23:$I$1359,6,FALSE)),0)</f>
        <v>16179</v>
      </c>
      <c r="S777" s="98">
        <f>ROUND('[1]68_InOutFlowsCurPrdAndPrior'!$D$33*IF(ISNA(VLOOKUP(D777,'[1]Proportionate Shares'!$D$23:$I$1359,6,FALSE)),0,VLOOKUP(D777,'[1]Proportionate Shares'!$D$23:$I$1359,6,FALSE)),0)</f>
        <v>1194838</v>
      </c>
      <c r="T777" s="98">
        <f>ROUND('[1]68_InOutFlowsCurPrdAndPrior'!$D$35*IF(ISNA(VLOOKUP(D777,'[1]Proportionate Shares'!$D$23:$I$1359,6,FALSE)),0,VLOOKUP(D777,'[1]Proportionate Shares'!$D$23:$I$1359,6,FALSE)),0)</f>
        <v>231537</v>
      </c>
      <c r="U777" s="98">
        <f>VLOOKUP(D777,'[1]Schedule of Pension Amounts LW'!$B$15:$AS$1399,36,FALSE)</f>
        <v>761223</v>
      </c>
      <c r="V777" s="99">
        <f t="shared" si="51"/>
        <v>2203777</v>
      </c>
      <c r="W777" s="98">
        <f>ROUND('[1]68_InOutFlowsCurPrdAndPrior'!$F$32*IF(ISNA(VLOOKUP(D777,'[1]Proportionate Shares'!$D$23:$I$1359,6,FALSE)),0,VLOOKUP(D777,'[1]Proportionate Shares'!$D$23:$I$1359,6,FALSE)),0)</f>
        <v>133721</v>
      </c>
      <c r="X777" s="98">
        <f>ROUND('[1]68_InOutFlowsCurPrdAndPrior'!$F$33*IF(ISNA(VLOOKUP(D777,'[1]Proportionate Shares'!$D$23:$I$1359,6,FALSE)),0,VLOOKUP(D777,'[1]Proportionate Shares'!$D$23:$I$1359,6,FALSE)),0)</f>
        <v>493764</v>
      </c>
      <c r="Y777" s="98">
        <f>ROUND('[1]68_InOutFlowsCurPrdAndPrior'!$F$35*IF(ISNA(VLOOKUP(D777,'[1]Proportionate Shares'!$D$23:$I$1359,6,FALSE)),0,VLOOKUP(D777,'[1]Proportionate Shares'!$D$23:$I$1359,6,FALSE)),0)</f>
        <v>192866</v>
      </c>
      <c r="Z777" s="98">
        <f>-VLOOKUP(D777,'[1]Schedule of Pension Amounts LW'!$B$15:$AS$1399,37,FALSE)</f>
        <v>189464</v>
      </c>
      <c r="AA777" s="99">
        <f t="shared" si="52"/>
        <v>1009815</v>
      </c>
      <c r="AB777" s="72">
        <f>VLOOKUP(D777,'[1]Pension Expense Details'!$D$22:$S$1407,16,FALSE)</f>
        <v>496279</v>
      </c>
      <c r="AC777" s="72">
        <f t="shared" si="53"/>
        <v>356095</v>
      </c>
      <c r="AD777" s="72">
        <f>VLOOKUP(D777,'[1]Schedule of Pension Amounts LW'!$B$15:$W$1399,22,FALSE)</f>
        <v>852374</v>
      </c>
    </row>
    <row r="778" spans="1:30" x14ac:dyDescent="0.3">
      <c r="A778" s="104"/>
      <c r="B778" s="33"/>
      <c r="C778" s="33" t="str">
        <f>VLOOKUP(D778,'[1]Employer information'!$I$3:$J$1391,2,FALSE)</f>
        <v xml:space="preserve">Public Education                                  </v>
      </c>
      <c r="D778" s="33" t="str">
        <f>'[1]Schedule of Pension Amounts LW'!B771</f>
        <v>1246</v>
      </c>
      <c r="E778" s="33" t="str">
        <f>IF(ISNA(VLOOKUP(D778,'[1]Proportionate Shares'!$D$23:$G$1400,2,FALSE)),"",VLOOKUP(D778,'[1]Proportionate Shares'!$D$23:$G$1400,2,FALSE))</f>
        <v>221911</v>
      </c>
      <c r="F778" s="33" t="str">
        <f>IF(ISNA(VLOOKUP(D778,'[1]Proportionate Shares'!$D$23:$G$1400,3,FALSE)),"",VLOOKUP(D778,'[1]Proportionate Shares'!$D$23:$G$1400,3,FALSE))</f>
        <v/>
      </c>
      <c r="G778" s="34" t="str">
        <f>VLOOKUP(D778,'[1]Employer information'!$A$3:$B$1390,2,FALSE)</f>
        <v>JIM NED CONS ISD</v>
      </c>
      <c r="H778" s="36">
        <f>IF(ISNA(VLOOKUP(D778,'[1]Proportionate Shares'!$D$23:$I$1377,6,FALSE)),0,VLOOKUP(D778,'[1]Proportionate Shares'!$D$23:$I$1377,6,FALSE))</f>
        <v>7.2536931000000005E-5</v>
      </c>
      <c r="I778" s="105">
        <f>VLOOKUP(D778,'[1]Schedule of Pension Amounts LW'!$B$15:$E$1399,3,FALSE)</f>
        <v>4042042</v>
      </c>
      <c r="J778" s="105">
        <f>-IF(ISNA(VLOOKUP(D778,'[1]Combined Contribution Amounts'!$A$2:$K$1335,5,FALSE)),0,VLOOKUP(D778,'[1]Combined Contribution Amounts'!$A$2:$K$1335,5,FALSE))</f>
        <v>-253888</v>
      </c>
      <c r="K778" s="105">
        <f>-IF(ISNA(VLOOKUP(D778,'[1]Combined Contribution Amounts'!$A$2:$K$1335,7,FALSE)),0,VLOOKUP(D778,'[1]Combined Contribution Amounts'!$A$2:$K$1335,7,FALSE))+-IF(ISNA(VLOOKUP(D778,'[1]Combined Contribution Amounts'!$A$2:$K$1335,8,FALSE)),0,VLOOKUP(D778,'[1]Combined Contribution Amounts'!$A$2:$K$1335,8,FALSE))+-IF(ISNA(VLOOKUP(D778,'[1]Combined Contribution Amounts'!$A$2:$K$1335,9,FALSE)),0,VLOOKUP(D778,'[1]Combined Contribution Amounts'!$A$2:$K$1335,9,FALSE))</f>
        <v>0</v>
      </c>
      <c r="L778" s="105">
        <f>VLOOKUP(D778,'[1]Pension Expense Details'!$D$23:$S$1407,16,FALSE)</f>
        <v>341905</v>
      </c>
      <c r="M778" s="105">
        <f>ROUND(('[1]68_InOutFlowsCurPrdAndPriorHist'!$F$28-'[1]68_InOutFlowsCurPrdAndPriorHist'!$F$31)*$H778,0)-VLOOKUP(D778,'[1]Pension Expense Details'!$D$23:$S$1407,12,FALSE)</f>
        <v>-60078</v>
      </c>
      <c r="N778" s="105">
        <f>ROUND(('[1]68_InOutFlowsCurPrdAndPriorHist'!$F$29-'[1]68_InOutFlowsCurPrdAndPriorHist'!$F$32)*$H778,0)-VLOOKUP(D778,'[1]Pension Expense Details'!$D$23:$S$1407,13,FALSE)</f>
        <v>-453951</v>
      </c>
      <c r="O778" s="105">
        <f>ROUND(('[1]68_InOutFlowsCurPrdAndPriorHist'!$F$30-'[1]68_InOutFlowsCurPrdAndPriorHist'!$F$33)*$H778,0)-VLOOKUP(D778,'[1]Pension Expense Details'!$D$23:$S$1407,14,FALSE)</f>
        <v>196302</v>
      </c>
      <c r="P778" s="105">
        <f>ROUND((VLOOKUP(D778,'[1]Schedule of Pension Amounts LW'!$B$15:$AC$1399,28,FALSE)-VLOOKUP(D778,'[1]Schedule of Pension Amounts LW'!$B$15:$AC$1399,27,FALSE))*'[1]Schedule of Pension Amounts LW'!AD$4,0)+VLOOKUP(D778,'[1]Schedule of Pension Amounts LW'!$B$15:$AH$1399,33,FALSE)-VLOOKUP(D778,'[1]Pension Expense Details'!$D$23:$S$1407,15,FALSE)</f>
        <v>-41636</v>
      </c>
      <c r="Q778" s="98">
        <f t="shared" si="50"/>
        <v>3770696</v>
      </c>
      <c r="R778" s="98">
        <f>ROUND('[1]68_InOutFlowsCurPrdAndPrior'!$D$32*IF(ISNA(VLOOKUP(D778,'[1]Proportionate Shares'!$D$23:$I$1359,6,FALSE)),0,VLOOKUP(D778,'[1]Proportionate Shares'!$D$23:$I$1359,6,FALSE)),0)</f>
        <v>15840</v>
      </c>
      <c r="S778" s="98">
        <f>ROUND('[1]68_InOutFlowsCurPrdAndPrior'!$D$33*IF(ISNA(VLOOKUP(D778,'[1]Proportionate Shares'!$D$23:$I$1359,6,FALSE)),0,VLOOKUP(D778,'[1]Proportionate Shares'!$D$23:$I$1359,6,FALSE)),0)</f>
        <v>1169855</v>
      </c>
      <c r="T778" s="98">
        <f>ROUND('[1]68_InOutFlowsCurPrdAndPrior'!$D$35*IF(ISNA(VLOOKUP(D778,'[1]Proportionate Shares'!$D$23:$I$1359,6,FALSE)),0,VLOOKUP(D778,'[1]Proportionate Shares'!$D$23:$I$1359,6,FALSE)),0)</f>
        <v>226695</v>
      </c>
      <c r="U778" s="98">
        <f>VLOOKUP(D778,'[1]Schedule of Pension Amounts LW'!$B$15:$AS$1399,36,FALSE)</f>
        <v>293441</v>
      </c>
      <c r="V778" s="99">
        <f t="shared" si="51"/>
        <v>1705831</v>
      </c>
      <c r="W778" s="98">
        <f>ROUND('[1]68_InOutFlowsCurPrdAndPrior'!$F$32*IF(ISNA(VLOOKUP(D778,'[1]Proportionate Shares'!$D$23:$I$1359,6,FALSE)),0,VLOOKUP(D778,'[1]Proportionate Shares'!$D$23:$I$1359,6,FALSE)),0)</f>
        <v>130925</v>
      </c>
      <c r="X778" s="98">
        <f>ROUND('[1]68_InOutFlowsCurPrdAndPrior'!$F$33*IF(ISNA(VLOOKUP(D778,'[1]Proportionate Shares'!$D$23:$I$1359,6,FALSE)),0,VLOOKUP(D778,'[1]Proportionate Shares'!$D$23:$I$1359,6,FALSE)),0)</f>
        <v>483440</v>
      </c>
      <c r="Y778" s="98">
        <f>ROUND('[1]68_InOutFlowsCurPrdAndPrior'!$F$35*IF(ISNA(VLOOKUP(D778,'[1]Proportionate Shares'!$D$23:$I$1359,6,FALSE)),0,VLOOKUP(D778,'[1]Proportionate Shares'!$D$23:$I$1359,6,FALSE)),0)</f>
        <v>188833</v>
      </c>
      <c r="Z778" s="98">
        <f>-VLOOKUP(D778,'[1]Schedule of Pension Amounts LW'!$B$15:$AS$1399,37,FALSE)</f>
        <v>72252</v>
      </c>
      <c r="AA778" s="99">
        <f t="shared" si="52"/>
        <v>875450</v>
      </c>
      <c r="AB778" s="72">
        <f>VLOOKUP(D778,'[1]Pension Expense Details'!$D$22:$S$1407,16,FALSE)</f>
        <v>341905</v>
      </c>
      <c r="AC778" s="72">
        <f t="shared" si="53"/>
        <v>452952</v>
      </c>
      <c r="AD778" s="72">
        <f>VLOOKUP(D778,'[1]Schedule of Pension Amounts LW'!$B$15:$W$1399,22,FALSE)</f>
        <v>794857</v>
      </c>
    </row>
    <row r="779" spans="1:30" x14ac:dyDescent="0.3">
      <c r="A779" s="104"/>
      <c r="B779" s="33"/>
      <c r="C779" s="33" t="str">
        <f>VLOOKUP(D779,'[1]Employer information'!$I$3:$J$1391,2,FALSE)</f>
        <v xml:space="preserve">Public Education                                  </v>
      </c>
      <c r="D779" s="33" t="str">
        <f>'[1]Schedule of Pension Amounts LW'!B772</f>
        <v>0757</v>
      </c>
      <c r="E779" s="33" t="str">
        <f>IF(ISNA(VLOOKUP(D779,'[1]Proportionate Shares'!$D$23:$G$1400,2,FALSE)),"",VLOOKUP(D779,'[1]Proportionate Shares'!$D$23:$G$1400,2,FALSE))</f>
        <v>210902</v>
      </c>
      <c r="F779" s="33" t="str">
        <f>IF(ISNA(VLOOKUP(D779,'[1]Proportionate Shares'!$D$23:$G$1400,3,FALSE)),"",VLOOKUP(D779,'[1]Proportionate Shares'!$D$23:$G$1400,3,FALSE))</f>
        <v xml:space="preserve">   </v>
      </c>
      <c r="G779" s="34" t="str">
        <f>VLOOKUP(D779,'[1]Employer information'!$A$3:$B$1390,2,FALSE)</f>
        <v>JOAQUIN ISD</v>
      </c>
      <c r="H779" s="36">
        <f>IF(ISNA(VLOOKUP(D779,'[1]Proportionate Shares'!$D$23:$I$1377,6,FALSE)),0,VLOOKUP(D779,'[1]Proportionate Shares'!$D$23:$I$1377,6,FALSE))</f>
        <v>3.9051226999999997E-5</v>
      </c>
      <c r="I779" s="105">
        <f>VLOOKUP(D779,'[1]Schedule of Pension Amounts LW'!$B$15:$E$1399,3,FALSE)</f>
        <v>2235603</v>
      </c>
      <c r="J779" s="105">
        <f>-IF(ISNA(VLOOKUP(D779,'[1]Combined Contribution Amounts'!$A$2:$K$1335,5,FALSE)),0,VLOOKUP(D779,'[1]Combined Contribution Amounts'!$A$2:$K$1335,5,FALSE))</f>
        <v>-136684</v>
      </c>
      <c r="K779" s="105">
        <f>-IF(ISNA(VLOOKUP(D779,'[1]Combined Contribution Amounts'!$A$2:$K$1335,7,FALSE)),0,VLOOKUP(D779,'[1]Combined Contribution Amounts'!$A$2:$K$1335,7,FALSE))+-IF(ISNA(VLOOKUP(D779,'[1]Combined Contribution Amounts'!$A$2:$K$1335,8,FALSE)),0,VLOOKUP(D779,'[1]Combined Contribution Amounts'!$A$2:$K$1335,8,FALSE))+-IF(ISNA(VLOOKUP(D779,'[1]Combined Contribution Amounts'!$A$2:$K$1335,9,FALSE)),0,VLOOKUP(D779,'[1]Combined Contribution Amounts'!$A$2:$K$1335,9,FALSE))</f>
        <v>0</v>
      </c>
      <c r="L779" s="105">
        <f>VLOOKUP(D779,'[1]Pension Expense Details'!$D$23:$S$1407,16,FALSE)</f>
        <v>174713</v>
      </c>
      <c r="M779" s="105">
        <f>ROUND(('[1]68_InOutFlowsCurPrdAndPriorHist'!$F$28-'[1]68_InOutFlowsCurPrdAndPriorHist'!$F$31)*$H779,0)-VLOOKUP(D779,'[1]Pension Expense Details'!$D$23:$S$1407,12,FALSE)</f>
        <v>-32343</v>
      </c>
      <c r="N779" s="105">
        <f>ROUND(('[1]68_InOutFlowsCurPrdAndPriorHist'!$F$29-'[1]68_InOutFlowsCurPrdAndPriorHist'!$F$32)*$H779,0)-VLOOKUP(D779,'[1]Pension Expense Details'!$D$23:$S$1407,13,FALSE)</f>
        <v>-244390</v>
      </c>
      <c r="O779" s="105">
        <f>ROUND(('[1]68_InOutFlowsCurPrdAndPriorHist'!$F$30-'[1]68_InOutFlowsCurPrdAndPriorHist'!$F$33)*$H779,0)-VLOOKUP(D779,'[1]Pension Expense Details'!$D$23:$S$1407,14,FALSE)</f>
        <v>105682</v>
      </c>
      <c r="P779" s="105">
        <f>ROUND((VLOOKUP(D779,'[1]Schedule of Pension Amounts LW'!$B$15:$AC$1399,28,FALSE)-VLOOKUP(D779,'[1]Schedule of Pension Amounts LW'!$B$15:$AC$1399,27,FALSE))*'[1]Schedule of Pension Amounts LW'!AD$4,0)+VLOOKUP(D779,'[1]Schedule of Pension Amounts LW'!$B$15:$AH$1399,33,FALSE)-VLOOKUP(D779,'[1]Pension Expense Details'!$D$23:$S$1407,15,FALSE)</f>
        <v>-72576</v>
      </c>
      <c r="Q779" s="98">
        <f t="shared" si="50"/>
        <v>2030005</v>
      </c>
      <c r="R779" s="98">
        <f>ROUND('[1]68_InOutFlowsCurPrdAndPrior'!$D$32*IF(ISNA(VLOOKUP(D779,'[1]Proportionate Shares'!$D$23:$I$1359,6,FALSE)),0,VLOOKUP(D779,'[1]Proportionate Shares'!$D$23:$I$1359,6,FALSE)),0)</f>
        <v>8528</v>
      </c>
      <c r="S779" s="98">
        <f>ROUND('[1]68_InOutFlowsCurPrdAndPrior'!$D$33*IF(ISNA(VLOOKUP(D779,'[1]Proportionate Shares'!$D$23:$I$1359,6,FALSE)),0,VLOOKUP(D779,'[1]Proportionate Shares'!$D$23:$I$1359,6,FALSE)),0)</f>
        <v>629807</v>
      </c>
      <c r="T779" s="98">
        <f>ROUND('[1]68_InOutFlowsCurPrdAndPrior'!$D$35*IF(ISNA(VLOOKUP(D779,'[1]Proportionate Shares'!$D$23:$I$1359,6,FALSE)),0,VLOOKUP(D779,'[1]Proportionate Shares'!$D$23:$I$1359,6,FALSE)),0)</f>
        <v>122045</v>
      </c>
      <c r="U779" s="98">
        <f>VLOOKUP(D779,'[1]Schedule of Pension Amounts LW'!$B$15:$AS$1399,36,FALSE)</f>
        <v>203547</v>
      </c>
      <c r="V779" s="99">
        <f t="shared" si="51"/>
        <v>963927</v>
      </c>
      <c r="W779" s="98">
        <f>ROUND('[1]68_InOutFlowsCurPrdAndPrior'!$F$32*IF(ISNA(VLOOKUP(D779,'[1]Proportionate Shares'!$D$23:$I$1359,6,FALSE)),0,VLOOKUP(D779,'[1]Proportionate Shares'!$D$23:$I$1359,6,FALSE)),0)</f>
        <v>70485</v>
      </c>
      <c r="X779" s="98">
        <f>ROUND('[1]68_InOutFlowsCurPrdAndPrior'!$F$33*IF(ISNA(VLOOKUP(D779,'[1]Proportionate Shares'!$D$23:$I$1359,6,FALSE)),0,VLOOKUP(D779,'[1]Proportionate Shares'!$D$23:$I$1359,6,FALSE)),0)</f>
        <v>260266</v>
      </c>
      <c r="Y779" s="98">
        <f>ROUND('[1]68_InOutFlowsCurPrdAndPrior'!$F$35*IF(ISNA(VLOOKUP(D779,'[1]Proportionate Shares'!$D$23:$I$1359,6,FALSE)),0,VLOOKUP(D779,'[1]Proportionate Shares'!$D$23:$I$1359,6,FALSE)),0)</f>
        <v>101661</v>
      </c>
      <c r="Z779" s="98">
        <f>-VLOOKUP(D779,'[1]Schedule of Pension Amounts LW'!$B$15:$AS$1399,37,FALSE)</f>
        <v>142506</v>
      </c>
      <c r="AA779" s="99">
        <f t="shared" si="52"/>
        <v>574918</v>
      </c>
      <c r="AB779" s="72">
        <f>VLOOKUP(D779,'[1]Pension Expense Details'!$D$22:$S$1407,16,FALSE)</f>
        <v>174713</v>
      </c>
      <c r="AC779" s="72">
        <f t="shared" si="53"/>
        <v>223011</v>
      </c>
      <c r="AD779" s="72">
        <f>VLOOKUP(D779,'[1]Schedule of Pension Amounts LW'!$B$15:$W$1399,22,FALSE)</f>
        <v>397724</v>
      </c>
    </row>
    <row r="780" spans="1:30" x14ac:dyDescent="0.3">
      <c r="A780" s="104"/>
      <c r="B780" s="33"/>
      <c r="C780" s="33" t="str">
        <f>VLOOKUP(D780,'[1]Employer information'!$I$3:$J$1391,2,FALSE)</f>
        <v xml:space="preserve">Public Education                                  </v>
      </c>
      <c r="D780" s="33" t="str">
        <f>'[1]Schedule of Pension Amounts LW'!B773</f>
        <v>1629</v>
      </c>
      <c r="E780" s="33" t="str">
        <f>IF(ISNA(VLOOKUP(D780,'[1]Proportionate Shares'!$D$23:$G$1400,2,FALSE)),"",VLOOKUP(D780,'[1]Proportionate Shares'!$D$23:$G$1400,2,FALSE))</f>
        <v>016901</v>
      </c>
      <c r="F780" s="33" t="str">
        <f>IF(ISNA(VLOOKUP(D780,'[1]Proportionate Shares'!$D$23:$G$1400,3,FALSE)),"",VLOOKUP(D780,'[1]Proportionate Shares'!$D$23:$G$1400,3,FALSE))</f>
        <v/>
      </c>
      <c r="G780" s="34" t="str">
        <f>VLOOKUP(D780,'[1]Employer information'!$A$3:$B$1390,2,FALSE)</f>
        <v>JOHNSON CITY ISD</v>
      </c>
      <c r="H780" s="36">
        <f>IF(ISNA(VLOOKUP(D780,'[1]Proportionate Shares'!$D$23:$I$1377,6,FALSE)),0,VLOOKUP(D780,'[1]Proportionate Shares'!$D$23:$I$1377,6,FALSE))</f>
        <v>3.8822377E-5</v>
      </c>
      <c r="I780" s="105">
        <f>VLOOKUP(D780,'[1]Schedule of Pension Amounts LW'!$B$15:$E$1399,3,FALSE)</f>
        <v>2409713</v>
      </c>
      <c r="J780" s="105">
        <f>-IF(ISNA(VLOOKUP(D780,'[1]Combined Contribution Amounts'!$A$2:$K$1335,5,FALSE)),0,VLOOKUP(D780,'[1]Combined Contribution Amounts'!$A$2:$K$1335,5,FALSE))</f>
        <v>-135883</v>
      </c>
      <c r="K780" s="105">
        <f>-IF(ISNA(VLOOKUP(D780,'[1]Combined Contribution Amounts'!$A$2:$K$1335,7,FALSE)),0,VLOOKUP(D780,'[1]Combined Contribution Amounts'!$A$2:$K$1335,7,FALSE))+-IF(ISNA(VLOOKUP(D780,'[1]Combined Contribution Amounts'!$A$2:$K$1335,8,FALSE)),0,VLOOKUP(D780,'[1]Combined Contribution Amounts'!$A$2:$K$1335,8,FALSE))+-IF(ISNA(VLOOKUP(D780,'[1]Combined Contribution Amounts'!$A$2:$K$1335,9,FALSE)),0,VLOOKUP(D780,'[1]Combined Contribution Amounts'!$A$2:$K$1335,9,FALSE))</f>
        <v>0</v>
      </c>
      <c r="L780" s="105">
        <f>VLOOKUP(D780,'[1]Pension Expense Details'!$D$23:$S$1407,16,FALSE)</f>
        <v>144268</v>
      </c>
      <c r="M780" s="105">
        <f>ROUND(('[1]68_InOutFlowsCurPrdAndPriorHist'!$F$28-'[1]68_InOutFlowsCurPrdAndPriorHist'!$F$31)*$H780,0)-VLOOKUP(D780,'[1]Pension Expense Details'!$D$23:$S$1407,12,FALSE)</f>
        <v>-32155</v>
      </c>
      <c r="N780" s="105">
        <f>ROUND(('[1]68_InOutFlowsCurPrdAndPriorHist'!$F$29-'[1]68_InOutFlowsCurPrdAndPriorHist'!$F$32)*$H780,0)-VLOOKUP(D780,'[1]Pension Expense Details'!$D$23:$S$1407,13,FALSE)</f>
        <v>-242958</v>
      </c>
      <c r="O780" s="105">
        <f>ROUND(('[1]68_InOutFlowsCurPrdAndPriorHist'!$F$30-'[1]68_InOutFlowsCurPrdAndPriorHist'!$F$33)*$H780,0)-VLOOKUP(D780,'[1]Pension Expense Details'!$D$23:$S$1407,14,FALSE)</f>
        <v>105062</v>
      </c>
      <c r="P780" s="105">
        <f>ROUND((VLOOKUP(D780,'[1]Schedule of Pension Amounts LW'!$B$15:$AC$1399,28,FALSE)-VLOOKUP(D780,'[1]Schedule of Pension Amounts LW'!$B$15:$AC$1399,27,FALSE))*'[1]Schedule of Pension Amounts LW'!AD$4,0)+VLOOKUP(D780,'[1]Schedule of Pension Amounts LW'!$B$15:$AH$1399,33,FALSE)-VLOOKUP(D780,'[1]Pension Expense Details'!$D$23:$S$1407,15,FALSE)</f>
        <v>-229938</v>
      </c>
      <c r="Q780" s="98">
        <f t="shared" si="50"/>
        <v>2018109</v>
      </c>
      <c r="R780" s="98">
        <f>ROUND('[1]68_InOutFlowsCurPrdAndPrior'!$D$32*IF(ISNA(VLOOKUP(D780,'[1]Proportionate Shares'!$D$23:$I$1359,6,FALSE)),0,VLOOKUP(D780,'[1]Proportionate Shares'!$D$23:$I$1359,6,FALSE)),0)</f>
        <v>8478</v>
      </c>
      <c r="S780" s="98">
        <f>ROUND('[1]68_InOutFlowsCurPrdAndPrior'!$D$33*IF(ISNA(VLOOKUP(D780,'[1]Proportionate Shares'!$D$23:$I$1359,6,FALSE)),0,VLOOKUP(D780,'[1]Proportionate Shares'!$D$23:$I$1359,6,FALSE)),0)</f>
        <v>626116</v>
      </c>
      <c r="T780" s="98">
        <f>ROUND('[1]68_InOutFlowsCurPrdAndPrior'!$D$35*IF(ISNA(VLOOKUP(D780,'[1]Proportionate Shares'!$D$23:$I$1359,6,FALSE)),0,VLOOKUP(D780,'[1]Proportionate Shares'!$D$23:$I$1359,6,FALSE)),0)</f>
        <v>121329</v>
      </c>
      <c r="U780" s="98">
        <f>VLOOKUP(D780,'[1]Schedule of Pension Amounts LW'!$B$15:$AS$1399,36,FALSE)</f>
        <v>133114</v>
      </c>
      <c r="V780" s="99">
        <f t="shared" si="51"/>
        <v>889037</v>
      </c>
      <c r="W780" s="98">
        <f>ROUND('[1]68_InOutFlowsCurPrdAndPrior'!$F$32*IF(ISNA(VLOOKUP(D780,'[1]Proportionate Shares'!$D$23:$I$1359,6,FALSE)),0,VLOOKUP(D780,'[1]Proportionate Shares'!$D$23:$I$1359,6,FALSE)),0)</f>
        <v>70072</v>
      </c>
      <c r="X780" s="98">
        <f>ROUND('[1]68_InOutFlowsCurPrdAndPrior'!$F$33*IF(ISNA(VLOOKUP(D780,'[1]Proportionate Shares'!$D$23:$I$1359,6,FALSE)),0,VLOOKUP(D780,'[1]Proportionate Shares'!$D$23:$I$1359,6,FALSE)),0)</f>
        <v>258741</v>
      </c>
      <c r="Y780" s="98">
        <f>ROUND('[1]68_InOutFlowsCurPrdAndPrior'!$F$35*IF(ISNA(VLOOKUP(D780,'[1]Proportionate Shares'!$D$23:$I$1359,6,FALSE)),0,VLOOKUP(D780,'[1]Proportionate Shares'!$D$23:$I$1359,6,FALSE)),0)</f>
        <v>101065</v>
      </c>
      <c r="Z780" s="98">
        <f>-VLOOKUP(D780,'[1]Schedule of Pension Amounts LW'!$B$15:$AS$1399,37,FALSE)</f>
        <v>232970</v>
      </c>
      <c r="AA780" s="99">
        <f t="shared" si="52"/>
        <v>662848</v>
      </c>
      <c r="AB780" s="72">
        <f>VLOOKUP(D780,'[1]Pension Expense Details'!$D$22:$S$1407,16,FALSE)</f>
        <v>144268</v>
      </c>
      <c r="AC780" s="72">
        <f t="shared" si="53"/>
        <v>234968</v>
      </c>
      <c r="AD780" s="72">
        <f>VLOOKUP(D780,'[1]Schedule of Pension Amounts LW'!$B$15:$W$1399,22,FALSE)</f>
        <v>379236</v>
      </c>
    </row>
    <row r="781" spans="1:30" x14ac:dyDescent="0.3">
      <c r="A781" s="104"/>
      <c r="B781" s="33"/>
      <c r="C781" s="33" t="str">
        <f>VLOOKUP(D781,'[1]Employer information'!$I$3:$J$1391,2,FALSE)</f>
        <v xml:space="preserve">Public Education                                  </v>
      </c>
      <c r="D781" s="33" t="str">
        <f>'[1]Schedule of Pension Amounts LW'!B774</f>
        <v>1942</v>
      </c>
      <c r="E781" s="33" t="str">
        <f>IF(ISNA(VLOOKUP(D781,'[1]Proportionate Shares'!$D$23:$G$1400,2,FALSE)),"",VLOOKUP(D781,'[1]Proportionate Shares'!$D$23:$G$1400,2,FALSE))</f>
        <v>050909</v>
      </c>
      <c r="F781" s="33" t="str">
        <f>IF(ISNA(VLOOKUP(D781,'[1]Proportionate Shares'!$D$23:$G$1400,3,FALSE)),"",VLOOKUP(D781,'[1]Proportionate Shares'!$D$23:$G$1400,3,FALSE))</f>
        <v/>
      </c>
      <c r="G781" s="34" t="str">
        <f>VLOOKUP(D781,'[1]Employer information'!$A$3:$B$1390,2,FALSE)</f>
        <v>JONESBORO ISD</v>
      </c>
      <c r="H781" s="36">
        <f>IF(ISNA(VLOOKUP(D781,'[1]Proportionate Shares'!$D$23:$I$1377,6,FALSE)),0,VLOOKUP(D781,'[1]Proportionate Shares'!$D$23:$I$1377,6,FALSE))</f>
        <v>1.1511889000000001E-5</v>
      </c>
      <c r="I781" s="105">
        <f>VLOOKUP(D781,'[1]Schedule of Pension Amounts LW'!$B$15:$E$1399,3,FALSE)</f>
        <v>628256</v>
      </c>
      <c r="J781" s="105">
        <f>-IF(ISNA(VLOOKUP(D781,'[1]Combined Contribution Amounts'!$A$2:$K$1335,5,FALSE)),0,VLOOKUP(D781,'[1]Combined Contribution Amounts'!$A$2:$K$1335,5,FALSE))</f>
        <v>-40293</v>
      </c>
      <c r="K781" s="105">
        <f>-IF(ISNA(VLOOKUP(D781,'[1]Combined Contribution Amounts'!$A$2:$K$1335,7,FALSE)),0,VLOOKUP(D781,'[1]Combined Contribution Amounts'!$A$2:$K$1335,7,FALSE))+-IF(ISNA(VLOOKUP(D781,'[1]Combined Contribution Amounts'!$A$2:$K$1335,8,FALSE)),0,VLOOKUP(D781,'[1]Combined Contribution Amounts'!$A$2:$K$1335,8,FALSE))+-IF(ISNA(VLOOKUP(D781,'[1]Combined Contribution Amounts'!$A$2:$K$1335,9,FALSE)),0,VLOOKUP(D781,'[1]Combined Contribution Amounts'!$A$2:$K$1335,9,FALSE))</f>
        <v>0</v>
      </c>
      <c r="L781" s="105">
        <f>VLOOKUP(D781,'[1]Pension Expense Details'!$D$23:$S$1407,16,FALSE)</f>
        <v>56342</v>
      </c>
      <c r="M781" s="105">
        <f>ROUND(('[1]68_InOutFlowsCurPrdAndPriorHist'!$F$28-'[1]68_InOutFlowsCurPrdAndPriorHist'!$F$31)*$H781,0)-VLOOKUP(D781,'[1]Pension Expense Details'!$D$23:$S$1407,12,FALSE)</f>
        <v>-9535</v>
      </c>
      <c r="N781" s="105">
        <f>ROUND(('[1]68_InOutFlowsCurPrdAndPriorHist'!$F$29-'[1]68_InOutFlowsCurPrdAndPriorHist'!$F$32)*$H781,0)-VLOOKUP(D781,'[1]Pension Expense Details'!$D$23:$S$1407,13,FALSE)</f>
        <v>-72044</v>
      </c>
      <c r="O781" s="105">
        <f>ROUND(('[1]68_InOutFlowsCurPrdAndPriorHist'!$F$30-'[1]68_InOutFlowsCurPrdAndPriorHist'!$F$33)*$H781,0)-VLOOKUP(D781,'[1]Pension Expense Details'!$D$23:$S$1407,14,FALSE)</f>
        <v>31154</v>
      </c>
      <c r="P781" s="105">
        <f>ROUND((VLOOKUP(D781,'[1]Schedule of Pension Amounts LW'!$B$15:$AC$1399,28,FALSE)-VLOOKUP(D781,'[1]Schedule of Pension Amounts LW'!$B$15:$AC$1399,27,FALSE))*'[1]Schedule of Pension Amounts LW'!AD$4,0)+VLOOKUP(D781,'[1]Schedule of Pension Amounts LW'!$B$15:$AH$1399,33,FALSE)-VLOOKUP(D781,'[1]Pension Expense Details'!$D$23:$S$1407,15,FALSE)</f>
        <v>4544</v>
      </c>
      <c r="Q781" s="98">
        <f t="shared" si="50"/>
        <v>598424</v>
      </c>
      <c r="R781" s="98">
        <f>ROUND('[1]68_InOutFlowsCurPrdAndPrior'!$D$32*IF(ISNA(VLOOKUP(D781,'[1]Proportionate Shares'!$D$23:$I$1359,6,FALSE)),0,VLOOKUP(D781,'[1]Proportionate Shares'!$D$23:$I$1359,6,FALSE)),0)</f>
        <v>2514</v>
      </c>
      <c r="S781" s="98">
        <f>ROUND('[1]68_InOutFlowsCurPrdAndPrior'!$D$33*IF(ISNA(VLOOKUP(D781,'[1]Proportionate Shares'!$D$23:$I$1359,6,FALSE)),0,VLOOKUP(D781,'[1]Proportionate Shares'!$D$23:$I$1359,6,FALSE)),0)</f>
        <v>185661</v>
      </c>
      <c r="T781" s="98">
        <f>ROUND('[1]68_InOutFlowsCurPrdAndPrior'!$D$35*IF(ISNA(VLOOKUP(D781,'[1]Proportionate Shares'!$D$23:$I$1359,6,FALSE)),0,VLOOKUP(D781,'[1]Proportionate Shares'!$D$23:$I$1359,6,FALSE)),0)</f>
        <v>35977</v>
      </c>
      <c r="U781" s="98">
        <f>VLOOKUP(D781,'[1]Schedule of Pension Amounts LW'!$B$15:$AS$1399,36,FALSE)</f>
        <v>127729</v>
      </c>
      <c r="V781" s="99">
        <f t="shared" si="51"/>
        <v>351881</v>
      </c>
      <c r="W781" s="98">
        <f>ROUND('[1]68_InOutFlowsCurPrdAndPrior'!$F$32*IF(ISNA(VLOOKUP(D781,'[1]Proportionate Shares'!$D$23:$I$1359,6,FALSE)),0,VLOOKUP(D781,'[1]Proportionate Shares'!$D$23:$I$1359,6,FALSE)),0)</f>
        <v>20778</v>
      </c>
      <c r="X781" s="98">
        <f>ROUND('[1]68_InOutFlowsCurPrdAndPrior'!$F$33*IF(ISNA(VLOOKUP(D781,'[1]Proportionate Shares'!$D$23:$I$1359,6,FALSE)),0,VLOOKUP(D781,'[1]Proportionate Shares'!$D$23:$I$1359,6,FALSE)),0)</f>
        <v>76724</v>
      </c>
      <c r="Y781" s="98">
        <f>ROUND('[1]68_InOutFlowsCurPrdAndPrior'!$F$35*IF(ISNA(VLOOKUP(D781,'[1]Proportionate Shares'!$D$23:$I$1359,6,FALSE)),0,VLOOKUP(D781,'[1]Proportionate Shares'!$D$23:$I$1359,6,FALSE)),0)</f>
        <v>29969</v>
      </c>
      <c r="Z781" s="98">
        <f>-VLOOKUP(D781,'[1]Schedule of Pension Amounts LW'!$B$15:$AS$1399,37,FALSE)</f>
        <v>2</v>
      </c>
      <c r="AA781" s="99">
        <f t="shared" si="52"/>
        <v>127473</v>
      </c>
      <c r="AB781" s="72">
        <f>VLOOKUP(D781,'[1]Pension Expense Details'!$D$22:$S$1407,16,FALSE)</f>
        <v>56342</v>
      </c>
      <c r="AC781" s="72">
        <f t="shared" si="53"/>
        <v>90367</v>
      </c>
      <c r="AD781" s="72">
        <f>VLOOKUP(D781,'[1]Schedule of Pension Amounts LW'!$B$15:$W$1399,22,FALSE)</f>
        <v>146709</v>
      </c>
    </row>
    <row r="782" spans="1:30" x14ac:dyDescent="0.3">
      <c r="A782" s="104"/>
      <c r="B782" s="33"/>
      <c r="C782" s="33" t="str">
        <f>VLOOKUP(D782,'[1]Employer information'!$I$3:$J$1391,2,FALSE)</f>
        <v xml:space="preserve">Public Education                                  </v>
      </c>
      <c r="D782" s="33" t="str">
        <f>'[1]Schedule of Pension Amounts LW'!B775</f>
        <v>0759</v>
      </c>
      <c r="E782" s="33" t="str">
        <f>IF(ISNA(VLOOKUP(D782,'[1]Proportionate Shares'!$D$23:$G$1400,2,FALSE)),"",VLOOKUP(D782,'[1]Proportionate Shares'!$D$23:$G$1400,2,FALSE))</f>
        <v>126905</v>
      </c>
      <c r="F782" s="33" t="str">
        <f>IF(ISNA(VLOOKUP(D782,'[1]Proportionate Shares'!$D$23:$G$1400,3,FALSE)),"",VLOOKUP(D782,'[1]Proportionate Shares'!$D$23:$G$1400,3,FALSE))</f>
        <v xml:space="preserve">   </v>
      </c>
      <c r="G782" s="34" t="str">
        <f>VLOOKUP(D782,'[1]Employer information'!$A$3:$B$1390,2,FALSE)</f>
        <v>JOSHUA ISD</v>
      </c>
      <c r="H782" s="36">
        <f>IF(ISNA(VLOOKUP(D782,'[1]Proportionate Shares'!$D$23:$I$1377,6,FALSE)),0,VLOOKUP(D782,'[1]Proportionate Shares'!$D$23:$I$1377,6,FALSE))</f>
        <v>3.2318772800000003E-4</v>
      </c>
      <c r="I782" s="105">
        <f>VLOOKUP(D782,'[1]Schedule of Pension Amounts LW'!$B$15:$E$1399,3,FALSE)</f>
        <v>17184886</v>
      </c>
      <c r="J782" s="105">
        <f>-IF(ISNA(VLOOKUP(D782,'[1]Combined Contribution Amounts'!$A$2:$K$1335,5,FALSE)),0,VLOOKUP(D782,'[1]Combined Contribution Amounts'!$A$2:$K$1335,5,FALSE))</f>
        <v>-1131196</v>
      </c>
      <c r="K782" s="105">
        <f>-IF(ISNA(VLOOKUP(D782,'[1]Combined Contribution Amounts'!$A$2:$K$1335,7,FALSE)),0,VLOOKUP(D782,'[1]Combined Contribution Amounts'!$A$2:$K$1335,7,FALSE))+-IF(ISNA(VLOOKUP(D782,'[1]Combined Contribution Amounts'!$A$2:$K$1335,8,FALSE)),0,VLOOKUP(D782,'[1]Combined Contribution Amounts'!$A$2:$K$1335,8,FALSE))+-IF(ISNA(VLOOKUP(D782,'[1]Combined Contribution Amounts'!$A$2:$K$1335,9,FALSE)),0,VLOOKUP(D782,'[1]Combined Contribution Amounts'!$A$2:$K$1335,9,FALSE))</f>
        <v>0</v>
      </c>
      <c r="L782" s="105">
        <f>VLOOKUP(D782,'[1]Pension Expense Details'!$D$23:$S$1407,16,FALSE)</f>
        <v>1652932</v>
      </c>
      <c r="M782" s="105">
        <f>ROUND(('[1]68_InOutFlowsCurPrdAndPriorHist'!$F$28-'[1]68_InOutFlowsCurPrdAndPriorHist'!$F$31)*$H782,0)-VLOOKUP(D782,'[1]Pension Expense Details'!$D$23:$S$1407,12,FALSE)</f>
        <v>-267677</v>
      </c>
      <c r="N782" s="105">
        <f>ROUND(('[1]68_InOutFlowsCurPrdAndPriorHist'!$F$29-'[1]68_InOutFlowsCurPrdAndPriorHist'!$F$32)*$H782,0)-VLOOKUP(D782,'[1]Pension Expense Details'!$D$23:$S$1407,13,FALSE)</f>
        <v>-2022575</v>
      </c>
      <c r="O782" s="105">
        <f>ROUND(('[1]68_InOutFlowsCurPrdAndPriorHist'!$F$30-'[1]68_InOutFlowsCurPrdAndPriorHist'!$F$33)*$H782,0)-VLOOKUP(D782,'[1]Pension Expense Details'!$D$23:$S$1407,14,FALSE)</f>
        <v>874624</v>
      </c>
      <c r="P782" s="105">
        <f>ROUND((VLOOKUP(D782,'[1]Schedule of Pension Amounts LW'!$B$15:$AC$1399,28,FALSE)-VLOOKUP(D782,'[1]Schedule of Pension Amounts LW'!$B$15:$AC$1399,27,FALSE))*'[1]Schedule of Pension Amounts LW'!AD$4,0)+VLOOKUP(D782,'[1]Schedule of Pension Amounts LW'!$B$15:$AH$1399,33,FALSE)-VLOOKUP(D782,'[1]Pension Expense Details'!$D$23:$S$1407,15,FALSE)</f>
        <v>509314</v>
      </c>
      <c r="Q782" s="98">
        <f t="shared" si="50"/>
        <v>16800308</v>
      </c>
      <c r="R782" s="98">
        <f>ROUND('[1]68_InOutFlowsCurPrdAndPrior'!$D$32*IF(ISNA(VLOOKUP(D782,'[1]Proportionate Shares'!$D$23:$I$1359,6,FALSE)),0,VLOOKUP(D782,'[1]Proportionate Shares'!$D$23:$I$1359,6,FALSE)),0)</f>
        <v>70576</v>
      </c>
      <c r="S782" s="98">
        <f>ROUND('[1]68_InOutFlowsCurPrdAndPrior'!$D$33*IF(ISNA(VLOOKUP(D782,'[1]Proportionate Shares'!$D$23:$I$1359,6,FALSE)),0,VLOOKUP(D782,'[1]Proportionate Shares'!$D$23:$I$1359,6,FALSE)),0)</f>
        <v>5212281</v>
      </c>
      <c r="T782" s="98">
        <f>ROUND('[1]68_InOutFlowsCurPrdAndPrior'!$D$35*IF(ISNA(VLOOKUP(D782,'[1]Proportionate Shares'!$D$23:$I$1359,6,FALSE)),0,VLOOKUP(D782,'[1]Proportionate Shares'!$D$23:$I$1359,6,FALSE)),0)</f>
        <v>1010040</v>
      </c>
      <c r="U782" s="98">
        <f>VLOOKUP(D782,'[1]Schedule of Pension Amounts LW'!$B$15:$AS$1399,36,FALSE)</f>
        <v>2314331</v>
      </c>
      <c r="V782" s="99">
        <f t="shared" si="51"/>
        <v>8607228</v>
      </c>
      <c r="W782" s="98">
        <f>ROUND('[1]68_InOutFlowsCurPrdAndPrior'!$F$32*IF(ISNA(VLOOKUP(D782,'[1]Proportionate Shares'!$D$23:$I$1359,6,FALSE)),0,VLOOKUP(D782,'[1]Proportionate Shares'!$D$23:$I$1359,6,FALSE)),0)</f>
        <v>583333</v>
      </c>
      <c r="X782" s="98">
        <f>ROUND('[1]68_InOutFlowsCurPrdAndPrior'!$F$33*IF(ISNA(VLOOKUP(D782,'[1]Proportionate Shares'!$D$23:$I$1359,6,FALSE)),0,VLOOKUP(D782,'[1]Proportionate Shares'!$D$23:$I$1359,6,FALSE)),0)</f>
        <v>2153961</v>
      </c>
      <c r="Y782" s="98">
        <f>ROUND('[1]68_InOutFlowsCurPrdAndPrior'!$F$35*IF(ISNA(VLOOKUP(D782,'[1]Proportionate Shares'!$D$23:$I$1359,6,FALSE)),0,VLOOKUP(D782,'[1]Proportionate Shares'!$D$23:$I$1359,6,FALSE)),0)</f>
        <v>841345</v>
      </c>
      <c r="Z782" s="98">
        <f>-VLOOKUP(D782,'[1]Schedule of Pension Amounts LW'!$B$15:$AS$1399,37,FALSE)</f>
        <v>13594</v>
      </c>
      <c r="AA782" s="99">
        <f t="shared" si="52"/>
        <v>3592233</v>
      </c>
      <c r="AB782" s="72">
        <f>VLOOKUP(D782,'[1]Pension Expense Details'!$D$22:$S$1407,16,FALSE)</f>
        <v>1652932</v>
      </c>
      <c r="AC782" s="72">
        <f t="shared" si="53"/>
        <v>2175463</v>
      </c>
      <c r="AD782" s="72">
        <f>VLOOKUP(D782,'[1]Schedule of Pension Amounts LW'!$B$15:$W$1399,22,FALSE)</f>
        <v>3828395</v>
      </c>
    </row>
    <row r="783" spans="1:30" x14ac:dyDescent="0.3">
      <c r="A783" s="104"/>
      <c r="B783" s="33"/>
      <c r="C783" s="33" t="str">
        <f>VLOOKUP(D783,'[1]Employer information'!$I$3:$J$1391,2,FALSE)</f>
        <v xml:space="preserve">Public Education                                  </v>
      </c>
      <c r="D783" s="33" t="str">
        <f>'[1]Schedule of Pension Amounts LW'!B776</f>
        <v>0760</v>
      </c>
      <c r="E783" s="33" t="str">
        <f>IF(ISNA(VLOOKUP(D783,'[1]Proportionate Shares'!$D$23:$G$1400,2,FALSE)),"",VLOOKUP(D783,'[1]Proportionate Shares'!$D$23:$G$1400,2,FALSE))</f>
        <v>007902</v>
      </c>
      <c r="F783" s="33" t="str">
        <f>IF(ISNA(VLOOKUP(D783,'[1]Proportionate Shares'!$D$23:$G$1400,3,FALSE)),"",VLOOKUP(D783,'[1]Proportionate Shares'!$D$23:$G$1400,3,FALSE))</f>
        <v xml:space="preserve">   </v>
      </c>
      <c r="G783" s="34" t="str">
        <f>VLOOKUP(D783,'[1]Employer information'!$A$3:$B$1390,2,FALSE)</f>
        <v>JOURDANTON ISD</v>
      </c>
      <c r="H783" s="36">
        <f>IF(ISNA(VLOOKUP(D783,'[1]Proportionate Shares'!$D$23:$I$1377,6,FALSE)),0,VLOOKUP(D783,'[1]Proportionate Shares'!$D$23:$I$1377,6,FALSE))</f>
        <v>8.3058567999999997E-5</v>
      </c>
      <c r="I783" s="105">
        <f>VLOOKUP(D783,'[1]Schedule of Pension Amounts LW'!$B$15:$E$1399,3,FALSE)</f>
        <v>4575874</v>
      </c>
      <c r="J783" s="105">
        <f>-IF(ISNA(VLOOKUP(D783,'[1]Combined Contribution Amounts'!$A$2:$K$1335,5,FALSE)),0,VLOOKUP(D783,'[1]Combined Contribution Amounts'!$A$2:$K$1335,5,FALSE))</f>
        <v>-290715</v>
      </c>
      <c r="K783" s="105">
        <f>-IF(ISNA(VLOOKUP(D783,'[1]Combined Contribution Amounts'!$A$2:$K$1335,7,FALSE)),0,VLOOKUP(D783,'[1]Combined Contribution Amounts'!$A$2:$K$1335,7,FALSE))+-IF(ISNA(VLOOKUP(D783,'[1]Combined Contribution Amounts'!$A$2:$K$1335,8,FALSE)),0,VLOOKUP(D783,'[1]Combined Contribution Amounts'!$A$2:$K$1335,8,FALSE))+-IF(ISNA(VLOOKUP(D783,'[1]Combined Contribution Amounts'!$A$2:$K$1335,9,FALSE)),0,VLOOKUP(D783,'[1]Combined Contribution Amounts'!$A$2:$K$1335,9,FALSE))</f>
        <v>0</v>
      </c>
      <c r="L783" s="105">
        <f>VLOOKUP(D783,'[1]Pension Expense Details'!$D$23:$S$1407,16,FALSE)</f>
        <v>399746</v>
      </c>
      <c r="M783" s="105">
        <f>ROUND(('[1]68_InOutFlowsCurPrdAndPriorHist'!$F$28-'[1]68_InOutFlowsCurPrdAndPriorHist'!$F$31)*$H783,0)-VLOOKUP(D783,'[1]Pension Expense Details'!$D$23:$S$1407,12,FALSE)</f>
        <v>-68792</v>
      </c>
      <c r="N783" s="105">
        <f>ROUND(('[1]68_InOutFlowsCurPrdAndPriorHist'!$F$29-'[1]68_InOutFlowsCurPrdAndPriorHist'!$F$32)*$H783,0)-VLOOKUP(D783,'[1]Pension Expense Details'!$D$23:$S$1407,13,FALSE)</f>
        <v>-519797</v>
      </c>
      <c r="O783" s="105">
        <f>ROUND(('[1]68_InOutFlowsCurPrdAndPriorHist'!$F$30-'[1]68_InOutFlowsCurPrdAndPriorHist'!$F$33)*$H783,0)-VLOOKUP(D783,'[1]Pension Expense Details'!$D$23:$S$1407,14,FALSE)</f>
        <v>224777</v>
      </c>
      <c r="P783" s="105">
        <f>ROUND((VLOOKUP(D783,'[1]Schedule of Pension Amounts LW'!$B$15:$AC$1399,28,FALSE)-VLOOKUP(D783,'[1]Schedule of Pension Amounts LW'!$B$15:$AC$1399,27,FALSE))*'[1]Schedule of Pension Amounts LW'!AD$4,0)+VLOOKUP(D783,'[1]Schedule of Pension Amounts LW'!$B$15:$AH$1399,33,FALSE)-VLOOKUP(D783,'[1]Pension Expense Details'!$D$23:$S$1407,15,FALSE)</f>
        <v>-3449</v>
      </c>
      <c r="Q783" s="98">
        <f t="shared" si="50"/>
        <v>4317644</v>
      </c>
      <c r="R783" s="98">
        <f>ROUND('[1]68_InOutFlowsCurPrdAndPrior'!$D$32*IF(ISNA(VLOOKUP(D783,'[1]Proportionate Shares'!$D$23:$I$1359,6,FALSE)),0,VLOOKUP(D783,'[1]Proportionate Shares'!$D$23:$I$1359,6,FALSE)),0)</f>
        <v>18138</v>
      </c>
      <c r="S783" s="98">
        <f>ROUND('[1]68_InOutFlowsCurPrdAndPrior'!$D$33*IF(ISNA(VLOOKUP(D783,'[1]Proportionate Shares'!$D$23:$I$1359,6,FALSE)),0,VLOOKUP(D783,'[1]Proportionate Shares'!$D$23:$I$1359,6,FALSE)),0)</f>
        <v>1339545</v>
      </c>
      <c r="T783" s="98">
        <f>ROUND('[1]68_InOutFlowsCurPrdAndPrior'!$D$35*IF(ISNA(VLOOKUP(D783,'[1]Proportionate Shares'!$D$23:$I$1359,6,FALSE)),0,VLOOKUP(D783,'[1]Proportionate Shares'!$D$23:$I$1359,6,FALSE)),0)</f>
        <v>259578</v>
      </c>
      <c r="U783" s="98">
        <f>VLOOKUP(D783,'[1]Schedule of Pension Amounts LW'!$B$15:$AS$1399,36,FALSE)</f>
        <v>268825</v>
      </c>
      <c r="V783" s="99">
        <f t="shared" si="51"/>
        <v>1886086</v>
      </c>
      <c r="W783" s="98">
        <f>ROUND('[1]68_InOutFlowsCurPrdAndPrior'!$F$32*IF(ISNA(VLOOKUP(D783,'[1]Proportionate Shares'!$D$23:$I$1359,6,FALSE)),0,VLOOKUP(D783,'[1]Proportionate Shares'!$D$23:$I$1359,6,FALSE)),0)</f>
        <v>149915</v>
      </c>
      <c r="X783" s="98">
        <f>ROUND('[1]68_InOutFlowsCurPrdAndPrior'!$F$33*IF(ISNA(VLOOKUP(D783,'[1]Proportionate Shares'!$D$23:$I$1359,6,FALSE)),0,VLOOKUP(D783,'[1]Proportionate Shares'!$D$23:$I$1359,6,FALSE)),0)</f>
        <v>553563</v>
      </c>
      <c r="Y783" s="98">
        <f>ROUND('[1]68_InOutFlowsCurPrdAndPrior'!$F$35*IF(ISNA(VLOOKUP(D783,'[1]Proportionate Shares'!$D$23:$I$1359,6,FALSE)),0,VLOOKUP(D783,'[1]Proportionate Shares'!$D$23:$I$1359,6,FALSE)),0)</f>
        <v>216224</v>
      </c>
      <c r="Z783" s="98">
        <f>-VLOOKUP(D783,'[1]Schedule of Pension Amounts LW'!$B$15:$AS$1399,37,FALSE)</f>
        <v>175357</v>
      </c>
      <c r="AA783" s="99">
        <f t="shared" si="52"/>
        <v>1095059</v>
      </c>
      <c r="AB783" s="72">
        <f>VLOOKUP(D783,'[1]Pension Expense Details'!$D$22:$S$1407,16,FALSE)</f>
        <v>399746</v>
      </c>
      <c r="AC783" s="72">
        <f t="shared" si="53"/>
        <v>460475</v>
      </c>
      <c r="AD783" s="72">
        <f>VLOOKUP(D783,'[1]Schedule of Pension Amounts LW'!$B$15:$W$1399,22,FALSE)</f>
        <v>860221</v>
      </c>
    </row>
    <row r="784" spans="1:30" x14ac:dyDescent="0.3">
      <c r="A784" s="104"/>
      <c r="B784" s="33"/>
      <c r="C784" s="33" t="str">
        <f>VLOOKUP(D784,'[1]Employer information'!$I$3:$J$1391,2,FALSE)</f>
        <v xml:space="preserve">Public Education                                  </v>
      </c>
      <c r="D784" s="33" t="str">
        <f>'[1]Schedule of Pension Amounts LW'!B777</f>
        <v>1779</v>
      </c>
      <c r="E784" s="33" t="str">
        <f>IF(ISNA(VLOOKUP(D784,'[1]Proportionate Shares'!$D$23:$G$1400,2,FALSE)),"",VLOOKUP(D784,'[1]Proportionate Shares'!$D$23:$G$1400,2,FALSE))</f>
        <v>015916</v>
      </c>
      <c r="F784" s="33" t="str">
        <f>IF(ISNA(VLOOKUP(D784,'[1]Proportionate Shares'!$D$23:$G$1400,3,FALSE)),"",VLOOKUP(D784,'[1]Proportionate Shares'!$D$23:$G$1400,3,FALSE))</f>
        <v/>
      </c>
      <c r="G784" s="34" t="str">
        <f>VLOOKUP(D784,'[1]Employer information'!$A$3:$B$1390,2,FALSE)</f>
        <v>JUDSON ISD</v>
      </c>
      <c r="H784" s="36">
        <f>IF(ISNA(VLOOKUP(D784,'[1]Proportionate Shares'!$D$23:$I$1377,6,FALSE)),0,VLOOKUP(D784,'[1]Proportionate Shares'!$D$23:$I$1377,6,FALSE))</f>
        <v>1.375183788E-3</v>
      </c>
      <c r="I784" s="105">
        <f>VLOOKUP(D784,'[1]Schedule of Pension Amounts LW'!$B$15:$E$1399,3,FALSE)</f>
        <v>76022372</v>
      </c>
      <c r="J784" s="105">
        <f>-IF(ISNA(VLOOKUP(D784,'[1]Combined Contribution Amounts'!$A$2:$K$1335,5,FALSE)),0,VLOOKUP(D784,'[1]Combined Contribution Amounts'!$A$2:$K$1335,5,FALSE))</f>
        <v>-4813212</v>
      </c>
      <c r="K784" s="105">
        <f>-IF(ISNA(VLOOKUP(D784,'[1]Combined Contribution Amounts'!$A$2:$K$1335,7,FALSE)),0,VLOOKUP(D784,'[1]Combined Contribution Amounts'!$A$2:$K$1335,7,FALSE))+-IF(ISNA(VLOOKUP(D784,'[1]Combined Contribution Amounts'!$A$2:$K$1335,8,FALSE)),0,VLOOKUP(D784,'[1]Combined Contribution Amounts'!$A$2:$K$1335,8,FALSE))+-IF(ISNA(VLOOKUP(D784,'[1]Combined Contribution Amounts'!$A$2:$K$1335,9,FALSE)),0,VLOOKUP(D784,'[1]Combined Contribution Amounts'!$A$2:$K$1335,9,FALSE))</f>
        <v>-97</v>
      </c>
      <c r="L784" s="105">
        <f>VLOOKUP(D784,'[1]Pension Expense Details'!$D$23:$S$1407,16,FALSE)</f>
        <v>6577575</v>
      </c>
      <c r="M784" s="105">
        <f>ROUND(('[1]68_InOutFlowsCurPrdAndPriorHist'!$F$28-'[1]68_InOutFlowsCurPrdAndPriorHist'!$F$31)*$H784,0)-VLOOKUP(D784,'[1]Pension Expense Details'!$D$23:$S$1407,12,FALSE)</f>
        <v>-1138979</v>
      </c>
      <c r="N784" s="105">
        <f>ROUND(('[1]68_InOutFlowsCurPrdAndPriorHist'!$F$29-'[1]68_InOutFlowsCurPrdAndPriorHist'!$F$32)*$H784,0)-VLOOKUP(D784,'[1]Pension Expense Details'!$D$23:$S$1407,13,FALSE)</f>
        <v>-8606181</v>
      </c>
      <c r="O784" s="105">
        <f>ROUND(('[1]68_InOutFlowsCurPrdAndPriorHist'!$F$30-'[1]68_InOutFlowsCurPrdAndPriorHist'!$F$33)*$H784,0)-VLOOKUP(D784,'[1]Pension Expense Details'!$D$23:$S$1407,14,FALSE)</f>
        <v>3721578</v>
      </c>
      <c r="P784" s="105">
        <f>ROUND((VLOOKUP(D784,'[1]Schedule of Pension Amounts LW'!$B$15:$AC$1399,28,FALSE)-VLOOKUP(D784,'[1]Schedule of Pension Amounts LW'!$B$15:$AC$1399,27,FALSE))*'[1]Schedule of Pension Amounts LW'!AD$4,0)+VLOOKUP(D784,'[1]Schedule of Pension Amounts LW'!$B$15:$AH$1399,33,FALSE)-VLOOKUP(D784,'[1]Pension Expense Details'!$D$23:$S$1407,15,FALSE)</f>
        <v>-276704</v>
      </c>
      <c r="Q784" s="98">
        <f t="shared" si="50"/>
        <v>71486352</v>
      </c>
      <c r="R784" s="98">
        <f>ROUND('[1]68_InOutFlowsCurPrdAndPrior'!$D$32*IF(ISNA(VLOOKUP(D784,'[1]Proportionate Shares'!$D$23:$I$1359,6,FALSE)),0,VLOOKUP(D784,'[1]Proportionate Shares'!$D$23:$I$1359,6,FALSE)),0)</f>
        <v>300307</v>
      </c>
      <c r="S784" s="98">
        <f>ROUND('[1]68_InOutFlowsCurPrdAndPrior'!$D$33*IF(ISNA(VLOOKUP(D784,'[1]Proportionate Shares'!$D$23:$I$1359,6,FALSE)),0,VLOOKUP(D784,'[1]Proportionate Shares'!$D$23:$I$1359,6,FALSE)),0)</f>
        <v>22178577</v>
      </c>
      <c r="T784" s="98">
        <f>ROUND('[1]68_InOutFlowsCurPrdAndPrior'!$D$35*IF(ISNA(VLOOKUP(D784,'[1]Proportionate Shares'!$D$23:$I$1359,6,FALSE)),0,VLOOKUP(D784,'[1]Proportionate Shares'!$D$23:$I$1359,6,FALSE)),0)</f>
        <v>4297781</v>
      </c>
      <c r="U784" s="98">
        <f>VLOOKUP(D784,'[1]Schedule of Pension Amounts LW'!$B$15:$AS$1399,36,FALSE)</f>
        <v>4343924</v>
      </c>
      <c r="V784" s="99">
        <f t="shared" si="51"/>
        <v>31120589</v>
      </c>
      <c r="W784" s="98">
        <f>ROUND('[1]68_InOutFlowsCurPrdAndPrior'!$F$32*IF(ISNA(VLOOKUP(D784,'[1]Proportionate Shares'!$D$23:$I$1359,6,FALSE)),0,VLOOKUP(D784,'[1]Proportionate Shares'!$D$23:$I$1359,6,FALSE)),0)</f>
        <v>2482120</v>
      </c>
      <c r="X784" s="98">
        <f>ROUND('[1]68_InOutFlowsCurPrdAndPrior'!$F$33*IF(ISNA(VLOOKUP(D784,'[1]Proportionate Shares'!$D$23:$I$1359,6,FALSE)),0,VLOOKUP(D784,'[1]Proportionate Shares'!$D$23:$I$1359,6,FALSE)),0)</f>
        <v>9165237</v>
      </c>
      <c r="Y784" s="98">
        <f>ROUND('[1]68_InOutFlowsCurPrdAndPrior'!$F$35*IF(ISNA(VLOOKUP(D784,'[1]Proportionate Shares'!$D$23:$I$1359,6,FALSE)),0,VLOOKUP(D784,'[1]Proportionate Shares'!$D$23:$I$1359,6,FALSE)),0)</f>
        <v>3579976</v>
      </c>
      <c r="Z784" s="98">
        <f>-VLOOKUP(D784,'[1]Schedule of Pension Amounts LW'!$B$15:$AS$1399,37,FALSE)</f>
        <v>486189</v>
      </c>
      <c r="AA784" s="99">
        <f t="shared" si="52"/>
        <v>15713522</v>
      </c>
      <c r="AB784" s="72">
        <f>VLOOKUP(D784,'[1]Pension Expense Details'!$D$22:$S$1407,16,FALSE)</f>
        <v>6577575</v>
      </c>
      <c r="AC784" s="72">
        <f t="shared" si="53"/>
        <v>7986575</v>
      </c>
      <c r="AD784" s="72">
        <f>VLOOKUP(D784,'[1]Schedule of Pension Amounts LW'!$B$15:$W$1399,22,FALSE)</f>
        <v>14564150</v>
      </c>
    </row>
    <row r="785" spans="1:30" x14ac:dyDescent="0.3">
      <c r="A785" s="104"/>
      <c r="B785" s="33"/>
      <c r="C785" s="33" t="str">
        <f>VLOOKUP(D785,'[1]Employer information'!$I$3:$J$1391,2,FALSE)</f>
        <v xml:space="preserve">Public Education                                  </v>
      </c>
      <c r="D785" s="33" t="str">
        <f>'[1]Schedule of Pension Amounts LW'!B778</f>
        <v>0761</v>
      </c>
      <c r="E785" s="33" t="str">
        <f>IF(ISNA(VLOOKUP(D785,'[1]Proportionate Shares'!$D$23:$G$1400,2,FALSE)),"",VLOOKUP(D785,'[1]Proportionate Shares'!$D$23:$G$1400,2,FALSE))</f>
        <v>134901</v>
      </c>
      <c r="F785" s="33" t="str">
        <f>IF(ISNA(VLOOKUP(D785,'[1]Proportionate Shares'!$D$23:$G$1400,3,FALSE)),"",VLOOKUP(D785,'[1]Proportionate Shares'!$D$23:$G$1400,3,FALSE))</f>
        <v xml:space="preserve">   </v>
      </c>
      <c r="G785" s="34" t="str">
        <f>VLOOKUP(D785,'[1]Employer information'!$A$3:$B$1390,2,FALSE)</f>
        <v>JUNCTION ISD</v>
      </c>
      <c r="H785" s="36">
        <f>IF(ISNA(VLOOKUP(D785,'[1]Proportionate Shares'!$D$23:$I$1377,6,FALSE)),0,VLOOKUP(D785,'[1]Proportionate Shares'!$D$23:$I$1377,6,FALSE))</f>
        <v>3.0743798000000003E-5</v>
      </c>
      <c r="I785" s="105">
        <f>VLOOKUP(D785,'[1]Schedule of Pension Amounts LW'!$B$15:$E$1399,3,FALSE)</f>
        <v>1593981</v>
      </c>
      <c r="J785" s="105">
        <f>-IF(ISNA(VLOOKUP(D785,'[1]Combined Contribution Amounts'!$A$2:$K$1335,5,FALSE)),0,VLOOKUP(D785,'[1]Combined Contribution Amounts'!$A$2:$K$1335,5,FALSE))</f>
        <v>-107607</v>
      </c>
      <c r="K785" s="105">
        <f>-IF(ISNA(VLOOKUP(D785,'[1]Combined Contribution Amounts'!$A$2:$K$1335,7,FALSE)),0,VLOOKUP(D785,'[1]Combined Contribution Amounts'!$A$2:$K$1335,7,FALSE))+-IF(ISNA(VLOOKUP(D785,'[1]Combined Contribution Amounts'!$A$2:$K$1335,8,FALSE)),0,VLOOKUP(D785,'[1]Combined Contribution Amounts'!$A$2:$K$1335,8,FALSE))+-IF(ISNA(VLOOKUP(D785,'[1]Combined Contribution Amounts'!$A$2:$K$1335,9,FALSE)),0,VLOOKUP(D785,'[1]Combined Contribution Amounts'!$A$2:$K$1335,9,FALSE))</f>
        <v>0</v>
      </c>
      <c r="L785" s="105">
        <f>VLOOKUP(D785,'[1]Pension Expense Details'!$D$23:$S$1407,16,FALSE)</f>
        <v>163645</v>
      </c>
      <c r="M785" s="105">
        <f>ROUND(('[1]68_InOutFlowsCurPrdAndPriorHist'!$F$28-'[1]68_InOutFlowsCurPrdAndPriorHist'!$F$31)*$H785,0)-VLOOKUP(D785,'[1]Pension Expense Details'!$D$23:$S$1407,12,FALSE)</f>
        <v>-25463</v>
      </c>
      <c r="N785" s="105">
        <f>ROUND(('[1]68_InOutFlowsCurPrdAndPriorHist'!$F$29-'[1]68_InOutFlowsCurPrdAndPriorHist'!$F$32)*$H785,0)-VLOOKUP(D785,'[1]Pension Expense Details'!$D$23:$S$1407,13,FALSE)</f>
        <v>-192401</v>
      </c>
      <c r="O785" s="105">
        <f>ROUND(('[1]68_InOutFlowsCurPrdAndPriorHist'!$F$30-'[1]68_InOutFlowsCurPrdAndPriorHist'!$F$33)*$H785,0)-VLOOKUP(D785,'[1]Pension Expense Details'!$D$23:$S$1407,14,FALSE)</f>
        <v>83200</v>
      </c>
      <c r="P785" s="105">
        <f>ROUND((VLOOKUP(D785,'[1]Schedule of Pension Amounts LW'!$B$15:$AC$1399,28,FALSE)-VLOOKUP(D785,'[1]Schedule of Pension Amounts LW'!$B$15:$AC$1399,27,FALSE))*'[1]Schedule of Pension Amounts LW'!AD$4,0)+VLOOKUP(D785,'[1]Schedule of Pension Amounts LW'!$B$15:$AH$1399,33,FALSE)-VLOOKUP(D785,'[1]Pension Expense Details'!$D$23:$S$1407,15,FALSE)</f>
        <v>82804</v>
      </c>
      <c r="Q785" s="98">
        <f t="shared" si="50"/>
        <v>1598159</v>
      </c>
      <c r="R785" s="98">
        <f>ROUND('[1]68_InOutFlowsCurPrdAndPrior'!$D$32*IF(ISNA(VLOOKUP(D785,'[1]Proportionate Shares'!$D$23:$I$1359,6,FALSE)),0,VLOOKUP(D785,'[1]Proportionate Shares'!$D$23:$I$1359,6,FALSE)),0)</f>
        <v>6714</v>
      </c>
      <c r="S785" s="98">
        <f>ROUND('[1]68_InOutFlowsCurPrdAndPrior'!$D$33*IF(ISNA(VLOOKUP(D785,'[1]Proportionate Shares'!$D$23:$I$1359,6,FALSE)),0,VLOOKUP(D785,'[1]Proportionate Shares'!$D$23:$I$1359,6,FALSE)),0)</f>
        <v>495827</v>
      </c>
      <c r="T785" s="98">
        <f>ROUND('[1]68_InOutFlowsCurPrdAndPrior'!$D$35*IF(ISNA(VLOOKUP(D785,'[1]Proportionate Shares'!$D$23:$I$1359,6,FALSE)),0,VLOOKUP(D785,'[1]Proportionate Shares'!$D$23:$I$1359,6,FALSE)),0)</f>
        <v>96082</v>
      </c>
      <c r="U785" s="98">
        <f>VLOOKUP(D785,'[1]Schedule of Pension Amounts LW'!$B$15:$AS$1399,36,FALSE)</f>
        <v>216210</v>
      </c>
      <c r="V785" s="99">
        <f t="shared" si="51"/>
        <v>814833</v>
      </c>
      <c r="W785" s="98">
        <f>ROUND('[1]68_InOutFlowsCurPrdAndPrior'!$F$32*IF(ISNA(VLOOKUP(D785,'[1]Proportionate Shares'!$D$23:$I$1359,6,FALSE)),0,VLOOKUP(D785,'[1]Proportionate Shares'!$D$23:$I$1359,6,FALSE)),0)</f>
        <v>55491</v>
      </c>
      <c r="X785" s="98">
        <f>ROUND('[1]68_InOutFlowsCurPrdAndPrior'!$F$33*IF(ISNA(VLOOKUP(D785,'[1]Proportionate Shares'!$D$23:$I$1359,6,FALSE)),0,VLOOKUP(D785,'[1]Proportionate Shares'!$D$23:$I$1359,6,FALSE)),0)</f>
        <v>204899</v>
      </c>
      <c r="Y785" s="98">
        <f>ROUND('[1]68_InOutFlowsCurPrdAndPrior'!$F$35*IF(ISNA(VLOOKUP(D785,'[1]Proportionate Shares'!$D$23:$I$1359,6,FALSE)),0,VLOOKUP(D785,'[1]Proportionate Shares'!$D$23:$I$1359,6,FALSE)),0)</f>
        <v>80034</v>
      </c>
      <c r="Z785" s="98">
        <f>-VLOOKUP(D785,'[1]Schedule of Pension Amounts LW'!$B$15:$AS$1399,37,FALSE)</f>
        <v>64443</v>
      </c>
      <c r="AA785" s="99">
        <f t="shared" si="52"/>
        <v>404867</v>
      </c>
      <c r="AB785" s="72">
        <f>VLOOKUP(D785,'[1]Pension Expense Details'!$D$22:$S$1407,16,FALSE)</f>
        <v>163645</v>
      </c>
      <c r="AC785" s="72">
        <f t="shared" si="53"/>
        <v>183657</v>
      </c>
      <c r="AD785" s="72">
        <f>VLOOKUP(D785,'[1]Schedule of Pension Amounts LW'!$B$15:$W$1399,22,FALSE)</f>
        <v>347302</v>
      </c>
    </row>
    <row r="786" spans="1:30" x14ac:dyDescent="0.3">
      <c r="A786" s="104"/>
      <c r="B786" s="33"/>
      <c r="C786" s="33" t="str">
        <f>VLOOKUP(D786,'[1]Employer information'!$I$3:$J$1391,2,FALSE)</f>
        <v xml:space="preserve">Public Education                                  </v>
      </c>
      <c r="D786" s="33" t="str">
        <f>'[1]Schedule of Pension Amounts LW'!B779</f>
        <v>1353</v>
      </c>
      <c r="E786" s="33" t="str">
        <f>IF(ISNA(VLOOKUP(D786,'[1]Proportionate Shares'!$D$23:$G$1400,2,FALSE)),"",VLOOKUP(D786,'[1]Proportionate Shares'!$D$23:$G$1400,2,FALSE))</f>
        <v>102901</v>
      </c>
      <c r="F786" s="33" t="str">
        <f>IF(ISNA(VLOOKUP(D786,'[1]Proportionate Shares'!$D$23:$G$1400,3,FALSE)),"",VLOOKUP(D786,'[1]Proportionate Shares'!$D$23:$G$1400,3,FALSE))</f>
        <v/>
      </c>
      <c r="G786" s="34" t="str">
        <f>VLOOKUP(D786,'[1]Employer information'!$A$3:$B$1390,2,FALSE)</f>
        <v>KARNACK ISD</v>
      </c>
      <c r="H786" s="36">
        <f>IF(ISNA(VLOOKUP(D786,'[1]Proportionate Shares'!$D$23:$I$1377,6,FALSE)),0,VLOOKUP(D786,'[1]Proportionate Shares'!$D$23:$I$1377,6,FALSE))</f>
        <v>1.0420213E-5</v>
      </c>
      <c r="I786" s="105">
        <f>VLOOKUP(D786,'[1]Schedule of Pension Amounts LW'!$B$15:$E$1399,3,FALSE)</f>
        <v>1002782</v>
      </c>
      <c r="J786" s="105">
        <f>-IF(ISNA(VLOOKUP(D786,'[1]Combined Contribution Amounts'!$A$2:$K$1335,5,FALSE)),0,VLOOKUP(D786,'[1]Combined Contribution Amounts'!$A$2:$K$1335,5,FALSE))</f>
        <v>-36472</v>
      </c>
      <c r="K786" s="105">
        <f>-IF(ISNA(VLOOKUP(D786,'[1]Combined Contribution Amounts'!$A$2:$K$1335,7,FALSE)),0,VLOOKUP(D786,'[1]Combined Contribution Amounts'!$A$2:$K$1335,7,FALSE))+-IF(ISNA(VLOOKUP(D786,'[1]Combined Contribution Amounts'!$A$2:$K$1335,8,FALSE)),0,VLOOKUP(D786,'[1]Combined Contribution Amounts'!$A$2:$K$1335,8,FALSE))+-IF(ISNA(VLOOKUP(D786,'[1]Combined Contribution Amounts'!$A$2:$K$1335,9,FALSE)),0,VLOOKUP(D786,'[1]Combined Contribution Amounts'!$A$2:$K$1335,9,FALSE))</f>
        <v>0</v>
      </c>
      <c r="L786" s="105">
        <f>VLOOKUP(D786,'[1]Pension Expense Details'!$D$23:$S$1407,16,FALSE)</f>
        <v>-17233</v>
      </c>
      <c r="M786" s="105">
        <f>ROUND(('[1]68_InOutFlowsCurPrdAndPriorHist'!$F$28-'[1]68_InOutFlowsCurPrdAndPriorHist'!$F$31)*$H786,0)-VLOOKUP(D786,'[1]Pension Expense Details'!$D$23:$S$1407,12,FALSE)</f>
        <v>-8631</v>
      </c>
      <c r="N786" s="105">
        <f>ROUND(('[1]68_InOutFlowsCurPrdAndPriorHist'!$F$29-'[1]68_InOutFlowsCurPrdAndPriorHist'!$F$32)*$H786,0)-VLOOKUP(D786,'[1]Pension Expense Details'!$D$23:$S$1407,13,FALSE)</f>
        <v>-65212</v>
      </c>
      <c r="O786" s="105">
        <f>ROUND(('[1]68_InOutFlowsCurPrdAndPriorHist'!$F$30-'[1]68_InOutFlowsCurPrdAndPriorHist'!$F$33)*$H786,0)-VLOOKUP(D786,'[1]Pension Expense Details'!$D$23:$S$1407,14,FALSE)</f>
        <v>28200</v>
      </c>
      <c r="P786" s="105">
        <f>ROUND((VLOOKUP(D786,'[1]Schedule of Pension Amounts LW'!$B$15:$AC$1399,28,FALSE)-VLOOKUP(D786,'[1]Schedule of Pension Amounts LW'!$B$15:$AC$1399,27,FALSE))*'[1]Schedule of Pension Amounts LW'!AD$4,0)+VLOOKUP(D786,'[1]Schedule of Pension Amounts LW'!$B$15:$AH$1399,33,FALSE)-VLOOKUP(D786,'[1]Pension Expense Details'!$D$23:$S$1407,15,FALSE)</f>
        <v>-361759</v>
      </c>
      <c r="Q786" s="98">
        <f t="shared" si="50"/>
        <v>541675</v>
      </c>
      <c r="R786" s="98">
        <f>ROUND('[1]68_InOutFlowsCurPrdAndPrior'!$D$32*IF(ISNA(VLOOKUP(D786,'[1]Proportionate Shares'!$D$23:$I$1359,6,FALSE)),0,VLOOKUP(D786,'[1]Proportionate Shares'!$D$23:$I$1359,6,FALSE)),0)</f>
        <v>2276</v>
      </c>
      <c r="S786" s="98">
        <f>ROUND('[1]68_InOutFlowsCurPrdAndPrior'!$D$33*IF(ISNA(VLOOKUP(D786,'[1]Proportionate Shares'!$D$23:$I$1359,6,FALSE)),0,VLOOKUP(D786,'[1]Proportionate Shares'!$D$23:$I$1359,6,FALSE)),0)</f>
        <v>168054</v>
      </c>
      <c r="T786" s="98">
        <f>ROUND('[1]68_InOutFlowsCurPrdAndPrior'!$D$35*IF(ISNA(VLOOKUP(D786,'[1]Proportionate Shares'!$D$23:$I$1359,6,FALSE)),0,VLOOKUP(D786,'[1]Proportionate Shares'!$D$23:$I$1359,6,FALSE)),0)</f>
        <v>32566</v>
      </c>
      <c r="U786" s="98">
        <f>VLOOKUP(D786,'[1]Schedule of Pension Amounts LW'!$B$15:$AS$1399,36,FALSE)</f>
        <v>85099</v>
      </c>
      <c r="V786" s="99">
        <f t="shared" si="51"/>
        <v>287995</v>
      </c>
      <c r="W786" s="98">
        <f>ROUND('[1]68_InOutFlowsCurPrdAndPrior'!$F$32*IF(ISNA(VLOOKUP(D786,'[1]Proportionate Shares'!$D$23:$I$1359,6,FALSE)),0,VLOOKUP(D786,'[1]Proportionate Shares'!$D$23:$I$1359,6,FALSE)),0)</f>
        <v>18808</v>
      </c>
      <c r="X786" s="98">
        <f>ROUND('[1]68_InOutFlowsCurPrdAndPrior'!$F$33*IF(ISNA(VLOOKUP(D786,'[1]Proportionate Shares'!$D$23:$I$1359,6,FALSE)),0,VLOOKUP(D786,'[1]Proportionate Shares'!$D$23:$I$1359,6,FALSE)),0)</f>
        <v>69448</v>
      </c>
      <c r="Y786" s="98">
        <f>ROUND('[1]68_InOutFlowsCurPrdAndPrior'!$F$35*IF(ISNA(VLOOKUP(D786,'[1]Proportionate Shares'!$D$23:$I$1359,6,FALSE)),0,VLOOKUP(D786,'[1]Proportionate Shares'!$D$23:$I$1359,6,FALSE)),0)</f>
        <v>27127</v>
      </c>
      <c r="Z786" s="98">
        <f>-VLOOKUP(D786,'[1]Schedule of Pension Amounts LW'!$B$15:$AS$1399,37,FALSE)</f>
        <v>265239</v>
      </c>
      <c r="AA786" s="99">
        <f t="shared" si="52"/>
        <v>380622</v>
      </c>
      <c r="AB786" s="72">
        <f>VLOOKUP(D786,'[1]Pension Expense Details'!$D$22:$S$1407,16,FALSE)</f>
        <v>-17233</v>
      </c>
      <c r="AC786" s="72">
        <f t="shared" si="53"/>
        <v>100928</v>
      </c>
      <c r="AD786" s="72">
        <f>VLOOKUP(D786,'[1]Schedule of Pension Amounts LW'!$B$15:$W$1399,22,FALSE)</f>
        <v>83695</v>
      </c>
    </row>
    <row r="787" spans="1:30" x14ac:dyDescent="0.3">
      <c r="A787" s="104"/>
      <c r="B787" s="33"/>
      <c r="C787" s="33" t="str">
        <f>VLOOKUP(D787,'[1]Employer information'!$I$3:$J$1391,2,FALSE)</f>
        <v xml:space="preserve">Public Education                                  </v>
      </c>
      <c r="D787" s="33" t="str">
        <f>'[1]Schedule of Pension Amounts LW'!B780</f>
        <v>0763</v>
      </c>
      <c r="E787" s="33" t="str">
        <f>IF(ISNA(VLOOKUP(D787,'[1]Proportionate Shares'!$D$23:$G$1400,2,FALSE)),"",VLOOKUP(D787,'[1]Proportionate Shares'!$D$23:$G$1400,2,FALSE))</f>
        <v>128901</v>
      </c>
      <c r="F787" s="33" t="str">
        <f>IF(ISNA(VLOOKUP(D787,'[1]Proportionate Shares'!$D$23:$G$1400,3,FALSE)),"",VLOOKUP(D787,'[1]Proportionate Shares'!$D$23:$G$1400,3,FALSE))</f>
        <v xml:space="preserve">   </v>
      </c>
      <c r="G787" s="34" t="str">
        <f>VLOOKUP(D787,'[1]Employer information'!$A$3:$B$1390,2,FALSE)</f>
        <v>KARNES CITY ISD</v>
      </c>
      <c r="H787" s="36">
        <f>IF(ISNA(VLOOKUP(D787,'[1]Proportionate Shares'!$D$23:$I$1377,6,FALSE)),0,VLOOKUP(D787,'[1]Proportionate Shares'!$D$23:$I$1377,6,FALSE))</f>
        <v>9.5610136E-5</v>
      </c>
      <c r="I787" s="105">
        <f>VLOOKUP(D787,'[1]Schedule of Pension Amounts LW'!$B$15:$E$1399,3,FALSE)</f>
        <v>4958226</v>
      </c>
      <c r="J787" s="105">
        <f>-IF(ISNA(VLOOKUP(D787,'[1]Combined Contribution Amounts'!$A$2:$K$1335,5,FALSE)),0,VLOOKUP(D787,'[1]Combined Contribution Amounts'!$A$2:$K$1335,5,FALSE))</f>
        <v>-334647</v>
      </c>
      <c r="K787" s="105">
        <f>-IF(ISNA(VLOOKUP(D787,'[1]Combined Contribution Amounts'!$A$2:$K$1335,7,FALSE)),0,VLOOKUP(D787,'[1]Combined Contribution Amounts'!$A$2:$K$1335,7,FALSE))+-IF(ISNA(VLOOKUP(D787,'[1]Combined Contribution Amounts'!$A$2:$K$1335,8,FALSE)),0,VLOOKUP(D787,'[1]Combined Contribution Amounts'!$A$2:$K$1335,8,FALSE))+-IF(ISNA(VLOOKUP(D787,'[1]Combined Contribution Amounts'!$A$2:$K$1335,9,FALSE)),0,VLOOKUP(D787,'[1]Combined Contribution Amounts'!$A$2:$K$1335,9,FALSE))</f>
        <v>0</v>
      </c>
      <c r="L787" s="105">
        <f>VLOOKUP(D787,'[1]Pension Expense Details'!$D$23:$S$1407,16,FALSE)</f>
        <v>508744</v>
      </c>
      <c r="M787" s="105">
        <f>ROUND(('[1]68_InOutFlowsCurPrdAndPriorHist'!$F$28-'[1]68_InOutFlowsCurPrdAndPriorHist'!$F$31)*$H787,0)-VLOOKUP(D787,'[1]Pension Expense Details'!$D$23:$S$1407,12,FALSE)</f>
        <v>-79187</v>
      </c>
      <c r="N787" s="105">
        <f>ROUND(('[1]68_InOutFlowsCurPrdAndPriorHist'!$F$29-'[1]68_InOutFlowsCurPrdAndPriorHist'!$F$32)*$H787,0)-VLOOKUP(D787,'[1]Pension Expense Details'!$D$23:$S$1407,13,FALSE)</f>
        <v>-598348</v>
      </c>
      <c r="O787" s="105">
        <f>ROUND(('[1]68_InOutFlowsCurPrdAndPriorHist'!$F$30-'[1]68_InOutFlowsCurPrdAndPriorHist'!$F$33)*$H787,0)-VLOOKUP(D787,'[1]Pension Expense Details'!$D$23:$S$1407,14,FALSE)</f>
        <v>258744</v>
      </c>
      <c r="P787" s="105">
        <f>ROUND((VLOOKUP(D787,'[1]Schedule of Pension Amounts LW'!$B$15:$AC$1399,28,FALSE)-VLOOKUP(D787,'[1]Schedule of Pension Amounts LW'!$B$15:$AC$1399,27,FALSE))*'[1]Schedule of Pension Amounts LW'!AD$4,0)+VLOOKUP(D787,'[1]Schedule of Pension Amounts LW'!$B$15:$AH$1399,33,FALSE)-VLOOKUP(D787,'[1]Pension Expense Details'!$D$23:$S$1407,15,FALSE)</f>
        <v>256582</v>
      </c>
      <c r="Q787" s="98">
        <f t="shared" si="50"/>
        <v>4970114</v>
      </c>
      <c r="R787" s="98">
        <f>ROUND('[1]68_InOutFlowsCurPrdAndPrior'!$D$32*IF(ISNA(VLOOKUP(D787,'[1]Proportionate Shares'!$D$23:$I$1359,6,FALSE)),0,VLOOKUP(D787,'[1]Proportionate Shares'!$D$23:$I$1359,6,FALSE)),0)</f>
        <v>20879</v>
      </c>
      <c r="S787" s="98">
        <f>ROUND('[1]68_InOutFlowsCurPrdAndPrior'!$D$33*IF(ISNA(VLOOKUP(D787,'[1]Proportionate Shares'!$D$23:$I$1359,6,FALSE)),0,VLOOKUP(D787,'[1]Proportionate Shares'!$D$23:$I$1359,6,FALSE)),0)</f>
        <v>1541973</v>
      </c>
      <c r="T787" s="98">
        <f>ROUND('[1]68_InOutFlowsCurPrdAndPrior'!$D$35*IF(ISNA(VLOOKUP(D787,'[1]Proportionate Shares'!$D$23:$I$1359,6,FALSE)),0,VLOOKUP(D787,'[1]Proportionate Shares'!$D$23:$I$1359,6,FALSE)),0)</f>
        <v>298805</v>
      </c>
      <c r="U787" s="98">
        <f>VLOOKUP(D787,'[1]Schedule of Pension Amounts LW'!$B$15:$AS$1399,36,FALSE)</f>
        <v>440766</v>
      </c>
      <c r="V787" s="99">
        <f t="shared" si="51"/>
        <v>2302423</v>
      </c>
      <c r="W787" s="98">
        <f>ROUND('[1]68_InOutFlowsCurPrdAndPrior'!$F$32*IF(ISNA(VLOOKUP(D787,'[1]Proportionate Shares'!$D$23:$I$1359,6,FALSE)),0,VLOOKUP(D787,'[1]Proportionate Shares'!$D$23:$I$1359,6,FALSE)),0)</f>
        <v>172570</v>
      </c>
      <c r="X787" s="98">
        <f>ROUND('[1]68_InOutFlowsCurPrdAndPrior'!$F$33*IF(ISNA(VLOOKUP(D787,'[1]Proportionate Shares'!$D$23:$I$1359,6,FALSE)),0,VLOOKUP(D787,'[1]Proportionate Shares'!$D$23:$I$1359,6,FALSE)),0)</f>
        <v>637216</v>
      </c>
      <c r="Y787" s="98">
        <f>ROUND('[1]68_InOutFlowsCurPrdAndPrior'!$F$35*IF(ISNA(VLOOKUP(D787,'[1]Proportionate Shares'!$D$23:$I$1359,6,FALSE)),0,VLOOKUP(D787,'[1]Proportionate Shares'!$D$23:$I$1359,6,FALSE)),0)</f>
        <v>248899</v>
      </c>
      <c r="Z787" s="98">
        <f>-VLOOKUP(D787,'[1]Schedule of Pension Amounts LW'!$B$15:$AS$1399,37,FALSE)</f>
        <v>151510</v>
      </c>
      <c r="AA787" s="99">
        <f t="shared" si="52"/>
        <v>1210195</v>
      </c>
      <c r="AB787" s="72">
        <f>VLOOKUP(D787,'[1]Pension Expense Details'!$D$22:$S$1407,16,FALSE)</f>
        <v>508744</v>
      </c>
      <c r="AC787" s="72">
        <f t="shared" si="53"/>
        <v>502523</v>
      </c>
      <c r="AD787" s="72">
        <f>VLOOKUP(D787,'[1]Schedule of Pension Amounts LW'!$B$15:$W$1399,22,FALSE)</f>
        <v>1011267</v>
      </c>
    </row>
    <row r="788" spans="1:30" x14ac:dyDescent="0.3">
      <c r="A788" s="104"/>
      <c r="B788" s="33"/>
      <c r="C788" s="33" t="str">
        <f>VLOOKUP(D788,'[1]Employer information'!$I$3:$J$1391,2,FALSE)</f>
        <v xml:space="preserve">Public Education                                  </v>
      </c>
      <c r="D788" s="33" t="str">
        <f>'[1]Schedule of Pension Amounts LW'!B781</f>
        <v>0764</v>
      </c>
      <c r="E788" s="33" t="str">
        <f>IF(ISNA(VLOOKUP(D788,'[1]Proportionate Shares'!$D$23:$G$1400,2,FALSE)),"",VLOOKUP(D788,'[1]Proportionate Shares'!$D$23:$G$1400,2,FALSE))</f>
        <v>101914</v>
      </c>
      <c r="F788" s="33" t="str">
        <f>IF(ISNA(VLOOKUP(D788,'[1]Proportionate Shares'!$D$23:$G$1400,3,FALSE)),"",VLOOKUP(D788,'[1]Proportionate Shares'!$D$23:$G$1400,3,FALSE))</f>
        <v xml:space="preserve">   </v>
      </c>
      <c r="G788" s="34" t="str">
        <f>VLOOKUP(D788,'[1]Employer information'!$A$3:$B$1390,2,FALSE)</f>
        <v>KATY ISD</v>
      </c>
      <c r="H788" s="36">
        <f>IF(ISNA(VLOOKUP(D788,'[1]Proportionate Shares'!$D$23:$I$1377,6,FALSE)),0,VLOOKUP(D788,'[1]Proportionate Shares'!$D$23:$I$1377,6,FALSE))</f>
        <v>4.3051777510000003E-3</v>
      </c>
      <c r="I788" s="105">
        <f>VLOOKUP(D788,'[1]Schedule of Pension Amounts LW'!$B$15:$E$1399,3,FALSE)</f>
        <v>236900888</v>
      </c>
      <c r="J788" s="105">
        <f>-IF(ISNA(VLOOKUP(D788,'[1]Combined Contribution Amounts'!$A$2:$K$1335,5,FALSE)),0,VLOOKUP(D788,'[1]Combined Contribution Amounts'!$A$2:$K$1335,5,FALSE))</f>
        <v>-15056876</v>
      </c>
      <c r="K788" s="105">
        <f>-IF(ISNA(VLOOKUP(D788,'[1]Combined Contribution Amounts'!$A$2:$K$1335,7,FALSE)),0,VLOOKUP(D788,'[1]Combined Contribution Amounts'!$A$2:$K$1335,7,FALSE))+-IF(ISNA(VLOOKUP(D788,'[1]Combined Contribution Amounts'!$A$2:$K$1335,8,FALSE)),0,VLOOKUP(D788,'[1]Combined Contribution Amounts'!$A$2:$K$1335,8,FALSE))+-IF(ISNA(VLOOKUP(D788,'[1]Combined Contribution Amounts'!$A$2:$K$1335,9,FALSE)),0,VLOOKUP(D788,'[1]Combined Contribution Amounts'!$A$2:$K$1335,9,FALSE))</f>
        <v>-11765</v>
      </c>
      <c r="L788" s="105">
        <f>VLOOKUP(D788,'[1]Pension Expense Details'!$D$23:$S$1407,16,FALSE)</f>
        <v>20764190</v>
      </c>
      <c r="M788" s="105">
        <f>ROUND(('[1]68_InOutFlowsCurPrdAndPriorHist'!$F$28-'[1]68_InOutFlowsCurPrdAndPriorHist'!$F$31)*$H788,0)-VLOOKUP(D788,'[1]Pension Expense Details'!$D$23:$S$1407,12,FALSE)</f>
        <v>-3565712</v>
      </c>
      <c r="N788" s="105">
        <f>ROUND(('[1]68_InOutFlowsCurPrdAndPriorHist'!$F$29-'[1]68_InOutFlowsCurPrdAndPriorHist'!$F$32)*$H788,0)-VLOOKUP(D788,'[1]Pension Expense Details'!$D$23:$S$1407,13,FALSE)</f>
        <v>-26942680</v>
      </c>
      <c r="O788" s="105">
        <f>ROUND(('[1]68_InOutFlowsCurPrdAndPriorHist'!$F$30-'[1]68_InOutFlowsCurPrdAndPriorHist'!$F$33)*$H788,0)-VLOOKUP(D788,'[1]Pension Expense Details'!$D$23:$S$1407,14,FALSE)</f>
        <v>11650849</v>
      </c>
      <c r="P788" s="105">
        <f>ROUND((VLOOKUP(D788,'[1]Schedule of Pension Amounts LW'!$B$15:$AC$1399,28,FALSE)-VLOOKUP(D788,'[1]Schedule of Pension Amounts LW'!$B$15:$AC$1399,27,FALSE))*'[1]Schedule of Pension Amounts LW'!AD$4,0)+VLOOKUP(D788,'[1]Schedule of Pension Amounts LW'!$B$15:$AH$1399,33,FALSE)-VLOOKUP(D788,'[1]Pension Expense Details'!$D$23:$S$1407,15,FALSE)</f>
        <v>57704</v>
      </c>
      <c r="Q788" s="98">
        <f t="shared" si="50"/>
        <v>223796598</v>
      </c>
      <c r="R788" s="98">
        <f>ROUND('[1]68_InOutFlowsCurPrdAndPrior'!$D$32*IF(ISNA(VLOOKUP(D788,'[1]Proportionate Shares'!$D$23:$I$1359,6,FALSE)),0,VLOOKUP(D788,'[1]Proportionate Shares'!$D$23:$I$1359,6,FALSE)),0)</f>
        <v>940146</v>
      </c>
      <c r="S788" s="98">
        <f>ROUND('[1]68_InOutFlowsCurPrdAndPrior'!$D$33*IF(ISNA(VLOOKUP(D788,'[1]Proportionate Shares'!$D$23:$I$1359,6,FALSE)),0,VLOOKUP(D788,'[1]Proportionate Shares'!$D$23:$I$1359,6,FALSE)),0)</f>
        <v>69432696</v>
      </c>
      <c r="T788" s="98">
        <f>ROUND('[1]68_InOutFlowsCurPrdAndPrior'!$D$35*IF(ISNA(VLOOKUP(D788,'[1]Proportionate Shares'!$D$23:$I$1359,6,FALSE)),0,VLOOKUP(D788,'[1]Proportionate Shares'!$D$23:$I$1359,6,FALSE)),0)</f>
        <v>13454720</v>
      </c>
      <c r="U788" s="98">
        <f>VLOOKUP(D788,'[1]Schedule of Pension Amounts LW'!$B$15:$AS$1399,36,FALSE)</f>
        <v>23172732</v>
      </c>
      <c r="V788" s="99">
        <f t="shared" si="51"/>
        <v>107000294</v>
      </c>
      <c r="W788" s="98">
        <f>ROUND('[1]68_InOutFlowsCurPrdAndPrior'!$F$32*IF(ISNA(VLOOKUP(D788,'[1]Proportionate Shares'!$D$23:$I$1359,6,FALSE)),0,VLOOKUP(D788,'[1]Proportionate Shares'!$D$23:$I$1359,6,FALSE)),0)</f>
        <v>7770573</v>
      </c>
      <c r="X788" s="98">
        <f>ROUND('[1]68_InOutFlowsCurPrdAndPrior'!$F$33*IF(ISNA(VLOOKUP(D788,'[1]Proportionate Shares'!$D$23:$I$1359,6,FALSE)),0,VLOOKUP(D788,'[1]Proportionate Shares'!$D$23:$I$1359,6,FALSE)),0)</f>
        <v>28692875</v>
      </c>
      <c r="Y788" s="98">
        <f>ROUND('[1]68_InOutFlowsCurPrdAndPrior'!$F$35*IF(ISNA(VLOOKUP(D788,'[1]Proportionate Shares'!$D$23:$I$1359,6,FALSE)),0,VLOOKUP(D788,'[1]Proportionate Shares'!$D$23:$I$1359,6,FALSE)),0)</f>
        <v>11207544</v>
      </c>
      <c r="Z788" s="98">
        <f>-VLOOKUP(D788,'[1]Schedule of Pension Amounts LW'!$B$15:$AS$1399,37,FALSE)</f>
        <v>2551</v>
      </c>
      <c r="AA788" s="99">
        <f t="shared" si="52"/>
        <v>47673543</v>
      </c>
      <c r="AB788" s="72">
        <f>VLOOKUP(D788,'[1]Pension Expense Details'!$D$22:$S$1407,16,FALSE)</f>
        <v>20764190</v>
      </c>
      <c r="AC788" s="72">
        <f t="shared" si="53"/>
        <v>28184212</v>
      </c>
      <c r="AD788" s="72">
        <f>VLOOKUP(D788,'[1]Schedule of Pension Amounts LW'!$B$15:$W$1399,22,FALSE)</f>
        <v>48948402</v>
      </c>
    </row>
    <row r="789" spans="1:30" x14ac:dyDescent="0.3">
      <c r="A789" s="104"/>
      <c r="B789" s="33"/>
      <c r="C789" s="33" t="str">
        <f>VLOOKUP(D789,'[1]Employer information'!$I$3:$J$1391,2,FALSE)</f>
        <v xml:space="preserve">Public Education                                  </v>
      </c>
      <c r="D789" s="33" t="str">
        <f>'[1]Schedule of Pension Amounts LW'!B782</f>
        <v>0765</v>
      </c>
      <c r="E789" s="33" t="str">
        <f>IF(ISNA(VLOOKUP(D789,'[1]Proportionate Shares'!$D$23:$G$1400,2,FALSE)),"",VLOOKUP(D789,'[1]Proportionate Shares'!$D$23:$G$1400,2,FALSE))</f>
        <v>129903</v>
      </c>
      <c r="F789" s="33" t="str">
        <f>IF(ISNA(VLOOKUP(D789,'[1]Proportionate Shares'!$D$23:$G$1400,3,FALSE)),"",VLOOKUP(D789,'[1]Proportionate Shares'!$D$23:$G$1400,3,FALSE))</f>
        <v xml:space="preserve">   </v>
      </c>
      <c r="G789" s="34" t="str">
        <f>VLOOKUP(D789,'[1]Employer information'!$A$3:$B$1390,2,FALSE)</f>
        <v>KAUFMAN ISD</v>
      </c>
      <c r="H789" s="36">
        <f>IF(ISNA(VLOOKUP(D789,'[1]Proportionate Shares'!$D$23:$I$1377,6,FALSE)),0,VLOOKUP(D789,'[1]Proportionate Shares'!$D$23:$I$1377,6,FALSE))</f>
        <v>2.06877448E-4</v>
      </c>
      <c r="I789" s="105">
        <f>VLOOKUP(D789,'[1]Schedule of Pension Amounts LW'!$B$15:$E$1399,3,FALSE)</f>
        <v>11333775</v>
      </c>
      <c r="J789" s="105">
        <f>-IF(ISNA(VLOOKUP(D789,'[1]Combined Contribution Amounts'!$A$2:$K$1335,5,FALSE)),0,VLOOKUP(D789,'[1]Combined Contribution Amounts'!$A$2:$K$1335,5,FALSE))</f>
        <v>-724096</v>
      </c>
      <c r="K789" s="105">
        <f>-IF(ISNA(VLOOKUP(D789,'[1]Combined Contribution Amounts'!$A$2:$K$1335,7,FALSE)),0,VLOOKUP(D789,'[1]Combined Contribution Amounts'!$A$2:$K$1335,7,FALSE))+-IF(ISNA(VLOOKUP(D789,'[1]Combined Contribution Amounts'!$A$2:$K$1335,8,FALSE)),0,VLOOKUP(D789,'[1]Combined Contribution Amounts'!$A$2:$K$1335,8,FALSE))+-IF(ISNA(VLOOKUP(D789,'[1]Combined Contribution Amounts'!$A$2:$K$1335,9,FALSE)),0,VLOOKUP(D789,'[1]Combined Contribution Amounts'!$A$2:$K$1335,9,FALSE))</f>
        <v>0</v>
      </c>
      <c r="L789" s="105">
        <f>VLOOKUP(D789,'[1]Pension Expense Details'!$D$23:$S$1407,16,FALSE)</f>
        <v>1005655</v>
      </c>
      <c r="M789" s="105">
        <f>ROUND(('[1]68_InOutFlowsCurPrdAndPriorHist'!$F$28-'[1]68_InOutFlowsCurPrdAndPriorHist'!$F$31)*$H789,0)-VLOOKUP(D789,'[1]Pension Expense Details'!$D$23:$S$1407,12,FALSE)</f>
        <v>-171344</v>
      </c>
      <c r="N789" s="105">
        <f>ROUND(('[1]68_InOutFlowsCurPrdAndPriorHist'!$F$29-'[1]68_InOutFlowsCurPrdAndPriorHist'!$F$32)*$H789,0)-VLOOKUP(D789,'[1]Pension Expense Details'!$D$23:$S$1407,13,FALSE)</f>
        <v>-1294682</v>
      </c>
      <c r="O789" s="105">
        <f>ROUND(('[1]68_InOutFlowsCurPrdAndPriorHist'!$F$30-'[1]68_InOutFlowsCurPrdAndPriorHist'!$F$33)*$H789,0)-VLOOKUP(D789,'[1]Pension Expense Details'!$D$23:$S$1407,14,FALSE)</f>
        <v>559860</v>
      </c>
      <c r="P789" s="105">
        <f>ROUND((VLOOKUP(D789,'[1]Schedule of Pension Amounts LW'!$B$15:$AC$1399,28,FALSE)-VLOOKUP(D789,'[1]Schedule of Pension Amounts LW'!$B$15:$AC$1399,27,FALSE))*'[1]Schedule of Pension Amounts LW'!AD$4,0)+VLOOKUP(D789,'[1]Schedule of Pension Amounts LW'!$B$15:$AH$1399,33,FALSE)-VLOOKUP(D789,'[1]Pension Expense Details'!$D$23:$S$1407,15,FALSE)</f>
        <v>44968</v>
      </c>
      <c r="Q789" s="98">
        <f t="shared" si="50"/>
        <v>10754136</v>
      </c>
      <c r="R789" s="98">
        <f>ROUND('[1]68_InOutFlowsCurPrdAndPrior'!$D$32*IF(ISNA(VLOOKUP(D789,'[1]Proportionate Shares'!$D$23:$I$1359,6,FALSE)),0,VLOOKUP(D789,'[1]Proportionate Shares'!$D$23:$I$1359,6,FALSE)),0)</f>
        <v>45177</v>
      </c>
      <c r="S789" s="98">
        <f>ROUND('[1]68_InOutFlowsCurPrdAndPrior'!$D$33*IF(ISNA(VLOOKUP(D789,'[1]Proportionate Shares'!$D$23:$I$1359,6,FALSE)),0,VLOOKUP(D789,'[1]Proportionate Shares'!$D$23:$I$1359,6,FALSE)),0)</f>
        <v>3336461</v>
      </c>
      <c r="T789" s="98">
        <f>ROUND('[1]68_InOutFlowsCurPrdAndPrior'!$D$35*IF(ISNA(VLOOKUP(D789,'[1]Proportionate Shares'!$D$23:$I$1359,6,FALSE)),0,VLOOKUP(D789,'[1]Proportionate Shares'!$D$23:$I$1359,6,FALSE)),0)</f>
        <v>646542</v>
      </c>
      <c r="U789" s="98">
        <f>VLOOKUP(D789,'[1]Schedule of Pension Amounts LW'!$B$15:$AS$1399,36,FALSE)</f>
        <v>1083822</v>
      </c>
      <c r="V789" s="99">
        <f t="shared" si="51"/>
        <v>5112002</v>
      </c>
      <c r="W789" s="98">
        <f>ROUND('[1]68_InOutFlowsCurPrdAndPrior'!$F$32*IF(ISNA(VLOOKUP(D789,'[1]Proportionate Shares'!$D$23:$I$1359,6,FALSE)),0,VLOOKUP(D789,'[1]Proportionate Shares'!$D$23:$I$1359,6,FALSE)),0)</f>
        <v>373401</v>
      </c>
      <c r="X789" s="98">
        <f>ROUND('[1]68_InOutFlowsCurPrdAndPrior'!$F$33*IF(ISNA(VLOOKUP(D789,'[1]Proportionate Shares'!$D$23:$I$1359,6,FALSE)),0,VLOOKUP(D789,'[1]Proportionate Shares'!$D$23:$I$1359,6,FALSE)),0)</f>
        <v>1378784</v>
      </c>
      <c r="Y789" s="98">
        <f>ROUND('[1]68_InOutFlowsCurPrdAndPrior'!$F$35*IF(ISNA(VLOOKUP(D789,'[1]Proportionate Shares'!$D$23:$I$1359,6,FALSE)),0,VLOOKUP(D789,'[1]Proportionate Shares'!$D$23:$I$1359,6,FALSE)),0)</f>
        <v>538558</v>
      </c>
      <c r="Z789" s="98">
        <f>-VLOOKUP(D789,'[1]Schedule of Pension Amounts LW'!$B$15:$AS$1399,37,FALSE)</f>
        <v>132</v>
      </c>
      <c r="AA789" s="99">
        <f t="shared" si="52"/>
        <v>2290875</v>
      </c>
      <c r="AB789" s="72">
        <f>VLOOKUP(D789,'[1]Pension Expense Details'!$D$22:$S$1407,16,FALSE)</f>
        <v>1005655</v>
      </c>
      <c r="AC789" s="72">
        <f t="shared" si="53"/>
        <v>1301886</v>
      </c>
      <c r="AD789" s="72">
        <f>VLOOKUP(D789,'[1]Schedule of Pension Amounts LW'!$B$15:$W$1399,22,FALSE)</f>
        <v>2307541</v>
      </c>
    </row>
    <row r="790" spans="1:30" x14ac:dyDescent="0.3">
      <c r="A790" s="104"/>
      <c r="B790" s="33"/>
      <c r="C790" s="33" t="str">
        <f>VLOOKUP(D790,'[1]Employer information'!$I$3:$J$1391,2,FALSE)</f>
        <v xml:space="preserve">Public Education                                  </v>
      </c>
      <c r="D790" s="33" t="str">
        <f>'[1]Schedule of Pension Amounts LW'!B783</f>
        <v>0766</v>
      </c>
      <c r="E790" s="33" t="str">
        <f>IF(ISNA(VLOOKUP(D790,'[1]Proportionate Shares'!$D$23:$G$1400,2,FALSE)),"",VLOOKUP(D790,'[1]Proportionate Shares'!$D$23:$G$1400,2,FALSE))</f>
        <v>126906</v>
      </c>
      <c r="F790" s="33" t="str">
        <f>IF(ISNA(VLOOKUP(D790,'[1]Proportionate Shares'!$D$23:$G$1400,3,FALSE)),"",VLOOKUP(D790,'[1]Proportionate Shares'!$D$23:$G$1400,3,FALSE))</f>
        <v xml:space="preserve">   </v>
      </c>
      <c r="G790" s="34" t="str">
        <f>VLOOKUP(D790,'[1]Employer information'!$A$3:$B$1390,2,FALSE)</f>
        <v>KEENE ISD</v>
      </c>
      <c r="H790" s="36">
        <f>IF(ISNA(VLOOKUP(D790,'[1]Proportionate Shares'!$D$23:$I$1377,6,FALSE)),0,VLOOKUP(D790,'[1]Proportionate Shares'!$D$23:$I$1377,6,FALSE))</f>
        <v>5.2534762E-5</v>
      </c>
      <c r="I790" s="105">
        <f>VLOOKUP(D790,'[1]Schedule of Pension Amounts LW'!$B$15:$E$1399,3,FALSE)</f>
        <v>3029260</v>
      </c>
      <c r="J790" s="105">
        <f>-IF(ISNA(VLOOKUP(D790,'[1]Combined Contribution Amounts'!$A$2:$K$1335,5,FALSE)),0,VLOOKUP(D790,'[1]Combined Contribution Amounts'!$A$2:$K$1335,5,FALSE))</f>
        <v>-183878</v>
      </c>
      <c r="K790" s="105">
        <f>-IF(ISNA(VLOOKUP(D790,'[1]Combined Contribution Amounts'!$A$2:$K$1335,7,FALSE)),0,VLOOKUP(D790,'[1]Combined Contribution Amounts'!$A$2:$K$1335,7,FALSE))+-IF(ISNA(VLOOKUP(D790,'[1]Combined Contribution Amounts'!$A$2:$K$1335,8,FALSE)),0,VLOOKUP(D790,'[1]Combined Contribution Amounts'!$A$2:$K$1335,8,FALSE))+-IF(ISNA(VLOOKUP(D790,'[1]Combined Contribution Amounts'!$A$2:$K$1335,9,FALSE)),0,VLOOKUP(D790,'[1]Combined Contribution Amounts'!$A$2:$K$1335,9,FALSE))</f>
        <v>0</v>
      </c>
      <c r="L790" s="105">
        <f>VLOOKUP(D790,'[1]Pension Expense Details'!$D$23:$S$1407,16,FALSE)</f>
        <v>231621</v>
      </c>
      <c r="M790" s="105">
        <f>ROUND(('[1]68_InOutFlowsCurPrdAndPriorHist'!$F$28-'[1]68_InOutFlowsCurPrdAndPriorHist'!$F$31)*$H790,0)-VLOOKUP(D790,'[1]Pension Expense Details'!$D$23:$S$1407,12,FALSE)</f>
        <v>-43512</v>
      </c>
      <c r="N790" s="105">
        <f>ROUND(('[1]68_InOutFlowsCurPrdAndPriorHist'!$F$29-'[1]68_InOutFlowsCurPrdAndPriorHist'!$F$32)*$H790,0)-VLOOKUP(D790,'[1]Pension Expense Details'!$D$23:$S$1407,13,FALSE)</f>
        <v>-328773</v>
      </c>
      <c r="O790" s="105">
        <f>ROUND(('[1]68_InOutFlowsCurPrdAndPriorHist'!$F$30-'[1]68_InOutFlowsCurPrdAndPriorHist'!$F$33)*$H790,0)-VLOOKUP(D790,'[1]Pension Expense Details'!$D$23:$S$1407,14,FALSE)</f>
        <v>142172</v>
      </c>
      <c r="P790" s="105">
        <f>ROUND((VLOOKUP(D790,'[1]Schedule of Pension Amounts LW'!$B$15:$AC$1399,28,FALSE)-VLOOKUP(D790,'[1]Schedule of Pension Amounts LW'!$B$15:$AC$1399,27,FALSE))*'[1]Schedule of Pension Amounts LW'!AD$4,0)+VLOOKUP(D790,'[1]Schedule of Pension Amounts LW'!$B$15:$AH$1399,33,FALSE)-VLOOKUP(D790,'[1]Pension Expense Details'!$D$23:$S$1407,15,FALSE)</f>
        <v>-115969</v>
      </c>
      <c r="Q790" s="98">
        <f t="shared" ref="Q790:Q853" si="54">SUM(I790:K790,L790:P790)</f>
        <v>2730921</v>
      </c>
      <c r="R790" s="98">
        <f>ROUND('[1]68_InOutFlowsCurPrdAndPrior'!$D$32*IF(ISNA(VLOOKUP(D790,'[1]Proportionate Shares'!$D$23:$I$1359,6,FALSE)),0,VLOOKUP(D790,'[1]Proportionate Shares'!$D$23:$I$1359,6,FALSE)),0)</f>
        <v>11472</v>
      </c>
      <c r="S790" s="98">
        <f>ROUND('[1]68_InOutFlowsCurPrdAndPrior'!$D$33*IF(ISNA(VLOOKUP(D790,'[1]Proportionate Shares'!$D$23:$I$1359,6,FALSE)),0,VLOOKUP(D790,'[1]Proportionate Shares'!$D$23:$I$1359,6,FALSE)),0)</f>
        <v>847266</v>
      </c>
      <c r="T790" s="98">
        <f>ROUND('[1]68_InOutFlowsCurPrdAndPrior'!$D$35*IF(ISNA(VLOOKUP(D790,'[1]Proportionate Shares'!$D$23:$I$1359,6,FALSE)),0,VLOOKUP(D790,'[1]Proportionate Shares'!$D$23:$I$1359,6,FALSE)),0)</f>
        <v>164184</v>
      </c>
      <c r="U790" s="98">
        <f>VLOOKUP(D790,'[1]Schedule of Pension Amounts LW'!$B$15:$AS$1399,36,FALSE)</f>
        <v>254523</v>
      </c>
      <c r="V790" s="99">
        <f t="shared" si="51"/>
        <v>1277445</v>
      </c>
      <c r="W790" s="98">
        <f>ROUND('[1]68_InOutFlowsCurPrdAndPrior'!$F$32*IF(ISNA(VLOOKUP(D790,'[1]Proportionate Shares'!$D$23:$I$1359,6,FALSE)),0,VLOOKUP(D790,'[1]Proportionate Shares'!$D$23:$I$1359,6,FALSE)),0)</f>
        <v>94822</v>
      </c>
      <c r="X790" s="98">
        <f>ROUND('[1]68_InOutFlowsCurPrdAndPrior'!$F$33*IF(ISNA(VLOOKUP(D790,'[1]Proportionate Shares'!$D$23:$I$1359,6,FALSE)),0,VLOOKUP(D790,'[1]Proportionate Shares'!$D$23:$I$1359,6,FALSE)),0)</f>
        <v>350130</v>
      </c>
      <c r="Y790" s="98">
        <f>ROUND('[1]68_InOutFlowsCurPrdAndPrior'!$F$35*IF(ISNA(VLOOKUP(D790,'[1]Proportionate Shares'!$D$23:$I$1359,6,FALSE)),0,VLOOKUP(D790,'[1]Proportionate Shares'!$D$23:$I$1359,6,FALSE)),0)</f>
        <v>136762</v>
      </c>
      <c r="Z790" s="98">
        <f>-VLOOKUP(D790,'[1]Schedule of Pension Amounts LW'!$B$15:$AS$1399,37,FALSE)</f>
        <v>128353</v>
      </c>
      <c r="AA790" s="99">
        <f t="shared" si="52"/>
        <v>710067</v>
      </c>
      <c r="AB790" s="72">
        <f>VLOOKUP(D790,'[1]Pension Expense Details'!$D$22:$S$1407,16,FALSE)</f>
        <v>231621</v>
      </c>
      <c r="AC790" s="72">
        <f t="shared" si="53"/>
        <v>356320</v>
      </c>
      <c r="AD790" s="72">
        <f>VLOOKUP(D790,'[1]Schedule of Pension Amounts LW'!$B$15:$W$1399,22,FALSE)</f>
        <v>587941</v>
      </c>
    </row>
    <row r="791" spans="1:30" x14ac:dyDescent="0.3">
      <c r="A791" s="104"/>
      <c r="B791" s="33"/>
      <c r="C791" s="33" t="str">
        <f>VLOOKUP(D791,'[1]Employer information'!$I$3:$J$1391,2,FALSE)</f>
        <v xml:space="preserve">Public Education                                  </v>
      </c>
      <c r="D791" s="33" t="str">
        <f>'[1]Schedule of Pension Amounts LW'!B784</f>
        <v>0767</v>
      </c>
      <c r="E791" s="33" t="str">
        <f>IF(ISNA(VLOOKUP(D791,'[1]Proportionate Shares'!$D$23:$G$1400,2,FALSE)),"",VLOOKUP(D791,'[1]Proportionate Shares'!$D$23:$G$1400,2,FALSE))</f>
        <v>220907</v>
      </c>
      <c r="F791" s="33" t="str">
        <f>IF(ISNA(VLOOKUP(D791,'[1]Proportionate Shares'!$D$23:$G$1400,3,FALSE)),"",VLOOKUP(D791,'[1]Proportionate Shares'!$D$23:$G$1400,3,FALSE))</f>
        <v xml:space="preserve">   </v>
      </c>
      <c r="G791" s="34" t="str">
        <f>VLOOKUP(D791,'[1]Employer information'!$A$3:$B$1390,2,FALSE)</f>
        <v>KELLER ISD</v>
      </c>
      <c r="H791" s="36">
        <f>IF(ISNA(VLOOKUP(D791,'[1]Proportionate Shares'!$D$23:$I$1377,6,FALSE)),0,VLOOKUP(D791,'[1]Proportionate Shares'!$D$23:$I$1377,6,FALSE))</f>
        <v>1.85865914E-3</v>
      </c>
      <c r="I791" s="105">
        <f>VLOOKUP(D791,'[1]Schedule of Pension Amounts LW'!$B$15:$E$1399,3,FALSE)</f>
        <v>103082683</v>
      </c>
      <c r="J791" s="105">
        <f>-IF(ISNA(VLOOKUP(D791,'[1]Combined Contribution Amounts'!$A$2:$K$1335,5,FALSE)),0,VLOOKUP(D791,'[1]Combined Contribution Amounts'!$A$2:$K$1335,5,FALSE))</f>
        <v>-6505531</v>
      </c>
      <c r="K791" s="105">
        <f>-IF(ISNA(VLOOKUP(D791,'[1]Combined Contribution Amounts'!$A$2:$K$1335,7,FALSE)),0,VLOOKUP(D791,'[1]Combined Contribution Amounts'!$A$2:$K$1335,7,FALSE))+-IF(ISNA(VLOOKUP(D791,'[1]Combined Contribution Amounts'!$A$2:$K$1335,8,FALSE)),0,VLOOKUP(D791,'[1]Combined Contribution Amounts'!$A$2:$K$1335,8,FALSE))+-IF(ISNA(VLOOKUP(D791,'[1]Combined Contribution Amounts'!$A$2:$K$1335,9,FALSE)),0,VLOOKUP(D791,'[1]Combined Contribution Amounts'!$A$2:$K$1335,9,FALSE))</f>
        <v>0</v>
      </c>
      <c r="L791" s="105">
        <f>VLOOKUP(D791,'[1]Pension Expense Details'!$D$23:$S$1407,16,FALSE)</f>
        <v>8837720</v>
      </c>
      <c r="M791" s="105">
        <f>ROUND(('[1]68_InOutFlowsCurPrdAndPriorHist'!$F$28-'[1]68_InOutFlowsCurPrdAndPriorHist'!$F$31)*$H791,0)-VLOOKUP(D791,'[1]Pension Expense Details'!$D$23:$S$1407,12,FALSE)</f>
        <v>-1539411</v>
      </c>
      <c r="N791" s="105">
        <f>ROUND(('[1]68_InOutFlowsCurPrdAndPriorHist'!$F$29-'[1]68_InOutFlowsCurPrdAndPriorHist'!$F$32)*$H791,0)-VLOOKUP(D791,'[1]Pension Expense Details'!$D$23:$S$1407,13,FALSE)</f>
        <v>-11631868</v>
      </c>
      <c r="O791" s="105">
        <f>ROUND(('[1]68_InOutFlowsCurPrdAndPriorHist'!$F$30-'[1]68_InOutFlowsCurPrdAndPriorHist'!$F$33)*$H791,0)-VLOOKUP(D791,'[1]Pension Expense Details'!$D$23:$S$1407,14,FALSE)</f>
        <v>5029979</v>
      </c>
      <c r="P791" s="105">
        <f>ROUND((VLOOKUP(D791,'[1]Schedule of Pension Amounts LW'!$B$15:$AC$1399,28,FALSE)-VLOOKUP(D791,'[1]Schedule of Pension Amounts LW'!$B$15:$AC$1399,27,FALSE))*'[1]Schedule of Pension Amounts LW'!AD$4,0)+VLOOKUP(D791,'[1]Schedule of Pension Amounts LW'!$B$15:$AH$1399,33,FALSE)-VLOOKUP(D791,'[1]Pension Expense Details'!$D$23:$S$1407,15,FALSE)</f>
        <v>-654659</v>
      </c>
      <c r="Q791" s="98">
        <f t="shared" si="54"/>
        <v>96618913</v>
      </c>
      <c r="R791" s="98">
        <f>ROUND('[1]68_InOutFlowsCurPrdAndPrior'!$D$32*IF(ISNA(VLOOKUP(D791,'[1]Proportionate Shares'!$D$23:$I$1359,6,FALSE)),0,VLOOKUP(D791,'[1]Proportionate Shares'!$D$23:$I$1359,6,FALSE)),0)</f>
        <v>405886</v>
      </c>
      <c r="S791" s="98">
        <f>ROUND('[1]68_InOutFlowsCurPrdAndPrior'!$D$33*IF(ISNA(VLOOKUP(D791,'[1]Proportionate Shares'!$D$23:$I$1359,6,FALSE)),0,VLOOKUP(D791,'[1]Proportionate Shares'!$D$23:$I$1359,6,FALSE)),0)</f>
        <v>29975932</v>
      </c>
      <c r="T791" s="98">
        <f>ROUND('[1]68_InOutFlowsCurPrdAndPrior'!$D$35*IF(ISNA(VLOOKUP(D791,'[1]Proportionate Shares'!$D$23:$I$1359,6,FALSE)),0,VLOOKUP(D791,'[1]Proportionate Shares'!$D$23:$I$1359,6,FALSE)),0)</f>
        <v>5808759</v>
      </c>
      <c r="U791" s="98">
        <f>VLOOKUP(D791,'[1]Schedule of Pension Amounts LW'!$B$15:$AS$1399,36,FALSE)</f>
        <v>7318739</v>
      </c>
      <c r="V791" s="99">
        <f t="shared" ref="V791:V854" si="55">SUM(R791:U791)</f>
        <v>43509316</v>
      </c>
      <c r="W791" s="98">
        <f>ROUND('[1]68_InOutFlowsCurPrdAndPrior'!$F$32*IF(ISNA(VLOOKUP(D791,'[1]Proportionate Shares'!$D$23:$I$1359,6,FALSE)),0,VLOOKUP(D791,'[1]Proportionate Shares'!$D$23:$I$1359,6,FALSE)),0)</f>
        <v>3354762</v>
      </c>
      <c r="X791" s="98">
        <f>ROUND('[1]68_InOutFlowsCurPrdAndPrior'!$F$33*IF(ISNA(VLOOKUP(D791,'[1]Proportionate Shares'!$D$23:$I$1359,6,FALSE)),0,VLOOKUP(D791,'[1]Proportionate Shares'!$D$23:$I$1359,6,FALSE)),0)</f>
        <v>12387473</v>
      </c>
      <c r="Y791" s="98">
        <f>ROUND('[1]68_InOutFlowsCurPrdAndPrior'!$F$35*IF(ISNA(VLOOKUP(D791,'[1]Proportionate Shares'!$D$23:$I$1359,6,FALSE)),0,VLOOKUP(D791,'[1]Proportionate Shares'!$D$23:$I$1359,6,FALSE)),0)</f>
        <v>4838593</v>
      </c>
      <c r="Z791" s="98">
        <f>-VLOOKUP(D791,'[1]Schedule of Pension Amounts LW'!$B$15:$AS$1399,37,FALSE)</f>
        <v>3056406</v>
      </c>
      <c r="AA791" s="99">
        <f t="shared" ref="AA791:AA854" si="56">SUM(W791:Z791)</f>
        <v>23637234</v>
      </c>
      <c r="AB791" s="72">
        <f>VLOOKUP(D791,'[1]Pension Expense Details'!$D$22:$S$1407,16,FALSE)</f>
        <v>8837720</v>
      </c>
      <c r="AC791" s="72">
        <f t="shared" si="53"/>
        <v>10910199</v>
      </c>
      <c r="AD791" s="72">
        <f>VLOOKUP(D791,'[1]Schedule of Pension Amounts LW'!$B$15:$W$1399,22,FALSE)</f>
        <v>19747919</v>
      </c>
    </row>
    <row r="792" spans="1:30" x14ac:dyDescent="0.3">
      <c r="A792" s="104"/>
      <c r="B792" s="33"/>
      <c r="C792" s="33" t="str">
        <f>VLOOKUP(D792,'[1]Employer information'!$I$3:$J$1391,2,FALSE)</f>
        <v xml:space="preserve">Public Education                                  </v>
      </c>
      <c r="D792" s="33" t="str">
        <f>'[1]Schedule of Pension Amounts LW'!B785</f>
        <v>0768</v>
      </c>
      <c r="E792" s="33" t="str">
        <f>IF(ISNA(VLOOKUP(D792,'[1]Proportionate Shares'!$D$23:$G$1400,2,FALSE)),"",VLOOKUP(D792,'[1]Proportionate Shares'!$D$23:$G$1400,2,FALSE))</f>
        <v>242905</v>
      </c>
      <c r="F792" s="33" t="str">
        <f>IF(ISNA(VLOOKUP(D792,'[1]Proportionate Shares'!$D$23:$G$1400,3,FALSE)),"",VLOOKUP(D792,'[1]Proportionate Shares'!$D$23:$G$1400,3,FALSE))</f>
        <v xml:space="preserve">   </v>
      </c>
      <c r="G792" s="34" t="str">
        <f>VLOOKUP(D792,'[1]Employer information'!$A$3:$B$1390,2,FALSE)</f>
        <v>KELTON ISD</v>
      </c>
      <c r="H792" s="36">
        <f>IF(ISNA(VLOOKUP(D792,'[1]Proportionate Shares'!$D$23:$I$1377,6,FALSE)),0,VLOOKUP(D792,'[1]Proportionate Shares'!$D$23:$I$1377,6,FALSE))</f>
        <v>6.9674740000000003E-6</v>
      </c>
      <c r="I792" s="105">
        <f>VLOOKUP(D792,'[1]Schedule of Pension Amounts LW'!$B$15:$E$1399,3,FALSE)</f>
        <v>392826</v>
      </c>
      <c r="J792" s="105">
        <f>-IF(ISNA(VLOOKUP(D792,'[1]Combined Contribution Amounts'!$A$2:$K$1335,5,FALSE)),0,VLOOKUP(D792,'[1]Combined Contribution Amounts'!$A$2:$K$1335,5,FALSE))</f>
        <v>-24387</v>
      </c>
      <c r="K792" s="105">
        <f>-IF(ISNA(VLOOKUP(D792,'[1]Combined Contribution Amounts'!$A$2:$K$1335,7,FALSE)),0,VLOOKUP(D792,'[1]Combined Contribution Amounts'!$A$2:$K$1335,7,FALSE))+-IF(ISNA(VLOOKUP(D792,'[1]Combined Contribution Amounts'!$A$2:$K$1335,8,FALSE)),0,VLOOKUP(D792,'[1]Combined Contribution Amounts'!$A$2:$K$1335,8,FALSE))+-IF(ISNA(VLOOKUP(D792,'[1]Combined Contribution Amounts'!$A$2:$K$1335,9,FALSE)),0,VLOOKUP(D792,'[1]Combined Contribution Amounts'!$A$2:$K$1335,9,FALSE))</f>
        <v>0</v>
      </c>
      <c r="L792" s="105">
        <f>VLOOKUP(D792,'[1]Pension Expense Details'!$D$23:$S$1407,16,FALSE)</f>
        <v>32122</v>
      </c>
      <c r="M792" s="105">
        <f>ROUND(('[1]68_InOutFlowsCurPrdAndPriorHist'!$F$28-'[1]68_InOutFlowsCurPrdAndPriorHist'!$F$31)*$H792,0)-VLOOKUP(D792,'[1]Pension Expense Details'!$D$23:$S$1407,12,FALSE)</f>
        <v>-5771</v>
      </c>
      <c r="N792" s="105">
        <f>ROUND(('[1]68_InOutFlowsCurPrdAndPriorHist'!$F$29-'[1]68_InOutFlowsCurPrdAndPriorHist'!$F$32)*$H792,0)-VLOOKUP(D792,'[1]Pension Expense Details'!$D$23:$S$1407,13,FALSE)</f>
        <v>-43603</v>
      </c>
      <c r="O792" s="105">
        <f>ROUND(('[1]68_InOutFlowsCurPrdAndPriorHist'!$F$30-'[1]68_InOutFlowsCurPrdAndPriorHist'!$F$33)*$H792,0)-VLOOKUP(D792,'[1]Pension Expense Details'!$D$23:$S$1407,14,FALSE)</f>
        <v>18856</v>
      </c>
      <c r="P792" s="105">
        <f>ROUND((VLOOKUP(D792,'[1]Schedule of Pension Amounts LW'!$B$15:$AC$1399,28,FALSE)-VLOOKUP(D792,'[1]Schedule of Pension Amounts LW'!$B$15:$AC$1399,27,FALSE))*'[1]Schedule of Pension Amounts LW'!AD$4,0)+VLOOKUP(D792,'[1]Schedule of Pension Amounts LW'!$B$15:$AH$1399,33,FALSE)-VLOOKUP(D792,'[1]Pension Expense Details'!$D$23:$S$1407,15,FALSE)</f>
        <v>-7852</v>
      </c>
      <c r="Q792" s="98">
        <f t="shared" si="54"/>
        <v>362191</v>
      </c>
      <c r="R792" s="98">
        <f>ROUND('[1]68_InOutFlowsCurPrdAndPrior'!$D$32*IF(ISNA(VLOOKUP(D792,'[1]Proportionate Shares'!$D$23:$I$1359,6,FALSE)),0,VLOOKUP(D792,'[1]Proportionate Shares'!$D$23:$I$1359,6,FALSE)),0)</f>
        <v>1522</v>
      </c>
      <c r="S792" s="98">
        <f>ROUND('[1]68_InOutFlowsCurPrdAndPrior'!$D$33*IF(ISNA(VLOOKUP(D792,'[1]Proportionate Shares'!$D$23:$I$1359,6,FALSE)),0,VLOOKUP(D792,'[1]Proportionate Shares'!$D$23:$I$1359,6,FALSE)),0)</f>
        <v>112369</v>
      </c>
      <c r="T792" s="98">
        <f>ROUND('[1]68_InOutFlowsCurPrdAndPrior'!$D$35*IF(ISNA(VLOOKUP(D792,'[1]Proportionate Shares'!$D$23:$I$1359,6,FALSE)),0,VLOOKUP(D792,'[1]Proportionate Shares'!$D$23:$I$1359,6,FALSE)),0)</f>
        <v>21775</v>
      </c>
      <c r="U792" s="98">
        <f>VLOOKUP(D792,'[1]Schedule of Pension Amounts LW'!$B$15:$AS$1399,36,FALSE)</f>
        <v>29865</v>
      </c>
      <c r="V792" s="99">
        <f t="shared" si="55"/>
        <v>165531</v>
      </c>
      <c r="W792" s="98">
        <f>ROUND('[1]68_InOutFlowsCurPrdAndPrior'!$F$32*IF(ISNA(VLOOKUP(D792,'[1]Proportionate Shares'!$D$23:$I$1359,6,FALSE)),0,VLOOKUP(D792,'[1]Proportionate Shares'!$D$23:$I$1359,6,FALSE)),0)</f>
        <v>12576</v>
      </c>
      <c r="X792" s="98">
        <f>ROUND('[1]68_InOutFlowsCurPrdAndPrior'!$F$33*IF(ISNA(VLOOKUP(D792,'[1]Proportionate Shares'!$D$23:$I$1359,6,FALSE)),0,VLOOKUP(D792,'[1]Proportionate Shares'!$D$23:$I$1359,6,FALSE)),0)</f>
        <v>46436</v>
      </c>
      <c r="Y792" s="98">
        <f>ROUND('[1]68_InOutFlowsCurPrdAndPrior'!$F$35*IF(ISNA(VLOOKUP(D792,'[1]Proportionate Shares'!$D$23:$I$1359,6,FALSE)),0,VLOOKUP(D792,'[1]Proportionate Shares'!$D$23:$I$1359,6,FALSE)),0)</f>
        <v>18138</v>
      </c>
      <c r="Z792" s="98">
        <f>-VLOOKUP(D792,'[1]Schedule of Pension Amounts LW'!$B$15:$AS$1399,37,FALSE)</f>
        <v>51509</v>
      </c>
      <c r="AA792" s="99">
        <f t="shared" si="56"/>
        <v>128659</v>
      </c>
      <c r="AB792" s="72">
        <f>VLOOKUP(D792,'[1]Pension Expense Details'!$D$22:$S$1407,16,FALSE)</f>
        <v>32122</v>
      </c>
      <c r="AC792" s="72">
        <f t="shared" ref="AC792:AC855" si="57">AD792-AB792</f>
        <v>35074</v>
      </c>
      <c r="AD792" s="72">
        <f>VLOOKUP(D792,'[1]Schedule of Pension Amounts LW'!$B$15:$W$1399,22,FALSE)</f>
        <v>67196</v>
      </c>
    </row>
    <row r="793" spans="1:30" x14ac:dyDescent="0.3">
      <c r="A793" s="104"/>
      <c r="B793" s="33"/>
      <c r="C793" s="33" t="str">
        <f>VLOOKUP(D793,'[1]Employer information'!$I$3:$J$1391,2,FALSE)</f>
        <v xml:space="preserve">Public Education                                  </v>
      </c>
      <c r="D793" s="33" t="str">
        <f>'[1]Schedule of Pension Amounts LW'!B786</f>
        <v>0769</v>
      </c>
      <c r="E793" s="33" t="str">
        <f>IF(ISNA(VLOOKUP(D793,'[1]Proportionate Shares'!$D$23:$G$1400,2,FALSE)),"",VLOOKUP(D793,'[1]Proportionate Shares'!$D$23:$G$1400,2,FALSE))</f>
        <v>129904</v>
      </c>
      <c r="F793" s="33" t="str">
        <f>IF(ISNA(VLOOKUP(D793,'[1]Proportionate Shares'!$D$23:$G$1400,3,FALSE)),"",VLOOKUP(D793,'[1]Proportionate Shares'!$D$23:$G$1400,3,FALSE))</f>
        <v xml:space="preserve">   </v>
      </c>
      <c r="G793" s="34" t="str">
        <f>VLOOKUP(D793,'[1]Employer information'!$A$3:$B$1390,2,FALSE)</f>
        <v>KEMP ISD</v>
      </c>
      <c r="H793" s="36">
        <f>IF(ISNA(VLOOKUP(D793,'[1]Proportionate Shares'!$D$23:$I$1377,6,FALSE)),0,VLOOKUP(D793,'[1]Proportionate Shares'!$D$23:$I$1377,6,FALSE))</f>
        <v>9.7032373000000002E-5</v>
      </c>
      <c r="I793" s="105">
        <f>VLOOKUP(D793,'[1]Schedule of Pension Amounts LW'!$B$15:$E$1399,3,FALSE)</f>
        <v>4770963</v>
      </c>
      <c r="J793" s="105">
        <f>-IF(ISNA(VLOOKUP(D793,'[1]Combined Contribution Amounts'!$A$2:$K$1335,5,FALSE)),0,VLOOKUP(D793,'[1]Combined Contribution Amounts'!$A$2:$K$1335,5,FALSE))</f>
        <v>-339625</v>
      </c>
      <c r="K793" s="105">
        <f>-IF(ISNA(VLOOKUP(D793,'[1]Combined Contribution Amounts'!$A$2:$K$1335,7,FALSE)),0,VLOOKUP(D793,'[1]Combined Contribution Amounts'!$A$2:$K$1335,7,FALSE))+-IF(ISNA(VLOOKUP(D793,'[1]Combined Contribution Amounts'!$A$2:$K$1335,8,FALSE)),0,VLOOKUP(D793,'[1]Combined Contribution Amounts'!$A$2:$K$1335,8,FALSE))+-IF(ISNA(VLOOKUP(D793,'[1]Combined Contribution Amounts'!$A$2:$K$1335,9,FALSE)),0,VLOOKUP(D793,'[1]Combined Contribution Amounts'!$A$2:$K$1335,9,FALSE))</f>
        <v>0</v>
      </c>
      <c r="L793" s="105">
        <f>VLOOKUP(D793,'[1]Pension Expense Details'!$D$23:$S$1407,16,FALSE)</f>
        <v>557339</v>
      </c>
      <c r="M793" s="105">
        <f>ROUND(('[1]68_InOutFlowsCurPrdAndPriorHist'!$F$28-'[1]68_InOutFlowsCurPrdAndPriorHist'!$F$31)*$H793,0)-VLOOKUP(D793,'[1]Pension Expense Details'!$D$23:$S$1407,12,FALSE)</f>
        <v>-80366</v>
      </c>
      <c r="N793" s="105">
        <f>ROUND(('[1]68_InOutFlowsCurPrdAndPriorHist'!$F$29-'[1]68_InOutFlowsCurPrdAndPriorHist'!$F$32)*$H793,0)-VLOOKUP(D793,'[1]Pension Expense Details'!$D$23:$S$1407,13,FALSE)</f>
        <v>-607248</v>
      </c>
      <c r="O793" s="105">
        <f>ROUND(('[1]68_InOutFlowsCurPrdAndPriorHist'!$F$30-'[1]68_InOutFlowsCurPrdAndPriorHist'!$F$33)*$H793,0)-VLOOKUP(D793,'[1]Pension Expense Details'!$D$23:$S$1407,14,FALSE)</f>
        <v>262593</v>
      </c>
      <c r="P793" s="105">
        <f>ROUND((VLOOKUP(D793,'[1]Schedule of Pension Amounts LW'!$B$15:$AC$1399,28,FALSE)-VLOOKUP(D793,'[1]Schedule of Pension Amounts LW'!$B$15:$AC$1399,27,FALSE))*'[1]Schedule of Pension Amounts LW'!AD$4,0)+VLOOKUP(D793,'[1]Schedule of Pension Amounts LW'!$B$15:$AH$1399,33,FALSE)-VLOOKUP(D793,'[1]Pension Expense Details'!$D$23:$S$1407,15,FALSE)</f>
        <v>480390</v>
      </c>
      <c r="Q793" s="98">
        <f t="shared" si="54"/>
        <v>5044046</v>
      </c>
      <c r="R793" s="98">
        <f>ROUND('[1]68_InOutFlowsCurPrdAndPrior'!$D$32*IF(ISNA(VLOOKUP(D793,'[1]Proportionate Shares'!$D$23:$I$1359,6,FALSE)),0,VLOOKUP(D793,'[1]Proportionate Shares'!$D$23:$I$1359,6,FALSE)),0)</f>
        <v>21190</v>
      </c>
      <c r="S793" s="98">
        <f>ROUND('[1]68_InOutFlowsCurPrdAndPrior'!$D$33*IF(ISNA(VLOOKUP(D793,'[1]Proportionate Shares'!$D$23:$I$1359,6,FALSE)),0,VLOOKUP(D793,'[1]Proportionate Shares'!$D$23:$I$1359,6,FALSE)),0)</f>
        <v>1564911</v>
      </c>
      <c r="T793" s="98">
        <f>ROUND('[1]68_InOutFlowsCurPrdAndPrior'!$D$35*IF(ISNA(VLOOKUP(D793,'[1]Proportionate Shares'!$D$23:$I$1359,6,FALSE)),0,VLOOKUP(D793,'[1]Proportionate Shares'!$D$23:$I$1359,6,FALSE)),0)</f>
        <v>303250</v>
      </c>
      <c r="U793" s="98">
        <f>VLOOKUP(D793,'[1]Schedule of Pension Amounts LW'!$B$15:$AS$1399,36,FALSE)</f>
        <v>878026</v>
      </c>
      <c r="V793" s="99">
        <f t="shared" si="55"/>
        <v>2767377</v>
      </c>
      <c r="W793" s="98">
        <f>ROUND('[1]68_InOutFlowsCurPrdAndPrior'!$F$32*IF(ISNA(VLOOKUP(D793,'[1]Proportionate Shares'!$D$23:$I$1359,6,FALSE)),0,VLOOKUP(D793,'[1]Proportionate Shares'!$D$23:$I$1359,6,FALSE)),0)</f>
        <v>175137</v>
      </c>
      <c r="X793" s="98">
        <f>ROUND('[1]68_InOutFlowsCurPrdAndPrior'!$F$33*IF(ISNA(VLOOKUP(D793,'[1]Proportionate Shares'!$D$23:$I$1359,6,FALSE)),0,VLOOKUP(D793,'[1]Proportionate Shares'!$D$23:$I$1359,6,FALSE)),0)</f>
        <v>646695</v>
      </c>
      <c r="Y793" s="98">
        <f>ROUND('[1]68_InOutFlowsCurPrdAndPrior'!$F$35*IF(ISNA(VLOOKUP(D793,'[1]Proportionate Shares'!$D$23:$I$1359,6,FALSE)),0,VLOOKUP(D793,'[1]Proportionate Shares'!$D$23:$I$1359,6,FALSE)),0)</f>
        <v>252602</v>
      </c>
      <c r="Z793" s="98">
        <f>-VLOOKUP(D793,'[1]Schedule of Pension Amounts LW'!$B$15:$AS$1399,37,FALSE)</f>
        <v>47</v>
      </c>
      <c r="AA793" s="99">
        <f t="shared" si="56"/>
        <v>1074481</v>
      </c>
      <c r="AB793" s="72">
        <f>VLOOKUP(D793,'[1]Pension Expense Details'!$D$22:$S$1407,16,FALSE)</f>
        <v>557339</v>
      </c>
      <c r="AC793" s="72">
        <f t="shared" si="57"/>
        <v>605767</v>
      </c>
      <c r="AD793" s="72">
        <f>VLOOKUP(D793,'[1]Schedule of Pension Amounts LW'!$B$15:$W$1399,22,FALSE)</f>
        <v>1163106</v>
      </c>
    </row>
    <row r="794" spans="1:30" x14ac:dyDescent="0.3">
      <c r="A794" s="104"/>
      <c r="B794" s="33"/>
      <c r="C794" s="33" t="str">
        <f>VLOOKUP(D794,'[1]Employer information'!$I$3:$J$1391,2,FALSE)</f>
        <v xml:space="preserve">Public Education                                  </v>
      </c>
      <c r="D794" s="33" t="str">
        <f>'[1]Schedule of Pension Amounts LW'!B787</f>
        <v>0170</v>
      </c>
      <c r="E794" s="33" t="str">
        <f>IF(ISNA(VLOOKUP(D794,'[1]Proportionate Shares'!$D$23:$G$1400,2,FALSE)),"",VLOOKUP(D794,'[1]Proportionate Shares'!$D$23:$G$1400,2,FALSE))</f>
        <v>131001</v>
      </c>
      <c r="F794" s="33" t="str">
        <f>IF(ISNA(VLOOKUP(D794,'[1]Proportionate Shares'!$D$23:$G$1400,3,FALSE)),"",VLOOKUP(D794,'[1]Proportionate Shares'!$D$23:$G$1400,3,FALSE))</f>
        <v xml:space="preserve">   </v>
      </c>
      <c r="G794" s="34" t="str">
        <f>VLOOKUP(D794,'[1]Employer information'!$A$3:$B$1390,2,FALSE)</f>
        <v>KENEDY COUNTY WIDE CSD</v>
      </c>
      <c r="H794" s="36">
        <f>IF(ISNA(VLOOKUP(D794,'[1]Proportionate Shares'!$D$23:$I$1377,6,FALSE)),0,VLOOKUP(D794,'[1]Proportionate Shares'!$D$23:$I$1377,6,FALSE))</f>
        <v>9.0676880000000001E-6</v>
      </c>
      <c r="I794" s="105">
        <f>VLOOKUP(D794,'[1]Schedule of Pension Amounts LW'!$B$15:$E$1399,3,FALSE)</f>
        <v>517199</v>
      </c>
      <c r="J794" s="105">
        <f>-IF(ISNA(VLOOKUP(D794,'[1]Combined Contribution Amounts'!$A$2:$K$1335,5,FALSE)),0,VLOOKUP(D794,'[1]Combined Contribution Amounts'!$A$2:$K$1335,5,FALSE))</f>
        <v>-31738</v>
      </c>
      <c r="K794" s="105">
        <f>-IF(ISNA(VLOOKUP(D794,'[1]Combined Contribution Amounts'!$A$2:$K$1335,7,FALSE)),0,VLOOKUP(D794,'[1]Combined Contribution Amounts'!$A$2:$K$1335,7,FALSE))+-IF(ISNA(VLOOKUP(D794,'[1]Combined Contribution Amounts'!$A$2:$K$1335,8,FALSE)),0,VLOOKUP(D794,'[1]Combined Contribution Amounts'!$A$2:$K$1335,8,FALSE))+-IF(ISNA(VLOOKUP(D794,'[1]Combined Contribution Amounts'!$A$2:$K$1335,9,FALSE)),0,VLOOKUP(D794,'[1]Combined Contribution Amounts'!$A$2:$K$1335,9,FALSE))</f>
        <v>0</v>
      </c>
      <c r="L794" s="105">
        <f>VLOOKUP(D794,'[1]Pension Expense Details'!$D$23:$S$1407,16,FALSE)</f>
        <v>40869</v>
      </c>
      <c r="M794" s="105">
        <f>ROUND(('[1]68_InOutFlowsCurPrdAndPriorHist'!$F$28-'[1]68_InOutFlowsCurPrdAndPriorHist'!$F$31)*$H794,0)-VLOOKUP(D794,'[1]Pension Expense Details'!$D$23:$S$1407,12,FALSE)</f>
        <v>-7510</v>
      </c>
      <c r="N794" s="105">
        <f>ROUND(('[1]68_InOutFlowsCurPrdAndPriorHist'!$F$29-'[1]68_InOutFlowsCurPrdAndPriorHist'!$F$32)*$H794,0)-VLOOKUP(D794,'[1]Pension Expense Details'!$D$23:$S$1407,13,FALSE)</f>
        <v>-56747</v>
      </c>
      <c r="O794" s="105">
        <f>ROUND(('[1]68_InOutFlowsCurPrdAndPriorHist'!$F$30-'[1]68_InOutFlowsCurPrdAndPriorHist'!$F$33)*$H794,0)-VLOOKUP(D794,'[1]Pension Expense Details'!$D$23:$S$1407,14,FALSE)</f>
        <v>24539</v>
      </c>
      <c r="P794" s="105">
        <f>ROUND((VLOOKUP(D794,'[1]Schedule of Pension Amounts LW'!$B$15:$AC$1399,28,FALSE)-VLOOKUP(D794,'[1]Schedule of Pension Amounts LW'!$B$15:$AC$1399,27,FALSE))*'[1]Schedule of Pension Amounts LW'!AD$4,0)+VLOOKUP(D794,'[1]Schedule of Pension Amounts LW'!$B$15:$AH$1399,33,FALSE)-VLOOKUP(D794,'[1]Pension Expense Details'!$D$23:$S$1407,15,FALSE)</f>
        <v>-15245</v>
      </c>
      <c r="Q794" s="98">
        <f t="shared" si="54"/>
        <v>471367</v>
      </c>
      <c r="R794" s="98">
        <f>ROUND('[1]68_InOutFlowsCurPrdAndPrior'!$D$32*IF(ISNA(VLOOKUP(D794,'[1]Proportionate Shares'!$D$23:$I$1359,6,FALSE)),0,VLOOKUP(D794,'[1]Proportionate Shares'!$D$23:$I$1359,6,FALSE)),0)</f>
        <v>1980</v>
      </c>
      <c r="S794" s="98">
        <f>ROUND('[1]68_InOutFlowsCurPrdAndPrior'!$D$33*IF(ISNA(VLOOKUP(D794,'[1]Proportionate Shares'!$D$23:$I$1359,6,FALSE)),0,VLOOKUP(D794,'[1]Proportionate Shares'!$D$23:$I$1359,6,FALSE)),0)</f>
        <v>146241</v>
      </c>
      <c r="T794" s="98">
        <f>ROUND('[1]68_InOutFlowsCurPrdAndPrior'!$D$35*IF(ISNA(VLOOKUP(D794,'[1]Proportionate Shares'!$D$23:$I$1359,6,FALSE)),0,VLOOKUP(D794,'[1]Proportionate Shares'!$D$23:$I$1359,6,FALSE)),0)</f>
        <v>28339</v>
      </c>
      <c r="U794" s="98">
        <f>VLOOKUP(D794,'[1]Schedule of Pension Amounts LW'!$B$15:$AS$1399,36,FALSE)</f>
        <v>32674</v>
      </c>
      <c r="V794" s="99">
        <f t="shared" si="55"/>
        <v>209234</v>
      </c>
      <c r="W794" s="98">
        <f>ROUND('[1]68_InOutFlowsCurPrdAndPrior'!$F$32*IF(ISNA(VLOOKUP(D794,'[1]Proportionate Shares'!$D$23:$I$1359,6,FALSE)),0,VLOOKUP(D794,'[1]Proportionate Shares'!$D$23:$I$1359,6,FALSE)),0)</f>
        <v>16367</v>
      </c>
      <c r="X794" s="98">
        <f>ROUND('[1]68_InOutFlowsCurPrdAndPrior'!$F$33*IF(ISNA(VLOOKUP(D794,'[1]Proportionate Shares'!$D$23:$I$1359,6,FALSE)),0,VLOOKUP(D794,'[1]Proportionate Shares'!$D$23:$I$1359,6,FALSE)),0)</f>
        <v>60434</v>
      </c>
      <c r="Y794" s="98">
        <f>ROUND('[1]68_InOutFlowsCurPrdAndPrior'!$F$35*IF(ISNA(VLOOKUP(D794,'[1]Proportionate Shares'!$D$23:$I$1359,6,FALSE)),0,VLOOKUP(D794,'[1]Proportionate Shares'!$D$23:$I$1359,6,FALSE)),0)</f>
        <v>23606</v>
      </c>
      <c r="Z794" s="98">
        <f>-VLOOKUP(D794,'[1]Schedule of Pension Amounts LW'!$B$15:$AS$1399,37,FALSE)</f>
        <v>20396</v>
      </c>
      <c r="AA794" s="99">
        <f t="shared" si="56"/>
        <v>120803</v>
      </c>
      <c r="AB794" s="72">
        <f>VLOOKUP(D794,'[1]Pension Expense Details'!$D$22:$S$1407,16,FALSE)</f>
        <v>40869</v>
      </c>
      <c r="AC794" s="72">
        <f t="shared" si="57"/>
        <v>53955</v>
      </c>
      <c r="AD794" s="72">
        <f>VLOOKUP(D794,'[1]Schedule of Pension Amounts LW'!$B$15:$W$1399,22,FALSE)</f>
        <v>94824</v>
      </c>
    </row>
    <row r="795" spans="1:30" x14ac:dyDescent="0.3">
      <c r="A795" s="104"/>
      <c r="B795" s="33"/>
      <c r="C795" s="33" t="str">
        <f>VLOOKUP(D795,'[1]Employer information'!$I$3:$J$1391,2,FALSE)</f>
        <v xml:space="preserve">Public Education                                  </v>
      </c>
      <c r="D795" s="33" t="str">
        <f>'[1]Schedule of Pension Amounts LW'!B788</f>
        <v>0770</v>
      </c>
      <c r="E795" s="33" t="str">
        <f>IF(ISNA(VLOOKUP(D795,'[1]Proportionate Shares'!$D$23:$G$1400,2,FALSE)),"",VLOOKUP(D795,'[1]Proportionate Shares'!$D$23:$G$1400,2,FALSE))</f>
        <v>128902</v>
      </c>
      <c r="F795" s="33" t="str">
        <f>IF(ISNA(VLOOKUP(D795,'[1]Proportionate Shares'!$D$23:$G$1400,3,FALSE)),"",VLOOKUP(D795,'[1]Proportionate Shares'!$D$23:$G$1400,3,FALSE))</f>
        <v xml:space="preserve">   </v>
      </c>
      <c r="G795" s="34" t="str">
        <f>VLOOKUP(D795,'[1]Employer information'!$A$3:$B$1390,2,FALSE)</f>
        <v>KENEDY ISD</v>
      </c>
      <c r="H795" s="36">
        <f>IF(ISNA(VLOOKUP(D795,'[1]Proportionate Shares'!$D$23:$I$1377,6,FALSE)),0,VLOOKUP(D795,'[1]Proportionate Shares'!$D$23:$I$1377,6,FALSE))</f>
        <v>5.6209492999999999E-5</v>
      </c>
      <c r="I795" s="105">
        <f>VLOOKUP(D795,'[1]Schedule of Pension Amounts LW'!$B$15:$E$1399,3,FALSE)</f>
        <v>3031057</v>
      </c>
      <c r="J795" s="105">
        <f>-IF(ISNA(VLOOKUP(D795,'[1]Combined Contribution Amounts'!$A$2:$K$1335,5,FALSE)),0,VLOOKUP(D795,'[1]Combined Contribution Amounts'!$A$2:$K$1335,5,FALSE))</f>
        <v>-196740</v>
      </c>
      <c r="K795" s="105">
        <f>-IF(ISNA(VLOOKUP(D795,'[1]Combined Contribution Amounts'!$A$2:$K$1335,7,FALSE)),0,VLOOKUP(D795,'[1]Combined Contribution Amounts'!$A$2:$K$1335,7,FALSE))+-IF(ISNA(VLOOKUP(D795,'[1]Combined Contribution Amounts'!$A$2:$K$1335,8,FALSE)),0,VLOOKUP(D795,'[1]Combined Contribution Amounts'!$A$2:$K$1335,8,FALSE))+-IF(ISNA(VLOOKUP(D795,'[1]Combined Contribution Amounts'!$A$2:$K$1335,9,FALSE)),0,VLOOKUP(D795,'[1]Combined Contribution Amounts'!$A$2:$K$1335,9,FALSE))</f>
        <v>0</v>
      </c>
      <c r="L795" s="105">
        <f>VLOOKUP(D795,'[1]Pension Expense Details'!$D$23:$S$1407,16,FALSE)</f>
        <v>280844</v>
      </c>
      <c r="M795" s="105">
        <f>ROUND(('[1]68_InOutFlowsCurPrdAndPriorHist'!$F$28-'[1]68_InOutFlowsCurPrdAndPriorHist'!$F$31)*$H795,0)-VLOOKUP(D795,'[1]Pension Expense Details'!$D$23:$S$1407,12,FALSE)</f>
        <v>-46555</v>
      </c>
      <c r="N795" s="105">
        <f>ROUND(('[1]68_InOutFlowsCurPrdAndPriorHist'!$F$29-'[1]68_InOutFlowsCurPrdAndPriorHist'!$F$32)*$H795,0)-VLOOKUP(D795,'[1]Pension Expense Details'!$D$23:$S$1407,13,FALSE)</f>
        <v>-351770</v>
      </c>
      <c r="O795" s="105">
        <f>ROUND(('[1]68_InOutFlowsCurPrdAndPriorHist'!$F$30-'[1]68_InOutFlowsCurPrdAndPriorHist'!$F$33)*$H795,0)-VLOOKUP(D795,'[1]Pension Expense Details'!$D$23:$S$1407,14,FALSE)</f>
        <v>152117</v>
      </c>
      <c r="P795" s="105">
        <f>ROUND((VLOOKUP(D795,'[1]Schedule of Pension Amounts LW'!$B$15:$AC$1399,28,FALSE)-VLOOKUP(D795,'[1]Schedule of Pension Amounts LW'!$B$15:$AC$1399,27,FALSE))*'[1]Schedule of Pension Amounts LW'!AD$4,0)+VLOOKUP(D795,'[1]Schedule of Pension Amounts LW'!$B$15:$AH$1399,33,FALSE)-VLOOKUP(D795,'[1]Pension Expense Details'!$D$23:$S$1407,15,FALSE)</f>
        <v>52992</v>
      </c>
      <c r="Q795" s="98">
        <f t="shared" si="54"/>
        <v>2921945</v>
      </c>
      <c r="R795" s="98">
        <f>ROUND('[1]68_InOutFlowsCurPrdAndPrior'!$D$32*IF(ISNA(VLOOKUP(D795,'[1]Proportionate Shares'!$D$23:$I$1359,6,FALSE)),0,VLOOKUP(D795,'[1]Proportionate Shares'!$D$23:$I$1359,6,FALSE)),0)</f>
        <v>12275</v>
      </c>
      <c r="S795" s="98">
        <f>ROUND('[1]68_InOutFlowsCurPrdAndPrior'!$D$33*IF(ISNA(VLOOKUP(D795,'[1]Proportionate Shares'!$D$23:$I$1359,6,FALSE)),0,VLOOKUP(D795,'[1]Proportionate Shares'!$D$23:$I$1359,6,FALSE)),0)</f>
        <v>906531</v>
      </c>
      <c r="T795" s="98">
        <f>ROUND('[1]68_InOutFlowsCurPrdAndPrior'!$D$35*IF(ISNA(VLOOKUP(D795,'[1]Proportionate Shares'!$D$23:$I$1359,6,FALSE)),0,VLOOKUP(D795,'[1]Proportionate Shares'!$D$23:$I$1359,6,FALSE)),0)</f>
        <v>175668</v>
      </c>
      <c r="U795" s="98">
        <f>VLOOKUP(D795,'[1]Schedule of Pension Amounts LW'!$B$15:$AS$1399,36,FALSE)</f>
        <v>419354</v>
      </c>
      <c r="V795" s="99">
        <f t="shared" si="55"/>
        <v>1513828</v>
      </c>
      <c r="W795" s="98">
        <f>ROUND('[1]68_InOutFlowsCurPrdAndPrior'!$F$32*IF(ISNA(VLOOKUP(D795,'[1]Proportionate Shares'!$D$23:$I$1359,6,FALSE)),0,VLOOKUP(D795,'[1]Proportionate Shares'!$D$23:$I$1359,6,FALSE)),0)</f>
        <v>101455</v>
      </c>
      <c r="X795" s="98">
        <f>ROUND('[1]68_InOutFlowsCurPrdAndPrior'!$F$33*IF(ISNA(VLOOKUP(D795,'[1]Proportionate Shares'!$D$23:$I$1359,6,FALSE)),0,VLOOKUP(D795,'[1]Proportionate Shares'!$D$23:$I$1359,6,FALSE)),0)</f>
        <v>374621</v>
      </c>
      <c r="Y795" s="98">
        <f>ROUND('[1]68_InOutFlowsCurPrdAndPrior'!$F$35*IF(ISNA(VLOOKUP(D795,'[1]Proportionate Shares'!$D$23:$I$1359,6,FALSE)),0,VLOOKUP(D795,'[1]Proportionate Shares'!$D$23:$I$1359,6,FALSE)),0)</f>
        <v>146329</v>
      </c>
      <c r="Z795" s="98">
        <f>-VLOOKUP(D795,'[1]Schedule of Pension Amounts LW'!$B$15:$AS$1399,37,FALSE)</f>
        <v>130965</v>
      </c>
      <c r="AA795" s="99">
        <f t="shared" si="56"/>
        <v>753370</v>
      </c>
      <c r="AB795" s="72">
        <f>VLOOKUP(D795,'[1]Pension Expense Details'!$D$22:$S$1407,16,FALSE)</f>
        <v>280844</v>
      </c>
      <c r="AC795" s="72">
        <f t="shared" si="57"/>
        <v>355443</v>
      </c>
      <c r="AD795" s="72">
        <f>VLOOKUP(D795,'[1]Schedule of Pension Amounts LW'!$B$15:$W$1399,22,FALSE)</f>
        <v>636287</v>
      </c>
    </row>
    <row r="796" spans="1:30" x14ac:dyDescent="0.3">
      <c r="A796" s="104"/>
      <c r="B796" s="33"/>
      <c r="C796" s="33" t="str">
        <f>VLOOKUP(D796,'[1]Employer information'!$I$3:$J$1391,2,FALSE)</f>
        <v xml:space="preserve">Public Education                                  </v>
      </c>
      <c r="D796" s="33" t="str">
        <f>'[1]Schedule of Pension Amounts LW'!B789</f>
        <v>1887</v>
      </c>
      <c r="E796" s="33" t="str">
        <f>IF(ISNA(VLOOKUP(D796,'[1]Proportionate Shares'!$D$23:$G$1400,2,FALSE)),"",VLOOKUP(D796,'[1]Proportionate Shares'!$D$23:$G$1400,2,FALSE))</f>
        <v>113906</v>
      </c>
      <c r="F796" s="33" t="str">
        <f>IF(ISNA(VLOOKUP(D796,'[1]Proportionate Shares'!$D$23:$G$1400,3,FALSE)),"",VLOOKUP(D796,'[1]Proportionate Shares'!$D$23:$G$1400,3,FALSE))</f>
        <v/>
      </c>
      <c r="G796" s="34" t="str">
        <f>VLOOKUP(D796,'[1]Employer information'!$A$3:$B$1390,2,FALSE)</f>
        <v>KENNARD ISD</v>
      </c>
      <c r="H796" s="36">
        <f>IF(ISNA(VLOOKUP(D796,'[1]Proportionate Shares'!$D$23:$I$1377,6,FALSE)),0,VLOOKUP(D796,'[1]Proportionate Shares'!$D$23:$I$1377,6,FALSE))</f>
        <v>1.5158049E-5</v>
      </c>
      <c r="I796" s="105">
        <f>VLOOKUP(D796,'[1]Schedule of Pension Amounts LW'!$B$15:$E$1399,3,FALSE)</f>
        <v>865304</v>
      </c>
      <c r="J796" s="105">
        <f>-IF(ISNA(VLOOKUP(D796,'[1]Combined Contribution Amounts'!$A$2:$K$1335,5,FALSE)),0,VLOOKUP(D796,'[1]Combined Contribution Amounts'!$A$2:$K$1335,5,FALSE))</f>
        <v>-53055</v>
      </c>
      <c r="K796" s="105">
        <f>-IF(ISNA(VLOOKUP(D796,'[1]Combined Contribution Amounts'!$A$2:$K$1335,7,FALSE)),0,VLOOKUP(D796,'[1]Combined Contribution Amounts'!$A$2:$K$1335,7,FALSE))+-IF(ISNA(VLOOKUP(D796,'[1]Combined Contribution Amounts'!$A$2:$K$1335,8,FALSE)),0,VLOOKUP(D796,'[1]Combined Contribution Amounts'!$A$2:$K$1335,8,FALSE))+-IF(ISNA(VLOOKUP(D796,'[1]Combined Contribution Amounts'!$A$2:$K$1335,9,FALSE)),0,VLOOKUP(D796,'[1]Combined Contribution Amounts'!$A$2:$K$1335,9,FALSE))</f>
        <v>0</v>
      </c>
      <c r="L796" s="105">
        <f>VLOOKUP(D796,'[1]Pension Expense Details'!$D$23:$S$1407,16,FALSE)</f>
        <v>68205</v>
      </c>
      <c r="M796" s="105">
        <f>ROUND(('[1]68_InOutFlowsCurPrdAndPriorHist'!$F$28-'[1]68_InOutFlowsCurPrdAndPriorHist'!$F$31)*$H796,0)-VLOOKUP(D796,'[1]Pension Expense Details'!$D$23:$S$1407,12,FALSE)</f>
        <v>-12555</v>
      </c>
      <c r="N796" s="105">
        <f>ROUND(('[1]68_InOutFlowsCurPrdAndPriorHist'!$F$29-'[1]68_InOutFlowsCurPrdAndPriorHist'!$F$32)*$H796,0)-VLOOKUP(D796,'[1]Pension Expense Details'!$D$23:$S$1407,13,FALSE)</f>
        <v>-94862</v>
      </c>
      <c r="O796" s="105">
        <f>ROUND(('[1]68_InOutFlowsCurPrdAndPriorHist'!$F$30-'[1]68_InOutFlowsCurPrdAndPriorHist'!$F$33)*$H796,0)-VLOOKUP(D796,'[1]Pension Expense Details'!$D$23:$S$1407,14,FALSE)</f>
        <v>41022</v>
      </c>
      <c r="P796" s="105">
        <f>ROUND((VLOOKUP(D796,'[1]Schedule of Pension Amounts LW'!$B$15:$AC$1399,28,FALSE)-VLOOKUP(D796,'[1]Schedule of Pension Amounts LW'!$B$15:$AC$1399,27,FALSE))*'[1]Schedule of Pension Amounts LW'!AD$4,0)+VLOOKUP(D796,'[1]Schedule of Pension Amounts LW'!$B$15:$AH$1399,33,FALSE)-VLOOKUP(D796,'[1]Pension Expense Details'!$D$23:$S$1407,15,FALSE)</f>
        <v>-26096</v>
      </c>
      <c r="Q796" s="98">
        <f t="shared" si="54"/>
        <v>787963</v>
      </c>
      <c r="R796" s="98">
        <f>ROUND('[1]68_InOutFlowsCurPrdAndPrior'!$D$32*IF(ISNA(VLOOKUP(D796,'[1]Proportionate Shares'!$D$23:$I$1359,6,FALSE)),0,VLOOKUP(D796,'[1]Proportionate Shares'!$D$23:$I$1359,6,FALSE)),0)</f>
        <v>3310</v>
      </c>
      <c r="S796" s="98">
        <f>ROUND('[1]68_InOutFlowsCurPrdAndPrior'!$D$33*IF(ISNA(VLOOKUP(D796,'[1]Proportionate Shares'!$D$23:$I$1359,6,FALSE)),0,VLOOKUP(D796,'[1]Proportionate Shares'!$D$23:$I$1359,6,FALSE)),0)</f>
        <v>244465</v>
      </c>
      <c r="T796" s="98">
        <f>ROUND('[1]68_InOutFlowsCurPrdAndPrior'!$D$35*IF(ISNA(VLOOKUP(D796,'[1]Proportionate Shares'!$D$23:$I$1359,6,FALSE)),0,VLOOKUP(D796,'[1]Proportionate Shares'!$D$23:$I$1359,6,FALSE)),0)</f>
        <v>47373</v>
      </c>
      <c r="U796" s="98">
        <f>VLOOKUP(D796,'[1]Schedule of Pension Amounts LW'!$B$15:$AS$1399,36,FALSE)</f>
        <v>117545</v>
      </c>
      <c r="V796" s="99">
        <f t="shared" si="55"/>
        <v>412693</v>
      </c>
      <c r="W796" s="98">
        <f>ROUND('[1]68_InOutFlowsCurPrdAndPrior'!$F$32*IF(ISNA(VLOOKUP(D796,'[1]Proportionate Shares'!$D$23:$I$1359,6,FALSE)),0,VLOOKUP(D796,'[1]Proportionate Shares'!$D$23:$I$1359,6,FALSE)),0)</f>
        <v>27359</v>
      </c>
      <c r="X796" s="98">
        <f>ROUND('[1]68_InOutFlowsCurPrdAndPrior'!$F$33*IF(ISNA(VLOOKUP(D796,'[1]Proportionate Shares'!$D$23:$I$1359,6,FALSE)),0,VLOOKUP(D796,'[1]Proportionate Shares'!$D$23:$I$1359,6,FALSE)),0)</f>
        <v>101024</v>
      </c>
      <c r="Y796" s="98">
        <f>ROUND('[1]68_InOutFlowsCurPrdAndPrior'!$F$35*IF(ISNA(VLOOKUP(D796,'[1]Proportionate Shares'!$D$23:$I$1359,6,FALSE)),0,VLOOKUP(D796,'[1]Proportionate Shares'!$D$23:$I$1359,6,FALSE)),0)</f>
        <v>39461</v>
      </c>
      <c r="Z796" s="98">
        <f>-VLOOKUP(D796,'[1]Schedule of Pension Amounts LW'!$B$15:$AS$1399,37,FALSE)</f>
        <v>38814</v>
      </c>
      <c r="AA796" s="99">
        <f t="shared" si="56"/>
        <v>206658</v>
      </c>
      <c r="AB796" s="72">
        <f>VLOOKUP(D796,'[1]Pension Expense Details'!$D$22:$S$1407,16,FALSE)</f>
        <v>68205</v>
      </c>
      <c r="AC796" s="72">
        <f t="shared" si="57"/>
        <v>108689</v>
      </c>
      <c r="AD796" s="72">
        <f>VLOOKUP(D796,'[1]Schedule of Pension Amounts LW'!$B$15:$W$1399,22,FALSE)</f>
        <v>176894</v>
      </c>
    </row>
    <row r="797" spans="1:30" x14ac:dyDescent="0.3">
      <c r="A797" s="104"/>
      <c r="B797" s="33"/>
      <c r="C797" s="33" t="str">
        <f>VLOOKUP(D797,'[1]Employer information'!$I$3:$J$1391,2,FALSE)</f>
        <v xml:space="preserve">Public Education                                  </v>
      </c>
      <c r="D797" s="33" t="str">
        <f>'[1]Schedule of Pension Amounts LW'!B790</f>
        <v>1588</v>
      </c>
      <c r="E797" s="33" t="str">
        <f>IF(ISNA(VLOOKUP(D797,'[1]Proportionate Shares'!$D$23:$G$1400,2,FALSE)),"",VLOOKUP(D797,'[1]Proportionate Shares'!$D$23:$G$1400,2,FALSE))</f>
        <v>220914</v>
      </c>
      <c r="F797" s="33" t="str">
        <f>IF(ISNA(VLOOKUP(D797,'[1]Proportionate Shares'!$D$23:$G$1400,3,FALSE)),"",VLOOKUP(D797,'[1]Proportionate Shares'!$D$23:$G$1400,3,FALSE))</f>
        <v/>
      </c>
      <c r="G797" s="34" t="str">
        <f>VLOOKUP(D797,'[1]Employer information'!$A$3:$B$1390,2,FALSE)</f>
        <v>KENNEDALE ISD</v>
      </c>
      <c r="H797" s="36">
        <f>IF(ISNA(VLOOKUP(D797,'[1]Proportionate Shares'!$D$23:$I$1377,6,FALSE)),0,VLOOKUP(D797,'[1]Proportionate Shares'!$D$23:$I$1377,6,FALSE))</f>
        <v>1.72661483E-4</v>
      </c>
      <c r="I797" s="105">
        <f>VLOOKUP(D797,'[1]Schedule of Pension Amounts LW'!$B$15:$E$1399,3,FALSE)</f>
        <v>10542960</v>
      </c>
      <c r="J797" s="105">
        <f>-IF(ISNA(VLOOKUP(D797,'[1]Combined Contribution Amounts'!$A$2:$K$1335,5,FALSE)),0,VLOOKUP(D797,'[1]Combined Contribution Amounts'!$A$2:$K$1335,5,FALSE))</f>
        <v>-604336</v>
      </c>
      <c r="K797" s="105">
        <f>-IF(ISNA(VLOOKUP(D797,'[1]Combined Contribution Amounts'!$A$2:$K$1335,7,FALSE)),0,VLOOKUP(D797,'[1]Combined Contribution Amounts'!$A$2:$K$1335,7,FALSE))+-IF(ISNA(VLOOKUP(D797,'[1]Combined Contribution Amounts'!$A$2:$K$1335,8,FALSE)),0,VLOOKUP(D797,'[1]Combined Contribution Amounts'!$A$2:$K$1335,8,FALSE))+-IF(ISNA(VLOOKUP(D797,'[1]Combined Contribution Amounts'!$A$2:$K$1335,9,FALSE)),0,VLOOKUP(D797,'[1]Combined Contribution Amounts'!$A$2:$K$1335,9,FALSE))</f>
        <v>0</v>
      </c>
      <c r="L797" s="105">
        <f>VLOOKUP(D797,'[1]Pension Expense Details'!$D$23:$S$1407,16,FALSE)</f>
        <v>668995</v>
      </c>
      <c r="M797" s="105">
        <f>ROUND(('[1]68_InOutFlowsCurPrdAndPriorHist'!$F$28-'[1]68_InOutFlowsCurPrdAndPriorHist'!$F$31)*$H797,0)-VLOOKUP(D797,'[1]Pension Expense Details'!$D$23:$S$1407,12,FALSE)</f>
        <v>-143004</v>
      </c>
      <c r="N797" s="105">
        <f>ROUND(('[1]68_InOutFlowsCurPrdAndPriorHist'!$F$29-'[1]68_InOutFlowsCurPrdAndPriorHist'!$F$32)*$H797,0)-VLOOKUP(D797,'[1]Pension Expense Details'!$D$23:$S$1407,13,FALSE)</f>
        <v>-1080551</v>
      </c>
      <c r="O797" s="105">
        <f>ROUND(('[1]68_InOutFlowsCurPrdAndPriorHist'!$F$30-'[1]68_InOutFlowsCurPrdAndPriorHist'!$F$33)*$H797,0)-VLOOKUP(D797,'[1]Pension Expense Details'!$D$23:$S$1407,14,FALSE)</f>
        <v>467263</v>
      </c>
      <c r="P797" s="105">
        <f>ROUND((VLOOKUP(D797,'[1]Schedule of Pension Amounts LW'!$B$15:$AC$1399,28,FALSE)-VLOOKUP(D797,'[1]Schedule of Pension Amounts LW'!$B$15:$AC$1399,27,FALSE))*'[1]Schedule of Pension Amounts LW'!AD$4,0)+VLOOKUP(D797,'[1]Schedule of Pension Amounts LW'!$B$15:$AH$1399,33,FALSE)-VLOOKUP(D797,'[1]Pension Expense Details'!$D$23:$S$1407,15,FALSE)</f>
        <v>-875843</v>
      </c>
      <c r="Q797" s="98">
        <f t="shared" si="54"/>
        <v>8975484</v>
      </c>
      <c r="R797" s="98">
        <f>ROUND('[1]68_InOutFlowsCurPrdAndPrior'!$D$32*IF(ISNA(VLOOKUP(D797,'[1]Proportionate Shares'!$D$23:$I$1359,6,FALSE)),0,VLOOKUP(D797,'[1]Proportionate Shares'!$D$23:$I$1359,6,FALSE)),0)</f>
        <v>37705</v>
      </c>
      <c r="S797" s="98">
        <f>ROUND('[1]68_InOutFlowsCurPrdAndPrior'!$D$33*IF(ISNA(VLOOKUP(D797,'[1]Proportionate Shares'!$D$23:$I$1359,6,FALSE)),0,VLOOKUP(D797,'[1]Proportionate Shares'!$D$23:$I$1359,6,FALSE)),0)</f>
        <v>2784636</v>
      </c>
      <c r="T797" s="98">
        <f>ROUND('[1]68_InOutFlowsCurPrdAndPrior'!$D$35*IF(ISNA(VLOOKUP(D797,'[1]Proportionate Shares'!$D$23:$I$1359,6,FALSE)),0,VLOOKUP(D797,'[1]Proportionate Shares'!$D$23:$I$1359,6,FALSE)),0)</f>
        <v>539609</v>
      </c>
      <c r="U797" s="98">
        <f>VLOOKUP(D797,'[1]Schedule of Pension Amounts LW'!$B$15:$AS$1399,36,FALSE)</f>
        <v>474243</v>
      </c>
      <c r="V797" s="99">
        <f t="shared" si="55"/>
        <v>3836193</v>
      </c>
      <c r="W797" s="98">
        <f>ROUND('[1]68_InOutFlowsCurPrdAndPrior'!$F$32*IF(ISNA(VLOOKUP(D797,'[1]Proportionate Shares'!$D$23:$I$1359,6,FALSE)),0,VLOOKUP(D797,'[1]Proportionate Shares'!$D$23:$I$1359,6,FALSE)),0)</f>
        <v>311643</v>
      </c>
      <c r="X797" s="98">
        <f>ROUND('[1]68_InOutFlowsCurPrdAndPrior'!$F$33*IF(ISNA(VLOOKUP(D797,'[1]Proportionate Shares'!$D$23:$I$1359,6,FALSE)),0,VLOOKUP(D797,'[1]Proportionate Shares'!$D$23:$I$1359,6,FALSE)),0)</f>
        <v>1150743</v>
      </c>
      <c r="Y797" s="98">
        <f>ROUND('[1]68_InOutFlowsCurPrdAndPrior'!$F$35*IF(ISNA(VLOOKUP(D797,'[1]Proportionate Shares'!$D$23:$I$1359,6,FALSE)),0,VLOOKUP(D797,'[1]Proportionate Shares'!$D$23:$I$1359,6,FALSE)),0)</f>
        <v>449485</v>
      </c>
      <c r="Z797" s="98">
        <f>-VLOOKUP(D797,'[1]Schedule of Pension Amounts LW'!$B$15:$AS$1399,37,FALSE)</f>
        <v>749095</v>
      </c>
      <c r="AA797" s="99">
        <f t="shared" si="56"/>
        <v>2660966</v>
      </c>
      <c r="AB797" s="72">
        <f>VLOOKUP(D797,'[1]Pension Expense Details'!$D$22:$S$1407,16,FALSE)</f>
        <v>668995</v>
      </c>
      <c r="AC797" s="72">
        <f t="shared" si="57"/>
        <v>1021195</v>
      </c>
      <c r="AD797" s="72">
        <f>VLOOKUP(D797,'[1]Schedule of Pension Amounts LW'!$B$15:$W$1399,22,FALSE)</f>
        <v>1690190</v>
      </c>
    </row>
    <row r="798" spans="1:30" x14ac:dyDescent="0.3">
      <c r="A798" s="104"/>
      <c r="B798" s="33"/>
      <c r="C798" s="33" t="str">
        <f>VLOOKUP(D798,'[1]Employer information'!$I$3:$J$1391,2,FALSE)</f>
        <v xml:space="preserve">Public Education                                  </v>
      </c>
      <c r="D798" s="33" t="str">
        <f>'[1]Schedule of Pension Amounts LW'!B791</f>
        <v>0772</v>
      </c>
      <c r="E798" s="33" t="str">
        <f>IF(ISNA(VLOOKUP(D798,'[1]Proportionate Shares'!$D$23:$G$1400,2,FALSE)),"",VLOOKUP(D798,'[1]Proportionate Shares'!$D$23:$G$1400,2,FALSE))</f>
        <v>175907</v>
      </c>
      <c r="F798" s="33" t="str">
        <f>IF(ISNA(VLOOKUP(D798,'[1]Proportionate Shares'!$D$23:$G$1400,3,FALSE)),"",VLOOKUP(D798,'[1]Proportionate Shares'!$D$23:$G$1400,3,FALSE))</f>
        <v xml:space="preserve">   </v>
      </c>
      <c r="G798" s="34" t="str">
        <f>VLOOKUP(D798,'[1]Employer information'!$A$3:$B$1390,2,FALSE)</f>
        <v>KERENS ISD</v>
      </c>
      <c r="H798" s="36">
        <f>IF(ISNA(VLOOKUP(D798,'[1]Proportionate Shares'!$D$23:$I$1377,6,FALSE)),0,VLOOKUP(D798,'[1]Proportionate Shares'!$D$23:$I$1377,6,FALSE))</f>
        <v>2.7225348E-5</v>
      </c>
      <c r="I798" s="105">
        <f>VLOOKUP(D798,'[1]Schedule of Pension Amounts LW'!$B$15:$E$1399,3,FALSE)</f>
        <v>1477026</v>
      </c>
      <c r="J798" s="105">
        <f>-IF(ISNA(VLOOKUP(D798,'[1]Combined Contribution Amounts'!$A$2:$K$1335,5,FALSE)),0,VLOOKUP(D798,'[1]Combined Contribution Amounts'!$A$2:$K$1335,5,FALSE))</f>
        <v>-95292</v>
      </c>
      <c r="K798" s="105">
        <f>-IF(ISNA(VLOOKUP(D798,'[1]Combined Contribution Amounts'!$A$2:$K$1335,7,FALSE)),0,VLOOKUP(D798,'[1]Combined Contribution Amounts'!$A$2:$K$1335,7,FALSE))+-IF(ISNA(VLOOKUP(D798,'[1]Combined Contribution Amounts'!$A$2:$K$1335,8,FALSE)),0,VLOOKUP(D798,'[1]Combined Contribution Amounts'!$A$2:$K$1335,8,FALSE))+-IF(ISNA(VLOOKUP(D798,'[1]Combined Contribution Amounts'!$A$2:$K$1335,9,FALSE)),0,VLOOKUP(D798,'[1]Combined Contribution Amounts'!$A$2:$K$1335,9,FALSE))</f>
        <v>0</v>
      </c>
      <c r="L798" s="105">
        <f>VLOOKUP(D798,'[1]Pension Expense Details'!$D$23:$S$1407,16,FALSE)</f>
        <v>134627</v>
      </c>
      <c r="M798" s="105">
        <f>ROUND(('[1]68_InOutFlowsCurPrdAndPriorHist'!$F$28-'[1]68_InOutFlowsCurPrdAndPriorHist'!$F$31)*$H798,0)-VLOOKUP(D798,'[1]Pension Expense Details'!$D$23:$S$1407,12,FALSE)</f>
        <v>-22549</v>
      </c>
      <c r="N798" s="105">
        <f>ROUND(('[1]68_InOutFlowsCurPrdAndPriorHist'!$F$29-'[1]68_InOutFlowsCurPrdAndPriorHist'!$F$32)*$H798,0)-VLOOKUP(D798,'[1]Pension Expense Details'!$D$23:$S$1407,13,FALSE)</f>
        <v>-170382</v>
      </c>
      <c r="O798" s="105">
        <f>ROUND(('[1]68_InOutFlowsCurPrdAndPriorHist'!$F$30-'[1]68_InOutFlowsCurPrdAndPriorHist'!$F$33)*$H798,0)-VLOOKUP(D798,'[1]Pension Expense Details'!$D$23:$S$1407,14,FALSE)</f>
        <v>73678</v>
      </c>
      <c r="P798" s="105">
        <f>ROUND((VLOOKUP(D798,'[1]Schedule of Pension Amounts LW'!$B$15:$AC$1399,28,FALSE)-VLOOKUP(D798,'[1]Schedule of Pension Amounts LW'!$B$15:$AC$1399,27,FALSE))*'[1]Schedule of Pension Amounts LW'!AD$4,0)+VLOOKUP(D798,'[1]Schedule of Pension Amounts LW'!$B$15:$AH$1399,33,FALSE)-VLOOKUP(D798,'[1]Pension Expense Details'!$D$23:$S$1407,15,FALSE)</f>
        <v>18151</v>
      </c>
      <c r="Q798" s="98">
        <f t="shared" si="54"/>
        <v>1415259</v>
      </c>
      <c r="R798" s="98">
        <f>ROUND('[1]68_InOutFlowsCurPrdAndPrior'!$D$32*IF(ISNA(VLOOKUP(D798,'[1]Proportionate Shares'!$D$23:$I$1359,6,FALSE)),0,VLOOKUP(D798,'[1]Proportionate Shares'!$D$23:$I$1359,6,FALSE)),0)</f>
        <v>5945</v>
      </c>
      <c r="S798" s="98">
        <f>ROUND('[1]68_InOutFlowsCurPrdAndPrior'!$D$33*IF(ISNA(VLOOKUP(D798,'[1]Proportionate Shares'!$D$23:$I$1359,6,FALSE)),0,VLOOKUP(D798,'[1]Proportionate Shares'!$D$23:$I$1359,6,FALSE)),0)</f>
        <v>439083</v>
      </c>
      <c r="T798" s="98">
        <f>ROUND('[1]68_InOutFlowsCurPrdAndPrior'!$D$35*IF(ISNA(VLOOKUP(D798,'[1]Proportionate Shares'!$D$23:$I$1359,6,FALSE)),0,VLOOKUP(D798,'[1]Proportionate Shares'!$D$23:$I$1359,6,FALSE)),0)</f>
        <v>85086</v>
      </c>
      <c r="U798" s="98">
        <f>VLOOKUP(D798,'[1]Schedule of Pension Amounts LW'!$B$15:$AS$1399,36,FALSE)</f>
        <v>188912</v>
      </c>
      <c r="V798" s="99">
        <f t="shared" si="55"/>
        <v>719026</v>
      </c>
      <c r="W798" s="98">
        <f>ROUND('[1]68_InOutFlowsCurPrdAndPrior'!$F$32*IF(ISNA(VLOOKUP(D798,'[1]Proportionate Shares'!$D$23:$I$1359,6,FALSE)),0,VLOOKUP(D798,'[1]Proportionate Shares'!$D$23:$I$1359,6,FALSE)),0)</f>
        <v>49140</v>
      </c>
      <c r="X798" s="98">
        <f>ROUND('[1]68_InOutFlowsCurPrdAndPrior'!$F$33*IF(ISNA(VLOOKUP(D798,'[1]Proportionate Shares'!$D$23:$I$1359,6,FALSE)),0,VLOOKUP(D798,'[1]Proportionate Shares'!$D$23:$I$1359,6,FALSE)),0)</f>
        <v>181450</v>
      </c>
      <c r="Y798" s="98">
        <f>ROUND('[1]68_InOutFlowsCurPrdAndPrior'!$F$35*IF(ISNA(VLOOKUP(D798,'[1]Proportionate Shares'!$D$23:$I$1359,6,FALSE)),0,VLOOKUP(D798,'[1]Proportionate Shares'!$D$23:$I$1359,6,FALSE)),0)</f>
        <v>70875</v>
      </c>
      <c r="Z798" s="98">
        <f>-VLOOKUP(D798,'[1]Schedule of Pension Amounts LW'!$B$15:$AS$1399,37,FALSE)</f>
        <v>140723</v>
      </c>
      <c r="AA798" s="99">
        <f t="shared" si="56"/>
        <v>442188</v>
      </c>
      <c r="AB798" s="72">
        <f>VLOOKUP(D798,'[1]Pension Expense Details'!$D$22:$S$1407,16,FALSE)</f>
        <v>134627</v>
      </c>
      <c r="AC798" s="72">
        <f t="shared" si="57"/>
        <v>171079</v>
      </c>
      <c r="AD798" s="72">
        <f>VLOOKUP(D798,'[1]Schedule of Pension Amounts LW'!$B$15:$W$1399,22,FALSE)</f>
        <v>305706</v>
      </c>
    </row>
    <row r="799" spans="1:30" x14ac:dyDescent="0.3">
      <c r="A799" s="104"/>
      <c r="B799" s="33"/>
      <c r="C799" s="33" t="str">
        <f>VLOOKUP(D799,'[1]Employer information'!$I$3:$J$1391,2,FALSE)</f>
        <v xml:space="preserve">Public Education                                  </v>
      </c>
      <c r="D799" s="33" t="str">
        <f>'[1]Schedule of Pension Amounts LW'!B792</f>
        <v>0771</v>
      </c>
      <c r="E799" s="33" t="str">
        <f>IF(ISNA(VLOOKUP(D799,'[1]Proportionate Shares'!$D$23:$G$1400,2,FALSE)),"",VLOOKUP(D799,'[1]Proportionate Shares'!$D$23:$G$1400,2,FALSE))</f>
        <v>248901</v>
      </c>
      <c r="F799" s="33" t="str">
        <f>IF(ISNA(VLOOKUP(D799,'[1]Proportionate Shares'!$D$23:$G$1400,3,FALSE)),"",VLOOKUP(D799,'[1]Proportionate Shares'!$D$23:$G$1400,3,FALSE))</f>
        <v xml:space="preserve">   </v>
      </c>
      <c r="G799" s="34" t="str">
        <f>VLOOKUP(D799,'[1]Employer information'!$A$3:$B$1390,2,FALSE)</f>
        <v>KERMIT ISD</v>
      </c>
      <c r="H799" s="36">
        <f>IF(ISNA(VLOOKUP(D799,'[1]Proportionate Shares'!$D$23:$I$1377,6,FALSE)),0,VLOOKUP(D799,'[1]Proportionate Shares'!$D$23:$I$1377,6,FALSE))</f>
        <v>8.4766795000000003E-5</v>
      </c>
      <c r="I799" s="105">
        <f>VLOOKUP(D799,'[1]Schedule of Pension Amounts LW'!$B$15:$E$1399,3,FALSE)</f>
        <v>4467513</v>
      </c>
      <c r="J799" s="105">
        <f>-IF(ISNA(VLOOKUP(D799,'[1]Combined Contribution Amounts'!$A$2:$K$1335,5,FALSE)),0,VLOOKUP(D799,'[1]Combined Contribution Amounts'!$A$2:$K$1335,5,FALSE))</f>
        <v>-296694</v>
      </c>
      <c r="K799" s="105">
        <f>-IF(ISNA(VLOOKUP(D799,'[1]Combined Contribution Amounts'!$A$2:$K$1335,7,FALSE)),0,VLOOKUP(D799,'[1]Combined Contribution Amounts'!$A$2:$K$1335,7,FALSE))+-IF(ISNA(VLOOKUP(D799,'[1]Combined Contribution Amounts'!$A$2:$K$1335,8,FALSE)),0,VLOOKUP(D799,'[1]Combined Contribution Amounts'!$A$2:$K$1335,8,FALSE))+-IF(ISNA(VLOOKUP(D799,'[1]Combined Contribution Amounts'!$A$2:$K$1335,9,FALSE)),0,VLOOKUP(D799,'[1]Combined Contribution Amounts'!$A$2:$K$1335,9,FALSE))</f>
        <v>0</v>
      </c>
      <c r="L799" s="105">
        <f>VLOOKUP(D799,'[1]Pension Expense Details'!$D$23:$S$1407,16,FALSE)</f>
        <v>439792</v>
      </c>
      <c r="M799" s="105">
        <f>ROUND(('[1]68_InOutFlowsCurPrdAndPriorHist'!$F$28-'[1]68_InOutFlowsCurPrdAndPriorHist'!$F$31)*$H799,0)-VLOOKUP(D799,'[1]Pension Expense Details'!$D$23:$S$1407,12,FALSE)</f>
        <v>-70207</v>
      </c>
      <c r="N799" s="105">
        <f>ROUND(('[1]68_InOutFlowsCurPrdAndPriorHist'!$F$29-'[1]68_InOutFlowsCurPrdAndPriorHist'!$F$32)*$H799,0)-VLOOKUP(D799,'[1]Pension Expense Details'!$D$23:$S$1407,13,FALSE)</f>
        <v>-530488</v>
      </c>
      <c r="O799" s="105">
        <f>ROUND(('[1]68_InOutFlowsCurPrdAndPriorHist'!$F$30-'[1]68_InOutFlowsCurPrdAndPriorHist'!$F$33)*$H799,0)-VLOOKUP(D799,'[1]Pension Expense Details'!$D$23:$S$1407,14,FALSE)</f>
        <v>229399</v>
      </c>
      <c r="P799" s="105">
        <f>ROUND((VLOOKUP(D799,'[1]Schedule of Pension Amounts LW'!$B$15:$AC$1399,28,FALSE)-VLOOKUP(D799,'[1]Schedule of Pension Amounts LW'!$B$15:$AC$1399,27,FALSE))*'[1]Schedule of Pension Amounts LW'!AD$4,0)+VLOOKUP(D799,'[1]Schedule of Pension Amounts LW'!$B$15:$AH$1399,33,FALSE)-VLOOKUP(D799,'[1]Pension Expense Details'!$D$23:$S$1407,15,FALSE)</f>
        <v>167128</v>
      </c>
      <c r="Q799" s="98">
        <f t="shared" si="54"/>
        <v>4406443</v>
      </c>
      <c r="R799" s="98">
        <f>ROUND('[1]68_InOutFlowsCurPrdAndPrior'!$D$32*IF(ISNA(VLOOKUP(D799,'[1]Proportionate Shares'!$D$23:$I$1359,6,FALSE)),0,VLOOKUP(D799,'[1]Proportionate Shares'!$D$23:$I$1359,6,FALSE)),0)</f>
        <v>18511</v>
      </c>
      <c r="S799" s="98">
        <f>ROUND('[1]68_InOutFlowsCurPrdAndPrior'!$D$33*IF(ISNA(VLOOKUP(D799,'[1]Proportionate Shares'!$D$23:$I$1359,6,FALSE)),0,VLOOKUP(D799,'[1]Proportionate Shares'!$D$23:$I$1359,6,FALSE)),0)</f>
        <v>1367095</v>
      </c>
      <c r="T799" s="98">
        <f>ROUND('[1]68_InOutFlowsCurPrdAndPrior'!$D$35*IF(ISNA(VLOOKUP(D799,'[1]Proportionate Shares'!$D$23:$I$1359,6,FALSE)),0,VLOOKUP(D799,'[1]Proportionate Shares'!$D$23:$I$1359,6,FALSE)),0)</f>
        <v>264917</v>
      </c>
      <c r="U799" s="98">
        <f>VLOOKUP(D799,'[1]Schedule of Pension Amounts LW'!$B$15:$AS$1399,36,FALSE)</f>
        <v>402370</v>
      </c>
      <c r="V799" s="99">
        <f t="shared" si="55"/>
        <v>2052893</v>
      </c>
      <c r="W799" s="98">
        <f>ROUND('[1]68_InOutFlowsCurPrdAndPrior'!$F$32*IF(ISNA(VLOOKUP(D799,'[1]Proportionate Shares'!$D$23:$I$1359,6,FALSE)),0,VLOOKUP(D799,'[1]Proportionate Shares'!$D$23:$I$1359,6,FALSE)),0)</f>
        <v>152999</v>
      </c>
      <c r="X799" s="98">
        <f>ROUND('[1]68_InOutFlowsCurPrdAndPrior'!$F$33*IF(ISNA(VLOOKUP(D799,'[1]Proportionate Shares'!$D$23:$I$1359,6,FALSE)),0,VLOOKUP(D799,'[1]Proportionate Shares'!$D$23:$I$1359,6,FALSE)),0)</f>
        <v>564948</v>
      </c>
      <c r="Y799" s="98">
        <f>ROUND('[1]68_InOutFlowsCurPrdAndPrior'!$F$35*IF(ISNA(VLOOKUP(D799,'[1]Proportionate Shares'!$D$23:$I$1359,6,FALSE)),0,VLOOKUP(D799,'[1]Proportionate Shares'!$D$23:$I$1359,6,FALSE)),0)</f>
        <v>220671</v>
      </c>
      <c r="Z799" s="98">
        <f>-VLOOKUP(D799,'[1]Schedule of Pension Amounts LW'!$B$15:$AS$1399,37,FALSE)</f>
        <v>323442</v>
      </c>
      <c r="AA799" s="99">
        <f t="shared" si="56"/>
        <v>1262060</v>
      </c>
      <c r="AB799" s="72">
        <f>VLOOKUP(D799,'[1]Pension Expense Details'!$D$22:$S$1407,16,FALSE)</f>
        <v>439792</v>
      </c>
      <c r="AC799" s="72">
        <f t="shared" si="57"/>
        <v>429930</v>
      </c>
      <c r="AD799" s="72">
        <f>VLOOKUP(D799,'[1]Schedule of Pension Amounts LW'!$B$15:$W$1399,22,FALSE)</f>
        <v>869722</v>
      </c>
    </row>
    <row r="800" spans="1:30" x14ac:dyDescent="0.3">
      <c r="A800" s="104"/>
      <c r="B800" s="33"/>
      <c r="C800" s="33" t="str">
        <f>VLOOKUP(D800,'[1]Employer information'!$I$3:$J$1391,2,FALSE)</f>
        <v xml:space="preserve">Public Education                                  </v>
      </c>
      <c r="D800" s="33" t="str">
        <f>'[1]Schedule of Pension Amounts LW'!B793</f>
        <v>0773</v>
      </c>
      <c r="E800" s="33" t="str">
        <f>IF(ISNA(VLOOKUP(D800,'[1]Proportionate Shares'!$D$23:$G$1400,2,FALSE)),"",VLOOKUP(D800,'[1]Proportionate Shares'!$D$23:$G$1400,2,FALSE))</f>
        <v>133903</v>
      </c>
      <c r="F800" s="33" t="str">
        <f>IF(ISNA(VLOOKUP(D800,'[1]Proportionate Shares'!$D$23:$G$1400,3,FALSE)),"",VLOOKUP(D800,'[1]Proportionate Shares'!$D$23:$G$1400,3,FALSE))</f>
        <v xml:space="preserve">   </v>
      </c>
      <c r="G800" s="34" t="str">
        <f>VLOOKUP(D800,'[1]Employer information'!$A$3:$B$1390,2,FALSE)</f>
        <v>KERRVILLE ISD</v>
      </c>
      <c r="H800" s="36">
        <f>IF(ISNA(VLOOKUP(D800,'[1]Proportionate Shares'!$D$23:$I$1377,6,FALSE)),0,VLOOKUP(D800,'[1]Proportionate Shares'!$D$23:$I$1377,6,FALSE))</f>
        <v>2.5477094100000001E-4</v>
      </c>
      <c r="I800" s="105">
        <f>VLOOKUP(D800,'[1]Schedule of Pension Amounts LW'!$B$15:$E$1399,3,FALSE)</f>
        <v>14652695</v>
      </c>
      <c r="J800" s="105">
        <f>-IF(ISNA(VLOOKUP(D800,'[1]Combined Contribution Amounts'!$A$2:$K$1335,5,FALSE)),0,VLOOKUP(D800,'[1]Combined Contribution Amounts'!$A$2:$K$1335,5,FALSE))</f>
        <v>-891729</v>
      </c>
      <c r="K800" s="105">
        <f>-IF(ISNA(VLOOKUP(D800,'[1]Combined Contribution Amounts'!$A$2:$K$1335,7,FALSE)),0,VLOOKUP(D800,'[1]Combined Contribution Amounts'!$A$2:$K$1335,7,FALSE))+-IF(ISNA(VLOOKUP(D800,'[1]Combined Contribution Amounts'!$A$2:$K$1335,8,FALSE)),0,VLOOKUP(D800,'[1]Combined Contribution Amounts'!$A$2:$K$1335,8,FALSE))+-IF(ISNA(VLOOKUP(D800,'[1]Combined Contribution Amounts'!$A$2:$K$1335,9,FALSE)),0,VLOOKUP(D800,'[1]Combined Contribution Amounts'!$A$2:$K$1335,9,FALSE))</f>
        <v>0</v>
      </c>
      <c r="L800" s="105">
        <f>VLOOKUP(D800,'[1]Pension Expense Details'!$D$23:$S$1407,16,FALSE)</f>
        <v>1129220</v>
      </c>
      <c r="M800" s="105">
        <f>ROUND(('[1]68_InOutFlowsCurPrdAndPriorHist'!$F$28-'[1]68_InOutFlowsCurPrdAndPriorHist'!$F$31)*$H800,0)-VLOOKUP(D800,'[1]Pension Expense Details'!$D$23:$S$1407,12,FALSE)</f>
        <v>-211011</v>
      </c>
      <c r="N800" s="105">
        <f>ROUND(('[1]68_InOutFlowsCurPrdAndPriorHist'!$F$29-'[1]68_InOutFlowsCurPrdAndPriorHist'!$F$32)*$H800,0)-VLOOKUP(D800,'[1]Pension Expense Details'!$D$23:$S$1407,13,FALSE)</f>
        <v>-1594408</v>
      </c>
      <c r="O800" s="105">
        <f>ROUND(('[1]68_InOutFlowsCurPrdAndPriorHist'!$F$30-'[1]68_InOutFlowsCurPrdAndPriorHist'!$F$33)*$H800,0)-VLOOKUP(D800,'[1]Pension Expense Details'!$D$23:$S$1407,14,FALSE)</f>
        <v>689471</v>
      </c>
      <c r="P800" s="105">
        <f>ROUND((VLOOKUP(D800,'[1]Schedule of Pension Amounts LW'!$B$15:$AC$1399,28,FALSE)-VLOOKUP(D800,'[1]Schedule of Pension Amounts LW'!$B$15:$AC$1399,27,FALSE))*'[1]Schedule of Pension Amounts LW'!AD$4,0)+VLOOKUP(D800,'[1]Schedule of Pension Amounts LW'!$B$15:$AH$1399,33,FALSE)-VLOOKUP(D800,'[1]Pension Expense Details'!$D$23:$S$1407,15,FALSE)</f>
        <v>-530448</v>
      </c>
      <c r="Q800" s="98">
        <f t="shared" si="54"/>
        <v>13243790</v>
      </c>
      <c r="R800" s="98">
        <f>ROUND('[1]68_InOutFlowsCurPrdAndPrior'!$D$32*IF(ISNA(VLOOKUP(D800,'[1]Proportionate Shares'!$D$23:$I$1359,6,FALSE)),0,VLOOKUP(D800,'[1]Proportionate Shares'!$D$23:$I$1359,6,FALSE)),0)</f>
        <v>55636</v>
      </c>
      <c r="S800" s="98">
        <f>ROUND('[1]68_InOutFlowsCurPrdAndPrior'!$D$33*IF(ISNA(VLOOKUP(D800,'[1]Proportionate Shares'!$D$23:$I$1359,6,FALSE)),0,VLOOKUP(D800,'[1]Proportionate Shares'!$D$23:$I$1359,6,FALSE)),0)</f>
        <v>4108874</v>
      </c>
      <c r="T800" s="98">
        <f>ROUND('[1]68_InOutFlowsCurPrdAndPrior'!$D$35*IF(ISNA(VLOOKUP(D800,'[1]Proportionate Shares'!$D$23:$I$1359,6,FALSE)),0,VLOOKUP(D800,'[1]Proportionate Shares'!$D$23:$I$1359,6,FALSE)),0)</f>
        <v>796221</v>
      </c>
      <c r="U800" s="98">
        <f>VLOOKUP(D800,'[1]Schedule of Pension Amounts LW'!$B$15:$AS$1399,36,FALSE)</f>
        <v>1170049</v>
      </c>
      <c r="V800" s="99">
        <f t="shared" si="55"/>
        <v>6130780</v>
      </c>
      <c r="W800" s="98">
        <f>ROUND('[1]68_InOutFlowsCurPrdAndPrior'!$F$32*IF(ISNA(VLOOKUP(D800,'[1]Proportionate Shares'!$D$23:$I$1359,6,FALSE)),0,VLOOKUP(D800,'[1]Proportionate Shares'!$D$23:$I$1359,6,FALSE)),0)</f>
        <v>459845</v>
      </c>
      <c r="X800" s="98">
        <f>ROUND('[1]68_InOutFlowsCurPrdAndPrior'!$F$33*IF(ISNA(VLOOKUP(D800,'[1]Proportionate Shares'!$D$23:$I$1359,6,FALSE)),0,VLOOKUP(D800,'[1]Proportionate Shares'!$D$23:$I$1359,6,FALSE)),0)</f>
        <v>1697981</v>
      </c>
      <c r="Y800" s="98">
        <f>ROUND('[1]68_InOutFlowsCurPrdAndPrior'!$F$35*IF(ISNA(VLOOKUP(D800,'[1]Proportionate Shares'!$D$23:$I$1359,6,FALSE)),0,VLOOKUP(D800,'[1]Proportionate Shares'!$D$23:$I$1359,6,FALSE)),0)</f>
        <v>663238</v>
      </c>
      <c r="Z800" s="98">
        <f>-VLOOKUP(D800,'[1]Schedule of Pension Amounts LW'!$B$15:$AS$1399,37,FALSE)</f>
        <v>634444</v>
      </c>
      <c r="AA800" s="99">
        <f t="shared" si="56"/>
        <v>3455508</v>
      </c>
      <c r="AB800" s="72">
        <f>VLOOKUP(D800,'[1]Pension Expense Details'!$D$22:$S$1407,16,FALSE)</f>
        <v>1129220</v>
      </c>
      <c r="AC800" s="72">
        <f t="shared" si="57"/>
        <v>1638224</v>
      </c>
      <c r="AD800" s="72">
        <f>VLOOKUP(D800,'[1]Schedule of Pension Amounts LW'!$B$15:$W$1399,22,FALSE)</f>
        <v>2767444</v>
      </c>
    </row>
    <row r="801" spans="1:30" x14ac:dyDescent="0.3">
      <c r="A801" s="104"/>
      <c r="B801" s="33"/>
      <c r="C801" s="33" t="str">
        <f>VLOOKUP(D801,'[1]Employer information'!$I$3:$J$1391,2,FALSE)</f>
        <v xml:space="preserve">Public Education                                  </v>
      </c>
      <c r="D801" s="33" t="str">
        <f>'[1]Schedule of Pension Amounts LW'!B794</f>
        <v>0776</v>
      </c>
      <c r="E801" s="33" t="str">
        <f>IF(ISNA(VLOOKUP(D801,'[1]Proportionate Shares'!$D$23:$G$1400,2,FALSE)),"",VLOOKUP(D801,'[1]Proportionate Shares'!$D$23:$G$1400,2,FALSE))</f>
        <v>092902</v>
      </c>
      <c r="F801" s="33" t="str">
        <f>IF(ISNA(VLOOKUP(D801,'[1]Proportionate Shares'!$D$23:$G$1400,3,FALSE)),"",VLOOKUP(D801,'[1]Proportionate Shares'!$D$23:$G$1400,3,FALSE))</f>
        <v xml:space="preserve">   </v>
      </c>
      <c r="G801" s="34" t="str">
        <f>VLOOKUP(D801,'[1]Employer information'!$A$3:$B$1390,2,FALSE)</f>
        <v>KILGORE ISD</v>
      </c>
      <c r="H801" s="36">
        <f>IF(ISNA(VLOOKUP(D801,'[1]Proportionate Shares'!$D$23:$I$1377,6,FALSE)),0,VLOOKUP(D801,'[1]Proportionate Shares'!$D$23:$I$1377,6,FALSE))</f>
        <v>1.5221818700000001E-4</v>
      </c>
      <c r="I801" s="105">
        <f>VLOOKUP(D801,'[1]Schedule of Pension Amounts LW'!$B$15:$E$1399,3,FALSE)</f>
        <v>8457612</v>
      </c>
      <c r="J801" s="105">
        <f>-IF(ISNA(VLOOKUP(D801,'[1]Combined Contribution Amounts'!$A$2:$K$1335,5,FALSE)),0,VLOOKUP(D801,'[1]Combined Contribution Amounts'!$A$2:$K$1335,5,FALSE))</f>
        <v>-532778</v>
      </c>
      <c r="K801" s="105">
        <f>-IF(ISNA(VLOOKUP(D801,'[1]Combined Contribution Amounts'!$A$2:$K$1335,7,FALSE)),0,VLOOKUP(D801,'[1]Combined Contribution Amounts'!$A$2:$K$1335,7,FALSE))+-IF(ISNA(VLOOKUP(D801,'[1]Combined Contribution Amounts'!$A$2:$K$1335,8,FALSE)),0,VLOOKUP(D801,'[1]Combined Contribution Amounts'!$A$2:$K$1335,8,FALSE))+-IF(ISNA(VLOOKUP(D801,'[1]Combined Contribution Amounts'!$A$2:$K$1335,9,FALSE)),0,VLOOKUP(D801,'[1]Combined Contribution Amounts'!$A$2:$K$1335,9,FALSE))</f>
        <v>-4</v>
      </c>
      <c r="L801" s="105">
        <f>VLOOKUP(D801,'[1]Pension Expense Details'!$D$23:$S$1407,16,FALSE)</f>
        <v>721349</v>
      </c>
      <c r="M801" s="105">
        <f>ROUND(('[1]68_InOutFlowsCurPrdAndPriorHist'!$F$28-'[1]68_InOutFlowsCurPrdAndPriorHist'!$F$31)*$H801,0)-VLOOKUP(D801,'[1]Pension Expense Details'!$D$23:$S$1407,12,FALSE)</f>
        <v>-126073</v>
      </c>
      <c r="N801" s="105">
        <f>ROUND(('[1]68_InOutFlowsCurPrdAndPriorHist'!$F$29-'[1]68_InOutFlowsCurPrdAndPriorHist'!$F$32)*$H801,0)-VLOOKUP(D801,'[1]Pension Expense Details'!$D$23:$S$1407,13,FALSE)</f>
        <v>-952612</v>
      </c>
      <c r="O801" s="105">
        <f>ROUND(('[1]68_InOutFlowsCurPrdAndPriorHist'!$F$30-'[1]68_InOutFlowsCurPrdAndPriorHist'!$F$33)*$H801,0)-VLOOKUP(D801,'[1]Pension Expense Details'!$D$23:$S$1407,14,FALSE)</f>
        <v>411939</v>
      </c>
      <c r="P801" s="105">
        <f>ROUND((VLOOKUP(D801,'[1]Schedule of Pension Amounts LW'!$B$15:$AC$1399,28,FALSE)-VLOOKUP(D801,'[1]Schedule of Pension Amounts LW'!$B$15:$AC$1399,27,FALSE))*'[1]Schedule of Pension Amounts LW'!AD$4,0)+VLOOKUP(D801,'[1]Schedule of Pension Amounts LW'!$B$15:$AH$1399,33,FALSE)-VLOOKUP(D801,'[1]Pension Expense Details'!$D$23:$S$1407,15,FALSE)</f>
        <v>-66656</v>
      </c>
      <c r="Q801" s="98">
        <f t="shared" si="54"/>
        <v>7912777</v>
      </c>
      <c r="R801" s="98">
        <f>ROUND('[1]68_InOutFlowsCurPrdAndPrior'!$D$32*IF(ISNA(VLOOKUP(D801,'[1]Proportionate Shares'!$D$23:$I$1359,6,FALSE)),0,VLOOKUP(D801,'[1]Proportionate Shares'!$D$23:$I$1359,6,FALSE)),0)</f>
        <v>33241</v>
      </c>
      <c r="S801" s="98">
        <f>ROUND('[1]68_InOutFlowsCurPrdAndPrior'!$D$33*IF(ISNA(VLOOKUP(D801,'[1]Proportionate Shares'!$D$23:$I$1359,6,FALSE)),0,VLOOKUP(D801,'[1]Proportionate Shares'!$D$23:$I$1359,6,FALSE)),0)</f>
        <v>2454932</v>
      </c>
      <c r="T801" s="98">
        <f>ROUND('[1]68_InOutFlowsCurPrdAndPrior'!$D$35*IF(ISNA(VLOOKUP(D801,'[1]Proportionate Shares'!$D$23:$I$1359,6,FALSE)),0,VLOOKUP(D801,'[1]Proportionate Shares'!$D$23:$I$1359,6,FALSE)),0)</f>
        <v>475719</v>
      </c>
      <c r="U801" s="98">
        <f>VLOOKUP(D801,'[1]Schedule of Pension Amounts LW'!$B$15:$AS$1399,36,FALSE)</f>
        <v>568036</v>
      </c>
      <c r="V801" s="99">
        <f t="shared" si="55"/>
        <v>3531928</v>
      </c>
      <c r="W801" s="98">
        <f>ROUND('[1]68_InOutFlowsCurPrdAndPrior'!$F$32*IF(ISNA(VLOOKUP(D801,'[1]Proportionate Shares'!$D$23:$I$1359,6,FALSE)),0,VLOOKUP(D801,'[1]Proportionate Shares'!$D$23:$I$1359,6,FALSE)),0)</f>
        <v>274744</v>
      </c>
      <c r="X801" s="98">
        <f>ROUND('[1]68_InOutFlowsCurPrdAndPrior'!$F$33*IF(ISNA(VLOOKUP(D801,'[1]Proportionate Shares'!$D$23:$I$1359,6,FALSE)),0,VLOOKUP(D801,'[1]Proportionate Shares'!$D$23:$I$1359,6,FALSE)),0)</f>
        <v>1014494</v>
      </c>
      <c r="Y801" s="98">
        <f>ROUND('[1]68_InOutFlowsCurPrdAndPrior'!$F$35*IF(ISNA(VLOOKUP(D801,'[1]Proportionate Shares'!$D$23:$I$1359,6,FALSE)),0,VLOOKUP(D801,'[1]Proportionate Shares'!$D$23:$I$1359,6,FALSE)),0)</f>
        <v>396265</v>
      </c>
      <c r="Z801" s="98">
        <f>-VLOOKUP(D801,'[1]Schedule of Pension Amounts LW'!$B$15:$AS$1399,37,FALSE)</f>
        <v>63981</v>
      </c>
      <c r="AA801" s="99">
        <f t="shared" si="56"/>
        <v>1749484</v>
      </c>
      <c r="AB801" s="72">
        <f>VLOOKUP(D801,'[1]Pension Expense Details'!$D$22:$S$1407,16,FALSE)</f>
        <v>721349</v>
      </c>
      <c r="AC801" s="72">
        <f t="shared" si="57"/>
        <v>931815</v>
      </c>
      <c r="AD801" s="72">
        <f>VLOOKUP(D801,'[1]Schedule of Pension Amounts LW'!$B$15:$W$1399,22,FALSE)</f>
        <v>1653164</v>
      </c>
    </row>
    <row r="802" spans="1:30" x14ac:dyDescent="0.3">
      <c r="A802" s="104"/>
      <c r="B802" s="33"/>
      <c r="C802" s="33" t="str">
        <f>VLOOKUP(D802,'[1]Employer information'!$I$3:$J$1391,2,FALSE)</f>
        <v xml:space="preserve">Public Education                                  </v>
      </c>
      <c r="D802" s="33" t="str">
        <f>'[1]Schedule of Pension Amounts LW'!B795</f>
        <v>0777</v>
      </c>
      <c r="E802" s="33" t="str">
        <f>IF(ISNA(VLOOKUP(D802,'[1]Proportionate Shares'!$D$23:$G$1400,2,FALSE)),"",VLOOKUP(D802,'[1]Proportionate Shares'!$D$23:$G$1400,2,FALSE))</f>
        <v>014906</v>
      </c>
      <c r="F802" s="33" t="str">
        <f>IF(ISNA(VLOOKUP(D802,'[1]Proportionate Shares'!$D$23:$G$1400,3,FALSE)),"",VLOOKUP(D802,'[1]Proportionate Shares'!$D$23:$G$1400,3,FALSE))</f>
        <v xml:space="preserve">   </v>
      </c>
      <c r="G802" s="34" t="str">
        <f>VLOOKUP(D802,'[1]Employer information'!$A$3:$B$1390,2,FALSE)</f>
        <v>KILLEEN ISD</v>
      </c>
      <c r="H802" s="36">
        <f>IF(ISNA(VLOOKUP(D802,'[1]Proportionate Shares'!$D$23:$I$1377,6,FALSE)),0,VLOOKUP(D802,'[1]Proportionate Shares'!$D$23:$I$1377,6,FALSE))</f>
        <v>2.572613983E-3</v>
      </c>
      <c r="I802" s="105">
        <f>VLOOKUP(D802,'[1]Schedule of Pension Amounts LW'!$B$15:$E$1399,3,FALSE)</f>
        <v>137741657</v>
      </c>
      <c r="J802" s="105">
        <f>-IF(ISNA(VLOOKUP(D802,'[1]Combined Contribution Amounts'!$A$2:$K$1335,5,FALSE)),0,VLOOKUP(D802,'[1]Combined Contribution Amounts'!$A$2:$K$1335,5,FALSE))</f>
        <v>-9004459</v>
      </c>
      <c r="K802" s="105">
        <f>-IF(ISNA(VLOOKUP(D802,'[1]Combined Contribution Amounts'!$A$2:$K$1335,7,FALSE)),0,VLOOKUP(D802,'[1]Combined Contribution Amounts'!$A$2:$K$1335,7,FALSE))+-IF(ISNA(VLOOKUP(D802,'[1]Combined Contribution Amounts'!$A$2:$K$1335,8,FALSE)),0,VLOOKUP(D802,'[1]Combined Contribution Amounts'!$A$2:$K$1335,8,FALSE))+-IF(ISNA(VLOOKUP(D802,'[1]Combined Contribution Amounts'!$A$2:$K$1335,9,FALSE)),0,VLOOKUP(D802,'[1]Combined Contribution Amounts'!$A$2:$K$1335,9,FALSE))</f>
        <v>0</v>
      </c>
      <c r="L802" s="105">
        <f>VLOOKUP(D802,'[1]Pension Expense Details'!$D$23:$S$1407,16,FALSE)</f>
        <v>13008554</v>
      </c>
      <c r="M802" s="105">
        <f>ROUND(('[1]68_InOutFlowsCurPrdAndPriorHist'!$F$28-'[1]68_InOutFlowsCurPrdAndPriorHist'!$F$31)*$H802,0)-VLOOKUP(D802,'[1]Pension Expense Details'!$D$23:$S$1407,12,FALSE)</f>
        <v>-2130736</v>
      </c>
      <c r="N802" s="105">
        <f>ROUND(('[1]68_InOutFlowsCurPrdAndPriorHist'!$F$29-'[1]68_InOutFlowsCurPrdAndPriorHist'!$F$32)*$H802,0)-VLOOKUP(D802,'[1]Pension Expense Details'!$D$23:$S$1407,13,FALSE)</f>
        <v>-16099944</v>
      </c>
      <c r="O802" s="105">
        <f>ROUND(('[1]68_InOutFlowsCurPrdAndPriorHist'!$F$30-'[1]68_InOutFlowsCurPrdAndPriorHist'!$F$33)*$H802,0)-VLOOKUP(D802,'[1]Pension Expense Details'!$D$23:$S$1407,14,FALSE)</f>
        <v>6962114</v>
      </c>
      <c r="P802" s="105">
        <f>ROUND((VLOOKUP(D802,'[1]Schedule of Pension Amounts LW'!$B$15:$AC$1399,28,FALSE)-VLOOKUP(D802,'[1]Schedule of Pension Amounts LW'!$B$15:$AC$1399,27,FALSE))*'[1]Schedule of Pension Amounts LW'!AD$4,0)+VLOOKUP(D802,'[1]Schedule of Pension Amounts LW'!$B$15:$AH$1399,33,FALSE)-VLOOKUP(D802,'[1]Pension Expense Details'!$D$23:$S$1407,15,FALSE)</f>
        <v>3255331</v>
      </c>
      <c r="Q802" s="98">
        <f t="shared" si="54"/>
        <v>133732517</v>
      </c>
      <c r="R802" s="98">
        <f>ROUND('[1]68_InOutFlowsCurPrdAndPrior'!$D$32*IF(ISNA(VLOOKUP(D802,'[1]Proportionate Shares'!$D$23:$I$1359,6,FALSE)),0,VLOOKUP(D802,'[1]Proportionate Shares'!$D$23:$I$1359,6,FALSE)),0)</f>
        <v>561796</v>
      </c>
      <c r="S802" s="98">
        <f>ROUND('[1]68_InOutFlowsCurPrdAndPrior'!$D$33*IF(ISNA(VLOOKUP(D802,'[1]Proportionate Shares'!$D$23:$I$1359,6,FALSE)),0,VLOOKUP(D802,'[1]Proportionate Shares'!$D$23:$I$1359,6,FALSE)),0)</f>
        <v>41490395</v>
      </c>
      <c r="T802" s="98">
        <f>ROUND('[1]68_InOutFlowsCurPrdAndPrior'!$D$35*IF(ISNA(VLOOKUP(D802,'[1]Proportionate Shares'!$D$23:$I$1359,6,FALSE)),0,VLOOKUP(D802,'[1]Proportionate Shares'!$D$23:$I$1359,6,FALSE)),0)</f>
        <v>8040040</v>
      </c>
      <c r="U802" s="98">
        <f>VLOOKUP(D802,'[1]Schedule of Pension Amounts LW'!$B$15:$AS$1399,36,FALSE)</f>
        <v>12075429</v>
      </c>
      <c r="V802" s="99">
        <f t="shared" si="55"/>
        <v>62167660</v>
      </c>
      <c r="W802" s="98">
        <f>ROUND('[1]68_InOutFlowsCurPrdAndPrior'!$F$32*IF(ISNA(VLOOKUP(D802,'[1]Proportionate Shares'!$D$23:$I$1359,6,FALSE)),0,VLOOKUP(D802,'[1]Proportionate Shares'!$D$23:$I$1359,6,FALSE)),0)</f>
        <v>4643405</v>
      </c>
      <c r="X802" s="98">
        <f>ROUND('[1]68_InOutFlowsCurPrdAndPrior'!$F$33*IF(ISNA(VLOOKUP(D802,'[1]Proportionate Shares'!$D$23:$I$1359,6,FALSE)),0,VLOOKUP(D802,'[1]Proportionate Shares'!$D$23:$I$1359,6,FALSE)),0)</f>
        <v>17145794</v>
      </c>
      <c r="Y802" s="98">
        <f>ROUND('[1]68_InOutFlowsCurPrdAndPrior'!$F$35*IF(ISNA(VLOOKUP(D802,'[1]Proportionate Shares'!$D$23:$I$1359,6,FALSE)),0,VLOOKUP(D802,'[1]Proportionate Shares'!$D$23:$I$1359,6,FALSE)),0)</f>
        <v>6697211</v>
      </c>
      <c r="Z802" s="98">
        <f>-VLOOKUP(D802,'[1]Schedule of Pension Amounts LW'!$B$15:$AS$1399,37,FALSE)</f>
        <v>1839</v>
      </c>
      <c r="AA802" s="99">
        <f t="shared" si="56"/>
        <v>28488249</v>
      </c>
      <c r="AB802" s="72">
        <f>VLOOKUP(D802,'[1]Pension Expense Details'!$D$22:$S$1407,16,FALSE)</f>
        <v>13008554</v>
      </c>
      <c r="AC802" s="72">
        <f t="shared" si="57"/>
        <v>15024736</v>
      </c>
      <c r="AD802" s="72">
        <f>VLOOKUP(D802,'[1]Schedule of Pension Amounts LW'!$B$15:$W$1399,22,FALSE)</f>
        <v>28033290</v>
      </c>
    </row>
    <row r="803" spans="1:30" x14ac:dyDescent="0.3">
      <c r="A803" s="104"/>
      <c r="B803" s="33"/>
      <c r="C803" s="33" t="str">
        <f>VLOOKUP(D803,'[1]Employer information'!$I$3:$J$1391,2,FALSE)</f>
        <v xml:space="preserve">Public Education                                  </v>
      </c>
      <c r="D803" s="33" t="str">
        <f>'[1]Schedule of Pension Amounts LW'!B796</f>
        <v>0778</v>
      </c>
      <c r="E803" s="33" t="str">
        <f>IF(ISNA(VLOOKUP(D803,'[1]Proportionate Shares'!$D$23:$G$1400,2,FALSE)),"",VLOOKUP(D803,'[1]Proportionate Shares'!$D$23:$G$1400,2,FALSE))</f>
        <v>137901</v>
      </c>
      <c r="F803" s="33" t="str">
        <f>IF(ISNA(VLOOKUP(D803,'[1]Proportionate Shares'!$D$23:$G$1400,3,FALSE)),"",VLOOKUP(D803,'[1]Proportionate Shares'!$D$23:$G$1400,3,FALSE))</f>
        <v xml:space="preserve">   </v>
      </c>
      <c r="G803" s="34" t="str">
        <f>VLOOKUP(D803,'[1]Employer information'!$A$3:$B$1390,2,FALSE)</f>
        <v>KINGSVILLE ISD</v>
      </c>
      <c r="H803" s="36">
        <f>IF(ISNA(VLOOKUP(D803,'[1]Proportionate Shares'!$D$23:$I$1377,6,FALSE)),0,VLOOKUP(D803,'[1]Proportionate Shares'!$D$23:$I$1377,6,FALSE))</f>
        <v>1.2821501299999999E-4</v>
      </c>
      <c r="I803" s="105">
        <f>VLOOKUP(D803,'[1]Schedule of Pension Amounts LW'!$B$15:$E$1399,3,FALSE)</f>
        <v>7660524</v>
      </c>
      <c r="J803" s="105">
        <f>-IF(ISNA(VLOOKUP(D803,'[1]Combined Contribution Amounts'!$A$2:$K$1335,5,FALSE)),0,VLOOKUP(D803,'[1]Combined Contribution Amounts'!$A$2:$K$1335,5,FALSE))</f>
        <v>-448768</v>
      </c>
      <c r="K803" s="105">
        <f>-IF(ISNA(VLOOKUP(D803,'[1]Combined Contribution Amounts'!$A$2:$K$1335,7,FALSE)),0,VLOOKUP(D803,'[1]Combined Contribution Amounts'!$A$2:$K$1335,7,FALSE))+-IF(ISNA(VLOOKUP(D803,'[1]Combined Contribution Amounts'!$A$2:$K$1335,8,FALSE)),0,VLOOKUP(D803,'[1]Combined Contribution Amounts'!$A$2:$K$1335,8,FALSE))+-IF(ISNA(VLOOKUP(D803,'[1]Combined Contribution Amounts'!$A$2:$K$1335,9,FALSE)),0,VLOOKUP(D803,'[1]Combined Contribution Amounts'!$A$2:$K$1335,9,FALSE))</f>
        <v>0</v>
      </c>
      <c r="L803" s="105">
        <f>VLOOKUP(D803,'[1]Pension Expense Details'!$D$23:$S$1407,16,FALSE)</f>
        <v>523260</v>
      </c>
      <c r="M803" s="105">
        <f>ROUND(('[1]68_InOutFlowsCurPrdAndPriorHist'!$F$28-'[1]68_InOutFlowsCurPrdAndPriorHist'!$F$31)*$H803,0)-VLOOKUP(D803,'[1]Pension Expense Details'!$D$23:$S$1407,12,FALSE)</f>
        <v>-106192</v>
      </c>
      <c r="N803" s="105">
        <f>ROUND(('[1]68_InOutFlowsCurPrdAndPriorHist'!$F$29-'[1]68_InOutFlowsCurPrdAndPriorHist'!$F$32)*$H803,0)-VLOOKUP(D803,'[1]Pension Expense Details'!$D$23:$S$1407,13,FALSE)</f>
        <v>-802396</v>
      </c>
      <c r="O803" s="105">
        <f>ROUND(('[1]68_InOutFlowsCurPrdAndPriorHist'!$F$30-'[1]68_InOutFlowsCurPrdAndPriorHist'!$F$33)*$H803,0)-VLOOKUP(D803,'[1]Pension Expense Details'!$D$23:$S$1407,14,FALSE)</f>
        <v>346981</v>
      </c>
      <c r="P803" s="105">
        <f>ROUND((VLOOKUP(D803,'[1]Schedule of Pension Amounts LW'!$B$15:$AC$1399,28,FALSE)-VLOOKUP(D803,'[1]Schedule of Pension Amounts LW'!$B$15:$AC$1399,27,FALSE))*'[1]Schedule of Pension Amounts LW'!AD$4,0)+VLOOKUP(D803,'[1]Schedule of Pension Amounts LW'!$B$15:$AH$1399,33,FALSE)-VLOOKUP(D803,'[1]Pension Expense Details'!$D$23:$S$1407,15,FALSE)</f>
        <v>-508392</v>
      </c>
      <c r="Q803" s="98">
        <f t="shared" si="54"/>
        <v>6665017</v>
      </c>
      <c r="R803" s="98">
        <f>ROUND('[1]68_InOutFlowsCurPrdAndPrior'!$D$32*IF(ISNA(VLOOKUP(D803,'[1]Proportionate Shares'!$D$23:$I$1359,6,FALSE)),0,VLOOKUP(D803,'[1]Proportionate Shares'!$D$23:$I$1359,6,FALSE)),0)</f>
        <v>27999</v>
      </c>
      <c r="S803" s="98">
        <f>ROUND('[1]68_InOutFlowsCurPrdAndPrior'!$D$33*IF(ISNA(VLOOKUP(D803,'[1]Proportionate Shares'!$D$23:$I$1359,6,FALSE)),0,VLOOKUP(D803,'[1]Proportionate Shares'!$D$23:$I$1359,6,FALSE)),0)</f>
        <v>2067816</v>
      </c>
      <c r="T803" s="98">
        <f>ROUND('[1]68_InOutFlowsCurPrdAndPrior'!$D$35*IF(ISNA(VLOOKUP(D803,'[1]Proportionate Shares'!$D$23:$I$1359,6,FALSE)),0,VLOOKUP(D803,'[1]Proportionate Shares'!$D$23:$I$1359,6,FALSE)),0)</f>
        <v>400703</v>
      </c>
      <c r="U803" s="98">
        <f>VLOOKUP(D803,'[1]Schedule of Pension Amounts LW'!$B$15:$AS$1399,36,FALSE)</f>
        <v>522867</v>
      </c>
      <c r="V803" s="99">
        <f t="shared" si="55"/>
        <v>3019385</v>
      </c>
      <c r="W803" s="98">
        <f>ROUND('[1]68_InOutFlowsCurPrdAndPrior'!$F$32*IF(ISNA(VLOOKUP(D803,'[1]Proportionate Shares'!$D$23:$I$1359,6,FALSE)),0,VLOOKUP(D803,'[1]Proportionate Shares'!$D$23:$I$1359,6,FALSE)),0)</f>
        <v>231420</v>
      </c>
      <c r="X803" s="98">
        <f>ROUND('[1]68_InOutFlowsCurPrdAndPrior'!$F$33*IF(ISNA(VLOOKUP(D803,'[1]Proportionate Shares'!$D$23:$I$1359,6,FALSE)),0,VLOOKUP(D803,'[1]Proportionate Shares'!$D$23:$I$1359,6,FALSE)),0)</f>
        <v>854519</v>
      </c>
      <c r="Y803" s="98">
        <f>ROUND('[1]68_InOutFlowsCurPrdAndPrior'!$F$35*IF(ISNA(VLOOKUP(D803,'[1]Proportionate Shares'!$D$23:$I$1359,6,FALSE)),0,VLOOKUP(D803,'[1]Proportionate Shares'!$D$23:$I$1359,6,FALSE)),0)</f>
        <v>333778</v>
      </c>
      <c r="Z803" s="98">
        <f>-VLOOKUP(D803,'[1]Schedule of Pension Amounts LW'!$B$15:$AS$1399,37,FALSE)</f>
        <v>765102</v>
      </c>
      <c r="AA803" s="99">
        <f t="shared" si="56"/>
        <v>2184819</v>
      </c>
      <c r="AB803" s="72">
        <f>VLOOKUP(D803,'[1]Pension Expense Details'!$D$22:$S$1407,16,FALSE)</f>
        <v>523260</v>
      </c>
      <c r="AC803" s="72">
        <f t="shared" si="57"/>
        <v>714256</v>
      </c>
      <c r="AD803" s="72">
        <f>VLOOKUP(D803,'[1]Schedule of Pension Amounts LW'!$B$15:$W$1399,22,FALSE)</f>
        <v>1237516</v>
      </c>
    </row>
    <row r="804" spans="1:30" x14ac:dyDescent="0.3">
      <c r="A804" s="104"/>
      <c r="B804" s="33"/>
      <c r="C804" s="33" t="str">
        <f>VLOOKUP(D804,'[1]Employer information'!$I$3:$J$1391,2,FALSE)</f>
        <v xml:space="preserve">Public Education                                  </v>
      </c>
      <c r="D804" s="33" t="str">
        <f>'[1]Schedule of Pension Amounts LW'!B797</f>
        <v>0779</v>
      </c>
      <c r="E804" s="33" t="str">
        <f>IF(ISNA(VLOOKUP(D804,'[1]Proportionate Shares'!$D$23:$G$1400,2,FALSE)),"",VLOOKUP(D804,'[1]Proportionate Shares'!$D$23:$G$1400,2,FALSE))</f>
        <v>121905</v>
      </c>
      <c r="F804" s="33" t="str">
        <f>IF(ISNA(VLOOKUP(D804,'[1]Proportionate Shares'!$D$23:$G$1400,3,FALSE)),"",VLOOKUP(D804,'[1]Proportionate Shares'!$D$23:$G$1400,3,FALSE))</f>
        <v xml:space="preserve">   </v>
      </c>
      <c r="G804" s="34" t="str">
        <f>VLOOKUP(D804,'[1]Employer information'!$A$3:$B$1390,2,FALSE)</f>
        <v>KIRBYVILLE CONS ISD</v>
      </c>
      <c r="H804" s="36">
        <f>IF(ISNA(VLOOKUP(D804,'[1]Proportionate Shares'!$D$23:$I$1377,6,FALSE)),0,VLOOKUP(D804,'[1]Proportionate Shares'!$D$23:$I$1377,6,FALSE))</f>
        <v>6.7062547999999995E-5</v>
      </c>
      <c r="I804" s="105">
        <f>VLOOKUP(D804,'[1]Schedule of Pension Amounts LW'!$B$15:$E$1399,3,FALSE)</f>
        <v>3502033</v>
      </c>
      <c r="J804" s="105">
        <f>-IF(ISNA(VLOOKUP(D804,'[1]Combined Contribution Amounts'!$A$2:$K$1335,5,FALSE)),0,VLOOKUP(D804,'[1]Combined Contribution Amounts'!$A$2:$K$1335,5,FALSE))</f>
        <v>-234727</v>
      </c>
      <c r="K804" s="105">
        <f>-IF(ISNA(VLOOKUP(D804,'[1]Combined Contribution Amounts'!$A$2:$K$1335,7,FALSE)),0,VLOOKUP(D804,'[1]Combined Contribution Amounts'!$A$2:$K$1335,7,FALSE))+-IF(ISNA(VLOOKUP(D804,'[1]Combined Contribution Amounts'!$A$2:$K$1335,8,FALSE)),0,VLOOKUP(D804,'[1]Combined Contribution Amounts'!$A$2:$K$1335,8,FALSE))+-IF(ISNA(VLOOKUP(D804,'[1]Combined Contribution Amounts'!$A$2:$K$1335,9,FALSE)),0,VLOOKUP(D804,'[1]Combined Contribution Amounts'!$A$2:$K$1335,9,FALSE))</f>
        <v>0</v>
      </c>
      <c r="L804" s="105">
        <f>VLOOKUP(D804,'[1]Pension Expense Details'!$D$23:$S$1407,16,FALSE)</f>
        <v>353032</v>
      </c>
      <c r="M804" s="105">
        <f>ROUND(('[1]68_InOutFlowsCurPrdAndPriorHist'!$F$28-'[1]68_InOutFlowsCurPrdAndPriorHist'!$F$31)*$H804,0)-VLOOKUP(D804,'[1]Pension Expense Details'!$D$23:$S$1407,12,FALSE)</f>
        <v>-55544</v>
      </c>
      <c r="N804" s="105">
        <f>ROUND(('[1]68_InOutFlowsCurPrdAndPriorHist'!$F$29-'[1]68_InOutFlowsCurPrdAndPriorHist'!$F$32)*$H804,0)-VLOOKUP(D804,'[1]Pension Expense Details'!$D$23:$S$1407,13,FALSE)</f>
        <v>-419691</v>
      </c>
      <c r="O804" s="105">
        <f>ROUND(('[1]68_InOutFlowsCurPrdAndPriorHist'!$F$30-'[1]68_InOutFlowsCurPrdAndPriorHist'!$F$33)*$H804,0)-VLOOKUP(D804,'[1]Pension Expense Details'!$D$23:$S$1407,14,FALSE)</f>
        <v>181487</v>
      </c>
      <c r="P804" s="105">
        <f>ROUND((VLOOKUP(D804,'[1]Schedule of Pension Amounts LW'!$B$15:$AC$1399,28,FALSE)-VLOOKUP(D804,'[1]Schedule of Pension Amounts LW'!$B$15:$AC$1399,27,FALSE))*'[1]Schedule of Pension Amounts LW'!AD$4,0)+VLOOKUP(D804,'[1]Schedule of Pension Amounts LW'!$B$15:$AH$1399,33,FALSE)-VLOOKUP(D804,'[1]Pension Expense Details'!$D$23:$S$1407,15,FALSE)</f>
        <v>159531</v>
      </c>
      <c r="Q804" s="98">
        <f t="shared" si="54"/>
        <v>3486121</v>
      </c>
      <c r="R804" s="98">
        <f>ROUND('[1]68_InOutFlowsCurPrdAndPrior'!$D$32*IF(ISNA(VLOOKUP(D804,'[1]Proportionate Shares'!$D$23:$I$1359,6,FALSE)),0,VLOOKUP(D804,'[1]Proportionate Shares'!$D$23:$I$1359,6,FALSE)),0)</f>
        <v>14645</v>
      </c>
      <c r="S804" s="98">
        <f>ROUND('[1]68_InOutFlowsCurPrdAndPrior'!$D$33*IF(ISNA(VLOOKUP(D804,'[1]Proportionate Shares'!$D$23:$I$1359,6,FALSE)),0,VLOOKUP(D804,'[1]Proportionate Shares'!$D$23:$I$1359,6,FALSE)),0)</f>
        <v>1081566</v>
      </c>
      <c r="T804" s="98">
        <f>ROUND('[1]68_InOutFlowsCurPrdAndPrior'!$D$35*IF(ISNA(VLOOKUP(D804,'[1]Proportionate Shares'!$D$23:$I$1359,6,FALSE)),0,VLOOKUP(D804,'[1]Proportionate Shares'!$D$23:$I$1359,6,FALSE)),0)</f>
        <v>209587</v>
      </c>
      <c r="U804" s="98">
        <f>VLOOKUP(D804,'[1]Schedule of Pension Amounts LW'!$B$15:$AS$1399,36,FALSE)</f>
        <v>558660</v>
      </c>
      <c r="V804" s="99">
        <f t="shared" si="55"/>
        <v>1864458</v>
      </c>
      <c r="W804" s="98">
        <f>ROUND('[1]68_InOutFlowsCurPrdAndPrior'!$F$32*IF(ISNA(VLOOKUP(D804,'[1]Proportionate Shares'!$D$23:$I$1359,6,FALSE)),0,VLOOKUP(D804,'[1]Proportionate Shares'!$D$23:$I$1359,6,FALSE)),0)</f>
        <v>121044</v>
      </c>
      <c r="X804" s="98">
        <f>ROUND('[1]68_InOutFlowsCurPrdAndPrior'!$F$33*IF(ISNA(VLOOKUP(D804,'[1]Proportionate Shares'!$D$23:$I$1359,6,FALSE)),0,VLOOKUP(D804,'[1]Proportionate Shares'!$D$23:$I$1359,6,FALSE)),0)</f>
        <v>446954</v>
      </c>
      <c r="Y804" s="98">
        <f>ROUND('[1]68_InOutFlowsCurPrdAndPrior'!$F$35*IF(ISNA(VLOOKUP(D804,'[1]Proportionate Shares'!$D$23:$I$1359,6,FALSE)),0,VLOOKUP(D804,'[1]Proportionate Shares'!$D$23:$I$1359,6,FALSE)),0)</f>
        <v>174582</v>
      </c>
      <c r="Z804" s="98">
        <f>-VLOOKUP(D804,'[1]Schedule of Pension Amounts LW'!$B$15:$AS$1399,37,FALSE)</f>
        <v>26734</v>
      </c>
      <c r="AA804" s="99">
        <f t="shared" si="56"/>
        <v>769314</v>
      </c>
      <c r="AB804" s="72">
        <f>VLOOKUP(D804,'[1]Pension Expense Details'!$D$22:$S$1407,16,FALSE)</f>
        <v>353032</v>
      </c>
      <c r="AC804" s="72">
        <f t="shared" si="57"/>
        <v>451187</v>
      </c>
      <c r="AD804" s="72">
        <f>VLOOKUP(D804,'[1]Schedule of Pension Amounts LW'!$B$15:$W$1399,22,FALSE)</f>
        <v>804219</v>
      </c>
    </row>
    <row r="805" spans="1:30" x14ac:dyDescent="0.3">
      <c r="A805" s="104"/>
      <c r="B805" s="33"/>
      <c r="C805" s="33" t="str">
        <f>VLOOKUP(D805,'[1]Employer information'!$I$3:$J$1391,2,FALSE)</f>
        <v xml:space="preserve">Public Education                                  </v>
      </c>
      <c r="D805" s="33" t="str">
        <f>'[1]Schedule of Pension Amounts LW'!B798</f>
        <v>1345</v>
      </c>
      <c r="E805" s="33" t="str">
        <f>IF(ISNA(VLOOKUP(D805,'[1]Proportionate Shares'!$D$23:$G$1400,2,FALSE)),"",VLOOKUP(D805,'[1]Proportionate Shares'!$D$23:$G$1400,2,FALSE))</f>
        <v>101915</v>
      </c>
      <c r="F805" s="33" t="str">
        <f>IF(ISNA(VLOOKUP(D805,'[1]Proportionate Shares'!$D$23:$G$1400,3,FALSE)),"",VLOOKUP(D805,'[1]Proportionate Shares'!$D$23:$G$1400,3,FALSE))</f>
        <v/>
      </c>
      <c r="G805" s="34" t="str">
        <f>VLOOKUP(D805,'[1]Employer information'!$A$3:$B$1390,2,FALSE)</f>
        <v>KLEIN ISD</v>
      </c>
      <c r="H805" s="36">
        <f>IF(ISNA(VLOOKUP(D805,'[1]Proportionate Shares'!$D$23:$I$1377,6,FALSE)),0,VLOOKUP(D805,'[1]Proportionate Shares'!$D$23:$I$1377,6,FALSE))</f>
        <v>3.299842941E-3</v>
      </c>
      <c r="I805" s="105">
        <f>VLOOKUP(D805,'[1]Schedule of Pension Amounts LW'!$B$15:$E$1399,3,FALSE)</f>
        <v>186674619</v>
      </c>
      <c r="J805" s="105">
        <f>-IF(ISNA(VLOOKUP(D805,'[1]Combined Contribution Amounts'!$A$2:$K$1335,5,FALSE)),0,VLOOKUP(D805,'[1]Combined Contribution Amounts'!$A$2:$K$1335,5,FALSE))</f>
        <v>-11549848</v>
      </c>
      <c r="K805" s="105">
        <f>-IF(ISNA(VLOOKUP(D805,'[1]Combined Contribution Amounts'!$A$2:$K$1335,7,FALSE)),0,VLOOKUP(D805,'[1]Combined Contribution Amounts'!$A$2:$K$1335,7,FALSE))+-IF(ISNA(VLOOKUP(D805,'[1]Combined Contribution Amounts'!$A$2:$K$1335,8,FALSE)),0,VLOOKUP(D805,'[1]Combined Contribution Amounts'!$A$2:$K$1335,8,FALSE))+-IF(ISNA(VLOOKUP(D805,'[1]Combined Contribution Amounts'!$A$2:$K$1335,9,FALSE)),0,VLOOKUP(D805,'[1]Combined Contribution Amounts'!$A$2:$K$1335,9,FALSE))</f>
        <v>0</v>
      </c>
      <c r="L805" s="105">
        <f>VLOOKUP(D805,'[1]Pension Expense Details'!$D$23:$S$1407,16,FALSE)</f>
        <v>15114690</v>
      </c>
      <c r="M805" s="105">
        <f>ROUND(('[1]68_InOutFlowsCurPrdAndPriorHist'!$F$28-'[1]68_InOutFlowsCurPrdAndPriorHist'!$F$31)*$H805,0)-VLOOKUP(D805,'[1]Pension Expense Details'!$D$23:$S$1407,12,FALSE)</f>
        <v>-2733054</v>
      </c>
      <c r="N805" s="105">
        <f>ROUND(('[1]68_InOutFlowsCurPrdAndPriorHist'!$F$29-'[1]68_InOutFlowsCurPrdAndPriorHist'!$F$32)*$H805,0)-VLOOKUP(D805,'[1]Pension Expense Details'!$D$23:$S$1407,13,FALSE)</f>
        <v>-20651090</v>
      </c>
      <c r="O805" s="105">
        <f>ROUND(('[1]68_InOutFlowsCurPrdAndPriorHist'!$F$30-'[1]68_InOutFlowsCurPrdAndPriorHist'!$F$33)*$H805,0)-VLOOKUP(D805,'[1]Pension Expense Details'!$D$23:$S$1407,14,FALSE)</f>
        <v>8930170</v>
      </c>
      <c r="P805" s="105">
        <f>ROUND((VLOOKUP(D805,'[1]Schedule of Pension Amounts LW'!$B$15:$AC$1399,28,FALSE)-VLOOKUP(D805,'[1]Schedule of Pension Amounts LW'!$B$15:$AC$1399,27,FALSE))*'[1]Schedule of Pension Amounts LW'!AD$4,0)+VLOOKUP(D805,'[1]Schedule of Pension Amounts LW'!$B$15:$AH$1399,33,FALSE)-VLOOKUP(D805,'[1]Pension Expense Details'!$D$23:$S$1407,15,FALSE)</f>
        <v>-4249335</v>
      </c>
      <c r="Q805" s="98">
        <f t="shared" si="54"/>
        <v>171536152</v>
      </c>
      <c r="R805" s="98">
        <f>ROUND('[1]68_InOutFlowsCurPrdAndPrior'!$D$32*IF(ISNA(VLOOKUP(D805,'[1]Proportionate Shares'!$D$23:$I$1359,6,FALSE)),0,VLOOKUP(D805,'[1]Proportionate Shares'!$D$23:$I$1359,6,FALSE)),0)</f>
        <v>720605</v>
      </c>
      <c r="S805" s="98">
        <f>ROUND('[1]68_InOutFlowsCurPrdAndPrior'!$D$33*IF(ISNA(VLOOKUP(D805,'[1]Proportionate Shares'!$D$23:$I$1359,6,FALSE)),0,VLOOKUP(D805,'[1]Proportionate Shares'!$D$23:$I$1359,6,FALSE)),0)</f>
        <v>53218939</v>
      </c>
      <c r="T805" s="98">
        <f>ROUND('[1]68_InOutFlowsCurPrdAndPrior'!$D$35*IF(ISNA(VLOOKUP(D805,'[1]Proportionate Shares'!$D$23:$I$1359,6,FALSE)),0,VLOOKUP(D805,'[1]Proportionate Shares'!$D$23:$I$1359,6,FALSE)),0)</f>
        <v>10312806</v>
      </c>
      <c r="U805" s="98">
        <f>VLOOKUP(D805,'[1]Schedule of Pension Amounts LW'!$B$15:$AS$1399,36,FALSE)</f>
        <v>17946714</v>
      </c>
      <c r="V805" s="99">
        <f t="shared" si="55"/>
        <v>82199064</v>
      </c>
      <c r="W805" s="98">
        <f>ROUND('[1]68_InOutFlowsCurPrdAndPrior'!$F$32*IF(ISNA(VLOOKUP(D805,'[1]Proportionate Shares'!$D$23:$I$1359,6,FALSE)),0,VLOOKUP(D805,'[1]Proportionate Shares'!$D$23:$I$1359,6,FALSE)),0)</f>
        <v>5956007</v>
      </c>
      <c r="X805" s="98">
        <f>ROUND('[1]68_InOutFlowsCurPrdAndPrior'!$F$33*IF(ISNA(VLOOKUP(D805,'[1]Proportionate Shares'!$D$23:$I$1359,6,FALSE)),0,VLOOKUP(D805,'[1]Proportionate Shares'!$D$23:$I$1359,6,FALSE)),0)</f>
        <v>21992583</v>
      </c>
      <c r="Y805" s="98">
        <f>ROUND('[1]68_InOutFlowsCurPrdAndPrior'!$F$35*IF(ISNA(VLOOKUP(D805,'[1]Proportionate Shares'!$D$23:$I$1359,6,FALSE)),0,VLOOKUP(D805,'[1]Proportionate Shares'!$D$23:$I$1359,6,FALSE)),0)</f>
        <v>8590385</v>
      </c>
      <c r="Z805" s="98">
        <f>-VLOOKUP(D805,'[1]Schedule of Pension Amounts LW'!$B$15:$AS$1399,37,FALSE)</f>
        <v>2925282</v>
      </c>
      <c r="AA805" s="99">
        <f t="shared" si="56"/>
        <v>39464257</v>
      </c>
      <c r="AB805" s="72">
        <f>VLOOKUP(D805,'[1]Pension Expense Details'!$D$22:$S$1407,16,FALSE)</f>
        <v>15114690</v>
      </c>
      <c r="AC805" s="72">
        <f t="shared" si="57"/>
        <v>21573883</v>
      </c>
      <c r="AD805" s="72">
        <f>VLOOKUP(D805,'[1]Schedule of Pension Amounts LW'!$B$15:$W$1399,22,FALSE)</f>
        <v>36688573</v>
      </c>
    </row>
    <row r="806" spans="1:30" x14ac:dyDescent="0.3">
      <c r="A806" s="104"/>
      <c r="B806" s="33"/>
      <c r="C806" s="33" t="str">
        <f>VLOOKUP(D806,'[1]Employer information'!$I$3:$J$1391,2,FALSE)</f>
        <v xml:space="preserve">Public Education                                  </v>
      </c>
      <c r="D806" s="33" t="str">
        <f>'[1]Schedule of Pension Amounts LW'!B799</f>
        <v>0783</v>
      </c>
      <c r="E806" s="33" t="str">
        <f>IF(ISNA(VLOOKUP(D806,'[1]Proportionate Shares'!$D$23:$G$1400,2,FALSE)),"",VLOOKUP(D806,'[1]Proportionate Shares'!$D$23:$G$1400,2,FALSE))</f>
        <v>058905</v>
      </c>
      <c r="F806" s="33" t="str">
        <f>IF(ISNA(VLOOKUP(D806,'[1]Proportionate Shares'!$D$23:$G$1400,3,FALSE)),"",VLOOKUP(D806,'[1]Proportionate Shares'!$D$23:$G$1400,3,FALSE))</f>
        <v xml:space="preserve">   </v>
      </c>
      <c r="G806" s="34" t="str">
        <f>VLOOKUP(D806,'[1]Employer information'!$A$3:$B$1390,2,FALSE)</f>
        <v>KLONDIKE ISD</v>
      </c>
      <c r="H806" s="36">
        <f>IF(ISNA(VLOOKUP(D806,'[1]Proportionate Shares'!$D$23:$I$1377,6,FALSE)),0,VLOOKUP(D806,'[1]Proportionate Shares'!$D$23:$I$1377,6,FALSE))</f>
        <v>1.4687494E-5</v>
      </c>
      <c r="I806" s="105">
        <f>VLOOKUP(D806,'[1]Schedule of Pension Amounts LW'!$B$15:$E$1399,3,FALSE)</f>
        <v>777727</v>
      </c>
      <c r="J806" s="105">
        <f>-IF(ISNA(VLOOKUP(D806,'[1]Combined Contribution Amounts'!$A$2:$K$1335,5,FALSE)),0,VLOOKUP(D806,'[1]Combined Contribution Amounts'!$A$2:$K$1335,5,FALSE))</f>
        <v>-51408</v>
      </c>
      <c r="K806" s="105">
        <f>-IF(ISNA(VLOOKUP(D806,'[1]Combined Contribution Amounts'!$A$2:$K$1335,7,FALSE)),0,VLOOKUP(D806,'[1]Combined Contribution Amounts'!$A$2:$K$1335,7,FALSE))+-IF(ISNA(VLOOKUP(D806,'[1]Combined Contribution Amounts'!$A$2:$K$1335,8,FALSE)),0,VLOOKUP(D806,'[1]Combined Contribution Amounts'!$A$2:$K$1335,8,FALSE))+-IF(ISNA(VLOOKUP(D806,'[1]Combined Contribution Amounts'!$A$2:$K$1335,9,FALSE)),0,VLOOKUP(D806,'[1]Combined Contribution Amounts'!$A$2:$K$1335,9,FALSE))</f>
        <v>0</v>
      </c>
      <c r="L806" s="105">
        <f>VLOOKUP(D806,'[1]Pension Expense Details'!$D$23:$S$1407,16,FALSE)</f>
        <v>75629</v>
      </c>
      <c r="M806" s="105">
        <f>ROUND(('[1]68_InOutFlowsCurPrdAndPriorHist'!$F$28-'[1]68_InOutFlowsCurPrdAndPriorHist'!$F$31)*$H806,0)-VLOOKUP(D806,'[1]Pension Expense Details'!$D$23:$S$1407,12,FALSE)</f>
        <v>-12164</v>
      </c>
      <c r="N806" s="105">
        <f>ROUND(('[1]68_InOutFlowsCurPrdAndPriorHist'!$F$29-'[1]68_InOutFlowsCurPrdAndPriorHist'!$F$32)*$H806,0)-VLOOKUP(D806,'[1]Pension Expense Details'!$D$23:$S$1407,13,FALSE)</f>
        <v>-91918</v>
      </c>
      <c r="O806" s="105">
        <f>ROUND(('[1]68_InOutFlowsCurPrdAndPriorHist'!$F$30-'[1]68_InOutFlowsCurPrdAndPriorHist'!$F$33)*$H806,0)-VLOOKUP(D806,'[1]Pension Expense Details'!$D$23:$S$1407,14,FALSE)</f>
        <v>39748</v>
      </c>
      <c r="P806" s="105">
        <f>ROUND((VLOOKUP(D806,'[1]Schedule of Pension Amounts LW'!$B$15:$AC$1399,28,FALSE)-VLOOKUP(D806,'[1]Schedule of Pension Amounts LW'!$B$15:$AC$1399,27,FALSE))*'[1]Schedule of Pension Amounts LW'!AD$4,0)+VLOOKUP(D806,'[1]Schedule of Pension Amounts LW'!$B$15:$AH$1399,33,FALSE)-VLOOKUP(D806,'[1]Pension Expense Details'!$D$23:$S$1407,15,FALSE)</f>
        <v>25888</v>
      </c>
      <c r="Q806" s="98">
        <f t="shared" si="54"/>
        <v>763502</v>
      </c>
      <c r="R806" s="98">
        <f>ROUND('[1]68_InOutFlowsCurPrdAndPrior'!$D$32*IF(ISNA(VLOOKUP(D806,'[1]Proportionate Shares'!$D$23:$I$1359,6,FALSE)),0,VLOOKUP(D806,'[1]Proportionate Shares'!$D$23:$I$1359,6,FALSE)),0)</f>
        <v>3207</v>
      </c>
      <c r="S806" s="98">
        <f>ROUND('[1]68_InOutFlowsCurPrdAndPrior'!$D$33*IF(ISNA(VLOOKUP(D806,'[1]Proportionate Shares'!$D$23:$I$1359,6,FALSE)),0,VLOOKUP(D806,'[1]Proportionate Shares'!$D$23:$I$1359,6,FALSE)),0)</f>
        <v>236876</v>
      </c>
      <c r="T806" s="98">
        <f>ROUND('[1]68_InOutFlowsCurPrdAndPrior'!$D$35*IF(ISNA(VLOOKUP(D806,'[1]Proportionate Shares'!$D$23:$I$1359,6,FALSE)),0,VLOOKUP(D806,'[1]Proportionate Shares'!$D$23:$I$1359,6,FALSE)),0)</f>
        <v>45902</v>
      </c>
      <c r="U806" s="98">
        <f>VLOOKUP(D806,'[1]Schedule of Pension Amounts LW'!$B$15:$AS$1399,36,FALSE)</f>
        <v>86932</v>
      </c>
      <c r="V806" s="99">
        <f t="shared" si="55"/>
        <v>372917</v>
      </c>
      <c r="W806" s="98">
        <f>ROUND('[1]68_InOutFlowsCurPrdAndPrior'!$F$32*IF(ISNA(VLOOKUP(D806,'[1]Proportionate Shares'!$D$23:$I$1359,6,FALSE)),0,VLOOKUP(D806,'[1]Proportionate Shares'!$D$23:$I$1359,6,FALSE)),0)</f>
        <v>26510</v>
      </c>
      <c r="X806" s="98">
        <f>ROUND('[1]68_InOutFlowsCurPrdAndPrior'!$F$33*IF(ISNA(VLOOKUP(D806,'[1]Proportionate Shares'!$D$23:$I$1359,6,FALSE)),0,VLOOKUP(D806,'[1]Proportionate Shares'!$D$23:$I$1359,6,FALSE)),0)</f>
        <v>97888</v>
      </c>
      <c r="Y806" s="98">
        <f>ROUND('[1]68_InOutFlowsCurPrdAndPrior'!$F$35*IF(ISNA(VLOOKUP(D806,'[1]Proportionate Shares'!$D$23:$I$1359,6,FALSE)),0,VLOOKUP(D806,'[1]Proportionate Shares'!$D$23:$I$1359,6,FALSE)),0)</f>
        <v>38236</v>
      </c>
      <c r="Z806" s="98">
        <f>-VLOOKUP(D806,'[1]Schedule of Pension Amounts LW'!$B$15:$AS$1399,37,FALSE)</f>
        <v>32061</v>
      </c>
      <c r="AA806" s="99">
        <f t="shared" si="56"/>
        <v>194695</v>
      </c>
      <c r="AB806" s="72">
        <f>VLOOKUP(D806,'[1]Pension Expense Details'!$D$22:$S$1407,16,FALSE)</f>
        <v>75629</v>
      </c>
      <c r="AC806" s="72">
        <f t="shared" si="57"/>
        <v>91006</v>
      </c>
      <c r="AD806" s="72">
        <f>VLOOKUP(D806,'[1]Schedule of Pension Amounts LW'!$B$15:$W$1399,22,FALSE)</f>
        <v>166635</v>
      </c>
    </row>
    <row r="807" spans="1:30" x14ac:dyDescent="0.3">
      <c r="A807" s="104"/>
      <c r="B807" s="33"/>
      <c r="C807" s="33" t="str">
        <f>VLOOKUP(D807,'[1]Employer information'!$I$3:$J$1391,2,FALSE)</f>
        <v xml:space="preserve">Public Education                                  </v>
      </c>
      <c r="D807" s="33" t="str">
        <f>'[1]Schedule of Pension Amounts LW'!B800</f>
        <v>0784</v>
      </c>
      <c r="E807" s="33" t="str">
        <f>IF(ISNA(VLOOKUP(D807,'[1]Proportionate Shares'!$D$23:$G$1400,2,FALSE)),"",VLOOKUP(D807,'[1]Proportionate Shares'!$D$23:$G$1400,2,FALSE))</f>
        <v>232901</v>
      </c>
      <c r="F807" s="33" t="str">
        <f>IF(ISNA(VLOOKUP(D807,'[1]Proportionate Shares'!$D$23:$G$1400,3,FALSE)),"",VLOOKUP(D807,'[1]Proportionate Shares'!$D$23:$G$1400,3,FALSE))</f>
        <v xml:space="preserve">   </v>
      </c>
      <c r="G807" s="34" t="str">
        <f>VLOOKUP(D807,'[1]Employer information'!$A$3:$B$1390,2,FALSE)</f>
        <v>KNIPPA ISD</v>
      </c>
      <c r="H807" s="36">
        <f>IF(ISNA(VLOOKUP(D807,'[1]Proportionate Shares'!$D$23:$I$1377,6,FALSE)),0,VLOOKUP(D807,'[1]Proportionate Shares'!$D$23:$I$1377,6,FALSE))</f>
        <v>1.8111948E-5</v>
      </c>
      <c r="I807" s="105">
        <f>VLOOKUP(D807,'[1]Schedule of Pension Amounts LW'!$B$15:$E$1399,3,FALSE)</f>
        <v>1060623</v>
      </c>
      <c r="J807" s="105">
        <f>-IF(ISNA(VLOOKUP(D807,'[1]Combined Contribution Amounts'!$A$2:$K$1335,5,FALSE)),0,VLOOKUP(D807,'[1]Combined Contribution Amounts'!$A$2:$K$1335,5,FALSE))</f>
        <v>-63394</v>
      </c>
      <c r="K807" s="105">
        <f>-IF(ISNA(VLOOKUP(D807,'[1]Combined Contribution Amounts'!$A$2:$K$1335,7,FALSE)),0,VLOOKUP(D807,'[1]Combined Contribution Amounts'!$A$2:$K$1335,7,FALSE))+-IF(ISNA(VLOOKUP(D807,'[1]Combined Contribution Amounts'!$A$2:$K$1335,8,FALSE)),0,VLOOKUP(D807,'[1]Combined Contribution Amounts'!$A$2:$K$1335,8,FALSE))+-IF(ISNA(VLOOKUP(D807,'[1]Combined Contribution Amounts'!$A$2:$K$1335,9,FALSE)),0,VLOOKUP(D807,'[1]Combined Contribution Amounts'!$A$2:$K$1335,9,FALSE))</f>
        <v>0</v>
      </c>
      <c r="L807" s="105">
        <f>VLOOKUP(D807,'[1]Pension Expense Details'!$D$23:$S$1407,16,FALSE)</f>
        <v>77300</v>
      </c>
      <c r="M807" s="105">
        <f>ROUND(('[1]68_InOutFlowsCurPrdAndPriorHist'!$F$28-'[1]68_InOutFlowsCurPrdAndPriorHist'!$F$31)*$H807,0)-VLOOKUP(D807,'[1]Pension Expense Details'!$D$23:$S$1407,12,FALSE)</f>
        <v>-15001</v>
      </c>
      <c r="N807" s="105">
        <f>ROUND(('[1]68_InOutFlowsCurPrdAndPriorHist'!$F$29-'[1]68_InOutFlowsCurPrdAndPriorHist'!$F$32)*$H807,0)-VLOOKUP(D807,'[1]Pension Expense Details'!$D$23:$S$1407,13,FALSE)</f>
        <v>-113348</v>
      </c>
      <c r="O807" s="105">
        <f>ROUND(('[1]68_InOutFlowsCurPrdAndPriorHist'!$F$30-'[1]68_InOutFlowsCurPrdAndPriorHist'!$F$33)*$H807,0)-VLOOKUP(D807,'[1]Pension Expense Details'!$D$23:$S$1407,14,FALSE)</f>
        <v>49015</v>
      </c>
      <c r="P807" s="105">
        <f>ROUND((VLOOKUP(D807,'[1]Schedule of Pension Amounts LW'!$B$15:$AC$1399,28,FALSE)-VLOOKUP(D807,'[1]Schedule of Pension Amounts LW'!$B$15:$AC$1399,27,FALSE))*'[1]Schedule of Pension Amounts LW'!AD$4,0)+VLOOKUP(D807,'[1]Schedule of Pension Amounts LW'!$B$15:$AH$1399,33,FALSE)-VLOOKUP(D807,'[1]Pension Expense Details'!$D$23:$S$1407,15,FALSE)</f>
        <v>-53679</v>
      </c>
      <c r="Q807" s="98">
        <f t="shared" si="54"/>
        <v>941516</v>
      </c>
      <c r="R807" s="98">
        <f>ROUND('[1]68_InOutFlowsCurPrdAndPrior'!$D$32*IF(ISNA(VLOOKUP(D807,'[1]Proportionate Shares'!$D$23:$I$1359,6,FALSE)),0,VLOOKUP(D807,'[1]Proportionate Shares'!$D$23:$I$1359,6,FALSE)),0)</f>
        <v>3955</v>
      </c>
      <c r="S807" s="98">
        <f>ROUND('[1]68_InOutFlowsCurPrdAndPrior'!$D$33*IF(ISNA(VLOOKUP(D807,'[1]Proportionate Shares'!$D$23:$I$1359,6,FALSE)),0,VLOOKUP(D807,'[1]Proportionate Shares'!$D$23:$I$1359,6,FALSE)),0)</f>
        <v>292104</v>
      </c>
      <c r="T807" s="98">
        <f>ROUND('[1]68_InOutFlowsCurPrdAndPrior'!$D$35*IF(ISNA(VLOOKUP(D807,'[1]Proportionate Shares'!$D$23:$I$1359,6,FALSE)),0,VLOOKUP(D807,'[1]Proportionate Shares'!$D$23:$I$1359,6,FALSE)),0)</f>
        <v>56604</v>
      </c>
      <c r="U807" s="98">
        <f>VLOOKUP(D807,'[1]Schedule of Pension Amounts LW'!$B$15:$AS$1399,36,FALSE)</f>
        <v>107906</v>
      </c>
      <c r="V807" s="99">
        <f t="shared" si="55"/>
        <v>460569</v>
      </c>
      <c r="W807" s="98">
        <f>ROUND('[1]68_InOutFlowsCurPrdAndPrior'!$F$32*IF(ISNA(VLOOKUP(D807,'[1]Proportionate Shares'!$D$23:$I$1359,6,FALSE)),0,VLOOKUP(D807,'[1]Proportionate Shares'!$D$23:$I$1359,6,FALSE)),0)</f>
        <v>32691</v>
      </c>
      <c r="X807" s="98">
        <f>ROUND('[1]68_InOutFlowsCurPrdAndPrior'!$F$33*IF(ISNA(VLOOKUP(D807,'[1]Proportionate Shares'!$D$23:$I$1359,6,FALSE)),0,VLOOKUP(D807,'[1]Proportionate Shares'!$D$23:$I$1359,6,FALSE)),0)</f>
        <v>120711</v>
      </c>
      <c r="Y807" s="98">
        <f>ROUND('[1]68_InOutFlowsCurPrdAndPrior'!$F$35*IF(ISNA(VLOOKUP(D807,'[1]Proportionate Shares'!$D$23:$I$1359,6,FALSE)),0,VLOOKUP(D807,'[1]Proportionate Shares'!$D$23:$I$1359,6,FALSE)),0)</f>
        <v>47150</v>
      </c>
      <c r="Z807" s="98">
        <f>-VLOOKUP(D807,'[1]Schedule of Pension Amounts LW'!$B$15:$AS$1399,37,FALSE)</f>
        <v>58541</v>
      </c>
      <c r="AA807" s="99">
        <f t="shared" si="56"/>
        <v>259093</v>
      </c>
      <c r="AB807" s="72">
        <f>VLOOKUP(D807,'[1]Pension Expense Details'!$D$22:$S$1407,16,FALSE)</f>
        <v>77300</v>
      </c>
      <c r="AC807" s="72">
        <f t="shared" si="57"/>
        <v>126331</v>
      </c>
      <c r="AD807" s="72">
        <f>VLOOKUP(D807,'[1]Schedule of Pension Amounts LW'!$B$15:$W$1399,22,FALSE)</f>
        <v>203631</v>
      </c>
    </row>
    <row r="808" spans="1:30" x14ac:dyDescent="0.3">
      <c r="A808" s="104"/>
      <c r="B808" s="33"/>
      <c r="C808" s="33" t="str">
        <f>VLOOKUP(D808,'[1]Employer information'!$I$3:$J$1391,2,FALSE)</f>
        <v xml:space="preserve">Public Education                                  </v>
      </c>
      <c r="D808" s="33" t="str">
        <f>'[1]Schedule of Pension Amounts LW'!B801</f>
        <v>0786</v>
      </c>
      <c r="E808" s="33" t="str">
        <f>IF(ISNA(VLOOKUP(D808,'[1]Proportionate Shares'!$D$23:$G$1400,2,FALSE)),"",VLOOKUP(D808,'[1]Proportionate Shares'!$D$23:$G$1400,2,FALSE))</f>
        <v>138902</v>
      </c>
      <c r="F808" s="33" t="str">
        <f>IF(ISNA(VLOOKUP(D808,'[1]Proportionate Shares'!$D$23:$G$1400,3,FALSE)),"",VLOOKUP(D808,'[1]Proportionate Shares'!$D$23:$G$1400,3,FALSE))</f>
        <v xml:space="preserve">   </v>
      </c>
      <c r="G808" s="34" t="str">
        <f>VLOOKUP(D808,'[1]Employer information'!$A$3:$B$1390,2,FALSE)</f>
        <v>KNOX CITY OBRIEN CISD</v>
      </c>
      <c r="H808" s="36">
        <f>IF(ISNA(VLOOKUP(D808,'[1]Proportionate Shares'!$D$23:$I$1377,6,FALSE)),0,VLOOKUP(D808,'[1]Proportionate Shares'!$D$23:$I$1377,6,FALSE))</f>
        <v>1.6840563000000001E-5</v>
      </c>
      <c r="I808" s="105">
        <f>VLOOKUP(D808,'[1]Schedule of Pension Amounts LW'!$B$15:$E$1399,3,FALSE)</f>
        <v>964042</v>
      </c>
      <c r="J808" s="105">
        <f>-IF(ISNA(VLOOKUP(D808,'[1]Combined Contribution Amounts'!$A$2:$K$1335,5,FALSE)),0,VLOOKUP(D808,'[1]Combined Contribution Amounts'!$A$2:$K$1335,5,FALSE))</f>
        <v>-58944</v>
      </c>
      <c r="K808" s="105">
        <f>-IF(ISNA(VLOOKUP(D808,'[1]Combined Contribution Amounts'!$A$2:$K$1335,7,FALSE)),0,VLOOKUP(D808,'[1]Combined Contribution Amounts'!$A$2:$K$1335,7,FALSE))+-IF(ISNA(VLOOKUP(D808,'[1]Combined Contribution Amounts'!$A$2:$K$1335,8,FALSE)),0,VLOOKUP(D808,'[1]Combined Contribution Amounts'!$A$2:$K$1335,8,FALSE))+-IF(ISNA(VLOOKUP(D808,'[1]Combined Contribution Amounts'!$A$2:$K$1335,9,FALSE)),0,VLOOKUP(D808,'[1]Combined Contribution Amounts'!$A$2:$K$1335,9,FALSE))</f>
        <v>0</v>
      </c>
      <c r="L808" s="105">
        <f>VLOOKUP(D808,'[1]Pension Expense Details'!$D$23:$S$1407,16,FALSE)</f>
        <v>75352</v>
      </c>
      <c r="M808" s="105">
        <f>ROUND(('[1]68_InOutFlowsCurPrdAndPriorHist'!$F$28-'[1]68_InOutFlowsCurPrdAndPriorHist'!$F$31)*$H808,0)-VLOOKUP(D808,'[1]Pension Expense Details'!$D$23:$S$1407,12,FALSE)</f>
        <v>-13948</v>
      </c>
      <c r="N808" s="105">
        <f>ROUND(('[1]68_InOutFlowsCurPrdAndPriorHist'!$F$29-'[1]68_InOutFlowsCurPrdAndPriorHist'!$F$32)*$H808,0)-VLOOKUP(D808,'[1]Pension Expense Details'!$D$23:$S$1407,13,FALSE)</f>
        <v>-105392</v>
      </c>
      <c r="O808" s="105">
        <f>ROUND(('[1]68_InOutFlowsCurPrdAndPriorHist'!$F$30-'[1]68_InOutFlowsCurPrdAndPriorHist'!$F$33)*$H808,0)-VLOOKUP(D808,'[1]Pension Expense Details'!$D$23:$S$1407,14,FALSE)</f>
        <v>45574</v>
      </c>
      <c r="P808" s="105">
        <f>ROUND((VLOOKUP(D808,'[1]Schedule of Pension Amounts LW'!$B$15:$AC$1399,28,FALSE)-VLOOKUP(D808,'[1]Schedule of Pension Amounts LW'!$B$15:$AC$1399,27,FALSE))*'[1]Schedule of Pension Amounts LW'!AD$4,0)+VLOOKUP(D808,'[1]Schedule of Pension Amounts LW'!$B$15:$AH$1399,33,FALSE)-VLOOKUP(D808,'[1]Pension Expense Details'!$D$23:$S$1407,15,FALSE)</f>
        <v>-31259</v>
      </c>
      <c r="Q808" s="98">
        <f t="shared" si="54"/>
        <v>875425</v>
      </c>
      <c r="R808" s="98">
        <f>ROUND('[1]68_InOutFlowsCurPrdAndPrior'!$D$32*IF(ISNA(VLOOKUP(D808,'[1]Proportionate Shares'!$D$23:$I$1359,6,FALSE)),0,VLOOKUP(D808,'[1]Proportionate Shares'!$D$23:$I$1359,6,FALSE)),0)</f>
        <v>3678</v>
      </c>
      <c r="S808" s="98">
        <f>ROUND('[1]68_InOutFlowsCurPrdAndPrior'!$D$33*IF(ISNA(VLOOKUP(D808,'[1]Proportionate Shares'!$D$23:$I$1359,6,FALSE)),0,VLOOKUP(D808,'[1]Proportionate Shares'!$D$23:$I$1359,6,FALSE)),0)</f>
        <v>271600</v>
      </c>
      <c r="T808" s="98">
        <f>ROUND('[1]68_InOutFlowsCurPrdAndPrior'!$D$35*IF(ISNA(VLOOKUP(D808,'[1]Proportionate Shares'!$D$23:$I$1359,6,FALSE)),0,VLOOKUP(D808,'[1]Proportionate Shares'!$D$23:$I$1359,6,FALSE)),0)</f>
        <v>52631</v>
      </c>
      <c r="U808" s="98">
        <f>VLOOKUP(D808,'[1]Schedule of Pension Amounts LW'!$B$15:$AS$1399,36,FALSE)</f>
        <v>80834</v>
      </c>
      <c r="V808" s="99">
        <f t="shared" si="55"/>
        <v>408743</v>
      </c>
      <c r="W808" s="98">
        <f>ROUND('[1]68_InOutFlowsCurPrdAndPrior'!$F$32*IF(ISNA(VLOOKUP(D808,'[1]Proportionate Shares'!$D$23:$I$1359,6,FALSE)),0,VLOOKUP(D808,'[1]Proportionate Shares'!$D$23:$I$1359,6,FALSE)),0)</f>
        <v>30396</v>
      </c>
      <c r="X808" s="98">
        <f>ROUND('[1]68_InOutFlowsCurPrdAndPrior'!$F$33*IF(ISNA(VLOOKUP(D808,'[1]Proportionate Shares'!$D$23:$I$1359,6,FALSE)),0,VLOOKUP(D808,'[1]Proportionate Shares'!$D$23:$I$1359,6,FALSE)),0)</f>
        <v>112238</v>
      </c>
      <c r="Y808" s="98">
        <f>ROUND('[1]68_InOutFlowsCurPrdAndPrior'!$F$35*IF(ISNA(VLOOKUP(D808,'[1]Proportionate Shares'!$D$23:$I$1359,6,FALSE)),0,VLOOKUP(D808,'[1]Proportionate Shares'!$D$23:$I$1359,6,FALSE)),0)</f>
        <v>43841</v>
      </c>
      <c r="Z808" s="98">
        <f>-VLOOKUP(D808,'[1]Schedule of Pension Amounts LW'!$B$15:$AS$1399,37,FALSE)</f>
        <v>95015</v>
      </c>
      <c r="AA808" s="99">
        <f t="shared" si="56"/>
        <v>281490</v>
      </c>
      <c r="AB808" s="72">
        <f>VLOOKUP(D808,'[1]Pension Expense Details'!$D$22:$S$1407,16,FALSE)</f>
        <v>75352</v>
      </c>
      <c r="AC808" s="72">
        <f t="shared" si="57"/>
        <v>99119</v>
      </c>
      <c r="AD808" s="72">
        <f>VLOOKUP(D808,'[1]Schedule of Pension Amounts LW'!$B$15:$W$1399,22,FALSE)</f>
        <v>174471</v>
      </c>
    </row>
    <row r="809" spans="1:30" x14ac:dyDescent="0.3">
      <c r="A809" s="104"/>
      <c r="B809" s="33"/>
      <c r="C809" s="33" t="str">
        <f>VLOOKUP(D809,'[1]Employer information'!$I$3:$J$1391,2,FALSE)</f>
        <v xml:space="preserve">Public Education                                  </v>
      </c>
      <c r="D809" s="33" t="str">
        <f>'[1]Schedule of Pension Amounts LW'!B802</f>
        <v>1983</v>
      </c>
      <c r="E809" s="33" t="str">
        <f>IF(ISNA(VLOOKUP(D809,'[1]Proportionate Shares'!$D$23:$G$1400,2,FALSE)),"",VLOOKUP(D809,'[1]Proportionate Shares'!$D$23:$G$1400,2,FALSE))</f>
        <v>018907</v>
      </c>
      <c r="F809" s="33" t="str">
        <f>IF(ISNA(VLOOKUP(D809,'[1]Proportionate Shares'!$D$23:$G$1400,3,FALSE)),"",VLOOKUP(D809,'[1]Proportionate Shares'!$D$23:$G$1400,3,FALSE))</f>
        <v/>
      </c>
      <c r="G809" s="34" t="str">
        <f>VLOOKUP(D809,'[1]Employer information'!$A$3:$B$1390,2,FALSE)</f>
        <v>KOPPERL ISD</v>
      </c>
      <c r="H809" s="36">
        <f>IF(ISNA(VLOOKUP(D809,'[1]Proportionate Shares'!$D$23:$I$1377,6,FALSE)),0,VLOOKUP(D809,'[1]Proportionate Shares'!$D$23:$I$1377,6,FALSE))</f>
        <v>1.1710740000000001E-5</v>
      </c>
      <c r="I809" s="105">
        <f>VLOOKUP(D809,'[1]Schedule of Pension Amounts LW'!$B$15:$E$1399,3,FALSE)</f>
        <v>641082</v>
      </c>
      <c r="J809" s="105">
        <f>-IF(ISNA(VLOOKUP(D809,'[1]Combined Contribution Amounts'!$A$2:$K$1335,5,FALSE)),0,VLOOKUP(D809,'[1]Combined Contribution Amounts'!$A$2:$K$1335,5,FALSE))</f>
        <v>-40989</v>
      </c>
      <c r="K809" s="105">
        <f>-IF(ISNA(VLOOKUP(D809,'[1]Combined Contribution Amounts'!$A$2:$K$1335,7,FALSE)),0,VLOOKUP(D809,'[1]Combined Contribution Amounts'!$A$2:$K$1335,7,FALSE))+-IF(ISNA(VLOOKUP(D809,'[1]Combined Contribution Amounts'!$A$2:$K$1335,8,FALSE)),0,VLOOKUP(D809,'[1]Combined Contribution Amounts'!$A$2:$K$1335,8,FALSE))+-IF(ISNA(VLOOKUP(D809,'[1]Combined Contribution Amounts'!$A$2:$K$1335,9,FALSE)),0,VLOOKUP(D809,'[1]Combined Contribution Amounts'!$A$2:$K$1335,9,FALSE))</f>
        <v>0</v>
      </c>
      <c r="L809" s="105">
        <f>VLOOKUP(D809,'[1]Pension Expense Details'!$D$23:$S$1407,16,FALSE)</f>
        <v>57006</v>
      </c>
      <c r="M809" s="105">
        <f>ROUND(('[1]68_InOutFlowsCurPrdAndPriorHist'!$F$28-'[1]68_InOutFlowsCurPrdAndPriorHist'!$F$31)*$H809,0)-VLOOKUP(D809,'[1]Pension Expense Details'!$D$23:$S$1407,12,FALSE)</f>
        <v>-9699</v>
      </c>
      <c r="N809" s="105">
        <f>ROUND(('[1]68_InOutFlowsCurPrdAndPriorHist'!$F$29-'[1]68_InOutFlowsCurPrdAndPriorHist'!$F$32)*$H809,0)-VLOOKUP(D809,'[1]Pension Expense Details'!$D$23:$S$1407,13,FALSE)</f>
        <v>-73289</v>
      </c>
      <c r="O809" s="105">
        <f>ROUND(('[1]68_InOutFlowsCurPrdAndPriorHist'!$F$30-'[1]68_InOutFlowsCurPrdAndPriorHist'!$F$33)*$H809,0)-VLOOKUP(D809,'[1]Pension Expense Details'!$D$23:$S$1407,14,FALSE)</f>
        <v>31692</v>
      </c>
      <c r="P809" s="105">
        <f>ROUND((VLOOKUP(D809,'[1]Schedule of Pension Amounts LW'!$B$15:$AC$1399,28,FALSE)-VLOOKUP(D809,'[1]Schedule of Pension Amounts LW'!$B$15:$AC$1399,27,FALSE))*'[1]Schedule of Pension Amounts LW'!AD$4,0)+VLOOKUP(D809,'[1]Schedule of Pension Amounts LW'!$B$15:$AH$1399,33,FALSE)-VLOOKUP(D809,'[1]Pension Expense Details'!$D$23:$S$1407,15,FALSE)</f>
        <v>2958</v>
      </c>
      <c r="Q809" s="98">
        <f t="shared" si="54"/>
        <v>608761</v>
      </c>
      <c r="R809" s="98">
        <f>ROUND('[1]68_InOutFlowsCurPrdAndPrior'!$D$32*IF(ISNA(VLOOKUP(D809,'[1]Proportionate Shares'!$D$23:$I$1359,6,FALSE)),0,VLOOKUP(D809,'[1]Proportionate Shares'!$D$23:$I$1359,6,FALSE)),0)</f>
        <v>2557</v>
      </c>
      <c r="S809" s="98">
        <f>ROUND('[1]68_InOutFlowsCurPrdAndPrior'!$D$33*IF(ISNA(VLOOKUP(D809,'[1]Proportionate Shares'!$D$23:$I$1359,6,FALSE)),0,VLOOKUP(D809,'[1]Proportionate Shares'!$D$23:$I$1359,6,FALSE)),0)</f>
        <v>188868</v>
      </c>
      <c r="T809" s="98">
        <f>ROUND('[1]68_InOutFlowsCurPrdAndPrior'!$D$35*IF(ISNA(VLOOKUP(D809,'[1]Proportionate Shares'!$D$23:$I$1359,6,FALSE)),0,VLOOKUP(D809,'[1]Proportionate Shares'!$D$23:$I$1359,6,FALSE)),0)</f>
        <v>36599</v>
      </c>
      <c r="U809" s="98">
        <f>VLOOKUP(D809,'[1]Schedule of Pension Amounts LW'!$B$15:$AS$1399,36,FALSE)</f>
        <v>87477</v>
      </c>
      <c r="V809" s="99">
        <f t="shared" si="55"/>
        <v>315501</v>
      </c>
      <c r="W809" s="98">
        <f>ROUND('[1]68_InOutFlowsCurPrdAndPrior'!$F$32*IF(ISNA(VLOOKUP(D809,'[1]Proportionate Shares'!$D$23:$I$1359,6,FALSE)),0,VLOOKUP(D809,'[1]Proportionate Shares'!$D$23:$I$1359,6,FALSE)),0)</f>
        <v>21137</v>
      </c>
      <c r="X809" s="98">
        <f>ROUND('[1]68_InOutFlowsCurPrdAndPrior'!$F$33*IF(ISNA(VLOOKUP(D809,'[1]Proportionate Shares'!$D$23:$I$1359,6,FALSE)),0,VLOOKUP(D809,'[1]Proportionate Shares'!$D$23:$I$1359,6,FALSE)),0)</f>
        <v>78049</v>
      </c>
      <c r="Y809" s="98">
        <f>ROUND('[1]68_InOutFlowsCurPrdAndPrior'!$F$35*IF(ISNA(VLOOKUP(D809,'[1]Proportionate Shares'!$D$23:$I$1359,6,FALSE)),0,VLOOKUP(D809,'[1]Proportionate Shares'!$D$23:$I$1359,6,FALSE)),0)</f>
        <v>30486</v>
      </c>
      <c r="Z809" s="98">
        <f>-VLOOKUP(D809,'[1]Schedule of Pension Amounts LW'!$B$15:$AS$1399,37,FALSE)</f>
        <v>36921</v>
      </c>
      <c r="AA809" s="99">
        <f t="shared" si="56"/>
        <v>166593</v>
      </c>
      <c r="AB809" s="72">
        <f>VLOOKUP(D809,'[1]Pension Expense Details'!$D$22:$S$1407,16,FALSE)</f>
        <v>57006</v>
      </c>
      <c r="AC809" s="72">
        <f t="shared" si="57"/>
        <v>72145</v>
      </c>
      <c r="AD809" s="72">
        <f>VLOOKUP(D809,'[1]Schedule of Pension Amounts LW'!$B$15:$W$1399,22,FALSE)</f>
        <v>129151</v>
      </c>
    </row>
    <row r="810" spans="1:30" x14ac:dyDescent="0.3">
      <c r="A810" s="104"/>
      <c r="B810" s="33"/>
      <c r="C810" s="33" t="str">
        <f>VLOOKUP(D810,'[1]Employer information'!$I$3:$J$1391,2,FALSE)</f>
        <v xml:space="preserve">Public Education                                  </v>
      </c>
      <c r="D810" s="33" t="str">
        <f>'[1]Schedule of Pension Amounts LW'!B803</f>
        <v>0788</v>
      </c>
      <c r="E810" s="33" t="str">
        <f>IF(ISNA(VLOOKUP(D810,'[1]Proportionate Shares'!$D$23:$G$1400,2,FALSE)),"",VLOOKUP(D810,'[1]Proportionate Shares'!$D$23:$G$1400,2,FALSE))</f>
        <v>100903</v>
      </c>
      <c r="F810" s="33" t="str">
        <f>IF(ISNA(VLOOKUP(D810,'[1]Proportionate Shares'!$D$23:$G$1400,3,FALSE)),"",VLOOKUP(D810,'[1]Proportionate Shares'!$D$23:$G$1400,3,FALSE))</f>
        <v xml:space="preserve">   </v>
      </c>
      <c r="G810" s="34" t="str">
        <f>VLOOKUP(D810,'[1]Employer information'!$A$3:$B$1390,2,FALSE)</f>
        <v>KOUNTZE ISD</v>
      </c>
      <c r="H810" s="36">
        <f>IF(ISNA(VLOOKUP(D810,'[1]Proportionate Shares'!$D$23:$I$1377,6,FALSE)),0,VLOOKUP(D810,'[1]Proportionate Shares'!$D$23:$I$1377,6,FALSE))</f>
        <v>5.2333626000000001E-5</v>
      </c>
      <c r="I810" s="105">
        <f>VLOOKUP(D810,'[1]Schedule of Pension Amounts LW'!$B$15:$E$1399,3,FALSE)</f>
        <v>2870917</v>
      </c>
      <c r="J810" s="105">
        <f>-IF(ISNA(VLOOKUP(D810,'[1]Combined Contribution Amounts'!$A$2:$K$1335,5,FALSE)),0,VLOOKUP(D810,'[1]Combined Contribution Amounts'!$A$2:$K$1335,5,FALSE))</f>
        <v>-183174</v>
      </c>
      <c r="K810" s="105">
        <f>-IF(ISNA(VLOOKUP(D810,'[1]Combined Contribution Amounts'!$A$2:$K$1335,7,FALSE)),0,VLOOKUP(D810,'[1]Combined Contribution Amounts'!$A$2:$K$1335,7,FALSE))+-IF(ISNA(VLOOKUP(D810,'[1]Combined Contribution Amounts'!$A$2:$K$1335,8,FALSE)),0,VLOOKUP(D810,'[1]Combined Contribution Amounts'!$A$2:$K$1335,8,FALSE))+-IF(ISNA(VLOOKUP(D810,'[1]Combined Contribution Amounts'!$A$2:$K$1335,9,FALSE)),0,VLOOKUP(D810,'[1]Combined Contribution Amounts'!$A$2:$K$1335,9,FALSE))</f>
        <v>0</v>
      </c>
      <c r="L810" s="105">
        <f>VLOOKUP(D810,'[1]Pension Expense Details'!$D$23:$S$1407,16,FALSE)</f>
        <v>253801</v>
      </c>
      <c r="M810" s="105">
        <f>ROUND(('[1]68_InOutFlowsCurPrdAndPriorHist'!$F$28-'[1]68_InOutFlowsCurPrdAndPriorHist'!$F$31)*$H810,0)-VLOOKUP(D810,'[1]Pension Expense Details'!$D$23:$S$1407,12,FALSE)</f>
        <v>-43345</v>
      </c>
      <c r="N810" s="105">
        <f>ROUND(('[1]68_InOutFlowsCurPrdAndPriorHist'!$F$29-'[1]68_InOutFlowsCurPrdAndPriorHist'!$F$32)*$H810,0)-VLOOKUP(D810,'[1]Pension Expense Details'!$D$23:$S$1407,13,FALSE)</f>
        <v>-327515</v>
      </c>
      <c r="O810" s="105">
        <f>ROUND(('[1]68_InOutFlowsCurPrdAndPriorHist'!$F$30-'[1]68_InOutFlowsCurPrdAndPriorHist'!$F$33)*$H810,0)-VLOOKUP(D810,'[1]Pension Expense Details'!$D$23:$S$1407,14,FALSE)</f>
        <v>141627</v>
      </c>
      <c r="P810" s="105">
        <f>ROUND((VLOOKUP(D810,'[1]Schedule of Pension Amounts LW'!$B$15:$AC$1399,28,FALSE)-VLOOKUP(D810,'[1]Schedule of Pension Amounts LW'!$B$15:$AC$1399,27,FALSE))*'[1]Schedule of Pension Amounts LW'!AD$4,0)+VLOOKUP(D810,'[1]Schedule of Pension Amounts LW'!$B$15:$AH$1399,33,FALSE)-VLOOKUP(D810,'[1]Pension Expense Details'!$D$23:$S$1407,15,FALSE)</f>
        <v>8154</v>
      </c>
      <c r="Q810" s="98">
        <f t="shared" si="54"/>
        <v>2720465</v>
      </c>
      <c r="R810" s="98">
        <f>ROUND('[1]68_InOutFlowsCurPrdAndPrior'!$D$32*IF(ISNA(VLOOKUP(D810,'[1]Proportionate Shares'!$D$23:$I$1359,6,FALSE)),0,VLOOKUP(D810,'[1]Proportionate Shares'!$D$23:$I$1359,6,FALSE)),0)</f>
        <v>11428</v>
      </c>
      <c r="S810" s="98">
        <f>ROUND('[1]68_InOutFlowsCurPrdAndPrior'!$D$33*IF(ISNA(VLOOKUP(D810,'[1]Proportionate Shares'!$D$23:$I$1359,6,FALSE)),0,VLOOKUP(D810,'[1]Proportionate Shares'!$D$23:$I$1359,6,FALSE)),0)</f>
        <v>844022</v>
      </c>
      <c r="T810" s="98">
        <f>ROUND('[1]68_InOutFlowsCurPrdAndPrior'!$D$35*IF(ISNA(VLOOKUP(D810,'[1]Proportionate Shares'!$D$23:$I$1359,6,FALSE)),0,VLOOKUP(D810,'[1]Proportionate Shares'!$D$23:$I$1359,6,FALSE)),0)</f>
        <v>163555</v>
      </c>
      <c r="U810" s="98">
        <f>VLOOKUP(D810,'[1]Schedule of Pension Amounts LW'!$B$15:$AS$1399,36,FALSE)</f>
        <v>273593</v>
      </c>
      <c r="V810" s="99">
        <f t="shared" si="55"/>
        <v>1292598</v>
      </c>
      <c r="W810" s="98">
        <f>ROUND('[1]68_InOutFlowsCurPrdAndPrior'!$F$32*IF(ISNA(VLOOKUP(D810,'[1]Proportionate Shares'!$D$23:$I$1359,6,FALSE)),0,VLOOKUP(D810,'[1]Proportionate Shares'!$D$23:$I$1359,6,FALSE)),0)</f>
        <v>94459</v>
      </c>
      <c r="X810" s="98">
        <f>ROUND('[1]68_InOutFlowsCurPrdAndPrior'!$F$33*IF(ISNA(VLOOKUP(D810,'[1]Proportionate Shares'!$D$23:$I$1359,6,FALSE)),0,VLOOKUP(D810,'[1]Proportionate Shares'!$D$23:$I$1359,6,FALSE)),0)</f>
        <v>348790</v>
      </c>
      <c r="Y810" s="98">
        <f>ROUND('[1]68_InOutFlowsCurPrdAndPrior'!$F$35*IF(ISNA(VLOOKUP(D810,'[1]Proportionate Shares'!$D$23:$I$1359,6,FALSE)),0,VLOOKUP(D810,'[1]Proportionate Shares'!$D$23:$I$1359,6,FALSE)),0)</f>
        <v>136239</v>
      </c>
      <c r="Z810" s="98">
        <f>-VLOOKUP(D810,'[1]Schedule of Pension Amounts LW'!$B$15:$AS$1399,37,FALSE)</f>
        <v>22334</v>
      </c>
      <c r="AA810" s="99">
        <f t="shared" si="56"/>
        <v>601822</v>
      </c>
      <c r="AB810" s="72">
        <f>VLOOKUP(D810,'[1]Pension Expense Details'!$D$22:$S$1407,16,FALSE)</f>
        <v>253801</v>
      </c>
      <c r="AC810" s="72">
        <f t="shared" si="57"/>
        <v>346774</v>
      </c>
      <c r="AD810" s="72">
        <f>VLOOKUP(D810,'[1]Schedule of Pension Amounts LW'!$B$15:$W$1399,22,FALSE)</f>
        <v>600575</v>
      </c>
    </row>
    <row r="811" spans="1:30" x14ac:dyDescent="0.3">
      <c r="A811" s="104"/>
      <c r="B811" s="33"/>
      <c r="C811" s="33" t="str">
        <f>VLOOKUP(D811,'[1]Employer information'!$I$3:$J$1391,2,FALSE)</f>
        <v xml:space="preserve">Public Education                                  </v>
      </c>
      <c r="D811" s="33" t="str">
        <f>'[1]Schedule of Pension Amounts LW'!B804</f>
        <v>0789</v>
      </c>
      <c r="E811" s="33" t="str">
        <f>IF(ISNA(VLOOKUP(D811,'[1]Proportionate Shares'!$D$23:$G$1400,2,FALSE)),"",VLOOKUP(D811,'[1]Proportionate Shares'!$D$23:$G$1400,2,FALSE))</f>
        <v>219905</v>
      </c>
      <c r="F811" s="33" t="str">
        <f>IF(ISNA(VLOOKUP(D811,'[1]Proportionate Shares'!$D$23:$G$1400,3,FALSE)),"",VLOOKUP(D811,'[1]Proportionate Shares'!$D$23:$G$1400,3,FALSE))</f>
        <v xml:space="preserve">   </v>
      </c>
      <c r="G811" s="34" t="str">
        <f>VLOOKUP(D811,'[1]Employer information'!$A$3:$B$1390,2,FALSE)</f>
        <v>KRESS ISD</v>
      </c>
      <c r="H811" s="36">
        <f>IF(ISNA(VLOOKUP(D811,'[1]Proportionate Shares'!$D$23:$I$1377,6,FALSE)),0,VLOOKUP(D811,'[1]Proportionate Shares'!$D$23:$I$1377,6,FALSE))</f>
        <v>1.2487283999999999E-5</v>
      </c>
      <c r="I811" s="105">
        <f>VLOOKUP(D811,'[1]Schedule of Pension Amounts LW'!$B$15:$E$1399,3,FALSE)</f>
        <v>639792</v>
      </c>
      <c r="J811" s="105">
        <f>-IF(ISNA(VLOOKUP(D811,'[1]Combined Contribution Amounts'!$A$2:$K$1335,5,FALSE)),0,VLOOKUP(D811,'[1]Combined Contribution Amounts'!$A$2:$K$1335,5,FALSE))</f>
        <v>-43707</v>
      </c>
      <c r="K811" s="105">
        <f>-IF(ISNA(VLOOKUP(D811,'[1]Combined Contribution Amounts'!$A$2:$K$1335,7,FALSE)),0,VLOOKUP(D811,'[1]Combined Contribution Amounts'!$A$2:$K$1335,7,FALSE))+-IF(ISNA(VLOOKUP(D811,'[1]Combined Contribution Amounts'!$A$2:$K$1335,8,FALSE)),0,VLOOKUP(D811,'[1]Combined Contribution Amounts'!$A$2:$K$1335,8,FALSE))+-IF(ISNA(VLOOKUP(D811,'[1]Combined Contribution Amounts'!$A$2:$K$1335,9,FALSE)),0,VLOOKUP(D811,'[1]Combined Contribution Amounts'!$A$2:$K$1335,9,FALSE))</f>
        <v>0</v>
      </c>
      <c r="L811" s="105">
        <f>VLOOKUP(D811,'[1]Pension Expense Details'!$D$23:$S$1407,16,FALSE)</f>
        <v>67667</v>
      </c>
      <c r="M811" s="105">
        <f>ROUND(('[1]68_InOutFlowsCurPrdAndPriorHist'!$F$28-'[1]68_InOutFlowsCurPrdAndPriorHist'!$F$31)*$H811,0)-VLOOKUP(D811,'[1]Pension Expense Details'!$D$23:$S$1407,12,FALSE)</f>
        <v>-10342</v>
      </c>
      <c r="N811" s="105">
        <f>ROUND(('[1]68_InOutFlowsCurPrdAndPriorHist'!$F$29-'[1]68_InOutFlowsCurPrdAndPriorHist'!$F$32)*$H811,0)-VLOOKUP(D811,'[1]Pension Expense Details'!$D$23:$S$1407,13,FALSE)</f>
        <v>-78148</v>
      </c>
      <c r="O811" s="105">
        <f>ROUND(('[1]68_InOutFlowsCurPrdAndPriorHist'!$F$30-'[1]68_InOutFlowsCurPrdAndPriorHist'!$F$33)*$H811,0)-VLOOKUP(D811,'[1]Pension Expense Details'!$D$23:$S$1407,14,FALSE)</f>
        <v>33794</v>
      </c>
      <c r="P811" s="105">
        <f>ROUND((VLOOKUP(D811,'[1]Schedule of Pension Amounts LW'!$B$15:$AC$1399,28,FALSE)-VLOOKUP(D811,'[1]Schedule of Pension Amounts LW'!$B$15:$AC$1399,27,FALSE))*'[1]Schedule of Pension Amounts LW'!AD$4,0)+VLOOKUP(D811,'[1]Schedule of Pension Amounts LW'!$B$15:$AH$1399,33,FALSE)-VLOOKUP(D811,'[1]Pension Expense Details'!$D$23:$S$1407,15,FALSE)</f>
        <v>40072</v>
      </c>
      <c r="Q811" s="98">
        <f t="shared" si="54"/>
        <v>649128</v>
      </c>
      <c r="R811" s="98">
        <f>ROUND('[1]68_InOutFlowsCurPrdAndPrior'!$D$32*IF(ISNA(VLOOKUP(D811,'[1]Proportionate Shares'!$D$23:$I$1359,6,FALSE)),0,VLOOKUP(D811,'[1]Proportionate Shares'!$D$23:$I$1359,6,FALSE)),0)</f>
        <v>2727</v>
      </c>
      <c r="S811" s="98">
        <f>ROUND('[1]68_InOutFlowsCurPrdAndPrior'!$D$33*IF(ISNA(VLOOKUP(D811,'[1]Proportionate Shares'!$D$23:$I$1359,6,FALSE)),0,VLOOKUP(D811,'[1]Proportionate Shares'!$D$23:$I$1359,6,FALSE)),0)</f>
        <v>201391</v>
      </c>
      <c r="T811" s="98">
        <f>ROUND('[1]68_InOutFlowsCurPrdAndPrior'!$D$35*IF(ISNA(VLOOKUP(D811,'[1]Proportionate Shares'!$D$23:$I$1359,6,FALSE)),0,VLOOKUP(D811,'[1]Proportionate Shares'!$D$23:$I$1359,6,FALSE)),0)</f>
        <v>39026</v>
      </c>
      <c r="U811" s="98">
        <f>VLOOKUP(D811,'[1]Schedule of Pension Amounts LW'!$B$15:$AS$1399,36,FALSE)</f>
        <v>104590</v>
      </c>
      <c r="V811" s="99">
        <f t="shared" si="55"/>
        <v>347734</v>
      </c>
      <c r="W811" s="98">
        <f>ROUND('[1]68_InOutFlowsCurPrdAndPrior'!$F$32*IF(ISNA(VLOOKUP(D811,'[1]Proportionate Shares'!$D$23:$I$1359,6,FALSE)),0,VLOOKUP(D811,'[1]Proportionate Shares'!$D$23:$I$1359,6,FALSE)),0)</f>
        <v>22539</v>
      </c>
      <c r="X811" s="98">
        <f>ROUND('[1]68_InOutFlowsCurPrdAndPrior'!$F$33*IF(ISNA(VLOOKUP(D811,'[1]Proportionate Shares'!$D$23:$I$1359,6,FALSE)),0,VLOOKUP(D811,'[1]Proportionate Shares'!$D$23:$I$1359,6,FALSE)),0)</f>
        <v>83224</v>
      </c>
      <c r="Y811" s="98">
        <f>ROUND('[1]68_InOutFlowsCurPrdAndPrior'!$F$35*IF(ISNA(VLOOKUP(D811,'[1]Proportionate Shares'!$D$23:$I$1359,6,FALSE)),0,VLOOKUP(D811,'[1]Proportionate Shares'!$D$23:$I$1359,6,FALSE)),0)</f>
        <v>32508</v>
      </c>
      <c r="Z811" s="98">
        <f>-VLOOKUP(D811,'[1]Schedule of Pension Amounts LW'!$B$15:$AS$1399,37,FALSE)</f>
        <v>30192</v>
      </c>
      <c r="AA811" s="99">
        <f t="shared" si="56"/>
        <v>168463</v>
      </c>
      <c r="AB811" s="72">
        <f>VLOOKUP(D811,'[1]Pension Expense Details'!$D$22:$S$1407,16,FALSE)</f>
        <v>67667</v>
      </c>
      <c r="AC811" s="72">
        <f t="shared" si="57"/>
        <v>80997</v>
      </c>
      <c r="AD811" s="72">
        <f>VLOOKUP(D811,'[1]Schedule of Pension Amounts LW'!$B$15:$W$1399,22,FALSE)</f>
        <v>148664</v>
      </c>
    </row>
    <row r="812" spans="1:30" x14ac:dyDescent="0.3">
      <c r="A812" s="104"/>
      <c r="B812" s="33"/>
      <c r="C812" s="33" t="str">
        <f>VLOOKUP(D812,'[1]Employer information'!$I$3:$J$1391,2,FALSE)</f>
        <v xml:space="preserve">Public Education                                  </v>
      </c>
      <c r="D812" s="33" t="str">
        <f>'[1]Schedule of Pension Amounts LW'!B805</f>
        <v>0790</v>
      </c>
      <c r="E812" s="33" t="str">
        <f>IF(ISNA(VLOOKUP(D812,'[1]Proportionate Shares'!$D$23:$G$1400,2,FALSE)),"",VLOOKUP(D812,'[1]Proportionate Shares'!$D$23:$G$1400,2,FALSE))</f>
        <v>061905</v>
      </c>
      <c r="F812" s="33" t="str">
        <f>IF(ISNA(VLOOKUP(D812,'[1]Proportionate Shares'!$D$23:$G$1400,3,FALSE)),"",VLOOKUP(D812,'[1]Proportionate Shares'!$D$23:$G$1400,3,FALSE))</f>
        <v xml:space="preserve">   </v>
      </c>
      <c r="G812" s="34" t="str">
        <f>VLOOKUP(D812,'[1]Employer information'!$A$3:$B$1390,2,FALSE)</f>
        <v>KRUM ISD</v>
      </c>
      <c r="H812" s="36">
        <f>IF(ISNA(VLOOKUP(D812,'[1]Proportionate Shares'!$D$23:$I$1377,6,FALSE)),0,VLOOKUP(D812,'[1]Proportionate Shares'!$D$23:$I$1377,6,FALSE))</f>
        <v>1.08895679E-4</v>
      </c>
      <c r="I812" s="105">
        <f>VLOOKUP(D812,'[1]Schedule of Pension Amounts LW'!$B$15:$E$1399,3,FALSE)</f>
        <v>5657639</v>
      </c>
      <c r="J812" s="105">
        <f>-IF(ISNA(VLOOKUP(D812,'[1]Combined Contribution Amounts'!$A$2:$K$1335,5,FALSE)),0,VLOOKUP(D812,'[1]Combined Contribution Amounts'!$A$2:$K$1335,5,FALSE))</f>
        <v>-381148</v>
      </c>
      <c r="K812" s="105">
        <f>-IF(ISNA(VLOOKUP(D812,'[1]Combined Contribution Amounts'!$A$2:$K$1335,7,FALSE)),0,VLOOKUP(D812,'[1]Combined Contribution Amounts'!$A$2:$K$1335,7,FALSE))+-IF(ISNA(VLOOKUP(D812,'[1]Combined Contribution Amounts'!$A$2:$K$1335,8,FALSE)),0,VLOOKUP(D812,'[1]Combined Contribution Amounts'!$A$2:$K$1335,8,FALSE))+-IF(ISNA(VLOOKUP(D812,'[1]Combined Contribution Amounts'!$A$2:$K$1335,9,FALSE)),0,VLOOKUP(D812,'[1]Combined Contribution Amounts'!$A$2:$K$1335,9,FALSE))</f>
        <v>0</v>
      </c>
      <c r="L812" s="105">
        <f>VLOOKUP(D812,'[1]Pension Expense Details'!$D$23:$S$1407,16,FALSE)</f>
        <v>577797</v>
      </c>
      <c r="M812" s="105">
        <f>ROUND(('[1]68_InOutFlowsCurPrdAndPriorHist'!$F$28-'[1]68_InOutFlowsCurPrdAndPriorHist'!$F$31)*$H812,0)-VLOOKUP(D812,'[1]Pension Expense Details'!$D$23:$S$1407,12,FALSE)</f>
        <v>-90191</v>
      </c>
      <c r="N812" s="105">
        <f>ROUND(('[1]68_InOutFlowsCurPrdAndPriorHist'!$F$29-'[1]68_InOutFlowsCurPrdAndPriorHist'!$F$32)*$H812,0)-VLOOKUP(D812,'[1]Pension Expense Details'!$D$23:$S$1407,13,FALSE)</f>
        <v>-681492</v>
      </c>
      <c r="O812" s="105">
        <f>ROUND(('[1]68_InOutFlowsCurPrdAndPriorHist'!$F$30-'[1]68_InOutFlowsCurPrdAndPriorHist'!$F$33)*$H812,0)-VLOOKUP(D812,'[1]Pension Expense Details'!$D$23:$S$1407,14,FALSE)</f>
        <v>294698</v>
      </c>
      <c r="P812" s="105">
        <f>ROUND((VLOOKUP(D812,'[1]Schedule of Pension Amounts LW'!$B$15:$AC$1399,28,FALSE)-VLOOKUP(D812,'[1]Schedule of Pension Amounts LW'!$B$15:$AC$1399,27,FALSE))*'[1]Schedule of Pension Amounts LW'!AD$4,0)+VLOOKUP(D812,'[1]Schedule of Pension Amounts LW'!$B$15:$AH$1399,33,FALSE)-VLOOKUP(D812,'[1]Pension Expense Details'!$D$23:$S$1407,15,FALSE)</f>
        <v>283435</v>
      </c>
      <c r="Q812" s="98">
        <f t="shared" si="54"/>
        <v>5660738</v>
      </c>
      <c r="R812" s="98">
        <f>ROUND('[1]68_InOutFlowsCurPrdAndPrior'!$D$32*IF(ISNA(VLOOKUP(D812,'[1]Proportionate Shares'!$D$23:$I$1359,6,FALSE)),0,VLOOKUP(D812,'[1]Proportionate Shares'!$D$23:$I$1359,6,FALSE)),0)</f>
        <v>23780</v>
      </c>
      <c r="S812" s="98">
        <f>ROUND('[1]68_InOutFlowsCurPrdAndPrior'!$D$33*IF(ISNA(VLOOKUP(D812,'[1]Proportionate Shares'!$D$23:$I$1359,6,FALSE)),0,VLOOKUP(D812,'[1]Proportionate Shares'!$D$23:$I$1359,6,FALSE)),0)</f>
        <v>1756239</v>
      </c>
      <c r="T812" s="98">
        <f>ROUND('[1]68_InOutFlowsCurPrdAndPrior'!$D$35*IF(ISNA(VLOOKUP(D812,'[1]Proportionate Shares'!$D$23:$I$1359,6,FALSE)),0,VLOOKUP(D812,'[1]Proportionate Shares'!$D$23:$I$1359,6,FALSE)),0)</f>
        <v>340325</v>
      </c>
      <c r="U812" s="98">
        <f>VLOOKUP(D812,'[1]Schedule of Pension Amounts LW'!$B$15:$AS$1399,36,FALSE)</f>
        <v>718690</v>
      </c>
      <c r="V812" s="99">
        <f t="shared" si="55"/>
        <v>2839034</v>
      </c>
      <c r="W812" s="98">
        <f>ROUND('[1]68_InOutFlowsCurPrdAndPrior'!$F$32*IF(ISNA(VLOOKUP(D812,'[1]Proportionate Shares'!$D$23:$I$1359,6,FALSE)),0,VLOOKUP(D812,'[1]Proportionate Shares'!$D$23:$I$1359,6,FALSE)),0)</f>
        <v>196550</v>
      </c>
      <c r="X812" s="98">
        <f>ROUND('[1]68_InOutFlowsCurPrdAndPrior'!$F$33*IF(ISNA(VLOOKUP(D812,'[1]Proportionate Shares'!$D$23:$I$1359,6,FALSE)),0,VLOOKUP(D812,'[1]Proportionate Shares'!$D$23:$I$1359,6,FALSE)),0)</f>
        <v>725761</v>
      </c>
      <c r="Y812" s="98">
        <f>ROUND('[1]68_InOutFlowsCurPrdAndPrior'!$F$35*IF(ISNA(VLOOKUP(D812,'[1]Proportionate Shares'!$D$23:$I$1359,6,FALSE)),0,VLOOKUP(D812,'[1]Proportionate Shares'!$D$23:$I$1359,6,FALSE)),0)</f>
        <v>283485</v>
      </c>
      <c r="Z812" s="98">
        <f>-VLOOKUP(D812,'[1]Schedule of Pension Amounts LW'!$B$15:$AS$1399,37,FALSE)</f>
        <v>155130</v>
      </c>
      <c r="AA812" s="99">
        <f t="shared" si="56"/>
        <v>1360926</v>
      </c>
      <c r="AB812" s="72">
        <f>VLOOKUP(D812,'[1]Pension Expense Details'!$D$22:$S$1407,16,FALSE)</f>
        <v>577797</v>
      </c>
      <c r="AC812" s="72">
        <f t="shared" si="57"/>
        <v>666378</v>
      </c>
      <c r="AD812" s="72">
        <f>VLOOKUP(D812,'[1]Schedule of Pension Amounts LW'!$B$15:$W$1399,22,FALSE)</f>
        <v>1244175</v>
      </c>
    </row>
    <row r="813" spans="1:30" x14ac:dyDescent="0.3">
      <c r="A813" s="104"/>
      <c r="B813" s="33"/>
      <c r="C813" s="33" t="str">
        <f>VLOOKUP(D813,'[1]Employer information'!$I$3:$J$1391,2,FALSE)</f>
        <v xml:space="preserve">Public Education                                  </v>
      </c>
      <c r="D813" s="33" t="str">
        <f>'[1]Schedule of Pension Amounts LW'!B806</f>
        <v>0793</v>
      </c>
      <c r="E813" s="33" t="str">
        <f>IF(ISNA(VLOOKUP(D813,'[1]Proportionate Shares'!$D$23:$G$1400,2,FALSE)),"",VLOOKUP(D813,'[1]Proportionate Shares'!$D$23:$G$1400,2,FALSE))</f>
        <v>031905</v>
      </c>
      <c r="F813" s="33" t="str">
        <f>IF(ISNA(VLOOKUP(D813,'[1]Proportionate Shares'!$D$23:$G$1400,3,FALSE)),"",VLOOKUP(D813,'[1]Proportionate Shares'!$D$23:$G$1400,3,FALSE))</f>
        <v xml:space="preserve">   </v>
      </c>
      <c r="G813" s="34" t="str">
        <f>VLOOKUP(D813,'[1]Employer information'!$A$3:$B$1390,2,FALSE)</f>
        <v>LA FERIA ISD</v>
      </c>
      <c r="H813" s="36">
        <f>IF(ISNA(VLOOKUP(D813,'[1]Proportionate Shares'!$D$23:$I$1377,6,FALSE)),0,VLOOKUP(D813,'[1]Proportionate Shares'!$D$23:$I$1377,6,FALSE))</f>
        <v>1.73700019E-4</v>
      </c>
      <c r="I813" s="105">
        <f>VLOOKUP(D813,'[1]Schedule of Pension Amounts LW'!$B$15:$E$1399,3,FALSE)</f>
        <v>9609669</v>
      </c>
      <c r="J813" s="105">
        <f>-IF(ISNA(VLOOKUP(D813,'[1]Combined Contribution Amounts'!$A$2:$K$1335,5,FALSE)),0,VLOOKUP(D813,'[1]Combined Contribution Amounts'!$A$2:$K$1335,5,FALSE))</f>
        <v>-607971</v>
      </c>
      <c r="K813" s="105">
        <f>-IF(ISNA(VLOOKUP(D813,'[1]Combined Contribution Amounts'!$A$2:$K$1335,7,FALSE)),0,VLOOKUP(D813,'[1]Combined Contribution Amounts'!$A$2:$K$1335,7,FALSE))+-IF(ISNA(VLOOKUP(D813,'[1]Combined Contribution Amounts'!$A$2:$K$1335,8,FALSE)),0,VLOOKUP(D813,'[1]Combined Contribution Amounts'!$A$2:$K$1335,8,FALSE))+-IF(ISNA(VLOOKUP(D813,'[1]Combined Contribution Amounts'!$A$2:$K$1335,9,FALSE)),0,VLOOKUP(D813,'[1]Combined Contribution Amounts'!$A$2:$K$1335,9,FALSE))</f>
        <v>0</v>
      </c>
      <c r="L813" s="105">
        <f>VLOOKUP(D813,'[1]Pension Expense Details'!$D$23:$S$1407,16,FALSE)</f>
        <v>829676</v>
      </c>
      <c r="M813" s="105">
        <f>ROUND(('[1]68_InOutFlowsCurPrdAndPriorHist'!$F$28-'[1]68_InOutFlowsCurPrdAndPriorHist'!$F$31)*$H813,0)-VLOOKUP(D813,'[1]Pension Expense Details'!$D$23:$S$1407,12,FALSE)</f>
        <v>-143865</v>
      </c>
      <c r="N813" s="105">
        <f>ROUND(('[1]68_InOutFlowsCurPrdAndPriorHist'!$F$29-'[1]68_InOutFlowsCurPrdAndPriorHist'!$F$32)*$H813,0)-VLOOKUP(D813,'[1]Pension Expense Details'!$D$23:$S$1407,13,FALSE)</f>
        <v>-1087050</v>
      </c>
      <c r="O813" s="105">
        <f>ROUND(('[1]68_InOutFlowsCurPrdAndPriorHist'!$F$30-'[1]68_InOutFlowsCurPrdAndPriorHist'!$F$33)*$H813,0)-VLOOKUP(D813,'[1]Pension Expense Details'!$D$23:$S$1407,14,FALSE)</f>
        <v>470074</v>
      </c>
      <c r="P813" s="105">
        <f>ROUND((VLOOKUP(D813,'[1]Schedule of Pension Amounts LW'!$B$15:$AC$1399,28,FALSE)-VLOOKUP(D813,'[1]Schedule of Pension Amounts LW'!$B$15:$AC$1399,27,FALSE))*'[1]Schedule of Pension Amounts LW'!AD$4,0)+VLOOKUP(D813,'[1]Schedule of Pension Amounts LW'!$B$15:$AH$1399,33,FALSE)-VLOOKUP(D813,'[1]Pension Expense Details'!$D$23:$S$1407,15,FALSE)</f>
        <v>-41063</v>
      </c>
      <c r="Q813" s="98">
        <f t="shared" si="54"/>
        <v>9029470</v>
      </c>
      <c r="R813" s="98">
        <f>ROUND('[1]68_InOutFlowsCurPrdAndPrior'!$D$32*IF(ISNA(VLOOKUP(D813,'[1]Proportionate Shares'!$D$23:$I$1359,6,FALSE)),0,VLOOKUP(D813,'[1]Proportionate Shares'!$D$23:$I$1359,6,FALSE)),0)</f>
        <v>37932</v>
      </c>
      <c r="S813" s="98">
        <f>ROUND('[1]68_InOutFlowsCurPrdAndPrior'!$D$33*IF(ISNA(VLOOKUP(D813,'[1]Proportionate Shares'!$D$23:$I$1359,6,FALSE)),0,VLOOKUP(D813,'[1]Proportionate Shares'!$D$23:$I$1359,6,FALSE)),0)</f>
        <v>2801385</v>
      </c>
      <c r="T813" s="98">
        <f>ROUND('[1]68_InOutFlowsCurPrdAndPrior'!$D$35*IF(ISNA(VLOOKUP(D813,'[1]Proportionate Shares'!$D$23:$I$1359,6,FALSE)),0,VLOOKUP(D813,'[1]Proportionate Shares'!$D$23:$I$1359,6,FALSE)),0)</f>
        <v>542854</v>
      </c>
      <c r="U813" s="98">
        <f>VLOOKUP(D813,'[1]Schedule of Pension Amounts LW'!$B$15:$AS$1399,36,FALSE)</f>
        <v>671900</v>
      </c>
      <c r="V813" s="99">
        <f t="shared" si="55"/>
        <v>4054071</v>
      </c>
      <c r="W813" s="98">
        <f>ROUND('[1]68_InOutFlowsCurPrdAndPrior'!$F$32*IF(ISNA(VLOOKUP(D813,'[1]Proportionate Shares'!$D$23:$I$1359,6,FALSE)),0,VLOOKUP(D813,'[1]Proportionate Shares'!$D$23:$I$1359,6,FALSE)),0)</f>
        <v>313518</v>
      </c>
      <c r="X813" s="98">
        <f>ROUND('[1]68_InOutFlowsCurPrdAndPrior'!$F$33*IF(ISNA(VLOOKUP(D813,'[1]Proportionate Shares'!$D$23:$I$1359,6,FALSE)),0,VLOOKUP(D813,'[1]Proportionate Shares'!$D$23:$I$1359,6,FALSE)),0)</f>
        <v>1157665</v>
      </c>
      <c r="Y813" s="98">
        <f>ROUND('[1]68_InOutFlowsCurPrdAndPrior'!$F$35*IF(ISNA(VLOOKUP(D813,'[1]Proportionate Shares'!$D$23:$I$1359,6,FALSE)),0,VLOOKUP(D813,'[1]Proportionate Shares'!$D$23:$I$1359,6,FALSE)),0)</f>
        <v>452188</v>
      </c>
      <c r="Z813" s="98">
        <f>-VLOOKUP(D813,'[1]Schedule of Pension Amounts LW'!$B$15:$AS$1399,37,FALSE)</f>
        <v>353657</v>
      </c>
      <c r="AA813" s="99">
        <f t="shared" si="56"/>
        <v>2277028</v>
      </c>
      <c r="AB813" s="72">
        <f>VLOOKUP(D813,'[1]Pension Expense Details'!$D$22:$S$1407,16,FALSE)</f>
        <v>829676</v>
      </c>
      <c r="AC813" s="72">
        <f t="shared" si="57"/>
        <v>1032256</v>
      </c>
      <c r="AD813" s="72">
        <f>VLOOKUP(D813,'[1]Schedule of Pension Amounts LW'!$B$15:$W$1399,22,FALSE)</f>
        <v>1861932</v>
      </c>
    </row>
    <row r="814" spans="1:30" x14ac:dyDescent="0.3">
      <c r="A814" s="104"/>
      <c r="B814" s="33"/>
      <c r="C814" s="33" t="str">
        <f>VLOOKUP(D814,'[1]Employer information'!$I$3:$J$1391,2,FALSE)</f>
        <v xml:space="preserve">Public Education                                  </v>
      </c>
      <c r="D814" s="33" t="str">
        <f>'[1]Schedule of Pension Amounts LW'!B807</f>
        <v>1916</v>
      </c>
      <c r="E814" s="33" t="str">
        <f>IF(ISNA(VLOOKUP(D814,'[1]Proportionate Shares'!$D$23:$G$1400,2,FALSE)),"",VLOOKUP(D814,'[1]Proportionate Shares'!$D$23:$G$1400,2,FALSE))</f>
        <v>125906</v>
      </c>
      <c r="F814" s="33" t="str">
        <f>IF(ISNA(VLOOKUP(D814,'[1]Proportionate Shares'!$D$23:$G$1400,3,FALSE)),"",VLOOKUP(D814,'[1]Proportionate Shares'!$D$23:$G$1400,3,FALSE))</f>
        <v/>
      </c>
      <c r="G814" s="34" t="str">
        <f>VLOOKUP(D814,'[1]Employer information'!$A$3:$B$1390,2,FALSE)</f>
        <v>LA GLORIA ISD</v>
      </c>
      <c r="H814" s="36">
        <f>IF(ISNA(VLOOKUP(D814,'[1]Proportionate Shares'!$D$23:$I$1377,6,FALSE)),0,VLOOKUP(D814,'[1]Proportionate Shares'!$D$23:$I$1377,6,FALSE))</f>
        <v>3.3438850000000001E-6</v>
      </c>
      <c r="I814" s="105">
        <f>VLOOKUP(D814,'[1]Schedule of Pension Amounts LW'!$B$15:$E$1399,3,FALSE)</f>
        <v>139994</v>
      </c>
      <c r="J814" s="105">
        <f>-IF(ISNA(VLOOKUP(D814,'[1]Combined Contribution Amounts'!$A$2:$K$1335,5,FALSE)),0,VLOOKUP(D814,'[1]Combined Contribution Amounts'!$A$2:$K$1335,5,FALSE))</f>
        <v>-11704</v>
      </c>
      <c r="K814" s="105">
        <f>-IF(ISNA(VLOOKUP(D814,'[1]Combined Contribution Amounts'!$A$2:$K$1335,7,FALSE)),0,VLOOKUP(D814,'[1]Combined Contribution Amounts'!$A$2:$K$1335,7,FALSE))+-IF(ISNA(VLOOKUP(D814,'[1]Combined Contribution Amounts'!$A$2:$K$1335,8,FALSE)),0,VLOOKUP(D814,'[1]Combined Contribution Amounts'!$A$2:$K$1335,8,FALSE))+-IF(ISNA(VLOOKUP(D814,'[1]Combined Contribution Amounts'!$A$2:$K$1335,9,FALSE)),0,VLOOKUP(D814,'[1]Combined Contribution Amounts'!$A$2:$K$1335,9,FALSE))</f>
        <v>0</v>
      </c>
      <c r="L814" s="105">
        <f>VLOOKUP(D814,'[1]Pension Expense Details'!$D$23:$S$1407,16,FALSE)</f>
        <v>23045</v>
      </c>
      <c r="M814" s="105">
        <f>ROUND(('[1]68_InOutFlowsCurPrdAndPriorHist'!$F$28-'[1]68_InOutFlowsCurPrdAndPriorHist'!$F$31)*$H814,0)-VLOOKUP(D814,'[1]Pension Expense Details'!$D$23:$S$1407,12,FALSE)</f>
        <v>-2770</v>
      </c>
      <c r="N814" s="105">
        <f>ROUND(('[1]68_InOutFlowsCurPrdAndPriorHist'!$F$29-'[1]68_InOutFlowsCurPrdAndPriorHist'!$F$32)*$H814,0)-VLOOKUP(D814,'[1]Pension Expense Details'!$D$23:$S$1407,13,FALSE)</f>
        <v>-20926</v>
      </c>
      <c r="O814" s="105">
        <f>ROUND(('[1]68_InOutFlowsCurPrdAndPriorHist'!$F$30-'[1]68_InOutFlowsCurPrdAndPriorHist'!$F$33)*$H814,0)-VLOOKUP(D814,'[1]Pension Expense Details'!$D$23:$S$1407,14,FALSE)</f>
        <v>9050</v>
      </c>
      <c r="P814" s="105">
        <f>ROUND((VLOOKUP(D814,'[1]Schedule of Pension Amounts LW'!$B$15:$AC$1399,28,FALSE)-VLOOKUP(D814,'[1]Schedule of Pension Amounts LW'!$B$15:$AC$1399,27,FALSE))*'[1]Schedule of Pension Amounts LW'!AD$4,0)+VLOOKUP(D814,'[1]Schedule of Pension Amounts LW'!$B$15:$AH$1399,33,FALSE)-VLOOKUP(D814,'[1]Pension Expense Details'!$D$23:$S$1407,15,FALSE)</f>
        <v>37137</v>
      </c>
      <c r="Q814" s="98">
        <f t="shared" si="54"/>
        <v>173826</v>
      </c>
      <c r="R814" s="98">
        <f>ROUND('[1]68_InOutFlowsCurPrdAndPrior'!$D$32*IF(ISNA(VLOOKUP(D814,'[1]Proportionate Shares'!$D$23:$I$1359,6,FALSE)),0,VLOOKUP(D814,'[1]Proportionate Shares'!$D$23:$I$1359,6,FALSE)),0)</f>
        <v>730</v>
      </c>
      <c r="S814" s="98">
        <f>ROUND('[1]68_InOutFlowsCurPrdAndPrior'!$D$33*IF(ISNA(VLOOKUP(D814,'[1]Proportionate Shares'!$D$23:$I$1359,6,FALSE)),0,VLOOKUP(D814,'[1]Proportionate Shares'!$D$23:$I$1359,6,FALSE)),0)</f>
        <v>53929</v>
      </c>
      <c r="T814" s="98">
        <f>ROUND('[1]68_InOutFlowsCurPrdAndPrior'!$D$35*IF(ISNA(VLOOKUP(D814,'[1]Proportionate Shares'!$D$23:$I$1359,6,FALSE)),0,VLOOKUP(D814,'[1]Proportionate Shares'!$D$23:$I$1359,6,FALSE)),0)</f>
        <v>10450</v>
      </c>
      <c r="U814" s="98">
        <f>VLOOKUP(D814,'[1]Schedule of Pension Amounts LW'!$B$15:$AS$1399,36,FALSE)</f>
        <v>32900</v>
      </c>
      <c r="V814" s="99">
        <f t="shared" si="55"/>
        <v>98009</v>
      </c>
      <c r="W814" s="98">
        <f>ROUND('[1]68_InOutFlowsCurPrdAndPrior'!$F$32*IF(ISNA(VLOOKUP(D814,'[1]Proportionate Shares'!$D$23:$I$1359,6,FALSE)),0,VLOOKUP(D814,'[1]Proportionate Shares'!$D$23:$I$1359,6,FALSE)),0)</f>
        <v>6036</v>
      </c>
      <c r="X814" s="98">
        <f>ROUND('[1]68_InOutFlowsCurPrdAndPrior'!$F$33*IF(ISNA(VLOOKUP(D814,'[1]Proportionate Shares'!$D$23:$I$1359,6,FALSE)),0,VLOOKUP(D814,'[1]Proportionate Shares'!$D$23:$I$1359,6,FALSE)),0)</f>
        <v>22286</v>
      </c>
      <c r="Y814" s="98">
        <f>ROUND('[1]68_InOutFlowsCurPrdAndPrior'!$F$35*IF(ISNA(VLOOKUP(D814,'[1]Proportionate Shares'!$D$23:$I$1359,6,FALSE)),0,VLOOKUP(D814,'[1]Proportionate Shares'!$D$23:$I$1359,6,FALSE)),0)</f>
        <v>8705</v>
      </c>
      <c r="Z814" s="98">
        <f>-VLOOKUP(D814,'[1]Schedule of Pension Amounts LW'!$B$15:$AS$1399,37,FALSE)</f>
        <v>9923</v>
      </c>
      <c r="AA814" s="99">
        <f t="shared" si="56"/>
        <v>46950</v>
      </c>
      <c r="AB814" s="72">
        <f>VLOOKUP(D814,'[1]Pension Expense Details'!$D$22:$S$1407,16,FALSE)</f>
        <v>23045</v>
      </c>
      <c r="AC814" s="72">
        <f t="shared" si="57"/>
        <v>9849</v>
      </c>
      <c r="AD814" s="72">
        <f>VLOOKUP(D814,'[1]Schedule of Pension Amounts LW'!$B$15:$W$1399,22,FALSE)</f>
        <v>32894</v>
      </c>
    </row>
    <row r="815" spans="1:30" x14ac:dyDescent="0.3">
      <c r="A815" s="104"/>
      <c r="B815" s="33"/>
      <c r="C815" s="33" t="str">
        <f>VLOOKUP(D815,'[1]Employer information'!$I$3:$J$1391,2,FALSE)</f>
        <v xml:space="preserve">Public Education                                  </v>
      </c>
      <c r="D815" s="33" t="str">
        <f>'[1]Schedule of Pension Amounts LW'!B808</f>
        <v>0794</v>
      </c>
      <c r="E815" s="33" t="str">
        <f>IF(ISNA(VLOOKUP(D815,'[1]Proportionate Shares'!$D$23:$G$1400,2,FALSE)),"",VLOOKUP(D815,'[1]Proportionate Shares'!$D$23:$G$1400,2,FALSE))</f>
        <v>075902</v>
      </c>
      <c r="F815" s="33" t="str">
        <f>IF(ISNA(VLOOKUP(D815,'[1]Proportionate Shares'!$D$23:$G$1400,3,FALSE)),"",VLOOKUP(D815,'[1]Proportionate Shares'!$D$23:$G$1400,3,FALSE))</f>
        <v xml:space="preserve">   </v>
      </c>
      <c r="G815" s="34" t="str">
        <f>VLOOKUP(D815,'[1]Employer information'!$A$3:$B$1390,2,FALSE)</f>
        <v>LA GRANGE ISD</v>
      </c>
      <c r="H815" s="36">
        <f>IF(ISNA(VLOOKUP(D815,'[1]Proportionate Shares'!$D$23:$I$1377,6,FALSE)),0,VLOOKUP(D815,'[1]Proportionate Shares'!$D$23:$I$1377,6,FALSE))</f>
        <v>1.02496756E-4</v>
      </c>
      <c r="I815" s="105">
        <f>VLOOKUP(D815,'[1]Schedule of Pension Amounts LW'!$B$15:$E$1399,3,FALSE)</f>
        <v>5870571</v>
      </c>
      <c r="J815" s="105">
        <f>-IF(ISNA(VLOOKUP(D815,'[1]Combined Contribution Amounts'!$A$2:$K$1335,5,FALSE)),0,VLOOKUP(D815,'[1]Combined Contribution Amounts'!$A$2:$K$1335,5,FALSE))</f>
        <v>-358751</v>
      </c>
      <c r="K815" s="105">
        <f>-IF(ISNA(VLOOKUP(D815,'[1]Combined Contribution Amounts'!$A$2:$K$1335,7,FALSE)),0,VLOOKUP(D815,'[1]Combined Contribution Amounts'!$A$2:$K$1335,7,FALSE))+-IF(ISNA(VLOOKUP(D815,'[1]Combined Contribution Amounts'!$A$2:$K$1335,8,FALSE)),0,VLOOKUP(D815,'[1]Combined Contribution Amounts'!$A$2:$K$1335,8,FALSE))+-IF(ISNA(VLOOKUP(D815,'[1]Combined Contribution Amounts'!$A$2:$K$1335,9,FALSE)),0,VLOOKUP(D815,'[1]Combined Contribution Amounts'!$A$2:$K$1335,9,FALSE))</f>
        <v>0</v>
      </c>
      <c r="L815" s="105">
        <f>VLOOKUP(D815,'[1]Pension Expense Details'!$D$23:$S$1407,16,FALSE)</f>
        <v>458124</v>
      </c>
      <c r="M815" s="105">
        <f>ROUND(('[1]68_InOutFlowsCurPrdAndPriorHist'!$F$28-'[1]68_InOutFlowsCurPrdAndPriorHist'!$F$31)*$H815,0)-VLOOKUP(D815,'[1]Pension Expense Details'!$D$23:$S$1407,12,FALSE)</f>
        <v>-84892</v>
      </c>
      <c r="N815" s="105">
        <f>ROUND(('[1]68_InOutFlowsCurPrdAndPriorHist'!$F$29-'[1]68_InOutFlowsCurPrdAndPriorHist'!$F$32)*$H815,0)-VLOOKUP(D815,'[1]Pension Expense Details'!$D$23:$S$1407,13,FALSE)</f>
        <v>-641446</v>
      </c>
      <c r="O815" s="105">
        <f>ROUND(('[1]68_InOutFlowsCurPrdAndPriorHist'!$F$30-'[1]68_InOutFlowsCurPrdAndPriorHist'!$F$33)*$H815,0)-VLOOKUP(D815,'[1]Pension Expense Details'!$D$23:$S$1407,14,FALSE)</f>
        <v>277381</v>
      </c>
      <c r="P815" s="105">
        <f>ROUND((VLOOKUP(D815,'[1]Schedule of Pension Amounts LW'!$B$15:$AC$1399,28,FALSE)-VLOOKUP(D815,'[1]Schedule of Pension Amounts LW'!$B$15:$AC$1399,27,FALSE))*'[1]Schedule of Pension Amounts LW'!AD$4,0)+VLOOKUP(D815,'[1]Schedule of Pension Amounts LW'!$B$15:$AH$1399,33,FALSE)-VLOOKUP(D815,'[1]Pension Expense Details'!$D$23:$S$1407,15,FALSE)</f>
        <v>-192885</v>
      </c>
      <c r="Q815" s="98">
        <f t="shared" si="54"/>
        <v>5328102</v>
      </c>
      <c r="R815" s="98">
        <f>ROUND('[1]68_InOutFlowsCurPrdAndPrior'!$D$32*IF(ISNA(VLOOKUP(D815,'[1]Proportionate Shares'!$D$23:$I$1359,6,FALSE)),0,VLOOKUP(D815,'[1]Proportionate Shares'!$D$23:$I$1359,6,FALSE)),0)</f>
        <v>22383</v>
      </c>
      <c r="S815" s="98">
        <f>ROUND('[1]68_InOutFlowsCurPrdAndPrior'!$D$33*IF(ISNA(VLOOKUP(D815,'[1]Proportionate Shares'!$D$23:$I$1359,6,FALSE)),0,VLOOKUP(D815,'[1]Proportionate Shares'!$D$23:$I$1359,6,FALSE)),0)</f>
        <v>1653039</v>
      </c>
      <c r="T815" s="98">
        <f>ROUND('[1]68_InOutFlowsCurPrdAndPrior'!$D$35*IF(ISNA(VLOOKUP(D815,'[1]Proportionate Shares'!$D$23:$I$1359,6,FALSE)),0,VLOOKUP(D815,'[1]Proportionate Shares'!$D$23:$I$1359,6,FALSE)),0)</f>
        <v>320327</v>
      </c>
      <c r="U815" s="98">
        <f>VLOOKUP(D815,'[1]Schedule of Pension Amounts LW'!$B$15:$AS$1399,36,FALSE)</f>
        <v>642176</v>
      </c>
      <c r="V815" s="99">
        <f t="shared" si="55"/>
        <v>2637925</v>
      </c>
      <c r="W815" s="98">
        <f>ROUND('[1]68_InOutFlowsCurPrdAndPrior'!$F$32*IF(ISNA(VLOOKUP(D815,'[1]Proportionate Shares'!$D$23:$I$1359,6,FALSE)),0,VLOOKUP(D815,'[1]Proportionate Shares'!$D$23:$I$1359,6,FALSE)),0)</f>
        <v>185000</v>
      </c>
      <c r="X815" s="98">
        <f>ROUND('[1]68_InOutFlowsCurPrdAndPrior'!$F$33*IF(ISNA(VLOOKUP(D815,'[1]Proportionate Shares'!$D$23:$I$1359,6,FALSE)),0,VLOOKUP(D815,'[1]Proportionate Shares'!$D$23:$I$1359,6,FALSE)),0)</f>
        <v>683114</v>
      </c>
      <c r="Y815" s="98">
        <f>ROUND('[1]68_InOutFlowsCurPrdAndPrior'!$F$35*IF(ISNA(VLOOKUP(D815,'[1]Proportionate Shares'!$D$23:$I$1359,6,FALSE)),0,VLOOKUP(D815,'[1]Proportionate Shares'!$D$23:$I$1359,6,FALSE)),0)</f>
        <v>266827</v>
      </c>
      <c r="Z815" s="98">
        <f>-VLOOKUP(D815,'[1]Schedule of Pension Amounts LW'!$B$15:$AS$1399,37,FALSE)</f>
        <v>149133</v>
      </c>
      <c r="AA815" s="99">
        <f t="shared" si="56"/>
        <v>1284074</v>
      </c>
      <c r="AB815" s="72">
        <f>VLOOKUP(D815,'[1]Pension Expense Details'!$D$22:$S$1407,16,FALSE)</f>
        <v>458124</v>
      </c>
      <c r="AC815" s="72">
        <f t="shared" si="57"/>
        <v>724378</v>
      </c>
      <c r="AD815" s="72">
        <f>VLOOKUP(D815,'[1]Schedule of Pension Amounts LW'!$B$15:$W$1399,22,FALSE)</f>
        <v>1182502</v>
      </c>
    </row>
    <row r="816" spans="1:30" x14ac:dyDescent="0.3">
      <c r="A816" s="104"/>
      <c r="B816" s="33"/>
      <c r="C816" s="33" t="str">
        <f>VLOOKUP(D816,'[1]Employer information'!$I$3:$J$1391,2,FALSE)</f>
        <v xml:space="preserve">Public Education                                  </v>
      </c>
      <c r="D816" s="33" t="str">
        <f>'[1]Schedule of Pension Amounts LW'!B809</f>
        <v>1205</v>
      </c>
      <c r="E816" s="33" t="str">
        <f>IF(ISNA(VLOOKUP(D816,'[1]Proportionate Shares'!$D$23:$G$1400,2,FALSE)),"",VLOOKUP(D816,'[1]Proportionate Shares'!$D$23:$G$1400,2,FALSE))</f>
        <v>108912</v>
      </c>
      <c r="F816" s="33" t="str">
        <f>IF(ISNA(VLOOKUP(D816,'[1]Proportionate Shares'!$D$23:$G$1400,3,FALSE)),"",VLOOKUP(D816,'[1]Proportionate Shares'!$D$23:$G$1400,3,FALSE))</f>
        <v/>
      </c>
      <c r="G816" s="34" t="str">
        <f>VLOOKUP(D816,'[1]Employer information'!$A$3:$B$1390,2,FALSE)</f>
        <v>LA JOYA ISD</v>
      </c>
      <c r="H816" s="36">
        <f>IF(ISNA(VLOOKUP(D816,'[1]Proportionate Shares'!$D$23:$I$1377,6,FALSE)),0,VLOOKUP(D816,'[1]Proportionate Shares'!$D$23:$I$1377,6,FALSE))</f>
        <v>1.98784212E-3</v>
      </c>
      <c r="I816" s="105">
        <f>VLOOKUP(D816,'[1]Schedule of Pension Amounts LW'!$B$15:$E$1399,3,FALSE)</f>
        <v>113507642</v>
      </c>
      <c r="J816" s="105">
        <f>-IF(ISNA(VLOOKUP(D816,'[1]Combined Contribution Amounts'!$A$2:$K$1335,5,FALSE)),0,VLOOKUP(D816,'[1]Combined Contribution Amounts'!$A$2:$K$1335,5,FALSE))</f>
        <v>-6957654</v>
      </c>
      <c r="K816" s="105">
        <f>-IF(ISNA(VLOOKUP(D816,'[1]Combined Contribution Amounts'!$A$2:$K$1335,7,FALSE)),0,VLOOKUP(D816,'[1]Combined Contribution Amounts'!$A$2:$K$1335,7,FALSE))+-IF(ISNA(VLOOKUP(D816,'[1]Combined Contribution Amounts'!$A$2:$K$1335,8,FALSE)),0,VLOOKUP(D816,'[1]Combined Contribution Amounts'!$A$2:$K$1335,8,FALSE))+-IF(ISNA(VLOOKUP(D816,'[1]Combined Contribution Amounts'!$A$2:$K$1335,9,FALSE)),0,VLOOKUP(D816,'[1]Combined Contribution Amounts'!$A$2:$K$1335,9,FALSE))</f>
        <v>-33</v>
      </c>
      <c r="L816" s="105">
        <f>VLOOKUP(D816,'[1]Pension Expense Details'!$D$23:$S$1407,16,FALSE)</f>
        <v>8939519</v>
      </c>
      <c r="M816" s="105">
        <f>ROUND(('[1]68_InOutFlowsCurPrdAndPriorHist'!$F$28-'[1]68_InOutFlowsCurPrdAndPriorHist'!$F$31)*$H816,0)-VLOOKUP(D816,'[1]Pension Expense Details'!$D$23:$S$1407,12,FALSE)</f>
        <v>-1646406</v>
      </c>
      <c r="N816" s="105">
        <f>ROUND(('[1]68_InOutFlowsCurPrdAndPriorHist'!$F$29-'[1]68_InOutFlowsCurPrdAndPriorHist'!$F$32)*$H816,0)-VLOOKUP(D816,'[1]Pension Expense Details'!$D$23:$S$1407,13,FALSE)</f>
        <v>-12440322</v>
      </c>
      <c r="O816" s="105">
        <f>ROUND(('[1]68_InOutFlowsCurPrdAndPriorHist'!$F$30-'[1]68_InOutFlowsCurPrdAndPriorHist'!$F$33)*$H816,0)-VLOOKUP(D816,'[1]Pension Expense Details'!$D$23:$S$1407,14,FALSE)</f>
        <v>5379580</v>
      </c>
      <c r="P816" s="105">
        <f>ROUND((VLOOKUP(D816,'[1]Schedule of Pension Amounts LW'!$B$15:$AC$1399,28,FALSE)-VLOOKUP(D816,'[1]Schedule of Pension Amounts LW'!$B$15:$AC$1399,27,FALSE))*'[1]Schedule of Pension Amounts LW'!AD$4,0)+VLOOKUP(D816,'[1]Schedule of Pension Amounts LW'!$B$15:$AH$1399,33,FALSE)-VLOOKUP(D816,'[1]Pension Expense Details'!$D$23:$S$1407,15,FALSE)</f>
        <v>-3448078</v>
      </c>
      <c r="Q816" s="98">
        <f t="shared" si="54"/>
        <v>103334248</v>
      </c>
      <c r="R816" s="98">
        <f>ROUND('[1]68_InOutFlowsCurPrdAndPrior'!$D$32*IF(ISNA(VLOOKUP(D816,'[1]Proportionate Shares'!$D$23:$I$1359,6,FALSE)),0,VLOOKUP(D816,'[1]Proportionate Shares'!$D$23:$I$1359,6,FALSE)),0)</f>
        <v>434096</v>
      </c>
      <c r="S816" s="98">
        <f>ROUND('[1]68_InOutFlowsCurPrdAndPrior'!$D$33*IF(ISNA(VLOOKUP(D816,'[1]Proportionate Shares'!$D$23:$I$1359,6,FALSE)),0,VLOOKUP(D816,'[1]Proportionate Shares'!$D$23:$I$1359,6,FALSE)),0)</f>
        <v>32059359</v>
      </c>
      <c r="T816" s="98">
        <f>ROUND('[1]68_InOutFlowsCurPrdAndPrior'!$D$35*IF(ISNA(VLOOKUP(D816,'[1]Proportionate Shares'!$D$23:$I$1359,6,FALSE)),0,VLOOKUP(D816,'[1]Proportionate Shares'!$D$23:$I$1359,6,FALSE)),0)</f>
        <v>6212487</v>
      </c>
      <c r="U816" s="98">
        <f>VLOOKUP(D816,'[1]Schedule of Pension Amounts LW'!$B$15:$AS$1399,36,FALSE)</f>
        <v>7513636</v>
      </c>
      <c r="V816" s="99">
        <f t="shared" si="55"/>
        <v>46219578</v>
      </c>
      <c r="W816" s="98">
        <f>ROUND('[1]68_InOutFlowsCurPrdAndPrior'!$F$32*IF(ISNA(VLOOKUP(D816,'[1]Proportionate Shares'!$D$23:$I$1359,6,FALSE)),0,VLOOKUP(D816,'[1]Proportionate Shares'!$D$23:$I$1359,6,FALSE)),0)</f>
        <v>3587929</v>
      </c>
      <c r="X816" s="98">
        <f>ROUND('[1]68_InOutFlowsCurPrdAndPrior'!$F$33*IF(ISNA(VLOOKUP(D816,'[1]Proportionate Shares'!$D$23:$I$1359,6,FALSE)),0,VLOOKUP(D816,'[1]Proportionate Shares'!$D$23:$I$1359,6,FALSE)),0)</f>
        <v>13248444</v>
      </c>
      <c r="Y816" s="98">
        <f>ROUND('[1]68_InOutFlowsCurPrdAndPrior'!$F$35*IF(ISNA(VLOOKUP(D816,'[1]Proportionate Shares'!$D$23:$I$1359,6,FALSE)),0,VLOOKUP(D816,'[1]Proportionate Shares'!$D$23:$I$1359,6,FALSE)),0)</f>
        <v>5174892</v>
      </c>
      <c r="Z816" s="98">
        <f>-VLOOKUP(D816,'[1]Schedule of Pension Amounts LW'!$B$15:$AS$1399,37,FALSE)</f>
        <v>2373613</v>
      </c>
      <c r="AA816" s="99">
        <f t="shared" si="56"/>
        <v>24384878</v>
      </c>
      <c r="AB816" s="72">
        <f>VLOOKUP(D816,'[1]Pension Expense Details'!$D$22:$S$1407,16,FALSE)</f>
        <v>8939519</v>
      </c>
      <c r="AC816" s="72">
        <f t="shared" si="57"/>
        <v>11900603</v>
      </c>
      <c r="AD816" s="72">
        <f>VLOOKUP(D816,'[1]Schedule of Pension Amounts LW'!$B$15:$W$1399,22,FALSE)</f>
        <v>20840122</v>
      </c>
    </row>
    <row r="817" spans="1:30" x14ac:dyDescent="0.3">
      <c r="A817" s="104"/>
      <c r="B817" s="33"/>
      <c r="C817" s="33" t="str">
        <f>VLOOKUP(D817,'[1]Employer information'!$I$3:$J$1391,2,FALSE)</f>
        <v xml:space="preserve">Public Education                                  </v>
      </c>
      <c r="D817" s="33" t="str">
        <f>'[1]Schedule of Pension Amounts LW'!B810</f>
        <v>0802</v>
      </c>
      <c r="E817" s="33" t="str">
        <f>IF(ISNA(VLOOKUP(D817,'[1]Proportionate Shares'!$D$23:$G$1400,2,FALSE)),"",VLOOKUP(D817,'[1]Proportionate Shares'!$D$23:$G$1400,2,FALSE))</f>
        <v>101916</v>
      </c>
      <c r="F817" s="33" t="str">
        <f>IF(ISNA(VLOOKUP(D817,'[1]Proportionate Shares'!$D$23:$G$1400,3,FALSE)),"",VLOOKUP(D817,'[1]Proportionate Shares'!$D$23:$G$1400,3,FALSE))</f>
        <v xml:space="preserve">   </v>
      </c>
      <c r="G817" s="34" t="str">
        <f>VLOOKUP(D817,'[1]Employer information'!$A$3:$B$1390,2,FALSE)</f>
        <v>LA PORTE ISD</v>
      </c>
      <c r="H817" s="36">
        <f>IF(ISNA(VLOOKUP(D817,'[1]Proportionate Shares'!$D$23:$I$1377,6,FALSE)),0,VLOOKUP(D817,'[1]Proportionate Shares'!$D$23:$I$1377,6,FALSE))</f>
        <v>5.0703568299999995E-4</v>
      </c>
      <c r="I817" s="105">
        <f>VLOOKUP(D817,'[1]Schedule of Pension Amounts LW'!$B$15:$E$1399,3,FALSE)</f>
        <v>28585684</v>
      </c>
      <c r="J817" s="105">
        <f>-IF(ISNA(VLOOKUP(D817,'[1]Combined Contribution Amounts'!$A$2:$K$1335,5,FALSE)),0,VLOOKUP(D817,'[1]Combined Contribution Amounts'!$A$2:$K$1335,5,FALSE))</f>
        <v>-1774686</v>
      </c>
      <c r="K817" s="105">
        <f>-IF(ISNA(VLOOKUP(D817,'[1]Combined Contribution Amounts'!$A$2:$K$1335,7,FALSE)),0,VLOOKUP(D817,'[1]Combined Contribution Amounts'!$A$2:$K$1335,7,FALSE))+-IF(ISNA(VLOOKUP(D817,'[1]Combined Contribution Amounts'!$A$2:$K$1335,8,FALSE)),0,VLOOKUP(D817,'[1]Combined Contribution Amounts'!$A$2:$K$1335,8,FALSE))+-IF(ISNA(VLOOKUP(D817,'[1]Combined Contribution Amounts'!$A$2:$K$1335,9,FALSE)),0,VLOOKUP(D817,'[1]Combined Contribution Amounts'!$A$2:$K$1335,9,FALSE))</f>
        <v>0</v>
      </c>
      <c r="L817" s="105">
        <f>VLOOKUP(D817,'[1]Pension Expense Details'!$D$23:$S$1407,16,FALSE)</f>
        <v>2337798</v>
      </c>
      <c r="M817" s="105">
        <f>ROUND(('[1]68_InOutFlowsCurPrdAndPriorHist'!$F$28-'[1]68_InOutFlowsCurPrdAndPriorHist'!$F$31)*$H817,0)-VLOOKUP(D817,'[1]Pension Expense Details'!$D$23:$S$1407,12,FALSE)</f>
        <v>-419946</v>
      </c>
      <c r="N817" s="105">
        <f>ROUND(('[1]68_InOutFlowsCurPrdAndPriorHist'!$F$29-'[1]68_InOutFlowsCurPrdAndPriorHist'!$F$32)*$H817,0)-VLOOKUP(D817,'[1]Pension Expense Details'!$D$23:$S$1407,13,FALSE)</f>
        <v>-3173133</v>
      </c>
      <c r="O817" s="105">
        <f>ROUND(('[1]68_InOutFlowsCurPrdAndPriorHist'!$F$30-'[1]68_InOutFlowsCurPrdAndPriorHist'!$F$33)*$H817,0)-VLOOKUP(D817,'[1]Pension Expense Details'!$D$23:$S$1407,14,FALSE)</f>
        <v>1372161</v>
      </c>
      <c r="P817" s="105">
        <f>ROUND((VLOOKUP(D817,'[1]Schedule of Pension Amounts LW'!$B$15:$AC$1399,28,FALSE)-VLOOKUP(D817,'[1]Schedule of Pension Amounts LW'!$B$15:$AC$1399,27,FALSE))*'[1]Schedule of Pension Amounts LW'!AD$4,0)+VLOOKUP(D817,'[1]Schedule of Pension Amounts LW'!$B$15:$AH$1399,33,FALSE)-VLOOKUP(D817,'[1]Pension Expense Details'!$D$23:$S$1407,15,FALSE)</f>
        <v>-570578</v>
      </c>
      <c r="Q817" s="98">
        <f t="shared" si="54"/>
        <v>26357300</v>
      </c>
      <c r="R817" s="98">
        <f>ROUND('[1]68_InOutFlowsCurPrdAndPrior'!$D$32*IF(ISNA(VLOOKUP(D817,'[1]Proportionate Shares'!$D$23:$I$1359,6,FALSE)),0,VLOOKUP(D817,'[1]Proportionate Shares'!$D$23:$I$1359,6,FALSE)),0)</f>
        <v>110724</v>
      </c>
      <c r="S817" s="98">
        <f>ROUND('[1]68_InOutFlowsCurPrdAndPrior'!$D$33*IF(ISNA(VLOOKUP(D817,'[1]Proportionate Shares'!$D$23:$I$1359,6,FALSE)),0,VLOOKUP(D817,'[1]Proportionate Shares'!$D$23:$I$1359,6,FALSE)),0)</f>
        <v>8177329</v>
      </c>
      <c r="T817" s="98">
        <f>ROUND('[1]68_InOutFlowsCurPrdAndPrior'!$D$35*IF(ISNA(VLOOKUP(D817,'[1]Proportionate Shares'!$D$23:$I$1359,6,FALSE)),0,VLOOKUP(D817,'[1]Proportionate Shares'!$D$23:$I$1359,6,FALSE)),0)</f>
        <v>1584609</v>
      </c>
      <c r="U817" s="98">
        <f>VLOOKUP(D817,'[1]Schedule of Pension Amounts LW'!$B$15:$AS$1399,36,FALSE)</f>
        <v>1681527</v>
      </c>
      <c r="V817" s="99">
        <f t="shared" si="55"/>
        <v>11554189</v>
      </c>
      <c r="W817" s="98">
        <f>ROUND('[1]68_InOutFlowsCurPrdAndPrior'!$F$32*IF(ISNA(VLOOKUP(D817,'[1]Proportionate Shares'!$D$23:$I$1359,6,FALSE)),0,VLOOKUP(D817,'[1]Proportionate Shares'!$D$23:$I$1359,6,FALSE)),0)</f>
        <v>915167</v>
      </c>
      <c r="X817" s="98">
        <f>ROUND('[1]68_InOutFlowsCurPrdAndPrior'!$F$33*IF(ISNA(VLOOKUP(D817,'[1]Proportionate Shares'!$D$23:$I$1359,6,FALSE)),0,VLOOKUP(D817,'[1]Proportionate Shares'!$D$23:$I$1359,6,FALSE)),0)</f>
        <v>3379259</v>
      </c>
      <c r="Y817" s="98">
        <f>ROUND('[1]68_InOutFlowsCurPrdAndPrior'!$F$35*IF(ISNA(VLOOKUP(D817,'[1]Proportionate Shares'!$D$23:$I$1359,6,FALSE)),0,VLOOKUP(D817,'[1]Proportionate Shares'!$D$23:$I$1359,6,FALSE)),0)</f>
        <v>1319951</v>
      </c>
      <c r="Z817" s="98">
        <f>-VLOOKUP(D817,'[1]Schedule of Pension Amounts LW'!$B$15:$AS$1399,37,FALSE)</f>
        <v>392889</v>
      </c>
      <c r="AA817" s="99">
        <f t="shared" si="56"/>
        <v>6007266</v>
      </c>
      <c r="AB817" s="72">
        <f>VLOOKUP(D817,'[1]Pension Expense Details'!$D$22:$S$1407,16,FALSE)</f>
        <v>2337798</v>
      </c>
      <c r="AC817" s="72">
        <f t="shared" si="57"/>
        <v>3016364</v>
      </c>
      <c r="AD817" s="72">
        <f>VLOOKUP(D817,'[1]Schedule of Pension Amounts LW'!$B$15:$W$1399,22,FALSE)</f>
        <v>5354162</v>
      </c>
    </row>
    <row r="818" spans="1:30" x14ac:dyDescent="0.3">
      <c r="A818" s="104"/>
      <c r="B818" s="33"/>
      <c r="C818" s="33" t="str">
        <f>VLOOKUP(D818,'[1]Employer information'!$I$3:$J$1391,2,FALSE)</f>
        <v xml:space="preserve">Public Education                                  </v>
      </c>
      <c r="D818" s="33" t="str">
        <f>'[1]Schedule of Pension Amounts LW'!B811</f>
        <v>1872</v>
      </c>
      <c r="E818" s="33" t="str">
        <f>IF(ISNA(VLOOKUP(D818,'[1]Proportionate Shares'!$D$23:$G$1400,2,FALSE)),"",VLOOKUP(D818,'[1]Proportionate Shares'!$D$23:$G$1400,2,FALSE))</f>
        <v>107910</v>
      </c>
      <c r="F818" s="33" t="str">
        <f>IF(ISNA(VLOOKUP(D818,'[1]Proportionate Shares'!$D$23:$G$1400,3,FALSE)),"",VLOOKUP(D818,'[1]Proportionate Shares'!$D$23:$G$1400,3,FALSE))</f>
        <v/>
      </c>
      <c r="G818" s="34" t="str">
        <f>VLOOKUP(D818,'[1]Employer information'!$A$3:$B$1390,2,FALSE)</f>
        <v>LA POYNOR ISD</v>
      </c>
      <c r="H818" s="36">
        <f>IF(ISNA(VLOOKUP(D818,'[1]Proportionate Shares'!$D$23:$I$1377,6,FALSE)),0,VLOOKUP(D818,'[1]Proportionate Shares'!$D$23:$I$1377,6,FALSE))</f>
        <v>1.9906171999999999E-5</v>
      </c>
      <c r="I818" s="105">
        <f>VLOOKUP(D818,'[1]Schedule of Pension Amounts LW'!$B$15:$E$1399,3,FALSE)</f>
        <v>1098072</v>
      </c>
      <c r="J818" s="105">
        <f>-IF(ISNA(VLOOKUP(D818,'[1]Combined Contribution Amounts'!$A$2:$K$1335,5,FALSE)),0,VLOOKUP(D818,'[1]Combined Contribution Amounts'!$A$2:$K$1335,5,FALSE))</f>
        <v>-69674</v>
      </c>
      <c r="K818" s="105">
        <f>-IF(ISNA(VLOOKUP(D818,'[1]Combined Contribution Amounts'!$A$2:$K$1335,7,FALSE)),0,VLOOKUP(D818,'[1]Combined Contribution Amounts'!$A$2:$K$1335,7,FALSE))+-IF(ISNA(VLOOKUP(D818,'[1]Combined Contribution Amounts'!$A$2:$K$1335,8,FALSE)),0,VLOOKUP(D818,'[1]Combined Contribution Amounts'!$A$2:$K$1335,8,FALSE))+-IF(ISNA(VLOOKUP(D818,'[1]Combined Contribution Amounts'!$A$2:$K$1335,9,FALSE)),0,VLOOKUP(D818,'[1]Combined Contribution Amounts'!$A$2:$K$1335,9,FALSE))</f>
        <v>0</v>
      </c>
      <c r="L818" s="105">
        <f>VLOOKUP(D818,'[1]Pension Expense Details'!$D$23:$S$1407,16,FALSE)</f>
        <v>95585</v>
      </c>
      <c r="M818" s="105">
        <f>ROUND(('[1]68_InOutFlowsCurPrdAndPriorHist'!$F$28-'[1]68_InOutFlowsCurPrdAndPriorHist'!$F$31)*$H818,0)-VLOOKUP(D818,'[1]Pension Expense Details'!$D$23:$S$1407,12,FALSE)</f>
        <v>-16487</v>
      </c>
      <c r="N818" s="105">
        <f>ROUND(('[1]68_InOutFlowsCurPrdAndPriorHist'!$F$29-'[1]68_InOutFlowsCurPrdAndPriorHist'!$F$32)*$H818,0)-VLOOKUP(D818,'[1]Pension Expense Details'!$D$23:$S$1407,13,FALSE)</f>
        <v>-124577</v>
      </c>
      <c r="O818" s="105">
        <f>ROUND(('[1]68_InOutFlowsCurPrdAndPriorHist'!$F$30-'[1]68_InOutFlowsCurPrdAndPriorHist'!$F$33)*$H818,0)-VLOOKUP(D818,'[1]Pension Expense Details'!$D$23:$S$1407,14,FALSE)</f>
        <v>53871</v>
      </c>
      <c r="P818" s="105">
        <f>ROUND((VLOOKUP(D818,'[1]Schedule of Pension Amounts LW'!$B$15:$AC$1399,28,FALSE)-VLOOKUP(D818,'[1]Schedule of Pension Amounts LW'!$B$15:$AC$1399,27,FALSE))*'[1]Schedule of Pension Amounts LW'!AD$4,0)+VLOOKUP(D818,'[1]Schedule of Pension Amounts LW'!$B$15:$AH$1399,33,FALSE)-VLOOKUP(D818,'[1]Pension Expense Details'!$D$23:$S$1407,15,FALSE)</f>
        <v>-2005</v>
      </c>
      <c r="Q818" s="98">
        <f t="shared" si="54"/>
        <v>1034785</v>
      </c>
      <c r="R818" s="98">
        <f>ROUND('[1]68_InOutFlowsCurPrdAndPrior'!$D$32*IF(ISNA(VLOOKUP(D818,'[1]Proportionate Shares'!$D$23:$I$1359,6,FALSE)),0,VLOOKUP(D818,'[1]Proportionate Shares'!$D$23:$I$1359,6,FALSE)),0)</f>
        <v>4347</v>
      </c>
      <c r="S818" s="98">
        <f>ROUND('[1]68_InOutFlowsCurPrdAndPrior'!$D$33*IF(ISNA(VLOOKUP(D818,'[1]Proportionate Shares'!$D$23:$I$1359,6,FALSE)),0,VLOOKUP(D818,'[1]Proportionate Shares'!$D$23:$I$1359,6,FALSE)),0)</f>
        <v>321041</v>
      </c>
      <c r="T818" s="98">
        <f>ROUND('[1]68_InOutFlowsCurPrdAndPrior'!$D$35*IF(ISNA(VLOOKUP(D818,'[1]Proportionate Shares'!$D$23:$I$1359,6,FALSE)),0,VLOOKUP(D818,'[1]Proportionate Shares'!$D$23:$I$1359,6,FALSE)),0)</f>
        <v>62212</v>
      </c>
      <c r="U818" s="98">
        <f>VLOOKUP(D818,'[1]Schedule of Pension Amounts LW'!$B$15:$AS$1399,36,FALSE)</f>
        <v>83656</v>
      </c>
      <c r="V818" s="99">
        <f t="shared" si="55"/>
        <v>471256</v>
      </c>
      <c r="W818" s="98">
        <f>ROUND('[1]68_InOutFlowsCurPrdAndPrior'!$F$32*IF(ISNA(VLOOKUP(D818,'[1]Proportionate Shares'!$D$23:$I$1359,6,FALSE)),0,VLOOKUP(D818,'[1]Proportionate Shares'!$D$23:$I$1359,6,FALSE)),0)</f>
        <v>35929</v>
      </c>
      <c r="X818" s="98">
        <f>ROUND('[1]68_InOutFlowsCurPrdAndPrior'!$F$33*IF(ISNA(VLOOKUP(D818,'[1]Proportionate Shares'!$D$23:$I$1359,6,FALSE)),0,VLOOKUP(D818,'[1]Proportionate Shares'!$D$23:$I$1359,6,FALSE)),0)</f>
        <v>132669</v>
      </c>
      <c r="Y818" s="98">
        <f>ROUND('[1]68_InOutFlowsCurPrdAndPrior'!$F$35*IF(ISNA(VLOOKUP(D818,'[1]Proportionate Shares'!$D$23:$I$1359,6,FALSE)),0,VLOOKUP(D818,'[1]Proportionate Shares'!$D$23:$I$1359,6,FALSE)),0)</f>
        <v>51821</v>
      </c>
      <c r="Z818" s="98">
        <f>-VLOOKUP(D818,'[1]Schedule of Pension Amounts LW'!$B$15:$AS$1399,37,FALSE)</f>
        <v>10990</v>
      </c>
      <c r="AA818" s="99">
        <f t="shared" si="56"/>
        <v>231409</v>
      </c>
      <c r="AB818" s="72">
        <f>VLOOKUP(D818,'[1]Pension Expense Details'!$D$22:$S$1407,16,FALSE)</f>
        <v>95585</v>
      </c>
      <c r="AC818" s="72">
        <f t="shared" si="57"/>
        <v>127941</v>
      </c>
      <c r="AD818" s="72">
        <f>VLOOKUP(D818,'[1]Schedule of Pension Amounts LW'!$B$15:$W$1399,22,FALSE)</f>
        <v>223526</v>
      </c>
    </row>
    <row r="819" spans="1:30" x14ac:dyDescent="0.3">
      <c r="A819" s="104"/>
      <c r="B819" s="33"/>
      <c r="C819" s="33" t="str">
        <f>VLOOKUP(D819,'[1]Employer information'!$I$3:$J$1391,2,FALSE)</f>
        <v xml:space="preserve">Public Education                                  </v>
      </c>
      <c r="D819" s="33" t="str">
        <f>'[1]Schedule of Pension Amounts LW'!B812</f>
        <v>1470</v>
      </c>
      <c r="E819" s="33" t="str">
        <f>IF(ISNA(VLOOKUP(D819,'[1]Proportionate Shares'!$D$23:$G$1400,2,FALSE)),"",VLOOKUP(D819,'[1]Proportionate Shares'!$D$23:$G$1400,2,FALSE))</f>
        <v>254902</v>
      </c>
      <c r="F819" s="33" t="str">
        <f>IF(ISNA(VLOOKUP(D819,'[1]Proportionate Shares'!$D$23:$G$1400,3,FALSE)),"",VLOOKUP(D819,'[1]Proportionate Shares'!$D$23:$G$1400,3,FALSE))</f>
        <v/>
      </c>
      <c r="G819" s="34" t="str">
        <f>VLOOKUP(D819,'[1]Employer information'!$A$3:$B$1390,2,FALSE)</f>
        <v>LA PRYOR ISD</v>
      </c>
      <c r="H819" s="36">
        <f>IF(ISNA(VLOOKUP(D819,'[1]Proportionate Shares'!$D$23:$I$1377,6,FALSE)),0,VLOOKUP(D819,'[1]Proportionate Shares'!$D$23:$I$1377,6,FALSE))</f>
        <v>3.1889473E-5</v>
      </c>
      <c r="I819" s="105">
        <f>VLOOKUP(D819,'[1]Schedule of Pension Amounts LW'!$B$15:$E$1399,3,FALSE)</f>
        <v>2007917</v>
      </c>
      <c r="J819" s="105">
        <f>-IF(ISNA(VLOOKUP(D819,'[1]Combined Contribution Amounts'!$A$2:$K$1335,5,FALSE)),0,VLOOKUP(D819,'[1]Combined Contribution Amounts'!$A$2:$K$1335,5,FALSE))</f>
        <v>-111617</v>
      </c>
      <c r="K819" s="105">
        <f>-IF(ISNA(VLOOKUP(D819,'[1]Combined Contribution Amounts'!$A$2:$K$1335,7,FALSE)),0,VLOOKUP(D819,'[1]Combined Contribution Amounts'!$A$2:$K$1335,7,FALSE))+-IF(ISNA(VLOOKUP(D819,'[1]Combined Contribution Amounts'!$A$2:$K$1335,8,FALSE)),0,VLOOKUP(D819,'[1]Combined Contribution Amounts'!$A$2:$K$1335,8,FALSE))+-IF(ISNA(VLOOKUP(D819,'[1]Combined Contribution Amounts'!$A$2:$K$1335,9,FALSE)),0,VLOOKUP(D819,'[1]Combined Contribution Amounts'!$A$2:$K$1335,9,FALSE))</f>
        <v>0</v>
      </c>
      <c r="L819" s="105">
        <f>VLOOKUP(D819,'[1]Pension Expense Details'!$D$23:$S$1407,16,FALSE)</f>
        <v>114018</v>
      </c>
      <c r="M819" s="105">
        <f>ROUND(('[1]68_InOutFlowsCurPrdAndPriorHist'!$F$28-'[1]68_InOutFlowsCurPrdAndPriorHist'!$F$31)*$H819,0)-VLOOKUP(D819,'[1]Pension Expense Details'!$D$23:$S$1407,12,FALSE)</f>
        <v>-26412</v>
      </c>
      <c r="N819" s="105">
        <f>ROUND(('[1]68_InOutFlowsCurPrdAndPriorHist'!$F$29-'[1]68_InOutFlowsCurPrdAndPriorHist'!$F$32)*$H819,0)-VLOOKUP(D819,'[1]Pension Expense Details'!$D$23:$S$1407,13,FALSE)</f>
        <v>-199571</v>
      </c>
      <c r="O819" s="105">
        <f>ROUND(('[1]68_InOutFlowsCurPrdAndPriorHist'!$F$30-'[1]68_InOutFlowsCurPrdAndPriorHist'!$F$33)*$H819,0)-VLOOKUP(D819,'[1]Pension Expense Details'!$D$23:$S$1407,14,FALSE)</f>
        <v>86301</v>
      </c>
      <c r="P819" s="105">
        <f>ROUND((VLOOKUP(D819,'[1]Schedule of Pension Amounts LW'!$B$15:$AC$1399,28,FALSE)-VLOOKUP(D819,'[1]Schedule of Pension Amounts LW'!$B$15:$AC$1399,27,FALSE))*'[1]Schedule of Pension Amounts LW'!AD$4,0)+VLOOKUP(D819,'[1]Schedule of Pension Amounts LW'!$B$15:$AH$1399,33,FALSE)-VLOOKUP(D819,'[1]Pension Expense Details'!$D$23:$S$1407,15,FALSE)</f>
        <v>-212922</v>
      </c>
      <c r="Q819" s="98">
        <f t="shared" si="54"/>
        <v>1657714</v>
      </c>
      <c r="R819" s="98">
        <f>ROUND('[1]68_InOutFlowsCurPrdAndPrior'!$D$32*IF(ISNA(VLOOKUP(D819,'[1]Proportionate Shares'!$D$23:$I$1359,6,FALSE)),0,VLOOKUP(D819,'[1]Proportionate Shares'!$D$23:$I$1359,6,FALSE)),0)</f>
        <v>6964</v>
      </c>
      <c r="S819" s="98">
        <f>ROUND('[1]68_InOutFlowsCurPrdAndPrior'!$D$33*IF(ISNA(VLOOKUP(D819,'[1]Proportionate Shares'!$D$23:$I$1359,6,FALSE)),0,VLOOKUP(D819,'[1]Proportionate Shares'!$D$23:$I$1359,6,FALSE)),0)</f>
        <v>514304</v>
      </c>
      <c r="T819" s="98">
        <f>ROUND('[1]68_InOutFlowsCurPrdAndPrior'!$D$35*IF(ISNA(VLOOKUP(D819,'[1]Proportionate Shares'!$D$23:$I$1359,6,FALSE)),0,VLOOKUP(D819,'[1]Proportionate Shares'!$D$23:$I$1359,6,FALSE)),0)</f>
        <v>99662</v>
      </c>
      <c r="U819" s="98">
        <f>VLOOKUP(D819,'[1]Schedule of Pension Amounts LW'!$B$15:$AS$1399,36,FALSE)</f>
        <v>68797</v>
      </c>
      <c r="V819" s="99">
        <f t="shared" si="55"/>
        <v>689727</v>
      </c>
      <c r="W819" s="98">
        <f>ROUND('[1]68_InOutFlowsCurPrdAndPrior'!$F$32*IF(ISNA(VLOOKUP(D819,'[1]Proportionate Shares'!$D$23:$I$1359,6,FALSE)),0,VLOOKUP(D819,'[1]Proportionate Shares'!$D$23:$I$1359,6,FALSE)),0)</f>
        <v>57558</v>
      </c>
      <c r="X819" s="98">
        <f>ROUND('[1]68_InOutFlowsCurPrdAndPrior'!$F$33*IF(ISNA(VLOOKUP(D819,'[1]Proportionate Shares'!$D$23:$I$1359,6,FALSE)),0,VLOOKUP(D819,'[1]Proportionate Shares'!$D$23:$I$1359,6,FALSE)),0)</f>
        <v>212535</v>
      </c>
      <c r="Y819" s="98">
        <f>ROUND('[1]68_InOutFlowsCurPrdAndPrior'!$F$35*IF(ISNA(VLOOKUP(D819,'[1]Proportionate Shares'!$D$23:$I$1359,6,FALSE)),0,VLOOKUP(D819,'[1]Proportionate Shares'!$D$23:$I$1359,6,FALSE)),0)</f>
        <v>83017</v>
      </c>
      <c r="Z819" s="98">
        <f>-VLOOKUP(D819,'[1]Schedule of Pension Amounts LW'!$B$15:$AS$1399,37,FALSE)</f>
        <v>146517</v>
      </c>
      <c r="AA819" s="99">
        <f t="shared" si="56"/>
        <v>499627</v>
      </c>
      <c r="AB819" s="72">
        <f>VLOOKUP(D819,'[1]Pension Expense Details'!$D$22:$S$1407,16,FALSE)</f>
        <v>114018</v>
      </c>
      <c r="AC819" s="72">
        <f t="shared" si="57"/>
        <v>180967</v>
      </c>
      <c r="AD819" s="72">
        <f>VLOOKUP(D819,'[1]Schedule of Pension Amounts LW'!$B$15:$W$1399,22,FALSE)</f>
        <v>294985</v>
      </c>
    </row>
    <row r="820" spans="1:30" x14ac:dyDescent="0.3">
      <c r="A820" s="104"/>
      <c r="B820" s="33"/>
      <c r="C820" s="33" t="str">
        <f>VLOOKUP(D820,'[1]Employer information'!$I$3:$J$1391,2,FALSE)</f>
        <v xml:space="preserve">Public Education                                  </v>
      </c>
      <c r="D820" s="33" t="str">
        <f>'[1]Schedule of Pension Amounts LW'!B813</f>
        <v>0805</v>
      </c>
      <c r="E820" s="33" t="str">
        <f>IF(ISNA(VLOOKUP(D820,'[1]Proportionate Shares'!$D$23:$G$1400,2,FALSE)),"",VLOOKUP(D820,'[1]Proportionate Shares'!$D$23:$G$1400,2,FALSE))</f>
        <v>161906</v>
      </c>
      <c r="F820" s="33" t="str">
        <f>IF(ISNA(VLOOKUP(D820,'[1]Proportionate Shares'!$D$23:$G$1400,3,FALSE)),"",VLOOKUP(D820,'[1]Proportionate Shares'!$D$23:$G$1400,3,FALSE))</f>
        <v xml:space="preserve">   </v>
      </c>
      <c r="G820" s="34" t="str">
        <f>VLOOKUP(D820,'[1]Employer information'!$A$3:$B$1390,2,FALSE)</f>
        <v>LA VEGA ISD</v>
      </c>
      <c r="H820" s="36">
        <f>IF(ISNA(VLOOKUP(D820,'[1]Proportionate Shares'!$D$23:$I$1377,6,FALSE)),0,VLOOKUP(D820,'[1]Proportionate Shares'!$D$23:$I$1377,6,FALSE))</f>
        <v>1.8020493699999999E-4</v>
      </c>
      <c r="I820" s="105">
        <f>VLOOKUP(D820,'[1]Schedule of Pension Amounts LW'!$B$15:$E$1399,3,FALSE)</f>
        <v>9961973</v>
      </c>
      <c r="J820" s="105">
        <f>-IF(ISNA(VLOOKUP(D820,'[1]Combined Contribution Amounts'!$A$2:$K$1335,5,FALSE)),0,VLOOKUP(D820,'[1]Combined Contribution Amounts'!$A$2:$K$1335,5,FALSE))</f>
        <v>-630739</v>
      </c>
      <c r="K820" s="105">
        <f>-IF(ISNA(VLOOKUP(D820,'[1]Combined Contribution Amounts'!$A$2:$K$1335,7,FALSE)),0,VLOOKUP(D820,'[1]Combined Contribution Amounts'!$A$2:$K$1335,7,FALSE))+-IF(ISNA(VLOOKUP(D820,'[1]Combined Contribution Amounts'!$A$2:$K$1335,8,FALSE)),0,VLOOKUP(D820,'[1]Combined Contribution Amounts'!$A$2:$K$1335,8,FALSE))+-IF(ISNA(VLOOKUP(D820,'[1]Combined Contribution Amounts'!$A$2:$K$1335,9,FALSE)),0,VLOOKUP(D820,'[1]Combined Contribution Amounts'!$A$2:$K$1335,9,FALSE))</f>
        <v>0</v>
      </c>
      <c r="L820" s="105">
        <f>VLOOKUP(D820,'[1]Pension Expense Details'!$D$23:$S$1407,16,FALSE)</f>
        <v>861936</v>
      </c>
      <c r="M820" s="105">
        <f>ROUND(('[1]68_InOutFlowsCurPrdAndPriorHist'!$F$28-'[1]68_InOutFlowsCurPrdAndPriorHist'!$F$31)*$H820,0)-VLOOKUP(D820,'[1]Pension Expense Details'!$D$23:$S$1407,12,FALSE)</f>
        <v>-149252</v>
      </c>
      <c r="N820" s="105">
        <f>ROUND(('[1]68_InOutFlowsCurPrdAndPriorHist'!$F$29-'[1]68_InOutFlowsCurPrdAndPriorHist'!$F$32)*$H820,0)-VLOOKUP(D820,'[1]Pension Expense Details'!$D$23:$S$1407,13,FALSE)</f>
        <v>-1127759</v>
      </c>
      <c r="O820" s="105">
        <f>ROUND(('[1]68_InOutFlowsCurPrdAndPriorHist'!$F$30-'[1]68_InOutFlowsCurPrdAndPriorHist'!$F$33)*$H820,0)-VLOOKUP(D820,'[1]Pension Expense Details'!$D$23:$S$1407,14,FALSE)</f>
        <v>487678</v>
      </c>
      <c r="P820" s="105">
        <f>ROUND((VLOOKUP(D820,'[1]Schedule of Pension Amounts LW'!$B$15:$AC$1399,28,FALSE)-VLOOKUP(D820,'[1]Schedule of Pension Amounts LW'!$B$15:$AC$1399,27,FALSE))*'[1]Schedule of Pension Amounts LW'!AD$4,0)+VLOOKUP(D820,'[1]Schedule of Pension Amounts LW'!$B$15:$AH$1399,33,FALSE)-VLOOKUP(D820,'[1]Pension Expense Details'!$D$23:$S$1407,15,FALSE)</f>
        <v>-36221</v>
      </c>
      <c r="Q820" s="98">
        <f t="shared" si="54"/>
        <v>9367616</v>
      </c>
      <c r="R820" s="98">
        <f>ROUND('[1]68_InOutFlowsCurPrdAndPrior'!$D$32*IF(ISNA(VLOOKUP(D820,'[1]Proportionate Shares'!$D$23:$I$1359,6,FALSE)),0,VLOOKUP(D820,'[1]Proportionate Shares'!$D$23:$I$1359,6,FALSE)),0)</f>
        <v>39352</v>
      </c>
      <c r="S820" s="98">
        <f>ROUND('[1]68_InOutFlowsCurPrdAndPrior'!$D$33*IF(ISNA(VLOOKUP(D820,'[1]Proportionate Shares'!$D$23:$I$1359,6,FALSE)),0,VLOOKUP(D820,'[1]Proportionate Shares'!$D$23:$I$1359,6,FALSE)),0)</f>
        <v>2906295</v>
      </c>
      <c r="T820" s="98">
        <f>ROUND('[1]68_InOutFlowsCurPrdAndPrior'!$D$35*IF(ISNA(VLOOKUP(D820,'[1]Proportionate Shares'!$D$23:$I$1359,6,FALSE)),0,VLOOKUP(D820,'[1]Proportionate Shares'!$D$23:$I$1359,6,FALSE)),0)</f>
        <v>563184</v>
      </c>
      <c r="U820" s="98">
        <f>VLOOKUP(D820,'[1]Schedule of Pension Amounts LW'!$B$15:$AS$1399,36,FALSE)</f>
        <v>763846</v>
      </c>
      <c r="V820" s="99">
        <f t="shared" si="55"/>
        <v>4272677</v>
      </c>
      <c r="W820" s="98">
        <f>ROUND('[1]68_InOutFlowsCurPrdAndPrior'!$F$32*IF(ISNA(VLOOKUP(D820,'[1]Proportionate Shares'!$D$23:$I$1359,6,FALSE)),0,VLOOKUP(D820,'[1]Proportionate Shares'!$D$23:$I$1359,6,FALSE)),0)</f>
        <v>325258</v>
      </c>
      <c r="X820" s="98">
        <f>ROUND('[1]68_InOutFlowsCurPrdAndPrior'!$F$33*IF(ISNA(VLOOKUP(D820,'[1]Proportionate Shares'!$D$23:$I$1359,6,FALSE)),0,VLOOKUP(D820,'[1]Proportionate Shares'!$D$23:$I$1359,6,FALSE)),0)</f>
        <v>1201018</v>
      </c>
      <c r="Y820" s="98">
        <f>ROUND('[1]68_InOutFlowsCurPrdAndPrior'!$F$35*IF(ISNA(VLOOKUP(D820,'[1]Proportionate Shares'!$D$23:$I$1359,6,FALSE)),0,VLOOKUP(D820,'[1]Proportionate Shares'!$D$23:$I$1359,6,FALSE)),0)</f>
        <v>469122</v>
      </c>
      <c r="Z820" s="98">
        <f>-VLOOKUP(D820,'[1]Schedule of Pension Amounts LW'!$B$15:$AS$1399,37,FALSE)</f>
        <v>351566</v>
      </c>
      <c r="AA820" s="99">
        <f t="shared" si="56"/>
        <v>2346964</v>
      </c>
      <c r="AB820" s="72">
        <f>VLOOKUP(D820,'[1]Pension Expense Details'!$D$22:$S$1407,16,FALSE)</f>
        <v>861936</v>
      </c>
      <c r="AC820" s="72">
        <f t="shared" si="57"/>
        <v>1045114</v>
      </c>
      <c r="AD820" s="72">
        <f>VLOOKUP(D820,'[1]Schedule of Pension Amounts LW'!$B$15:$W$1399,22,FALSE)</f>
        <v>1907050</v>
      </c>
    </row>
    <row r="821" spans="1:30" x14ac:dyDescent="0.3">
      <c r="A821" s="104"/>
      <c r="B821" s="33"/>
      <c r="C821" s="33" t="str">
        <f>VLOOKUP(D821,'[1]Employer information'!$I$3:$J$1391,2,FALSE)</f>
        <v xml:space="preserve">Public Education                                  </v>
      </c>
      <c r="D821" s="33" t="str">
        <f>'[1]Schedule of Pension Amounts LW'!B814</f>
        <v>0806</v>
      </c>
      <c r="E821" s="33" t="str">
        <f>IF(ISNA(VLOOKUP(D821,'[1]Proportionate Shares'!$D$23:$G$1400,2,FALSE)),"",VLOOKUP(D821,'[1]Proportionate Shares'!$D$23:$G$1400,2,FALSE))</f>
        <v>247903</v>
      </c>
      <c r="F821" s="33" t="str">
        <f>IF(ISNA(VLOOKUP(D821,'[1]Proportionate Shares'!$D$23:$G$1400,3,FALSE)),"",VLOOKUP(D821,'[1]Proportionate Shares'!$D$23:$G$1400,3,FALSE))</f>
        <v xml:space="preserve">   </v>
      </c>
      <c r="G821" s="34" t="str">
        <f>VLOOKUP(D821,'[1]Employer information'!$A$3:$B$1390,2,FALSE)</f>
        <v>LA VERNIA ISD</v>
      </c>
      <c r="H821" s="36">
        <f>IF(ISNA(VLOOKUP(D821,'[1]Proportionate Shares'!$D$23:$I$1377,6,FALSE)),0,VLOOKUP(D821,'[1]Proportionate Shares'!$D$23:$I$1377,6,FALSE))</f>
        <v>1.6549487300000001E-4</v>
      </c>
      <c r="I821" s="105">
        <f>VLOOKUP(D821,'[1]Schedule of Pension Amounts LW'!$B$15:$E$1399,3,FALSE)</f>
        <v>9117272</v>
      </c>
      <c r="J821" s="105">
        <f>-IF(ISNA(VLOOKUP(D821,'[1]Combined Contribution Amounts'!$A$2:$K$1335,5,FALSE)),0,VLOOKUP(D821,'[1]Combined Contribution Amounts'!$A$2:$K$1335,5,FALSE))</f>
        <v>-579252</v>
      </c>
      <c r="K821" s="105">
        <f>-IF(ISNA(VLOOKUP(D821,'[1]Combined Contribution Amounts'!$A$2:$K$1335,7,FALSE)),0,VLOOKUP(D821,'[1]Combined Contribution Amounts'!$A$2:$K$1335,7,FALSE))+-IF(ISNA(VLOOKUP(D821,'[1]Combined Contribution Amounts'!$A$2:$K$1335,8,FALSE)),0,VLOOKUP(D821,'[1]Combined Contribution Amounts'!$A$2:$K$1335,8,FALSE))+-IF(ISNA(VLOOKUP(D821,'[1]Combined Contribution Amounts'!$A$2:$K$1335,9,FALSE)),0,VLOOKUP(D821,'[1]Combined Contribution Amounts'!$A$2:$K$1335,9,FALSE))</f>
        <v>0</v>
      </c>
      <c r="L821" s="105">
        <f>VLOOKUP(D821,'[1]Pension Expense Details'!$D$23:$S$1407,16,FALSE)</f>
        <v>796530</v>
      </c>
      <c r="M821" s="105">
        <f>ROUND(('[1]68_InOutFlowsCurPrdAndPriorHist'!$F$28-'[1]68_InOutFlowsCurPrdAndPriorHist'!$F$31)*$H821,0)-VLOOKUP(D821,'[1]Pension Expense Details'!$D$23:$S$1407,12,FALSE)</f>
        <v>-137069</v>
      </c>
      <c r="N821" s="105">
        <f>ROUND(('[1]68_InOutFlowsCurPrdAndPriorHist'!$F$29-'[1]68_InOutFlowsCurPrdAndPriorHist'!$F$32)*$H821,0)-VLOOKUP(D821,'[1]Pension Expense Details'!$D$23:$S$1407,13,FALSE)</f>
        <v>-1035701</v>
      </c>
      <c r="O821" s="105">
        <f>ROUND(('[1]68_InOutFlowsCurPrdAndPriorHist'!$F$30-'[1]68_InOutFlowsCurPrdAndPriorHist'!$F$33)*$H821,0)-VLOOKUP(D821,'[1]Pension Expense Details'!$D$23:$S$1407,14,FALSE)</f>
        <v>447869</v>
      </c>
      <c r="P821" s="105">
        <f>ROUND((VLOOKUP(D821,'[1]Schedule of Pension Amounts LW'!$B$15:$AC$1399,28,FALSE)-VLOOKUP(D821,'[1]Schedule of Pension Amounts LW'!$B$15:$AC$1399,27,FALSE))*'[1]Schedule of Pension Amounts LW'!AD$4,0)+VLOOKUP(D821,'[1]Schedule of Pension Amounts LW'!$B$15:$AH$1399,33,FALSE)-VLOOKUP(D821,'[1]Pension Expense Details'!$D$23:$S$1407,15,FALSE)</f>
        <v>-6708</v>
      </c>
      <c r="Q821" s="98">
        <f t="shared" si="54"/>
        <v>8602941</v>
      </c>
      <c r="R821" s="98">
        <f>ROUND('[1]68_InOutFlowsCurPrdAndPrior'!$D$32*IF(ISNA(VLOOKUP(D821,'[1]Proportionate Shares'!$D$23:$I$1359,6,FALSE)),0,VLOOKUP(D821,'[1]Proportionate Shares'!$D$23:$I$1359,6,FALSE)),0)</f>
        <v>36140</v>
      </c>
      <c r="S821" s="98">
        <f>ROUND('[1]68_InOutFlowsCurPrdAndPrior'!$D$33*IF(ISNA(VLOOKUP(D821,'[1]Proportionate Shares'!$D$23:$I$1359,6,FALSE)),0,VLOOKUP(D821,'[1]Proportionate Shares'!$D$23:$I$1359,6,FALSE)),0)</f>
        <v>2669055</v>
      </c>
      <c r="T821" s="98">
        <f>ROUND('[1]68_InOutFlowsCurPrdAndPrior'!$D$35*IF(ISNA(VLOOKUP(D821,'[1]Proportionate Shares'!$D$23:$I$1359,6,FALSE)),0,VLOOKUP(D821,'[1]Proportionate Shares'!$D$23:$I$1359,6,FALSE)),0)</f>
        <v>517211</v>
      </c>
      <c r="U821" s="98">
        <f>VLOOKUP(D821,'[1]Schedule of Pension Amounts LW'!$B$15:$AS$1399,36,FALSE)</f>
        <v>942268</v>
      </c>
      <c r="V821" s="99">
        <f t="shared" si="55"/>
        <v>4164674</v>
      </c>
      <c r="W821" s="98">
        <f>ROUND('[1]68_InOutFlowsCurPrdAndPrior'!$F$32*IF(ISNA(VLOOKUP(D821,'[1]Proportionate Shares'!$D$23:$I$1359,6,FALSE)),0,VLOOKUP(D821,'[1]Proportionate Shares'!$D$23:$I$1359,6,FALSE)),0)</f>
        <v>298708</v>
      </c>
      <c r="X821" s="98">
        <f>ROUND('[1]68_InOutFlowsCurPrdAndPrior'!$F$33*IF(ISNA(VLOOKUP(D821,'[1]Proportionate Shares'!$D$23:$I$1359,6,FALSE)),0,VLOOKUP(D821,'[1]Proportionate Shares'!$D$23:$I$1359,6,FALSE)),0)</f>
        <v>1102980</v>
      </c>
      <c r="Y821" s="98">
        <f>ROUND('[1]68_InOutFlowsCurPrdAndPrior'!$F$35*IF(ISNA(VLOOKUP(D821,'[1]Proportionate Shares'!$D$23:$I$1359,6,FALSE)),0,VLOOKUP(D821,'[1]Proportionate Shares'!$D$23:$I$1359,6,FALSE)),0)</f>
        <v>430828</v>
      </c>
      <c r="Z821" s="98">
        <f>-VLOOKUP(D821,'[1]Schedule of Pension Amounts LW'!$B$15:$AS$1399,37,FALSE)</f>
        <v>20936</v>
      </c>
      <c r="AA821" s="99">
        <f t="shared" si="56"/>
        <v>1853452</v>
      </c>
      <c r="AB821" s="72">
        <f>VLOOKUP(D821,'[1]Pension Expense Details'!$D$22:$S$1407,16,FALSE)</f>
        <v>796530</v>
      </c>
      <c r="AC821" s="72">
        <f t="shared" si="57"/>
        <v>1059021</v>
      </c>
      <c r="AD821" s="72">
        <f>VLOOKUP(D821,'[1]Schedule of Pension Amounts LW'!$B$15:$W$1399,22,FALSE)</f>
        <v>1855551</v>
      </c>
    </row>
    <row r="822" spans="1:30" x14ac:dyDescent="0.3">
      <c r="A822" s="104"/>
      <c r="B822" s="33"/>
      <c r="C822" s="33" t="str">
        <f>VLOOKUP(D822,'[1]Employer information'!$I$3:$J$1391,2,FALSE)</f>
        <v xml:space="preserve">Public Education                                  </v>
      </c>
      <c r="D822" s="33" t="str">
        <f>'[1]Schedule of Pension Amounts LW'!B815</f>
        <v>1606</v>
      </c>
      <c r="E822" s="33" t="str">
        <f>IF(ISNA(VLOOKUP(D822,'[1]Proportionate Shares'!$D$23:$G$1400,2,FALSE)),"",VLOOKUP(D822,'[1]Proportionate Shares'!$D$23:$G$1400,2,FALSE))</f>
        <v>108914</v>
      </c>
      <c r="F822" s="33" t="str">
        <f>IF(ISNA(VLOOKUP(D822,'[1]Proportionate Shares'!$D$23:$G$1400,3,FALSE)),"",VLOOKUP(D822,'[1]Proportionate Shares'!$D$23:$G$1400,3,FALSE))</f>
        <v/>
      </c>
      <c r="G822" s="34" t="str">
        <f>VLOOKUP(D822,'[1]Employer information'!$A$3:$B$1390,2,FALSE)</f>
        <v>LA VILLA ISD</v>
      </c>
      <c r="H822" s="36">
        <f>IF(ISNA(VLOOKUP(D822,'[1]Proportionate Shares'!$D$23:$I$1377,6,FALSE)),0,VLOOKUP(D822,'[1]Proportionate Shares'!$D$23:$I$1377,6,FALSE))</f>
        <v>4.3794492E-5</v>
      </c>
      <c r="I822" s="105">
        <f>VLOOKUP(D822,'[1]Schedule of Pension Amounts LW'!$B$15:$E$1399,3,FALSE)</f>
        <v>2760416</v>
      </c>
      <c r="J822" s="105">
        <f>-IF(ISNA(VLOOKUP(D822,'[1]Combined Contribution Amounts'!$A$2:$K$1335,5,FALSE)),0,VLOOKUP(D822,'[1]Combined Contribution Amounts'!$A$2:$K$1335,5,FALSE))</f>
        <v>-153286</v>
      </c>
      <c r="K822" s="105">
        <f>-IF(ISNA(VLOOKUP(D822,'[1]Combined Contribution Amounts'!$A$2:$K$1335,7,FALSE)),0,VLOOKUP(D822,'[1]Combined Contribution Amounts'!$A$2:$K$1335,7,FALSE))+-IF(ISNA(VLOOKUP(D822,'[1]Combined Contribution Amounts'!$A$2:$K$1335,8,FALSE)),0,VLOOKUP(D822,'[1]Combined Contribution Amounts'!$A$2:$K$1335,8,FALSE))+-IF(ISNA(VLOOKUP(D822,'[1]Combined Contribution Amounts'!$A$2:$K$1335,9,FALSE)),0,VLOOKUP(D822,'[1]Combined Contribution Amounts'!$A$2:$K$1335,9,FALSE))</f>
        <v>0</v>
      </c>
      <c r="L822" s="105">
        <f>VLOOKUP(D822,'[1]Pension Expense Details'!$D$23:$S$1407,16,FALSE)</f>
        <v>156129</v>
      </c>
      <c r="M822" s="105">
        <f>ROUND(('[1]68_InOutFlowsCurPrdAndPriorHist'!$F$28-'[1]68_InOutFlowsCurPrdAndPriorHist'!$F$31)*$H822,0)-VLOOKUP(D822,'[1]Pension Expense Details'!$D$23:$S$1407,12,FALSE)</f>
        <v>-36273</v>
      </c>
      <c r="N822" s="105">
        <f>ROUND(('[1]68_InOutFlowsCurPrdAndPriorHist'!$F$29-'[1]68_InOutFlowsCurPrdAndPriorHist'!$F$32)*$H822,0)-VLOOKUP(D822,'[1]Pension Expense Details'!$D$23:$S$1407,13,FALSE)</f>
        <v>-274075</v>
      </c>
      <c r="O822" s="105">
        <f>ROUND(('[1]68_InOutFlowsCurPrdAndPriorHist'!$F$30-'[1]68_InOutFlowsCurPrdAndPriorHist'!$F$33)*$H822,0)-VLOOKUP(D822,'[1]Pension Expense Details'!$D$23:$S$1407,14,FALSE)</f>
        <v>118518</v>
      </c>
      <c r="P822" s="105">
        <f>ROUND((VLOOKUP(D822,'[1]Schedule of Pension Amounts LW'!$B$15:$AC$1399,28,FALSE)-VLOOKUP(D822,'[1]Schedule of Pension Amounts LW'!$B$15:$AC$1399,27,FALSE))*'[1]Schedule of Pension Amounts LW'!AD$4,0)+VLOOKUP(D822,'[1]Schedule of Pension Amounts LW'!$B$15:$AH$1399,33,FALSE)-VLOOKUP(D822,'[1]Pension Expense Details'!$D$23:$S$1407,15,FALSE)</f>
        <v>-294854</v>
      </c>
      <c r="Q822" s="98">
        <f t="shared" si="54"/>
        <v>2276575</v>
      </c>
      <c r="R822" s="98">
        <f>ROUND('[1]68_InOutFlowsCurPrdAndPrior'!$D$32*IF(ISNA(VLOOKUP(D822,'[1]Proportionate Shares'!$D$23:$I$1359,6,FALSE)),0,VLOOKUP(D822,'[1]Proportionate Shares'!$D$23:$I$1359,6,FALSE)),0)</f>
        <v>9564</v>
      </c>
      <c r="S822" s="98">
        <f>ROUND('[1]68_InOutFlowsCurPrdAndPrior'!$D$33*IF(ISNA(VLOOKUP(D822,'[1]Proportionate Shares'!$D$23:$I$1359,6,FALSE)),0,VLOOKUP(D822,'[1]Proportionate Shares'!$D$23:$I$1359,6,FALSE)),0)</f>
        <v>706305</v>
      </c>
      <c r="T822" s="98">
        <f>ROUND('[1]68_InOutFlowsCurPrdAndPrior'!$D$35*IF(ISNA(VLOOKUP(D822,'[1]Proportionate Shares'!$D$23:$I$1359,6,FALSE)),0,VLOOKUP(D822,'[1]Proportionate Shares'!$D$23:$I$1359,6,FALSE)),0)</f>
        <v>136868</v>
      </c>
      <c r="U822" s="98">
        <f>VLOOKUP(D822,'[1]Schedule of Pension Amounts LW'!$B$15:$AS$1399,36,FALSE)</f>
        <v>364164</v>
      </c>
      <c r="V822" s="99">
        <f t="shared" si="55"/>
        <v>1216901</v>
      </c>
      <c r="W822" s="98">
        <f>ROUND('[1]68_InOutFlowsCurPrdAndPrior'!$F$32*IF(ISNA(VLOOKUP(D822,'[1]Proportionate Shares'!$D$23:$I$1359,6,FALSE)),0,VLOOKUP(D822,'[1]Proportionate Shares'!$D$23:$I$1359,6,FALSE)),0)</f>
        <v>79046</v>
      </c>
      <c r="X822" s="98">
        <f>ROUND('[1]68_InOutFlowsCurPrdAndPrior'!$F$33*IF(ISNA(VLOOKUP(D822,'[1]Proportionate Shares'!$D$23:$I$1359,6,FALSE)),0,VLOOKUP(D822,'[1]Proportionate Shares'!$D$23:$I$1359,6,FALSE)),0)</f>
        <v>291879</v>
      </c>
      <c r="Y822" s="98">
        <f>ROUND('[1]68_InOutFlowsCurPrdAndPrior'!$F$35*IF(ISNA(VLOOKUP(D822,'[1]Proportionate Shares'!$D$23:$I$1359,6,FALSE)),0,VLOOKUP(D822,'[1]Proportionate Shares'!$D$23:$I$1359,6,FALSE)),0)</f>
        <v>114009</v>
      </c>
      <c r="Z822" s="98">
        <f>-VLOOKUP(D822,'[1]Schedule of Pension Amounts LW'!$B$15:$AS$1399,37,FALSE)</f>
        <v>289644</v>
      </c>
      <c r="AA822" s="99">
        <f t="shared" si="56"/>
        <v>774578</v>
      </c>
      <c r="AB822" s="72">
        <f>VLOOKUP(D822,'[1]Pension Expense Details'!$D$22:$S$1407,16,FALSE)</f>
        <v>156129</v>
      </c>
      <c r="AC822" s="72">
        <f t="shared" si="57"/>
        <v>310747</v>
      </c>
      <c r="AD822" s="72">
        <f>VLOOKUP(D822,'[1]Schedule of Pension Amounts LW'!$B$15:$W$1399,22,FALSE)</f>
        <v>466876</v>
      </c>
    </row>
    <row r="823" spans="1:30" x14ac:dyDescent="0.3">
      <c r="A823" s="104"/>
      <c r="B823" s="33"/>
      <c r="C823" s="33" t="str">
        <f>VLOOKUP(D823,'[1]Employer information'!$I$3:$J$1391,2,FALSE)</f>
        <v xml:space="preserve">Public Education                                  </v>
      </c>
      <c r="D823" s="33" t="str">
        <f>'[1]Schedule of Pension Amounts LW'!B816</f>
        <v>1618</v>
      </c>
      <c r="E823" s="33" t="str">
        <f>IF(ISNA(VLOOKUP(D823,'[1]Proportionate Shares'!$D$23:$G$1400,2,FALSE)),"",VLOOKUP(D823,'[1]Proportionate Shares'!$D$23:$G$1400,2,FALSE))</f>
        <v>015913</v>
      </c>
      <c r="F823" s="33" t="str">
        <f>IF(ISNA(VLOOKUP(D823,'[1]Proportionate Shares'!$D$23:$G$1400,3,FALSE)),"",VLOOKUP(D823,'[1]Proportionate Shares'!$D$23:$G$1400,3,FALSE))</f>
        <v/>
      </c>
      <c r="G823" s="34" t="str">
        <f>VLOOKUP(D823,'[1]Employer information'!$A$3:$B$1390,2,FALSE)</f>
        <v>LACKLAND ISD</v>
      </c>
      <c r="H823" s="36">
        <f>IF(ISNA(VLOOKUP(D823,'[1]Proportionate Shares'!$D$23:$I$1377,6,FALSE)),0,VLOOKUP(D823,'[1]Proportionate Shares'!$D$23:$I$1377,6,FALSE))</f>
        <v>6.7120549999999999E-6</v>
      </c>
      <c r="I823" s="105">
        <f>VLOOKUP(D823,'[1]Schedule of Pension Amounts LW'!$B$15:$E$1399,3,FALSE)</f>
        <v>346798</v>
      </c>
      <c r="J823" s="105">
        <f>-IF(ISNA(VLOOKUP(D823,'[1]Combined Contribution Amounts'!$A$2:$K$1335,5,FALSE)),0,VLOOKUP(D823,'[1]Combined Contribution Amounts'!$A$2:$K$1335,5,FALSE))</f>
        <v>-23493</v>
      </c>
      <c r="K823" s="105">
        <f>-IF(ISNA(VLOOKUP(D823,'[1]Combined Contribution Amounts'!$A$2:$K$1335,7,FALSE)),0,VLOOKUP(D823,'[1]Combined Contribution Amounts'!$A$2:$K$1335,7,FALSE))+-IF(ISNA(VLOOKUP(D823,'[1]Combined Contribution Amounts'!$A$2:$K$1335,8,FALSE)),0,VLOOKUP(D823,'[1]Combined Contribution Amounts'!$A$2:$K$1335,8,FALSE))+-IF(ISNA(VLOOKUP(D823,'[1]Combined Contribution Amounts'!$A$2:$K$1335,9,FALSE)),0,VLOOKUP(D823,'[1]Combined Contribution Amounts'!$A$2:$K$1335,9,FALSE))</f>
        <v>0</v>
      </c>
      <c r="L823" s="105">
        <f>VLOOKUP(D823,'[1]Pension Expense Details'!$D$23:$S$1407,16,FALSE)</f>
        <v>35916</v>
      </c>
      <c r="M823" s="105">
        <f>ROUND(('[1]68_InOutFlowsCurPrdAndPriorHist'!$F$28-'[1]68_InOutFlowsCurPrdAndPriorHist'!$F$31)*$H823,0)-VLOOKUP(D823,'[1]Pension Expense Details'!$D$23:$S$1407,12,FALSE)</f>
        <v>-5559</v>
      </c>
      <c r="N823" s="105">
        <f>ROUND(('[1]68_InOutFlowsCurPrdAndPriorHist'!$F$29-'[1]68_InOutFlowsCurPrdAndPriorHist'!$F$32)*$H823,0)-VLOOKUP(D823,'[1]Pension Expense Details'!$D$23:$S$1407,13,FALSE)</f>
        <v>-42006</v>
      </c>
      <c r="O823" s="105">
        <f>ROUND(('[1]68_InOutFlowsCurPrdAndPriorHist'!$F$30-'[1]68_InOutFlowsCurPrdAndPriorHist'!$F$33)*$H823,0)-VLOOKUP(D823,'[1]Pension Expense Details'!$D$23:$S$1407,14,FALSE)</f>
        <v>18165</v>
      </c>
      <c r="P823" s="105">
        <f>ROUND((VLOOKUP(D823,'[1]Schedule of Pension Amounts LW'!$B$15:$AC$1399,28,FALSE)-VLOOKUP(D823,'[1]Schedule of Pension Amounts LW'!$B$15:$AC$1399,27,FALSE))*'[1]Schedule of Pension Amounts LW'!AD$4,0)+VLOOKUP(D823,'[1]Schedule of Pension Amounts LW'!$B$15:$AH$1399,33,FALSE)-VLOOKUP(D823,'[1]Pension Expense Details'!$D$23:$S$1407,15,FALSE)</f>
        <v>19093</v>
      </c>
      <c r="Q823" s="98">
        <f t="shared" si="54"/>
        <v>348914</v>
      </c>
      <c r="R823" s="98">
        <f>ROUND('[1]68_InOutFlowsCurPrdAndPrior'!$D$32*IF(ISNA(VLOOKUP(D823,'[1]Proportionate Shares'!$D$23:$I$1359,6,FALSE)),0,VLOOKUP(D823,'[1]Proportionate Shares'!$D$23:$I$1359,6,FALSE)),0)</f>
        <v>1466</v>
      </c>
      <c r="S823" s="98">
        <f>ROUND('[1]68_InOutFlowsCurPrdAndPrior'!$D$33*IF(ISNA(VLOOKUP(D823,'[1]Proportionate Shares'!$D$23:$I$1359,6,FALSE)),0,VLOOKUP(D823,'[1]Proportionate Shares'!$D$23:$I$1359,6,FALSE)),0)</f>
        <v>108250</v>
      </c>
      <c r="T823" s="98">
        <f>ROUND('[1]68_InOutFlowsCurPrdAndPrior'!$D$35*IF(ISNA(VLOOKUP(D823,'[1]Proportionate Shares'!$D$23:$I$1359,6,FALSE)),0,VLOOKUP(D823,'[1]Proportionate Shares'!$D$23:$I$1359,6,FALSE)),0)</f>
        <v>20977</v>
      </c>
      <c r="U823" s="98">
        <f>VLOOKUP(D823,'[1]Schedule of Pension Amounts LW'!$B$15:$AS$1399,36,FALSE)</f>
        <v>69932</v>
      </c>
      <c r="V823" s="99">
        <f t="shared" si="55"/>
        <v>200625</v>
      </c>
      <c r="W823" s="98">
        <f>ROUND('[1]68_InOutFlowsCurPrdAndPrior'!$F$32*IF(ISNA(VLOOKUP(D823,'[1]Proportionate Shares'!$D$23:$I$1359,6,FALSE)),0,VLOOKUP(D823,'[1]Proportionate Shares'!$D$23:$I$1359,6,FALSE)),0)</f>
        <v>12115</v>
      </c>
      <c r="X823" s="98">
        <f>ROUND('[1]68_InOutFlowsCurPrdAndPrior'!$F$33*IF(ISNA(VLOOKUP(D823,'[1]Proportionate Shares'!$D$23:$I$1359,6,FALSE)),0,VLOOKUP(D823,'[1]Proportionate Shares'!$D$23:$I$1359,6,FALSE)),0)</f>
        <v>44734</v>
      </c>
      <c r="Y823" s="98">
        <f>ROUND('[1]68_InOutFlowsCurPrdAndPrior'!$F$35*IF(ISNA(VLOOKUP(D823,'[1]Proportionate Shares'!$D$23:$I$1359,6,FALSE)),0,VLOOKUP(D823,'[1]Proportionate Shares'!$D$23:$I$1359,6,FALSE)),0)</f>
        <v>17473</v>
      </c>
      <c r="Z823" s="98">
        <f>-VLOOKUP(D823,'[1]Schedule of Pension Amounts LW'!$B$15:$AS$1399,37,FALSE)</f>
        <v>150058</v>
      </c>
      <c r="AA823" s="99">
        <f t="shared" si="56"/>
        <v>224380</v>
      </c>
      <c r="AB823" s="72">
        <f>VLOOKUP(D823,'[1]Pension Expense Details'!$D$22:$S$1407,16,FALSE)</f>
        <v>35916</v>
      </c>
      <c r="AC823" s="72">
        <f t="shared" si="57"/>
        <v>9243</v>
      </c>
      <c r="AD823" s="72">
        <f>VLOOKUP(D823,'[1]Schedule of Pension Amounts LW'!$B$15:$W$1399,22,FALSE)</f>
        <v>45159</v>
      </c>
    </row>
    <row r="824" spans="1:30" x14ac:dyDescent="0.3">
      <c r="A824" s="104"/>
      <c r="B824" s="33"/>
      <c r="C824" s="33" t="str">
        <f>VLOOKUP(D824,'[1]Employer information'!$I$3:$J$1391,2,FALSE)</f>
        <v xml:space="preserve">Public Education                                  </v>
      </c>
      <c r="D824" s="33" t="str">
        <f>'[1]Schedule of Pension Amounts LW'!B817</f>
        <v>1922</v>
      </c>
      <c r="E824" s="33" t="str">
        <f>IF(ISNA(VLOOKUP(D824,'[1]Proportionate Shares'!$D$23:$G$1400,2,FALSE)),"",VLOOKUP(D824,'[1]Proportionate Shares'!$D$23:$G$1400,2,FALSE))</f>
        <v>227912</v>
      </c>
      <c r="F824" s="33" t="str">
        <f>IF(ISNA(VLOOKUP(D824,'[1]Proportionate Shares'!$D$23:$G$1400,3,FALSE)),"",VLOOKUP(D824,'[1]Proportionate Shares'!$D$23:$G$1400,3,FALSE))</f>
        <v/>
      </c>
      <c r="G824" s="34" t="str">
        <f>VLOOKUP(D824,'[1]Employer information'!$A$3:$B$1390,2,FALSE)</f>
        <v>LAGO VISTA ISD</v>
      </c>
      <c r="H824" s="36">
        <f>IF(ISNA(VLOOKUP(D824,'[1]Proportionate Shares'!$D$23:$I$1377,6,FALSE)),0,VLOOKUP(D824,'[1]Proportionate Shares'!$D$23:$I$1377,6,FALSE))</f>
        <v>7.3869741999999997E-5</v>
      </c>
      <c r="I824" s="105">
        <f>VLOOKUP(D824,'[1]Schedule of Pension Amounts LW'!$B$15:$E$1399,3,FALSE)</f>
        <v>3736679</v>
      </c>
      <c r="J824" s="105">
        <f>-IF(ISNA(VLOOKUP(D824,'[1]Combined Contribution Amounts'!$A$2:$K$1335,5,FALSE)),0,VLOOKUP(D824,'[1]Combined Contribution Amounts'!$A$2:$K$1335,5,FALSE))</f>
        <v>-258553</v>
      </c>
      <c r="K824" s="105">
        <f>-IF(ISNA(VLOOKUP(D824,'[1]Combined Contribution Amounts'!$A$2:$K$1335,7,FALSE)),0,VLOOKUP(D824,'[1]Combined Contribution Amounts'!$A$2:$K$1335,7,FALSE))+-IF(ISNA(VLOOKUP(D824,'[1]Combined Contribution Amounts'!$A$2:$K$1335,8,FALSE)),0,VLOOKUP(D824,'[1]Combined Contribution Amounts'!$A$2:$K$1335,8,FALSE))+-IF(ISNA(VLOOKUP(D824,'[1]Combined Contribution Amounts'!$A$2:$K$1335,9,FALSE)),0,VLOOKUP(D824,'[1]Combined Contribution Amounts'!$A$2:$K$1335,9,FALSE))</f>
        <v>0</v>
      </c>
      <c r="L824" s="105">
        <f>VLOOKUP(D824,'[1]Pension Expense Details'!$D$23:$S$1407,16,FALSE)</f>
        <v>407856</v>
      </c>
      <c r="M824" s="105">
        <f>ROUND(('[1]68_InOutFlowsCurPrdAndPriorHist'!$F$28-'[1]68_InOutFlowsCurPrdAndPriorHist'!$F$31)*$H824,0)-VLOOKUP(D824,'[1]Pension Expense Details'!$D$23:$S$1407,12,FALSE)</f>
        <v>-61181</v>
      </c>
      <c r="N824" s="105">
        <f>ROUND(('[1]68_InOutFlowsCurPrdAndPriorHist'!$F$29-'[1]68_InOutFlowsCurPrdAndPriorHist'!$F$32)*$H824,0)-VLOOKUP(D824,'[1]Pension Expense Details'!$D$23:$S$1407,13,FALSE)</f>
        <v>-462292</v>
      </c>
      <c r="O824" s="105">
        <f>ROUND(('[1]68_InOutFlowsCurPrdAndPriorHist'!$F$30-'[1]68_InOutFlowsCurPrdAndPriorHist'!$F$33)*$H824,0)-VLOOKUP(D824,'[1]Pension Expense Details'!$D$23:$S$1407,14,FALSE)</f>
        <v>199910</v>
      </c>
      <c r="P824" s="105">
        <f>ROUND((VLOOKUP(D824,'[1]Schedule of Pension Amounts LW'!$B$15:$AC$1399,28,FALSE)-VLOOKUP(D824,'[1]Schedule of Pension Amounts LW'!$B$15:$AC$1399,27,FALSE))*'[1]Schedule of Pension Amounts LW'!AD$4,0)+VLOOKUP(D824,'[1]Schedule of Pension Amounts LW'!$B$15:$AH$1399,33,FALSE)-VLOOKUP(D824,'[1]Pension Expense Details'!$D$23:$S$1407,15,FALSE)</f>
        <v>277561</v>
      </c>
      <c r="Q824" s="98">
        <f t="shared" si="54"/>
        <v>3839980</v>
      </c>
      <c r="R824" s="98">
        <f>ROUND('[1]68_InOutFlowsCurPrdAndPrior'!$D$32*IF(ISNA(VLOOKUP(D824,'[1]Proportionate Shares'!$D$23:$I$1359,6,FALSE)),0,VLOOKUP(D824,'[1]Proportionate Shares'!$D$23:$I$1359,6,FALSE)),0)</f>
        <v>16131</v>
      </c>
      <c r="S824" s="98">
        <f>ROUND('[1]68_InOutFlowsCurPrdAndPrior'!$D$33*IF(ISNA(VLOOKUP(D824,'[1]Proportionate Shares'!$D$23:$I$1359,6,FALSE)),0,VLOOKUP(D824,'[1]Proportionate Shares'!$D$23:$I$1359,6,FALSE)),0)</f>
        <v>1191350</v>
      </c>
      <c r="T824" s="98">
        <f>ROUND('[1]68_InOutFlowsCurPrdAndPrior'!$D$35*IF(ISNA(VLOOKUP(D824,'[1]Proportionate Shares'!$D$23:$I$1359,6,FALSE)),0,VLOOKUP(D824,'[1]Proportionate Shares'!$D$23:$I$1359,6,FALSE)),0)</f>
        <v>230861</v>
      </c>
      <c r="U824" s="98">
        <f>VLOOKUP(D824,'[1]Schedule of Pension Amounts LW'!$B$15:$AS$1399,36,FALSE)</f>
        <v>395936</v>
      </c>
      <c r="V824" s="99">
        <f t="shared" si="55"/>
        <v>1834278</v>
      </c>
      <c r="W824" s="98">
        <f>ROUND('[1]68_InOutFlowsCurPrdAndPrior'!$F$32*IF(ISNA(VLOOKUP(D824,'[1]Proportionate Shares'!$D$23:$I$1359,6,FALSE)),0,VLOOKUP(D824,'[1]Proportionate Shares'!$D$23:$I$1359,6,FALSE)),0)</f>
        <v>133330</v>
      </c>
      <c r="X824" s="98">
        <f>ROUND('[1]68_InOutFlowsCurPrdAndPrior'!$F$33*IF(ISNA(VLOOKUP(D824,'[1]Proportionate Shares'!$D$23:$I$1359,6,FALSE)),0,VLOOKUP(D824,'[1]Proportionate Shares'!$D$23:$I$1359,6,FALSE)),0)</f>
        <v>492322</v>
      </c>
      <c r="Y824" s="98">
        <f>ROUND('[1]68_InOutFlowsCurPrdAndPrior'!$F$35*IF(ISNA(VLOOKUP(D824,'[1]Proportionate Shares'!$D$23:$I$1359,6,FALSE)),0,VLOOKUP(D824,'[1]Proportionate Shares'!$D$23:$I$1359,6,FALSE)),0)</f>
        <v>192303</v>
      </c>
      <c r="Z824" s="98">
        <f>-VLOOKUP(D824,'[1]Schedule of Pension Amounts LW'!$B$15:$AS$1399,37,FALSE)</f>
        <v>81518</v>
      </c>
      <c r="AA824" s="99">
        <f t="shared" si="56"/>
        <v>899473</v>
      </c>
      <c r="AB824" s="72">
        <f>VLOOKUP(D824,'[1]Pension Expense Details'!$D$22:$S$1407,16,FALSE)</f>
        <v>407856</v>
      </c>
      <c r="AC824" s="72">
        <f t="shared" si="57"/>
        <v>392373</v>
      </c>
      <c r="AD824" s="72">
        <f>VLOOKUP(D824,'[1]Schedule of Pension Amounts LW'!$B$15:$W$1399,22,FALSE)</f>
        <v>800229</v>
      </c>
    </row>
    <row r="825" spans="1:30" x14ac:dyDescent="0.3">
      <c r="A825" s="104"/>
      <c r="B825" s="33"/>
      <c r="C825" s="33" t="str">
        <f>VLOOKUP(D825,'[1]Employer information'!$I$3:$J$1391,2,FALSE)</f>
        <v xml:space="preserve">Public Education                                  </v>
      </c>
      <c r="D825" s="33" t="str">
        <f>'[1]Schedule of Pension Amounts LW'!B818</f>
        <v>1725</v>
      </c>
      <c r="E825" s="33" t="str">
        <f>IF(ISNA(VLOOKUP(D825,'[1]Proportionate Shares'!$D$23:$G$1400,2,FALSE)),"",VLOOKUP(D825,'[1]Proportionate Shares'!$D$23:$G$1400,2,FALSE))</f>
        <v>061912</v>
      </c>
      <c r="F825" s="33" t="str">
        <f>IF(ISNA(VLOOKUP(D825,'[1]Proportionate Shares'!$D$23:$G$1400,3,FALSE)),"",VLOOKUP(D825,'[1]Proportionate Shares'!$D$23:$G$1400,3,FALSE))</f>
        <v/>
      </c>
      <c r="G825" s="34" t="str">
        <f>VLOOKUP(D825,'[1]Employer information'!$A$3:$B$1390,2,FALSE)</f>
        <v>LAKE DALLAS ISD</v>
      </c>
      <c r="H825" s="36">
        <f>IF(ISNA(VLOOKUP(D825,'[1]Proportionate Shares'!$D$23:$I$1377,6,FALSE)),0,VLOOKUP(D825,'[1]Proportionate Shares'!$D$23:$I$1377,6,FALSE))</f>
        <v>2.3502705E-4</v>
      </c>
      <c r="I825" s="105">
        <f>VLOOKUP(D825,'[1]Schedule of Pension Amounts LW'!$B$15:$E$1399,3,FALSE)</f>
        <v>12850717</v>
      </c>
      <c r="J825" s="105">
        <f>-IF(ISNA(VLOOKUP(D825,'[1]Combined Contribution Amounts'!$A$2:$K$1335,5,FALSE)),0,VLOOKUP(D825,'[1]Combined Contribution Amounts'!$A$2:$K$1335,5,FALSE))</f>
        <v>-822623</v>
      </c>
      <c r="K825" s="105">
        <f>-IF(ISNA(VLOOKUP(D825,'[1]Combined Contribution Amounts'!$A$2:$K$1335,7,FALSE)),0,VLOOKUP(D825,'[1]Combined Contribution Amounts'!$A$2:$K$1335,7,FALSE))+-IF(ISNA(VLOOKUP(D825,'[1]Combined Contribution Amounts'!$A$2:$K$1335,8,FALSE)),0,VLOOKUP(D825,'[1]Combined Contribution Amounts'!$A$2:$K$1335,8,FALSE))+-IF(ISNA(VLOOKUP(D825,'[1]Combined Contribution Amounts'!$A$2:$K$1335,9,FALSE)),0,VLOOKUP(D825,'[1]Combined Contribution Amounts'!$A$2:$K$1335,9,FALSE))</f>
        <v>0</v>
      </c>
      <c r="L825" s="105">
        <f>VLOOKUP(D825,'[1]Pension Expense Details'!$D$23:$S$1407,16,FALSE)</f>
        <v>1146459</v>
      </c>
      <c r="M825" s="105">
        <f>ROUND(('[1]68_InOutFlowsCurPrdAndPriorHist'!$F$28-'[1]68_InOutFlowsCurPrdAndPriorHist'!$F$31)*$H825,0)-VLOOKUP(D825,'[1]Pension Expense Details'!$D$23:$S$1407,12,FALSE)</f>
        <v>-194659</v>
      </c>
      <c r="N825" s="105">
        <f>ROUND(('[1]68_InOutFlowsCurPrdAndPriorHist'!$F$29-'[1]68_InOutFlowsCurPrdAndPriorHist'!$F$32)*$H825,0)-VLOOKUP(D825,'[1]Pension Expense Details'!$D$23:$S$1407,13,FALSE)</f>
        <v>-1470847</v>
      </c>
      <c r="O825" s="105">
        <f>ROUND(('[1]68_InOutFlowsCurPrdAndPriorHist'!$F$30-'[1]68_InOutFlowsCurPrdAndPriorHist'!$F$33)*$H825,0)-VLOOKUP(D825,'[1]Pension Expense Details'!$D$23:$S$1407,14,FALSE)</f>
        <v>636040</v>
      </c>
      <c r="P825" s="105">
        <f>ROUND((VLOOKUP(D825,'[1]Schedule of Pension Amounts LW'!$B$15:$AC$1399,28,FALSE)-VLOOKUP(D825,'[1]Schedule of Pension Amounts LW'!$B$15:$AC$1399,27,FALSE))*'[1]Schedule of Pension Amounts LW'!AD$4,0)+VLOOKUP(D825,'[1]Schedule of Pension Amounts LW'!$B$15:$AH$1399,33,FALSE)-VLOOKUP(D825,'[1]Pension Expense Details'!$D$23:$S$1407,15,FALSE)</f>
        <v>72354</v>
      </c>
      <c r="Q825" s="98">
        <f t="shared" si="54"/>
        <v>12217441</v>
      </c>
      <c r="R825" s="98">
        <f>ROUND('[1]68_InOutFlowsCurPrdAndPrior'!$D$32*IF(ISNA(VLOOKUP(D825,'[1]Proportionate Shares'!$D$23:$I$1359,6,FALSE)),0,VLOOKUP(D825,'[1]Proportionate Shares'!$D$23:$I$1359,6,FALSE)),0)</f>
        <v>51324</v>
      </c>
      <c r="S825" s="98">
        <f>ROUND('[1]68_InOutFlowsCurPrdAndPrior'!$D$33*IF(ISNA(VLOOKUP(D825,'[1]Proportionate Shares'!$D$23:$I$1359,6,FALSE)),0,VLOOKUP(D825,'[1]Proportionate Shares'!$D$23:$I$1359,6,FALSE)),0)</f>
        <v>3790450</v>
      </c>
      <c r="T825" s="98">
        <f>ROUND('[1]68_InOutFlowsCurPrdAndPrior'!$D$35*IF(ISNA(VLOOKUP(D825,'[1]Proportionate Shares'!$D$23:$I$1359,6,FALSE)),0,VLOOKUP(D825,'[1]Proportionate Shares'!$D$23:$I$1359,6,FALSE)),0)</f>
        <v>734516</v>
      </c>
      <c r="U825" s="98">
        <f>VLOOKUP(D825,'[1]Schedule of Pension Amounts LW'!$B$15:$AS$1399,36,FALSE)</f>
        <v>2015905</v>
      </c>
      <c r="V825" s="99">
        <f t="shared" si="55"/>
        <v>6592195</v>
      </c>
      <c r="W825" s="98">
        <f>ROUND('[1]68_InOutFlowsCurPrdAndPrior'!$F$32*IF(ISNA(VLOOKUP(D825,'[1]Proportionate Shares'!$D$23:$I$1359,6,FALSE)),0,VLOOKUP(D825,'[1]Proportionate Shares'!$D$23:$I$1359,6,FALSE)),0)</f>
        <v>424209</v>
      </c>
      <c r="X825" s="98">
        <f>ROUND('[1]68_InOutFlowsCurPrdAndPrior'!$F$33*IF(ISNA(VLOOKUP(D825,'[1]Proportionate Shares'!$D$23:$I$1359,6,FALSE)),0,VLOOKUP(D825,'[1]Proportionate Shares'!$D$23:$I$1359,6,FALSE)),0)</f>
        <v>1566393</v>
      </c>
      <c r="Y825" s="98">
        <f>ROUND('[1]68_InOutFlowsCurPrdAndPrior'!$F$35*IF(ISNA(VLOOKUP(D825,'[1]Proportionate Shares'!$D$23:$I$1359,6,FALSE)),0,VLOOKUP(D825,'[1]Proportionate Shares'!$D$23:$I$1359,6,FALSE)),0)</f>
        <v>611839</v>
      </c>
      <c r="Z825" s="98">
        <f>-VLOOKUP(D825,'[1]Schedule of Pension Amounts LW'!$B$15:$AS$1399,37,FALSE)</f>
        <v>74067</v>
      </c>
      <c r="AA825" s="99">
        <f t="shared" si="56"/>
        <v>2676508</v>
      </c>
      <c r="AB825" s="72">
        <f>VLOOKUP(D825,'[1]Pension Expense Details'!$D$22:$S$1407,16,FALSE)</f>
        <v>1146459</v>
      </c>
      <c r="AC825" s="72">
        <f t="shared" si="57"/>
        <v>1656445</v>
      </c>
      <c r="AD825" s="72">
        <f>VLOOKUP(D825,'[1]Schedule of Pension Amounts LW'!$B$15:$W$1399,22,FALSE)</f>
        <v>2802904</v>
      </c>
    </row>
    <row r="826" spans="1:30" x14ac:dyDescent="0.3">
      <c r="A826" s="104"/>
      <c r="B826" s="33"/>
      <c r="C826" s="33" t="str">
        <f>VLOOKUP(D826,'[1]Employer information'!$I$3:$J$1391,2,FALSE)</f>
        <v xml:space="preserve">Public Education                                  </v>
      </c>
      <c r="D826" s="33" t="str">
        <f>'[1]Schedule of Pension Amounts LW'!B819</f>
        <v>1980</v>
      </c>
      <c r="E826" s="33" t="str">
        <f>IF(ISNA(VLOOKUP(D826,'[1]Proportionate Shares'!$D$23:$G$1400,2,FALSE)),"",VLOOKUP(D826,'[1]Proportionate Shares'!$D$23:$G$1400,2,FALSE))</f>
        <v>227913</v>
      </c>
      <c r="F826" s="33" t="str">
        <f>IF(ISNA(VLOOKUP(D826,'[1]Proportionate Shares'!$D$23:$G$1400,3,FALSE)),"",VLOOKUP(D826,'[1]Proportionate Shares'!$D$23:$G$1400,3,FALSE))</f>
        <v/>
      </c>
      <c r="G826" s="34" t="str">
        <f>VLOOKUP(D826,'[1]Employer information'!$A$3:$B$1390,2,FALSE)</f>
        <v>LAKE TRAVIS ISD</v>
      </c>
      <c r="H826" s="36">
        <f>IF(ISNA(VLOOKUP(D826,'[1]Proportionate Shares'!$D$23:$I$1377,6,FALSE)),0,VLOOKUP(D826,'[1]Proportionate Shares'!$D$23:$I$1377,6,FALSE))</f>
        <v>4.5453777600000002E-4</v>
      </c>
      <c r="I826" s="105">
        <f>VLOOKUP(D826,'[1]Schedule of Pension Amounts LW'!$B$15:$E$1399,3,FALSE)</f>
        <v>23438267</v>
      </c>
      <c r="J826" s="105">
        <f>-IF(ISNA(VLOOKUP(D826,'[1]Combined Contribution Amounts'!$A$2:$K$1335,5,FALSE)),0,VLOOKUP(D826,'[1]Combined Contribution Amounts'!$A$2:$K$1335,5,FALSE))</f>
        <v>-1590937</v>
      </c>
      <c r="K826" s="105">
        <f>-IF(ISNA(VLOOKUP(D826,'[1]Combined Contribution Amounts'!$A$2:$K$1335,7,FALSE)),0,VLOOKUP(D826,'[1]Combined Contribution Amounts'!$A$2:$K$1335,7,FALSE))+-IF(ISNA(VLOOKUP(D826,'[1]Combined Contribution Amounts'!$A$2:$K$1335,8,FALSE)),0,VLOOKUP(D826,'[1]Combined Contribution Amounts'!$A$2:$K$1335,8,FALSE))+-IF(ISNA(VLOOKUP(D826,'[1]Combined Contribution Amounts'!$A$2:$K$1335,9,FALSE)),0,VLOOKUP(D826,'[1]Combined Contribution Amounts'!$A$2:$K$1335,9,FALSE))</f>
        <v>0</v>
      </c>
      <c r="L826" s="105">
        <f>VLOOKUP(D826,'[1]Pension Expense Details'!$D$23:$S$1407,16,FALSE)</f>
        <v>2439596</v>
      </c>
      <c r="M826" s="105">
        <f>ROUND(('[1]68_InOutFlowsCurPrdAndPriorHist'!$F$28-'[1]68_InOutFlowsCurPrdAndPriorHist'!$F$31)*$H826,0)-VLOOKUP(D826,'[1]Pension Expense Details'!$D$23:$S$1407,12,FALSE)</f>
        <v>-376465</v>
      </c>
      <c r="N826" s="105">
        <f>ROUND(('[1]68_InOutFlowsCurPrdAndPriorHist'!$F$29-'[1]68_InOutFlowsCurPrdAndPriorHist'!$F$32)*$H826,0)-VLOOKUP(D826,'[1]Pension Expense Details'!$D$23:$S$1407,13,FALSE)</f>
        <v>-2844591</v>
      </c>
      <c r="O826" s="105">
        <f>ROUND(('[1]68_InOutFlowsCurPrdAndPriorHist'!$F$30-'[1]68_InOutFlowsCurPrdAndPriorHist'!$F$33)*$H826,0)-VLOOKUP(D826,'[1]Pension Expense Details'!$D$23:$S$1407,14,FALSE)</f>
        <v>1230089</v>
      </c>
      <c r="P826" s="105">
        <f>ROUND((VLOOKUP(D826,'[1]Schedule of Pension Amounts LW'!$B$15:$AC$1399,28,FALSE)-VLOOKUP(D826,'[1]Schedule of Pension Amounts LW'!$B$15:$AC$1399,27,FALSE))*'[1]Schedule of Pension Amounts LW'!AD$4,0)+VLOOKUP(D826,'[1]Schedule of Pension Amounts LW'!$B$15:$AH$1399,33,FALSE)-VLOOKUP(D826,'[1]Pension Expense Details'!$D$23:$S$1407,15,FALSE)</f>
        <v>1332336</v>
      </c>
      <c r="Q826" s="98">
        <f t="shared" si="54"/>
        <v>23628295</v>
      </c>
      <c r="R826" s="98">
        <f>ROUND('[1]68_InOutFlowsCurPrdAndPrior'!$D$32*IF(ISNA(VLOOKUP(D826,'[1]Proportionate Shares'!$D$23:$I$1359,6,FALSE)),0,VLOOKUP(D826,'[1]Proportionate Shares'!$D$23:$I$1359,6,FALSE)),0)</f>
        <v>99260</v>
      </c>
      <c r="S826" s="98">
        <f>ROUND('[1]68_InOutFlowsCurPrdAndPrior'!$D$33*IF(ISNA(VLOOKUP(D826,'[1]Proportionate Shares'!$D$23:$I$1359,6,FALSE)),0,VLOOKUP(D826,'[1]Proportionate Shares'!$D$23:$I$1359,6,FALSE)),0)</f>
        <v>7330657</v>
      </c>
      <c r="T826" s="98">
        <f>ROUND('[1]68_InOutFlowsCurPrdAndPrior'!$D$35*IF(ISNA(VLOOKUP(D826,'[1]Proportionate Shares'!$D$23:$I$1359,6,FALSE)),0,VLOOKUP(D826,'[1]Proportionate Shares'!$D$23:$I$1359,6,FALSE)),0)</f>
        <v>1420540</v>
      </c>
      <c r="U826" s="98">
        <f>VLOOKUP(D826,'[1]Schedule of Pension Amounts LW'!$B$15:$AS$1399,36,FALSE)</f>
        <v>2669543</v>
      </c>
      <c r="V826" s="99">
        <f t="shared" si="55"/>
        <v>11520000</v>
      </c>
      <c r="W826" s="98">
        <f>ROUND('[1]68_InOutFlowsCurPrdAndPrior'!$F$32*IF(ISNA(VLOOKUP(D826,'[1]Proportionate Shares'!$D$23:$I$1359,6,FALSE)),0,VLOOKUP(D826,'[1]Proportionate Shares'!$D$23:$I$1359,6,FALSE)),0)</f>
        <v>820412</v>
      </c>
      <c r="X826" s="98">
        <f>ROUND('[1]68_InOutFlowsCurPrdAndPrior'!$F$33*IF(ISNA(VLOOKUP(D826,'[1]Proportionate Shares'!$D$23:$I$1359,6,FALSE)),0,VLOOKUP(D826,'[1]Proportionate Shares'!$D$23:$I$1359,6,FALSE)),0)</f>
        <v>3029374</v>
      </c>
      <c r="Y826" s="98">
        <f>ROUND('[1]68_InOutFlowsCurPrdAndPrior'!$F$35*IF(ISNA(VLOOKUP(D826,'[1]Proportionate Shares'!$D$23:$I$1359,6,FALSE)),0,VLOOKUP(D826,'[1]Proportionate Shares'!$D$23:$I$1359,6,FALSE)),0)</f>
        <v>1183285</v>
      </c>
      <c r="Z826" s="98">
        <f>-VLOOKUP(D826,'[1]Schedule of Pension Amounts LW'!$B$15:$AS$1399,37,FALSE)</f>
        <v>277</v>
      </c>
      <c r="AA826" s="99">
        <f t="shared" si="56"/>
        <v>5033348</v>
      </c>
      <c r="AB826" s="72">
        <f>VLOOKUP(D826,'[1]Pension Expense Details'!$D$22:$S$1407,16,FALSE)</f>
        <v>2439596</v>
      </c>
      <c r="AC826" s="72">
        <f t="shared" si="57"/>
        <v>2721582</v>
      </c>
      <c r="AD826" s="72">
        <f>VLOOKUP(D826,'[1]Schedule of Pension Amounts LW'!$B$15:$W$1399,22,FALSE)</f>
        <v>5161178</v>
      </c>
    </row>
    <row r="827" spans="1:30" x14ac:dyDescent="0.3">
      <c r="A827" s="104"/>
      <c r="B827" s="33"/>
      <c r="C827" s="33" t="str">
        <f>VLOOKUP(D827,'[1]Employer information'!$I$3:$J$1391,2,FALSE)</f>
        <v xml:space="preserve">Public Education                                  </v>
      </c>
      <c r="D827" s="33" t="str">
        <f>'[1]Schedule of Pension Amounts LW'!B820</f>
        <v>1092</v>
      </c>
      <c r="E827" s="33" t="str">
        <f>IF(ISNA(VLOOKUP(D827,'[1]Proportionate Shares'!$D$23:$G$1400,2,FALSE)),"",VLOOKUP(D827,'[1]Proportionate Shares'!$D$23:$G$1400,2,FALSE))</f>
        <v>220910</v>
      </c>
      <c r="F827" s="33" t="str">
        <f>IF(ISNA(VLOOKUP(D827,'[1]Proportionate Shares'!$D$23:$G$1400,3,FALSE)),"",VLOOKUP(D827,'[1]Proportionate Shares'!$D$23:$G$1400,3,FALSE))</f>
        <v/>
      </c>
      <c r="G827" s="34" t="str">
        <f>VLOOKUP(D827,'[1]Employer information'!$A$3:$B$1390,2,FALSE)</f>
        <v>LAKE WORTH ISD</v>
      </c>
      <c r="H827" s="36">
        <f>IF(ISNA(VLOOKUP(D827,'[1]Proportionate Shares'!$D$23:$I$1377,6,FALSE)),0,VLOOKUP(D827,'[1]Proportionate Shares'!$D$23:$I$1377,6,FALSE))</f>
        <v>2.2788443799999999E-4</v>
      </c>
      <c r="I827" s="105">
        <f>VLOOKUP(D827,'[1]Schedule of Pension Amounts LW'!$B$15:$E$1399,3,FALSE)</f>
        <v>12308225</v>
      </c>
      <c r="J827" s="105">
        <f>-IF(ISNA(VLOOKUP(D827,'[1]Combined Contribution Amounts'!$A$2:$K$1335,5,FALSE)),0,VLOOKUP(D827,'[1]Combined Contribution Amounts'!$A$2:$K$1335,5,FALSE))</f>
        <v>-797623</v>
      </c>
      <c r="K827" s="105">
        <f>-IF(ISNA(VLOOKUP(D827,'[1]Combined Contribution Amounts'!$A$2:$K$1335,7,FALSE)),0,VLOOKUP(D827,'[1]Combined Contribution Amounts'!$A$2:$K$1335,7,FALSE))+-IF(ISNA(VLOOKUP(D827,'[1]Combined Contribution Amounts'!$A$2:$K$1335,8,FALSE)),0,VLOOKUP(D827,'[1]Combined Contribution Amounts'!$A$2:$K$1335,8,FALSE))+-IF(ISNA(VLOOKUP(D827,'[1]Combined Contribution Amounts'!$A$2:$K$1335,9,FALSE)),0,VLOOKUP(D827,'[1]Combined Contribution Amounts'!$A$2:$K$1335,9,FALSE))</f>
        <v>0</v>
      </c>
      <c r="L827" s="105">
        <f>VLOOKUP(D827,'[1]Pension Expense Details'!$D$23:$S$1407,16,FALSE)</f>
        <v>1135500</v>
      </c>
      <c r="M827" s="105">
        <f>ROUND(('[1]68_InOutFlowsCurPrdAndPriorHist'!$F$28-'[1]68_InOutFlowsCurPrdAndPriorHist'!$F$31)*$H827,0)-VLOOKUP(D827,'[1]Pension Expense Details'!$D$23:$S$1407,12,FALSE)</f>
        <v>-188743</v>
      </c>
      <c r="N827" s="105">
        <f>ROUND(('[1]68_InOutFlowsCurPrdAndPriorHist'!$F$29-'[1]68_InOutFlowsCurPrdAndPriorHist'!$F$32)*$H827,0)-VLOOKUP(D827,'[1]Pension Expense Details'!$D$23:$S$1407,13,FALSE)</f>
        <v>-1426147</v>
      </c>
      <c r="O827" s="105">
        <f>ROUND(('[1]68_InOutFlowsCurPrdAndPriorHist'!$F$30-'[1]68_InOutFlowsCurPrdAndPriorHist'!$F$33)*$H827,0)-VLOOKUP(D827,'[1]Pension Expense Details'!$D$23:$S$1407,14,FALSE)</f>
        <v>616710</v>
      </c>
      <c r="P827" s="105">
        <f>ROUND((VLOOKUP(D827,'[1]Schedule of Pension Amounts LW'!$B$15:$AC$1399,28,FALSE)-VLOOKUP(D827,'[1]Schedule of Pension Amounts LW'!$B$15:$AC$1399,27,FALSE))*'[1]Schedule of Pension Amounts LW'!AD$4,0)+VLOOKUP(D827,'[1]Schedule of Pension Amounts LW'!$B$15:$AH$1399,33,FALSE)-VLOOKUP(D827,'[1]Pension Expense Details'!$D$23:$S$1407,15,FALSE)</f>
        <v>198224</v>
      </c>
      <c r="Q827" s="98">
        <f t="shared" si="54"/>
        <v>11846146</v>
      </c>
      <c r="R827" s="98">
        <f>ROUND('[1]68_InOutFlowsCurPrdAndPrior'!$D$32*IF(ISNA(VLOOKUP(D827,'[1]Proportionate Shares'!$D$23:$I$1359,6,FALSE)),0,VLOOKUP(D827,'[1]Proportionate Shares'!$D$23:$I$1359,6,FALSE)),0)</f>
        <v>49764</v>
      </c>
      <c r="S827" s="98">
        <f>ROUND('[1]68_InOutFlowsCurPrdAndPrior'!$D$33*IF(ISNA(VLOOKUP(D827,'[1]Proportionate Shares'!$D$23:$I$1359,6,FALSE)),0,VLOOKUP(D827,'[1]Proportionate Shares'!$D$23:$I$1359,6,FALSE)),0)</f>
        <v>3675256</v>
      </c>
      <c r="T827" s="98">
        <f>ROUND('[1]68_InOutFlowsCurPrdAndPrior'!$D$35*IF(ISNA(VLOOKUP(D827,'[1]Proportionate Shares'!$D$23:$I$1359,6,FALSE)),0,VLOOKUP(D827,'[1]Proportionate Shares'!$D$23:$I$1359,6,FALSE)),0)</f>
        <v>712194</v>
      </c>
      <c r="U827" s="98">
        <f>VLOOKUP(D827,'[1]Schedule of Pension Amounts LW'!$B$15:$AS$1399,36,FALSE)</f>
        <v>1150317</v>
      </c>
      <c r="V827" s="99">
        <f t="shared" si="55"/>
        <v>5587531</v>
      </c>
      <c r="W827" s="98">
        <f>ROUND('[1]68_InOutFlowsCurPrdAndPrior'!$F$32*IF(ISNA(VLOOKUP(D827,'[1]Proportionate Shares'!$D$23:$I$1359,6,FALSE)),0,VLOOKUP(D827,'[1]Proportionate Shares'!$D$23:$I$1359,6,FALSE)),0)</f>
        <v>411317</v>
      </c>
      <c r="X827" s="98">
        <f>ROUND('[1]68_InOutFlowsCurPrdAndPrior'!$F$33*IF(ISNA(VLOOKUP(D827,'[1]Proportionate Shares'!$D$23:$I$1359,6,FALSE)),0,VLOOKUP(D827,'[1]Proportionate Shares'!$D$23:$I$1359,6,FALSE)),0)</f>
        <v>1518790</v>
      </c>
      <c r="Y827" s="98">
        <f>ROUND('[1]68_InOutFlowsCurPrdAndPrior'!$F$35*IF(ISNA(VLOOKUP(D827,'[1]Proportionate Shares'!$D$23:$I$1359,6,FALSE)),0,VLOOKUP(D827,'[1]Proportionate Shares'!$D$23:$I$1359,6,FALSE)),0)</f>
        <v>593245</v>
      </c>
      <c r="Z827" s="98">
        <f>-VLOOKUP(D827,'[1]Schedule of Pension Amounts LW'!$B$15:$AS$1399,37,FALSE)</f>
        <v>148</v>
      </c>
      <c r="AA827" s="99">
        <f t="shared" si="56"/>
        <v>2523500</v>
      </c>
      <c r="AB827" s="72">
        <f>VLOOKUP(D827,'[1]Pension Expense Details'!$D$22:$S$1407,16,FALSE)</f>
        <v>1135500</v>
      </c>
      <c r="AC827" s="72">
        <f t="shared" si="57"/>
        <v>1398487</v>
      </c>
      <c r="AD827" s="72">
        <f>VLOOKUP(D827,'[1]Schedule of Pension Amounts LW'!$B$15:$W$1399,22,FALSE)</f>
        <v>2533987</v>
      </c>
    </row>
    <row r="828" spans="1:30" x14ac:dyDescent="0.3">
      <c r="A828" s="104"/>
      <c r="B828" s="33"/>
      <c r="C828" s="33" t="str">
        <f>VLOOKUP(D828,'[1]Employer information'!$I$3:$J$1391,2,FALSE)</f>
        <v xml:space="preserve">Public Education                                  </v>
      </c>
      <c r="D828" s="33" t="str">
        <f>'[1]Schedule of Pension Amounts LW'!B821</f>
        <v>1466</v>
      </c>
      <c r="E828" s="33" t="str">
        <f>IF(ISNA(VLOOKUP(D828,'[1]Proportionate Shares'!$D$23:$G$1400,2,FALSE)),"",VLOOKUP(D828,'[1]Proportionate Shares'!$D$23:$G$1400,2,FALSE))</f>
        <v>079901</v>
      </c>
      <c r="F828" s="33" t="str">
        <f>IF(ISNA(VLOOKUP(D828,'[1]Proportionate Shares'!$D$23:$G$1400,3,FALSE)),"",VLOOKUP(D828,'[1]Proportionate Shares'!$D$23:$G$1400,3,FALSE))</f>
        <v/>
      </c>
      <c r="G828" s="34" t="str">
        <f>VLOOKUP(D828,'[1]Employer information'!$A$3:$B$1390,2,FALSE)</f>
        <v>LAMAR CONS ISD</v>
      </c>
      <c r="H828" s="36">
        <f>IF(ISNA(VLOOKUP(D828,'[1]Proportionate Shares'!$D$23:$I$1377,6,FALSE)),0,VLOOKUP(D828,'[1]Proportionate Shares'!$D$23:$I$1377,6,FALSE))</f>
        <v>1.851930514E-3</v>
      </c>
      <c r="I828" s="105">
        <f>VLOOKUP(D828,'[1]Schedule of Pension Amounts LW'!$B$15:$E$1399,3,FALSE)</f>
        <v>97538698</v>
      </c>
      <c r="J828" s="105">
        <f>-IF(ISNA(VLOOKUP(D828,'[1]Combined Contribution Amounts'!$A$2:$K$1335,5,FALSE)),0,VLOOKUP(D828,'[1]Combined Contribution Amounts'!$A$2:$K$1335,5,FALSE))</f>
        <v>-6481980</v>
      </c>
      <c r="K828" s="105">
        <f>-IF(ISNA(VLOOKUP(D828,'[1]Combined Contribution Amounts'!$A$2:$K$1335,7,FALSE)),0,VLOOKUP(D828,'[1]Combined Contribution Amounts'!$A$2:$K$1335,7,FALSE))+-IF(ISNA(VLOOKUP(D828,'[1]Combined Contribution Amounts'!$A$2:$K$1335,8,FALSE)),0,VLOOKUP(D828,'[1]Combined Contribution Amounts'!$A$2:$K$1335,8,FALSE))+-IF(ISNA(VLOOKUP(D828,'[1]Combined Contribution Amounts'!$A$2:$K$1335,9,FALSE)),0,VLOOKUP(D828,'[1]Combined Contribution Amounts'!$A$2:$K$1335,9,FALSE))</f>
        <v>0</v>
      </c>
      <c r="L828" s="105">
        <f>VLOOKUP(D828,'[1]Pension Expense Details'!$D$23:$S$1407,16,FALSE)</f>
        <v>9618453</v>
      </c>
      <c r="M828" s="105">
        <f>ROUND(('[1]68_InOutFlowsCurPrdAndPriorHist'!$F$28-'[1]68_InOutFlowsCurPrdAndPriorHist'!$F$31)*$H828,0)-VLOOKUP(D828,'[1]Pension Expense Details'!$D$23:$S$1407,12,FALSE)</f>
        <v>-1533839</v>
      </c>
      <c r="N828" s="105">
        <f>ROUND(('[1]68_InOutFlowsCurPrdAndPriorHist'!$F$29-'[1]68_InOutFlowsCurPrdAndPriorHist'!$F$32)*$H828,0)-VLOOKUP(D828,'[1]Pension Expense Details'!$D$23:$S$1407,13,FALSE)</f>
        <v>-11589759</v>
      </c>
      <c r="O828" s="105">
        <f>ROUND(('[1]68_InOutFlowsCurPrdAndPriorHist'!$F$30-'[1]68_InOutFlowsCurPrdAndPriorHist'!$F$33)*$H828,0)-VLOOKUP(D828,'[1]Pension Expense Details'!$D$23:$S$1407,14,FALSE)</f>
        <v>5011770</v>
      </c>
      <c r="P828" s="105">
        <f>ROUND((VLOOKUP(D828,'[1]Schedule of Pension Amounts LW'!$B$15:$AC$1399,28,FALSE)-VLOOKUP(D828,'[1]Schedule of Pension Amounts LW'!$B$15:$AC$1399,27,FALSE))*'[1]Schedule of Pension Amounts LW'!AD$4,0)+VLOOKUP(D828,'[1]Schedule of Pension Amounts LW'!$B$15:$AH$1399,33,FALSE)-VLOOKUP(D828,'[1]Pension Expense Details'!$D$23:$S$1407,15,FALSE)</f>
        <v>3705795</v>
      </c>
      <c r="Q828" s="98">
        <f t="shared" si="54"/>
        <v>96269138</v>
      </c>
      <c r="R828" s="98">
        <f>ROUND('[1]68_InOutFlowsCurPrdAndPrior'!$D$32*IF(ISNA(VLOOKUP(D828,'[1]Proportionate Shares'!$D$23:$I$1359,6,FALSE)),0,VLOOKUP(D828,'[1]Proportionate Shares'!$D$23:$I$1359,6,FALSE)),0)</f>
        <v>404417</v>
      </c>
      <c r="S828" s="98">
        <f>ROUND('[1]68_InOutFlowsCurPrdAndPrior'!$D$33*IF(ISNA(VLOOKUP(D828,'[1]Proportionate Shares'!$D$23:$I$1359,6,FALSE)),0,VLOOKUP(D828,'[1]Proportionate Shares'!$D$23:$I$1359,6,FALSE)),0)</f>
        <v>29867414</v>
      </c>
      <c r="T828" s="98">
        <f>ROUND('[1]68_InOutFlowsCurPrdAndPrior'!$D$35*IF(ISNA(VLOOKUP(D828,'[1]Proportionate Shares'!$D$23:$I$1359,6,FALSE)),0,VLOOKUP(D828,'[1]Proportionate Shares'!$D$23:$I$1359,6,FALSE)),0)</f>
        <v>5787730</v>
      </c>
      <c r="U828" s="98">
        <f>VLOOKUP(D828,'[1]Schedule of Pension Amounts LW'!$B$15:$AS$1399,36,FALSE)</f>
        <v>13452006</v>
      </c>
      <c r="V828" s="99">
        <f t="shared" si="55"/>
        <v>49511567</v>
      </c>
      <c r="W828" s="98">
        <f>ROUND('[1]68_InOutFlowsCurPrdAndPrior'!$F$32*IF(ISNA(VLOOKUP(D828,'[1]Proportionate Shares'!$D$23:$I$1359,6,FALSE)),0,VLOOKUP(D828,'[1]Proportionate Shares'!$D$23:$I$1359,6,FALSE)),0)</f>
        <v>3342617</v>
      </c>
      <c r="X828" s="98">
        <f>ROUND('[1]68_InOutFlowsCurPrdAndPrior'!$F$33*IF(ISNA(VLOOKUP(D828,'[1]Proportionate Shares'!$D$23:$I$1359,6,FALSE)),0,VLOOKUP(D828,'[1]Proportionate Shares'!$D$23:$I$1359,6,FALSE)),0)</f>
        <v>12342629</v>
      </c>
      <c r="Y828" s="98">
        <f>ROUND('[1]68_InOutFlowsCurPrdAndPrior'!$F$35*IF(ISNA(VLOOKUP(D828,'[1]Proportionate Shares'!$D$23:$I$1359,6,FALSE)),0,VLOOKUP(D828,'[1]Proportionate Shares'!$D$23:$I$1359,6,FALSE)),0)</f>
        <v>4821077</v>
      </c>
      <c r="Z828" s="98">
        <f>-VLOOKUP(D828,'[1]Schedule of Pension Amounts LW'!$B$15:$AS$1399,37,FALSE)</f>
        <v>1010</v>
      </c>
      <c r="AA828" s="99">
        <f t="shared" si="56"/>
        <v>20507333</v>
      </c>
      <c r="AB828" s="72">
        <f>VLOOKUP(D828,'[1]Pension Expense Details'!$D$22:$S$1407,16,FALSE)</f>
        <v>9618453</v>
      </c>
      <c r="AC828" s="72">
        <f t="shared" si="57"/>
        <v>11994346</v>
      </c>
      <c r="AD828" s="72">
        <f>VLOOKUP(D828,'[1]Schedule of Pension Amounts LW'!$B$15:$W$1399,22,FALSE)</f>
        <v>21612799</v>
      </c>
    </row>
    <row r="829" spans="1:30" x14ac:dyDescent="0.3">
      <c r="A829" s="104"/>
      <c r="B829" s="33"/>
      <c r="C829" s="33" t="str">
        <f>VLOOKUP(D829,'[1]Employer information'!$I$3:$J$1391,2,FALSE)</f>
        <v xml:space="preserve">Public Education                                  </v>
      </c>
      <c r="D829" s="33" t="str">
        <f>'[1]Schedule of Pension Amounts LW'!B822</f>
        <v>0798</v>
      </c>
      <c r="E829" s="33" t="str">
        <f>IF(ISNA(VLOOKUP(D829,'[1]Proportionate Shares'!$D$23:$G$1400,2,FALSE)),"",VLOOKUP(D829,'[1]Proportionate Shares'!$D$23:$G$1400,2,FALSE))</f>
        <v>058906</v>
      </c>
      <c r="F829" s="33" t="str">
        <f>IF(ISNA(VLOOKUP(D829,'[1]Proportionate Shares'!$D$23:$G$1400,3,FALSE)),"",VLOOKUP(D829,'[1]Proportionate Shares'!$D$23:$G$1400,3,FALSE))</f>
        <v xml:space="preserve">   </v>
      </c>
      <c r="G829" s="34" t="str">
        <f>VLOOKUP(D829,'[1]Employer information'!$A$3:$B$1390,2,FALSE)</f>
        <v>LAMESA ISD</v>
      </c>
      <c r="H829" s="36">
        <f>IF(ISNA(VLOOKUP(D829,'[1]Proportionate Shares'!$D$23:$I$1377,6,FALSE)),0,VLOOKUP(D829,'[1]Proportionate Shares'!$D$23:$I$1377,6,FALSE))</f>
        <v>1.00858527E-4</v>
      </c>
      <c r="I829" s="105">
        <f>VLOOKUP(D829,'[1]Schedule of Pension Amounts LW'!$B$15:$E$1399,3,FALSE)</f>
        <v>5903527</v>
      </c>
      <c r="J829" s="105">
        <f>-IF(ISNA(VLOOKUP(D829,'[1]Combined Contribution Amounts'!$A$2:$K$1335,5,FALSE)),0,VLOOKUP(D829,'[1]Combined Contribution Amounts'!$A$2:$K$1335,5,FALSE))</f>
        <v>-353017</v>
      </c>
      <c r="K829" s="105">
        <f>-IF(ISNA(VLOOKUP(D829,'[1]Combined Contribution Amounts'!$A$2:$K$1335,7,FALSE)),0,VLOOKUP(D829,'[1]Combined Contribution Amounts'!$A$2:$K$1335,7,FALSE))+-IF(ISNA(VLOOKUP(D829,'[1]Combined Contribution Amounts'!$A$2:$K$1335,8,FALSE)),0,VLOOKUP(D829,'[1]Combined Contribution Amounts'!$A$2:$K$1335,8,FALSE))+-IF(ISNA(VLOOKUP(D829,'[1]Combined Contribution Amounts'!$A$2:$K$1335,9,FALSE)),0,VLOOKUP(D829,'[1]Combined Contribution Amounts'!$A$2:$K$1335,9,FALSE))</f>
        <v>0</v>
      </c>
      <c r="L829" s="105">
        <f>VLOOKUP(D829,'[1]Pension Expense Details'!$D$23:$S$1407,16,FALSE)</f>
        <v>430875</v>
      </c>
      <c r="M829" s="105">
        <f>ROUND(('[1]68_InOutFlowsCurPrdAndPriorHist'!$F$28-'[1]68_InOutFlowsCurPrdAndPriorHist'!$F$31)*$H829,0)-VLOOKUP(D829,'[1]Pension Expense Details'!$D$23:$S$1407,12,FALSE)</f>
        <v>-83535</v>
      </c>
      <c r="N829" s="105">
        <f>ROUND(('[1]68_InOutFlowsCurPrdAndPriorHist'!$F$29-'[1]68_InOutFlowsCurPrdAndPriorHist'!$F$32)*$H829,0)-VLOOKUP(D829,'[1]Pension Expense Details'!$D$23:$S$1407,13,FALSE)</f>
        <v>-631194</v>
      </c>
      <c r="O829" s="105">
        <f>ROUND(('[1]68_InOutFlowsCurPrdAndPriorHist'!$F$30-'[1]68_InOutFlowsCurPrdAndPriorHist'!$F$33)*$H829,0)-VLOOKUP(D829,'[1]Pension Expense Details'!$D$23:$S$1407,14,FALSE)</f>
        <v>272947</v>
      </c>
      <c r="P829" s="105">
        <f>ROUND((VLOOKUP(D829,'[1]Schedule of Pension Amounts LW'!$B$15:$AC$1399,28,FALSE)-VLOOKUP(D829,'[1]Schedule of Pension Amounts LW'!$B$15:$AC$1399,27,FALSE))*'[1]Schedule of Pension Amounts LW'!AD$4,0)+VLOOKUP(D829,'[1]Schedule of Pension Amounts LW'!$B$15:$AH$1399,33,FALSE)-VLOOKUP(D829,'[1]Pension Expense Details'!$D$23:$S$1407,15,FALSE)</f>
        <v>-296661</v>
      </c>
      <c r="Q829" s="98">
        <f t="shared" si="54"/>
        <v>5242942</v>
      </c>
      <c r="R829" s="98">
        <f>ROUND('[1]68_InOutFlowsCurPrdAndPrior'!$D$32*IF(ISNA(VLOOKUP(D829,'[1]Proportionate Shares'!$D$23:$I$1359,6,FALSE)),0,VLOOKUP(D829,'[1]Proportionate Shares'!$D$23:$I$1359,6,FALSE)),0)</f>
        <v>22025</v>
      </c>
      <c r="S829" s="98">
        <f>ROUND('[1]68_InOutFlowsCurPrdAndPrior'!$D$33*IF(ISNA(VLOOKUP(D829,'[1]Proportionate Shares'!$D$23:$I$1359,6,FALSE)),0,VLOOKUP(D829,'[1]Proportionate Shares'!$D$23:$I$1359,6,FALSE)),0)</f>
        <v>1626618</v>
      </c>
      <c r="T829" s="98">
        <f>ROUND('[1]68_InOutFlowsCurPrdAndPrior'!$D$35*IF(ISNA(VLOOKUP(D829,'[1]Proportionate Shares'!$D$23:$I$1359,6,FALSE)),0,VLOOKUP(D829,'[1]Proportionate Shares'!$D$23:$I$1359,6,FALSE)),0)</f>
        <v>315207</v>
      </c>
      <c r="U829" s="98">
        <f>VLOOKUP(D829,'[1]Schedule of Pension Amounts LW'!$B$15:$AS$1399,36,FALSE)</f>
        <v>209314</v>
      </c>
      <c r="V829" s="99">
        <f t="shared" si="55"/>
        <v>2173164</v>
      </c>
      <c r="W829" s="98">
        <f>ROUND('[1]68_InOutFlowsCurPrdAndPrior'!$F$32*IF(ISNA(VLOOKUP(D829,'[1]Proportionate Shares'!$D$23:$I$1359,6,FALSE)),0,VLOOKUP(D829,'[1]Proportionate Shares'!$D$23:$I$1359,6,FALSE)),0)</f>
        <v>182043</v>
      </c>
      <c r="X829" s="98">
        <f>ROUND('[1]68_InOutFlowsCurPrdAndPrior'!$F$33*IF(ISNA(VLOOKUP(D829,'[1]Proportionate Shares'!$D$23:$I$1359,6,FALSE)),0,VLOOKUP(D829,'[1]Proportionate Shares'!$D$23:$I$1359,6,FALSE)),0)</f>
        <v>672195</v>
      </c>
      <c r="Y829" s="98">
        <f>ROUND('[1]68_InOutFlowsCurPrdAndPrior'!$F$35*IF(ISNA(VLOOKUP(D829,'[1]Proportionate Shares'!$D$23:$I$1359,6,FALSE)),0,VLOOKUP(D829,'[1]Proportionate Shares'!$D$23:$I$1359,6,FALSE)),0)</f>
        <v>262562</v>
      </c>
      <c r="Z829" s="98">
        <f>-VLOOKUP(D829,'[1]Schedule of Pension Amounts LW'!$B$15:$AS$1399,37,FALSE)</f>
        <v>770858</v>
      </c>
      <c r="AA829" s="99">
        <f t="shared" si="56"/>
        <v>1887658</v>
      </c>
      <c r="AB829" s="72">
        <f>VLOOKUP(D829,'[1]Pension Expense Details'!$D$22:$S$1407,16,FALSE)</f>
        <v>430875</v>
      </c>
      <c r="AC829" s="72">
        <f t="shared" si="57"/>
        <v>410547</v>
      </c>
      <c r="AD829" s="72">
        <f>VLOOKUP(D829,'[1]Schedule of Pension Amounts LW'!$B$15:$W$1399,22,FALSE)</f>
        <v>841422</v>
      </c>
    </row>
    <row r="830" spans="1:30" x14ac:dyDescent="0.3">
      <c r="A830" s="104"/>
      <c r="B830" s="33"/>
      <c r="C830" s="33" t="str">
        <f>VLOOKUP(D830,'[1]Employer information'!$I$3:$J$1391,2,FALSE)</f>
        <v xml:space="preserve">Public Education                                  </v>
      </c>
      <c r="D830" s="33" t="str">
        <f>'[1]Schedule of Pension Amounts LW'!B823</f>
        <v>0799</v>
      </c>
      <c r="E830" s="33" t="str">
        <f>IF(ISNA(VLOOKUP(D830,'[1]Proportionate Shares'!$D$23:$G$1400,2,FALSE)),"",VLOOKUP(D830,'[1]Proportionate Shares'!$D$23:$G$1400,2,FALSE))</f>
        <v>141901</v>
      </c>
      <c r="F830" s="33" t="str">
        <f>IF(ISNA(VLOOKUP(D830,'[1]Proportionate Shares'!$D$23:$G$1400,3,FALSE)),"",VLOOKUP(D830,'[1]Proportionate Shares'!$D$23:$G$1400,3,FALSE))</f>
        <v xml:space="preserve">   </v>
      </c>
      <c r="G830" s="34" t="str">
        <f>VLOOKUP(D830,'[1]Employer information'!$A$3:$B$1390,2,FALSE)</f>
        <v>LAMPASAS ISD</v>
      </c>
      <c r="H830" s="36">
        <f>IF(ISNA(VLOOKUP(D830,'[1]Proportionate Shares'!$D$23:$I$1377,6,FALSE)),0,VLOOKUP(D830,'[1]Proportionate Shares'!$D$23:$I$1377,6,FALSE))</f>
        <v>1.6814192400000001E-4</v>
      </c>
      <c r="I830" s="105">
        <f>VLOOKUP(D830,'[1]Schedule of Pension Amounts LW'!$B$15:$E$1399,3,FALSE)</f>
        <v>9024450</v>
      </c>
      <c r="J830" s="105">
        <f>-IF(ISNA(VLOOKUP(D830,'[1]Combined Contribution Amounts'!$A$2:$K$1335,5,FALSE)),0,VLOOKUP(D830,'[1]Combined Contribution Amounts'!$A$2:$K$1335,5,FALSE))</f>
        <v>-588517</v>
      </c>
      <c r="K830" s="105">
        <f>-IF(ISNA(VLOOKUP(D830,'[1]Combined Contribution Amounts'!$A$2:$K$1335,7,FALSE)),0,VLOOKUP(D830,'[1]Combined Contribution Amounts'!$A$2:$K$1335,7,FALSE))+-IF(ISNA(VLOOKUP(D830,'[1]Combined Contribution Amounts'!$A$2:$K$1335,8,FALSE)),0,VLOOKUP(D830,'[1]Combined Contribution Amounts'!$A$2:$K$1335,8,FALSE))+-IF(ISNA(VLOOKUP(D830,'[1]Combined Contribution Amounts'!$A$2:$K$1335,9,FALSE)),0,VLOOKUP(D830,'[1]Combined Contribution Amounts'!$A$2:$K$1335,9,FALSE))</f>
        <v>0</v>
      </c>
      <c r="L830" s="105">
        <f>VLOOKUP(D830,'[1]Pension Expense Details'!$D$23:$S$1407,16,FALSE)</f>
        <v>846780</v>
      </c>
      <c r="M830" s="105">
        <f>ROUND(('[1]68_InOutFlowsCurPrdAndPriorHist'!$F$28-'[1]68_InOutFlowsCurPrdAndPriorHist'!$F$31)*$H830,0)-VLOOKUP(D830,'[1]Pension Expense Details'!$D$23:$S$1407,12,FALSE)</f>
        <v>-139262</v>
      </c>
      <c r="N830" s="105">
        <f>ROUND(('[1]68_InOutFlowsCurPrdAndPriorHist'!$F$29-'[1]68_InOutFlowsCurPrdAndPriorHist'!$F$32)*$H830,0)-VLOOKUP(D830,'[1]Pension Expense Details'!$D$23:$S$1407,13,FALSE)</f>
        <v>-1052267</v>
      </c>
      <c r="O830" s="105">
        <f>ROUND(('[1]68_InOutFlowsCurPrdAndPriorHist'!$F$30-'[1]68_InOutFlowsCurPrdAndPriorHist'!$F$33)*$H830,0)-VLOOKUP(D830,'[1]Pension Expense Details'!$D$23:$S$1407,14,FALSE)</f>
        <v>455033</v>
      </c>
      <c r="P830" s="105">
        <f>ROUND((VLOOKUP(D830,'[1]Schedule of Pension Amounts LW'!$B$15:$AC$1399,28,FALSE)-VLOOKUP(D830,'[1]Schedule of Pension Amounts LW'!$B$15:$AC$1399,27,FALSE))*'[1]Schedule of Pension Amounts LW'!AD$4,0)+VLOOKUP(D830,'[1]Schedule of Pension Amounts LW'!$B$15:$AH$1399,33,FALSE)-VLOOKUP(D830,'[1]Pension Expense Details'!$D$23:$S$1407,15,FALSE)</f>
        <v>194326</v>
      </c>
      <c r="Q830" s="98">
        <f t="shared" si="54"/>
        <v>8740543</v>
      </c>
      <c r="R830" s="98">
        <f>ROUND('[1]68_InOutFlowsCurPrdAndPrior'!$D$32*IF(ISNA(VLOOKUP(D830,'[1]Proportionate Shares'!$D$23:$I$1359,6,FALSE)),0,VLOOKUP(D830,'[1]Proportionate Shares'!$D$23:$I$1359,6,FALSE)),0)</f>
        <v>36718</v>
      </c>
      <c r="S830" s="98">
        <f>ROUND('[1]68_InOutFlowsCurPrdAndPrior'!$D$33*IF(ISNA(VLOOKUP(D830,'[1]Proportionate Shares'!$D$23:$I$1359,6,FALSE)),0,VLOOKUP(D830,'[1]Proportionate Shares'!$D$23:$I$1359,6,FALSE)),0)</f>
        <v>2711746</v>
      </c>
      <c r="T830" s="98">
        <f>ROUND('[1]68_InOutFlowsCurPrdAndPrior'!$D$35*IF(ISNA(VLOOKUP(D830,'[1]Proportionate Shares'!$D$23:$I$1359,6,FALSE)),0,VLOOKUP(D830,'[1]Proportionate Shares'!$D$23:$I$1359,6,FALSE)),0)</f>
        <v>525484</v>
      </c>
      <c r="U830" s="98">
        <f>VLOOKUP(D830,'[1]Schedule of Pension Amounts LW'!$B$15:$AS$1399,36,FALSE)</f>
        <v>804082</v>
      </c>
      <c r="V830" s="99">
        <f t="shared" si="55"/>
        <v>4078030</v>
      </c>
      <c r="W830" s="98">
        <f>ROUND('[1]68_InOutFlowsCurPrdAndPrior'!$F$32*IF(ISNA(VLOOKUP(D830,'[1]Proportionate Shares'!$D$23:$I$1359,6,FALSE)),0,VLOOKUP(D830,'[1]Proportionate Shares'!$D$23:$I$1359,6,FALSE)),0)</f>
        <v>303486</v>
      </c>
      <c r="X830" s="98">
        <f>ROUND('[1]68_InOutFlowsCurPrdAndPrior'!$F$33*IF(ISNA(VLOOKUP(D830,'[1]Proportionate Shares'!$D$23:$I$1359,6,FALSE)),0,VLOOKUP(D830,'[1]Proportionate Shares'!$D$23:$I$1359,6,FALSE)),0)</f>
        <v>1120622</v>
      </c>
      <c r="Y830" s="98">
        <f>ROUND('[1]68_InOutFlowsCurPrdAndPrior'!$F$35*IF(ISNA(VLOOKUP(D830,'[1]Proportionate Shares'!$D$23:$I$1359,6,FALSE)),0,VLOOKUP(D830,'[1]Proportionate Shares'!$D$23:$I$1359,6,FALSE)),0)</f>
        <v>437719</v>
      </c>
      <c r="Z830" s="98">
        <f>-VLOOKUP(D830,'[1]Schedule of Pension Amounts LW'!$B$15:$AS$1399,37,FALSE)</f>
        <v>222086</v>
      </c>
      <c r="AA830" s="99">
        <f t="shared" si="56"/>
        <v>2083913</v>
      </c>
      <c r="AB830" s="72">
        <f>VLOOKUP(D830,'[1]Pension Expense Details'!$D$22:$S$1407,16,FALSE)</f>
        <v>846780</v>
      </c>
      <c r="AC830" s="72">
        <f t="shared" si="57"/>
        <v>990896</v>
      </c>
      <c r="AD830" s="72">
        <f>VLOOKUP(D830,'[1]Schedule of Pension Amounts LW'!$B$15:$W$1399,22,FALSE)</f>
        <v>1837676</v>
      </c>
    </row>
    <row r="831" spans="1:30" x14ac:dyDescent="0.3">
      <c r="A831" s="104"/>
      <c r="B831" s="33"/>
      <c r="C831" s="33" t="str">
        <f>VLOOKUP(D831,'[1]Employer information'!$I$3:$J$1391,2,FALSE)</f>
        <v xml:space="preserve">Public Education                                  </v>
      </c>
      <c r="D831" s="33" t="str">
        <f>'[1]Schedule of Pension Amounts LW'!B824</f>
        <v>0800</v>
      </c>
      <c r="E831" s="33" t="str">
        <f>IF(ISNA(VLOOKUP(D831,'[1]Proportionate Shares'!$D$23:$G$1400,2,FALSE)),"",VLOOKUP(D831,'[1]Proportionate Shares'!$D$23:$G$1400,2,FALSE))</f>
        <v>057913</v>
      </c>
      <c r="F831" s="33" t="str">
        <f>IF(ISNA(VLOOKUP(D831,'[1]Proportionate Shares'!$D$23:$G$1400,3,FALSE)),"",VLOOKUP(D831,'[1]Proportionate Shares'!$D$23:$G$1400,3,FALSE))</f>
        <v xml:space="preserve">   </v>
      </c>
      <c r="G831" s="34" t="str">
        <f>VLOOKUP(D831,'[1]Employer information'!$A$3:$B$1390,2,FALSE)</f>
        <v>LANCASTER ISD</v>
      </c>
      <c r="H831" s="36">
        <f>IF(ISNA(VLOOKUP(D831,'[1]Proportionate Shares'!$D$23:$I$1377,6,FALSE)),0,VLOOKUP(D831,'[1]Proportionate Shares'!$D$23:$I$1377,6,FALSE))</f>
        <v>4.4181535700000001E-4</v>
      </c>
      <c r="I831" s="105">
        <f>VLOOKUP(D831,'[1]Schedule of Pension Amounts LW'!$B$15:$E$1399,3,FALSE)</f>
        <v>22533421</v>
      </c>
      <c r="J831" s="105">
        <f>-IF(ISNA(VLOOKUP(D831,'[1]Combined Contribution Amounts'!$A$2:$K$1335,5,FALSE)),0,VLOOKUP(D831,'[1]Combined Contribution Amounts'!$A$2:$K$1335,5,FALSE))</f>
        <v>-1546407</v>
      </c>
      <c r="K831" s="105">
        <f>-IF(ISNA(VLOOKUP(D831,'[1]Combined Contribution Amounts'!$A$2:$K$1335,7,FALSE)),0,VLOOKUP(D831,'[1]Combined Contribution Amounts'!$A$2:$K$1335,7,FALSE))+-IF(ISNA(VLOOKUP(D831,'[1]Combined Contribution Amounts'!$A$2:$K$1335,8,FALSE)),0,VLOOKUP(D831,'[1]Combined Contribution Amounts'!$A$2:$K$1335,8,FALSE))+-IF(ISNA(VLOOKUP(D831,'[1]Combined Contribution Amounts'!$A$2:$K$1335,9,FALSE)),0,VLOOKUP(D831,'[1]Combined Contribution Amounts'!$A$2:$K$1335,9,FALSE))</f>
        <v>0</v>
      </c>
      <c r="L831" s="105">
        <f>VLOOKUP(D831,'[1]Pension Expense Details'!$D$23:$S$1407,16,FALSE)</f>
        <v>2410420</v>
      </c>
      <c r="M831" s="105">
        <f>ROUND(('[1]68_InOutFlowsCurPrdAndPriorHist'!$F$28-'[1]68_InOutFlowsCurPrdAndPriorHist'!$F$31)*$H831,0)-VLOOKUP(D831,'[1]Pension Expense Details'!$D$23:$S$1407,12,FALSE)</f>
        <v>-365928</v>
      </c>
      <c r="N831" s="105">
        <f>ROUND(('[1]68_InOutFlowsCurPrdAndPriorHist'!$F$29-'[1]68_InOutFlowsCurPrdAndPriorHist'!$F$32)*$H831,0)-VLOOKUP(D831,'[1]Pension Expense Details'!$D$23:$S$1407,13,FALSE)</f>
        <v>-2764971</v>
      </c>
      <c r="O831" s="105">
        <f>ROUND(('[1]68_InOutFlowsCurPrdAndPriorHist'!$F$30-'[1]68_InOutFlowsCurPrdAndPriorHist'!$F$33)*$H831,0)-VLOOKUP(D831,'[1]Pension Expense Details'!$D$23:$S$1407,14,FALSE)</f>
        <v>1195659</v>
      </c>
      <c r="P831" s="105">
        <f>ROUND((VLOOKUP(D831,'[1]Schedule of Pension Amounts LW'!$B$15:$AC$1399,28,FALSE)-VLOOKUP(D831,'[1]Schedule of Pension Amounts LW'!$B$15:$AC$1399,27,FALSE))*'[1]Schedule of Pension Amounts LW'!AD$4,0)+VLOOKUP(D831,'[1]Schedule of Pension Amounts LW'!$B$15:$AH$1399,33,FALSE)-VLOOKUP(D831,'[1]Pension Expense Details'!$D$23:$S$1407,15,FALSE)</f>
        <v>1504749</v>
      </c>
      <c r="Q831" s="98">
        <f t="shared" si="54"/>
        <v>22966943</v>
      </c>
      <c r="R831" s="98">
        <f>ROUND('[1]68_InOutFlowsCurPrdAndPrior'!$D$32*IF(ISNA(VLOOKUP(D831,'[1]Proportionate Shares'!$D$23:$I$1359,6,FALSE)),0,VLOOKUP(D831,'[1]Proportionate Shares'!$D$23:$I$1359,6,FALSE)),0)</f>
        <v>96482</v>
      </c>
      <c r="S831" s="98">
        <f>ROUND('[1]68_InOutFlowsCurPrdAndPrior'!$D$33*IF(ISNA(VLOOKUP(D831,'[1]Proportionate Shares'!$D$23:$I$1359,6,FALSE)),0,VLOOKUP(D831,'[1]Proportionate Shares'!$D$23:$I$1359,6,FALSE)),0)</f>
        <v>7125474</v>
      </c>
      <c r="T831" s="98">
        <f>ROUND('[1]68_InOutFlowsCurPrdAndPrior'!$D$35*IF(ISNA(VLOOKUP(D831,'[1]Proportionate Shares'!$D$23:$I$1359,6,FALSE)),0,VLOOKUP(D831,'[1]Proportionate Shares'!$D$23:$I$1359,6,FALSE)),0)</f>
        <v>1380780</v>
      </c>
      <c r="U831" s="98">
        <f>VLOOKUP(D831,'[1]Schedule of Pension Amounts LW'!$B$15:$AS$1399,36,FALSE)</f>
        <v>2485380</v>
      </c>
      <c r="V831" s="99">
        <f t="shared" si="55"/>
        <v>11088116</v>
      </c>
      <c r="W831" s="98">
        <f>ROUND('[1]68_InOutFlowsCurPrdAndPrior'!$F$32*IF(ISNA(VLOOKUP(D831,'[1]Proportionate Shares'!$D$23:$I$1359,6,FALSE)),0,VLOOKUP(D831,'[1]Proportionate Shares'!$D$23:$I$1359,6,FALSE)),0)</f>
        <v>797449</v>
      </c>
      <c r="X831" s="98">
        <f>ROUND('[1]68_InOutFlowsCurPrdAndPrior'!$F$33*IF(ISNA(VLOOKUP(D831,'[1]Proportionate Shares'!$D$23:$I$1359,6,FALSE)),0,VLOOKUP(D831,'[1]Proportionate Shares'!$D$23:$I$1359,6,FALSE)),0)</f>
        <v>2944583</v>
      </c>
      <c r="Y831" s="98">
        <f>ROUND('[1]68_InOutFlowsCurPrdAndPrior'!$F$35*IF(ISNA(VLOOKUP(D831,'[1]Proportionate Shares'!$D$23:$I$1359,6,FALSE)),0,VLOOKUP(D831,'[1]Proportionate Shares'!$D$23:$I$1359,6,FALSE)),0)</f>
        <v>1150165</v>
      </c>
      <c r="Z831" s="98">
        <f>-VLOOKUP(D831,'[1]Schedule of Pension Amounts LW'!$B$15:$AS$1399,37,FALSE)</f>
        <v>612112</v>
      </c>
      <c r="AA831" s="99">
        <f t="shared" si="56"/>
        <v>5504309</v>
      </c>
      <c r="AB831" s="72">
        <f>VLOOKUP(D831,'[1]Pension Expense Details'!$D$22:$S$1407,16,FALSE)</f>
        <v>2410420</v>
      </c>
      <c r="AC831" s="72">
        <f t="shared" si="57"/>
        <v>2466609</v>
      </c>
      <c r="AD831" s="72">
        <f>VLOOKUP(D831,'[1]Schedule of Pension Amounts LW'!$B$15:$W$1399,22,FALSE)</f>
        <v>4877029</v>
      </c>
    </row>
    <row r="832" spans="1:30" x14ac:dyDescent="0.3">
      <c r="A832" s="104"/>
      <c r="B832" s="33"/>
      <c r="C832" s="33" t="str">
        <f>VLOOKUP(D832,'[1]Employer information'!$I$3:$J$1391,2,FALSE)</f>
        <v xml:space="preserve">Public Education                                  </v>
      </c>
      <c r="D832" s="33" t="str">
        <f>'[1]Schedule of Pension Amounts LW'!B825</f>
        <v>0801</v>
      </c>
      <c r="E832" s="33" t="str">
        <f>IF(ISNA(VLOOKUP(D832,'[1]Proportionate Shares'!$D$23:$G$1400,2,FALSE)),"",VLOOKUP(D832,'[1]Proportionate Shares'!$D$23:$G$1400,2,FALSE))</f>
        <v>201903</v>
      </c>
      <c r="F832" s="33" t="str">
        <f>IF(ISNA(VLOOKUP(D832,'[1]Proportionate Shares'!$D$23:$G$1400,3,FALSE)),"",VLOOKUP(D832,'[1]Proportionate Shares'!$D$23:$G$1400,3,FALSE))</f>
        <v xml:space="preserve">   </v>
      </c>
      <c r="G832" s="34" t="str">
        <f>VLOOKUP(D832,'[1]Employer information'!$A$3:$B$1390,2,FALSE)</f>
        <v>LANEVILLE ISD</v>
      </c>
      <c r="H832" s="36">
        <f>IF(ISNA(VLOOKUP(D832,'[1]Proportionate Shares'!$D$23:$I$1377,6,FALSE)),0,VLOOKUP(D832,'[1]Proportionate Shares'!$D$23:$I$1377,6,FALSE))</f>
        <v>9.4639600000000001E-6</v>
      </c>
      <c r="I832" s="105">
        <f>VLOOKUP(D832,'[1]Schedule of Pension Amounts LW'!$B$15:$E$1399,3,FALSE)</f>
        <v>522575</v>
      </c>
      <c r="J832" s="105">
        <f>-IF(ISNA(VLOOKUP(D832,'[1]Combined Contribution Amounts'!$A$2:$K$1335,5,FALSE)),0,VLOOKUP(D832,'[1]Combined Contribution Amounts'!$A$2:$K$1335,5,FALSE))</f>
        <v>-33125</v>
      </c>
      <c r="K832" s="105">
        <f>-IF(ISNA(VLOOKUP(D832,'[1]Combined Contribution Amounts'!$A$2:$K$1335,7,FALSE)),0,VLOOKUP(D832,'[1]Combined Contribution Amounts'!$A$2:$K$1335,7,FALSE))+-IF(ISNA(VLOOKUP(D832,'[1]Combined Contribution Amounts'!$A$2:$K$1335,8,FALSE)),0,VLOOKUP(D832,'[1]Combined Contribution Amounts'!$A$2:$K$1335,8,FALSE))+-IF(ISNA(VLOOKUP(D832,'[1]Combined Contribution Amounts'!$A$2:$K$1335,9,FALSE)),0,VLOOKUP(D832,'[1]Combined Contribution Amounts'!$A$2:$K$1335,9,FALSE))</f>
        <v>0</v>
      </c>
      <c r="L832" s="105">
        <f>VLOOKUP(D832,'[1]Pension Expense Details'!$D$23:$S$1407,16,FALSE)</f>
        <v>45361</v>
      </c>
      <c r="M832" s="105">
        <f>ROUND(('[1]68_InOutFlowsCurPrdAndPriorHist'!$F$28-'[1]68_InOutFlowsCurPrdAndPriorHist'!$F$31)*$H832,0)-VLOOKUP(D832,'[1]Pension Expense Details'!$D$23:$S$1407,12,FALSE)</f>
        <v>-7838</v>
      </c>
      <c r="N832" s="105">
        <f>ROUND(('[1]68_InOutFlowsCurPrdAndPriorHist'!$F$29-'[1]68_InOutFlowsCurPrdAndPriorHist'!$F$32)*$H832,0)-VLOOKUP(D832,'[1]Pension Expense Details'!$D$23:$S$1407,13,FALSE)</f>
        <v>-59228</v>
      </c>
      <c r="O832" s="105">
        <f>ROUND(('[1]68_InOutFlowsCurPrdAndPriorHist'!$F$30-'[1]68_InOutFlowsCurPrdAndPriorHist'!$F$33)*$H832,0)-VLOOKUP(D832,'[1]Pension Expense Details'!$D$23:$S$1407,14,FALSE)</f>
        <v>25612</v>
      </c>
      <c r="P832" s="105">
        <f>ROUND((VLOOKUP(D832,'[1]Schedule of Pension Amounts LW'!$B$15:$AC$1399,28,FALSE)-VLOOKUP(D832,'[1]Schedule of Pension Amounts LW'!$B$15:$AC$1399,27,FALSE))*'[1]Schedule of Pension Amounts LW'!AD$4,0)+VLOOKUP(D832,'[1]Schedule of Pension Amounts LW'!$B$15:$AH$1399,33,FALSE)-VLOOKUP(D832,'[1]Pension Expense Details'!$D$23:$S$1407,15,FALSE)</f>
        <v>-1391</v>
      </c>
      <c r="Q832" s="98">
        <f t="shared" si="54"/>
        <v>491966</v>
      </c>
      <c r="R832" s="98">
        <f>ROUND('[1]68_InOutFlowsCurPrdAndPrior'!$D$32*IF(ISNA(VLOOKUP(D832,'[1]Proportionate Shares'!$D$23:$I$1359,6,FALSE)),0,VLOOKUP(D832,'[1]Proportionate Shares'!$D$23:$I$1359,6,FALSE)),0)</f>
        <v>2067</v>
      </c>
      <c r="S832" s="98">
        <f>ROUND('[1]68_InOutFlowsCurPrdAndPrior'!$D$33*IF(ISNA(VLOOKUP(D832,'[1]Proportionate Shares'!$D$23:$I$1359,6,FALSE)),0,VLOOKUP(D832,'[1]Proportionate Shares'!$D$23:$I$1359,6,FALSE)),0)</f>
        <v>152632</v>
      </c>
      <c r="T832" s="98">
        <f>ROUND('[1]68_InOutFlowsCurPrdAndPrior'!$D$35*IF(ISNA(VLOOKUP(D832,'[1]Proportionate Shares'!$D$23:$I$1359,6,FALSE)),0,VLOOKUP(D832,'[1]Proportionate Shares'!$D$23:$I$1359,6,FALSE)),0)</f>
        <v>29577</v>
      </c>
      <c r="U832" s="98">
        <f>VLOOKUP(D832,'[1]Schedule of Pension Amounts LW'!$B$15:$AS$1399,36,FALSE)</f>
        <v>29913</v>
      </c>
      <c r="V832" s="99">
        <f t="shared" si="55"/>
        <v>214189</v>
      </c>
      <c r="W832" s="98">
        <f>ROUND('[1]68_InOutFlowsCurPrdAndPrior'!$F$32*IF(ISNA(VLOOKUP(D832,'[1]Proportionate Shares'!$D$23:$I$1359,6,FALSE)),0,VLOOKUP(D832,'[1]Proportionate Shares'!$D$23:$I$1359,6,FALSE)),0)</f>
        <v>17082</v>
      </c>
      <c r="X832" s="98">
        <f>ROUND('[1]68_InOutFlowsCurPrdAndPrior'!$F$33*IF(ISNA(VLOOKUP(D832,'[1]Proportionate Shares'!$D$23:$I$1359,6,FALSE)),0,VLOOKUP(D832,'[1]Proportionate Shares'!$D$23:$I$1359,6,FALSE)),0)</f>
        <v>63075</v>
      </c>
      <c r="Y832" s="98">
        <f>ROUND('[1]68_InOutFlowsCurPrdAndPrior'!$F$35*IF(ISNA(VLOOKUP(D832,'[1]Proportionate Shares'!$D$23:$I$1359,6,FALSE)),0,VLOOKUP(D832,'[1]Proportionate Shares'!$D$23:$I$1359,6,FALSE)),0)</f>
        <v>24637</v>
      </c>
      <c r="Z832" s="98">
        <f>-VLOOKUP(D832,'[1]Schedule of Pension Amounts LW'!$B$15:$AS$1399,37,FALSE)</f>
        <v>8686</v>
      </c>
      <c r="AA832" s="99">
        <f t="shared" si="56"/>
        <v>113480</v>
      </c>
      <c r="AB832" s="72">
        <f>VLOOKUP(D832,'[1]Pension Expense Details'!$D$22:$S$1407,16,FALSE)</f>
        <v>45361</v>
      </c>
      <c r="AC832" s="72">
        <f t="shared" si="57"/>
        <v>53975</v>
      </c>
      <c r="AD832" s="72">
        <f>VLOOKUP(D832,'[1]Schedule of Pension Amounts LW'!$B$15:$W$1399,22,FALSE)</f>
        <v>99336</v>
      </c>
    </row>
    <row r="833" spans="1:30" x14ac:dyDescent="0.3">
      <c r="A833" s="104"/>
      <c r="B833" s="33"/>
      <c r="C833" s="33" t="str">
        <f>VLOOKUP(D833,'[1]Employer information'!$I$3:$J$1391,2,FALSE)</f>
        <v xml:space="preserve">Public Education                                  </v>
      </c>
      <c r="D833" s="33" t="str">
        <f>'[1]Schedule of Pension Amounts LW'!B826</f>
        <v>0803</v>
      </c>
      <c r="E833" s="33" t="str">
        <f>IF(ISNA(VLOOKUP(D833,'[1]Proportionate Shares'!$D$23:$G$1400,2,FALSE)),"",VLOOKUP(D833,'[1]Proportionate Shares'!$D$23:$G$1400,2,FALSE))</f>
        <v>240901</v>
      </c>
      <c r="F833" s="33" t="str">
        <f>IF(ISNA(VLOOKUP(D833,'[1]Proportionate Shares'!$D$23:$G$1400,3,FALSE)),"",VLOOKUP(D833,'[1]Proportionate Shares'!$D$23:$G$1400,3,FALSE))</f>
        <v xml:space="preserve">   </v>
      </c>
      <c r="G833" s="34" t="str">
        <f>VLOOKUP(D833,'[1]Employer information'!$A$3:$B$1390,2,FALSE)</f>
        <v>LAREDO ISD</v>
      </c>
      <c r="H833" s="36">
        <f>IF(ISNA(VLOOKUP(D833,'[1]Proportionate Shares'!$D$23:$I$1377,6,FALSE)),0,VLOOKUP(D833,'[1]Proportionate Shares'!$D$23:$I$1377,6,FALSE))</f>
        <v>1.5830003459999999E-3</v>
      </c>
      <c r="I833" s="105">
        <f>VLOOKUP(D833,'[1]Schedule of Pension Amounts LW'!$B$15:$E$1399,3,FALSE)</f>
        <v>88743863</v>
      </c>
      <c r="J833" s="105">
        <f>-IF(ISNA(VLOOKUP(D833,'[1]Combined Contribution Amounts'!$A$2:$K$1335,5,FALSE)),0,VLOOKUP(D833,'[1]Combined Contribution Amounts'!$A$2:$K$1335,5,FALSE))</f>
        <v>-5540692</v>
      </c>
      <c r="K833" s="105">
        <f>-IF(ISNA(VLOOKUP(D833,'[1]Combined Contribution Amounts'!$A$2:$K$1335,7,FALSE)),0,VLOOKUP(D833,'[1]Combined Contribution Amounts'!$A$2:$K$1335,7,FALSE))+-IF(ISNA(VLOOKUP(D833,'[1]Combined Contribution Amounts'!$A$2:$K$1335,8,FALSE)),0,VLOOKUP(D833,'[1]Combined Contribution Amounts'!$A$2:$K$1335,8,FALSE))+-IF(ISNA(VLOOKUP(D833,'[1]Combined Contribution Amounts'!$A$2:$K$1335,9,FALSE)),0,VLOOKUP(D833,'[1]Combined Contribution Amounts'!$A$2:$K$1335,9,FALSE))</f>
        <v>0</v>
      </c>
      <c r="L833" s="105">
        <f>VLOOKUP(D833,'[1]Pension Expense Details'!$D$23:$S$1407,16,FALSE)</f>
        <v>7377766</v>
      </c>
      <c r="M833" s="105">
        <f>ROUND(('[1]68_InOutFlowsCurPrdAndPriorHist'!$F$28-'[1]68_InOutFlowsCurPrdAndPriorHist'!$F$31)*$H833,0)-VLOOKUP(D833,'[1]Pension Expense Details'!$D$23:$S$1407,12,FALSE)</f>
        <v>-1311101</v>
      </c>
      <c r="N833" s="105">
        <f>ROUND(('[1]68_InOutFlowsCurPrdAndPriorHist'!$F$29-'[1]68_InOutFlowsCurPrdAndPriorHist'!$F$32)*$H833,0)-VLOOKUP(D833,'[1]Pension Expense Details'!$D$23:$S$1407,13,FALSE)</f>
        <v>-9906740</v>
      </c>
      <c r="O833" s="105">
        <f>ROUND(('[1]68_InOutFlowsCurPrdAndPriorHist'!$F$30-'[1]68_InOutFlowsCurPrdAndPriorHist'!$F$33)*$H833,0)-VLOOKUP(D833,'[1]Pension Expense Details'!$D$23:$S$1407,14,FALSE)</f>
        <v>4283981</v>
      </c>
      <c r="P833" s="105">
        <f>ROUND((VLOOKUP(D833,'[1]Schedule of Pension Amounts LW'!$B$15:$AC$1399,28,FALSE)-VLOOKUP(D833,'[1]Schedule of Pension Amounts LW'!$B$15:$AC$1399,27,FALSE))*'[1]Schedule of Pension Amounts LW'!AD$4,0)+VLOOKUP(D833,'[1]Schedule of Pension Amounts LW'!$B$15:$AH$1399,33,FALSE)-VLOOKUP(D833,'[1]Pension Expense Details'!$D$23:$S$1407,15,FALSE)</f>
        <v>-1357770</v>
      </c>
      <c r="Q833" s="98">
        <f t="shared" si="54"/>
        <v>82289307</v>
      </c>
      <c r="R833" s="98">
        <f>ROUND('[1]68_InOutFlowsCurPrdAndPrior'!$D$32*IF(ISNA(VLOOKUP(D833,'[1]Proportionate Shares'!$D$23:$I$1359,6,FALSE)),0,VLOOKUP(D833,'[1]Proportionate Shares'!$D$23:$I$1359,6,FALSE)),0)</f>
        <v>345689</v>
      </c>
      <c r="S833" s="98">
        <f>ROUND('[1]68_InOutFlowsCurPrdAndPrior'!$D$33*IF(ISNA(VLOOKUP(D833,'[1]Proportionate Shares'!$D$23:$I$1359,6,FALSE)),0,VLOOKUP(D833,'[1]Proportionate Shares'!$D$23:$I$1359,6,FALSE)),0)</f>
        <v>25530184</v>
      </c>
      <c r="T833" s="98">
        <f>ROUND('[1]68_InOutFlowsCurPrdAndPrior'!$D$35*IF(ISNA(VLOOKUP(D833,'[1]Proportionate Shares'!$D$23:$I$1359,6,FALSE)),0,VLOOKUP(D833,'[1]Proportionate Shares'!$D$23:$I$1359,6,FALSE)),0)</f>
        <v>4947258</v>
      </c>
      <c r="U833" s="98">
        <f>VLOOKUP(D833,'[1]Schedule of Pension Amounts LW'!$B$15:$AS$1399,36,FALSE)</f>
        <v>5883045</v>
      </c>
      <c r="V833" s="99">
        <f t="shared" si="55"/>
        <v>36706176</v>
      </c>
      <c r="W833" s="98">
        <f>ROUND('[1]68_InOutFlowsCurPrdAndPrior'!$F$32*IF(ISNA(VLOOKUP(D833,'[1]Proportionate Shares'!$D$23:$I$1359,6,FALSE)),0,VLOOKUP(D833,'[1]Proportionate Shares'!$D$23:$I$1359,6,FALSE)),0)</f>
        <v>2857215</v>
      </c>
      <c r="X833" s="98">
        <f>ROUND('[1]68_InOutFlowsCurPrdAndPrior'!$F$33*IF(ISNA(VLOOKUP(D833,'[1]Proportionate Shares'!$D$23:$I$1359,6,FALSE)),0,VLOOKUP(D833,'[1]Proportionate Shares'!$D$23:$I$1359,6,FALSE)),0)</f>
        <v>10550280</v>
      </c>
      <c r="Y833" s="98">
        <f>ROUND('[1]68_InOutFlowsCurPrdAndPrior'!$F$35*IF(ISNA(VLOOKUP(D833,'[1]Proportionate Shares'!$D$23:$I$1359,6,FALSE)),0,VLOOKUP(D833,'[1]Proportionate Shares'!$D$23:$I$1359,6,FALSE)),0)</f>
        <v>4120979</v>
      </c>
      <c r="Z833" s="98">
        <f>-VLOOKUP(D833,'[1]Schedule of Pension Amounts LW'!$B$15:$AS$1399,37,FALSE)</f>
        <v>1295674</v>
      </c>
      <c r="AA833" s="99">
        <f t="shared" si="56"/>
        <v>18824148</v>
      </c>
      <c r="AB833" s="72">
        <f>VLOOKUP(D833,'[1]Pension Expense Details'!$D$22:$S$1407,16,FALSE)</f>
        <v>7377766</v>
      </c>
      <c r="AC833" s="72">
        <f t="shared" si="57"/>
        <v>9690808</v>
      </c>
      <c r="AD833" s="72">
        <f>VLOOKUP(D833,'[1]Schedule of Pension Amounts LW'!$B$15:$W$1399,22,FALSE)</f>
        <v>17068574</v>
      </c>
    </row>
    <row r="834" spans="1:30" x14ac:dyDescent="0.3">
      <c r="A834" s="104"/>
      <c r="B834" s="33"/>
      <c r="C834" s="33" t="str">
        <f>VLOOKUP(D834,'[1]Employer information'!$I$3:$J$1391,2,FALSE)</f>
        <v xml:space="preserve">Public Education                                  </v>
      </c>
      <c r="D834" s="33" t="str">
        <f>'[1]Schedule of Pension Amounts LW'!B827</f>
        <v>0804</v>
      </c>
      <c r="E834" s="33" t="str">
        <f>IF(ISNA(VLOOKUP(D834,'[1]Proportionate Shares'!$D$23:$G$1400,2,FALSE)),"",VLOOKUP(D834,'[1]Proportionate Shares'!$D$23:$G$1400,2,FALSE))</f>
        <v>245901</v>
      </c>
      <c r="F834" s="33" t="str">
        <f>IF(ISNA(VLOOKUP(D834,'[1]Proportionate Shares'!$D$23:$G$1400,3,FALSE)),"",VLOOKUP(D834,'[1]Proportionate Shares'!$D$23:$G$1400,3,FALSE))</f>
        <v xml:space="preserve">   </v>
      </c>
      <c r="G834" s="34" t="str">
        <f>VLOOKUP(D834,'[1]Employer information'!$A$3:$B$1390,2,FALSE)</f>
        <v>LASARA ISD</v>
      </c>
      <c r="H834" s="36">
        <f>IF(ISNA(VLOOKUP(D834,'[1]Proportionate Shares'!$D$23:$I$1377,6,FALSE)),0,VLOOKUP(D834,'[1]Proportionate Shares'!$D$23:$I$1377,6,FALSE))</f>
        <v>3.5034794000000002E-5</v>
      </c>
      <c r="I834" s="105">
        <f>VLOOKUP(D834,'[1]Schedule of Pension Amounts LW'!$B$15:$E$1399,3,FALSE)</f>
        <v>1968441</v>
      </c>
      <c r="J834" s="105">
        <f>-IF(ISNA(VLOOKUP(D834,'[1]Combined Contribution Amounts'!$A$2:$K$1335,5,FALSE)),0,VLOOKUP(D834,'[1]Combined Contribution Amounts'!$A$2:$K$1335,5,FALSE))</f>
        <v>-122626</v>
      </c>
      <c r="K834" s="105">
        <f>-IF(ISNA(VLOOKUP(D834,'[1]Combined Contribution Amounts'!$A$2:$K$1335,7,FALSE)),0,VLOOKUP(D834,'[1]Combined Contribution Amounts'!$A$2:$K$1335,7,FALSE))+-IF(ISNA(VLOOKUP(D834,'[1]Combined Contribution Amounts'!$A$2:$K$1335,8,FALSE)),0,VLOOKUP(D834,'[1]Combined Contribution Amounts'!$A$2:$K$1335,8,FALSE))+-IF(ISNA(VLOOKUP(D834,'[1]Combined Contribution Amounts'!$A$2:$K$1335,9,FALSE)),0,VLOOKUP(D834,'[1]Combined Contribution Amounts'!$A$2:$K$1335,9,FALSE))</f>
        <v>0</v>
      </c>
      <c r="L834" s="105">
        <f>VLOOKUP(D834,'[1]Pension Expense Details'!$D$23:$S$1407,16,FALSE)</f>
        <v>162596</v>
      </c>
      <c r="M834" s="105">
        <f>ROUND(('[1]68_InOutFlowsCurPrdAndPriorHist'!$F$28-'[1]68_InOutFlowsCurPrdAndPriorHist'!$F$31)*$H834,0)-VLOOKUP(D834,'[1]Pension Expense Details'!$D$23:$S$1407,12,FALSE)</f>
        <v>-29017</v>
      </c>
      <c r="N834" s="105">
        <f>ROUND(('[1]68_InOutFlowsCurPrdAndPriorHist'!$F$29-'[1]68_InOutFlowsCurPrdAndPriorHist'!$F$32)*$H834,0)-VLOOKUP(D834,'[1]Pension Expense Details'!$D$23:$S$1407,13,FALSE)</f>
        <v>-219255</v>
      </c>
      <c r="O834" s="105">
        <f>ROUND(('[1]68_InOutFlowsCurPrdAndPriorHist'!$F$30-'[1]68_InOutFlowsCurPrdAndPriorHist'!$F$33)*$H834,0)-VLOOKUP(D834,'[1]Pension Expense Details'!$D$23:$S$1407,14,FALSE)</f>
        <v>94813</v>
      </c>
      <c r="P834" s="105">
        <f>ROUND((VLOOKUP(D834,'[1]Schedule of Pension Amounts LW'!$B$15:$AC$1399,28,FALSE)-VLOOKUP(D834,'[1]Schedule of Pension Amounts LW'!$B$15:$AC$1399,27,FALSE))*'[1]Schedule of Pension Amounts LW'!AD$4,0)+VLOOKUP(D834,'[1]Schedule of Pension Amounts LW'!$B$15:$AH$1399,33,FALSE)-VLOOKUP(D834,'[1]Pension Expense Details'!$D$23:$S$1407,15,FALSE)</f>
        <v>-33734</v>
      </c>
      <c r="Q834" s="98">
        <f t="shared" si="54"/>
        <v>1821218</v>
      </c>
      <c r="R834" s="98">
        <f>ROUND('[1]68_InOutFlowsCurPrdAndPrior'!$D$32*IF(ISNA(VLOOKUP(D834,'[1]Proportionate Shares'!$D$23:$I$1359,6,FALSE)),0,VLOOKUP(D834,'[1]Proportionate Shares'!$D$23:$I$1359,6,FALSE)),0)</f>
        <v>7651</v>
      </c>
      <c r="S834" s="98">
        <f>ROUND('[1]68_InOutFlowsCurPrdAndPrior'!$D$33*IF(ISNA(VLOOKUP(D834,'[1]Proportionate Shares'!$D$23:$I$1359,6,FALSE)),0,VLOOKUP(D834,'[1]Proportionate Shares'!$D$23:$I$1359,6,FALSE)),0)</f>
        <v>565031</v>
      </c>
      <c r="T834" s="98">
        <f>ROUND('[1]68_InOutFlowsCurPrdAndPrior'!$D$35*IF(ISNA(VLOOKUP(D834,'[1]Proportionate Shares'!$D$23:$I$1359,6,FALSE)),0,VLOOKUP(D834,'[1]Proportionate Shares'!$D$23:$I$1359,6,FALSE)),0)</f>
        <v>109492</v>
      </c>
      <c r="U834" s="98">
        <f>VLOOKUP(D834,'[1]Schedule of Pension Amounts LW'!$B$15:$AS$1399,36,FALSE)</f>
        <v>155814</v>
      </c>
      <c r="V834" s="99">
        <f t="shared" si="55"/>
        <v>837988</v>
      </c>
      <c r="W834" s="98">
        <f>ROUND('[1]68_InOutFlowsCurPrdAndPrior'!$F$32*IF(ISNA(VLOOKUP(D834,'[1]Proportionate Shares'!$D$23:$I$1359,6,FALSE)),0,VLOOKUP(D834,'[1]Proportionate Shares'!$D$23:$I$1359,6,FALSE)),0)</f>
        <v>63236</v>
      </c>
      <c r="X834" s="98">
        <f>ROUND('[1]68_InOutFlowsCurPrdAndPrior'!$F$33*IF(ISNA(VLOOKUP(D834,'[1]Proportionate Shares'!$D$23:$I$1359,6,FALSE)),0,VLOOKUP(D834,'[1]Proportionate Shares'!$D$23:$I$1359,6,FALSE)),0)</f>
        <v>233498</v>
      </c>
      <c r="Y834" s="98">
        <f>ROUND('[1]68_InOutFlowsCurPrdAndPrior'!$F$35*IF(ISNA(VLOOKUP(D834,'[1]Proportionate Shares'!$D$23:$I$1359,6,FALSE)),0,VLOOKUP(D834,'[1]Proportionate Shares'!$D$23:$I$1359,6,FALSE)),0)</f>
        <v>91205</v>
      </c>
      <c r="Z834" s="98">
        <f>-VLOOKUP(D834,'[1]Schedule of Pension Amounts LW'!$B$15:$AS$1399,37,FALSE)</f>
        <v>103866</v>
      </c>
      <c r="AA834" s="99">
        <f t="shared" si="56"/>
        <v>491805</v>
      </c>
      <c r="AB834" s="72">
        <f>VLOOKUP(D834,'[1]Pension Expense Details'!$D$22:$S$1407,16,FALSE)</f>
        <v>162596</v>
      </c>
      <c r="AC834" s="72">
        <f t="shared" si="57"/>
        <v>209349</v>
      </c>
      <c r="AD834" s="72">
        <f>VLOOKUP(D834,'[1]Schedule of Pension Amounts LW'!$B$15:$W$1399,22,FALSE)</f>
        <v>371945</v>
      </c>
    </row>
    <row r="835" spans="1:30" x14ac:dyDescent="0.3">
      <c r="A835" s="104"/>
      <c r="B835" s="33"/>
      <c r="C835" s="33" t="str">
        <f>VLOOKUP(D835,'[1]Employer information'!$I$3:$J$1391,2,FALSE)</f>
        <v xml:space="preserve">Public Education                                  </v>
      </c>
      <c r="D835" s="33" t="str">
        <f>'[1]Schedule of Pension Amounts LW'!B828</f>
        <v>1677</v>
      </c>
      <c r="E835" s="33" t="str">
        <f>IF(ISNA(VLOOKUP(D835,'[1]Proportionate Shares'!$D$23:$G$1400,2,FALSE)),"",VLOOKUP(D835,'[1]Proportionate Shares'!$D$23:$G$1400,2,FALSE))</f>
        <v>113905</v>
      </c>
      <c r="F835" s="33" t="str">
        <f>IF(ISNA(VLOOKUP(D835,'[1]Proportionate Shares'!$D$23:$G$1400,3,FALSE)),"",VLOOKUP(D835,'[1]Proportionate Shares'!$D$23:$G$1400,3,FALSE))</f>
        <v/>
      </c>
      <c r="G835" s="34" t="str">
        <f>VLOOKUP(D835,'[1]Employer information'!$A$3:$B$1390,2,FALSE)</f>
        <v>LATEXO ISD</v>
      </c>
      <c r="H835" s="36">
        <f>IF(ISNA(VLOOKUP(D835,'[1]Proportionate Shares'!$D$23:$I$1377,6,FALSE)),0,VLOOKUP(D835,'[1]Proportionate Shares'!$D$23:$I$1377,6,FALSE))</f>
        <v>2.3342052999999999E-5</v>
      </c>
      <c r="I835" s="105">
        <f>VLOOKUP(D835,'[1]Schedule of Pension Amounts LW'!$B$15:$E$1399,3,FALSE)</f>
        <v>1254176</v>
      </c>
      <c r="J835" s="105">
        <f>-IF(ISNA(VLOOKUP(D835,'[1]Combined Contribution Amounts'!$A$2:$K$1335,5,FALSE)),0,VLOOKUP(D835,'[1]Combined Contribution Amounts'!$A$2:$K$1335,5,FALSE))</f>
        <v>-81700</v>
      </c>
      <c r="K835" s="105">
        <f>-IF(ISNA(VLOOKUP(D835,'[1]Combined Contribution Amounts'!$A$2:$K$1335,7,FALSE)),0,VLOOKUP(D835,'[1]Combined Contribution Amounts'!$A$2:$K$1335,7,FALSE))+-IF(ISNA(VLOOKUP(D835,'[1]Combined Contribution Amounts'!$A$2:$K$1335,8,FALSE)),0,VLOOKUP(D835,'[1]Combined Contribution Amounts'!$A$2:$K$1335,8,FALSE))+-IF(ISNA(VLOOKUP(D835,'[1]Combined Contribution Amounts'!$A$2:$K$1335,9,FALSE)),0,VLOOKUP(D835,'[1]Combined Contribution Amounts'!$A$2:$K$1335,9,FALSE))</f>
        <v>0</v>
      </c>
      <c r="L835" s="105">
        <f>VLOOKUP(D835,'[1]Pension Expense Details'!$D$23:$S$1407,16,FALSE)</f>
        <v>117337</v>
      </c>
      <c r="M835" s="105">
        <f>ROUND(('[1]68_InOutFlowsCurPrdAndPriorHist'!$F$28-'[1]68_InOutFlowsCurPrdAndPriorHist'!$F$31)*$H835,0)-VLOOKUP(D835,'[1]Pension Expense Details'!$D$23:$S$1407,12,FALSE)</f>
        <v>-19333</v>
      </c>
      <c r="N835" s="105">
        <f>ROUND(('[1]68_InOutFlowsCurPrdAndPriorHist'!$F$29-'[1]68_InOutFlowsCurPrdAndPriorHist'!$F$32)*$H835,0)-VLOOKUP(D835,'[1]Pension Expense Details'!$D$23:$S$1407,13,FALSE)</f>
        <v>-146079</v>
      </c>
      <c r="O835" s="105">
        <f>ROUND(('[1]68_InOutFlowsCurPrdAndPriorHist'!$F$30-'[1]68_InOutFlowsCurPrdAndPriorHist'!$F$33)*$H835,0)-VLOOKUP(D835,'[1]Pension Expense Details'!$D$23:$S$1407,14,FALSE)</f>
        <v>63170</v>
      </c>
      <c r="P835" s="105">
        <f>ROUND((VLOOKUP(D835,'[1]Schedule of Pension Amounts LW'!$B$15:$AC$1399,28,FALSE)-VLOOKUP(D835,'[1]Schedule of Pension Amounts LW'!$B$15:$AC$1399,27,FALSE))*'[1]Schedule of Pension Amounts LW'!AD$4,0)+VLOOKUP(D835,'[1]Schedule of Pension Amounts LW'!$B$15:$AH$1399,33,FALSE)-VLOOKUP(D835,'[1]Pension Expense Details'!$D$23:$S$1407,15,FALSE)</f>
        <v>25822</v>
      </c>
      <c r="Q835" s="98">
        <f t="shared" si="54"/>
        <v>1213393</v>
      </c>
      <c r="R835" s="98">
        <f>ROUND('[1]68_InOutFlowsCurPrdAndPrior'!$D$32*IF(ISNA(VLOOKUP(D835,'[1]Proportionate Shares'!$D$23:$I$1359,6,FALSE)),0,VLOOKUP(D835,'[1]Proportionate Shares'!$D$23:$I$1359,6,FALSE)),0)</f>
        <v>5097</v>
      </c>
      <c r="S835" s="98">
        <f>ROUND('[1]68_InOutFlowsCurPrdAndPrior'!$D$33*IF(ISNA(VLOOKUP(D835,'[1]Proportionate Shares'!$D$23:$I$1359,6,FALSE)),0,VLOOKUP(D835,'[1]Proportionate Shares'!$D$23:$I$1359,6,FALSE)),0)</f>
        <v>376454</v>
      </c>
      <c r="T835" s="98">
        <f>ROUND('[1]68_InOutFlowsCurPrdAndPrior'!$D$35*IF(ISNA(VLOOKUP(D835,'[1]Proportionate Shares'!$D$23:$I$1359,6,FALSE)),0,VLOOKUP(D835,'[1]Proportionate Shares'!$D$23:$I$1359,6,FALSE)),0)</f>
        <v>72950</v>
      </c>
      <c r="U835" s="98">
        <f>VLOOKUP(D835,'[1]Schedule of Pension Amounts LW'!$B$15:$AS$1399,36,FALSE)</f>
        <v>127195</v>
      </c>
      <c r="V835" s="99">
        <f t="shared" si="55"/>
        <v>581696</v>
      </c>
      <c r="W835" s="98">
        <f>ROUND('[1]68_InOutFlowsCurPrdAndPrior'!$F$32*IF(ISNA(VLOOKUP(D835,'[1]Proportionate Shares'!$D$23:$I$1359,6,FALSE)),0,VLOOKUP(D835,'[1]Proportionate Shares'!$D$23:$I$1359,6,FALSE)),0)</f>
        <v>42131</v>
      </c>
      <c r="X835" s="98">
        <f>ROUND('[1]68_InOutFlowsCurPrdAndPrior'!$F$33*IF(ISNA(VLOOKUP(D835,'[1]Proportionate Shares'!$D$23:$I$1359,6,FALSE)),0,VLOOKUP(D835,'[1]Proportionate Shares'!$D$23:$I$1359,6,FALSE)),0)</f>
        <v>155569</v>
      </c>
      <c r="Y835" s="98">
        <f>ROUND('[1]68_InOutFlowsCurPrdAndPrior'!$F$35*IF(ISNA(VLOOKUP(D835,'[1]Proportionate Shares'!$D$23:$I$1359,6,FALSE)),0,VLOOKUP(D835,'[1]Proportionate Shares'!$D$23:$I$1359,6,FALSE)),0)</f>
        <v>60766</v>
      </c>
      <c r="Z835" s="98">
        <f>-VLOOKUP(D835,'[1]Schedule of Pension Amounts LW'!$B$15:$AS$1399,37,FALSE)</f>
        <v>93666</v>
      </c>
      <c r="AA835" s="99">
        <f t="shared" si="56"/>
        <v>352132</v>
      </c>
      <c r="AB835" s="72">
        <f>VLOOKUP(D835,'[1]Pension Expense Details'!$D$22:$S$1407,16,FALSE)</f>
        <v>117337</v>
      </c>
      <c r="AC835" s="72">
        <f t="shared" si="57"/>
        <v>134171</v>
      </c>
      <c r="AD835" s="72">
        <f>VLOOKUP(D835,'[1]Schedule of Pension Amounts LW'!$B$15:$W$1399,22,FALSE)</f>
        <v>251508</v>
      </c>
    </row>
    <row r="836" spans="1:30" x14ac:dyDescent="0.3">
      <c r="A836" s="104"/>
      <c r="B836" s="33"/>
      <c r="C836" s="33" t="str">
        <f>VLOOKUP(D836,'[1]Employer information'!$I$3:$J$1391,2,FALSE)</f>
        <v xml:space="preserve">Public Education                                  </v>
      </c>
      <c r="D836" s="33" t="str">
        <f>'[1]Schedule of Pension Amounts LW'!B829</f>
        <v>1361</v>
      </c>
      <c r="E836" s="33" t="str">
        <f>IF(ISNA(VLOOKUP(D836,'[1]Proportionate Shares'!$D$23:$G$1400,2,FALSE)),"",VLOOKUP(D836,'[1]Proportionate Shares'!$D$23:$G$1400,2,FALSE))</f>
        <v>185904</v>
      </c>
      <c r="F836" s="33" t="str">
        <f>IF(ISNA(VLOOKUP(D836,'[1]Proportionate Shares'!$D$23:$G$1400,3,FALSE)),"",VLOOKUP(D836,'[1]Proportionate Shares'!$D$23:$G$1400,3,FALSE))</f>
        <v/>
      </c>
      <c r="G836" s="34" t="str">
        <f>VLOOKUP(D836,'[1]Employer information'!$A$3:$B$1390,2,FALSE)</f>
        <v>LAZBUDDIE ISD</v>
      </c>
      <c r="H836" s="36">
        <f>IF(ISNA(VLOOKUP(D836,'[1]Proportionate Shares'!$D$23:$I$1377,6,FALSE)),0,VLOOKUP(D836,'[1]Proportionate Shares'!$D$23:$I$1377,6,FALSE))</f>
        <v>1.0301645E-5</v>
      </c>
      <c r="I836" s="105">
        <f>VLOOKUP(D836,'[1]Schedule of Pension Amounts LW'!$B$15:$E$1399,3,FALSE)</f>
        <v>579173</v>
      </c>
      <c r="J836" s="105">
        <f>-IF(ISNA(VLOOKUP(D836,'[1]Combined Contribution Amounts'!$A$2:$K$1335,5,FALSE)),0,VLOOKUP(D836,'[1]Combined Contribution Amounts'!$A$2:$K$1335,5,FALSE))</f>
        <v>-36057</v>
      </c>
      <c r="K836" s="105">
        <f>-IF(ISNA(VLOOKUP(D836,'[1]Combined Contribution Amounts'!$A$2:$K$1335,7,FALSE)),0,VLOOKUP(D836,'[1]Combined Contribution Amounts'!$A$2:$K$1335,7,FALSE))+-IF(ISNA(VLOOKUP(D836,'[1]Combined Contribution Amounts'!$A$2:$K$1335,8,FALSE)),0,VLOOKUP(D836,'[1]Combined Contribution Amounts'!$A$2:$K$1335,8,FALSE))+-IF(ISNA(VLOOKUP(D836,'[1]Combined Contribution Amounts'!$A$2:$K$1335,9,FALSE)),0,VLOOKUP(D836,'[1]Combined Contribution Amounts'!$A$2:$K$1335,9,FALSE))</f>
        <v>0</v>
      </c>
      <c r="L836" s="105">
        <f>VLOOKUP(D836,'[1]Pension Expense Details'!$D$23:$S$1407,16,FALSE)</f>
        <v>47753</v>
      </c>
      <c r="M836" s="105">
        <f>ROUND(('[1]68_InOutFlowsCurPrdAndPriorHist'!$F$28-'[1]68_InOutFlowsCurPrdAndPriorHist'!$F$31)*$H836,0)-VLOOKUP(D836,'[1]Pension Expense Details'!$D$23:$S$1407,12,FALSE)</f>
        <v>-8532</v>
      </c>
      <c r="N836" s="105">
        <f>ROUND(('[1]68_InOutFlowsCurPrdAndPriorHist'!$F$29-'[1]68_InOutFlowsCurPrdAndPriorHist'!$F$32)*$H836,0)-VLOOKUP(D836,'[1]Pension Expense Details'!$D$23:$S$1407,13,FALSE)</f>
        <v>-64470</v>
      </c>
      <c r="O836" s="105">
        <f>ROUND(('[1]68_InOutFlowsCurPrdAndPriorHist'!$F$30-'[1]68_InOutFlowsCurPrdAndPriorHist'!$F$33)*$H836,0)-VLOOKUP(D836,'[1]Pension Expense Details'!$D$23:$S$1407,14,FALSE)</f>
        <v>27878</v>
      </c>
      <c r="P836" s="105">
        <f>ROUND((VLOOKUP(D836,'[1]Schedule of Pension Amounts LW'!$B$15:$AC$1399,28,FALSE)-VLOOKUP(D836,'[1]Schedule of Pension Amounts LW'!$B$15:$AC$1399,27,FALSE))*'[1]Schedule of Pension Amounts LW'!AD$4,0)+VLOOKUP(D836,'[1]Schedule of Pension Amounts LW'!$B$15:$AH$1399,33,FALSE)-VLOOKUP(D836,'[1]Pension Expense Details'!$D$23:$S$1407,15,FALSE)</f>
        <v>-10233</v>
      </c>
      <c r="Q836" s="98">
        <f t="shared" si="54"/>
        <v>535512</v>
      </c>
      <c r="R836" s="98">
        <f>ROUND('[1]68_InOutFlowsCurPrdAndPrior'!$D$32*IF(ISNA(VLOOKUP(D836,'[1]Proportionate Shares'!$D$23:$I$1359,6,FALSE)),0,VLOOKUP(D836,'[1]Proportionate Shares'!$D$23:$I$1359,6,FALSE)),0)</f>
        <v>2250</v>
      </c>
      <c r="S836" s="98">
        <f>ROUND('[1]68_InOutFlowsCurPrdAndPrior'!$D$33*IF(ISNA(VLOOKUP(D836,'[1]Proportionate Shares'!$D$23:$I$1359,6,FALSE)),0,VLOOKUP(D836,'[1]Proportionate Shares'!$D$23:$I$1359,6,FALSE)),0)</f>
        <v>166142</v>
      </c>
      <c r="T836" s="98">
        <f>ROUND('[1]68_InOutFlowsCurPrdAndPrior'!$D$35*IF(ISNA(VLOOKUP(D836,'[1]Proportionate Shares'!$D$23:$I$1359,6,FALSE)),0,VLOOKUP(D836,'[1]Proportionate Shares'!$D$23:$I$1359,6,FALSE)),0)</f>
        <v>32195</v>
      </c>
      <c r="U836" s="98">
        <f>VLOOKUP(D836,'[1]Schedule of Pension Amounts LW'!$B$15:$AS$1399,36,FALSE)</f>
        <v>115630</v>
      </c>
      <c r="V836" s="99">
        <f t="shared" si="55"/>
        <v>316217</v>
      </c>
      <c r="W836" s="98">
        <f>ROUND('[1]68_InOutFlowsCurPrdAndPrior'!$F$32*IF(ISNA(VLOOKUP(D836,'[1]Proportionate Shares'!$D$23:$I$1359,6,FALSE)),0,VLOOKUP(D836,'[1]Proportionate Shares'!$D$23:$I$1359,6,FALSE)),0)</f>
        <v>18594</v>
      </c>
      <c r="X836" s="98">
        <f>ROUND('[1]68_InOutFlowsCurPrdAndPrior'!$F$33*IF(ISNA(VLOOKUP(D836,'[1]Proportionate Shares'!$D$23:$I$1359,6,FALSE)),0,VLOOKUP(D836,'[1]Proportionate Shares'!$D$23:$I$1359,6,FALSE)),0)</f>
        <v>68658</v>
      </c>
      <c r="Y836" s="98">
        <f>ROUND('[1]68_InOutFlowsCurPrdAndPrior'!$F$35*IF(ISNA(VLOOKUP(D836,'[1]Proportionate Shares'!$D$23:$I$1359,6,FALSE)),0,VLOOKUP(D836,'[1]Proportionate Shares'!$D$23:$I$1359,6,FALSE)),0)</f>
        <v>26818</v>
      </c>
      <c r="Z836" s="98">
        <f>-VLOOKUP(D836,'[1]Schedule of Pension Amounts LW'!$B$15:$AS$1399,37,FALSE)</f>
        <v>57876</v>
      </c>
      <c r="AA836" s="99">
        <f t="shared" si="56"/>
        <v>171946</v>
      </c>
      <c r="AB836" s="72">
        <f>VLOOKUP(D836,'[1]Pension Expense Details'!$D$22:$S$1407,16,FALSE)</f>
        <v>47753</v>
      </c>
      <c r="AC836" s="72">
        <f t="shared" si="57"/>
        <v>77349</v>
      </c>
      <c r="AD836" s="72">
        <f>VLOOKUP(D836,'[1]Schedule of Pension Amounts LW'!$B$15:$W$1399,22,FALSE)</f>
        <v>125102</v>
      </c>
    </row>
    <row r="837" spans="1:30" x14ac:dyDescent="0.3">
      <c r="A837" s="104"/>
      <c r="B837" s="33"/>
      <c r="C837" s="33" t="str">
        <f>VLOOKUP(D837,'[1]Employer information'!$I$3:$J$1391,2,FALSE)</f>
        <v xml:space="preserve">Public Education                                  </v>
      </c>
      <c r="D837" s="33" t="str">
        <f>'[1]Schedule of Pension Amounts LW'!B830</f>
        <v>0811</v>
      </c>
      <c r="E837" s="33" t="str">
        <f>IF(ISNA(VLOOKUP(D837,'[1]Proportionate Shares'!$D$23:$G$1400,2,FALSE)),"",VLOOKUP(D837,'[1]Proportionate Shares'!$D$23:$G$1400,2,FALSE))</f>
        <v>193902</v>
      </c>
      <c r="F837" s="33" t="str">
        <f>IF(ISNA(VLOOKUP(D837,'[1]Proportionate Shares'!$D$23:$G$1400,3,FALSE)),"",VLOOKUP(D837,'[1]Proportionate Shares'!$D$23:$G$1400,3,FALSE))</f>
        <v xml:space="preserve">   </v>
      </c>
      <c r="G837" s="34" t="str">
        <f>VLOOKUP(D837,'[1]Employer information'!$A$3:$B$1390,2,FALSE)</f>
        <v>LEAKEY ISD</v>
      </c>
      <c r="H837" s="36">
        <f>IF(ISNA(VLOOKUP(D837,'[1]Proportionate Shares'!$D$23:$I$1377,6,FALSE)),0,VLOOKUP(D837,'[1]Proportionate Shares'!$D$23:$I$1377,6,FALSE))</f>
        <v>1.5018339999999999E-5</v>
      </c>
      <c r="I837" s="105">
        <f>VLOOKUP(D837,'[1]Schedule of Pension Amounts LW'!$B$15:$E$1399,3,FALSE)</f>
        <v>878425</v>
      </c>
      <c r="J837" s="105">
        <f>-IF(ISNA(VLOOKUP(D837,'[1]Combined Contribution Amounts'!$A$2:$K$1335,5,FALSE)),0,VLOOKUP(D837,'[1]Combined Contribution Amounts'!$A$2:$K$1335,5,FALSE))</f>
        <v>-52566</v>
      </c>
      <c r="K837" s="105">
        <f>-IF(ISNA(VLOOKUP(D837,'[1]Combined Contribution Amounts'!$A$2:$K$1335,7,FALSE)),0,VLOOKUP(D837,'[1]Combined Contribution Amounts'!$A$2:$K$1335,7,FALSE))+-IF(ISNA(VLOOKUP(D837,'[1]Combined Contribution Amounts'!$A$2:$K$1335,8,FALSE)),0,VLOOKUP(D837,'[1]Combined Contribution Amounts'!$A$2:$K$1335,8,FALSE))+-IF(ISNA(VLOOKUP(D837,'[1]Combined Contribution Amounts'!$A$2:$K$1335,9,FALSE)),0,VLOOKUP(D837,'[1]Combined Contribution Amounts'!$A$2:$K$1335,9,FALSE))</f>
        <v>0</v>
      </c>
      <c r="L837" s="105">
        <f>VLOOKUP(D837,'[1]Pension Expense Details'!$D$23:$S$1407,16,FALSE)</f>
        <v>64258</v>
      </c>
      <c r="M837" s="105">
        <f>ROUND(('[1]68_InOutFlowsCurPrdAndPriorHist'!$F$28-'[1]68_InOutFlowsCurPrdAndPriorHist'!$F$31)*$H837,0)-VLOOKUP(D837,'[1]Pension Expense Details'!$D$23:$S$1407,12,FALSE)</f>
        <v>-12438</v>
      </c>
      <c r="N837" s="105">
        <f>ROUND(('[1]68_InOutFlowsCurPrdAndPriorHist'!$F$29-'[1]68_InOutFlowsCurPrdAndPriorHist'!$F$32)*$H837,0)-VLOOKUP(D837,'[1]Pension Expense Details'!$D$23:$S$1407,13,FALSE)</f>
        <v>-93987</v>
      </c>
      <c r="O837" s="105">
        <f>ROUND(('[1]68_InOutFlowsCurPrdAndPriorHist'!$F$30-'[1]68_InOutFlowsCurPrdAndPriorHist'!$F$33)*$H837,0)-VLOOKUP(D837,'[1]Pension Expense Details'!$D$23:$S$1407,14,FALSE)</f>
        <v>40643</v>
      </c>
      <c r="P837" s="105">
        <f>ROUND((VLOOKUP(D837,'[1]Schedule of Pension Amounts LW'!$B$15:$AC$1399,28,FALSE)-VLOOKUP(D837,'[1]Schedule of Pension Amounts LW'!$B$15:$AC$1399,27,FALSE))*'[1]Schedule of Pension Amounts LW'!AD$4,0)+VLOOKUP(D837,'[1]Schedule of Pension Amounts LW'!$B$15:$AH$1399,33,FALSE)-VLOOKUP(D837,'[1]Pension Expense Details'!$D$23:$S$1407,15,FALSE)</f>
        <v>-43635</v>
      </c>
      <c r="Q837" s="98">
        <f t="shared" si="54"/>
        <v>780700</v>
      </c>
      <c r="R837" s="98">
        <f>ROUND('[1]68_InOutFlowsCurPrdAndPrior'!$D$32*IF(ISNA(VLOOKUP(D837,'[1]Proportionate Shares'!$D$23:$I$1359,6,FALSE)),0,VLOOKUP(D837,'[1]Proportionate Shares'!$D$23:$I$1359,6,FALSE)),0)</f>
        <v>3280</v>
      </c>
      <c r="S837" s="98">
        <f>ROUND('[1]68_InOutFlowsCurPrdAndPrior'!$D$33*IF(ISNA(VLOOKUP(D837,'[1]Proportionate Shares'!$D$23:$I$1359,6,FALSE)),0,VLOOKUP(D837,'[1]Proportionate Shares'!$D$23:$I$1359,6,FALSE)),0)</f>
        <v>242212</v>
      </c>
      <c r="T837" s="98">
        <f>ROUND('[1]68_InOutFlowsCurPrdAndPrior'!$D$35*IF(ISNA(VLOOKUP(D837,'[1]Proportionate Shares'!$D$23:$I$1359,6,FALSE)),0,VLOOKUP(D837,'[1]Proportionate Shares'!$D$23:$I$1359,6,FALSE)),0)</f>
        <v>46936</v>
      </c>
      <c r="U837" s="98">
        <f>VLOOKUP(D837,'[1]Schedule of Pension Amounts LW'!$B$15:$AS$1399,36,FALSE)</f>
        <v>95722</v>
      </c>
      <c r="V837" s="99">
        <f t="shared" si="55"/>
        <v>388150</v>
      </c>
      <c r="W837" s="98">
        <f>ROUND('[1]68_InOutFlowsCurPrdAndPrior'!$F$32*IF(ISNA(VLOOKUP(D837,'[1]Proportionate Shares'!$D$23:$I$1359,6,FALSE)),0,VLOOKUP(D837,'[1]Proportionate Shares'!$D$23:$I$1359,6,FALSE)),0)</f>
        <v>27107</v>
      </c>
      <c r="X837" s="98">
        <f>ROUND('[1]68_InOutFlowsCurPrdAndPrior'!$F$33*IF(ISNA(VLOOKUP(D837,'[1]Proportionate Shares'!$D$23:$I$1359,6,FALSE)),0,VLOOKUP(D837,'[1]Proportionate Shares'!$D$23:$I$1359,6,FALSE)),0)</f>
        <v>100093</v>
      </c>
      <c r="Y837" s="98">
        <f>ROUND('[1]68_InOutFlowsCurPrdAndPrior'!$F$35*IF(ISNA(VLOOKUP(D837,'[1]Proportionate Shares'!$D$23:$I$1359,6,FALSE)),0,VLOOKUP(D837,'[1]Proportionate Shares'!$D$23:$I$1359,6,FALSE)),0)</f>
        <v>39097</v>
      </c>
      <c r="Z837" s="98">
        <f>-VLOOKUP(D837,'[1]Schedule of Pension Amounts LW'!$B$15:$AS$1399,37,FALSE)</f>
        <v>51118</v>
      </c>
      <c r="AA837" s="99">
        <f t="shared" si="56"/>
        <v>217415</v>
      </c>
      <c r="AB837" s="72">
        <f>VLOOKUP(D837,'[1]Pension Expense Details'!$D$22:$S$1407,16,FALSE)</f>
        <v>64258</v>
      </c>
      <c r="AC837" s="72">
        <f t="shared" si="57"/>
        <v>103737</v>
      </c>
      <c r="AD837" s="72">
        <f>VLOOKUP(D837,'[1]Schedule of Pension Amounts LW'!$B$15:$W$1399,22,FALSE)</f>
        <v>167995</v>
      </c>
    </row>
    <row r="838" spans="1:30" x14ac:dyDescent="0.3">
      <c r="A838" s="104"/>
      <c r="B838" s="33"/>
      <c r="C838" s="33" t="str">
        <f>VLOOKUP(D838,'[1]Employer information'!$I$3:$J$1391,2,FALSE)</f>
        <v xml:space="preserve">Public Education                                  </v>
      </c>
      <c r="D838" s="33" t="str">
        <f>'[1]Schedule of Pension Amounts LW'!B831</f>
        <v>1622</v>
      </c>
      <c r="E838" s="33" t="str">
        <f>IF(ISNA(VLOOKUP(D838,'[1]Proportionate Shares'!$D$23:$G$1400,2,FALSE)),"",VLOOKUP(D838,'[1]Proportionate Shares'!$D$23:$G$1400,2,FALSE))</f>
        <v>246913</v>
      </c>
      <c r="F838" s="33" t="str">
        <f>IF(ISNA(VLOOKUP(D838,'[1]Proportionate Shares'!$D$23:$G$1400,3,FALSE)),"",VLOOKUP(D838,'[1]Proportionate Shares'!$D$23:$G$1400,3,FALSE))</f>
        <v/>
      </c>
      <c r="G838" s="34" t="str">
        <f>VLOOKUP(D838,'[1]Employer information'!$A$3:$B$1390,2,FALSE)</f>
        <v>LEANDER ISD</v>
      </c>
      <c r="H838" s="36">
        <f>IF(ISNA(VLOOKUP(D838,'[1]Proportionate Shares'!$D$23:$I$1377,6,FALSE)),0,VLOOKUP(D838,'[1]Proportionate Shares'!$D$23:$I$1377,6,FALSE))</f>
        <v>1.911393038E-3</v>
      </c>
      <c r="I838" s="105">
        <f>VLOOKUP(D838,'[1]Schedule of Pension Amounts LW'!$B$15:$E$1399,3,FALSE)</f>
        <v>106413139</v>
      </c>
      <c r="J838" s="105">
        <f>-IF(ISNA(VLOOKUP(D838,'[1]Combined Contribution Amounts'!$A$2:$K$1335,5,FALSE)),0,VLOOKUP(D838,'[1]Combined Contribution Amounts'!$A$2:$K$1335,5,FALSE))</f>
        <v>-6690106</v>
      </c>
      <c r="K838" s="105">
        <f>-IF(ISNA(VLOOKUP(D838,'[1]Combined Contribution Amounts'!$A$2:$K$1335,7,FALSE)),0,VLOOKUP(D838,'[1]Combined Contribution Amounts'!$A$2:$K$1335,7,FALSE))+-IF(ISNA(VLOOKUP(D838,'[1]Combined Contribution Amounts'!$A$2:$K$1335,8,FALSE)),0,VLOOKUP(D838,'[1]Combined Contribution Amounts'!$A$2:$K$1335,8,FALSE))+-IF(ISNA(VLOOKUP(D838,'[1]Combined Contribution Amounts'!$A$2:$K$1335,9,FALSE)),0,VLOOKUP(D838,'[1]Combined Contribution Amounts'!$A$2:$K$1335,9,FALSE))</f>
        <v>0</v>
      </c>
      <c r="L838" s="105">
        <f>VLOOKUP(D838,'[1]Pension Expense Details'!$D$23:$S$1407,16,FALSE)</f>
        <v>9024683</v>
      </c>
      <c r="M838" s="105">
        <f>ROUND(('[1]68_InOutFlowsCurPrdAndPriorHist'!$F$28-'[1]68_InOutFlowsCurPrdAndPriorHist'!$F$31)*$H838,0)-VLOOKUP(D838,'[1]Pension Expense Details'!$D$23:$S$1407,12,FALSE)</f>
        <v>-1583088</v>
      </c>
      <c r="N838" s="105">
        <f>ROUND(('[1]68_InOutFlowsCurPrdAndPriorHist'!$F$29-'[1]68_InOutFlowsCurPrdAndPriorHist'!$F$32)*$H838,0)-VLOOKUP(D838,'[1]Pension Expense Details'!$D$23:$S$1407,13,FALSE)</f>
        <v>-11961888</v>
      </c>
      <c r="O838" s="105">
        <f>ROUND(('[1]68_InOutFlowsCurPrdAndPriorHist'!$F$30-'[1]68_InOutFlowsCurPrdAndPriorHist'!$F$33)*$H838,0)-VLOOKUP(D838,'[1]Pension Expense Details'!$D$23:$S$1407,14,FALSE)</f>
        <v>5172690</v>
      </c>
      <c r="P838" s="105">
        <f>ROUND((VLOOKUP(D838,'[1]Schedule of Pension Amounts LW'!$B$15:$AC$1399,28,FALSE)-VLOOKUP(D838,'[1]Schedule of Pension Amounts LW'!$B$15:$AC$1399,27,FALSE))*'[1]Schedule of Pension Amounts LW'!AD$4,0)+VLOOKUP(D838,'[1]Schedule of Pension Amounts LW'!$B$15:$AH$1399,33,FALSE)-VLOOKUP(D838,'[1]Pension Expense Details'!$D$23:$S$1407,15,FALSE)</f>
        <v>-1015244</v>
      </c>
      <c r="Q838" s="98">
        <f t="shared" si="54"/>
        <v>99360186</v>
      </c>
      <c r="R838" s="98">
        <f>ROUND('[1]68_InOutFlowsCurPrdAndPrior'!$D$32*IF(ISNA(VLOOKUP(D838,'[1]Proportionate Shares'!$D$23:$I$1359,6,FALSE)),0,VLOOKUP(D838,'[1]Proportionate Shares'!$D$23:$I$1359,6,FALSE)),0)</f>
        <v>417402</v>
      </c>
      <c r="S838" s="98">
        <f>ROUND('[1]68_InOutFlowsCurPrdAndPrior'!$D$33*IF(ISNA(VLOOKUP(D838,'[1]Proportionate Shares'!$D$23:$I$1359,6,FALSE)),0,VLOOKUP(D838,'[1]Proportionate Shares'!$D$23:$I$1359,6,FALSE)),0)</f>
        <v>30826409</v>
      </c>
      <c r="T838" s="98">
        <f>ROUND('[1]68_InOutFlowsCurPrdAndPrior'!$D$35*IF(ISNA(VLOOKUP(D838,'[1]Proportionate Shares'!$D$23:$I$1359,6,FALSE)),0,VLOOKUP(D838,'[1]Proportionate Shares'!$D$23:$I$1359,6,FALSE)),0)</f>
        <v>5973565</v>
      </c>
      <c r="U838" s="98">
        <f>VLOOKUP(D838,'[1]Schedule of Pension Amounts LW'!$B$15:$AS$1399,36,FALSE)</f>
        <v>10996376</v>
      </c>
      <c r="V838" s="99">
        <f t="shared" si="55"/>
        <v>48213752</v>
      </c>
      <c r="W838" s="98">
        <f>ROUND('[1]68_InOutFlowsCurPrdAndPrior'!$F$32*IF(ISNA(VLOOKUP(D838,'[1]Proportionate Shares'!$D$23:$I$1359,6,FALSE)),0,VLOOKUP(D838,'[1]Proportionate Shares'!$D$23:$I$1359,6,FALSE)),0)</f>
        <v>3449943</v>
      </c>
      <c r="X838" s="98">
        <f>ROUND('[1]68_InOutFlowsCurPrdAndPrior'!$F$33*IF(ISNA(VLOOKUP(D838,'[1]Proportionate Shares'!$D$23:$I$1359,6,FALSE)),0,VLOOKUP(D838,'[1]Proportionate Shares'!$D$23:$I$1359,6,FALSE)),0)</f>
        <v>12738931</v>
      </c>
      <c r="Y838" s="98">
        <f>ROUND('[1]68_InOutFlowsCurPrdAndPrior'!$F$35*IF(ISNA(VLOOKUP(D838,'[1]Proportionate Shares'!$D$23:$I$1359,6,FALSE)),0,VLOOKUP(D838,'[1]Proportionate Shares'!$D$23:$I$1359,6,FALSE)),0)</f>
        <v>4975874</v>
      </c>
      <c r="Z838" s="98">
        <f>-VLOOKUP(D838,'[1]Schedule of Pension Amounts LW'!$B$15:$AS$1399,37,FALSE)</f>
        <v>699346</v>
      </c>
      <c r="AA838" s="99">
        <f t="shared" si="56"/>
        <v>21864094</v>
      </c>
      <c r="AB838" s="72">
        <f>VLOOKUP(D838,'[1]Pension Expense Details'!$D$22:$S$1407,16,FALSE)</f>
        <v>9024683</v>
      </c>
      <c r="AC838" s="72">
        <f t="shared" si="57"/>
        <v>12863612</v>
      </c>
      <c r="AD838" s="72">
        <f>VLOOKUP(D838,'[1]Schedule of Pension Amounts LW'!$B$15:$W$1399,22,FALSE)</f>
        <v>21888295</v>
      </c>
    </row>
    <row r="839" spans="1:30" x14ac:dyDescent="0.3">
      <c r="A839" s="104"/>
      <c r="B839" s="33"/>
      <c r="C839" s="33" t="str">
        <f>VLOOKUP(D839,'[1]Employer information'!$I$3:$J$1391,2,FALSE)</f>
        <v xml:space="preserve">Public Education                                  </v>
      </c>
      <c r="D839" s="33" t="str">
        <f>'[1]Schedule of Pension Amounts LW'!B832</f>
        <v>1997</v>
      </c>
      <c r="E839" s="33" t="str">
        <f>IF(ISNA(VLOOKUP(D839,'[1]Proportionate Shares'!$D$23:$G$1400,2,FALSE)),"",VLOOKUP(D839,'[1]Proportionate Shares'!$D$23:$G$1400,2,FALSE))</f>
        <v>019914</v>
      </c>
      <c r="F839" s="33" t="str">
        <f>IF(ISNA(VLOOKUP(D839,'[1]Proportionate Shares'!$D$23:$G$1400,3,FALSE)),"",VLOOKUP(D839,'[1]Proportionate Shares'!$D$23:$G$1400,3,FALSE))</f>
        <v/>
      </c>
      <c r="G839" s="34" t="str">
        <f>VLOOKUP(D839,'[1]Employer information'!$A$3:$B$1390,2,FALSE)</f>
        <v>LEARY ISD</v>
      </c>
      <c r="H839" s="36">
        <f>IF(ISNA(VLOOKUP(D839,'[1]Proportionate Shares'!$D$23:$I$1377,6,FALSE)),0,VLOOKUP(D839,'[1]Proportionate Shares'!$D$23:$I$1377,6,FALSE))</f>
        <v>6.0183639999999997E-6</v>
      </c>
      <c r="I839" s="105">
        <f>VLOOKUP(D839,'[1]Schedule of Pension Amounts LW'!$B$15:$E$1399,3,FALSE)</f>
        <v>358072</v>
      </c>
      <c r="J839" s="105">
        <f>-IF(ISNA(VLOOKUP(D839,'[1]Combined Contribution Amounts'!$A$2:$K$1335,5,FALSE)),0,VLOOKUP(D839,'[1]Combined Contribution Amounts'!$A$2:$K$1335,5,FALSE))</f>
        <v>-21065</v>
      </c>
      <c r="K839" s="105">
        <f>-IF(ISNA(VLOOKUP(D839,'[1]Combined Contribution Amounts'!$A$2:$K$1335,7,FALSE)),0,VLOOKUP(D839,'[1]Combined Contribution Amounts'!$A$2:$K$1335,7,FALSE))+-IF(ISNA(VLOOKUP(D839,'[1]Combined Contribution Amounts'!$A$2:$K$1335,8,FALSE)),0,VLOOKUP(D839,'[1]Combined Contribution Amounts'!$A$2:$K$1335,8,FALSE))+-IF(ISNA(VLOOKUP(D839,'[1]Combined Contribution Amounts'!$A$2:$K$1335,9,FALSE)),0,VLOOKUP(D839,'[1]Combined Contribution Amounts'!$A$2:$K$1335,9,FALSE))</f>
        <v>0</v>
      </c>
      <c r="L839" s="105">
        <f>VLOOKUP(D839,'[1]Pension Expense Details'!$D$23:$S$1407,16,FALSE)</f>
        <v>24798</v>
      </c>
      <c r="M839" s="105">
        <f>ROUND(('[1]68_InOutFlowsCurPrdAndPriorHist'!$F$28-'[1]68_InOutFlowsCurPrdAndPriorHist'!$F$31)*$H839,0)-VLOOKUP(D839,'[1]Pension Expense Details'!$D$23:$S$1407,12,FALSE)</f>
        <v>-4984</v>
      </c>
      <c r="N839" s="105">
        <f>ROUND(('[1]68_InOutFlowsCurPrdAndPriorHist'!$F$29-'[1]68_InOutFlowsCurPrdAndPriorHist'!$F$32)*$H839,0)-VLOOKUP(D839,'[1]Pension Expense Details'!$D$23:$S$1407,13,FALSE)</f>
        <v>-37664</v>
      </c>
      <c r="O839" s="105">
        <f>ROUND(('[1]68_InOutFlowsCurPrdAndPriorHist'!$F$30-'[1]68_InOutFlowsCurPrdAndPriorHist'!$F$33)*$H839,0)-VLOOKUP(D839,'[1]Pension Expense Details'!$D$23:$S$1407,14,FALSE)</f>
        <v>16287</v>
      </c>
      <c r="P839" s="105">
        <f>ROUND((VLOOKUP(D839,'[1]Schedule of Pension Amounts LW'!$B$15:$AC$1399,28,FALSE)-VLOOKUP(D839,'[1]Schedule of Pension Amounts LW'!$B$15:$AC$1399,27,FALSE))*'[1]Schedule of Pension Amounts LW'!AD$4,0)+VLOOKUP(D839,'[1]Schedule of Pension Amounts LW'!$B$15:$AH$1399,33,FALSE)-VLOOKUP(D839,'[1]Pension Expense Details'!$D$23:$S$1407,15,FALSE)</f>
        <v>-22591</v>
      </c>
      <c r="Q839" s="98">
        <f t="shared" si="54"/>
        <v>312853</v>
      </c>
      <c r="R839" s="98">
        <f>ROUND('[1]68_InOutFlowsCurPrdAndPrior'!$D$32*IF(ISNA(VLOOKUP(D839,'[1]Proportionate Shares'!$D$23:$I$1359,6,FALSE)),0,VLOOKUP(D839,'[1]Proportionate Shares'!$D$23:$I$1359,6,FALSE)),0)</f>
        <v>1314</v>
      </c>
      <c r="S839" s="98">
        <f>ROUND('[1]68_InOutFlowsCurPrdAndPrior'!$D$33*IF(ISNA(VLOOKUP(D839,'[1]Proportionate Shares'!$D$23:$I$1359,6,FALSE)),0,VLOOKUP(D839,'[1]Proportionate Shares'!$D$23:$I$1359,6,FALSE)),0)</f>
        <v>97062</v>
      </c>
      <c r="T839" s="98">
        <f>ROUND('[1]68_InOutFlowsCurPrdAndPrior'!$D$35*IF(ISNA(VLOOKUP(D839,'[1]Proportionate Shares'!$D$23:$I$1359,6,FALSE)),0,VLOOKUP(D839,'[1]Proportionate Shares'!$D$23:$I$1359,6,FALSE)),0)</f>
        <v>18809</v>
      </c>
      <c r="U839" s="98">
        <f>VLOOKUP(D839,'[1]Schedule of Pension Amounts LW'!$B$15:$AS$1399,36,FALSE)</f>
        <v>35505</v>
      </c>
      <c r="V839" s="99">
        <f t="shared" si="55"/>
        <v>152690</v>
      </c>
      <c r="W839" s="98">
        <f>ROUND('[1]68_InOutFlowsCurPrdAndPrior'!$F$32*IF(ISNA(VLOOKUP(D839,'[1]Proportionate Shares'!$D$23:$I$1359,6,FALSE)),0,VLOOKUP(D839,'[1]Proportionate Shares'!$D$23:$I$1359,6,FALSE)),0)</f>
        <v>10863</v>
      </c>
      <c r="X839" s="98">
        <f>ROUND('[1]68_InOutFlowsCurPrdAndPrior'!$F$33*IF(ISNA(VLOOKUP(D839,'[1]Proportionate Shares'!$D$23:$I$1359,6,FALSE)),0,VLOOKUP(D839,'[1]Proportionate Shares'!$D$23:$I$1359,6,FALSE)),0)</f>
        <v>40111</v>
      </c>
      <c r="Y839" s="98">
        <f>ROUND('[1]68_InOutFlowsCurPrdAndPrior'!$F$35*IF(ISNA(VLOOKUP(D839,'[1]Proportionate Shares'!$D$23:$I$1359,6,FALSE)),0,VLOOKUP(D839,'[1]Proportionate Shares'!$D$23:$I$1359,6,FALSE)),0)</f>
        <v>15667</v>
      </c>
      <c r="Z839" s="98">
        <f>-VLOOKUP(D839,'[1]Schedule of Pension Amounts LW'!$B$15:$AS$1399,37,FALSE)</f>
        <v>15544</v>
      </c>
      <c r="AA839" s="99">
        <f t="shared" si="56"/>
        <v>82185</v>
      </c>
      <c r="AB839" s="72">
        <f>VLOOKUP(D839,'[1]Pension Expense Details'!$D$22:$S$1407,16,FALSE)</f>
        <v>24798</v>
      </c>
      <c r="AC839" s="72">
        <f t="shared" si="57"/>
        <v>43447</v>
      </c>
      <c r="AD839" s="72">
        <f>VLOOKUP(D839,'[1]Schedule of Pension Amounts LW'!$B$15:$W$1399,22,FALSE)</f>
        <v>68245</v>
      </c>
    </row>
    <row r="840" spans="1:30" x14ac:dyDescent="0.3">
      <c r="A840" s="104"/>
      <c r="B840" s="33"/>
      <c r="C840" s="33" t="str">
        <f>VLOOKUP(D840,'[1]Employer information'!$I$3:$J$1391,2,FALSE)</f>
        <v xml:space="preserve">Public Education                                  </v>
      </c>
      <c r="D840" s="33" t="str">
        <f>'[1]Schedule of Pension Amounts LW'!B833</f>
        <v>0814</v>
      </c>
      <c r="E840" s="33" t="str">
        <f>IF(ISNA(VLOOKUP(D840,'[1]Proportionate Shares'!$D$23:$G$1400,2,FALSE)),"",VLOOKUP(D840,'[1]Proportionate Shares'!$D$23:$G$1400,2,FALSE))</f>
        <v>090902</v>
      </c>
      <c r="F840" s="33" t="str">
        <f>IF(ISNA(VLOOKUP(D840,'[1]Proportionate Shares'!$D$23:$G$1400,3,FALSE)),"",VLOOKUP(D840,'[1]Proportionate Shares'!$D$23:$G$1400,3,FALSE))</f>
        <v xml:space="preserve">   </v>
      </c>
      <c r="G840" s="34" t="str">
        <f>VLOOKUP(D840,'[1]Employer information'!$A$3:$B$1390,2,FALSE)</f>
        <v>LEFORS ISD</v>
      </c>
      <c r="H840" s="36">
        <f>IF(ISNA(VLOOKUP(D840,'[1]Proportionate Shares'!$D$23:$I$1377,6,FALSE)),0,VLOOKUP(D840,'[1]Proportionate Shares'!$D$23:$I$1377,6,FALSE))</f>
        <v>8.7002720000000004E-6</v>
      </c>
      <c r="I840" s="105">
        <f>VLOOKUP(D840,'[1]Schedule of Pension Amounts LW'!$B$15:$E$1399,3,FALSE)</f>
        <v>551430</v>
      </c>
      <c r="J840" s="105">
        <f>-IF(ISNA(VLOOKUP(D840,'[1]Combined Contribution Amounts'!$A$2:$K$1335,5,FALSE)),0,VLOOKUP(D840,'[1]Combined Contribution Amounts'!$A$2:$K$1335,5,FALSE))</f>
        <v>-30452</v>
      </c>
      <c r="K840" s="105">
        <f>-IF(ISNA(VLOOKUP(D840,'[1]Combined Contribution Amounts'!$A$2:$K$1335,7,FALSE)),0,VLOOKUP(D840,'[1]Combined Contribution Amounts'!$A$2:$K$1335,7,FALSE))+-IF(ISNA(VLOOKUP(D840,'[1]Combined Contribution Amounts'!$A$2:$K$1335,8,FALSE)),0,VLOOKUP(D840,'[1]Combined Contribution Amounts'!$A$2:$K$1335,8,FALSE))+-IF(ISNA(VLOOKUP(D840,'[1]Combined Contribution Amounts'!$A$2:$K$1335,9,FALSE)),0,VLOOKUP(D840,'[1]Combined Contribution Amounts'!$A$2:$K$1335,9,FALSE))</f>
        <v>0</v>
      </c>
      <c r="L840" s="105">
        <f>VLOOKUP(D840,'[1]Pension Expense Details'!$D$23:$S$1407,16,FALSE)</f>
        <v>30538</v>
      </c>
      <c r="M840" s="105">
        <f>ROUND(('[1]68_InOutFlowsCurPrdAndPriorHist'!$F$28-'[1]68_InOutFlowsCurPrdAndPriorHist'!$F$31)*$H840,0)-VLOOKUP(D840,'[1]Pension Expense Details'!$D$23:$S$1407,12,FALSE)</f>
        <v>-7206</v>
      </c>
      <c r="N840" s="105">
        <f>ROUND(('[1]68_InOutFlowsCurPrdAndPriorHist'!$F$29-'[1]68_InOutFlowsCurPrdAndPriorHist'!$F$32)*$H840,0)-VLOOKUP(D840,'[1]Pension Expense Details'!$D$23:$S$1407,13,FALSE)</f>
        <v>-54448</v>
      </c>
      <c r="O840" s="105">
        <f>ROUND(('[1]68_InOutFlowsCurPrdAndPriorHist'!$F$30-'[1]68_InOutFlowsCurPrdAndPriorHist'!$F$33)*$H840,0)-VLOOKUP(D840,'[1]Pension Expense Details'!$D$23:$S$1407,14,FALSE)</f>
        <v>23545</v>
      </c>
      <c r="P840" s="105">
        <f>ROUND((VLOOKUP(D840,'[1]Schedule of Pension Amounts LW'!$B$15:$AC$1399,28,FALSE)-VLOOKUP(D840,'[1]Schedule of Pension Amounts LW'!$B$15:$AC$1399,27,FALSE))*'[1]Schedule of Pension Amounts LW'!AD$4,0)+VLOOKUP(D840,'[1]Schedule of Pension Amounts LW'!$B$15:$AH$1399,33,FALSE)-VLOOKUP(D840,'[1]Pension Expense Details'!$D$23:$S$1407,15,FALSE)</f>
        <v>-61140</v>
      </c>
      <c r="Q840" s="98">
        <f t="shared" si="54"/>
        <v>452267</v>
      </c>
      <c r="R840" s="98">
        <f>ROUND('[1]68_InOutFlowsCurPrdAndPrior'!$D$32*IF(ISNA(VLOOKUP(D840,'[1]Proportionate Shares'!$D$23:$I$1359,6,FALSE)),0,VLOOKUP(D840,'[1]Proportionate Shares'!$D$23:$I$1359,6,FALSE)),0)</f>
        <v>1900</v>
      </c>
      <c r="S840" s="98">
        <f>ROUND('[1]68_InOutFlowsCurPrdAndPrior'!$D$33*IF(ISNA(VLOOKUP(D840,'[1]Proportionate Shares'!$D$23:$I$1359,6,FALSE)),0,VLOOKUP(D840,'[1]Proportionate Shares'!$D$23:$I$1359,6,FALSE)),0)</f>
        <v>140316</v>
      </c>
      <c r="T840" s="98">
        <f>ROUND('[1]68_InOutFlowsCurPrdAndPrior'!$D$35*IF(ISNA(VLOOKUP(D840,'[1]Proportionate Shares'!$D$23:$I$1359,6,FALSE)),0,VLOOKUP(D840,'[1]Proportionate Shares'!$D$23:$I$1359,6,FALSE)),0)</f>
        <v>27190</v>
      </c>
      <c r="U840" s="98">
        <f>VLOOKUP(D840,'[1]Schedule of Pension Amounts LW'!$B$15:$AS$1399,36,FALSE)</f>
        <v>49921</v>
      </c>
      <c r="V840" s="99">
        <f t="shared" si="55"/>
        <v>219327</v>
      </c>
      <c r="W840" s="98">
        <f>ROUND('[1]68_InOutFlowsCurPrdAndPrior'!$F$32*IF(ISNA(VLOOKUP(D840,'[1]Proportionate Shares'!$D$23:$I$1359,6,FALSE)),0,VLOOKUP(D840,'[1]Proportionate Shares'!$D$23:$I$1359,6,FALSE)),0)</f>
        <v>15703</v>
      </c>
      <c r="X840" s="98">
        <f>ROUND('[1]68_InOutFlowsCurPrdAndPrior'!$F$33*IF(ISNA(VLOOKUP(D840,'[1]Proportionate Shares'!$D$23:$I$1359,6,FALSE)),0,VLOOKUP(D840,'[1]Proportionate Shares'!$D$23:$I$1359,6,FALSE)),0)</f>
        <v>57985</v>
      </c>
      <c r="Y840" s="98">
        <f>ROUND('[1]68_InOutFlowsCurPrdAndPrior'!$F$35*IF(ISNA(VLOOKUP(D840,'[1]Proportionate Shares'!$D$23:$I$1359,6,FALSE)),0,VLOOKUP(D840,'[1]Proportionate Shares'!$D$23:$I$1359,6,FALSE)),0)</f>
        <v>22649</v>
      </c>
      <c r="Z840" s="98">
        <f>-VLOOKUP(D840,'[1]Schedule of Pension Amounts LW'!$B$15:$AS$1399,37,FALSE)</f>
        <v>57207</v>
      </c>
      <c r="AA840" s="99">
        <f t="shared" si="56"/>
        <v>153544</v>
      </c>
      <c r="AB840" s="72">
        <f>VLOOKUP(D840,'[1]Pension Expense Details'!$D$22:$S$1407,16,FALSE)</f>
        <v>30538</v>
      </c>
      <c r="AC840" s="72">
        <f t="shared" si="57"/>
        <v>62341</v>
      </c>
      <c r="AD840" s="72">
        <f>VLOOKUP(D840,'[1]Schedule of Pension Amounts LW'!$B$15:$W$1399,22,FALSE)</f>
        <v>92879</v>
      </c>
    </row>
    <row r="841" spans="1:30" x14ac:dyDescent="0.3">
      <c r="A841" s="104"/>
      <c r="B841" s="33"/>
      <c r="C841" s="33" t="str">
        <f>VLOOKUP(D841,'[1]Employer information'!$I$3:$J$1391,2,FALSE)</f>
        <v xml:space="preserve">Public Education                                  </v>
      </c>
      <c r="D841" s="33" t="str">
        <f>'[1]Schedule of Pension Amounts LW'!B834</f>
        <v>0815</v>
      </c>
      <c r="E841" s="33" t="str">
        <f>IF(ISNA(VLOOKUP(D841,'[1]Proportionate Shares'!$D$23:$G$1400,2,FALSE)),"",VLOOKUP(D841,'[1]Proportionate Shares'!$D$23:$G$1400,2,FALSE))</f>
        <v>187906</v>
      </c>
      <c r="F841" s="33" t="str">
        <f>IF(ISNA(VLOOKUP(D841,'[1]Proportionate Shares'!$D$23:$G$1400,3,FALSE)),"",VLOOKUP(D841,'[1]Proportionate Shares'!$D$23:$G$1400,3,FALSE))</f>
        <v xml:space="preserve">   </v>
      </c>
      <c r="G841" s="34" t="str">
        <f>VLOOKUP(D841,'[1]Employer information'!$A$3:$B$1390,2,FALSE)</f>
        <v>LEGGETT ISD</v>
      </c>
      <c r="H841" s="36">
        <f>IF(ISNA(VLOOKUP(D841,'[1]Proportionate Shares'!$D$23:$I$1377,6,FALSE)),0,VLOOKUP(D841,'[1]Proportionate Shares'!$D$23:$I$1377,6,FALSE))</f>
        <v>8.5474200000000002E-6</v>
      </c>
      <c r="I841" s="105">
        <f>VLOOKUP(D841,'[1]Schedule of Pension Amounts LW'!$B$15:$E$1399,3,FALSE)</f>
        <v>459767</v>
      </c>
      <c r="J841" s="105">
        <f>-IF(ISNA(VLOOKUP(D841,'[1]Combined Contribution Amounts'!$A$2:$K$1335,5,FALSE)),0,VLOOKUP(D841,'[1]Combined Contribution Amounts'!$A$2:$K$1335,5,FALSE))</f>
        <v>-29917</v>
      </c>
      <c r="K841" s="105">
        <f>-IF(ISNA(VLOOKUP(D841,'[1]Combined Contribution Amounts'!$A$2:$K$1335,7,FALSE)),0,VLOOKUP(D841,'[1]Combined Contribution Amounts'!$A$2:$K$1335,7,FALSE))+-IF(ISNA(VLOOKUP(D841,'[1]Combined Contribution Amounts'!$A$2:$K$1335,8,FALSE)),0,VLOOKUP(D841,'[1]Combined Contribution Amounts'!$A$2:$K$1335,8,FALSE))+-IF(ISNA(VLOOKUP(D841,'[1]Combined Contribution Amounts'!$A$2:$K$1335,9,FALSE)),0,VLOOKUP(D841,'[1]Combined Contribution Amounts'!$A$2:$K$1335,9,FALSE))</f>
        <v>0</v>
      </c>
      <c r="L841" s="105">
        <f>VLOOKUP(D841,'[1]Pension Expense Details'!$D$23:$S$1407,16,FALSE)</f>
        <v>42887</v>
      </c>
      <c r="M841" s="105">
        <f>ROUND(('[1]68_InOutFlowsCurPrdAndPriorHist'!$F$28-'[1]68_InOutFlowsCurPrdAndPriorHist'!$F$31)*$H841,0)-VLOOKUP(D841,'[1]Pension Expense Details'!$D$23:$S$1407,12,FALSE)</f>
        <v>-7079</v>
      </c>
      <c r="N841" s="105">
        <f>ROUND(('[1]68_InOutFlowsCurPrdAndPriorHist'!$F$29-'[1]68_InOutFlowsCurPrdAndPriorHist'!$F$32)*$H841,0)-VLOOKUP(D841,'[1]Pension Expense Details'!$D$23:$S$1407,13,FALSE)</f>
        <v>-53492</v>
      </c>
      <c r="O841" s="105">
        <f>ROUND(('[1]68_InOutFlowsCurPrdAndPriorHist'!$F$30-'[1]68_InOutFlowsCurPrdAndPriorHist'!$F$33)*$H841,0)-VLOOKUP(D841,'[1]Pension Expense Details'!$D$23:$S$1407,14,FALSE)</f>
        <v>23131</v>
      </c>
      <c r="P841" s="105">
        <f>ROUND((VLOOKUP(D841,'[1]Schedule of Pension Amounts LW'!$B$15:$AC$1399,28,FALSE)-VLOOKUP(D841,'[1]Schedule of Pension Amounts LW'!$B$15:$AC$1399,27,FALSE))*'[1]Schedule of Pension Amounts LW'!AD$4,0)+VLOOKUP(D841,'[1]Schedule of Pension Amounts LW'!$B$15:$AH$1399,33,FALSE)-VLOOKUP(D841,'[1]Pension Expense Details'!$D$23:$S$1407,15,FALSE)</f>
        <v>9025</v>
      </c>
      <c r="Q841" s="98">
        <f t="shared" si="54"/>
        <v>444322</v>
      </c>
      <c r="R841" s="98">
        <f>ROUND('[1]68_InOutFlowsCurPrdAndPrior'!$D$32*IF(ISNA(VLOOKUP(D841,'[1]Proportionate Shares'!$D$23:$I$1359,6,FALSE)),0,VLOOKUP(D841,'[1]Proportionate Shares'!$D$23:$I$1359,6,FALSE)),0)</f>
        <v>1867</v>
      </c>
      <c r="S841" s="98">
        <f>ROUND('[1]68_InOutFlowsCurPrdAndPrior'!$D$33*IF(ISNA(VLOOKUP(D841,'[1]Proportionate Shares'!$D$23:$I$1359,6,FALSE)),0,VLOOKUP(D841,'[1]Proportionate Shares'!$D$23:$I$1359,6,FALSE)),0)</f>
        <v>137850</v>
      </c>
      <c r="T841" s="98">
        <f>ROUND('[1]68_InOutFlowsCurPrdAndPrior'!$D$35*IF(ISNA(VLOOKUP(D841,'[1]Proportionate Shares'!$D$23:$I$1359,6,FALSE)),0,VLOOKUP(D841,'[1]Proportionate Shares'!$D$23:$I$1359,6,FALSE)),0)</f>
        <v>26713</v>
      </c>
      <c r="U841" s="98">
        <f>VLOOKUP(D841,'[1]Schedule of Pension Amounts LW'!$B$15:$AS$1399,36,FALSE)</f>
        <v>14275</v>
      </c>
      <c r="V841" s="99">
        <f t="shared" si="55"/>
        <v>180705</v>
      </c>
      <c r="W841" s="98">
        <f>ROUND('[1]68_InOutFlowsCurPrdAndPrior'!$F$32*IF(ISNA(VLOOKUP(D841,'[1]Proportionate Shares'!$D$23:$I$1359,6,FALSE)),0,VLOOKUP(D841,'[1]Proportionate Shares'!$D$23:$I$1359,6,FALSE)),0)</f>
        <v>15428</v>
      </c>
      <c r="X841" s="98">
        <f>ROUND('[1]68_InOutFlowsCurPrdAndPrior'!$F$33*IF(ISNA(VLOOKUP(D841,'[1]Proportionate Shares'!$D$23:$I$1359,6,FALSE)),0,VLOOKUP(D841,'[1]Proportionate Shares'!$D$23:$I$1359,6,FALSE)),0)</f>
        <v>56966</v>
      </c>
      <c r="Y841" s="98">
        <f>ROUND('[1]68_InOutFlowsCurPrdAndPrior'!$F$35*IF(ISNA(VLOOKUP(D841,'[1]Proportionate Shares'!$D$23:$I$1359,6,FALSE)),0,VLOOKUP(D841,'[1]Proportionate Shares'!$D$23:$I$1359,6,FALSE)),0)</f>
        <v>22251</v>
      </c>
      <c r="Z841" s="98">
        <f>-VLOOKUP(D841,'[1]Schedule of Pension Amounts LW'!$B$15:$AS$1399,37,FALSE)</f>
        <v>28069</v>
      </c>
      <c r="AA841" s="99">
        <f t="shared" si="56"/>
        <v>122714</v>
      </c>
      <c r="AB841" s="72">
        <f>VLOOKUP(D841,'[1]Pension Expense Details'!$D$22:$S$1407,16,FALSE)</f>
        <v>42887</v>
      </c>
      <c r="AC841" s="72">
        <f t="shared" si="57"/>
        <v>27608</v>
      </c>
      <c r="AD841" s="72">
        <f>VLOOKUP(D841,'[1]Schedule of Pension Amounts LW'!$B$15:$W$1399,22,FALSE)</f>
        <v>70495</v>
      </c>
    </row>
    <row r="842" spans="1:30" x14ac:dyDescent="0.3">
      <c r="A842" s="104"/>
      <c r="B842" s="33"/>
      <c r="C842" s="33" t="str">
        <f>VLOOKUP(D842,'[1]Employer information'!$I$3:$J$1391,2,FALSE)</f>
        <v xml:space="preserve">Public Education                                  </v>
      </c>
      <c r="D842" s="33" t="str">
        <f>'[1]Schedule of Pension Amounts LW'!B835</f>
        <v>0756</v>
      </c>
      <c r="E842" s="33" t="str">
        <f>IF(ISNA(VLOOKUP(D842,'[1]Proportionate Shares'!$D$23:$G$1400,2,FALSE)),"",VLOOKUP(D842,'[1]Proportionate Shares'!$D$23:$G$1400,2,FALSE))</f>
        <v>145911</v>
      </c>
      <c r="F842" s="33" t="str">
        <f>IF(ISNA(VLOOKUP(D842,'[1]Proportionate Shares'!$D$23:$G$1400,3,FALSE)),"",VLOOKUP(D842,'[1]Proportionate Shares'!$D$23:$G$1400,3,FALSE))</f>
        <v xml:space="preserve">   </v>
      </c>
      <c r="G842" s="34" t="str">
        <f>VLOOKUP(D842,'[1]Employer information'!$A$3:$B$1390,2,FALSE)</f>
        <v>LEON ISD</v>
      </c>
      <c r="H842" s="36">
        <f>IF(ISNA(VLOOKUP(D842,'[1]Proportionate Shares'!$D$23:$I$1377,6,FALSE)),0,VLOOKUP(D842,'[1]Proportionate Shares'!$D$23:$I$1377,6,FALSE))</f>
        <v>3.9897768999999998E-5</v>
      </c>
      <c r="I842" s="105">
        <f>VLOOKUP(D842,'[1]Schedule of Pension Amounts LW'!$B$15:$E$1399,3,FALSE)</f>
        <v>2293672</v>
      </c>
      <c r="J842" s="105">
        <f>-IF(ISNA(VLOOKUP(D842,'[1]Combined Contribution Amounts'!$A$2:$K$1335,5,FALSE)),0,VLOOKUP(D842,'[1]Combined Contribution Amounts'!$A$2:$K$1335,5,FALSE))</f>
        <v>-139647</v>
      </c>
      <c r="K842" s="105">
        <f>-IF(ISNA(VLOOKUP(D842,'[1]Combined Contribution Amounts'!$A$2:$K$1335,7,FALSE)),0,VLOOKUP(D842,'[1]Combined Contribution Amounts'!$A$2:$K$1335,7,FALSE))+-IF(ISNA(VLOOKUP(D842,'[1]Combined Contribution Amounts'!$A$2:$K$1335,8,FALSE)),0,VLOOKUP(D842,'[1]Combined Contribution Amounts'!$A$2:$K$1335,8,FALSE))+-IF(ISNA(VLOOKUP(D842,'[1]Combined Contribution Amounts'!$A$2:$K$1335,9,FALSE)),0,VLOOKUP(D842,'[1]Combined Contribution Amounts'!$A$2:$K$1335,9,FALSE))</f>
        <v>0</v>
      </c>
      <c r="L842" s="105">
        <f>VLOOKUP(D842,'[1]Pension Expense Details'!$D$23:$S$1407,16,FALSE)</f>
        <v>176992</v>
      </c>
      <c r="M842" s="105">
        <f>ROUND(('[1]68_InOutFlowsCurPrdAndPriorHist'!$F$28-'[1]68_InOutFlowsCurPrdAndPriorHist'!$F$31)*$H842,0)-VLOOKUP(D842,'[1]Pension Expense Details'!$D$23:$S$1407,12,FALSE)</f>
        <v>-33045</v>
      </c>
      <c r="N842" s="105">
        <f>ROUND(('[1]68_InOutFlowsCurPrdAndPriorHist'!$F$29-'[1]68_InOutFlowsCurPrdAndPriorHist'!$F$32)*$H842,0)-VLOOKUP(D842,'[1]Pension Expense Details'!$D$23:$S$1407,13,FALSE)</f>
        <v>-249688</v>
      </c>
      <c r="O842" s="105">
        <f>ROUND(('[1]68_InOutFlowsCurPrdAndPriorHist'!$F$30-'[1]68_InOutFlowsCurPrdAndPriorHist'!$F$33)*$H842,0)-VLOOKUP(D842,'[1]Pension Expense Details'!$D$23:$S$1407,14,FALSE)</f>
        <v>107973</v>
      </c>
      <c r="P842" s="105">
        <f>ROUND((VLOOKUP(D842,'[1]Schedule of Pension Amounts LW'!$B$15:$AC$1399,28,FALSE)-VLOOKUP(D842,'[1]Schedule of Pension Amounts LW'!$B$15:$AC$1399,27,FALSE))*'[1]Schedule of Pension Amounts LW'!AD$4,0)+VLOOKUP(D842,'[1]Schedule of Pension Amounts LW'!$B$15:$AH$1399,33,FALSE)-VLOOKUP(D842,'[1]Pension Expense Details'!$D$23:$S$1407,15,FALSE)</f>
        <v>-82246</v>
      </c>
      <c r="Q842" s="98">
        <f t="shared" si="54"/>
        <v>2074011</v>
      </c>
      <c r="R842" s="98">
        <f>ROUND('[1]68_InOutFlowsCurPrdAndPrior'!$D$32*IF(ISNA(VLOOKUP(D842,'[1]Proportionate Shares'!$D$23:$I$1359,6,FALSE)),0,VLOOKUP(D842,'[1]Proportionate Shares'!$D$23:$I$1359,6,FALSE)),0)</f>
        <v>8713</v>
      </c>
      <c r="S842" s="98">
        <f>ROUND('[1]68_InOutFlowsCurPrdAndPrior'!$D$33*IF(ISNA(VLOOKUP(D842,'[1]Proportionate Shares'!$D$23:$I$1359,6,FALSE)),0,VLOOKUP(D842,'[1]Proportionate Shares'!$D$23:$I$1359,6,FALSE)),0)</f>
        <v>643460</v>
      </c>
      <c r="T842" s="98">
        <f>ROUND('[1]68_InOutFlowsCurPrdAndPrior'!$D$35*IF(ISNA(VLOOKUP(D842,'[1]Proportionate Shares'!$D$23:$I$1359,6,FALSE)),0,VLOOKUP(D842,'[1]Proportionate Shares'!$D$23:$I$1359,6,FALSE)),0)</f>
        <v>124690</v>
      </c>
      <c r="U842" s="98">
        <f>VLOOKUP(D842,'[1]Schedule of Pension Amounts LW'!$B$15:$AS$1399,36,FALSE)</f>
        <v>160588</v>
      </c>
      <c r="V842" s="99">
        <f t="shared" si="55"/>
        <v>937451</v>
      </c>
      <c r="W842" s="98">
        <f>ROUND('[1]68_InOutFlowsCurPrdAndPrior'!$F$32*IF(ISNA(VLOOKUP(D842,'[1]Proportionate Shares'!$D$23:$I$1359,6,FALSE)),0,VLOOKUP(D842,'[1]Proportionate Shares'!$D$23:$I$1359,6,FALSE)),0)</f>
        <v>72013</v>
      </c>
      <c r="X842" s="98">
        <f>ROUND('[1]68_InOutFlowsCurPrdAndPrior'!$F$33*IF(ISNA(VLOOKUP(D842,'[1]Proportionate Shares'!$D$23:$I$1359,6,FALSE)),0,VLOOKUP(D842,'[1]Proportionate Shares'!$D$23:$I$1359,6,FALSE)),0)</f>
        <v>265908</v>
      </c>
      <c r="Y842" s="98">
        <f>ROUND('[1]68_InOutFlowsCurPrdAndPrior'!$F$35*IF(ISNA(VLOOKUP(D842,'[1]Proportionate Shares'!$D$23:$I$1359,6,FALSE)),0,VLOOKUP(D842,'[1]Proportionate Shares'!$D$23:$I$1359,6,FALSE)),0)</f>
        <v>103865</v>
      </c>
      <c r="Z842" s="98">
        <f>-VLOOKUP(D842,'[1]Schedule of Pension Amounts LW'!$B$15:$AS$1399,37,FALSE)</f>
        <v>295216</v>
      </c>
      <c r="AA842" s="99">
        <f t="shared" si="56"/>
        <v>737002</v>
      </c>
      <c r="AB842" s="72">
        <f>VLOOKUP(D842,'[1]Pension Expense Details'!$D$22:$S$1407,16,FALSE)</f>
        <v>176992</v>
      </c>
      <c r="AC842" s="72">
        <f t="shared" si="57"/>
        <v>206841</v>
      </c>
      <c r="AD842" s="72">
        <f>VLOOKUP(D842,'[1]Schedule of Pension Amounts LW'!$B$15:$W$1399,22,FALSE)</f>
        <v>383833</v>
      </c>
    </row>
    <row r="843" spans="1:30" x14ac:dyDescent="0.3">
      <c r="A843" s="104"/>
      <c r="B843" s="33"/>
      <c r="C843" s="33" t="str">
        <f>VLOOKUP(D843,'[1]Employer information'!$I$3:$J$1391,2,FALSE)</f>
        <v xml:space="preserve">Public Education                                  </v>
      </c>
      <c r="D843" s="33" t="str">
        <f>'[1]Schedule of Pension Amounts LW'!B836</f>
        <v>0817</v>
      </c>
      <c r="E843" s="33" t="str">
        <f>IF(ISNA(VLOOKUP(D843,'[1]Proportionate Shares'!$D$23:$G$1400,2,FALSE)),"",VLOOKUP(D843,'[1]Proportionate Shares'!$D$23:$G$1400,2,FALSE))</f>
        <v>074909</v>
      </c>
      <c r="F843" s="33" t="str">
        <f>IF(ISNA(VLOOKUP(D843,'[1]Proportionate Shares'!$D$23:$G$1400,3,FALSE)),"",VLOOKUP(D843,'[1]Proportionate Shares'!$D$23:$G$1400,3,FALSE))</f>
        <v xml:space="preserve">   </v>
      </c>
      <c r="G843" s="34" t="str">
        <f>VLOOKUP(D843,'[1]Employer information'!$A$3:$B$1390,2,FALSE)</f>
        <v>LEONARD ISD</v>
      </c>
      <c r="H843" s="36">
        <f>IF(ISNA(VLOOKUP(D843,'[1]Proportionate Shares'!$D$23:$I$1377,6,FALSE)),0,VLOOKUP(D843,'[1]Proportionate Shares'!$D$23:$I$1377,6,FALSE))</f>
        <v>4.4756173000000003E-5</v>
      </c>
      <c r="I843" s="105">
        <f>VLOOKUP(D843,'[1]Schedule of Pension Amounts LW'!$B$15:$E$1399,3,FALSE)</f>
        <v>2207581</v>
      </c>
      <c r="J843" s="105">
        <f>-IF(ISNA(VLOOKUP(D843,'[1]Combined Contribution Amounts'!$A$2:$K$1335,5,FALSE)),0,VLOOKUP(D843,'[1]Combined Contribution Amounts'!$A$2:$K$1335,5,FALSE))</f>
        <v>-156652</v>
      </c>
      <c r="K843" s="105">
        <f>-IF(ISNA(VLOOKUP(D843,'[1]Combined Contribution Amounts'!$A$2:$K$1335,7,FALSE)),0,VLOOKUP(D843,'[1]Combined Contribution Amounts'!$A$2:$K$1335,7,FALSE))+-IF(ISNA(VLOOKUP(D843,'[1]Combined Contribution Amounts'!$A$2:$K$1335,8,FALSE)),0,VLOOKUP(D843,'[1]Combined Contribution Amounts'!$A$2:$K$1335,8,FALSE))+-IF(ISNA(VLOOKUP(D843,'[1]Combined Contribution Amounts'!$A$2:$K$1335,9,FALSE)),0,VLOOKUP(D843,'[1]Combined Contribution Amounts'!$A$2:$K$1335,9,FALSE))</f>
        <v>0</v>
      </c>
      <c r="L843" s="105">
        <f>VLOOKUP(D843,'[1]Pension Expense Details'!$D$23:$S$1407,16,FALSE)</f>
        <v>255977</v>
      </c>
      <c r="M843" s="105">
        <f>ROUND(('[1]68_InOutFlowsCurPrdAndPriorHist'!$F$28-'[1]68_InOutFlowsCurPrdAndPriorHist'!$F$31)*$H843,0)-VLOOKUP(D843,'[1]Pension Expense Details'!$D$23:$S$1407,12,FALSE)</f>
        <v>-37069</v>
      </c>
      <c r="N843" s="105">
        <f>ROUND(('[1]68_InOutFlowsCurPrdAndPriorHist'!$F$29-'[1]68_InOutFlowsCurPrdAndPriorHist'!$F$32)*$H843,0)-VLOOKUP(D843,'[1]Pension Expense Details'!$D$23:$S$1407,13,FALSE)</f>
        <v>-280093</v>
      </c>
      <c r="O843" s="105">
        <f>ROUND(('[1]68_InOutFlowsCurPrdAndPriorHist'!$F$30-'[1]68_InOutFlowsCurPrdAndPriorHist'!$F$33)*$H843,0)-VLOOKUP(D843,'[1]Pension Expense Details'!$D$23:$S$1407,14,FALSE)</f>
        <v>121121</v>
      </c>
      <c r="P843" s="105">
        <f>ROUND((VLOOKUP(D843,'[1]Schedule of Pension Amounts LW'!$B$15:$AC$1399,28,FALSE)-VLOOKUP(D843,'[1]Schedule of Pension Amounts LW'!$B$15:$AC$1399,27,FALSE))*'[1]Schedule of Pension Amounts LW'!AD$4,0)+VLOOKUP(D843,'[1]Schedule of Pension Amounts LW'!$B$15:$AH$1399,33,FALSE)-VLOOKUP(D843,'[1]Pension Expense Details'!$D$23:$S$1407,15,FALSE)</f>
        <v>215701</v>
      </c>
      <c r="Q843" s="98">
        <f t="shared" si="54"/>
        <v>2326566</v>
      </c>
      <c r="R843" s="98">
        <f>ROUND('[1]68_InOutFlowsCurPrdAndPrior'!$D$32*IF(ISNA(VLOOKUP(D843,'[1]Proportionate Shares'!$D$23:$I$1359,6,FALSE)),0,VLOOKUP(D843,'[1]Proportionate Shares'!$D$23:$I$1359,6,FALSE)),0)</f>
        <v>9774</v>
      </c>
      <c r="S843" s="98">
        <f>ROUND('[1]68_InOutFlowsCurPrdAndPrior'!$D$33*IF(ISNA(VLOOKUP(D843,'[1]Proportionate Shares'!$D$23:$I$1359,6,FALSE)),0,VLOOKUP(D843,'[1]Proportionate Shares'!$D$23:$I$1359,6,FALSE)),0)</f>
        <v>721815</v>
      </c>
      <c r="T843" s="98">
        <f>ROUND('[1]68_InOutFlowsCurPrdAndPrior'!$D$35*IF(ISNA(VLOOKUP(D843,'[1]Proportionate Shares'!$D$23:$I$1359,6,FALSE)),0,VLOOKUP(D843,'[1]Proportionate Shares'!$D$23:$I$1359,6,FALSE)),0)</f>
        <v>139874</v>
      </c>
      <c r="U843" s="98">
        <f>VLOOKUP(D843,'[1]Schedule of Pension Amounts LW'!$B$15:$AS$1399,36,FALSE)</f>
        <v>360559</v>
      </c>
      <c r="V843" s="99">
        <f t="shared" si="55"/>
        <v>1232022</v>
      </c>
      <c r="W843" s="98">
        <f>ROUND('[1]68_InOutFlowsCurPrdAndPrior'!$F$32*IF(ISNA(VLOOKUP(D843,'[1]Proportionate Shares'!$D$23:$I$1359,6,FALSE)),0,VLOOKUP(D843,'[1]Proportionate Shares'!$D$23:$I$1359,6,FALSE)),0)</f>
        <v>80782</v>
      </c>
      <c r="X843" s="98">
        <f>ROUND('[1]68_InOutFlowsCurPrdAndPrior'!$F$33*IF(ISNA(VLOOKUP(D843,'[1]Proportionate Shares'!$D$23:$I$1359,6,FALSE)),0,VLOOKUP(D843,'[1]Proportionate Shares'!$D$23:$I$1359,6,FALSE)),0)</f>
        <v>298288</v>
      </c>
      <c r="Y843" s="98">
        <f>ROUND('[1]68_InOutFlowsCurPrdAndPrior'!$F$35*IF(ISNA(VLOOKUP(D843,'[1]Proportionate Shares'!$D$23:$I$1359,6,FALSE)),0,VLOOKUP(D843,'[1]Proportionate Shares'!$D$23:$I$1359,6,FALSE)),0)</f>
        <v>116512</v>
      </c>
      <c r="Z843" s="98">
        <f>-VLOOKUP(D843,'[1]Schedule of Pension Amounts LW'!$B$15:$AS$1399,37,FALSE)</f>
        <v>21</v>
      </c>
      <c r="AA843" s="99">
        <f t="shared" si="56"/>
        <v>495603</v>
      </c>
      <c r="AB843" s="72">
        <f>VLOOKUP(D843,'[1]Pension Expense Details'!$D$22:$S$1407,16,FALSE)</f>
        <v>255977</v>
      </c>
      <c r="AC843" s="72">
        <f t="shared" si="57"/>
        <v>275783</v>
      </c>
      <c r="AD843" s="72">
        <f>VLOOKUP(D843,'[1]Schedule of Pension Amounts LW'!$B$15:$W$1399,22,FALSE)</f>
        <v>531760</v>
      </c>
    </row>
    <row r="844" spans="1:30" x14ac:dyDescent="0.3">
      <c r="A844" s="104"/>
      <c r="B844" s="33"/>
      <c r="C844" s="33" t="str">
        <f>VLOOKUP(D844,'[1]Employer information'!$I$3:$J$1391,2,FALSE)</f>
        <v xml:space="preserve">Public Education                                  </v>
      </c>
      <c r="D844" s="33" t="str">
        <f>'[1]Schedule of Pension Amounts LW'!B837</f>
        <v>0819</v>
      </c>
      <c r="E844" s="33" t="str">
        <f>IF(ISNA(VLOOKUP(D844,'[1]Proportionate Shares'!$D$23:$G$1400,2,FALSE)),"",VLOOKUP(D844,'[1]Proportionate Shares'!$D$23:$G$1400,2,FALSE))</f>
        <v>110902</v>
      </c>
      <c r="F844" s="33" t="str">
        <f>IF(ISNA(VLOOKUP(D844,'[1]Proportionate Shares'!$D$23:$G$1400,3,FALSE)),"",VLOOKUP(D844,'[1]Proportionate Shares'!$D$23:$G$1400,3,FALSE))</f>
        <v xml:space="preserve">   </v>
      </c>
      <c r="G844" s="34" t="str">
        <f>VLOOKUP(D844,'[1]Employer information'!$A$3:$B$1390,2,FALSE)</f>
        <v>LEVELLAND ISD</v>
      </c>
      <c r="H844" s="36">
        <f>IF(ISNA(VLOOKUP(D844,'[1]Proportionate Shares'!$D$23:$I$1377,6,FALSE)),0,VLOOKUP(D844,'[1]Proportionate Shares'!$D$23:$I$1377,6,FALSE))</f>
        <v>1.70111285E-4</v>
      </c>
      <c r="I844" s="105">
        <f>VLOOKUP(D844,'[1]Schedule of Pension Amounts LW'!$B$15:$E$1399,3,FALSE)</f>
        <v>9080150</v>
      </c>
      <c r="J844" s="105">
        <f>-IF(ISNA(VLOOKUP(D844,'[1]Combined Contribution Amounts'!$A$2:$K$1335,5,FALSE)),0,VLOOKUP(D844,'[1]Combined Contribution Amounts'!$A$2:$K$1335,5,FALSE))</f>
        <v>-595410</v>
      </c>
      <c r="K844" s="105">
        <f>-IF(ISNA(VLOOKUP(D844,'[1]Combined Contribution Amounts'!$A$2:$K$1335,7,FALSE)),0,VLOOKUP(D844,'[1]Combined Contribution Amounts'!$A$2:$K$1335,7,FALSE))+-IF(ISNA(VLOOKUP(D844,'[1]Combined Contribution Amounts'!$A$2:$K$1335,8,FALSE)),0,VLOOKUP(D844,'[1]Combined Contribution Amounts'!$A$2:$K$1335,8,FALSE))+-IF(ISNA(VLOOKUP(D844,'[1]Combined Contribution Amounts'!$A$2:$K$1335,9,FALSE)),0,VLOOKUP(D844,'[1]Combined Contribution Amounts'!$A$2:$K$1335,9,FALSE))</f>
        <v>0</v>
      </c>
      <c r="L844" s="105">
        <f>VLOOKUP(D844,'[1]Pension Expense Details'!$D$23:$S$1407,16,FALSE)</f>
        <v>864555</v>
      </c>
      <c r="M844" s="105">
        <f>ROUND(('[1]68_InOutFlowsCurPrdAndPriorHist'!$F$28-'[1]68_InOutFlowsCurPrdAndPriorHist'!$F$31)*$H844,0)-VLOOKUP(D844,'[1]Pension Expense Details'!$D$23:$S$1407,12,FALSE)</f>
        <v>-140892</v>
      </c>
      <c r="N844" s="105">
        <f>ROUND(('[1]68_InOutFlowsCurPrdAndPriorHist'!$F$29-'[1]68_InOutFlowsCurPrdAndPriorHist'!$F$32)*$H844,0)-VLOOKUP(D844,'[1]Pension Expense Details'!$D$23:$S$1407,13,FALSE)</f>
        <v>-1064591</v>
      </c>
      <c r="O844" s="105">
        <f>ROUND(('[1]68_InOutFlowsCurPrdAndPriorHist'!$F$30-'[1]68_InOutFlowsCurPrdAndPriorHist'!$F$33)*$H844,0)-VLOOKUP(D844,'[1]Pension Expense Details'!$D$23:$S$1407,14,FALSE)</f>
        <v>460362</v>
      </c>
      <c r="P844" s="105">
        <f>ROUND((VLOOKUP(D844,'[1]Schedule of Pension Amounts LW'!$B$15:$AC$1399,28,FALSE)-VLOOKUP(D844,'[1]Schedule of Pension Amounts LW'!$B$15:$AC$1399,27,FALSE))*'[1]Schedule of Pension Amounts LW'!AD$4,0)+VLOOKUP(D844,'[1]Schedule of Pension Amounts LW'!$B$15:$AH$1399,33,FALSE)-VLOOKUP(D844,'[1]Pension Expense Details'!$D$23:$S$1407,15,FALSE)</f>
        <v>238742</v>
      </c>
      <c r="Q844" s="98">
        <f t="shared" si="54"/>
        <v>8842916</v>
      </c>
      <c r="R844" s="98">
        <f>ROUND('[1]68_InOutFlowsCurPrdAndPrior'!$D$32*IF(ISNA(VLOOKUP(D844,'[1]Proportionate Shares'!$D$23:$I$1359,6,FALSE)),0,VLOOKUP(D844,'[1]Proportionate Shares'!$D$23:$I$1359,6,FALSE)),0)</f>
        <v>37148</v>
      </c>
      <c r="S844" s="98">
        <f>ROUND('[1]68_InOutFlowsCurPrdAndPrior'!$D$33*IF(ISNA(VLOOKUP(D844,'[1]Proportionate Shares'!$D$23:$I$1359,6,FALSE)),0,VLOOKUP(D844,'[1]Proportionate Shares'!$D$23:$I$1359,6,FALSE)),0)</f>
        <v>2743507</v>
      </c>
      <c r="T844" s="98">
        <f>ROUND('[1]68_InOutFlowsCurPrdAndPrior'!$D$35*IF(ISNA(VLOOKUP(D844,'[1]Proportionate Shares'!$D$23:$I$1359,6,FALSE)),0,VLOOKUP(D844,'[1]Proportionate Shares'!$D$23:$I$1359,6,FALSE)),0)</f>
        <v>531639</v>
      </c>
      <c r="U844" s="98">
        <f>VLOOKUP(D844,'[1]Schedule of Pension Amounts LW'!$B$15:$AS$1399,36,FALSE)</f>
        <v>734217</v>
      </c>
      <c r="V844" s="99">
        <f t="shared" si="55"/>
        <v>4046511</v>
      </c>
      <c r="W844" s="98">
        <f>ROUND('[1]68_InOutFlowsCurPrdAndPrior'!$F$32*IF(ISNA(VLOOKUP(D844,'[1]Proportionate Shares'!$D$23:$I$1359,6,FALSE)),0,VLOOKUP(D844,'[1]Proportionate Shares'!$D$23:$I$1359,6,FALSE)),0)</f>
        <v>307040</v>
      </c>
      <c r="X844" s="98">
        <f>ROUND('[1]68_InOutFlowsCurPrdAndPrior'!$F$33*IF(ISNA(VLOOKUP(D844,'[1]Proportionate Shares'!$D$23:$I$1359,6,FALSE)),0,VLOOKUP(D844,'[1]Proportionate Shares'!$D$23:$I$1359,6,FALSE)),0)</f>
        <v>1133747</v>
      </c>
      <c r="Y844" s="98">
        <f>ROUND('[1]68_InOutFlowsCurPrdAndPrior'!$F$35*IF(ISNA(VLOOKUP(D844,'[1]Proportionate Shares'!$D$23:$I$1359,6,FALSE)),0,VLOOKUP(D844,'[1]Proportionate Shares'!$D$23:$I$1359,6,FALSE)),0)</f>
        <v>442846</v>
      </c>
      <c r="Z844" s="98">
        <f>-VLOOKUP(D844,'[1]Schedule of Pension Amounts LW'!$B$15:$AS$1399,37,FALSE)</f>
        <v>249573</v>
      </c>
      <c r="AA844" s="99">
        <f t="shared" si="56"/>
        <v>2133206</v>
      </c>
      <c r="AB844" s="72">
        <f>VLOOKUP(D844,'[1]Pension Expense Details'!$D$22:$S$1407,16,FALSE)</f>
        <v>864555</v>
      </c>
      <c r="AC844" s="72">
        <f t="shared" si="57"/>
        <v>914111</v>
      </c>
      <c r="AD844" s="72">
        <f>VLOOKUP(D844,'[1]Schedule of Pension Amounts LW'!$B$15:$W$1399,22,FALSE)</f>
        <v>1778666</v>
      </c>
    </row>
    <row r="845" spans="1:30" x14ac:dyDescent="0.3">
      <c r="A845" s="104"/>
      <c r="B845" s="33"/>
      <c r="C845" s="33" t="str">
        <f>VLOOKUP(D845,'[1]Employer information'!$I$3:$J$1391,2,FALSE)</f>
        <v xml:space="preserve">Public Education                                  </v>
      </c>
      <c r="D845" s="33" t="str">
        <f>'[1]Schedule of Pension Amounts LW'!B838</f>
        <v>0820</v>
      </c>
      <c r="E845" s="33" t="str">
        <f>IF(ISNA(VLOOKUP(D845,'[1]Proportionate Shares'!$D$23:$G$1400,2,FALSE)),"",VLOOKUP(D845,'[1]Proportionate Shares'!$D$23:$G$1400,2,FALSE))</f>
        <v>201904</v>
      </c>
      <c r="F845" s="33" t="str">
        <f>IF(ISNA(VLOOKUP(D845,'[1]Proportionate Shares'!$D$23:$G$1400,3,FALSE)),"",VLOOKUP(D845,'[1]Proportionate Shares'!$D$23:$G$1400,3,FALSE))</f>
        <v xml:space="preserve">   </v>
      </c>
      <c r="G845" s="34" t="str">
        <f>VLOOKUP(D845,'[1]Employer information'!$A$3:$B$1390,2,FALSE)</f>
        <v>LEVERETTS CHAPEL ISD</v>
      </c>
      <c r="H845" s="36">
        <f>IF(ISNA(VLOOKUP(D845,'[1]Proportionate Shares'!$D$23:$I$1377,6,FALSE)),0,VLOOKUP(D845,'[1]Proportionate Shares'!$D$23:$I$1377,6,FALSE))</f>
        <v>1.5019482999999999E-5</v>
      </c>
      <c r="I845" s="105">
        <f>VLOOKUP(D845,'[1]Schedule of Pension Amounts LW'!$B$15:$E$1399,3,FALSE)</f>
        <v>863540</v>
      </c>
      <c r="J845" s="105">
        <f>-IF(ISNA(VLOOKUP(D845,'[1]Combined Contribution Amounts'!$A$2:$K$1335,5,FALSE)),0,VLOOKUP(D845,'[1]Combined Contribution Amounts'!$A$2:$K$1335,5,FALSE))</f>
        <v>-52570</v>
      </c>
      <c r="K845" s="105">
        <f>-IF(ISNA(VLOOKUP(D845,'[1]Combined Contribution Amounts'!$A$2:$K$1335,7,FALSE)),0,VLOOKUP(D845,'[1]Combined Contribution Amounts'!$A$2:$K$1335,7,FALSE))+-IF(ISNA(VLOOKUP(D845,'[1]Combined Contribution Amounts'!$A$2:$K$1335,8,FALSE)),0,VLOOKUP(D845,'[1]Combined Contribution Amounts'!$A$2:$K$1335,8,FALSE))+-IF(ISNA(VLOOKUP(D845,'[1]Combined Contribution Amounts'!$A$2:$K$1335,9,FALSE)),0,VLOOKUP(D845,'[1]Combined Contribution Amounts'!$A$2:$K$1335,9,FALSE))</f>
        <v>0</v>
      </c>
      <c r="L845" s="105">
        <f>VLOOKUP(D845,'[1]Pension Expense Details'!$D$23:$S$1407,16,FALSE)</f>
        <v>66615</v>
      </c>
      <c r="M845" s="105">
        <f>ROUND(('[1]68_InOutFlowsCurPrdAndPriorHist'!$F$28-'[1]68_InOutFlowsCurPrdAndPriorHist'!$F$31)*$H845,0)-VLOOKUP(D845,'[1]Pension Expense Details'!$D$23:$S$1407,12,FALSE)</f>
        <v>-12440</v>
      </c>
      <c r="N845" s="105">
        <f>ROUND(('[1]68_InOutFlowsCurPrdAndPriorHist'!$F$29-'[1]68_InOutFlowsCurPrdAndPriorHist'!$F$32)*$H845,0)-VLOOKUP(D845,'[1]Pension Expense Details'!$D$23:$S$1407,13,FALSE)</f>
        <v>-93995</v>
      </c>
      <c r="O845" s="105">
        <f>ROUND(('[1]68_InOutFlowsCurPrdAndPriorHist'!$F$30-'[1]68_InOutFlowsCurPrdAndPriorHist'!$F$33)*$H845,0)-VLOOKUP(D845,'[1]Pension Expense Details'!$D$23:$S$1407,14,FALSE)</f>
        <v>40646</v>
      </c>
      <c r="P845" s="105">
        <f>ROUND((VLOOKUP(D845,'[1]Schedule of Pension Amounts LW'!$B$15:$AC$1399,28,FALSE)-VLOOKUP(D845,'[1]Schedule of Pension Amounts LW'!$B$15:$AC$1399,27,FALSE))*'[1]Schedule of Pension Amounts LW'!AD$4,0)+VLOOKUP(D845,'[1]Schedule of Pension Amounts LW'!$B$15:$AH$1399,33,FALSE)-VLOOKUP(D845,'[1]Pension Expense Details'!$D$23:$S$1407,15,FALSE)</f>
        <v>-31036</v>
      </c>
      <c r="Q845" s="98">
        <f t="shared" si="54"/>
        <v>780760</v>
      </c>
      <c r="R845" s="98">
        <f>ROUND('[1]68_InOutFlowsCurPrdAndPrior'!$D$32*IF(ISNA(VLOOKUP(D845,'[1]Proportionate Shares'!$D$23:$I$1359,6,FALSE)),0,VLOOKUP(D845,'[1]Proportionate Shares'!$D$23:$I$1359,6,FALSE)),0)</f>
        <v>3280</v>
      </c>
      <c r="S845" s="98">
        <f>ROUND('[1]68_InOutFlowsCurPrdAndPrior'!$D$33*IF(ISNA(VLOOKUP(D845,'[1]Proportionate Shares'!$D$23:$I$1359,6,FALSE)),0,VLOOKUP(D845,'[1]Proportionate Shares'!$D$23:$I$1359,6,FALSE)),0)</f>
        <v>242230</v>
      </c>
      <c r="T845" s="98">
        <f>ROUND('[1]68_InOutFlowsCurPrdAndPrior'!$D$35*IF(ISNA(VLOOKUP(D845,'[1]Proportionate Shares'!$D$23:$I$1359,6,FALSE)),0,VLOOKUP(D845,'[1]Proportionate Shares'!$D$23:$I$1359,6,FALSE)),0)</f>
        <v>46940</v>
      </c>
      <c r="U845" s="98">
        <f>VLOOKUP(D845,'[1]Schedule of Pension Amounts LW'!$B$15:$AS$1399,36,FALSE)</f>
        <v>69195</v>
      </c>
      <c r="V845" s="99">
        <f t="shared" si="55"/>
        <v>361645</v>
      </c>
      <c r="W845" s="98">
        <f>ROUND('[1]68_InOutFlowsCurPrdAndPrior'!$F$32*IF(ISNA(VLOOKUP(D845,'[1]Proportionate Shares'!$D$23:$I$1359,6,FALSE)),0,VLOOKUP(D845,'[1]Proportionate Shares'!$D$23:$I$1359,6,FALSE)),0)</f>
        <v>27109</v>
      </c>
      <c r="X845" s="98">
        <f>ROUND('[1]68_InOutFlowsCurPrdAndPrior'!$F$33*IF(ISNA(VLOOKUP(D845,'[1]Proportionate Shares'!$D$23:$I$1359,6,FALSE)),0,VLOOKUP(D845,'[1]Proportionate Shares'!$D$23:$I$1359,6,FALSE)),0)</f>
        <v>100101</v>
      </c>
      <c r="Y845" s="98">
        <f>ROUND('[1]68_InOutFlowsCurPrdAndPrior'!$F$35*IF(ISNA(VLOOKUP(D845,'[1]Proportionate Shares'!$D$23:$I$1359,6,FALSE)),0,VLOOKUP(D845,'[1]Proportionate Shares'!$D$23:$I$1359,6,FALSE)),0)</f>
        <v>39100</v>
      </c>
      <c r="Z845" s="98">
        <f>-VLOOKUP(D845,'[1]Schedule of Pension Amounts LW'!$B$15:$AS$1399,37,FALSE)</f>
        <v>30272</v>
      </c>
      <c r="AA845" s="99">
        <f t="shared" si="56"/>
        <v>196582</v>
      </c>
      <c r="AB845" s="72">
        <f>VLOOKUP(D845,'[1]Pension Expense Details'!$D$22:$S$1407,16,FALSE)</f>
        <v>66615</v>
      </c>
      <c r="AC845" s="72">
        <f t="shared" si="57"/>
        <v>95186</v>
      </c>
      <c r="AD845" s="72">
        <f>VLOOKUP(D845,'[1]Schedule of Pension Amounts LW'!$B$15:$W$1399,22,FALSE)</f>
        <v>161801</v>
      </c>
    </row>
    <row r="846" spans="1:30" x14ac:dyDescent="0.3">
      <c r="A846" s="104"/>
      <c r="B846" s="33"/>
      <c r="C846" s="33" t="str">
        <f>VLOOKUP(D846,'[1]Employer information'!$I$3:$J$1391,2,FALSE)</f>
        <v xml:space="preserve">Public Education                                  </v>
      </c>
      <c r="D846" s="33" t="str">
        <f>'[1]Schedule of Pension Amounts LW'!B839</f>
        <v>0821</v>
      </c>
      <c r="E846" s="33" t="str">
        <f>IF(ISNA(VLOOKUP(D846,'[1]Proportionate Shares'!$D$23:$G$1400,2,FALSE)),"",VLOOKUP(D846,'[1]Proportionate Shares'!$D$23:$G$1400,2,FALSE))</f>
        <v>061902</v>
      </c>
      <c r="F846" s="33" t="str">
        <f>IF(ISNA(VLOOKUP(D846,'[1]Proportionate Shares'!$D$23:$G$1400,3,FALSE)),"",VLOOKUP(D846,'[1]Proportionate Shares'!$D$23:$G$1400,3,FALSE))</f>
        <v xml:space="preserve">   </v>
      </c>
      <c r="G846" s="34" t="str">
        <f>VLOOKUP(D846,'[1]Employer information'!$A$3:$B$1390,2,FALSE)</f>
        <v>LEWISVILLE ISD</v>
      </c>
      <c r="H846" s="36">
        <f>IF(ISNA(VLOOKUP(D846,'[1]Proportionate Shares'!$D$23:$I$1377,6,FALSE)),0,VLOOKUP(D846,'[1]Proportionate Shares'!$D$23:$I$1377,6,FALSE))</f>
        <v>3.0676735070000001E-3</v>
      </c>
      <c r="I846" s="105">
        <f>VLOOKUP(D846,'[1]Schedule of Pension Amounts LW'!$B$15:$E$1399,3,FALSE)</f>
        <v>171946208</v>
      </c>
      <c r="J846" s="105">
        <f>-IF(ISNA(VLOOKUP(D846,'[1]Combined Contribution Amounts'!$A$2:$K$1335,5,FALSE)),0,VLOOKUP(D846,'[1]Combined Contribution Amounts'!$A$2:$K$1335,5,FALSE))</f>
        <v>-10737227</v>
      </c>
      <c r="K846" s="105">
        <f>-IF(ISNA(VLOOKUP(D846,'[1]Combined Contribution Amounts'!$A$2:$K$1335,7,FALSE)),0,VLOOKUP(D846,'[1]Combined Contribution Amounts'!$A$2:$K$1335,7,FALSE))+-IF(ISNA(VLOOKUP(D846,'[1]Combined Contribution Amounts'!$A$2:$K$1335,8,FALSE)),0,VLOOKUP(D846,'[1]Combined Contribution Amounts'!$A$2:$K$1335,8,FALSE))+-IF(ISNA(VLOOKUP(D846,'[1]Combined Contribution Amounts'!$A$2:$K$1335,9,FALSE)),0,VLOOKUP(D846,'[1]Combined Contribution Amounts'!$A$2:$K$1335,9,FALSE))</f>
        <v>0</v>
      </c>
      <c r="L846" s="105">
        <f>VLOOKUP(D846,'[1]Pension Expense Details'!$D$23:$S$1407,16,FALSE)</f>
        <v>14301858</v>
      </c>
      <c r="M846" s="105">
        <f>ROUND(('[1]68_InOutFlowsCurPrdAndPriorHist'!$F$28-'[1]68_InOutFlowsCurPrdAndPriorHist'!$F$31)*$H846,0)-VLOOKUP(D846,'[1]Pension Expense Details'!$D$23:$S$1407,12,FALSE)</f>
        <v>-2540763</v>
      </c>
      <c r="N846" s="105">
        <f>ROUND(('[1]68_InOutFlowsCurPrdAndPriorHist'!$F$29-'[1]68_InOutFlowsCurPrdAndPriorHist'!$F$32)*$H846,0)-VLOOKUP(D846,'[1]Pension Expense Details'!$D$23:$S$1407,13,FALSE)</f>
        <v>-19198126</v>
      </c>
      <c r="O846" s="105">
        <f>ROUND(('[1]68_InOutFlowsCurPrdAndPriorHist'!$F$30-'[1]68_InOutFlowsCurPrdAndPriorHist'!$F$33)*$H846,0)-VLOOKUP(D846,'[1]Pension Expense Details'!$D$23:$S$1407,14,FALSE)</f>
        <v>8301864</v>
      </c>
      <c r="P846" s="105">
        <f>ROUND((VLOOKUP(D846,'[1]Schedule of Pension Amounts LW'!$B$15:$AC$1399,28,FALSE)-VLOOKUP(D846,'[1]Schedule of Pension Amounts LW'!$B$15:$AC$1399,27,FALSE))*'[1]Schedule of Pension Amounts LW'!AD$4,0)+VLOOKUP(D846,'[1]Schedule of Pension Amounts LW'!$B$15:$AH$1399,33,FALSE)-VLOOKUP(D846,'[1]Pension Expense Details'!$D$23:$S$1407,15,FALSE)</f>
        <v>-2606555</v>
      </c>
      <c r="Q846" s="98">
        <f t="shared" si="54"/>
        <v>159467259</v>
      </c>
      <c r="R846" s="98">
        <f>ROUND('[1]68_InOutFlowsCurPrdAndPrior'!$D$32*IF(ISNA(VLOOKUP(D846,'[1]Proportionate Shares'!$D$23:$I$1359,6,FALSE)),0,VLOOKUP(D846,'[1]Proportionate Shares'!$D$23:$I$1359,6,FALSE)),0)</f>
        <v>669905</v>
      </c>
      <c r="S846" s="98">
        <f>ROUND('[1]68_InOutFlowsCurPrdAndPrior'!$D$33*IF(ISNA(VLOOKUP(D846,'[1]Proportionate Shares'!$D$23:$I$1359,6,FALSE)),0,VLOOKUP(D846,'[1]Proportionate Shares'!$D$23:$I$1359,6,FALSE)),0)</f>
        <v>49474575</v>
      </c>
      <c r="T846" s="98">
        <f>ROUND('[1]68_InOutFlowsCurPrdAndPrior'!$D$35*IF(ISNA(VLOOKUP(D846,'[1]Proportionate Shares'!$D$23:$I$1359,6,FALSE)),0,VLOOKUP(D846,'[1]Proportionate Shares'!$D$23:$I$1359,6,FALSE)),0)</f>
        <v>9587220</v>
      </c>
      <c r="U846" s="98">
        <f>VLOOKUP(D846,'[1]Schedule of Pension Amounts LW'!$B$15:$AS$1399,36,FALSE)</f>
        <v>9391678</v>
      </c>
      <c r="V846" s="99">
        <f t="shared" si="55"/>
        <v>69123378</v>
      </c>
      <c r="W846" s="98">
        <f>ROUND('[1]68_InOutFlowsCurPrdAndPrior'!$F$32*IF(ISNA(VLOOKUP(D846,'[1]Proportionate Shares'!$D$23:$I$1359,6,FALSE)),0,VLOOKUP(D846,'[1]Proportionate Shares'!$D$23:$I$1359,6,FALSE)),0)</f>
        <v>5536956</v>
      </c>
      <c r="X846" s="98">
        <f>ROUND('[1]68_InOutFlowsCurPrdAndPrior'!$F$33*IF(ISNA(VLOOKUP(D846,'[1]Proportionate Shares'!$D$23:$I$1359,6,FALSE)),0,VLOOKUP(D846,'[1]Proportionate Shares'!$D$23:$I$1359,6,FALSE)),0)</f>
        <v>20445235</v>
      </c>
      <c r="Y846" s="98">
        <f>ROUND('[1]68_InOutFlowsCurPrdAndPrior'!$F$35*IF(ISNA(VLOOKUP(D846,'[1]Proportionate Shares'!$D$23:$I$1359,6,FALSE)),0,VLOOKUP(D846,'[1]Proportionate Shares'!$D$23:$I$1359,6,FALSE)),0)</f>
        <v>7985985</v>
      </c>
      <c r="Z846" s="98">
        <f>-VLOOKUP(D846,'[1]Schedule of Pension Amounts LW'!$B$15:$AS$1399,37,FALSE)</f>
        <v>1795240</v>
      </c>
      <c r="AA846" s="99">
        <f t="shared" si="56"/>
        <v>35763416</v>
      </c>
      <c r="AB846" s="72">
        <f>VLOOKUP(D846,'[1]Pension Expense Details'!$D$22:$S$1407,16,FALSE)</f>
        <v>14301858</v>
      </c>
      <c r="AC846" s="72">
        <f t="shared" si="57"/>
        <v>18331871</v>
      </c>
      <c r="AD846" s="72">
        <f>VLOOKUP(D846,'[1]Schedule of Pension Amounts LW'!$B$15:$W$1399,22,FALSE)</f>
        <v>32633729</v>
      </c>
    </row>
    <row r="847" spans="1:30" x14ac:dyDescent="0.3">
      <c r="A847" s="104"/>
      <c r="B847" s="33"/>
      <c r="C847" s="33" t="str">
        <f>VLOOKUP(D847,'[1]Employer information'!$I$3:$J$1391,2,FALSE)</f>
        <v xml:space="preserve">Public Education                                  </v>
      </c>
      <c r="D847" s="33" t="str">
        <f>'[1]Schedule of Pension Amounts LW'!B840</f>
        <v>0822</v>
      </c>
      <c r="E847" s="33" t="str">
        <f>IF(ISNA(VLOOKUP(D847,'[1]Proportionate Shares'!$D$23:$G$1400,2,FALSE)),"",VLOOKUP(D847,'[1]Proportionate Shares'!$D$23:$G$1400,2,FALSE))</f>
        <v>144902</v>
      </c>
      <c r="F847" s="33" t="str">
        <f>IF(ISNA(VLOOKUP(D847,'[1]Proportionate Shares'!$D$23:$G$1400,3,FALSE)),"",VLOOKUP(D847,'[1]Proportionate Shares'!$D$23:$G$1400,3,FALSE))</f>
        <v xml:space="preserve">   </v>
      </c>
      <c r="G847" s="34" t="str">
        <f>VLOOKUP(D847,'[1]Employer information'!$A$3:$B$1390,2,FALSE)</f>
        <v>LEXINGTON ISD</v>
      </c>
      <c r="H847" s="36">
        <f>IF(ISNA(VLOOKUP(D847,'[1]Proportionate Shares'!$D$23:$I$1377,6,FALSE)),0,VLOOKUP(D847,'[1]Proportionate Shares'!$D$23:$I$1377,6,FALSE))</f>
        <v>5.4420696999999997E-5</v>
      </c>
      <c r="I847" s="105">
        <f>VLOOKUP(D847,'[1]Schedule of Pension Amounts LW'!$B$15:$E$1399,3,FALSE)</f>
        <v>2571993</v>
      </c>
      <c r="J847" s="105">
        <f>-IF(ISNA(VLOOKUP(D847,'[1]Combined Contribution Amounts'!$A$2:$K$1335,5,FALSE)),0,VLOOKUP(D847,'[1]Combined Contribution Amounts'!$A$2:$K$1335,5,FALSE))</f>
        <v>-190479</v>
      </c>
      <c r="K847" s="105">
        <f>-IF(ISNA(VLOOKUP(D847,'[1]Combined Contribution Amounts'!$A$2:$K$1335,7,FALSE)),0,VLOOKUP(D847,'[1]Combined Contribution Amounts'!$A$2:$K$1335,7,FALSE))+-IF(ISNA(VLOOKUP(D847,'[1]Combined Contribution Amounts'!$A$2:$K$1335,8,FALSE)),0,VLOOKUP(D847,'[1]Combined Contribution Amounts'!$A$2:$K$1335,8,FALSE))+-IF(ISNA(VLOOKUP(D847,'[1]Combined Contribution Amounts'!$A$2:$K$1335,9,FALSE)),0,VLOOKUP(D847,'[1]Combined Contribution Amounts'!$A$2:$K$1335,9,FALSE))</f>
        <v>0</v>
      </c>
      <c r="L847" s="105">
        <f>VLOOKUP(D847,'[1]Pension Expense Details'!$D$23:$S$1407,16,FALSE)</f>
        <v>328901</v>
      </c>
      <c r="M847" s="105">
        <f>ROUND(('[1]68_InOutFlowsCurPrdAndPriorHist'!$F$28-'[1]68_InOutFlowsCurPrdAndPriorHist'!$F$31)*$H847,0)-VLOOKUP(D847,'[1]Pension Expense Details'!$D$23:$S$1407,12,FALSE)</f>
        <v>-45073</v>
      </c>
      <c r="N847" s="105">
        <f>ROUND(('[1]68_InOutFlowsCurPrdAndPriorHist'!$F$29-'[1]68_InOutFlowsCurPrdAndPriorHist'!$F$32)*$H847,0)-VLOOKUP(D847,'[1]Pension Expense Details'!$D$23:$S$1407,13,FALSE)</f>
        <v>-340576</v>
      </c>
      <c r="O847" s="105">
        <f>ROUND(('[1]68_InOutFlowsCurPrdAndPriorHist'!$F$30-'[1]68_InOutFlowsCurPrdAndPriorHist'!$F$33)*$H847,0)-VLOOKUP(D847,'[1]Pension Expense Details'!$D$23:$S$1407,14,FALSE)</f>
        <v>147275</v>
      </c>
      <c r="P847" s="105">
        <f>ROUND((VLOOKUP(D847,'[1]Schedule of Pension Amounts LW'!$B$15:$AC$1399,28,FALSE)-VLOOKUP(D847,'[1]Schedule of Pension Amounts LW'!$B$15:$AC$1399,27,FALSE))*'[1]Schedule of Pension Amounts LW'!AD$4,0)+VLOOKUP(D847,'[1]Schedule of Pension Amounts LW'!$B$15:$AH$1399,33,FALSE)-VLOOKUP(D847,'[1]Pension Expense Details'!$D$23:$S$1407,15,FALSE)</f>
        <v>356917</v>
      </c>
      <c r="Q847" s="98">
        <f t="shared" si="54"/>
        <v>2828958</v>
      </c>
      <c r="R847" s="98">
        <f>ROUND('[1]68_InOutFlowsCurPrdAndPrior'!$D$32*IF(ISNA(VLOOKUP(D847,'[1]Proportionate Shares'!$D$23:$I$1359,6,FALSE)),0,VLOOKUP(D847,'[1]Proportionate Shares'!$D$23:$I$1359,6,FALSE)),0)</f>
        <v>11884</v>
      </c>
      <c r="S847" s="98">
        <f>ROUND('[1]68_InOutFlowsCurPrdAndPrior'!$D$33*IF(ISNA(VLOOKUP(D847,'[1]Proportionate Shares'!$D$23:$I$1359,6,FALSE)),0,VLOOKUP(D847,'[1]Proportionate Shares'!$D$23:$I$1359,6,FALSE)),0)</f>
        <v>877682</v>
      </c>
      <c r="T847" s="98">
        <f>ROUND('[1]68_InOutFlowsCurPrdAndPrior'!$D$35*IF(ISNA(VLOOKUP(D847,'[1]Proportionate Shares'!$D$23:$I$1359,6,FALSE)),0,VLOOKUP(D847,'[1]Proportionate Shares'!$D$23:$I$1359,6,FALSE)),0)</f>
        <v>170078</v>
      </c>
      <c r="U847" s="98">
        <f>VLOOKUP(D847,'[1]Schedule of Pension Amounts LW'!$B$15:$AS$1399,36,FALSE)</f>
        <v>439308</v>
      </c>
      <c r="V847" s="99">
        <f t="shared" si="55"/>
        <v>1498952</v>
      </c>
      <c r="W847" s="98">
        <f>ROUND('[1]68_InOutFlowsCurPrdAndPrior'!$F$32*IF(ISNA(VLOOKUP(D847,'[1]Proportionate Shares'!$D$23:$I$1359,6,FALSE)),0,VLOOKUP(D847,'[1]Proportionate Shares'!$D$23:$I$1359,6,FALSE)),0)</f>
        <v>98226</v>
      </c>
      <c r="X847" s="98">
        <f>ROUND('[1]68_InOutFlowsCurPrdAndPrior'!$F$33*IF(ISNA(VLOOKUP(D847,'[1]Proportionate Shares'!$D$23:$I$1359,6,FALSE)),0,VLOOKUP(D847,'[1]Proportionate Shares'!$D$23:$I$1359,6,FALSE)),0)</f>
        <v>362700</v>
      </c>
      <c r="Y847" s="98">
        <f>ROUND('[1]68_InOutFlowsCurPrdAndPrior'!$F$35*IF(ISNA(VLOOKUP(D847,'[1]Proportionate Shares'!$D$23:$I$1359,6,FALSE)),0,VLOOKUP(D847,'[1]Proportionate Shares'!$D$23:$I$1359,6,FALSE)),0)</f>
        <v>141672</v>
      </c>
      <c r="Z847" s="98">
        <f>-VLOOKUP(D847,'[1]Schedule of Pension Amounts LW'!$B$15:$AS$1399,37,FALSE)</f>
        <v>23111</v>
      </c>
      <c r="AA847" s="99">
        <f t="shared" si="56"/>
        <v>625709</v>
      </c>
      <c r="AB847" s="72">
        <f>VLOOKUP(D847,'[1]Pension Expense Details'!$D$22:$S$1407,16,FALSE)</f>
        <v>328901</v>
      </c>
      <c r="AC847" s="72">
        <f t="shared" si="57"/>
        <v>295883</v>
      </c>
      <c r="AD847" s="72">
        <f>VLOOKUP(D847,'[1]Schedule of Pension Amounts LW'!$B$15:$W$1399,22,FALSE)</f>
        <v>624784</v>
      </c>
    </row>
    <row r="848" spans="1:30" x14ac:dyDescent="0.3">
      <c r="A848" s="104"/>
      <c r="B848" s="33"/>
      <c r="C848" s="33" t="str">
        <f>VLOOKUP(D848,'[1]Employer information'!$I$3:$J$1391,2,FALSE)</f>
        <v xml:space="preserve">Public Education                                  </v>
      </c>
      <c r="D848" s="33" t="str">
        <f>'[1]Schedule of Pension Amounts LW'!B841</f>
        <v>1862</v>
      </c>
      <c r="E848" s="33" t="str">
        <f>IF(ISNA(VLOOKUP(D848,'[1]Proportionate Shares'!$D$23:$G$1400,2,FALSE)),"",VLOOKUP(D848,'[1]Proportionate Shares'!$D$23:$G$1400,2,FALSE))</f>
        <v>019908</v>
      </c>
      <c r="F848" s="33" t="str">
        <f>IF(ISNA(VLOOKUP(D848,'[1]Proportionate Shares'!$D$23:$G$1400,3,FALSE)),"",VLOOKUP(D848,'[1]Proportionate Shares'!$D$23:$G$1400,3,FALSE))</f>
        <v/>
      </c>
      <c r="G848" s="34" t="str">
        <f>VLOOKUP(D848,'[1]Employer information'!$A$3:$B$1390,2,FALSE)</f>
        <v>LIBERTY EYLAU ISD</v>
      </c>
      <c r="H848" s="36">
        <f>IF(ISNA(VLOOKUP(D848,'[1]Proportionate Shares'!$D$23:$I$1377,6,FALSE)),0,VLOOKUP(D848,'[1]Proportionate Shares'!$D$23:$I$1377,6,FALSE))</f>
        <v>1.5058824300000001E-4</v>
      </c>
      <c r="I848" s="105">
        <f>VLOOKUP(D848,'[1]Schedule of Pension Amounts LW'!$B$15:$E$1399,3,FALSE)</f>
        <v>8449917</v>
      </c>
      <c r="J848" s="105">
        <f>-IF(ISNA(VLOOKUP(D848,'[1]Combined Contribution Amounts'!$A$2:$K$1335,5,FALSE)),0,VLOOKUP(D848,'[1]Combined Contribution Amounts'!$A$2:$K$1335,5,FALSE))</f>
        <v>-527067</v>
      </c>
      <c r="K848" s="105">
        <f>-IF(ISNA(VLOOKUP(D848,'[1]Combined Contribution Amounts'!$A$2:$K$1335,7,FALSE)),0,VLOOKUP(D848,'[1]Combined Contribution Amounts'!$A$2:$K$1335,7,FALSE))+-IF(ISNA(VLOOKUP(D848,'[1]Combined Contribution Amounts'!$A$2:$K$1335,8,FALSE)),0,VLOOKUP(D848,'[1]Combined Contribution Amounts'!$A$2:$K$1335,8,FALSE))+-IF(ISNA(VLOOKUP(D848,'[1]Combined Contribution Amounts'!$A$2:$K$1335,9,FALSE)),0,VLOOKUP(D848,'[1]Combined Contribution Amounts'!$A$2:$K$1335,9,FALSE))</f>
        <v>-10</v>
      </c>
      <c r="L848" s="105">
        <f>VLOOKUP(D848,'[1]Pension Expense Details'!$D$23:$S$1407,16,FALSE)</f>
        <v>700600</v>
      </c>
      <c r="M848" s="105">
        <f>ROUND(('[1]68_InOutFlowsCurPrdAndPriorHist'!$F$28-'[1]68_InOutFlowsCurPrdAndPriorHist'!$F$31)*$H848,0)-VLOOKUP(D848,'[1]Pension Expense Details'!$D$23:$S$1407,12,FALSE)</f>
        <v>-124723</v>
      </c>
      <c r="N848" s="105">
        <f>ROUND(('[1]68_InOutFlowsCurPrdAndPriorHist'!$F$29-'[1]68_InOutFlowsCurPrdAndPriorHist'!$F$32)*$H848,0)-VLOOKUP(D848,'[1]Pension Expense Details'!$D$23:$S$1407,13,FALSE)</f>
        <v>-942412</v>
      </c>
      <c r="O848" s="105">
        <f>ROUND(('[1]68_InOutFlowsCurPrdAndPriorHist'!$F$30-'[1]68_InOutFlowsCurPrdAndPriorHist'!$F$33)*$H848,0)-VLOOKUP(D848,'[1]Pension Expense Details'!$D$23:$S$1407,14,FALSE)</f>
        <v>407528</v>
      </c>
      <c r="P848" s="105">
        <f>ROUND((VLOOKUP(D848,'[1]Schedule of Pension Amounts LW'!$B$15:$AC$1399,28,FALSE)-VLOOKUP(D848,'[1]Schedule of Pension Amounts LW'!$B$15:$AC$1399,27,FALSE))*'[1]Schedule of Pension Amounts LW'!AD$4,0)+VLOOKUP(D848,'[1]Schedule of Pension Amounts LW'!$B$15:$AH$1399,33,FALSE)-VLOOKUP(D848,'[1]Pension Expense Details'!$D$23:$S$1407,15,FALSE)</f>
        <v>-135785</v>
      </c>
      <c r="Q848" s="98">
        <f t="shared" si="54"/>
        <v>7828048</v>
      </c>
      <c r="R848" s="98">
        <f>ROUND('[1]68_InOutFlowsCurPrdAndPrior'!$D$32*IF(ISNA(VLOOKUP(D848,'[1]Proportionate Shares'!$D$23:$I$1359,6,FALSE)),0,VLOOKUP(D848,'[1]Proportionate Shares'!$D$23:$I$1359,6,FALSE)),0)</f>
        <v>32885</v>
      </c>
      <c r="S848" s="98">
        <f>ROUND('[1]68_InOutFlowsCurPrdAndPrior'!$D$33*IF(ISNA(VLOOKUP(D848,'[1]Proportionate Shares'!$D$23:$I$1359,6,FALSE)),0,VLOOKUP(D848,'[1]Proportionate Shares'!$D$23:$I$1359,6,FALSE)),0)</f>
        <v>2428645</v>
      </c>
      <c r="T848" s="98">
        <f>ROUND('[1]68_InOutFlowsCurPrdAndPrior'!$D$35*IF(ISNA(VLOOKUP(D848,'[1]Proportionate Shares'!$D$23:$I$1359,6,FALSE)),0,VLOOKUP(D848,'[1]Proportionate Shares'!$D$23:$I$1359,6,FALSE)),0)</f>
        <v>470625</v>
      </c>
      <c r="U848" s="98">
        <f>VLOOKUP(D848,'[1]Schedule of Pension Amounts LW'!$B$15:$AS$1399,36,FALSE)</f>
        <v>370842</v>
      </c>
      <c r="V848" s="99">
        <f t="shared" si="55"/>
        <v>3302997</v>
      </c>
      <c r="W848" s="98">
        <f>ROUND('[1]68_InOutFlowsCurPrdAndPrior'!$F$32*IF(ISNA(VLOOKUP(D848,'[1]Proportionate Shares'!$D$23:$I$1359,6,FALSE)),0,VLOOKUP(D848,'[1]Proportionate Shares'!$D$23:$I$1359,6,FALSE)),0)</f>
        <v>271802</v>
      </c>
      <c r="X848" s="98">
        <f>ROUND('[1]68_InOutFlowsCurPrdAndPrior'!$F$33*IF(ISNA(VLOOKUP(D848,'[1]Proportionate Shares'!$D$23:$I$1359,6,FALSE)),0,VLOOKUP(D848,'[1]Proportionate Shares'!$D$23:$I$1359,6,FALSE)),0)</f>
        <v>1003631</v>
      </c>
      <c r="Y848" s="98">
        <f>ROUND('[1]68_InOutFlowsCurPrdAndPrior'!$F$35*IF(ISNA(VLOOKUP(D848,'[1]Proportionate Shares'!$D$23:$I$1359,6,FALSE)),0,VLOOKUP(D848,'[1]Proportionate Shares'!$D$23:$I$1359,6,FALSE)),0)</f>
        <v>392022</v>
      </c>
      <c r="Z848" s="98">
        <f>-VLOOKUP(D848,'[1]Schedule of Pension Amounts LW'!$B$15:$AS$1399,37,FALSE)</f>
        <v>379128</v>
      </c>
      <c r="AA848" s="99">
        <f t="shared" si="56"/>
        <v>2046583</v>
      </c>
      <c r="AB848" s="72">
        <f>VLOOKUP(D848,'[1]Pension Expense Details'!$D$22:$S$1407,16,FALSE)</f>
        <v>700600</v>
      </c>
      <c r="AC848" s="72">
        <f t="shared" si="57"/>
        <v>782677</v>
      </c>
      <c r="AD848" s="72">
        <f>VLOOKUP(D848,'[1]Schedule of Pension Amounts LW'!$B$15:$W$1399,22,FALSE)</f>
        <v>1483277</v>
      </c>
    </row>
    <row r="849" spans="1:30" x14ac:dyDescent="0.3">
      <c r="A849" s="104"/>
      <c r="B849" s="33"/>
      <c r="C849" s="33" t="str">
        <f>VLOOKUP(D849,'[1]Employer information'!$I$3:$J$1391,2,FALSE)</f>
        <v xml:space="preserve">Public Education                                  </v>
      </c>
      <c r="D849" s="33" t="str">
        <f>'[1]Schedule of Pension Amounts LW'!B842</f>
        <v>0823</v>
      </c>
      <c r="E849" s="33" t="str">
        <f>IF(ISNA(VLOOKUP(D849,'[1]Proportionate Shares'!$D$23:$G$1400,2,FALSE)),"",VLOOKUP(D849,'[1]Proportionate Shares'!$D$23:$G$1400,2,FALSE))</f>
        <v>246908</v>
      </c>
      <c r="F849" s="33" t="str">
        <f>IF(ISNA(VLOOKUP(D849,'[1]Proportionate Shares'!$D$23:$G$1400,3,FALSE)),"",VLOOKUP(D849,'[1]Proportionate Shares'!$D$23:$G$1400,3,FALSE))</f>
        <v xml:space="preserve">   </v>
      </c>
      <c r="G849" s="34" t="str">
        <f>VLOOKUP(D849,'[1]Employer information'!$A$3:$B$1390,2,FALSE)</f>
        <v>LIBERTY HILL ISD</v>
      </c>
      <c r="H849" s="36">
        <f>IF(ISNA(VLOOKUP(D849,'[1]Proportionate Shares'!$D$23:$I$1377,6,FALSE)),0,VLOOKUP(D849,'[1]Proportionate Shares'!$D$23:$I$1377,6,FALSE))</f>
        <v>2.03856409E-4</v>
      </c>
      <c r="I849" s="105">
        <f>VLOOKUP(D849,'[1]Schedule of Pension Amounts LW'!$B$15:$E$1399,3,FALSE)</f>
        <v>10255833</v>
      </c>
      <c r="J849" s="105">
        <f>-IF(ISNA(VLOOKUP(D849,'[1]Combined Contribution Amounts'!$A$2:$K$1335,5,FALSE)),0,VLOOKUP(D849,'[1]Combined Contribution Amounts'!$A$2:$K$1335,5,FALSE))</f>
        <v>-713522</v>
      </c>
      <c r="K849" s="105">
        <f>-IF(ISNA(VLOOKUP(D849,'[1]Combined Contribution Amounts'!$A$2:$K$1335,7,FALSE)),0,VLOOKUP(D849,'[1]Combined Contribution Amounts'!$A$2:$K$1335,7,FALSE))+-IF(ISNA(VLOOKUP(D849,'[1]Combined Contribution Amounts'!$A$2:$K$1335,8,FALSE)),0,VLOOKUP(D849,'[1]Combined Contribution Amounts'!$A$2:$K$1335,8,FALSE))+-IF(ISNA(VLOOKUP(D849,'[1]Combined Contribution Amounts'!$A$2:$K$1335,9,FALSE)),0,VLOOKUP(D849,'[1]Combined Contribution Amounts'!$A$2:$K$1335,9,FALSE))</f>
        <v>0</v>
      </c>
      <c r="L849" s="105">
        <f>VLOOKUP(D849,'[1]Pension Expense Details'!$D$23:$S$1407,16,FALSE)</f>
        <v>1134379</v>
      </c>
      <c r="M849" s="105">
        <f>ROUND(('[1]68_InOutFlowsCurPrdAndPriorHist'!$F$28-'[1]68_InOutFlowsCurPrdAndPriorHist'!$F$31)*$H849,0)-VLOOKUP(D849,'[1]Pension Expense Details'!$D$23:$S$1407,12,FALSE)</f>
        <v>-168841</v>
      </c>
      <c r="N849" s="105">
        <f>ROUND(('[1]68_InOutFlowsCurPrdAndPriorHist'!$F$29-'[1]68_InOutFlowsCurPrdAndPriorHist'!$F$32)*$H849,0)-VLOOKUP(D849,'[1]Pension Expense Details'!$D$23:$S$1407,13,FALSE)</f>
        <v>-1275775</v>
      </c>
      <c r="O849" s="105">
        <f>ROUND(('[1]68_InOutFlowsCurPrdAndPriorHist'!$F$30-'[1]68_InOutFlowsCurPrdAndPriorHist'!$F$33)*$H849,0)-VLOOKUP(D849,'[1]Pension Expense Details'!$D$23:$S$1407,14,FALSE)</f>
        <v>551685</v>
      </c>
      <c r="P849" s="105">
        <f>ROUND((VLOOKUP(D849,'[1]Schedule of Pension Amounts LW'!$B$15:$AC$1399,28,FALSE)-VLOOKUP(D849,'[1]Schedule of Pension Amounts LW'!$B$15:$AC$1399,27,FALSE))*'[1]Schedule of Pension Amounts LW'!AD$4,0)+VLOOKUP(D849,'[1]Schedule of Pension Amounts LW'!$B$15:$AH$1399,33,FALSE)-VLOOKUP(D849,'[1]Pension Expense Details'!$D$23:$S$1407,15,FALSE)</f>
        <v>813334</v>
      </c>
      <c r="Q849" s="98">
        <f t="shared" si="54"/>
        <v>10597093</v>
      </c>
      <c r="R849" s="98">
        <f>ROUND('[1]68_InOutFlowsCurPrdAndPrior'!$D$32*IF(ISNA(VLOOKUP(D849,'[1]Proportionate Shares'!$D$23:$I$1359,6,FALSE)),0,VLOOKUP(D849,'[1]Proportionate Shares'!$D$23:$I$1359,6,FALSE)),0)</f>
        <v>44517</v>
      </c>
      <c r="S849" s="98">
        <f>ROUND('[1]68_InOutFlowsCurPrdAndPrior'!$D$33*IF(ISNA(VLOOKUP(D849,'[1]Proportionate Shares'!$D$23:$I$1359,6,FALSE)),0,VLOOKUP(D849,'[1]Proportionate Shares'!$D$23:$I$1359,6,FALSE)),0)</f>
        <v>3287739</v>
      </c>
      <c r="T849" s="98">
        <f>ROUND('[1]68_InOutFlowsCurPrdAndPrior'!$D$35*IF(ISNA(VLOOKUP(D849,'[1]Proportionate Shares'!$D$23:$I$1359,6,FALSE)),0,VLOOKUP(D849,'[1]Proportionate Shares'!$D$23:$I$1359,6,FALSE)),0)</f>
        <v>637100</v>
      </c>
      <c r="U849" s="98">
        <f>VLOOKUP(D849,'[1]Schedule of Pension Amounts LW'!$B$15:$AS$1399,36,FALSE)</f>
        <v>2060549</v>
      </c>
      <c r="V849" s="99">
        <f t="shared" si="55"/>
        <v>6029905</v>
      </c>
      <c r="W849" s="98">
        <f>ROUND('[1]68_InOutFlowsCurPrdAndPrior'!$F$32*IF(ISNA(VLOOKUP(D849,'[1]Proportionate Shares'!$D$23:$I$1359,6,FALSE)),0,VLOOKUP(D849,'[1]Proportionate Shares'!$D$23:$I$1359,6,FALSE)),0)</f>
        <v>367948</v>
      </c>
      <c r="X849" s="98">
        <f>ROUND('[1]68_InOutFlowsCurPrdAndPrior'!$F$33*IF(ISNA(VLOOKUP(D849,'[1]Proportionate Shares'!$D$23:$I$1359,6,FALSE)),0,VLOOKUP(D849,'[1]Proportionate Shares'!$D$23:$I$1359,6,FALSE)),0)</f>
        <v>1358649</v>
      </c>
      <c r="Y849" s="98">
        <f>ROUND('[1]68_InOutFlowsCurPrdAndPrior'!$F$35*IF(ISNA(VLOOKUP(D849,'[1]Proportionate Shares'!$D$23:$I$1359,6,FALSE)),0,VLOOKUP(D849,'[1]Proportionate Shares'!$D$23:$I$1359,6,FALSE)),0)</f>
        <v>530693</v>
      </c>
      <c r="Z849" s="98">
        <f>-VLOOKUP(D849,'[1]Schedule of Pension Amounts LW'!$B$15:$AS$1399,37,FALSE)</f>
        <v>83</v>
      </c>
      <c r="AA849" s="99">
        <f t="shared" si="56"/>
        <v>2257373</v>
      </c>
      <c r="AB849" s="72">
        <f>VLOOKUP(D849,'[1]Pension Expense Details'!$D$22:$S$1407,16,FALSE)</f>
        <v>1134379</v>
      </c>
      <c r="AC849" s="72">
        <f t="shared" si="57"/>
        <v>1381584</v>
      </c>
      <c r="AD849" s="72">
        <f>VLOOKUP(D849,'[1]Schedule of Pension Amounts LW'!$B$15:$W$1399,22,FALSE)</f>
        <v>2515963</v>
      </c>
    </row>
    <row r="850" spans="1:30" x14ac:dyDescent="0.3">
      <c r="A850" s="104"/>
      <c r="B850" s="33"/>
      <c r="C850" s="33" t="str">
        <f>VLOOKUP(D850,'[1]Employer information'!$I$3:$J$1391,2,FALSE)</f>
        <v xml:space="preserve">Public Education                                  </v>
      </c>
      <c r="D850" s="33" t="str">
        <f>'[1]Schedule of Pension Amounts LW'!B843</f>
        <v>0824</v>
      </c>
      <c r="E850" s="33" t="str">
        <f>IF(ISNA(VLOOKUP(D850,'[1]Proportionate Shares'!$D$23:$G$1400,2,FALSE)),"",VLOOKUP(D850,'[1]Proportionate Shares'!$D$23:$G$1400,2,FALSE))</f>
        <v>146906</v>
      </c>
      <c r="F850" s="33" t="str">
        <f>IF(ISNA(VLOOKUP(D850,'[1]Proportionate Shares'!$D$23:$G$1400,3,FALSE)),"",VLOOKUP(D850,'[1]Proportionate Shares'!$D$23:$G$1400,3,FALSE))</f>
        <v xml:space="preserve">   </v>
      </c>
      <c r="G850" s="34" t="str">
        <f>VLOOKUP(D850,'[1]Employer information'!$A$3:$B$1390,2,FALSE)</f>
        <v>LIBERTY ISD</v>
      </c>
      <c r="H850" s="36">
        <f>IF(ISNA(VLOOKUP(D850,'[1]Proportionate Shares'!$D$23:$I$1377,6,FALSE)),0,VLOOKUP(D850,'[1]Proportionate Shares'!$D$23:$I$1377,6,FALSE))</f>
        <v>1.67159672E-4</v>
      </c>
      <c r="I850" s="105">
        <f>VLOOKUP(D850,'[1]Schedule of Pension Amounts LW'!$B$15:$E$1399,3,FALSE)</f>
        <v>9256286</v>
      </c>
      <c r="J850" s="105">
        <f>-IF(ISNA(VLOOKUP(D850,'[1]Combined Contribution Amounts'!$A$2:$K$1335,5,FALSE)),0,VLOOKUP(D850,'[1]Combined Contribution Amounts'!$A$2:$K$1335,5,FALSE))</f>
        <v>-585079</v>
      </c>
      <c r="K850" s="105">
        <f>-IF(ISNA(VLOOKUP(D850,'[1]Combined Contribution Amounts'!$A$2:$K$1335,7,FALSE)),0,VLOOKUP(D850,'[1]Combined Contribution Amounts'!$A$2:$K$1335,7,FALSE))+-IF(ISNA(VLOOKUP(D850,'[1]Combined Contribution Amounts'!$A$2:$K$1335,8,FALSE)),0,VLOOKUP(D850,'[1]Combined Contribution Amounts'!$A$2:$K$1335,8,FALSE))+-IF(ISNA(VLOOKUP(D850,'[1]Combined Contribution Amounts'!$A$2:$K$1335,9,FALSE)),0,VLOOKUP(D850,'[1]Combined Contribution Amounts'!$A$2:$K$1335,9,FALSE))</f>
        <v>0</v>
      </c>
      <c r="L850" s="105">
        <f>VLOOKUP(D850,'[1]Pension Expense Details'!$D$23:$S$1407,16,FALSE)</f>
        <v>797107</v>
      </c>
      <c r="M850" s="105">
        <f>ROUND(('[1]68_InOutFlowsCurPrdAndPriorHist'!$F$28-'[1]68_InOutFlowsCurPrdAndPriorHist'!$F$31)*$H850,0)-VLOOKUP(D850,'[1]Pension Expense Details'!$D$23:$S$1407,12,FALSE)</f>
        <v>-138448</v>
      </c>
      <c r="N850" s="105">
        <f>ROUND(('[1]68_InOutFlowsCurPrdAndPriorHist'!$F$29-'[1]68_InOutFlowsCurPrdAndPriorHist'!$F$32)*$H850,0)-VLOOKUP(D850,'[1]Pension Expense Details'!$D$23:$S$1407,13,FALSE)</f>
        <v>-1046119</v>
      </c>
      <c r="O850" s="105">
        <f>ROUND(('[1]68_InOutFlowsCurPrdAndPriorHist'!$F$30-'[1]68_InOutFlowsCurPrdAndPriorHist'!$F$33)*$H850,0)-VLOOKUP(D850,'[1]Pension Expense Details'!$D$23:$S$1407,14,FALSE)</f>
        <v>452374</v>
      </c>
      <c r="P850" s="105">
        <f>ROUND((VLOOKUP(D850,'[1]Schedule of Pension Amounts LW'!$B$15:$AC$1399,28,FALSE)-VLOOKUP(D850,'[1]Schedule of Pension Amounts LW'!$B$15:$AC$1399,27,FALSE))*'[1]Schedule of Pension Amounts LW'!AD$4,0)+VLOOKUP(D850,'[1]Schedule of Pension Amounts LW'!$B$15:$AH$1399,33,FALSE)-VLOOKUP(D850,'[1]Pension Expense Details'!$D$23:$S$1407,15,FALSE)</f>
        <v>-46639</v>
      </c>
      <c r="Q850" s="98">
        <f t="shared" si="54"/>
        <v>8689482</v>
      </c>
      <c r="R850" s="98">
        <f>ROUND('[1]68_InOutFlowsCurPrdAndPrior'!$D$32*IF(ISNA(VLOOKUP(D850,'[1]Proportionate Shares'!$D$23:$I$1359,6,FALSE)),0,VLOOKUP(D850,'[1]Proportionate Shares'!$D$23:$I$1359,6,FALSE)),0)</f>
        <v>36504</v>
      </c>
      <c r="S850" s="98">
        <f>ROUND('[1]68_InOutFlowsCurPrdAndPrior'!$D$33*IF(ISNA(VLOOKUP(D850,'[1]Proportionate Shares'!$D$23:$I$1359,6,FALSE)),0,VLOOKUP(D850,'[1]Proportionate Shares'!$D$23:$I$1359,6,FALSE)),0)</f>
        <v>2695904</v>
      </c>
      <c r="T850" s="98">
        <f>ROUND('[1]68_InOutFlowsCurPrdAndPrior'!$D$35*IF(ISNA(VLOOKUP(D850,'[1]Proportionate Shares'!$D$23:$I$1359,6,FALSE)),0,VLOOKUP(D850,'[1]Proportionate Shares'!$D$23:$I$1359,6,FALSE)),0)</f>
        <v>522414</v>
      </c>
      <c r="U850" s="98">
        <f>VLOOKUP(D850,'[1]Schedule of Pension Amounts LW'!$B$15:$AS$1399,36,FALSE)</f>
        <v>1015882</v>
      </c>
      <c r="V850" s="99">
        <f t="shared" si="55"/>
        <v>4270704</v>
      </c>
      <c r="W850" s="98">
        <f>ROUND('[1]68_InOutFlowsCurPrdAndPrior'!$F$32*IF(ISNA(VLOOKUP(D850,'[1]Proportionate Shares'!$D$23:$I$1359,6,FALSE)),0,VLOOKUP(D850,'[1]Proportionate Shares'!$D$23:$I$1359,6,FALSE)),0)</f>
        <v>301713</v>
      </c>
      <c r="X850" s="98">
        <f>ROUND('[1]68_InOutFlowsCurPrdAndPrior'!$F$33*IF(ISNA(VLOOKUP(D850,'[1]Proportionate Shares'!$D$23:$I$1359,6,FALSE)),0,VLOOKUP(D850,'[1]Proportionate Shares'!$D$23:$I$1359,6,FALSE)),0)</f>
        <v>1114075</v>
      </c>
      <c r="Y850" s="98">
        <f>ROUND('[1]68_InOutFlowsCurPrdAndPrior'!$F$35*IF(ISNA(VLOOKUP(D850,'[1]Proportionate Shares'!$D$23:$I$1359,6,FALSE)),0,VLOOKUP(D850,'[1]Proportionate Shares'!$D$23:$I$1359,6,FALSE)),0)</f>
        <v>435162</v>
      </c>
      <c r="Z850" s="98">
        <f>-VLOOKUP(D850,'[1]Schedule of Pension Amounts LW'!$B$15:$AS$1399,37,FALSE)</f>
        <v>32167</v>
      </c>
      <c r="AA850" s="99">
        <f t="shared" si="56"/>
        <v>1883117</v>
      </c>
      <c r="AB850" s="72">
        <f>VLOOKUP(D850,'[1]Pension Expense Details'!$D$22:$S$1407,16,FALSE)</f>
        <v>797107</v>
      </c>
      <c r="AC850" s="72">
        <f t="shared" si="57"/>
        <v>1103397</v>
      </c>
      <c r="AD850" s="72">
        <f>VLOOKUP(D850,'[1]Schedule of Pension Amounts LW'!$B$15:$W$1399,22,FALSE)</f>
        <v>1900504</v>
      </c>
    </row>
    <row r="851" spans="1:30" x14ac:dyDescent="0.3">
      <c r="A851" s="104"/>
      <c r="B851" s="33"/>
      <c r="C851" s="33" t="str">
        <f>VLOOKUP(D851,'[1]Employer information'!$I$3:$J$1391,2,FALSE)</f>
        <v xml:space="preserve">Public Education                                  </v>
      </c>
      <c r="D851" s="33" t="str">
        <f>'[1]Schedule of Pension Amounts LW'!B844</f>
        <v>0825</v>
      </c>
      <c r="E851" s="33" t="str">
        <f>IF(ISNA(VLOOKUP(D851,'[1]Proportionate Shares'!$D$23:$G$1400,2,FALSE)),"",VLOOKUP(D851,'[1]Proportionate Shares'!$D$23:$G$1400,2,FALSE))</f>
        <v>212903</v>
      </c>
      <c r="F851" s="33" t="str">
        <f>IF(ISNA(VLOOKUP(D851,'[1]Proportionate Shares'!$D$23:$G$1400,3,FALSE)),"",VLOOKUP(D851,'[1]Proportionate Shares'!$D$23:$G$1400,3,FALSE))</f>
        <v xml:space="preserve">   </v>
      </c>
      <c r="G851" s="34" t="str">
        <f>VLOOKUP(D851,'[1]Employer information'!$A$3:$B$1390,2,FALSE)</f>
        <v>LINDALE ISD</v>
      </c>
      <c r="H851" s="36">
        <f>IF(ISNA(VLOOKUP(D851,'[1]Proportionate Shares'!$D$23:$I$1377,6,FALSE)),0,VLOOKUP(D851,'[1]Proportionate Shares'!$D$23:$I$1377,6,FALSE))</f>
        <v>1.8294484300000001E-4</v>
      </c>
      <c r="I851" s="105">
        <f>VLOOKUP(D851,'[1]Schedule of Pension Amounts LW'!$B$15:$E$1399,3,FALSE)</f>
        <v>9926436</v>
      </c>
      <c r="J851" s="105">
        <f>-IF(ISNA(VLOOKUP(D851,'[1]Combined Contribution Amounts'!$A$2:$K$1335,5,FALSE)),0,VLOOKUP(D851,'[1]Combined Contribution Amounts'!$A$2:$K$1335,5,FALSE))</f>
        <v>-640329</v>
      </c>
      <c r="K851" s="105">
        <f>-IF(ISNA(VLOOKUP(D851,'[1]Combined Contribution Amounts'!$A$2:$K$1335,7,FALSE)),0,VLOOKUP(D851,'[1]Combined Contribution Amounts'!$A$2:$K$1335,7,FALSE))+-IF(ISNA(VLOOKUP(D851,'[1]Combined Contribution Amounts'!$A$2:$K$1335,8,FALSE)),0,VLOOKUP(D851,'[1]Combined Contribution Amounts'!$A$2:$K$1335,8,FALSE))+-IF(ISNA(VLOOKUP(D851,'[1]Combined Contribution Amounts'!$A$2:$K$1335,9,FALSE)),0,VLOOKUP(D851,'[1]Combined Contribution Amounts'!$A$2:$K$1335,9,FALSE))</f>
        <v>0</v>
      </c>
      <c r="L851" s="105">
        <f>VLOOKUP(D851,'[1]Pension Expense Details'!$D$23:$S$1407,16,FALSE)</f>
        <v>904433</v>
      </c>
      <c r="M851" s="105">
        <f>ROUND(('[1]68_InOutFlowsCurPrdAndPriorHist'!$F$28-'[1]68_InOutFlowsCurPrdAndPriorHist'!$F$31)*$H851,0)-VLOOKUP(D851,'[1]Pension Expense Details'!$D$23:$S$1407,12,FALSE)</f>
        <v>-151522</v>
      </c>
      <c r="N851" s="105">
        <f>ROUND(('[1]68_InOutFlowsCurPrdAndPriorHist'!$F$29-'[1]68_InOutFlowsCurPrdAndPriorHist'!$F$32)*$H851,0)-VLOOKUP(D851,'[1]Pension Expense Details'!$D$23:$S$1407,13,FALSE)</f>
        <v>-1144906</v>
      </c>
      <c r="O851" s="105">
        <f>ROUND(('[1]68_InOutFlowsCurPrdAndPriorHist'!$F$30-'[1]68_InOutFlowsCurPrdAndPriorHist'!$F$33)*$H851,0)-VLOOKUP(D851,'[1]Pension Expense Details'!$D$23:$S$1407,14,FALSE)</f>
        <v>495093</v>
      </c>
      <c r="P851" s="105">
        <f>ROUND((VLOOKUP(D851,'[1]Schedule of Pension Amounts LW'!$B$15:$AC$1399,28,FALSE)-VLOOKUP(D851,'[1]Schedule of Pension Amounts LW'!$B$15:$AC$1399,27,FALSE))*'[1]Schedule of Pension Amounts LW'!AD$4,0)+VLOOKUP(D851,'[1]Schedule of Pension Amounts LW'!$B$15:$AH$1399,33,FALSE)-VLOOKUP(D851,'[1]Pension Expense Details'!$D$23:$S$1407,15,FALSE)</f>
        <v>120840</v>
      </c>
      <c r="Q851" s="98">
        <f t="shared" si="54"/>
        <v>9510045</v>
      </c>
      <c r="R851" s="98">
        <f>ROUND('[1]68_InOutFlowsCurPrdAndPrior'!$D$32*IF(ISNA(VLOOKUP(D851,'[1]Proportionate Shares'!$D$23:$I$1359,6,FALSE)),0,VLOOKUP(D851,'[1]Proportionate Shares'!$D$23:$I$1359,6,FALSE)),0)</f>
        <v>39951</v>
      </c>
      <c r="S851" s="98">
        <f>ROUND('[1]68_InOutFlowsCurPrdAndPrior'!$D$33*IF(ISNA(VLOOKUP(D851,'[1]Proportionate Shares'!$D$23:$I$1359,6,FALSE)),0,VLOOKUP(D851,'[1]Proportionate Shares'!$D$23:$I$1359,6,FALSE)),0)</f>
        <v>2950483</v>
      </c>
      <c r="T851" s="98">
        <f>ROUND('[1]68_InOutFlowsCurPrdAndPrior'!$D$35*IF(ISNA(VLOOKUP(D851,'[1]Proportionate Shares'!$D$23:$I$1359,6,FALSE)),0,VLOOKUP(D851,'[1]Proportionate Shares'!$D$23:$I$1359,6,FALSE)),0)</f>
        <v>571747</v>
      </c>
      <c r="U851" s="98">
        <f>VLOOKUP(D851,'[1]Schedule of Pension Amounts LW'!$B$15:$AS$1399,36,FALSE)</f>
        <v>1180188</v>
      </c>
      <c r="V851" s="99">
        <f t="shared" si="55"/>
        <v>4742369</v>
      </c>
      <c r="W851" s="98">
        <f>ROUND('[1]68_InOutFlowsCurPrdAndPrior'!$F$32*IF(ISNA(VLOOKUP(D851,'[1]Proportionate Shares'!$D$23:$I$1359,6,FALSE)),0,VLOOKUP(D851,'[1]Proportionate Shares'!$D$23:$I$1359,6,FALSE)),0)</f>
        <v>330204</v>
      </c>
      <c r="X851" s="98">
        <f>ROUND('[1]68_InOutFlowsCurPrdAndPrior'!$F$33*IF(ISNA(VLOOKUP(D851,'[1]Proportionate Shares'!$D$23:$I$1359,6,FALSE)),0,VLOOKUP(D851,'[1]Proportionate Shares'!$D$23:$I$1359,6,FALSE)),0)</f>
        <v>1219279</v>
      </c>
      <c r="Y851" s="98">
        <f>ROUND('[1]68_InOutFlowsCurPrdAndPrior'!$F$35*IF(ISNA(VLOOKUP(D851,'[1]Proportionate Shares'!$D$23:$I$1359,6,FALSE)),0,VLOOKUP(D851,'[1]Proportionate Shares'!$D$23:$I$1359,6,FALSE)),0)</f>
        <v>476255</v>
      </c>
      <c r="Z851" s="98">
        <f>-VLOOKUP(D851,'[1]Schedule of Pension Amounts LW'!$B$15:$AS$1399,37,FALSE)</f>
        <v>100</v>
      </c>
      <c r="AA851" s="99">
        <f t="shared" si="56"/>
        <v>2025838</v>
      </c>
      <c r="AB851" s="72">
        <f>VLOOKUP(D851,'[1]Pension Expense Details'!$D$22:$S$1407,16,FALSE)</f>
        <v>904433</v>
      </c>
      <c r="AC851" s="72">
        <f t="shared" si="57"/>
        <v>1225517</v>
      </c>
      <c r="AD851" s="72">
        <f>VLOOKUP(D851,'[1]Schedule of Pension Amounts LW'!$B$15:$W$1399,22,FALSE)</f>
        <v>2129950</v>
      </c>
    </row>
    <row r="852" spans="1:30" x14ac:dyDescent="0.3">
      <c r="A852" s="104"/>
      <c r="B852" s="33"/>
      <c r="C852" s="33" t="str">
        <f>VLOOKUP(D852,'[1]Employer information'!$I$3:$J$1391,2,FALSE)</f>
        <v xml:space="preserve">Public Education                                  </v>
      </c>
      <c r="D852" s="33" t="str">
        <f>'[1]Schedule of Pension Amounts LW'!B845</f>
        <v>0826</v>
      </c>
      <c r="E852" s="33" t="str">
        <f>IF(ISNA(VLOOKUP(D852,'[1]Proportionate Shares'!$D$23:$G$1400,2,FALSE)),"",VLOOKUP(D852,'[1]Proportionate Shares'!$D$23:$G$1400,2,FALSE))</f>
        <v>034905</v>
      </c>
      <c r="F852" s="33" t="str">
        <f>IF(ISNA(VLOOKUP(D852,'[1]Proportionate Shares'!$D$23:$G$1400,3,FALSE)),"",VLOOKUP(D852,'[1]Proportionate Shares'!$D$23:$G$1400,3,FALSE))</f>
        <v xml:space="preserve">   </v>
      </c>
      <c r="G852" s="34" t="str">
        <f>VLOOKUP(D852,'[1]Employer information'!$A$3:$B$1390,2,FALSE)</f>
        <v>LINDEN KILDARE CONS ISD</v>
      </c>
      <c r="H852" s="36">
        <f>IF(ISNA(VLOOKUP(D852,'[1]Proportionate Shares'!$D$23:$I$1377,6,FALSE)),0,VLOOKUP(D852,'[1]Proportionate Shares'!$D$23:$I$1377,6,FALSE))</f>
        <v>3.3211713000000001E-5</v>
      </c>
      <c r="I852" s="105">
        <f>VLOOKUP(D852,'[1]Schedule of Pension Amounts LW'!$B$15:$E$1399,3,FALSE)</f>
        <v>2021282</v>
      </c>
      <c r="J852" s="105">
        <f>-IF(ISNA(VLOOKUP(D852,'[1]Combined Contribution Amounts'!$A$2:$K$1335,5,FALSE)),0,VLOOKUP(D852,'[1]Combined Contribution Amounts'!$A$2:$K$1335,5,FALSE))</f>
        <v>-116245</v>
      </c>
      <c r="K852" s="105">
        <f>-IF(ISNA(VLOOKUP(D852,'[1]Combined Contribution Amounts'!$A$2:$K$1335,7,FALSE)),0,VLOOKUP(D852,'[1]Combined Contribution Amounts'!$A$2:$K$1335,7,FALSE))+-IF(ISNA(VLOOKUP(D852,'[1]Combined Contribution Amounts'!$A$2:$K$1335,8,FALSE)),0,VLOOKUP(D852,'[1]Combined Contribution Amounts'!$A$2:$K$1335,8,FALSE))+-IF(ISNA(VLOOKUP(D852,'[1]Combined Contribution Amounts'!$A$2:$K$1335,9,FALSE)),0,VLOOKUP(D852,'[1]Combined Contribution Amounts'!$A$2:$K$1335,9,FALSE))</f>
        <v>0</v>
      </c>
      <c r="L852" s="105">
        <f>VLOOKUP(D852,'[1]Pension Expense Details'!$D$23:$S$1407,16,FALSE)</f>
        <v>129730</v>
      </c>
      <c r="M852" s="105">
        <f>ROUND(('[1]68_InOutFlowsCurPrdAndPriorHist'!$F$28-'[1]68_InOutFlowsCurPrdAndPriorHist'!$F$31)*$H852,0)-VLOOKUP(D852,'[1]Pension Expense Details'!$D$23:$S$1407,12,FALSE)</f>
        <v>-27507</v>
      </c>
      <c r="N852" s="105">
        <f>ROUND(('[1]68_InOutFlowsCurPrdAndPriorHist'!$F$29-'[1]68_InOutFlowsCurPrdAndPriorHist'!$F$32)*$H852,0)-VLOOKUP(D852,'[1]Pension Expense Details'!$D$23:$S$1407,13,FALSE)</f>
        <v>-207845</v>
      </c>
      <c r="O852" s="105">
        <f>ROUND(('[1]68_InOutFlowsCurPrdAndPriorHist'!$F$30-'[1]68_InOutFlowsCurPrdAndPriorHist'!$F$33)*$H852,0)-VLOOKUP(D852,'[1]Pension Expense Details'!$D$23:$S$1407,14,FALSE)</f>
        <v>89879</v>
      </c>
      <c r="P852" s="105">
        <f>ROUND((VLOOKUP(D852,'[1]Schedule of Pension Amounts LW'!$B$15:$AC$1399,28,FALSE)-VLOOKUP(D852,'[1]Schedule of Pension Amounts LW'!$B$15:$AC$1399,27,FALSE))*'[1]Schedule of Pension Amounts LW'!AD$4,0)+VLOOKUP(D852,'[1]Schedule of Pension Amounts LW'!$B$15:$AH$1399,33,FALSE)-VLOOKUP(D852,'[1]Pension Expense Details'!$D$23:$S$1407,15,FALSE)</f>
        <v>-162845</v>
      </c>
      <c r="Q852" s="98">
        <f t="shared" si="54"/>
        <v>1726449</v>
      </c>
      <c r="R852" s="98">
        <f>ROUND('[1]68_InOutFlowsCurPrdAndPrior'!$D$32*IF(ISNA(VLOOKUP(D852,'[1]Proportionate Shares'!$D$23:$I$1359,6,FALSE)),0,VLOOKUP(D852,'[1]Proportionate Shares'!$D$23:$I$1359,6,FALSE)),0)</f>
        <v>7253</v>
      </c>
      <c r="S852" s="98">
        <f>ROUND('[1]68_InOutFlowsCurPrdAndPrior'!$D$33*IF(ISNA(VLOOKUP(D852,'[1]Proportionate Shares'!$D$23:$I$1359,6,FALSE)),0,VLOOKUP(D852,'[1]Proportionate Shares'!$D$23:$I$1359,6,FALSE)),0)</f>
        <v>535629</v>
      </c>
      <c r="T852" s="98">
        <f>ROUND('[1]68_InOutFlowsCurPrdAndPrior'!$D$35*IF(ISNA(VLOOKUP(D852,'[1]Proportionate Shares'!$D$23:$I$1359,6,FALSE)),0,VLOOKUP(D852,'[1]Proportionate Shares'!$D$23:$I$1359,6,FALSE)),0)</f>
        <v>103795</v>
      </c>
      <c r="U852" s="98">
        <f>VLOOKUP(D852,'[1]Schedule of Pension Amounts LW'!$B$15:$AS$1399,36,FALSE)</f>
        <v>254218</v>
      </c>
      <c r="V852" s="99">
        <f t="shared" si="55"/>
        <v>900895</v>
      </c>
      <c r="W852" s="98">
        <f>ROUND('[1]68_InOutFlowsCurPrdAndPrior'!$F$32*IF(ISNA(VLOOKUP(D852,'[1]Proportionate Shares'!$D$23:$I$1359,6,FALSE)),0,VLOOKUP(D852,'[1]Proportionate Shares'!$D$23:$I$1359,6,FALSE)),0)</f>
        <v>59945</v>
      </c>
      <c r="X852" s="98">
        <f>ROUND('[1]68_InOutFlowsCurPrdAndPrior'!$F$33*IF(ISNA(VLOOKUP(D852,'[1]Proportionate Shares'!$D$23:$I$1359,6,FALSE)),0,VLOOKUP(D852,'[1]Proportionate Shares'!$D$23:$I$1359,6,FALSE)),0)</f>
        <v>221347</v>
      </c>
      <c r="Y852" s="98">
        <f>ROUND('[1]68_InOutFlowsCurPrdAndPrior'!$F$35*IF(ISNA(VLOOKUP(D852,'[1]Proportionate Shares'!$D$23:$I$1359,6,FALSE)),0,VLOOKUP(D852,'[1]Proportionate Shares'!$D$23:$I$1359,6,FALSE)),0)</f>
        <v>86459</v>
      </c>
      <c r="Z852" s="98">
        <f>-VLOOKUP(D852,'[1]Schedule of Pension Amounts LW'!$B$15:$AS$1399,37,FALSE)</f>
        <v>263293</v>
      </c>
      <c r="AA852" s="99">
        <f t="shared" si="56"/>
        <v>631044</v>
      </c>
      <c r="AB852" s="72">
        <f>VLOOKUP(D852,'[1]Pension Expense Details'!$D$22:$S$1407,16,FALSE)</f>
        <v>129730</v>
      </c>
      <c r="AC852" s="72">
        <f t="shared" si="57"/>
        <v>231076</v>
      </c>
      <c r="AD852" s="72">
        <f>VLOOKUP(D852,'[1]Schedule of Pension Amounts LW'!$B$15:$W$1399,22,FALSE)</f>
        <v>360806</v>
      </c>
    </row>
    <row r="853" spans="1:30" x14ac:dyDescent="0.3">
      <c r="A853" s="104"/>
      <c r="B853" s="33"/>
      <c r="C853" s="33" t="str">
        <f>VLOOKUP(D853,'[1]Employer information'!$I$3:$J$1391,2,FALSE)</f>
        <v xml:space="preserve">Public Education                                  </v>
      </c>
      <c r="D853" s="33" t="str">
        <f>'[1]Schedule of Pension Amounts LW'!B846</f>
        <v>1742</v>
      </c>
      <c r="E853" s="33" t="str">
        <f>IF(ISNA(VLOOKUP(D853,'[1]Proportionate Shares'!$D$23:$G$1400,2,FALSE)),"",VLOOKUP(D853,'[1]Proportionate Shares'!$D$23:$G$1400,2,FALSE))</f>
        <v>049907</v>
      </c>
      <c r="F853" s="33" t="str">
        <f>IF(ISNA(VLOOKUP(D853,'[1]Proportionate Shares'!$D$23:$G$1400,3,FALSE)),"",VLOOKUP(D853,'[1]Proportionate Shares'!$D$23:$G$1400,3,FALSE))</f>
        <v/>
      </c>
      <c r="G853" s="34" t="str">
        <f>VLOOKUP(D853,'[1]Employer information'!$A$3:$B$1390,2,FALSE)</f>
        <v>LINDSAY ISD</v>
      </c>
      <c r="H853" s="36">
        <f>IF(ISNA(VLOOKUP(D853,'[1]Proportionate Shares'!$D$23:$I$1377,6,FALSE)),0,VLOOKUP(D853,'[1]Proportionate Shares'!$D$23:$I$1377,6,FALSE))</f>
        <v>2.4495728E-5</v>
      </c>
      <c r="I853" s="105">
        <f>VLOOKUP(D853,'[1]Schedule of Pension Amounts LW'!$B$15:$E$1399,3,FALSE)</f>
        <v>1110980</v>
      </c>
      <c r="J853" s="105">
        <f>-IF(ISNA(VLOOKUP(D853,'[1]Combined Contribution Amounts'!$A$2:$K$1335,5,FALSE)),0,VLOOKUP(D853,'[1]Combined Contribution Amounts'!$A$2:$K$1335,5,FALSE))</f>
        <v>-85738</v>
      </c>
      <c r="K853" s="105">
        <f>-IF(ISNA(VLOOKUP(D853,'[1]Combined Contribution Amounts'!$A$2:$K$1335,7,FALSE)),0,VLOOKUP(D853,'[1]Combined Contribution Amounts'!$A$2:$K$1335,7,FALSE))+-IF(ISNA(VLOOKUP(D853,'[1]Combined Contribution Amounts'!$A$2:$K$1335,8,FALSE)),0,VLOOKUP(D853,'[1]Combined Contribution Amounts'!$A$2:$K$1335,8,FALSE))+-IF(ISNA(VLOOKUP(D853,'[1]Combined Contribution Amounts'!$A$2:$K$1335,9,FALSE)),0,VLOOKUP(D853,'[1]Combined Contribution Amounts'!$A$2:$K$1335,9,FALSE))</f>
        <v>0</v>
      </c>
      <c r="L853" s="105">
        <f>VLOOKUP(D853,'[1]Pension Expense Details'!$D$23:$S$1407,16,FALSE)</f>
        <v>155387</v>
      </c>
      <c r="M853" s="105">
        <f>ROUND(('[1]68_InOutFlowsCurPrdAndPriorHist'!$F$28-'[1]68_InOutFlowsCurPrdAndPriorHist'!$F$31)*$H853,0)-VLOOKUP(D853,'[1]Pension Expense Details'!$D$23:$S$1407,12,FALSE)</f>
        <v>-20288</v>
      </c>
      <c r="N853" s="105">
        <f>ROUND(('[1]68_InOutFlowsCurPrdAndPriorHist'!$F$29-'[1]68_InOutFlowsCurPrdAndPriorHist'!$F$32)*$H853,0)-VLOOKUP(D853,'[1]Pension Expense Details'!$D$23:$S$1407,13,FALSE)</f>
        <v>-153300</v>
      </c>
      <c r="O853" s="105">
        <f>ROUND(('[1]68_InOutFlowsCurPrdAndPriorHist'!$F$30-'[1]68_InOutFlowsCurPrdAndPriorHist'!$F$33)*$H853,0)-VLOOKUP(D853,'[1]Pension Expense Details'!$D$23:$S$1407,14,FALSE)</f>
        <v>66291</v>
      </c>
      <c r="P853" s="105">
        <f>ROUND((VLOOKUP(D853,'[1]Schedule of Pension Amounts LW'!$B$15:$AC$1399,28,FALSE)-VLOOKUP(D853,'[1]Schedule of Pension Amounts LW'!$B$15:$AC$1399,27,FALSE))*'[1]Schedule of Pension Amounts LW'!AD$4,0)+VLOOKUP(D853,'[1]Schedule of Pension Amounts LW'!$B$15:$AH$1399,33,FALSE)-VLOOKUP(D853,'[1]Pension Expense Details'!$D$23:$S$1407,15,FALSE)</f>
        <v>200033</v>
      </c>
      <c r="Q853" s="98">
        <f t="shared" si="54"/>
        <v>1273365</v>
      </c>
      <c r="R853" s="98">
        <f>ROUND('[1]68_InOutFlowsCurPrdAndPrior'!$D$32*IF(ISNA(VLOOKUP(D853,'[1]Proportionate Shares'!$D$23:$I$1359,6,FALSE)),0,VLOOKUP(D853,'[1]Proportionate Shares'!$D$23:$I$1359,6,FALSE)),0)</f>
        <v>5349</v>
      </c>
      <c r="S853" s="98">
        <f>ROUND('[1]68_InOutFlowsCurPrdAndPrior'!$D$33*IF(ISNA(VLOOKUP(D853,'[1]Proportionate Shares'!$D$23:$I$1359,6,FALSE)),0,VLOOKUP(D853,'[1]Proportionate Shares'!$D$23:$I$1359,6,FALSE)),0)</f>
        <v>395060</v>
      </c>
      <c r="T853" s="98">
        <f>ROUND('[1]68_InOutFlowsCurPrdAndPrior'!$D$35*IF(ISNA(VLOOKUP(D853,'[1]Proportionate Shares'!$D$23:$I$1359,6,FALSE)),0,VLOOKUP(D853,'[1]Proportionate Shares'!$D$23:$I$1359,6,FALSE)),0)</f>
        <v>76555</v>
      </c>
      <c r="U853" s="98">
        <f>VLOOKUP(D853,'[1]Schedule of Pension Amounts LW'!$B$15:$AS$1399,36,FALSE)</f>
        <v>226558</v>
      </c>
      <c r="V853" s="99">
        <f t="shared" si="55"/>
        <v>703522</v>
      </c>
      <c r="W853" s="98">
        <f>ROUND('[1]68_InOutFlowsCurPrdAndPrior'!$F$32*IF(ISNA(VLOOKUP(D853,'[1]Proportionate Shares'!$D$23:$I$1359,6,FALSE)),0,VLOOKUP(D853,'[1]Proportionate Shares'!$D$23:$I$1359,6,FALSE)),0)</f>
        <v>44213</v>
      </c>
      <c r="X853" s="98">
        <f>ROUND('[1]68_InOutFlowsCurPrdAndPrior'!$F$33*IF(ISNA(VLOOKUP(D853,'[1]Proportionate Shares'!$D$23:$I$1359,6,FALSE)),0,VLOOKUP(D853,'[1]Proportionate Shares'!$D$23:$I$1359,6,FALSE)),0)</f>
        <v>163258</v>
      </c>
      <c r="Y853" s="98">
        <f>ROUND('[1]68_InOutFlowsCurPrdAndPrior'!$F$35*IF(ISNA(VLOOKUP(D853,'[1]Proportionate Shares'!$D$23:$I$1359,6,FALSE)),0,VLOOKUP(D853,'[1]Proportionate Shares'!$D$23:$I$1359,6,FALSE)),0)</f>
        <v>63769</v>
      </c>
      <c r="Z853" s="98">
        <f>-VLOOKUP(D853,'[1]Schedule of Pension Amounts LW'!$B$15:$AS$1399,37,FALSE)</f>
        <v>29635</v>
      </c>
      <c r="AA853" s="99">
        <f t="shared" si="56"/>
        <v>300875</v>
      </c>
      <c r="AB853" s="72">
        <f>VLOOKUP(D853,'[1]Pension Expense Details'!$D$22:$S$1407,16,FALSE)</f>
        <v>155387</v>
      </c>
      <c r="AC853" s="72">
        <f t="shared" si="57"/>
        <v>128034</v>
      </c>
      <c r="AD853" s="72">
        <f>VLOOKUP(D853,'[1]Schedule of Pension Amounts LW'!$B$15:$W$1399,22,FALSE)</f>
        <v>283421</v>
      </c>
    </row>
    <row r="854" spans="1:30" x14ac:dyDescent="0.3">
      <c r="A854" s="104"/>
      <c r="B854" s="33"/>
      <c r="C854" s="33" t="str">
        <f>VLOOKUP(D854,'[1]Employer information'!$I$3:$J$1391,2,FALSE)</f>
        <v xml:space="preserve">Public Education                                  </v>
      </c>
      <c r="D854" s="33" t="str">
        <f>'[1]Schedule of Pension Amounts LW'!B847</f>
        <v>1927</v>
      </c>
      <c r="E854" s="33" t="str">
        <f>IF(ISNA(VLOOKUP(D854,'[1]Proportionate Shares'!$D$23:$G$1400,2,FALSE)),"",VLOOKUP(D854,'[1]Proportionate Shares'!$D$23:$G$1400,2,FALSE))</f>
        <v>072909</v>
      </c>
      <c r="F854" s="33" t="str">
        <f>IF(ISNA(VLOOKUP(D854,'[1]Proportionate Shares'!$D$23:$G$1400,3,FALSE)),"",VLOOKUP(D854,'[1]Proportionate Shares'!$D$23:$G$1400,3,FALSE))</f>
        <v/>
      </c>
      <c r="G854" s="34" t="str">
        <f>VLOOKUP(D854,'[1]Employer information'!$A$3:$B$1390,2,FALSE)</f>
        <v>LINGLEVILLE ISD</v>
      </c>
      <c r="H854" s="36">
        <f>IF(ISNA(VLOOKUP(D854,'[1]Proportionate Shares'!$D$23:$I$1377,6,FALSE)),0,VLOOKUP(D854,'[1]Proportionate Shares'!$D$23:$I$1377,6,FALSE))</f>
        <v>1.4780062E-5</v>
      </c>
      <c r="I854" s="105">
        <f>VLOOKUP(D854,'[1]Schedule of Pension Amounts LW'!$B$15:$E$1399,3,FALSE)</f>
        <v>734428</v>
      </c>
      <c r="J854" s="105">
        <f>-IF(ISNA(VLOOKUP(D854,'[1]Combined Contribution Amounts'!$A$2:$K$1335,5,FALSE)),0,VLOOKUP(D854,'[1]Combined Contribution Amounts'!$A$2:$K$1335,5,FALSE))</f>
        <v>-51732</v>
      </c>
      <c r="K854" s="105">
        <f>-IF(ISNA(VLOOKUP(D854,'[1]Combined Contribution Amounts'!$A$2:$K$1335,7,FALSE)),0,VLOOKUP(D854,'[1]Combined Contribution Amounts'!$A$2:$K$1335,7,FALSE))+-IF(ISNA(VLOOKUP(D854,'[1]Combined Contribution Amounts'!$A$2:$K$1335,8,FALSE)),0,VLOOKUP(D854,'[1]Combined Contribution Amounts'!$A$2:$K$1335,8,FALSE))+-IF(ISNA(VLOOKUP(D854,'[1]Combined Contribution Amounts'!$A$2:$K$1335,9,FALSE)),0,VLOOKUP(D854,'[1]Combined Contribution Amounts'!$A$2:$K$1335,9,FALSE))</f>
        <v>0</v>
      </c>
      <c r="L854" s="105">
        <f>VLOOKUP(D854,'[1]Pension Expense Details'!$D$23:$S$1407,16,FALSE)</f>
        <v>83682</v>
      </c>
      <c r="M854" s="105">
        <f>ROUND(('[1]68_InOutFlowsCurPrdAndPriorHist'!$F$28-'[1]68_InOutFlowsCurPrdAndPriorHist'!$F$31)*$H854,0)-VLOOKUP(D854,'[1]Pension Expense Details'!$D$23:$S$1407,12,FALSE)</f>
        <v>-12241</v>
      </c>
      <c r="N854" s="105">
        <f>ROUND(('[1]68_InOutFlowsCurPrdAndPriorHist'!$F$29-'[1]68_InOutFlowsCurPrdAndPriorHist'!$F$32)*$H854,0)-VLOOKUP(D854,'[1]Pension Expense Details'!$D$23:$S$1407,13,FALSE)</f>
        <v>-92497</v>
      </c>
      <c r="O854" s="105">
        <f>ROUND(('[1]68_InOutFlowsCurPrdAndPriorHist'!$F$30-'[1]68_InOutFlowsCurPrdAndPriorHist'!$F$33)*$H854,0)-VLOOKUP(D854,'[1]Pension Expense Details'!$D$23:$S$1407,14,FALSE)</f>
        <v>39998</v>
      </c>
      <c r="P854" s="105">
        <f>ROUND((VLOOKUP(D854,'[1]Schedule of Pension Amounts LW'!$B$15:$AC$1399,28,FALSE)-VLOOKUP(D854,'[1]Schedule of Pension Amounts LW'!$B$15:$AC$1399,27,FALSE))*'[1]Schedule of Pension Amounts LW'!AD$4,0)+VLOOKUP(D854,'[1]Schedule of Pension Amounts LW'!$B$15:$AH$1399,33,FALSE)-VLOOKUP(D854,'[1]Pension Expense Details'!$D$23:$S$1407,15,FALSE)</f>
        <v>66676</v>
      </c>
      <c r="Q854" s="98">
        <f t="shared" ref="Q854:Q917" si="58">SUM(I854:K854,L854:P854)</f>
        <v>768314</v>
      </c>
      <c r="R854" s="98">
        <f>ROUND('[1]68_InOutFlowsCurPrdAndPrior'!$D$32*IF(ISNA(VLOOKUP(D854,'[1]Proportionate Shares'!$D$23:$I$1359,6,FALSE)),0,VLOOKUP(D854,'[1]Proportionate Shares'!$D$23:$I$1359,6,FALSE)),0)</f>
        <v>3228</v>
      </c>
      <c r="S854" s="98">
        <f>ROUND('[1]68_InOutFlowsCurPrdAndPrior'!$D$33*IF(ISNA(VLOOKUP(D854,'[1]Proportionate Shares'!$D$23:$I$1359,6,FALSE)),0,VLOOKUP(D854,'[1]Proportionate Shares'!$D$23:$I$1359,6,FALSE)),0)</f>
        <v>238369</v>
      </c>
      <c r="T854" s="98">
        <f>ROUND('[1]68_InOutFlowsCurPrdAndPrior'!$D$35*IF(ISNA(VLOOKUP(D854,'[1]Proportionate Shares'!$D$23:$I$1359,6,FALSE)),0,VLOOKUP(D854,'[1]Proportionate Shares'!$D$23:$I$1359,6,FALSE)),0)</f>
        <v>46191</v>
      </c>
      <c r="U854" s="98">
        <f>VLOOKUP(D854,'[1]Schedule of Pension Amounts LW'!$B$15:$AS$1399,36,FALSE)</f>
        <v>130037</v>
      </c>
      <c r="V854" s="99">
        <f t="shared" si="55"/>
        <v>417825</v>
      </c>
      <c r="W854" s="98">
        <f>ROUND('[1]68_InOutFlowsCurPrdAndPrior'!$F$32*IF(ISNA(VLOOKUP(D854,'[1]Proportionate Shares'!$D$23:$I$1359,6,FALSE)),0,VLOOKUP(D854,'[1]Proportionate Shares'!$D$23:$I$1359,6,FALSE)),0)</f>
        <v>26677</v>
      </c>
      <c r="X854" s="98">
        <f>ROUND('[1]68_InOutFlowsCurPrdAndPrior'!$F$33*IF(ISNA(VLOOKUP(D854,'[1]Proportionate Shares'!$D$23:$I$1359,6,FALSE)),0,VLOOKUP(D854,'[1]Proportionate Shares'!$D$23:$I$1359,6,FALSE)),0)</f>
        <v>98505</v>
      </c>
      <c r="Y854" s="98">
        <f>ROUND('[1]68_InOutFlowsCurPrdAndPrior'!$F$35*IF(ISNA(VLOOKUP(D854,'[1]Proportionate Shares'!$D$23:$I$1359,6,FALSE)),0,VLOOKUP(D854,'[1]Proportionate Shares'!$D$23:$I$1359,6,FALSE)),0)</f>
        <v>38477</v>
      </c>
      <c r="Z854" s="98">
        <f>-VLOOKUP(D854,'[1]Schedule of Pension Amounts LW'!$B$15:$AS$1399,37,FALSE)</f>
        <v>42370</v>
      </c>
      <c r="AA854" s="99">
        <f t="shared" si="56"/>
        <v>206029</v>
      </c>
      <c r="AB854" s="72">
        <f>VLOOKUP(D854,'[1]Pension Expense Details'!$D$22:$S$1407,16,FALSE)</f>
        <v>83682</v>
      </c>
      <c r="AC854" s="72">
        <f t="shared" si="57"/>
        <v>88395</v>
      </c>
      <c r="AD854" s="72">
        <f>VLOOKUP(D854,'[1]Schedule of Pension Amounts LW'!$B$15:$W$1399,22,FALSE)</f>
        <v>172077</v>
      </c>
    </row>
    <row r="855" spans="1:30" x14ac:dyDescent="0.3">
      <c r="A855" s="104"/>
      <c r="B855" s="33"/>
      <c r="C855" s="33" t="str">
        <f>VLOOKUP(D855,'[1]Employer information'!$I$3:$J$1391,2,FALSE)</f>
        <v xml:space="preserve">Public Education                                  </v>
      </c>
      <c r="D855" s="33" t="str">
        <f>'[1]Schedule of Pension Amounts LW'!B848</f>
        <v>0827</v>
      </c>
      <c r="E855" s="33" t="str">
        <f>IF(ISNA(VLOOKUP(D855,'[1]Proportionate Shares'!$D$23:$G$1400,2,FALSE)),"",VLOOKUP(D855,'[1]Proportionate Shares'!$D$23:$G$1400,2,FALSE))</f>
        <v>111902</v>
      </c>
      <c r="F855" s="33" t="str">
        <f>IF(ISNA(VLOOKUP(D855,'[1]Proportionate Shares'!$D$23:$G$1400,3,FALSE)),"",VLOOKUP(D855,'[1]Proportionate Shares'!$D$23:$G$1400,3,FALSE))</f>
        <v xml:space="preserve">   </v>
      </c>
      <c r="G855" s="34" t="str">
        <f>VLOOKUP(D855,'[1]Employer information'!$A$3:$B$1390,2,FALSE)</f>
        <v>LIPAN ISD</v>
      </c>
      <c r="H855" s="36">
        <f>IF(ISNA(VLOOKUP(D855,'[1]Proportionate Shares'!$D$23:$I$1377,6,FALSE)),0,VLOOKUP(D855,'[1]Proportionate Shares'!$D$23:$I$1377,6,FALSE))</f>
        <v>1.9453330000000001E-5</v>
      </c>
      <c r="I855" s="105">
        <f>VLOOKUP(D855,'[1]Schedule of Pension Amounts LW'!$B$15:$E$1399,3,FALSE)</f>
        <v>927148</v>
      </c>
      <c r="J855" s="105">
        <f>-IF(ISNA(VLOOKUP(D855,'[1]Combined Contribution Amounts'!$A$2:$K$1335,5,FALSE)),0,VLOOKUP(D855,'[1]Combined Contribution Amounts'!$A$2:$K$1335,5,FALSE))</f>
        <v>-68089</v>
      </c>
      <c r="K855" s="105">
        <f>-IF(ISNA(VLOOKUP(D855,'[1]Combined Contribution Amounts'!$A$2:$K$1335,7,FALSE)),0,VLOOKUP(D855,'[1]Combined Contribution Amounts'!$A$2:$K$1335,7,FALSE))+-IF(ISNA(VLOOKUP(D855,'[1]Combined Contribution Amounts'!$A$2:$K$1335,8,FALSE)),0,VLOOKUP(D855,'[1]Combined Contribution Amounts'!$A$2:$K$1335,8,FALSE))+-IF(ISNA(VLOOKUP(D855,'[1]Combined Contribution Amounts'!$A$2:$K$1335,9,FALSE)),0,VLOOKUP(D855,'[1]Combined Contribution Amounts'!$A$2:$K$1335,9,FALSE))</f>
        <v>0</v>
      </c>
      <c r="L855" s="105">
        <f>VLOOKUP(D855,'[1]Pension Expense Details'!$D$23:$S$1407,16,FALSE)</f>
        <v>116349</v>
      </c>
      <c r="M855" s="105">
        <f>ROUND(('[1]68_InOutFlowsCurPrdAndPriorHist'!$F$28-'[1]68_InOutFlowsCurPrdAndPriorHist'!$F$31)*$H855,0)-VLOOKUP(D855,'[1]Pension Expense Details'!$D$23:$S$1407,12,FALSE)</f>
        <v>-16112</v>
      </c>
      <c r="N855" s="105">
        <f>ROUND(('[1]68_InOutFlowsCurPrdAndPriorHist'!$F$29-'[1]68_InOutFlowsCurPrdAndPriorHist'!$F$32)*$H855,0)-VLOOKUP(D855,'[1]Pension Expense Details'!$D$23:$S$1407,13,FALSE)</f>
        <v>-121743</v>
      </c>
      <c r="O855" s="105">
        <f>ROUND(('[1]68_InOutFlowsCurPrdAndPriorHist'!$F$30-'[1]68_InOutFlowsCurPrdAndPriorHist'!$F$33)*$H855,0)-VLOOKUP(D855,'[1]Pension Expense Details'!$D$23:$S$1407,14,FALSE)</f>
        <v>52646</v>
      </c>
      <c r="P855" s="105">
        <f>ROUND((VLOOKUP(D855,'[1]Schedule of Pension Amounts LW'!$B$15:$AC$1399,28,FALSE)-VLOOKUP(D855,'[1]Schedule of Pension Amounts LW'!$B$15:$AC$1399,27,FALSE))*'[1]Schedule of Pension Amounts LW'!AD$4,0)+VLOOKUP(D855,'[1]Schedule of Pension Amounts LW'!$B$15:$AH$1399,33,FALSE)-VLOOKUP(D855,'[1]Pension Expense Details'!$D$23:$S$1407,15,FALSE)</f>
        <v>121046</v>
      </c>
      <c r="Q855" s="98">
        <f t="shared" si="58"/>
        <v>1011245</v>
      </c>
      <c r="R855" s="98">
        <f>ROUND('[1]68_InOutFlowsCurPrdAndPrior'!$D$32*IF(ISNA(VLOOKUP(D855,'[1]Proportionate Shares'!$D$23:$I$1359,6,FALSE)),0,VLOOKUP(D855,'[1]Proportionate Shares'!$D$23:$I$1359,6,FALSE)),0)</f>
        <v>4248</v>
      </c>
      <c r="S855" s="98">
        <f>ROUND('[1]68_InOutFlowsCurPrdAndPrior'!$D$33*IF(ISNA(VLOOKUP(D855,'[1]Proportionate Shares'!$D$23:$I$1359,6,FALSE)),0,VLOOKUP(D855,'[1]Proportionate Shares'!$D$23:$I$1359,6,FALSE)),0)</f>
        <v>313738</v>
      </c>
      <c r="T855" s="98">
        <f>ROUND('[1]68_InOutFlowsCurPrdAndPrior'!$D$35*IF(ISNA(VLOOKUP(D855,'[1]Proportionate Shares'!$D$23:$I$1359,6,FALSE)),0,VLOOKUP(D855,'[1]Proportionate Shares'!$D$23:$I$1359,6,FALSE)),0)</f>
        <v>60796</v>
      </c>
      <c r="U855" s="98">
        <f>VLOOKUP(D855,'[1]Schedule of Pension Amounts LW'!$B$15:$AS$1399,36,FALSE)</f>
        <v>169559</v>
      </c>
      <c r="V855" s="99">
        <f t="shared" ref="V855:V918" si="59">SUM(R855:U855)</f>
        <v>548341</v>
      </c>
      <c r="W855" s="98">
        <f>ROUND('[1]68_InOutFlowsCurPrdAndPrior'!$F$32*IF(ISNA(VLOOKUP(D855,'[1]Proportionate Shares'!$D$23:$I$1359,6,FALSE)),0,VLOOKUP(D855,'[1]Proportionate Shares'!$D$23:$I$1359,6,FALSE)),0)</f>
        <v>35112</v>
      </c>
      <c r="X855" s="98">
        <f>ROUND('[1]68_InOutFlowsCurPrdAndPrior'!$F$33*IF(ISNA(VLOOKUP(D855,'[1]Proportionate Shares'!$D$23:$I$1359,6,FALSE)),0,VLOOKUP(D855,'[1]Proportionate Shares'!$D$23:$I$1359,6,FALSE)),0)</f>
        <v>129651</v>
      </c>
      <c r="Y855" s="98">
        <f>ROUND('[1]68_InOutFlowsCurPrdAndPrior'!$F$35*IF(ISNA(VLOOKUP(D855,'[1]Proportionate Shares'!$D$23:$I$1359,6,FALSE)),0,VLOOKUP(D855,'[1]Proportionate Shares'!$D$23:$I$1359,6,FALSE)),0)</f>
        <v>50642</v>
      </c>
      <c r="Z855" s="98">
        <f>-VLOOKUP(D855,'[1]Schedule of Pension Amounts LW'!$B$15:$AS$1399,37,FALSE)</f>
        <v>143899</v>
      </c>
      <c r="AA855" s="99">
        <f t="shared" ref="AA855:AA918" si="60">SUM(W855:Z855)</f>
        <v>359304</v>
      </c>
      <c r="AB855" s="72">
        <f>VLOOKUP(D855,'[1]Pension Expense Details'!$D$22:$S$1407,16,FALSE)</f>
        <v>116349</v>
      </c>
      <c r="AC855" s="72">
        <f t="shared" si="57"/>
        <v>82086</v>
      </c>
      <c r="AD855" s="72">
        <f>VLOOKUP(D855,'[1]Schedule of Pension Amounts LW'!$B$15:$W$1399,22,FALSE)</f>
        <v>198435</v>
      </c>
    </row>
    <row r="856" spans="1:30" x14ac:dyDescent="0.3">
      <c r="A856" s="104"/>
      <c r="B856" s="33"/>
      <c r="C856" s="33" t="str">
        <f>VLOOKUP(D856,'[1]Employer information'!$I$3:$J$1391,2,FALSE)</f>
        <v xml:space="preserve">Public Education                                  </v>
      </c>
      <c r="D856" s="33" t="str">
        <f>'[1]Schedule of Pension Amounts LW'!B849</f>
        <v>1493</v>
      </c>
      <c r="E856" s="33" t="str">
        <f>IF(ISNA(VLOOKUP(D856,'[1]Proportionate Shares'!$D$23:$G$1400,2,FALSE)),"",VLOOKUP(D856,'[1]Proportionate Shares'!$D$23:$G$1400,2,FALSE))</f>
        <v>181908</v>
      </c>
      <c r="F856" s="33" t="str">
        <f>IF(ISNA(VLOOKUP(D856,'[1]Proportionate Shares'!$D$23:$G$1400,3,FALSE)),"",VLOOKUP(D856,'[1]Proportionate Shares'!$D$23:$G$1400,3,FALSE))</f>
        <v/>
      </c>
      <c r="G856" s="34" t="str">
        <f>VLOOKUP(D856,'[1]Employer information'!$A$3:$B$1390,2,FALSE)</f>
        <v>LITTLE CYPRESS-MAURICEVILLE CISD</v>
      </c>
      <c r="H856" s="36">
        <f>IF(ISNA(VLOOKUP(D856,'[1]Proportionate Shares'!$D$23:$I$1377,6,FALSE)),0,VLOOKUP(D856,'[1]Proportionate Shares'!$D$23:$I$1377,6,FALSE))</f>
        <v>1.5068623999999999E-4</v>
      </c>
      <c r="I856" s="105">
        <f>VLOOKUP(D856,'[1]Schedule of Pension Amounts LW'!$B$15:$E$1399,3,FALSE)</f>
        <v>8787565</v>
      </c>
      <c r="J856" s="105">
        <f>-IF(ISNA(VLOOKUP(D856,'[1]Combined Contribution Amounts'!$A$2:$K$1335,5,FALSE)),0,VLOOKUP(D856,'[1]Combined Contribution Amounts'!$A$2:$K$1335,5,FALSE))</f>
        <v>-527420</v>
      </c>
      <c r="K856" s="105">
        <f>-IF(ISNA(VLOOKUP(D856,'[1]Combined Contribution Amounts'!$A$2:$K$1335,7,FALSE)),0,VLOOKUP(D856,'[1]Combined Contribution Amounts'!$A$2:$K$1335,7,FALSE))+-IF(ISNA(VLOOKUP(D856,'[1]Combined Contribution Amounts'!$A$2:$K$1335,8,FALSE)),0,VLOOKUP(D856,'[1]Combined Contribution Amounts'!$A$2:$K$1335,8,FALSE))+-IF(ISNA(VLOOKUP(D856,'[1]Combined Contribution Amounts'!$A$2:$K$1335,9,FALSE)),0,VLOOKUP(D856,'[1]Combined Contribution Amounts'!$A$2:$K$1335,9,FALSE))</f>
        <v>0</v>
      </c>
      <c r="L856" s="105">
        <f>VLOOKUP(D856,'[1]Pension Expense Details'!$D$23:$S$1407,16,FALSE)</f>
        <v>648849</v>
      </c>
      <c r="M856" s="105">
        <f>ROUND(('[1]68_InOutFlowsCurPrdAndPriorHist'!$F$28-'[1]68_InOutFlowsCurPrdAndPriorHist'!$F$31)*$H856,0)-VLOOKUP(D856,'[1]Pension Expense Details'!$D$23:$S$1407,12,FALSE)</f>
        <v>-124804</v>
      </c>
      <c r="N856" s="105">
        <f>ROUND(('[1]68_InOutFlowsCurPrdAndPriorHist'!$F$29-'[1]68_InOutFlowsCurPrdAndPriorHist'!$F$32)*$H856,0)-VLOOKUP(D856,'[1]Pension Expense Details'!$D$23:$S$1407,13,FALSE)</f>
        <v>-943025</v>
      </c>
      <c r="O856" s="105">
        <f>ROUND(('[1]68_InOutFlowsCurPrdAndPriorHist'!$F$30-'[1]68_InOutFlowsCurPrdAndPriorHist'!$F$33)*$H856,0)-VLOOKUP(D856,'[1]Pension Expense Details'!$D$23:$S$1407,14,FALSE)</f>
        <v>407794</v>
      </c>
      <c r="P856" s="105">
        <f>ROUND((VLOOKUP(D856,'[1]Schedule of Pension Amounts LW'!$B$15:$AC$1399,28,FALSE)-VLOOKUP(D856,'[1]Schedule of Pension Amounts LW'!$B$15:$AC$1399,27,FALSE))*'[1]Schedule of Pension Amounts LW'!AD$4,0)+VLOOKUP(D856,'[1]Schedule of Pension Amounts LW'!$B$15:$AH$1399,33,FALSE)-VLOOKUP(D856,'[1]Pension Expense Details'!$D$23:$S$1407,15,FALSE)</f>
        <v>-415817</v>
      </c>
      <c r="Q856" s="98">
        <f t="shared" si="58"/>
        <v>7833142</v>
      </c>
      <c r="R856" s="98">
        <f>ROUND('[1]68_InOutFlowsCurPrdAndPrior'!$D$32*IF(ISNA(VLOOKUP(D856,'[1]Proportionate Shares'!$D$23:$I$1359,6,FALSE)),0,VLOOKUP(D856,'[1]Proportionate Shares'!$D$23:$I$1359,6,FALSE)),0)</f>
        <v>32906</v>
      </c>
      <c r="S856" s="98">
        <f>ROUND('[1]68_InOutFlowsCurPrdAndPrior'!$D$33*IF(ISNA(VLOOKUP(D856,'[1]Proportionate Shares'!$D$23:$I$1359,6,FALSE)),0,VLOOKUP(D856,'[1]Proportionate Shares'!$D$23:$I$1359,6,FALSE)),0)</f>
        <v>2430225</v>
      </c>
      <c r="T856" s="98">
        <f>ROUND('[1]68_InOutFlowsCurPrdAndPrior'!$D$35*IF(ISNA(VLOOKUP(D856,'[1]Proportionate Shares'!$D$23:$I$1359,6,FALSE)),0,VLOOKUP(D856,'[1]Proportionate Shares'!$D$23:$I$1359,6,FALSE)),0)</f>
        <v>470931</v>
      </c>
      <c r="U856" s="98">
        <f>VLOOKUP(D856,'[1]Schedule of Pension Amounts LW'!$B$15:$AS$1399,36,FALSE)</f>
        <v>838738</v>
      </c>
      <c r="V856" s="99">
        <f t="shared" si="59"/>
        <v>3772800</v>
      </c>
      <c r="W856" s="98">
        <f>ROUND('[1]68_InOutFlowsCurPrdAndPrior'!$F$32*IF(ISNA(VLOOKUP(D856,'[1]Proportionate Shares'!$D$23:$I$1359,6,FALSE)),0,VLOOKUP(D856,'[1]Proportionate Shares'!$D$23:$I$1359,6,FALSE)),0)</f>
        <v>271979</v>
      </c>
      <c r="X856" s="98">
        <f>ROUND('[1]68_InOutFlowsCurPrdAndPrior'!$F$33*IF(ISNA(VLOOKUP(D856,'[1]Proportionate Shares'!$D$23:$I$1359,6,FALSE)),0,VLOOKUP(D856,'[1]Proportionate Shares'!$D$23:$I$1359,6,FALSE)),0)</f>
        <v>1004284</v>
      </c>
      <c r="Y856" s="98">
        <f>ROUND('[1]68_InOutFlowsCurPrdAndPrior'!$F$35*IF(ISNA(VLOOKUP(D856,'[1]Proportionate Shares'!$D$23:$I$1359,6,FALSE)),0,VLOOKUP(D856,'[1]Proportionate Shares'!$D$23:$I$1359,6,FALSE)),0)</f>
        <v>392277</v>
      </c>
      <c r="Z856" s="98">
        <f>-VLOOKUP(D856,'[1]Schedule of Pension Amounts LW'!$B$15:$AS$1399,37,FALSE)</f>
        <v>288137</v>
      </c>
      <c r="AA856" s="99">
        <f t="shared" si="60"/>
        <v>1956677</v>
      </c>
      <c r="AB856" s="72">
        <f>VLOOKUP(D856,'[1]Pension Expense Details'!$D$22:$S$1407,16,FALSE)</f>
        <v>648849</v>
      </c>
      <c r="AC856" s="72">
        <f t="shared" ref="AC856:AC919" si="61">AD856-AB856</f>
        <v>1084445</v>
      </c>
      <c r="AD856" s="72">
        <f>VLOOKUP(D856,'[1]Schedule of Pension Amounts LW'!$B$15:$W$1399,22,FALSE)</f>
        <v>1733294</v>
      </c>
    </row>
    <row r="857" spans="1:30" x14ac:dyDescent="0.3">
      <c r="A857" s="104"/>
      <c r="B857" s="33"/>
      <c r="C857" s="33" t="str">
        <f>VLOOKUP(D857,'[1]Employer information'!$I$3:$J$1391,2,FALSE)</f>
        <v xml:space="preserve">Public Education                                  </v>
      </c>
      <c r="D857" s="33" t="str">
        <f>'[1]Schedule of Pension Amounts LW'!B850</f>
        <v>1883</v>
      </c>
      <c r="E857" s="33" t="str">
        <f>IF(ISNA(VLOOKUP(D857,'[1]Proportionate Shares'!$D$23:$G$1400,2,FALSE)),"",VLOOKUP(D857,'[1]Proportionate Shares'!$D$23:$G$1400,2,FALSE))</f>
        <v>061914</v>
      </c>
      <c r="F857" s="33" t="str">
        <f>IF(ISNA(VLOOKUP(D857,'[1]Proportionate Shares'!$D$23:$G$1400,3,FALSE)),"",VLOOKUP(D857,'[1]Proportionate Shares'!$D$23:$G$1400,3,FALSE))</f>
        <v/>
      </c>
      <c r="G857" s="34" t="str">
        <f>VLOOKUP(D857,'[1]Employer information'!$A$3:$B$1390,2,FALSE)</f>
        <v>LITTLE ELM ISD</v>
      </c>
      <c r="H857" s="36">
        <f>IF(ISNA(VLOOKUP(D857,'[1]Proportionate Shares'!$D$23:$I$1377,6,FALSE)),0,VLOOKUP(D857,'[1]Proportionate Shares'!$D$23:$I$1377,6,FALSE))</f>
        <v>3.9107824699999999E-4</v>
      </c>
      <c r="I857" s="105">
        <f>VLOOKUP(D857,'[1]Schedule of Pension Amounts LW'!$B$15:$E$1399,3,FALSE)</f>
        <v>22533699</v>
      </c>
      <c r="J857" s="105">
        <f>-IF(ISNA(VLOOKUP(D857,'[1]Combined Contribution Amounts'!$A$2:$K$1335,5,FALSE)),0,VLOOKUP(D857,'[1]Combined Contribution Amounts'!$A$2:$K$1335,5,FALSE))</f>
        <v>-1368821</v>
      </c>
      <c r="K857" s="105">
        <f>-IF(ISNA(VLOOKUP(D857,'[1]Combined Contribution Amounts'!$A$2:$K$1335,7,FALSE)),0,VLOOKUP(D857,'[1]Combined Contribution Amounts'!$A$2:$K$1335,7,FALSE))+-IF(ISNA(VLOOKUP(D857,'[1]Combined Contribution Amounts'!$A$2:$K$1335,8,FALSE)),0,VLOOKUP(D857,'[1]Combined Contribution Amounts'!$A$2:$K$1335,8,FALSE))+-IF(ISNA(VLOOKUP(D857,'[1]Combined Contribution Amounts'!$A$2:$K$1335,9,FALSE)),0,VLOOKUP(D857,'[1]Combined Contribution Amounts'!$A$2:$K$1335,9,FALSE))</f>
        <v>0</v>
      </c>
      <c r="L857" s="105">
        <f>VLOOKUP(D857,'[1]Pension Expense Details'!$D$23:$S$1407,16,FALSE)</f>
        <v>1726848</v>
      </c>
      <c r="M857" s="105">
        <f>ROUND(('[1]68_InOutFlowsCurPrdAndPriorHist'!$F$28-'[1]68_InOutFlowsCurPrdAndPriorHist'!$F$31)*$H857,0)-VLOOKUP(D857,'[1]Pension Expense Details'!$D$23:$S$1407,12,FALSE)</f>
        <v>-323906</v>
      </c>
      <c r="N857" s="105">
        <f>ROUND(('[1]68_InOutFlowsCurPrdAndPriorHist'!$F$29-'[1]68_InOutFlowsCurPrdAndPriorHist'!$F$32)*$H857,0)-VLOOKUP(D857,'[1]Pension Expense Details'!$D$23:$S$1407,13,FALSE)</f>
        <v>-2447448</v>
      </c>
      <c r="O857" s="105">
        <f>ROUND(('[1]68_InOutFlowsCurPrdAndPriorHist'!$F$30-'[1]68_InOutFlowsCurPrdAndPriorHist'!$F$33)*$H857,0)-VLOOKUP(D857,'[1]Pension Expense Details'!$D$23:$S$1407,14,FALSE)</f>
        <v>1058352</v>
      </c>
      <c r="P857" s="105">
        <f>ROUND((VLOOKUP(D857,'[1]Schedule of Pension Amounts LW'!$B$15:$AC$1399,28,FALSE)-VLOOKUP(D857,'[1]Schedule of Pension Amounts LW'!$B$15:$AC$1399,27,FALSE))*'[1]Schedule of Pension Amounts LW'!AD$4,0)+VLOOKUP(D857,'[1]Schedule of Pension Amounts LW'!$B$15:$AH$1399,33,FALSE)-VLOOKUP(D857,'[1]Pension Expense Details'!$D$23:$S$1407,15,FALSE)</f>
        <v>-849254</v>
      </c>
      <c r="Q857" s="98">
        <f t="shared" si="58"/>
        <v>20329470</v>
      </c>
      <c r="R857" s="98">
        <f>ROUND('[1]68_InOutFlowsCurPrdAndPrior'!$D$32*IF(ISNA(VLOOKUP(D857,'[1]Proportionate Shares'!$D$23:$I$1359,6,FALSE)),0,VLOOKUP(D857,'[1]Proportionate Shares'!$D$23:$I$1359,6,FALSE)),0)</f>
        <v>85402</v>
      </c>
      <c r="S857" s="98">
        <f>ROUND('[1]68_InOutFlowsCurPrdAndPrior'!$D$33*IF(ISNA(VLOOKUP(D857,'[1]Proportionate Shares'!$D$23:$I$1359,6,FALSE)),0,VLOOKUP(D857,'[1]Proportionate Shares'!$D$23:$I$1359,6,FALSE)),0)</f>
        <v>6307200</v>
      </c>
      <c r="T857" s="98">
        <f>ROUND('[1]68_InOutFlowsCurPrdAndPrior'!$D$35*IF(ISNA(VLOOKUP(D857,'[1]Proportionate Shares'!$D$23:$I$1359,6,FALSE)),0,VLOOKUP(D857,'[1]Proportionate Shares'!$D$23:$I$1359,6,FALSE)),0)</f>
        <v>1222214</v>
      </c>
      <c r="U857" s="98">
        <f>VLOOKUP(D857,'[1]Schedule of Pension Amounts LW'!$B$15:$AS$1399,36,FALSE)</f>
        <v>1709169</v>
      </c>
      <c r="V857" s="99">
        <f t="shared" si="59"/>
        <v>9323985</v>
      </c>
      <c r="W857" s="98">
        <f>ROUND('[1]68_InOutFlowsCurPrdAndPrior'!$F$32*IF(ISNA(VLOOKUP(D857,'[1]Proportionate Shares'!$D$23:$I$1359,6,FALSE)),0,VLOOKUP(D857,'[1]Proportionate Shares'!$D$23:$I$1359,6,FALSE)),0)</f>
        <v>705871</v>
      </c>
      <c r="X857" s="98">
        <f>ROUND('[1]68_InOutFlowsCurPrdAndPrior'!$F$33*IF(ISNA(VLOOKUP(D857,'[1]Proportionate Shares'!$D$23:$I$1359,6,FALSE)),0,VLOOKUP(D857,'[1]Proportionate Shares'!$D$23:$I$1359,6,FALSE)),0)</f>
        <v>2606433</v>
      </c>
      <c r="Y857" s="98">
        <f>ROUND('[1]68_InOutFlowsCurPrdAndPrior'!$F$35*IF(ISNA(VLOOKUP(D857,'[1]Proportionate Shares'!$D$23:$I$1359,6,FALSE)),0,VLOOKUP(D857,'[1]Proportionate Shares'!$D$23:$I$1359,6,FALSE)),0)</f>
        <v>1018083</v>
      </c>
      <c r="Z857" s="98">
        <f>-VLOOKUP(D857,'[1]Schedule of Pension Amounts LW'!$B$15:$AS$1399,37,FALSE)</f>
        <v>584519</v>
      </c>
      <c r="AA857" s="99">
        <f t="shared" si="60"/>
        <v>4914906</v>
      </c>
      <c r="AB857" s="72">
        <f>VLOOKUP(D857,'[1]Pension Expense Details'!$D$22:$S$1407,16,FALSE)</f>
        <v>1726848</v>
      </c>
      <c r="AC857" s="72">
        <f t="shared" si="61"/>
        <v>2489323</v>
      </c>
      <c r="AD857" s="72">
        <f>VLOOKUP(D857,'[1]Schedule of Pension Amounts LW'!$B$15:$W$1399,22,FALSE)</f>
        <v>4216171</v>
      </c>
    </row>
    <row r="858" spans="1:30" x14ac:dyDescent="0.3">
      <c r="A858" s="104"/>
      <c r="B858" s="33"/>
      <c r="C858" s="33" t="str">
        <f>VLOOKUP(D858,'[1]Employer information'!$I$3:$J$1391,2,FALSE)</f>
        <v xml:space="preserve">Public Education                                  </v>
      </c>
      <c r="D858" s="33" t="str">
        <f>'[1]Schedule of Pension Amounts LW'!B851</f>
        <v>0828</v>
      </c>
      <c r="E858" s="33" t="str">
        <f>IF(ISNA(VLOOKUP(D858,'[1]Proportionate Shares'!$D$23:$G$1400,2,FALSE)),"",VLOOKUP(D858,'[1]Proportionate Shares'!$D$23:$G$1400,2,FALSE))</f>
        <v>140904</v>
      </c>
      <c r="F858" s="33" t="str">
        <f>IF(ISNA(VLOOKUP(D858,'[1]Proportionate Shares'!$D$23:$G$1400,3,FALSE)),"",VLOOKUP(D858,'[1]Proportionate Shares'!$D$23:$G$1400,3,FALSE))</f>
        <v xml:space="preserve">   </v>
      </c>
      <c r="G858" s="34" t="str">
        <f>VLOOKUP(D858,'[1]Employer information'!$A$3:$B$1390,2,FALSE)</f>
        <v>LITTLEFIELD ISD</v>
      </c>
      <c r="H858" s="36">
        <f>IF(ISNA(VLOOKUP(D858,'[1]Proportionate Shares'!$D$23:$I$1377,6,FALSE)),0,VLOOKUP(D858,'[1]Proportionate Shares'!$D$23:$I$1377,6,FALSE))</f>
        <v>7.3112339999999997E-5</v>
      </c>
      <c r="I858" s="105">
        <f>VLOOKUP(D858,'[1]Schedule of Pension Amounts LW'!$B$15:$E$1399,3,FALSE)</f>
        <v>4226053</v>
      </c>
      <c r="J858" s="105">
        <f>-IF(ISNA(VLOOKUP(D858,'[1]Combined Contribution Amounts'!$A$2:$K$1335,5,FALSE)),0,VLOOKUP(D858,'[1]Combined Contribution Amounts'!$A$2:$K$1335,5,FALSE))</f>
        <v>-255902</v>
      </c>
      <c r="K858" s="105">
        <f>-IF(ISNA(VLOOKUP(D858,'[1]Combined Contribution Amounts'!$A$2:$K$1335,7,FALSE)),0,VLOOKUP(D858,'[1]Combined Contribution Amounts'!$A$2:$K$1335,7,FALSE))+-IF(ISNA(VLOOKUP(D858,'[1]Combined Contribution Amounts'!$A$2:$K$1335,8,FALSE)),0,VLOOKUP(D858,'[1]Combined Contribution Amounts'!$A$2:$K$1335,8,FALSE))+-IF(ISNA(VLOOKUP(D858,'[1]Combined Contribution Amounts'!$A$2:$K$1335,9,FALSE)),0,VLOOKUP(D858,'[1]Combined Contribution Amounts'!$A$2:$K$1335,9,FALSE))</f>
        <v>0</v>
      </c>
      <c r="L858" s="105">
        <f>VLOOKUP(D858,'[1]Pension Expense Details'!$D$23:$S$1407,16,FALSE)</f>
        <v>320732</v>
      </c>
      <c r="M858" s="105">
        <f>ROUND(('[1]68_InOutFlowsCurPrdAndPriorHist'!$F$28-'[1]68_InOutFlowsCurPrdAndPriorHist'!$F$31)*$H858,0)-VLOOKUP(D858,'[1]Pension Expense Details'!$D$23:$S$1407,12,FALSE)</f>
        <v>-60554</v>
      </c>
      <c r="N858" s="105">
        <f>ROUND(('[1]68_InOutFlowsCurPrdAndPriorHist'!$F$29-'[1]68_InOutFlowsCurPrdAndPriorHist'!$F$32)*$H858,0)-VLOOKUP(D858,'[1]Pension Expense Details'!$D$23:$S$1407,13,FALSE)</f>
        <v>-457551</v>
      </c>
      <c r="O858" s="105">
        <f>ROUND(('[1]68_InOutFlowsCurPrdAndPriorHist'!$F$30-'[1]68_InOutFlowsCurPrdAndPriorHist'!$F$33)*$H858,0)-VLOOKUP(D858,'[1]Pension Expense Details'!$D$23:$S$1407,14,FALSE)</f>
        <v>197860</v>
      </c>
      <c r="P858" s="105">
        <f>ROUND((VLOOKUP(D858,'[1]Schedule of Pension Amounts LW'!$B$15:$AC$1399,28,FALSE)-VLOOKUP(D858,'[1]Schedule of Pension Amounts LW'!$B$15:$AC$1399,27,FALSE))*'[1]Schedule of Pension Amounts LW'!AD$4,0)+VLOOKUP(D858,'[1]Schedule of Pension Amounts LW'!$B$15:$AH$1399,33,FALSE)-VLOOKUP(D858,'[1]Pension Expense Details'!$D$23:$S$1407,15,FALSE)</f>
        <v>-170030</v>
      </c>
      <c r="Q858" s="98">
        <f t="shared" si="58"/>
        <v>3800608</v>
      </c>
      <c r="R858" s="98">
        <f>ROUND('[1]68_InOutFlowsCurPrdAndPrior'!$D$32*IF(ISNA(VLOOKUP(D858,'[1]Proportionate Shares'!$D$23:$I$1359,6,FALSE)),0,VLOOKUP(D858,'[1]Proportionate Shares'!$D$23:$I$1359,6,FALSE)),0)</f>
        <v>15966</v>
      </c>
      <c r="S858" s="98">
        <f>ROUND('[1]68_InOutFlowsCurPrdAndPrior'!$D$33*IF(ISNA(VLOOKUP(D858,'[1]Proportionate Shares'!$D$23:$I$1359,6,FALSE)),0,VLOOKUP(D858,'[1]Proportionate Shares'!$D$23:$I$1359,6,FALSE)),0)</f>
        <v>1179135</v>
      </c>
      <c r="T858" s="98">
        <f>ROUND('[1]68_InOutFlowsCurPrdAndPrior'!$D$35*IF(ISNA(VLOOKUP(D858,'[1]Proportionate Shares'!$D$23:$I$1359,6,FALSE)),0,VLOOKUP(D858,'[1]Proportionate Shares'!$D$23:$I$1359,6,FALSE)),0)</f>
        <v>228494</v>
      </c>
      <c r="U858" s="98">
        <f>VLOOKUP(D858,'[1]Schedule of Pension Amounts LW'!$B$15:$AS$1399,36,FALSE)</f>
        <v>254072</v>
      </c>
      <c r="V858" s="99">
        <f t="shared" si="59"/>
        <v>1677667</v>
      </c>
      <c r="W858" s="98">
        <f>ROUND('[1]68_InOutFlowsCurPrdAndPrior'!$F$32*IF(ISNA(VLOOKUP(D858,'[1]Proportionate Shares'!$D$23:$I$1359,6,FALSE)),0,VLOOKUP(D858,'[1]Proportionate Shares'!$D$23:$I$1359,6,FALSE)),0)</f>
        <v>131963</v>
      </c>
      <c r="X858" s="98">
        <f>ROUND('[1]68_InOutFlowsCurPrdAndPrior'!$F$33*IF(ISNA(VLOOKUP(D858,'[1]Proportionate Shares'!$D$23:$I$1359,6,FALSE)),0,VLOOKUP(D858,'[1]Proportionate Shares'!$D$23:$I$1359,6,FALSE)),0)</f>
        <v>487274</v>
      </c>
      <c r="Y858" s="98">
        <f>ROUND('[1]68_InOutFlowsCurPrdAndPrior'!$F$35*IF(ISNA(VLOOKUP(D858,'[1]Proportionate Shares'!$D$23:$I$1359,6,FALSE)),0,VLOOKUP(D858,'[1]Proportionate Shares'!$D$23:$I$1359,6,FALSE)),0)</f>
        <v>190331</v>
      </c>
      <c r="Z858" s="98">
        <f>-VLOOKUP(D858,'[1]Schedule of Pension Amounts LW'!$B$15:$AS$1399,37,FALSE)</f>
        <v>252629</v>
      </c>
      <c r="AA858" s="99">
        <f t="shared" si="60"/>
        <v>1062197</v>
      </c>
      <c r="AB858" s="72">
        <f>VLOOKUP(D858,'[1]Pension Expense Details'!$D$22:$S$1407,16,FALSE)</f>
        <v>320732</v>
      </c>
      <c r="AC858" s="72">
        <f t="shared" si="61"/>
        <v>421990</v>
      </c>
      <c r="AD858" s="72">
        <f>VLOOKUP(D858,'[1]Schedule of Pension Amounts LW'!$B$15:$W$1399,22,FALSE)</f>
        <v>742722</v>
      </c>
    </row>
    <row r="859" spans="1:30" x14ac:dyDescent="0.3">
      <c r="A859" s="104"/>
      <c r="B859" s="33"/>
      <c r="C859" s="33" t="str">
        <f>VLOOKUP(D859,'[1]Employer information'!$I$3:$J$1391,2,FALSE)</f>
        <v xml:space="preserve">Public Education                                  </v>
      </c>
      <c r="D859" s="33" t="str">
        <f>'[1]Schedule of Pension Amounts LW'!B852</f>
        <v>0829</v>
      </c>
      <c r="E859" s="33" t="str">
        <f>IF(ISNA(VLOOKUP(D859,'[1]Proportionate Shares'!$D$23:$G$1400,2,FALSE)),"",VLOOKUP(D859,'[1]Proportionate Shares'!$D$23:$G$1400,2,FALSE))</f>
        <v>187907</v>
      </c>
      <c r="F859" s="33" t="str">
        <f>IF(ISNA(VLOOKUP(D859,'[1]Proportionate Shares'!$D$23:$G$1400,3,FALSE)),"",VLOOKUP(D859,'[1]Proportionate Shares'!$D$23:$G$1400,3,FALSE))</f>
        <v xml:space="preserve">   </v>
      </c>
      <c r="G859" s="34" t="str">
        <f>VLOOKUP(D859,'[1]Employer information'!$A$3:$B$1390,2,FALSE)</f>
        <v>LIVINGSTON ISD</v>
      </c>
      <c r="H859" s="36">
        <f>IF(ISNA(VLOOKUP(D859,'[1]Proportionate Shares'!$D$23:$I$1377,6,FALSE)),0,VLOOKUP(D859,'[1]Proportionate Shares'!$D$23:$I$1377,6,FALSE))</f>
        <v>1.9792318399999999E-4</v>
      </c>
      <c r="I859" s="105">
        <f>VLOOKUP(D859,'[1]Schedule of Pension Amounts LW'!$B$15:$E$1399,3,FALSE)</f>
        <v>11323530</v>
      </c>
      <c r="J859" s="105">
        <f>-IF(ISNA(VLOOKUP(D859,'[1]Combined Contribution Amounts'!$A$2:$K$1335,5,FALSE)),0,VLOOKUP(D859,'[1]Combined Contribution Amounts'!$A$2:$K$1335,5,FALSE))</f>
        <v>-692755</v>
      </c>
      <c r="K859" s="105">
        <f>-IF(ISNA(VLOOKUP(D859,'[1]Combined Contribution Amounts'!$A$2:$K$1335,7,FALSE)),0,VLOOKUP(D859,'[1]Combined Contribution Amounts'!$A$2:$K$1335,7,FALSE))+-IF(ISNA(VLOOKUP(D859,'[1]Combined Contribution Amounts'!$A$2:$K$1335,8,FALSE)),0,VLOOKUP(D859,'[1]Combined Contribution Amounts'!$A$2:$K$1335,8,FALSE))+-IF(ISNA(VLOOKUP(D859,'[1]Combined Contribution Amounts'!$A$2:$K$1335,9,FALSE)),0,VLOOKUP(D859,'[1]Combined Contribution Amounts'!$A$2:$K$1335,9,FALSE))</f>
        <v>0</v>
      </c>
      <c r="L859" s="105">
        <f>VLOOKUP(D859,'[1]Pension Expense Details'!$D$23:$S$1407,16,FALSE)</f>
        <v>886634</v>
      </c>
      <c r="M859" s="105">
        <f>ROUND(('[1]68_InOutFlowsCurPrdAndPriorHist'!$F$28-'[1]68_InOutFlowsCurPrdAndPriorHist'!$F$31)*$H859,0)-VLOOKUP(D859,'[1]Pension Expense Details'!$D$23:$S$1407,12,FALSE)</f>
        <v>-163928</v>
      </c>
      <c r="N859" s="105">
        <f>ROUND(('[1]68_InOutFlowsCurPrdAndPriorHist'!$F$29-'[1]68_InOutFlowsCurPrdAndPriorHist'!$F$32)*$H859,0)-VLOOKUP(D859,'[1]Pension Expense Details'!$D$23:$S$1407,13,FALSE)</f>
        <v>-1238644</v>
      </c>
      <c r="O859" s="105">
        <f>ROUND(('[1]68_InOutFlowsCurPrdAndPriorHist'!$F$30-'[1]68_InOutFlowsCurPrdAndPriorHist'!$F$33)*$H859,0)-VLOOKUP(D859,'[1]Pension Expense Details'!$D$23:$S$1407,14,FALSE)</f>
        <v>535628</v>
      </c>
      <c r="P859" s="105">
        <f>ROUND((VLOOKUP(D859,'[1]Schedule of Pension Amounts LW'!$B$15:$AC$1399,28,FALSE)-VLOOKUP(D859,'[1]Schedule of Pension Amounts LW'!$B$15:$AC$1399,27,FALSE))*'[1]Schedule of Pension Amounts LW'!AD$4,0)+VLOOKUP(D859,'[1]Schedule of Pension Amounts LW'!$B$15:$AH$1399,33,FALSE)-VLOOKUP(D859,'[1]Pension Expense Details'!$D$23:$S$1407,15,FALSE)</f>
        <v>-361799</v>
      </c>
      <c r="Q859" s="98">
        <f t="shared" si="58"/>
        <v>10288666</v>
      </c>
      <c r="R859" s="98">
        <f>ROUND('[1]68_InOutFlowsCurPrdAndPrior'!$D$32*IF(ISNA(VLOOKUP(D859,'[1]Proportionate Shares'!$D$23:$I$1359,6,FALSE)),0,VLOOKUP(D859,'[1]Proportionate Shares'!$D$23:$I$1359,6,FALSE)),0)</f>
        <v>43222</v>
      </c>
      <c r="S859" s="98">
        <f>ROUND('[1]68_InOutFlowsCurPrdAndPrior'!$D$33*IF(ISNA(VLOOKUP(D859,'[1]Proportionate Shares'!$D$23:$I$1359,6,FALSE)),0,VLOOKUP(D859,'[1]Proportionate Shares'!$D$23:$I$1359,6,FALSE)),0)</f>
        <v>3192049</v>
      </c>
      <c r="T859" s="98">
        <f>ROUND('[1]68_InOutFlowsCurPrdAndPrior'!$D$35*IF(ISNA(VLOOKUP(D859,'[1]Proportionate Shares'!$D$23:$I$1359,6,FALSE)),0,VLOOKUP(D859,'[1]Proportionate Shares'!$D$23:$I$1359,6,FALSE)),0)</f>
        <v>618558</v>
      </c>
      <c r="U859" s="98">
        <f>VLOOKUP(D859,'[1]Schedule of Pension Amounts LW'!$B$15:$AS$1399,36,FALSE)</f>
        <v>612126</v>
      </c>
      <c r="V859" s="99">
        <f t="shared" si="59"/>
        <v>4465955</v>
      </c>
      <c r="W859" s="98">
        <f>ROUND('[1]68_InOutFlowsCurPrdAndPrior'!$F$32*IF(ISNA(VLOOKUP(D859,'[1]Proportionate Shares'!$D$23:$I$1359,6,FALSE)),0,VLOOKUP(D859,'[1]Proportionate Shares'!$D$23:$I$1359,6,FALSE)),0)</f>
        <v>357239</v>
      </c>
      <c r="X859" s="98">
        <f>ROUND('[1]68_InOutFlowsCurPrdAndPrior'!$F$33*IF(ISNA(VLOOKUP(D859,'[1]Proportionate Shares'!$D$23:$I$1359,6,FALSE)),0,VLOOKUP(D859,'[1]Proportionate Shares'!$D$23:$I$1359,6,FALSE)),0)</f>
        <v>1319106</v>
      </c>
      <c r="Y859" s="98">
        <f>ROUND('[1]68_InOutFlowsCurPrdAndPrior'!$F$35*IF(ISNA(VLOOKUP(D859,'[1]Proportionate Shares'!$D$23:$I$1359,6,FALSE)),0,VLOOKUP(D859,'[1]Proportionate Shares'!$D$23:$I$1359,6,FALSE)),0)</f>
        <v>515248</v>
      </c>
      <c r="Z859" s="98">
        <f>-VLOOKUP(D859,'[1]Schedule of Pension Amounts LW'!$B$15:$AS$1399,37,FALSE)</f>
        <v>518739</v>
      </c>
      <c r="AA859" s="99">
        <f t="shared" si="60"/>
        <v>2710332</v>
      </c>
      <c r="AB859" s="72">
        <f>VLOOKUP(D859,'[1]Pension Expense Details'!$D$22:$S$1407,16,FALSE)</f>
        <v>886634</v>
      </c>
      <c r="AC859" s="72">
        <f t="shared" si="61"/>
        <v>1142761</v>
      </c>
      <c r="AD859" s="72">
        <f>VLOOKUP(D859,'[1]Schedule of Pension Amounts LW'!$B$15:$W$1399,22,FALSE)</f>
        <v>2029395</v>
      </c>
    </row>
    <row r="860" spans="1:30" x14ac:dyDescent="0.3">
      <c r="A860" s="104"/>
      <c r="B860" s="33"/>
      <c r="C860" s="33" t="str">
        <f>VLOOKUP(D860,'[1]Employer information'!$I$3:$J$1391,2,FALSE)</f>
        <v xml:space="preserve">Public Education                                  </v>
      </c>
      <c r="D860" s="33" t="str">
        <f>'[1]Schedule of Pension Amounts LW'!B853</f>
        <v>0830</v>
      </c>
      <c r="E860" s="33" t="str">
        <f>IF(ISNA(VLOOKUP(D860,'[1]Proportionate Shares'!$D$23:$G$1400,2,FALSE)),"",VLOOKUP(D860,'[1]Proportionate Shares'!$D$23:$G$1400,2,FALSE))</f>
        <v>150901</v>
      </c>
      <c r="F860" s="33" t="str">
        <f>IF(ISNA(VLOOKUP(D860,'[1]Proportionate Shares'!$D$23:$G$1400,3,FALSE)),"",VLOOKUP(D860,'[1]Proportionate Shares'!$D$23:$G$1400,3,FALSE))</f>
        <v xml:space="preserve">   </v>
      </c>
      <c r="G860" s="34" t="str">
        <f>VLOOKUP(D860,'[1]Employer information'!$A$3:$B$1390,2,FALSE)</f>
        <v>LLANO ISD</v>
      </c>
      <c r="H860" s="36">
        <f>IF(ISNA(VLOOKUP(D860,'[1]Proportionate Shares'!$D$23:$I$1377,6,FALSE)),0,VLOOKUP(D860,'[1]Proportionate Shares'!$D$23:$I$1377,6,FALSE))</f>
        <v>1.17243963E-4</v>
      </c>
      <c r="I860" s="105">
        <f>VLOOKUP(D860,'[1]Schedule of Pension Amounts LW'!$B$15:$E$1399,3,FALSE)</f>
        <v>6502536</v>
      </c>
      <c r="J860" s="105">
        <f>-IF(ISNA(VLOOKUP(D860,'[1]Combined Contribution Amounts'!$A$2:$K$1335,5,FALSE)),0,VLOOKUP(D860,'[1]Combined Contribution Amounts'!$A$2:$K$1335,5,FALSE))</f>
        <v>-410368</v>
      </c>
      <c r="K860" s="105">
        <f>-IF(ISNA(VLOOKUP(D860,'[1]Combined Contribution Amounts'!$A$2:$K$1335,7,FALSE)),0,VLOOKUP(D860,'[1]Combined Contribution Amounts'!$A$2:$K$1335,7,FALSE))+-IF(ISNA(VLOOKUP(D860,'[1]Combined Contribution Amounts'!$A$2:$K$1335,8,FALSE)),0,VLOOKUP(D860,'[1]Combined Contribution Amounts'!$A$2:$K$1335,8,FALSE))+-IF(ISNA(VLOOKUP(D860,'[1]Combined Contribution Amounts'!$A$2:$K$1335,9,FALSE)),0,VLOOKUP(D860,'[1]Combined Contribution Amounts'!$A$2:$K$1335,9,FALSE))</f>
        <v>0</v>
      </c>
      <c r="L860" s="105">
        <f>VLOOKUP(D860,'[1]Pension Expense Details'!$D$23:$S$1407,16,FALSE)</f>
        <v>557469</v>
      </c>
      <c r="M860" s="105">
        <f>ROUND(('[1]68_InOutFlowsCurPrdAndPriorHist'!$F$28-'[1]68_InOutFlowsCurPrdAndPriorHist'!$F$31)*$H860,0)-VLOOKUP(D860,'[1]Pension Expense Details'!$D$23:$S$1407,12,FALSE)</f>
        <v>-97106</v>
      </c>
      <c r="N860" s="105">
        <f>ROUND(('[1]68_InOutFlowsCurPrdAndPriorHist'!$F$29-'[1]68_InOutFlowsCurPrdAndPriorHist'!$F$32)*$H860,0)-VLOOKUP(D860,'[1]Pension Expense Details'!$D$23:$S$1407,13,FALSE)</f>
        <v>-733737</v>
      </c>
      <c r="O860" s="105">
        <f>ROUND(('[1]68_InOutFlowsCurPrdAndPriorHist'!$F$30-'[1]68_InOutFlowsCurPrdAndPriorHist'!$F$33)*$H860,0)-VLOOKUP(D860,'[1]Pension Expense Details'!$D$23:$S$1407,14,FALSE)</f>
        <v>317290</v>
      </c>
      <c r="P860" s="105">
        <f>ROUND((VLOOKUP(D860,'[1]Schedule of Pension Amounts LW'!$B$15:$AC$1399,28,FALSE)-VLOOKUP(D860,'[1]Schedule of Pension Amounts LW'!$B$15:$AC$1399,27,FALSE))*'[1]Schedule of Pension Amounts LW'!AD$4,0)+VLOOKUP(D860,'[1]Schedule of Pension Amounts LW'!$B$15:$AH$1399,33,FALSE)-VLOOKUP(D860,'[1]Pension Expense Details'!$D$23:$S$1407,15,FALSE)</f>
        <v>-41376</v>
      </c>
      <c r="Q860" s="98">
        <f t="shared" si="58"/>
        <v>6094708</v>
      </c>
      <c r="R860" s="98">
        <f>ROUND('[1]68_InOutFlowsCurPrdAndPrior'!$D$32*IF(ISNA(VLOOKUP(D860,'[1]Proportionate Shares'!$D$23:$I$1359,6,FALSE)),0,VLOOKUP(D860,'[1]Proportionate Shares'!$D$23:$I$1359,6,FALSE)),0)</f>
        <v>25603</v>
      </c>
      <c r="S860" s="98">
        <f>ROUND('[1]68_InOutFlowsCurPrdAndPrior'!$D$33*IF(ISNA(VLOOKUP(D860,'[1]Proportionate Shares'!$D$23:$I$1359,6,FALSE)),0,VLOOKUP(D860,'[1]Proportionate Shares'!$D$23:$I$1359,6,FALSE)),0)</f>
        <v>1890878</v>
      </c>
      <c r="T860" s="98">
        <f>ROUND('[1]68_InOutFlowsCurPrdAndPrior'!$D$35*IF(ISNA(VLOOKUP(D860,'[1]Proportionate Shares'!$D$23:$I$1359,6,FALSE)),0,VLOOKUP(D860,'[1]Proportionate Shares'!$D$23:$I$1359,6,FALSE)),0)</f>
        <v>366416</v>
      </c>
      <c r="U860" s="98">
        <f>VLOOKUP(D860,'[1]Schedule of Pension Amounts LW'!$B$15:$AS$1399,36,FALSE)</f>
        <v>381908</v>
      </c>
      <c r="V860" s="99">
        <f t="shared" si="59"/>
        <v>2664805</v>
      </c>
      <c r="W860" s="98">
        <f>ROUND('[1]68_InOutFlowsCurPrdAndPrior'!$F$32*IF(ISNA(VLOOKUP(D860,'[1]Proportionate Shares'!$D$23:$I$1359,6,FALSE)),0,VLOOKUP(D860,'[1]Proportionate Shares'!$D$23:$I$1359,6,FALSE)),0)</f>
        <v>211618</v>
      </c>
      <c r="X860" s="98">
        <f>ROUND('[1]68_InOutFlowsCurPrdAndPrior'!$F$33*IF(ISNA(VLOOKUP(D860,'[1]Proportionate Shares'!$D$23:$I$1359,6,FALSE)),0,VLOOKUP(D860,'[1]Proportionate Shares'!$D$23:$I$1359,6,FALSE)),0)</f>
        <v>781400</v>
      </c>
      <c r="Y860" s="98">
        <f>ROUND('[1]68_InOutFlowsCurPrdAndPrior'!$F$35*IF(ISNA(VLOOKUP(D860,'[1]Proportionate Shares'!$D$23:$I$1359,6,FALSE)),0,VLOOKUP(D860,'[1]Proportionate Shares'!$D$23:$I$1359,6,FALSE)),0)</f>
        <v>305218</v>
      </c>
      <c r="Z860" s="98">
        <f>-VLOOKUP(D860,'[1]Schedule of Pension Amounts LW'!$B$15:$AS$1399,37,FALSE)</f>
        <v>54468</v>
      </c>
      <c r="AA860" s="99">
        <f t="shared" si="60"/>
        <v>1352704</v>
      </c>
      <c r="AB860" s="72">
        <f>VLOOKUP(D860,'[1]Pension Expense Details'!$D$22:$S$1407,16,FALSE)</f>
        <v>557469</v>
      </c>
      <c r="AC860" s="72">
        <f t="shared" si="61"/>
        <v>683131</v>
      </c>
      <c r="AD860" s="72">
        <f>VLOOKUP(D860,'[1]Schedule of Pension Amounts LW'!$B$15:$W$1399,22,FALSE)</f>
        <v>1240600</v>
      </c>
    </row>
    <row r="861" spans="1:30" x14ac:dyDescent="0.3">
      <c r="A861" s="104"/>
      <c r="B861" s="33"/>
      <c r="C861" s="33" t="str">
        <f>VLOOKUP(D861,'[1]Employer information'!$I$3:$J$1391,2,FALSE)</f>
        <v xml:space="preserve">Public Education                                  </v>
      </c>
      <c r="D861" s="33" t="str">
        <f>'[1]Schedule of Pension Amounts LW'!B854</f>
        <v>0831</v>
      </c>
      <c r="E861" s="33" t="str">
        <f>IF(ISNA(VLOOKUP(D861,'[1]Proportionate Shares'!$D$23:$G$1400,2,FALSE)),"",VLOOKUP(D861,'[1]Proportionate Shares'!$D$23:$G$1400,2,FALSE))</f>
        <v>028902</v>
      </c>
      <c r="F861" s="33" t="str">
        <f>IF(ISNA(VLOOKUP(D861,'[1]Proportionate Shares'!$D$23:$G$1400,3,FALSE)),"",VLOOKUP(D861,'[1]Proportionate Shares'!$D$23:$G$1400,3,FALSE))</f>
        <v xml:space="preserve">   </v>
      </c>
      <c r="G861" s="34" t="str">
        <f>VLOOKUP(D861,'[1]Employer information'!$A$3:$B$1390,2,FALSE)</f>
        <v>LOCKHART ISD</v>
      </c>
      <c r="H861" s="36">
        <f>IF(ISNA(VLOOKUP(D861,'[1]Proportionate Shares'!$D$23:$I$1377,6,FALSE)),0,VLOOKUP(D861,'[1]Proportionate Shares'!$D$23:$I$1377,6,FALSE))</f>
        <v>3.1981498699999998E-4</v>
      </c>
      <c r="I861" s="105">
        <f>VLOOKUP(D861,'[1]Schedule of Pension Amounts LW'!$B$15:$E$1399,3,FALSE)</f>
        <v>17538416</v>
      </c>
      <c r="J861" s="105">
        <f>-IF(ISNA(VLOOKUP(D861,'[1]Combined Contribution Amounts'!$A$2:$K$1335,5,FALSE)),0,VLOOKUP(D861,'[1]Combined Contribution Amounts'!$A$2:$K$1335,5,FALSE))</f>
        <v>-1119391</v>
      </c>
      <c r="K861" s="105">
        <f>-IF(ISNA(VLOOKUP(D861,'[1]Combined Contribution Amounts'!$A$2:$K$1335,7,FALSE)),0,VLOOKUP(D861,'[1]Combined Contribution Amounts'!$A$2:$K$1335,7,FALSE))+-IF(ISNA(VLOOKUP(D861,'[1]Combined Contribution Amounts'!$A$2:$K$1335,8,FALSE)),0,VLOOKUP(D861,'[1]Combined Contribution Amounts'!$A$2:$K$1335,8,FALSE))+-IF(ISNA(VLOOKUP(D861,'[1]Combined Contribution Amounts'!$A$2:$K$1335,9,FALSE)),0,VLOOKUP(D861,'[1]Combined Contribution Amounts'!$A$2:$K$1335,9,FALSE))</f>
        <v>0</v>
      </c>
      <c r="L861" s="105">
        <f>VLOOKUP(D861,'[1]Pension Expense Details'!$D$23:$S$1407,16,FALSE)</f>
        <v>1551926</v>
      </c>
      <c r="M861" s="105">
        <f>ROUND(('[1]68_InOutFlowsCurPrdAndPriorHist'!$F$28-'[1]68_InOutFlowsCurPrdAndPriorHist'!$F$31)*$H861,0)-VLOOKUP(D861,'[1]Pension Expense Details'!$D$23:$S$1407,12,FALSE)</f>
        <v>-264883</v>
      </c>
      <c r="N861" s="105">
        <f>ROUND(('[1]68_InOutFlowsCurPrdAndPriorHist'!$F$29-'[1]68_InOutFlowsCurPrdAndPriorHist'!$F$32)*$H861,0)-VLOOKUP(D861,'[1]Pension Expense Details'!$D$23:$S$1407,13,FALSE)</f>
        <v>-2001467</v>
      </c>
      <c r="O861" s="105">
        <f>ROUND(('[1]68_InOutFlowsCurPrdAndPriorHist'!$F$30-'[1]68_InOutFlowsCurPrdAndPriorHist'!$F$33)*$H861,0)-VLOOKUP(D861,'[1]Pension Expense Details'!$D$23:$S$1407,14,FALSE)</f>
        <v>865497</v>
      </c>
      <c r="P861" s="105">
        <f>ROUND((VLOOKUP(D861,'[1]Schedule of Pension Amounts LW'!$B$15:$AC$1399,28,FALSE)-VLOOKUP(D861,'[1]Schedule of Pension Amounts LW'!$B$15:$AC$1399,27,FALSE))*'[1]Schedule of Pension Amounts LW'!AD$4,0)+VLOOKUP(D861,'[1]Schedule of Pension Amounts LW'!$B$15:$AH$1399,33,FALSE)-VLOOKUP(D861,'[1]Pension Expense Details'!$D$23:$S$1407,15,FALSE)</f>
        <v>54885</v>
      </c>
      <c r="Q861" s="98">
        <f t="shared" si="58"/>
        <v>16624983</v>
      </c>
      <c r="R861" s="98">
        <f>ROUND('[1]68_InOutFlowsCurPrdAndPrior'!$D$32*IF(ISNA(VLOOKUP(D861,'[1]Proportionate Shares'!$D$23:$I$1359,6,FALSE)),0,VLOOKUP(D861,'[1]Proportionate Shares'!$D$23:$I$1359,6,FALSE)),0)</f>
        <v>69840</v>
      </c>
      <c r="S861" s="98">
        <f>ROUND('[1]68_InOutFlowsCurPrdAndPrior'!$D$33*IF(ISNA(VLOOKUP(D861,'[1]Proportionate Shares'!$D$23:$I$1359,6,FALSE)),0,VLOOKUP(D861,'[1]Proportionate Shares'!$D$23:$I$1359,6,FALSE)),0)</f>
        <v>5157886</v>
      </c>
      <c r="T861" s="98">
        <f>ROUND('[1]68_InOutFlowsCurPrdAndPrior'!$D$35*IF(ISNA(VLOOKUP(D861,'[1]Proportionate Shares'!$D$23:$I$1359,6,FALSE)),0,VLOOKUP(D861,'[1]Proportionate Shares'!$D$23:$I$1359,6,FALSE)),0)</f>
        <v>999499</v>
      </c>
      <c r="U861" s="98">
        <f>VLOOKUP(D861,'[1]Schedule of Pension Amounts LW'!$B$15:$AS$1399,36,FALSE)</f>
        <v>1535680</v>
      </c>
      <c r="V861" s="99">
        <f t="shared" si="59"/>
        <v>7762905</v>
      </c>
      <c r="W861" s="98">
        <f>ROUND('[1]68_InOutFlowsCurPrdAndPrior'!$F$32*IF(ISNA(VLOOKUP(D861,'[1]Proportionate Shares'!$D$23:$I$1359,6,FALSE)),0,VLOOKUP(D861,'[1]Proportionate Shares'!$D$23:$I$1359,6,FALSE)),0)</f>
        <v>577246</v>
      </c>
      <c r="X861" s="98">
        <f>ROUND('[1]68_InOutFlowsCurPrdAndPrior'!$F$33*IF(ISNA(VLOOKUP(D861,'[1]Proportionate Shares'!$D$23:$I$1359,6,FALSE)),0,VLOOKUP(D861,'[1]Proportionate Shares'!$D$23:$I$1359,6,FALSE)),0)</f>
        <v>2131483</v>
      </c>
      <c r="Y861" s="98">
        <f>ROUND('[1]68_InOutFlowsCurPrdAndPrior'!$F$35*IF(ISNA(VLOOKUP(D861,'[1]Proportionate Shares'!$D$23:$I$1359,6,FALSE)),0,VLOOKUP(D861,'[1]Proportionate Shares'!$D$23:$I$1359,6,FALSE)),0)</f>
        <v>832565</v>
      </c>
      <c r="Z861" s="98">
        <f>-VLOOKUP(D861,'[1]Schedule of Pension Amounts LW'!$B$15:$AS$1399,37,FALSE)</f>
        <v>220</v>
      </c>
      <c r="AA861" s="99">
        <f t="shared" si="60"/>
        <v>3541514</v>
      </c>
      <c r="AB861" s="72">
        <f>VLOOKUP(D861,'[1]Pension Expense Details'!$D$22:$S$1407,16,FALSE)</f>
        <v>1551926</v>
      </c>
      <c r="AC861" s="72">
        <f t="shared" si="61"/>
        <v>1959282</v>
      </c>
      <c r="AD861" s="72">
        <f>VLOOKUP(D861,'[1]Schedule of Pension Amounts LW'!$B$15:$W$1399,22,FALSE)</f>
        <v>3511208</v>
      </c>
    </row>
    <row r="862" spans="1:30" x14ac:dyDescent="0.3">
      <c r="A862" s="104"/>
      <c r="B862" s="33"/>
      <c r="C862" s="33" t="str">
        <f>VLOOKUP(D862,'[1]Employer information'!$I$3:$J$1391,2,FALSE)</f>
        <v xml:space="preserve">Public Education                                  </v>
      </c>
      <c r="D862" s="33" t="str">
        <f>'[1]Schedule of Pension Amounts LW'!B855</f>
        <v>0832</v>
      </c>
      <c r="E862" s="33" t="str">
        <f>IF(ISNA(VLOOKUP(D862,'[1]Proportionate Shares'!$D$23:$G$1400,2,FALSE)),"",VLOOKUP(D862,'[1]Proportionate Shares'!$D$23:$G$1400,2,FALSE))</f>
        <v>077902</v>
      </c>
      <c r="F862" s="33" t="str">
        <f>IF(ISNA(VLOOKUP(D862,'[1]Proportionate Shares'!$D$23:$G$1400,3,FALSE)),"",VLOOKUP(D862,'[1]Proportionate Shares'!$D$23:$G$1400,3,FALSE))</f>
        <v xml:space="preserve">   </v>
      </c>
      <c r="G862" s="34" t="str">
        <f>VLOOKUP(D862,'[1]Employer information'!$A$3:$B$1390,2,FALSE)</f>
        <v>LOCKNEY ISD</v>
      </c>
      <c r="H862" s="36">
        <f>IF(ISNA(VLOOKUP(D862,'[1]Proportionate Shares'!$D$23:$I$1377,6,FALSE)),0,VLOOKUP(D862,'[1]Proportionate Shares'!$D$23:$I$1377,6,FALSE))</f>
        <v>2.8724438999999999E-5</v>
      </c>
      <c r="I862" s="105">
        <f>VLOOKUP(D862,'[1]Schedule of Pension Amounts LW'!$B$15:$E$1399,3,FALSE)</f>
        <v>1452206</v>
      </c>
      <c r="J862" s="105">
        <f>-IF(ISNA(VLOOKUP(D862,'[1]Combined Contribution Amounts'!$A$2:$K$1335,5,FALSE)),0,VLOOKUP(D862,'[1]Combined Contribution Amounts'!$A$2:$K$1335,5,FALSE))</f>
        <v>-100539</v>
      </c>
      <c r="K862" s="105">
        <f>-IF(ISNA(VLOOKUP(D862,'[1]Combined Contribution Amounts'!$A$2:$K$1335,7,FALSE)),0,VLOOKUP(D862,'[1]Combined Contribution Amounts'!$A$2:$K$1335,7,FALSE))+-IF(ISNA(VLOOKUP(D862,'[1]Combined Contribution Amounts'!$A$2:$K$1335,8,FALSE)),0,VLOOKUP(D862,'[1]Combined Contribution Amounts'!$A$2:$K$1335,8,FALSE))+-IF(ISNA(VLOOKUP(D862,'[1]Combined Contribution Amounts'!$A$2:$K$1335,9,FALSE)),0,VLOOKUP(D862,'[1]Combined Contribution Amounts'!$A$2:$K$1335,9,FALSE))</f>
        <v>0</v>
      </c>
      <c r="L862" s="105">
        <f>VLOOKUP(D862,'[1]Pension Expense Details'!$D$23:$S$1407,16,FALSE)</f>
        <v>158723</v>
      </c>
      <c r="M862" s="105">
        <f>ROUND(('[1]68_InOutFlowsCurPrdAndPriorHist'!$F$28-'[1]68_InOutFlowsCurPrdAndPriorHist'!$F$31)*$H862,0)-VLOOKUP(D862,'[1]Pension Expense Details'!$D$23:$S$1407,12,FALSE)</f>
        <v>-23790</v>
      </c>
      <c r="N862" s="105">
        <f>ROUND(('[1]68_InOutFlowsCurPrdAndPriorHist'!$F$29-'[1]68_InOutFlowsCurPrdAndPriorHist'!$F$32)*$H862,0)-VLOOKUP(D862,'[1]Pension Expense Details'!$D$23:$S$1407,13,FALSE)</f>
        <v>-179763</v>
      </c>
      <c r="O862" s="105">
        <f>ROUND(('[1]68_InOutFlowsCurPrdAndPriorHist'!$F$30-'[1]68_InOutFlowsCurPrdAndPriorHist'!$F$33)*$H862,0)-VLOOKUP(D862,'[1]Pension Expense Details'!$D$23:$S$1407,14,FALSE)</f>
        <v>77735</v>
      </c>
      <c r="P862" s="105">
        <f>ROUND((VLOOKUP(D862,'[1]Schedule of Pension Amounts LW'!$B$15:$AC$1399,28,FALSE)-VLOOKUP(D862,'[1]Schedule of Pension Amounts LW'!$B$15:$AC$1399,27,FALSE))*'[1]Schedule of Pension Amounts LW'!AD$4,0)+VLOOKUP(D862,'[1]Schedule of Pension Amounts LW'!$B$15:$AH$1399,33,FALSE)-VLOOKUP(D862,'[1]Pension Expense Details'!$D$23:$S$1407,15,FALSE)</f>
        <v>108614</v>
      </c>
      <c r="Q862" s="98">
        <f t="shared" si="58"/>
        <v>1493186</v>
      </c>
      <c r="R862" s="98">
        <f>ROUND('[1]68_InOutFlowsCurPrdAndPrior'!$D$32*IF(ISNA(VLOOKUP(D862,'[1]Proportionate Shares'!$D$23:$I$1359,6,FALSE)),0,VLOOKUP(D862,'[1]Proportionate Shares'!$D$23:$I$1359,6,FALSE)),0)</f>
        <v>6273</v>
      </c>
      <c r="S862" s="98">
        <f>ROUND('[1]68_InOutFlowsCurPrdAndPrior'!$D$33*IF(ISNA(VLOOKUP(D862,'[1]Proportionate Shares'!$D$23:$I$1359,6,FALSE)),0,VLOOKUP(D862,'[1]Proportionate Shares'!$D$23:$I$1359,6,FALSE)),0)</f>
        <v>463260</v>
      </c>
      <c r="T862" s="98">
        <f>ROUND('[1]68_InOutFlowsCurPrdAndPrior'!$D$35*IF(ISNA(VLOOKUP(D862,'[1]Proportionate Shares'!$D$23:$I$1359,6,FALSE)),0,VLOOKUP(D862,'[1]Proportionate Shares'!$D$23:$I$1359,6,FALSE)),0)</f>
        <v>89771</v>
      </c>
      <c r="U862" s="98">
        <f>VLOOKUP(D862,'[1]Schedule of Pension Amounts LW'!$B$15:$AS$1399,36,FALSE)</f>
        <v>228205</v>
      </c>
      <c r="V862" s="99">
        <f t="shared" si="59"/>
        <v>787509</v>
      </c>
      <c r="W862" s="98">
        <f>ROUND('[1]68_InOutFlowsCurPrdAndPrior'!$F$32*IF(ISNA(VLOOKUP(D862,'[1]Proportionate Shares'!$D$23:$I$1359,6,FALSE)),0,VLOOKUP(D862,'[1]Proportionate Shares'!$D$23:$I$1359,6,FALSE)),0)</f>
        <v>51846</v>
      </c>
      <c r="X862" s="98">
        <f>ROUND('[1]68_InOutFlowsCurPrdAndPrior'!$F$33*IF(ISNA(VLOOKUP(D862,'[1]Proportionate Shares'!$D$23:$I$1359,6,FALSE)),0,VLOOKUP(D862,'[1]Proportionate Shares'!$D$23:$I$1359,6,FALSE)),0)</f>
        <v>191441</v>
      </c>
      <c r="Y862" s="98">
        <f>ROUND('[1]68_InOutFlowsCurPrdAndPrior'!$F$35*IF(ISNA(VLOOKUP(D862,'[1]Proportionate Shares'!$D$23:$I$1359,6,FALSE)),0,VLOOKUP(D862,'[1]Proportionate Shares'!$D$23:$I$1359,6,FALSE)),0)</f>
        <v>74777</v>
      </c>
      <c r="Z862" s="98">
        <f>-VLOOKUP(D862,'[1]Schedule of Pension Amounts LW'!$B$15:$AS$1399,37,FALSE)</f>
        <v>36577</v>
      </c>
      <c r="AA862" s="99">
        <f t="shared" si="60"/>
        <v>354641</v>
      </c>
      <c r="AB862" s="72">
        <f>VLOOKUP(D862,'[1]Pension Expense Details'!$D$22:$S$1407,16,FALSE)</f>
        <v>158723</v>
      </c>
      <c r="AC862" s="72">
        <f t="shared" si="61"/>
        <v>189118</v>
      </c>
      <c r="AD862" s="72">
        <f>VLOOKUP(D862,'[1]Schedule of Pension Amounts LW'!$B$15:$W$1399,22,FALSE)</f>
        <v>347841</v>
      </c>
    </row>
    <row r="863" spans="1:30" x14ac:dyDescent="0.3">
      <c r="A863" s="104"/>
      <c r="B863" s="33"/>
      <c r="C863" s="33" t="str">
        <f>VLOOKUP(D863,'[1]Employer information'!$I$3:$J$1391,2,FALSE)</f>
        <v xml:space="preserve">Public Education                                  </v>
      </c>
      <c r="D863" s="33" t="str">
        <f>'[1]Schedule of Pension Amounts LW'!B856</f>
        <v>1963</v>
      </c>
      <c r="E863" s="33" t="str">
        <f>IF(ISNA(VLOOKUP(D863,'[1]Proportionate Shares'!$D$23:$G$1400,2,FALSE)),"",VLOOKUP(D863,'[1]Proportionate Shares'!$D$23:$G$1400,2,FALSE))</f>
        <v>160905</v>
      </c>
      <c r="F863" s="33" t="str">
        <f>IF(ISNA(VLOOKUP(D863,'[1]Proportionate Shares'!$D$23:$G$1400,3,FALSE)),"",VLOOKUP(D863,'[1]Proportionate Shares'!$D$23:$G$1400,3,FALSE))</f>
        <v/>
      </c>
      <c r="G863" s="34" t="str">
        <f>VLOOKUP(D863,'[1]Employer information'!$A$3:$B$1390,2,FALSE)</f>
        <v>LOHN ISD</v>
      </c>
      <c r="H863" s="36">
        <f>IF(ISNA(VLOOKUP(D863,'[1]Proportionate Shares'!$D$23:$I$1377,6,FALSE)),0,VLOOKUP(D863,'[1]Proportionate Shares'!$D$23:$I$1377,6,FALSE))</f>
        <v>8.0405799999999992E-6</v>
      </c>
      <c r="I863" s="105">
        <f>VLOOKUP(D863,'[1]Schedule of Pension Amounts LW'!$B$15:$E$1399,3,FALSE)</f>
        <v>397727</v>
      </c>
      <c r="J863" s="105">
        <f>-IF(ISNA(VLOOKUP(D863,'[1]Combined Contribution Amounts'!$A$2:$K$1335,5,FALSE)),0,VLOOKUP(D863,'[1]Combined Contribution Amounts'!$A$2:$K$1335,5,FALSE))</f>
        <v>-28143</v>
      </c>
      <c r="K863" s="105">
        <f>-IF(ISNA(VLOOKUP(D863,'[1]Combined Contribution Amounts'!$A$2:$K$1335,7,FALSE)),0,VLOOKUP(D863,'[1]Combined Contribution Amounts'!$A$2:$K$1335,7,FALSE))+-IF(ISNA(VLOOKUP(D863,'[1]Combined Contribution Amounts'!$A$2:$K$1335,8,FALSE)),0,VLOOKUP(D863,'[1]Combined Contribution Amounts'!$A$2:$K$1335,8,FALSE))+-IF(ISNA(VLOOKUP(D863,'[1]Combined Contribution Amounts'!$A$2:$K$1335,9,FALSE)),0,VLOOKUP(D863,'[1]Combined Contribution Amounts'!$A$2:$K$1335,9,FALSE))</f>
        <v>0</v>
      </c>
      <c r="L863" s="105">
        <f>VLOOKUP(D863,'[1]Pension Expense Details'!$D$23:$S$1407,16,FALSE)</f>
        <v>45808</v>
      </c>
      <c r="M863" s="105">
        <f>ROUND(('[1]68_InOutFlowsCurPrdAndPriorHist'!$F$28-'[1]68_InOutFlowsCurPrdAndPriorHist'!$F$31)*$H863,0)-VLOOKUP(D863,'[1]Pension Expense Details'!$D$23:$S$1407,12,FALSE)</f>
        <v>-6659</v>
      </c>
      <c r="N863" s="105">
        <f>ROUND(('[1]68_InOutFlowsCurPrdAndPriorHist'!$F$29-'[1]68_InOutFlowsCurPrdAndPriorHist'!$F$32)*$H863,0)-VLOOKUP(D863,'[1]Pension Expense Details'!$D$23:$S$1407,13,FALSE)</f>
        <v>-50320</v>
      </c>
      <c r="O863" s="105">
        <f>ROUND(('[1]68_InOutFlowsCurPrdAndPriorHist'!$F$30-'[1]68_InOutFlowsCurPrdAndPriorHist'!$F$33)*$H863,0)-VLOOKUP(D863,'[1]Pension Expense Details'!$D$23:$S$1407,14,FALSE)</f>
        <v>21760</v>
      </c>
      <c r="P863" s="105">
        <f>ROUND((VLOOKUP(D863,'[1]Schedule of Pension Amounts LW'!$B$15:$AC$1399,28,FALSE)-VLOOKUP(D863,'[1]Schedule of Pension Amounts LW'!$B$15:$AC$1399,27,FALSE))*'[1]Schedule of Pension Amounts LW'!AD$4,0)+VLOOKUP(D863,'[1]Schedule of Pension Amounts LW'!$B$15:$AH$1399,33,FALSE)-VLOOKUP(D863,'[1]Pension Expense Details'!$D$23:$S$1407,15,FALSE)</f>
        <v>37801</v>
      </c>
      <c r="Q863" s="98">
        <f t="shared" si="58"/>
        <v>417974</v>
      </c>
      <c r="R863" s="98">
        <f>ROUND('[1]68_InOutFlowsCurPrdAndPrior'!$D$32*IF(ISNA(VLOOKUP(D863,'[1]Proportionate Shares'!$D$23:$I$1359,6,FALSE)),0,VLOOKUP(D863,'[1]Proportionate Shares'!$D$23:$I$1359,6,FALSE)),0)</f>
        <v>1756</v>
      </c>
      <c r="S863" s="98">
        <f>ROUND('[1]68_InOutFlowsCurPrdAndPrior'!$D$33*IF(ISNA(VLOOKUP(D863,'[1]Proportionate Shares'!$D$23:$I$1359,6,FALSE)),0,VLOOKUP(D863,'[1]Proportionate Shares'!$D$23:$I$1359,6,FALSE)),0)</f>
        <v>129676</v>
      </c>
      <c r="T863" s="98">
        <f>ROUND('[1]68_InOutFlowsCurPrdAndPrior'!$D$35*IF(ISNA(VLOOKUP(D863,'[1]Proportionate Shares'!$D$23:$I$1359,6,FALSE)),0,VLOOKUP(D863,'[1]Proportionate Shares'!$D$23:$I$1359,6,FALSE)),0)</f>
        <v>25129</v>
      </c>
      <c r="U863" s="98">
        <f>VLOOKUP(D863,'[1]Schedule of Pension Amounts LW'!$B$15:$AS$1399,36,FALSE)</f>
        <v>90957</v>
      </c>
      <c r="V863" s="99">
        <f t="shared" si="59"/>
        <v>247518</v>
      </c>
      <c r="W863" s="98">
        <f>ROUND('[1]68_InOutFlowsCurPrdAndPrior'!$F$32*IF(ISNA(VLOOKUP(D863,'[1]Proportionate Shares'!$D$23:$I$1359,6,FALSE)),0,VLOOKUP(D863,'[1]Proportionate Shares'!$D$23:$I$1359,6,FALSE)),0)</f>
        <v>14513</v>
      </c>
      <c r="X863" s="98">
        <f>ROUND('[1]68_InOutFlowsCurPrdAndPrior'!$F$33*IF(ISNA(VLOOKUP(D863,'[1]Proportionate Shares'!$D$23:$I$1359,6,FALSE)),0,VLOOKUP(D863,'[1]Proportionate Shares'!$D$23:$I$1359,6,FALSE)),0)</f>
        <v>53588</v>
      </c>
      <c r="Y863" s="98">
        <f>ROUND('[1]68_InOutFlowsCurPrdAndPrior'!$F$35*IF(ISNA(VLOOKUP(D863,'[1]Proportionate Shares'!$D$23:$I$1359,6,FALSE)),0,VLOOKUP(D863,'[1]Proportionate Shares'!$D$23:$I$1359,6,FALSE)),0)</f>
        <v>20932</v>
      </c>
      <c r="Z863" s="98">
        <f>-VLOOKUP(D863,'[1]Schedule of Pension Amounts LW'!$B$15:$AS$1399,37,FALSE)</f>
        <v>18875</v>
      </c>
      <c r="AA863" s="99">
        <f t="shared" si="60"/>
        <v>107908</v>
      </c>
      <c r="AB863" s="72">
        <f>VLOOKUP(D863,'[1]Pension Expense Details'!$D$22:$S$1407,16,FALSE)</f>
        <v>45808</v>
      </c>
      <c r="AC863" s="72">
        <f t="shared" si="61"/>
        <v>56188</v>
      </c>
      <c r="AD863" s="72">
        <f>VLOOKUP(D863,'[1]Schedule of Pension Amounts LW'!$B$15:$W$1399,22,FALSE)</f>
        <v>101996</v>
      </c>
    </row>
    <row r="864" spans="1:30" x14ac:dyDescent="0.3">
      <c r="A864" s="104"/>
      <c r="B864" s="33"/>
      <c r="C864" s="33" t="str">
        <f>VLOOKUP(D864,'[1]Employer information'!$I$3:$J$1391,2,FALSE)</f>
        <v xml:space="preserve">Public Education                                  </v>
      </c>
      <c r="D864" s="33" t="str">
        <f>'[1]Schedule of Pension Amounts LW'!B857</f>
        <v>0833</v>
      </c>
      <c r="E864" s="33" t="str">
        <f>IF(ISNA(VLOOKUP(D864,'[1]Proportionate Shares'!$D$23:$G$1400,2,FALSE)),"",VLOOKUP(D864,'[1]Proportionate Shares'!$D$23:$G$1400,2,FALSE))</f>
        <v>141902</v>
      </c>
      <c r="F864" s="33" t="str">
        <f>IF(ISNA(VLOOKUP(D864,'[1]Proportionate Shares'!$D$23:$G$1400,3,FALSE)),"",VLOOKUP(D864,'[1]Proportionate Shares'!$D$23:$G$1400,3,FALSE))</f>
        <v xml:space="preserve">   </v>
      </c>
      <c r="G864" s="34" t="str">
        <f>VLOOKUP(D864,'[1]Employer information'!$A$3:$B$1390,2,FALSE)</f>
        <v>LOMETA ISD</v>
      </c>
      <c r="H864" s="36">
        <f>IF(ISNA(VLOOKUP(D864,'[1]Proportionate Shares'!$D$23:$I$1377,6,FALSE)),0,VLOOKUP(D864,'[1]Proportionate Shares'!$D$23:$I$1377,6,FALSE))</f>
        <v>2.1385835E-5</v>
      </c>
      <c r="I864" s="105">
        <f>VLOOKUP(D864,'[1]Schedule of Pension Amounts LW'!$B$15:$E$1399,3,FALSE)</f>
        <v>897623</v>
      </c>
      <c r="J864" s="105">
        <f>-IF(ISNA(VLOOKUP(D864,'[1]Combined Contribution Amounts'!$A$2:$K$1335,5,FALSE)),0,VLOOKUP(D864,'[1]Combined Contribution Amounts'!$A$2:$K$1335,5,FALSE))</f>
        <v>-74853</v>
      </c>
      <c r="K864" s="105">
        <f>-IF(ISNA(VLOOKUP(D864,'[1]Combined Contribution Amounts'!$A$2:$K$1335,7,FALSE)),0,VLOOKUP(D864,'[1]Combined Contribution Amounts'!$A$2:$K$1335,7,FALSE))+-IF(ISNA(VLOOKUP(D864,'[1]Combined Contribution Amounts'!$A$2:$K$1335,8,FALSE)),0,VLOOKUP(D864,'[1]Combined Contribution Amounts'!$A$2:$K$1335,8,FALSE))+-IF(ISNA(VLOOKUP(D864,'[1]Combined Contribution Amounts'!$A$2:$K$1335,9,FALSE)),0,VLOOKUP(D864,'[1]Combined Contribution Amounts'!$A$2:$K$1335,9,FALSE))</f>
        <v>0</v>
      </c>
      <c r="L864" s="105">
        <f>VLOOKUP(D864,'[1]Pension Expense Details'!$D$23:$S$1407,16,FALSE)</f>
        <v>147026</v>
      </c>
      <c r="M864" s="105">
        <f>ROUND(('[1]68_InOutFlowsCurPrdAndPriorHist'!$F$28-'[1]68_InOutFlowsCurPrdAndPriorHist'!$F$31)*$H864,0)-VLOOKUP(D864,'[1]Pension Expense Details'!$D$23:$S$1407,12,FALSE)</f>
        <v>-17713</v>
      </c>
      <c r="N864" s="105">
        <f>ROUND(('[1]68_InOutFlowsCurPrdAndPriorHist'!$F$29-'[1]68_InOutFlowsCurPrdAndPriorHist'!$F$32)*$H864,0)-VLOOKUP(D864,'[1]Pension Expense Details'!$D$23:$S$1407,13,FALSE)</f>
        <v>-133837</v>
      </c>
      <c r="O864" s="105">
        <f>ROUND(('[1]68_InOutFlowsCurPrdAndPriorHist'!$F$30-'[1]68_InOutFlowsCurPrdAndPriorHist'!$F$33)*$H864,0)-VLOOKUP(D864,'[1]Pension Expense Details'!$D$23:$S$1407,14,FALSE)</f>
        <v>57875</v>
      </c>
      <c r="P864" s="105">
        <f>ROUND((VLOOKUP(D864,'[1]Schedule of Pension Amounts LW'!$B$15:$AC$1399,28,FALSE)-VLOOKUP(D864,'[1]Schedule of Pension Amounts LW'!$B$15:$AC$1399,27,FALSE))*'[1]Schedule of Pension Amounts LW'!AD$4,0)+VLOOKUP(D864,'[1]Schedule of Pension Amounts LW'!$B$15:$AH$1399,33,FALSE)-VLOOKUP(D864,'[1]Pension Expense Details'!$D$23:$S$1407,15,FALSE)</f>
        <v>235582</v>
      </c>
      <c r="Q864" s="98">
        <f t="shared" si="58"/>
        <v>1111703</v>
      </c>
      <c r="R864" s="98">
        <f>ROUND('[1]68_InOutFlowsCurPrdAndPrior'!$D$32*IF(ISNA(VLOOKUP(D864,'[1]Proportionate Shares'!$D$23:$I$1359,6,FALSE)),0,VLOOKUP(D864,'[1]Proportionate Shares'!$D$23:$I$1359,6,FALSE)),0)</f>
        <v>4670</v>
      </c>
      <c r="S864" s="98">
        <f>ROUND('[1]68_InOutFlowsCurPrdAndPrior'!$D$33*IF(ISNA(VLOOKUP(D864,'[1]Proportionate Shares'!$D$23:$I$1359,6,FALSE)),0,VLOOKUP(D864,'[1]Proportionate Shares'!$D$23:$I$1359,6,FALSE)),0)</f>
        <v>344905</v>
      </c>
      <c r="T864" s="98">
        <f>ROUND('[1]68_InOutFlowsCurPrdAndPrior'!$D$35*IF(ISNA(VLOOKUP(D864,'[1]Proportionate Shares'!$D$23:$I$1359,6,FALSE)),0,VLOOKUP(D864,'[1]Proportionate Shares'!$D$23:$I$1359,6,FALSE)),0)</f>
        <v>66836</v>
      </c>
      <c r="U864" s="98">
        <f>VLOOKUP(D864,'[1]Schedule of Pension Amounts LW'!$B$15:$AS$1399,36,FALSE)</f>
        <v>255332</v>
      </c>
      <c r="V864" s="99">
        <f t="shared" si="59"/>
        <v>671743</v>
      </c>
      <c r="W864" s="98">
        <f>ROUND('[1]68_InOutFlowsCurPrdAndPrior'!$F$32*IF(ISNA(VLOOKUP(D864,'[1]Proportionate Shares'!$D$23:$I$1359,6,FALSE)),0,VLOOKUP(D864,'[1]Proportionate Shares'!$D$23:$I$1359,6,FALSE)),0)</f>
        <v>38600</v>
      </c>
      <c r="X864" s="98">
        <f>ROUND('[1]68_InOutFlowsCurPrdAndPrior'!$F$33*IF(ISNA(VLOOKUP(D864,'[1]Proportionate Shares'!$D$23:$I$1359,6,FALSE)),0,VLOOKUP(D864,'[1]Proportionate Shares'!$D$23:$I$1359,6,FALSE)),0)</f>
        <v>142531</v>
      </c>
      <c r="Y864" s="98">
        <f>ROUND('[1]68_InOutFlowsCurPrdAndPrior'!$F$35*IF(ISNA(VLOOKUP(D864,'[1]Proportionate Shares'!$D$23:$I$1359,6,FALSE)),0,VLOOKUP(D864,'[1]Proportionate Shares'!$D$23:$I$1359,6,FALSE)),0)</f>
        <v>55673</v>
      </c>
      <c r="Z864" s="98">
        <f>-VLOOKUP(D864,'[1]Schedule of Pension Amounts LW'!$B$15:$AS$1399,37,FALSE)</f>
        <v>15435</v>
      </c>
      <c r="AA864" s="99">
        <f t="shared" si="60"/>
        <v>252239</v>
      </c>
      <c r="AB864" s="72">
        <f>VLOOKUP(D864,'[1]Pension Expense Details'!$D$22:$S$1407,16,FALSE)</f>
        <v>147026</v>
      </c>
      <c r="AC864" s="72">
        <f t="shared" si="61"/>
        <v>115670</v>
      </c>
      <c r="AD864" s="72">
        <f>VLOOKUP(D864,'[1]Schedule of Pension Amounts LW'!$B$15:$W$1399,22,FALSE)</f>
        <v>262696</v>
      </c>
    </row>
    <row r="865" spans="1:30" x14ac:dyDescent="0.3">
      <c r="A865" s="104"/>
      <c r="B865" s="33"/>
      <c r="C865" s="33" t="str">
        <f>VLOOKUP(D865,'[1]Employer information'!$I$3:$J$1391,2,FALSE)</f>
        <v xml:space="preserve">Public Education                                  </v>
      </c>
      <c r="D865" s="33" t="str">
        <f>'[1]Schedule of Pension Amounts LW'!B858</f>
        <v>0834</v>
      </c>
      <c r="E865" s="33" t="str">
        <f>IF(ISNA(VLOOKUP(D865,'[1]Proportionate Shares'!$D$23:$G$1400,2,FALSE)),"",VLOOKUP(D865,'[1]Proportionate Shares'!$D$23:$G$1400,2,FALSE))</f>
        <v>178906</v>
      </c>
      <c r="F865" s="33" t="str">
        <f>IF(ISNA(VLOOKUP(D865,'[1]Proportionate Shares'!$D$23:$G$1400,3,FALSE)),"",VLOOKUP(D865,'[1]Proportionate Shares'!$D$23:$G$1400,3,FALSE))</f>
        <v xml:space="preserve">   </v>
      </c>
      <c r="G865" s="34" t="str">
        <f>VLOOKUP(D865,'[1]Employer information'!$A$3:$B$1390,2,FALSE)</f>
        <v>LONDON ISD</v>
      </c>
      <c r="H865" s="36">
        <f>IF(ISNA(VLOOKUP(D865,'[1]Proportionate Shares'!$D$23:$I$1377,6,FALSE)),0,VLOOKUP(D865,'[1]Proportionate Shares'!$D$23:$I$1377,6,FALSE))</f>
        <v>4.7677786999999997E-5</v>
      </c>
      <c r="I865" s="105">
        <f>VLOOKUP(D865,'[1]Schedule of Pension Amounts LW'!$B$15:$E$1399,3,FALSE)</f>
        <v>2463125</v>
      </c>
      <c r="J865" s="105">
        <f>-IF(ISNA(VLOOKUP(D865,'[1]Combined Contribution Amounts'!$A$2:$K$1335,5,FALSE)),0,VLOOKUP(D865,'[1]Combined Contribution Amounts'!$A$2:$K$1335,5,FALSE))</f>
        <v>-166878</v>
      </c>
      <c r="K865" s="105">
        <f>-IF(ISNA(VLOOKUP(D865,'[1]Combined Contribution Amounts'!$A$2:$K$1335,7,FALSE)),0,VLOOKUP(D865,'[1]Combined Contribution Amounts'!$A$2:$K$1335,7,FALSE))+-IF(ISNA(VLOOKUP(D865,'[1]Combined Contribution Amounts'!$A$2:$K$1335,8,FALSE)),0,VLOOKUP(D865,'[1]Combined Contribution Amounts'!$A$2:$K$1335,8,FALSE))+-IF(ISNA(VLOOKUP(D865,'[1]Combined Contribution Amounts'!$A$2:$K$1335,9,FALSE)),0,VLOOKUP(D865,'[1]Combined Contribution Amounts'!$A$2:$K$1335,9,FALSE))</f>
        <v>0</v>
      </c>
      <c r="L865" s="105">
        <f>VLOOKUP(D865,'[1]Pension Expense Details'!$D$23:$S$1407,16,FALSE)</f>
        <v>255171</v>
      </c>
      <c r="M865" s="105">
        <f>ROUND(('[1]68_InOutFlowsCurPrdAndPriorHist'!$F$28-'[1]68_InOutFlowsCurPrdAndPriorHist'!$F$31)*$H865,0)-VLOOKUP(D865,'[1]Pension Expense Details'!$D$23:$S$1407,12,FALSE)</f>
        <v>-39489</v>
      </c>
      <c r="N865" s="105">
        <f>ROUND(('[1]68_InOutFlowsCurPrdAndPriorHist'!$F$29-'[1]68_InOutFlowsCurPrdAndPriorHist'!$F$32)*$H865,0)-VLOOKUP(D865,'[1]Pension Expense Details'!$D$23:$S$1407,13,FALSE)</f>
        <v>-298377</v>
      </c>
      <c r="O865" s="105">
        <f>ROUND(('[1]68_InOutFlowsCurPrdAndPriorHist'!$F$30-'[1]68_InOutFlowsCurPrdAndPriorHist'!$F$33)*$H865,0)-VLOOKUP(D865,'[1]Pension Expense Details'!$D$23:$S$1407,14,FALSE)</f>
        <v>129027</v>
      </c>
      <c r="P865" s="105">
        <f>ROUND((VLOOKUP(D865,'[1]Schedule of Pension Amounts LW'!$B$15:$AC$1399,28,FALSE)-VLOOKUP(D865,'[1]Schedule of Pension Amounts LW'!$B$15:$AC$1399,27,FALSE))*'[1]Schedule of Pension Amounts LW'!AD$4,0)+VLOOKUP(D865,'[1]Schedule of Pension Amounts LW'!$B$15:$AH$1399,33,FALSE)-VLOOKUP(D865,'[1]Pension Expense Details'!$D$23:$S$1407,15,FALSE)</f>
        <v>135861</v>
      </c>
      <c r="Q865" s="98">
        <f t="shared" si="58"/>
        <v>2478440</v>
      </c>
      <c r="R865" s="98">
        <f>ROUND('[1]68_InOutFlowsCurPrdAndPrior'!$D$32*IF(ISNA(VLOOKUP(D865,'[1]Proportionate Shares'!$D$23:$I$1359,6,FALSE)),0,VLOOKUP(D865,'[1]Proportionate Shares'!$D$23:$I$1359,6,FALSE)),0)</f>
        <v>10412</v>
      </c>
      <c r="S865" s="98">
        <f>ROUND('[1]68_InOutFlowsCurPrdAndPrior'!$D$33*IF(ISNA(VLOOKUP(D865,'[1]Proportionate Shares'!$D$23:$I$1359,6,FALSE)),0,VLOOKUP(D865,'[1]Proportionate Shares'!$D$23:$I$1359,6,FALSE)),0)</f>
        <v>768934</v>
      </c>
      <c r="T865" s="98">
        <f>ROUND('[1]68_InOutFlowsCurPrdAndPrior'!$D$35*IF(ISNA(VLOOKUP(D865,'[1]Proportionate Shares'!$D$23:$I$1359,6,FALSE)),0,VLOOKUP(D865,'[1]Proportionate Shares'!$D$23:$I$1359,6,FALSE)),0)</f>
        <v>149005</v>
      </c>
      <c r="U865" s="98">
        <f>VLOOKUP(D865,'[1]Schedule of Pension Amounts LW'!$B$15:$AS$1399,36,FALSE)</f>
        <v>376303</v>
      </c>
      <c r="V865" s="99">
        <f t="shared" si="59"/>
        <v>1304654</v>
      </c>
      <c r="W865" s="98">
        <f>ROUND('[1]68_InOutFlowsCurPrdAndPrior'!$F$32*IF(ISNA(VLOOKUP(D865,'[1]Proportionate Shares'!$D$23:$I$1359,6,FALSE)),0,VLOOKUP(D865,'[1]Proportionate Shares'!$D$23:$I$1359,6,FALSE)),0)</f>
        <v>86055</v>
      </c>
      <c r="X865" s="98">
        <f>ROUND('[1]68_InOutFlowsCurPrdAndPrior'!$F$33*IF(ISNA(VLOOKUP(D865,'[1]Proportionate Shares'!$D$23:$I$1359,6,FALSE)),0,VLOOKUP(D865,'[1]Proportionate Shares'!$D$23:$I$1359,6,FALSE)),0)</f>
        <v>317760</v>
      </c>
      <c r="Y865" s="98">
        <f>ROUND('[1]68_InOutFlowsCurPrdAndPrior'!$F$35*IF(ISNA(VLOOKUP(D865,'[1]Proportionate Shares'!$D$23:$I$1359,6,FALSE)),0,VLOOKUP(D865,'[1]Proportionate Shares'!$D$23:$I$1359,6,FALSE)),0)</f>
        <v>124118</v>
      </c>
      <c r="Z865" s="98">
        <f>-VLOOKUP(D865,'[1]Schedule of Pension Amounts LW'!$B$15:$AS$1399,37,FALSE)</f>
        <v>23</v>
      </c>
      <c r="AA865" s="99">
        <f t="shared" si="60"/>
        <v>527956</v>
      </c>
      <c r="AB865" s="72">
        <f>VLOOKUP(D865,'[1]Pension Expense Details'!$D$22:$S$1407,16,FALSE)</f>
        <v>255171</v>
      </c>
      <c r="AC865" s="72">
        <f t="shared" si="61"/>
        <v>314385</v>
      </c>
      <c r="AD865" s="72">
        <f>VLOOKUP(D865,'[1]Schedule of Pension Amounts LW'!$B$15:$W$1399,22,FALSE)</f>
        <v>569556</v>
      </c>
    </row>
    <row r="866" spans="1:30" x14ac:dyDescent="0.3">
      <c r="A866" s="104"/>
      <c r="B866" s="33"/>
      <c r="C866" s="33" t="str">
        <f>VLOOKUP(D866,'[1]Employer information'!$I$3:$J$1391,2,FALSE)</f>
        <v xml:space="preserve">Public Education                                  </v>
      </c>
      <c r="D866" s="33" t="str">
        <f>'[1]Schedule of Pension Amounts LW'!B859</f>
        <v>0836</v>
      </c>
      <c r="E866" s="33" t="str">
        <f>IF(ISNA(VLOOKUP(D866,'[1]Proportionate Shares'!$D$23:$G$1400,2,FALSE)),"",VLOOKUP(D866,'[1]Proportionate Shares'!$D$23:$G$1400,2,FALSE))</f>
        <v>116906</v>
      </c>
      <c r="F866" s="33" t="str">
        <f>IF(ISNA(VLOOKUP(D866,'[1]Proportionate Shares'!$D$23:$G$1400,3,FALSE)),"",VLOOKUP(D866,'[1]Proportionate Shares'!$D$23:$G$1400,3,FALSE))</f>
        <v xml:space="preserve">   </v>
      </c>
      <c r="G866" s="34" t="str">
        <f>VLOOKUP(D866,'[1]Employer information'!$A$3:$B$1390,2,FALSE)</f>
        <v>LONE OAK ISD</v>
      </c>
      <c r="H866" s="36">
        <f>IF(ISNA(VLOOKUP(D866,'[1]Proportionate Shares'!$D$23:$I$1377,6,FALSE)),0,VLOOKUP(D866,'[1]Proportionate Shares'!$D$23:$I$1377,6,FALSE))</f>
        <v>4.6349832999999998E-5</v>
      </c>
      <c r="I866" s="105">
        <f>VLOOKUP(D866,'[1]Schedule of Pension Amounts LW'!$B$15:$E$1399,3,FALSE)</f>
        <v>2457260</v>
      </c>
      <c r="J866" s="105">
        <f>-IF(ISNA(VLOOKUP(D866,'[1]Combined Contribution Amounts'!$A$2:$K$1335,5,FALSE)),0,VLOOKUP(D866,'[1]Combined Contribution Amounts'!$A$2:$K$1335,5,FALSE))</f>
        <v>-162230</v>
      </c>
      <c r="K866" s="105">
        <f>-IF(ISNA(VLOOKUP(D866,'[1]Combined Contribution Amounts'!$A$2:$K$1335,7,FALSE)),0,VLOOKUP(D866,'[1]Combined Contribution Amounts'!$A$2:$K$1335,7,FALSE))+-IF(ISNA(VLOOKUP(D866,'[1]Combined Contribution Amounts'!$A$2:$K$1335,8,FALSE)),0,VLOOKUP(D866,'[1]Combined Contribution Amounts'!$A$2:$K$1335,8,FALSE))+-IF(ISNA(VLOOKUP(D866,'[1]Combined Contribution Amounts'!$A$2:$K$1335,9,FALSE)),0,VLOOKUP(D866,'[1]Combined Contribution Amounts'!$A$2:$K$1335,9,FALSE))</f>
        <v>0</v>
      </c>
      <c r="L866" s="105">
        <f>VLOOKUP(D866,'[1]Pension Expense Details'!$D$23:$S$1407,16,FALSE)</f>
        <v>238201</v>
      </c>
      <c r="M866" s="105">
        <f>ROUND(('[1]68_InOutFlowsCurPrdAndPriorHist'!$F$28-'[1]68_InOutFlowsCurPrdAndPriorHist'!$F$31)*$H866,0)-VLOOKUP(D866,'[1]Pension Expense Details'!$D$23:$S$1407,12,FALSE)</f>
        <v>-38389</v>
      </c>
      <c r="N866" s="105">
        <f>ROUND(('[1]68_InOutFlowsCurPrdAndPriorHist'!$F$29-'[1]68_InOutFlowsCurPrdAndPriorHist'!$F$32)*$H866,0)-VLOOKUP(D866,'[1]Pension Expense Details'!$D$23:$S$1407,13,FALSE)</f>
        <v>-290066</v>
      </c>
      <c r="O866" s="105">
        <f>ROUND(('[1]68_InOutFlowsCurPrdAndPriorHist'!$F$30-'[1]68_InOutFlowsCurPrdAndPriorHist'!$F$33)*$H866,0)-VLOOKUP(D866,'[1]Pension Expense Details'!$D$23:$S$1407,14,FALSE)</f>
        <v>125434</v>
      </c>
      <c r="P866" s="105">
        <f>ROUND((VLOOKUP(D866,'[1]Schedule of Pension Amounts LW'!$B$15:$AC$1399,28,FALSE)-VLOOKUP(D866,'[1]Schedule of Pension Amounts LW'!$B$15:$AC$1399,27,FALSE))*'[1]Schedule of Pension Amounts LW'!AD$4,0)+VLOOKUP(D866,'[1]Schedule of Pension Amounts LW'!$B$15:$AH$1399,33,FALSE)-VLOOKUP(D866,'[1]Pension Expense Details'!$D$23:$S$1407,15,FALSE)</f>
        <v>79199</v>
      </c>
      <c r="Q866" s="98">
        <f t="shared" si="58"/>
        <v>2409409</v>
      </c>
      <c r="R866" s="98">
        <f>ROUND('[1]68_InOutFlowsCurPrdAndPrior'!$D$32*IF(ISNA(VLOOKUP(D866,'[1]Proportionate Shares'!$D$23:$I$1359,6,FALSE)),0,VLOOKUP(D866,'[1]Proportionate Shares'!$D$23:$I$1359,6,FALSE)),0)</f>
        <v>10122</v>
      </c>
      <c r="S866" s="98">
        <f>ROUND('[1]68_InOutFlowsCurPrdAndPrior'!$D$33*IF(ISNA(VLOOKUP(D866,'[1]Proportionate Shares'!$D$23:$I$1359,6,FALSE)),0,VLOOKUP(D866,'[1]Proportionate Shares'!$D$23:$I$1359,6,FALSE)),0)</f>
        <v>747517</v>
      </c>
      <c r="T866" s="98">
        <f>ROUND('[1]68_InOutFlowsCurPrdAndPrior'!$D$35*IF(ISNA(VLOOKUP(D866,'[1]Proportionate Shares'!$D$23:$I$1359,6,FALSE)),0,VLOOKUP(D866,'[1]Proportionate Shares'!$D$23:$I$1359,6,FALSE)),0)</f>
        <v>144854</v>
      </c>
      <c r="U866" s="98">
        <f>VLOOKUP(D866,'[1]Schedule of Pension Amounts LW'!$B$15:$AS$1399,36,FALSE)</f>
        <v>248994</v>
      </c>
      <c r="V866" s="99">
        <f t="shared" si="59"/>
        <v>1151487</v>
      </c>
      <c r="W866" s="98">
        <f>ROUND('[1]68_InOutFlowsCurPrdAndPrior'!$F$32*IF(ISNA(VLOOKUP(D866,'[1]Proportionate Shares'!$D$23:$I$1359,6,FALSE)),0,VLOOKUP(D866,'[1]Proportionate Shares'!$D$23:$I$1359,6,FALSE)),0)</f>
        <v>83659</v>
      </c>
      <c r="X866" s="98">
        <f>ROUND('[1]68_InOutFlowsCurPrdAndPrior'!$F$33*IF(ISNA(VLOOKUP(D866,'[1]Proportionate Shares'!$D$23:$I$1359,6,FALSE)),0,VLOOKUP(D866,'[1]Proportionate Shares'!$D$23:$I$1359,6,FALSE)),0)</f>
        <v>308909</v>
      </c>
      <c r="Y866" s="98">
        <f>ROUND('[1]68_InOutFlowsCurPrdAndPrior'!$F$35*IF(ISNA(VLOOKUP(D866,'[1]Proportionate Shares'!$D$23:$I$1359,6,FALSE)),0,VLOOKUP(D866,'[1]Proportionate Shares'!$D$23:$I$1359,6,FALSE)),0)</f>
        <v>120661</v>
      </c>
      <c r="Z866" s="98">
        <f>-VLOOKUP(D866,'[1]Schedule of Pension Amounts LW'!$B$15:$AS$1399,37,FALSE)</f>
        <v>54781</v>
      </c>
      <c r="AA866" s="99">
        <f t="shared" si="60"/>
        <v>568010</v>
      </c>
      <c r="AB866" s="72">
        <f>VLOOKUP(D866,'[1]Pension Expense Details'!$D$22:$S$1407,16,FALSE)</f>
        <v>238201</v>
      </c>
      <c r="AC866" s="72">
        <f t="shared" si="61"/>
        <v>279507</v>
      </c>
      <c r="AD866" s="72">
        <f>VLOOKUP(D866,'[1]Schedule of Pension Amounts LW'!$B$15:$W$1399,22,FALSE)</f>
        <v>517708</v>
      </c>
    </row>
    <row r="867" spans="1:30" x14ac:dyDescent="0.3">
      <c r="A867" s="104"/>
      <c r="B867" s="33"/>
      <c r="C867" s="33" t="str">
        <f>VLOOKUP(D867,'[1]Employer information'!$I$3:$J$1391,2,FALSE)</f>
        <v xml:space="preserve">Public Education                                  </v>
      </c>
      <c r="D867" s="33" t="str">
        <f>'[1]Schedule of Pension Amounts LW'!B860</f>
        <v>0838</v>
      </c>
      <c r="E867" s="33" t="str">
        <f>IF(ISNA(VLOOKUP(D867,'[1]Proportionate Shares'!$D$23:$G$1400,2,FALSE)),"",VLOOKUP(D867,'[1]Proportionate Shares'!$D$23:$G$1400,2,FALSE))</f>
        <v>092903</v>
      </c>
      <c r="F867" s="33" t="str">
        <f>IF(ISNA(VLOOKUP(D867,'[1]Proportionate Shares'!$D$23:$G$1400,3,FALSE)),"",VLOOKUP(D867,'[1]Proportionate Shares'!$D$23:$G$1400,3,FALSE))</f>
        <v xml:space="preserve">   </v>
      </c>
      <c r="G867" s="34" t="str">
        <f>VLOOKUP(D867,'[1]Employer information'!$A$3:$B$1390,2,FALSE)</f>
        <v>LONGVIEW ISD</v>
      </c>
      <c r="H867" s="36">
        <f>IF(ISNA(VLOOKUP(D867,'[1]Proportionate Shares'!$D$23:$I$1377,6,FALSE)),0,VLOOKUP(D867,'[1]Proportionate Shares'!$D$23:$I$1377,6,FALSE))</f>
        <v>4.73044853E-4</v>
      </c>
      <c r="I867" s="105">
        <f>VLOOKUP(D867,'[1]Schedule of Pension Amounts LW'!$B$15:$E$1399,3,FALSE)</f>
        <v>23885583</v>
      </c>
      <c r="J867" s="105">
        <f>-IF(ISNA(VLOOKUP(D867,'[1]Combined Contribution Amounts'!$A$2:$K$1335,5,FALSE)),0,VLOOKUP(D867,'[1]Combined Contribution Amounts'!$A$2:$K$1335,5,FALSE))</f>
        <v>-1655714</v>
      </c>
      <c r="K867" s="105">
        <f>-IF(ISNA(VLOOKUP(D867,'[1]Combined Contribution Amounts'!$A$2:$K$1335,7,FALSE)),0,VLOOKUP(D867,'[1]Combined Contribution Amounts'!$A$2:$K$1335,7,FALSE))+-IF(ISNA(VLOOKUP(D867,'[1]Combined Contribution Amounts'!$A$2:$K$1335,8,FALSE)),0,VLOOKUP(D867,'[1]Combined Contribution Amounts'!$A$2:$K$1335,8,FALSE))+-IF(ISNA(VLOOKUP(D867,'[1]Combined Contribution Amounts'!$A$2:$K$1335,9,FALSE)),0,VLOOKUP(D867,'[1]Combined Contribution Amounts'!$A$2:$K$1335,9,FALSE))</f>
        <v>0</v>
      </c>
      <c r="L867" s="105">
        <f>VLOOKUP(D867,'[1]Pension Expense Details'!$D$23:$S$1407,16,FALSE)</f>
        <v>2618616</v>
      </c>
      <c r="M867" s="105">
        <f>ROUND(('[1]68_InOutFlowsCurPrdAndPriorHist'!$F$28-'[1]68_InOutFlowsCurPrdAndPriorHist'!$F$31)*$H867,0)-VLOOKUP(D867,'[1]Pension Expense Details'!$D$23:$S$1407,12,FALSE)</f>
        <v>-391794</v>
      </c>
      <c r="N867" s="105">
        <f>ROUND(('[1]68_InOutFlowsCurPrdAndPriorHist'!$F$29-'[1]68_InOutFlowsCurPrdAndPriorHist'!$F$32)*$H867,0)-VLOOKUP(D867,'[1]Pension Expense Details'!$D$23:$S$1407,13,FALSE)</f>
        <v>-2960411</v>
      </c>
      <c r="O867" s="105">
        <f>ROUND(('[1]68_InOutFlowsCurPrdAndPriorHist'!$F$30-'[1]68_InOutFlowsCurPrdAndPriorHist'!$F$33)*$H867,0)-VLOOKUP(D867,'[1]Pension Expense Details'!$D$23:$S$1407,14,FALSE)</f>
        <v>1280174</v>
      </c>
      <c r="P867" s="105">
        <f>ROUND((VLOOKUP(D867,'[1]Schedule of Pension Amounts LW'!$B$15:$AC$1399,28,FALSE)-VLOOKUP(D867,'[1]Schedule of Pension Amounts LW'!$B$15:$AC$1399,27,FALSE))*'[1]Schedule of Pension Amounts LW'!AD$4,0)+VLOOKUP(D867,'[1]Schedule of Pension Amounts LW'!$B$15:$AH$1399,33,FALSE)-VLOOKUP(D867,'[1]Pension Expense Details'!$D$23:$S$1407,15,FALSE)</f>
        <v>1813896</v>
      </c>
      <c r="Q867" s="98">
        <f t="shared" si="58"/>
        <v>24590350</v>
      </c>
      <c r="R867" s="98">
        <f>ROUND('[1]68_InOutFlowsCurPrdAndPrior'!$D$32*IF(ISNA(VLOOKUP(D867,'[1]Proportionate Shares'!$D$23:$I$1359,6,FALSE)),0,VLOOKUP(D867,'[1]Proportionate Shares'!$D$23:$I$1359,6,FALSE)),0)</f>
        <v>103301</v>
      </c>
      <c r="S867" s="98">
        <f>ROUND('[1]68_InOutFlowsCurPrdAndPrior'!$D$33*IF(ISNA(VLOOKUP(D867,'[1]Proportionate Shares'!$D$23:$I$1359,6,FALSE)),0,VLOOKUP(D867,'[1]Proportionate Shares'!$D$23:$I$1359,6,FALSE)),0)</f>
        <v>7629134</v>
      </c>
      <c r="T867" s="98">
        <f>ROUND('[1]68_InOutFlowsCurPrdAndPrior'!$D$35*IF(ISNA(VLOOKUP(D867,'[1]Proportionate Shares'!$D$23:$I$1359,6,FALSE)),0,VLOOKUP(D867,'[1]Proportionate Shares'!$D$23:$I$1359,6,FALSE)),0)</f>
        <v>1478379</v>
      </c>
      <c r="U867" s="98">
        <f>VLOOKUP(D867,'[1]Schedule of Pension Amounts LW'!$B$15:$AS$1399,36,FALSE)</f>
        <v>2558395</v>
      </c>
      <c r="V867" s="99">
        <f t="shared" si="59"/>
        <v>11769209</v>
      </c>
      <c r="W867" s="98">
        <f>ROUND('[1]68_InOutFlowsCurPrdAndPrior'!$F$32*IF(ISNA(VLOOKUP(D867,'[1]Proportionate Shares'!$D$23:$I$1359,6,FALSE)),0,VLOOKUP(D867,'[1]Proportionate Shares'!$D$23:$I$1359,6,FALSE)),0)</f>
        <v>853816</v>
      </c>
      <c r="X867" s="98">
        <f>ROUND('[1]68_InOutFlowsCurPrdAndPrior'!$F$33*IF(ISNA(VLOOKUP(D867,'[1]Proportionate Shares'!$D$23:$I$1359,6,FALSE)),0,VLOOKUP(D867,'[1]Proportionate Shares'!$D$23:$I$1359,6,FALSE)),0)</f>
        <v>3152719</v>
      </c>
      <c r="Y867" s="98">
        <f>ROUND('[1]68_InOutFlowsCurPrdAndPrior'!$F$35*IF(ISNA(VLOOKUP(D867,'[1]Proportionate Shares'!$D$23:$I$1359,6,FALSE)),0,VLOOKUP(D867,'[1]Proportionate Shares'!$D$23:$I$1359,6,FALSE)),0)</f>
        <v>1231464</v>
      </c>
      <c r="Z867" s="98">
        <f>-VLOOKUP(D867,'[1]Schedule of Pension Amounts LW'!$B$15:$AS$1399,37,FALSE)</f>
        <v>396320</v>
      </c>
      <c r="AA867" s="99">
        <f t="shared" si="60"/>
        <v>5634319</v>
      </c>
      <c r="AB867" s="72">
        <f>VLOOKUP(D867,'[1]Pension Expense Details'!$D$22:$S$1407,16,FALSE)</f>
        <v>2618616</v>
      </c>
      <c r="AC867" s="72">
        <f t="shared" si="61"/>
        <v>2495716</v>
      </c>
      <c r="AD867" s="72">
        <f>VLOOKUP(D867,'[1]Schedule of Pension Amounts LW'!$B$15:$W$1399,22,FALSE)</f>
        <v>5114332</v>
      </c>
    </row>
    <row r="868" spans="1:30" x14ac:dyDescent="0.3">
      <c r="A868" s="104"/>
      <c r="B868" s="33"/>
      <c r="C868" s="33" t="str">
        <f>VLOOKUP(D868,'[1]Employer information'!$I$3:$J$1391,2,FALSE)</f>
        <v xml:space="preserve">Public Education                                  </v>
      </c>
      <c r="D868" s="33" t="str">
        <f>'[1]Schedule of Pension Amounts LW'!B861</f>
        <v>1743</v>
      </c>
      <c r="E868" s="33" t="str">
        <f>IF(ISNA(VLOOKUP(D868,'[1]Proportionate Shares'!$D$23:$G$1400,2,FALSE)),"",VLOOKUP(D868,'[1]Proportionate Shares'!$D$23:$G$1400,2,FALSE))</f>
        <v>083902</v>
      </c>
      <c r="F868" s="33" t="str">
        <f>IF(ISNA(VLOOKUP(D868,'[1]Proportionate Shares'!$D$23:$G$1400,3,FALSE)),"",VLOOKUP(D868,'[1]Proportionate Shares'!$D$23:$G$1400,3,FALSE))</f>
        <v/>
      </c>
      <c r="G868" s="34" t="str">
        <f>VLOOKUP(D868,'[1]Employer information'!$A$3:$B$1390,2,FALSE)</f>
        <v>LOOP ISD</v>
      </c>
      <c r="H868" s="36">
        <f>IF(ISNA(VLOOKUP(D868,'[1]Proportionate Shares'!$D$23:$I$1377,6,FALSE)),0,VLOOKUP(D868,'[1]Proportionate Shares'!$D$23:$I$1377,6,FALSE))</f>
        <v>1.2002158E-5</v>
      </c>
      <c r="I868" s="105">
        <f>VLOOKUP(D868,'[1]Schedule of Pension Amounts LW'!$B$15:$E$1399,3,FALSE)</f>
        <v>584353</v>
      </c>
      <c r="J868" s="105">
        <f>-IF(ISNA(VLOOKUP(D868,'[1]Combined Contribution Amounts'!$A$2:$K$1335,5,FALSE)),0,VLOOKUP(D868,'[1]Combined Contribution Amounts'!$A$2:$K$1335,5,FALSE))</f>
        <v>-42009</v>
      </c>
      <c r="K868" s="105">
        <f>-IF(ISNA(VLOOKUP(D868,'[1]Combined Contribution Amounts'!$A$2:$K$1335,7,FALSE)),0,VLOOKUP(D868,'[1]Combined Contribution Amounts'!$A$2:$K$1335,7,FALSE))+-IF(ISNA(VLOOKUP(D868,'[1]Combined Contribution Amounts'!$A$2:$K$1335,8,FALSE)),0,VLOOKUP(D868,'[1]Combined Contribution Amounts'!$A$2:$K$1335,8,FALSE))+-IF(ISNA(VLOOKUP(D868,'[1]Combined Contribution Amounts'!$A$2:$K$1335,9,FALSE)),0,VLOOKUP(D868,'[1]Combined Contribution Amounts'!$A$2:$K$1335,9,FALSE))</f>
        <v>0</v>
      </c>
      <c r="L868" s="105">
        <f>VLOOKUP(D868,'[1]Pension Expense Details'!$D$23:$S$1407,16,FALSE)</f>
        <v>69846</v>
      </c>
      <c r="M868" s="105">
        <f>ROUND(('[1]68_InOutFlowsCurPrdAndPriorHist'!$F$28-'[1]68_InOutFlowsCurPrdAndPriorHist'!$F$31)*$H868,0)-VLOOKUP(D868,'[1]Pension Expense Details'!$D$23:$S$1407,12,FALSE)</f>
        <v>-9940</v>
      </c>
      <c r="N868" s="105">
        <f>ROUND(('[1]68_InOutFlowsCurPrdAndPriorHist'!$F$29-'[1]68_InOutFlowsCurPrdAndPriorHist'!$F$32)*$H868,0)-VLOOKUP(D868,'[1]Pension Expense Details'!$D$23:$S$1407,13,FALSE)</f>
        <v>-75112</v>
      </c>
      <c r="O868" s="105">
        <f>ROUND(('[1]68_InOutFlowsCurPrdAndPriorHist'!$F$30-'[1]68_InOutFlowsCurPrdAndPriorHist'!$F$33)*$H868,0)-VLOOKUP(D868,'[1]Pension Expense Details'!$D$23:$S$1407,14,FALSE)</f>
        <v>32481</v>
      </c>
      <c r="P868" s="105">
        <f>ROUND((VLOOKUP(D868,'[1]Schedule of Pension Amounts LW'!$B$15:$AC$1399,28,FALSE)-VLOOKUP(D868,'[1]Schedule of Pension Amounts LW'!$B$15:$AC$1399,27,FALSE))*'[1]Schedule of Pension Amounts LW'!AD$4,0)+VLOOKUP(D868,'[1]Schedule of Pension Amounts LW'!$B$15:$AH$1399,33,FALSE)-VLOOKUP(D868,'[1]Pension Expense Details'!$D$23:$S$1407,15,FALSE)</f>
        <v>64291</v>
      </c>
      <c r="Q868" s="98">
        <f t="shared" si="58"/>
        <v>623910</v>
      </c>
      <c r="R868" s="98">
        <f>ROUND('[1]68_InOutFlowsCurPrdAndPrior'!$D$32*IF(ISNA(VLOOKUP(D868,'[1]Proportionate Shares'!$D$23:$I$1359,6,FALSE)),0,VLOOKUP(D868,'[1]Proportionate Shares'!$D$23:$I$1359,6,FALSE)),0)</f>
        <v>2621</v>
      </c>
      <c r="S868" s="98">
        <f>ROUND('[1]68_InOutFlowsCurPrdAndPrior'!$D$33*IF(ISNA(VLOOKUP(D868,'[1]Proportionate Shares'!$D$23:$I$1359,6,FALSE)),0,VLOOKUP(D868,'[1]Proportionate Shares'!$D$23:$I$1359,6,FALSE)),0)</f>
        <v>193567</v>
      </c>
      <c r="T868" s="98">
        <f>ROUND('[1]68_InOutFlowsCurPrdAndPrior'!$D$35*IF(ISNA(VLOOKUP(D868,'[1]Proportionate Shares'!$D$23:$I$1359,6,FALSE)),0,VLOOKUP(D868,'[1]Proportionate Shares'!$D$23:$I$1359,6,FALSE)),0)</f>
        <v>37510</v>
      </c>
      <c r="U868" s="98">
        <f>VLOOKUP(D868,'[1]Schedule of Pension Amounts LW'!$B$15:$AS$1399,36,FALSE)</f>
        <v>113537</v>
      </c>
      <c r="V868" s="99">
        <f t="shared" si="59"/>
        <v>347235</v>
      </c>
      <c r="W868" s="98">
        <f>ROUND('[1]68_InOutFlowsCurPrdAndPrior'!$F$32*IF(ISNA(VLOOKUP(D868,'[1]Proportionate Shares'!$D$23:$I$1359,6,FALSE)),0,VLOOKUP(D868,'[1]Proportionate Shares'!$D$23:$I$1359,6,FALSE)),0)</f>
        <v>21663</v>
      </c>
      <c r="X868" s="98">
        <f>ROUND('[1]68_InOutFlowsCurPrdAndPrior'!$F$33*IF(ISNA(VLOOKUP(D868,'[1]Proportionate Shares'!$D$23:$I$1359,6,FALSE)),0,VLOOKUP(D868,'[1]Proportionate Shares'!$D$23:$I$1359,6,FALSE)),0)</f>
        <v>79991</v>
      </c>
      <c r="Y868" s="98">
        <f>ROUND('[1]68_InOutFlowsCurPrdAndPrior'!$F$35*IF(ISNA(VLOOKUP(D868,'[1]Proportionate Shares'!$D$23:$I$1359,6,FALSE)),0,VLOOKUP(D868,'[1]Proportionate Shares'!$D$23:$I$1359,6,FALSE)),0)</f>
        <v>31245</v>
      </c>
      <c r="Z868" s="98">
        <f>-VLOOKUP(D868,'[1]Schedule of Pension Amounts LW'!$B$15:$AS$1399,37,FALSE)</f>
        <v>48927</v>
      </c>
      <c r="AA868" s="99">
        <f t="shared" si="60"/>
        <v>181826</v>
      </c>
      <c r="AB868" s="72">
        <f>VLOOKUP(D868,'[1]Pension Expense Details'!$D$22:$S$1407,16,FALSE)</f>
        <v>69846</v>
      </c>
      <c r="AC868" s="72">
        <f t="shared" si="61"/>
        <v>67776</v>
      </c>
      <c r="AD868" s="72">
        <f>VLOOKUP(D868,'[1]Schedule of Pension Amounts LW'!$B$15:$W$1399,22,FALSE)</f>
        <v>137622</v>
      </c>
    </row>
    <row r="869" spans="1:30" x14ac:dyDescent="0.3">
      <c r="A869" s="104"/>
      <c r="B869" s="33"/>
      <c r="C869" s="33" t="str">
        <f>VLOOKUP(D869,'[1]Employer information'!$I$3:$J$1391,2,FALSE)</f>
        <v xml:space="preserve">Public Education                                  </v>
      </c>
      <c r="D869" s="33" t="str">
        <f>'[1]Schedule of Pension Amounts LW'!B862</f>
        <v>0839</v>
      </c>
      <c r="E869" s="33" t="str">
        <f>IF(ISNA(VLOOKUP(D869,'[1]Proportionate Shares'!$D$23:$G$1400,2,FALSE)),"",VLOOKUP(D869,'[1]Proportionate Shares'!$D$23:$G$1400,2,FALSE))</f>
        <v>168902</v>
      </c>
      <c r="F869" s="33" t="str">
        <f>IF(ISNA(VLOOKUP(D869,'[1]Proportionate Shares'!$D$23:$G$1400,3,FALSE)),"",VLOOKUP(D869,'[1]Proportionate Shares'!$D$23:$G$1400,3,FALSE))</f>
        <v xml:space="preserve">   </v>
      </c>
      <c r="G869" s="34" t="str">
        <f>VLOOKUP(D869,'[1]Employer information'!$A$3:$B$1390,2,FALSE)</f>
        <v>LORAINE ISD</v>
      </c>
      <c r="H869" s="36">
        <f>IF(ISNA(VLOOKUP(D869,'[1]Proportionate Shares'!$D$23:$I$1377,6,FALSE)),0,VLOOKUP(D869,'[1]Proportionate Shares'!$D$23:$I$1377,6,FALSE))</f>
        <v>1.0074796E-5</v>
      </c>
      <c r="I869" s="105">
        <f>VLOOKUP(D869,'[1]Schedule of Pension Amounts LW'!$B$15:$E$1399,3,FALSE)</f>
        <v>609254</v>
      </c>
      <c r="J869" s="105">
        <f>-IF(ISNA(VLOOKUP(D869,'[1]Combined Contribution Amounts'!$A$2:$K$1335,5,FALSE)),0,VLOOKUP(D869,'[1]Combined Contribution Amounts'!$A$2:$K$1335,5,FALSE))</f>
        <v>-35263</v>
      </c>
      <c r="K869" s="105">
        <f>-IF(ISNA(VLOOKUP(D869,'[1]Combined Contribution Amounts'!$A$2:$K$1335,7,FALSE)),0,VLOOKUP(D869,'[1]Combined Contribution Amounts'!$A$2:$K$1335,7,FALSE))+-IF(ISNA(VLOOKUP(D869,'[1]Combined Contribution Amounts'!$A$2:$K$1335,8,FALSE)),0,VLOOKUP(D869,'[1]Combined Contribution Amounts'!$A$2:$K$1335,8,FALSE))+-IF(ISNA(VLOOKUP(D869,'[1]Combined Contribution Amounts'!$A$2:$K$1335,9,FALSE)),0,VLOOKUP(D869,'[1]Combined Contribution Amounts'!$A$2:$K$1335,9,FALSE))</f>
        <v>0</v>
      </c>
      <c r="L869" s="105">
        <f>VLOOKUP(D869,'[1]Pension Expense Details'!$D$23:$S$1407,16,FALSE)</f>
        <v>39967</v>
      </c>
      <c r="M869" s="105">
        <f>ROUND(('[1]68_InOutFlowsCurPrdAndPriorHist'!$F$28-'[1]68_InOutFlowsCurPrdAndPriorHist'!$F$31)*$H869,0)-VLOOKUP(D869,'[1]Pension Expense Details'!$D$23:$S$1407,12,FALSE)</f>
        <v>-8344</v>
      </c>
      <c r="N869" s="105">
        <f>ROUND(('[1]68_InOutFlowsCurPrdAndPriorHist'!$F$29-'[1]68_InOutFlowsCurPrdAndPriorHist'!$F$32)*$H869,0)-VLOOKUP(D869,'[1]Pension Expense Details'!$D$23:$S$1407,13,FALSE)</f>
        <v>-63050</v>
      </c>
      <c r="O869" s="105">
        <f>ROUND(('[1]68_InOutFlowsCurPrdAndPriorHist'!$F$30-'[1]68_InOutFlowsCurPrdAndPriorHist'!$F$33)*$H869,0)-VLOOKUP(D869,'[1]Pension Expense Details'!$D$23:$S$1407,14,FALSE)</f>
        <v>27265</v>
      </c>
      <c r="P869" s="105">
        <f>ROUND((VLOOKUP(D869,'[1]Schedule of Pension Amounts LW'!$B$15:$AC$1399,28,FALSE)-VLOOKUP(D869,'[1]Schedule of Pension Amounts LW'!$B$15:$AC$1399,27,FALSE))*'[1]Schedule of Pension Amounts LW'!AD$4,0)+VLOOKUP(D869,'[1]Schedule of Pension Amounts LW'!$B$15:$AH$1399,33,FALSE)-VLOOKUP(D869,'[1]Pension Expense Details'!$D$23:$S$1407,15,FALSE)</f>
        <v>-46110</v>
      </c>
      <c r="Q869" s="98">
        <f t="shared" si="58"/>
        <v>523719</v>
      </c>
      <c r="R869" s="98">
        <f>ROUND('[1]68_InOutFlowsCurPrdAndPrior'!$D$32*IF(ISNA(VLOOKUP(D869,'[1]Proportionate Shares'!$D$23:$I$1359,6,FALSE)),0,VLOOKUP(D869,'[1]Proportionate Shares'!$D$23:$I$1359,6,FALSE)),0)</f>
        <v>2200</v>
      </c>
      <c r="S869" s="98">
        <f>ROUND('[1]68_InOutFlowsCurPrdAndPrior'!$D$33*IF(ISNA(VLOOKUP(D869,'[1]Proportionate Shares'!$D$23:$I$1359,6,FALSE)),0,VLOOKUP(D869,'[1]Proportionate Shares'!$D$23:$I$1359,6,FALSE)),0)</f>
        <v>162483</v>
      </c>
      <c r="T869" s="98">
        <f>ROUND('[1]68_InOutFlowsCurPrdAndPrior'!$D$35*IF(ISNA(VLOOKUP(D869,'[1]Proportionate Shares'!$D$23:$I$1359,6,FALSE)),0,VLOOKUP(D869,'[1]Proportionate Shares'!$D$23:$I$1359,6,FALSE)),0)</f>
        <v>31486</v>
      </c>
      <c r="U869" s="98">
        <f>VLOOKUP(D869,'[1]Schedule of Pension Amounts LW'!$B$15:$AS$1399,36,FALSE)</f>
        <v>74873</v>
      </c>
      <c r="V869" s="99">
        <f t="shared" si="59"/>
        <v>271042</v>
      </c>
      <c r="W869" s="98">
        <f>ROUND('[1]68_InOutFlowsCurPrdAndPrior'!$F$32*IF(ISNA(VLOOKUP(D869,'[1]Proportionate Shares'!$D$23:$I$1359,6,FALSE)),0,VLOOKUP(D869,'[1]Proportionate Shares'!$D$23:$I$1359,6,FALSE)),0)</f>
        <v>18184</v>
      </c>
      <c r="X869" s="98">
        <f>ROUND('[1]68_InOutFlowsCurPrdAndPrior'!$F$33*IF(ISNA(VLOOKUP(D869,'[1]Proportionate Shares'!$D$23:$I$1359,6,FALSE)),0,VLOOKUP(D869,'[1]Proportionate Shares'!$D$23:$I$1359,6,FALSE)),0)</f>
        <v>67146</v>
      </c>
      <c r="Y869" s="98">
        <f>ROUND('[1]68_InOutFlowsCurPrdAndPrior'!$F$35*IF(ISNA(VLOOKUP(D869,'[1]Proportionate Shares'!$D$23:$I$1359,6,FALSE)),0,VLOOKUP(D869,'[1]Proportionate Shares'!$D$23:$I$1359,6,FALSE)),0)</f>
        <v>26227</v>
      </c>
      <c r="Z869" s="98">
        <f>-VLOOKUP(D869,'[1]Schedule of Pension Amounts LW'!$B$15:$AS$1399,37,FALSE)</f>
        <v>81074</v>
      </c>
      <c r="AA869" s="99">
        <f t="shared" si="60"/>
        <v>192631</v>
      </c>
      <c r="AB869" s="72">
        <f>VLOOKUP(D869,'[1]Pension Expense Details'!$D$22:$S$1407,16,FALSE)</f>
        <v>39967</v>
      </c>
      <c r="AC869" s="72">
        <f t="shared" si="61"/>
        <v>67664</v>
      </c>
      <c r="AD869" s="72">
        <f>VLOOKUP(D869,'[1]Schedule of Pension Amounts LW'!$B$15:$W$1399,22,FALSE)</f>
        <v>107631</v>
      </c>
    </row>
    <row r="870" spans="1:30" x14ac:dyDescent="0.3">
      <c r="A870" s="104"/>
      <c r="B870" s="33"/>
      <c r="C870" s="33" t="str">
        <f>VLOOKUP(D870,'[1]Employer information'!$I$3:$J$1391,2,FALSE)</f>
        <v xml:space="preserve">Public Education                                  </v>
      </c>
      <c r="D870" s="33" t="str">
        <f>'[1]Schedule of Pension Amounts LW'!B863</f>
        <v>0840</v>
      </c>
      <c r="E870" s="33" t="str">
        <f>IF(ISNA(VLOOKUP(D870,'[1]Proportionate Shares'!$D$23:$G$1400,2,FALSE)),"",VLOOKUP(D870,'[1]Proportionate Shares'!$D$23:$G$1400,2,FALSE))</f>
        <v>161907</v>
      </c>
      <c r="F870" s="33" t="str">
        <f>IF(ISNA(VLOOKUP(D870,'[1]Proportionate Shares'!$D$23:$G$1400,3,FALSE)),"",VLOOKUP(D870,'[1]Proportionate Shares'!$D$23:$G$1400,3,FALSE))</f>
        <v xml:space="preserve">   </v>
      </c>
      <c r="G870" s="34" t="str">
        <f>VLOOKUP(D870,'[1]Employer information'!$A$3:$B$1390,2,FALSE)</f>
        <v>LORENA ISD</v>
      </c>
      <c r="H870" s="36">
        <f>IF(ISNA(VLOOKUP(D870,'[1]Proportionate Shares'!$D$23:$I$1377,6,FALSE)),0,VLOOKUP(D870,'[1]Proportionate Shares'!$D$23:$I$1377,6,FALSE))</f>
        <v>8.2920287000000004E-5</v>
      </c>
      <c r="I870" s="105">
        <f>VLOOKUP(D870,'[1]Schedule of Pension Amounts LW'!$B$15:$E$1399,3,FALSE)</f>
        <v>4476990</v>
      </c>
      <c r="J870" s="105">
        <f>-IF(ISNA(VLOOKUP(D870,'[1]Combined Contribution Amounts'!$A$2:$K$1335,5,FALSE)),0,VLOOKUP(D870,'[1]Combined Contribution Amounts'!$A$2:$K$1335,5,FALSE))</f>
        <v>-290231</v>
      </c>
      <c r="K870" s="105">
        <f>-IF(ISNA(VLOOKUP(D870,'[1]Combined Contribution Amounts'!$A$2:$K$1335,7,FALSE)),0,VLOOKUP(D870,'[1]Combined Contribution Amounts'!$A$2:$K$1335,7,FALSE))+-IF(ISNA(VLOOKUP(D870,'[1]Combined Contribution Amounts'!$A$2:$K$1335,8,FALSE)),0,VLOOKUP(D870,'[1]Combined Contribution Amounts'!$A$2:$K$1335,8,FALSE))+-IF(ISNA(VLOOKUP(D870,'[1]Combined Contribution Amounts'!$A$2:$K$1335,9,FALSE)),0,VLOOKUP(D870,'[1]Combined Contribution Amounts'!$A$2:$K$1335,9,FALSE))</f>
        <v>0</v>
      </c>
      <c r="L870" s="105">
        <f>VLOOKUP(D870,'[1]Pension Expense Details'!$D$23:$S$1407,16,FALSE)</f>
        <v>413426</v>
      </c>
      <c r="M870" s="105">
        <f>ROUND(('[1]68_InOutFlowsCurPrdAndPriorHist'!$F$28-'[1]68_InOutFlowsCurPrdAndPriorHist'!$F$31)*$H870,0)-VLOOKUP(D870,'[1]Pension Expense Details'!$D$23:$S$1407,12,FALSE)</f>
        <v>-68677</v>
      </c>
      <c r="N870" s="105">
        <f>ROUND(('[1]68_InOutFlowsCurPrdAndPriorHist'!$F$29-'[1]68_InOutFlowsCurPrdAndPriorHist'!$F$32)*$H870,0)-VLOOKUP(D870,'[1]Pension Expense Details'!$D$23:$S$1407,13,FALSE)</f>
        <v>-518932</v>
      </c>
      <c r="O870" s="105">
        <f>ROUND(('[1]68_InOutFlowsCurPrdAndPriorHist'!$F$30-'[1]68_InOutFlowsCurPrdAndPriorHist'!$F$33)*$H870,0)-VLOOKUP(D870,'[1]Pension Expense Details'!$D$23:$S$1407,14,FALSE)</f>
        <v>224402</v>
      </c>
      <c r="P870" s="105">
        <f>ROUND((VLOOKUP(D870,'[1]Schedule of Pension Amounts LW'!$B$15:$AC$1399,28,FALSE)-VLOOKUP(D870,'[1]Schedule of Pension Amounts LW'!$B$15:$AC$1399,27,FALSE))*'[1]Schedule of Pension Amounts LW'!AD$4,0)+VLOOKUP(D870,'[1]Schedule of Pension Amounts LW'!$B$15:$AH$1399,33,FALSE)-VLOOKUP(D870,'[1]Pension Expense Details'!$D$23:$S$1407,15,FALSE)</f>
        <v>73478</v>
      </c>
      <c r="Q870" s="98">
        <f t="shared" si="58"/>
        <v>4310456</v>
      </c>
      <c r="R870" s="98">
        <f>ROUND('[1]68_InOutFlowsCurPrdAndPrior'!$D$32*IF(ISNA(VLOOKUP(D870,'[1]Proportionate Shares'!$D$23:$I$1359,6,FALSE)),0,VLOOKUP(D870,'[1]Proportionate Shares'!$D$23:$I$1359,6,FALSE)),0)</f>
        <v>18108</v>
      </c>
      <c r="S870" s="98">
        <f>ROUND('[1]68_InOutFlowsCurPrdAndPrior'!$D$33*IF(ISNA(VLOOKUP(D870,'[1]Proportionate Shares'!$D$23:$I$1359,6,FALSE)),0,VLOOKUP(D870,'[1]Proportionate Shares'!$D$23:$I$1359,6,FALSE)),0)</f>
        <v>1337315</v>
      </c>
      <c r="T870" s="98">
        <f>ROUND('[1]68_InOutFlowsCurPrdAndPrior'!$D$35*IF(ISNA(VLOOKUP(D870,'[1]Proportionate Shares'!$D$23:$I$1359,6,FALSE)),0,VLOOKUP(D870,'[1]Proportionate Shares'!$D$23:$I$1359,6,FALSE)),0)</f>
        <v>259146</v>
      </c>
      <c r="U870" s="98">
        <f>VLOOKUP(D870,'[1]Schedule of Pension Amounts LW'!$B$15:$AS$1399,36,FALSE)</f>
        <v>411189</v>
      </c>
      <c r="V870" s="99">
        <f t="shared" si="59"/>
        <v>2025758</v>
      </c>
      <c r="W870" s="98">
        <f>ROUND('[1]68_InOutFlowsCurPrdAndPrior'!$F$32*IF(ISNA(VLOOKUP(D870,'[1]Proportionate Shares'!$D$23:$I$1359,6,FALSE)),0,VLOOKUP(D870,'[1]Proportionate Shares'!$D$23:$I$1359,6,FALSE)),0)</f>
        <v>149666</v>
      </c>
      <c r="X870" s="98">
        <f>ROUND('[1]68_InOutFlowsCurPrdAndPrior'!$F$33*IF(ISNA(VLOOKUP(D870,'[1]Proportionate Shares'!$D$23:$I$1359,6,FALSE)),0,VLOOKUP(D870,'[1]Proportionate Shares'!$D$23:$I$1359,6,FALSE)),0)</f>
        <v>552642</v>
      </c>
      <c r="Y870" s="98">
        <f>ROUND('[1]68_InOutFlowsCurPrdAndPrior'!$F$35*IF(ISNA(VLOOKUP(D870,'[1]Proportionate Shares'!$D$23:$I$1359,6,FALSE)),0,VLOOKUP(D870,'[1]Proportionate Shares'!$D$23:$I$1359,6,FALSE)),0)</f>
        <v>215864</v>
      </c>
      <c r="Z870" s="98">
        <f>-VLOOKUP(D870,'[1]Schedule of Pension Amounts LW'!$B$15:$AS$1399,37,FALSE)</f>
        <v>34682</v>
      </c>
      <c r="AA870" s="99">
        <f t="shared" si="60"/>
        <v>952854</v>
      </c>
      <c r="AB870" s="72">
        <f>VLOOKUP(D870,'[1]Pension Expense Details'!$D$22:$S$1407,16,FALSE)</f>
        <v>413426</v>
      </c>
      <c r="AC870" s="72">
        <f t="shared" si="61"/>
        <v>518152</v>
      </c>
      <c r="AD870" s="72">
        <f>VLOOKUP(D870,'[1]Schedule of Pension Amounts LW'!$B$15:$W$1399,22,FALSE)</f>
        <v>931578</v>
      </c>
    </row>
    <row r="871" spans="1:30" x14ac:dyDescent="0.3">
      <c r="A871" s="104"/>
      <c r="B871" s="33"/>
      <c r="C871" s="33" t="str">
        <f>VLOOKUP(D871,'[1]Employer information'!$I$3:$J$1391,2,FALSE)</f>
        <v xml:space="preserve">Public Education                                  </v>
      </c>
      <c r="D871" s="33" t="str">
        <f>'[1]Schedule of Pension Amounts LW'!B864</f>
        <v>0841</v>
      </c>
      <c r="E871" s="33" t="str">
        <f>IF(ISNA(VLOOKUP(D871,'[1]Proportionate Shares'!$D$23:$G$1400,2,FALSE)),"",VLOOKUP(D871,'[1]Proportionate Shares'!$D$23:$G$1400,2,FALSE))</f>
        <v>054902</v>
      </c>
      <c r="F871" s="33" t="str">
        <f>IF(ISNA(VLOOKUP(D871,'[1]Proportionate Shares'!$D$23:$G$1400,3,FALSE)),"",VLOOKUP(D871,'[1]Proportionate Shares'!$D$23:$G$1400,3,FALSE))</f>
        <v xml:space="preserve">   </v>
      </c>
      <c r="G871" s="34" t="str">
        <f>VLOOKUP(D871,'[1]Employer information'!$A$3:$B$1390,2,FALSE)</f>
        <v>LORENZO CONS ISD</v>
      </c>
      <c r="H871" s="36">
        <f>IF(ISNA(VLOOKUP(D871,'[1]Proportionate Shares'!$D$23:$I$1377,6,FALSE)),0,VLOOKUP(D871,'[1]Proportionate Shares'!$D$23:$I$1377,6,FALSE))</f>
        <v>3.6039901999999999E-5</v>
      </c>
      <c r="I871" s="105">
        <f>VLOOKUP(D871,'[1]Schedule of Pension Amounts LW'!$B$15:$E$1399,3,FALSE)</f>
        <v>2054630</v>
      </c>
      <c r="J871" s="105">
        <f>-IF(ISNA(VLOOKUP(D871,'[1]Combined Contribution Amounts'!$A$2:$K$1335,5,FALSE)),0,VLOOKUP(D871,'[1]Combined Contribution Amounts'!$A$2:$K$1335,5,FALSE))</f>
        <v>-126144</v>
      </c>
      <c r="K871" s="105">
        <f>-IF(ISNA(VLOOKUP(D871,'[1]Combined Contribution Amounts'!$A$2:$K$1335,7,FALSE)),0,VLOOKUP(D871,'[1]Combined Contribution Amounts'!$A$2:$K$1335,7,FALSE))+-IF(ISNA(VLOOKUP(D871,'[1]Combined Contribution Amounts'!$A$2:$K$1335,8,FALSE)),0,VLOOKUP(D871,'[1]Combined Contribution Amounts'!$A$2:$K$1335,8,FALSE))+-IF(ISNA(VLOOKUP(D871,'[1]Combined Contribution Amounts'!$A$2:$K$1335,9,FALSE)),0,VLOOKUP(D871,'[1]Combined Contribution Amounts'!$A$2:$K$1335,9,FALSE))</f>
        <v>0</v>
      </c>
      <c r="L871" s="105">
        <f>VLOOKUP(D871,'[1]Pension Expense Details'!$D$23:$S$1407,16,FALSE)</f>
        <v>162591</v>
      </c>
      <c r="M871" s="105">
        <f>ROUND(('[1]68_InOutFlowsCurPrdAndPriorHist'!$F$28-'[1]68_InOutFlowsCurPrdAndPriorHist'!$F$31)*$H871,0)-VLOOKUP(D871,'[1]Pension Expense Details'!$D$23:$S$1407,12,FALSE)</f>
        <v>-29849</v>
      </c>
      <c r="N871" s="105">
        <f>ROUND(('[1]68_InOutFlowsCurPrdAndPriorHist'!$F$29-'[1]68_InOutFlowsCurPrdAndPriorHist'!$F$32)*$H871,0)-VLOOKUP(D871,'[1]Pension Expense Details'!$D$23:$S$1407,13,FALSE)</f>
        <v>-225545</v>
      </c>
      <c r="O871" s="105">
        <f>ROUND(('[1]68_InOutFlowsCurPrdAndPriorHist'!$F$30-'[1]68_InOutFlowsCurPrdAndPriorHist'!$F$33)*$H871,0)-VLOOKUP(D871,'[1]Pension Expense Details'!$D$23:$S$1407,14,FALSE)</f>
        <v>97533</v>
      </c>
      <c r="P871" s="105">
        <f>ROUND((VLOOKUP(D871,'[1]Schedule of Pension Amounts LW'!$B$15:$AC$1399,28,FALSE)-VLOOKUP(D871,'[1]Schedule of Pension Amounts LW'!$B$15:$AC$1399,27,FALSE))*'[1]Schedule of Pension Amounts LW'!AD$4,0)+VLOOKUP(D871,'[1]Schedule of Pension Amounts LW'!$B$15:$AH$1399,33,FALSE)-VLOOKUP(D871,'[1]Pension Expense Details'!$D$23:$S$1407,15,FALSE)</f>
        <v>-59749</v>
      </c>
      <c r="Q871" s="98">
        <f t="shared" si="58"/>
        <v>1873467</v>
      </c>
      <c r="R871" s="98">
        <f>ROUND('[1]68_InOutFlowsCurPrdAndPrior'!$D$32*IF(ISNA(VLOOKUP(D871,'[1]Proportionate Shares'!$D$23:$I$1359,6,FALSE)),0,VLOOKUP(D871,'[1]Proportionate Shares'!$D$23:$I$1359,6,FALSE)),0)</f>
        <v>7870</v>
      </c>
      <c r="S871" s="98">
        <f>ROUND('[1]68_InOutFlowsCurPrdAndPrior'!$D$33*IF(ISNA(VLOOKUP(D871,'[1]Proportionate Shares'!$D$23:$I$1359,6,FALSE)),0,VLOOKUP(D871,'[1]Proportionate Shares'!$D$23:$I$1359,6,FALSE)),0)</f>
        <v>581241</v>
      </c>
      <c r="T871" s="98">
        <f>ROUND('[1]68_InOutFlowsCurPrdAndPrior'!$D$35*IF(ISNA(VLOOKUP(D871,'[1]Proportionate Shares'!$D$23:$I$1359,6,FALSE)),0,VLOOKUP(D871,'[1]Proportionate Shares'!$D$23:$I$1359,6,FALSE)),0)</f>
        <v>112633</v>
      </c>
      <c r="U871" s="98">
        <f>VLOOKUP(D871,'[1]Schedule of Pension Amounts LW'!$B$15:$AS$1399,36,FALSE)</f>
        <v>62857</v>
      </c>
      <c r="V871" s="99">
        <f t="shared" si="59"/>
        <v>764601</v>
      </c>
      <c r="W871" s="98">
        <f>ROUND('[1]68_InOutFlowsCurPrdAndPrior'!$F$32*IF(ISNA(VLOOKUP(D871,'[1]Proportionate Shares'!$D$23:$I$1359,6,FALSE)),0,VLOOKUP(D871,'[1]Proportionate Shares'!$D$23:$I$1359,6,FALSE)),0)</f>
        <v>65050</v>
      </c>
      <c r="X871" s="98">
        <f>ROUND('[1]68_InOutFlowsCurPrdAndPrior'!$F$33*IF(ISNA(VLOOKUP(D871,'[1]Proportionate Shares'!$D$23:$I$1359,6,FALSE)),0,VLOOKUP(D871,'[1]Proportionate Shares'!$D$23:$I$1359,6,FALSE)),0)</f>
        <v>240196</v>
      </c>
      <c r="Y871" s="98">
        <f>ROUND('[1]68_InOutFlowsCurPrdAndPrior'!$F$35*IF(ISNA(VLOOKUP(D871,'[1]Proportionate Shares'!$D$23:$I$1359,6,FALSE)),0,VLOOKUP(D871,'[1]Proportionate Shares'!$D$23:$I$1359,6,FALSE)),0)</f>
        <v>93822</v>
      </c>
      <c r="Z871" s="98">
        <f>-VLOOKUP(D871,'[1]Schedule of Pension Amounts LW'!$B$15:$AS$1399,37,FALSE)</f>
        <v>169675</v>
      </c>
      <c r="AA871" s="99">
        <f t="shared" si="60"/>
        <v>568743</v>
      </c>
      <c r="AB871" s="72">
        <f>VLOOKUP(D871,'[1]Pension Expense Details'!$D$22:$S$1407,16,FALSE)</f>
        <v>162591</v>
      </c>
      <c r="AC871" s="72">
        <f t="shared" si="61"/>
        <v>158737</v>
      </c>
      <c r="AD871" s="72">
        <f>VLOOKUP(D871,'[1]Schedule of Pension Amounts LW'!$B$15:$W$1399,22,FALSE)</f>
        <v>321328</v>
      </c>
    </row>
    <row r="872" spans="1:30" x14ac:dyDescent="0.3">
      <c r="A872" s="104"/>
      <c r="B872" s="33"/>
      <c r="C872" s="33" t="str">
        <f>VLOOKUP(D872,'[1]Employer information'!$I$3:$J$1391,2,FALSE)</f>
        <v xml:space="preserve">Public Education                                  </v>
      </c>
      <c r="D872" s="33" t="str">
        <f>'[1]Schedule of Pension Amounts LW'!B865</f>
        <v>0843</v>
      </c>
      <c r="E872" s="33" t="str">
        <f>IF(ISNA(VLOOKUP(D872,'[1]Proportionate Shares'!$D$23:$G$1400,2,FALSE)),"",VLOOKUP(D872,'[1]Proportionate Shares'!$D$23:$G$1400,2,FALSE))</f>
        <v>031906</v>
      </c>
      <c r="F872" s="33" t="str">
        <f>IF(ISNA(VLOOKUP(D872,'[1]Proportionate Shares'!$D$23:$G$1400,3,FALSE)),"",VLOOKUP(D872,'[1]Proportionate Shares'!$D$23:$G$1400,3,FALSE))</f>
        <v xml:space="preserve">   </v>
      </c>
      <c r="G872" s="34" t="str">
        <f>VLOOKUP(D872,'[1]Employer information'!$A$3:$B$1390,2,FALSE)</f>
        <v>LOS FRESNOS CONS ISD</v>
      </c>
      <c r="H872" s="36">
        <f>IF(ISNA(VLOOKUP(D872,'[1]Proportionate Shares'!$D$23:$I$1377,6,FALSE)),0,VLOOKUP(D872,'[1]Proportionate Shares'!$D$23:$I$1377,6,FALSE))</f>
        <v>5.8736034600000001E-4</v>
      </c>
      <c r="I872" s="105">
        <f>VLOOKUP(D872,'[1]Schedule of Pension Amounts LW'!$B$15:$E$1399,3,FALSE)</f>
        <v>31568868</v>
      </c>
      <c r="J872" s="105">
        <f>-IF(ISNA(VLOOKUP(D872,'[1]Combined Contribution Amounts'!$A$2:$K$1335,5,FALSE)),0,VLOOKUP(D872,'[1]Combined Contribution Amounts'!$A$2:$K$1335,5,FALSE))</f>
        <v>-2055832</v>
      </c>
      <c r="K872" s="105">
        <f>-IF(ISNA(VLOOKUP(D872,'[1]Combined Contribution Amounts'!$A$2:$K$1335,7,FALSE)),0,VLOOKUP(D872,'[1]Combined Contribution Amounts'!$A$2:$K$1335,7,FALSE))+-IF(ISNA(VLOOKUP(D872,'[1]Combined Contribution Amounts'!$A$2:$K$1335,8,FALSE)),0,VLOOKUP(D872,'[1]Combined Contribution Amounts'!$A$2:$K$1335,8,FALSE))+-IF(ISNA(VLOOKUP(D872,'[1]Combined Contribution Amounts'!$A$2:$K$1335,9,FALSE)),0,VLOOKUP(D872,'[1]Combined Contribution Amounts'!$A$2:$K$1335,9,FALSE))</f>
        <v>0</v>
      </c>
      <c r="L872" s="105">
        <f>VLOOKUP(D872,'[1]Pension Expense Details'!$D$23:$S$1407,16,FALSE)</f>
        <v>2951047</v>
      </c>
      <c r="M872" s="105">
        <f>ROUND(('[1]68_InOutFlowsCurPrdAndPriorHist'!$F$28-'[1]68_InOutFlowsCurPrdAndPriorHist'!$F$31)*$H872,0)-VLOOKUP(D872,'[1]Pension Expense Details'!$D$23:$S$1407,12,FALSE)</f>
        <v>-486474</v>
      </c>
      <c r="N872" s="105">
        <f>ROUND(('[1]68_InOutFlowsCurPrdAndPriorHist'!$F$29-'[1]68_InOutFlowsCurPrdAndPriorHist'!$F$32)*$H872,0)-VLOOKUP(D872,'[1]Pension Expense Details'!$D$23:$S$1407,13,FALSE)</f>
        <v>-3675821</v>
      </c>
      <c r="O872" s="105">
        <f>ROUND(('[1]68_InOutFlowsCurPrdAndPriorHist'!$F$30-'[1]68_InOutFlowsCurPrdAndPriorHist'!$F$33)*$H872,0)-VLOOKUP(D872,'[1]Pension Expense Details'!$D$23:$S$1407,14,FALSE)</f>
        <v>1589538</v>
      </c>
      <c r="P872" s="105">
        <f>ROUND((VLOOKUP(D872,'[1]Schedule of Pension Amounts LW'!$B$15:$AC$1399,28,FALSE)-VLOOKUP(D872,'[1]Schedule of Pension Amounts LW'!$B$15:$AC$1399,27,FALSE))*'[1]Schedule of Pension Amounts LW'!AD$4,0)+VLOOKUP(D872,'[1]Schedule of Pension Amounts LW'!$B$15:$AH$1399,33,FALSE)-VLOOKUP(D872,'[1]Pension Expense Details'!$D$23:$S$1407,15,FALSE)</f>
        <v>641501</v>
      </c>
      <c r="Q872" s="98">
        <f t="shared" si="58"/>
        <v>30532827</v>
      </c>
      <c r="R872" s="98">
        <f>ROUND('[1]68_InOutFlowsCurPrdAndPrior'!$D$32*IF(ISNA(VLOOKUP(D872,'[1]Proportionate Shares'!$D$23:$I$1359,6,FALSE)),0,VLOOKUP(D872,'[1]Proportionate Shares'!$D$23:$I$1359,6,FALSE)),0)</f>
        <v>128265</v>
      </c>
      <c r="S872" s="98">
        <f>ROUND('[1]68_InOutFlowsCurPrdAndPrior'!$D$33*IF(ISNA(VLOOKUP(D872,'[1]Proportionate Shares'!$D$23:$I$1359,6,FALSE)),0,VLOOKUP(D872,'[1]Proportionate Shares'!$D$23:$I$1359,6,FALSE)),0)</f>
        <v>9472782</v>
      </c>
      <c r="T872" s="98">
        <f>ROUND('[1]68_InOutFlowsCurPrdAndPrior'!$D$35*IF(ISNA(VLOOKUP(D872,'[1]Proportionate Shares'!$D$23:$I$1359,6,FALSE)),0,VLOOKUP(D872,'[1]Proportionate Shares'!$D$23:$I$1359,6,FALSE)),0)</f>
        <v>1835643</v>
      </c>
      <c r="U872" s="98">
        <f>VLOOKUP(D872,'[1]Schedule of Pension Amounts LW'!$B$15:$AS$1399,36,FALSE)</f>
        <v>2080401</v>
      </c>
      <c r="V872" s="99">
        <f t="shared" si="59"/>
        <v>13517091</v>
      </c>
      <c r="W872" s="98">
        <f>ROUND('[1]68_InOutFlowsCurPrdAndPrior'!$F$32*IF(ISNA(VLOOKUP(D872,'[1]Proportionate Shares'!$D$23:$I$1359,6,FALSE)),0,VLOOKUP(D872,'[1]Proportionate Shares'!$D$23:$I$1359,6,FALSE)),0)</f>
        <v>1060148</v>
      </c>
      <c r="X872" s="98">
        <f>ROUND('[1]68_InOutFlowsCurPrdAndPrior'!$F$33*IF(ISNA(VLOOKUP(D872,'[1]Proportionate Shares'!$D$23:$I$1359,6,FALSE)),0,VLOOKUP(D872,'[1]Proportionate Shares'!$D$23:$I$1359,6,FALSE)),0)</f>
        <v>3914602</v>
      </c>
      <c r="Y872" s="98">
        <f>ROUND('[1]68_InOutFlowsCurPrdAndPrior'!$F$35*IF(ISNA(VLOOKUP(D872,'[1]Proportionate Shares'!$D$23:$I$1359,6,FALSE)),0,VLOOKUP(D872,'[1]Proportionate Shares'!$D$23:$I$1359,6,FALSE)),0)</f>
        <v>1529058</v>
      </c>
      <c r="Z872" s="98">
        <f>-VLOOKUP(D872,'[1]Schedule of Pension Amounts LW'!$B$15:$AS$1399,37,FALSE)</f>
        <v>1198189</v>
      </c>
      <c r="AA872" s="99">
        <f t="shared" si="60"/>
        <v>7701997</v>
      </c>
      <c r="AB872" s="72">
        <f>VLOOKUP(D872,'[1]Pension Expense Details'!$D$22:$S$1407,16,FALSE)</f>
        <v>2951047</v>
      </c>
      <c r="AC872" s="72">
        <f t="shared" si="61"/>
        <v>3074686</v>
      </c>
      <c r="AD872" s="72">
        <f>VLOOKUP(D872,'[1]Schedule of Pension Amounts LW'!$B$15:$W$1399,22,FALSE)</f>
        <v>6025733</v>
      </c>
    </row>
    <row r="873" spans="1:30" x14ac:dyDescent="0.3">
      <c r="A873" s="104"/>
      <c r="B873" s="33"/>
      <c r="C873" s="33" t="str">
        <f>VLOOKUP(D873,'[1]Employer information'!$I$3:$J$1391,2,FALSE)</f>
        <v xml:space="preserve">Public Education                                  </v>
      </c>
      <c r="D873" s="33" t="str">
        <f>'[1]Schedule of Pension Amounts LW'!B866</f>
        <v>1607</v>
      </c>
      <c r="E873" s="33" t="str">
        <f>IF(ISNA(VLOOKUP(D873,'[1]Proportionate Shares'!$D$23:$G$1400,2,FALSE)),"",VLOOKUP(D873,'[1]Proportionate Shares'!$D$23:$G$1400,2,FALSE))</f>
        <v>241906</v>
      </c>
      <c r="F873" s="33" t="str">
        <f>IF(ISNA(VLOOKUP(D873,'[1]Proportionate Shares'!$D$23:$G$1400,3,FALSE)),"",VLOOKUP(D873,'[1]Proportionate Shares'!$D$23:$G$1400,3,FALSE))</f>
        <v/>
      </c>
      <c r="G873" s="34" t="str">
        <f>VLOOKUP(D873,'[1]Employer information'!$A$3:$B$1390,2,FALSE)</f>
        <v>LOUISE ISD</v>
      </c>
      <c r="H873" s="36">
        <f>IF(ISNA(VLOOKUP(D873,'[1]Proportionate Shares'!$D$23:$I$1377,6,FALSE)),0,VLOOKUP(D873,'[1]Proportionate Shares'!$D$23:$I$1377,6,FALSE))</f>
        <v>1.9989025999999999E-5</v>
      </c>
      <c r="I873" s="105">
        <f>VLOOKUP(D873,'[1]Schedule of Pension Amounts LW'!$B$15:$E$1399,3,FALSE)</f>
        <v>1259927</v>
      </c>
      <c r="J873" s="105">
        <f>-IF(ISNA(VLOOKUP(D873,'[1]Combined Contribution Amounts'!$A$2:$K$1335,5,FALSE)),0,VLOOKUP(D873,'[1]Combined Contribution Amounts'!$A$2:$K$1335,5,FALSE))</f>
        <v>-69964</v>
      </c>
      <c r="K873" s="105">
        <f>-IF(ISNA(VLOOKUP(D873,'[1]Combined Contribution Amounts'!$A$2:$K$1335,7,FALSE)),0,VLOOKUP(D873,'[1]Combined Contribution Amounts'!$A$2:$K$1335,7,FALSE))+-IF(ISNA(VLOOKUP(D873,'[1]Combined Contribution Amounts'!$A$2:$K$1335,8,FALSE)),0,VLOOKUP(D873,'[1]Combined Contribution Amounts'!$A$2:$K$1335,8,FALSE))+-IF(ISNA(VLOOKUP(D873,'[1]Combined Contribution Amounts'!$A$2:$K$1335,9,FALSE)),0,VLOOKUP(D873,'[1]Combined Contribution Amounts'!$A$2:$K$1335,9,FALSE))</f>
        <v>0</v>
      </c>
      <c r="L873" s="105">
        <f>VLOOKUP(D873,'[1]Pension Expense Details'!$D$23:$S$1407,16,FALSE)</f>
        <v>71262</v>
      </c>
      <c r="M873" s="105">
        <f>ROUND(('[1]68_InOutFlowsCurPrdAndPriorHist'!$F$28-'[1]68_InOutFlowsCurPrdAndPriorHist'!$F$31)*$H873,0)-VLOOKUP(D873,'[1]Pension Expense Details'!$D$23:$S$1407,12,FALSE)</f>
        <v>-16556</v>
      </c>
      <c r="N873" s="105">
        <f>ROUND(('[1]68_InOutFlowsCurPrdAndPriorHist'!$F$29-'[1]68_InOutFlowsCurPrdAndPriorHist'!$F$32)*$H873,0)-VLOOKUP(D873,'[1]Pension Expense Details'!$D$23:$S$1407,13,FALSE)</f>
        <v>-125095</v>
      </c>
      <c r="O873" s="105">
        <f>ROUND(('[1]68_InOutFlowsCurPrdAndPriorHist'!$F$30-'[1]68_InOutFlowsCurPrdAndPriorHist'!$F$33)*$H873,0)-VLOOKUP(D873,'[1]Pension Expense Details'!$D$23:$S$1407,14,FALSE)</f>
        <v>54095</v>
      </c>
      <c r="P873" s="105">
        <f>ROUND((VLOOKUP(D873,'[1]Schedule of Pension Amounts LW'!$B$15:$AC$1399,28,FALSE)-VLOOKUP(D873,'[1]Schedule of Pension Amounts LW'!$B$15:$AC$1399,27,FALSE))*'[1]Schedule of Pension Amounts LW'!AD$4,0)+VLOOKUP(D873,'[1]Schedule of Pension Amounts LW'!$B$15:$AH$1399,33,FALSE)-VLOOKUP(D873,'[1]Pension Expense Details'!$D$23:$S$1407,15,FALSE)</f>
        <v>-134577</v>
      </c>
      <c r="Q873" s="98">
        <f t="shared" si="58"/>
        <v>1039092</v>
      </c>
      <c r="R873" s="98">
        <f>ROUND('[1]68_InOutFlowsCurPrdAndPrior'!$D$32*IF(ISNA(VLOOKUP(D873,'[1]Proportionate Shares'!$D$23:$I$1359,6,FALSE)),0,VLOOKUP(D873,'[1]Proportionate Shares'!$D$23:$I$1359,6,FALSE)),0)</f>
        <v>4365</v>
      </c>
      <c r="S873" s="98">
        <f>ROUND('[1]68_InOutFlowsCurPrdAndPrior'!$D$33*IF(ISNA(VLOOKUP(D873,'[1]Proportionate Shares'!$D$23:$I$1359,6,FALSE)),0,VLOOKUP(D873,'[1]Proportionate Shares'!$D$23:$I$1359,6,FALSE)),0)</f>
        <v>322377</v>
      </c>
      <c r="T873" s="98">
        <f>ROUND('[1]68_InOutFlowsCurPrdAndPrior'!$D$35*IF(ISNA(VLOOKUP(D873,'[1]Proportionate Shares'!$D$23:$I$1359,6,FALSE)),0,VLOOKUP(D873,'[1]Proportionate Shares'!$D$23:$I$1359,6,FALSE)),0)</f>
        <v>62471</v>
      </c>
      <c r="U873" s="98">
        <f>VLOOKUP(D873,'[1]Schedule of Pension Amounts LW'!$B$15:$AS$1399,36,FALSE)</f>
        <v>211807</v>
      </c>
      <c r="V873" s="99">
        <f t="shared" si="59"/>
        <v>601020</v>
      </c>
      <c r="W873" s="98">
        <f>ROUND('[1]68_InOutFlowsCurPrdAndPrior'!$F$32*IF(ISNA(VLOOKUP(D873,'[1]Proportionate Shares'!$D$23:$I$1359,6,FALSE)),0,VLOOKUP(D873,'[1]Proportionate Shares'!$D$23:$I$1359,6,FALSE)),0)</f>
        <v>36079</v>
      </c>
      <c r="X873" s="98">
        <f>ROUND('[1]68_InOutFlowsCurPrdAndPrior'!$F$33*IF(ISNA(VLOOKUP(D873,'[1]Proportionate Shares'!$D$23:$I$1359,6,FALSE)),0,VLOOKUP(D873,'[1]Proportionate Shares'!$D$23:$I$1359,6,FALSE)),0)</f>
        <v>133222</v>
      </c>
      <c r="Y873" s="98">
        <f>ROUND('[1]68_InOutFlowsCurPrdAndPrior'!$F$35*IF(ISNA(VLOOKUP(D873,'[1]Proportionate Shares'!$D$23:$I$1359,6,FALSE)),0,VLOOKUP(D873,'[1]Proportionate Shares'!$D$23:$I$1359,6,FALSE)),0)</f>
        <v>52037</v>
      </c>
      <c r="Z873" s="98">
        <f>-VLOOKUP(D873,'[1]Schedule of Pension Amounts LW'!$B$15:$AS$1399,37,FALSE)</f>
        <v>92590</v>
      </c>
      <c r="AA873" s="99">
        <f t="shared" si="60"/>
        <v>313928</v>
      </c>
      <c r="AB873" s="72">
        <f>VLOOKUP(D873,'[1]Pension Expense Details'!$D$22:$S$1407,16,FALSE)</f>
        <v>71262</v>
      </c>
      <c r="AC873" s="72">
        <f t="shared" si="61"/>
        <v>176484</v>
      </c>
      <c r="AD873" s="72">
        <f>VLOOKUP(D873,'[1]Schedule of Pension Amounts LW'!$B$15:$W$1399,22,FALSE)</f>
        <v>247746</v>
      </c>
    </row>
    <row r="874" spans="1:30" x14ac:dyDescent="0.3">
      <c r="A874" s="104"/>
      <c r="B874" s="33"/>
      <c r="C874" s="33" t="str">
        <f>VLOOKUP(D874,'[1]Employer information'!$I$3:$J$1391,2,FALSE)</f>
        <v xml:space="preserve">Public Education                                  </v>
      </c>
      <c r="D874" s="33" t="str">
        <f>'[1]Schedule of Pension Amounts LW'!B867</f>
        <v>1913</v>
      </c>
      <c r="E874" s="33" t="str">
        <f>IF(ISNA(VLOOKUP(D874,'[1]Proportionate Shares'!$D$23:$G$1400,2,FALSE)),"",VLOOKUP(D874,'[1]Proportionate Shares'!$D$23:$G$1400,2,FALSE))</f>
        <v>043919</v>
      </c>
      <c r="F874" s="33" t="str">
        <f>IF(ISNA(VLOOKUP(D874,'[1]Proportionate Shares'!$D$23:$G$1400,3,FALSE)),"",VLOOKUP(D874,'[1]Proportionate Shares'!$D$23:$G$1400,3,FALSE))</f>
        <v/>
      </c>
      <c r="G874" s="34" t="str">
        <f>VLOOKUP(D874,'[1]Employer information'!$A$3:$B$1390,2,FALSE)</f>
        <v>LOVEJOY ISD</v>
      </c>
      <c r="H874" s="36">
        <f>IF(ISNA(VLOOKUP(D874,'[1]Proportionate Shares'!$D$23:$I$1377,6,FALSE)),0,VLOOKUP(D874,'[1]Proportionate Shares'!$D$23:$I$1377,6,FALSE))</f>
        <v>2.9642465E-4</v>
      </c>
      <c r="I874" s="105">
        <f>VLOOKUP(D874,'[1]Schedule of Pension Amounts LW'!$B$15:$E$1399,3,FALSE)</f>
        <v>15997259</v>
      </c>
      <c r="J874" s="105">
        <f>-IF(ISNA(VLOOKUP(D874,'[1]Combined Contribution Amounts'!$A$2:$K$1335,5,FALSE)),0,VLOOKUP(D874,'[1]Combined Contribution Amounts'!$A$2:$K$1335,5,FALSE))</f>
        <v>-1037522</v>
      </c>
      <c r="K874" s="105">
        <f>-IF(ISNA(VLOOKUP(D874,'[1]Combined Contribution Amounts'!$A$2:$K$1335,7,FALSE)),0,VLOOKUP(D874,'[1]Combined Contribution Amounts'!$A$2:$K$1335,7,FALSE))+-IF(ISNA(VLOOKUP(D874,'[1]Combined Contribution Amounts'!$A$2:$K$1335,8,FALSE)),0,VLOOKUP(D874,'[1]Combined Contribution Amounts'!$A$2:$K$1335,8,FALSE))+-IF(ISNA(VLOOKUP(D874,'[1]Combined Contribution Amounts'!$A$2:$K$1335,9,FALSE)),0,VLOOKUP(D874,'[1]Combined Contribution Amounts'!$A$2:$K$1335,9,FALSE))</f>
        <v>0</v>
      </c>
      <c r="L874" s="105">
        <f>VLOOKUP(D874,'[1]Pension Expense Details'!$D$23:$S$1407,16,FALSE)</f>
        <v>1479046</v>
      </c>
      <c r="M874" s="105">
        <f>ROUND(('[1]68_InOutFlowsCurPrdAndPriorHist'!$F$28-'[1]68_InOutFlowsCurPrdAndPriorHist'!$F$31)*$H874,0)-VLOOKUP(D874,'[1]Pension Expense Details'!$D$23:$S$1407,12,FALSE)</f>
        <v>-245511</v>
      </c>
      <c r="N874" s="105">
        <f>ROUND(('[1]68_InOutFlowsCurPrdAndPriorHist'!$F$29-'[1]68_InOutFlowsCurPrdAndPriorHist'!$F$32)*$H874,0)-VLOOKUP(D874,'[1]Pension Expense Details'!$D$23:$S$1407,13,FALSE)</f>
        <v>-1855086</v>
      </c>
      <c r="O874" s="105">
        <f>ROUND(('[1]68_InOutFlowsCurPrdAndPriorHist'!$F$30-'[1]68_InOutFlowsCurPrdAndPriorHist'!$F$33)*$H874,0)-VLOOKUP(D874,'[1]Pension Expense Details'!$D$23:$S$1407,14,FALSE)</f>
        <v>802197</v>
      </c>
      <c r="P874" s="105">
        <f>ROUND((VLOOKUP(D874,'[1]Schedule of Pension Amounts LW'!$B$15:$AC$1399,28,FALSE)-VLOOKUP(D874,'[1]Schedule of Pension Amounts LW'!$B$15:$AC$1399,27,FALSE))*'[1]Schedule of Pension Amounts LW'!AD$4,0)+VLOOKUP(D874,'[1]Schedule of Pension Amounts LW'!$B$15:$AH$1399,33,FALSE)-VLOOKUP(D874,'[1]Pension Expense Details'!$D$23:$S$1407,15,FALSE)</f>
        <v>268697</v>
      </c>
      <c r="Q874" s="98">
        <f t="shared" si="58"/>
        <v>15409080</v>
      </c>
      <c r="R874" s="98">
        <f>ROUND('[1]68_InOutFlowsCurPrdAndPrior'!$D$32*IF(ISNA(VLOOKUP(D874,'[1]Proportionate Shares'!$D$23:$I$1359,6,FALSE)),0,VLOOKUP(D874,'[1]Proportionate Shares'!$D$23:$I$1359,6,FALSE)),0)</f>
        <v>64732</v>
      </c>
      <c r="S874" s="98">
        <f>ROUND('[1]68_InOutFlowsCurPrdAndPrior'!$D$33*IF(ISNA(VLOOKUP(D874,'[1]Proportionate Shares'!$D$23:$I$1359,6,FALSE)),0,VLOOKUP(D874,'[1]Proportionate Shares'!$D$23:$I$1359,6,FALSE)),0)</f>
        <v>4780653</v>
      </c>
      <c r="T874" s="98">
        <f>ROUND('[1]68_InOutFlowsCurPrdAndPrior'!$D$35*IF(ISNA(VLOOKUP(D874,'[1]Proportionate Shares'!$D$23:$I$1359,6,FALSE)),0,VLOOKUP(D874,'[1]Proportionate Shares'!$D$23:$I$1359,6,FALSE)),0)</f>
        <v>926399</v>
      </c>
      <c r="U874" s="98">
        <f>VLOOKUP(D874,'[1]Schedule of Pension Amounts LW'!$B$15:$AS$1399,36,FALSE)</f>
        <v>1511578</v>
      </c>
      <c r="V874" s="99">
        <f t="shared" si="59"/>
        <v>7283362</v>
      </c>
      <c r="W874" s="98">
        <f>ROUND('[1]68_InOutFlowsCurPrdAndPrior'!$F$32*IF(ISNA(VLOOKUP(D874,'[1]Proportionate Shares'!$D$23:$I$1359,6,FALSE)),0,VLOOKUP(D874,'[1]Proportionate Shares'!$D$23:$I$1359,6,FALSE)),0)</f>
        <v>535028</v>
      </c>
      <c r="X874" s="98">
        <f>ROUND('[1]68_InOutFlowsCurPrdAndPrior'!$F$33*IF(ISNA(VLOOKUP(D874,'[1]Proportionate Shares'!$D$23:$I$1359,6,FALSE)),0,VLOOKUP(D874,'[1]Proportionate Shares'!$D$23:$I$1359,6,FALSE)),0)</f>
        <v>1975592</v>
      </c>
      <c r="Y874" s="98">
        <f>ROUND('[1]68_InOutFlowsCurPrdAndPrior'!$F$35*IF(ISNA(VLOOKUP(D874,'[1]Proportionate Shares'!$D$23:$I$1359,6,FALSE)),0,VLOOKUP(D874,'[1]Proportionate Shares'!$D$23:$I$1359,6,FALSE)),0)</f>
        <v>771674</v>
      </c>
      <c r="Z874" s="98">
        <f>-VLOOKUP(D874,'[1]Schedule of Pension Amounts LW'!$B$15:$AS$1399,37,FALSE)</f>
        <v>204</v>
      </c>
      <c r="AA874" s="99">
        <f t="shared" si="60"/>
        <v>3282498</v>
      </c>
      <c r="AB874" s="72">
        <f>VLOOKUP(D874,'[1]Pension Expense Details'!$D$22:$S$1407,16,FALSE)</f>
        <v>1479046</v>
      </c>
      <c r="AC874" s="72">
        <f t="shared" si="61"/>
        <v>1793801</v>
      </c>
      <c r="AD874" s="72">
        <f>VLOOKUP(D874,'[1]Schedule of Pension Amounts LW'!$B$15:$W$1399,22,FALSE)</f>
        <v>3272847</v>
      </c>
    </row>
    <row r="875" spans="1:30" x14ac:dyDescent="0.3">
      <c r="A875" s="104"/>
      <c r="B875" s="33"/>
      <c r="C875" s="33" t="str">
        <f>VLOOKUP(D875,'[1]Employer information'!$I$3:$J$1391,2,FALSE)</f>
        <v xml:space="preserve">Public Education                                  </v>
      </c>
      <c r="D875" s="33" t="str">
        <f>'[1]Schedule of Pension Amounts LW'!B868</f>
        <v>0846</v>
      </c>
      <c r="E875" s="33" t="str">
        <f>IF(ISNA(VLOOKUP(D875,'[1]Proportionate Shares'!$D$23:$G$1400,2,FALSE)),"",VLOOKUP(D875,'[1]Proportionate Shares'!$D$23:$G$1400,2,FALSE))</f>
        <v>113903</v>
      </c>
      <c r="F875" s="33" t="str">
        <f>IF(ISNA(VLOOKUP(D875,'[1]Proportionate Shares'!$D$23:$G$1400,3,FALSE)),"",VLOOKUP(D875,'[1]Proportionate Shares'!$D$23:$G$1400,3,FALSE))</f>
        <v xml:space="preserve">   </v>
      </c>
      <c r="G875" s="34" t="str">
        <f>VLOOKUP(D875,'[1]Employer information'!$A$3:$B$1390,2,FALSE)</f>
        <v>LOVELADY ISD</v>
      </c>
      <c r="H875" s="36">
        <f>IF(ISNA(VLOOKUP(D875,'[1]Proportionate Shares'!$D$23:$I$1377,6,FALSE)),0,VLOOKUP(D875,'[1]Proportionate Shares'!$D$23:$I$1377,6,FALSE))</f>
        <v>2.5002852999999999E-5</v>
      </c>
      <c r="I875" s="105">
        <f>VLOOKUP(D875,'[1]Schedule of Pension Amounts LW'!$B$15:$E$1399,3,FALSE)</f>
        <v>1423825</v>
      </c>
      <c r="J875" s="105">
        <f>-IF(ISNA(VLOOKUP(D875,'[1]Combined Contribution Amounts'!$A$2:$K$1335,5,FALSE)),0,VLOOKUP(D875,'[1]Combined Contribution Amounts'!$A$2:$K$1335,5,FALSE))</f>
        <v>-87513</v>
      </c>
      <c r="K875" s="105">
        <f>-IF(ISNA(VLOOKUP(D875,'[1]Combined Contribution Amounts'!$A$2:$K$1335,7,FALSE)),0,VLOOKUP(D875,'[1]Combined Contribution Amounts'!$A$2:$K$1335,7,FALSE))+-IF(ISNA(VLOOKUP(D875,'[1]Combined Contribution Amounts'!$A$2:$K$1335,8,FALSE)),0,VLOOKUP(D875,'[1]Combined Contribution Amounts'!$A$2:$K$1335,8,FALSE))+-IF(ISNA(VLOOKUP(D875,'[1]Combined Contribution Amounts'!$A$2:$K$1335,9,FALSE)),0,VLOOKUP(D875,'[1]Combined Contribution Amounts'!$A$2:$K$1335,9,FALSE))</f>
        <v>0</v>
      </c>
      <c r="L875" s="105">
        <f>VLOOKUP(D875,'[1]Pension Expense Details'!$D$23:$S$1407,16,FALSE)</f>
        <v>113047</v>
      </c>
      <c r="M875" s="105">
        <f>ROUND(('[1]68_InOutFlowsCurPrdAndPriorHist'!$F$28-'[1]68_InOutFlowsCurPrdAndPriorHist'!$F$31)*$H875,0)-VLOOKUP(D875,'[1]Pension Expense Details'!$D$23:$S$1407,12,FALSE)</f>
        <v>-20708</v>
      </c>
      <c r="N875" s="105">
        <f>ROUND(('[1]68_InOutFlowsCurPrdAndPriorHist'!$F$29-'[1]68_InOutFlowsCurPrdAndPriorHist'!$F$32)*$H875,0)-VLOOKUP(D875,'[1]Pension Expense Details'!$D$23:$S$1407,13,FALSE)</f>
        <v>-156473</v>
      </c>
      <c r="O875" s="105">
        <f>ROUND(('[1]68_InOutFlowsCurPrdAndPriorHist'!$F$30-'[1]68_InOutFlowsCurPrdAndPriorHist'!$F$33)*$H875,0)-VLOOKUP(D875,'[1]Pension Expense Details'!$D$23:$S$1407,14,FALSE)</f>
        <v>67664</v>
      </c>
      <c r="P875" s="105">
        <f>ROUND((VLOOKUP(D875,'[1]Schedule of Pension Amounts LW'!$B$15:$AC$1399,28,FALSE)-VLOOKUP(D875,'[1]Schedule of Pension Amounts LW'!$B$15:$AC$1399,27,FALSE))*'[1]Schedule of Pension Amounts LW'!AD$4,0)+VLOOKUP(D875,'[1]Schedule of Pension Amounts LW'!$B$15:$AH$1399,33,FALSE)-VLOOKUP(D875,'[1]Pension Expense Details'!$D$23:$S$1407,15,FALSE)</f>
        <v>-40116</v>
      </c>
      <c r="Q875" s="98">
        <f t="shared" si="58"/>
        <v>1299726</v>
      </c>
      <c r="R875" s="98">
        <f>ROUND('[1]68_InOutFlowsCurPrdAndPrior'!$D$32*IF(ISNA(VLOOKUP(D875,'[1]Proportionate Shares'!$D$23:$I$1359,6,FALSE)),0,VLOOKUP(D875,'[1]Proportionate Shares'!$D$23:$I$1359,6,FALSE)),0)</f>
        <v>5460</v>
      </c>
      <c r="S875" s="98">
        <f>ROUND('[1]68_InOutFlowsCurPrdAndPrior'!$D$33*IF(ISNA(VLOOKUP(D875,'[1]Proportionate Shares'!$D$23:$I$1359,6,FALSE)),0,VLOOKUP(D875,'[1]Proportionate Shares'!$D$23:$I$1359,6,FALSE)),0)</f>
        <v>403239</v>
      </c>
      <c r="T875" s="98">
        <f>ROUND('[1]68_InOutFlowsCurPrdAndPrior'!$D$35*IF(ISNA(VLOOKUP(D875,'[1]Proportionate Shares'!$D$23:$I$1359,6,FALSE)),0,VLOOKUP(D875,'[1]Proportionate Shares'!$D$23:$I$1359,6,FALSE)),0)</f>
        <v>78140</v>
      </c>
      <c r="U875" s="98">
        <f>VLOOKUP(D875,'[1]Schedule of Pension Amounts LW'!$B$15:$AS$1399,36,FALSE)</f>
        <v>131484</v>
      </c>
      <c r="V875" s="99">
        <f t="shared" si="59"/>
        <v>618323</v>
      </c>
      <c r="W875" s="98">
        <f>ROUND('[1]68_InOutFlowsCurPrdAndPrior'!$F$32*IF(ISNA(VLOOKUP(D875,'[1]Proportionate Shares'!$D$23:$I$1359,6,FALSE)),0,VLOOKUP(D875,'[1]Proportionate Shares'!$D$23:$I$1359,6,FALSE)),0)</f>
        <v>45129</v>
      </c>
      <c r="X875" s="98">
        <f>ROUND('[1]68_InOutFlowsCurPrdAndPrior'!$F$33*IF(ISNA(VLOOKUP(D875,'[1]Proportionate Shares'!$D$23:$I$1359,6,FALSE)),0,VLOOKUP(D875,'[1]Proportionate Shares'!$D$23:$I$1359,6,FALSE)),0)</f>
        <v>166637</v>
      </c>
      <c r="Y875" s="98">
        <f>ROUND('[1]68_InOutFlowsCurPrdAndPrior'!$F$35*IF(ISNA(VLOOKUP(D875,'[1]Proportionate Shares'!$D$23:$I$1359,6,FALSE)),0,VLOOKUP(D875,'[1]Proportionate Shares'!$D$23:$I$1359,6,FALSE)),0)</f>
        <v>65089</v>
      </c>
      <c r="Z875" s="98">
        <f>-VLOOKUP(D875,'[1]Schedule of Pension Amounts LW'!$B$15:$AS$1399,37,FALSE)</f>
        <v>68535</v>
      </c>
      <c r="AA875" s="99">
        <f t="shared" si="60"/>
        <v>345390</v>
      </c>
      <c r="AB875" s="72">
        <f>VLOOKUP(D875,'[1]Pension Expense Details'!$D$22:$S$1407,16,FALSE)</f>
        <v>113047</v>
      </c>
      <c r="AC875" s="72">
        <f t="shared" si="61"/>
        <v>159218</v>
      </c>
      <c r="AD875" s="72">
        <f>VLOOKUP(D875,'[1]Schedule of Pension Amounts LW'!$B$15:$W$1399,22,FALSE)</f>
        <v>272265</v>
      </c>
    </row>
    <row r="876" spans="1:30" x14ac:dyDescent="0.3">
      <c r="A876" s="104"/>
      <c r="B876" s="33"/>
      <c r="C876" s="33" t="str">
        <f>VLOOKUP(D876,'[1]Employer information'!$I$3:$J$1391,2,FALSE)</f>
        <v xml:space="preserve">Public Education                                  </v>
      </c>
      <c r="D876" s="33" t="str">
        <f>'[1]Schedule of Pension Amounts LW'!B869</f>
        <v>1839</v>
      </c>
      <c r="E876" s="33" t="str">
        <f>IF(ISNA(VLOOKUP(D876,'[1]Proportionate Shares'!$D$23:$G$1400,2,FALSE)),"",VLOOKUP(D876,'[1]Proportionate Shares'!$D$23:$G$1400,2,FALSE))</f>
        <v>152906</v>
      </c>
      <c r="F876" s="33" t="str">
        <f>IF(ISNA(VLOOKUP(D876,'[1]Proportionate Shares'!$D$23:$G$1400,3,FALSE)),"",VLOOKUP(D876,'[1]Proportionate Shares'!$D$23:$G$1400,3,FALSE))</f>
        <v/>
      </c>
      <c r="G876" s="34" t="str">
        <f>VLOOKUP(D876,'[1]Employer information'!$A$3:$B$1390,2,FALSE)</f>
        <v>LUBBOCK COOPER ISD</v>
      </c>
      <c r="H876" s="36">
        <f>IF(ISNA(VLOOKUP(D876,'[1]Proportionate Shares'!$D$23:$I$1377,6,FALSE)),0,VLOOKUP(D876,'[1]Proportionate Shares'!$D$23:$I$1377,6,FALSE))</f>
        <v>2.5979676799999998E-4</v>
      </c>
      <c r="I876" s="105">
        <f>VLOOKUP(D876,'[1]Schedule of Pension Amounts LW'!$B$15:$E$1399,3,FALSE)</f>
        <v>14829828</v>
      </c>
      <c r="J876" s="105">
        <f>-IF(ISNA(VLOOKUP(D876,'[1]Combined Contribution Amounts'!$A$2:$K$1335,5,FALSE)),0,VLOOKUP(D876,'[1]Combined Contribution Amounts'!$A$2:$K$1335,5,FALSE))</f>
        <v>-909320</v>
      </c>
      <c r="K876" s="105">
        <f>-IF(ISNA(VLOOKUP(D876,'[1]Combined Contribution Amounts'!$A$2:$K$1335,7,FALSE)),0,VLOOKUP(D876,'[1]Combined Contribution Amounts'!$A$2:$K$1335,7,FALSE))+-IF(ISNA(VLOOKUP(D876,'[1]Combined Contribution Amounts'!$A$2:$K$1335,8,FALSE)),0,VLOOKUP(D876,'[1]Combined Contribution Amounts'!$A$2:$K$1335,8,FALSE))+-IF(ISNA(VLOOKUP(D876,'[1]Combined Contribution Amounts'!$A$2:$K$1335,9,FALSE)),0,VLOOKUP(D876,'[1]Combined Contribution Amounts'!$A$2:$K$1335,9,FALSE))</f>
        <v>0</v>
      </c>
      <c r="L876" s="105">
        <f>VLOOKUP(D876,'[1]Pension Expense Details'!$D$23:$S$1407,16,FALSE)</f>
        <v>1169087</v>
      </c>
      <c r="M876" s="105">
        <f>ROUND(('[1]68_InOutFlowsCurPrdAndPriorHist'!$F$28-'[1]68_InOutFlowsCurPrdAndPriorHist'!$F$31)*$H876,0)-VLOOKUP(D876,'[1]Pension Expense Details'!$D$23:$S$1407,12,FALSE)</f>
        <v>-215174</v>
      </c>
      <c r="N876" s="105">
        <f>ROUND(('[1]68_InOutFlowsCurPrdAndPriorHist'!$F$29-'[1]68_InOutFlowsCurPrdAndPriorHist'!$F$32)*$H876,0)-VLOOKUP(D876,'[1]Pension Expense Details'!$D$23:$S$1407,13,FALSE)</f>
        <v>-1625861</v>
      </c>
      <c r="O876" s="105">
        <f>ROUND(('[1]68_InOutFlowsCurPrdAndPriorHist'!$F$30-'[1]68_InOutFlowsCurPrdAndPriorHist'!$F$33)*$H876,0)-VLOOKUP(D876,'[1]Pension Expense Details'!$D$23:$S$1407,14,FALSE)</f>
        <v>703073</v>
      </c>
      <c r="P876" s="105">
        <f>ROUND((VLOOKUP(D876,'[1]Schedule of Pension Amounts LW'!$B$15:$AC$1399,28,FALSE)-VLOOKUP(D876,'[1]Schedule of Pension Amounts LW'!$B$15:$AC$1399,27,FALSE))*'[1]Schedule of Pension Amounts LW'!AD$4,0)+VLOOKUP(D876,'[1]Schedule of Pension Amounts LW'!$B$15:$AH$1399,33,FALSE)-VLOOKUP(D876,'[1]Pension Expense Details'!$D$23:$S$1407,15,FALSE)</f>
        <v>-446585</v>
      </c>
      <c r="Q876" s="98">
        <f t="shared" si="58"/>
        <v>13505048</v>
      </c>
      <c r="R876" s="98">
        <f>ROUND('[1]68_InOutFlowsCurPrdAndPrior'!$D$32*IF(ISNA(VLOOKUP(D876,'[1]Proportionate Shares'!$D$23:$I$1359,6,FALSE)),0,VLOOKUP(D876,'[1]Proportionate Shares'!$D$23:$I$1359,6,FALSE)),0)</f>
        <v>56733</v>
      </c>
      <c r="S876" s="98">
        <f>ROUND('[1]68_InOutFlowsCurPrdAndPrior'!$D$33*IF(ISNA(VLOOKUP(D876,'[1]Proportionate Shares'!$D$23:$I$1359,6,FALSE)),0,VLOOKUP(D876,'[1]Proportionate Shares'!$D$23:$I$1359,6,FALSE)),0)</f>
        <v>4189929</v>
      </c>
      <c r="T876" s="98">
        <f>ROUND('[1]68_InOutFlowsCurPrdAndPrior'!$D$35*IF(ISNA(VLOOKUP(D876,'[1]Proportionate Shares'!$D$23:$I$1359,6,FALSE)),0,VLOOKUP(D876,'[1]Proportionate Shares'!$D$23:$I$1359,6,FALSE)),0)</f>
        <v>811928</v>
      </c>
      <c r="U876" s="98">
        <f>VLOOKUP(D876,'[1]Schedule of Pension Amounts LW'!$B$15:$AS$1399,36,FALSE)</f>
        <v>1837944</v>
      </c>
      <c r="V876" s="99">
        <f t="shared" si="59"/>
        <v>6896534</v>
      </c>
      <c r="W876" s="98">
        <f>ROUND('[1]68_InOutFlowsCurPrdAndPrior'!$F$32*IF(ISNA(VLOOKUP(D876,'[1]Proportionate Shares'!$D$23:$I$1359,6,FALSE)),0,VLOOKUP(D876,'[1]Proportionate Shares'!$D$23:$I$1359,6,FALSE)),0)</f>
        <v>468917</v>
      </c>
      <c r="X876" s="98">
        <f>ROUND('[1]68_InOutFlowsCurPrdAndPrior'!$F$33*IF(ISNA(VLOOKUP(D876,'[1]Proportionate Shares'!$D$23:$I$1359,6,FALSE)),0,VLOOKUP(D876,'[1]Proportionate Shares'!$D$23:$I$1359,6,FALSE)),0)</f>
        <v>1731477</v>
      </c>
      <c r="Y876" s="98">
        <f>ROUND('[1]68_InOutFlowsCurPrdAndPrior'!$F$35*IF(ISNA(VLOOKUP(D876,'[1]Proportionate Shares'!$D$23:$I$1359,6,FALSE)),0,VLOOKUP(D876,'[1]Proportionate Shares'!$D$23:$I$1359,6,FALSE)),0)</f>
        <v>676321</v>
      </c>
      <c r="Z876" s="98">
        <f>-VLOOKUP(D876,'[1]Schedule of Pension Amounts LW'!$B$15:$AS$1399,37,FALSE)</f>
        <v>307345</v>
      </c>
      <c r="AA876" s="99">
        <f t="shared" si="60"/>
        <v>3184060</v>
      </c>
      <c r="AB876" s="72">
        <f>VLOOKUP(D876,'[1]Pension Expense Details'!$D$22:$S$1407,16,FALSE)</f>
        <v>1169087</v>
      </c>
      <c r="AC876" s="72">
        <f t="shared" si="61"/>
        <v>1898893</v>
      </c>
      <c r="AD876" s="72">
        <f>VLOOKUP(D876,'[1]Schedule of Pension Amounts LW'!$B$15:$W$1399,22,FALSE)</f>
        <v>3067980</v>
      </c>
    </row>
    <row r="877" spans="1:30" x14ac:dyDescent="0.3">
      <c r="A877" s="104"/>
      <c r="B877" s="33"/>
      <c r="C877" s="33" t="str">
        <f>VLOOKUP(D877,'[1]Employer information'!$I$3:$J$1391,2,FALSE)</f>
        <v xml:space="preserve">Public Education                                  </v>
      </c>
      <c r="D877" s="33" t="str">
        <f>'[1]Schedule of Pension Amounts LW'!B870</f>
        <v>0847</v>
      </c>
      <c r="E877" s="33" t="str">
        <f>IF(ISNA(VLOOKUP(D877,'[1]Proportionate Shares'!$D$23:$G$1400,2,FALSE)),"",VLOOKUP(D877,'[1]Proportionate Shares'!$D$23:$G$1400,2,FALSE))</f>
        <v>152901</v>
      </c>
      <c r="F877" s="33" t="str">
        <f>IF(ISNA(VLOOKUP(D877,'[1]Proportionate Shares'!$D$23:$G$1400,3,FALSE)),"",VLOOKUP(D877,'[1]Proportionate Shares'!$D$23:$G$1400,3,FALSE))</f>
        <v xml:space="preserve">   </v>
      </c>
      <c r="G877" s="34" t="str">
        <f>VLOOKUP(D877,'[1]Employer information'!$A$3:$B$1390,2,FALSE)</f>
        <v>LUBBOCK ISD</v>
      </c>
      <c r="H877" s="36">
        <f>IF(ISNA(VLOOKUP(D877,'[1]Proportionate Shares'!$D$23:$I$1377,6,FALSE)),0,VLOOKUP(D877,'[1]Proportionate Shares'!$D$23:$I$1377,6,FALSE))</f>
        <v>1.3617768210000001E-3</v>
      </c>
      <c r="I877" s="105">
        <f>VLOOKUP(D877,'[1]Schedule of Pension Amounts LW'!$B$15:$E$1399,3,FALSE)</f>
        <v>78095335</v>
      </c>
      <c r="J877" s="105">
        <f>-IF(ISNA(VLOOKUP(D877,'[1]Combined Contribution Amounts'!$A$2:$K$1335,5,FALSE)),0,VLOOKUP(D877,'[1]Combined Contribution Amounts'!$A$2:$K$1335,5,FALSE))</f>
        <v>-4766383</v>
      </c>
      <c r="K877" s="105">
        <f>-IF(ISNA(VLOOKUP(D877,'[1]Combined Contribution Amounts'!$A$2:$K$1335,7,FALSE)),0,VLOOKUP(D877,'[1]Combined Contribution Amounts'!$A$2:$K$1335,7,FALSE))+-IF(ISNA(VLOOKUP(D877,'[1]Combined Contribution Amounts'!$A$2:$K$1335,8,FALSE)),0,VLOOKUP(D877,'[1]Combined Contribution Amounts'!$A$2:$K$1335,8,FALSE))+-IF(ISNA(VLOOKUP(D877,'[1]Combined Contribution Amounts'!$A$2:$K$1335,9,FALSE)),0,VLOOKUP(D877,'[1]Combined Contribution Amounts'!$A$2:$K$1335,9,FALSE))</f>
        <v>0</v>
      </c>
      <c r="L877" s="105">
        <f>VLOOKUP(D877,'[1]Pension Expense Details'!$D$23:$S$1407,16,FALSE)</f>
        <v>6071135</v>
      </c>
      <c r="M877" s="105">
        <f>ROUND(('[1]68_InOutFlowsCurPrdAndPriorHist'!$F$28-'[1]68_InOutFlowsCurPrdAndPriorHist'!$F$31)*$H877,0)-VLOOKUP(D877,'[1]Pension Expense Details'!$D$23:$S$1407,12,FALSE)</f>
        <v>-1127875</v>
      </c>
      <c r="N877" s="105">
        <f>ROUND(('[1]68_InOutFlowsCurPrdAndPriorHist'!$F$29-'[1]68_InOutFlowsCurPrdAndPriorHist'!$F$32)*$H877,0)-VLOOKUP(D877,'[1]Pension Expense Details'!$D$23:$S$1407,13,FALSE)</f>
        <v>-8522277</v>
      </c>
      <c r="O877" s="105">
        <f>ROUND(('[1]68_InOutFlowsCurPrdAndPriorHist'!$F$30-'[1]68_InOutFlowsCurPrdAndPriorHist'!$F$33)*$H877,0)-VLOOKUP(D877,'[1]Pension Expense Details'!$D$23:$S$1407,14,FALSE)</f>
        <v>3685296</v>
      </c>
      <c r="P877" s="105">
        <f>ROUND((VLOOKUP(D877,'[1]Schedule of Pension Amounts LW'!$B$15:$AC$1399,28,FALSE)-VLOOKUP(D877,'[1]Schedule of Pension Amounts LW'!$B$15:$AC$1399,27,FALSE))*'[1]Schedule of Pension Amounts LW'!AD$4,0)+VLOOKUP(D877,'[1]Schedule of Pension Amounts LW'!$B$15:$AH$1399,33,FALSE)-VLOOKUP(D877,'[1]Pension Expense Details'!$D$23:$S$1407,15,FALSE)</f>
        <v>-2645815</v>
      </c>
      <c r="Q877" s="98">
        <f t="shared" si="58"/>
        <v>70789416</v>
      </c>
      <c r="R877" s="98">
        <f>ROUND('[1]68_InOutFlowsCurPrdAndPrior'!$D$32*IF(ISNA(VLOOKUP(D877,'[1]Proportionate Shares'!$D$23:$I$1359,6,FALSE)),0,VLOOKUP(D877,'[1]Proportionate Shares'!$D$23:$I$1359,6,FALSE)),0)</f>
        <v>297379</v>
      </c>
      <c r="S877" s="98">
        <f>ROUND('[1]68_InOutFlowsCurPrdAndPrior'!$D$33*IF(ISNA(VLOOKUP(D877,'[1]Proportionate Shares'!$D$23:$I$1359,6,FALSE)),0,VLOOKUP(D877,'[1]Proportionate Shares'!$D$23:$I$1359,6,FALSE)),0)</f>
        <v>21962354</v>
      </c>
      <c r="T877" s="98">
        <f>ROUND('[1]68_InOutFlowsCurPrdAndPrior'!$D$35*IF(ISNA(VLOOKUP(D877,'[1]Proportionate Shares'!$D$23:$I$1359,6,FALSE)),0,VLOOKUP(D877,'[1]Proportionate Shares'!$D$23:$I$1359,6,FALSE)),0)</f>
        <v>4255881</v>
      </c>
      <c r="U877" s="98">
        <f>VLOOKUP(D877,'[1]Schedule of Pension Amounts LW'!$B$15:$AS$1399,36,FALSE)</f>
        <v>4042001</v>
      </c>
      <c r="V877" s="99">
        <f t="shared" si="59"/>
        <v>30557615</v>
      </c>
      <c r="W877" s="98">
        <f>ROUND('[1]68_InOutFlowsCurPrdAndPrior'!$F$32*IF(ISNA(VLOOKUP(D877,'[1]Proportionate Shares'!$D$23:$I$1359,6,FALSE)),0,VLOOKUP(D877,'[1]Proportionate Shares'!$D$23:$I$1359,6,FALSE)),0)</f>
        <v>2457921</v>
      </c>
      <c r="X877" s="98">
        <f>ROUND('[1]68_InOutFlowsCurPrdAndPrior'!$F$33*IF(ISNA(VLOOKUP(D877,'[1]Proportionate Shares'!$D$23:$I$1359,6,FALSE)),0,VLOOKUP(D877,'[1]Proportionate Shares'!$D$23:$I$1359,6,FALSE)),0)</f>
        <v>9075884</v>
      </c>
      <c r="Y877" s="98">
        <f>ROUND('[1]68_InOutFlowsCurPrdAndPrior'!$F$35*IF(ISNA(VLOOKUP(D877,'[1]Proportionate Shares'!$D$23:$I$1359,6,FALSE)),0,VLOOKUP(D877,'[1]Proportionate Shares'!$D$23:$I$1359,6,FALSE)),0)</f>
        <v>3545074</v>
      </c>
      <c r="Z877" s="98">
        <f>-VLOOKUP(D877,'[1]Schedule of Pension Amounts LW'!$B$15:$AS$1399,37,FALSE)</f>
        <v>2772767</v>
      </c>
      <c r="AA877" s="99">
        <f t="shared" si="60"/>
        <v>17851646</v>
      </c>
      <c r="AB877" s="72">
        <f>VLOOKUP(D877,'[1]Pension Expense Details'!$D$22:$S$1407,16,FALSE)</f>
        <v>6071135</v>
      </c>
      <c r="AC877" s="72">
        <f t="shared" si="61"/>
        <v>7667155</v>
      </c>
      <c r="AD877" s="72">
        <f>VLOOKUP(D877,'[1]Schedule of Pension Amounts LW'!$B$15:$W$1399,22,FALSE)</f>
        <v>13738290</v>
      </c>
    </row>
    <row r="878" spans="1:30" x14ac:dyDescent="0.3">
      <c r="A878" s="104"/>
      <c r="B878" s="33"/>
      <c r="C878" s="33" t="str">
        <f>VLOOKUP(D878,'[1]Employer information'!$I$3:$J$1391,2,FALSE)</f>
        <v xml:space="preserve">Public Education                                  </v>
      </c>
      <c r="D878" s="33" t="str">
        <f>'[1]Schedule of Pension Amounts LW'!B871</f>
        <v>0848</v>
      </c>
      <c r="E878" s="33" t="str">
        <f>IF(ISNA(VLOOKUP(D878,'[1]Proportionate Shares'!$D$23:$G$1400,2,FALSE)),"",VLOOKUP(D878,'[1]Proportionate Shares'!$D$23:$G$1400,2,FALSE))</f>
        <v>127905</v>
      </c>
      <c r="F878" s="33" t="str">
        <f>IF(ISNA(VLOOKUP(D878,'[1]Proportionate Shares'!$D$23:$G$1400,3,FALSE)),"",VLOOKUP(D878,'[1]Proportionate Shares'!$D$23:$G$1400,3,FALSE))</f>
        <v xml:space="preserve">   </v>
      </c>
      <c r="G878" s="34" t="str">
        <f>VLOOKUP(D878,'[1]Employer information'!$A$3:$B$1390,2,FALSE)</f>
        <v>LUEDERS-AVOCA ISD</v>
      </c>
      <c r="H878" s="36">
        <f>IF(ISNA(VLOOKUP(D878,'[1]Proportionate Shares'!$D$23:$I$1377,6,FALSE)),0,VLOOKUP(D878,'[1]Proportionate Shares'!$D$23:$I$1377,6,FALSE))</f>
        <v>7.7377340000000001E-6</v>
      </c>
      <c r="I878" s="105">
        <f>VLOOKUP(D878,'[1]Schedule of Pension Amounts LW'!$B$15:$E$1399,3,FALSE)</f>
        <v>479733</v>
      </c>
      <c r="J878" s="105">
        <f>-IF(ISNA(VLOOKUP(D878,'[1]Combined Contribution Amounts'!$A$2:$K$1335,5,FALSE)),0,VLOOKUP(D878,'[1]Combined Contribution Amounts'!$A$2:$K$1335,5,FALSE))</f>
        <v>-27083</v>
      </c>
      <c r="K878" s="105">
        <f>-IF(ISNA(VLOOKUP(D878,'[1]Combined Contribution Amounts'!$A$2:$K$1335,7,FALSE)),0,VLOOKUP(D878,'[1]Combined Contribution Amounts'!$A$2:$K$1335,7,FALSE))+-IF(ISNA(VLOOKUP(D878,'[1]Combined Contribution Amounts'!$A$2:$K$1335,8,FALSE)),0,VLOOKUP(D878,'[1]Combined Contribution Amounts'!$A$2:$K$1335,8,FALSE))+-IF(ISNA(VLOOKUP(D878,'[1]Combined Contribution Amounts'!$A$2:$K$1335,9,FALSE)),0,VLOOKUP(D878,'[1]Combined Contribution Amounts'!$A$2:$K$1335,9,FALSE))</f>
        <v>0</v>
      </c>
      <c r="L878" s="105">
        <f>VLOOKUP(D878,'[1]Pension Expense Details'!$D$23:$S$1407,16,FALSE)</f>
        <v>28842</v>
      </c>
      <c r="M878" s="105">
        <f>ROUND(('[1]68_InOutFlowsCurPrdAndPriorHist'!$F$28-'[1]68_InOutFlowsCurPrdAndPriorHist'!$F$31)*$H878,0)-VLOOKUP(D878,'[1]Pension Expense Details'!$D$23:$S$1407,12,FALSE)</f>
        <v>-6409</v>
      </c>
      <c r="N878" s="105">
        <f>ROUND(('[1]68_InOutFlowsCurPrdAndPriorHist'!$F$29-'[1]68_InOutFlowsCurPrdAndPriorHist'!$F$32)*$H878,0)-VLOOKUP(D878,'[1]Pension Expense Details'!$D$23:$S$1407,13,FALSE)</f>
        <v>-48424</v>
      </c>
      <c r="O878" s="105">
        <f>ROUND(('[1]68_InOutFlowsCurPrdAndPriorHist'!$F$30-'[1]68_InOutFlowsCurPrdAndPriorHist'!$F$33)*$H878,0)-VLOOKUP(D878,'[1]Pension Expense Details'!$D$23:$S$1407,14,FALSE)</f>
        <v>20940</v>
      </c>
      <c r="P878" s="105">
        <f>ROUND((VLOOKUP(D878,'[1]Schedule of Pension Amounts LW'!$B$15:$AC$1399,28,FALSE)-VLOOKUP(D878,'[1]Schedule of Pension Amounts LW'!$B$15:$AC$1399,27,FALSE))*'[1]Schedule of Pension Amounts LW'!AD$4,0)+VLOOKUP(D878,'[1]Schedule of Pension Amounts LW'!$B$15:$AH$1399,33,FALSE)-VLOOKUP(D878,'[1]Pension Expense Details'!$D$23:$S$1407,15,FALSE)</f>
        <v>-45367</v>
      </c>
      <c r="Q878" s="98">
        <f t="shared" si="58"/>
        <v>402232</v>
      </c>
      <c r="R878" s="98">
        <f>ROUND('[1]68_InOutFlowsCurPrdAndPrior'!$D$32*IF(ISNA(VLOOKUP(D878,'[1]Proportionate Shares'!$D$23:$I$1359,6,FALSE)),0,VLOOKUP(D878,'[1]Proportionate Shares'!$D$23:$I$1359,6,FALSE)),0)</f>
        <v>1690</v>
      </c>
      <c r="S878" s="98">
        <f>ROUND('[1]68_InOutFlowsCurPrdAndPrior'!$D$33*IF(ISNA(VLOOKUP(D878,'[1]Proportionate Shares'!$D$23:$I$1359,6,FALSE)),0,VLOOKUP(D878,'[1]Proportionate Shares'!$D$23:$I$1359,6,FALSE)),0)</f>
        <v>124792</v>
      </c>
      <c r="T878" s="98">
        <f>ROUND('[1]68_InOutFlowsCurPrdAndPrior'!$D$35*IF(ISNA(VLOOKUP(D878,'[1]Proportionate Shares'!$D$23:$I$1359,6,FALSE)),0,VLOOKUP(D878,'[1]Proportionate Shares'!$D$23:$I$1359,6,FALSE)),0)</f>
        <v>24182</v>
      </c>
      <c r="U878" s="98">
        <f>VLOOKUP(D878,'[1]Schedule of Pension Amounts LW'!$B$15:$AS$1399,36,FALSE)</f>
        <v>52586</v>
      </c>
      <c r="V878" s="99">
        <f t="shared" si="59"/>
        <v>203250</v>
      </c>
      <c r="W878" s="98">
        <f>ROUND('[1]68_InOutFlowsCurPrdAndPrior'!$F$32*IF(ISNA(VLOOKUP(D878,'[1]Proportionate Shares'!$D$23:$I$1359,6,FALSE)),0,VLOOKUP(D878,'[1]Proportionate Shares'!$D$23:$I$1359,6,FALSE)),0)</f>
        <v>13966</v>
      </c>
      <c r="X878" s="98">
        <f>ROUND('[1]68_InOutFlowsCurPrdAndPrior'!$F$33*IF(ISNA(VLOOKUP(D878,'[1]Proportionate Shares'!$D$23:$I$1359,6,FALSE)),0,VLOOKUP(D878,'[1]Proportionate Shares'!$D$23:$I$1359,6,FALSE)),0)</f>
        <v>51570</v>
      </c>
      <c r="Y878" s="98">
        <f>ROUND('[1]68_InOutFlowsCurPrdAndPrior'!$F$35*IF(ISNA(VLOOKUP(D878,'[1]Proportionate Shares'!$D$23:$I$1359,6,FALSE)),0,VLOOKUP(D878,'[1]Proportionate Shares'!$D$23:$I$1359,6,FALSE)),0)</f>
        <v>20143</v>
      </c>
      <c r="Z878" s="98">
        <f>-VLOOKUP(D878,'[1]Schedule of Pension Amounts LW'!$B$15:$AS$1399,37,FALSE)</f>
        <v>49070</v>
      </c>
      <c r="AA878" s="99">
        <f t="shared" si="60"/>
        <v>134749</v>
      </c>
      <c r="AB878" s="72">
        <f>VLOOKUP(D878,'[1]Pension Expense Details'!$D$22:$S$1407,16,FALSE)</f>
        <v>28842</v>
      </c>
      <c r="AC878" s="72">
        <f t="shared" si="61"/>
        <v>57627</v>
      </c>
      <c r="AD878" s="72">
        <f>VLOOKUP(D878,'[1]Schedule of Pension Amounts LW'!$B$15:$W$1399,22,FALSE)</f>
        <v>86469</v>
      </c>
    </row>
    <row r="879" spans="1:30" x14ac:dyDescent="0.3">
      <c r="A879" s="104"/>
      <c r="B879" s="33"/>
      <c r="C879" s="33" t="str">
        <f>VLOOKUP(D879,'[1]Employer information'!$I$3:$J$1391,2,FALSE)</f>
        <v xml:space="preserve">Public Education                                  </v>
      </c>
      <c r="D879" s="33" t="str">
        <f>'[1]Schedule of Pension Amounts LW'!B872</f>
        <v>0849</v>
      </c>
      <c r="E879" s="33" t="str">
        <f>IF(ISNA(VLOOKUP(D879,'[1]Proportionate Shares'!$D$23:$G$1400,2,FALSE)),"",VLOOKUP(D879,'[1]Proportionate Shares'!$D$23:$G$1400,2,FALSE))</f>
        <v>003903</v>
      </c>
      <c r="F879" s="33" t="str">
        <f>IF(ISNA(VLOOKUP(D879,'[1]Proportionate Shares'!$D$23:$G$1400,3,FALSE)),"",VLOOKUP(D879,'[1]Proportionate Shares'!$D$23:$G$1400,3,FALSE))</f>
        <v xml:space="preserve">   </v>
      </c>
      <c r="G879" s="34" t="str">
        <f>VLOOKUP(D879,'[1]Employer information'!$A$3:$B$1390,2,FALSE)</f>
        <v>LUFKIN ISD</v>
      </c>
      <c r="H879" s="36">
        <f>IF(ISNA(VLOOKUP(D879,'[1]Proportionate Shares'!$D$23:$I$1377,6,FALSE)),0,VLOOKUP(D879,'[1]Proportionate Shares'!$D$23:$I$1377,6,FALSE))</f>
        <v>4.08041663E-4</v>
      </c>
      <c r="I879" s="105">
        <f>VLOOKUP(D879,'[1]Schedule of Pension Amounts LW'!$B$15:$E$1399,3,FALSE)</f>
        <v>22334885</v>
      </c>
      <c r="J879" s="105">
        <f>-IF(ISNA(VLOOKUP(D879,'[1]Combined Contribution Amounts'!$A$2:$K$1335,5,FALSE)),0,VLOOKUP(D879,'[1]Combined Contribution Amounts'!$A$2:$K$1335,5,FALSE))</f>
        <v>-1428195</v>
      </c>
      <c r="K879" s="105">
        <f>-IF(ISNA(VLOOKUP(D879,'[1]Combined Contribution Amounts'!$A$2:$K$1335,7,FALSE)),0,VLOOKUP(D879,'[1]Combined Contribution Amounts'!$A$2:$K$1335,7,FALSE))+-IF(ISNA(VLOOKUP(D879,'[1]Combined Contribution Amounts'!$A$2:$K$1335,8,FALSE)),0,VLOOKUP(D879,'[1]Combined Contribution Amounts'!$A$2:$K$1335,8,FALSE))+-IF(ISNA(VLOOKUP(D879,'[1]Combined Contribution Amounts'!$A$2:$K$1335,9,FALSE)),0,VLOOKUP(D879,'[1]Combined Contribution Amounts'!$A$2:$K$1335,9,FALSE))</f>
        <v>0</v>
      </c>
      <c r="L879" s="105">
        <f>VLOOKUP(D879,'[1]Pension Expense Details'!$D$23:$S$1407,16,FALSE)</f>
        <v>1986626</v>
      </c>
      <c r="M879" s="105">
        <f>ROUND(('[1]68_InOutFlowsCurPrdAndPriorHist'!$F$28-'[1]68_InOutFlowsCurPrdAndPriorHist'!$F$31)*$H879,0)-VLOOKUP(D879,'[1]Pension Expense Details'!$D$23:$S$1407,12,FALSE)</f>
        <v>-337956</v>
      </c>
      <c r="N879" s="105">
        <f>ROUND(('[1]68_InOutFlowsCurPrdAndPriorHist'!$F$29-'[1]68_InOutFlowsCurPrdAndPriorHist'!$F$32)*$H879,0)-VLOOKUP(D879,'[1]Pension Expense Details'!$D$23:$S$1407,13,FALSE)</f>
        <v>-2553608</v>
      </c>
      <c r="O879" s="105">
        <f>ROUND(('[1]68_InOutFlowsCurPrdAndPriorHist'!$F$30-'[1]68_InOutFlowsCurPrdAndPriorHist'!$F$33)*$H879,0)-VLOOKUP(D879,'[1]Pension Expense Details'!$D$23:$S$1407,14,FALSE)</f>
        <v>1104259</v>
      </c>
      <c r="P879" s="105">
        <f>ROUND((VLOOKUP(D879,'[1]Schedule of Pension Amounts LW'!$B$15:$AC$1399,28,FALSE)-VLOOKUP(D879,'[1]Schedule of Pension Amounts LW'!$B$15:$AC$1399,27,FALSE))*'[1]Schedule of Pension Amounts LW'!AD$4,0)+VLOOKUP(D879,'[1]Schedule of Pension Amounts LW'!$B$15:$AH$1399,33,FALSE)-VLOOKUP(D879,'[1]Pension Expense Details'!$D$23:$S$1407,15,FALSE)</f>
        <v>105270</v>
      </c>
      <c r="Q879" s="98">
        <f t="shared" si="58"/>
        <v>21211281</v>
      </c>
      <c r="R879" s="98">
        <f>ROUND('[1]68_InOutFlowsCurPrdAndPrior'!$D$32*IF(ISNA(VLOOKUP(D879,'[1]Proportionate Shares'!$D$23:$I$1359,6,FALSE)),0,VLOOKUP(D879,'[1]Proportionate Shares'!$D$23:$I$1359,6,FALSE)),0)</f>
        <v>89106</v>
      </c>
      <c r="S879" s="98">
        <f>ROUND('[1]68_InOutFlowsCurPrdAndPrior'!$D$33*IF(ISNA(VLOOKUP(D879,'[1]Proportionate Shares'!$D$23:$I$1359,6,FALSE)),0,VLOOKUP(D879,'[1]Proportionate Shares'!$D$23:$I$1359,6,FALSE)),0)</f>
        <v>6580781</v>
      </c>
      <c r="T879" s="98">
        <f>ROUND('[1]68_InOutFlowsCurPrdAndPrior'!$D$35*IF(ISNA(VLOOKUP(D879,'[1]Proportionate Shares'!$D$23:$I$1359,6,FALSE)),0,VLOOKUP(D879,'[1]Proportionate Shares'!$D$23:$I$1359,6,FALSE)),0)</f>
        <v>1275229</v>
      </c>
      <c r="U879" s="98">
        <f>VLOOKUP(D879,'[1]Schedule of Pension Amounts LW'!$B$15:$AS$1399,36,FALSE)</f>
        <v>1436362</v>
      </c>
      <c r="V879" s="99">
        <f t="shared" si="59"/>
        <v>9381478</v>
      </c>
      <c r="W879" s="98">
        <f>ROUND('[1]68_InOutFlowsCurPrdAndPrior'!$F$32*IF(ISNA(VLOOKUP(D879,'[1]Proportionate Shares'!$D$23:$I$1359,6,FALSE)),0,VLOOKUP(D879,'[1]Proportionate Shares'!$D$23:$I$1359,6,FALSE)),0)</f>
        <v>736489</v>
      </c>
      <c r="X879" s="98">
        <f>ROUND('[1]68_InOutFlowsCurPrdAndPrior'!$F$33*IF(ISNA(VLOOKUP(D879,'[1]Proportionate Shares'!$D$23:$I$1359,6,FALSE)),0,VLOOKUP(D879,'[1]Proportionate Shares'!$D$23:$I$1359,6,FALSE)),0)</f>
        <v>2719490</v>
      </c>
      <c r="Y879" s="98">
        <f>ROUND('[1]68_InOutFlowsCurPrdAndPrior'!$F$35*IF(ISNA(VLOOKUP(D879,'[1]Proportionate Shares'!$D$23:$I$1359,6,FALSE)),0,VLOOKUP(D879,'[1]Proportionate Shares'!$D$23:$I$1359,6,FALSE)),0)</f>
        <v>1062243</v>
      </c>
      <c r="Z879" s="98">
        <f>-VLOOKUP(D879,'[1]Schedule of Pension Amounts LW'!$B$15:$AS$1399,37,FALSE)</f>
        <v>292</v>
      </c>
      <c r="AA879" s="99">
        <f t="shared" si="60"/>
        <v>4518514</v>
      </c>
      <c r="AB879" s="72">
        <f>VLOOKUP(D879,'[1]Pension Expense Details'!$D$22:$S$1407,16,FALSE)</f>
        <v>1986626</v>
      </c>
      <c r="AC879" s="72">
        <f t="shared" si="61"/>
        <v>2430211</v>
      </c>
      <c r="AD879" s="72">
        <f>VLOOKUP(D879,'[1]Schedule of Pension Amounts LW'!$B$15:$W$1399,22,FALSE)</f>
        <v>4416837</v>
      </c>
    </row>
    <row r="880" spans="1:30" x14ac:dyDescent="0.3">
      <c r="A880" s="104"/>
      <c r="B880" s="33"/>
      <c r="C880" s="33" t="str">
        <f>VLOOKUP(D880,'[1]Employer information'!$I$3:$J$1391,2,FALSE)</f>
        <v xml:space="preserve">Public Education                                  </v>
      </c>
      <c r="D880" s="33" t="str">
        <f>'[1]Schedule of Pension Amounts LW'!B873</f>
        <v>0850</v>
      </c>
      <c r="E880" s="33" t="str">
        <f>IF(ISNA(VLOOKUP(D880,'[1]Proportionate Shares'!$D$23:$G$1400,2,FALSE)),"",VLOOKUP(D880,'[1]Proportionate Shares'!$D$23:$G$1400,2,FALSE))</f>
        <v>028903</v>
      </c>
      <c r="F880" s="33" t="str">
        <f>IF(ISNA(VLOOKUP(D880,'[1]Proportionate Shares'!$D$23:$G$1400,3,FALSE)),"",VLOOKUP(D880,'[1]Proportionate Shares'!$D$23:$G$1400,3,FALSE))</f>
        <v xml:space="preserve">   </v>
      </c>
      <c r="G880" s="34" t="str">
        <f>VLOOKUP(D880,'[1]Employer information'!$A$3:$B$1390,2,FALSE)</f>
        <v>LULING ISD</v>
      </c>
      <c r="H880" s="36">
        <f>IF(ISNA(VLOOKUP(D880,'[1]Proportionate Shares'!$D$23:$I$1377,6,FALSE)),0,VLOOKUP(D880,'[1]Proportionate Shares'!$D$23:$I$1377,6,FALSE))</f>
        <v>7.2123801999999994E-5</v>
      </c>
      <c r="I880" s="105">
        <f>VLOOKUP(D880,'[1]Schedule of Pension Amounts LW'!$B$15:$E$1399,3,FALSE)</f>
        <v>3916002</v>
      </c>
      <c r="J880" s="105">
        <f>-IF(ISNA(VLOOKUP(D880,'[1]Combined Contribution Amounts'!$A$2:$K$1335,5,FALSE)),0,VLOOKUP(D880,'[1]Combined Contribution Amounts'!$A$2:$K$1335,5,FALSE))</f>
        <v>-252442</v>
      </c>
      <c r="K880" s="105">
        <f>-IF(ISNA(VLOOKUP(D880,'[1]Combined Contribution Amounts'!$A$2:$K$1335,7,FALSE)),0,VLOOKUP(D880,'[1]Combined Contribution Amounts'!$A$2:$K$1335,7,FALSE))+-IF(ISNA(VLOOKUP(D880,'[1]Combined Contribution Amounts'!$A$2:$K$1335,8,FALSE)),0,VLOOKUP(D880,'[1]Combined Contribution Amounts'!$A$2:$K$1335,8,FALSE))+-IF(ISNA(VLOOKUP(D880,'[1]Combined Contribution Amounts'!$A$2:$K$1335,9,FALSE)),0,VLOOKUP(D880,'[1]Combined Contribution Amounts'!$A$2:$K$1335,9,FALSE))</f>
        <v>0</v>
      </c>
      <c r="L880" s="105">
        <f>VLOOKUP(D880,'[1]Pension Expense Details'!$D$23:$S$1407,16,FALSE)</f>
        <v>356150</v>
      </c>
      <c r="M880" s="105">
        <f>ROUND(('[1]68_InOutFlowsCurPrdAndPriorHist'!$F$28-'[1]68_InOutFlowsCurPrdAndPriorHist'!$F$31)*$H880,0)-VLOOKUP(D880,'[1]Pension Expense Details'!$D$23:$S$1407,12,FALSE)</f>
        <v>-59736</v>
      </c>
      <c r="N880" s="105">
        <f>ROUND(('[1]68_InOutFlowsCurPrdAndPriorHist'!$F$29-'[1]68_InOutFlowsCurPrdAndPriorHist'!$F$32)*$H880,0)-VLOOKUP(D880,'[1]Pension Expense Details'!$D$23:$S$1407,13,FALSE)</f>
        <v>-451365</v>
      </c>
      <c r="O880" s="105">
        <f>ROUND(('[1]68_InOutFlowsCurPrdAndPriorHist'!$F$30-'[1]68_InOutFlowsCurPrdAndPriorHist'!$F$33)*$H880,0)-VLOOKUP(D880,'[1]Pension Expense Details'!$D$23:$S$1407,14,FALSE)</f>
        <v>195184</v>
      </c>
      <c r="P880" s="105">
        <f>ROUND((VLOOKUP(D880,'[1]Schedule of Pension Amounts LW'!$B$15:$AC$1399,28,FALSE)-VLOOKUP(D880,'[1]Schedule of Pension Amounts LW'!$B$15:$AC$1399,27,FALSE))*'[1]Schedule of Pension Amounts LW'!AD$4,0)+VLOOKUP(D880,'[1]Schedule of Pension Amounts LW'!$B$15:$AH$1399,33,FALSE)-VLOOKUP(D880,'[1]Pension Expense Details'!$D$23:$S$1407,15,FALSE)</f>
        <v>45428</v>
      </c>
      <c r="Q880" s="98">
        <f t="shared" si="58"/>
        <v>3749221</v>
      </c>
      <c r="R880" s="98">
        <f>ROUND('[1]68_InOutFlowsCurPrdAndPrior'!$D$32*IF(ISNA(VLOOKUP(D880,'[1]Proportionate Shares'!$D$23:$I$1359,6,FALSE)),0,VLOOKUP(D880,'[1]Proportionate Shares'!$D$23:$I$1359,6,FALSE)),0)</f>
        <v>15750</v>
      </c>
      <c r="S880" s="98">
        <f>ROUND('[1]68_InOutFlowsCurPrdAndPrior'!$D$33*IF(ISNA(VLOOKUP(D880,'[1]Proportionate Shares'!$D$23:$I$1359,6,FALSE)),0,VLOOKUP(D880,'[1]Proportionate Shares'!$D$23:$I$1359,6,FALSE)),0)</f>
        <v>1163192</v>
      </c>
      <c r="T880" s="98">
        <f>ROUND('[1]68_InOutFlowsCurPrdAndPrior'!$D$35*IF(ISNA(VLOOKUP(D880,'[1]Proportionate Shares'!$D$23:$I$1359,6,FALSE)),0,VLOOKUP(D880,'[1]Proportionate Shares'!$D$23:$I$1359,6,FALSE)),0)</f>
        <v>225404</v>
      </c>
      <c r="U880" s="98">
        <f>VLOOKUP(D880,'[1]Schedule of Pension Amounts LW'!$B$15:$AS$1399,36,FALSE)</f>
        <v>440469</v>
      </c>
      <c r="V880" s="99">
        <f t="shared" si="59"/>
        <v>1844815</v>
      </c>
      <c r="W880" s="98">
        <f>ROUND('[1]68_InOutFlowsCurPrdAndPrior'!$F$32*IF(ISNA(VLOOKUP(D880,'[1]Proportionate Shares'!$D$23:$I$1359,6,FALSE)),0,VLOOKUP(D880,'[1]Proportionate Shares'!$D$23:$I$1359,6,FALSE)),0)</f>
        <v>130179</v>
      </c>
      <c r="X880" s="98">
        <f>ROUND('[1]68_InOutFlowsCurPrdAndPrior'!$F$33*IF(ISNA(VLOOKUP(D880,'[1]Proportionate Shares'!$D$23:$I$1359,6,FALSE)),0,VLOOKUP(D880,'[1]Proportionate Shares'!$D$23:$I$1359,6,FALSE)),0)</f>
        <v>480686</v>
      </c>
      <c r="Y880" s="98">
        <f>ROUND('[1]68_InOutFlowsCurPrdAndPrior'!$F$35*IF(ISNA(VLOOKUP(D880,'[1]Proportionate Shares'!$D$23:$I$1359,6,FALSE)),0,VLOOKUP(D880,'[1]Proportionate Shares'!$D$23:$I$1359,6,FALSE)),0)</f>
        <v>187758</v>
      </c>
      <c r="Z880" s="98">
        <f>-VLOOKUP(D880,'[1]Schedule of Pension Amounts LW'!$B$15:$AS$1399,37,FALSE)</f>
        <v>68288</v>
      </c>
      <c r="AA880" s="99">
        <f t="shared" si="60"/>
        <v>866911</v>
      </c>
      <c r="AB880" s="72">
        <f>VLOOKUP(D880,'[1]Pension Expense Details'!$D$22:$S$1407,16,FALSE)</f>
        <v>356150</v>
      </c>
      <c r="AC880" s="72">
        <f t="shared" si="61"/>
        <v>443586</v>
      </c>
      <c r="AD880" s="72">
        <f>VLOOKUP(D880,'[1]Schedule of Pension Amounts LW'!$B$15:$W$1399,22,FALSE)</f>
        <v>799736</v>
      </c>
    </row>
    <row r="881" spans="1:30" x14ac:dyDescent="0.3">
      <c r="A881" s="104"/>
      <c r="B881" s="33"/>
      <c r="C881" s="33" t="str">
        <f>VLOOKUP(D881,'[1]Employer information'!$I$3:$J$1391,2,FALSE)</f>
        <v xml:space="preserve">Public Education                                  </v>
      </c>
      <c r="D881" s="33" t="str">
        <f>'[1]Schedule of Pension Amounts LW'!B874</f>
        <v>1646</v>
      </c>
      <c r="E881" s="33" t="str">
        <f>IF(ISNA(VLOOKUP(D881,'[1]Proportionate Shares'!$D$23:$G$1400,2,FALSE)),"",VLOOKUP(D881,'[1]Proportionate Shares'!$D$23:$G$1400,2,FALSE))</f>
        <v>100907</v>
      </c>
      <c r="F881" s="33" t="str">
        <f>IF(ISNA(VLOOKUP(D881,'[1]Proportionate Shares'!$D$23:$G$1400,3,FALSE)),"",VLOOKUP(D881,'[1]Proportionate Shares'!$D$23:$G$1400,3,FALSE))</f>
        <v/>
      </c>
      <c r="G881" s="34" t="str">
        <f>VLOOKUP(D881,'[1]Employer information'!$A$3:$B$1390,2,FALSE)</f>
        <v>LUMBERTON ISD</v>
      </c>
      <c r="H881" s="36">
        <f>IF(ISNA(VLOOKUP(D881,'[1]Proportionate Shares'!$D$23:$I$1377,6,FALSE)),0,VLOOKUP(D881,'[1]Proportionate Shares'!$D$23:$I$1377,6,FALSE))</f>
        <v>1.5283188000000001E-4</v>
      </c>
      <c r="I881" s="105">
        <f>VLOOKUP(D881,'[1]Schedule of Pension Amounts LW'!$B$15:$E$1399,3,FALSE)</f>
        <v>8475814</v>
      </c>
      <c r="J881" s="105">
        <f>-IF(ISNA(VLOOKUP(D881,'[1]Combined Contribution Amounts'!$A$2:$K$1335,5,FALSE)),0,VLOOKUP(D881,'[1]Combined Contribution Amounts'!$A$2:$K$1335,5,FALSE))</f>
        <v>-534930</v>
      </c>
      <c r="K881" s="105">
        <f>-IF(ISNA(VLOOKUP(D881,'[1]Combined Contribution Amounts'!$A$2:$K$1335,7,FALSE)),0,VLOOKUP(D881,'[1]Combined Contribution Amounts'!$A$2:$K$1335,7,FALSE))+-IF(ISNA(VLOOKUP(D881,'[1]Combined Contribution Amounts'!$A$2:$K$1335,8,FALSE)),0,VLOOKUP(D881,'[1]Combined Contribution Amounts'!$A$2:$K$1335,8,FALSE))+-IF(ISNA(VLOOKUP(D881,'[1]Combined Contribution Amounts'!$A$2:$K$1335,9,FALSE)),0,VLOOKUP(D881,'[1]Combined Contribution Amounts'!$A$2:$K$1335,9,FALSE))</f>
        <v>0</v>
      </c>
      <c r="L881" s="105">
        <f>VLOOKUP(D881,'[1]Pension Expense Details'!$D$23:$S$1407,16,FALSE)</f>
        <v>726756</v>
      </c>
      <c r="M881" s="105">
        <f>ROUND(('[1]68_InOutFlowsCurPrdAndPriorHist'!$F$28-'[1]68_InOutFlowsCurPrdAndPriorHist'!$F$31)*$H881,0)-VLOOKUP(D881,'[1]Pension Expense Details'!$D$23:$S$1407,12,FALSE)</f>
        <v>-126581</v>
      </c>
      <c r="N881" s="105">
        <f>ROUND(('[1]68_InOutFlowsCurPrdAndPriorHist'!$F$29-'[1]68_InOutFlowsCurPrdAndPriorHist'!$F$32)*$H881,0)-VLOOKUP(D881,'[1]Pension Expense Details'!$D$23:$S$1407,13,FALSE)</f>
        <v>-956453</v>
      </c>
      <c r="O881" s="105">
        <f>ROUND(('[1]68_InOutFlowsCurPrdAndPriorHist'!$F$30-'[1]68_InOutFlowsCurPrdAndPriorHist'!$F$33)*$H881,0)-VLOOKUP(D881,'[1]Pension Expense Details'!$D$23:$S$1407,14,FALSE)</f>
        <v>413600</v>
      </c>
      <c r="P881" s="105">
        <f>ROUND((VLOOKUP(D881,'[1]Schedule of Pension Amounts LW'!$B$15:$AC$1399,28,FALSE)-VLOOKUP(D881,'[1]Schedule of Pension Amounts LW'!$B$15:$AC$1399,27,FALSE))*'[1]Schedule of Pension Amounts LW'!AD$4,0)+VLOOKUP(D881,'[1]Schedule of Pension Amounts LW'!$B$15:$AH$1399,33,FALSE)-VLOOKUP(D881,'[1]Pension Expense Details'!$D$23:$S$1407,15,FALSE)</f>
        <v>-53527</v>
      </c>
      <c r="Q881" s="98">
        <f t="shared" si="58"/>
        <v>7944679</v>
      </c>
      <c r="R881" s="98">
        <f>ROUND('[1]68_InOutFlowsCurPrdAndPrior'!$D$32*IF(ISNA(VLOOKUP(D881,'[1]Proportionate Shares'!$D$23:$I$1359,6,FALSE)),0,VLOOKUP(D881,'[1]Proportionate Shares'!$D$23:$I$1359,6,FALSE)),0)</f>
        <v>33375</v>
      </c>
      <c r="S881" s="98">
        <f>ROUND('[1]68_InOutFlowsCurPrdAndPrior'!$D$33*IF(ISNA(VLOOKUP(D881,'[1]Proportionate Shares'!$D$23:$I$1359,6,FALSE)),0,VLOOKUP(D881,'[1]Proportionate Shares'!$D$23:$I$1359,6,FALSE)),0)</f>
        <v>2464830</v>
      </c>
      <c r="T881" s="98">
        <f>ROUND('[1]68_InOutFlowsCurPrdAndPrior'!$D$35*IF(ISNA(VLOOKUP(D881,'[1]Proportionate Shares'!$D$23:$I$1359,6,FALSE)),0,VLOOKUP(D881,'[1]Proportionate Shares'!$D$23:$I$1359,6,FALSE)),0)</f>
        <v>477637</v>
      </c>
      <c r="U881" s="98">
        <f>VLOOKUP(D881,'[1]Schedule of Pension Amounts LW'!$B$15:$AS$1399,36,FALSE)</f>
        <v>742263</v>
      </c>
      <c r="V881" s="99">
        <f t="shared" si="59"/>
        <v>3718105</v>
      </c>
      <c r="W881" s="98">
        <f>ROUND('[1]68_InOutFlowsCurPrdAndPrior'!$F$32*IF(ISNA(VLOOKUP(D881,'[1]Proportionate Shares'!$D$23:$I$1359,6,FALSE)),0,VLOOKUP(D881,'[1]Proportionate Shares'!$D$23:$I$1359,6,FALSE)),0)</f>
        <v>275852</v>
      </c>
      <c r="X881" s="98">
        <f>ROUND('[1]68_InOutFlowsCurPrdAndPrior'!$F$33*IF(ISNA(VLOOKUP(D881,'[1]Proportionate Shares'!$D$23:$I$1359,6,FALSE)),0,VLOOKUP(D881,'[1]Proportionate Shares'!$D$23:$I$1359,6,FALSE)),0)</f>
        <v>1018584</v>
      </c>
      <c r="Y881" s="98">
        <f>ROUND('[1]68_InOutFlowsCurPrdAndPrior'!$F$35*IF(ISNA(VLOOKUP(D881,'[1]Proportionate Shares'!$D$23:$I$1359,6,FALSE)),0,VLOOKUP(D881,'[1]Proportionate Shares'!$D$23:$I$1359,6,FALSE)),0)</f>
        <v>397863</v>
      </c>
      <c r="Z881" s="98">
        <f>-VLOOKUP(D881,'[1]Schedule of Pension Amounts LW'!$B$15:$AS$1399,37,FALSE)</f>
        <v>151871</v>
      </c>
      <c r="AA881" s="99">
        <f t="shared" si="60"/>
        <v>1844170</v>
      </c>
      <c r="AB881" s="72">
        <f>VLOOKUP(D881,'[1]Pension Expense Details'!$D$22:$S$1407,16,FALSE)</f>
        <v>726756</v>
      </c>
      <c r="AC881" s="72">
        <f t="shared" si="61"/>
        <v>1008610</v>
      </c>
      <c r="AD881" s="72">
        <f>VLOOKUP(D881,'[1]Schedule of Pension Amounts LW'!$B$15:$W$1399,22,FALSE)</f>
        <v>1735366</v>
      </c>
    </row>
    <row r="882" spans="1:30" x14ac:dyDescent="0.3">
      <c r="A882" s="104"/>
      <c r="B882" s="33"/>
      <c r="C882" s="33" t="str">
        <f>VLOOKUP(D882,'[1]Employer information'!$I$3:$J$1391,2,FALSE)</f>
        <v xml:space="preserve">Public Education                                  </v>
      </c>
      <c r="D882" s="33" t="str">
        <f>'[1]Schedule of Pension Amounts LW'!B875</f>
        <v>0851</v>
      </c>
      <c r="E882" s="33" t="str">
        <f>IF(ISNA(VLOOKUP(D882,'[1]Proportionate Shares'!$D$23:$G$1400,2,FALSE)),"",VLOOKUP(D882,'[1]Proportionate Shares'!$D$23:$G$1400,2,FALSE))</f>
        <v>245902</v>
      </c>
      <c r="F882" s="33" t="str">
        <f>IF(ISNA(VLOOKUP(D882,'[1]Proportionate Shares'!$D$23:$G$1400,3,FALSE)),"",VLOOKUP(D882,'[1]Proportionate Shares'!$D$23:$G$1400,3,FALSE))</f>
        <v xml:space="preserve">   </v>
      </c>
      <c r="G882" s="34" t="str">
        <f>VLOOKUP(D882,'[1]Employer information'!$A$3:$B$1390,2,FALSE)</f>
        <v>LYFORD CONS ISD</v>
      </c>
      <c r="H882" s="36">
        <f>IF(ISNA(VLOOKUP(D882,'[1]Proportionate Shares'!$D$23:$I$1377,6,FALSE)),0,VLOOKUP(D882,'[1]Proportionate Shares'!$D$23:$I$1377,6,FALSE))</f>
        <v>9.4238755000000007E-5</v>
      </c>
      <c r="I882" s="105">
        <f>VLOOKUP(D882,'[1]Schedule of Pension Amounts LW'!$B$15:$E$1399,3,FALSE)</f>
        <v>5332000</v>
      </c>
      <c r="J882" s="105">
        <f>-IF(ISNA(VLOOKUP(D882,'[1]Combined Contribution Amounts'!$A$2:$K$1335,5,FALSE)),0,VLOOKUP(D882,'[1]Combined Contribution Amounts'!$A$2:$K$1335,5,FALSE))</f>
        <v>-329847</v>
      </c>
      <c r="K882" s="105">
        <f>-IF(ISNA(VLOOKUP(D882,'[1]Combined Contribution Amounts'!$A$2:$K$1335,7,FALSE)),0,VLOOKUP(D882,'[1]Combined Contribution Amounts'!$A$2:$K$1335,7,FALSE))+-IF(ISNA(VLOOKUP(D882,'[1]Combined Contribution Amounts'!$A$2:$K$1335,8,FALSE)),0,VLOOKUP(D882,'[1]Combined Contribution Amounts'!$A$2:$K$1335,8,FALSE))+-IF(ISNA(VLOOKUP(D882,'[1]Combined Contribution Amounts'!$A$2:$K$1335,9,FALSE)),0,VLOOKUP(D882,'[1]Combined Contribution Amounts'!$A$2:$K$1335,9,FALSE))</f>
        <v>0</v>
      </c>
      <c r="L882" s="105">
        <f>VLOOKUP(D882,'[1]Pension Expense Details'!$D$23:$S$1407,16,FALSE)</f>
        <v>431521</v>
      </c>
      <c r="M882" s="105">
        <f>ROUND(('[1]68_InOutFlowsCurPrdAndPriorHist'!$F$28-'[1]68_InOutFlowsCurPrdAndPriorHist'!$F$31)*$H882,0)-VLOOKUP(D882,'[1]Pension Expense Details'!$D$23:$S$1407,12,FALSE)</f>
        <v>-78052</v>
      </c>
      <c r="N882" s="105">
        <f>ROUND(('[1]68_InOutFlowsCurPrdAndPriorHist'!$F$29-'[1]68_InOutFlowsCurPrdAndPriorHist'!$F$32)*$H882,0)-VLOOKUP(D882,'[1]Pension Expense Details'!$D$23:$S$1407,13,FALSE)</f>
        <v>-589765</v>
      </c>
      <c r="O882" s="105">
        <f>ROUND(('[1]68_InOutFlowsCurPrdAndPriorHist'!$F$30-'[1]68_InOutFlowsCurPrdAndPriorHist'!$F$33)*$H882,0)-VLOOKUP(D882,'[1]Pension Expense Details'!$D$23:$S$1407,14,FALSE)</f>
        <v>255033</v>
      </c>
      <c r="P882" s="105">
        <f>ROUND((VLOOKUP(D882,'[1]Schedule of Pension Amounts LW'!$B$15:$AC$1399,28,FALSE)-VLOOKUP(D882,'[1]Schedule of Pension Amounts LW'!$B$15:$AC$1399,27,FALSE))*'[1]Schedule of Pension Amounts LW'!AD$4,0)+VLOOKUP(D882,'[1]Schedule of Pension Amounts LW'!$B$15:$AH$1399,33,FALSE)-VLOOKUP(D882,'[1]Pension Expense Details'!$D$23:$S$1407,15,FALSE)</f>
        <v>-122065</v>
      </c>
      <c r="Q882" s="98">
        <f t="shared" si="58"/>
        <v>4898825</v>
      </c>
      <c r="R882" s="98">
        <f>ROUND('[1]68_InOutFlowsCurPrdAndPrior'!$D$32*IF(ISNA(VLOOKUP(D882,'[1]Proportionate Shares'!$D$23:$I$1359,6,FALSE)),0,VLOOKUP(D882,'[1]Proportionate Shares'!$D$23:$I$1359,6,FALSE)),0)</f>
        <v>20579</v>
      </c>
      <c r="S882" s="98">
        <f>ROUND('[1]68_InOutFlowsCurPrdAndPrior'!$D$33*IF(ISNA(VLOOKUP(D882,'[1]Proportionate Shares'!$D$23:$I$1359,6,FALSE)),0,VLOOKUP(D882,'[1]Proportionate Shares'!$D$23:$I$1359,6,FALSE)),0)</f>
        <v>1519856</v>
      </c>
      <c r="T882" s="98">
        <f>ROUND('[1]68_InOutFlowsCurPrdAndPrior'!$D$35*IF(ISNA(VLOOKUP(D882,'[1]Proportionate Shares'!$D$23:$I$1359,6,FALSE)),0,VLOOKUP(D882,'[1]Proportionate Shares'!$D$23:$I$1359,6,FALSE)),0)</f>
        <v>294519</v>
      </c>
      <c r="U882" s="98">
        <f>VLOOKUP(D882,'[1]Schedule of Pension Amounts LW'!$B$15:$AS$1399,36,FALSE)</f>
        <v>378793</v>
      </c>
      <c r="V882" s="99">
        <f t="shared" si="59"/>
        <v>2213747</v>
      </c>
      <c r="W882" s="98">
        <f>ROUND('[1]68_InOutFlowsCurPrdAndPrior'!$F$32*IF(ISNA(VLOOKUP(D882,'[1]Proportionate Shares'!$D$23:$I$1359,6,FALSE)),0,VLOOKUP(D882,'[1]Proportionate Shares'!$D$23:$I$1359,6,FALSE)),0)</f>
        <v>170095</v>
      </c>
      <c r="X882" s="98">
        <f>ROUND('[1]68_InOutFlowsCurPrdAndPrior'!$F$33*IF(ISNA(VLOOKUP(D882,'[1]Proportionate Shares'!$D$23:$I$1359,6,FALSE)),0,VLOOKUP(D882,'[1]Proportionate Shares'!$D$23:$I$1359,6,FALSE)),0)</f>
        <v>628076</v>
      </c>
      <c r="Y882" s="98">
        <f>ROUND('[1]68_InOutFlowsCurPrdAndPrior'!$F$35*IF(ISNA(VLOOKUP(D882,'[1]Proportionate Shares'!$D$23:$I$1359,6,FALSE)),0,VLOOKUP(D882,'[1]Proportionate Shares'!$D$23:$I$1359,6,FALSE)),0)</f>
        <v>245329</v>
      </c>
      <c r="Z882" s="98">
        <f>-VLOOKUP(D882,'[1]Schedule of Pension Amounts LW'!$B$15:$AS$1399,37,FALSE)</f>
        <v>145864</v>
      </c>
      <c r="AA882" s="99">
        <f t="shared" si="60"/>
        <v>1189364</v>
      </c>
      <c r="AB882" s="72">
        <f>VLOOKUP(D882,'[1]Pension Expense Details'!$D$22:$S$1407,16,FALSE)</f>
        <v>431521</v>
      </c>
      <c r="AC882" s="72">
        <f t="shared" si="61"/>
        <v>565243</v>
      </c>
      <c r="AD882" s="72">
        <f>VLOOKUP(D882,'[1]Schedule of Pension Amounts LW'!$B$15:$W$1399,22,FALSE)</f>
        <v>996764</v>
      </c>
    </row>
    <row r="883" spans="1:30" x14ac:dyDescent="0.3">
      <c r="A883" s="104"/>
      <c r="B883" s="33"/>
      <c r="C883" s="33" t="str">
        <f>VLOOKUP(D883,'[1]Employer information'!$I$3:$J$1391,2,FALSE)</f>
        <v xml:space="preserve">Public Education                                  </v>
      </c>
      <c r="D883" s="33" t="str">
        <f>'[1]Schedule of Pension Amounts LW'!B876</f>
        <v>0853</v>
      </c>
      <c r="E883" s="33" t="str">
        <f>IF(ISNA(VLOOKUP(D883,'[1]Proportionate Shares'!$D$23:$G$1400,2,FALSE)),"",VLOOKUP(D883,'[1]Proportionate Shares'!$D$23:$G$1400,2,FALSE))</f>
        <v>007904</v>
      </c>
      <c r="F883" s="33" t="str">
        <f>IF(ISNA(VLOOKUP(D883,'[1]Proportionate Shares'!$D$23:$G$1400,3,FALSE)),"",VLOOKUP(D883,'[1]Proportionate Shares'!$D$23:$G$1400,3,FALSE))</f>
        <v xml:space="preserve">   </v>
      </c>
      <c r="G883" s="34" t="str">
        <f>VLOOKUP(D883,'[1]Employer information'!$A$3:$B$1390,2,FALSE)</f>
        <v>LYTLE ISD</v>
      </c>
      <c r="H883" s="36">
        <f>IF(ISNA(VLOOKUP(D883,'[1]Proportionate Shares'!$D$23:$I$1377,6,FALSE)),0,VLOOKUP(D883,'[1]Proportionate Shares'!$D$23:$I$1377,6,FALSE))</f>
        <v>1.08822538E-4</v>
      </c>
      <c r="I883" s="105">
        <f>VLOOKUP(D883,'[1]Schedule of Pension Amounts LW'!$B$15:$E$1399,3,FALSE)</f>
        <v>6538695</v>
      </c>
      <c r="J883" s="105">
        <f>-IF(ISNA(VLOOKUP(D883,'[1]Combined Contribution Amounts'!$A$2:$K$1335,5,FALSE)),0,VLOOKUP(D883,'[1]Combined Contribution Amounts'!$A$2:$K$1335,5,FALSE))</f>
        <v>-380892</v>
      </c>
      <c r="K883" s="105">
        <f>-IF(ISNA(VLOOKUP(D883,'[1]Combined Contribution Amounts'!$A$2:$K$1335,7,FALSE)),0,VLOOKUP(D883,'[1]Combined Contribution Amounts'!$A$2:$K$1335,7,FALSE))+-IF(ISNA(VLOOKUP(D883,'[1]Combined Contribution Amounts'!$A$2:$K$1335,8,FALSE)),0,VLOOKUP(D883,'[1]Combined Contribution Amounts'!$A$2:$K$1335,8,FALSE))+-IF(ISNA(VLOOKUP(D883,'[1]Combined Contribution Amounts'!$A$2:$K$1335,9,FALSE)),0,VLOOKUP(D883,'[1]Combined Contribution Amounts'!$A$2:$K$1335,9,FALSE))</f>
        <v>0</v>
      </c>
      <c r="L883" s="105">
        <f>VLOOKUP(D883,'[1]Pension Expense Details'!$D$23:$S$1407,16,FALSE)</f>
        <v>438331</v>
      </c>
      <c r="M883" s="105">
        <f>ROUND(('[1]68_InOutFlowsCurPrdAndPriorHist'!$F$28-'[1]68_InOutFlowsCurPrdAndPriorHist'!$F$31)*$H883,0)-VLOOKUP(D883,'[1]Pension Expense Details'!$D$23:$S$1407,12,FALSE)</f>
        <v>-90131</v>
      </c>
      <c r="N883" s="105">
        <f>ROUND(('[1]68_InOutFlowsCurPrdAndPriorHist'!$F$29-'[1]68_InOutFlowsCurPrdAndPriorHist'!$F$32)*$H883,0)-VLOOKUP(D883,'[1]Pension Expense Details'!$D$23:$S$1407,13,FALSE)</f>
        <v>-681034</v>
      </c>
      <c r="O883" s="105">
        <f>ROUND(('[1]68_InOutFlowsCurPrdAndPriorHist'!$F$30-'[1]68_InOutFlowsCurPrdAndPriorHist'!$F$33)*$H883,0)-VLOOKUP(D883,'[1]Pension Expense Details'!$D$23:$S$1407,14,FALSE)</f>
        <v>294500</v>
      </c>
      <c r="P883" s="105">
        <f>ROUND((VLOOKUP(D883,'[1]Schedule of Pension Amounts LW'!$B$15:$AC$1399,28,FALSE)-VLOOKUP(D883,'[1]Schedule of Pension Amounts LW'!$B$15:$AC$1399,27,FALSE))*'[1]Schedule of Pension Amounts LW'!AD$4,0)+VLOOKUP(D883,'[1]Schedule of Pension Amounts LW'!$B$15:$AH$1399,33,FALSE)-VLOOKUP(D883,'[1]Pension Expense Details'!$D$23:$S$1407,15,FALSE)</f>
        <v>-462533</v>
      </c>
      <c r="Q883" s="98">
        <f t="shared" si="58"/>
        <v>5656936</v>
      </c>
      <c r="R883" s="98">
        <f>ROUND('[1]68_InOutFlowsCurPrdAndPrior'!$D$32*IF(ISNA(VLOOKUP(D883,'[1]Proportionate Shares'!$D$23:$I$1359,6,FALSE)),0,VLOOKUP(D883,'[1]Proportionate Shares'!$D$23:$I$1359,6,FALSE)),0)</f>
        <v>23764</v>
      </c>
      <c r="S883" s="98">
        <f>ROUND('[1]68_InOutFlowsCurPrdAndPrior'!$D$33*IF(ISNA(VLOOKUP(D883,'[1]Proportionate Shares'!$D$23:$I$1359,6,FALSE)),0,VLOOKUP(D883,'[1]Proportionate Shares'!$D$23:$I$1359,6,FALSE)),0)</f>
        <v>1755059</v>
      </c>
      <c r="T883" s="98">
        <f>ROUND('[1]68_InOutFlowsCurPrdAndPrior'!$D$35*IF(ISNA(VLOOKUP(D883,'[1]Proportionate Shares'!$D$23:$I$1359,6,FALSE)),0,VLOOKUP(D883,'[1]Proportionate Shares'!$D$23:$I$1359,6,FALSE)),0)</f>
        <v>340097</v>
      </c>
      <c r="U883" s="98">
        <f>VLOOKUP(D883,'[1]Schedule of Pension Amounts LW'!$B$15:$AS$1399,36,FALSE)</f>
        <v>412379</v>
      </c>
      <c r="V883" s="99">
        <f t="shared" si="59"/>
        <v>2531299</v>
      </c>
      <c r="W883" s="98">
        <f>ROUND('[1]68_InOutFlowsCurPrdAndPrior'!$F$32*IF(ISNA(VLOOKUP(D883,'[1]Proportionate Shares'!$D$23:$I$1359,6,FALSE)),0,VLOOKUP(D883,'[1]Proportionate Shares'!$D$23:$I$1359,6,FALSE)),0)</f>
        <v>196418</v>
      </c>
      <c r="X883" s="98">
        <f>ROUND('[1]68_InOutFlowsCurPrdAndPrior'!$F$33*IF(ISNA(VLOOKUP(D883,'[1]Proportionate Shares'!$D$23:$I$1359,6,FALSE)),0,VLOOKUP(D883,'[1]Proportionate Shares'!$D$23:$I$1359,6,FALSE)),0)</f>
        <v>725274</v>
      </c>
      <c r="Y883" s="98">
        <f>ROUND('[1]68_InOutFlowsCurPrdAndPrior'!$F$35*IF(ISNA(VLOOKUP(D883,'[1]Proportionate Shares'!$D$23:$I$1359,6,FALSE)),0,VLOOKUP(D883,'[1]Proportionate Shares'!$D$23:$I$1359,6,FALSE)),0)</f>
        <v>283295</v>
      </c>
      <c r="Z883" s="98">
        <f>-VLOOKUP(D883,'[1]Schedule of Pension Amounts LW'!$B$15:$AS$1399,37,FALSE)</f>
        <v>471059</v>
      </c>
      <c r="AA883" s="99">
        <f t="shared" si="60"/>
        <v>1676046</v>
      </c>
      <c r="AB883" s="72">
        <f>VLOOKUP(D883,'[1]Pension Expense Details'!$D$22:$S$1407,16,FALSE)</f>
        <v>438331</v>
      </c>
      <c r="AC883" s="72">
        <f t="shared" si="61"/>
        <v>671815</v>
      </c>
      <c r="AD883" s="72">
        <f>VLOOKUP(D883,'[1]Schedule of Pension Amounts LW'!$B$15:$W$1399,22,FALSE)</f>
        <v>1110146</v>
      </c>
    </row>
    <row r="884" spans="1:30" x14ac:dyDescent="0.3">
      <c r="A884" s="104"/>
      <c r="B884" s="33"/>
      <c r="C884" s="33" t="str">
        <f>VLOOKUP(D884,'[1]Employer information'!$I$3:$J$1391,2,FALSE)</f>
        <v xml:space="preserve">Public Education                                  </v>
      </c>
      <c r="D884" s="33" t="str">
        <f>'[1]Schedule of Pension Amounts LW'!B877</f>
        <v>0854</v>
      </c>
      <c r="E884" s="33" t="str">
        <f>IF(ISNA(VLOOKUP(D884,'[1]Proportionate Shares'!$D$23:$G$1400,2,FALSE)),"",VLOOKUP(D884,'[1]Proportionate Shares'!$D$23:$G$1400,2,FALSE))</f>
        <v>129905</v>
      </c>
      <c r="F884" s="33" t="str">
        <f>IF(ISNA(VLOOKUP(D884,'[1]Proportionate Shares'!$D$23:$G$1400,3,FALSE)),"",VLOOKUP(D884,'[1]Proportionate Shares'!$D$23:$G$1400,3,FALSE))</f>
        <v xml:space="preserve">   </v>
      </c>
      <c r="G884" s="34" t="str">
        <f>VLOOKUP(D884,'[1]Employer information'!$A$3:$B$1390,2,FALSE)</f>
        <v>MABANK ISD</v>
      </c>
      <c r="H884" s="36">
        <f>IF(ISNA(VLOOKUP(D884,'[1]Proportionate Shares'!$D$23:$I$1377,6,FALSE)),0,VLOOKUP(D884,'[1]Proportionate Shares'!$D$23:$I$1377,6,FALSE))</f>
        <v>1.8648700699999999E-4</v>
      </c>
      <c r="I884" s="105">
        <f>VLOOKUP(D884,'[1]Schedule of Pension Amounts LW'!$B$15:$E$1399,3,FALSE)</f>
        <v>9788272</v>
      </c>
      <c r="J884" s="105">
        <f>-IF(ISNA(VLOOKUP(D884,'[1]Combined Contribution Amounts'!$A$2:$K$1335,5,FALSE)),0,VLOOKUP(D884,'[1]Combined Contribution Amounts'!$A$2:$K$1335,5,FALSE))</f>
        <v>-652727</v>
      </c>
      <c r="K884" s="105">
        <f>-IF(ISNA(VLOOKUP(D884,'[1]Combined Contribution Amounts'!$A$2:$K$1335,7,FALSE)),0,VLOOKUP(D884,'[1]Combined Contribution Amounts'!$A$2:$K$1335,7,FALSE))+-IF(ISNA(VLOOKUP(D884,'[1]Combined Contribution Amounts'!$A$2:$K$1335,8,FALSE)),0,VLOOKUP(D884,'[1]Combined Contribution Amounts'!$A$2:$K$1335,8,FALSE))+-IF(ISNA(VLOOKUP(D884,'[1]Combined Contribution Amounts'!$A$2:$K$1335,9,FALSE)),0,VLOOKUP(D884,'[1]Combined Contribution Amounts'!$A$2:$K$1335,9,FALSE))</f>
        <v>0</v>
      </c>
      <c r="L884" s="105">
        <f>VLOOKUP(D884,'[1]Pension Expense Details'!$D$23:$S$1407,16,FALSE)</f>
        <v>973872</v>
      </c>
      <c r="M884" s="105">
        <f>ROUND(('[1]68_InOutFlowsCurPrdAndPriorHist'!$F$28-'[1]68_InOutFlowsCurPrdAndPriorHist'!$F$31)*$H884,0)-VLOOKUP(D884,'[1]Pension Expense Details'!$D$23:$S$1407,12,FALSE)</f>
        <v>-154456</v>
      </c>
      <c r="N884" s="105">
        <f>ROUND(('[1]68_InOutFlowsCurPrdAndPriorHist'!$F$29-'[1]68_InOutFlowsCurPrdAndPriorHist'!$F$32)*$H884,0)-VLOOKUP(D884,'[1]Pension Expense Details'!$D$23:$S$1407,13,FALSE)</f>
        <v>-1167074</v>
      </c>
      <c r="O884" s="105">
        <f>ROUND(('[1]68_InOutFlowsCurPrdAndPriorHist'!$F$30-'[1]68_InOutFlowsCurPrdAndPriorHist'!$F$33)*$H884,0)-VLOOKUP(D884,'[1]Pension Expense Details'!$D$23:$S$1407,14,FALSE)</f>
        <v>504678</v>
      </c>
      <c r="P884" s="105">
        <f>ROUND((VLOOKUP(D884,'[1]Schedule of Pension Amounts LW'!$B$15:$AC$1399,28,FALSE)-VLOOKUP(D884,'[1]Schedule of Pension Amounts LW'!$B$15:$AC$1399,27,FALSE))*'[1]Schedule of Pension Amounts LW'!AD$4,0)+VLOOKUP(D884,'[1]Schedule of Pension Amounts LW'!$B$15:$AH$1399,33,FALSE)-VLOOKUP(D884,'[1]Pension Expense Details'!$D$23:$S$1407,15,FALSE)</f>
        <v>401613</v>
      </c>
      <c r="Q884" s="98">
        <f t="shared" si="58"/>
        <v>9694178</v>
      </c>
      <c r="R884" s="98">
        <f>ROUND('[1]68_InOutFlowsCurPrdAndPrior'!$D$32*IF(ISNA(VLOOKUP(D884,'[1]Proportionate Shares'!$D$23:$I$1359,6,FALSE)),0,VLOOKUP(D884,'[1]Proportionate Shares'!$D$23:$I$1359,6,FALSE)),0)</f>
        <v>40724</v>
      </c>
      <c r="S884" s="98">
        <f>ROUND('[1]68_InOutFlowsCurPrdAndPrior'!$D$33*IF(ISNA(VLOOKUP(D884,'[1]Proportionate Shares'!$D$23:$I$1359,6,FALSE)),0,VLOOKUP(D884,'[1]Proportionate Shares'!$D$23:$I$1359,6,FALSE)),0)</f>
        <v>3007610</v>
      </c>
      <c r="T884" s="98">
        <f>ROUND('[1]68_InOutFlowsCurPrdAndPrior'!$D$35*IF(ISNA(VLOOKUP(D884,'[1]Proportionate Shares'!$D$23:$I$1359,6,FALSE)),0,VLOOKUP(D884,'[1]Proportionate Shares'!$D$23:$I$1359,6,FALSE)),0)</f>
        <v>582817</v>
      </c>
      <c r="U884" s="98">
        <f>VLOOKUP(D884,'[1]Schedule of Pension Amounts LW'!$B$15:$AS$1399,36,FALSE)</f>
        <v>1186429</v>
      </c>
      <c r="V884" s="99">
        <f t="shared" si="59"/>
        <v>4817580</v>
      </c>
      <c r="W884" s="98">
        <f>ROUND('[1]68_InOutFlowsCurPrdAndPrior'!$F$32*IF(ISNA(VLOOKUP(D884,'[1]Proportionate Shares'!$D$23:$I$1359,6,FALSE)),0,VLOOKUP(D884,'[1]Proportionate Shares'!$D$23:$I$1359,6,FALSE)),0)</f>
        <v>336597</v>
      </c>
      <c r="X884" s="98">
        <f>ROUND('[1]68_InOutFlowsCurPrdAndPrior'!$F$33*IF(ISNA(VLOOKUP(D884,'[1]Proportionate Shares'!$D$23:$I$1359,6,FALSE)),0,VLOOKUP(D884,'[1]Proportionate Shares'!$D$23:$I$1359,6,FALSE)),0)</f>
        <v>1242887</v>
      </c>
      <c r="Y884" s="98">
        <f>ROUND('[1]68_InOutFlowsCurPrdAndPrior'!$F$35*IF(ISNA(VLOOKUP(D884,'[1]Proportionate Shares'!$D$23:$I$1359,6,FALSE)),0,VLOOKUP(D884,'[1]Proportionate Shares'!$D$23:$I$1359,6,FALSE)),0)</f>
        <v>485476</v>
      </c>
      <c r="Z884" s="98">
        <f>-VLOOKUP(D884,'[1]Schedule of Pension Amounts LW'!$B$15:$AS$1399,37,FALSE)</f>
        <v>168460</v>
      </c>
      <c r="AA884" s="99">
        <f t="shared" si="60"/>
        <v>2233420</v>
      </c>
      <c r="AB884" s="72">
        <f>VLOOKUP(D884,'[1]Pension Expense Details'!$D$22:$S$1407,16,FALSE)</f>
        <v>973872</v>
      </c>
      <c r="AC884" s="72">
        <f t="shared" si="61"/>
        <v>1107401</v>
      </c>
      <c r="AD884" s="72">
        <f>VLOOKUP(D884,'[1]Schedule of Pension Amounts LW'!$B$15:$W$1399,22,FALSE)</f>
        <v>2081273</v>
      </c>
    </row>
    <row r="885" spans="1:30" x14ac:dyDescent="0.3">
      <c r="A885" s="104"/>
      <c r="B885" s="33"/>
      <c r="C885" s="33" t="str">
        <f>VLOOKUP(D885,'[1]Employer information'!$I$3:$J$1391,2,FALSE)</f>
        <v xml:space="preserve">Public Education                                  </v>
      </c>
      <c r="D885" s="33" t="str">
        <f>'[1]Schedule of Pension Amounts LW'!B878</f>
        <v>0855</v>
      </c>
      <c r="E885" s="33" t="str">
        <f>IF(ISNA(VLOOKUP(D885,'[1]Proportionate Shares'!$D$23:$G$1400,2,FALSE)),"",VLOOKUP(D885,'[1]Proportionate Shares'!$D$23:$G$1400,2,FALSE))</f>
        <v>154901</v>
      </c>
      <c r="F885" s="33" t="str">
        <f>IF(ISNA(VLOOKUP(D885,'[1]Proportionate Shares'!$D$23:$G$1400,3,FALSE)),"",VLOOKUP(D885,'[1]Proportionate Shares'!$D$23:$G$1400,3,FALSE))</f>
        <v xml:space="preserve">   </v>
      </c>
      <c r="G885" s="34" t="str">
        <f>VLOOKUP(D885,'[1]Employer information'!$A$3:$B$1390,2,FALSE)</f>
        <v>MADISONVILLE CONS ISD</v>
      </c>
      <c r="H885" s="36">
        <f>IF(ISNA(VLOOKUP(D885,'[1]Proportionate Shares'!$D$23:$I$1377,6,FALSE)),0,VLOOKUP(D885,'[1]Proportionate Shares'!$D$23:$I$1377,6,FALSE))</f>
        <v>1.14194068E-4</v>
      </c>
      <c r="I885" s="105">
        <f>VLOOKUP(D885,'[1]Schedule of Pension Amounts LW'!$B$15:$E$1399,3,FALSE)</f>
        <v>6438993</v>
      </c>
      <c r="J885" s="105">
        <f>-IF(ISNA(VLOOKUP(D885,'[1]Combined Contribution Amounts'!$A$2:$K$1335,5,FALSE)),0,VLOOKUP(D885,'[1]Combined Contribution Amounts'!$A$2:$K$1335,5,FALSE))</f>
        <v>-399693</v>
      </c>
      <c r="K885" s="105">
        <f>-IF(ISNA(VLOOKUP(D885,'[1]Combined Contribution Amounts'!$A$2:$K$1335,7,FALSE)),0,VLOOKUP(D885,'[1]Combined Contribution Amounts'!$A$2:$K$1335,7,FALSE))+-IF(ISNA(VLOOKUP(D885,'[1]Combined Contribution Amounts'!$A$2:$K$1335,8,FALSE)),0,VLOOKUP(D885,'[1]Combined Contribution Amounts'!$A$2:$K$1335,8,FALSE))+-IF(ISNA(VLOOKUP(D885,'[1]Combined Contribution Amounts'!$A$2:$K$1335,9,FALSE)),0,VLOOKUP(D885,'[1]Combined Contribution Amounts'!$A$2:$K$1335,9,FALSE))</f>
        <v>0</v>
      </c>
      <c r="L885" s="105">
        <f>VLOOKUP(D885,'[1]Pension Expense Details'!$D$23:$S$1407,16,FALSE)</f>
        <v>526367</v>
      </c>
      <c r="M885" s="105">
        <f>ROUND(('[1]68_InOutFlowsCurPrdAndPriorHist'!$F$28-'[1]68_InOutFlowsCurPrdAndPriorHist'!$F$31)*$H885,0)-VLOOKUP(D885,'[1]Pension Expense Details'!$D$23:$S$1407,12,FALSE)</f>
        <v>-94580</v>
      </c>
      <c r="N885" s="105">
        <f>ROUND(('[1]68_InOutFlowsCurPrdAndPriorHist'!$F$29-'[1]68_InOutFlowsCurPrdAndPriorHist'!$F$32)*$H885,0)-VLOOKUP(D885,'[1]Pension Expense Details'!$D$23:$S$1407,13,FALSE)</f>
        <v>-714650</v>
      </c>
      <c r="O885" s="105">
        <f>ROUND(('[1]68_InOutFlowsCurPrdAndPriorHist'!$F$30-'[1]68_InOutFlowsCurPrdAndPriorHist'!$F$33)*$H885,0)-VLOOKUP(D885,'[1]Pension Expense Details'!$D$23:$S$1407,14,FALSE)</f>
        <v>309037</v>
      </c>
      <c r="P885" s="105">
        <f>ROUND((VLOOKUP(D885,'[1]Schedule of Pension Amounts LW'!$B$15:$AC$1399,28,FALSE)-VLOOKUP(D885,'[1]Schedule of Pension Amounts LW'!$B$15:$AC$1399,27,FALSE))*'[1]Schedule of Pension Amounts LW'!AD$4,0)+VLOOKUP(D885,'[1]Schedule of Pension Amounts LW'!$B$15:$AH$1399,33,FALSE)-VLOOKUP(D885,'[1]Pension Expense Details'!$D$23:$S$1407,15,FALSE)</f>
        <v>-129309</v>
      </c>
      <c r="Q885" s="98">
        <f t="shared" si="58"/>
        <v>5936165</v>
      </c>
      <c r="R885" s="98">
        <f>ROUND('[1]68_InOutFlowsCurPrdAndPrior'!$D$32*IF(ISNA(VLOOKUP(D885,'[1]Proportionate Shares'!$D$23:$I$1359,6,FALSE)),0,VLOOKUP(D885,'[1]Proportionate Shares'!$D$23:$I$1359,6,FALSE)),0)</f>
        <v>24937</v>
      </c>
      <c r="S885" s="98">
        <f>ROUND('[1]68_InOutFlowsCurPrdAndPrior'!$D$33*IF(ISNA(VLOOKUP(D885,'[1]Proportionate Shares'!$D$23:$I$1359,6,FALSE)),0,VLOOKUP(D885,'[1]Proportionate Shares'!$D$23:$I$1359,6,FALSE)),0)</f>
        <v>1841690</v>
      </c>
      <c r="T885" s="98">
        <f>ROUND('[1]68_InOutFlowsCurPrdAndPrior'!$D$35*IF(ISNA(VLOOKUP(D885,'[1]Proportionate Shares'!$D$23:$I$1359,6,FALSE)),0,VLOOKUP(D885,'[1]Proportionate Shares'!$D$23:$I$1359,6,FALSE)),0)</f>
        <v>356884</v>
      </c>
      <c r="U885" s="98">
        <f>VLOOKUP(D885,'[1]Schedule of Pension Amounts LW'!$B$15:$AS$1399,36,FALSE)</f>
        <v>599354</v>
      </c>
      <c r="V885" s="99">
        <f t="shared" si="59"/>
        <v>2822865</v>
      </c>
      <c r="W885" s="98">
        <f>ROUND('[1]68_InOutFlowsCurPrdAndPrior'!$F$32*IF(ISNA(VLOOKUP(D885,'[1]Proportionate Shares'!$D$23:$I$1359,6,FALSE)),0,VLOOKUP(D885,'[1]Proportionate Shares'!$D$23:$I$1359,6,FALSE)),0)</f>
        <v>206113</v>
      </c>
      <c r="X885" s="98">
        <f>ROUND('[1]68_InOutFlowsCurPrdAndPrior'!$F$33*IF(ISNA(VLOOKUP(D885,'[1]Proportionate Shares'!$D$23:$I$1359,6,FALSE)),0,VLOOKUP(D885,'[1]Proportionate Shares'!$D$23:$I$1359,6,FALSE)),0)</f>
        <v>761073</v>
      </c>
      <c r="Y885" s="98">
        <f>ROUND('[1]68_InOutFlowsCurPrdAndPrior'!$F$35*IF(ISNA(VLOOKUP(D885,'[1]Proportionate Shares'!$D$23:$I$1359,6,FALSE)),0,VLOOKUP(D885,'[1]Proportionate Shares'!$D$23:$I$1359,6,FALSE)),0)</f>
        <v>297278</v>
      </c>
      <c r="Z885" s="98">
        <f>-VLOOKUP(D885,'[1]Schedule of Pension Amounts LW'!$B$15:$AS$1399,37,FALSE)</f>
        <v>108862</v>
      </c>
      <c r="AA885" s="99">
        <f t="shared" si="60"/>
        <v>1373326</v>
      </c>
      <c r="AB885" s="72">
        <f>VLOOKUP(D885,'[1]Pension Expense Details'!$D$22:$S$1407,16,FALSE)</f>
        <v>526367</v>
      </c>
      <c r="AC885" s="72">
        <f t="shared" si="61"/>
        <v>724390</v>
      </c>
      <c r="AD885" s="72">
        <f>VLOOKUP(D885,'[1]Schedule of Pension Amounts LW'!$B$15:$W$1399,22,FALSE)</f>
        <v>1250757</v>
      </c>
    </row>
    <row r="886" spans="1:30" x14ac:dyDescent="0.3">
      <c r="A886" s="104"/>
      <c r="B886" s="33"/>
      <c r="C886" s="33" t="str">
        <f>VLOOKUP(D886,'[1]Employer information'!$I$3:$J$1391,2,FALSE)</f>
        <v xml:space="preserve">Public Education                                  </v>
      </c>
      <c r="D886" s="33" t="str">
        <f>'[1]Schedule of Pension Amounts LW'!B879</f>
        <v>1560</v>
      </c>
      <c r="E886" s="33" t="str">
        <f>IF(ISNA(VLOOKUP(D886,'[1]Proportionate Shares'!$D$23:$G$1400,2,FALSE)),"",VLOOKUP(D886,'[1]Proportionate Shares'!$D$23:$G$1400,2,FALSE))</f>
        <v>170906</v>
      </c>
      <c r="F886" s="33" t="str">
        <f>IF(ISNA(VLOOKUP(D886,'[1]Proportionate Shares'!$D$23:$G$1400,3,FALSE)),"",VLOOKUP(D886,'[1]Proportionate Shares'!$D$23:$G$1400,3,FALSE))</f>
        <v/>
      </c>
      <c r="G886" s="34" t="str">
        <f>VLOOKUP(D886,'[1]Employer information'!$A$3:$B$1390,2,FALSE)</f>
        <v>MAGNOLIA ISD</v>
      </c>
      <c r="H886" s="36">
        <f>IF(ISNA(VLOOKUP(D886,'[1]Proportionate Shares'!$D$23:$I$1377,6,FALSE)),0,VLOOKUP(D886,'[1]Proportionate Shares'!$D$23:$I$1377,6,FALSE))</f>
        <v>7.3363588000000001E-4</v>
      </c>
      <c r="I886" s="105">
        <f>VLOOKUP(D886,'[1]Schedule of Pension Amounts LW'!$B$15:$E$1399,3,FALSE)</f>
        <v>38916039</v>
      </c>
      <c r="J886" s="105">
        <f>-IF(ISNA(VLOOKUP(D886,'[1]Combined Contribution Amounts'!$A$2:$K$1335,5,FALSE)),0,VLOOKUP(D886,'[1]Combined Contribution Amounts'!$A$2:$K$1335,5,FALSE))</f>
        <v>-2567814</v>
      </c>
      <c r="K886" s="105">
        <f>-IF(ISNA(VLOOKUP(D886,'[1]Combined Contribution Amounts'!$A$2:$K$1335,7,FALSE)),0,VLOOKUP(D886,'[1]Combined Contribution Amounts'!$A$2:$K$1335,7,FALSE))+-IF(ISNA(VLOOKUP(D886,'[1]Combined Contribution Amounts'!$A$2:$K$1335,8,FALSE)),0,VLOOKUP(D886,'[1]Combined Contribution Amounts'!$A$2:$K$1335,8,FALSE))+-IF(ISNA(VLOOKUP(D886,'[1]Combined Contribution Amounts'!$A$2:$K$1335,9,FALSE)),0,VLOOKUP(D886,'[1]Combined Contribution Amounts'!$A$2:$K$1335,9,FALSE))</f>
        <v>0</v>
      </c>
      <c r="L886" s="105">
        <f>VLOOKUP(D886,'[1]Pension Expense Details'!$D$23:$S$1407,16,FALSE)</f>
        <v>3766871</v>
      </c>
      <c r="M886" s="105">
        <f>ROUND(('[1]68_InOutFlowsCurPrdAndPriorHist'!$F$28-'[1]68_InOutFlowsCurPrdAndPriorHist'!$F$31)*$H886,0)-VLOOKUP(D886,'[1]Pension Expense Details'!$D$23:$S$1407,12,FALSE)</f>
        <v>-607625</v>
      </c>
      <c r="N886" s="105">
        <f>ROUND(('[1]68_InOutFlowsCurPrdAndPriorHist'!$F$29-'[1]68_InOutFlowsCurPrdAndPriorHist'!$F$32)*$H886,0)-VLOOKUP(D886,'[1]Pension Expense Details'!$D$23:$S$1407,13,FALSE)</f>
        <v>-4591243</v>
      </c>
      <c r="O886" s="105">
        <f>ROUND(('[1]68_InOutFlowsCurPrdAndPriorHist'!$F$30-'[1]68_InOutFlowsCurPrdAndPriorHist'!$F$33)*$H886,0)-VLOOKUP(D886,'[1]Pension Expense Details'!$D$23:$S$1407,14,FALSE)</f>
        <v>1985395</v>
      </c>
      <c r="P886" s="105">
        <f>ROUND((VLOOKUP(D886,'[1]Schedule of Pension Amounts LW'!$B$15:$AC$1399,28,FALSE)-VLOOKUP(D886,'[1]Schedule of Pension Amounts LW'!$B$15:$AC$1399,27,FALSE))*'[1]Schedule of Pension Amounts LW'!AD$4,0)+VLOOKUP(D886,'[1]Schedule of Pension Amounts LW'!$B$15:$AH$1399,33,FALSE)-VLOOKUP(D886,'[1]Pension Expense Details'!$D$23:$S$1407,15,FALSE)</f>
        <v>1235064</v>
      </c>
      <c r="Q886" s="98">
        <f t="shared" si="58"/>
        <v>38136687</v>
      </c>
      <c r="R886" s="98">
        <f>ROUND('[1]68_InOutFlowsCurPrdAndPrior'!$D$32*IF(ISNA(VLOOKUP(D886,'[1]Proportionate Shares'!$D$23:$I$1359,6,FALSE)),0,VLOOKUP(D886,'[1]Proportionate Shares'!$D$23:$I$1359,6,FALSE)),0)</f>
        <v>160208</v>
      </c>
      <c r="S886" s="98">
        <f>ROUND('[1]68_InOutFlowsCurPrdAndPrior'!$D$33*IF(ISNA(VLOOKUP(D886,'[1]Proportionate Shares'!$D$23:$I$1359,6,FALSE)),0,VLOOKUP(D886,'[1]Proportionate Shares'!$D$23:$I$1359,6,FALSE)),0)</f>
        <v>11831873</v>
      </c>
      <c r="T886" s="98">
        <f>ROUND('[1]68_InOutFlowsCurPrdAndPrior'!$D$35*IF(ISNA(VLOOKUP(D886,'[1]Proportionate Shares'!$D$23:$I$1359,6,FALSE)),0,VLOOKUP(D886,'[1]Proportionate Shares'!$D$23:$I$1359,6,FALSE)),0)</f>
        <v>2292789</v>
      </c>
      <c r="U886" s="98">
        <f>VLOOKUP(D886,'[1]Schedule of Pension Amounts LW'!$B$15:$AS$1399,36,FALSE)</f>
        <v>4564794</v>
      </c>
      <c r="V886" s="99">
        <f t="shared" si="59"/>
        <v>18849664</v>
      </c>
      <c r="W886" s="98">
        <f>ROUND('[1]68_InOutFlowsCurPrdAndPrior'!$F$32*IF(ISNA(VLOOKUP(D886,'[1]Proportionate Shares'!$D$23:$I$1359,6,FALSE)),0,VLOOKUP(D886,'[1]Proportionate Shares'!$D$23:$I$1359,6,FALSE)),0)</f>
        <v>1324166</v>
      </c>
      <c r="X886" s="98">
        <f>ROUND('[1]68_InOutFlowsCurPrdAndPrior'!$F$33*IF(ISNA(VLOOKUP(D886,'[1]Proportionate Shares'!$D$23:$I$1359,6,FALSE)),0,VLOOKUP(D886,'[1]Proportionate Shares'!$D$23:$I$1359,6,FALSE)),0)</f>
        <v>4889490</v>
      </c>
      <c r="Y886" s="98">
        <f>ROUND('[1]68_InOutFlowsCurPrdAndPrior'!$F$35*IF(ISNA(VLOOKUP(D886,'[1]Proportionate Shares'!$D$23:$I$1359,6,FALSE)),0,VLOOKUP(D886,'[1]Proportionate Shares'!$D$23:$I$1359,6,FALSE)),0)</f>
        <v>1909853</v>
      </c>
      <c r="Z886" s="98">
        <f>-VLOOKUP(D886,'[1]Schedule of Pension Amounts LW'!$B$15:$AS$1399,37,FALSE)</f>
        <v>342190</v>
      </c>
      <c r="AA886" s="99">
        <f t="shared" si="60"/>
        <v>8465699</v>
      </c>
      <c r="AB886" s="72">
        <f>VLOOKUP(D886,'[1]Pension Expense Details'!$D$22:$S$1407,16,FALSE)</f>
        <v>3766871</v>
      </c>
      <c r="AC886" s="72">
        <f t="shared" si="61"/>
        <v>4653770</v>
      </c>
      <c r="AD886" s="72">
        <f>VLOOKUP(D886,'[1]Schedule of Pension Amounts LW'!$B$15:$W$1399,22,FALSE)</f>
        <v>8420641</v>
      </c>
    </row>
    <row r="887" spans="1:30" x14ac:dyDescent="0.3">
      <c r="A887" s="104"/>
      <c r="B887" s="33"/>
      <c r="C887" s="33" t="str">
        <f>VLOOKUP(D887,'[1]Employer information'!$I$3:$J$1391,2,FALSE)</f>
        <v xml:space="preserve">Public Education                                  </v>
      </c>
      <c r="D887" s="33" t="str">
        <f>'[1]Schedule of Pension Amounts LW'!B880</f>
        <v>0856</v>
      </c>
      <c r="E887" s="33" t="str">
        <f>IF(ISNA(VLOOKUP(D887,'[1]Proportionate Shares'!$D$23:$G$1400,2,FALSE)),"",VLOOKUP(D887,'[1]Proportionate Shares'!$D$23:$G$1400,2,FALSE))</f>
        <v>107906</v>
      </c>
      <c r="F887" s="33" t="str">
        <f>IF(ISNA(VLOOKUP(D887,'[1]Proportionate Shares'!$D$23:$G$1400,3,FALSE)),"",VLOOKUP(D887,'[1]Proportionate Shares'!$D$23:$G$1400,3,FALSE))</f>
        <v xml:space="preserve">   </v>
      </c>
      <c r="G887" s="34" t="str">
        <f>VLOOKUP(D887,'[1]Employer information'!$A$3:$B$1390,2,FALSE)</f>
        <v>MALAKOFF ISD</v>
      </c>
      <c r="H887" s="36">
        <f>IF(ISNA(VLOOKUP(D887,'[1]Proportionate Shares'!$D$23:$I$1377,6,FALSE)),0,VLOOKUP(D887,'[1]Proportionate Shares'!$D$23:$I$1377,6,FALSE))</f>
        <v>8.6934149000000006E-5</v>
      </c>
      <c r="I887" s="105">
        <f>VLOOKUP(D887,'[1]Schedule of Pension Amounts LW'!$B$15:$E$1399,3,FALSE)</f>
        <v>4499783</v>
      </c>
      <c r="J887" s="105">
        <f>-IF(ISNA(VLOOKUP(D887,'[1]Combined Contribution Amounts'!$A$2:$K$1335,5,FALSE)),0,VLOOKUP(D887,'[1]Combined Contribution Amounts'!$A$2:$K$1335,5,FALSE))</f>
        <v>-304280</v>
      </c>
      <c r="K887" s="105">
        <f>-IF(ISNA(VLOOKUP(D887,'[1]Combined Contribution Amounts'!$A$2:$K$1335,7,FALSE)),0,VLOOKUP(D887,'[1]Combined Contribution Amounts'!$A$2:$K$1335,7,FALSE))+-IF(ISNA(VLOOKUP(D887,'[1]Combined Contribution Amounts'!$A$2:$K$1335,8,FALSE)),0,VLOOKUP(D887,'[1]Combined Contribution Amounts'!$A$2:$K$1335,8,FALSE))+-IF(ISNA(VLOOKUP(D887,'[1]Combined Contribution Amounts'!$A$2:$K$1335,9,FALSE)),0,VLOOKUP(D887,'[1]Combined Contribution Amounts'!$A$2:$K$1335,9,FALSE))</f>
        <v>0</v>
      </c>
      <c r="L887" s="105">
        <f>VLOOKUP(D887,'[1]Pension Expense Details'!$D$23:$S$1407,16,FALSE)</f>
        <v>463918</v>
      </c>
      <c r="M887" s="105">
        <f>ROUND(('[1]68_InOutFlowsCurPrdAndPriorHist'!$F$28-'[1]68_InOutFlowsCurPrdAndPriorHist'!$F$31)*$H887,0)-VLOOKUP(D887,'[1]Pension Expense Details'!$D$23:$S$1407,12,FALSE)</f>
        <v>-72003</v>
      </c>
      <c r="N887" s="105">
        <f>ROUND(('[1]68_InOutFlowsCurPrdAndPriorHist'!$F$29-'[1]68_InOutFlowsCurPrdAndPriorHist'!$F$32)*$H887,0)-VLOOKUP(D887,'[1]Pension Expense Details'!$D$23:$S$1407,13,FALSE)</f>
        <v>-544051</v>
      </c>
      <c r="O887" s="105">
        <f>ROUND(('[1]68_InOutFlowsCurPrdAndPriorHist'!$F$30-'[1]68_InOutFlowsCurPrdAndPriorHist'!$F$33)*$H887,0)-VLOOKUP(D887,'[1]Pension Expense Details'!$D$23:$S$1407,14,FALSE)</f>
        <v>235265</v>
      </c>
      <c r="P887" s="105">
        <f>ROUND((VLOOKUP(D887,'[1]Schedule of Pension Amounts LW'!$B$15:$AC$1399,28,FALSE)-VLOOKUP(D887,'[1]Schedule of Pension Amounts LW'!$B$15:$AC$1399,27,FALSE))*'[1]Schedule of Pension Amounts LW'!AD$4,0)+VLOOKUP(D887,'[1]Schedule of Pension Amounts LW'!$B$15:$AH$1399,33,FALSE)-VLOOKUP(D887,'[1]Pension Expense Details'!$D$23:$S$1407,15,FALSE)</f>
        <v>240477</v>
      </c>
      <c r="Q887" s="98">
        <f t="shared" si="58"/>
        <v>4519109</v>
      </c>
      <c r="R887" s="98">
        <f>ROUND('[1]68_InOutFlowsCurPrdAndPrior'!$D$32*IF(ISNA(VLOOKUP(D887,'[1]Proportionate Shares'!$D$23:$I$1359,6,FALSE)),0,VLOOKUP(D887,'[1]Proportionate Shares'!$D$23:$I$1359,6,FALSE)),0)</f>
        <v>18984</v>
      </c>
      <c r="S887" s="98">
        <f>ROUND('[1]68_InOutFlowsCurPrdAndPrior'!$D$33*IF(ISNA(VLOOKUP(D887,'[1]Proportionate Shares'!$D$23:$I$1359,6,FALSE)),0,VLOOKUP(D887,'[1]Proportionate Shares'!$D$23:$I$1359,6,FALSE)),0)</f>
        <v>1402050</v>
      </c>
      <c r="T887" s="98">
        <f>ROUND('[1]68_InOutFlowsCurPrdAndPrior'!$D$35*IF(ISNA(VLOOKUP(D887,'[1]Proportionate Shares'!$D$23:$I$1359,6,FALSE)),0,VLOOKUP(D887,'[1]Proportionate Shares'!$D$23:$I$1359,6,FALSE)),0)</f>
        <v>271690</v>
      </c>
      <c r="U887" s="98">
        <f>VLOOKUP(D887,'[1]Schedule of Pension Amounts LW'!$B$15:$AS$1399,36,FALSE)</f>
        <v>435520</v>
      </c>
      <c r="V887" s="99">
        <f t="shared" si="59"/>
        <v>2128244</v>
      </c>
      <c r="W887" s="98">
        <f>ROUND('[1]68_InOutFlowsCurPrdAndPrior'!$F$32*IF(ISNA(VLOOKUP(D887,'[1]Proportionate Shares'!$D$23:$I$1359,6,FALSE)),0,VLOOKUP(D887,'[1]Proportionate Shares'!$D$23:$I$1359,6,FALSE)),0)</f>
        <v>156911</v>
      </c>
      <c r="X887" s="98">
        <f>ROUND('[1]68_InOutFlowsCurPrdAndPrior'!$F$33*IF(ISNA(VLOOKUP(D887,'[1]Proportionate Shares'!$D$23:$I$1359,6,FALSE)),0,VLOOKUP(D887,'[1]Proportionate Shares'!$D$23:$I$1359,6,FALSE)),0)</f>
        <v>579393</v>
      </c>
      <c r="Y887" s="98">
        <f>ROUND('[1]68_InOutFlowsCurPrdAndPrior'!$F$35*IF(ISNA(VLOOKUP(D887,'[1]Proportionate Shares'!$D$23:$I$1359,6,FALSE)),0,VLOOKUP(D887,'[1]Proportionate Shares'!$D$23:$I$1359,6,FALSE)),0)</f>
        <v>226313</v>
      </c>
      <c r="Z887" s="98">
        <f>-VLOOKUP(D887,'[1]Schedule of Pension Amounts LW'!$B$15:$AS$1399,37,FALSE)</f>
        <v>55045</v>
      </c>
      <c r="AA887" s="99">
        <f t="shared" si="60"/>
        <v>1017662</v>
      </c>
      <c r="AB887" s="72">
        <f>VLOOKUP(D887,'[1]Pension Expense Details'!$D$22:$S$1407,16,FALSE)</f>
        <v>463918</v>
      </c>
      <c r="AC887" s="72">
        <f t="shared" si="61"/>
        <v>487123</v>
      </c>
      <c r="AD887" s="72">
        <f>VLOOKUP(D887,'[1]Schedule of Pension Amounts LW'!$B$15:$W$1399,22,FALSE)</f>
        <v>951041</v>
      </c>
    </row>
    <row r="888" spans="1:30" x14ac:dyDescent="0.3">
      <c r="A888" s="104"/>
      <c r="B888" s="33"/>
      <c r="C888" s="33" t="str">
        <f>VLOOKUP(D888,'[1]Employer information'!$I$3:$J$1391,2,FALSE)</f>
        <v xml:space="preserve">Public Education                                  </v>
      </c>
      <c r="D888" s="33" t="str">
        <f>'[1]Schedule of Pension Amounts LW'!B881</f>
        <v>0857</v>
      </c>
      <c r="E888" s="33" t="str">
        <f>IF(ISNA(VLOOKUP(D888,'[1]Proportionate Shares'!$D$23:$G$1400,2,FALSE)),"",VLOOKUP(D888,'[1]Proportionate Shares'!$D$23:$G$1400,2,FALSE))</f>
        <v>109908</v>
      </c>
      <c r="F888" s="33" t="str">
        <f>IF(ISNA(VLOOKUP(D888,'[1]Proportionate Shares'!$D$23:$G$1400,3,FALSE)),"",VLOOKUP(D888,'[1]Proportionate Shares'!$D$23:$G$1400,3,FALSE))</f>
        <v xml:space="preserve">   </v>
      </c>
      <c r="G888" s="34" t="str">
        <f>VLOOKUP(D888,'[1]Employer information'!$A$3:$B$1390,2,FALSE)</f>
        <v>MALONE ISD</v>
      </c>
      <c r="H888" s="36">
        <f>IF(ISNA(VLOOKUP(D888,'[1]Proportionate Shares'!$D$23:$I$1377,6,FALSE)),0,VLOOKUP(D888,'[1]Proportionate Shares'!$D$23:$I$1377,6,FALSE))</f>
        <v>7.2363219999999998E-6</v>
      </c>
      <c r="I888" s="105">
        <f>VLOOKUP(D888,'[1]Schedule of Pension Amounts LW'!$B$15:$E$1399,3,FALSE)</f>
        <v>419834</v>
      </c>
      <c r="J888" s="105">
        <f>-IF(ISNA(VLOOKUP(D888,'[1]Combined Contribution Amounts'!$A$2:$K$1335,5,FALSE)),0,VLOOKUP(D888,'[1]Combined Contribution Amounts'!$A$2:$K$1335,5,FALSE))</f>
        <v>-25328</v>
      </c>
      <c r="K888" s="105">
        <f>-IF(ISNA(VLOOKUP(D888,'[1]Combined Contribution Amounts'!$A$2:$K$1335,7,FALSE)),0,VLOOKUP(D888,'[1]Combined Contribution Amounts'!$A$2:$K$1335,7,FALSE))+-IF(ISNA(VLOOKUP(D888,'[1]Combined Contribution Amounts'!$A$2:$K$1335,8,FALSE)),0,VLOOKUP(D888,'[1]Combined Contribution Amounts'!$A$2:$K$1335,8,FALSE))+-IF(ISNA(VLOOKUP(D888,'[1]Combined Contribution Amounts'!$A$2:$K$1335,9,FALSE)),0,VLOOKUP(D888,'[1]Combined Contribution Amounts'!$A$2:$K$1335,9,FALSE))</f>
        <v>0</v>
      </c>
      <c r="L888" s="105">
        <f>VLOOKUP(D888,'[1]Pension Expense Details'!$D$23:$S$1407,16,FALSE)</f>
        <v>31501</v>
      </c>
      <c r="M888" s="105">
        <f>ROUND(('[1]68_InOutFlowsCurPrdAndPriorHist'!$F$28-'[1]68_InOutFlowsCurPrdAndPriorHist'!$F$31)*$H888,0)-VLOOKUP(D888,'[1]Pension Expense Details'!$D$23:$S$1407,12,FALSE)</f>
        <v>-5993</v>
      </c>
      <c r="N888" s="105">
        <f>ROUND(('[1]68_InOutFlowsCurPrdAndPriorHist'!$F$29-'[1]68_InOutFlowsCurPrdAndPriorHist'!$F$32)*$H888,0)-VLOOKUP(D888,'[1]Pension Expense Details'!$D$23:$S$1407,13,FALSE)</f>
        <v>-45287</v>
      </c>
      <c r="O888" s="105">
        <f>ROUND(('[1]68_InOutFlowsCurPrdAndPriorHist'!$F$30-'[1]68_InOutFlowsCurPrdAndPriorHist'!$F$33)*$H888,0)-VLOOKUP(D888,'[1]Pension Expense Details'!$D$23:$S$1407,14,FALSE)</f>
        <v>19583</v>
      </c>
      <c r="P888" s="105">
        <f>ROUND((VLOOKUP(D888,'[1]Schedule of Pension Amounts LW'!$B$15:$AC$1399,28,FALSE)-VLOOKUP(D888,'[1]Schedule of Pension Amounts LW'!$B$15:$AC$1399,27,FALSE))*'[1]Schedule of Pension Amounts LW'!AD$4,0)+VLOOKUP(D888,'[1]Schedule of Pension Amounts LW'!$B$15:$AH$1399,33,FALSE)-VLOOKUP(D888,'[1]Pension Expense Details'!$D$23:$S$1407,15,FALSE)</f>
        <v>-18143</v>
      </c>
      <c r="Q888" s="98">
        <f t="shared" si="58"/>
        <v>376167</v>
      </c>
      <c r="R888" s="98">
        <f>ROUND('[1]68_InOutFlowsCurPrdAndPrior'!$D$32*IF(ISNA(VLOOKUP(D888,'[1]Proportionate Shares'!$D$23:$I$1359,6,FALSE)),0,VLOOKUP(D888,'[1]Proportionate Shares'!$D$23:$I$1359,6,FALSE)),0)</f>
        <v>1580</v>
      </c>
      <c r="S888" s="98">
        <f>ROUND('[1]68_InOutFlowsCurPrdAndPrior'!$D$33*IF(ISNA(VLOOKUP(D888,'[1]Proportionate Shares'!$D$23:$I$1359,6,FALSE)),0,VLOOKUP(D888,'[1]Proportionate Shares'!$D$23:$I$1359,6,FALSE)),0)</f>
        <v>116705</v>
      </c>
      <c r="T888" s="98">
        <f>ROUND('[1]68_InOutFlowsCurPrdAndPrior'!$D$35*IF(ISNA(VLOOKUP(D888,'[1]Proportionate Shares'!$D$23:$I$1359,6,FALSE)),0,VLOOKUP(D888,'[1]Proportionate Shares'!$D$23:$I$1359,6,FALSE)),0)</f>
        <v>22615</v>
      </c>
      <c r="U888" s="98">
        <f>VLOOKUP(D888,'[1]Schedule of Pension Amounts LW'!$B$15:$AS$1399,36,FALSE)</f>
        <v>86983</v>
      </c>
      <c r="V888" s="99">
        <f t="shared" si="59"/>
        <v>227883</v>
      </c>
      <c r="W888" s="98">
        <f>ROUND('[1]68_InOutFlowsCurPrdAndPrior'!$F$32*IF(ISNA(VLOOKUP(D888,'[1]Proportionate Shares'!$D$23:$I$1359,6,FALSE)),0,VLOOKUP(D888,'[1]Proportionate Shares'!$D$23:$I$1359,6,FALSE)),0)</f>
        <v>13061</v>
      </c>
      <c r="X888" s="98">
        <f>ROUND('[1]68_InOutFlowsCurPrdAndPrior'!$F$33*IF(ISNA(VLOOKUP(D888,'[1]Proportionate Shares'!$D$23:$I$1359,6,FALSE)),0,VLOOKUP(D888,'[1]Proportionate Shares'!$D$23:$I$1359,6,FALSE)),0)</f>
        <v>48228</v>
      </c>
      <c r="Y888" s="98">
        <f>ROUND('[1]68_InOutFlowsCurPrdAndPrior'!$F$35*IF(ISNA(VLOOKUP(D888,'[1]Proportionate Shares'!$D$23:$I$1359,6,FALSE)),0,VLOOKUP(D888,'[1]Proportionate Shares'!$D$23:$I$1359,6,FALSE)),0)</f>
        <v>18838</v>
      </c>
      <c r="Z888" s="98">
        <f>-VLOOKUP(D888,'[1]Schedule of Pension Amounts LW'!$B$15:$AS$1399,37,FALSE)</f>
        <v>20065</v>
      </c>
      <c r="AA888" s="99">
        <f t="shared" si="60"/>
        <v>100192</v>
      </c>
      <c r="AB888" s="72">
        <f>VLOOKUP(D888,'[1]Pension Expense Details'!$D$22:$S$1407,16,FALSE)</f>
        <v>31501</v>
      </c>
      <c r="AC888" s="72">
        <f t="shared" si="61"/>
        <v>60191</v>
      </c>
      <c r="AD888" s="72">
        <f>VLOOKUP(D888,'[1]Schedule of Pension Amounts LW'!$B$15:$W$1399,22,FALSE)</f>
        <v>91692</v>
      </c>
    </row>
    <row r="889" spans="1:30" x14ac:dyDescent="0.3">
      <c r="A889" s="104"/>
      <c r="B889" s="33"/>
      <c r="C889" s="33" t="str">
        <f>VLOOKUP(D889,'[1]Employer information'!$I$3:$J$1391,2,FALSE)</f>
        <v xml:space="preserve">Public Education                                  </v>
      </c>
      <c r="D889" s="33" t="str">
        <f>'[1]Schedule of Pension Amounts LW'!B882</f>
        <v>1998</v>
      </c>
      <c r="E889" s="33" t="str">
        <f>IF(ISNA(VLOOKUP(D889,'[1]Proportionate Shares'!$D$23:$G$1400,2,FALSE)),"",VLOOKUP(D889,'[1]Proportionate Shares'!$D$23:$G$1400,2,FALSE))</f>
        <v>019910</v>
      </c>
      <c r="F889" s="33" t="str">
        <f>IF(ISNA(VLOOKUP(D889,'[1]Proportionate Shares'!$D$23:$G$1400,3,FALSE)),"",VLOOKUP(D889,'[1]Proportionate Shares'!$D$23:$G$1400,3,FALSE))</f>
        <v/>
      </c>
      <c r="G889" s="34" t="str">
        <f>VLOOKUP(D889,'[1]Employer information'!$A$3:$B$1390,2,FALSE)</f>
        <v>MALTA ISD</v>
      </c>
      <c r="H889" s="36">
        <f>IF(ISNA(VLOOKUP(D889,'[1]Proportionate Shares'!$D$23:$I$1377,6,FALSE)),0,VLOOKUP(D889,'[1]Proportionate Shares'!$D$23:$I$1377,6,FALSE))</f>
        <v>5.6700900000000003E-6</v>
      </c>
      <c r="I889" s="105">
        <f>VLOOKUP(D889,'[1]Schedule of Pension Amounts LW'!$B$15:$E$1399,3,FALSE)</f>
        <v>325443</v>
      </c>
      <c r="J889" s="105">
        <f>-IF(ISNA(VLOOKUP(D889,'[1]Combined Contribution Amounts'!$A$2:$K$1335,5,FALSE)),0,VLOOKUP(D889,'[1]Combined Contribution Amounts'!$A$2:$K$1335,5,FALSE))</f>
        <v>-19846</v>
      </c>
      <c r="K889" s="105">
        <f>-IF(ISNA(VLOOKUP(D889,'[1]Combined Contribution Amounts'!$A$2:$K$1335,7,FALSE)),0,VLOOKUP(D889,'[1]Combined Contribution Amounts'!$A$2:$K$1335,7,FALSE))+-IF(ISNA(VLOOKUP(D889,'[1]Combined Contribution Amounts'!$A$2:$K$1335,8,FALSE)),0,VLOOKUP(D889,'[1]Combined Contribution Amounts'!$A$2:$K$1335,8,FALSE))+-IF(ISNA(VLOOKUP(D889,'[1]Combined Contribution Amounts'!$A$2:$K$1335,9,FALSE)),0,VLOOKUP(D889,'[1]Combined Contribution Amounts'!$A$2:$K$1335,9,FALSE))</f>
        <v>0</v>
      </c>
      <c r="L889" s="105">
        <f>VLOOKUP(D889,'[1]Pension Expense Details'!$D$23:$S$1407,16,FALSE)</f>
        <v>25235</v>
      </c>
      <c r="M889" s="105">
        <f>ROUND(('[1]68_InOutFlowsCurPrdAndPriorHist'!$F$28-'[1]68_InOutFlowsCurPrdAndPriorHist'!$F$31)*$H889,0)-VLOOKUP(D889,'[1]Pension Expense Details'!$D$23:$S$1407,12,FALSE)</f>
        <v>-4696</v>
      </c>
      <c r="N889" s="105">
        <f>ROUND(('[1]68_InOutFlowsCurPrdAndPriorHist'!$F$29-'[1]68_InOutFlowsCurPrdAndPriorHist'!$F$32)*$H889,0)-VLOOKUP(D889,'[1]Pension Expense Details'!$D$23:$S$1407,13,FALSE)</f>
        <v>-35485</v>
      </c>
      <c r="O889" s="105">
        <f>ROUND(('[1]68_InOutFlowsCurPrdAndPriorHist'!$F$30-'[1]68_InOutFlowsCurPrdAndPriorHist'!$F$33)*$H889,0)-VLOOKUP(D889,'[1]Pension Expense Details'!$D$23:$S$1407,14,FALSE)</f>
        <v>15345</v>
      </c>
      <c r="P889" s="105">
        <f>ROUND((VLOOKUP(D889,'[1]Schedule of Pension Amounts LW'!$B$15:$AC$1399,28,FALSE)-VLOOKUP(D889,'[1]Schedule of Pension Amounts LW'!$B$15:$AC$1399,27,FALSE))*'[1]Schedule of Pension Amounts LW'!AD$4,0)+VLOOKUP(D889,'[1]Schedule of Pension Amounts LW'!$B$15:$AH$1399,33,FALSE)-VLOOKUP(D889,'[1]Pension Expense Details'!$D$23:$S$1407,15,FALSE)</f>
        <v>-11247</v>
      </c>
      <c r="Q889" s="98">
        <f t="shared" si="58"/>
        <v>294749</v>
      </c>
      <c r="R889" s="98">
        <f>ROUND('[1]68_InOutFlowsCurPrdAndPrior'!$D$32*IF(ISNA(VLOOKUP(D889,'[1]Proportionate Shares'!$D$23:$I$1359,6,FALSE)),0,VLOOKUP(D889,'[1]Proportionate Shares'!$D$23:$I$1359,6,FALSE)),0)</f>
        <v>1238</v>
      </c>
      <c r="S889" s="98">
        <f>ROUND('[1]68_InOutFlowsCurPrdAndPrior'!$D$33*IF(ISNA(VLOOKUP(D889,'[1]Proportionate Shares'!$D$23:$I$1359,6,FALSE)),0,VLOOKUP(D889,'[1]Proportionate Shares'!$D$23:$I$1359,6,FALSE)),0)</f>
        <v>91446</v>
      </c>
      <c r="T889" s="98">
        <f>ROUND('[1]68_InOutFlowsCurPrdAndPrior'!$D$35*IF(ISNA(VLOOKUP(D889,'[1]Proportionate Shares'!$D$23:$I$1359,6,FALSE)),0,VLOOKUP(D889,'[1]Proportionate Shares'!$D$23:$I$1359,6,FALSE)),0)</f>
        <v>17720</v>
      </c>
      <c r="U889" s="98">
        <f>VLOOKUP(D889,'[1]Schedule of Pension Amounts LW'!$B$15:$AS$1399,36,FALSE)</f>
        <v>44684</v>
      </c>
      <c r="V889" s="99">
        <f t="shared" si="59"/>
        <v>155088</v>
      </c>
      <c r="W889" s="98">
        <f>ROUND('[1]68_InOutFlowsCurPrdAndPrior'!$F$32*IF(ISNA(VLOOKUP(D889,'[1]Proportionate Shares'!$D$23:$I$1359,6,FALSE)),0,VLOOKUP(D889,'[1]Proportionate Shares'!$D$23:$I$1359,6,FALSE)),0)</f>
        <v>10234</v>
      </c>
      <c r="X889" s="98">
        <f>ROUND('[1]68_InOutFlowsCurPrdAndPrior'!$F$33*IF(ISNA(VLOOKUP(D889,'[1]Proportionate Shares'!$D$23:$I$1359,6,FALSE)),0,VLOOKUP(D889,'[1]Proportionate Shares'!$D$23:$I$1359,6,FALSE)),0)</f>
        <v>37790</v>
      </c>
      <c r="Y889" s="98">
        <f>ROUND('[1]68_InOutFlowsCurPrdAndPrior'!$F$35*IF(ISNA(VLOOKUP(D889,'[1]Proportionate Shares'!$D$23:$I$1359,6,FALSE)),0,VLOOKUP(D889,'[1]Proportionate Shares'!$D$23:$I$1359,6,FALSE)),0)</f>
        <v>14761</v>
      </c>
      <c r="Z889" s="98">
        <f>-VLOOKUP(D889,'[1]Schedule of Pension Amounts LW'!$B$15:$AS$1399,37,FALSE)</f>
        <v>15823</v>
      </c>
      <c r="AA889" s="99">
        <f t="shared" si="60"/>
        <v>78608</v>
      </c>
      <c r="AB889" s="72">
        <f>VLOOKUP(D889,'[1]Pension Expense Details'!$D$22:$S$1407,16,FALSE)</f>
        <v>25235</v>
      </c>
      <c r="AC889" s="72">
        <f t="shared" si="61"/>
        <v>40911</v>
      </c>
      <c r="AD889" s="72">
        <f>VLOOKUP(D889,'[1]Schedule of Pension Amounts LW'!$B$15:$W$1399,22,FALSE)</f>
        <v>66146</v>
      </c>
    </row>
    <row r="890" spans="1:30" x14ac:dyDescent="0.3">
      <c r="A890" s="104"/>
      <c r="B890" s="33"/>
      <c r="C890" s="33" t="str">
        <f>VLOOKUP(D890,'[1]Employer information'!$I$3:$J$1391,2,FALSE)</f>
        <v xml:space="preserve">Public Education                                  </v>
      </c>
      <c r="D890" s="33" t="str">
        <f>'[1]Schedule of Pension Amounts LW'!B883</f>
        <v>0858</v>
      </c>
      <c r="E890" s="33" t="str">
        <f>IF(ISNA(VLOOKUP(D890,'[1]Proportionate Shares'!$D$23:$G$1400,2,FALSE)),"",VLOOKUP(D890,'[1]Proportionate Shares'!$D$23:$G$1400,2,FALSE))</f>
        <v>227907</v>
      </c>
      <c r="F890" s="33" t="str">
        <f>IF(ISNA(VLOOKUP(D890,'[1]Proportionate Shares'!$D$23:$G$1400,3,FALSE)),"",VLOOKUP(D890,'[1]Proportionate Shares'!$D$23:$G$1400,3,FALSE))</f>
        <v xml:space="preserve">   </v>
      </c>
      <c r="G890" s="34" t="str">
        <f>VLOOKUP(D890,'[1]Employer information'!$A$3:$B$1390,2,FALSE)</f>
        <v>MANOR ISD</v>
      </c>
      <c r="H890" s="36">
        <f>IF(ISNA(VLOOKUP(D890,'[1]Proportionate Shares'!$D$23:$I$1377,6,FALSE)),0,VLOOKUP(D890,'[1]Proportionate Shares'!$D$23:$I$1377,6,FALSE))</f>
        <v>6.1160293899999998E-4</v>
      </c>
      <c r="I890" s="105">
        <f>VLOOKUP(D890,'[1]Schedule of Pension Amounts LW'!$B$15:$E$1399,3,FALSE)</f>
        <v>32953005</v>
      </c>
      <c r="J890" s="105">
        <f>-IF(ISNA(VLOOKUP(D890,'[1]Combined Contribution Amounts'!$A$2:$K$1335,5,FALSE)),0,VLOOKUP(D890,'[1]Combined Contribution Amounts'!$A$2:$K$1335,5,FALSE))</f>
        <v>-2140684</v>
      </c>
      <c r="K890" s="105">
        <f>-IF(ISNA(VLOOKUP(D890,'[1]Combined Contribution Amounts'!$A$2:$K$1335,7,FALSE)),0,VLOOKUP(D890,'[1]Combined Contribution Amounts'!$A$2:$K$1335,7,FALSE))+-IF(ISNA(VLOOKUP(D890,'[1]Combined Contribution Amounts'!$A$2:$K$1335,8,FALSE)),0,VLOOKUP(D890,'[1]Combined Contribution Amounts'!$A$2:$K$1335,8,FALSE))+-IF(ISNA(VLOOKUP(D890,'[1]Combined Contribution Amounts'!$A$2:$K$1335,9,FALSE)),0,VLOOKUP(D890,'[1]Combined Contribution Amounts'!$A$2:$K$1335,9,FALSE))</f>
        <v>0</v>
      </c>
      <c r="L890" s="105">
        <f>VLOOKUP(D890,'[1]Pension Expense Details'!$D$23:$S$1407,16,FALSE)</f>
        <v>3060088</v>
      </c>
      <c r="M890" s="105">
        <f>ROUND(('[1]68_InOutFlowsCurPrdAndPriorHist'!$F$28-'[1]68_InOutFlowsCurPrdAndPriorHist'!$F$31)*$H890,0)-VLOOKUP(D890,'[1]Pension Expense Details'!$D$23:$S$1407,12,FALSE)</f>
        <v>-506552</v>
      </c>
      <c r="N890" s="105">
        <f>ROUND(('[1]68_InOutFlowsCurPrdAndPriorHist'!$F$29-'[1]68_InOutFlowsCurPrdAndPriorHist'!$F$32)*$H890,0)-VLOOKUP(D890,'[1]Pension Expense Details'!$D$23:$S$1407,13,FALSE)</f>
        <v>-3827536</v>
      </c>
      <c r="O890" s="105">
        <f>ROUND(('[1]68_InOutFlowsCurPrdAndPriorHist'!$F$30-'[1]68_InOutFlowsCurPrdAndPriorHist'!$F$33)*$H890,0)-VLOOKUP(D890,'[1]Pension Expense Details'!$D$23:$S$1407,14,FALSE)</f>
        <v>1655145</v>
      </c>
      <c r="P890" s="105">
        <f>ROUND((VLOOKUP(D890,'[1]Schedule of Pension Amounts LW'!$B$15:$AC$1399,28,FALSE)-VLOOKUP(D890,'[1]Schedule of Pension Amounts LW'!$B$15:$AC$1399,27,FALSE))*'[1]Schedule of Pension Amounts LW'!AD$4,0)+VLOOKUP(D890,'[1]Schedule of Pension Amounts LW'!$B$15:$AH$1399,33,FALSE)-VLOOKUP(D890,'[1]Pension Expense Details'!$D$23:$S$1407,15,FALSE)</f>
        <v>599567</v>
      </c>
      <c r="Q890" s="98">
        <f t="shared" si="58"/>
        <v>31793033</v>
      </c>
      <c r="R890" s="98">
        <f>ROUND('[1]68_InOutFlowsCurPrdAndPrior'!$D$32*IF(ISNA(VLOOKUP(D890,'[1]Proportionate Shares'!$D$23:$I$1359,6,FALSE)),0,VLOOKUP(D890,'[1]Proportionate Shares'!$D$23:$I$1359,6,FALSE)),0)</f>
        <v>133559</v>
      </c>
      <c r="S890" s="98">
        <f>ROUND('[1]68_InOutFlowsCurPrdAndPrior'!$D$33*IF(ISNA(VLOOKUP(D890,'[1]Proportionate Shares'!$D$23:$I$1359,6,FALSE)),0,VLOOKUP(D890,'[1]Proportionate Shares'!$D$23:$I$1359,6,FALSE)),0)</f>
        <v>9863760</v>
      </c>
      <c r="T890" s="98">
        <f>ROUND('[1]68_InOutFlowsCurPrdAndPrior'!$D$35*IF(ISNA(VLOOKUP(D890,'[1]Proportionate Shares'!$D$23:$I$1359,6,FALSE)),0,VLOOKUP(D890,'[1]Proportionate Shares'!$D$23:$I$1359,6,FALSE)),0)</f>
        <v>1911407</v>
      </c>
      <c r="U890" s="98">
        <f>VLOOKUP(D890,'[1]Schedule of Pension Amounts LW'!$B$15:$AS$1399,36,FALSE)</f>
        <v>3253710</v>
      </c>
      <c r="V890" s="99">
        <f t="shared" si="59"/>
        <v>15162436</v>
      </c>
      <c r="W890" s="98">
        <f>ROUND('[1]68_InOutFlowsCurPrdAndPrior'!$F$32*IF(ISNA(VLOOKUP(D890,'[1]Proportionate Shares'!$D$23:$I$1359,6,FALSE)),0,VLOOKUP(D890,'[1]Proportionate Shares'!$D$23:$I$1359,6,FALSE)),0)</f>
        <v>1103905</v>
      </c>
      <c r="X890" s="98">
        <f>ROUND('[1]68_InOutFlowsCurPrdAndPrior'!$F$33*IF(ISNA(VLOOKUP(D890,'[1]Proportionate Shares'!$D$23:$I$1359,6,FALSE)),0,VLOOKUP(D890,'[1]Proportionate Shares'!$D$23:$I$1359,6,FALSE)),0)</f>
        <v>4076172</v>
      </c>
      <c r="Y890" s="98">
        <f>ROUND('[1]68_InOutFlowsCurPrdAndPrior'!$F$35*IF(ISNA(VLOOKUP(D890,'[1]Proportionate Shares'!$D$23:$I$1359,6,FALSE)),0,VLOOKUP(D890,'[1]Proportionate Shares'!$D$23:$I$1359,6,FALSE)),0)</f>
        <v>1592168</v>
      </c>
      <c r="Z890" s="98">
        <f>-VLOOKUP(D890,'[1]Schedule of Pension Amounts LW'!$B$15:$AS$1399,37,FALSE)</f>
        <v>777764</v>
      </c>
      <c r="AA890" s="99">
        <f t="shared" si="60"/>
        <v>7550009</v>
      </c>
      <c r="AB890" s="72">
        <f>VLOOKUP(D890,'[1]Pension Expense Details'!$D$22:$S$1407,16,FALSE)</f>
        <v>3060088</v>
      </c>
      <c r="AC890" s="72">
        <f t="shared" si="61"/>
        <v>3445810</v>
      </c>
      <c r="AD890" s="72">
        <f>VLOOKUP(D890,'[1]Schedule of Pension Amounts LW'!$B$15:$W$1399,22,FALSE)</f>
        <v>6505898</v>
      </c>
    </row>
    <row r="891" spans="1:30" x14ac:dyDescent="0.3">
      <c r="A891" s="104"/>
      <c r="B891" s="33"/>
      <c r="C891" s="33" t="str">
        <f>VLOOKUP(D891,'[1]Employer information'!$I$3:$J$1391,2,FALSE)</f>
        <v xml:space="preserve">Public Education                                  </v>
      </c>
      <c r="D891" s="33" t="str">
        <f>'[1]Schedule of Pension Amounts LW'!B884</f>
        <v>0859</v>
      </c>
      <c r="E891" s="33" t="str">
        <f>IF(ISNA(VLOOKUP(D891,'[1]Proportionate Shares'!$D$23:$G$1400,2,FALSE)),"",VLOOKUP(D891,'[1]Proportionate Shares'!$D$23:$G$1400,2,FALSE))</f>
        <v>220908</v>
      </c>
      <c r="F891" s="33" t="str">
        <f>IF(ISNA(VLOOKUP(D891,'[1]Proportionate Shares'!$D$23:$G$1400,3,FALSE)),"",VLOOKUP(D891,'[1]Proportionate Shares'!$D$23:$G$1400,3,FALSE))</f>
        <v xml:space="preserve">   </v>
      </c>
      <c r="G891" s="34" t="str">
        <f>VLOOKUP(D891,'[1]Employer information'!$A$3:$B$1390,2,FALSE)</f>
        <v>MANSFIELD ISD</v>
      </c>
      <c r="H891" s="36">
        <f>IF(ISNA(VLOOKUP(D891,'[1]Proportionate Shares'!$D$23:$I$1377,6,FALSE)),0,VLOOKUP(D891,'[1]Proportionate Shares'!$D$23:$I$1377,6,FALSE))</f>
        <v>1.9691547629999999E-3</v>
      </c>
      <c r="I891" s="105">
        <f>VLOOKUP(D891,'[1]Schedule of Pension Amounts LW'!$B$15:$E$1399,3,FALSE)</f>
        <v>106439298</v>
      </c>
      <c r="J891" s="105">
        <f>-IF(ISNA(VLOOKUP(D891,'[1]Combined Contribution Amounts'!$A$2:$K$1335,5,FALSE)),0,VLOOKUP(D891,'[1]Combined Contribution Amounts'!$A$2:$K$1335,5,FALSE))</f>
        <v>-6892226</v>
      </c>
      <c r="K891" s="105">
        <f>-IF(ISNA(VLOOKUP(D891,'[1]Combined Contribution Amounts'!$A$2:$K$1335,7,FALSE)),0,VLOOKUP(D891,'[1]Combined Contribution Amounts'!$A$2:$K$1335,7,FALSE))+-IF(ISNA(VLOOKUP(D891,'[1]Combined Contribution Amounts'!$A$2:$K$1335,8,FALSE)),0,VLOOKUP(D891,'[1]Combined Contribution Amounts'!$A$2:$K$1335,8,FALSE))+-IF(ISNA(VLOOKUP(D891,'[1]Combined Contribution Amounts'!$A$2:$K$1335,9,FALSE)),0,VLOOKUP(D891,'[1]Combined Contribution Amounts'!$A$2:$K$1335,9,FALSE))</f>
        <v>-53</v>
      </c>
      <c r="L891" s="105">
        <f>VLOOKUP(D891,'[1]Pension Expense Details'!$D$23:$S$1407,16,FALSE)</f>
        <v>9798738</v>
      </c>
      <c r="M891" s="105">
        <f>ROUND(('[1]68_InOutFlowsCurPrdAndPriorHist'!$F$28-'[1]68_InOutFlowsCurPrdAndPriorHist'!$F$31)*$H891,0)-VLOOKUP(D891,'[1]Pension Expense Details'!$D$23:$S$1407,12,FALSE)</f>
        <v>-1630929</v>
      </c>
      <c r="N891" s="105">
        <f>ROUND(('[1]68_InOutFlowsCurPrdAndPriorHist'!$F$29-'[1]68_InOutFlowsCurPrdAndPriorHist'!$F$32)*$H891,0)-VLOOKUP(D891,'[1]Pension Expense Details'!$D$23:$S$1407,13,FALSE)</f>
        <v>-12323373</v>
      </c>
      <c r="O891" s="105">
        <f>ROUND(('[1]68_InOutFlowsCurPrdAndPriorHist'!$F$30-'[1]68_InOutFlowsCurPrdAndPriorHist'!$F$33)*$H891,0)-VLOOKUP(D891,'[1]Pension Expense Details'!$D$23:$S$1407,14,FALSE)</f>
        <v>5329007</v>
      </c>
      <c r="P891" s="105">
        <f>ROUND((VLOOKUP(D891,'[1]Schedule of Pension Amounts LW'!$B$15:$AC$1399,28,FALSE)-VLOOKUP(D891,'[1]Schedule of Pension Amounts LW'!$B$15:$AC$1399,27,FALSE))*'[1]Schedule of Pension Amounts LW'!AD$4,0)+VLOOKUP(D891,'[1]Schedule of Pension Amounts LW'!$B$15:$AH$1399,33,FALSE)-VLOOKUP(D891,'[1]Pension Expense Details'!$D$23:$S$1407,15,FALSE)</f>
        <v>1642359</v>
      </c>
      <c r="Q891" s="98">
        <f t="shared" si="58"/>
        <v>102362821</v>
      </c>
      <c r="R891" s="98">
        <f>ROUND('[1]68_InOutFlowsCurPrdAndPrior'!$D$32*IF(ISNA(VLOOKUP(D891,'[1]Proportionate Shares'!$D$23:$I$1359,6,FALSE)),0,VLOOKUP(D891,'[1]Proportionate Shares'!$D$23:$I$1359,6,FALSE)),0)</f>
        <v>430015</v>
      </c>
      <c r="S891" s="98">
        <f>ROUND('[1]68_InOutFlowsCurPrdAndPrior'!$D$33*IF(ISNA(VLOOKUP(D891,'[1]Proportionate Shares'!$D$23:$I$1359,6,FALSE)),0,VLOOKUP(D891,'[1]Proportionate Shares'!$D$23:$I$1359,6,FALSE)),0)</f>
        <v>31757974</v>
      </c>
      <c r="T891" s="98">
        <f>ROUND('[1]68_InOutFlowsCurPrdAndPrior'!$D$35*IF(ISNA(VLOOKUP(D891,'[1]Proportionate Shares'!$D$23:$I$1359,6,FALSE)),0,VLOOKUP(D891,'[1]Proportionate Shares'!$D$23:$I$1359,6,FALSE)),0)</f>
        <v>6154084</v>
      </c>
      <c r="U891" s="98">
        <f>VLOOKUP(D891,'[1]Schedule of Pension Amounts LW'!$B$15:$AS$1399,36,FALSE)</f>
        <v>5530198</v>
      </c>
      <c r="V891" s="99">
        <f t="shared" si="59"/>
        <v>43872271</v>
      </c>
      <c r="W891" s="98">
        <f>ROUND('[1]68_InOutFlowsCurPrdAndPrior'!$F$32*IF(ISNA(VLOOKUP(D891,'[1]Proportionate Shares'!$D$23:$I$1359,6,FALSE)),0,VLOOKUP(D891,'[1]Proportionate Shares'!$D$23:$I$1359,6,FALSE)),0)</f>
        <v>3554200</v>
      </c>
      <c r="X891" s="98">
        <f>ROUND('[1]68_InOutFlowsCurPrdAndPrior'!$F$33*IF(ISNA(VLOOKUP(D891,'[1]Proportionate Shares'!$D$23:$I$1359,6,FALSE)),0,VLOOKUP(D891,'[1]Proportionate Shares'!$D$23:$I$1359,6,FALSE)),0)</f>
        <v>13123897</v>
      </c>
      <c r="Y891" s="98">
        <f>ROUND('[1]68_InOutFlowsCurPrdAndPrior'!$F$35*IF(ISNA(VLOOKUP(D891,'[1]Proportionate Shares'!$D$23:$I$1359,6,FALSE)),0,VLOOKUP(D891,'[1]Proportionate Shares'!$D$23:$I$1359,6,FALSE)),0)</f>
        <v>5126243</v>
      </c>
      <c r="Z891" s="98">
        <f>-VLOOKUP(D891,'[1]Schedule of Pension Amounts LW'!$B$15:$AS$1399,37,FALSE)</f>
        <v>962767</v>
      </c>
      <c r="AA891" s="99">
        <f t="shared" si="60"/>
        <v>22767107</v>
      </c>
      <c r="AB891" s="72">
        <f>VLOOKUP(D891,'[1]Pension Expense Details'!$D$22:$S$1407,16,FALSE)</f>
        <v>9798738</v>
      </c>
      <c r="AC891" s="72">
        <f t="shared" si="61"/>
        <v>10171414</v>
      </c>
      <c r="AD891" s="72">
        <f>VLOOKUP(D891,'[1]Schedule of Pension Amounts LW'!$B$15:$W$1399,22,FALSE)</f>
        <v>19970152</v>
      </c>
    </row>
    <row r="892" spans="1:30" x14ac:dyDescent="0.3">
      <c r="A892" s="104"/>
      <c r="B892" s="33"/>
      <c r="C892" s="33" t="str">
        <f>VLOOKUP(D892,'[1]Employer information'!$I$3:$J$1391,2,FALSE)</f>
        <v xml:space="preserve">Public Education                                  </v>
      </c>
      <c r="D892" s="33" t="str">
        <f>'[1]Schedule of Pension Amounts LW'!B885</f>
        <v>0860</v>
      </c>
      <c r="E892" s="33" t="str">
        <f>IF(ISNA(VLOOKUP(D892,'[1]Proportionate Shares'!$D$23:$G$1400,2,FALSE)),"",VLOOKUP(D892,'[1]Proportionate Shares'!$D$23:$G$1400,2,FALSE))</f>
        <v>022902</v>
      </c>
      <c r="F892" s="33" t="str">
        <f>IF(ISNA(VLOOKUP(D892,'[1]Proportionate Shares'!$D$23:$G$1400,3,FALSE)),"",VLOOKUP(D892,'[1]Proportionate Shares'!$D$23:$G$1400,3,FALSE))</f>
        <v xml:space="preserve">   </v>
      </c>
      <c r="G892" s="34" t="str">
        <f>VLOOKUP(D892,'[1]Employer information'!$A$3:$B$1390,2,FALSE)</f>
        <v>MARATHON ISD</v>
      </c>
      <c r="H892" s="36">
        <f>IF(ISNA(VLOOKUP(D892,'[1]Proportionate Shares'!$D$23:$I$1377,6,FALSE)),0,VLOOKUP(D892,'[1]Proportionate Shares'!$D$23:$I$1377,6,FALSE))</f>
        <v>5.9340810000000002E-6</v>
      </c>
      <c r="I892" s="105">
        <f>VLOOKUP(D892,'[1]Schedule of Pension Amounts LW'!$B$15:$E$1399,3,FALSE)</f>
        <v>257619</v>
      </c>
      <c r="J892" s="105">
        <f>-IF(ISNA(VLOOKUP(D892,'[1]Combined Contribution Amounts'!$A$2:$K$1335,5,FALSE)),0,VLOOKUP(D892,'[1]Combined Contribution Amounts'!$A$2:$K$1335,5,FALSE))</f>
        <v>-20770</v>
      </c>
      <c r="K892" s="105">
        <f>-IF(ISNA(VLOOKUP(D892,'[1]Combined Contribution Amounts'!$A$2:$K$1335,7,FALSE)),0,VLOOKUP(D892,'[1]Combined Contribution Amounts'!$A$2:$K$1335,7,FALSE))+-IF(ISNA(VLOOKUP(D892,'[1]Combined Contribution Amounts'!$A$2:$K$1335,8,FALSE)),0,VLOOKUP(D892,'[1]Combined Contribution Amounts'!$A$2:$K$1335,8,FALSE))+-IF(ISNA(VLOOKUP(D892,'[1]Combined Contribution Amounts'!$A$2:$K$1335,9,FALSE)),0,VLOOKUP(D892,'[1]Combined Contribution Amounts'!$A$2:$K$1335,9,FALSE))</f>
        <v>0</v>
      </c>
      <c r="L892" s="105">
        <f>VLOOKUP(D892,'[1]Pension Expense Details'!$D$23:$S$1407,16,FALSE)</f>
        <v>39451</v>
      </c>
      <c r="M892" s="105">
        <f>ROUND(('[1]68_InOutFlowsCurPrdAndPriorHist'!$F$28-'[1]68_InOutFlowsCurPrdAndPriorHist'!$F$31)*$H892,0)-VLOOKUP(D892,'[1]Pension Expense Details'!$D$23:$S$1407,12,FALSE)</f>
        <v>-4914</v>
      </c>
      <c r="N892" s="105">
        <f>ROUND(('[1]68_InOutFlowsCurPrdAndPriorHist'!$F$29-'[1]68_InOutFlowsCurPrdAndPriorHist'!$F$32)*$H892,0)-VLOOKUP(D892,'[1]Pension Expense Details'!$D$23:$S$1407,13,FALSE)</f>
        <v>-37136</v>
      </c>
      <c r="O892" s="105">
        <f>ROUND(('[1]68_InOutFlowsCurPrdAndPriorHist'!$F$30-'[1]68_InOutFlowsCurPrdAndPriorHist'!$F$33)*$H892,0)-VLOOKUP(D892,'[1]Pension Expense Details'!$D$23:$S$1407,14,FALSE)</f>
        <v>16059</v>
      </c>
      <c r="P892" s="105">
        <f>ROUND((VLOOKUP(D892,'[1]Schedule of Pension Amounts LW'!$B$15:$AC$1399,28,FALSE)-VLOOKUP(D892,'[1]Schedule of Pension Amounts LW'!$B$15:$AC$1399,27,FALSE))*'[1]Schedule of Pension Amounts LW'!AD$4,0)+VLOOKUP(D892,'[1]Schedule of Pension Amounts LW'!$B$15:$AH$1399,33,FALSE)-VLOOKUP(D892,'[1]Pension Expense Details'!$D$23:$S$1407,15,FALSE)</f>
        <v>58163</v>
      </c>
      <c r="Q892" s="98">
        <f t="shared" si="58"/>
        <v>308472</v>
      </c>
      <c r="R892" s="98">
        <f>ROUND('[1]68_InOutFlowsCurPrdAndPrior'!$D$32*IF(ISNA(VLOOKUP(D892,'[1]Proportionate Shares'!$D$23:$I$1359,6,FALSE)),0,VLOOKUP(D892,'[1]Proportionate Shares'!$D$23:$I$1359,6,FALSE)),0)</f>
        <v>1296</v>
      </c>
      <c r="S892" s="98">
        <f>ROUND('[1]68_InOutFlowsCurPrdAndPrior'!$D$33*IF(ISNA(VLOOKUP(D892,'[1]Proportionate Shares'!$D$23:$I$1359,6,FALSE)),0,VLOOKUP(D892,'[1]Proportionate Shares'!$D$23:$I$1359,6,FALSE)),0)</f>
        <v>95703</v>
      </c>
      <c r="T892" s="98">
        <f>ROUND('[1]68_InOutFlowsCurPrdAndPrior'!$D$35*IF(ISNA(VLOOKUP(D892,'[1]Proportionate Shares'!$D$23:$I$1359,6,FALSE)),0,VLOOKUP(D892,'[1]Proportionate Shares'!$D$23:$I$1359,6,FALSE)),0)</f>
        <v>18545</v>
      </c>
      <c r="U892" s="98">
        <f>VLOOKUP(D892,'[1]Schedule of Pension Amounts LW'!$B$15:$AS$1399,36,FALSE)</f>
        <v>96709</v>
      </c>
      <c r="V892" s="99">
        <f t="shared" si="59"/>
        <v>212253</v>
      </c>
      <c r="W892" s="98">
        <f>ROUND('[1]68_InOutFlowsCurPrdAndPrior'!$F$32*IF(ISNA(VLOOKUP(D892,'[1]Proportionate Shares'!$D$23:$I$1359,6,FALSE)),0,VLOOKUP(D892,'[1]Proportionate Shares'!$D$23:$I$1359,6,FALSE)),0)</f>
        <v>10711</v>
      </c>
      <c r="X892" s="98">
        <f>ROUND('[1]68_InOutFlowsCurPrdAndPrior'!$F$33*IF(ISNA(VLOOKUP(D892,'[1]Proportionate Shares'!$D$23:$I$1359,6,FALSE)),0,VLOOKUP(D892,'[1]Proportionate Shares'!$D$23:$I$1359,6,FALSE)),0)</f>
        <v>39549</v>
      </c>
      <c r="Y892" s="98">
        <f>ROUND('[1]68_InOutFlowsCurPrdAndPrior'!$F$35*IF(ISNA(VLOOKUP(D892,'[1]Proportionate Shares'!$D$23:$I$1359,6,FALSE)),0,VLOOKUP(D892,'[1]Proportionate Shares'!$D$23:$I$1359,6,FALSE)),0)</f>
        <v>15448</v>
      </c>
      <c r="Z892" s="98">
        <f>-VLOOKUP(D892,'[1]Schedule of Pension Amounts LW'!$B$15:$AS$1399,37,FALSE)</f>
        <v>66779</v>
      </c>
      <c r="AA892" s="99">
        <f t="shared" si="60"/>
        <v>132487</v>
      </c>
      <c r="AB892" s="72">
        <f>VLOOKUP(D892,'[1]Pension Expense Details'!$D$22:$S$1407,16,FALSE)</f>
        <v>39451</v>
      </c>
      <c r="AC892" s="72">
        <f t="shared" si="61"/>
        <v>28426</v>
      </c>
      <c r="AD892" s="72">
        <f>VLOOKUP(D892,'[1]Schedule of Pension Amounts LW'!$B$15:$W$1399,22,FALSE)</f>
        <v>67877</v>
      </c>
    </row>
    <row r="893" spans="1:30" x14ac:dyDescent="0.3">
      <c r="A893" s="104"/>
      <c r="B893" s="33"/>
      <c r="C893" s="33" t="str">
        <f>VLOOKUP(D893,'[1]Employer information'!$I$3:$J$1391,2,FALSE)</f>
        <v xml:space="preserve">Public Education                                  </v>
      </c>
      <c r="D893" s="33" t="str">
        <f>'[1]Schedule of Pension Amounts LW'!B886</f>
        <v>0861</v>
      </c>
      <c r="E893" s="33" t="str">
        <f>IF(ISNA(VLOOKUP(D893,'[1]Proportionate Shares'!$D$23:$G$1400,2,FALSE)),"",VLOOKUP(D893,'[1]Proportionate Shares'!$D$23:$G$1400,2,FALSE))</f>
        <v>027904</v>
      </c>
      <c r="F893" s="33" t="str">
        <f>IF(ISNA(VLOOKUP(D893,'[1]Proportionate Shares'!$D$23:$G$1400,3,FALSE)),"",VLOOKUP(D893,'[1]Proportionate Shares'!$D$23:$G$1400,3,FALSE))</f>
        <v xml:space="preserve">   </v>
      </c>
      <c r="G893" s="34" t="str">
        <f>VLOOKUP(D893,'[1]Employer information'!$A$3:$B$1390,2,FALSE)</f>
        <v>MARBLE FALLS ISD</v>
      </c>
      <c r="H893" s="36">
        <f>IF(ISNA(VLOOKUP(D893,'[1]Proportionate Shares'!$D$23:$I$1377,6,FALSE)),0,VLOOKUP(D893,'[1]Proportionate Shares'!$D$23:$I$1377,6,FALSE))</f>
        <v>2.43415618E-4</v>
      </c>
      <c r="I893" s="105">
        <f>VLOOKUP(D893,'[1]Schedule of Pension Amounts LW'!$B$15:$E$1399,3,FALSE)</f>
        <v>14078342</v>
      </c>
      <c r="J893" s="105">
        <f>-IF(ISNA(VLOOKUP(D893,'[1]Combined Contribution Amounts'!$A$2:$K$1335,5,FALSE)),0,VLOOKUP(D893,'[1]Combined Contribution Amounts'!$A$2:$K$1335,5,FALSE))</f>
        <v>-851984</v>
      </c>
      <c r="K893" s="105">
        <f>-IF(ISNA(VLOOKUP(D893,'[1]Combined Contribution Amounts'!$A$2:$K$1335,7,FALSE)),0,VLOOKUP(D893,'[1]Combined Contribution Amounts'!$A$2:$K$1335,7,FALSE))+-IF(ISNA(VLOOKUP(D893,'[1]Combined Contribution Amounts'!$A$2:$K$1335,8,FALSE)),0,VLOOKUP(D893,'[1]Combined Contribution Amounts'!$A$2:$K$1335,8,FALSE))+-IF(ISNA(VLOOKUP(D893,'[1]Combined Contribution Amounts'!$A$2:$K$1335,9,FALSE)),0,VLOOKUP(D893,'[1]Combined Contribution Amounts'!$A$2:$K$1335,9,FALSE))</f>
        <v>0</v>
      </c>
      <c r="L893" s="105">
        <f>VLOOKUP(D893,'[1]Pension Expense Details'!$D$23:$S$1407,16,FALSE)</f>
        <v>1066515</v>
      </c>
      <c r="M893" s="105">
        <f>ROUND(('[1]68_InOutFlowsCurPrdAndPriorHist'!$F$28-'[1]68_InOutFlowsCurPrdAndPriorHist'!$F$31)*$H893,0)-VLOOKUP(D893,'[1]Pension Expense Details'!$D$23:$S$1407,12,FALSE)</f>
        <v>-201606</v>
      </c>
      <c r="N893" s="105">
        <f>ROUND(('[1]68_InOutFlowsCurPrdAndPriorHist'!$F$29-'[1]68_InOutFlowsCurPrdAndPriorHist'!$F$32)*$H893,0)-VLOOKUP(D893,'[1]Pension Expense Details'!$D$23:$S$1407,13,FALSE)</f>
        <v>-1523345</v>
      </c>
      <c r="O893" s="105">
        <f>ROUND(('[1]68_InOutFlowsCurPrdAndPriorHist'!$F$30-'[1]68_InOutFlowsCurPrdAndPriorHist'!$F$33)*$H893,0)-VLOOKUP(D893,'[1]Pension Expense Details'!$D$23:$S$1407,14,FALSE)</f>
        <v>658742</v>
      </c>
      <c r="P893" s="105">
        <f>ROUND((VLOOKUP(D893,'[1]Schedule of Pension Amounts LW'!$B$15:$AC$1399,28,FALSE)-VLOOKUP(D893,'[1]Schedule of Pension Amounts LW'!$B$15:$AC$1399,27,FALSE))*'[1]Schedule of Pension Amounts LW'!AD$4,0)+VLOOKUP(D893,'[1]Schedule of Pension Amounts LW'!$B$15:$AH$1399,33,FALSE)-VLOOKUP(D893,'[1]Pension Expense Details'!$D$23:$S$1407,15,FALSE)</f>
        <v>-573159</v>
      </c>
      <c r="Q893" s="98">
        <f t="shared" si="58"/>
        <v>12653505</v>
      </c>
      <c r="R893" s="98">
        <f>ROUND('[1]68_InOutFlowsCurPrdAndPrior'!$D$32*IF(ISNA(VLOOKUP(D893,'[1]Proportionate Shares'!$D$23:$I$1359,6,FALSE)),0,VLOOKUP(D893,'[1]Proportionate Shares'!$D$23:$I$1359,6,FALSE)),0)</f>
        <v>53156</v>
      </c>
      <c r="S893" s="98">
        <f>ROUND('[1]68_InOutFlowsCurPrdAndPrior'!$D$33*IF(ISNA(VLOOKUP(D893,'[1]Proportionate Shares'!$D$23:$I$1359,6,FALSE)),0,VLOOKUP(D893,'[1]Proportionate Shares'!$D$23:$I$1359,6,FALSE)),0)</f>
        <v>3925739</v>
      </c>
      <c r="T893" s="98">
        <f>ROUND('[1]68_InOutFlowsCurPrdAndPrior'!$D$35*IF(ISNA(VLOOKUP(D893,'[1]Proportionate Shares'!$D$23:$I$1359,6,FALSE)),0,VLOOKUP(D893,'[1]Proportionate Shares'!$D$23:$I$1359,6,FALSE)),0)</f>
        <v>760733</v>
      </c>
      <c r="U893" s="98">
        <f>VLOOKUP(D893,'[1]Schedule of Pension Amounts LW'!$B$15:$AS$1399,36,FALSE)</f>
        <v>897498</v>
      </c>
      <c r="V893" s="99">
        <f t="shared" si="59"/>
        <v>5637126</v>
      </c>
      <c r="W893" s="98">
        <f>ROUND('[1]68_InOutFlowsCurPrdAndPrior'!$F$32*IF(ISNA(VLOOKUP(D893,'[1]Proportionate Shares'!$D$23:$I$1359,6,FALSE)),0,VLOOKUP(D893,'[1]Proportionate Shares'!$D$23:$I$1359,6,FALSE)),0)</f>
        <v>439350</v>
      </c>
      <c r="X893" s="98">
        <f>ROUND('[1]68_InOutFlowsCurPrdAndPrior'!$F$33*IF(ISNA(VLOOKUP(D893,'[1]Proportionate Shares'!$D$23:$I$1359,6,FALSE)),0,VLOOKUP(D893,'[1]Proportionate Shares'!$D$23:$I$1359,6,FALSE)),0)</f>
        <v>1622301</v>
      </c>
      <c r="Y893" s="98">
        <f>ROUND('[1]68_InOutFlowsCurPrdAndPrior'!$F$35*IF(ISNA(VLOOKUP(D893,'[1]Proportionate Shares'!$D$23:$I$1359,6,FALSE)),0,VLOOKUP(D893,'[1]Proportionate Shares'!$D$23:$I$1359,6,FALSE)),0)</f>
        <v>633677</v>
      </c>
      <c r="Z893" s="98">
        <f>-VLOOKUP(D893,'[1]Schedule of Pension Amounts LW'!$B$15:$AS$1399,37,FALSE)</f>
        <v>446003</v>
      </c>
      <c r="AA893" s="99">
        <f t="shared" si="60"/>
        <v>3141331</v>
      </c>
      <c r="AB893" s="72">
        <f>VLOOKUP(D893,'[1]Pension Expense Details'!$D$22:$S$1407,16,FALSE)</f>
        <v>1066515</v>
      </c>
      <c r="AC893" s="72">
        <f t="shared" si="61"/>
        <v>1456687</v>
      </c>
      <c r="AD893" s="72">
        <f>VLOOKUP(D893,'[1]Schedule of Pension Amounts LW'!$B$15:$W$1399,22,FALSE)</f>
        <v>2523202</v>
      </c>
    </row>
    <row r="894" spans="1:30" x14ac:dyDescent="0.3">
      <c r="A894" s="104"/>
      <c r="B894" s="33"/>
      <c r="C894" s="33" t="str">
        <f>VLOOKUP(D894,'[1]Employer information'!$I$3:$J$1391,2,FALSE)</f>
        <v xml:space="preserve">Public Education                                  </v>
      </c>
      <c r="D894" s="33" t="str">
        <f>'[1]Schedule of Pension Amounts LW'!B887</f>
        <v>0862</v>
      </c>
      <c r="E894" s="33" t="str">
        <f>IF(ISNA(VLOOKUP(D894,'[1]Proportionate Shares'!$D$23:$G$1400,2,FALSE)),"",VLOOKUP(D894,'[1]Proportionate Shares'!$D$23:$G$1400,2,FALSE))</f>
        <v>189901</v>
      </c>
      <c r="F894" s="33" t="str">
        <f>IF(ISNA(VLOOKUP(D894,'[1]Proportionate Shares'!$D$23:$G$1400,3,FALSE)),"",VLOOKUP(D894,'[1]Proportionate Shares'!$D$23:$G$1400,3,FALSE))</f>
        <v xml:space="preserve">   </v>
      </c>
      <c r="G894" s="34" t="str">
        <f>VLOOKUP(D894,'[1]Employer information'!$A$3:$B$1390,2,FALSE)</f>
        <v>MARFA ISD</v>
      </c>
      <c r="H894" s="36">
        <f>IF(ISNA(VLOOKUP(D894,'[1]Proportionate Shares'!$D$23:$I$1377,6,FALSE)),0,VLOOKUP(D894,'[1]Proportionate Shares'!$D$23:$I$1377,6,FALSE))</f>
        <v>2.1866676E-5</v>
      </c>
      <c r="I894" s="105">
        <f>VLOOKUP(D894,'[1]Schedule of Pension Amounts LW'!$B$15:$E$1399,3,FALSE)</f>
        <v>1122434</v>
      </c>
      <c r="J894" s="105">
        <f>-IF(ISNA(VLOOKUP(D894,'[1]Combined Contribution Amounts'!$A$2:$K$1335,5,FALSE)),0,VLOOKUP(D894,'[1]Combined Contribution Amounts'!$A$2:$K$1335,5,FALSE))</f>
        <v>-76536</v>
      </c>
      <c r="K894" s="105">
        <f>-IF(ISNA(VLOOKUP(D894,'[1]Combined Contribution Amounts'!$A$2:$K$1335,7,FALSE)),0,VLOOKUP(D894,'[1]Combined Contribution Amounts'!$A$2:$K$1335,7,FALSE))+-IF(ISNA(VLOOKUP(D894,'[1]Combined Contribution Amounts'!$A$2:$K$1335,8,FALSE)),0,VLOOKUP(D894,'[1]Combined Contribution Amounts'!$A$2:$K$1335,8,FALSE))+-IF(ISNA(VLOOKUP(D894,'[1]Combined Contribution Amounts'!$A$2:$K$1335,9,FALSE)),0,VLOOKUP(D894,'[1]Combined Contribution Amounts'!$A$2:$K$1335,9,FALSE))</f>
        <v>0</v>
      </c>
      <c r="L894" s="105">
        <f>VLOOKUP(D894,'[1]Pension Expense Details'!$D$23:$S$1407,16,FALSE)</f>
        <v>118167</v>
      </c>
      <c r="M894" s="105">
        <f>ROUND(('[1]68_InOutFlowsCurPrdAndPriorHist'!$F$28-'[1]68_InOutFlowsCurPrdAndPriorHist'!$F$31)*$H894,0)-VLOOKUP(D894,'[1]Pension Expense Details'!$D$23:$S$1407,12,FALSE)</f>
        <v>-18111</v>
      </c>
      <c r="N894" s="105">
        <f>ROUND(('[1]68_InOutFlowsCurPrdAndPriorHist'!$F$29-'[1]68_InOutFlowsCurPrdAndPriorHist'!$F$32)*$H894,0)-VLOOKUP(D894,'[1]Pension Expense Details'!$D$23:$S$1407,13,FALSE)</f>
        <v>-136846</v>
      </c>
      <c r="O894" s="105">
        <f>ROUND(('[1]68_InOutFlowsCurPrdAndPriorHist'!$F$30-'[1]68_InOutFlowsCurPrdAndPriorHist'!$F$33)*$H894,0)-VLOOKUP(D894,'[1]Pension Expense Details'!$D$23:$S$1407,14,FALSE)</f>
        <v>59177</v>
      </c>
      <c r="P894" s="105">
        <f>ROUND((VLOOKUP(D894,'[1]Schedule of Pension Amounts LW'!$B$15:$AC$1399,28,FALSE)-VLOOKUP(D894,'[1]Schedule of Pension Amounts LW'!$B$15:$AC$1399,27,FALSE))*'[1]Schedule of Pension Amounts LW'!AD$4,0)+VLOOKUP(D894,'[1]Schedule of Pension Amounts LW'!$B$15:$AH$1399,33,FALSE)-VLOOKUP(D894,'[1]Pension Expense Details'!$D$23:$S$1407,15,FALSE)</f>
        <v>68413</v>
      </c>
      <c r="Q894" s="98">
        <f t="shared" si="58"/>
        <v>1136698</v>
      </c>
      <c r="R894" s="98">
        <f>ROUND('[1]68_InOutFlowsCurPrdAndPrior'!$D$32*IF(ISNA(VLOOKUP(D894,'[1]Proportionate Shares'!$D$23:$I$1359,6,FALSE)),0,VLOOKUP(D894,'[1]Proportionate Shares'!$D$23:$I$1359,6,FALSE)),0)</f>
        <v>4775</v>
      </c>
      <c r="S894" s="98">
        <f>ROUND('[1]68_InOutFlowsCurPrdAndPrior'!$D$33*IF(ISNA(VLOOKUP(D894,'[1]Proportionate Shares'!$D$23:$I$1359,6,FALSE)),0,VLOOKUP(D894,'[1]Proportionate Shares'!$D$23:$I$1359,6,FALSE)),0)</f>
        <v>352660</v>
      </c>
      <c r="T894" s="98">
        <f>ROUND('[1]68_InOutFlowsCurPrdAndPrior'!$D$35*IF(ISNA(VLOOKUP(D894,'[1]Proportionate Shares'!$D$23:$I$1359,6,FALSE)),0,VLOOKUP(D894,'[1]Proportionate Shares'!$D$23:$I$1359,6,FALSE)),0)</f>
        <v>68339</v>
      </c>
      <c r="U894" s="98">
        <f>VLOOKUP(D894,'[1]Schedule of Pension Amounts LW'!$B$15:$AS$1399,36,FALSE)</f>
        <v>166793</v>
      </c>
      <c r="V894" s="99">
        <f t="shared" si="59"/>
        <v>592567</v>
      </c>
      <c r="W894" s="98">
        <f>ROUND('[1]68_InOutFlowsCurPrdAndPrior'!$F$32*IF(ISNA(VLOOKUP(D894,'[1]Proportionate Shares'!$D$23:$I$1359,6,FALSE)),0,VLOOKUP(D894,'[1]Proportionate Shares'!$D$23:$I$1359,6,FALSE)),0)</f>
        <v>39468</v>
      </c>
      <c r="X894" s="98">
        <f>ROUND('[1]68_InOutFlowsCurPrdAndPrior'!$F$33*IF(ISNA(VLOOKUP(D894,'[1]Proportionate Shares'!$D$23:$I$1359,6,FALSE)),0,VLOOKUP(D894,'[1]Proportionate Shares'!$D$23:$I$1359,6,FALSE)),0)</f>
        <v>145736</v>
      </c>
      <c r="Y894" s="98">
        <f>ROUND('[1]68_InOutFlowsCurPrdAndPrior'!$F$35*IF(ISNA(VLOOKUP(D894,'[1]Proportionate Shares'!$D$23:$I$1359,6,FALSE)),0,VLOOKUP(D894,'[1]Proportionate Shares'!$D$23:$I$1359,6,FALSE)),0)</f>
        <v>56925</v>
      </c>
      <c r="Z894" s="98">
        <f>-VLOOKUP(D894,'[1]Schedule of Pension Amounts LW'!$B$15:$AS$1399,37,FALSE)</f>
        <v>38742</v>
      </c>
      <c r="AA894" s="99">
        <f t="shared" si="60"/>
        <v>280871</v>
      </c>
      <c r="AB894" s="72">
        <f>VLOOKUP(D894,'[1]Pension Expense Details'!$D$22:$S$1407,16,FALSE)</f>
        <v>118167</v>
      </c>
      <c r="AC894" s="72">
        <f t="shared" si="61"/>
        <v>127764</v>
      </c>
      <c r="AD894" s="72">
        <f>VLOOKUP(D894,'[1]Schedule of Pension Amounts LW'!$B$15:$W$1399,22,FALSE)</f>
        <v>245931</v>
      </c>
    </row>
    <row r="895" spans="1:30" x14ac:dyDescent="0.3">
      <c r="A895" s="104"/>
      <c r="B895" s="33"/>
      <c r="C895" s="33" t="str">
        <f>VLOOKUP(D895,'[1]Employer information'!$I$3:$J$1391,2,FALSE)</f>
        <v xml:space="preserve">Public Education                                  </v>
      </c>
      <c r="D895" s="33" t="str">
        <f>'[1]Schedule of Pension Amounts LW'!B888</f>
        <v>1771</v>
      </c>
      <c r="E895" s="33" t="str">
        <f>IF(ISNA(VLOOKUP(D895,'[1]Proportionate Shares'!$D$23:$G$1400,2,FALSE)),"",VLOOKUP(D895,'[1]Proportionate Shares'!$D$23:$G$1400,2,FALSE))</f>
        <v>094904</v>
      </c>
      <c r="F895" s="33" t="str">
        <f>IF(ISNA(VLOOKUP(D895,'[1]Proportionate Shares'!$D$23:$G$1400,3,FALSE)),"",VLOOKUP(D895,'[1]Proportionate Shares'!$D$23:$G$1400,3,FALSE))</f>
        <v/>
      </c>
      <c r="G895" s="34" t="str">
        <f>VLOOKUP(D895,'[1]Employer information'!$A$3:$B$1390,2,FALSE)</f>
        <v>MARION ISD</v>
      </c>
      <c r="H895" s="36">
        <f>IF(ISNA(VLOOKUP(D895,'[1]Proportionate Shares'!$D$23:$I$1377,6,FALSE)),0,VLOOKUP(D895,'[1]Proportionate Shares'!$D$23:$I$1377,6,FALSE))</f>
        <v>6.5030903999999999E-5</v>
      </c>
      <c r="I895" s="105">
        <f>VLOOKUP(D895,'[1]Schedule of Pension Amounts LW'!$B$15:$E$1399,3,FALSE)</f>
        <v>3605280</v>
      </c>
      <c r="J895" s="105">
        <f>-IF(ISNA(VLOOKUP(D895,'[1]Combined Contribution Amounts'!$A$2:$K$1335,5,FALSE)),0,VLOOKUP(D895,'[1]Combined Contribution Amounts'!$A$2:$K$1335,5,FALSE))</f>
        <v>-227616</v>
      </c>
      <c r="K895" s="105">
        <f>-IF(ISNA(VLOOKUP(D895,'[1]Combined Contribution Amounts'!$A$2:$K$1335,7,FALSE)),0,VLOOKUP(D895,'[1]Combined Contribution Amounts'!$A$2:$K$1335,7,FALSE))+-IF(ISNA(VLOOKUP(D895,'[1]Combined Contribution Amounts'!$A$2:$K$1335,8,FALSE)),0,VLOOKUP(D895,'[1]Combined Contribution Amounts'!$A$2:$K$1335,8,FALSE))+-IF(ISNA(VLOOKUP(D895,'[1]Combined Contribution Amounts'!$A$2:$K$1335,9,FALSE)),0,VLOOKUP(D895,'[1]Combined Contribution Amounts'!$A$2:$K$1335,9,FALSE))</f>
        <v>0</v>
      </c>
      <c r="L895" s="105">
        <f>VLOOKUP(D895,'[1]Pension Expense Details'!$D$23:$S$1407,16,FALSE)</f>
        <v>309432</v>
      </c>
      <c r="M895" s="105">
        <f>ROUND(('[1]68_InOutFlowsCurPrdAndPriorHist'!$F$28-'[1]68_InOutFlowsCurPrdAndPriorHist'!$F$31)*$H895,0)-VLOOKUP(D895,'[1]Pension Expense Details'!$D$23:$S$1407,12,FALSE)</f>
        <v>-53861</v>
      </c>
      <c r="N895" s="105">
        <f>ROUND(('[1]68_InOutFlowsCurPrdAndPriorHist'!$F$29-'[1]68_InOutFlowsCurPrdAndPriorHist'!$F$32)*$H895,0)-VLOOKUP(D895,'[1]Pension Expense Details'!$D$23:$S$1407,13,FALSE)</f>
        <v>-406977</v>
      </c>
      <c r="O895" s="105">
        <f>ROUND(('[1]68_InOutFlowsCurPrdAndPriorHist'!$F$30-'[1]68_InOutFlowsCurPrdAndPriorHist'!$F$33)*$H895,0)-VLOOKUP(D895,'[1]Pension Expense Details'!$D$23:$S$1407,14,FALSE)</f>
        <v>175990</v>
      </c>
      <c r="P895" s="105">
        <f>ROUND((VLOOKUP(D895,'[1]Schedule of Pension Amounts LW'!$B$15:$AC$1399,28,FALSE)-VLOOKUP(D895,'[1]Schedule of Pension Amounts LW'!$B$15:$AC$1399,27,FALSE))*'[1]Schedule of Pension Amounts LW'!AD$4,0)+VLOOKUP(D895,'[1]Schedule of Pension Amounts LW'!$B$15:$AH$1399,33,FALSE)-VLOOKUP(D895,'[1]Pension Expense Details'!$D$23:$S$1407,15,FALSE)</f>
        <v>-21738</v>
      </c>
      <c r="Q895" s="98">
        <f t="shared" si="58"/>
        <v>3380510</v>
      </c>
      <c r="R895" s="98">
        <f>ROUND('[1]68_InOutFlowsCurPrdAndPrior'!$D$32*IF(ISNA(VLOOKUP(D895,'[1]Proportionate Shares'!$D$23:$I$1359,6,FALSE)),0,VLOOKUP(D895,'[1]Proportionate Shares'!$D$23:$I$1359,6,FALSE)),0)</f>
        <v>14201</v>
      </c>
      <c r="S895" s="98">
        <f>ROUND('[1]68_InOutFlowsCurPrdAndPrior'!$D$33*IF(ISNA(VLOOKUP(D895,'[1]Proportionate Shares'!$D$23:$I$1359,6,FALSE)),0,VLOOKUP(D895,'[1]Proportionate Shares'!$D$23:$I$1359,6,FALSE)),0)</f>
        <v>1048800</v>
      </c>
      <c r="T895" s="98">
        <f>ROUND('[1]68_InOutFlowsCurPrdAndPrior'!$D$35*IF(ISNA(VLOOKUP(D895,'[1]Proportionate Shares'!$D$23:$I$1359,6,FALSE)),0,VLOOKUP(D895,'[1]Proportionate Shares'!$D$23:$I$1359,6,FALSE)),0)</f>
        <v>203237</v>
      </c>
      <c r="U895" s="98">
        <f>VLOOKUP(D895,'[1]Schedule of Pension Amounts LW'!$B$15:$AS$1399,36,FALSE)</f>
        <v>319919</v>
      </c>
      <c r="V895" s="99">
        <f t="shared" si="59"/>
        <v>1586157</v>
      </c>
      <c r="W895" s="98">
        <f>ROUND('[1]68_InOutFlowsCurPrdAndPrior'!$F$32*IF(ISNA(VLOOKUP(D895,'[1]Proportionate Shares'!$D$23:$I$1359,6,FALSE)),0,VLOOKUP(D895,'[1]Proportionate Shares'!$D$23:$I$1359,6,FALSE)),0)</f>
        <v>117377</v>
      </c>
      <c r="X895" s="98">
        <f>ROUND('[1]68_InOutFlowsCurPrdAndPrior'!$F$33*IF(ISNA(VLOOKUP(D895,'[1]Proportionate Shares'!$D$23:$I$1359,6,FALSE)),0,VLOOKUP(D895,'[1]Proportionate Shares'!$D$23:$I$1359,6,FALSE)),0)</f>
        <v>433414</v>
      </c>
      <c r="Y895" s="98">
        <f>ROUND('[1]68_InOutFlowsCurPrdAndPrior'!$F$35*IF(ISNA(VLOOKUP(D895,'[1]Proportionate Shares'!$D$23:$I$1359,6,FALSE)),0,VLOOKUP(D895,'[1]Proportionate Shares'!$D$23:$I$1359,6,FALSE)),0)</f>
        <v>169293</v>
      </c>
      <c r="Z895" s="98">
        <f>-VLOOKUP(D895,'[1]Schedule of Pension Amounts LW'!$B$15:$AS$1399,37,FALSE)</f>
        <v>16373</v>
      </c>
      <c r="AA895" s="99">
        <f t="shared" si="60"/>
        <v>736457</v>
      </c>
      <c r="AB895" s="72">
        <f>VLOOKUP(D895,'[1]Pension Expense Details'!$D$22:$S$1407,16,FALSE)</f>
        <v>309432</v>
      </c>
      <c r="AC895" s="72">
        <f t="shared" si="61"/>
        <v>430644</v>
      </c>
      <c r="AD895" s="72">
        <f>VLOOKUP(D895,'[1]Schedule of Pension Amounts LW'!$B$15:$W$1399,22,FALSE)</f>
        <v>740076</v>
      </c>
    </row>
    <row r="896" spans="1:30" x14ac:dyDescent="0.3">
      <c r="A896" s="104"/>
      <c r="B896" s="33"/>
      <c r="C896" s="33" t="str">
        <f>VLOOKUP(D896,'[1]Employer information'!$I$3:$J$1391,2,FALSE)</f>
        <v xml:space="preserve">Public Education                                  </v>
      </c>
      <c r="D896" s="33" t="str">
        <f>'[1]Schedule of Pension Amounts LW'!B889</f>
        <v>1332</v>
      </c>
      <c r="E896" s="33" t="str">
        <f>IF(ISNA(VLOOKUP(D896,'[1]Proportionate Shares'!$D$23:$G$1400,2,FALSE)),"",VLOOKUP(D896,'[1]Proportionate Shares'!$D$23:$G$1400,2,FALSE))</f>
        <v>073903</v>
      </c>
      <c r="F896" s="33" t="str">
        <f>IF(ISNA(VLOOKUP(D896,'[1]Proportionate Shares'!$D$23:$G$1400,3,FALSE)),"",VLOOKUP(D896,'[1]Proportionate Shares'!$D$23:$G$1400,3,FALSE))</f>
        <v/>
      </c>
      <c r="G896" s="34" t="str">
        <f>VLOOKUP(D896,'[1]Employer information'!$A$3:$B$1390,2,FALSE)</f>
        <v>MARLIN ISD</v>
      </c>
      <c r="H896" s="36">
        <f>IF(ISNA(VLOOKUP(D896,'[1]Proportionate Shares'!$D$23:$I$1377,6,FALSE)),0,VLOOKUP(D896,'[1]Proportionate Shares'!$D$23:$I$1377,6,FALSE))</f>
        <v>1.0635719500000001E-4</v>
      </c>
      <c r="I896" s="105">
        <f>VLOOKUP(D896,'[1]Schedule of Pension Amounts LW'!$B$15:$E$1399,3,FALSE)</f>
        <v>5479821</v>
      </c>
      <c r="J896" s="105">
        <f>-IF(ISNA(VLOOKUP(D896,'[1]Combined Contribution Amounts'!$A$2:$K$1335,5,FALSE)),0,VLOOKUP(D896,'[1]Combined Contribution Amounts'!$A$2:$K$1335,5,FALSE))</f>
        <v>-372263</v>
      </c>
      <c r="K896" s="105">
        <f>-IF(ISNA(VLOOKUP(D896,'[1]Combined Contribution Amounts'!$A$2:$K$1335,7,FALSE)),0,VLOOKUP(D896,'[1]Combined Contribution Amounts'!$A$2:$K$1335,7,FALSE))+-IF(ISNA(VLOOKUP(D896,'[1]Combined Contribution Amounts'!$A$2:$K$1335,8,FALSE)),0,VLOOKUP(D896,'[1]Combined Contribution Amounts'!$A$2:$K$1335,8,FALSE))+-IF(ISNA(VLOOKUP(D896,'[1]Combined Contribution Amounts'!$A$2:$K$1335,9,FALSE)),0,VLOOKUP(D896,'[1]Combined Contribution Amounts'!$A$2:$K$1335,9,FALSE))</f>
        <v>0</v>
      </c>
      <c r="L896" s="105">
        <f>VLOOKUP(D896,'[1]Pension Expense Details'!$D$23:$S$1407,16,FALSE)</f>
        <v>571547</v>
      </c>
      <c r="M896" s="105">
        <f>ROUND(('[1]68_InOutFlowsCurPrdAndPriorHist'!$F$28-'[1]68_InOutFlowsCurPrdAndPriorHist'!$F$31)*$H896,0)-VLOOKUP(D896,'[1]Pension Expense Details'!$D$23:$S$1407,12,FALSE)</f>
        <v>-88090</v>
      </c>
      <c r="N896" s="105">
        <f>ROUND(('[1]68_InOutFlowsCurPrdAndPriorHist'!$F$29-'[1]68_InOutFlowsCurPrdAndPriorHist'!$F$32)*$H896,0)-VLOOKUP(D896,'[1]Pension Expense Details'!$D$23:$S$1407,13,FALSE)</f>
        <v>-665605</v>
      </c>
      <c r="O896" s="105">
        <f>ROUND(('[1]68_InOutFlowsCurPrdAndPriorHist'!$F$30-'[1]68_InOutFlowsCurPrdAndPriorHist'!$F$33)*$H896,0)-VLOOKUP(D896,'[1]Pension Expense Details'!$D$23:$S$1407,14,FALSE)</f>
        <v>287828</v>
      </c>
      <c r="P896" s="105">
        <f>ROUND((VLOOKUP(D896,'[1]Schedule of Pension Amounts LW'!$B$15:$AC$1399,28,FALSE)-VLOOKUP(D896,'[1]Schedule of Pension Amounts LW'!$B$15:$AC$1399,27,FALSE))*'[1]Schedule of Pension Amounts LW'!AD$4,0)+VLOOKUP(D896,'[1]Schedule of Pension Amounts LW'!$B$15:$AH$1399,33,FALSE)-VLOOKUP(D896,'[1]Pension Expense Details'!$D$23:$S$1407,15,FALSE)</f>
        <v>315541</v>
      </c>
      <c r="Q896" s="98">
        <f t="shared" si="58"/>
        <v>5528779</v>
      </c>
      <c r="R896" s="98">
        <f>ROUND('[1]68_InOutFlowsCurPrdAndPrior'!$D$32*IF(ISNA(VLOOKUP(D896,'[1]Proportionate Shares'!$D$23:$I$1359,6,FALSE)),0,VLOOKUP(D896,'[1]Proportionate Shares'!$D$23:$I$1359,6,FALSE)),0)</f>
        <v>23226</v>
      </c>
      <c r="S896" s="98">
        <f>ROUND('[1]68_InOutFlowsCurPrdAndPrior'!$D$33*IF(ISNA(VLOOKUP(D896,'[1]Proportionate Shares'!$D$23:$I$1359,6,FALSE)),0,VLOOKUP(D896,'[1]Proportionate Shares'!$D$23:$I$1359,6,FALSE)),0)</f>
        <v>1715299</v>
      </c>
      <c r="T896" s="98">
        <f>ROUND('[1]68_InOutFlowsCurPrdAndPrior'!$D$35*IF(ISNA(VLOOKUP(D896,'[1]Proportionate Shares'!$D$23:$I$1359,6,FALSE)),0,VLOOKUP(D896,'[1]Proportionate Shares'!$D$23:$I$1359,6,FALSE)),0)</f>
        <v>332392</v>
      </c>
      <c r="U896" s="98">
        <f>VLOOKUP(D896,'[1]Schedule of Pension Amounts LW'!$B$15:$AS$1399,36,FALSE)</f>
        <v>1319855</v>
      </c>
      <c r="V896" s="99">
        <f t="shared" si="59"/>
        <v>3390772</v>
      </c>
      <c r="W896" s="98">
        <f>ROUND('[1]68_InOutFlowsCurPrdAndPrior'!$F$32*IF(ISNA(VLOOKUP(D896,'[1]Proportionate Shares'!$D$23:$I$1359,6,FALSE)),0,VLOOKUP(D896,'[1]Proportionate Shares'!$D$23:$I$1359,6,FALSE)),0)</f>
        <v>191968</v>
      </c>
      <c r="X896" s="98">
        <f>ROUND('[1]68_InOutFlowsCurPrdAndPrior'!$F$33*IF(ISNA(VLOOKUP(D896,'[1]Proportionate Shares'!$D$23:$I$1359,6,FALSE)),0,VLOOKUP(D896,'[1]Proportionate Shares'!$D$23:$I$1359,6,FALSE)),0)</f>
        <v>708843</v>
      </c>
      <c r="Y896" s="98">
        <f>ROUND('[1]68_InOutFlowsCurPrdAndPrior'!$F$35*IF(ISNA(VLOOKUP(D896,'[1]Proportionate Shares'!$D$23:$I$1359,6,FALSE)),0,VLOOKUP(D896,'[1]Proportionate Shares'!$D$23:$I$1359,6,FALSE)),0)</f>
        <v>276877</v>
      </c>
      <c r="Z896" s="98">
        <f>-VLOOKUP(D896,'[1]Schedule of Pension Amounts LW'!$B$15:$AS$1399,37,FALSE)</f>
        <v>34</v>
      </c>
      <c r="AA896" s="99">
        <f t="shared" si="60"/>
        <v>1177722</v>
      </c>
      <c r="AB896" s="72">
        <f>VLOOKUP(D896,'[1]Pension Expense Details'!$D$22:$S$1407,16,FALSE)</f>
        <v>571547</v>
      </c>
      <c r="AC896" s="72">
        <f t="shared" si="61"/>
        <v>795859</v>
      </c>
      <c r="AD896" s="72">
        <f>VLOOKUP(D896,'[1]Schedule of Pension Amounts LW'!$B$15:$W$1399,22,FALSE)</f>
        <v>1367406</v>
      </c>
    </row>
    <row r="897" spans="1:30" x14ac:dyDescent="0.3">
      <c r="A897" s="104"/>
      <c r="B897" s="33"/>
      <c r="C897" s="33" t="str">
        <f>VLOOKUP(D897,'[1]Employer information'!$I$3:$J$1391,2,FALSE)</f>
        <v xml:space="preserve">Public Education                                  </v>
      </c>
      <c r="D897" s="33" t="str">
        <f>'[1]Schedule of Pension Amounts LW'!B890</f>
        <v>0864</v>
      </c>
      <c r="E897" s="33" t="str">
        <f>IF(ISNA(VLOOKUP(D897,'[1]Proportionate Shares'!$D$23:$G$1400,2,FALSE)),"",VLOOKUP(D897,'[1]Proportionate Shares'!$D$23:$G$1400,2,FALSE))</f>
        <v>102902</v>
      </c>
      <c r="F897" s="33" t="str">
        <f>IF(ISNA(VLOOKUP(D897,'[1]Proportionate Shares'!$D$23:$G$1400,3,FALSE)),"",VLOOKUP(D897,'[1]Proportionate Shares'!$D$23:$G$1400,3,FALSE))</f>
        <v xml:space="preserve">   </v>
      </c>
      <c r="G897" s="34" t="str">
        <f>VLOOKUP(D897,'[1]Employer information'!$A$3:$B$1390,2,FALSE)</f>
        <v>MARSHALL ISD</v>
      </c>
      <c r="H897" s="36">
        <f>IF(ISNA(VLOOKUP(D897,'[1]Proportionate Shares'!$D$23:$I$1377,6,FALSE)),0,VLOOKUP(D897,'[1]Proportionate Shares'!$D$23:$I$1377,6,FALSE))</f>
        <v>2.7552508399999998E-4</v>
      </c>
      <c r="I897" s="105">
        <f>VLOOKUP(D897,'[1]Schedule of Pension Amounts LW'!$B$15:$E$1399,3,FALSE)</f>
        <v>15937883</v>
      </c>
      <c r="J897" s="105">
        <f>-IF(ISNA(VLOOKUP(D897,'[1]Combined Contribution Amounts'!$A$2:$K$1335,5,FALSE)),0,VLOOKUP(D897,'[1]Combined Contribution Amounts'!$A$2:$K$1335,5,FALSE))</f>
        <v>-964371</v>
      </c>
      <c r="K897" s="105">
        <f>-IF(ISNA(VLOOKUP(D897,'[1]Combined Contribution Amounts'!$A$2:$K$1335,7,FALSE)),0,VLOOKUP(D897,'[1]Combined Contribution Amounts'!$A$2:$K$1335,7,FALSE))+-IF(ISNA(VLOOKUP(D897,'[1]Combined Contribution Amounts'!$A$2:$K$1335,8,FALSE)),0,VLOOKUP(D897,'[1]Combined Contribution Amounts'!$A$2:$K$1335,8,FALSE))+-IF(ISNA(VLOOKUP(D897,'[1]Combined Contribution Amounts'!$A$2:$K$1335,9,FALSE)),0,VLOOKUP(D897,'[1]Combined Contribution Amounts'!$A$2:$K$1335,9,FALSE))</f>
        <v>0</v>
      </c>
      <c r="L897" s="105">
        <f>VLOOKUP(D897,'[1]Pension Expense Details'!$D$23:$S$1407,16,FALSE)</f>
        <v>1206820</v>
      </c>
      <c r="M897" s="105">
        <f>ROUND(('[1]68_InOutFlowsCurPrdAndPriorHist'!$F$28-'[1]68_InOutFlowsCurPrdAndPriorHist'!$F$31)*$H897,0)-VLOOKUP(D897,'[1]Pension Expense Details'!$D$23:$S$1407,12,FALSE)</f>
        <v>-228201</v>
      </c>
      <c r="N897" s="105">
        <f>ROUND(('[1]68_InOutFlowsCurPrdAndPriorHist'!$F$29-'[1]68_InOutFlowsCurPrdAndPriorHist'!$F$32)*$H897,0)-VLOOKUP(D897,'[1]Pension Expense Details'!$D$23:$S$1407,13,FALSE)</f>
        <v>-1724293</v>
      </c>
      <c r="O897" s="105">
        <f>ROUND(('[1]68_InOutFlowsCurPrdAndPriorHist'!$F$30-'[1]68_InOutFlowsCurPrdAndPriorHist'!$F$33)*$H897,0)-VLOOKUP(D897,'[1]Pension Expense Details'!$D$23:$S$1407,14,FALSE)</f>
        <v>745638</v>
      </c>
      <c r="P897" s="105">
        <f>ROUND((VLOOKUP(D897,'[1]Schedule of Pension Amounts LW'!$B$15:$AC$1399,28,FALSE)-VLOOKUP(D897,'[1]Schedule of Pension Amounts LW'!$B$15:$AC$1399,27,FALSE))*'[1]Schedule of Pension Amounts LW'!AD$4,0)+VLOOKUP(D897,'[1]Schedule of Pension Amounts LW'!$B$15:$AH$1399,33,FALSE)-VLOOKUP(D897,'[1]Pension Expense Details'!$D$23:$S$1407,15,FALSE)</f>
        <v>-650821</v>
      </c>
      <c r="Q897" s="98">
        <f t="shared" si="58"/>
        <v>14322655</v>
      </c>
      <c r="R897" s="98">
        <f>ROUND('[1]68_InOutFlowsCurPrdAndPrior'!$D$32*IF(ISNA(VLOOKUP(D897,'[1]Proportionate Shares'!$D$23:$I$1359,6,FALSE)),0,VLOOKUP(D897,'[1]Proportionate Shares'!$D$23:$I$1359,6,FALSE)),0)</f>
        <v>60168</v>
      </c>
      <c r="S897" s="98">
        <f>ROUND('[1]68_InOutFlowsCurPrdAndPrior'!$D$33*IF(ISNA(VLOOKUP(D897,'[1]Proportionate Shares'!$D$23:$I$1359,6,FALSE)),0,VLOOKUP(D897,'[1]Proportionate Shares'!$D$23:$I$1359,6,FALSE)),0)</f>
        <v>4443591</v>
      </c>
      <c r="T897" s="98">
        <f>ROUND('[1]68_InOutFlowsCurPrdAndPrior'!$D$35*IF(ISNA(VLOOKUP(D897,'[1]Proportionate Shares'!$D$23:$I$1359,6,FALSE)),0,VLOOKUP(D897,'[1]Proportionate Shares'!$D$23:$I$1359,6,FALSE)),0)</f>
        <v>861082</v>
      </c>
      <c r="U897" s="98">
        <f>VLOOKUP(D897,'[1]Schedule of Pension Amounts LW'!$B$15:$AS$1399,36,FALSE)</f>
        <v>825350</v>
      </c>
      <c r="V897" s="99">
        <f t="shared" si="59"/>
        <v>6190191</v>
      </c>
      <c r="W897" s="98">
        <f>ROUND('[1]68_InOutFlowsCurPrdAndPrior'!$F$32*IF(ISNA(VLOOKUP(D897,'[1]Proportionate Shares'!$D$23:$I$1359,6,FALSE)),0,VLOOKUP(D897,'[1]Proportionate Shares'!$D$23:$I$1359,6,FALSE)),0)</f>
        <v>497305</v>
      </c>
      <c r="X897" s="98">
        <f>ROUND('[1]68_InOutFlowsCurPrdAndPrior'!$F$33*IF(ISNA(VLOOKUP(D897,'[1]Proportionate Shares'!$D$23:$I$1359,6,FALSE)),0,VLOOKUP(D897,'[1]Proportionate Shares'!$D$23:$I$1359,6,FALSE)),0)</f>
        <v>1836302</v>
      </c>
      <c r="Y897" s="98">
        <f>ROUND('[1]68_InOutFlowsCurPrdAndPrior'!$F$35*IF(ISNA(VLOOKUP(D897,'[1]Proportionate Shares'!$D$23:$I$1359,6,FALSE)),0,VLOOKUP(D897,'[1]Proportionate Shares'!$D$23:$I$1359,6,FALSE)),0)</f>
        <v>717266</v>
      </c>
      <c r="Z897" s="98">
        <f>-VLOOKUP(D897,'[1]Schedule of Pension Amounts LW'!$B$15:$AS$1399,37,FALSE)</f>
        <v>1069845</v>
      </c>
      <c r="AA897" s="99">
        <f t="shared" si="60"/>
        <v>4120718</v>
      </c>
      <c r="AB897" s="72">
        <f>VLOOKUP(D897,'[1]Pension Expense Details'!$D$22:$S$1407,16,FALSE)</f>
        <v>1206820</v>
      </c>
      <c r="AC897" s="72">
        <f t="shared" si="61"/>
        <v>1487456</v>
      </c>
      <c r="AD897" s="72">
        <f>VLOOKUP(D897,'[1]Schedule of Pension Amounts LW'!$B$15:$W$1399,22,FALSE)</f>
        <v>2694276</v>
      </c>
    </row>
    <row r="898" spans="1:30" x14ac:dyDescent="0.3">
      <c r="A898" s="104"/>
      <c r="B898" s="33"/>
      <c r="C898" s="33" t="str">
        <f>VLOOKUP(D898,'[1]Employer information'!$I$3:$J$1391,2,FALSE)</f>
        <v xml:space="preserve">Public Education                                  </v>
      </c>
      <c r="D898" s="33" t="str">
        <f>'[1]Schedule of Pension Amounts LW'!B891</f>
        <v>0865</v>
      </c>
      <c r="E898" s="33" t="str">
        <f>IF(ISNA(VLOOKUP(D898,'[1]Proportionate Shares'!$D$23:$G$1400,2,FALSE)),"",VLOOKUP(D898,'[1]Proportionate Shares'!$D$23:$G$1400,2,FALSE))</f>
        <v>161908</v>
      </c>
      <c r="F898" s="33" t="str">
        <f>IF(ISNA(VLOOKUP(D898,'[1]Proportionate Shares'!$D$23:$G$1400,3,FALSE)),"",VLOOKUP(D898,'[1]Proportionate Shares'!$D$23:$G$1400,3,FALSE))</f>
        <v xml:space="preserve">   </v>
      </c>
      <c r="G898" s="34" t="str">
        <f>VLOOKUP(D898,'[1]Employer information'!$A$3:$B$1390,2,FALSE)</f>
        <v>MART ISD</v>
      </c>
      <c r="H898" s="36">
        <f>IF(ISNA(VLOOKUP(D898,'[1]Proportionate Shares'!$D$23:$I$1377,6,FALSE)),0,VLOOKUP(D898,'[1]Proportionate Shares'!$D$23:$I$1377,6,FALSE))</f>
        <v>3.1388633000000003E-5</v>
      </c>
      <c r="I898" s="105">
        <f>VLOOKUP(D898,'[1]Schedule of Pension Amounts LW'!$B$15:$E$1399,3,FALSE)</f>
        <v>1532856</v>
      </c>
      <c r="J898" s="105">
        <f>-IF(ISNA(VLOOKUP(D898,'[1]Combined Contribution Amounts'!$A$2:$K$1335,5,FALSE)),0,VLOOKUP(D898,'[1]Combined Contribution Amounts'!$A$2:$K$1335,5,FALSE))</f>
        <v>-109864</v>
      </c>
      <c r="K898" s="105">
        <f>-IF(ISNA(VLOOKUP(D898,'[1]Combined Contribution Amounts'!$A$2:$K$1335,7,FALSE)),0,VLOOKUP(D898,'[1]Combined Contribution Amounts'!$A$2:$K$1335,7,FALSE))+-IF(ISNA(VLOOKUP(D898,'[1]Combined Contribution Amounts'!$A$2:$K$1335,8,FALSE)),0,VLOOKUP(D898,'[1]Combined Contribution Amounts'!$A$2:$K$1335,8,FALSE))+-IF(ISNA(VLOOKUP(D898,'[1]Combined Contribution Amounts'!$A$2:$K$1335,9,FALSE)),0,VLOOKUP(D898,'[1]Combined Contribution Amounts'!$A$2:$K$1335,9,FALSE))</f>
        <v>0</v>
      </c>
      <c r="L898" s="105">
        <f>VLOOKUP(D898,'[1]Pension Expense Details'!$D$23:$S$1407,16,FALSE)</f>
        <v>181938</v>
      </c>
      <c r="M898" s="105">
        <f>ROUND(('[1]68_InOutFlowsCurPrdAndPriorHist'!$F$28-'[1]68_InOutFlowsCurPrdAndPriorHist'!$F$31)*$H898,0)-VLOOKUP(D898,'[1]Pension Expense Details'!$D$23:$S$1407,12,FALSE)</f>
        <v>-25997</v>
      </c>
      <c r="N898" s="105">
        <f>ROUND(('[1]68_InOutFlowsCurPrdAndPriorHist'!$F$29-'[1]68_InOutFlowsCurPrdAndPriorHist'!$F$32)*$H898,0)-VLOOKUP(D898,'[1]Pension Expense Details'!$D$23:$S$1407,13,FALSE)</f>
        <v>-196436</v>
      </c>
      <c r="O898" s="105">
        <f>ROUND(('[1]68_InOutFlowsCurPrdAndPriorHist'!$F$30-'[1]68_InOutFlowsCurPrdAndPriorHist'!$F$33)*$H898,0)-VLOOKUP(D898,'[1]Pension Expense Details'!$D$23:$S$1407,14,FALSE)</f>
        <v>84946</v>
      </c>
      <c r="P898" s="105">
        <f>ROUND((VLOOKUP(D898,'[1]Schedule of Pension Amounts LW'!$B$15:$AC$1399,28,FALSE)-VLOOKUP(D898,'[1]Schedule of Pension Amounts LW'!$B$15:$AC$1399,27,FALSE))*'[1]Schedule of Pension Amounts LW'!AD$4,0)+VLOOKUP(D898,'[1]Schedule of Pension Amounts LW'!$B$15:$AH$1399,33,FALSE)-VLOOKUP(D898,'[1]Pension Expense Details'!$D$23:$S$1407,15,FALSE)</f>
        <v>164236</v>
      </c>
      <c r="Q898" s="98">
        <f t="shared" si="58"/>
        <v>1631679</v>
      </c>
      <c r="R898" s="98">
        <f>ROUND('[1]68_InOutFlowsCurPrdAndPrior'!$D$32*IF(ISNA(VLOOKUP(D898,'[1]Proportionate Shares'!$D$23:$I$1359,6,FALSE)),0,VLOOKUP(D898,'[1]Proportionate Shares'!$D$23:$I$1359,6,FALSE)),0)</f>
        <v>6855</v>
      </c>
      <c r="S898" s="98">
        <f>ROUND('[1]68_InOutFlowsCurPrdAndPrior'!$D$33*IF(ISNA(VLOOKUP(D898,'[1]Proportionate Shares'!$D$23:$I$1359,6,FALSE)),0,VLOOKUP(D898,'[1]Proportionate Shares'!$D$23:$I$1359,6,FALSE)),0)</f>
        <v>506227</v>
      </c>
      <c r="T898" s="98">
        <f>ROUND('[1]68_InOutFlowsCurPrdAndPrior'!$D$35*IF(ISNA(VLOOKUP(D898,'[1]Proportionate Shares'!$D$23:$I$1359,6,FALSE)),0,VLOOKUP(D898,'[1]Proportionate Shares'!$D$23:$I$1359,6,FALSE)),0)</f>
        <v>98097</v>
      </c>
      <c r="U898" s="98">
        <f>VLOOKUP(D898,'[1]Schedule of Pension Amounts LW'!$B$15:$AS$1399,36,FALSE)</f>
        <v>232838</v>
      </c>
      <c r="V898" s="99">
        <f t="shared" si="59"/>
        <v>844017</v>
      </c>
      <c r="W898" s="98">
        <f>ROUND('[1]68_InOutFlowsCurPrdAndPrior'!$F$32*IF(ISNA(VLOOKUP(D898,'[1]Proportionate Shares'!$D$23:$I$1359,6,FALSE)),0,VLOOKUP(D898,'[1]Proportionate Shares'!$D$23:$I$1359,6,FALSE)),0)</f>
        <v>56654</v>
      </c>
      <c r="X898" s="98">
        <f>ROUND('[1]68_InOutFlowsCurPrdAndPrior'!$F$33*IF(ISNA(VLOOKUP(D898,'[1]Proportionate Shares'!$D$23:$I$1359,6,FALSE)),0,VLOOKUP(D898,'[1]Proportionate Shares'!$D$23:$I$1359,6,FALSE)),0)</f>
        <v>209197</v>
      </c>
      <c r="Y898" s="98">
        <f>ROUND('[1]68_InOutFlowsCurPrdAndPrior'!$F$35*IF(ISNA(VLOOKUP(D898,'[1]Proportionate Shares'!$D$23:$I$1359,6,FALSE)),0,VLOOKUP(D898,'[1]Proportionate Shares'!$D$23:$I$1359,6,FALSE)),0)</f>
        <v>81713</v>
      </c>
      <c r="Z898" s="98">
        <f>-VLOOKUP(D898,'[1]Schedule of Pension Amounts LW'!$B$15:$AS$1399,37,FALSE)</f>
        <v>121017</v>
      </c>
      <c r="AA898" s="99">
        <f t="shared" si="60"/>
        <v>468581</v>
      </c>
      <c r="AB898" s="72">
        <f>VLOOKUP(D898,'[1]Pension Expense Details'!$D$22:$S$1407,16,FALSE)</f>
        <v>181938</v>
      </c>
      <c r="AC898" s="72">
        <f t="shared" si="61"/>
        <v>157060</v>
      </c>
      <c r="AD898" s="72">
        <f>VLOOKUP(D898,'[1]Schedule of Pension Amounts LW'!$B$15:$W$1399,22,FALSE)</f>
        <v>338998</v>
      </c>
    </row>
    <row r="899" spans="1:30" x14ac:dyDescent="0.3">
      <c r="A899" s="104"/>
      <c r="B899" s="33"/>
      <c r="C899" s="33" t="str">
        <f>VLOOKUP(D899,'[1]Employer information'!$I$3:$J$1391,2,FALSE)</f>
        <v xml:space="preserve">Public Education                                  </v>
      </c>
      <c r="D899" s="33" t="str">
        <f>'[1]Schedule of Pension Amounts LW'!B892</f>
        <v>0867</v>
      </c>
      <c r="E899" s="33" t="str">
        <f>IF(ISNA(VLOOKUP(D899,'[1]Proportionate Shares'!$D$23:$G$1400,2,FALSE)),"",VLOOKUP(D899,'[1]Proportionate Shares'!$D$23:$G$1400,2,FALSE))</f>
        <v>234905</v>
      </c>
      <c r="F899" s="33" t="str">
        <f>IF(ISNA(VLOOKUP(D899,'[1]Proportionate Shares'!$D$23:$G$1400,3,FALSE)),"",VLOOKUP(D899,'[1]Proportionate Shares'!$D$23:$G$1400,3,FALSE))</f>
        <v xml:space="preserve">   </v>
      </c>
      <c r="G899" s="34" t="str">
        <f>VLOOKUP(D899,'[1]Employer information'!$A$3:$B$1390,2,FALSE)</f>
        <v>MARTINS MILL ISD</v>
      </c>
      <c r="H899" s="36">
        <f>IF(ISNA(VLOOKUP(D899,'[1]Proportionate Shares'!$D$23:$I$1377,6,FALSE)),0,VLOOKUP(D899,'[1]Proportionate Shares'!$D$23:$I$1377,6,FALSE))</f>
        <v>2.5613975000000001E-5</v>
      </c>
      <c r="I899" s="105">
        <f>VLOOKUP(D899,'[1]Schedule of Pension Amounts LW'!$B$15:$E$1399,3,FALSE)</f>
        <v>1363321</v>
      </c>
      <c r="J899" s="105">
        <f>-IF(ISNA(VLOOKUP(D899,'[1]Combined Contribution Amounts'!$A$2:$K$1335,5,FALSE)),0,VLOOKUP(D899,'[1]Combined Contribution Amounts'!$A$2:$K$1335,5,FALSE))</f>
        <v>-89652</v>
      </c>
      <c r="K899" s="105">
        <f>-IF(ISNA(VLOOKUP(D899,'[1]Combined Contribution Amounts'!$A$2:$K$1335,7,FALSE)),0,VLOOKUP(D899,'[1]Combined Contribution Amounts'!$A$2:$K$1335,7,FALSE))+-IF(ISNA(VLOOKUP(D899,'[1]Combined Contribution Amounts'!$A$2:$K$1335,8,FALSE)),0,VLOOKUP(D899,'[1]Combined Contribution Amounts'!$A$2:$K$1335,8,FALSE))+-IF(ISNA(VLOOKUP(D899,'[1]Combined Contribution Amounts'!$A$2:$K$1335,9,FALSE)),0,VLOOKUP(D899,'[1]Combined Contribution Amounts'!$A$2:$K$1335,9,FALSE))</f>
        <v>0</v>
      </c>
      <c r="L899" s="105">
        <f>VLOOKUP(D899,'[1]Pension Expense Details'!$D$23:$S$1407,16,FALSE)</f>
        <v>130791</v>
      </c>
      <c r="M899" s="105">
        <f>ROUND(('[1]68_InOutFlowsCurPrdAndPriorHist'!$F$28-'[1]68_InOutFlowsCurPrdAndPriorHist'!$F$31)*$H899,0)-VLOOKUP(D899,'[1]Pension Expense Details'!$D$23:$S$1407,12,FALSE)</f>
        <v>-21215</v>
      </c>
      <c r="N899" s="105">
        <f>ROUND(('[1]68_InOutFlowsCurPrdAndPriorHist'!$F$29-'[1]68_InOutFlowsCurPrdAndPriorHist'!$F$32)*$H899,0)-VLOOKUP(D899,'[1]Pension Expense Details'!$D$23:$S$1407,13,FALSE)</f>
        <v>-160298</v>
      </c>
      <c r="O899" s="105">
        <f>ROUND(('[1]68_InOutFlowsCurPrdAndPriorHist'!$F$30-'[1]68_InOutFlowsCurPrdAndPriorHist'!$F$33)*$H899,0)-VLOOKUP(D899,'[1]Pension Expense Details'!$D$23:$S$1407,14,FALSE)</f>
        <v>69318</v>
      </c>
      <c r="P899" s="105">
        <f>ROUND((VLOOKUP(D899,'[1]Schedule of Pension Amounts LW'!$B$15:$AC$1399,28,FALSE)-VLOOKUP(D899,'[1]Schedule of Pension Amounts LW'!$B$15:$AC$1399,27,FALSE))*'[1]Schedule of Pension Amounts LW'!AD$4,0)+VLOOKUP(D899,'[1]Schedule of Pension Amounts LW'!$B$15:$AH$1399,33,FALSE)-VLOOKUP(D899,'[1]Pension Expense Details'!$D$23:$S$1407,15,FALSE)</f>
        <v>39229</v>
      </c>
      <c r="Q899" s="98">
        <f t="shared" si="58"/>
        <v>1331494</v>
      </c>
      <c r="R899" s="98">
        <f>ROUND('[1]68_InOutFlowsCurPrdAndPrior'!$D$32*IF(ISNA(VLOOKUP(D899,'[1]Proportionate Shares'!$D$23:$I$1359,6,FALSE)),0,VLOOKUP(D899,'[1]Proportionate Shares'!$D$23:$I$1359,6,FALSE)),0)</f>
        <v>5593</v>
      </c>
      <c r="S899" s="98">
        <f>ROUND('[1]68_InOutFlowsCurPrdAndPrior'!$D$33*IF(ISNA(VLOOKUP(D899,'[1]Proportionate Shares'!$D$23:$I$1359,6,FALSE)),0,VLOOKUP(D899,'[1]Proportionate Shares'!$D$23:$I$1359,6,FALSE)),0)</f>
        <v>413095</v>
      </c>
      <c r="T899" s="98">
        <f>ROUND('[1]68_InOutFlowsCurPrdAndPrior'!$D$35*IF(ISNA(VLOOKUP(D899,'[1]Proportionate Shares'!$D$23:$I$1359,6,FALSE)),0,VLOOKUP(D899,'[1]Proportionate Shares'!$D$23:$I$1359,6,FALSE)),0)</f>
        <v>80050</v>
      </c>
      <c r="U899" s="98">
        <f>VLOOKUP(D899,'[1]Schedule of Pension Amounts LW'!$B$15:$AS$1399,36,FALSE)</f>
        <v>159503</v>
      </c>
      <c r="V899" s="99">
        <f t="shared" si="59"/>
        <v>658241</v>
      </c>
      <c r="W899" s="98">
        <f>ROUND('[1]68_InOutFlowsCurPrdAndPrior'!$F$32*IF(ISNA(VLOOKUP(D899,'[1]Proportionate Shares'!$D$23:$I$1359,6,FALSE)),0,VLOOKUP(D899,'[1]Proportionate Shares'!$D$23:$I$1359,6,FALSE)),0)</f>
        <v>46232</v>
      </c>
      <c r="X899" s="98">
        <f>ROUND('[1]68_InOutFlowsCurPrdAndPrior'!$F$33*IF(ISNA(VLOOKUP(D899,'[1]Proportionate Shares'!$D$23:$I$1359,6,FALSE)),0,VLOOKUP(D899,'[1]Proportionate Shares'!$D$23:$I$1359,6,FALSE)),0)</f>
        <v>170710</v>
      </c>
      <c r="Y899" s="98">
        <f>ROUND('[1]68_InOutFlowsCurPrdAndPrior'!$F$35*IF(ISNA(VLOOKUP(D899,'[1]Proportionate Shares'!$D$23:$I$1359,6,FALSE)),0,VLOOKUP(D899,'[1]Proportionate Shares'!$D$23:$I$1359,6,FALSE)),0)</f>
        <v>66680</v>
      </c>
      <c r="Z899" s="98">
        <f>-VLOOKUP(D899,'[1]Schedule of Pension Amounts LW'!$B$15:$AS$1399,37,FALSE)</f>
        <v>103955</v>
      </c>
      <c r="AA899" s="99">
        <f t="shared" si="60"/>
        <v>387577</v>
      </c>
      <c r="AB899" s="72">
        <f>VLOOKUP(D899,'[1]Pension Expense Details'!$D$22:$S$1407,16,FALSE)</f>
        <v>130791</v>
      </c>
      <c r="AC899" s="72">
        <f t="shared" si="61"/>
        <v>147376</v>
      </c>
      <c r="AD899" s="72">
        <f>VLOOKUP(D899,'[1]Schedule of Pension Amounts LW'!$B$15:$W$1399,22,FALSE)</f>
        <v>278167</v>
      </c>
    </row>
    <row r="900" spans="1:30" x14ac:dyDescent="0.3">
      <c r="A900" s="104"/>
      <c r="B900" s="33"/>
      <c r="C900" s="33" t="str">
        <f>VLOOKUP(D900,'[1]Employer information'!$I$3:$J$1391,2,FALSE)</f>
        <v xml:space="preserve">Public Education                                  </v>
      </c>
      <c r="D900" s="33" t="str">
        <f>'[1]Schedule of Pension Amounts LW'!B893</f>
        <v>1952</v>
      </c>
      <c r="E900" s="33" t="str">
        <f>IF(ISNA(VLOOKUP(D900,'[1]Proportionate Shares'!$D$23:$G$1400,2,FALSE)),"",VLOOKUP(D900,'[1]Proportionate Shares'!$D$23:$G$1400,2,FALSE))</f>
        <v>174909</v>
      </c>
      <c r="F900" s="33" t="str">
        <f>IF(ISNA(VLOOKUP(D900,'[1]Proportionate Shares'!$D$23:$G$1400,3,FALSE)),"",VLOOKUP(D900,'[1]Proportionate Shares'!$D$23:$G$1400,3,FALSE))</f>
        <v/>
      </c>
      <c r="G900" s="34" t="str">
        <f>VLOOKUP(D900,'[1]Employer information'!$A$3:$B$1390,2,FALSE)</f>
        <v>MARTINSVILLE ISD</v>
      </c>
      <c r="H900" s="36">
        <f>IF(ISNA(VLOOKUP(D900,'[1]Proportionate Shares'!$D$23:$I$1377,6,FALSE)),0,VLOOKUP(D900,'[1]Proportionate Shares'!$D$23:$I$1377,6,FALSE))</f>
        <v>1.5213761999999999E-5</v>
      </c>
      <c r="I900" s="105">
        <f>VLOOKUP(D900,'[1]Schedule of Pension Amounts LW'!$B$15:$E$1399,3,FALSE)</f>
        <v>827937</v>
      </c>
      <c r="J900" s="105">
        <f>-IF(ISNA(VLOOKUP(D900,'[1]Combined Contribution Amounts'!$A$2:$K$1335,5,FALSE)),0,VLOOKUP(D900,'[1]Combined Contribution Amounts'!$A$2:$K$1335,5,FALSE))</f>
        <v>-53250</v>
      </c>
      <c r="K900" s="105">
        <f>-IF(ISNA(VLOOKUP(D900,'[1]Combined Contribution Amounts'!$A$2:$K$1335,7,FALSE)),0,VLOOKUP(D900,'[1]Combined Contribution Amounts'!$A$2:$K$1335,7,FALSE))+-IF(ISNA(VLOOKUP(D900,'[1]Combined Contribution Amounts'!$A$2:$K$1335,8,FALSE)),0,VLOOKUP(D900,'[1]Combined Contribution Amounts'!$A$2:$K$1335,8,FALSE))+-IF(ISNA(VLOOKUP(D900,'[1]Combined Contribution Amounts'!$A$2:$K$1335,9,FALSE)),0,VLOOKUP(D900,'[1]Combined Contribution Amounts'!$A$2:$K$1335,9,FALSE))</f>
        <v>0</v>
      </c>
      <c r="L900" s="105">
        <f>VLOOKUP(D900,'[1]Pension Expense Details'!$D$23:$S$1407,16,FALSE)</f>
        <v>74826</v>
      </c>
      <c r="M900" s="105">
        <f>ROUND(('[1]68_InOutFlowsCurPrdAndPriorHist'!$F$28-'[1]68_InOutFlowsCurPrdAndPriorHist'!$F$31)*$H900,0)-VLOOKUP(D900,'[1]Pension Expense Details'!$D$23:$S$1407,12,FALSE)</f>
        <v>-12600</v>
      </c>
      <c r="N900" s="105">
        <f>ROUND(('[1]68_InOutFlowsCurPrdAndPriorHist'!$F$29-'[1]68_InOutFlowsCurPrdAndPriorHist'!$F$32)*$H900,0)-VLOOKUP(D900,'[1]Pension Expense Details'!$D$23:$S$1407,13,FALSE)</f>
        <v>-95210</v>
      </c>
      <c r="O900" s="105">
        <f>ROUND(('[1]68_InOutFlowsCurPrdAndPriorHist'!$F$30-'[1]68_InOutFlowsCurPrdAndPriorHist'!$F$33)*$H900,0)-VLOOKUP(D900,'[1]Pension Expense Details'!$D$23:$S$1407,14,FALSE)</f>
        <v>41172</v>
      </c>
      <c r="P900" s="105">
        <f>ROUND((VLOOKUP(D900,'[1]Schedule of Pension Amounts LW'!$B$15:$AC$1399,28,FALSE)-VLOOKUP(D900,'[1]Schedule of Pension Amounts LW'!$B$15:$AC$1399,27,FALSE))*'[1]Schedule of Pension Amounts LW'!AD$4,0)+VLOOKUP(D900,'[1]Schedule of Pension Amounts LW'!$B$15:$AH$1399,33,FALSE)-VLOOKUP(D900,'[1]Pension Expense Details'!$D$23:$S$1407,15,FALSE)</f>
        <v>7984</v>
      </c>
      <c r="Q900" s="98">
        <f t="shared" si="58"/>
        <v>790859</v>
      </c>
      <c r="R900" s="98">
        <f>ROUND('[1]68_InOutFlowsCurPrdAndPrior'!$D$32*IF(ISNA(VLOOKUP(D900,'[1]Proportionate Shares'!$D$23:$I$1359,6,FALSE)),0,VLOOKUP(D900,'[1]Proportionate Shares'!$D$23:$I$1359,6,FALSE)),0)</f>
        <v>3322</v>
      </c>
      <c r="S900" s="98">
        <f>ROUND('[1]68_InOutFlowsCurPrdAndPrior'!$D$33*IF(ISNA(VLOOKUP(D900,'[1]Proportionate Shares'!$D$23:$I$1359,6,FALSE)),0,VLOOKUP(D900,'[1]Proportionate Shares'!$D$23:$I$1359,6,FALSE)),0)</f>
        <v>245363</v>
      </c>
      <c r="T900" s="98">
        <f>ROUND('[1]68_InOutFlowsCurPrdAndPrior'!$D$35*IF(ISNA(VLOOKUP(D900,'[1]Proportionate Shares'!$D$23:$I$1359,6,FALSE)),0,VLOOKUP(D900,'[1]Proportionate Shares'!$D$23:$I$1359,6,FALSE)),0)</f>
        <v>47547</v>
      </c>
      <c r="U900" s="98">
        <f>VLOOKUP(D900,'[1]Schedule of Pension Amounts LW'!$B$15:$AS$1399,36,FALSE)</f>
        <v>65285</v>
      </c>
      <c r="V900" s="99">
        <f t="shared" si="59"/>
        <v>361517</v>
      </c>
      <c r="W900" s="98">
        <f>ROUND('[1]68_InOutFlowsCurPrdAndPrior'!$F$32*IF(ISNA(VLOOKUP(D900,'[1]Proportionate Shares'!$D$23:$I$1359,6,FALSE)),0,VLOOKUP(D900,'[1]Proportionate Shares'!$D$23:$I$1359,6,FALSE)),0)</f>
        <v>27460</v>
      </c>
      <c r="X900" s="98">
        <f>ROUND('[1]68_InOutFlowsCurPrdAndPrior'!$F$33*IF(ISNA(VLOOKUP(D900,'[1]Proportionate Shares'!$D$23:$I$1359,6,FALSE)),0,VLOOKUP(D900,'[1]Proportionate Shares'!$D$23:$I$1359,6,FALSE)),0)</f>
        <v>101396</v>
      </c>
      <c r="Y900" s="98">
        <f>ROUND('[1]68_InOutFlowsCurPrdAndPrior'!$F$35*IF(ISNA(VLOOKUP(D900,'[1]Proportionate Shares'!$D$23:$I$1359,6,FALSE)),0,VLOOKUP(D900,'[1]Proportionate Shares'!$D$23:$I$1359,6,FALSE)),0)</f>
        <v>39606</v>
      </c>
      <c r="Z900" s="98">
        <f>-VLOOKUP(D900,'[1]Schedule of Pension Amounts LW'!$B$15:$AS$1399,37,FALSE)</f>
        <v>58993</v>
      </c>
      <c r="AA900" s="99">
        <f t="shared" si="60"/>
        <v>227455</v>
      </c>
      <c r="AB900" s="72">
        <f>VLOOKUP(D900,'[1]Pension Expense Details'!$D$22:$S$1407,16,FALSE)</f>
        <v>74826</v>
      </c>
      <c r="AC900" s="72">
        <f t="shared" si="61"/>
        <v>83518</v>
      </c>
      <c r="AD900" s="72">
        <f>VLOOKUP(D900,'[1]Schedule of Pension Amounts LW'!$B$15:$W$1399,22,FALSE)</f>
        <v>158344</v>
      </c>
    </row>
    <row r="901" spans="1:30" x14ac:dyDescent="0.3">
      <c r="A901" s="104"/>
      <c r="B901" s="33"/>
      <c r="C901" s="33" t="str">
        <f>VLOOKUP(D901,'[1]Employer information'!$I$3:$J$1391,2,FALSE)</f>
        <v xml:space="preserve">Public Education                                  </v>
      </c>
      <c r="D901" s="33" t="str">
        <f>'[1]Schedule of Pension Amounts LW'!B894</f>
        <v>0868</v>
      </c>
      <c r="E901" s="33" t="str">
        <f>IF(ISNA(VLOOKUP(D901,'[1]Proportionate Shares'!$D$23:$G$1400,2,FALSE)),"",VLOOKUP(D901,'[1]Proportionate Shares'!$D$23:$G$1400,2,FALSE))</f>
        <v>157901</v>
      </c>
      <c r="F901" s="33" t="str">
        <f>IF(ISNA(VLOOKUP(D901,'[1]Proportionate Shares'!$D$23:$G$1400,3,FALSE)),"",VLOOKUP(D901,'[1]Proportionate Shares'!$D$23:$G$1400,3,FALSE))</f>
        <v xml:space="preserve">   </v>
      </c>
      <c r="G901" s="34" t="str">
        <f>VLOOKUP(D901,'[1]Employer information'!$A$3:$B$1390,2,FALSE)</f>
        <v>MASON ISD</v>
      </c>
      <c r="H901" s="36">
        <f>IF(ISNA(VLOOKUP(D901,'[1]Proportionate Shares'!$D$23:$I$1377,6,FALSE)),0,VLOOKUP(D901,'[1]Proportionate Shares'!$D$23:$I$1377,6,FALSE))</f>
        <v>3.4720803999999999E-5</v>
      </c>
      <c r="I901" s="105">
        <f>VLOOKUP(D901,'[1]Schedule of Pension Amounts LW'!$B$15:$E$1399,3,FALSE)</f>
        <v>1792600</v>
      </c>
      <c r="J901" s="105">
        <f>-IF(ISNA(VLOOKUP(D901,'[1]Combined Contribution Amounts'!$A$2:$K$1335,5,FALSE)),0,VLOOKUP(D901,'[1]Combined Contribution Amounts'!$A$2:$K$1335,5,FALSE))</f>
        <v>-121527</v>
      </c>
      <c r="K901" s="105">
        <f>-IF(ISNA(VLOOKUP(D901,'[1]Combined Contribution Amounts'!$A$2:$K$1335,7,FALSE)),0,VLOOKUP(D901,'[1]Combined Contribution Amounts'!$A$2:$K$1335,7,FALSE))+-IF(ISNA(VLOOKUP(D901,'[1]Combined Contribution Amounts'!$A$2:$K$1335,8,FALSE)),0,VLOOKUP(D901,'[1]Combined Contribution Amounts'!$A$2:$K$1335,8,FALSE))+-IF(ISNA(VLOOKUP(D901,'[1]Combined Contribution Amounts'!$A$2:$K$1335,9,FALSE)),0,VLOOKUP(D901,'[1]Combined Contribution Amounts'!$A$2:$K$1335,9,FALSE))</f>
        <v>0</v>
      </c>
      <c r="L901" s="105">
        <f>VLOOKUP(D901,'[1]Pension Expense Details'!$D$23:$S$1407,16,FALSE)</f>
        <v>186004</v>
      </c>
      <c r="M901" s="105">
        <f>ROUND(('[1]68_InOutFlowsCurPrdAndPriorHist'!$F$28-'[1]68_InOutFlowsCurPrdAndPriorHist'!$F$31)*$H901,0)-VLOOKUP(D901,'[1]Pension Expense Details'!$D$23:$S$1407,12,FALSE)</f>
        <v>-28757</v>
      </c>
      <c r="N901" s="105">
        <f>ROUND(('[1]68_InOutFlowsCurPrdAndPriorHist'!$F$29-'[1]68_InOutFlowsCurPrdAndPriorHist'!$F$32)*$H901,0)-VLOOKUP(D901,'[1]Pension Expense Details'!$D$23:$S$1407,13,FALSE)</f>
        <v>-217290</v>
      </c>
      <c r="O901" s="105">
        <f>ROUND(('[1]68_InOutFlowsCurPrdAndPriorHist'!$F$30-'[1]68_InOutFlowsCurPrdAndPriorHist'!$F$33)*$H901,0)-VLOOKUP(D901,'[1]Pension Expense Details'!$D$23:$S$1407,14,FALSE)</f>
        <v>93963</v>
      </c>
      <c r="P901" s="105">
        <f>ROUND((VLOOKUP(D901,'[1]Schedule of Pension Amounts LW'!$B$15:$AC$1399,28,FALSE)-VLOOKUP(D901,'[1]Schedule of Pension Amounts LW'!$B$15:$AC$1399,27,FALSE))*'[1]Schedule of Pension Amounts LW'!AD$4,0)+VLOOKUP(D901,'[1]Schedule of Pension Amounts LW'!$B$15:$AH$1399,33,FALSE)-VLOOKUP(D901,'[1]Pension Expense Details'!$D$23:$S$1407,15,FALSE)</f>
        <v>99903</v>
      </c>
      <c r="Q901" s="98">
        <f t="shared" si="58"/>
        <v>1804896</v>
      </c>
      <c r="R901" s="98">
        <f>ROUND('[1]68_InOutFlowsCurPrdAndPrior'!$D$32*IF(ISNA(VLOOKUP(D901,'[1]Proportionate Shares'!$D$23:$I$1359,6,FALSE)),0,VLOOKUP(D901,'[1]Proportionate Shares'!$D$23:$I$1359,6,FALSE)),0)</f>
        <v>7582</v>
      </c>
      <c r="S901" s="98">
        <f>ROUND('[1]68_InOutFlowsCurPrdAndPrior'!$D$33*IF(ISNA(VLOOKUP(D901,'[1]Proportionate Shares'!$D$23:$I$1359,6,FALSE)),0,VLOOKUP(D901,'[1]Proportionate Shares'!$D$23:$I$1359,6,FALSE)),0)</f>
        <v>559967</v>
      </c>
      <c r="T901" s="98">
        <f>ROUND('[1]68_InOutFlowsCurPrdAndPrior'!$D$35*IF(ISNA(VLOOKUP(D901,'[1]Proportionate Shares'!$D$23:$I$1359,6,FALSE)),0,VLOOKUP(D901,'[1]Proportionate Shares'!$D$23:$I$1359,6,FALSE)),0)</f>
        <v>108511</v>
      </c>
      <c r="U901" s="98">
        <f>VLOOKUP(D901,'[1]Schedule of Pension Amounts LW'!$B$15:$AS$1399,36,FALSE)</f>
        <v>166020</v>
      </c>
      <c r="V901" s="99">
        <f t="shared" si="59"/>
        <v>842080</v>
      </c>
      <c r="W901" s="98">
        <f>ROUND('[1]68_InOutFlowsCurPrdAndPrior'!$F$32*IF(ISNA(VLOOKUP(D901,'[1]Proportionate Shares'!$D$23:$I$1359,6,FALSE)),0,VLOOKUP(D901,'[1]Proportionate Shares'!$D$23:$I$1359,6,FALSE)),0)</f>
        <v>62669</v>
      </c>
      <c r="X901" s="98">
        <f>ROUND('[1]68_InOutFlowsCurPrdAndPrior'!$F$33*IF(ISNA(VLOOKUP(D901,'[1]Proportionate Shares'!$D$23:$I$1359,6,FALSE)),0,VLOOKUP(D901,'[1]Proportionate Shares'!$D$23:$I$1359,6,FALSE)),0)</f>
        <v>231405</v>
      </c>
      <c r="Y901" s="98">
        <f>ROUND('[1]68_InOutFlowsCurPrdAndPrior'!$F$35*IF(ISNA(VLOOKUP(D901,'[1]Proportionate Shares'!$D$23:$I$1359,6,FALSE)),0,VLOOKUP(D901,'[1]Proportionate Shares'!$D$23:$I$1359,6,FALSE)),0)</f>
        <v>90388</v>
      </c>
      <c r="Z901" s="98">
        <f>-VLOOKUP(D901,'[1]Schedule of Pension Amounts LW'!$B$15:$AS$1399,37,FALSE)</f>
        <v>11001</v>
      </c>
      <c r="AA901" s="99">
        <f t="shared" si="60"/>
        <v>395463</v>
      </c>
      <c r="AB901" s="72">
        <f>VLOOKUP(D901,'[1]Pension Expense Details'!$D$22:$S$1407,16,FALSE)</f>
        <v>186004</v>
      </c>
      <c r="AC901" s="72">
        <f t="shared" si="61"/>
        <v>194626</v>
      </c>
      <c r="AD901" s="72">
        <f>VLOOKUP(D901,'[1]Schedule of Pension Amounts LW'!$B$15:$W$1399,22,FALSE)</f>
        <v>380630</v>
      </c>
    </row>
    <row r="902" spans="1:30" x14ac:dyDescent="0.3">
      <c r="A902" s="104"/>
      <c r="B902" s="33"/>
      <c r="C902" s="33" t="str">
        <f>VLOOKUP(D902,'[1]Employer information'!$I$3:$J$1391,2,FALSE)</f>
        <v xml:space="preserve">Public Education                                  </v>
      </c>
      <c r="D902" s="33" t="str">
        <f>'[1]Schedule of Pension Amounts LW'!B895</f>
        <v>0871</v>
      </c>
      <c r="E902" s="33" t="str">
        <f>IF(ISNA(VLOOKUP(D902,'[1]Proportionate Shares'!$D$23:$G$1400,2,FALSE)),"",VLOOKUP(D902,'[1]Proportionate Shares'!$D$23:$G$1400,2,FALSE))</f>
        <v>158904</v>
      </c>
      <c r="F902" s="33" t="str">
        <f>IF(ISNA(VLOOKUP(D902,'[1]Proportionate Shares'!$D$23:$G$1400,3,FALSE)),"",VLOOKUP(D902,'[1]Proportionate Shares'!$D$23:$G$1400,3,FALSE))</f>
        <v xml:space="preserve">   </v>
      </c>
      <c r="G902" s="34" t="str">
        <f>VLOOKUP(D902,'[1]Employer information'!$A$3:$B$1390,2,FALSE)</f>
        <v>MATAGORDA ISD</v>
      </c>
      <c r="H902" s="36">
        <f>IF(ISNA(VLOOKUP(D902,'[1]Proportionate Shares'!$D$23:$I$1377,6,FALSE)),0,VLOOKUP(D902,'[1]Proportionate Shares'!$D$23:$I$1377,6,FALSE))</f>
        <v>7.5148840000000002E-6</v>
      </c>
      <c r="I902" s="105">
        <f>VLOOKUP(D902,'[1]Schedule of Pension Amounts LW'!$B$15:$E$1399,3,FALSE)</f>
        <v>418053</v>
      </c>
      <c r="J902" s="105">
        <f>-IF(ISNA(VLOOKUP(D902,'[1]Combined Contribution Amounts'!$A$2:$K$1335,5,FALSE)),0,VLOOKUP(D902,'[1]Combined Contribution Amounts'!$A$2:$K$1335,5,FALSE))</f>
        <v>-26303</v>
      </c>
      <c r="K902" s="105">
        <f>-IF(ISNA(VLOOKUP(D902,'[1]Combined Contribution Amounts'!$A$2:$K$1335,7,FALSE)),0,VLOOKUP(D902,'[1]Combined Contribution Amounts'!$A$2:$K$1335,7,FALSE))+-IF(ISNA(VLOOKUP(D902,'[1]Combined Contribution Amounts'!$A$2:$K$1335,8,FALSE)),0,VLOOKUP(D902,'[1]Combined Contribution Amounts'!$A$2:$K$1335,8,FALSE))+-IF(ISNA(VLOOKUP(D902,'[1]Combined Contribution Amounts'!$A$2:$K$1335,9,FALSE)),0,VLOOKUP(D902,'[1]Combined Contribution Amounts'!$A$2:$K$1335,9,FALSE))</f>
        <v>0</v>
      </c>
      <c r="L902" s="105">
        <f>VLOOKUP(D902,'[1]Pension Expense Details'!$D$23:$S$1407,16,FALSE)</f>
        <v>35533</v>
      </c>
      <c r="M902" s="105">
        <f>ROUND(('[1]68_InOutFlowsCurPrdAndPriorHist'!$F$28-'[1]68_InOutFlowsCurPrdAndPriorHist'!$F$31)*$H902,0)-VLOOKUP(D902,'[1]Pension Expense Details'!$D$23:$S$1407,12,FALSE)</f>
        <v>-6224</v>
      </c>
      <c r="N902" s="105">
        <f>ROUND(('[1]68_InOutFlowsCurPrdAndPriorHist'!$F$29-'[1]68_InOutFlowsCurPrdAndPriorHist'!$F$32)*$H902,0)-VLOOKUP(D902,'[1]Pension Expense Details'!$D$23:$S$1407,13,FALSE)</f>
        <v>-47030</v>
      </c>
      <c r="O902" s="105">
        <f>ROUND(('[1]68_InOutFlowsCurPrdAndPriorHist'!$F$30-'[1]68_InOutFlowsCurPrdAndPriorHist'!$F$33)*$H902,0)-VLOOKUP(D902,'[1]Pension Expense Details'!$D$23:$S$1407,14,FALSE)</f>
        <v>20337</v>
      </c>
      <c r="P902" s="105">
        <f>ROUND((VLOOKUP(D902,'[1]Schedule of Pension Amounts LW'!$B$15:$AC$1399,28,FALSE)-VLOOKUP(D902,'[1]Schedule of Pension Amounts LW'!$B$15:$AC$1399,27,FALSE))*'[1]Schedule of Pension Amounts LW'!AD$4,0)+VLOOKUP(D902,'[1]Schedule of Pension Amounts LW'!$B$15:$AH$1399,33,FALSE)-VLOOKUP(D902,'[1]Pension Expense Details'!$D$23:$S$1407,15,FALSE)</f>
        <v>-3719</v>
      </c>
      <c r="Q902" s="98">
        <f t="shared" si="58"/>
        <v>390647</v>
      </c>
      <c r="R902" s="98">
        <f>ROUND('[1]68_InOutFlowsCurPrdAndPrior'!$D$32*IF(ISNA(VLOOKUP(D902,'[1]Proportionate Shares'!$D$23:$I$1359,6,FALSE)),0,VLOOKUP(D902,'[1]Proportionate Shares'!$D$23:$I$1359,6,FALSE)),0)</f>
        <v>1641</v>
      </c>
      <c r="S902" s="98">
        <f>ROUND('[1]68_InOutFlowsCurPrdAndPrior'!$D$33*IF(ISNA(VLOOKUP(D902,'[1]Proportionate Shares'!$D$23:$I$1359,6,FALSE)),0,VLOOKUP(D902,'[1]Proportionate Shares'!$D$23:$I$1359,6,FALSE)),0)</f>
        <v>121198</v>
      </c>
      <c r="T902" s="98">
        <f>ROUND('[1]68_InOutFlowsCurPrdAndPrior'!$D$35*IF(ISNA(VLOOKUP(D902,'[1]Proportionate Shares'!$D$23:$I$1359,6,FALSE)),0,VLOOKUP(D902,'[1]Proportionate Shares'!$D$23:$I$1359,6,FALSE)),0)</f>
        <v>23486</v>
      </c>
      <c r="U902" s="98">
        <f>VLOOKUP(D902,'[1]Schedule of Pension Amounts LW'!$B$15:$AS$1399,36,FALSE)</f>
        <v>49684</v>
      </c>
      <c r="V902" s="99">
        <f t="shared" si="59"/>
        <v>196009</v>
      </c>
      <c r="W902" s="98">
        <f>ROUND('[1]68_InOutFlowsCurPrdAndPrior'!$F$32*IF(ISNA(VLOOKUP(D902,'[1]Proportionate Shares'!$D$23:$I$1359,6,FALSE)),0,VLOOKUP(D902,'[1]Proportionate Shares'!$D$23:$I$1359,6,FALSE)),0)</f>
        <v>13564</v>
      </c>
      <c r="X902" s="98">
        <f>ROUND('[1]68_InOutFlowsCurPrdAndPrior'!$F$33*IF(ISNA(VLOOKUP(D902,'[1]Proportionate Shares'!$D$23:$I$1359,6,FALSE)),0,VLOOKUP(D902,'[1]Proportionate Shares'!$D$23:$I$1359,6,FALSE)),0)</f>
        <v>50085</v>
      </c>
      <c r="Y902" s="98">
        <f>ROUND('[1]68_InOutFlowsCurPrdAndPrior'!$F$35*IF(ISNA(VLOOKUP(D902,'[1]Proportionate Shares'!$D$23:$I$1359,6,FALSE)),0,VLOOKUP(D902,'[1]Proportionate Shares'!$D$23:$I$1359,6,FALSE)),0)</f>
        <v>19563</v>
      </c>
      <c r="Z902" s="98">
        <f>-VLOOKUP(D902,'[1]Schedule of Pension Amounts LW'!$B$15:$AS$1399,37,FALSE)</f>
        <v>38686</v>
      </c>
      <c r="AA902" s="99">
        <f t="shared" si="60"/>
        <v>121898</v>
      </c>
      <c r="AB902" s="72">
        <f>VLOOKUP(D902,'[1]Pension Expense Details'!$D$22:$S$1407,16,FALSE)</f>
        <v>35533</v>
      </c>
      <c r="AC902" s="72">
        <f t="shared" si="61"/>
        <v>45767</v>
      </c>
      <c r="AD902" s="72">
        <f>VLOOKUP(D902,'[1]Schedule of Pension Amounts LW'!$B$15:$W$1399,22,FALSE)</f>
        <v>81300</v>
      </c>
    </row>
    <row r="903" spans="1:30" x14ac:dyDescent="0.3">
      <c r="A903" s="104"/>
      <c r="B903" s="33"/>
      <c r="C903" s="33" t="str">
        <f>VLOOKUP(D903,'[1]Employer information'!$I$3:$J$1391,2,FALSE)</f>
        <v xml:space="preserve">Public Education                                  </v>
      </c>
      <c r="D903" s="33" t="str">
        <f>'[1]Schedule of Pension Amounts LW'!B896</f>
        <v>0872</v>
      </c>
      <c r="E903" s="33" t="str">
        <f>IF(ISNA(VLOOKUP(D903,'[1]Proportionate Shares'!$D$23:$G$1400,2,FALSE)),"",VLOOKUP(D903,'[1]Proportionate Shares'!$D$23:$G$1400,2,FALSE))</f>
        <v>205904</v>
      </c>
      <c r="F903" s="33" t="str">
        <f>IF(ISNA(VLOOKUP(D903,'[1]Proportionate Shares'!$D$23:$G$1400,3,FALSE)),"",VLOOKUP(D903,'[1]Proportionate Shares'!$D$23:$G$1400,3,FALSE))</f>
        <v xml:space="preserve">   </v>
      </c>
      <c r="G903" s="34" t="str">
        <f>VLOOKUP(D903,'[1]Employer information'!$A$3:$B$1390,2,FALSE)</f>
        <v>MATHIS ISD</v>
      </c>
      <c r="H903" s="36">
        <f>IF(ISNA(VLOOKUP(D903,'[1]Proportionate Shares'!$D$23:$I$1377,6,FALSE)),0,VLOOKUP(D903,'[1]Proportionate Shares'!$D$23:$I$1377,6,FALSE))</f>
        <v>1.07674007E-4</v>
      </c>
      <c r="I903" s="105">
        <f>VLOOKUP(D903,'[1]Schedule of Pension Amounts LW'!$B$15:$E$1399,3,FALSE)</f>
        <v>4949501</v>
      </c>
      <c r="J903" s="105">
        <f>-IF(ISNA(VLOOKUP(D903,'[1]Combined Contribution Amounts'!$A$2:$K$1335,5,FALSE)),0,VLOOKUP(D903,'[1]Combined Contribution Amounts'!$A$2:$K$1335,5,FALSE))</f>
        <v>-376872</v>
      </c>
      <c r="K903" s="105">
        <f>-IF(ISNA(VLOOKUP(D903,'[1]Combined Contribution Amounts'!$A$2:$K$1335,7,FALSE)),0,VLOOKUP(D903,'[1]Combined Contribution Amounts'!$A$2:$K$1335,7,FALSE))+-IF(ISNA(VLOOKUP(D903,'[1]Combined Contribution Amounts'!$A$2:$K$1335,8,FALSE)),0,VLOOKUP(D903,'[1]Combined Contribution Amounts'!$A$2:$K$1335,8,FALSE))+-IF(ISNA(VLOOKUP(D903,'[1]Combined Contribution Amounts'!$A$2:$K$1335,9,FALSE)),0,VLOOKUP(D903,'[1]Combined Contribution Amounts'!$A$2:$K$1335,9,FALSE))</f>
        <v>0</v>
      </c>
      <c r="L903" s="105">
        <f>VLOOKUP(D903,'[1]Pension Expense Details'!$D$23:$S$1407,16,FALSE)</f>
        <v>672640</v>
      </c>
      <c r="M903" s="105">
        <f>ROUND(('[1]68_InOutFlowsCurPrdAndPriorHist'!$F$28-'[1]68_InOutFlowsCurPrdAndPriorHist'!$F$31)*$H903,0)-VLOOKUP(D903,'[1]Pension Expense Details'!$D$23:$S$1407,12,FALSE)</f>
        <v>-89180</v>
      </c>
      <c r="N903" s="105">
        <f>ROUND(('[1]68_InOutFlowsCurPrdAndPriorHist'!$F$29-'[1]68_InOutFlowsCurPrdAndPriorHist'!$F$32)*$H903,0)-VLOOKUP(D903,'[1]Pension Expense Details'!$D$23:$S$1407,13,FALSE)</f>
        <v>-673846</v>
      </c>
      <c r="O903" s="105">
        <f>ROUND(('[1]68_InOutFlowsCurPrdAndPriorHist'!$F$30-'[1]68_InOutFlowsCurPrdAndPriorHist'!$F$33)*$H903,0)-VLOOKUP(D903,'[1]Pension Expense Details'!$D$23:$S$1407,14,FALSE)</f>
        <v>291392</v>
      </c>
      <c r="P903" s="105">
        <f>ROUND((VLOOKUP(D903,'[1]Schedule of Pension Amounts LW'!$B$15:$AC$1399,28,FALSE)-VLOOKUP(D903,'[1]Schedule of Pension Amounts LW'!$B$15:$AC$1399,27,FALSE))*'[1]Schedule of Pension Amounts LW'!AD$4,0)+VLOOKUP(D903,'[1]Schedule of Pension Amounts LW'!$B$15:$AH$1399,33,FALSE)-VLOOKUP(D903,'[1]Pension Expense Details'!$D$23:$S$1407,15,FALSE)</f>
        <v>823596</v>
      </c>
      <c r="Q903" s="98">
        <f t="shared" si="58"/>
        <v>5597231</v>
      </c>
      <c r="R903" s="98">
        <f>ROUND('[1]68_InOutFlowsCurPrdAndPrior'!$D$32*IF(ISNA(VLOOKUP(D903,'[1]Proportionate Shares'!$D$23:$I$1359,6,FALSE)),0,VLOOKUP(D903,'[1]Proportionate Shares'!$D$23:$I$1359,6,FALSE)),0)</f>
        <v>23513</v>
      </c>
      <c r="S903" s="98">
        <f>ROUND('[1]68_InOutFlowsCurPrdAndPrior'!$D$33*IF(ISNA(VLOOKUP(D903,'[1]Proportionate Shares'!$D$23:$I$1359,6,FALSE)),0,VLOOKUP(D903,'[1]Proportionate Shares'!$D$23:$I$1359,6,FALSE)),0)</f>
        <v>1736536</v>
      </c>
      <c r="T903" s="98">
        <f>ROUND('[1]68_InOutFlowsCurPrdAndPrior'!$D$35*IF(ISNA(VLOOKUP(D903,'[1]Proportionate Shares'!$D$23:$I$1359,6,FALSE)),0,VLOOKUP(D903,'[1]Proportionate Shares'!$D$23:$I$1359,6,FALSE)),0)</f>
        <v>336507</v>
      </c>
      <c r="U903" s="98">
        <f>VLOOKUP(D903,'[1]Schedule of Pension Amounts LW'!$B$15:$AS$1399,36,FALSE)</f>
        <v>777965</v>
      </c>
      <c r="V903" s="99">
        <f t="shared" si="59"/>
        <v>2874521</v>
      </c>
      <c r="W903" s="98">
        <f>ROUND('[1]68_InOutFlowsCurPrdAndPrior'!$F$32*IF(ISNA(VLOOKUP(D903,'[1]Proportionate Shares'!$D$23:$I$1359,6,FALSE)),0,VLOOKUP(D903,'[1]Proportionate Shares'!$D$23:$I$1359,6,FALSE)),0)</f>
        <v>194345</v>
      </c>
      <c r="X903" s="98">
        <f>ROUND('[1]68_InOutFlowsCurPrdAndPrior'!$F$33*IF(ISNA(VLOOKUP(D903,'[1]Proportionate Shares'!$D$23:$I$1359,6,FALSE)),0,VLOOKUP(D903,'[1]Proportionate Shares'!$D$23:$I$1359,6,FALSE)),0)</f>
        <v>717619</v>
      </c>
      <c r="Y903" s="98">
        <f>ROUND('[1]68_InOutFlowsCurPrdAndPrior'!$F$35*IF(ISNA(VLOOKUP(D903,'[1]Proportionate Shares'!$D$23:$I$1359,6,FALSE)),0,VLOOKUP(D903,'[1]Proportionate Shares'!$D$23:$I$1359,6,FALSE)),0)</f>
        <v>280305</v>
      </c>
      <c r="Z903" s="98">
        <f>-VLOOKUP(D903,'[1]Schedule of Pension Amounts LW'!$B$15:$AS$1399,37,FALSE)</f>
        <v>191833</v>
      </c>
      <c r="AA903" s="99">
        <f t="shared" si="60"/>
        <v>1384102</v>
      </c>
      <c r="AB903" s="72">
        <f>VLOOKUP(D903,'[1]Pension Expense Details'!$D$22:$S$1407,16,FALSE)</f>
        <v>672640</v>
      </c>
      <c r="AC903" s="72">
        <f t="shared" si="61"/>
        <v>490228</v>
      </c>
      <c r="AD903" s="72">
        <f>VLOOKUP(D903,'[1]Schedule of Pension Amounts LW'!$B$15:$W$1399,22,FALSE)</f>
        <v>1162868</v>
      </c>
    </row>
    <row r="904" spans="1:30" x14ac:dyDescent="0.3">
      <c r="A904" s="104"/>
      <c r="B904" s="33"/>
      <c r="C904" s="33" t="str">
        <f>VLOOKUP(D904,'[1]Employer information'!$I$3:$J$1391,2,FALSE)</f>
        <v xml:space="preserve">Public Education                                  </v>
      </c>
      <c r="D904" s="33" t="str">
        <f>'[1]Schedule of Pension Amounts LW'!B897</f>
        <v>0873</v>
      </c>
      <c r="E904" s="33" t="str">
        <f>IF(ISNA(VLOOKUP(D904,'[1]Proportionate Shares'!$D$23:$G$1400,2,FALSE)),"",VLOOKUP(D904,'[1]Proportionate Shares'!$D$23:$G$1400,2,FALSE))</f>
        <v>019903</v>
      </c>
      <c r="F904" s="33" t="str">
        <f>IF(ISNA(VLOOKUP(D904,'[1]Proportionate Shares'!$D$23:$G$1400,3,FALSE)),"",VLOOKUP(D904,'[1]Proportionate Shares'!$D$23:$G$1400,3,FALSE))</f>
        <v xml:space="preserve">   </v>
      </c>
      <c r="G904" s="34" t="str">
        <f>VLOOKUP(D904,'[1]Employer information'!$A$3:$B$1390,2,FALSE)</f>
        <v>MAUD ISD</v>
      </c>
      <c r="H904" s="36">
        <f>IF(ISNA(VLOOKUP(D904,'[1]Proportionate Shares'!$D$23:$I$1377,6,FALSE)),0,VLOOKUP(D904,'[1]Proportionate Shares'!$D$23:$I$1377,6,FALSE))</f>
        <v>2.6774220999999999E-5</v>
      </c>
      <c r="I904" s="105">
        <f>VLOOKUP(D904,'[1]Schedule of Pension Amounts LW'!$B$15:$E$1399,3,FALSE)</f>
        <v>1440949</v>
      </c>
      <c r="J904" s="105">
        <f>-IF(ISNA(VLOOKUP(D904,'[1]Combined Contribution Amounts'!$A$2:$K$1335,5,FALSE)),0,VLOOKUP(D904,'[1]Combined Contribution Amounts'!$A$2:$K$1335,5,FALSE))</f>
        <v>-93713</v>
      </c>
      <c r="K904" s="105">
        <f>-IF(ISNA(VLOOKUP(D904,'[1]Combined Contribution Amounts'!$A$2:$K$1335,7,FALSE)),0,VLOOKUP(D904,'[1]Combined Contribution Amounts'!$A$2:$K$1335,7,FALSE))+-IF(ISNA(VLOOKUP(D904,'[1]Combined Contribution Amounts'!$A$2:$K$1335,8,FALSE)),0,VLOOKUP(D904,'[1]Combined Contribution Amounts'!$A$2:$K$1335,8,FALSE))+-IF(ISNA(VLOOKUP(D904,'[1]Combined Contribution Amounts'!$A$2:$K$1335,9,FALSE)),0,VLOOKUP(D904,'[1]Combined Contribution Amounts'!$A$2:$K$1335,9,FALSE))</f>
        <v>0</v>
      </c>
      <c r="L904" s="105">
        <f>VLOOKUP(D904,'[1]Pension Expense Details'!$D$23:$S$1407,16,FALSE)</f>
        <v>134219</v>
      </c>
      <c r="M904" s="105">
        <f>ROUND(('[1]68_InOutFlowsCurPrdAndPriorHist'!$F$28-'[1]68_InOutFlowsCurPrdAndPriorHist'!$F$31)*$H904,0)-VLOOKUP(D904,'[1]Pension Expense Details'!$D$23:$S$1407,12,FALSE)</f>
        <v>-22176</v>
      </c>
      <c r="N904" s="105">
        <f>ROUND(('[1]68_InOutFlowsCurPrdAndPriorHist'!$F$29-'[1]68_InOutFlowsCurPrdAndPriorHist'!$F$32)*$H904,0)-VLOOKUP(D904,'[1]Pension Expense Details'!$D$23:$S$1407,13,FALSE)</f>
        <v>-167558</v>
      </c>
      <c r="O904" s="105">
        <f>ROUND(('[1]68_InOutFlowsCurPrdAndPriorHist'!$F$30-'[1]68_InOutFlowsCurPrdAndPriorHist'!$F$33)*$H904,0)-VLOOKUP(D904,'[1]Pension Expense Details'!$D$23:$S$1407,14,FALSE)</f>
        <v>72458</v>
      </c>
      <c r="P904" s="105">
        <f>ROUND((VLOOKUP(D904,'[1]Schedule of Pension Amounts LW'!$B$15:$AC$1399,28,FALSE)-VLOOKUP(D904,'[1]Schedule of Pension Amounts LW'!$B$15:$AC$1399,27,FALSE))*'[1]Schedule of Pension Amounts LW'!AD$4,0)+VLOOKUP(D904,'[1]Schedule of Pension Amounts LW'!$B$15:$AH$1399,33,FALSE)-VLOOKUP(D904,'[1]Pension Expense Details'!$D$23:$S$1407,15,FALSE)</f>
        <v>27629</v>
      </c>
      <c r="Q904" s="98">
        <f t="shared" si="58"/>
        <v>1391808</v>
      </c>
      <c r="R904" s="98">
        <f>ROUND('[1]68_InOutFlowsCurPrdAndPrior'!$D$32*IF(ISNA(VLOOKUP(D904,'[1]Proportionate Shares'!$D$23:$I$1359,6,FALSE)),0,VLOOKUP(D904,'[1]Proportionate Shares'!$D$23:$I$1359,6,FALSE)),0)</f>
        <v>5847</v>
      </c>
      <c r="S904" s="98">
        <f>ROUND('[1]68_InOutFlowsCurPrdAndPrior'!$D$33*IF(ISNA(VLOOKUP(D904,'[1]Proportionate Shares'!$D$23:$I$1359,6,FALSE)),0,VLOOKUP(D904,'[1]Proportionate Shares'!$D$23:$I$1359,6,FALSE)),0)</f>
        <v>431807</v>
      </c>
      <c r="T904" s="98">
        <f>ROUND('[1]68_InOutFlowsCurPrdAndPrior'!$D$35*IF(ISNA(VLOOKUP(D904,'[1]Proportionate Shares'!$D$23:$I$1359,6,FALSE)),0,VLOOKUP(D904,'[1]Proportionate Shares'!$D$23:$I$1359,6,FALSE)),0)</f>
        <v>83676</v>
      </c>
      <c r="U904" s="98">
        <f>VLOOKUP(D904,'[1]Schedule of Pension Amounts LW'!$B$15:$AS$1399,36,FALSE)</f>
        <v>126527</v>
      </c>
      <c r="V904" s="99">
        <f t="shared" si="59"/>
        <v>647857</v>
      </c>
      <c r="W904" s="98">
        <f>ROUND('[1]68_InOutFlowsCurPrdAndPrior'!$F$32*IF(ISNA(VLOOKUP(D904,'[1]Proportionate Shares'!$D$23:$I$1359,6,FALSE)),0,VLOOKUP(D904,'[1]Proportionate Shares'!$D$23:$I$1359,6,FALSE)),0)</f>
        <v>48326</v>
      </c>
      <c r="X904" s="98">
        <f>ROUND('[1]68_InOutFlowsCurPrdAndPrior'!$F$33*IF(ISNA(VLOOKUP(D904,'[1]Proportionate Shares'!$D$23:$I$1359,6,FALSE)),0,VLOOKUP(D904,'[1]Proportionate Shares'!$D$23:$I$1359,6,FALSE)),0)</f>
        <v>178443</v>
      </c>
      <c r="Y904" s="98">
        <f>ROUND('[1]68_InOutFlowsCurPrdAndPrior'!$F$35*IF(ISNA(VLOOKUP(D904,'[1]Proportionate Shares'!$D$23:$I$1359,6,FALSE)),0,VLOOKUP(D904,'[1]Proportionate Shares'!$D$23:$I$1359,6,FALSE)),0)</f>
        <v>69701</v>
      </c>
      <c r="Z904" s="98">
        <f>-VLOOKUP(D904,'[1]Schedule of Pension Amounts LW'!$B$15:$AS$1399,37,FALSE)</f>
        <v>60409</v>
      </c>
      <c r="AA904" s="99">
        <f t="shared" si="60"/>
        <v>356879</v>
      </c>
      <c r="AB904" s="72">
        <f>VLOOKUP(D904,'[1]Pension Expense Details'!$D$22:$S$1407,16,FALSE)</f>
        <v>134219</v>
      </c>
      <c r="AC904" s="72">
        <f t="shared" si="61"/>
        <v>156892</v>
      </c>
      <c r="AD904" s="72">
        <f>VLOOKUP(D904,'[1]Schedule of Pension Amounts LW'!$B$15:$W$1399,22,FALSE)</f>
        <v>291111</v>
      </c>
    </row>
    <row r="905" spans="1:30" x14ac:dyDescent="0.3">
      <c r="A905" s="104"/>
      <c r="B905" s="33"/>
      <c r="C905" s="33" t="str">
        <f>VLOOKUP(D905,'[1]Employer information'!$I$3:$J$1391,2,FALSE)</f>
        <v xml:space="preserve">Public Education                                  </v>
      </c>
      <c r="D905" s="33" t="str">
        <f>'[1]Schedule of Pension Amounts LW'!B898</f>
        <v>2003</v>
      </c>
      <c r="E905" s="33" t="str">
        <f>IF(ISNA(VLOOKUP(D905,'[1]Proportionate Shares'!$D$23:$G$1400,2,FALSE)),"",VLOOKUP(D905,'[1]Proportionate Shares'!$D$23:$G$1400,2,FALSE))</f>
        <v>025905</v>
      </c>
      <c r="F905" s="33" t="str">
        <f>IF(ISNA(VLOOKUP(D905,'[1]Proportionate Shares'!$D$23:$G$1400,3,FALSE)),"",VLOOKUP(D905,'[1]Proportionate Shares'!$D$23:$G$1400,3,FALSE))</f>
        <v/>
      </c>
      <c r="G905" s="34" t="str">
        <f>VLOOKUP(D905,'[1]Employer information'!$A$3:$B$1390,2,FALSE)</f>
        <v>MAY ISD</v>
      </c>
      <c r="H905" s="36">
        <f>IF(ISNA(VLOOKUP(D905,'[1]Proportionate Shares'!$D$23:$I$1377,6,FALSE)),0,VLOOKUP(D905,'[1]Proportionate Shares'!$D$23:$I$1377,6,FALSE))</f>
        <v>1.3352968999999999E-5</v>
      </c>
      <c r="I905" s="105">
        <f>VLOOKUP(D905,'[1]Schedule of Pension Amounts LW'!$B$15:$E$1399,3,FALSE)</f>
        <v>772531</v>
      </c>
      <c r="J905" s="105">
        <f>-IF(ISNA(VLOOKUP(D905,'[1]Combined Contribution Amounts'!$A$2:$K$1335,5,FALSE)),0,VLOOKUP(D905,'[1]Combined Contribution Amounts'!$A$2:$K$1335,5,FALSE))</f>
        <v>-46737</v>
      </c>
      <c r="K905" s="105">
        <f>-IF(ISNA(VLOOKUP(D905,'[1]Combined Contribution Amounts'!$A$2:$K$1335,7,FALSE)),0,VLOOKUP(D905,'[1]Combined Contribution Amounts'!$A$2:$K$1335,7,FALSE))+-IF(ISNA(VLOOKUP(D905,'[1]Combined Contribution Amounts'!$A$2:$K$1335,8,FALSE)),0,VLOOKUP(D905,'[1]Combined Contribution Amounts'!$A$2:$K$1335,8,FALSE))+-IF(ISNA(VLOOKUP(D905,'[1]Combined Contribution Amounts'!$A$2:$K$1335,9,FALSE)),0,VLOOKUP(D905,'[1]Combined Contribution Amounts'!$A$2:$K$1335,9,FALSE))</f>
        <v>0</v>
      </c>
      <c r="L905" s="105">
        <f>VLOOKUP(D905,'[1]Pension Expense Details'!$D$23:$S$1407,16,FALSE)</f>
        <v>58469</v>
      </c>
      <c r="M905" s="105">
        <f>ROUND(('[1]68_InOutFlowsCurPrdAndPriorHist'!$F$28-'[1]68_InOutFlowsCurPrdAndPriorHist'!$F$31)*$H905,0)-VLOOKUP(D905,'[1]Pension Expense Details'!$D$23:$S$1407,12,FALSE)</f>
        <v>-11060</v>
      </c>
      <c r="N905" s="105">
        <f>ROUND(('[1]68_InOutFlowsCurPrdAndPriorHist'!$F$29-'[1]68_InOutFlowsCurPrdAndPriorHist'!$F$32)*$H905,0)-VLOOKUP(D905,'[1]Pension Expense Details'!$D$23:$S$1407,13,FALSE)</f>
        <v>-83566</v>
      </c>
      <c r="O905" s="105">
        <f>ROUND(('[1]68_InOutFlowsCurPrdAndPriorHist'!$F$30-'[1]68_InOutFlowsCurPrdAndPriorHist'!$F$33)*$H905,0)-VLOOKUP(D905,'[1]Pension Expense Details'!$D$23:$S$1407,14,FALSE)</f>
        <v>36136</v>
      </c>
      <c r="P905" s="105">
        <f>ROUND((VLOOKUP(D905,'[1]Schedule of Pension Amounts LW'!$B$15:$AC$1399,28,FALSE)-VLOOKUP(D905,'[1]Schedule of Pension Amounts LW'!$B$15:$AC$1399,27,FALSE))*'[1]Schedule of Pension Amounts LW'!AD$4,0)+VLOOKUP(D905,'[1]Schedule of Pension Amounts LW'!$B$15:$AH$1399,33,FALSE)-VLOOKUP(D905,'[1]Pension Expense Details'!$D$23:$S$1407,15,FALSE)</f>
        <v>-31644</v>
      </c>
      <c r="Q905" s="98">
        <f t="shared" si="58"/>
        <v>694129</v>
      </c>
      <c r="R905" s="98">
        <f>ROUND('[1]68_InOutFlowsCurPrdAndPrior'!$D$32*IF(ISNA(VLOOKUP(D905,'[1]Proportionate Shares'!$D$23:$I$1359,6,FALSE)),0,VLOOKUP(D905,'[1]Proportionate Shares'!$D$23:$I$1359,6,FALSE)),0)</f>
        <v>2916</v>
      </c>
      <c r="S905" s="98">
        <f>ROUND('[1]68_InOutFlowsCurPrdAndPrior'!$D$33*IF(ISNA(VLOOKUP(D905,'[1]Proportionate Shares'!$D$23:$I$1359,6,FALSE)),0,VLOOKUP(D905,'[1]Proportionate Shares'!$D$23:$I$1359,6,FALSE)),0)</f>
        <v>215353</v>
      </c>
      <c r="T905" s="98">
        <f>ROUND('[1]68_InOutFlowsCurPrdAndPrior'!$D$35*IF(ISNA(VLOOKUP(D905,'[1]Proportionate Shares'!$D$23:$I$1359,6,FALSE)),0,VLOOKUP(D905,'[1]Proportionate Shares'!$D$23:$I$1359,6,FALSE)),0)</f>
        <v>41731</v>
      </c>
      <c r="U905" s="98">
        <f>VLOOKUP(D905,'[1]Schedule of Pension Amounts LW'!$B$15:$AS$1399,36,FALSE)</f>
        <v>104695</v>
      </c>
      <c r="V905" s="99">
        <f t="shared" si="59"/>
        <v>364695</v>
      </c>
      <c r="W905" s="98">
        <f>ROUND('[1]68_InOutFlowsCurPrdAndPrior'!$F$32*IF(ISNA(VLOOKUP(D905,'[1]Proportionate Shares'!$D$23:$I$1359,6,FALSE)),0,VLOOKUP(D905,'[1]Proportionate Shares'!$D$23:$I$1359,6,FALSE)),0)</f>
        <v>24101</v>
      </c>
      <c r="X905" s="98">
        <f>ROUND('[1]68_InOutFlowsCurPrdAndPrior'!$F$33*IF(ISNA(VLOOKUP(D905,'[1]Proportionate Shares'!$D$23:$I$1359,6,FALSE)),0,VLOOKUP(D905,'[1]Proportionate Shares'!$D$23:$I$1359,6,FALSE)),0)</f>
        <v>88994</v>
      </c>
      <c r="Y905" s="98">
        <f>ROUND('[1]68_InOutFlowsCurPrdAndPrior'!$F$35*IF(ISNA(VLOOKUP(D905,'[1]Proportionate Shares'!$D$23:$I$1359,6,FALSE)),0,VLOOKUP(D905,'[1]Proportionate Shares'!$D$23:$I$1359,6,FALSE)),0)</f>
        <v>34761</v>
      </c>
      <c r="Z905" s="98">
        <f>-VLOOKUP(D905,'[1]Schedule of Pension Amounts LW'!$B$15:$AS$1399,37,FALSE)</f>
        <v>35199</v>
      </c>
      <c r="AA905" s="99">
        <f t="shared" si="60"/>
        <v>183055</v>
      </c>
      <c r="AB905" s="72">
        <f>VLOOKUP(D905,'[1]Pension Expense Details'!$D$22:$S$1407,16,FALSE)</f>
        <v>58469</v>
      </c>
      <c r="AC905" s="72">
        <f t="shared" si="61"/>
        <v>98928</v>
      </c>
      <c r="AD905" s="72">
        <f>VLOOKUP(D905,'[1]Schedule of Pension Amounts LW'!$B$15:$W$1399,22,FALSE)</f>
        <v>157397</v>
      </c>
    </row>
    <row r="906" spans="1:30" x14ac:dyDescent="0.3">
      <c r="A906" s="104"/>
      <c r="B906" s="33"/>
      <c r="C906" s="33" t="str">
        <f>VLOOKUP(D906,'[1]Employer information'!$I$3:$J$1391,2,FALSE)</f>
        <v xml:space="preserve">Public Education                                  </v>
      </c>
      <c r="D906" s="33" t="str">
        <f>'[1]Schedule of Pension Amounts LW'!B899</f>
        <v>0877</v>
      </c>
      <c r="E906" s="33" t="str">
        <f>IF(ISNA(VLOOKUP(D906,'[1]Proportionate Shares'!$D$23:$G$1400,2,FALSE)),"",VLOOKUP(D906,'[1]Proportionate Shares'!$D$23:$G$1400,2,FALSE))</f>
        <v>070915</v>
      </c>
      <c r="F906" s="33" t="str">
        <f>IF(ISNA(VLOOKUP(D906,'[1]Proportionate Shares'!$D$23:$G$1400,3,FALSE)),"",VLOOKUP(D906,'[1]Proportionate Shares'!$D$23:$G$1400,3,FALSE))</f>
        <v xml:space="preserve">   </v>
      </c>
      <c r="G906" s="34" t="str">
        <f>VLOOKUP(D906,'[1]Employer information'!$A$3:$B$1390,2,FALSE)</f>
        <v>MAYPEARL ISD</v>
      </c>
      <c r="H906" s="36">
        <f>IF(ISNA(VLOOKUP(D906,'[1]Proportionate Shares'!$D$23:$I$1377,6,FALSE)),0,VLOOKUP(D906,'[1]Proportionate Shares'!$D$23:$I$1377,6,FALSE))</f>
        <v>5.4495266E-5</v>
      </c>
      <c r="I906" s="105">
        <f>VLOOKUP(D906,'[1]Schedule of Pension Amounts LW'!$B$15:$E$1399,3,FALSE)</f>
        <v>2710827</v>
      </c>
      <c r="J906" s="105">
        <f>-IF(ISNA(VLOOKUP(D906,'[1]Combined Contribution Amounts'!$A$2:$K$1335,5,FALSE)),0,VLOOKUP(D906,'[1]Combined Contribution Amounts'!$A$2:$K$1335,5,FALSE))</f>
        <v>-190740</v>
      </c>
      <c r="K906" s="105">
        <f>-IF(ISNA(VLOOKUP(D906,'[1]Combined Contribution Amounts'!$A$2:$K$1335,7,FALSE)),0,VLOOKUP(D906,'[1]Combined Contribution Amounts'!$A$2:$K$1335,7,FALSE))+-IF(ISNA(VLOOKUP(D906,'[1]Combined Contribution Amounts'!$A$2:$K$1335,8,FALSE)),0,VLOOKUP(D906,'[1]Combined Contribution Amounts'!$A$2:$K$1335,8,FALSE))+-IF(ISNA(VLOOKUP(D906,'[1]Combined Contribution Amounts'!$A$2:$K$1335,9,FALSE)),0,VLOOKUP(D906,'[1]Combined Contribution Amounts'!$A$2:$K$1335,9,FALSE))</f>
        <v>0</v>
      </c>
      <c r="L906" s="105">
        <f>VLOOKUP(D906,'[1]Pension Expense Details'!$D$23:$S$1407,16,FALSE)</f>
        <v>308082</v>
      </c>
      <c r="M906" s="105">
        <f>ROUND(('[1]68_InOutFlowsCurPrdAndPriorHist'!$F$28-'[1]68_InOutFlowsCurPrdAndPriorHist'!$F$31)*$H906,0)-VLOOKUP(D906,'[1]Pension Expense Details'!$D$23:$S$1407,12,FALSE)</f>
        <v>-45135</v>
      </c>
      <c r="N906" s="105">
        <f>ROUND(('[1]68_InOutFlowsCurPrdAndPriorHist'!$F$29-'[1]68_InOutFlowsCurPrdAndPriorHist'!$F$32)*$H906,0)-VLOOKUP(D906,'[1]Pension Expense Details'!$D$23:$S$1407,13,FALSE)</f>
        <v>-341043</v>
      </c>
      <c r="O906" s="105">
        <f>ROUND(('[1]68_InOutFlowsCurPrdAndPriorHist'!$F$30-'[1]68_InOutFlowsCurPrdAndPriorHist'!$F$33)*$H906,0)-VLOOKUP(D906,'[1]Pension Expense Details'!$D$23:$S$1407,14,FALSE)</f>
        <v>147478</v>
      </c>
      <c r="P906" s="105">
        <f>ROUND((VLOOKUP(D906,'[1]Schedule of Pension Amounts LW'!$B$15:$AC$1399,28,FALSE)-VLOOKUP(D906,'[1]Schedule of Pension Amounts LW'!$B$15:$AC$1399,27,FALSE))*'[1]Schedule of Pension Amounts LW'!AD$4,0)+VLOOKUP(D906,'[1]Schedule of Pension Amounts LW'!$B$15:$AH$1399,33,FALSE)-VLOOKUP(D906,'[1]Pension Expense Details'!$D$23:$S$1407,15,FALSE)</f>
        <v>243365</v>
      </c>
      <c r="Q906" s="98">
        <f t="shared" si="58"/>
        <v>2832834</v>
      </c>
      <c r="R906" s="98">
        <f>ROUND('[1]68_InOutFlowsCurPrdAndPrior'!$D$32*IF(ISNA(VLOOKUP(D906,'[1]Proportionate Shares'!$D$23:$I$1359,6,FALSE)),0,VLOOKUP(D906,'[1]Proportionate Shares'!$D$23:$I$1359,6,FALSE)),0)</f>
        <v>11900</v>
      </c>
      <c r="S906" s="98">
        <f>ROUND('[1]68_InOutFlowsCurPrdAndPrior'!$D$33*IF(ISNA(VLOOKUP(D906,'[1]Proportionate Shares'!$D$23:$I$1359,6,FALSE)),0,VLOOKUP(D906,'[1]Proportionate Shares'!$D$23:$I$1359,6,FALSE)),0)</f>
        <v>878884</v>
      </c>
      <c r="T906" s="98">
        <f>ROUND('[1]68_InOutFlowsCurPrdAndPrior'!$D$35*IF(ISNA(VLOOKUP(D906,'[1]Proportionate Shares'!$D$23:$I$1359,6,FALSE)),0,VLOOKUP(D906,'[1]Proportionate Shares'!$D$23:$I$1359,6,FALSE)),0)</f>
        <v>170311</v>
      </c>
      <c r="U906" s="98">
        <f>VLOOKUP(D906,'[1]Schedule of Pension Amounts LW'!$B$15:$AS$1399,36,FALSE)</f>
        <v>350140</v>
      </c>
      <c r="V906" s="99">
        <f t="shared" si="59"/>
        <v>1411235</v>
      </c>
      <c r="W906" s="98">
        <f>ROUND('[1]68_InOutFlowsCurPrdAndPrior'!$F$32*IF(ISNA(VLOOKUP(D906,'[1]Proportionate Shares'!$D$23:$I$1359,6,FALSE)),0,VLOOKUP(D906,'[1]Proportionate Shares'!$D$23:$I$1359,6,FALSE)),0)</f>
        <v>98361</v>
      </c>
      <c r="X906" s="98">
        <f>ROUND('[1]68_InOutFlowsCurPrdAndPrior'!$F$33*IF(ISNA(VLOOKUP(D906,'[1]Proportionate Shares'!$D$23:$I$1359,6,FALSE)),0,VLOOKUP(D906,'[1]Proportionate Shares'!$D$23:$I$1359,6,FALSE)),0)</f>
        <v>363197</v>
      </c>
      <c r="Y906" s="98">
        <f>ROUND('[1]68_InOutFlowsCurPrdAndPrior'!$F$35*IF(ISNA(VLOOKUP(D906,'[1]Proportionate Shares'!$D$23:$I$1359,6,FALSE)),0,VLOOKUP(D906,'[1]Proportionate Shares'!$D$23:$I$1359,6,FALSE)),0)</f>
        <v>141866</v>
      </c>
      <c r="Z906" s="98">
        <f>-VLOOKUP(D906,'[1]Schedule of Pension Amounts LW'!$B$15:$AS$1399,37,FALSE)</f>
        <v>2582</v>
      </c>
      <c r="AA906" s="99">
        <f t="shared" si="60"/>
        <v>606006</v>
      </c>
      <c r="AB906" s="72">
        <f>VLOOKUP(D906,'[1]Pension Expense Details'!$D$22:$S$1407,16,FALSE)</f>
        <v>308082</v>
      </c>
      <c r="AC906" s="72">
        <f t="shared" si="61"/>
        <v>307799</v>
      </c>
      <c r="AD906" s="72">
        <f>VLOOKUP(D906,'[1]Schedule of Pension Amounts LW'!$B$15:$W$1399,22,FALSE)</f>
        <v>615881</v>
      </c>
    </row>
    <row r="907" spans="1:30" x14ac:dyDescent="0.3">
      <c r="A907" s="104"/>
      <c r="B907" s="33"/>
      <c r="C907" s="33" t="str">
        <f>VLOOKUP(D907,'[1]Employer information'!$I$3:$J$1391,2,FALSE)</f>
        <v xml:space="preserve">Public Education                                  </v>
      </c>
      <c r="D907" s="33" t="str">
        <f>'[1]Schedule of Pension Amounts LW'!B900</f>
        <v>0879</v>
      </c>
      <c r="E907" s="33" t="str">
        <f>IF(ISNA(VLOOKUP(D907,'[1]Proportionate Shares'!$D$23:$G$1400,2,FALSE)),"",VLOOKUP(D907,'[1]Proportionate Shares'!$D$23:$G$1400,2,FALSE))</f>
        <v>108906</v>
      </c>
      <c r="F907" s="33" t="str">
        <f>IF(ISNA(VLOOKUP(D907,'[1]Proportionate Shares'!$D$23:$G$1400,3,FALSE)),"",VLOOKUP(D907,'[1]Proportionate Shares'!$D$23:$G$1400,3,FALSE))</f>
        <v xml:space="preserve">   </v>
      </c>
      <c r="G907" s="34" t="str">
        <f>VLOOKUP(D907,'[1]Employer information'!$A$3:$B$1390,2,FALSE)</f>
        <v>MCALLEN ISD</v>
      </c>
      <c r="H907" s="36">
        <f>IF(ISNA(VLOOKUP(D907,'[1]Proportionate Shares'!$D$23:$I$1377,6,FALSE)),0,VLOOKUP(D907,'[1]Proportionate Shares'!$D$23:$I$1377,6,FALSE))</f>
        <v>1.288655625E-3</v>
      </c>
      <c r="I907" s="105">
        <f>VLOOKUP(D907,'[1]Schedule of Pension Amounts LW'!$B$15:$E$1399,3,FALSE)</f>
        <v>68062531</v>
      </c>
      <c r="J907" s="105">
        <f>-IF(ISNA(VLOOKUP(D907,'[1]Combined Contribution Amounts'!$A$2:$K$1335,5,FALSE)),0,VLOOKUP(D907,'[1]Combined Contribution Amounts'!$A$2:$K$1335,5,FALSE))</f>
        <v>-4510426</v>
      </c>
      <c r="K907" s="105">
        <f>-IF(ISNA(VLOOKUP(D907,'[1]Combined Contribution Amounts'!$A$2:$K$1335,7,FALSE)),0,VLOOKUP(D907,'[1]Combined Contribution Amounts'!$A$2:$K$1335,7,FALSE))+-IF(ISNA(VLOOKUP(D907,'[1]Combined Contribution Amounts'!$A$2:$K$1335,8,FALSE)),0,VLOOKUP(D907,'[1]Combined Contribution Amounts'!$A$2:$K$1335,8,FALSE))+-IF(ISNA(VLOOKUP(D907,'[1]Combined Contribution Amounts'!$A$2:$K$1335,9,FALSE)),0,VLOOKUP(D907,'[1]Combined Contribution Amounts'!$A$2:$K$1335,9,FALSE))</f>
        <v>-24</v>
      </c>
      <c r="L907" s="105">
        <f>VLOOKUP(D907,'[1]Pension Expense Details'!$D$23:$S$1407,16,FALSE)</f>
        <v>6662963</v>
      </c>
      <c r="M907" s="105">
        <f>ROUND(('[1]68_InOutFlowsCurPrdAndPriorHist'!$F$28-'[1]68_InOutFlowsCurPrdAndPriorHist'!$F$31)*$H907,0)-VLOOKUP(D907,'[1]Pension Expense Details'!$D$23:$S$1407,12,FALSE)</f>
        <v>-1067314</v>
      </c>
      <c r="N907" s="105">
        <f>ROUND(('[1]68_InOutFlowsCurPrdAndPriorHist'!$F$29-'[1]68_InOutFlowsCurPrdAndPriorHist'!$F$32)*$H907,0)-VLOOKUP(D907,'[1]Pension Expense Details'!$D$23:$S$1407,13,FALSE)</f>
        <v>-8064670</v>
      </c>
      <c r="O907" s="105">
        <f>ROUND(('[1]68_InOutFlowsCurPrdAndPriorHist'!$F$30-'[1]68_InOutFlowsCurPrdAndPriorHist'!$F$33)*$H907,0)-VLOOKUP(D907,'[1]Pension Expense Details'!$D$23:$S$1407,14,FALSE)</f>
        <v>3487413</v>
      </c>
      <c r="P907" s="105">
        <f>ROUND((VLOOKUP(D907,'[1]Schedule of Pension Amounts LW'!$B$15:$AC$1399,28,FALSE)-VLOOKUP(D907,'[1]Schedule of Pension Amounts LW'!$B$15:$AC$1399,27,FALSE))*'[1]Schedule of Pension Amounts LW'!AD$4,0)+VLOOKUP(D907,'[1]Schedule of Pension Amounts LW'!$B$15:$AH$1399,33,FALSE)-VLOOKUP(D907,'[1]Pension Expense Details'!$D$23:$S$1407,15,FALSE)</f>
        <v>2417875</v>
      </c>
      <c r="Q907" s="98">
        <f t="shared" si="58"/>
        <v>66988348</v>
      </c>
      <c r="R907" s="98">
        <f>ROUND('[1]68_InOutFlowsCurPrdAndPrior'!$D$32*IF(ISNA(VLOOKUP(D907,'[1]Proportionate Shares'!$D$23:$I$1359,6,FALSE)),0,VLOOKUP(D907,'[1]Proportionate Shares'!$D$23:$I$1359,6,FALSE)),0)</f>
        <v>281411</v>
      </c>
      <c r="S907" s="98">
        <f>ROUND('[1]68_InOutFlowsCurPrdAndPrior'!$D$33*IF(ISNA(VLOOKUP(D907,'[1]Proportionate Shares'!$D$23:$I$1359,6,FALSE)),0,VLOOKUP(D907,'[1]Proportionate Shares'!$D$23:$I$1359,6,FALSE)),0)</f>
        <v>20783075</v>
      </c>
      <c r="T907" s="98">
        <f>ROUND('[1]68_InOutFlowsCurPrdAndPrior'!$D$35*IF(ISNA(VLOOKUP(D907,'[1]Proportionate Shares'!$D$23:$I$1359,6,FALSE)),0,VLOOKUP(D907,'[1]Proportionate Shares'!$D$23:$I$1359,6,FALSE)),0)</f>
        <v>4027360</v>
      </c>
      <c r="U907" s="98">
        <f>VLOOKUP(D907,'[1]Schedule of Pension Amounts LW'!$B$15:$AS$1399,36,FALSE)</f>
        <v>5422437</v>
      </c>
      <c r="V907" s="99">
        <f t="shared" si="59"/>
        <v>30514283</v>
      </c>
      <c r="W907" s="98">
        <f>ROUND('[1]68_InOutFlowsCurPrdAndPrior'!$F$32*IF(ISNA(VLOOKUP(D907,'[1]Proportionate Shares'!$D$23:$I$1359,6,FALSE)),0,VLOOKUP(D907,'[1]Proportionate Shares'!$D$23:$I$1359,6,FALSE)),0)</f>
        <v>2325942</v>
      </c>
      <c r="X907" s="98">
        <f>ROUND('[1]68_InOutFlowsCurPrdAndPrior'!$F$33*IF(ISNA(VLOOKUP(D907,'[1]Proportionate Shares'!$D$23:$I$1359,6,FALSE)),0,VLOOKUP(D907,'[1]Proportionate Shares'!$D$23:$I$1359,6,FALSE)),0)</f>
        <v>8588550</v>
      </c>
      <c r="Y907" s="98">
        <f>ROUND('[1]68_InOutFlowsCurPrdAndPrior'!$F$35*IF(ISNA(VLOOKUP(D907,'[1]Proportionate Shares'!$D$23:$I$1359,6,FALSE)),0,VLOOKUP(D907,'[1]Proportionate Shares'!$D$23:$I$1359,6,FALSE)),0)</f>
        <v>3354720</v>
      </c>
      <c r="Z907" s="98">
        <f>-VLOOKUP(D907,'[1]Schedule of Pension Amounts LW'!$B$15:$AS$1399,37,FALSE)</f>
        <v>3219756</v>
      </c>
      <c r="AA907" s="99">
        <f t="shared" si="60"/>
        <v>17488968</v>
      </c>
      <c r="AB907" s="72">
        <f>VLOOKUP(D907,'[1]Pension Expense Details'!$D$22:$S$1407,16,FALSE)</f>
        <v>6662963</v>
      </c>
      <c r="AC907" s="72">
        <f t="shared" si="61"/>
        <v>6760349</v>
      </c>
      <c r="AD907" s="72">
        <f>VLOOKUP(D907,'[1]Schedule of Pension Amounts LW'!$B$15:$W$1399,22,FALSE)</f>
        <v>13423312</v>
      </c>
    </row>
    <row r="908" spans="1:30" x14ac:dyDescent="0.3">
      <c r="A908" s="104"/>
      <c r="B908" s="33"/>
      <c r="C908" s="33" t="str">
        <f>VLOOKUP(D908,'[1]Employer information'!$I$3:$J$1391,2,FALSE)</f>
        <v xml:space="preserve">Public Education                                  </v>
      </c>
      <c r="D908" s="33" t="str">
        <f>'[1]Schedule of Pension Amounts LW'!B901</f>
        <v>0880</v>
      </c>
      <c r="E908" s="33" t="str">
        <f>IF(ISNA(VLOOKUP(D908,'[1]Proportionate Shares'!$D$23:$G$1400,2,FALSE)),"",VLOOKUP(D908,'[1]Proportionate Shares'!$D$23:$G$1400,2,FALSE))</f>
        <v>231901</v>
      </c>
      <c r="F908" s="33" t="str">
        <f>IF(ISNA(VLOOKUP(D908,'[1]Proportionate Shares'!$D$23:$G$1400,3,FALSE)),"",VLOOKUP(D908,'[1]Proportionate Shares'!$D$23:$G$1400,3,FALSE))</f>
        <v xml:space="preserve">   </v>
      </c>
      <c r="G908" s="34" t="str">
        <f>VLOOKUP(D908,'[1]Employer information'!$A$3:$B$1390,2,FALSE)</f>
        <v>MCCAMEY ISD</v>
      </c>
      <c r="H908" s="36">
        <f>IF(ISNA(VLOOKUP(D908,'[1]Proportionate Shares'!$D$23:$I$1377,6,FALSE)),0,VLOOKUP(D908,'[1]Proportionate Shares'!$D$23:$I$1377,6,FALSE))</f>
        <v>3.7854410999999998E-5</v>
      </c>
      <c r="I908" s="105">
        <f>VLOOKUP(D908,'[1]Schedule of Pension Amounts LW'!$B$15:$E$1399,3,FALSE)</f>
        <v>2292479</v>
      </c>
      <c r="J908" s="105">
        <f>-IF(ISNA(VLOOKUP(D908,'[1]Combined Contribution Amounts'!$A$2:$K$1335,5,FALSE)),0,VLOOKUP(D908,'[1]Combined Contribution Amounts'!$A$2:$K$1335,5,FALSE))</f>
        <v>-132495</v>
      </c>
      <c r="K908" s="105">
        <f>-IF(ISNA(VLOOKUP(D908,'[1]Combined Contribution Amounts'!$A$2:$K$1335,7,FALSE)),0,VLOOKUP(D908,'[1]Combined Contribution Amounts'!$A$2:$K$1335,7,FALSE))+-IF(ISNA(VLOOKUP(D908,'[1]Combined Contribution Amounts'!$A$2:$K$1335,8,FALSE)),0,VLOOKUP(D908,'[1]Combined Contribution Amounts'!$A$2:$K$1335,8,FALSE))+-IF(ISNA(VLOOKUP(D908,'[1]Combined Contribution Amounts'!$A$2:$K$1335,9,FALSE)),0,VLOOKUP(D908,'[1]Combined Contribution Amounts'!$A$2:$K$1335,9,FALSE))</f>
        <v>0</v>
      </c>
      <c r="L908" s="105">
        <f>VLOOKUP(D908,'[1]Pension Expense Details'!$D$23:$S$1407,16,FALSE)</f>
        <v>149653</v>
      </c>
      <c r="M908" s="105">
        <f>ROUND(('[1]68_InOutFlowsCurPrdAndPriorHist'!$F$28-'[1]68_InOutFlowsCurPrdAndPriorHist'!$F$31)*$H908,0)-VLOOKUP(D908,'[1]Pension Expense Details'!$D$23:$S$1407,12,FALSE)</f>
        <v>-31352</v>
      </c>
      <c r="N908" s="105">
        <f>ROUND(('[1]68_InOutFlowsCurPrdAndPriorHist'!$F$29-'[1]68_InOutFlowsCurPrdAndPriorHist'!$F$32)*$H908,0)-VLOOKUP(D908,'[1]Pension Expense Details'!$D$23:$S$1407,13,FALSE)</f>
        <v>-236901</v>
      </c>
      <c r="O908" s="105">
        <f>ROUND(('[1]68_InOutFlowsCurPrdAndPriorHist'!$F$30-'[1]68_InOutFlowsCurPrdAndPriorHist'!$F$33)*$H908,0)-VLOOKUP(D908,'[1]Pension Expense Details'!$D$23:$S$1407,14,FALSE)</f>
        <v>102443</v>
      </c>
      <c r="P908" s="105">
        <f>ROUND((VLOOKUP(D908,'[1]Schedule of Pension Amounts LW'!$B$15:$AC$1399,28,FALSE)-VLOOKUP(D908,'[1]Schedule of Pension Amounts LW'!$B$15:$AC$1399,27,FALSE))*'[1]Schedule of Pension Amounts LW'!AD$4,0)+VLOOKUP(D908,'[1]Schedule of Pension Amounts LW'!$B$15:$AH$1399,33,FALSE)-VLOOKUP(D908,'[1]Pension Expense Details'!$D$23:$S$1407,15,FALSE)</f>
        <v>-176036</v>
      </c>
      <c r="Q908" s="98">
        <f t="shared" si="58"/>
        <v>1967791</v>
      </c>
      <c r="R908" s="98">
        <f>ROUND('[1]68_InOutFlowsCurPrdAndPrior'!$D$32*IF(ISNA(VLOOKUP(D908,'[1]Proportionate Shares'!$D$23:$I$1359,6,FALSE)),0,VLOOKUP(D908,'[1]Proportionate Shares'!$D$23:$I$1359,6,FALSE)),0)</f>
        <v>8266</v>
      </c>
      <c r="S908" s="98">
        <f>ROUND('[1]68_InOutFlowsCurPrdAndPrior'!$D$33*IF(ISNA(VLOOKUP(D908,'[1]Proportionate Shares'!$D$23:$I$1359,6,FALSE)),0,VLOOKUP(D908,'[1]Proportionate Shares'!$D$23:$I$1359,6,FALSE)),0)</f>
        <v>610505</v>
      </c>
      <c r="T908" s="98">
        <f>ROUND('[1]68_InOutFlowsCurPrdAndPrior'!$D$35*IF(ISNA(VLOOKUP(D908,'[1]Proportionate Shares'!$D$23:$I$1359,6,FALSE)),0,VLOOKUP(D908,'[1]Proportionate Shares'!$D$23:$I$1359,6,FALSE)),0)</f>
        <v>118304</v>
      </c>
      <c r="U908" s="98">
        <f>VLOOKUP(D908,'[1]Schedule of Pension Amounts LW'!$B$15:$AS$1399,36,FALSE)</f>
        <v>115928</v>
      </c>
      <c r="V908" s="99">
        <f t="shared" si="59"/>
        <v>853003</v>
      </c>
      <c r="W908" s="98">
        <f>ROUND('[1]68_InOutFlowsCurPrdAndPrior'!$F$32*IF(ISNA(VLOOKUP(D908,'[1]Proportionate Shares'!$D$23:$I$1359,6,FALSE)),0,VLOOKUP(D908,'[1]Proportionate Shares'!$D$23:$I$1359,6,FALSE)),0)</f>
        <v>68325</v>
      </c>
      <c r="X908" s="98">
        <f>ROUND('[1]68_InOutFlowsCurPrdAndPrior'!$F$33*IF(ISNA(VLOOKUP(D908,'[1]Proportionate Shares'!$D$23:$I$1359,6,FALSE)),0,VLOOKUP(D908,'[1]Proportionate Shares'!$D$23:$I$1359,6,FALSE)),0)</f>
        <v>252290</v>
      </c>
      <c r="Y908" s="98">
        <f>ROUND('[1]68_InOutFlowsCurPrdAndPrior'!$F$35*IF(ISNA(VLOOKUP(D908,'[1]Proportionate Shares'!$D$23:$I$1359,6,FALSE)),0,VLOOKUP(D908,'[1]Proportionate Shares'!$D$23:$I$1359,6,FALSE)),0)</f>
        <v>98545</v>
      </c>
      <c r="Z908" s="98">
        <f>-VLOOKUP(D908,'[1]Schedule of Pension Amounts LW'!$B$15:$AS$1399,37,FALSE)</f>
        <v>281017</v>
      </c>
      <c r="AA908" s="99">
        <f t="shared" si="60"/>
        <v>700177</v>
      </c>
      <c r="AB908" s="72">
        <f>VLOOKUP(D908,'[1]Pension Expense Details'!$D$22:$S$1407,16,FALSE)</f>
        <v>149653</v>
      </c>
      <c r="AC908" s="72">
        <f t="shared" si="61"/>
        <v>191662</v>
      </c>
      <c r="AD908" s="72">
        <f>VLOOKUP(D908,'[1]Schedule of Pension Amounts LW'!$B$15:$W$1399,22,FALSE)</f>
        <v>341315</v>
      </c>
    </row>
    <row r="909" spans="1:30" x14ac:dyDescent="0.3">
      <c r="A909" s="104"/>
      <c r="B909" s="33"/>
      <c r="C909" s="33" t="str">
        <f>VLOOKUP(D909,'[1]Employer information'!$I$3:$J$1391,2,FALSE)</f>
        <v xml:space="preserve">Public Education                                  </v>
      </c>
      <c r="D909" s="33" t="str">
        <f>'[1]Schedule of Pension Amounts LW'!B902</f>
        <v>1898</v>
      </c>
      <c r="E909" s="33" t="str">
        <f>IF(ISNA(VLOOKUP(D909,'[1]Proportionate Shares'!$D$23:$G$1400,2,FALSE)),"",VLOOKUP(D909,'[1]Proportionate Shares'!$D$23:$G$1400,2,FALSE))</f>
        <v>011905</v>
      </c>
      <c r="F909" s="33" t="str">
        <f>IF(ISNA(VLOOKUP(D909,'[1]Proportionate Shares'!$D$23:$G$1400,3,FALSE)),"",VLOOKUP(D909,'[1]Proportionate Shares'!$D$23:$G$1400,3,FALSE))</f>
        <v/>
      </c>
      <c r="G909" s="34" t="str">
        <f>VLOOKUP(D909,'[1]Employer information'!$A$3:$B$1390,2,FALSE)</f>
        <v>MCDADE ISD</v>
      </c>
      <c r="H909" s="36">
        <f>IF(ISNA(VLOOKUP(D909,'[1]Proportionate Shares'!$D$23:$I$1377,6,FALSE)),0,VLOOKUP(D909,'[1]Proportionate Shares'!$D$23:$I$1377,6,FALSE))</f>
        <v>2.0314443000000001E-5</v>
      </c>
      <c r="I909" s="105">
        <f>VLOOKUP(D909,'[1]Schedule of Pension Amounts LW'!$B$15:$E$1399,3,FALSE)</f>
        <v>1026229</v>
      </c>
      <c r="J909" s="105">
        <f>-IF(ISNA(VLOOKUP(D909,'[1]Combined Contribution Amounts'!$A$2:$K$1335,5,FALSE)),0,VLOOKUP(D909,'[1]Combined Contribution Amounts'!$A$2:$K$1335,5,FALSE))</f>
        <v>-71103</v>
      </c>
      <c r="K909" s="105">
        <f>-IF(ISNA(VLOOKUP(D909,'[1]Combined Contribution Amounts'!$A$2:$K$1335,7,FALSE)),0,VLOOKUP(D909,'[1]Combined Contribution Amounts'!$A$2:$K$1335,7,FALSE))+-IF(ISNA(VLOOKUP(D909,'[1]Combined Contribution Amounts'!$A$2:$K$1335,8,FALSE)),0,VLOOKUP(D909,'[1]Combined Contribution Amounts'!$A$2:$K$1335,8,FALSE))+-IF(ISNA(VLOOKUP(D909,'[1]Combined Contribution Amounts'!$A$2:$K$1335,9,FALSE)),0,VLOOKUP(D909,'[1]Combined Contribution Amounts'!$A$2:$K$1335,9,FALSE))</f>
        <v>0</v>
      </c>
      <c r="L909" s="105">
        <f>VLOOKUP(D909,'[1]Pension Expense Details'!$D$23:$S$1407,16,FALSE)</f>
        <v>112376</v>
      </c>
      <c r="M909" s="105">
        <f>ROUND(('[1]68_InOutFlowsCurPrdAndPriorHist'!$F$28-'[1]68_InOutFlowsCurPrdAndPriorHist'!$F$31)*$H909,0)-VLOOKUP(D909,'[1]Pension Expense Details'!$D$23:$S$1407,12,FALSE)</f>
        <v>-16825</v>
      </c>
      <c r="N909" s="105">
        <f>ROUND(('[1]68_InOutFlowsCurPrdAndPriorHist'!$F$29-'[1]68_InOutFlowsCurPrdAndPriorHist'!$F$32)*$H909,0)-VLOOKUP(D909,'[1]Pension Expense Details'!$D$23:$S$1407,13,FALSE)</f>
        <v>-127132</v>
      </c>
      <c r="O909" s="105">
        <f>ROUND(('[1]68_InOutFlowsCurPrdAndPriorHist'!$F$30-'[1]68_InOutFlowsCurPrdAndPriorHist'!$F$33)*$H909,0)-VLOOKUP(D909,'[1]Pension Expense Details'!$D$23:$S$1407,14,FALSE)</f>
        <v>54976</v>
      </c>
      <c r="P909" s="105">
        <f>ROUND((VLOOKUP(D909,'[1]Schedule of Pension Amounts LW'!$B$15:$AC$1399,28,FALSE)-VLOOKUP(D909,'[1]Schedule of Pension Amounts LW'!$B$15:$AC$1399,27,FALSE))*'[1]Schedule of Pension Amounts LW'!AD$4,0)+VLOOKUP(D909,'[1]Schedule of Pension Amounts LW'!$B$15:$AH$1399,33,FALSE)-VLOOKUP(D909,'[1]Pension Expense Details'!$D$23:$S$1407,15,FALSE)</f>
        <v>77487</v>
      </c>
      <c r="Q909" s="98">
        <f t="shared" si="58"/>
        <v>1056008</v>
      </c>
      <c r="R909" s="98">
        <f>ROUND('[1]68_InOutFlowsCurPrdAndPrior'!$D$32*IF(ISNA(VLOOKUP(D909,'[1]Proportionate Shares'!$D$23:$I$1359,6,FALSE)),0,VLOOKUP(D909,'[1]Proportionate Shares'!$D$23:$I$1359,6,FALSE)),0)</f>
        <v>4436</v>
      </c>
      <c r="S909" s="98">
        <f>ROUND('[1]68_InOutFlowsCurPrdAndPrior'!$D$33*IF(ISNA(VLOOKUP(D909,'[1]Proportionate Shares'!$D$23:$I$1359,6,FALSE)),0,VLOOKUP(D909,'[1]Proportionate Shares'!$D$23:$I$1359,6,FALSE)),0)</f>
        <v>327626</v>
      </c>
      <c r="T909" s="98">
        <f>ROUND('[1]68_InOutFlowsCurPrdAndPrior'!$D$35*IF(ISNA(VLOOKUP(D909,'[1]Proportionate Shares'!$D$23:$I$1359,6,FALSE)),0,VLOOKUP(D909,'[1]Proportionate Shares'!$D$23:$I$1359,6,FALSE)),0)</f>
        <v>63488</v>
      </c>
      <c r="U909" s="98">
        <f>VLOOKUP(D909,'[1]Schedule of Pension Amounts LW'!$B$15:$AS$1399,36,FALSE)</f>
        <v>227538</v>
      </c>
      <c r="V909" s="99">
        <f t="shared" si="59"/>
        <v>623088</v>
      </c>
      <c r="W909" s="98">
        <f>ROUND('[1]68_InOutFlowsCurPrdAndPrior'!$F$32*IF(ISNA(VLOOKUP(D909,'[1]Proportionate Shares'!$D$23:$I$1359,6,FALSE)),0,VLOOKUP(D909,'[1]Proportionate Shares'!$D$23:$I$1359,6,FALSE)),0)</f>
        <v>36666</v>
      </c>
      <c r="X909" s="98">
        <f>ROUND('[1]68_InOutFlowsCurPrdAndPrior'!$F$33*IF(ISNA(VLOOKUP(D909,'[1]Proportionate Shares'!$D$23:$I$1359,6,FALSE)),0,VLOOKUP(D909,'[1]Proportionate Shares'!$D$23:$I$1359,6,FALSE)),0)</f>
        <v>135390</v>
      </c>
      <c r="Y909" s="98">
        <f>ROUND('[1]68_InOutFlowsCurPrdAndPrior'!$F$35*IF(ISNA(VLOOKUP(D909,'[1]Proportionate Shares'!$D$23:$I$1359,6,FALSE)),0,VLOOKUP(D909,'[1]Proportionate Shares'!$D$23:$I$1359,6,FALSE)),0)</f>
        <v>52884</v>
      </c>
      <c r="Z909" s="98">
        <f>-VLOOKUP(D909,'[1]Schedule of Pension Amounts LW'!$B$15:$AS$1399,37,FALSE)</f>
        <v>7</v>
      </c>
      <c r="AA909" s="99">
        <f t="shared" si="60"/>
        <v>224947</v>
      </c>
      <c r="AB909" s="72">
        <f>VLOOKUP(D909,'[1]Pension Expense Details'!$D$22:$S$1407,16,FALSE)</f>
        <v>112376</v>
      </c>
      <c r="AC909" s="72">
        <f t="shared" si="61"/>
        <v>146186</v>
      </c>
      <c r="AD909" s="72">
        <f>VLOOKUP(D909,'[1]Schedule of Pension Amounts LW'!$B$15:$W$1399,22,FALSE)</f>
        <v>258562</v>
      </c>
    </row>
    <row r="910" spans="1:30" x14ac:dyDescent="0.3">
      <c r="A910" s="104"/>
      <c r="B910" s="33"/>
      <c r="C910" s="33" t="str">
        <f>VLOOKUP(D910,'[1]Employer information'!$I$3:$J$1391,2,FALSE)</f>
        <v xml:space="preserve">Public Education                                  </v>
      </c>
      <c r="D910" s="33" t="str">
        <f>'[1]Schedule of Pension Amounts LW'!B903</f>
        <v>0884</v>
      </c>
      <c r="E910" s="33" t="str">
        <f>IF(ISNA(VLOOKUP(D910,'[1]Proportionate Shares'!$D$23:$G$1400,2,FALSE)),"",VLOOKUP(D910,'[1]Proportionate Shares'!$D$23:$G$1400,2,FALSE))</f>
        <v>161909</v>
      </c>
      <c r="F910" s="33" t="str">
        <f>IF(ISNA(VLOOKUP(D910,'[1]Proportionate Shares'!$D$23:$G$1400,3,FALSE)),"",VLOOKUP(D910,'[1]Proportionate Shares'!$D$23:$G$1400,3,FALSE))</f>
        <v xml:space="preserve">   </v>
      </c>
      <c r="G910" s="34" t="str">
        <f>VLOOKUP(D910,'[1]Employer information'!$A$3:$B$1390,2,FALSE)</f>
        <v>MCGREGOR ISD</v>
      </c>
      <c r="H910" s="36">
        <f>IF(ISNA(VLOOKUP(D910,'[1]Proportionate Shares'!$D$23:$I$1377,6,FALSE)),0,VLOOKUP(D910,'[1]Proportionate Shares'!$D$23:$I$1377,6,FALSE))</f>
        <v>9.2034544999999998E-5</v>
      </c>
      <c r="I910" s="105">
        <f>VLOOKUP(D910,'[1]Schedule of Pension Amounts LW'!$B$15:$E$1399,3,FALSE)</f>
        <v>5120572</v>
      </c>
      <c r="J910" s="105">
        <f>-IF(ISNA(VLOOKUP(D910,'[1]Combined Contribution Amounts'!$A$2:$K$1335,5,FALSE)),0,VLOOKUP(D910,'[1]Combined Contribution Amounts'!$A$2:$K$1335,5,FALSE))</f>
        <v>-322132</v>
      </c>
      <c r="K910" s="105">
        <f>-IF(ISNA(VLOOKUP(D910,'[1]Combined Contribution Amounts'!$A$2:$K$1335,7,FALSE)),0,VLOOKUP(D910,'[1]Combined Contribution Amounts'!$A$2:$K$1335,7,FALSE))+-IF(ISNA(VLOOKUP(D910,'[1]Combined Contribution Amounts'!$A$2:$K$1335,8,FALSE)),0,VLOOKUP(D910,'[1]Combined Contribution Amounts'!$A$2:$K$1335,8,FALSE))+-IF(ISNA(VLOOKUP(D910,'[1]Combined Contribution Amounts'!$A$2:$K$1335,9,FALSE)),0,VLOOKUP(D910,'[1]Combined Contribution Amounts'!$A$2:$K$1335,9,FALSE))</f>
        <v>0</v>
      </c>
      <c r="L910" s="105">
        <f>VLOOKUP(D910,'[1]Pension Expense Details'!$D$23:$S$1407,16,FALSE)</f>
        <v>435057</v>
      </c>
      <c r="M910" s="105">
        <f>ROUND(('[1]68_InOutFlowsCurPrdAndPriorHist'!$F$28-'[1]68_InOutFlowsCurPrdAndPriorHist'!$F$31)*$H910,0)-VLOOKUP(D910,'[1]Pension Expense Details'!$D$23:$S$1407,12,FALSE)</f>
        <v>-76227</v>
      </c>
      <c r="N910" s="105">
        <f>ROUND(('[1]68_InOutFlowsCurPrdAndPriorHist'!$F$29-'[1]68_InOutFlowsCurPrdAndPriorHist'!$F$32)*$H910,0)-VLOOKUP(D910,'[1]Pension Expense Details'!$D$23:$S$1407,13,FALSE)</f>
        <v>-575971</v>
      </c>
      <c r="O910" s="105">
        <f>ROUND(('[1]68_InOutFlowsCurPrdAndPriorHist'!$F$30-'[1]68_InOutFlowsCurPrdAndPriorHist'!$F$33)*$H910,0)-VLOOKUP(D910,'[1]Pension Expense Details'!$D$23:$S$1407,14,FALSE)</f>
        <v>249068</v>
      </c>
      <c r="P910" s="105">
        <f>ROUND((VLOOKUP(D910,'[1]Schedule of Pension Amounts LW'!$B$15:$AC$1399,28,FALSE)-VLOOKUP(D910,'[1]Schedule of Pension Amounts LW'!$B$15:$AC$1399,27,FALSE))*'[1]Schedule of Pension Amounts LW'!AD$4,0)+VLOOKUP(D910,'[1]Schedule of Pension Amounts LW'!$B$15:$AH$1399,33,FALSE)-VLOOKUP(D910,'[1]Pension Expense Details'!$D$23:$S$1407,15,FALSE)</f>
        <v>-46124</v>
      </c>
      <c r="Q910" s="98">
        <f t="shared" si="58"/>
        <v>4784243</v>
      </c>
      <c r="R910" s="98">
        <f>ROUND('[1]68_InOutFlowsCurPrdAndPrior'!$D$32*IF(ISNA(VLOOKUP(D910,'[1]Proportionate Shares'!$D$23:$I$1359,6,FALSE)),0,VLOOKUP(D910,'[1]Proportionate Shares'!$D$23:$I$1359,6,FALSE)),0)</f>
        <v>20098</v>
      </c>
      <c r="S910" s="98">
        <f>ROUND('[1]68_InOutFlowsCurPrdAndPrior'!$D$33*IF(ISNA(VLOOKUP(D910,'[1]Proportionate Shares'!$D$23:$I$1359,6,FALSE)),0,VLOOKUP(D910,'[1]Proportionate Shares'!$D$23:$I$1359,6,FALSE)),0)</f>
        <v>1484307</v>
      </c>
      <c r="T910" s="98">
        <f>ROUND('[1]68_InOutFlowsCurPrdAndPrior'!$D$35*IF(ISNA(VLOOKUP(D910,'[1]Proportionate Shares'!$D$23:$I$1359,6,FALSE)),0,VLOOKUP(D910,'[1]Proportionate Shares'!$D$23:$I$1359,6,FALSE)),0)</f>
        <v>287630</v>
      </c>
      <c r="U910" s="98">
        <f>VLOOKUP(D910,'[1]Schedule of Pension Amounts LW'!$B$15:$AS$1399,36,FALSE)</f>
        <v>332921</v>
      </c>
      <c r="V910" s="99">
        <f t="shared" si="59"/>
        <v>2124956</v>
      </c>
      <c r="W910" s="98">
        <f>ROUND('[1]68_InOutFlowsCurPrdAndPrior'!$F$32*IF(ISNA(VLOOKUP(D910,'[1]Proportionate Shares'!$D$23:$I$1359,6,FALSE)),0,VLOOKUP(D910,'[1]Proportionate Shares'!$D$23:$I$1359,6,FALSE)),0)</f>
        <v>166117</v>
      </c>
      <c r="X910" s="98">
        <f>ROUND('[1]68_InOutFlowsCurPrdAndPrior'!$F$33*IF(ISNA(VLOOKUP(D910,'[1]Proportionate Shares'!$D$23:$I$1359,6,FALSE)),0,VLOOKUP(D910,'[1]Proportionate Shares'!$D$23:$I$1359,6,FALSE)),0)</f>
        <v>613386</v>
      </c>
      <c r="Y910" s="98">
        <f>ROUND('[1]68_InOutFlowsCurPrdAndPrior'!$F$35*IF(ISNA(VLOOKUP(D910,'[1]Proportionate Shares'!$D$23:$I$1359,6,FALSE)),0,VLOOKUP(D910,'[1]Proportionate Shares'!$D$23:$I$1359,6,FALSE)),0)</f>
        <v>239591</v>
      </c>
      <c r="Z910" s="98">
        <f>-VLOOKUP(D910,'[1]Schedule of Pension Amounts LW'!$B$15:$AS$1399,37,FALSE)</f>
        <v>43940</v>
      </c>
      <c r="AA910" s="99">
        <f t="shared" si="60"/>
        <v>1063034</v>
      </c>
      <c r="AB910" s="72">
        <f>VLOOKUP(D910,'[1]Pension Expense Details'!$D$22:$S$1407,16,FALSE)</f>
        <v>435057</v>
      </c>
      <c r="AC910" s="72">
        <f t="shared" si="61"/>
        <v>569449</v>
      </c>
      <c r="AD910" s="72">
        <f>VLOOKUP(D910,'[1]Schedule of Pension Amounts LW'!$B$15:$W$1399,22,FALSE)</f>
        <v>1004506</v>
      </c>
    </row>
    <row r="911" spans="1:30" x14ac:dyDescent="0.3">
      <c r="A911" s="104"/>
      <c r="B911" s="33"/>
      <c r="C911" s="33" t="str">
        <f>VLOOKUP(D911,'[1]Employer information'!$I$3:$J$1391,2,FALSE)</f>
        <v xml:space="preserve">Public Education                                  </v>
      </c>
      <c r="D911" s="33" t="str">
        <f>'[1]Schedule of Pension Amounts LW'!B904</f>
        <v>0885</v>
      </c>
      <c r="E911" s="33" t="str">
        <f>IF(ISNA(VLOOKUP(D911,'[1]Proportionate Shares'!$D$23:$G$1400,2,FALSE)),"",VLOOKUP(D911,'[1]Proportionate Shares'!$D$23:$G$1400,2,FALSE))</f>
        <v>043907</v>
      </c>
      <c r="F911" s="33" t="str">
        <f>IF(ISNA(VLOOKUP(D911,'[1]Proportionate Shares'!$D$23:$G$1400,3,FALSE)),"",VLOOKUP(D911,'[1]Proportionate Shares'!$D$23:$G$1400,3,FALSE))</f>
        <v xml:space="preserve">   </v>
      </c>
      <c r="G911" s="34" t="str">
        <f>VLOOKUP(D911,'[1]Employer information'!$A$3:$B$1390,2,FALSE)</f>
        <v>MCKINNEY ISD</v>
      </c>
      <c r="H911" s="36">
        <f>IF(ISNA(VLOOKUP(D911,'[1]Proportionate Shares'!$D$23:$I$1377,6,FALSE)),0,VLOOKUP(D911,'[1]Proportionate Shares'!$D$23:$I$1377,6,FALSE))</f>
        <v>1.39981294E-3</v>
      </c>
      <c r="I911" s="105">
        <f>VLOOKUP(D911,'[1]Schedule of Pension Amounts LW'!$B$15:$E$1399,3,FALSE)</f>
        <v>76086879</v>
      </c>
      <c r="J911" s="105">
        <f>-IF(ISNA(VLOOKUP(D911,'[1]Combined Contribution Amounts'!$A$2:$K$1335,5,FALSE)),0,VLOOKUP(D911,'[1]Combined Contribution Amounts'!$A$2:$K$1335,5,FALSE))</f>
        <v>-4899514</v>
      </c>
      <c r="K911" s="105">
        <f>-IF(ISNA(VLOOKUP(D911,'[1]Combined Contribution Amounts'!$A$2:$K$1335,7,FALSE)),0,VLOOKUP(D911,'[1]Combined Contribution Amounts'!$A$2:$K$1335,7,FALSE))+-IF(ISNA(VLOOKUP(D911,'[1]Combined Contribution Amounts'!$A$2:$K$1335,8,FALSE)),0,VLOOKUP(D911,'[1]Combined Contribution Amounts'!$A$2:$K$1335,8,FALSE))+-IF(ISNA(VLOOKUP(D911,'[1]Combined Contribution Amounts'!$A$2:$K$1335,9,FALSE)),0,VLOOKUP(D911,'[1]Combined Contribution Amounts'!$A$2:$K$1335,9,FALSE))</f>
        <v>0</v>
      </c>
      <c r="L911" s="105">
        <f>VLOOKUP(D911,'[1]Pension Expense Details'!$D$23:$S$1407,16,FALSE)</f>
        <v>6899239</v>
      </c>
      <c r="M911" s="105">
        <f>ROUND(('[1]68_InOutFlowsCurPrdAndPriorHist'!$F$28-'[1]68_InOutFlowsCurPrdAndPriorHist'!$F$31)*$H911,0)-VLOOKUP(D911,'[1]Pension Expense Details'!$D$23:$S$1407,12,FALSE)</f>
        <v>-1159378</v>
      </c>
      <c r="N911" s="105">
        <f>ROUND(('[1]68_InOutFlowsCurPrdAndPriorHist'!$F$29-'[1]68_InOutFlowsCurPrdAndPriorHist'!$F$32)*$H911,0)-VLOOKUP(D911,'[1]Pension Expense Details'!$D$23:$S$1407,13,FALSE)</f>
        <v>-8760315</v>
      </c>
      <c r="O911" s="105">
        <f>ROUND(('[1]68_InOutFlowsCurPrdAndPriorHist'!$F$30-'[1]68_InOutFlowsCurPrdAndPriorHist'!$F$33)*$H911,0)-VLOOKUP(D911,'[1]Pension Expense Details'!$D$23:$S$1407,14,FALSE)</f>
        <v>3788231</v>
      </c>
      <c r="P911" s="105">
        <f>ROUND((VLOOKUP(D911,'[1]Schedule of Pension Amounts LW'!$B$15:$AC$1399,28,FALSE)-VLOOKUP(D911,'[1]Schedule of Pension Amounts LW'!$B$15:$AC$1399,27,FALSE))*'[1]Schedule of Pension Amounts LW'!AD$4,0)+VLOOKUP(D911,'[1]Schedule of Pension Amounts LW'!$B$15:$AH$1399,33,FALSE)-VLOOKUP(D911,'[1]Pension Expense Details'!$D$23:$S$1407,15,FALSE)</f>
        <v>811511</v>
      </c>
      <c r="Q911" s="98">
        <f t="shared" si="58"/>
        <v>72766653</v>
      </c>
      <c r="R911" s="98">
        <f>ROUND('[1]68_InOutFlowsCurPrdAndPrior'!$D$32*IF(ISNA(VLOOKUP(D911,'[1]Proportionate Shares'!$D$23:$I$1359,6,FALSE)),0,VLOOKUP(D911,'[1]Proportionate Shares'!$D$23:$I$1359,6,FALSE)),0)</f>
        <v>305685</v>
      </c>
      <c r="S911" s="98">
        <f>ROUND('[1]68_InOutFlowsCurPrdAndPrior'!$D$33*IF(ISNA(VLOOKUP(D911,'[1]Proportionate Shares'!$D$23:$I$1359,6,FALSE)),0,VLOOKUP(D911,'[1]Proportionate Shares'!$D$23:$I$1359,6,FALSE)),0)</f>
        <v>22575789</v>
      </c>
      <c r="T911" s="98">
        <f>ROUND('[1]68_InOutFlowsCurPrdAndPrior'!$D$35*IF(ISNA(VLOOKUP(D911,'[1]Proportionate Shares'!$D$23:$I$1359,6,FALSE)),0,VLOOKUP(D911,'[1]Proportionate Shares'!$D$23:$I$1359,6,FALSE)),0)</f>
        <v>4374753</v>
      </c>
      <c r="U911" s="98">
        <f>VLOOKUP(D911,'[1]Schedule of Pension Amounts LW'!$B$15:$AS$1399,36,FALSE)</f>
        <v>6029194</v>
      </c>
      <c r="V911" s="99">
        <f t="shared" si="59"/>
        <v>33285421</v>
      </c>
      <c r="W911" s="98">
        <f>ROUND('[1]68_InOutFlowsCurPrdAndPrior'!$F$32*IF(ISNA(VLOOKUP(D911,'[1]Proportionate Shares'!$D$23:$I$1359,6,FALSE)),0,VLOOKUP(D911,'[1]Proportionate Shares'!$D$23:$I$1359,6,FALSE)),0)</f>
        <v>2526574</v>
      </c>
      <c r="X911" s="98">
        <f>ROUND('[1]68_InOutFlowsCurPrdAndPrior'!$F$33*IF(ISNA(VLOOKUP(D911,'[1]Proportionate Shares'!$D$23:$I$1359,6,FALSE)),0,VLOOKUP(D911,'[1]Proportionate Shares'!$D$23:$I$1359,6,FALSE)),0)</f>
        <v>9329384</v>
      </c>
      <c r="Y911" s="98">
        <f>ROUND('[1]68_InOutFlowsCurPrdAndPrior'!$F$35*IF(ISNA(VLOOKUP(D911,'[1]Proportionate Shares'!$D$23:$I$1359,6,FALSE)),0,VLOOKUP(D911,'[1]Proportionate Shares'!$D$23:$I$1359,6,FALSE)),0)</f>
        <v>3644092</v>
      </c>
      <c r="Z911" s="98">
        <f>-VLOOKUP(D911,'[1]Schedule of Pension Amounts LW'!$B$15:$AS$1399,37,FALSE)</f>
        <v>989</v>
      </c>
      <c r="AA911" s="99">
        <f t="shared" si="60"/>
        <v>15501039</v>
      </c>
      <c r="AB911" s="72">
        <f>VLOOKUP(D911,'[1]Pension Expense Details'!$D$22:$S$1407,16,FALSE)</f>
        <v>6899239</v>
      </c>
      <c r="AC911" s="72">
        <f t="shared" si="61"/>
        <v>8357573</v>
      </c>
      <c r="AD911" s="72">
        <f>VLOOKUP(D911,'[1]Schedule of Pension Amounts LW'!$B$15:$W$1399,22,FALSE)</f>
        <v>15256812</v>
      </c>
    </row>
    <row r="912" spans="1:30" x14ac:dyDescent="0.3">
      <c r="A912" s="104"/>
      <c r="B912" s="33"/>
      <c r="C912" s="33" t="str">
        <f>VLOOKUP(D912,'[1]Employer information'!$I$3:$J$1391,2,FALSE)</f>
        <v xml:space="preserve">Public Education                                  </v>
      </c>
      <c r="D912" s="33" t="str">
        <f>'[1]Schedule of Pension Amounts LW'!B905</f>
        <v>0886</v>
      </c>
      <c r="E912" s="33" t="str">
        <f>IF(ISNA(VLOOKUP(D912,'[1]Proportionate Shares'!$D$23:$G$1400,2,FALSE)),"",VLOOKUP(D912,'[1]Proportionate Shares'!$D$23:$G$1400,2,FALSE))</f>
        <v>090903</v>
      </c>
      <c r="F912" s="33" t="str">
        <f>IF(ISNA(VLOOKUP(D912,'[1]Proportionate Shares'!$D$23:$G$1400,3,FALSE)),"",VLOOKUP(D912,'[1]Proportionate Shares'!$D$23:$G$1400,3,FALSE))</f>
        <v xml:space="preserve">   </v>
      </c>
      <c r="G912" s="34" t="str">
        <f>VLOOKUP(D912,'[1]Employer information'!$A$3:$B$1390,2,FALSE)</f>
        <v>MCLEAN ISD</v>
      </c>
      <c r="H912" s="36">
        <f>IF(ISNA(VLOOKUP(D912,'[1]Proportionate Shares'!$D$23:$I$1377,6,FALSE)),0,VLOOKUP(D912,'[1]Proportionate Shares'!$D$23:$I$1377,6,FALSE))</f>
        <v>9.6290970000000008E-6</v>
      </c>
      <c r="I912" s="105">
        <f>VLOOKUP(D912,'[1]Schedule of Pension Amounts LW'!$B$15:$E$1399,3,FALSE)</f>
        <v>526022</v>
      </c>
      <c r="J912" s="105">
        <f>-IF(ISNA(VLOOKUP(D912,'[1]Combined Contribution Amounts'!$A$2:$K$1335,5,FALSE)),0,VLOOKUP(D912,'[1]Combined Contribution Amounts'!$A$2:$K$1335,5,FALSE))</f>
        <v>-33703</v>
      </c>
      <c r="K912" s="105">
        <f>-IF(ISNA(VLOOKUP(D912,'[1]Combined Contribution Amounts'!$A$2:$K$1335,7,FALSE)),0,VLOOKUP(D912,'[1]Combined Contribution Amounts'!$A$2:$K$1335,7,FALSE))+-IF(ISNA(VLOOKUP(D912,'[1]Combined Contribution Amounts'!$A$2:$K$1335,8,FALSE)),0,VLOOKUP(D912,'[1]Combined Contribution Amounts'!$A$2:$K$1335,8,FALSE))+-IF(ISNA(VLOOKUP(D912,'[1]Combined Contribution Amounts'!$A$2:$K$1335,9,FALSE)),0,VLOOKUP(D912,'[1]Combined Contribution Amounts'!$A$2:$K$1335,9,FALSE))</f>
        <v>0</v>
      </c>
      <c r="L912" s="105">
        <f>VLOOKUP(D912,'[1]Pension Expense Details'!$D$23:$S$1407,16,FALSE)</f>
        <v>47046</v>
      </c>
      <c r="M912" s="105">
        <f>ROUND(('[1]68_InOutFlowsCurPrdAndPriorHist'!$F$28-'[1]68_InOutFlowsCurPrdAndPriorHist'!$F$31)*$H912,0)-VLOOKUP(D912,'[1]Pension Expense Details'!$D$23:$S$1407,12,FALSE)</f>
        <v>-7975</v>
      </c>
      <c r="N912" s="105">
        <f>ROUND(('[1]68_InOutFlowsCurPrdAndPriorHist'!$F$29-'[1]68_InOutFlowsCurPrdAndPriorHist'!$F$32)*$H912,0)-VLOOKUP(D912,'[1]Pension Expense Details'!$D$23:$S$1407,13,FALSE)</f>
        <v>-60261</v>
      </c>
      <c r="O912" s="105">
        <f>ROUND(('[1]68_InOutFlowsCurPrdAndPriorHist'!$F$30-'[1]68_InOutFlowsCurPrdAndPriorHist'!$F$33)*$H912,0)-VLOOKUP(D912,'[1]Pension Expense Details'!$D$23:$S$1407,14,FALSE)</f>
        <v>26058</v>
      </c>
      <c r="P912" s="105">
        <f>ROUND((VLOOKUP(D912,'[1]Schedule of Pension Amounts LW'!$B$15:$AC$1399,28,FALSE)-VLOOKUP(D912,'[1]Schedule of Pension Amounts LW'!$B$15:$AC$1399,27,FALSE))*'[1]Schedule of Pension Amounts LW'!AD$4,0)+VLOOKUP(D912,'[1]Schedule of Pension Amounts LW'!$B$15:$AH$1399,33,FALSE)-VLOOKUP(D912,'[1]Pension Expense Details'!$D$23:$S$1407,15,FALSE)</f>
        <v>3364</v>
      </c>
      <c r="Q912" s="98">
        <f t="shared" si="58"/>
        <v>500551</v>
      </c>
      <c r="R912" s="98">
        <f>ROUND('[1]68_InOutFlowsCurPrdAndPrior'!$D$32*IF(ISNA(VLOOKUP(D912,'[1]Proportionate Shares'!$D$23:$I$1359,6,FALSE)),0,VLOOKUP(D912,'[1]Proportionate Shares'!$D$23:$I$1359,6,FALSE)),0)</f>
        <v>2103</v>
      </c>
      <c r="S912" s="98">
        <f>ROUND('[1]68_InOutFlowsCurPrdAndPrior'!$D$33*IF(ISNA(VLOOKUP(D912,'[1]Proportionate Shares'!$D$23:$I$1359,6,FALSE)),0,VLOOKUP(D912,'[1]Proportionate Shares'!$D$23:$I$1359,6,FALSE)),0)</f>
        <v>155295</v>
      </c>
      <c r="T912" s="98">
        <f>ROUND('[1]68_InOutFlowsCurPrdAndPrior'!$D$35*IF(ISNA(VLOOKUP(D912,'[1]Proportionate Shares'!$D$23:$I$1359,6,FALSE)),0,VLOOKUP(D912,'[1]Proportionate Shares'!$D$23:$I$1359,6,FALSE)),0)</f>
        <v>30093</v>
      </c>
      <c r="U912" s="98">
        <f>VLOOKUP(D912,'[1]Schedule of Pension Amounts LW'!$B$15:$AS$1399,36,FALSE)</f>
        <v>63849</v>
      </c>
      <c r="V912" s="99">
        <f t="shared" si="59"/>
        <v>251340</v>
      </c>
      <c r="W912" s="98">
        <f>ROUND('[1]68_InOutFlowsCurPrdAndPrior'!$F$32*IF(ISNA(VLOOKUP(D912,'[1]Proportionate Shares'!$D$23:$I$1359,6,FALSE)),0,VLOOKUP(D912,'[1]Proportionate Shares'!$D$23:$I$1359,6,FALSE)),0)</f>
        <v>17380</v>
      </c>
      <c r="X912" s="98">
        <f>ROUND('[1]68_InOutFlowsCurPrdAndPrior'!$F$33*IF(ISNA(VLOOKUP(D912,'[1]Proportionate Shares'!$D$23:$I$1359,6,FALSE)),0,VLOOKUP(D912,'[1]Proportionate Shares'!$D$23:$I$1359,6,FALSE)),0)</f>
        <v>64175</v>
      </c>
      <c r="Y912" s="98">
        <f>ROUND('[1]68_InOutFlowsCurPrdAndPrior'!$F$35*IF(ISNA(VLOOKUP(D912,'[1]Proportionate Shares'!$D$23:$I$1359,6,FALSE)),0,VLOOKUP(D912,'[1]Proportionate Shares'!$D$23:$I$1359,6,FALSE)),0)</f>
        <v>25067</v>
      </c>
      <c r="Z912" s="98">
        <f>-VLOOKUP(D912,'[1]Schedule of Pension Amounts LW'!$B$15:$AS$1399,37,FALSE)</f>
        <v>44294</v>
      </c>
      <c r="AA912" s="99">
        <f t="shared" si="60"/>
        <v>150916</v>
      </c>
      <c r="AB912" s="72">
        <f>VLOOKUP(D912,'[1]Pension Expense Details'!$D$22:$S$1407,16,FALSE)</f>
        <v>47046</v>
      </c>
      <c r="AC912" s="72">
        <f t="shared" si="61"/>
        <v>60310</v>
      </c>
      <c r="AD912" s="72">
        <f>VLOOKUP(D912,'[1]Schedule of Pension Amounts LW'!$B$15:$W$1399,22,FALSE)</f>
        <v>107356</v>
      </c>
    </row>
    <row r="913" spans="1:30" x14ac:dyDescent="0.3">
      <c r="A913" s="104"/>
      <c r="B913" s="33"/>
      <c r="C913" s="33" t="str">
        <f>VLOOKUP(D913,'[1]Employer information'!$I$3:$J$1391,2,FALSE)</f>
        <v xml:space="preserve">Public Education                                  </v>
      </c>
      <c r="D913" s="33" t="str">
        <f>'[1]Schedule of Pension Amounts LW'!B906</f>
        <v>0887</v>
      </c>
      <c r="E913" s="33" t="str">
        <f>IF(ISNA(VLOOKUP(D913,'[1]Proportionate Shares'!$D$23:$G$1400,2,FALSE)),"",VLOOKUP(D913,'[1]Proportionate Shares'!$D$23:$G$1400,2,FALSE))</f>
        <v>034906</v>
      </c>
      <c r="F913" s="33" t="str">
        <f>IF(ISNA(VLOOKUP(D913,'[1]Proportionate Shares'!$D$23:$G$1400,3,FALSE)),"",VLOOKUP(D913,'[1]Proportionate Shares'!$D$23:$G$1400,3,FALSE))</f>
        <v xml:space="preserve">   </v>
      </c>
      <c r="G913" s="34" t="str">
        <f>VLOOKUP(D913,'[1]Employer information'!$A$3:$B$1390,2,FALSE)</f>
        <v>MCLEOD ISD</v>
      </c>
      <c r="H913" s="36">
        <f>IF(ISNA(VLOOKUP(D913,'[1]Proportionate Shares'!$D$23:$I$1377,6,FALSE)),0,VLOOKUP(D913,'[1]Proportionate Shares'!$D$23:$I$1377,6,FALSE))</f>
        <v>1.3929806E-5</v>
      </c>
      <c r="I913" s="105">
        <f>VLOOKUP(D913,'[1]Schedule of Pension Amounts LW'!$B$15:$E$1399,3,FALSE)</f>
        <v>784622</v>
      </c>
      <c r="J913" s="105">
        <f>-IF(ISNA(VLOOKUP(D913,'[1]Combined Contribution Amounts'!$A$2:$K$1335,5,FALSE)),0,VLOOKUP(D913,'[1]Combined Contribution Amounts'!$A$2:$K$1335,5,FALSE))</f>
        <v>-48756</v>
      </c>
      <c r="K913" s="105">
        <f>-IF(ISNA(VLOOKUP(D913,'[1]Combined Contribution Amounts'!$A$2:$K$1335,7,FALSE)),0,VLOOKUP(D913,'[1]Combined Contribution Amounts'!$A$2:$K$1335,7,FALSE))+-IF(ISNA(VLOOKUP(D913,'[1]Combined Contribution Amounts'!$A$2:$K$1335,8,FALSE)),0,VLOOKUP(D913,'[1]Combined Contribution Amounts'!$A$2:$K$1335,8,FALSE))+-IF(ISNA(VLOOKUP(D913,'[1]Combined Contribution Amounts'!$A$2:$K$1335,9,FALSE)),0,VLOOKUP(D913,'[1]Combined Contribution Amounts'!$A$2:$K$1335,9,FALSE))</f>
        <v>0</v>
      </c>
      <c r="L913" s="105">
        <f>VLOOKUP(D913,'[1]Pension Expense Details'!$D$23:$S$1407,16,FALSE)</f>
        <v>64338</v>
      </c>
      <c r="M913" s="105">
        <f>ROUND(('[1]68_InOutFlowsCurPrdAndPriorHist'!$F$28-'[1]68_InOutFlowsCurPrdAndPriorHist'!$F$31)*$H913,0)-VLOOKUP(D913,'[1]Pension Expense Details'!$D$23:$S$1407,12,FALSE)</f>
        <v>-11537</v>
      </c>
      <c r="N913" s="105">
        <f>ROUND(('[1]68_InOutFlowsCurPrdAndPriorHist'!$F$29-'[1]68_InOutFlowsCurPrdAndPriorHist'!$F$32)*$H913,0)-VLOOKUP(D913,'[1]Pension Expense Details'!$D$23:$S$1407,13,FALSE)</f>
        <v>-87176</v>
      </c>
      <c r="O913" s="105">
        <f>ROUND(('[1]68_InOutFlowsCurPrdAndPriorHist'!$F$30-'[1]68_InOutFlowsCurPrdAndPriorHist'!$F$33)*$H913,0)-VLOOKUP(D913,'[1]Pension Expense Details'!$D$23:$S$1407,14,FALSE)</f>
        <v>37698</v>
      </c>
      <c r="P913" s="105">
        <f>ROUND((VLOOKUP(D913,'[1]Schedule of Pension Amounts LW'!$B$15:$AC$1399,28,FALSE)-VLOOKUP(D913,'[1]Schedule of Pension Amounts LW'!$B$15:$AC$1399,27,FALSE))*'[1]Schedule of Pension Amounts LW'!AD$4,0)+VLOOKUP(D913,'[1]Schedule of Pension Amounts LW'!$B$15:$AH$1399,33,FALSE)-VLOOKUP(D913,'[1]Pension Expense Details'!$D$23:$S$1407,15,FALSE)</f>
        <v>-15074</v>
      </c>
      <c r="Q913" s="98">
        <f t="shared" si="58"/>
        <v>724115</v>
      </c>
      <c r="R913" s="98">
        <f>ROUND('[1]68_InOutFlowsCurPrdAndPrior'!$D$32*IF(ISNA(VLOOKUP(D913,'[1]Proportionate Shares'!$D$23:$I$1359,6,FALSE)),0,VLOOKUP(D913,'[1]Proportionate Shares'!$D$23:$I$1359,6,FALSE)),0)</f>
        <v>3042</v>
      </c>
      <c r="S913" s="98">
        <f>ROUND('[1]68_InOutFlowsCurPrdAndPrior'!$D$33*IF(ISNA(VLOOKUP(D913,'[1]Proportionate Shares'!$D$23:$I$1359,6,FALSE)),0,VLOOKUP(D913,'[1]Proportionate Shares'!$D$23:$I$1359,6,FALSE)),0)</f>
        <v>224656</v>
      </c>
      <c r="T913" s="98">
        <f>ROUND('[1]68_InOutFlowsCurPrdAndPrior'!$D$35*IF(ISNA(VLOOKUP(D913,'[1]Proportionate Shares'!$D$23:$I$1359,6,FALSE)),0,VLOOKUP(D913,'[1]Proportionate Shares'!$D$23:$I$1359,6,FALSE)),0)</f>
        <v>43534</v>
      </c>
      <c r="U913" s="98">
        <f>VLOOKUP(D913,'[1]Schedule of Pension Amounts LW'!$B$15:$AS$1399,36,FALSE)</f>
        <v>75609</v>
      </c>
      <c r="V913" s="99">
        <f t="shared" si="59"/>
        <v>346841</v>
      </c>
      <c r="W913" s="98">
        <f>ROUND('[1]68_InOutFlowsCurPrdAndPrior'!$F$32*IF(ISNA(VLOOKUP(D913,'[1]Proportionate Shares'!$D$23:$I$1359,6,FALSE)),0,VLOOKUP(D913,'[1]Proportionate Shares'!$D$23:$I$1359,6,FALSE)),0)</f>
        <v>25142</v>
      </c>
      <c r="X913" s="98">
        <f>ROUND('[1]68_InOutFlowsCurPrdAndPrior'!$F$33*IF(ISNA(VLOOKUP(D913,'[1]Proportionate Shares'!$D$23:$I$1359,6,FALSE)),0,VLOOKUP(D913,'[1]Proportionate Shares'!$D$23:$I$1359,6,FALSE)),0)</f>
        <v>92838</v>
      </c>
      <c r="Y913" s="98">
        <f>ROUND('[1]68_InOutFlowsCurPrdAndPrior'!$F$35*IF(ISNA(VLOOKUP(D913,'[1]Proportionate Shares'!$D$23:$I$1359,6,FALSE)),0,VLOOKUP(D913,'[1]Proportionate Shares'!$D$23:$I$1359,6,FALSE)),0)</f>
        <v>36263</v>
      </c>
      <c r="Z913" s="98">
        <f>-VLOOKUP(D913,'[1]Schedule of Pension Amounts LW'!$B$15:$AS$1399,37,FALSE)</f>
        <v>114477</v>
      </c>
      <c r="AA913" s="99">
        <f t="shared" si="60"/>
        <v>268720</v>
      </c>
      <c r="AB913" s="72">
        <f>VLOOKUP(D913,'[1]Pension Expense Details'!$D$22:$S$1407,16,FALSE)</f>
        <v>64338</v>
      </c>
      <c r="AC913" s="72">
        <f t="shared" si="61"/>
        <v>72993</v>
      </c>
      <c r="AD913" s="72">
        <f>VLOOKUP(D913,'[1]Schedule of Pension Amounts LW'!$B$15:$W$1399,22,FALSE)</f>
        <v>137331</v>
      </c>
    </row>
    <row r="914" spans="1:30" x14ac:dyDescent="0.3">
      <c r="A914" s="104"/>
      <c r="B914" s="33"/>
      <c r="C914" s="33" t="str">
        <f>VLOOKUP(D914,'[1]Employer information'!$I$3:$J$1391,2,FALSE)</f>
        <v xml:space="preserve">Public Education                                  </v>
      </c>
      <c r="D914" s="33" t="str">
        <f>'[1]Schedule of Pension Amounts LW'!B907</f>
        <v>1823</v>
      </c>
      <c r="E914" s="33" t="str">
        <f>IF(ISNA(VLOOKUP(D914,'[1]Proportionate Shares'!$D$23:$G$1400,2,FALSE)),"",VLOOKUP(D914,'[1]Proportionate Shares'!$D$23:$G$1400,2,FALSE))</f>
        <v>162904</v>
      </c>
      <c r="F914" s="33" t="str">
        <f>IF(ISNA(VLOOKUP(D914,'[1]Proportionate Shares'!$D$23:$G$1400,3,FALSE)),"",VLOOKUP(D914,'[1]Proportionate Shares'!$D$23:$G$1400,3,FALSE))</f>
        <v/>
      </c>
      <c r="G914" s="34" t="str">
        <f>VLOOKUP(D914,'[1]Employer information'!$A$3:$B$1390,2,FALSE)</f>
        <v>MCMULLEN COUNTY ISD</v>
      </c>
      <c r="H914" s="36">
        <f>IF(ISNA(VLOOKUP(D914,'[1]Proportionate Shares'!$D$23:$I$1377,6,FALSE)),0,VLOOKUP(D914,'[1]Proportionate Shares'!$D$23:$I$1377,6,FALSE))</f>
        <v>2.4154311E-5</v>
      </c>
      <c r="I914" s="105">
        <f>VLOOKUP(D914,'[1]Schedule of Pension Amounts LW'!$B$15:$E$1399,3,FALSE)</f>
        <v>1314157</v>
      </c>
      <c r="J914" s="105">
        <f>-IF(ISNA(VLOOKUP(D914,'[1]Combined Contribution Amounts'!$A$2:$K$1335,5,FALSE)),0,VLOOKUP(D914,'[1]Combined Contribution Amounts'!$A$2:$K$1335,5,FALSE))</f>
        <v>-84543</v>
      </c>
      <c r="K914" s="105">
        <f>-IF(ISNA(VLOOKUP(D914,'[1]Combined Contribution Amounts'!$A$2:$K$1335,7,FALSE)),0,VLOOKUP(D914,'[1]Combined Contribution Amounts'!$A$2:$K$1335,7,FALSE))+-IF(ISNA(VLOOKUP(D914,'[1]Combined Contribution Amounts'!$A$2:$K$1335,8,FALSE)),0,VLOOKUP(D914,'[1]Combined Contribution Amounts'!$A$2:$K$1335,8,FALSE))+-IF(ISNA(VLOOKUP(D914,'[1]Combined Contribution Amounts'!$A$2:$K$1335,9,FALSE)),0,VLOOKUP(D914,'[1]Combined Contribution Amounts'!$A$2:$K$1335,9,FALSE))</f>
        <v>0</v>
      </c>
      <c r="L914" s="105">
        <f>VLOOKUP(D914,'[1]Pension Expense Details'!$D$23:$S$1407,16,FALSE)</f>
        <v>118852</v>
      </c>
      <c r="M914" s="105">
        <f>ROUND(('[1]68_InOutFlowsCurPrdAndPriorHist'!$F$28-'[1]68_InOutFlowsCurPrdAndPriorHist'!$F$31)*$H914,0)-VLOOKUP(D914,'[1]Pension Expense Details'!$D$23:$S$1407,12,FALSE)</f>
        <v>-20005</v>
      </c>
      <c r="N914" s="105">
        <f>ROUND(('[1]68_InOutFlowsCurPrdAndPriorHist'!$F$29-'[1]68_InOutFlowsCurPrdAndPriorHist'!$F$32)*$H914,0)-VLOOKUP(D914,'[1]Pension Expense Details'!$D$23:$S$1407,13,FALSE)</f>
        <v>-151162</v>
      </c>
      <c r="O914" s="105">
        <f>ROUND(('[1]68_InOutFlowsCurPrdAndPriorHist'!$F$30-'[1]68_InOutFlowsCurPrdAndPriorHist'!$F$33)*$H914,0)-VLOOKUP(D914,'[1]Pension Expense Details'!$D$23:$S$1407,14,FALSE)</f>
        <v>65367</v>
      </c>
      <c r="P914" s="105">
        <f>ROUND((VLOOKUP(D914,'[1]Schedule of Pension Amounts LW'!$B$15:$AC$1399,28,FALSE)-VLOOKUP(D914,'[1]Schedule of Pension Amounts LW'!$B$15:$AC$1399,27,FALSE))*'[1]Schedule of Pension Amounts LW'!AD$4,0)+VLOOKUP(D914,'[1]Schedule of Pension Amounts LW'!$B$15:$AH$1399,33,FALSE)-VLOOKUP(D914,'[1]Pension Expense Details'!$D$23:$S$1407,15,FALSE)</f>
        <v>12951</v>
      </c>
      <c r="Q914" s="98">
        <f t="shared" si="58"/>
        <v>1255617</v>
      </c>
      <c r="R914" s="98">
        <f>ROUND('[1]68_InOutFlowsCurPrdAndPrior'!$D$32*IF(ISNA(VLOOKUP(D914,'[1]Proportionate Shares'!$D$23:$I$1359,6,FALSE)),0,VLOOKUP(D914,'[1]Proportionate Shares'!$D$23:$I$1359,6,FALSE)),0)</f>
        <v>5275</v>
      </c>
      <c r="S914" s="98">
        <f>ROUND('[1]68_InOutFlowsCurPrdAndPrior'!$D$33*IF(ISNA(VLOOKUP(D914,'[1]Proportionate Shares'!$D$23:$I$1359,6,FALSE)),0,VLOOKUP(D914,'[1]Proportionate Shares'!$D$23:$I$1359,6,FALSE)),0)</f>
        <v>389554</v>
      </c>
      <c r="T914" s="98">
        <f>ROUND('[1]68_InOutFlowsCurPrdAndPrior'!$D$35*IF(ISNA(VLOOKUP(D914,'[1]Proportionate Shares'!$D$23:$I$1359,6,FALSE)),0,VLOOKUP(D914,'[1]Proportionate Shares'!$D$23:$I$1359,6,FALSE)),0)</f>
        <v>75488</v>
      </c>
      <c r="U914" s="98">
        <f>VLOOKUP(D914,'[1]Schedule of Pension Amounts LW'!$B$15:$AS$1399,36,FALSE)</f>
        <v>81539</v>
      </c>
      <c r="V914" s="99">
        <f t="shared" si="59"/>
        <v>551856</v>
      </c>
      <c r="W914" s="98">
        <f>ROUND('[1]68_InOutFlowsCurPrdAndPrior'!$F$32*IF(ISNA(VLOOKUP(D914,'[1]Proportionate Shares'!$D$23:$I$1359,6,FALSE)),0,VLOOKUP(D914,'[1]Proportionate Shares'!$D$23:$I$1359,6,FALSE)),0)</f>
        <v>43597</v>
      </c>
      <c r="X914" s="98">
        <f>ROUND('[1]68_InOutFlowsCurPrdAndPrior'!$F$33*IF(ISNA(VLOOKUP(D914,'[1]Proportionate Shares'!$D$23:$I$1359,6,FALSE)),0,VLOOKUP(D914,'[1]Proportionate Shares'!$D$23:$I$1359,6,FALSE)),0)</f>
        <v>160982</v>
      </c>
      <c r="Y914" s="98">
        <f>ROUND('[1]68_InOutFlowsCurPrdAndPrior'!$F$35*IF(ISNA(VLOOKUP(D914,'[1]Proportionate Shares'!$D$23:$I$1359,6,FALSE)),0,VLOOKUP(D914,'[1]Proportionate Shares'!$D$23:$I$1359,6,FALSE)),0)</f>
        <v>62880</v>
      </c>
      <c r="Z914" s="98">
        <f>-VLOOKUP(D914,'[1]Schedule of Pension Amounts LW'!$B$15:$AS$1399,37,FALSE)</f>
        <v>26806</v>
      </c>
      <c r="AA914" s="99">
        <f t="shared" si="60"/>
        <v>294265</v>
      </c>
      <c r="AB914" s="72">
        <f>VLOOKUP(D914,'[1]Pension Expense Details'!$D$22:$S$1407,16,FALSE)</f>
        <v>118852</v>
      </c>
      <c r="AC914" s="72">
        <f t="shared" si="61"/>
        <v>136262</v>
      </c>
      <c r="AD914" s="72">
        <f>VLOOKUP(D914,'[1]Schedule of Pension Amounts LW'!$B$15:$W$1399,22,FALSE)</f>
        <v>255114</v>
      </c>
    </row>
    <row r="915" spans="1:30" x14ac:dyDescent="0.3">
      <c r="A915" s="104"/>
      <c r="B915" s="33"/>
      <c r="C915" s="33" t="str">
        <f>VLOOKUP(D915,'[1]Employer information'!$I$3:$J$1391,2,FALSE)</f>
        <v xml:space="preserve">Public Education                                  </v>
      </c>
      <c r="D915" s="33" t="str">
        <f>'[1]Schedule of Pension Amounts LW'!B908</f>
        <v>1868</v>
      </c>
      <c r="E915" s="33" t="str">
        <f>IF(ISNA(VLOOKUP(D915,'[1]Proportionate Shares'!$D$23:$G$1400,2,FALSE)),"",VLOOKUP(D915,'[1]Proportionate Shares'!$D$23:$G$1400,2,FALSE))</f>
        <v>223902</v>
      </c>
      <c r="F915" s="33" t="str">
        <f>IF(ISNA(VLOOKUP(D915,'[1]Proportionate Shares'!$D$23:$G$1400,3,FALSE)),"",VLOOKUP(D915,'[1]Proportionate Shares'!$D$23:$G$1400,3,FALSE))</f>
        <v/>
      </c>
      <c r="G915" s="34" t="str">
        <f>VLOOKUP(D915,'[1]Employer information'!$A$3:$B$1390,2,FALSE)</f>
        <v>MEADOW ISD</v>
      </c>
      <c r="H915" s="36">
        <f>IF(ISNA(VLOOKUP(D915,'[1]Proportionate Shares'!$D$23:$I$1377,6,FALSE)),0,VLOOKUP(D915,'[1]Proportionate Shares'!$D$23:$I$1377,6,FALSE))</f>
        <v>1.5130336E-5</v>
      </c>
      <c r="I915" s="105">
        <f>VLOOKUP(D915,'[1]Schedule of Pension Amounts LW'!$B$15:$E$1399,3,FALSE)</f>
        <v>893588</v>
      </c>
      <c r="J915" s="105">
        <f>-IF(ISNA(VLOOKUP(D915,'[1]Combined Contribution Amounts'!$A$2:$K$1335,5,FALSE)),0,VLOOKUP(D915,'[1]Combined Contribution Amounts'!$A$2:$K$1335,5,FALSE))</f>
        <v>-52958</v>
      </c>
      <c r="K915" s="105">
        <f>-IF(ISNA(VLOOKUP(D915,'[1]Combined Contribution Amounts'!$A$2:$K$1335,7,FALSE)),0,VLOOKUP(D915,'[1]Combined Contribution Amounts'!$A$2:$K$1335,7,FALSE))+-IF(ISNA(VLOOKUP(D915,'[1]Combined Contribution Amounts'!$A$2:$K$1335,8,FALSE)),0,VLOOKUP(D915,'[1]Combined Contribution Amounts'!$A$2:$K$1335,8,FALSE))+-IF(ISNA(VLOOKUP(D915,'[1]Combined Contribution Amounts'!$A$2:$K$1335,9,FALSE)),0,VLOOKUP(D915,'[1]Combined Contribution Amounts'!$A$2:$K$1335,9,FALSE))</f>
        <v>0</v>
      </c>
      <c r="L915" s="105">
        <f>VLOOKUP(D915,'[1]Pension Expense Details'!$D$23:$S$1407,16,FALSE)</f>
        <v>63384</v>
      </c>
      <c r="M915" s="105">
        <f>ROUND(('[1]68_InOutFlowsCurPrdAndPriorHist'!$F$28-'[1]68_InOutFlowsCurPrdAndPriorHist'!$F$31)*$H915,0)-VLOOKUP(D915,'[1]Pension Expense Details'!$D$23:$S$1407,12,FALSE)</f>
        <v>-12531</v>
      </c>
      <c r="N915" s="105">
        <f>ROUND(('[1]68_InOutFlowsCurPrdAndPriorHist'!$F$29-'[1]68_InOutFlowsCurPrdAndPriorHist'!$F$32)*$H915,0)-VLOOKUP(D915,'[1]Pension Expense Details'!$D$23:$S$1407,13,FALSE)</f>
        <v>-94689</v>
      </c>
      <c r="O915" s="105">
        <f>ROUND(('[1]68_InOutFlowsCurPrdAndPriorHist'!$F$30-'[1]68_InOutFlowsCurPrdAndPriorHist'!$F$33)*$H915,0)-VLOOKUP(D915,'[1]Pension Expense Details'!$D$23:$S$1407,14,FALSE)</f>
        <v>40946</v>
      </c>
      <c r="P915" s="105">
        <f>ROUND((VLOOKUP(D915,'[1]Schedule of Pension Amounts LW'!$B$15:$AC$1399,28,FALSE)-VLOOKUP(D915,'[1]Schedule of Pension Amounts LW'!$B$15:$AC$1399,27,FALSE))*'[1]Schedule of Pension Amounts LW'!AD$4,0)+VLOOKUP(D915,'[1]Schedule of Pension Amounts LW'!$B$15:$AH$1399,33,FALSE)-VLOOKUP(D915,'[1]Pension Expense Details'!$D$23:$S$1407,15,FALSE)</f>
        <v>-51218</v>
      </c>
      <c r="Q915" s="98">
        <f t="shared" si="58"/>
        <v>786522</v>
      </c>
      <c r="R915" s="98">
        <f>ROUND('[1]68_InOutFlowsCurPrdAndPrior'!$D$32*IF(ISNA(VLOOKUP(D915,'[1]Proportionate Shares'!$D$23:$I$1359,6,FALSE)),0,VLOOKUP(D915,'[1]Proportionate Shares'!$D$23:$I$1359,6,FALSE)),0)</f>
        <v>3304</v>
      </c>
      <c r="S915" s="98">
        <f>ROUND('[1]68_InOutFlowsCurPrdAndPrior'!$D$33*IF(ISNA(VLOOKUP(D915,'[1]Proportionate Shares'!$D$23:$I$1359,6,FALSE)),0,VLOOKUP(D915,'[1]Proportionate Shares'!$D$23:$I$1359,6,FALSE)),0)</f>
        <v>244018</v>
      </c>
      <c r="T915" s="98">
        <f>ROUND('[1]68_InOutFlowsCurPrdAndPrior'!$D$35*IF(ISNA(VLOOKUP(D915,'[1]Proportionate Shares'!$D$23:$I$1359,6,FALSE)),0,VLOOKUP(D915,'[1]Proportionate Shares'!$D$23:$I$1359,6,FALSE)),0)</f>
        <v>47286</v>
      </c>
      <c r="U915" s="98">
        <f>VLOOKUP(D915,'[1]Schedule of Pension Amounts LW'!$B$15:$AS$1399,36,FALSE)</f>
        <v>87702</v>
      </c>
      <c r="V915" s="99">
        <f t="shared" si="59"/>
        <v>382310</v>
      </c>
      <c r="W915" s="98">
        <f>ROUND('[1]68_InOutFlowsCurPrdAndPrior'!$F$32*IF(ISNA(VLOOKUP(D915,'[1]Proportionate Shares'!$D$23:$I$1359,6,FALSE)),0,VLOOKUP(D915,'[1]Proportionate Shares'!$D$23:$I$1359,6,FALSE)),0)</f>
        <v>27309</v>
      </c>
      <c r="X915" s="98">
        <f>ROUND('[1]68_InOutFlowsCurPrdAndPrior'!$F$33*IF(ISNA(VLOOKUP(D915,'[1]Proportionate Shares'!$D$23:$I$1359,6,FALSE)),0,VLOOKUP(D915,'[1]Proportionate Shares'!$D$23:$I$1359,6,FALSE)),0)</f>
        <v>100840</v>
      </c>
      <c r="Y915" s="98">
        <f>ROUND('[1]68_InOutFlowsCurPrdAndPrior'!$F$35*IF(ISNA(VLOOKUP(D915,'[1]Proportionate Shares'!$D$23:$I$1359,6,FALSE)),0,VLOOKUP(D915,'[1]Proportionate Shares'!$D$23:$I$1359,6,FALSE)),0)</f>
        <v>39388</v>
      </c>
      <c r="Z915" s="98">
        <f>-VLOOKUP(D915,'[1]Schedule of Pension Amounts LW'!$B$15:$AS$1399,37,FALSE)</f>
        <v>77487</v>
      </c>
      <c r="AA915" s="99">
        <f t="shared" si="60"/>
        <v>245024</v>
      </c>
      <c r="AB915" s="72">
        <f>VLOOKUP(D915,'[1]Pension Expense Details'!$D$22:$S$1407,16,FALSE)</f>
        <v>63384</v>
      </c>
      <c r="AC915" s="72">
        <f t="shared" si="61"/>
        <v>101238</v>
      </c>
      <c r="AD915" s="72">
        <f>VLOOKUP(D915,'[1]Schedule of Pension Amounts LW'!$B$15:$W$1399,22,FALSE)</f>
        <v>164622</v>
      </c>
    </row>
    <row r="916" spans="1:30" x14ac:dyDescent="0.3">
      <c r="A916" s="104"/>
      <c r="B916" s="33"/>
      <c r="C916" s="33" t="str">
        <f>VLOOKUP(D916,'[1]Employer information'!$I$3:$J$1391,2,FALSE)</f>
        <v xml:space="preserve">Public Education                                  </v>
      </c>
      <c r="D916" s="33" t="str">
        <f>'[1]Schedule of Pension Amounts LW'!B909</f>
        <v>1824</v>
      </c>
      <c r="E916" s="33" t="str">
        <f>IF(ISNA(VLOOKUP(D916,'[1]Proportionate Shares'!$D$23:$G$1400,2,FALSE)),"",VLOOKUP(D916,'[1]Proportionate Shares'!$D$23:$G$1400,2,FALSE))</f>
        <v>010901</v>
      </c>
      <c r="F916" s="33" t="str">
        <f>IF(ISNA(VLOOKUP(D916,'[1]Proportionate Shares'!$D$23:$G$1400,3,FALSE)),"",VLOOKUP(D916,'[1]Proportionate Shares'!$D$23:$G$1400,3,FALSE))</f>
        <v/>
      </c>
      <c r="G916" s="34" t="str">
        <f>VLOOKUP(D916,'[1]Employer information'!$A$3:$B$1390,2,FALSE)</f>
        <v>MEDINA ISD</v>
      </c>
      <c r="H916" s="36">
        <f>IF(ISNA(VLOOKUP(D916,'[1]Proportionate Shares'!$D$23:$I$1377,6,FALSE)),0,VLOOKUP(D916,'[1]Proportionate Shares'!$D$23:$I$1377,6,FALSE))</f>
        <v>2.1570971000000001E-5</v>
      </c>
      <c r="I916" s="105">
        <f>VLOOKUP(D916,'[1]Schedule of Pension Amounts LW'!$B$15:$E$1399,3,FALSE)</f>
        <v>1038238</v>
      </c>
      <c r="J916" s="105">
        <f>-IF(ISNA(VLOOKUP(D916,'[1]Combined Contribution Amounts'!$A$2:$K$1335,5,FALSE)),0,VLOOKUP(D916,'[1]Combined Contribution Amounts'!$A$2:$K$1335,5,FALSE))</f>
        <v>-75501</v>
      </c>
      <c r="K916" s="105">
        <f>-IF(ISNA(VLOOKUP(D916,'[1]Combined Contribution Amounts'!$A$2:$K$1335,7,FALSE)),0,VLOOKUP(D916,'[1]Combined Contribution Amounts'!$A$2:$K$1335,7,FALSE))+-IF(ISNA(VLOOKUP(D916,'[1]Combined Contribution Amounts'!$A$2:$K$1335,8,FALSE)),0,VLOOKUP(D916,'[1]Combined Contribution Amounts'!$A$2:$K$1335,8,FALSE))+-IF(ISNA(VLOOKUP(D916,'[1]Combined Contribution Amounts'!$A$2:$K$1335,9,FALSE)),0,VLOOKUP(D916,'[1]Combined Contribution Amounts'!$A$2:$K$1335,9,FALSE))</f>
        <v>0</v>
      </c>
      <c r="L916" s="105">
        <f>VLOOKUP(D916,'[1]Pension Expense Details'!$D$23:$S$1407,16,FALSE)</f>
        <v>127417</v>
      </c>
      <c r="M916" s="105">
        <f>ROUND(('[1]68_InOutFlowsCurPrdAndPriorHist'!$F$28-'[1]68_InOutFlowsCurPrdAndPriorHist'!$F$31)*$H916,0)-VLOOKUP(D916,'[1]Pension Expense Details'!$D$23:$S$1407,12,FALSE)</f>
        <v>-17866</v>
      </c>
      <c r="N916" s="105">
        <f>ROUND(('[1]68_InOutFlowsCurPrdAndPriorHist'!$F$29-'[1]68_InOutFlowsCurPrdAndPriorHist'!$F$32)*$H916,0)-VLOOKUP(D916,'[1]Pension Expense Details'!$D$23:$S$1407,13,FALSE)</f>
        <v>-134995</v>
      </c>
      <c r="O916" s="105">
        <f>ROUND(('[1]68_InOutFlowsCurPrdAndPriorHist'!$F$30-'[1]68_InOutFlowsCurPrdAndPriorHist'!$F$33)*$H916,0)-VLOOKUP(D916,'[1]Pension Expense Details'!$D$23:$S$1407,14,FALSE)</f>
        <v>58376</v>
      </c>
      <c r="P916" s="105">
        <f>ROUND((VLOOKUP(D916,'[1]Schedule of Pension Amounts LW'!$B$15:$AC$1399,28,FALSE)-VLOOKUP(D916,'[1]Schedule of Pension Amounts LW'!$B$15:$AC$1399,27,FALSE))*'[1]Schedule of Pension Amounts LW'!AD$4,0)+VLOOKUP(D916,'[1]Schedule of Pension Amounts LW'!$B$15:$AH$1399,33,FALSE)-VLOOKUP(D916,'[1]Pension Expense Details'!$D$23:$S$1407,15,FALSE)</f>
        <v>125658</v>
      </c>
      <c r="Q916" s="98">
        <f t="shared" si="58"/>
        <v>1121327</v>
      </c>
      <c r="R916" s="98">
        <f>ROUND('[1]68_InOutFlowsCurPrdAndPrior'!$D$32*IF(ISNA(VLOOKUP(D916,'[1]Proportionate Shares'!$D$23:$I$1359,6,FALSE)),0,VLOOKUP(D916,'[1]Proportionate Shares'!$D$23:$I$1359,6,FALSE)),0)</f>
        <v>4711</v>
      </c>
      <c r="S916" s="98">
        <f>ROUND('[1]68_InOutFlowsCurPrdAndPrior'!$D$33*IF(ISNA(VLOOKUP(D916,'[1]Proportionate Shares'!$D$23:$I$1359,6,FALSE)),0,VLOOKUP(D916,'[1]Proportionate Shares'!$D$23:$I$1359,6,FALSE)),0)</f>
        <v>347891</v>
      </c>
      <c r="T916" s="98">
        <f>ROUND('[1]68_InOutFlowsCurPrdAndPrior'!$D$35*IF(ISNA(VLOOKUP(D916,'[1]Proportionate Shares'!$D$23:$I$1359,6,FALSE)),0,VLOOKUP(D916,'[1]Proportionate Shares'!$D$23:$I$1359,6,FALSE)),0)</f>
        <v>67414</v>
      </c>
      <c r="U916" s="98">
        <f>VLOOKUP(D916,'[1]Schedule of Pension Amounts LW'!$B$15:$AS$1399,36,FALSE)</f>
        <v>238744</v>
      </c>
      <c r="V916" s="99">
        <f t="shared" si="59"/>
        <v>658760</v>
      </c>
      <c r="W916" s="98">
        <f>ROUND('[1]68_InOutFlowsCurPrdAndPrior'!$F$32*IF(ISNA(VLOOKUP(D916,'[1]Proportionate Shares'!$D$23:$I$1359,6,FALSE)),0,VLOOKUP(D916,'[1]Proportionate Shares'!$D$23:$I$1359,6,FALSE)),0)</f>
        <v>38934</v>
      </c>
      <c r="X916" s="98">
        <f>ROUND('[1]68_InOutFlowsCurPrdAndPrior'!$F$33*IF(ISNA(VLOOKUP(D916,'[1]Proportionate Shares'!$D$23:$I$1359,6,FALSE)),0,VLOOKUP(D916,'[1]Proportionate Shares'!$D$23:$I$1359,6,FALSE)),0)</f>
        <v>143765</v>
      </c>
      <c r="Y916" s="98">
        <f>ROUND('[1]68_InOutFlowsCurPrdAndPrior'!$F$35*IF(ISNA(VLOOKUP(D916,'[1]Proportionate Shares'!$D$23:$I$1359,6,FALSE)),0,VLOOKUP(D916,'[1]Proportionate Shares'!$D$23:$I$1359,6,FALSE)),0)</f>
        <v>56155</v>
      </c>
      <c r="Z916" s="98">
        <f>-VLOOKUP(D916,'[1]Schedule of Pension Amounts LW'!$B$15:$AS$1399,37,FALSE)</f>
        <v>38620</v>
      </c>
      <c r="AA916" s="99">
        <f t="shared" si="60"/>
        <v>277474</v>
      </c>
      <c r="AB916" s="72">
        <f>VLOOKUP(D916,'[1]Pension Expense Details'!$D$22:$S$1407,16,FALSE)</f>
        <v>127417</v>
      </c>
      <c r="AC916" s="72">
        <f t="shared" si="61"/>
        <v>136213</v>
      </c>
      <c r="AD916" s="72">
        <f>VLOOKUP(D916,'[1]Schedule of Pension Amounts LW'!$B$15:$W$1399,22,FALSE)</f>
        <v>263630</v>
      </c>
    </row>
    <row r="917" spans="1:30" x14ac:dyDescent="0.3">
      <c r="A917" s="104"/>
      <c r="B917" s="33"/>
      <c r="C917" s="33" t="str">
        <f>VLOOKUP(D917,'[1]Employer information'!$I$3:$J$1391,2,FALSE)</f>
        <v xml:space="preserve">Public Education                                  </v>
      </c>
      <c r="D917" s="33" t="str">
        <f>'[1]Schedule of Pension Amounts LW'!B910</f>
        <v>1665</v>
      </c>
      <c r="E917" s="33" t="str">
        <f>IF(ISNA(VLOOKUP(D917,'[1]Proportionate Shares'!$D$23:$G$1400,2,FALSE)),"",VLOOKUP(D917,'[1]Proportionate Shares'!$D$23:$G$1400,2,FALSE))</f>
        <v>163908</v>
      </c>
      <c r="F917" s="33" t="str">
        <f>IF(ISNA(VLOOKUP(D917,'[1]Proportionate Shares'!$D$23:$G$1400,3,FALSE)),"",VLOOKUP(D917,'[1]Proportionate Shares'!$D$23:$G$1400,3,FALSE))</f>
        <v/>
      </c>
      <c r="G917" s="34" t="str">
        <f>VLOOKUP(D917,'[1]Employer information'!$A$3:$B$1390,2,FALSE)</f>
        <v>MEDINA VALLEY ISD</v>
      </c>
      <c r="H917" s="36">
        <f>IF(ISNA(VLOOKUP(D917,'[1]Proportionate Shares'!$D$23:$I$1377,6,FALSE)),0,VLOOKUP(D917,'[1]Proportionate Shares'!$D$23:$I$1377,6,FALSE))</f>
        <v>3.0554519299999999E-4</v>
      </c>
      <c r="I917" s="105">
        <f>VLOOKUP(D917,'[1]Schedule of Pension Amounts LW'!$B$15:$E$1399,3,FALSE)</f>
        <v>15257488</v>
      </c>
      <c r="J917" s="105">
        <f>-IF(ISNA(VLOOKUP(D917,'[1]Combined Contribution Amounts'!$A$2:$K$1335,5,FALSE)),0,VLOOKUP(D917,'[1]Combined Contribution Amounts'!$A$2:$K$1335,5,FALSE))</f>
        <v>-1069445</v>
      </c>
      <c r="K917" s="105">
        <f>-IF(ISNA(VLOOKUP(D917,'[1]Combined Contribution Amounts'!$A$2:$K$1335,7,FALSE)),0,VLOOKUP(D917,'[1]Combined Contribution Amounts'!$A$2:$K$1335,7,FALSE))+-IF(ISNA(VLOOKUP(D917,'[1]Combined Contribution Amounts'!$A$2:$K$1335,8,FALSE)),0,VLOOKUP(D917,'[1]Combined Contribution Amounts'!$A$2:$K$1335,8,FALSE))+-IF(ISNA(VLOOKUP(D917,'[1]Combined Contribution Amounts'!$A$2:$K$1335,9,FALSE)),0,VLOOKUP(D917,'[1]Combined Contribution Amounts'!$A$2:$K$1335,9,FALSE))</f>
        <v>0</v>
      </c>
      <c r="L917" s="105">
        <f>VLOOKUP(D917,'[1]Pension Expense Details'!$D$23:$S$1407,16,FALSE)</f>
        <v>1718191</v>
      </c>
      <c r="M917" s="105">
        <f>ROUND(('[1]68_InOutFlowsCurPrdAndPriorHist'!$F$28-'[1]68_InOutFlowsCurPrdAndPriorHist'!$F$31)*$H917,0)-VLOOKUP(D917,'[1]Pension Expense Details'!$D$23:$S$1407,12,FALSE)</f>
        <v>-253064</v>
      </c>
      <c r="N917" s="105">
        <f>ROUND(('[1]68_InOutFlowsCurPrdAndPriorHist'!$F$29-'[1]68_InOutFlowsCurPrdAndPriorHist'!$F$32)*$H917,0)-VLOOKUP(D917,'[1]Pension Expense Details'!$D$23:$S$1407,13,FALSE)</f>
        <v>-1912164</v>
      </c>
      <c r="O917" s="105">
        <f>ROUND(('[1]68_InOutFlowsCurPrdAndPriorHist'!$F$30-'[1]68_InOutFlowsCurPrdAndPriorHist'!$F$33)*$H917,0)-VLOOKUP(D917,'[1]Pension Expense Details'!$D$23:$S$1407,14,FALSE)</f>
        <v>826879</v>
      </c>
      <c r="P917" s="105">
        <f>ROUND((VLOOKUP(D917,'[1]Schedule of Pension Amounts LW'!$B$15:$AC$1399,28,FALSE)-VLOOKUP(D917,'[1]Schedule of Pension Amounts LW'!$B$15:$AC$1399,27,FALSE))*'[1]Schedule of Pension Amounts LW'!AD$4,0)+VLOOKUP(D917,'[1]Schedule of Pension Amounts LW'!$B$15:$AH$1399,33,FALSE)-VLOOKUP(D917,'[1]Pension Expense Details'!$D$23:$S$1407,15,FALSE)</f>
        <v>1315309</v>
      </c>
      <c r="Q917" s="98">
        <f t="shared" si="58"/>
        <v>15883194</v>
      </c>
      <c r="R917" s="98">
        <f>ROUND('[1]68_InOutFlowsCurPrdAndPrior'!$D$32*IF(ISNA(VLOOKUP(D917,'[1]Proportionate Shares'!$D$23:$I$1359,6,FALSE)),0,VLOOKUP(D917,'[1]Proportionate Shares'!$D$23:$I$1359,6,FALSE)),0)</f>
        <v>66724</v>
      </c>
      <c r="S917" s="98">
        <f>ROUND('[1]68_InOutFlowsCurPrdAndPrior'!$D$33*IF(ISNA(VLOOKUP(D917,'[1]Proportionate Shares'!$D$23:$I$1359,6,FALSE)),0,VLOOKUP(D917,'[1]Proportionate Shares'!$D$23:$I$1359,6,FALSE)),0)</f>
        <v>4927747</v>
      </c>
      <c r="T917" s="98">
        <f>ROUND('[1]68_InOutFlowsCurPrdAndPrior'!$D$35*IF(ISNA(VLOOKUP(D917,'[1]Proportionate Shares'!$D$23:$I$1359,6,FALSE)),0,VLOOKUP(D917,'[1]Proportionate Shares'!$D$23:$I$1359,6,FALSE)),0)</f>
        <v>954902</v>
      </c>
      <c r="U917" s="98">
        <f>VLOOKUP(D917,'[1]Schedule of Pension Amounts LW'!$B$15:$AS$1399,36,FALSE)</f>
        <v>2310232</v>
      </c>
      <c r="V917" s="99">
        <f t="shared" si="59"/>
        <v>8259605</v>
      </c>
      <c r="W917" s="98">
        <f>ROUND('[1]68_InOutFlowsCurPrdAndPrior'!$F$32*IF(ISNA(VLOOKUP(D917,'[1]Proportionate Shares'!$D$23:$I$1359,6,FALSE)),0,VLOOKUP(D917,'[1]Proportionate Shares'!$D$23:$I$1359,6,FALSE)),0)</f>
        <v>551490</v>
      </c>
      <c r="X917" s="98">
        <f>ROUND('[1]68_InOutFlowsCurPrdAndPrior'!$F$33*IF(ISNA(VLOOKUP(D917,'[1]Proportionate Shares'!$D$23:$I$1359,6,FALSE)),0,VLOOKUP(D917,'[1]Proportionate Shares'!$D$23:$I$1359,6,FALSE)),0)</f>
        <v>2036378</v>
      </c>
      <c r="Y917" s="98">
        <f>ROUND('[1]68_InOutFlowsCurPrdAndPrior'!$F$35*IF(ISNA(VLOOKUP(D917,'[1]Proportionate Shares'!$D$23:$I$1359,6,FALSE)),0,VLOOKUP(D917,'[1]Proportionate Shares'!$D$23:$I$1359,6,FALSE)),0)</f>
        <v>795417</v>
      </c>
      <c r="Z917" s="98">
        <f>-VLOOKUP(D917,'[1]Schedule of Pension Amounts LW'!$B$15:$AS$1399,37,FALSE)</f>
        <v>175</v>
      </c>
      <c r="AA917" s="99">
        <f t="shared" si="60"/>
        <v>3383460</v>
      </c>
      <c r="AB917" s="72">
        <f>VLOOKUP(D917,'[1]Pension Expense Details'!$D$22:$S$1407,16,FALSE)</f>
        <v>1718191</v>
      </c>
      <c r="AC917" s="72">
        <f t="shared" si="61"/>
        <v>1811843</v>
      </c>
      <c r="AD917" s="72">
        <f>VLOOKUP(D917,'[1]Schedule of Pension Amounts LW'!$B$15:$W$1399,22,FALSE)</f>
        <v>3530034</v>
      </c>
    </row>
    <row r="918" spans="1:30" x14ac:dyDescent="0.3">
      <c r="A918" s="104"/>
      <c r="B918" s="33"/>
      <c r="C918" s="33" t="str">
        <f>VLOOKUP(D918,'[1]Employer information'!$I$3:$J$1391,2,FALSE)</f>
        <v xml:space="preserve">Public Education                                  </v>
      </c>
      <c r="D918" s="33" t="str">
        <f>'[1]Schedule of Pension Amounts LW'!B911</f>
        <v>1911</v>
      </c>
      <c r="E918" s="33" t="str">
        <f>IF(ISNA(VLOOKUP(D918,'[1]Proportionate Shares'!$D$23:$G$1400,2,FALSE)),"",VLOOKUP(D918,'[1]Proportionate Shares'!$D$23:$G$1400,2,FALSE))</f>
        <v>043908</v>
      </c>
      <c r="F918" s="33" t="str">
        <f>IF(ISNA(VLOOKUP(D918,'[1]Proportionate Shares'!$D$23:$G$1400,3,FALSE)),"",VLOOKUP(D918,'[1]Proportionate Shares'!$D$23:$G$1400,3,FALSE))</f>
        <v/>
      </c>
      <c r="G918" s="34" t="str">
        <f>VLOOKUP(D918,'[1]Employer information'!$A$3:$B$1390,2,FALSE)</f>
        <v>MELISSA ISD</v>
      </c>
      <c r="H918" s="36">
        <f>IF(ISNA(VLOOKUP(D918,'[1]Proportionate Shares'!$D$23:$I$1377,6,FALSE)),0,VLOOKUP(D918,'[1]Proportionate Shares'!$D$23:$I$1377,6,FALSE))</f>
        <v>1.4962684800000001E-4</v>
      </c>
      <c r="I918" s="105">
        <f>VLOOKUP(D918,'[1]Schedule of Pension Amounts LW'!$B$15:$E$1399,3,FALSE)</f>
        <v>7705734</v>
      </c>
      <c r="J918" s="105">
        <f>-IF(ISNA(VLOOKUP(D918,'[1]Combined Contribution Amounts'!$A$2:$K$1335,5,FALSE)),0,VLOOKUP(D918,'[1]Combined Contribution Amounts'!$A$2:$K$1335,5,FALSE))</f>
        <v>-523712</v>
      </c>
      <c r="K918" s="105">
        <f>-IF(ISNA(VLOOKUP(D918,'[1]Combined Contribution Amounts'!$A$2:$K$1335,7,FALSE)),0,VLOOKUP(D918,'[1]Combined Contribution Amounts'!$A$2:$K$1335,7,FALSE))+-IF(ISNA(VLOOKUP(D918,'[1]Combined Contribution Amounts'!$A$2:$K$1335,8,FALSE)),0,VLOOKUP(D918,'[1]Combined Contribution Amounts'!$A$2:$K$1335,8,FALSE))+-IF(ISNA(VLOOKUP(D918,'[1]Combined Contribution Amounts'!$A$2:$K$1335,9,FALSE)),0,VLOOKUP(D918,'[1]Combined Contribution Amounts'!$A$2:$K$1335,9,FALSE))</f>
        <v>0</v>
      </c>
      <c r="L918" s="105">
        <f>VLOOKUP(D918,'[1]Pension Expense Details'!$D$23:$S$1407,16,FALSE)</f>
        <v>804614</v>
      </c>
      <c r="M918" s="105">
        <f>ROUND(('[1]68_InOutFlowsCurPrdAndPriorHist'!$F$28-'[1]68_InOutFlowsCurPrdAndPriorHist'!$F$31)*$H918,0)-VLOOKUP(D918,'[1]Pension Expense Details'!$D$23:$S$1407,12,FALSE)</f>
        <v>-123926</v>
      </c>
      <c r="N918" s="105">
        <f>ROUND(('[1]68_InOutFlowsCurPrdAndPriorHist'!$F$29-'[1]68_InOutFlowsCurPrdAndPriorHist'!$F$32)*$H918,0)-VLOOKUP(D918,'[1]Pension Expense Details'!$D$23:$S$1407,13,FALSE)</f>
        <v>-936395</v>
      </c>
      <c r="O918" s="105">
        <f>ROUND(('[1]68_InOutFlowsCurPrdAndPriorHist'!$F$30-'[1]68_InOutFlowsCurPrdAndPriorHist'!$F$33)*$H918,0)-VLOOKUP(D918,'[1]Pension Expense Details'!$D$23:$S$1407,14,FALSE)</f>
        <v>404926</v>
      </c>
      <c r="P918" s="105">
        <f>ROUND((VLOOKUP(D918,'[1]Schedule of Pension Amounts LW'!$B$15:$AC$1399,28,FALSE)-VLOOKUP(D918,'[1]Schedule of Pension Amounts LW'!$B$15:$AC$1399,27,FALSE))*'[1]Schedule of Pension Amounts LW'!AD$4,0)+VLOOKUP(D918,'[1]Schedule of Pension Amounts LW'!$B$15:$AH$1399,33,FALSE)-VLOOKUP(D918,'[1]Pension Expense Details'!$D$23:$S$1407,15,FALSE)</f>
        <v>446830</v>
      </c>
      <c r="Q918" s="98">
        <f t="shared" ref="Q918:Q981" si="62">SUM(I918:K918,L918:P918)</f>
        <v>7778071</v>
      </c>
      <c r="R918" s="98">
        <f>ROUND('[1]68_InOutFlowsCurPrdAndPrior'!$D$32*IF(ISNA(VLOOKUP(D918,'[1]Proportionate Shares'!$D$23:$I$1359,6,FALSE)),0,VLOOKUP(D918,'[1]Proportionate Shares'!$D$23:$I$1359,6,FALSE)),0)</f>
        <v>32675</v>
      </c>
      <c r="S918" s="98">
        <f>ROUND('[1]68_InOutFlowsCurPrdAndPrior'!$D$33*IF(ISNA(VLOOKUP(D918,'[1]Proportionate Shares'!$D$23:$I$1359,6,FALSE)),0,VLOOKUP(D918,'[1]Proportionate Shares'!$D$23:$I$1359,6,FALSE)),0)</f>
        <v>2413140</v>
      </c>
      <c r="T918" s="98">
        <f>ROUND('[1]68_InOutFlowsCurPrdAndPrior'!$D$35*IF(ISNA(VLOOKUP(D918,'[1]Proportionate Shares'!$D$23:$I$1359,6,FALSE)),0,VLOOKUP(D918,'[1]Proportionate Shares'!$D$23:$I$1359,6,FALSE)),0)</f>
        <v>467620</v>
      </c>
      <c r="U918" s="98">
        <f>VLOOKUP(D918,'[1]Schedule of Pension Amounts LW'!$B$15:$AS$1399,36,FALSE)</f>
        <v>1488328</v>
      </c>
      <c r="V918" s="99">
        <f t="shared" si="59"/>
        <v>4401763</v>
      </c>
      <c r="W918" s="98">
        <f>ROUND('[1]68_InOutFlowsCurPrdAndPrior'!$F$32*IF(ISNA(VLOOKUP(D918,'[1]Proportionate Shares'!$D$23:$I$1359,6,FALSE)),0,VLOOKUP(D918,'[1]Proportionate Shares'!$D$23:$I$1359,6,FALSE)),0)</f>
        <v>270067</v>
      </c>
      <c r="X918" s="98">
        <f>ROUND('[1]68_InOutFlowsCurPrdAndPrior'!$F$33*IF(ISNA(VLOOKUP(D918,'[1]Proportionate Shares'!$D$23:$I$1359,6,FALSE)),0,VLOOKUP(D918,'[1]Proportionate Shares'!$D$23:$I$1359,6,FALSE)),0)</f>
        <v>997223</v>
      </c>
      <c r="Y918" s="98">
        <f>ROUND('[1]68_InOutFlowsCurPrdAndPrior'!$F$35*IF(ISNA(VLOOKUP(D918,'[1]Proportionate Shares'!$D$23:$I$1359,6,FALSE)),0,VLOOKUP(D918,'[1]Proportionate Shares'!$D$23:$I$1359,6,FALSE)),0)</f>
        <v>389519</v>
      </c>
      <c r="Z918" s="98">
        <f>-VLOOKUP(D918,'[1]Schedule of Pension Amounts LW'!$B$15:$AS$1399,37,FALSE)</f>
        <v>57</v>
      </c>
      <c r="AA918" s="99">
        <f t="shared" si="60"/>
        <v>1656866</v>
      </c>
      <c r="AB918" s="72">
        <f>VLOOKUP(D918,'[1]Pension Expense Details'!$D$22:$S$1407,16,FALSE)</f>
        <v>804614</v>
      </c>
      <c r="AC918" s="72">
        <f t="shared" si="61"/>
        <v>1063339</v>
      </c>
      <c r="AD918" s="72">
        <f>VLOOKUP(D918,'[1]Schedule of Pension Amounts LW'!$B$15:$W$1399,22,FALSE)</f>
        <v>1867953</v>
      </c>
    </row>
    <row r="919" spans="1:30" x14ac:dyDescent="0.3">
      <c r="A919" s="104"/>
      <c r="B919" s="33"/>
      <c r="C919" s="33" t="str">
        <f>VLOOKUP(D919,'[1]Employer information'!$I$3:$J$1391,2,FALSE)</f>
        <v xml:space="preserve">Public Education                                  </v>
      </c>
      <c r="D919" s="33" t="str">
        <f>'[1]Schedule of Pension Amounts LW'!B912</f>
        <v>0891</v>
      </c>
      <c r="E919" s="33" t="str">
        <f>IF(ISNA(VLOOKUP(D919,'[1]Proportionate Shares'!$D$23:$G$1400,2,FALSE)),"",VLOOKUP(D919,'[1]Proportionate Shares'!$D$23:$G$1400,2,FALSE))</f>
        <v>096904</v>
      </c>
      <c r="F919" s="33" t="str">
        <f>IF(ISNA(VLOOKUP(D919,'[1]Proportionate Shares'!$D$23:$G$1400,3,FALSE)),"",VLOOKUP(D919,'[1]Proportionate Shares'!$D$23:$G$1400,3,FALSE))</f>
        <v xml:space="preserve">   </v>
      </c>
      <c r="G919" s="34" t="str">
        <f>VLOOKUP(D919,'[1]Employer information'!$A$3:$B$1390,2,FALSE)</f>
        <v>MEMPHIS ISD</v>
      </c>
      <c r="H919" s="36">
        <f>IF(ISNA(VLOOKUP(D919,'[1]Proportionate Shares'!$D$23:$I$1377,6,FALSE)),0,VLOOKUP(D919,'[1]Proportionate Shares'!$D$23:$I$1377,6,FALSE))</f>
        <v>3.5652201E-5</v>
      </c>
      <c r="I919" s="105">
        <f>VLOOKUP(D919,'[1]Schedule of Pension Amounts LW'!$B$15:$E$1399,3,FALSE)</f>
        <v>1802174</v>
      </c>
      <c r="J919" s="105">
        <f>-IF(ISNA(VLOOKUP(D919,'[1]Combined Contribution Amounts'!$A$2:$K$1335,5,FALSE)),0,VLOOKUP(D919,'[1]Combined Contribution Amounts'!$A$2:$K$1335,5,FALSE))</f>
        <v>-124787</v>
      </c>
      <c r="K919" s="105">
        <f>-IF(ISNA(VLOOKUP(D919,'[1]Combined Contribution Amounts'!$A$2:$K$1335,7,FALSE)),0,VLOOKUP(D919,'[1]Combined Contribution Amounts'!$A$2:$K$1335,7,FALSE))+-IF(ISNA(VLOOKUP(D919,'[1]Combined Contribution Amounts'!$A$2:$K$1335,8,FALSE)),0,VLOOKUP(D919,'[1]Combined Contribution Amounts'!$A$2:$K$1335,8,FALSE))+-IF(ISNA(VLOOKUP(D919,'[1]Combined Contribution Amounts'!$A$2:$K$1335,9,FALSE)),0,VLOOKUP(D919,'[1]Combined Contribution Amounts'!$A$2:$K$1335,9,FALSE))</f>
        <v>0</v>
      </c>
      <c r="L919" s="105">
        <f>VLOOKUP(D919,'[1]Pension Expense Details'!$D$23:$S$1407,16,FALSE)</f>
        <v>197049</v>
      </c>
      <c r="M919" s="105">
        <f>ROUND(('[1]68_InOutFlowsCurPrdAndPriorHist'!$F$28-'[1]68_InOutFlowsCurPrdAndPriorHist'!$F$31)*$H919,0)-VLOOKUP(D919,'[1]Pension Expense Details'!$D$23:$S$1407,12,FALSE)</f>
        <v>-29528</v>
      </c>
      <c r="N919" s="105">
        <f>ROUND(('[1]68_InOutFlowsCurPrdAndPriorHist'!$F$29-'[1]68_InOutFlowsCurPrdAndPriorHist'!$F$32)*$H919,0)-VLOOKUP(D919,'[1]Pension Expense Details'!$D$23:$S$1407,13,FALSE)</f>
        <v>-223119</v>
      </c>
      <c r="O919" s="105">
        <f>ROUND(('[1]68_InOutFlowsCurPrdAndPriorHist'!$F$30-'[1]68_InOutFlowsCurPrdAndPriorHist'!$F$33)*$H919,0)-VLOOKUP(D919,'[1]Pension Expense Details'!$D$23:$S$1407,14,FALSE)</f>
        <v>96483</v>
      </c>
      <c r="P919" s="105">
        <f>ROUND((VLOOKUP(D919,'[1]Schedule of Pension Amounts LW'!$B$15:$AC$1399,28,FALSE)-VLOOKUP(D919,'[1]Schedule of Pension Amounts LW'!$B$15:$AC$1399,27,FALSE))*'[1]Schedule of Pension Amounts LW'!AD$4,0)+VLOOKUP(D919,'[1]Schedule of Pension Amounts LW'!$B$15:$AH$1399,33,FALSE)-VLOOKUP(D919,'[1]Pension Expense Details'!$D$23:$S$1407,15,FALSE)</f>
        <v>135041</v>
      </c>
      <c r="Q919" s="98">
        <f t="shared" si="62"/>
        <v>1853313</v>
      </c>
      <c r="R919" s="98">
        <f>ROUND('[1]68_InOutFlowsCurPrdAndPrior'!$D$32*IF(ISNA(VLOOKUP(D919,'[1]Proportionate Shares'!$D$23:$I$1359,6,FALSE)),0,VLOOKUP(D919,'[1]Proportionate Shares'!$D$23:$I$1359,6,FALSE)),0)</f>
        <v>7786</v>
      </c>
      <c r="S919" s="98">
        <f>ROUND('[1]68_InOutFlowsCurPrdAndPrior'!$D$33*IF(ISNA(VLOOKUP(D919,'[1]Proportionate Shares'!$D$23:$I$1359,6,FALSE)),0,VLOOKUP(D919,'[1]Proportionate Shares'!$D$23:$I$1359,6,FALSE)),0)</f>
        <v>574989</v>
      </c>
      <c r="T919" s="98">
        <f>ROUND('[1]68_InOutFlowsCurPrdAndPrior'!$D$35*IF(ISNA(VLOOKUP(D919,'[1]Proportionate Shares'!$D$23:$I$1359,6,FALSE)),0,VLOOKUP(D919,'[1]Proportionate Shares'!$D$23:$I$1359,6,FALSE)),0)</f>
        <v>111422</v>
      </c>
      <c r="U919" s="98">
        <f>VLOOKUP(D919,'[1]Schedule of Pension Amounts LW'!$B$15:$AS$1399,36,FALSE)</f>
        <v>196048</v>
      </c>
      <c r="V919" s="99">
        <f t="shared" ref="V919:V982" si="63">SUM(R919:U919)</f>
        <v>890245</v>
      </c>
      <c r="W919" s="98">
        <f>ROUND('[1]68_InOutFlowsCurPrdAndPrior'!$F$32*IF(ISNA(VLOOKUP(D919,'[1]Proportionate Shares'!$D$23:$I$1359,6,FALSE)),0,VLOOKUP(D919,'[1]Proportionate Shares'!$D$23:$I$1359,6,FALSE)),0)</f>
        <v>64350</v>
      </c>
      <c r="X919" s="98">
        <f>ROUND('[1]68_InOutFlowsCurPrdAndPrior'!$F$33*IF(ISNA(VLOOKUP(D919,'[1]Proportionate Shares'!$D$23:$I$1359,6,FALSE)),0,VLOOKUP(D919,'[1]Proportionate Shares'!$D$23:$I$1359,6,FALSE)),0)</f>
        <v>237613</v>
      </c>
      <c r="Y919" s="98">
        <f>ROUND('[1]68_InOutFlowsCurPrdAndPrior'!$F$35*IF(ISNA(VLOOKUP(D919,'[1]Proportionate Shares'!$D$23:$I$1359,6,FALSE)),0,VLOOKUP(D919,'[1]Proportionate Shares'!$D$23:$I$1359,6,FALSE)),0)</f>
        <v>92812</v>
      </c>
      <c r="Z919" s="98">
        <f>-VLOOKUP(D919,'[1]Schedule of Pension Amounts LW'!$B$15:$AS$1399,37,FALSE)</f>
        <v>125793</v>
      </c>
      <c r="AA919" s="99">
        <f t="shared" ref="AA919:AA982" si="64">SUM(W919:Z919)</f>
        <v>520568</v>
      </c>
      <c r="AB919" s="72">
        <f>VLOOKUP(D919,'[1]Pension Expense Details'!$D$22:$S$1407,16,FALSE)</f>
        <v>197049</v>
      </c>
      <c r="AC919" s="72">
        <f t="shared" si="61"/>
        <v>174447</v>
      </c>
      <c r="AD919" s="72">
        <f>VLOOKUP(D919,'[1]Schedule of Pension Amounts LW'!$B$15:$W$1399,22,FALSE)</f>
        <v>371496</v>
      </c>
    </row>
    <row r="920" spans="1:30" x14ac:dyDescent="0.3">
      <c r="A920" s="104"/>
      <c r="B920" s="33"/>
      <c r="C920" s="33" t="str">
        <f>VLOOKUP(D920,'[1]Employer information'!$I$3:$J$1391,2,FALSE)</f>
        <v xml:space="preserve">Public Education                                  </v>
      </c>
      <c r="D920" s="33" t="str">
        <f>'[1]Schedule of Pension Amounts LW'!B913</f>
        <v>0892</v>
      </c>
      <c r="E920" s="33" t="str">
        <f>IF(ISNA(VLOOKUP(D920,'[1]Proportionate Shares'!$D$23:$G$1400,2,FALSE)),"",VLOOKUP(D920,'[1]Proportionate Shares'!$D$23:$G$1400,2,FALSE))</f>
        <v>164901</v>
      </c>
      <c r="F920" s="33" t="str">
        <f>IF(ISNA(VLOOKUP(D920,'[1]Proportionate Shares'!$D$23:$G$1400,3,FALSE)),"",VLOOKUP(D920,'[1]Proportionate Shares'!$D$23:$G$1400,3,FALSE))</f>
        <v xml:space="preserve">   </v>
      </c>
      <c r="G920" s="34" t="str">
        <f>VLOOKUP(D920,'[1]Employer information'!$A$3:$B$1390,2,FALSE)</f>
        <v>MENARD ISD</v>
      </c>
      <c r="H920" s="36">
        <f>IF(ISNA(VLOOKUP(D920,'[1]Proportionate Shares'!$D$23:$I$1377,6,FALSE)),0,VLOOKUP(D920,'[1]Proportionate Shares'!$D$23:$I$1377,6,FALSE))</f>
        <v>2.790561E-5</v>
      </c>
      <c r="I920" s="105">
        <f>VLOOKUP(D920,'[1]Schedule of Pension Amounts LW'!$B$15:$E$1399,3,FALSE)</f>
        <v>1244912</v>
      </c>
      <c r="J920" s="105">
        <f>-IF(ISNA(VLOOKUP(D920,'[1]Combined Contribution Amounts'!$A$2:$K$1335,5,FALSE)),0,VLOOKUP(D920,'[1]Combined Contribution Amounts'!$A$2:$K$1335,5,FALSE))</f>
        <v>-97673</v>
      </c>
      <c r="K920" s="105">
        <f>-IF(ISNA(VLOOKUP(D920,'[1]Combined Contribution Amounts'!$A$2:$K$1335,7,FALSE)),0,VLOOKUP(D920,'[1]Combined Contribution Amounts'!$A$2:$K$1335,7,FALSE))+-IF(ISNA(VLOOKUP(D920,'[1]Combined Contribution Amounts'!$A$2:$K$1335,8,FALSE)),0,VLOOKUP(D920,'[1]Combined Contribution Amounts'!$A$2:$K$1335,8,FALSE))+-IF(ISNA(VLOOKUP(D920,'[1]Combined Contribution Amounts'!$A$2:$K$1335,9,FALSE)),0,VLOOKUP(D920,'[1]Combined Contribution Amounts'!$A$2:$K$1335,9,FALSE))</f>
        <v>0</v>
      </c>
      <c r="L920" s="105">
        <f>VLOOKUP(D920,'[1]Pension Expense Details'!$D$23:$S$1407,16,FALSE)</f>
        <v>180275</v>
      </c>
      <c r="M920" s="105">
        <f>ROUND(('[1]68_InOutFlowsCurPrdAndPriorHist'!$F$28-'[1]68_InOutFlowsCurPrdAndPriorHist'!$F$31)*$H920,0)-VLOOKUP(D920,'[1]Pension Expense Details'!$D$23:$S$1407,12,FALSE)</f>
        <v>-23113</v>
      </c>
      <c r="N920" s="105">
        <f>ROUND(('[1]68_InOutFlowsCurPrdAndPriorHist'!$F$29-'[1]68_InOutFlowsCurPrdAndPriorHist'!$F$32)*$H920,0)-VLOOKUP(D920,'[1]Pension Expense Details'!$D$23:$S$1407,13,FALSE)</f>
        <v>-174639</v>
      </c>
      <c r="O920" s="105">
        <f>ROUND(('[1]68_InOutFlowsCurPrdAndPriorHist'!$F$30-'[1]68_InOutFlowsCurPrdAndPriorHist'!$F$33)*$H920,0)-VLOOKUP(D920,'[1]Pension Expense Details'!$D$23:$S$1407,14,FALSE)</f>
        <v>75519</v>
      </c>
      <c r="P920" s="105">
        <f>ROUND((VLOOKUP(D920,'[1]Schedule of Pension Amounts LW'!$B$15:$AC$1399,28,FALSE)-VLOOKUP(D920,'[1]Schedule of Pension Amounts LW'!$B$15:$AC$1399,27,FALSE))*'[1]Schedule of Pension Amounts LW'!AD$4,0)+VLOOKUP(D920,'[1]Schedule of Pension Amounts LW'!$B$15:$AH$1399,33,FALSE)-VLOOKUP(D920,'[1]Pension Expense Details'!$D$23:$S$1407,15,FALSE)</f>
        <v>245340</v>
      </c>
      <c r="Q920" s="98">
        <f t="shared" si="62"/>
        <v>1450621</v>
      </c>
      <c r="R920" s="98">
        <f>ROUND('[1]68_InOutFlowsCurPrdAndPrior'!$D$32*IF(ISNA(VLOOKUP(D920,'[1]Proportionate Shares'!$D$23:$I$1359,6,FALSE)),0,VLOOKUP(D920,'[1]Proportionate Shares'!$D$23:$I$1359,6,FALSE)),0)</f>
        <v>6094</v>
      </c>
      <c r="S920" s="98">
        <f>ROUND('[1]68_InOutFlowsCurPrdAndPrior'!$D$33*IF(ISNA(VLOOKUP(D920,'[1]Proportionate Shares'!$D$23:$I$1359,6,FALSE)),0,VLOOKUP(D920,'[1]Proportionate Shares'!$D$23:$I$1359,6,FALSE)),0)</f>
        <v>450054</v>
      </c>
      <c r="T920" s="98">
        <f>ROUND('[1]68_InOutFlowsCurPrdAndPrior'!$D$35*IF(ISNA(VLOOKUP(D920,'[1]Proportionate Shares'!$D$23:$I$1359,6,FALSE)),0,VLOOKUP(D920,'[1]Proportionate Shares'!$D$23:$I$1359,6,FALSE)),0)</f>
        <v>87212</v>
      </c>
      <c r="U920" s="98">
        <f>VLOOKUP(D920,'[1]Schedule of Pension Amounts LW'!$B$15:$AS$1399,36,FALSE)</f>
        <v>269849</v>
      </c>
      <c r="V920" s="99">
        <f t="shared" si="63"/>
        <v>813209</v>
      </c>
      <c r="W920" s="98">
        <f>ROUND('[1]68_InOutFlowsCurPrdAndPrior'!$F$32*IF(ISNA(VLOOKUP(D920,'[1]Proportionate Shares'!$D$23:$I$1359,6,FALSE)),0,VLOOKUP(D920,'[1]Proportionate Shares'!$D$23:$I$1359,6,FALSE)),0)</f>
        <v>50368</v>
      </c>
      <c r="X920" s="98">
        <f>ROUND('[1]68_InOutFlowsCurPrdAndPrior'!$F$33*IF(ISNA(VLOOKUP(D920,'[1]Proportionate Shares'!$D$23:$I$1359,6,FALSE)),0,VLOOKUP(D920,'[1]Proportionate Shares'!$D$23:$I$1359,6,FALSE)),0)</f>
        <v>185984</v>
      </c>
      <c r="Y920" s="98">
        <f>ROUND('[1]68_InOutFlowsCurPrdAndPrior'!$F$35*IF(ISNA(VLOOKUP(D920,'[1]Proportionate Shares'!$D$23:$I$1359,6,FALSE)),0,VLOOKUP(D920,'[1]Proportionate Shares'!$D$23:$I$1359,6,FALSE)),0)</f>
        <v>72646</v>
      </c>
      <c r="Z920" s="98">
        <f>-VLOOKUP(D920,'[1]Schedule of Pension Amounts LW'!$B$15:$AS$1399,37,FALSE)</f>
        <v>83388</v>
      </c>
      <c r="AA920" s="99">
        <f t="shared" si="64"/>
        <v>392386</v>
      </c>
      <c r="AB920" s="72">
        <f>VLOOKUP(D920,'[1]Pension Expense Details'!$D$22:$S$1407,16,FALSE)</f>
        <v>180275</v>
      </c>
      <c r="AC920" s="72">
        <f t="shared" ref="AC920:AC983" si="65">AD920-AB920</f>
        <v>134018</v>
      </c>
      <c r="AD920" s="72">
        <f>VLOOKUP(D920,'[1]Schedule of Pension Amounts LW'!$B$15:$W$1399,22,FALSE)</f>
        <v>314293</v>
      </c>
    </row>
    <row r="921" spans="1:30" x14ac:dyDescent="0.3">
      <c r="A921" s="104"/>
      <c r="B921" s="33"/>
      <c r="C921" s="33" t="str">
        <f>VLOOKUP(D921,'[1]Employer information'!$I$3:$J$1391,2,FALSE)</f>
        <v xml:space="preserve">Public Education                                  </v>
      </c>
      <c r="D921" s="33" t="str">
        <f>'[1]Schedule of Pension Amounts LW'!B914</f>
        <v>0893</v>
      </c>
      <c r="E921" s="33" t="str">
        <f>IF(ISNA(VLOOKUP(D921,'[1]Proportionate Shares'!$D$23:$G$1400,2,FALSE)),"",VLOOKUP(D921,'[1]Proportionate Shares'!$D$23:$G$1400,2,FALSE))</f>
        <v>108907</v>
      </c>
      <c r="F921" s="33" t="str">
        <f>IF(ISNA(VLOOKUP(D921,'[1]Proportionate Shares'!$D$23:$G$1400,3,FALSE)),"",VLOOKUP(D921,'[1]Proportionate Shares'!$D$23:$G$1400,3,FALSE))</f>
        <v xml:space="preserve">   </v>
      </c>
      <c r="G921" s="34" t="str">
        <f>VLOOKUP(D921,'[1]Employer information'!$A$3:$B$1390,2,FALSE)</f>
        <v>MERCEDES ISD</v>
      </c>
      <c r="H921" s="36">
        <f>IF(ISNA(VLOOKUP(D921,'[1]Proportionate Shares'!$D$23:$I$1377,6,FALSE)),0,VLOOKUP(D921,'[1]Proportionate Shares'!$D$23:$I$1377,6,FALSE))</f>
        <v>3.8830091499999998E-4</v>
      </c>
      <c r="I921" s="105">
        <f>VLOOKUP(D921,'[1]Schedule of Pension Amounts LW'!$B$15:$E$1399,3,FALSE)</f>
        <v>23039820</v>
      </c>
      <c r="J921" s="105">
        <f>-IF(ISNA(VLOOKUP(D921,'[1]Combined Contribution Amounts'!$A$2:$K$1335,5,FALSE)),0,VLOOKUP(D921,'[1]Combined Contribution Amounts'!$A$2:$K$1335,5,FALSE))</f>
        <v>-1359100</v>
      </c>
      <c r="K921" s="105">
        <f>-IF(ISNA(VLOOKUP(D921,'[1]Combined Contribution Amounts'!$A$2:$K$1335,7,FALSE)),0,VLOOKUP(D921,'[1]Combined Contribution Amounts'!$A$2:$K$1335,7,FALSE))+-IF(ISNA(VLOOKUP(D921,'[1]Combined Contribution Amounts'!$A$2:$K$1335,8,FALSE)),0,VLOOKUP(D921,'[1]Combined Contribution Amounts'!$A$2:$K$1335,8,FALSE))+-IF(ISNA(VLOOKUP(D921,'[1]Combined Contribution Amounts'!$A$2:$K$1335,9,FALSE)),0,VLOOKUP(D921,'[1]Combined Contribution Amounts'!$A$2:$K$1335,9,FALSE))</f>
        <v>0</v>
      </c>
      <c r="L921" s="105">
        <f>VLOOKUP(D921,'[1]Pension Expense Details'!$D$23:$S$1407,16,FALSE)</f>
        <v>1609881</v>
      </c>
      <c r="M921" s="105">
        <f>ROUND(('[1]68_InOutFlowsCurPrdAndPriorHist'!$F$28-'[1]68_InOutFlowsCurPrdAndPriorHist'!$F$31)*$H921,0)-VLOOKUP(D921,'[1]Pension Expense Details'!$D$23:$S$1407,12,FALSE)</f>
        <v>-321606</v>
      </c>
      <c r="N921" s="105">
        <f>ROUND(('[1]68_InOutFlowsCurPrdAndPriorHist'!$F$29-'[1]68_InOutFlowsCurPrdAndPriorHist'!$F$32)*$H921,0)-VLOOKUP(D921,'[1]Pension Expense Details'!$D$23:$S$1407,13,FALSE)</f>
        <v>-2430066</v>
      </c>
      <c r="O921" s="105">
        <f>ROUND(('[1]68_InOutFlowsCurPrdAndPriorHist'!$F$30-'[1]68_InOutFlowsCurPrdAndPriorHist'!$F$33)*$H921,0)-VLOOKUP(D921,'[1]Pension Expense Details'!$D$23:$S$1407,14,FALSE)</f>
        <v>1050836</v>
      </c>
      <c r="P921" s="105">
        <f>ROUND((VLOOKUP(D921,'[1]Schedule of Pension Amounts LW'!$B$15:$AC$1399,28,FALSE)-VLOOKUP(D921,'[1]Schedule of Pension Amounts LW'!$B$15:$AC$1399,27,FALSE))*'[1]Schedule of Pension Amounts LW'!AD$4,0)+VLOOKUP(D921,'[1]Schedule of Pension Amounts LW'!$B$15:$AH$1399,33,FALSE)-VLOOKUP(D921,'[1]Pension Expense Details'!$D$23:$S$1407,15,FALSE)</f>
        <v>-1404670</v>
      </c>
      <c r="Q921" s="98">
        <f t="shared" si="62"/>
        <v>20185095</v>
      </c>
      <c r="R921" s="98">
        <f>ROUND('[1]68_InOutFlowsCurPrdAndPrior'!$D$32*IF(ISNA(VLOOKUP(D921,'[1]Proportionate Shares'!$D$23:$I$1359,6,FALSE)),0,VLOOKUP(D921,'[1]Proportionate Shares'!$D$23:$I$1359,6,FALSE)),0)</f>
        <v>84795</v>
      </c>
      <c r="S921" s="98">
        <f>ROUND('[1]68_InOutFlowsCurPrdAndPrior'!$D$33*IF(ISNA(VLOOKUP(D921,'[1]Proportionate Shares'!$D$23:$I$1359,6,FALSE)),0,VLOOKUP(D921,'[1]Proportionate Shares'!$D$23:$I$1359,6,FALSE)),0)</f>
        <v>6262408</v>
      </c>
      <c r="T921" s="98">
        <f>ROUND('[1]68_InOutFlowsCurPrdAndPrior'!$D$35*IF(ISNA(VLOOKUP(D921,'[1]Proportionate Shares'!$D$23:$I$1359,6,FALSE)),0,VLOOKUP(D921,'[1]Proportionate Shares'!$D$23:$I$1359,6,FALSE)),0)</f>
        <v>1213534</v>
      </c>
      <c r="U921" s="98">
        <f>VLOOKUP(D921,'[1]Schedule of Pension Amounts LW'!$B$15:$AS$1399,36,FALSE)</f>
        <v>1233646</v>
      </c>
      <c r="V921" s="99">
        <f t="shared" si="63"/>
        <v>8794383</v>
      </c>
      <c r="W921" s="98">
        <f>ROUND('[1]68_InOutFlowsCurPrdAndPrior'!$F$32*IF(ISNA(VLOOKUP(D921,'[1]Proportionate Shares'!$D$23:$I$1359,6,FALSE)),0,VLOOKUP(D921,'[1]Proportionate Shares'!$D$23:$I$1359,6,FALSE)),0)</f>
        <v>700859</v>
      </c>
      <c r="X921" s="98">
        <f>ROUND('[1]68_InOutFlowsCurPrdAndPrior'!$F$33*IF(ISNA(VLOOKUP(D921,'[1]Proportionate Shares'!$D$23:$I$1359,6,FALSE)),0,VLOOKUP(D921,'[1]Proportionate Shares'!$D$23:$I$1359,6,FALSE)),0)</f>
        <v>2587923</v>
      </c>
      <c r="Y921" s="98">
        <f>ROUND('[1]68_InOutFlowsCurPrdAndPrior'!$F$35*IF(ISNA(VLOOKUP(D921,'[1]Proportionate Shares'!$D$23:$I$1359,6,FALSE)),0,VLOOKUP(D921,'[1]Proportionate Shares'!$D$23:$I$1359,6,FALSE)),0)</f>
        <v>1010852</v>
      </c>
      <c r="Z921" s="98">
        <f>-VLOOKUP(D921,'[1]Schedule of Pension Amounts LW'!$B$15:$AS$1399,37,FALSE)</f>
        <v>1508340</v>
      </c>
      <c r="AA921" s="99">
        <f t="shared" si="64"/>
        <v>5807974</v>
      </c>
      <c r="AB921" s="72">
        <f>VLOOKUP(D921,'[1]Pension Expense Details'!$D$22:$S$1407,16,FALSE)</f>
        <v>1609881</v>
      </c>
      <c r="AC921" s="72">
        <f t="shared" si="65"/>
        <v>2222031</v>
      </c>
      <c r="AD921" s="72">
        <f>VLOOKUP(D921,'[1]Schedule of Pension Amounts LW'!$B$15:$W$1399,22,FALSE)</f>
        <v>3831912</v>
      </c>
    </row>
    <row r="922" spans="1:30" x14ac:dyDescent="0.3">
      <c r="A922" s="104"/>
      <c r="B922" s="33"/>
      <c r="C922" s="33" t="str">
        <f>VLOOKUP(D922,'[1]Employer information'!$I$3:$J$1391,2,FALSE)</f>
        <v xml:space="preserve">Public Education                                  </v>
      </c>
      <c r="D922" s="33" t="str">
        <f>'[1]Schedule of Pension Amounts LW'!B915</f>
        <v>0894</v>
      </c>
      <c r="E922" s="33" t="str">
        <f>IF(ISNA(VLOOKUP(D922,'[1]Proportionate Shares'!$D$23:$G$1400,2,FALSE)),"",VLOOKUP(D922,'[1]Proportionate Shares'!$D$23:$G$1400,2,FALSE))</f>
        <v>018902</v>
      </c>
      <c r="F922" s="33" t="str">
        <f>IF(ISNA(VLOOKUP(D922,'[1]Proportionate Shares'!$D$23:$G$1400,3,FALSE)),"",VLOOKUP(D922,'[1]Proportionate Shares'!$D$23:$G$1400,3,FALSE))</f>
        <v xml:space="preserve">   </v>
      </c>
      <c r="G922" s="34" t="str">
        <f>VLOOKUP(D922,'[1]Employer information'!$A$3:$B$1390,2,FALSE)</f>
        <v>MERIDIAN ISD</v>
      </c>
      <c r="H922" s="36">
        <f>IF(ISNA(VLOOKUP(D922,'[1]Proportionate Shares'!$D$23:$I$1377,6,FALSE)),0,VLOOKUP(D922,'[1]Proportionate Shares'!$D$23:$I$1377,6,FALSE))</f>
        <v>4.1583711000000003E-5</v>
      </c>
      <c r="I922" s="105">
        <f>VLOOKUP(D922,'[1]Schedule of Pension Amounts LW'!$B$15:$E$1399,3,FALSE)</f>
        <v>2118075</v>
      </c>
      <c r="J922" s="105">
        <f>-IF(ISNA(VLOOKUP(D922,'[1]Combined Contribution Amounts'!$A$2:$K$1335,5,FALSE)),0,VLOOKUP(D922,'[1]Combined Contribution Amounts'!$A$2:$K$1335,5,FALSE))</f>
        <v>-145548</v>
      </c>
      <c r="K922" s="105">
        <f>-IF(ISNA(VLOOKUP(D922,'[1]Combined Contribution Amounts'!$A$2:$K$1335,7,FALSE)),0,VLOOKUP(D922,'[1]Combined Contribution Amounts'!$A$2:$K$1335,7,FALSE))+-IF(ISNA(VLOOKUP(D922,'[1]Combined Contribution Amounts'!$A$2:$K$1335,8,FALSE)),0,VLOOKUP(D922,'[1]Combined Contribution Amounts'!$A$2:$K$1335,8,FALSE))+-IF(ISNA(VLOOKUP(D922,'[1]Combined Contribution Amounts'!$A$2:$K$1335,9,FALSE)),0,VLOOKUP(D922,'[1]Combined Contribution Amounts'!$A$2:$K$1335,9,FALSE))</f>
        <v>0</v>
      </c>
      <c r="L922" s="105">
        <f>VLOOKUP(D922,'[1]Pension Expense Details'!$D$23:$S$1407,16,FALSE)</f>
        <v>227306</v>
      </c>
      <c r="M922" s="105">
        <f>ROUND(('[1]68_InOutFlowsCurPrdAndPriorHist'!$F$28-'[1]68_InOutFlowsCurPrdAndPriorHist'!$F$31)*$H922,0)-VLOOKUP(D922,'[1]Pension Expense Details'!$D$23:$S$1407,12,FALSE)</f>
        <v>-34441</v>
      </c>
      <c r="N922" s="105">
        <f>ROUND(('[1]68_InOutFlowsCurPrdAndPriorHist'!$F$29-'[1]68_InOutFlowsCurPrdAndPriorHist'!$F$32)*$H922,0)-VLOOKUP(D922,'[1]Pension Expense Details'!$D$23:$S$1407,13,FALSE)</f>
        <v>-260240</v>
      </c>
      <c r="O922" s="105">
        <f>ROUND(('[1]68_InOutFlowsCurPrdAndPriorHist'!$F$30-'[1]68_InOutFlowsCurPrdAndPriorHist'!$F$33)*$H922,0)-VLOOKUP(D922,'[1]Pension Expense Details'!$D$23:$S$1407,14,FALSE)</f>
        <v>112535</v>
      </c>
      <c r="P922" s="105">
        <f>ROUND((VLOOKUP(D922,'[1]Schedule of Pension Amounts LW'!$B$15:$AC$1399,28,FALSE)-VLOOKUP(D922,'[1]Schedule of Pension Amounts LW'!$B$15:$AC$1399,27,FALSE))*'[1]Schedule of Pension Amounts LW'!AD$4,0)+VLOOKUP(D922,'[1]Schedule of Pension Amounts LW'!$B$15:$AH$1399,33,FALSE)-VLOOKUP(D922,'[1]Pension Expense Details'!$D$23:$S$1407,15,FALSE)</f>
        <v>143964</v>
      </c>
      <c r="Q922" s="98">
        <f t="shared" si="62"/>
        <v>2161651</v>
      </c>
      <c r="R922" s="98">
        <f>ROUND('[1]68_InOutFlowsCurPrdAndPrior'!$D$32*IF(ISNA(VLOOKUP(D922,'[1]Proportionate Shares'!$D$23:$I$1359,6,FALSE)),0,VLOOKUP(D922,'[1]Proportionate Shares'!$D$23:$I$1359,6,FALSE)),0)</f>
        <v>9081</v>
      </c>
      <c r="S922" s="98">
        <f>ROUND('[1]68_InOutFlowsCurPrdAndPrior'!$D$33*IF(ISNA(VLOOKUP(D922,'[1]Proportionate Shares'!$D$23:$I$1359,6,FALSE)),0,VLOOKUP(D922,'[1]Proportionate Shares'!$D$23:$I$1359,6,FALSE)),0)</f>
        <v>670650</v>
      </c>
      <c r="T922" s="98">
        <f>ROUND('[1]68_InOutFlowsCurPrdAndPrior'!$D$35*IF(ISNA(VLOOKUP(D922,'[1]Proportionate Shares'!$D$23:$I$1359,6,FALSE)),0,VLOOKUP(D922,'[1]Proportionate Shares'!$D$23:$I$1359,6,FALSE)),0)</f>
        <v>129959</v>
      </c>
      <c r="U922" s="98">
        <f>VLOOKUP(D922,'[1]Schedule of Pension Amounts LW'!$B$15:$AS$1399,36,FALSE)</f>
        <v>175991</v>
      </c>
      <c r="V922" s="99">
        <f t="shared" si="63"/>
        <v>985681</v>
      </c>
      <c r="W922" s="98">
        <f>ROUND('[1]68_InOutFlowsCurPrdAndPrior'!$F$32*IF(ISNA(VLOOKUP(D922,'[1]Proportionate Shares'!$D$23:$I$1359,6,FALSE)),0,VLOOKUP(D922,'[1]Proportionate Shares'!$D$23:$I$1359,6,FALSE)),0)</f>
        <v>75056</v>
      </c>
      <c r="X922" s="98">
        <f>ROUND('[1]68_InOutFlowsCurPrdAndPrior'!$F$33*IF(ISNA(VLOOKUP(D922,'[1]Proportionate Shares'!$D$23:$I$1359,6,FALSE)),0,VLOOKUP(D922,'[1]Proportionate Shares'!$D$23:$I$1359,6,FALSE)),0)</f>
        <v>277144</v>
      </c>
      <c r="Y922" s="98">
        <f>ROUND('[1]68_InOutFlowsCurPrdAndPrior'!$F$35*IF(ISNA(VLOOKUP(D922,'[1]Proportionate Shares'!$D$23:$I$1359,6,FALSE)),0,VLOOKUP(D922,'[1]Proportionate Shares'!$D$23:$I$1359,6,FALSE)),0)</f>
        <v>108254</v>
      </c>
      <c r="Z922" s="98">
        <f>-VLOOKUP(D922,'[1]Schedule of Pension Amounts LW'!$B$15:$AS$1399,37,FALSE)</f>
        <v>39638</v>
      </c>
      <c r="AA922" s="99">
        <f t="shared" si="64"/>
        <v>500092</v>
      </c>
      <c r="AB922" s="72">
        <f>VLOOKUP(D922,'[1]Pension Expense Details'!$D$22:$S$1407,16,FALSE)</f>
        <v>227306</v>
      </c>
      <c r="AC922" s="72">
        <f t="shared" si="65"/>
        <v>204542</v>
      </c>
      <c r="AD922" s="72">
        <f>VLOOKUP(D922,'[1]Schedule of Pension Amounts LW'!$B$15:$W$1399,22,FALSE)</f>
        <v>431848</v>
      </c>
    </row>
    <row r="923" spans="1:30" x14ac:dyDescent="0.3">
      <c r="A923" s="104"/>
      <c r="B923" s="33"/>
      <c r="C923" s="33" t="str">
        <f>VLOOKUP(D923,'[1]Employer information'!$I$3:$J$1391,2,FALSE)</f>
        <v xml:space="preserve">Public Education                                  </v>
      </c>
      <c r="D923" s="33" t="str">
        <f>'[1]Schedule of Pension Amounts LW'!B916</f>
        <v>0895</v>
      </c>
      <c r="E923" s="33" t="str">
        <f>IF(ISNA(VLOOKUP(D923,'[1]Proportionate Shares'!$D$23:$G$1400,2,FALSE)),"",VLOOKUP(D923,'[1]Proportionate Shares'!$D$23:$G$1400,2,FALSE))</f>
        <v>221904</v>
      </c>
      <c r="F923" s="33" t="str">
        <f>IF(ISNA(VLOOKUP(D923,'[1]Proportionate Shares'!$D$23:$G$1400,3,FALSE)),"",VLOOKUP(D923,'[1]Proportionate Shares'!$D$23:$G$1400,3,FALSE))</f>
        <v xml:space="preserve">   </v>
      </c>
      <c r="G923" s="34" t="str">
        <f>VLOOKUP(D923,'[1]Employer information'!$A$3:$B$1390,2,FALSE)</f>
        <v>MERKEL ISD</v>
      </c>
      <c r="H923" s="36">
        <f>IF(ISNA(VLOOKUP(D923,'[1]Proportionate Shares'!$D$23:$I$1377,6,FALSE)),0,VLOOKUP(D923,'[1]Proportionate Shares'!$D$23:$I$1377,6,FALSE))</f>
        <v>4.7265801E-5</v>
      </c>
      <c r="I923" s="105">
        <f>VLOOKUP(D923,'[1]Schedule of Pension Amounts LW'!$B$15:$E$1399,3,FALSE)</f>
        <v>2885966</v>
      </c>
      <c r="J923" s="105">
        <f>-IF(ISNA(VLOOKUP(D923,'[1]Combined Contribution Amounts'!$A$2:$K$1335,5,FALSE)),0,VLOOKUP(D923,'[1]Combined Contribution Amounts'!$A$2:$K$1335,5,FALSE))</f>
        <v>-165436</v>
      </c>
      <c r="K923" s="105">
        <f>-IF(ISNA(VLOOKUP(D923,'[1]Combined Contribution Amounts'!$A$2:$K$1335,7,FALSE)),0,VLOOKUP(D923,'[1]Combined Contribution Amounts'!$A$2:$K$1335,7,FALSE))+-IF(ISNA(VLOOKUP(D923,'[1]Combined Contribution Amounts'!$A$2:$K$1335,8,FALSE)),0,VLOOKUP(D923,'[1]Combined Contribution Amounts'!$A$2:$K$1335,8,FALSE))+-IF(ISNA(VLOOKUP(D923,'[1]Combined Contribution Amounts'!$A$2:$K$1335,9,FALSE)),0,VLOOKUP(D923,'[1]Combined Contribution Amounts'!$A$2:$K$1335,9,FALSE))</f>
        <v>0</v>
      </c>
      <c r="L923" s="105">
        <f>VLOOKUP(D923,'[1]Pension Expense Details'!$D$23:$S$1407,16,FALSE)</f>
        <v>183160</v>
      </c>
      <c r="M923" s="105">
        <f>ROUND(('[1]68_InOutFlowsCurPrdAndPriorHist'!$F$28-'[1]68_InOutFlowsCurPrdAndPriorHist'!$F$31)*$H923,0)-VLOOKUP(D923,'[1]Pension Expense Details'!$D$23:$S$1407,12,FALSE)</f>
        <v>-39148</v>
      </c>
      <c r="N923" s="105">
        <f>ROUND(('[1]68_InOutFlowsCurPrdAndPriorHist'!$F$29-'[1]68_InOutFlowsCurPrdAndPriorHist'!$F$32)*$H923,0)-VLOOKUP(D923,'[1]Pension Expense Details'!$D$23:$S$1407,13,FALSE)</f>
        <v>-295799</v>
      </c>
      <c r="O923" s="105">
        <f>ROUND(('[1]68_InOutFlowsCurPrdAndPriorHist'!$F$30-'[1]68_InOutFlowsCurPrdAndPriorHist'!$F$33)*$H923,0)-VLOOKUP(D923,'[1]Pension Expense Details'!$D$23:$S$1407,14,FALSE)</f>
        <v>127913</v>
      </c>
      <c r="P923" s="105">
        <f>ROUND((VLOOKUP(D923,'[1]Schedule of Pension Amounts LW'!$B$15:$AC$1399,28,FALSE)-VLOOKUP(D923,'[1]Schedule of Pension Amounts LW'!$B$15:$AC$1399,27,FALSE))*'[1]Schedule of Pension Amounts LW'!AD$4,0)+VLOOKUP(D923,'[1]Schedule of Pension Amounts LW'!$B$15:$AH$1399,33,FALSE)-VLOOKUP(D923,'[1]Pension Expense Details'!$D$23:$S$1407,15,FALSE)</f>
        <v>-239632</v>
      </c>
      <c r="Q923" s="98">
        <f t="shared" si="62"/>
        <v>2457024</v>
      </c>
      <c r="R923" s="98">
        <f>ROUND('[1]68_InOutFlowsCurPrdAndPrior'!$D$32*IF(ISNA(VLOOKUP(D923,'[1]Proportionate Shares'!$D$23:$I$1359,6,FALSE)),0,VLOOKUP(D923,'[1]Proportionate Shares'!$D$23:$I$1359,6,FALSE)),0)</f>
        <v>10322</v>
      </c>
      <c r="S923" s="98">
        <f>ROUND('[1]68_InOutFlowsCurPrdAndPrior'!$D$33*IF(ISNA(VLOOKUP(D923,'[1]Proportionate Shares'!$D$23:$I$1359,6,FALSE)),0,VLOOKUP(D923,'[1]Proportionate Shares'!$D$23:$I$1359,6,FALSE)),0)</f>
        <v>762290</v>
      </c>
      <c r="T923" s="98">
        <f>ROUND('[1]68_InOutFlowsCurPrdAndPrior'!$D$35*IF(ISNA(VLOOKUP(D923,'[1]Proportionate Shares'!$D$23:$I$1359,6,FALSE)),0,VLOOKUP(D923,'[1]Proportionate Shares'!$D$23:$I$1359,6,FALSE)),0)</f>
        <v>147717</v>
      </c>
      <c r="U923" s="98">
        <f>VLOOKUP(D923,'[1]Schedule of Pension Amounts LW'!$B$15:$AS$1399,36,FALSE)</f>
        <v>213980</v>
      </c>
      <c r="V923" s="99">
        <f t="shared" si="63"/>
        <v>1134309</v>
      </c>
      <c r="W923" s="98">
        <f>ROUND('[1]68_InOutFlowsCurPrdAndPrior'!$F$32*IF(ISNA(VLOOKUP(D923,'[1]Proportionate Shares'!$D$23:$I$1359,6,FALSE)),0,VLOOKUP(D923,'[1]Proportionate Shares'!$D$23:$I$1359,6,FALSE)),0)</f>
        <v>85312</v>
      </c>
      <c r="X923" s="98">
        <f>ROUND('[1]68_InOutFlowsCurPrdAndPrior'!$F$33*IF(ISNA(VLOOKUP(D923,'[1]Proportionate Shares'!$D$23:$I$1359,6,FALSE)),0,VLOOKUP(D923,'[1]Proportionate Shares'!$D$23:$I$1359,6,FALSE)),0)</f>
        <v>315014</v>
      </c>
      <c r="Y923" s="98">
        <f>ROUND('[1]68_InOutFlowsCurPrdAndPrior'!$F$35*IF(ISNA(VLOOKUP(D923,'[1]Proportionate Shares'!$D$23:$I$1359,6,FALSE)),0,VLOOKUP(D923,'[1]Proportionate Shares'!$D$23:$I$1359,6,FALSE)),0)</f>
        <v>123046</v>
      </c>
      <c r="Z923" s="98">
        <f>-VLOOKUP(D923,'[1]Schedule of Pension Amounts LW'!$B$15:$AS$1399,37,FALSE)</f>
        <v>300217</v>
      </c>
      <c r="AA923" s="99">
        <f t="shared" si="64"/>
        <v>823589</v>
      </c>
      <c r="AB923" s="72">
        <f>VLOOKUP(D923,'[1]Pension Expense Details'!$D$22:$S$1407,16,FALSE)</f>
        <v>183160</v>
      </c>
      <c r="AC923" s="72">
        <f t="shared" si="65"/>
        <v>298471</v>
      </c>
      <c r="AD923" s="72">
        <f>VLOOKUP(D923,'[1]Schedule of Pension Amounts LW'!$B$15:$W$1399,22,FALSE)</f>
        <v>481631</v>
      </c>
    </row>
    <row r="924" spans="1:30" x14ac:dyDescent="0.3">
      <c r="A924" s="104"/>
      <c r="B924" s="33"/>
      <c r="C924" s="33" t="str">
        <f>VLOOKUP(D924,'[1]Employer information'!$I$3:$J$1391,2,FALSE)</f>
        <v xml:space="preserve">Public Education                                  </v>
      </c>
      <c r="D924" s="33" t="str">
        <f>'[1]Schedule of Pension Amounts LW'!B917</f>
        <v>0898</v>
      </c>
      <c r="E924" s="33" t="str">
        <f>IF(ISNA(VLOOKUP(D924,'[1]Proportionate Shares'!$D$23:$G$1400,2,FALSE)),"",VLOOKUP(D924,'[1]Proportionate Shares'!$D$23:$G$1400,2,FALSE))</f>
        <v>057914</v>
      </c>
      <c r="F924" s="33" t="str">
        <f>IF(ISNA(VLOOKUP(D924,'[1]Proportionate Shares'!$D$23:$G$1400,3,FALSE)),"",VLOOKUP(D924,'[1]Proportionate Shares'!$D$23:$G$1400,3,FALSE))</f>
        <v xml:space="preserve">   </v>
      </c>
      <c r="G924" s="34" t="str">
        <f>VLOOKUP(D924,'[1]Employer information'!$A$3:$B$1390,2,FALSE)</f>
        <v>MESQUITE ISD</v>
      </c>
      <c r="H924" s="36">
        <f>IF(ISNA(VLOOKUP(D924,'[1]Proportionate Shares'!$D$23:$I$1377,6,FALSE)),0,VLOOKUP(D924,'[1]Proportionate Shares'!$D$23:$I$1377,6,FALSE))</f>
        <v>2.3638317439999999E-3</v>
      </c>
      <c r="I924" s="105">
        <f>VLOOKUP(D924,'[1]Schedule of Pension Amounts LW'!$B$15:$E$1399,3,FALSE)</f>
        <v>133666300</v>
      </c>
      <c r="J924" s="105">
        <f>-IF(ISNA(VLOOKUP(D924,'[1]Combined Contribution Amounts'!$A$2:$K$1335,5,FALSE)),0,VLOOKUP(D924,'[1]Combined Contribution Amounts'!$A$2:$K$1335,5,FALSE))</f>
        <v>-8273696</v>
      </c>
      <c r="K924" s="105">
        <f>-IF(ISNA(VLOOKUP(D924,'[1]Combined Contribution Amounts'!$A$2:$K$1335,7,FALSE)),0,VLOOKUP(D924,'[1]Combined Contribution Amounts'!$A$2:$K$1335,7,FALSE))+-IF(ISNA(VLOOKUP(D924,'[1]Combined Contribution Amounts'!$A$2:$K$1335,8,FALSE)),0,VLOOKUP(D924,'[1]Combined Contribution Amounts'!$A$2:$K$1335,8,FALSE))+-IF(ISNA(VLOOKUP(D924,'[1]Combined Contribution Amounts'!$A$2:$K$1335,9,FALSE)),0,VLOOKUP(D924,'[1]Combined Contribution Amounts'!$A$2:$K$1335,9,FALSE))</f>
        <v>0</v>
      </c>
      <c r="L924" s="105">
        <f>VLOOKUP(D924,'[1]Pension Expense Details'!$D$23:$S$1407,16,FALSE)</f>
        <v>10836391</v>
      </c>
      <c r="M924" s="105">
        <f>ROUND(('[1]68_InOutFlowsCurPrdAndPriorHist'!$F$28-'[1]68_InOutFlowsCurPrdAndPriorHist'!$F$31)*$H924,0)-VLOOKUP(D924,'[1]Pension Expense Details'!$D$23:$S$1407,12,FALSE)</f>
        <v>-1957815</v>
      </c>
      <c r="N924" s="105">
        <f>ROUND(('[1]68_InOutFlowsCurPrdAndPriorHist'!$F$29-'[1]68_InOutFlowsCurPrdAndPriorHist'!$F$32)*$H924,0)-VLOOKUP(D924,'[1]Pension Expense Details'!$D$23:$S$1407,13,FALSE)</f>
        <v>-14793341</v>
      </c>
      <c r="O924" s="105">
        <f>ROUND(('[1]68_InOutFlowsCurPrdAndPriorHist'!$F$30-'[1]68_InOutFlowsCurPrdAndPriorHist'!$F$33)*$H924,0)-VLOOKUP(D924,'[1]Pension Expense Details'!$D$23:$S$1407,14,FALSE)</f>
        <v>6397098</v>
      </c>
      <c r="P924" s="105">
        <f>ROUND((VLOOKUP(D924,'[1]Schedule of Pension Amounts LW'!$B$15:$AC$1399,28,FALSE)-VLOOKUP(D924,'[1]Schedule of Pension Amounts LW'!$B$15:$AC$1399,27,FALSE))*'[1]Schedule of Pension Amounts LW'!AD$4,0)+VLOOKUP(D924,'[1]Schedule of Pension Amounts LW'!$B$15:$AH$1399,33,FALSE)-VLOOKUP(D924,'[1]Pension Expense Details'!$D$23:$S$1407,15,FALSE)</f>
        <v>-2995573</v>
      </c>
      <c r="Q924" s="98">
        <f t="shared" si="62"/>
        <v>122879364</v>
      </c>
      <c r="R924" s="98">
        <f>ROUND('[1]68_InOutFlowsCurPrdAndPrior'!$D$32*IF(ISNA(VLOOKUP(D924,'[1]Proportionate Shares'!$D$23:$I$1359,6,FALSE)),0,VLOOKUP(D924,'[1]Proportionate Shares'!$D$23:$I$1359,6,FALSE)),0)</f>
        <v>516203</v>
      </c>
      <c r="S924" s="98">
        <f>ROUND('[1]68_InOutFlowsCurPrdAndPrior'!$D$33*IF(ISNA(VLOOKUP(D924,'[1]Proportionate Shares'!$D$23:$I$1359,6,FALSE)),0,VLOOKUP(D924,'[1]Proportionate Shares'!$D$23:$I$1359,6,FALSE)),0)</f>
        <v>38123213</v>
      </c>
      <c r="T924" s="98">
        <f>ROUND('[1]68_InOutFlowsCurPrdAndPrior'!$D$35*IF(ISNA(VLOOKUP(D924,'[1]Proportionate Shares'!$D$23:$I$1359,6,FALSE)),0,VLOOKUP(D924,'[1]Proportionate Shares'!$D$23:$I$1359,6,FALSE)),0)</f>
        <v>7387545</v>
      </c>
      <c r="U924" s="98">
        <f>VLOOKUP(D924,'[1]Schedule of Pension Amounts LW'!$B$15:$AS$1399,36,FALSE)</f>
        <v>8480710</v>
      </c>
      <c r="V924" s="99">
        <f t="shared" si="63"/>
        <v>54507671</v>
      </c>
      <c r="W924" s="98">
        <f>ROUND('[1]68_InOutFlowsCurPrdAndPrior'!$F$32*IF(ISNA(VLOOKUP(D924,'[1]Proportionate Shares'!$D$23:$I$1359,6,FALSE)),0,VLOOKUP(D924,'[1]Proportionate Shares'!$D$23:$I$1359,6,FALSE)),0)</f>
        <v>4266566</v>
      </c>
      <c r="X924" s="98">
        <f>ROUND('[1]68_InOutFlowsCurPrdAndPrior'!$F$33*IF(ISNA(VLOOKUP(D924,'[1]Proportionate Shares'!$D$23:$I$1359,6,FALSE)),0,VLOOKUP(D924,'[1]Proportionate Shares'!$D$23:$I$1359,6,FALSE)),0)</f>
        <v>15754315</v>
      </c>
      <c r="Y924" s="98">
        <f>ROUND('[1]68_InOutFlowsCurPrdAndPrior'!$F$35*IF(ISNA(VLOOKUP(D924,'[1]Proportionate Shares'!$D$23:$I$1359,6,FALSE)),0,VLOOKUP(D924,'[1]Proportionate Shares'!$D$23:$I$1359,6,FALSE)),0)</f>
        <v>6153694</v>
      </c>
      <c r="Z924" s="98">
        <f>-VLOOKUP(D924,'[1]Schedule of Pension Amounts LW'!$B$15:$AS$1399,37,FALSE)</f>
        <v>2062518</v>
      </c>
      <c r="AA924" s="99">
        <f t="shared" si="64"/>
        <v>28237093</v>
      </c>
      <c r="AB924" s="72">
        <f>VLOOKUP(D924,'[1]Pension Expense Details'!$D$22:$S$1407,16,FALSE)</f>
        <v>10836391</v>
      </c>
      <c r="AC924" s="72">
        <f t="shared" si="65"/>
        <v>14050120</v>
      </c>
      <c r="AD924" s="72">
        <f>VLOOKUP(D924,'[1]Schedule of Pension Amounts LW'!$B$15:$W$1399,22,FALSE)</f>
        <v>24886511</v>
      </c>
    </row>
    <row r="925" spans="1:30" x14ac:dyDescent="0.3">
      <c r="A925" s="104"/>
      <c r="B925" s="33"/>
      <c r="C925" s="33" t="str">
        <f>VLOOKUP(D925,'[1]Employer information'!$I$3:$J$1391,2,FALSE)</f>
        <v xml:space="preserve">Public Education                                  </v>
      </c>
      <c r="D925" s="33" t="str">
        <f>'[1]Schedule of Pension Amounts LW'!B918</f>
        <v>0899</v>
      </c>
      <c r="E925" s="33" t="str">
        <f>IF(ISNA(VLOOKUP(D925,'[1]Proportionate Shares'!$D$23:$G$1400,2,FALSE)),"",VLOOKUP(D925,'[1]Proportionate Shares'!$D$23:$G$1400,2,FALSE))</f>
        <v>147903</v>
      </c>
      <c r="F925" s="33" t="str">
        <f>IF(ISNA(VLOOKUP(D925,'[1]Proportionate Shares'!$D$23:$G$1400,3,FALSE)),"",VLOOKUP(D925,'[1]Proportionate Shares'!$D$23:$G$1400,3,FALSE))</f>
        <v xml:space="preserve">   </v>
      </c>
      <c r="G925" s="34" t="str">
        <f>VLOOKUP(D925,'[1]Employer information'!$A$3:$B$1390,2,FALSE)</f>
        <v>MEXIA ISD</v>
      </c>
      <c r="H925" s="36">
        <f>IF(ISNA(VLOOKUP(D925,'[1]Proportionate Shares'!$D$23:$I$1377,6,FALSE)),0,VLOOKUP(D925,'[1]Proportionate Shares'!$D$23:$I$1377,6,FALSE))</f>
        <v>1.02296477E-4</v>
      </c>
      <c r="I925" s="105">
        <f>VLOOKUP(D925,'[1]Schedule of Pension Amounts LW'!$B$15:$E$1399,3,FALSE)</f>
        <v>6041920</v>
      </c>
      <c r="J925" s="105">
        <f>-IF(ISNA(VLOOKUP(D925,'[1]Combined Contribution Amounts'!$A$2:$K$1335,5,FALSE)),0,VLOOKUP(D925,'[1]Combined Contribution Amounts'!$A$2:$K$1335,5,FALSE))</f>
        <v>-358050</v>
      </c>
      <c r="K925" s="105">
        <f>-IF(ISNA(VLOOKUP(D925,'[1]Combined Contribution Amounts'!$A$2:$K$1335,7,FALSE)),0,VLOOKUP(D925,'[1]Combined Contribution Amounts'!$A$2:$K$1335,7,FALSE))+-IF(ISNA(VLOOKUP(D925,'[1]Combined Contribution Amounts'!$A$2:$K$1335,8,FALSE)),0,VLOOKUP(D925,'[1]Combined Contribution Amounts'!$A$2:$K$1335,8,FALSE))+-IF(ISNA(VLOOKUP(D925,'[1]Combined Contribution Amounts'!$A$2:$K$1335,9,FALSE)),0,VLOOKUP(D925,'[1]Combined Contribution Amounts'!$A$2:$K$1335,9,FALSE))</f>
        <v>0</v>
      </c>
      <c r="L925" s="105">
        <f>VLOOKUP(D925,'[1]Pension Expense Details'!$D$23:$S$1407,16,FALSE)</f>
        <v>428492</v>
      </c>
      <c r="M925" s="105">
        <f>ROUND(('[1]68_InOutFlowsCurPrdAndPriorHist'!$F$28-'[1]68_InOutFlowsCurPrdAndPriorHist'!$F$31)*$H925,0)-VLOOKUP(D925,'[1]Pension Expense Details'!$D$23:$S$1407,12,FALSE)</f>
        <v>-84726</v>
      </c>
      <c r="N925" s="105">
        <f>ROUND(('[1]68_InOutFlowsCurPrdAndPriorHist'!$F$29-'[1]68_InOutFlowsCurPrdAndPriorHist'!$F$32)*$H925,0)-VLOOKUP(D925,'[1]Pension Expense Details'!$D$23:$S$1407,13,FALSE)</f>
        <v>-640192</v>
      </c>
      <c r="O925" s="105">
        <f>ROUND(('[1]68_InOutFlowsCurPrdAndPriorHist'!$F$30-'[1]68_InOutFlowsCurPrdAndPriorHist'!$F$33)*$H925,0)-VLOOKUP(D925,'[1]Pension Expense Details'!$D$23:$S$1407,14,FALSE)</f>
        <v>276839</v>
      </c>
      <c r="P925" s="105">
        <f>ROUND((VLOOKUP(D925,'[1]Schedule of Pension Amounts LW'!$B$15:$AC$1399,28,FALSE)-VLOOKUP(D925,'[1]Schedule of Pension Amounts LW'!$B$15:$AC$1399,27,FALSE))*'[1]Schedule of Pension Amounts LW'!AD$4,0)+VLOOKUP(D925,'[1]Schedule of Pension Amounts LW'!$B$15:$AH$1399,33,FALSE)-VLOOKUP(D925,'[1]Pension Expense Details'!$D$23:$S$1407,15,FALSE)</f>
        <v>-346592</v>
      </c>
      <c r="Q925" s="98">
        <f t="shared" si="62"/>
        <v>5317691</v>
      </c>
      <c r="R925" s="98">
        <f>ROUND('[1]68_InOutFlowsCurPrdAndPrior'!$D$32*IF(ISNA(VLOOKUP(D925,'[1]Proportionate Shares'!$D$23:$I$1359,6,FALSE)),0,VLOOKUP(D925,'[1]Proportionate Shares'!$D$23:$I$1359,6,FALSE)),0)</f>
        <v>22339</v>
      </c>
      <c r="S925" s="98">
        <f>ROUND('[1]68_InOutFlowsCurPrdAndPrior'!$D$33*IF(ISNA(VLOOKUP(D925,'[1]Proportionate Shares'!$D$23:$I$1359,6,FALSE)),0,VLOOKUP(D925,'[1]Proportionate Shares'!$D$23:$I$1359,6,FALSE)),0)</f>
        <v>1649809</v>
      </c>
      <c r="T925" s="98">
        <f>ROUND('[1]68_InOutFlowsCurPrdAndPrior'!$D$35*IF(ISNA(VLOOKUP(D925,'[1]Proportionate Shares'!$D$23:$I$1359,6,FALSE)),0,VLOOKUP(D925,'[1]Proportionate Shares'!$D$23:$I$1359,6,FALSE)),0)</f>
        <v>319701</v>
      </c>
      <c r="U925" s="98">
        <f>VLOOKUP(D925,'[1]Schedule of Pension Amounts LW'!$B$15:$AS$1399,36,FALSE)</f>
        <v>346565</v>
      </c>
      <c r="V925" s="99">
        <f t="shared" si="63"/>
        <v>2338414</v>
      </c>
      <c r="W925" s="98">
        <f>ROUND('[1]68_InOutFlowsCurPrdAndPrior'!$F$32*IF(ISNA(VLOOKUP(D925,'[1]Proportionate Shares'!$D$23:$I$1359,6,FALSE)),0,VLOOKUP(D925,'[1]Proportionate Shares'!$D$23:$I$1359,6,FALSE)),0)</f>
        <v>184639</v>
      </c>
      <c r="X925" s="98">
        <f>ROUND('[1]68_InOutFlowsCurPrdAndPrior'!$F$33*IF(ISNA(VLOOKUP(D925,'[1]Proportionate Shares'!$D$23:$I$1359,6,FALSE)),0,VLOOKUP(D925,'[1]Proportionate Shares'!$D$23:$I$1359,6,FALSE)),0)</f>
        <v>681779</v>
      </c>
      <c r="Y925" s="98">
        <f>ROUND('[1]68_InOutFlowsCurPrdAndPrior'!$F$35*IF(ISNA(VLOOKUP(D925,'[1]Proportionate Shares'!$D$23:$I$1359,6,FALSE)),0,VLOOKUP(D925,'[1]Proportionate Shares'!$D$23:$I$1359,6,FALSE)),0)</f>
        <v>266305</v>
      </c>
      <c r="Z925" s="98">
        <f>-VLOOKUP(D925,'[1]Schedule of Pension Amounts LW'!$B$15:$AS$1399,37,FALSE)</f>
        <v>364285</v>
      </c>
      <c r="AA925" s="99">
        <f t="shared" si="64"/>
        <v>1497008</v>
      </c>
      <c r="AB925" s="72">
        <f>VLOOKUP(D925,'[1]Pension Expense Details'!$D$22:$S$1407,16,FALSE)</f>
        <v>428492</v>
      </c>
      <c r="AC925" s="72">
        <f t="shared" si="65"/>
        <v>616346</v>
      </c>
      <c r="AD925" s="72">
        <f>VLOOKUP(D925,'[1]Schedule of Pension Amounts LW'!$B$15:$W$1399,22,FALSE)</f>
        <v>1044838</v>
      </c>
    </row>
    <row r="926" spans="1:30" x14ac:dyDescent="0.3">
      <c r="A926" s="104"/>
      <c r="B926" s="33"/>
      <c r="C926" s="33" t="str">
        <f>VLOOKUP(D926,'[1]Employer information'!$I$3:$J$1391,2,FALSE)</f>
        <v xml:space="preserve">Public Education                                  </v>
      </c>
      <c r="D926" s="33" t="str">
        <f>'[1]Schedule of Pension Amounts LW'!B919</f>
        <v>1929</v>
      </c>
      <c r="E926" s="33" t="str">
        <f>IF(ISNA(VLOOKUP(D926,'[1]Proportionate Shares'!$D$23:$G$1400,2,FALSE)),"",VLOOKUP(D926,'[1]Proportionate Shares'!$D$23:$G$1400,2,FALSE))</f>
        <v>062906</v>
      </c>
      <c r="F926" s="33" t="str">
        <f>IF(ISNA(VLOOKUP(D926,'[1]Proportionate Shares'!$D$23:$G$1400,3,FALSE)),"",VLOOKUP(D926,'[1]Proportionate Shares'!$D$23:$G$1400,3,FALSE))</f>
        <v/>
      </c>
      <c r="G926" s="34" t="str">
        <f>VLOOKUP(D926,'[1]Employer information'!$A$3:$B$1390,2,FALSE)</f>
        <v>MEYERSVILLE ISD</v>
      </c>
      <c r="H926" s="36">
        <f>IF(ISNA(VLOOKUP(D926,'[1]Proportionate Shares'!$D$23:$I$1377,6,FALSE)),0,VLOOKUP(D926,'[1]Proportionate Shares'!$D$23:$I$1377,6,FALSE))</f>
        <v>6.68577E-6</v>
      </c>
      <c r="I926" s="105">
        <f>VLOOKUP(D926,'[1]Schedule of Pension Amounts LW'!$B$15:$E$1399,3,FALSE)</f>
        <v>356455</v>
      </c>
      <c r="J926" s="105">
        <f>-IF(ISNA(VLOOKUP(D926,'[1]Combined Contribution Amounts'!$A$2:$K$1335,5,FALSE)),0,VLOOKUP(D926,'[1]Combined Contribution Amounts'!$A$2:$K$1335,5,FALSE))</f>
        <v>-23401</v>
      </c>
      <c r="K926" s="105">
        <f>-IF(ISNA(VLOOKUP(D926,'[1]Combined Contribution Amounts'!$A$2:$K$1335,7,FALSE)),0,VLOOKUP(D926,'[1]Combined Contribution Amounts'!$A$2:$K$1335,7,FALSE))+-IF(ISNA(VLOOKUP(D926,'[1]Combined Contribution Amounts'!$A$2:$K$1335,8,FALSE)),0,VLOOKUP(D926,'[1]Combined Contribution Amounts'!$A$2:$K$1335,8,FALSE))+-IF(ISNA(VLOOKUP(D926,'[1]Combined Contribution Amounts'!$A$2:$K$1335,9,FALSE)),0,VLOOKUP(D926,'[1]Combined Contribution Amounts'!$A$2:$K$1335,9,FALSE))</f>
        <v>0</v>
      </c>
      <c r="L926" s="105">
        <f>VLOOKUP(D926,'[1]Pension Expense Details'!$D$23:$S$1407,16,FALSE)</f>
        <v>34043</v>
      </c>
      <c r="M926" s="105">
        <f>ROUND(('[1]68_InOutFlowsCurPrdAndPriorHist'!$F$28-'[1]68_InOutFlowsCurPrdAndPriorHist'!$F$31)*$H926,0)-VLOOKUP(D926,'[1]Pension Expense Details'!$D$23:$S$1407,12,FALSE)</f>
        <v>-5537</v>
      </c>
      <c r="N926" s="105">
        <f>ROUND(('[1]68_InOutFlowsCurPrdAndPriorHist'!$F$29-'[1]68_InOutFlowsCurPrdAndPriorHist'!$F$32)*$H926,0)-VLOOKUP(D926,'[1]Pension Expense Details'!$D$23:$S$1407,13,FALSE)</f>
        <v>-41841</v>
      </c>
      <c r="O926" s="105">
        <f>ROUND(('[1]68_InOutFlowsCurPrdAndPriorHist'!$F$30-'[1]68_InOutFlowsCurPrdAndPriorHist'!$F$33)*$H926,0)-VLOOKUP(D926,'[1]Pension Expense Details'!$D$23:$S$1407,14,FALSE)</f>
        <v>18094</v>
      </c>
      <c r="P926" s="105">
        <f>ROUND((VLOOKUP(D926,'[1]Schedule of Pension Amounts LW'!$B$15:$AC$1399,28,FALSE)-VLOOKUP(D926,'[1]Schedule of Pension Amounts LW'!$B$15:$AC$1399,27,FALSE))*'[1]Schedule of Pension Amounts LW'!AD$4,0)+VLOOKUP(D926,'[1]Schedule of Pension Amounts LW'!$B$15:$AH$1399,33,FALSE)-VLOOKUP(D926,'[1]Pension Expense Details'!$D$23:$S$1407,15,FALSE)</f>
        <v>9734</v>
      </c>
      <c r="Q926" s="98">
        <f t="shared" si="62"/>
        <v>347547</v>
      </c>
      <c r="R926" s="98">
        <f>ROUND('[1]68_InOutFlowsCurPrdAndPrior'!$D$32*IF(ISNA(VLOOKUP(D926,'[1]Proportionate Shares'!$D$23:$I$1359,6,FALSE)),0,VLOOKUP(D926,'[1]Proportionate Shares'!$D$23:$I$1359,6,FALSE)),0)</f>
        <v>1460</v>
      </c>
      <c r="S926" s="98">
        <f>ROUND('[1]68_InOutFlowsCurPrdAndPrior'!$D$33*IF(ISNA(VLOOKUP(D926,'[1]Proportionate Shares'!$D$23:$I$1359,6,FALSE)),0,VLOOKUP(D926,'[1]Proportionate Shares'!$D$23:$I$1359,6,FALSE)),0)</f>
        <v>107826</v>
      </c>
      <c r="T926" s="98">
        <f>ROUND('[1]68_InOutFlowsCurPrdAndPrior'!$D$35*IF(ISNA(VLOOKUP(D926,'[1]Proportionate Shares'!$D$23:$I$1359,6,FALSE)),0,VLOOKUP(D926,'[1]Proportionate Shares'!$D$23:$I$1359,6,FALSE)),0)</f>
        <v>20895</v>
      </c>
      <c r="U926" s="98">
        <f>VLOOKUP(D926,'[1]Schedule of Pension Amounts LW'!$B$15:$AS$1399,36,FALSE)</f>
        <v>47286</v>
      </c>
      <c r="V926" s="99">
        <f t="shared" si="63"/>
        <v>177467</v>
      </c>
      <c r="W926" s="98">
        <f>ROUND('[1]68_InOutFlowsCurPrdAndPrior'!$F$32*IF(ISNA(VLOOKUP(D926,'[1]Proportionate Shares'!$D$23:$I$1359,6,FALSE)),0,VLOOKUP(D926,'[1]Proportionate Shares'!$D$23:$I$1359,6,FALSE)),0)</f>
        <v>12067</v>
      </c>
      <c r="X926" s="98">
        <f>ROUND('[1]68_InOutFlowsCurPrdAndPrior'!$F$33*IF(ISNA(VLOOKUP(D926,'[1]Proportionate Shares'!$D$23:$I$1359,6,FALSE)),0,VLOOKUP(D926,'[1]Proportionate Shares'!$D$23:$I$1359,6,FALSE)),0)</f>
        <v>44559</v>
      </c>
      <c r="Y926" s="98">
        <f>ROUND('[1]68_InOutFlowsCurPrdAndPrior'!$F$35*IF(ISNA(VLOOKUP(D926,'[1]Proportionate Shares'!$D$23:$I$1359,6,FALSE)),0,VLOOKUP(D926,'[1]Proportionate Shares'!$D$23:$I$1359,6,FALSE)),0)</f>
        <v>17405</v>
      </c>
      <c r="Z926" s="98">
        <f>-VLOOKUP(D926,'[1]Schedule of Pension Amounts LW'!$B$15:$AS$1399,37,FALSE)</f>
        <v>9778</v>
      </c>
      <c r="AA926" s="99">
        <f t="shared" si="64"/>
        <v>83809</v>
      </c>
      <c r="AB926" s="72">
        <f>VLOOKUP(D926,'[1]Pension Expense Details'!$D$22:$S$1407,16,FALSE)</f>
        <v>34043</v>
      </c>
      <c r="AC926" s="72">
        <f t="shared" si="65"/>
        <v>40520</v>
      </c>
      <c r="AD926" s="72">
        <f>VLOOKUP(D926,'[1]Schedule of Pension Amounts LW'!$B$15:$W$1399,22,FALSE)</f>
        <v>74563</v>
      </c>
    </row>
    <row r="927" spans="1:30" x14ac:dyDescent="0.3">
      <c r="A927" s="104"/>
      <c r="B927" s="33"/>
      <c r="C927" s="33" t="str">
        <f>VLOOKUP(D927,'[1]Employer information'!$I$3:$J$1391,2,FALSE)</f>
        <v xml:space="preserve">Public Education                                  </v>
      </c>
      <c r="D927" s="33" t="str">
        <f>'[1]Schedule of Pension Amounts LW'!B920</f>
        <v>0900</v>
      </c>
      <c r="E927" s="33" t="str">
        <f>IF(ISNA(VLOOKUP(D927,'[1]Proportionate Shares'!$D$23:$G$1400,2,FALSE)),"",VLOOKUP(D927,'[1]Proportionate Shares'!$D$23:$G$1400,2,FALSE))</f>
        <v>197902</v>
      </c>
      <c r="F927" s="33" t="str">
        <f>IF(ISNA(VLOOKUP(D927,'[1]Proportionate Shares'!$D$23:$G$1400,3,FALSE)),"",VLOOKUP(D927,'[1]Proportionate Shares'!$D$23:$G$1400,3,FALSE))</f>
        <v xml:space="preserve">   </v>
      </c>
      <c r="G927" s="34" t="str">
        <f>VLOOKUP(D927,'[1]Employer information'!$A$3:$B$1390,2,FALSE)</f>
        <v>MIAMI ISD</v>
      </c>
      <c r="H927" s="36">
        <f>IF(ISNA(VLOOKUP(D927,'[1]Proportionate Shares'!$D$23:$I$1377,6,FALSE)),0,VLOOKUP(D927,'[1]Proportionate Shares'!$D$23:$I$1377,6,FALSE))</f>
        <v>1.3993804000000001E-5</v>
      </c>
      <c r="I927" s="105">
        <f>VLOOKUP(D927,'[1]Schedule of Pension Amounts LW'!$B$15:$E$1399,3,FALSE)</f>
        <v>817529</v>
      </c>
      <c r="J927" s="105">
        <f>-IF(ISNA(VLOOKUP(D927,'[1]Combined Contribution Amounts'!$A$2:$K$1335,5,FALSE)),0,VLOOKUP(D927,'[1]Combined Contribution Amounts'!$A$2:$K$1335,5,FALSE))</f>
        <v>-48980</v>
      </c>
      <c r="K927" s="105">
        <f>-IF(ISNA(VLOOKUP(D927,'[1]Combined Contribution Amounts'!$A$2:$K$1335,7,FALSE)),0,VLOOKUP(D927,'[1]Combined Contribution Amounts'!$A$2:$K$1335,7,FALSE))+-IF(ISNA(VLOOKUP(D927,'[1]Combined Contribution Amounts'!$A$2:$K$1335,8,FALSE)),0,VLOOKUP(D927,'[1]Combined Contribution Amounts'!$A$2:$K$1335,8,FALSE))+-IF(ISNA(VLOOKUP(D927,'[1]Combined Contribution Amounts'!$A$2:$K$1335,9,FALSE)),0,VLOOKUP(D927,'[1]Combined Contribution Amounts'!$A$2:$K$1335,9,FALSE))</f>
        <v>0</v>
      </c>
      <c r="L927" s="105">
        <f>VLOOKUP(D927,'[1]Pension Expense Details'!$D$23:$S$1407,16,FALSE)</f>
        <v>60030</v>
      </c>
      <c r="M927" s="105">
        <f>ROUND(('[1]68_InOutFlowsCurPrdAndPriorHist'!$F$28-'[1]68_InOutFlowsCurPrdAndPriorHist'!$F$31)*$H927,0)-VLOOKUP(D927,'[1]Pension Expense Details'!$D$23:$S$1407,12,FALSE)</f>
        <v>-11591</v>
      </c>
      <c r="N927" s="105">
        <f>ROUND(('[1]68_InOutFlowsCurPrdAndPriorHist'!$F$29-'[1]68_InOutFlowsCurPrdAndPriorHist'!$F$32)*$H927,0)-VLOOKUP(D927,'[1]Pension Expense Details'!$D$23:$S$1407,13,FALSE)</f>
        <v>-87576</v>
      </c>
      <c r="O927" s="105">
        <f>ROUND(('[1]68_InOutFlowsCurPrdAndPriorHist'!$F$30-'[1]68_InOutFlowsCurPrdAndPriorHist'!$F$33)*$H927,0)-VLOOKUP(D927,'[1]Pension Expense Details'!$D$23:$S$1407,14,FALSE)</f>
        <v>37870</v>
      </c>
      <c r="P927" s="105">
        <f>ROUND((VLOOKUP(D927,'[1]Schedule of Pension Amounts LW'!$B$15:$AC$1399,28,FALSE)-VLOOKUP(D927,'[1]Schedule of Pension Amounts LW'!$B$15:$AC$1399,27,FALSE))*'[1]Schedule of Pension Amounts LW'!AD$4,0)+VLOOKUP(D927,'[1]Schedule of Pension Amounts LW'!$B$15:$AH$1399,33,FALSE)-VLOOKUP(D927,'[1]Pension Expense Details'!$D$23:$S$1407,15,FALSE)</f>
        <v>-39840</v>
      </c>
      <c r="Q927" s="98">
        <f t="shared" si="62"/>
        <v>727442</v>
      </c>
      <c r="R927" s="98">
        <f>ROUND('[1]68_InOutFlowsCurPrdAndPrior'!$D$32*IF(ISNA(VLOOKUP(D927,'[1]Proportionate Shares'!$D$23:$I$1359,6,FALSE)),0,VLOOKUP(D927,'[1]Proportionate Shares'!$D$23:$I$1359,6,FALSE)),0)</f>
        <v>3056</v>
      </c>
      <c r="S927" s="98">
        <f>ROUND('[1]68_InOutFlowsCurPrdAndPrior'!$D$33*IF(ISNA(VLOOKUP(D927,'[1]Proportionate Shares'!$D$23:$I$1359,6,FALSE)),0,VLOOKUP(D927,'[1]Proportionate Shares'!$D$23:$I$1359,6,FALSE)),0)</f>
        <v>225688</v>
      </c>
      <c r="T927" s="98">
        <f>ROUND('[1]68_InOutFlowsCurPrdAndPrior'!$D$35*IF(ISNA(VLOOKUP(D927,'[1]Proportionate Shares'!$D$23:$I$1359,6,FALSE)),0,VLOOKUP(D927,'[1]Proportionate Shares'!$D$23:$I$1359,6,FALSE)),0)</f>
        <v>43734</v>
      </c>
      <c r="U927" s="98">
        <f>VLOOKUP(D927,'[1]Schedule of Pension Amounts LW'!$B$15:$AS$1399,36,FALSE)</f>
        <v>91653</v>
      </c>
      <c r="V927" s="99">
        <f t="shared" si="63"/>
        <v>364131</v>
      </c>
      <c r="W927" s="98">
        <f>ROUND('[1]68_InOutFlowsCurPrdAndPrior'!$F$32*IF(ISNA(VLOOKUP(D927,'[1]Proportionate Shares'!$D$23:$I$1359,6,FALSE)),0,VLOOKUP(D927,'[1]Proportionate Shares'!$D$23:$I$1359,6,FALSE)),0)</f>
        <v>25258</v>
      </c>
      <c r="X927" s="98">
        <f>ROUND('[1]68_InOutFlowsCurPrdAndPrior'!$F$33*IF(ISNA(VLOOKUP(D927,'[1]Proportionate Shares'!$D$23:$I$1359,6,FALSE)),0,VLOOKUP(D927,'[1]Proportionate Shares'!$D$23:$I$1359,6,FALSE)),0)</f>
        <v>93265</v>
      </c>
      <c r="Y927" s="98">
        <f>ROUND('[1]68_InOutFlowsCurPrdAndPrior'!$F$35*IF(ISNA(VLOOKUP(D927,'[1]Proportionate Shares'!$D$23:$I$1359,6,FALSE)),0,VLOOKUP(D927,'[1]Proportionate Shares'!$D$23:$I$1359,6,FALSE)),0)</f>
        <v>36430</v>
      </c>
      <c r="Z927" s="98">
        <f>-VLOOKUP(D927,'[1]Schedule of Pension Amounts LW'!$B$15:$AS$1399,37,FALSE)</f>
        <v>44439</v>
      </c>
      <c r="AA927" s="99">
        <f t="shared" si="64"/>
        <v>199392</v>
      </c>
      <c r="AB927" s="72">
        <f>VLOOKUP(D927,'[1]Pension Expense Details'!$D$22:$S$1407,16,FALSE)</f>
        <v>60030</v>
      </c>
      <c r="AC927" s="72">
        <f t="shared" si="65"/>
        <v>104984</v>
      </c>
      <c r="AD927" s="72">
        <f>VLOOKUP(D927,'[1]Schedule of Pension Amounts LW'!$B$15:$W$1399,22,FALSE)</f>
        <v>165014</v>
      </c>
    </row>
    <row r="928" spans="1:30" x14ac:dyDescent="0.3">
      <c r="A928" s="104"/>
      <c r="B928" s="33"/>
      <c r="C928" s="33" t="str">
        <f>VLOOKUP(D928,'[1]Employer information'!$I$3:$J$1391,2,FALSE)</f>
        <v xml:space="preserve">Public Education                                  </v>
      </c>
      <c r="D928" s="33" t="str">
        <f>'[1]Schedule of Pension Amounts LW'!B921</f>
        <v>0901</v>
      </c>
      <c r="E928" s="33" t="str">
        <f>IF(ISNA(VLOOKUP(D928,'[1]Proportionate Shares'!$D$23:$G$1400,2,FALSE)),"",VLOOKUP(D928,'[1]Proportionate Shares'!$D$23:$G$1400,2,FALSE))</f>
        <v>165901</v>
      </c>
      <c r="F928" s="33" t="str">
        <f>IF(ISNA(VLOOKUP(D928,'[1]Proportionate Shares'!$D$23:$G$1400,3,FALSE)),"",VLOOKUP(D928,'[1]Proportionate Shares'!$D$23:$G$1400,3,FALSE))</f>
        <v xml:space="preserve">   </v>
      </c>
      <c r="G928" s="34" t="str">
        <f>VLOOKUP(D928,'[1]Employer information'!$A$3:$B$1390,2,FALSE)</f>
        <v>MIDLAND ISD</v>
      </c>
      <c r="H928" s="36">
        <f>IF(ISNA(VLOOKUP(D928,'[1]Proportionate Shares'!$D$23:$I$1377,6,FALSE)),0,VLOOKUP(D928,'[1]Proportionate Shares'!$D$23:$I$1377,6,FALSE))</f>
        <v>1.2306373370000001E-3</v>
      </c>
      <c r="I928" s="105">
        <f>VLOOKUP(D928,'[1]Schedule of Pension Amounts LW'!$B$15:$E$1399,3,FALSE)</f>
        <v>74470954</v>
      </c>
      <c r="J928" s="105">
        <f>-IF(ISNA(VLOOKUP(D928,'[1]Combined Contribution Amounts'!$A$2:$K$1335,5,FALSE)),0,VLOOKUP(D928,'[1]Combined Contribution Amounts'!$A$2:$K$1335,5,FALSE))</f>
        <v>-4307379</v>
      </c>
      <c r="K928" s="105">
        <f>-IF(ISNA(VLOOKUP(D928,'[1]Combined Contribution Amounts'!$A$2:$K$1335,7,FALSE)),0,VLOOKUP(D928,'[1]Combined Contribution Amounts'!$A$2:$K$1335,7,FALSE))+-IF(ISNA(VLOOKUP(D928,'[1]Combined Contribution Amounts'!$A$2:$K$1335,8,FALSE)),0,VLOOKUP(D928,'[1]Combined Contribution Amounts'!$A$2:$K$1335,8,FALSE))+-IF(ISNA(VLOOKUP(D928,'[1]Combined Contribution Amounts'!$A$2:$K$1335,9,FALSE)),0,VLOOKUP(D928,'[1]Combined Contribution Amounts'!$A$2:$K$1335,9,FALSE))</f>
        <v>0</v>
      </c>
      <c r="L928" s="105">
        <f>VLOOKUP(D928,'[1]Pension Expense Details'!$D$23:$S$1407,16,FALSE)</f>
        <v>4874091</v>
      </c>
      <c r="M928" s="105">
        <f>ROUND(('[1]68_InOutFlowsCurPrdAndPriorHist'!$F$28-'[1]68_InOutFlowsCurPrdAndPriorHist'!$F$31)*$H928,0)-VLOOKUP(D928,'[1]Pension Expense Details'!$D$23:$S$1407,12,FALSE)</f>
        <v>-1019260</v>
      </c>
      <c r="N928" s="105">
        <f>ROUND(('[1]68_InOutFlowsCurPrdAndPriorHist'!$F$29-'[1]68_InOutFlowsCurPrdAndPriorHist'!$F$32)*$H928,0)-VLOOKUP(D928,'[1]Pension Expense Details'!$D$23:$S$1407,13,FALSE)</f>
        <v>-7701579</v>
      </c>
      <c r="O928" s="105">
        <f>ROUND(('[1]68_InOutFlowsCurPrdAndPriorHist'!$F$30-'[1]68_InOutFlowsCurPrdAndPriorHist'!$F$33)*$H928,0)-VLOOKUP(D928,'[1]Pension Expense Details'!$D$23:$S$1407,14,FALSE)</f>
        <v>3330402</v>
      </c>
      <c r="P928" s="105">
        <f>ROUND((VLOOKUP(D928,'[1]Schedule of Pension Amounts LW'!$B$15:$AC$1399,28,FALSE)-VLOOKUP(D928,'[1]Schedule of Pension Amounts LW'!$B$15:$AC$1399,27,FALSE))*'[1]Schedule of Pension Amounts LW'!AD$4,0)+VLOOKUP(D928,'[1]Schedule of Pension Amounts LW'!$B$15:$AH$1399,33,FALSE)-VLOOKUP(D928,'[1]Pension Expense Details'!$D$23:$S$1407,15,FALSE)</f>
        <v>-5674853</v>
      </c>
      <c r="Q928" s="98">
        <f t="shared" si="62"/>
        <v>63972376</v>
      </c>
      <c r="R928" s="98">
        <f>ROUND('[1]68_InOutFlowsCurPrdAndPrior'!$D$32*IF(ISNA(VLOOKUP(D928,'[1]Proportionate Shares'!$D$23:$I$1359,6,FALSE)),0,VLOOKUP(D928,'[1]Proportionate Shares'!$D$23:$I$1359,6,FALSE)),0)</f>
        <v>268741</v>
      </c>
      <c r="S928" s="98">
        <f>ROUND('[1]68_InOutFlowsCurPrdAndPrior'!$D$33*IF(ISNA(VLOOKUP(D928,'[1]Proportionate Shares'!$D$23:$I$1359,6,FALSE)),0,VLOOKUP(D928,'[1]Proportionate Shares'!$D$23:$I$1359,6,FALSE)),0)</f>
        <v>19847373</v>
      </c>
      <c r="T928" s="98">
        <f>ROUND('[1]68_InOutFlowsCurPrdAndPrior'!$D$35*IF(ISNA(VLOOKUP(D928,'[1]Proportionate Shares'!$D$23:$I$1359,6,FALSE)),0,VLOOKUP(D928,'[1]Proportionate Shares'!$D$23:$I$1359,6,FALSE)),0)</f>
        <v>3846039</v>
      </c>
      <c r="U928" s="98">
        <f>VLOOKUP(D928,'[1]Schedule of Pension Amounts LW'!$B$15:$AS$1399,36,FALSE)</f>
        <v>3554840</v>
      </c>
      <c r="V928" s="99">
        <f t="shared" si="63"/>
        <v>27516993</v>
      </c>
      <c r="W928" s="98">
        <f>ROUND('[1]68_InOutFlowsCurPrdAndPrior'!$F$32*IF(ISNA(VLOOKUP(D928,'[1]Proportionate Shares'!$D$23:$I$1359,6,FALSE)),0,VLOOKUP(D928,'[1]Proportionate Shares'!$D$23:$I$1359,6,FALSE)),0)</f>
        <v>2221222</v>
      </c>
      <c r="X928" s="98">
        <f>ROUND('[1]68_InOutFlowsCurPrdAndPrior'!$F$33*IF(ISNA(VLOOKUP(D928,'[1]Proportionate Shares'!$D$23:$I$1359,6,FALSE)),0,VLOOKUP(D928,'[1]Proportionate Shares'!$D$23:$I$1359,6,FALSE)),0)</f>
        <v>8201873</v>
      </c>
      <c r="Y928" s="98">
        <f>ROUND('[1]68_InOutFlowsCurPrdAndPrior'!$F$35*IF(ISNA(VLOOKUP(D928,'[1]Proportionate Shares'!$D$23:$I$1359,6,FALSE)),0,VLOOKUP(D928,'[1]Proportionate Shares'!$D$23:$I$1359,6,FALSE)),0)</f>
        <v>3203682</v>
      </c>
      <c r="Z928" s="98">
        <f>-VLOOKUP(D928,'[1]Schedule of Pension Amounts LW'!$B$15:$AS$1399,37,FALSE)</f>
        <v>7083146</v>
      </c>
      <c r="AA928" s="99">
        <f t="shared" si="64"/>
        <v>20709923</v>
      </c>
      <c r="AB928" s="72">
        <f>VLOOKUP(D928,'[1]Pension Expense Details'!$D$22:$S$1407,16,FALSE)</f>
        <v>4874091</v>
      </c>
      <c r="AC928" s="72">
        <f t="shared" si="65"/>
        <v>6716584</v>
      </c>
      <c r="AD928" s="72">
        <f>VLOOKUP(D928,'[1]Schedule of Pension Amounts LW'!$B$15:$W$1399,22,FALSE)</f>
        <v>11590675</v>
      </c>
    </row>
    <row r="929" spans="1:30" x14ac:dyDescent="0.3">
      <c r="A929" s="104"/>
      <c r="B929" s="33"/>
      <c r="C929" s="33" t="str">
        <f>VLOOKUP(D929,'[1]Employer information'!$I$3:$J$1391,2,FALSE)</f>
        <v xml:space="preserve">Public Education                                  </v>
      </c>
      <c r="D929" s="33" t="str">
        <f>'[1]Schedule of Pension Amounts LW'!B922</f>
        <v>0902</v>
      </c>
      <c r="E929" s="33" t="str">
        <f>IF(ISNA(VLOOKUP(D929,'[1]Proportionate Shares'!$D$23:$G$1400,2,FALSE)),"",VLOOKUP(D929,'[1]Proportionate Shares'!$D$23:$G$1400,2,FALSE))</f>
        <v>070908</v>
      </c>
      <c r="F929" s="33" t="str">
        <f>IF(ISNA(VLOOKUP(D929,'[1]Proportionate Shares'!$D$23:$G$1400,3,FALSE)),"",VLOOKUP(D929,'[1]Proportionate Shares'!$D$23:$G$1400,3,FALSE))</f>
        <v xml:space="preserve">   </v>
      </c>
      <c r="G929" s="34" t="str">
        <f>VLOOKUP(D929,'[1]Employer information'!$A$3:$B$1390,2,FALSE)</f>
        <v>MIDLOTHIAN ISD</v>
      </c>
      <c r="H929" s="36">
        <f>IF(ISNA(VLOOKUP(D929,'[1]Proportionate Shares'!$D$23:$I$1377,6,FALSE)),0,VLOOKUP(D929,'[1]Proportionate Shares'!$D$23:$I$1377,6,FALSE))</f>
        <v>4.3189484199999999E-4</v>
      </c>
      <c r="I929" s="105">
        <f>VLOOKUP(D929,'[1]Schedule of Pension Amounts LW'!$B$15:$E$1399,3,FALSE)</f>
        <v>22534778</v>
      </c>
      <c r="J929" s="105">
        <f>-IF(ISNA(VLOOKUP(D929,'[1]Combined Contribution Amounts'!$A$2:$K$1335,5,FALSE)),0,VLOOKUP(D929,'[1]Combined Contribution Amounts'!$A$2:$K$1335,5,FALSE))</f>
        <v>-1511684</v>
      </c>
      <c r="K929" s="105">
        <f>-IF(ISNA(VLOOKUP(D929,'[1]Combined Contribution Amounts'!$A$2:$K$1335,7,FALSE)),0,VLOOKUP(D929,'[1]Combined Contribution Amounts'!$A$2:$K$1335,7,FALSE))+-IF(ISNA(VLOOKUP(D929,'[1]Combined Contribution Amounts'!$A$2:$K$1335,8,FALSE)),0,VLOOKUP(D929,'[1]Combined Contribution Amounts'!$A$2:$K$1335,8,FALSE))+-IF(ISNA(VLOOKUP(D929,'[1]Combined Contribution Amounts'!$A$2:$K$1335,9,FALSE)),0,VLOOKUP(D929,'[1]Combined Contribution Amounts'!$A$2:$K$1335,9,FALSE))</f>
        <v>0</v>
      </c>
      <c r="L929" s="105">
        <f>VLOOKUP(D929,'[1]Pension Expense Details'!$D$23:$S$1407,16,FALSE)</f>
        <v>2276558</v>
      </c>
      <c r="M929" s="105">
        <f>ROUND(('[1]68_InOutFlowsCurPrdAndPriorHist'!$F$28-'[1]68_InOutFlowsCurPrdAndPriorHist'!$F$31)*$H929,0)-VLOOKUP(D929,'[1]Pension Expense Details'!$D$23:$S$1407,12,FALSE)</f>
        <v>-357711</v>
      </c>
      <c r="N929" s="105">
        <f>ROUND(('[1]68_InOutFlowsCurPrdAndPriorHist'!$F$29-'[1]68_InOutFlowsCurPrdAndPriorHist'!$F$32)*$H929,0)-VLOOKUP(D929,'[1]Pension Expense Details'!$D$23:$S$1407,13,FALSE)</f>
        <v>-2702887</v>
      </c>
      <c r="O929" s="105">
        <f>ROUND(('[1]68_InOutFlowsCurPrdAndPriorHist'!$F$30-'[1]68_InOutFlowsCurPrdAndPriorHist'!$F$33)*$H929,0)-VLOOKUP(D929,'[1]Pension Expense Details'!$D$23:$S$1407,14,FALSE)</f>
        <v>1168811</v>
      </c>
      <c r="P929" s="105">
        <f>ROUND((VLOOKUP(D929,'[1]Schedule of Pension Amounts LW'!$B$15:$AC$1399,28,FALSE)-VLOOKUP(D929,'[1]Schedule of Pension Amounts LW'!$B$15:$AC$1399,27,FALSE))*'[1]Schedule of Pension Amounts LW'!AD$4,0)+VLOOKUP(D929,'[1]Schedule of Pension Amounts LW'!$B$15:$AH$1399,33,FALSE)-VLOOKUP(D929,'[1]Pension Expense Details'!$D$23:$S$1407,15,FALSE)</f>
        <v>1043379</v>
      </c>
      <c r="Q929" s="98">
        <f t="shared" si="62"/>
        <v>22451244</v>
      </c>
      <c r="R929" s="98">
        <f>ROUND('[1]68_InOutFlowsCurPrdAndPrior'!$D$32*IF(ISNA(VLOOKUP(D929,'[1]Proportionate Shares'!$D$23:$I$1359,6,FALSE)),0,VLOOKUP(D929,'[1]Proportionate Shares'!$D$23:$I$1359,6,FALSE)),0)</f>
        <v>94315</v>
      </c>
      <c r="S929" s="98">
        <f>ROUND('[1]68_InOutFlowsCurPrdAndPrior'!$D$33*IF(ISNA(VLOOKUP(D929,'[1]Proportionate Shares'!$D$23:$I$1359,6,FALSE)),0,VLOOKUP(D929,'[1]Proportionate Shares'!$D$23:$I$1359,6,FALSE)),0)</f>
        <v>6965479</v>
      </c>
      <c r="T929" s="98">
        <f>ROUND('[1]68_InOutFlowsCurPrdAndPrior'!$D$35*IF(ISNA(VLOOKUP(D929,'[1]Proportionate Shares'!$D$23:$I$1359,6,FALSE)),0,VLOOKUP(D929,'[1]Proportionate Shares'!$D$23:$I$1359,6,FALSE)),0)</f>
        <v>1349776</v>
      </c>
      <c r="U929" s="98">
        <f>VLOOKUP(D929,'[1]Schedule of Pension Amounts LW'!$B$15:$AS$1399,36,FALSE)</f>
        <v>3453998</v>
      </c>
      <c r="V929" s="99">
        <f t="shared" si="63"/>
        <v>11863568</v>
      </c>
      <c r="W929" s="98">
        <f>ROUND('[1]68_InOutFlowsCurPrdAndPrior'!$F$32*IF(ISNA(VLOOKUP(D929,'[1]Proportionate Shares'!$D$23:$I$1359,6,FALSE)),0,VLOOKUP(D929,'[1]Proportionate Shares'!$D$23:$I$1359,6,FALSE)),0)</f>
        <v>779543</v>
      </c>
      <c r="X929" s="98">
        <f>ROUND('[1]68_InOutFlowsCurPrdAndPrior'!$F$33*IF(ISNA(VLOOKUP(D929,'[1]Proportionate Shares'!$D$23:$I$1359,6,FALSE)),0,VLOOKUP(D929,'[1]Proportionate Shares'!$D$23:$I$1359,6,FALSE)),0)</f>
        <v>2878465</v>
      </c>
      <c r="Y929" s="98">
        <f>ROUND('[1]68_InOutFlowsCurPrdAndPrior'!$F$35*IF(ISNA(VLOOKUP(D929,'[1]Proportionate Shares'!$D$23:$I$1359,6,FALSE)),0,VLOOKUP(D929,'[1]Proportionate Shares'!$D$23:$I$1359,6,FALSE)),0)</f>
        <v>1124339</v>
      </c>
      <c r="Z929" s="98">
        <f>-VLOOKUP(D929,'[1]Schedule of Pension Amounts LW'!$B$15:$AS$1399,37,FALSE)</f>
        <v>226</v>
      </c>
      <c r="AA929" s="99">
        <f t="shared" si="64"/>
        <v>4782573</v>
      </c>
      <c r="AB929" s="72">
        <f>VLOOKUP(D929,'[1]Pension Expense Details'!$D$22:$S$1407,16,FALSE)</f>
        <v>2276558</v>
      </c>
      <c r="AC929" s="72">
        <f t="shared" si="65"/>
        <v>2822037</v>
      </c>
      <c r="AD929" s="72">
        <f>VLOOKUP(D929,'[1]Schedule of Pension Amounts LW'!$B$15:$W$1399,22,FALSE)</f>
        <v>5098595</v>
      </c>
    </row>
    <row r="930" spans="1:30" x14ac:dyDescent="0.3">
      <c r="A930" s="104"/>
      <c r="B930" s="33"/>
      <c r="C930" s="33" t="str">
        <f>VLOOKUP(D930,'[1]Employer information'!$I$3:$J$1391,2,FALSE)</f>
        <v xml:space="preserve">Public Education                                  </v>
      </c>
      <c r="D930" s="33" t="str">
        <f>'[1]Schedule of Pension Amounts LW'!B923</f>
        <v>1476</v>
      </c>
      <c r="E930" s="33" t="str">
        <f>IF(ISNA(VLOOKUP(D930,'[1]Proportionate Shares'!$D$23:$G$1400,2,FALSE)),"",VLOOKUP(D930,'[1]Proportionate Shares'!$D$23:$G$1400,2,FALSE))</f>
        <v>161903</v>
      </c>
      <c r="F930" s="33" t="str">
        <f>IF(ISNA(VLOOKUP(D930,'[1]Proportionate Shares'!$D$23:$G$1400,3,FALSE)),"",VLOOKUP(D930,'[1]Proportionate Shares'!$D$23:$G$1400,3,FALSE))</f>
        <v/>
      </c>
      <c r="G930" s="34" t="str">
        <f>VLOOKUP(D930,'[1]Employer information'!$A$3:$B$1390,2,FALSE)</f>
        <v>MIDWAY ISD</v>
      </c>
      <c r="H930" s="36">
        <f>IF(ISNA(VLOOKUP(D930,'[1]Proportionate Shares'!$D$23:$I$1377,6,FALSE)),0,VLOOKUP(D930,'[1]Proportionate Shares'!$D$23:$I$1377,6,FALSE))</f>
        <v>3.8991914499999998E-4</v>
      </c>
      <c r="I930" s="105">
        <f>VLOOKUP(D930,'[1]Schedule of Pension Amounts LW'!$B$15:$E$1399,3,FALSE)</f>
        <v>21488419</v>
      </c>
      <c r="J930" s="105">
        <f>-IF(ISNA(VLOOKUP(D930,'[1]Combined Contribution Amounts'!$A$2:$K$1335,5,FALSE)),0,VLOOKUP(D930,'[1]Combined Contribution Amounts'!$A$2:$K$1335,5,FALSE))</f>
        <v>-1364764</v>
      </c>
      <c r="K930" s="105">
        <f>-IF(ISNA(VLOOKUP(D930,'[1]Combined Contribution Amounts'!$A$2:$K$1335,7,FALSE)),0,VLOOKUP(D930,'[1]Combined Contribution Amounts'!$A$2:$K$1335,7,FALSE))+-IF(ISNA(VLOOKUP(D930,'[1]Combined Contribution Amounts'!$A$2:$K$1335,8,FALSE)),0,VLOOKUP(D930,'[1]Combined Contribution Amounts'!$A$2:$K$1335,8,FALSE))+-IF(ISNA(VLOOKUP(D930,'[1]Combined Contribution Amounts'!$A$2:$K$1335,9,FALSE)),0,VLOOKUP(D930,'[1]Combined Contribution Amounts'!$A$2:$K$1335,9,FALSE))</f>
        <v>0</v>
      </c>
      <c r="L930" s="105">
        <f>VLOOKUP(D930,'[1]Pension Expense Details'!$D$23:$S$1407,16,FALSE)</f>
        <v>1875524</v>
      </c>
      <c r="M930" s="105">
        <f>ROUND(('[1]68_InOutFlowsCurPrdAndPriorHist'!$F$28-'[1]68_InOutFlowsCurPrdAndPriorHist'!$F$31)*$H930,0)-VLOOKUP(D930,'[1]Pension Expense Details'!$D$23:$S$1407,12,FALSE)</f>
        <v>-322946</v>
      </c>
      <c r="N930" s="105">
        <f>ROUND(('[1]68_InOutFlowsCurPrdAndPriorHist'!$F$29-'[1]68_InOutFlowsCurPrdAndPriorHist'!$F$32)*$H930,0)-VLOOKUP(D930,'[1]Pension Expense Details'!$D$23:$S$1407,13,FALSE)</f>
        <v>-2440193</v>
      </c>
      <c r="O930" s="105">
        <f>ROUND(('[1]68_InOutFlowsCurPrdAndPriorHist'!$F$30-'[1]68_InOutFlowsCurPrdAndPriorHist'!$F$33)*$H930,0)-VLOOKUP(D930,'[1]Pension Expense Details'!$D$23:$S$1407,14,FALSE)</f>
        <v>1055215</v>
      </c>
      <c r="P930" s="105">
        <f>ROUND((VLOOKUP(D930,'[1]Schedule of Pension Amounts LW'!$B$15:$AC$1399,28,FALSE)-VLOOKUP(D930,'[1]Schedule of Pension Amounts LW'!$B$15:$AC$1399,27,FALSE))*'[1]Schedule of Pension Amounts LW'!AD$4,0)+VLOOKUP(D930,'[1]Schedule of Pension Amounts LW'!$B$15:$AH$1399,33,FALSE)-VLOOKUP(D930,'[1]Pension Expense Details'!$D$23:$S$1407,15,FALSE)</f>
        <v>-22039</v>
      </c>
      <c r="Q930" s="98">
        <f t="shared" si="62"/>
        <v>20269216</v>
      </c>
      <c r="R930" s="98">
        <f>ROUND('[1]68_InOutFlowsCurPrdAndPrior'!$D$32*IF(ISNA(VLOOKUP(D930,'[1]Proportionate Shares'!$D$23:$I$1359,6,FALSE)),0,VLOOKUP(D930,'[1]Proportionate Shares'!$D$23:$I$1359,6,FALSE)),0)</f>
        <v>85149</v>
      </c>
      <c r="S930" s="98">
        <f>ROUND('[1]68_InOutFlowsCurPrdAndPrior'!$D$33*IF(ISNA(VLOOKUP(D930,'[1]Proportionate Shares'!$D$23:$I$1359,6,FALSE)),0,VLOOKUP(D930,'[1]Proportionate Shares'!$D$23:$I$1359,6,FALSE)),0)</f>
        <v>6288506</v>
      </c>
      <c r="T930" s="98">
        <f>ROUND('[1]68_InOutFlowsCurPrdAndPrior'!$D$35*IF(ISNA(VLOOKUP(D930,'[1]Proportionate Shares'!$D$23:$I$1359,6,FALSE)),0,VLOOKUP(D930,'[1]Proportionate Shares'!$D$23:$I$1359,6,FALSE)),0)</f>
        <v>1218591</v>
      </c>
      <c r="U930" s="98">
        <f>VLOOKUP(D930,'[1]Schedule of Pension Amounts LW'!$B$15:$AS$1399,36,FALSE)</f>
        <v>1757984</v>
      </c>
      <c r="V930" s="99">
        <f t="shared" si="63"/>
        <v>9350230</v>
      </c>
      <c r="W930" s="98">
        <f>ROUND('[1]68_InOutFlowsCurPrdAndPrior'!$F$32*IF(ISNA(VLOOKUP(D930,'[1]Proportionate Shares'!$D$23:$I$1359,6,FALSE)),0,VLOOKUP(D930,'[1]Proportionate Shares'!$D$23:$I$1359,6,FALSE)),0)</f>
        <v>703779</v>
      </c>
      <c r="X930" s="98">
        <f>ROUND('[1]68_InOutFlowsCurPrdAndPrior'!$F$33*IF(ISNA(VLOOKUP(D930,'[1]Proportionate Shares'!$D$23:$I$1359,6,FALSE)),0,VLOOKUP(D930,'[1]Proportionate Shares'!$D$23:$I$1359,6,FALSE)),0)</f>
        <v>2598708</v>
      </c>
      <c r="Y930" s="98">
        <f>ROUND('[1]68_InOutFlowsCurPrdAndPrior'!$F$35*IF(ISNA(VLOOKUP(D930,'[1]Proportionate Shares'!$D$23:$I$1359,6,FALSE)),0,VLOOKUP(D930,'[1]Proportionate Shares'!$D$23:$I$1359,6,FALSE)),0)</f>
        <v>1015065</v>
      </c>
      <c r="Z930" s="98">
        <f>-VLOOKUP(D930,'[1]Schedule of Pension Amounts LW'!$B$15:$AS$1399,37,FALSE)</f>
        <v>150176</v>
      </c>
      <c r="AA930" s="99">
        <f t="shared" si="64"/>
        <v>4467728</v>
      </c>
      <c r="AB930" s="72">
        <f>VLOOKUP(D930,'[1]Pension Expense Details'!$D$22:$S$1407,16,FALSE)</f>
        <v>1875524</v>
      </c>
      <c r="AC930" s="72">
        <f t="shared" si="65"/>
        <v>2470900</v>
      </c>
      <c r="AD930" s="72">
        <f>VLOOKUP(D930,'[1]Schedule of Pension Amounts LW'!$B$15:$W$1399,22,FALSE)</f>
        <v>4346424</v>
      </c>
    </row>
    <row r="931" spans="1:30" x14ac:dyDescent="0.3">
      <c r="A931" s="104"/>
      <c r="B931" s="33"/>
      <c r="C931" s="33" t="str">
        <f>VLOOKUP(D931,'[1]Employer information'!$I$3:$J$1391,2,FALSE)</f>
        <v xml:space="preserve">Public Education                                  </v>
      </c>
      <c r="D931" s="33" t="str">
        <f>'[1]Schedule of Pension Amounts LW'!B924</f>
        <v>1590</v>
      </c>
      <c r="E931" s="33" t="str">
        <f>IF(ISNA(VLOOKUP(D931,'[1]Proportionate Shares'!$D$23:$G$1400,2,FALSE)),"",VLOOKUP(D931,'[1]Proportionate Shares'!$D$23:$G$1400,2,FALSE))</f>
        <v>039905</v>
      </c>
      <c r="F931" s="33" t="str">
        <f>IF(ISNA(VLOOKUP(D931,'[1]Proportionate Shares'!$D$23:$G$1400,3,FALSE)),"",VLOOKUP(D931,'[1]Proportionate Shares'!$D$23:$G$1400,3,FALSE))</f>
        <v/>
      </c>
      <c r="G931" s="34" t="str">
        <f>VLOOKUP(D931,'[1]Employer information'!$A$3:$B$1390,2,FALSE)</f>
        <v>MIDWAY ISD</v>
      </c>
      <c r="H931" s="36">
        <f>IF(ISNA(VLOOKUP(D931,'[1]Proportionate Shares'!$D$23:$I$1377,6,FALSE)),0,VLOOKUP(D931,'[1]Proportionate Shares'!$D$23:$I$1377,6,FALSE))</f>
        <v>1.0605919999999999E-5</v>
      </c>
      <c r="I931" s="105">
        <f>VLOOKUP(D931,'[1]Schedule of Pension Amounts LW'!$B$15:$E$1399,3,FALSE)</f>
        <v>529323</v>
      </c>
      <c r="J931" s="105">
        <f>-IF(ISNA(VLOOKUP(D931,'[1]Combined Contribution Amounts'!$A$2:$K$1335,5,FALSE)),0,VLOOKUP(D931,'[1]Combined Contribution Amounts'!$A$2:$K$1335,5,FALSE))</f>
        <v>-37122</v>
      </c>
      <c r="K931" s="105">
        <f>-IF(ISNA(VLOOKUP(D931,'[1]Combined Contribution Amounts'!$A$2:$K$1335,7,FALSE)),0,VLOOKUP(D931,'[1]Combined Contribution Amounts'!$A$2:$K$1335,7,FALSE))+-IF(ISNA(VLOOKUP(D931,'[1]Combined Contribution Amounts'!$A$2:$K$1335,8,FALSE)),0,VLOOKUP(D931,'[1]Combined Contribution Amounts'!$A$2:$K$1335,8,FALSE))+-IF(ISNA(VLOOKUP(D931,'[1]Combined Contribution Amounts'!$A$2:$K$1335,9,FALSE)),0,VLOOKUP(D931,'[1]Combined Contribution Amounts'!$A$2:$K$1335,9,FALSE))</f>
        <v>0</v>
      </c>
      <c r="L931" s="105">
        <f>VLOOKUP(D931,'[1]Pension Expense Details'!$D$23:$S$1407,16,FALSE)</f>
        <v>59685</v>
      </c>
      <c r="M931" s="105">
        <f>ROUND(('[1]68_InOutFlowsCurPrdAndPriorHist'!$F$28-'[1]68_InOutFlowsCurPrdAndPriorHist'!$F$31)*$H931,0)-VLOOKUP(D931,'[1]Pension Expense Details'!$D$23:$S$1407,12,FALSE)</f>
        <v>-8784</v>
      </c>
      <c r="N931" s="105">
        <f>ROUND(('[1]68_InOutFlowsCurPrdAndPriorHist'!$F$29-'[1]68_InOutFlowsCurPrdAndPriorHist'!$F$32)*$H931,0)-VLOOKUP(D931,'[1]Pension Expense Details'!$D$23:$S$1407,13,FALSE)</f>
        <v>-66374</v>
      </c>
      <c r="O931" s="105">
        <f>ROUND(('[1]68_InOutFlowsCurPrdAndPriorHist'!$F$30-'[1]68_InOutFlowsCurPrdAndPriorHist'!$F$33)*$H931,0)-VLOOKUP(D931,'[1]Pension Expense Details'!$D$23:$S$1407,14,FALSE)</f>
        <v>28702</v>
      </c>
      <c r="P931" s="105">
        <f>ROUND((VLOOKUP(D931,'[1]Schedule of Pension Amounts LW'!$B$15:$AC$1399,28,FALSE)-VLOOKUP(D931,'[1]Schedule of Pension Amounts LW'!$B$15:$AC$1399,27,FALSE))*'[1]Schedule of Pension Amounts LW'!AD$4,0)+VLOOKUP(D931,'[1]Schedule of Pension Amounts LW'!$B$15:$AH$1399,33,FALSE)-VLOOKUP(D931,'[1]Pension Expense Details'!$D$23:$S$1407,15,FALSE)</f>
        <v>45899</v>
      </c>
      <c r="Q931" s="98">
        <f t="shared" si="62"/>
        <v>551329</v>
      </c>
      <c r="R931" s="98">
        <f>ROUND('[1]68_InOutFlowsCurPrdAndPrior'!$D$32*IF(ISNA(VLOOKUP(D931,'[1]Proportionate Shares'!$D$23:$I$1359,6,FALSE)),0,VLOOKUP(D931,'[1]Proportionate Shares'!$D$23:$I$1359,6,FALSE)),0)</f>
        <v>2316</v>
      </c>
      <c r="S931" s="98">
        <f>ROUND('[1]68_InOutFlowsCurPrdAndPrior'!$D$33*IF(ISNA(VLOOKUP(D931,'[1]Proportionate Shares'!$D$23:$I$1359,6,FALSE)),0,VLOOKUP(D931,'[1]Proportionate Shares'!$D$23:$I$1359,6,FALSE)),0)</f>
        <v>171049</v>
      </c>
      <c r="T931" s="98">
        <f>ROUND('[1]68_InOutFlowsCurPrdAndPrior'!$D$35*IF(ISNA(VLOOKUP(D931,'[1]Proportionate Shares'!$D$23:$I$1359,6,FALSE)),0,VLOOKUP(D931,'[1]Proportionate Shares'!$D$23:$I$1359,6,FALSE)),0)</f>
        <v>33146</v>
      </c>
      <c r="U931" s="98">
        <f>VLOOKUP(D931,'[1]Schedule of Pension Amounts LW'!$B$15:$AS$1399,36,FALSE)</f>
        <v>148673</v>
      </c>
      <c r="V931" s="99">
        <f t="shared" si="63"/>
        <v>355184</v>
      </c>
      <c r="W931" s="98">
        <f>ROUND('[1]68_InOutFlowsCurPrdAndPrior'!$F$32*IF(ISNA(VLOOKUP(D931,'[1]Proportionate Shares'!$D$23:$I$1359,6,FALSE)),0,VLOOKUP(D931,'[1]Proportionate Shares'!$D$23:$I$1359,6,FALSE)),0)</f>
        <v>19143</v>
      </c>
      <c r="X931" s="98">
        <f>ROUND('[1]68_InOutFlowsCurPrdAndPrior'!$F$33*IF(ISNA(VLOOKUP(D931,'[1]Proportionate Shares'!$D$23:$I$1359,6,FALSE)),0,VLOOKUP(D931,'[1]Proportionate Shares'!$D$23:$I$1359,6,FALSE)),0)</f>
        <v>70686</v>
      </c>
      <c r="Y931" s="98">
        <f>ROUND('[1]68_InOutFlowsCurPrdAndPrior'!$F$35*IF(ISNA(VLOOKUP(D931,'[1]Proportionate Shares'!$D$23:$I$1359,6,FALSE)),0,VLOOKUP(D931,'[1]Proportionate Shares'!$D$23:$I$1359,6,FALSE)),0)</f>
        <v>27610</v>
      </c>
      <c r="Z931" s="98">
        <f>-VLOOKUP(D931,'[1]Schedule of Pension Amounts LW'!$B$15:$AS$1399,37,FALSE)</f>
        <v>4579</v>
      </c>
      <c r="AA931" s="99">
        <f t="shared" si="64"/>
        <v>122018</v>
      </c>
      <c r="AB931" s="72">
        <f>VLOOKUP(D931,'[1]Pension Expense Details'!$D$22:$S$1407,16,FALSE)</f>
        <v>59685</v>
      </c>
      <c r="AC931" s="72">
        <f t="shared" si="65"/>
        <v>77678</v>
      </c>
      <c r="AD931" s="72">
        <f>VLOOKUP(D931,'[1]Schedule of Pension Amounts LW'!$B$15:$W$1399,22,FALSE)</f>
        <v>137363</v>
      </c>
    </row>
    <row r="932" spans="1:30" x14ac:dyDescent="0.3">
      <c r="A932" s="104"/>
      <c r="B932" s="33"/>
      <c r="C932" s="33" t="str">
        <f>VLOOKUP(D932,'[1]Employer information'!$I$3:$J$1391,2,FALSE)</f>
        <v xml:space="preserve">Public Education                                  </v>
      </c>
      <c r="D932" s="33" t="str">
        <f>'[1]Schedule of Pension Amounts LW'!B925</f>
        <v>0904</v>
      </c>
      <c r="E932" s="33" t="str">
        <f>IF(ISNA(VLOOKUP(D932,'[1]Proportionate Shares'!$D$23:$G$1400,2,FALSE)),"",VLOOKUP(D932,'[1]Proportionate Shares'!$D$23:$G$1400,2,FALSE))</f>
        <v>166903</v>
      </c>
      <c r="F932" s="33" t="str">
        <f>IF(ISNA(VLOOKUP(D932,'[1]Proportionate Shares'!$D$23:$G$1400,3,FALSE)),"",VLOOKUP(D932,'[1]Proportionate Shares'!$D$23:$G$1400,3,FALSE))</f>
        <v xml:space="preserve">   </v>
      </c>
      <c r="G932" s="34" t="str">
        <f>VLOOKUP(D932,'[1]Employer information'!$A$3:$B$1390,2,FALSE)</f>
        <v>MILANO ISD</v>
      </c>
      <c r="H932" s="36">
        <f>IF(ISNA(VLOOKUP(D932,'[1]Proportionate Shares'!$D$23:$I$1377,6,FALSE)),0,VLOOKUP(D932,'[1]Proportionate Shares'!$D$23:$I$1377,6,FALSE))</f>
        <v>2.5846253000000002E-5</v>
      </c>
      <c r="I932" s="105">
        <f>VLOOKUP(D932,'[1]Schedule of Pension Amounts LW'!$B$15:$E$1399,3,FALSE)</f>
        <v>1323258</v>
      </c>
      <c r="J932" s="105">
        <f>-IF(ISNA(VLOOKUP(D932,'[1]Combined Contribution Amounts'!$A$2:$K$1335,5,FALSE)),0,VLOOKUP(D932,'[1]Combined Contribution Amounts'!$A$2:$K$1335,5,FALSE))</f>
        <v>-90465</v>
      </c>
      <c r="K932" s="105">
        <f>-IF(ISNA(VLOOKUP(D932,'[1]Combined Contribution Amounts'!$A$2:$K$1335,7,FALSE)),0,VLOOKUP(D932,'[1]Combined Contribution Amounts'!$A$2:$K$1335,7,FALSE))+-IF(ISNA(VLOOKUP(D932,'[1]Combined Contribution Amounts'!$A$2:$K$1335,8,FALSE)),0,VLOOKUP(D932,'[1]Combined Contribution Amounts'!$A$2:$K$1335,8,FALSE))+-IF(ISNA(VLOOKUP(D932,'[1]Combined Contribution Amounts'!$A$2:$K$1335,9,FALSE)),0,VLOOKUP(D932,'[1]Combined Contribution Amounts'!$A$2:$K$1335,9,FALSE))</f>
        <v>0</v>
      </c>
      <c r="L932" s="105">
        <f>VLOOKUP(D932,'[1]Pension Expense Details'!$D$23:$S$1407,16,FALSE)</f>
        <v>140215</v>
      </c>
      <c r="M932" s="105">
        <f>ROUND(('[1]68_InOutFlowsCurPrdAndPriorHist'!$F$28-'[1]68_InOutFlowsCurPrdAndPriorHist'!$F$31)*$H932,0)-VLOOKUP(D932,'[1]Pension Expense Details'!$D$23:$S$1407,12,FALSE)</f>
        <v>-21407</v>
      </c>
      <c r="N932" s="105">
        <f>ROUND(('[1]68_InOutFlowsCurPrdAndPriorHist'!$F$29-'[1]68_InOutFlowsCurPrdAndPriorHist'!$F$32)*$H932,0)-VLOOKUP(D932,'[1]Pension Expense Details'!$D$23:$S$1407,13,FALSE)</f>
        <v>-161751</v>
      </c>
      <c r="O932" s="105">
        <f>ROUND(('[1]68_InOutFlowsCurPrdAndPriorHist'!$F$30-'[1]68_InOutFlowsCurPrdAndPriorHist'!$F$33)*$H932,0)-VLOOKUP(D932,'[1]Pension Expense Details'!$D$23:$S$1407,14,FALSE)</f>
        <v>69946</v>
      </c>
      <c r="P932" s="105">
        <f>ROUND((VLOOKUP(D932,'[1]Schedule of Pension Amounts LW'!$B$15:$AC$1399,28,FALSE)-VLOOKUP(D932,'[1]Schedule of Pension Amounts LW'!$B$15:$AC$1399,27,FALSE))*'[1]Schedule of Pension Amounts LW'!AD$4,0)+VLOOKUP(D932,'[1]Schedule of Pension Amounts LW'!$B$15:$AH$1399,33,FALSE)-VLOOKUP(D932,'[1]Pension Expense Details'!$D$23:$S$1407,15,FALSE)</f>
        <v>83773</v>
      </c>
      <c r="Q932" s="98">
        <f t="shared" si="62"/>
        <v>1343569</v>
      </c>
      <c r="R932" s="98">
        <f>ROUND('[1]68_InOutFlowsCurPrdAndPrior'!$D$32*IF(ISNA(VLOOKUP(D932,'[1]Proportionate Shares'!$D$23:$I$1359,6,FALSE)),0,VLOOKUP(D932,'[1]Proportionate Shares'!$D$23:$I$1359,6,FALSE)),0)</f>
        <v>5644</v>
      </c>
      <c r="S932" s="98">
        <f>ROUND('[1]68_InOutFlowsCurPrdAndPrior'!$D$33*IF(ISNA(VLOOKUP(D932,'[1]Proportionate Shares'!$D$23:$I$1359,6,FALSE)),0,VLOOKUP(D932,'[1]Proportionate Shares'!$D$23:$I$1359,6,FALSE)),0)</f>
        <v>416841</v>
      </c>
      <c r="T932" s="98">
        <f>ROUND('[1]68_InOutFlowsCurPrdAndPrior'!$D$35*IF(ISNA(VLOOKUP(D932,'[1]Proportionate Shares'!$D$23:$I$1359,6,FALSE)),0,VLOOKUP(D932,'[1]Proportionate Shares'!$D$23:$I$1359,6,FALSE)),0)</f>
        <v>80776</v>
      </c>
      <c r="U932" s="98">
        <f>VLOOKUP(D932,'[1]Schedule of Pension Amounts LW'!$B$15:$AS$1399,36,FALSE)</f>
        <v>251108</v>
      </c>
      <c r="V932" s="99">
        <f t="shared" si="63"/>
        <v>754369</v>
      </c>
      <c r="W932" s="98">
        <f>ROUND('[1]68_InOutFlowsCurPrdAndPrior'!$F$32*IF(ISNA(VLOOKUP(D932,'[1]Proportionate Shares'!$D$23:$I$1359,6,FALSE)),0,VLOOKUP(D932,'[1]Proportionate Shares'!$D$23:$I$1359,6,FALSE)),0)</f>
        <v>46651</v>
      </c>
      <c r="X932" s="98">
        <f>ROUND('[1]68_InOutFlowsCurPrdAndPrior'!$F$33*IF(ISNA(VLOOKUP(D932,'[1]Proportionate Shares'!$D$23:$I$1359,6,FALSE)),0,VLOOKUP(D932,'[1]Proportionate Shares'!$D$23:$I$1359,6,FALSE)),0)</f>
        <v>172258</v>
      </c>
      <c r="Y932" s="98">
        <f>ROUND('[1]68_InOutFlowsCurPrdAndPrior'!$F$35*IF(ISNA(VLOOKUP(D932,'[1]Proportionate Shares'!$D$23:$I$1359,6,FALSE)),0,VLOOKUP(D932,'[1]Proportionate Shares'!$D$23:$I$1359,6,FALSE)),0)</f>
        <v>67285</v>
      </c>
      <c r="Z932" s="98">
        <f>-VLOOKUP(D932,'[1]Schedule of Pension Amounts LW'!$B$15:$AS$1399,37,FALSE)</f>
        <v>1481</v>
      </c>
      <c r="AA932" s="99">
        <f t="shared" si="64"/>
        <v>287675</v>
      </c>
      <c r="AB932" s="72">
        <f>VLOOKUP(D932,'[1]Pension Expense Details'!$D$22:$S$1407,16,FALSE)</f>
        <v>140215</v>
      </c>
      <c r="AC932" s="72">
        <f t="shared" si="65"/>
        <v>170826</v>
      </c>
      <c r="AD932" s="72">
        <f>VLOOKUP(D932,'[1]Schedule of Pension Amounts LW'!$B$15:$W$1399,22,FALSE)</f>
        <v>311041</v>
      </c>
    </row>
    <row r="933" spans="1:30" x14ac:dyDescent="0.3">
      <c r="A933" s="104"/>
      <c r="B933" s="33"/>
      <c r="C933" s="33" t="str">
        <f>VLOOKUP(D933,'[1]Employer information'!$I$3:$J$1391,2,FALSE)</f>
        <v xml:space="preserve">Public Education                                  </v>
      </c>
      <c r="D933" s="33" t="str">
        <f>'[1]Schedule of Pension Amounts LW'!B926</f>
        <v>1836</v>
      </c>
      <c r="E933" s="33" t="str">
        <f>IF(ISNA(VLOOKUP(D933,'[1]Proportionate Shares'!$D$23:$G$1400,2,FALSE)),"",VLOOKUP(D933,'[1]Proportionate Shares'!$D$23:$G$1400,2,FALSE))</f>
        <v>175910</v>
      </c>
      <c r="F933" s="33" t="str">
        <f>IF(ISNA(VLOOKUP(D933,'[1]Proportionate Shares'!$D$23:$G$1400,3,FALSE)),"",VLOOKUP(D933,'[1]Proportionate Shares'!$D$23:$G$1400,3,FALSE))</f>
        <v/>
      </c>
      <c r="G933" s="34" t="str">
        <f>VLOOKUP(D933,'[1]Employer information'!$A$3:$B$1390,2,FALSE)</f>
        <v>MILDRED ISD</v>
      </c>
      <c r="H933" s="36">
        <f>IF(ISNA(VLOOKUP(D933,'[1]Proportionate Shares'!$D$23:$I$1377,6,FALSE)),0,VLOOKUP(D933,'[1]Proportionate Shares'!$D$23:$I$1377,6,FALSE))</f>
        <v>3.2830869E-5</v>
      </c>
      <c r="I933" s="105">
        <f>VLOOKUP(D933,'[1]Schedule of Pension Amounts LW'!$B$15:$E$1399,3,FALSE)</f>
        <v>1667033</v>
      </c>
      <c r="J933" s="105">
        <f>-IF(ISNA(VLOOKUP(D933,'[1]Combined Contribution Amounts'!$A$2:$K$1335,5,FALSE)),0,VLOOKUP(D933,'[1]Combined Contribution Amounts'!$A$2:$K$1335,5,FALSE))</f>
        <v>-114912</v>
      </c>
      <c r="K933" s="105">
        <f>-IF(ISNA(VLOOKUP(D933,'[1]Combined Contribution Amounts'!$A$2:$K$1335,7,FALSE)),0,VLOOKUP(D933,'[1]Combined Contribution Amounts'!$A$2:$K$1335,7,FALSE))+-IF(ISNA(VLOOKUP(D933,'[1]Combined Contribution Amounts'!$A$2:$K$1335,8,FALSE)),0,VLOOKUP(D933,'[1]Combined Contribution Amounts'!$A$2:$K$1335,8,FALSE))+-IF(ISNA(VLOOKUP(D933,'[1]Combined Contribution Amounts'!$A$2:$K$1335,9,FALSE)),0,VLOOKUP(D933,'[1]Combined Contribution Amounts'!$A$2:$K$1335,9,FALSE))</f>
        <v>0</v>
      </c>
      <c r="L933" s="105">
        <f>VLOOKUP(D933,'[1]Pension Expense Details'!$D$23:$S$1407,16,FALSE)</f>
        <v>180280</v>
      </c>
      <c r="M933" s="105">
        <f>ROUND(('[1]68_InOutFlowsCurPrdAndPriorHist'!$F$28-'[1]68_InOutFlowsCurPrdAndPriorHist'!$F$31)*$H933,0)-VLOOKUP(D933,'[1]Pension Expense Details'!$D$23:$S$1407,12,FALSE)</f>
        <v>-27192</v>
      </c>
      <c r="N933" s="105">
        <f>ROUND(('[1]68_InOutFlowsCurPrdAndPriorHist'!$F$29-'[1]68_InOutFlowsCurPrdAndPriorHist'!$F$32)*$H933,0)-VLOOKUP(D933,'[1]Pension Expense Details'!$D$23:$S$1407,13,FALSE)</f>
        <v>-205462</v>
      </c>
      <c r="O933" s="105">
        <f>ROUND(('[1]68_InOutFlowsCurPrdAndPriorHist'!$F$30-'[1]68_InOutFlowsCurPrdAndPriorHist'!$F$33)*$H933,0)-VLOOKUP(D933,'[1]Pension Expense Details'!$D$23:$S$1407,14,FALSE)</f>
        <v>88848</v>
      </c>
      <c r="P933" s="105">
        <f>ROUND((VLOOKUP(D933,'[1]Schedule of Pension Amounts LW'!$B$15:$AC$1399,28,FALSE)-VLOOKUP(D933,'[1]Schedule of Pension Amounts LW'!$B$15:$AC$1399,27,FALSE))*'[1]Schedule of Pension Amounts LW'!AD$4,0)+VLOOKUP(D933,'[1]Schedule of Pension Amounts LW'!$B$15:$AH$1399,33,FALSE)-VLOOKUP(D933,'[1]Pension Expense Details'!$D$23:$S$1407,15,FALSE)</f>
        <v>118056</v>
      </c>
      <c r="Q933" s="98">
        <f t="shared" si="62"/>
        <v>1706651</v>
      </c>
      <c r="R933" s="98">
        <f>ROUND('[1]68_InOutFlowsCurPrdAndPrior'!$D$32*IF(ISNA(VLOOKUP(D933,'[1]Proportionate Shares'!$D$23:$I$1359,6,FALSE)),0,VLOOKUP(D933,'[1]Proportionate Shares'!$D$23:$I$1359,6,FALSE)),0)</f>
        <v>7169</v>
      </c>
      <c r="S933" s="98">
        <f>ROUND('[1]68_InOutFlowsCurPrdAndPrior'!$D$33*IF(ISNA(VLOOKUP(D933,'[1]Proportionate Shares'!$D$23:$I$1359,6,FALSE)),0,VLOOKUP(D933,'[1]Proportionate Shares'!$D$23:$I$1359,6,FALSE)),0)</f>
        <v>529487</v>
      </c>
      <c r="T933" s="98">
        <f>ROUND('[1]68_InOutFlowsCurPrdAndPrior'!$D$35*IF(ISNA(VLOOKUP(D933,'[1]Proportionate Shares'!$D$23:$I$1359,6,FALSE)),0,VLOOKUP(D933,'[1]Proportionate Shares'!$D$23:$I$1359,6,FALSE)),0)</f>
        <v>102604</v>
      </c>
      <c r="U933" s="98">
        <f>VLOOKUP(D933,'[1]Schedule of Pension Amounts LW'!$B$15:$AS$1399,36,FALSE)</f>
        <v>209857</v>
      </c>
      <c r="V933" s="99">
        <f t="shared" si="63"/>
        <v>849117</v>
      </c>
      <c r="W933" s="98">
        <f>ROUND('[1]68_InOutFlowsCurPrdAndPrior'!$F$32*IF(ISNA(VLOOKUP(D933,'[1]Proportionate Shares'!$D$23:$I$1359,6,FALSE)),0,VLOOKUP(D933,'[1]Proportionate Shares'!$D$23:$I$1359,6,FALSE)),0)</f>
        <v>59258</v>
      </c>
      <c r="X933" s="98">
        <f>ROUND('[1]68_InOutFlowsCurPrdAndPrior'!$F$33*IF(ISNA(VLOOKUP(D933,'[1]Proportionate Shares'!$D$23:$I$1359,6,FALSE)),0,VLOOKUP(D933,'[1]Proportionate Shares'!$D$23:$I$1359,6,FALSE)),0)</f>
        <v>218809</v>
      </c>
      <c r="Y933" s="98">
        <f>ROUND('[1]68_InOutFlowsCurPrdAndPrior'!$F$35*IF(ISNA(VLOOKUP(D933,'[1]Proportionate Shares'!$D$23:$I$1359,6,FALSE)),0,VLOOKUP(D933,'[1]Proportionate Shares'!$D$23:$I$1359,6,FALSE)),0)</f>
        <v>85468</v>
      </c>
      <c r="Z933" s="98">
        <f>-VLOOKUP(D933,'[1]Schedule of Pension Amounts LW'!$B$15:$AS$1399,37,FALSE)</f>
        <v>8644</v>
      </c>
      <c r="AA933" s="99">
        <f t="shared" si="64"/>
        <v>372179</v>
      </c>
      <c r="AB933" s="72">
        <f>VLOOKUP(D933,'[1]Pension Expense Details'!$D$22:$S$1407,16,FALSE)</f>
        <v>180280</v>
      </c>
      <c r="AC933" s="72">
        <f t="shared" si="65"/>
        <v>199260</v>
      </c>
      <c r="AD933" s="72">
        <f>VLOOKUP(D933,'[1]Schedule of Pension Amounts LW'!$B$15:$W$1399,22,FALSE)</f>
        <v>379540</v>
      </c>
    </row>
    <row r="934" spans="1:30" x14ac:dyDescent="0.3">
      <c r="A934" s="104"/>
      <c r="B934" s="33"/>
      <c r="C934" s="33" t="str">
        <f>VLOOKUP(D934,'[1]Employer information'!$I$3:$J$1391,2,FALSE)</f>
        <v xml:space="preserve">Public Education                                  </v>
      </c>
      <c r="D934" s="33" t="str">
        <f>'[1]Schedule of Pension Amounts LW'!B927</f>
        <v>0905</v>
      </c>
      <c r="E934" s="33" t="str">
        <f>IF(ISNA(VLOOKUP(D934,'[1]Proportionate Shares'!$D$23:$G$1400,2,FALSE)),"",VLOOKUP(D934,'[1]Proportionate Shares'!$D$23:$G$1400,2,FALSE))</f>
        <v>200902</v>
      </c>
      <c r="F934" s="33" t="str">
        <f>IF(ISNA(VLOOKUP(D934,'[1]Proportionate Shares'!$D$23:$G$1400,3,FALSE)),"",VLOOKUP(D934,'[1]Proportionate Shares'!$D$23:$G$1400,3,FALSE))</f>
        <v xml:space="preserve">   </v>
      </c>
      <c r="G934" s="34" t="str">
        <f>VLOOKUP(D934,'[1]Employer information'!$A$3:$B$1390,2,FALSE)</f>
        <v>MILES ISD</v>
      </c>
      <c r="H934" s="36">
        <f>IF(ISNA(VLOOKUP(D934,'[1]Proportionate Shares'!$D$23:$I$1377,6,FALSE)),0,VLOOKUP(D934,'[1]Proportionate Shares'!$D$23:$I$1377,6,FALSE))</f>
        <v>1.9662466000000001E-5</v>
      </c>
      <c r="I934" s="105">
        <f>VLOOKUP(D934,'[1]Schedule of Pension Amounts LW'!$B$15:$E$1399,3,FALSE)</f>
        <v>1084968</v>
      </c>
      <c r="J934" s="105">
        <f>-IF(ISNA(VLOOKUP(D934,'[1]Combined Contribution Amounts'!$A$2:$K$1335,5,FALSE)),0,VLOOKUP(D934,'[1]Combined Contribution Amounts'!$A$2:$K$1335,5,FALSE))</f>
        <v>-68821</v>
      </c>
      <c r="K934" s="105">
        <f>-IF(ISNA(VLOOKUP(D934,'[1]Combined Contribution Amounts'!$A$2:$K$1335,7,FALSE)),0,VLOOKUP(D934,'[1]Combined Contribution Amounts'!$A$2:$K$1335,7,FALSE))+-IF(ISNA(VLOOKUP(D934,'[1]Combined Contribution Amounts'!$A$2:$K$1335,8,FALSE)),0,VLOOKUP(D934,'[1]Combined Contribution Amounts'!$A$2:$K$1335,8,FALSE))+-IF(ISNA(VLOOKUP(D934,'[1]Combined Contribution Amounts'!$A$2:$K$1335,9,FALSE)),0,VLOOKUP(D934,'[1]Combined Contribution Amounts'!$A$2:$K$1335,9,FALSE))</f>
        <v>0</v>
      </c>
      <c r="L934" s="105">
        <f>VLOOKUP(D934,'[1]Pension Expense Details'!$D$23:$S$1407,16,FALSE)</f>
        <v>94360</v>
      </c>
      <c r="M934" s="105">
        <f>ROUND(('[1]68_InOutFlowsCurPrdAndPriorHist'!$F$28-'[1]68_InOutFlowsCurPrdAndPriorHist'!$F$31)*$H934,0)-VLOOKUP(D934,'[1]Pension Expense Details'!$D$23:$S$1407,12,FALSE)</f>
        <v>-16285</v>
      </c>
      <c r="N934" s="105">
        <f>ROUND(('[1]68_InOutFlowsCurPrdAndPriorHist'!$F$29-'[1]68_InOutFlowsCurPrdAndPriorHist'!$F$32)*$H934,0)-VLOOKUP(D934,'[1]Pension Expense Details'!$D$23:$S$1407,13,FALSE)</f>
        <v>-123051</v>
      </c>
      <c r="O934" s="105">
        <f>ROUND(('[1]68_InOutFlowsCurPrdAndPriorHist'!$F$30-'[1]68_InOutFlowsCurPrdAndPriorHist'!$F$33)*$H934,0)-VLOOKUP(D934,'[1]Pension Expense Details'!$D$23:$S$1407,14,FALSE)</f>
        <v>53211</v>
      </c>
      <c r="P934" s="105">
        <f>ROUND((VLOOKUP(D934,'[1]Schedule of Pension Amounts LW'!$B$15:$AC$1399,28,FALSE)-VLOOKUP(D934,'[1]Schedule of Pension Amounts LW'!$B$15:$AC$1399,27,FALSE))*'[1]Schedule of Pension Amounts LW'!AD$4,0)+VLOOKUP(D934,'[1]Schedule of Pension Amounts LW'!$B$15:$AH$1399,33,FALSE)-VLOOKUP(D934,'[1]Pension Expense Details'!$D$23:$S$1407,15,FALSE)</f>
        <v>-2266</v>
      </c>
      <c r="Q934" s="98">
        <f t="shared" si="62"/>
        <v>1022116</v>
      </c>
      <c r="R934" s="98">
        <f>ROUND('[1]68_InOutFlowsCurPrdAndPrior'!$D$32*IF(ISNA(VLOOKUP(D934,'[1]Proportionate Shares'!$D$23:$I$1359,6,FALSE)),0,VLOOKUP(D934,'[1]Proportionate Shares'!$D$23:$I$1359,6,FALSE)),0)</f>
        <v>4294</v>
      </c>
      <c r="S934" s="98">
        <f>ROUND('[1]68_InOutFlowsCurPrdAndPrior'!$D$33*IF(ISNA(VLOOKUP(D934,'[1]Proportionate Shares'!$D$23:$I$1359,6,FALSE)),0,VLOOKUP(D934,'[1]Proportionate Shares'!$D$23:$I$1359,6,FALSE)),0)</f>
        <v>317111</v>
      </c>
      <c r="T934" s="98">
        <f>ROUND('[1]68_InOutFlowsCurPrdAndPrior'!$D$35*IF(ISNA(VLOOKUP(D934,'[1]Proportionate Shares'!$D$23:$I$1359,6,FALSE)),0,VLOOKUP(D934,'[1]Proportionate Shares'!$D$23:$I$1359,6,FALSE)),0)</f>
        <v>61450</v>
      </c>
      <c r="U934" s="98">
        <f>VLOOKUP(D934,'[1]Schedule of Pension Amounts LW'!$B$15:$AS$1399,36,FALSE)</f>
        <v>126513</v>
      </c>
      <c r="V934" s="99">
        <f t="shared" si="63"/>
        <v>509368</v>
      </c>
      <c r="W934" s="98">
        <f>ROUND('[1]68_InOutFlowsCurPrdAndPrior'!$F$32*IF(ISNA(VLOOKUP(D934,'[1]Proportionate Shares'!$D$23:$I$1359,6,FALSE)),0,VLOOKUP(D934,'[1]Proportionate Shares'!$D$23:$I$1359,6,FALSE)),0)</f>
        <v>35490</v>
      </c>
      <c r="X934" s="98">
        <f>ROUND('[1]68_InOutFlowsCurPrdAndPrior'!$F$33*IF(ISNA(VLOOKUP(D934,'[1]Proportionate Shares'!$D$23:$I$1359,6,FALSE)),0,VLOOKUP(D934,'[1]Proportionate Shares'!$D$23:$I$1359,6,FALSE)),0)</f>
        <v>131045</v>
      </c>
      <c r="Y934" s="98">
        <f>ROUND('[1]68_InOutFlowsCurPrdAndPrior'!$F$35*IF(ISNA(VLOOKUP(D934,'[1]Proportionate Shares'!$D$23:$I$1359,6,FALSE)),0,VLOOKUP(D934,'[1]Proportionate Shares'!$D$23:$I$1359,6,FALSE)),0)</f>
        <v>51187</v>
      </c>
      <c r="Z934" s="98">
        <f>-VLOOKUP(D934,'[1]Schedule of Pension Amounts LW'!$B$15:$AS$1399,37,FALSE)</f>
        <v>15810</v>
      </c>
      <c r="AA934" s="99">
        <f t="shared" si="64"/>
        <v>233532</v>
      </c>
      <c r="AB934" s="72">
        <f>VLOOKUP(D934,'[1]Pension Expense Details'!$D$22:$S$1407,16,FALSE)</f>
        <v>94360</v>
      </c>
      <c r="AC934" s="72">
        <f t="shared" si="65"/>
        <v>139349</v>
      </c>
      <c r="AD934" s="72">
        <f>VLOOKUP(D934,'[1]Schedule of Pension Amounts LW'!$B$15:$W$1399,22,FALSE)</f>
        <v>233709</v>
      </c>
    </row>
    <row r="935" spans="1:30" x14ac:dyDescent="0.3">
      <c r="A935" s="104"/>
      <c r="B935" s="33"/>
      <c r="C935" s="33" t="str">
        <f>VLOOKUP(D935,'[1]Employer information'!$I$3:$J$1391,2,FALSE)</f>
        <v xml:space="preserve">Public Education                                  </v>
      </c>
      <c r="D935" s="33" t="str">
        <f>'[1]Schedule of Pension Amounts LW'!B928</f>
        <v>0906</v>
      </c>
      <c r="E935" s="33" t="str">
        <f>IF(ISNA(VLOOKUP(D935,'[1]Proportionate Shares'!$D$23:$G$1400,2,FALSE)),"",VLOOKUP(D935,'[1]Proportionate Shares'!$D$23:$G$1400,2,FALSE))</f>
        <v>070909</v>
      </c>
      <c r="F935" s="33" t="str">
        <f>IF(ISNA(VLOOKUP(D935,'[1]Proportionate Shares'!$D$23:$G$1400,3,FALSE)),"",VLOOKUP(D935,'[1]Proportionate Shares'!$D$23:$G$1400,3,FALSE))</f>
        <v xml:space="preserve">   </v>
      </c>
      <c r="G935" s="34" t="str">
        <f>VLOOKUP(D935,'[1]Employer information'!$A$3:$B$1390,2,FALSE)</f>
        <v>MILFORD ISD</v>
      </c>
      <c r="H935" s="36">
        <f>IF(ISNA(VLOOKUP(D935,'[1]Proportionate Shares'!$D$23:$I$1377,6,FALSE)),0,VLOOKUP(D935,'[1]Proportionate Shares'!$D$23:$I$1377,6,FALSE))</f>
        <v>1.4242367000000001E-5</v>
      </c>
      <c r="I935" s="105">
        <f>VLOOKUP(D935,'[1]Schedule of Pension Amounts LW'!$B$15:$E$1399,3,FALSE)</f>
        <v>764459</v>
      </c>
      <c r="J935" s="105">
        <f>-IF(ISNA(VLOOKUP(D935,'[1]Combined Contribution Amounts'!$A$2:$K$1335,5,FALSE)),0,VLOOKUP(D935,'[1]Combined Contribution Amounts'!$A$2:$K$1335,5,FALSE))</f>
        <v>-49850</v>
      </c>
      <c r="K935" s="105">
        <f>-IF(ISNA(VLOOKUP(D935,'[1]Combined Contribution Amounts'!$A$2:$K$1335,7,FALSE)),0,VLOOKUP(D935,'[1]Combined Contribution Amounts'!$A$2:$K$1335,7,FALSE))+-IF(ISNA(VLOOKUP(D935,'[1]Combined Contribution Amounts'!$A$2:$K$1335,8,FALSE)),0,VLOOKUP(D935,'[1]Combined Contribution Amounts'!$A$2:$K$1335,8,FALSE))+-IF(ISNA(VLOOKUP(D935,'[1]Combined Contribution Amounts'!$A$2:$K$1335,9,FALSE)),0,VLOOKUP(D935,'[1]Combined Contribution Amounts'!$A$2:$K$1335,9,FALSE))</f>
        <v>0</v>
      </c>
      <c r="L935" s="105">
        <f>VLOOKUP(D935,'[1]Pension Expense Details'!$D$23:$S$1407,16,FALSE)</f>
        <v>71720</v>
      </c>
      <c r="M935" s="105">
        <f>ROUND(('[1]68_InOutFlowsCurPrdAndPriorHist'!$F$28-'[1]68_InOutFlowsCurPrdAndPriorHist'!$F$31)*$H935,0)-VLOOKUP(D935,'[1]Pension Expense Details'!$D$23:$S$1407,12,FALSE)</f>
        <v>-11796</v>
      </c>
      <c r="N935" s="105">
        <f>ROUND(('[1]68_InOutFlowsCurPrdAndPriorHist'!$F$29-'[1]68_InOutFlowsCurPrdAndPriorHist'!$F$32)*$H935,0)-VLOOKUP(D935,'[1]Pension Expense Details'!$D$23:$S$1407,13,FALSE)</f>
        <v>-89132</v>
      </c>
      <c r="O935" s="105">
        <f>ROUND(('[1]68_InOutFlowsCurPrdAndPriorHist'!$F$30-'[1]68_InOutFlowsCurPrdAndPriorHist'!$F$33)*$H935,0)-VLOOKUP(D935,'[1]Pension Expense Details'!$D$23:$S$1407,14,FALSE)</f>
        <v>38543</v>
      </c>
      <c r="P935" s="105">
        <f>ROUND((VLOOKUP(D935,'[1]Schedule of Pension Amounts LW'!$B$15:$AC$1399,28,FALSE)-VLOOKUP(D935,'[1]Schedule of Pension Amounts LW'!$B$15:$AC$1399,27,FALSE))*'[1]Schedule of Pension Amounts LW'!AD$4,0)+VLOOKUP(D935,'[1]Schedule of Pension Amounts LW'!$B$15:$AH$1399,33,FALSE)-VLOOKUP(D935,'[1]Pension Expense Details'!$D$23:$S$1407,15,FALSE)</f>
        <v>16419</v>
      </c>
      <c r="Q935" s="98">
        <f t="shared" si="62"/>
        <v>740363</v>
      </c>
      <c r="R935" s="98">
        <f>ROUND('[1]68_InOutFlowsCurPrdAndPrior'!$D$32*IF(ISNA(VLOOKUP(D935,'[1]Proportionate Shares'!$D$23:$I$1359,6,FALSE)),0,VLOOKUP(D935,'[1]Proportionate Shares'!$D$23:$I$1359,6,FALSE)),0)</f>
        <v>3110</v>
      </c>
      <c r="S935" s="98">
        <f>ROUND('[1]68_InOutFlowsCurPrdAndPrior'!$D$33*IF(ISNA(VLOOKUP(D935,'[1]Proportionate Shares'!$D$23:$I$1359,6,FALSE)),0,VLOOKUP(D935,'[1]Proportionate Shares'!$D$23:$I$1359,6,FALSE)),0)</f>
        <v>229697</v>
      </c>
      <c r="T935" s="98">
        <f>ROUND('[1]68_InOutFlowsCurPrdAndPrior'!$D$35*IF(ISNA(VLOOKUP(D935,'[1]Proportionate Shares'!$D$23:$I$1359,6,FALSE)),0,VLOOKUP(D935,'[1]Proportionate Shares'!$D$23:$I$1359,6,FALSE)),0)</f>
        <v>44511</v>
      </c>
      <c r="U935" s="98">
        <f>VLOOKUP(D935,'[1]Schedule of Pension Amounts LW'!$B$15:$AS$1399,36,FALSE)</f>
        <v>72560</v>
      </c>
      <c r="V935" s="99">
        <f t="shared" si="63"/>
        <v>349878</v>
      </c>
      <c r="W935" s="98">
        <f>ROUND('[1]68_InOutFlowsCurPrdAndPrior'!$F$32*IF(ISNA(VLOOKUP(D935,'[1]Proportionate Shares'!$D$23:$I$1359,6,FALSE)),0,VLOOKUP(D935,'[1]Proportionate Shares'!$D$23:$I$1359,6,FALSE)),0)</f>
        <v>25707</v>
      </c>
      <c r="X935" s="98">
        <f>ROUND('[1]68_InOutFlowsCurPrdAndPrior'!$F$33*IF(ISNA(VLOOKUP(D935,'[1]Proportionate Shares'!$D$23:$I$1359,6,FALSE)),0,VLOOKUP(D935,'[1]Proportionate Shares'!$D$23:$I$1359,6,FALSE)),0)</f>
        <v>94922</v>
      </c>
      <c r="Y935" s="98">
        <f>ROUND('[1]68_InOutFlowsCurPrdAndPrior'!$F$35*IF(ISNA(VLOOKUP(D935,'[1]Proportionate Shares'!$D$23:$I$1359,6,FALSE)),0,VLOOKUP(D935,'[1]Proportionate Shares'!$D$23:$I$1359,6,FALSE)),0)</f>
        <v>37077</v>
      </c>
      <c r="Z935" s="98">
        <f>-VLOOKUP(D935,'[1]Schedule of Pension Amounts LW'!$B$15:$AS$1399,37,FALSE)</f>
        <v>26932</v>
      </c>
      <c r="AA935" s="99">
        <f t="shared" si="64"/>
        <v>184638</v>
      </c>
      <c r="AB935" s="72">
        <f>VLOOKUP(D935,'[1]Pension Expense Details'!$D$22:$S$1407,16,FALSE)</f>
        <v>71720</v>
      </c>
      <c r="AC935" s="72">
        <f t="shared" si="65"/>
        <v>84825</v>
      </c>
      <c r="AD935" s="72">
        <f>VLOOKUP(D935,'[1]Schedule of Pension Amounts LW'!$B$15:$W$1399,22,FALSE)</f>
        <v>156545</v>
      </c>
    </row>
    <row r="936" spans="1:30" x14ac:dyDescent="0.3">
      <c r="A936" s="104"/>
      <c r="B936" s="33"/>
      <c r="C936" s="33" t="str">
        <f>VLOOKUP(D936,'[1]Employer information'!$I$3:$J$1391,2,FALSE)</f>
        <v xml:space="preserve">Public Education                                  </v>
      </c>
      <c r="D936" s="33" t="str">
        <f>'[1]Schedule of Pension Amounts LW'!B929</f>
        <v>1355</v>
      </c>
      <c r="E936" s="33" t="str">
        <f>IF(ISNA(VLOOKUP(D936,'[1]Proportionate Shares'!$D$23:$G$1400,2,FALSE)),"",VLOOKUP(D936,'[1]Proportionate Shares'!$D$23:$G$1400,2,FALSE))</f>
        <v>112907</v>
      </c>
      <c r="F936" s="33" t="str">
        <f>IF(ISNA(VLOOKUP(D936,'[1]Proportionate Shares'!$D$23:$G$1400,3,FALSE)),"",VLOOKUP(D936,'[1]Proportionate Shares'!$D$23:$G$1400,3,FALSE))</f>
        <v/>
      </c>
      <c r="G936" s="34" t="str">
        <f>VLOOKUP(D936,'[1]Employer information'!$A$3:$B$1390,2,FALSE)</f>
        <v>MILLER GROVE ISD</v>
      </c>
      <c r="H936" s="36">
        <f>IF(ISNA(VLOOKUP(D936,'[1]Proportionate Shares'!$D$23:$I$1377,6,FALSE)),0,VLOOKUP(D936,'[1]Proportionate Shares'!$D$23:$I$1377,6,FALSE))</f>
        <v>1.1543030999999999E-5</v>
      </c>
      <c r="I936" s="105">
        <f>VLOOKUP(D936,'[1]Schedule of Pension Amounts LW'!$B$15:$E$1399,3,FALSE)</f>
        <v>659644</v>
      </c>
      <c r="J936" s="105">
        <f>-IF(ISNA(VLOOKUP(D936,'[1]Combined Contribution Amounts'!$A$2:$K$1335,5,FALSE)),0,VLOOKUP(D936,'[1]Combined Contribution Amounts'!$A$2:$K$1335,5,FALSE))</f>
        <v>-40402</v>
      </c>
      <c r="K936" s="105">
        <f>-IF(ISNA(VLOOKUP(D936,'[1]Combined Contribution Amounts'!$A$2:$K$1335,7,FALSE)),0,VLOOKUP(D936,'[1]Combined Contribution Amounts'!$A$2:$K$1335,7,FALSE))+-IF(ISNA(VLOOKUP(D936,'[1]Combined Contribution Amounts'!$A$2:$K$1335,8,FALSE)),0,VLOOKUP(D936,'[1]Combined Contribution Amounts'!$A$2:$K$1335,8,FALSE))+-IF(ISNA(VLOOKUP(D936,'[1]Combined Contribution Amounts'!$A$2:$K$1335,9,FALSE)),0,VLOOKUP(D936,'[1]Combined Contribution Amounts'!$A$2:$K$1335,9,FALSE))</f>
        <v>0</v>
      </c>
      <c r="L936" s="105">
        <f>VLOOKUP(D936,'[1]Pension Expense Details'!$D$23:$S$1407,16,FALSE)</f>
        <v>51826</v>
      </c>
      <c r="M936" s="105">
        <f>ROUND(('[1]68_InOutFlowsCurPrdAndPriorHist'!$F$28-'[1]68_InOutFlowsCurPrdAndPriorHist'!$F$31)*$H936,0)-VLOOKUP(D936,'[1]Pension Expense Details'!$D$23:$S$1407,12,FALSE)</f>
        <v>-9560</v>
      </c>
      <c r="N936" s="105">
        <f>ROUND(('[1]68_InOutFlowsCurPrdAndPriorHist'!$F$29-'[1]68_InOutFlowsCurPrdAndPriorHist'!$F$32)*$H936,0)-VLOOKUP(D936,'[1]Pension Expense Details'!$D$23:$S$1407,13,FALSE)</f>
        <v>-72238</v>
      </c>
      <c r="O936" s="105">
        <f>ROUND(('[1]68_InOutFlowsCurPrdAndPriorHist'!$F$30-'[1]68_InOutFlowsCurPrdAndPriorHist'!$F$33)*$H936,0)-VLOOKUP(D936,'[1]Pension Expense Details'!$D$23:$S$1407,14,FALSE)</f>
        <v>31238</v>
      </c>
      <c r="P936" s="105">
        <f>ROUND((VLOOKUP(D936,'[1]Schedule of Pension Amounts LW'!$B$15:$AC$1399,28,FALSE)-VLOOKUP(D936,'[1]Schedule of Pension Amounts LW'!$B$15:$AC$1399,27,FALSE))*'[1]Schedule of Pension Amounts LW'!AD$4,0)+VLOOKUP(D936,'[1]Schedule of Pension Amounts LW'!$B$15:$AH$1399,33,FALSE)-VLOOKUP(D936,'[1]Pension Expense Details'!$D$23:$S$1407,15,FALSE)</f>
        <v>-20465</v>
      </c>
      <c r="Q936" s="98">
        <f t="shared" si="62"/>
        <v>600043</v>
      </c>
      <c r="R936" s="98">
        <f>ROUND('[1]68_InOutFlowsCurPrdAndPrior'!$D$32*IF(ISNA(VLOOKUP(D936,'[1]Proportionate Shares'!$D$23:$I$1359,6,FALSE)),0,VLOOKUP(D936,'[1]Proportionate Shares'!$D$23:$I$1359,6,FALSE)),0)</f>
        <v>2521</v>
      </c>
      <c r="S936" s="98">
        <f>ROUND('[1]68_InOutFlowsCurPrdAndPrior'!$D$33*IF(ISNA(VLOOKUP(D936,'[1]Proportionate Shares'!$D$23:$I$1359,6,FALSE)),0,VLOOKUP(D936,'[1]Proportionate Shares'!$D$23:$I$1359,6,FALSE)),0)</f>
        <v>186163</v>
      </c>
      <c r="T936" s="98">
        <f>ROUND('[1]68_InOutFlowsCurPrdAndPrior'!$D$35*IF(ISNA(VLOOKUP(D936,'[1]Proportionate Shares'!$D$23:$I$1359,6,FALSE)),0,VLOOKUP(D936,'[1]Proportionate Shares'!$D$23:$I$1359,6,FALSE)),0)</f>
        <v>36075</v>
      </c>
      <c r="U936" s="98">
        <f>VLOOKUP(D936,'[1]Schedule of Pension Amounts LW'!$B$15:$AS$1399,36,FALSE)</f>
        <v>78094</v>
      </c>
      <c r="V936" s="99">
        <f t="shared" si="63"/>
        <v>302853</v>
      </c>
      <c r="W936" s="98">
        <f>ROUND('[1]68_InOutFlowsCurPrdAndPrior'!$F$32*IF(ISNA(VLOOKUP(D936,'[1]Proportionate Shares'!$D$23:$I$1359,6,FALSE)),0,VLOOKUP(D936,'[1]Proportionate Shares'!$D$23:$I$1359,6,FALSE)),0)</f>
        <v>20834</v>
      </c>
      <c r="X936" s="98">
        <f>ROUND('[1]68_InOutFlowsCurPrdAndPrior'!$F$33*IF(ISNA(VLOOKUP(D936,'[1]Proportionate Shares'!$D$23:$I$1359,6,FALSE)),0,VLOOKUP(D936,'[1]Proportionate Shares'!$D$23:$I$1359,6,FALSE)),0)</f>
        <v>76931</v>
      </c>
      <c r="Y936" s="98">
        <f>ROUND('[1]68_InOutFlowsCurPrdAndPrior'!$F$35*IF(ISNA(VLOOKUP(D936,'[1]Proportionate Shares'!$D$23:$I$1359,6,FALSE)),0,VLOOKUP(D936,'[1]Proportionate Shares'!$D$23:$I$1359,6,FALSE)),0)</f>
        <v>30050</v>
      </c>
      <c r="Z936" s="98">
        <f>-VLOOKUP(D936,'[1]Schedule of Pension Amounts LW'!$B$15:$AS$1399,37,FALSE)</f>
        <v>35547</v>
      </c>
      <c r="AA936" s="99">
        <f t="shared" si="64"/>
        <v>163362</v>
      </c>
      <c r="AB936" s="72">
        <f>VLOOKUP(D936,'[1]Pension Expense Details'!$D$22:$S$1407,16,FALSE)</f>
        <v>51826</v>
      </c>
      <c r="AC936" s="72">
        <f t="shared" si="65"/>
        <v>82458</v>
      </c>
      <c r="AD936" s="72">
        <f>VLOOKUP(D936,'[1]Schedule of Pension Amounts LW'!$B$15:$W$1399,22,FALSE)</f>
        <v>134284</v>
      </c>
    </row>
    <row r="937" spans="1:30" x14ac:dyDescent="0.3">
      <c r="A937" s="104"/>
      <c r="B937" s="33"/>
      <c r="C937" s="33" t="str">
        <f>VLOOKUP(D937,'[1]Employer information'!$I$3:$J$1391,2,FALSE)</f>
        <v xml:space="preserve">Public Education                                  </v>
      </c>
      <c r="D937" s="33" t="str">
        <f>'[1]Schedule of Pension Amounts LW'!B930</f>
        <v>1484</v>
      </c>
      <c r="E937" s="33" t="str">
        <f>IF(ISNA(VLOOKUP(D937,'[1]Proportionate Shares'!$D$23:$G$1400,2,FALSE)),"",VLOOKUP(D937,'[1]Proportionate Shares'!$D$23:$G$1400,2,FALSE))</f>
        <v>184904</v>
      </c>
      <c r="F937" s="33" t="str">
        <f>IF(ISNA(VLOOKUP(D937,'[1]Proportionate Shares'!$D$23:$G$1400,3,FALSE)),"",VLOOKUP(D937,'[1]Proportionate Shares'!$D$23:$G$1400,3,FALSE))</f>
        <v/>
      </c>
      <c r="G937" s="34" t="str">
        <f>VLOOKUP(D937,'[1]Employer information'!$A$3:$B$1390,2,FALSE)</f>
        <v>MILLSAP ISD</v>
      </c>
      <c r="H937" s="36">
        <f>IF(ISNA(VLOOKUP(D937,'[1]Proportionate Shares'!$D$23:$I$1377,6,FALSE)),0,VLOOKUP(D937,'[1]Proportionate Shares'!$D$23:$I$1377,6,FALSE))</f>
        <v>4.1775418999999998E-5</v>
      </c>
      <c r="I937" s="105">
        <f>VLOOKUP(D937,'[1]Schedule of Pension Amounts LW'!$B$15:$E$1399,3,FALSE)</f>
        <v>2375449</v>
      </c>
      <c r="J937" s="105">
        <f>-IF(ISNA(VLOOKUP(D937,'[1]Combined Contribution Amounts'!$A$2:$K$1335,5,FALSE)),0,VLOOKUP(D937,'[1]Combined Contribution Amounts'!$A$2:$K$1335,5,FALSE))</f>
        <v>-146219</v>
      </c>
      <c r="K937" s="105">
        <f>-IF(ISNA(VLOOKUP(D937,'[1]Combined Contribution Amounts'!$A$2:$K$1335,7,FALSE)),0,VLOOKUP(D937,'[1]Combined Contribution Amounts'!$A$2:$K$1335,7,FALSE))+-IF(ISNA(VLOOKUP(D937,'[1]Combined Contribution Amounts'!$A$2:$K$1335,8,FALSE)),0,VLOOKUP(D937,'[1]Combined Contribution Amounts'!$A$2:$K$1335,8,FALSE))+-IF(ISNA(VLOOKUP(D937,'[1]Combined Contribution Amounts'!$A$2:$K$1335,9,FALSE)),0,VLOOKUP(D937,'[1]Combined Contribution Amounts'!$A$2:$K$1335,9,FALSE))</f>
        <v>0</v>
      </c>
      <c r="L937" s="105">
        <f>VLOOKUP(D937,'[1]Pension Expense Details'!$D$23:$S$1407,16,FALSE)</f>
        <v>189435</v>
      </c>
      <c r="M937" s="105">
        <f>ROUND(('[1]68_InOutFlowsCurPrdAndPriorHist'!$F$28-'[1]68_InOutFlowsCurPrdAndPriorHist'!$F$31)*$H937,0)-VLOOKUP(D937,'[1]Pension Expense Details'!$D$23:$S$1407,12,FALSE)</f>
        <v>-34600</v>
      </c>
      <c r="N937" s="105">
        <f>ROUND(('[1]68_InOutFlowsCurPrdAndPriorHist'!$F$29-'[1]68_InOutFlowsCurPrdAndPriorHist'!$F$32)*$H937,0)-VLOOKUP(D937,'[1]Pension Expense Details'!$D$23:$S$1407,13,FALSE)</f>
        <v>-261439</v>
      </c>
      <c r="O937" s="105">
        <f>ROUND(('[1]68_InOutFlowsCurPrdAndPriorHist'!$F$30-'[1]68_InOutFlowsCurPrdAndPriorHist'!$F$33)*$H937,0)-VLOOKUP(D937,'[1]Pension Expense Details'!$D$23:$S$1407,14,FALSE)</f>
        <v>113054</v>
      </c>
      <c r="P937" s="105">
        <f>ROUND((VLOOKUP(D937,'[1]Schedule of Pension Amounts LW'!$B$15:$AC$1399,28,FALSE)-VLOOKUP(D937,'[1]Schedule of Pension Amounts LW'!$B$15:$AC$1399,27,FALSE))*'[1]Schedule of Pension Amounts LW'!AD$4,0)+VLOOKUP(D937,'[1]Schedule of Pension Amounts LW'!$B$15:$AH$1399,33,FALSE)-VLOOKUP(D937,'[1]Pension Expense Details'!$D$23:$S$1407,15,FALSE)</f>
        <v>-64063</v>
      </c>
      <c r="Q937" s="98">
        <f t="shared" si="62"/>
        <v>2171617</v>
      </c>
      <c r="R937" s="98">
        <f>ROUND('[1]68_InOutFlowsCurPrdAndPrior'!$D$32*IF(ISNA(VLOOKUP(D937,'[1]Proportionate Shares'!$D$23:$I$1359,6,FALSE)),0,VLOOKUP(D937,'[1]Proportionate Shares'!$D$23:$I$1359,6,FALSE)),0)</f>
        <v>9123</v>
      </c>
      <c r="S937" s="98">
        <f>ROUND('[1]68_InOutFlowsCurPrdAndPrior'!$D$33*IF(ISNA(VLOOKUP(D937,'[1]Proportionate Shares'!$D$23:$I$1359,6,FALSE)),0,VLOOKUP(D937,'[1]Proportionate Shares'!$D$23:$I$1359,6,FALSE)),0)</f>
        <v>673742</v>
      </c>
      <c r="T937" s="98">
        <f>ROUND('[1]68_InOutFlowsCurPrdAndPrior'!$D$35*IF(ISNA(VLOOKUP(D937,'[1]Proportionate Shares'!$D$23:$I$1359,6,FALSE)),0,VLOOKUP(D937,'[1]Proportionate Shares'!$D$23:$I$1359,6,FALSE)),0)</f>
        <v>130558</v>
      </c>
      <c r="U937" s="98">
        <f>VLOOKUP(D937,'[1]Schedule of Pension Amounts LW'!$B$15:$AS$1399,36,FALSE)</f>
        <v>287466</v>
      </c>
      <c r="V937" s="99">
        <f t="shared" si="63"/>
        <v>1100889</v>
      </c>
      <c r="W937" s="98">
        <f>ROUND('[1]68_InOutFlowsCurPrdAndPrior'!$F$32*IF(ISNA(VLOOKUP(D937,'[1]Proportionate Shares'!$D$23:$I$1359,6,FALSE)),0,VLOOKUP(D937,'[1]Proportionate Shares'!$D$23:$I$1359,6,FALSE)),0)</f>
        <v>75402</v>
      </c>
      <c r="X937" s="98">
        <f>ROUND('[1]68_InOutFlowsCurPrdAndPrior'!$F$33*IF(ISNA(VLOOKUP(D937,'[1]Proportionate Shares'!$D$23:$I$1359,6,FALSE)),0,VLOOKUP(D937,'[1]Proportionate Shares'!$D$23:$I$1359,6,FALSE)),0)</f>
        <v>278422</v>
      </c>
      <c r="Y937" s="98">
        <f>ROUND('[1]68_InOutFlowsCurPrdAndPrior'!$F$35*IF(ISNA(VLOOKUP(D937,'[1]Proportionate Shares'!$D$23:$I$1359,6,FALSE)),0,VLOOKUP(D937,'[1]Proportionate Shares'!$D$23:$I$1359,6,FALSE)),0)</f>
        <v>108753</v>
      </c>
      <c r="Z937" s="98">
        <f>-VLOOKUP(D937,'[1]Schedule of Pension Amounts LW'!$B$15:$AS$1399,37,FALSE)</f>
        <v>134218</v>
      </c>
      <c r="AA937" s="99">
        <f t="shared" si="64"/>
        <v>596795</v>
      </c>
      <c r="AB937" s="72">
        <f>VLOOKUP(D937,'[1]Pension Expense Details'!$D$22:$S$1407,16,FALSE)</f>
        <v>189435</v>
      </c>
      <c r="AC937" s="72">
        <f t="shared" si="65"/>
        <v>282234</v>
      </c>
      <c r="AD937" s="72">
        <f>VLOOKUP(D937,'[1]Schedule of Pension Amounts LW'!$B$15:$W$1399,22,FALSE)</f>
        <v>471669</v>
      </c>
    </row>
    <row r="938" spans="1:30" x14ac:dyDescent="0.3">
      <c r="A938" s="104"/>
      <c r="B938" s="33"/>
      <c r="C938" s="33" t="str">
        <f>VLOOKUP(D938,'[1]Employer information'!$I$3:$J$1391,2,FALSE)</f>
        <v xml:space="preserve">Public Education                                  </v>
      </c>
      <c r="D938" s="33" t="str">
        <f>'[1]Schedule of Pension Amounts LW'!B931</f>
        <v>0909</v>
      </c>
      <c r="E938" s="33" t="str">
        <f>IF(ISNA(VLOOKUP(D938,'[1]Proportionate Shares'!$D$23:$G$1400,2,FALSE)),"",VLOOKUP(D938,'[1]Proportionate Shares'!$D$23:$G$1400,2,FALSE))</f>
        <v>250903</v>
      </c>
      <c r="F938" s="33" t="str">
        <f>IF(ISNA(VLOOKUP(D938,'[1]Proportionate Shares'!$D$23:$G$1400,3,FALSE)),"",VLOOKUP(D938,'[1]Proportionate Shares'!$D$23:$G$1400,3,FALSE))</f>
        <v xml:space="preserve">   </v>
      </c>
      <c r="G938" s="34" t="str">
        <f>VLOOKUP(D938,'[1]Employer information'!$A$3:$B$1390,2,FALSE)</f>
        <v>MINEOLA ISD</v>
      </c>
      <c r="H938" s="36">
        <f>IF(ISNA(VLOOKUP(D938,'[1]Proportionate Shares'!$D$23:$I$1377,6,FALSE)),0,VLOOKUP(D938,'[1]Proportionate Shares'!$D$23:$I$1377,6,FALSE))</f>
        <v>1.01002808E-4</v>
      </c>
      <c r="I938" s="105">
        <f>VLOOKUP(D938,'[1]Schedule of Pension Amounts LW'!$B$15:$E$1399,3,FALSE)</f>
        <v>5602135</v>
      </c>
      <c r="J938" s="105">
        <f>-IF(ISNA(VLOOKUP(D938,'[1]Combined Contribution Amounts'!$A$2:$K$1335,5,FALSE)),0,VLOOKUP(D938,'[1]Combined Contribution Amounts'!$A$2:$K$1335,5,FALSE))</f>
        <v>-353522</v>
      </c>
      <c r="K938" s="105">
        <f>-IF(ISNA(VLOOKUP(D938,'[1]Combined Contribution Amounts'!$A$2:$K$1335,7,FALSE)),0,VLOOKUP(D938,'[1]Combined Contribution Amounts'!$A$2:$K$1335,7,FALSE))+-IF(ISNA(VLOOKUP(D938,'[1]Combined Contribution Amounts'!$A$2:$K$1335,8,FALSE)),0,VLOOKUP(D938,'[1]Combined Contribution Amounts'!$A$2:$K$1335,8,FALSE))+-IF(ISNA(VLOOKUP(D938,'[1]Combined Contribution Amounts'!$A$2:$K$1335,9,FALSE)),0,VLOOKUP(D938,'[1]Combined Contribution Amounts'!$A$2:$K$1335,9,FALSE))</f>
        <v>0</v>
      </c>
      <c r="L938" s="105">
        <f>VLOOKUP(D938,'[1]Pension Expense Details'!$D$23:$S$1407,16,FALSE)</f>
        <v>480189</v>
      </c>
      <c r="M938" s="105">
        <f>ROUND(('[1]68_InOutFlowsCurPrdAndPriorHist'!$F$28-'[1]68_InOutFlowsCurPrdAndPriorHist'!$F$31)*$H938,0)-VLOOKUP(D938,'[1]Pension Expense Details'!$D$23:$S$1407,12,FALSE)</f>
        <v>-83655</v>
      </c>
      <c r="N938" s="105">
        <f>ROUND(('[1]68_InOutFlowsCurPrdAndPriorHist'!$F$29-'[1]68_InOutFlowsCurPrdAndPriorHist'!$F$32)*$H938,0)-VLOOKUP(D938,'[1]Pension Expense Details'!$D$23:$S$1407,13,FALSE)</f>
        <v>-632096</v>
      </c>
      <c r="O938" s="105">
        <f>ROUND(('[1]68_InOutFlowsCurPrdAndPriorHist'!$F$30-'[1]68_InOutFlowsCurPrdAndPriorHist'!$F$33)*$H938,0)-VLOOKUP(D938,'[1]Pension Expense Details'!$D$23:$S$1407,14,FALSE)</f>
        <v>273338</v>
      </c>
      <c r="P938" s="105">
        <f>ROUND((VLOOKUP(D938,'[1]Schedule of Pension Amounts LW'!$B$15:$AC$1399,28,FALSE)-VLOOKUP(D938,'[1]Schedule of Pension Amounts LW'!$B$15:$AC$1399,27,FALSE))*'[1]Schedule of Pension Amounts LW'!AD$4,0)+VLOOKUP(D938,'[1]Schedule of Pension Amounts LW'!$B$15:$AH$1399,33,FALSE)-VLOOKUP(D938,'[1]Pension Expense Details'!$D$23:$S$1407,15,FALSE)</f>
        <v>-35947</v>
      </c>
      <c r="Q938" s="98">
        <f t="shared" si="62"/>
        <v>5250442</v>
      </c>
      <c r="R938" s="98">
        <f>ROUND('[1]68_InOutFlowsCurPrdAndPrior'!$D$32*IF(ISNA(VLOOKUP(D938,'[1]Proportionate Shares'!$D$23:$I$1359,6,FALSE)),0,VLOOKUP(D938,'[1]Proportionate Shares'!$D$23:$I$1359,6,FALSE)),0)</f>
        <v>22057</v>
      </c>
      <c r="S938" s="98">
        <f>ROUND('[1]68_InOutFlowsCurPrdAndPrior'!$D$33*IF(ISNA(VLOOKUP(D938,'[1]Proportionate Shares'!$D$23:$I$1359,6,FALSE)),0,VLOOKUP(D938,'[1]Proportionate Shares'!$D$23:$I$1359,6,FALSE)),0)</f>
        <v>1628945</v>
      </c>
      <c r="T938" s="98">
        <f>ROUND('[1]68_InOutFlowsCurPrdAndPrior'!$D$35*IF(ISNA(VLOOKUP(D938,'[1]Proportionate Shares'!$D$23:$I$1359,6,FALSE)),0,VLOOKUP(D938,'[1]Proportionate Shares'!$D$23:$I$1359,6,FALSE)),0)</f>
        <v>315658</v>
      </c>
      <c r="U938" s="98">
        <f>VLOOKUP(D938,'[1]Schedule of Pension Amounts LW'!$B$15:$AS$1399,36,FALSE)</f>
        <v>527869</v>
      </c>
      <c r="V938" s="99">
        <f t="shared" si="63"/>
        <v>2494529</v>
      </c>
      <c r="W938" s="98">
        <f>ROUND('[1]68_InOutFlowsCurPrdAndPrior'!$F$32*IF(ISNA(VLOOKUP(D938,'[1]Proportionate Shares'!$D$23:$I$1359,6,FALSE)),0,VLOOKUP(D938,'[1]Proportionate Shares'!$D$23:$I$1359,6,FALSE)),0)</f>
        <v>182304</v>
      </c>
      <c r="X938" s="98">
        <f>ROUND('[1]68_InOutFlowsCurPrdAndPrior'!$F$33*IF(ISNA(VLOOKUP(D938,'[1]Proportionate Shares'!$D$23:$I$1359,6,FALSE)),0,VLOOKUP(D938,'[1]Proportionate Shares'!$D$23:$I$1359,6,FALSE)),0)</f>
        <v>673157</v>
      </c>
      <c r="Y938" s="98">
        <f>ROUND('[1]68_InOutFlowsCurPrdAndPrior'!$F$35*IF(ISNA(VLOOKUP(D938,'[1]Proportionate Shares'!$D$23:$I$1359,6,FALSE)),0,VLOOKUP(D938,'[1]Proportionate Shares'!$D$23:$I$1359,6,FALSE)),0)</f>
        <v>262938</v>
      </c>
      <c r="Z938" s="98">
        <f>-VLOOKUP(D938,'[1]Schedule of Pension Amounts LW'!$B$15:$AS$1399,37,FALSE)</f>
        <v>354245</v>
      </c>
      <c r="AA938" s="99">
        <f t="shared" si="64"/>
        <v>1472644</v>
      </c>
      <c r="AB938" s="72">
        <f>VLOOKUP(D938,'[1]Pension Expense Details'!$D$22:$S$1407,16,FALSE)</f>
        <v>480189</v>
      </c>
      <c r="AC938" s="72">
        <f t="shared" si="65"/>
        <v>537382</v>
      </c>
      <c r="AD938" s="72">
        <f>VLOOKUP(D938,'[1]Schedule of Pension Amounts LW'!$B$15:$W$1399,22,FALSE)</f>
        <v>1017571</v>
      </c>
    </row>
    <row r="939" spans="1:30" x14ac:dyDescent="0.3">
      <c r="A939" s="104"/>
      <c r="B939" s="33"/>
      <c r="C939" s="33" t="str">
        <f>VLOOKUP(D939,'[1]Employer information'!$I$3:$J$1391,2,FALSE)</f>
        <v xml:space="preserve">Public Education                                  </v>
      </c>
      <c r="D939" s="33" t="str">
        <f>'[1]Schedule of Pension Amounts LW'!B932</f>
        <v>0910</v>
      </c>
      <c r="E939" s="33" t="str">
        <f>IF(ISNA(VLOOKUP(D939,'[1]Proportionate Shares'!$D$23:$G$1400,2,FALSE)),"",VLOOKUP(D939,'[1]Proportionate Shares'!$D$23:$G$1400,2,FALSE))</f>
        <v>182903</v>
      </c>
      <c r="F939" s="33" t="str">
        <f>IF(ISNA(VLOOKUP(D939,'[1]Proportionate Shares'!$D$23:$G$1400,3,FALSE)),"",VLOOKUP(D939,'[1]Proportionate Shares'!$D$23:$G$1400,3,FALSE))</f>
        <v xml:space="preserve">   </v>
      </c>
      <c r="G939" s="34" t="str">
        <f>VLOOKUP(D939,'[1]Employer information'!$A$3:$B$1390,2,FALSE)</f>
        <v>MINERAL WELLS ISD</v>
      </c>
      <c r="H939" s="36">
        <f>IF(ISNA(VLOOKUP(D939,'[1]Proportionate Shares'!$D$23:$I$1377,6,FALSE)),0,VLOOKUP(D939,'[1]Proportionate Shares'!$D$23:$I$1377,6,FALSE))</f>
        <v>1.7328088999999999E-4</v>
      </c>
      <c r="I939" s="105">
        <f>VLOOKUP(D939,'[1]Schedule of Pension Amounts LW'!$B$15:$E$1399,3,FALSE)</f>
        <v>9354174</v>
      </c>
      <c r="J939" s="105">
        <f>-IF(ISNA(VLOOKUP(D939,'[1]Combined Contribution Amounts'!$A$2:$K$1335,5,FALSE)),0,VLOOKUP(D939,'[1]Combined Contribution Amounts'!$A$2:$K$1335,5,FALSE))</f>
        <v>-606504</v>
      </c>
      <c r="K939" s="105">
        <f>-IF(ISNA(VLOOKUP(D939,'[1]Combined Contribution Amounts'!$A$2:$K$1335,7,FALSE)),0,VLOOKUP(D939,'[1]Combined Contribution Amounts'!$A$2:$K$1335,7,FALSE))+-IF(ISNA(VLOOKUP(D939,'[1]Combined Contribution Amounts'!$A$2:$K$1335,8,FALSE)),0,VLOOKUP(D939,'[1]Combined Contribution Amounts'!$A$2:$K$1335,8,FALSE))+-IF(ISNA(VLOOKUP(D939,'[1]Combined Contribution Amounts'!$A$2:$K$1335,9,FALSE)),0,VLOOKUP(D939,'[1]Combined Contribution Amounts'!$A$2:$K$1335,9,FALSE))</f>
        <v>0</v>
      </c>
      <c r="L939" s="105">
        <f>VLOOKUP(D939,'[1]Pension Expense Details'!$D$23:$S$1407,16,FALSE)</f>
        <v>864187</v>
      </c>
      <c r="M939" s="105">
        <f>ROUND(('[1]68_InOutFlowsCurPrdAndPriorHist'!$F$28-'[1]68_InOutFlowsCurPrdAndPriorHist'!$F$31)*$H939,0)-VLOOKUP(D939,'[1]Pension Expense Details'!$D$23:$S$1407,12,FALSE)</f>
        <v>-143518</v>
      </c>
      <c r="N939" s="105">
        <f>ROUND(('[1]68_InOutFlowsCurPrdAndPriorHist'!$F$29-'[1]68_InOutFlowsCurPrdAndPriorHist'!$F$32)*$H939,0)-VLOOKUP(D939,'[1]Pension Expense Details'!$D$23:$S$1407,13,FALSE)</f>
        <v>-1084427</v>
      </c>
      <c r="O939" s="105">
        <f>ROUND(('[1]68_InOutFlowsCurPrdAndPriorHist'!$F$30-'[1]68_InOutFlowsCurPrdAndPriorHist'!$F$33)*$H939,0)-VLOOKUP(D939,'[1]Pension Expense Details'!$D$23:$S$1407,14,FALSE)</f>
        <v>468940</v>
      </c>
      <c r="P939" s="105">
        <f>ROUND((VLOOKUP(D939,'[1]Schedule of Pension Amounts LW'!$B$15:$AC$1399,28,FALSE)-VLOOKUP(D939,'[1]Schedule of Pension Amounts LW'!$B$15:$AC$1399,27,FALSE))*'[1]Schedule of Pension Amounts LW'!AD$4,0)+VLOOKUP(D939,'[1]Schedule of Pension Amounts LW'!$B$15:$AH$1399,33,FALSE)-VLOOKUP(D939,'[1]Pension Expense Details'!$D$23:$S$1407,15,FALSE)</f>
        <v>154830</v>
      </c>
      <c r="Q939" s="98">
        <f t="shared" si="62"/>
        <v>9007682</v>
      </c>
      <c r="R939" s="98">
        <f>ROUND('[1]68_InOutFlowsCurPrdAndPrior'!$D$32*IF(ISNA(VLOOKUP(D939,'[1]Proportionate Shares'!$D$23:$I$1359,6,FALSE)),0,VLOOKUP(D939,'[1]Proportionate Shares'!$D$23:$I$1359,6,FALSE)),0)</f>
        <v>37840</v>
      </c>
      <c r="S939" s="98">
        <f>ROUND('[1]68_InOutFlowsCurPrdAndPrior'!$D$33*IF(ISNA(VLOOKUP(D939,'[1]Proportionate Shares'!$D$23:$I$1359,6,FALSE)),0,VLOOKUP(D939,'[1]Proportionate Shares'!$D$23:$I$1359,6,FALSE)),0)</f>
        <v>2794625</v>
      </c>
      <c r="T939" s="98">
        <f>ROUND('[1]68_InOutFlowsCurPrdAndPrior'!$D$35*IF(ISNA(VLOOKUP(D939,'[1]Proportionate Shares'!$D$23:$I$1359,6,FALSE)),0,VLOOKUP(D939,'[1]Proportionate Shares'!$D$23:$I$1359,6,FALSE)),0)</f>
        <v>541545</v>
      </c>
      <c r="U939" s="98">
        <f>VLOOKUP(D939,'[1]Schedule of Pension Amounts LW'!$B$15:$AS$1399,36,FALSE)</f>
        <v>934073</v>
      </c>
      <c r="V939" s="99">
        <f t="shared" si="63"/>
        <v>4308083</v>
      </c>
      <c r="W939" s="98">
        <f>ROUND('[1]68_InOutFlowsCurPrdAndPrior'!$F$32*IF(ISNA(VLOOKUP(D939,'[1]Proportionate Shares'!$D$23:$I$1359,6,FALSE)),0,VLOOKUP(D939,'[1]Proportionate Shares'!$D$23:$I$1359,6,FALSE)),0)</f>
        <v>312761</v>
      </c>
      <c r="X939" s="98">
        <f>ROUND('[1]68_InOutFlowsCurPrdAndPrior'!$F$33*IF(ISNA(VLOOKUP(D939,'[1]Proportionate Shares'!$D$23:$I$1359,6,FALSE)),0,VLOOKUP(D939,'[1]Proportionate Shares'!$D$23:$I$1359,6,FALSE)),0)</f>
        <v>1154871</v>
      </c>
      <c r="Y939" s="98">
        <f>ROUND('[1]68_InOutFlowsCurPrdAndPrior'!$F$35*IF(ISNA(VLOOKUP(D939,'[1]Proportionate Shares'!$D$23:$I$1359,6,FALSE)),0,VLOOKUP(D939,'[1]Proportionate Shares'!$D$23:$I$1359,6,FALSE)),0)</f>
        <v>451097</v>
      </c>
      <c r="Z939" s="98">
        <f>-VLOOKUP(D939,'[1]Schedule of Pension Amounts LW'!$B$15:$AS$1399,37,FALSE)</f>
        <v>156212</v>
      </c>
      <c r="AA939" s="99">
        <f t="shared" si="64"/>
        <v>2074941</v>
      </c>
      <c r="AB939" s="72">
        <f>VLOOKUP(D939,'[1]Pension Expense Details'!$D$22:$S$1407,16,FALSE)</f>
        <v>864187</v>
      </c>
      <c r="AC939" s="72">
        <f t="shared" si="65"/>
        <v>1056951</v>
      </c>
      <c r="AD939" s="72">
        <f>VLOOKUP(D939,'[1]Schedule of Pension Amounts LW'!$B$15:$W$1399,22,FALSE)</f>
        <v>1921138</v>
      </c>
    </row>
    <row r="940" spans="1:30" x14ac:dyDescent="0.3">
      <c r="A940" s="104"/>
      <c r="B940" s="33"/>
      <c r="C940" s="33" t="str">
        <f>VLOOKUP(D940,'[1]Employer information'!$I$3:$J$1391,2,FALSE)</f>
        <v xml:space="preserve">Public Education                                  </v>
      </c>
      <c r="D940" s="33" t="str">
        <f>'[1]Schedule of Pension Amounts LW'!B933</f>
        <v>0913</v>
      </c>
      <c r="E940" s="33" t="str">
        <f>IF(ISNA(VLOOKUP(D940,'[1]Proportionate Shares'!$D$23:$G$1400,2,FALSE)),"",VLOOKUP(D940,'[1]Proportionate Shares'!$D$23:$G$1400,2,FALSE))</f>
        <v>108908</v>
      </c>
      <c r="F940" s="33" t="str">
        <f>IF(ISNA(VLOOKUP(D940,'[1]Proportionate Shares'!$D$23:$G$1400,3,FALSE)),"",VLOOKUP(D940,'[1]Proportionate Shares'!$D$23:$G$1400,3,FALSE))</f>
        <v xml:space="preserve">   </v>
      </c>
      <c r="G940" s="34" t="str">
        <f>VLOOKUP(D940,'[1]Employer information'!$A$3:$B$1390,2,FALSE)</f>
        <v>MISSION CONS ISD</v>
      </c>
      <c r="H940" s="36">
        <f>IF(ISNA(VLOOKUP(D940,'[1]Proportionate Shares'!$D$23:$I$1377,6,FALSE)),0,VLOOKUP(D940,'[1]Proportionate Shares'!$D$23:$I$1377,6,FALSE))</f>
        <v>9.0556053099999996E-4</v>
      </c>
      <c r="I940" s="105">
        <f>VLOOKUP(D940,'[1]Schedule of Pension Amounts LW'!$B$15:$E$1399,3,FALSE)</f>
        <v>52094552</v>
      </c>
      <c r="J940" s="105">
        <f>-IF(ISNA(VLOOKUP(D940,'[1]Combined Contribution Amounts'!$A$2:$K$1335,5,FALSE)),0,VLOOKUP(D940,'[1]Combined Contribution Amounts'!$A$2:$K$1335,5,FALSE))</f>
        <v>-3169571</v>
      </c>
      <c r="K940" s="105">
        <f>-IF(ISNA(VLOOKUP(D940,'[1]Combined Contribution Amounts'!$A$2:$K$1335,7,FALSE)),0,VLOOKUP(D940,'[1]Combined Contribution Amounts'!$A$2:$K$1335,7,FALSE))+-IF(ISNA(VLOOKUP(D940,'[1]Combined Contribution Amounts'!$A$2:$K$1335,8,FALSE)),0,VLOOKUP(D940,'[1]Combined Contribution Amounts'!$A$2:$K$1335,8,FALSE))+-IF(ISNA(VLOOKUP(D940,'[1]Combined Contribution Amounts'!$A$2:$K$1335,9,FALSE)),0,VLOOKUP(D940,'[1]Combined Contribution Amounts'!$A$2:$K$1335,9,FALSE))</f>
        <v>0</v>
      </c>
      <c r="L940" s="105">
        <f>VLOOKUP(D940,'[1]Pension Expense Details'!$D$23:$S$1407,16,FALSE)</f>
        <v>4011692</v>
      </c>
      <c r="M940" s="105">
        <f>ROUND(('[1]68_InOutFlowsCurPrdAndPriorHist'!$F$28-'[1]68_InOutFlowsCurPrdAndPriorHist'!$F$31)*$H940,0)-VLOOKUP(D940,'[1]Pension Expense Details'!$D$23:$S$1407,12,FALSE)</f>
        <v>-750020</v>
      </c>
      <c r="N940" s="105">
        <f>ROUND(('[1]68_InOutFlowsCurPrdAndPriorHist'!$F$29-'[1]68_InOutFlowsCurPrdAndPriorHist'!$F$32)*$H940,0)-VLOOKUP(D940,'[1]Pension Expense Details'!$D$23:$S$1407,13,FALSE)</f>
        <v>-5667182</v>
      </c>
      <c r="O940" s="105">
        <f>ROUND(('[1]68_InOutFlowsCurPrdAndPriorHist'!$F$30-'[1]68_InOutFlowsCurPrdAndPriorHist'!$F$33)*$H940,0)-VLOOKUP(D940,'[1]Pension Expense Details'!$D$23:$S$1407,14,FALSE)</f>
        <v>2450665</v>
      </c>
      <c r="P940" s="105">
        <f>ROUND((VLOOKUP(D940,'[1]Schedule of Pension Amounts LW'!$B$15:$AC$1399,28,FALSE)-VLOOKUP(D940,'[1]Schedule of Pension Amounts LW'!$B$15:$AC$1399,27,FALSE))*'[1]Schedule of Pension Amounts LW'!AD$4,0)+VLOOKUP(D940,'[1]Schedule of Pension Amounts LW'!$B$15:$AH$1399,33,FALSE)-VLOOKUP(D940,'[1]Pension Expense Details'!$D$23:$S$1407,15,FALSE)</f>
        <v>-1896269</v>
      </c>
      <c r="Q940" s="98">
        <f t="shared" si="62"/>
        <v>47073867</v>
      </c>
      <c r="R940" s="98">
        <f>ROUND('[1]68_InOutFlowsCurPrdAndPrior'!$D$32*IF(ISNA(VLOOKUP(D940,'[1]Proportionate Shares'!$D$23:$I$1359,6,FALSE)),0,VLOOKUP(D940,'[1]Proportionate Shares'!$D$23:$I$1359,6,FALSE)),0)</f>
        <v>197752</v>
      </c>
      <c r="S940" s="98">
        <f>ROUND('[1]68_InOutFlowsCurPrdAndPrior'!$D$33*IF(ISNA(VLOOKUP(D940,'[1]Proportionate Shares'!$D$23:$I$1359,6,FALSE)),0,VLOOKUP(D940,'[1]Proportionate Shares'!$D$23:$I$1359,6,FALSE)),0)</f>
        <v>14604626</v>
      </c>
      <c r="T940" s="98">
        <f>ROUND('[1]68_InOutFlowsCurPrdAndPrior'!$D$35*IF(ISNA(VLOOKUP(D940,'[1]Proportionate Shares'!$D$23:$I$1359,6,FALSE)),0,VLOOKUP(D940,'[1]Proportionate Shares'!$D$23:$I$1359,6,FALSE)),0)</f>
        <v>2830095</v>
      </c>
      <c r="U940" s="98">
        <f>VLOOKUP(D940,'[1]Schedule of Pension Amounts LW'!$B$15:$AS$1399,36,FALSE)</f>
        <v>3172469</v>
      </c>
      <c r="V940" s="99">
        <f t="shared" si="63"/>
        <v>20804942</v>
      </c>
      <c r="W940" s="98">
        <f>ROUND('[1]68_InOutFlowsCurPrdAndPrior'!$F$32*IF(ISNA(VLOOKUP(D940,'[1]Proportionate Shares'!$D$23:$I$1359,6,FALSE)),0,VLOOKUP(D940,'[1]Proportionate Shares'!$D$23:$I$1359,6,FALSE)),0)</f>
        <v>1634479</v>
      </c>
      <c r="X940" s="98">
        <f>ROUND('[1]68_InOutFlowsCurPrdAndPrior'!$F$33*IF(ISNA(VLOOKUP(D940,'[1]Proportionate Shares'!$D$23:$I$1359,6,FALSE)),0,VLOOKUP(D940,'[1]Proportionate Shares'!$D$23:$I$1359,6,FALSE)),0)</f>
        <v>6035322</v>
      </c>
      <c r="Y940" s="98">
        <f>ROUND('[1]68_InOutFlowsCurPrdAndPrior'!$F$35*IF(ISNA(VLOOKUP(D940,'[1]Proportionate Shares'!$D$23:$I$1359,6,FALSE)),0,VLOOKUP(D940,'[1]Proportionate Shares'!$D$23:$I$1359,6,FALSE)),0)</f>
        <v>2357419</v>
      </c>
      <c r="Z940" s="98">
        <f>-VLOOKUP(D940,'[1]Schedule of Pension Amounts LW'!$B$15:$AS$1399,37,FALSE)</f>
        <v>2418463</v>
      </c>
      <c r="AA940" s="99">
        <f t="shared" si="64"/>
        <v>12445683</v>
      </c>
      <c r="AB940" s="72">
        <f>VLOOKUP(D940,'[1]Pension Expense Details'!$D$22:$S$1407,16,FALSE)</f>
        <v>4011692</v>
      </c>
      <c r="AC940" s="72">
        <f t="shared" si="65"/>
        <v>5364587</v>
      </c>
      <c r="AD940" s="72">
        <f>VLOOKUP(D940,'[1]Schedule of Pension Amounts LW'!$B$15:$W$1399,22,FALSE)</f>
        <v>9376279</v>
      </c>
    </row>
    <row r="941" spans="1:30" x14ac:dyDescent="0.3">
      <c r="A941" s="104"/>
      <c r="B941" s="33"/>
      <c r="C941" s="33" t="str">
        <f>VLOOKUP(D941,'[1]Employer information'!$I$3:$J$1391,2,FALSE)</f>
        <v xml:space="preserve">Public Education                                  </v>
      </c>
      <c r="D941" s="33" t="str">
        <f>'[1]Schedule of Pension Amounts LW'!B934</f>
        <v>0915</v>
      </c>
      <c r="E941" s="33" t="str">
        <f>IF(ISNA(VLOOKUP(D941,'[1]Proportionate Shares'!$D$23:$G$1400,2,FALSE)),"",VLOOKUP(D941,'[1]Proportionate Shares'!$D$23:$G$1400,2,FALSE))</f>
        <v>238902</v>
      </c>
      <c r="F941" s="33" t="str">
        <f>IF(ISNA(VLOOKUP(D941,'[1]Proportionate Shares'!$D$23:$G$1400,3,FALSE)),"",VLOOKUP(D941,'[1]Proportionate Shares'!$D$23:$G$1400,3,FALSE))</f>
        <v xml:space="preserve">   </v>
      </c>
      <c r="G941" s="34" t="str">
        <f>VLOOKUP(D941,'[1]Employer information'!$A$3:$B$1390,2,FALSE)</f>
        <v>MONAHANS-WICKETT-PYOTE ISD</v>
      </c>
      <c r="H941" s="36">
        <f>IF(ISNA(VLOOKUP(D941,'[1]Proportionate Shares'!$D$23:$I$1377,6,FALSE)),0,VLOOKUP(D941,'[1]Proportionate Shares'!$D$23:$I$1377,6,FALSE))</f>
        <v>1.0430898000000001E-4</v>
      </c>
      <c r="I941" s="105">
        <f>VLOOKUP(D941,'[1]Schedule of Pension Amounts LW'!$B$15:$E$1399,3,FALSE)</f>
        <v>5887433</v>
      </c>
      <c r="J941" s="105">
        <f>-IF(ISNA(VLOOKUP(D941,'[1]Combined Contribution Amounts'!$A$2:$K$1335,5,FALSE)),0,VLOOKUP(D941,'[1]Combined Contribution Amounts'!$A$2:$K$1335,5,FALSE))</f>
        <v>-365094</v>
      </c>
      <c r="K941" s="105">
        <f>-IF(ISNA(VLOOKUP(D941,'[1]Combined Contribution Amounts'!$A$2:$K$1335,7,FALSE)),0,VLOOKUP(D941,'[1]Combined Contribution Amounts'!$A$2:$K$1335,7,FALSE))+-IF(ISNA(VLOOKUP(D941,'[1]Combined Contribution Amounts'!$A$2:$K$1335,8,FALSE)),0,VLOOKUP(D941,'[1]Combined Contribution Amounts'!$A$2:$K$1335,8,FALSE))+-IF(ISNA(VLOOKUP(D941,'[1]Combined Contribution Amounts'!$A$2:$K$1335,9,FALSE)),0,VLOOKUP(D941,'[1]Combined Contribution Amounts'!$A$2:$K$1335,9,FALSE))</f>
        <v>0</v>
      </c>
      <c r="L941" s="105">
        <f>VLOOKUP(D941,'[1]Pension Expense Details'!$D$23:$S$1407,16,FALSE)</f>
        <v>479887</v>
      </c>
      <c r="M941" s="105">
        <f>ROUND(('[1]68_InOutFlowsCurPrdAndPriorHist'!$F$28-'[1]68_InOutFlowsCurPrdAndPriorHist'!$F$31)*$H941,0)-VLOOKUP(D941,'[1]Pension Expense Details'!$D$23:$S$1407,12,FALSE)</f>
        <v>-86393</v>
      </c>
      <c r="N941" s="105">
        <f>ROUND(('[1]68_InOutFlowsCurPrdAndPriorHist'!$F$29-'[1]68_InOutFlowsCurPrdAndPriorHist'!$F$32)*$H941,0)-VLOOKUP(D941,'[1]Pension Expense Details'!$D$23:$S$1407,13,FALSE)</f>
        <v>-652787</v>
      </c>
      <c r="O941" s="105">
        <f>ROUND(('[1]68_InOutFlowsCurPrdAndPriorHist'!$F$30-'[1]68_InOutFlowsCurPrdAndPriorHist'!$F$33)*$H941,0)-VLOOKUP(D941,'[1]Pension Expense Details'!$D$23:$S$1407,14,FALSE)</f>
        <v>282286</v>
      </c>
      <c r="P941" s="105">
        <f>ROUND((VLOOKUP(D941,'[1]Schedule of Pension Amounts LW'!$B$15:$AC$1399,28,FALSE)-VLOOKUP(D941,'[1]Schedule of Pension Amounts LW'!$B$15:$AC$1399,27,FALSE))*'[1]Schedule of Pension Amounts LW'!AD$4,0)+VLOOKUP(D941,'[1]Schedule of Pension Amounts LW'!$B$15:$AH$1399,33,FALSE)-VLOOKUP(D941,'[1]Pension Expense Details'!$D$23:$S$1407,15,FALSE)</f>
        <v>-123025</v>
      </c>
      <c r="Q941" s="98">
        <f t="shared" si="62"/>
        <v>5422307</v>
      </c>
      <c r="R941" s="98">
        <f>ROUND('[1]68_InOutFlowsCurPrdAndPrior'!$D$32*IF(ISNA(VLOOKUP(D941,'[1]Proportionate Shares'!$D$23:$I$1359,6,FALSE)),0,VLOOKUP(D941,'[1]Proportionate Shares'!$D$23:$I$1359,6,FALSE)),0)</f>
        <v>22779</v>
      </c>
      <c r="S941" s="98">
        <f>ROUND('[1]68_InOutFlowsCurPrdAndPrior'!$D$33*IF(ISNA(VLOOKUP(D941,'[1]Proportionate Shares'!$D$23:$I$1359,6,FALSE)),0,VLOOKUP(D941,'[1]Proportionate Shares'!$D$23:$I$1359,6,FALSE)),0)</f>
        <v>1682266</v>
      </c>
      <c r="T941" s="98">
        <f>ROUND('[1]68_InOutFlowsCurPrdAndPrior'!$D$35*IF(ISNA(VLOOKUP(D941,'[1]Proportionate Shares'!$D$23:$I$1359,6,FALSE)),0,VLOOKUP(D941,'[1]Proportionate Shares'!$D$23:$I$1359,6,FALSE)),0)</f>
        <v>325991</v>
      </c>
      <c r="U941" s="98">
        <f>VLOOKUP(D941,'[1]Schedule of Pension Amounts LW'!$B$15:$AS$1399,36,FALSE)</f>
        <v>519341</v>
      </c>
      <c r="V941" s="99">
        <f t="shared" si="63"/>
        <v>2550377</v>
      </c>
      <c r="W941" s="98">
        <f>ROUND('[1]68_InOutFlowsCurPrdAndPrior'!$F$32*IF(ISNA(VLOOKUP(D941,'[1]Proportionate Shares'!$D$23:$I$1359,6,FALSE)),0,VLOOKUP(D941,'[1]Proportionate Shares'!$D$23:$I$1359,6,FALSE)),0)</f>
        <v>188271</v>
      </c>
      <c r="X941" s="98">
        <f>ROUND('[1]68_InOutFlowsCurPrdAndPrior'!$F$33*IF(ISNA(VLOOKUP(D941,'[1]Proportionate Shares'!$D$23:$I$1359,6,FALSE)),0,VLOOKUP(D941,'[1]Proportionate Shares'!$D$23:$I$1359,6,FALSE)),0)</f>
        <v>695192</v>
      </c>
      <c r="Y941" s="98">
        <f>ROUND('[1]68_InOutFlowsCurPrdAndPrior'!$F$35*IF(ISNA(VLOOKUP(D941,'[1]Proportionate Shares'!$D$23:$I$1359,6,FALSE)),0,VLOOKUP(D941,'[1]Proportionate Shares'!$D$23:$I$1359,6,FALSE)),0)</f>
        <v>271545</v>
      </c>
      <c r="Z941" s="98">
        <f>-VLOOKUP(D941,'[1]Schedule of Pension Amounts LW'!$B$15:$AS$1399,37,FALSE)</f>
        <v>179489</v>
      </c>
      <c r="AA941" s="99">
        <f t="shared" si="64"/>
        <v>1334497</v>
      </c>
      <c r="AB941" s="72">
        <f>VLOOKUP(D941,'[1]Pension Expense Details'!$D$22:$S$1407,16,FALSE)</f>
        <v>479887</v>
      </c>
      <c r="AC941" s="72">
        <f t="shared" si="65"/>
        <v>664186</v>
      </c>
      <c r="AD941" s="72">
        <f>VLOOKUP(D941,'[1]Schedule of Pension Amounts LW'!$B$15:$W$1399,22,FALSE)</f>
        <v>1144073</v>
      </c>
    </row>
    <row r="942" spans="1:30" x14ac:dyDescent="0.3">
      <c r="A942" s="104"/>
      <c r="B942" s="33"/>
      <c r="C942" s="33" t="str">
        <f>VLOOKUP(D942,'[1]Employer information'!$I$3:$J$1391,2,FALSE)</f>
        <v xml:space="preserve">Public Education                                  </v>
      </c>
      <c r="D942" s="33" t="str">
        <f>'[1]Schedule of Pension Amounts LW'!B935</f>
        <v>1354</v>
      </c>
      <c r="E942" s="33" t="str">
        <f>IF(ISNA(VLOOKUP(D942,'[1]Proportionate Shares'!$D$23:$G$1400,2,FALSE)),"",VLOOKUP(D942,'[1]Proportionate Shares'!$D$23:$G$1400,2,FALSE))</f>
        <v>169908</v>
      </c>
      <c r="F942" s="33" t="str">
        <f>IF(ISNA(VLOOKUP(D942,'[1]Proportionate Shares'!$D$23:$G$1400,3,FALSE)),"",VLOOKUP(D942,'[1]Proportionate Shares'!$D$23:$G$1400,3,FALSE))</f>
        <v/>
      </c>
      <c r="G942" s="34" t="str">
        <f>VLOOKUP(D942,'[1]Employer information'!$A$3:$B$1390,2,FALSE)</f>
        <v>MONTAGUE ISD</v>
      </c>
      <c r="H942" s="36">
        <f>IF(ISNA(VLOOKUP(D942,'[1]Proportionate Shares'!$D$23:$I$1377,6,FALSE)),0,VLOOKUP(D942,'[1]Proportionate Shares'!$D$23:$I$1377,6,FALSE))</f>
        <v>4.7764069999999997E-6</v>
      </c>
      <c r="I942" s="105">
        <f>VLOOKUP(D942,'[1]Schedule of Pension Amounts LW'!$B$15:$E$1399,3,FALSE)</f>
        <v>254025</v>
      </c>
      <c r="J942" s="105">
        <f>-IF(ISNA(VLOOKUP(D942,'[1]Combined Contribution Amounts'!$A$2:$K$1335,5,FALSE)),0,VLOOKUP(D942,'[1]Combined Contribution Amounts'!$A$2:$K$1335,5,FALSE))</f>
        <v>-16718</v>
      </c>
      <c r="K942" s="105">
        <f>-IF(ISNA(VLOOKUP(D942,'[1]Combined Contribution Amounts'!$A$2:$K$1335,7,FALSE)),0,VLOOKUP(D942,'[1]Combined Contribution Amounts'!$A$2:$K$1335,7,FALSE))+-IF(ISNA(VLOOKUP(D942,'[1]Combined Contribution Amounts'!$A$2:$K$1335,8,FALSE)),0,VLOOKUP(D942,'[1]Combined Contribution Amounts'!$A$2:$K$1335,8,FALSE))+-IF(ISNA(VLOOKUP(D942,'[1]Combined Contribution Amounts'!$A$2:$K$1335,9,FALSE)),0,VLOOKUP(D942,'[1]Combined Contribution Amounts'!$A$2:$K$1335,9,FALSE))</f>
        <v>0</v>
      </c>
      <c r="L942" s="105">
        <f>VLOOKUP(D942,'[1]Pension Expense Details'!$D$23:$S$1407,16,FALSE)</f>
        <v>24422</v>
      </c>
      <c r="M942" s="105">
        <f>ROUND(('[1]68_InOutFlowsCurPrdAndPriorHist'!$F$28-'[1]68_InOutFlowsCurPrdAndPriorHist'!$F$31)*$H942,0)-VLOOKUP(D942,'[1]Pension Expense Details'!$D$23:$S$1407,12,FALSE)</f>
        <v>-3956</v>
      </c>
      <c r="N942" s="105">
        <f>ROUND(('[1]68_InOutFlowsCurPrdAndPriorHist'!$F$29-'[1]68_InOutFlowsCurPrdAndPriorHist'!$F$32)*$H942,0)-VLOOKUP(D942,'[1]Pension Expense Details'!$D$23:$S$1407,13,FALSE)</f>
        <v>-29892</v>
      </c>
      <c r="O942" s="105">
        <f>ROUND(('[1]68_InOutFlowsCurPrdAndPriorHist'!$F$30-'[1]68_InOutFlowsCurPrdAndPriorHist'!$F$33)*$H942,0)-VLOOKUP(D942,'[1]Pension Expense Details'!$D$23:$S$1407,14,FALSE)</f>
        <v>12926</v>
      </c>
      <c r="P942" s="105">
        <f>ROUND((VLOOKUP(D942,'[1]Schedule of Pension Amounts LW'!$B$15:$AC$1399,28,FALSE)-VLOOKUP(D942,'[1]Schedule of Pension Amounts LW'!$B$15:$AC$1399,27,FALSE))*'[1]Schedule of Pension Amounts LW'!AD$4,0)+VLOOKUP(D942,'[1]Schedule of Pension Amounts LW'!$B$15:$AH$1399,33,FALSE)-VLOOKUP(D942,'[1]Pension Expense Details'!$D$23:$S$1407,15,FALSE)</f>
        <v>7486</v>
      </c>
      <c r="Q942" s="98">
        <f t="shared" si="62"/>
        <v>248293</v>
      </c>
      <c r="R942" s="98">
        <f>ROUND('[1]68_InOutFlowsCurPrdAndPrior'!$D$32*IF(ISNA(VLOOKUP(D942,'[1]Proportionate Shares'!$D$23:$I$1359,6,FALSE)),0,VLOOKUP(D942,'[1]Proportionate Shares'!$D$23:$I$1359,6,FALSE)),0)</f>
        <v>1043</v>
      </c>
      <c r="S942" s="98">
        <f>ROUND('[1]68_InOutFlowsCurPrdAndPrior'!$D$33*IF(ISNA(VLOOKUP(D942,'[1]Proportionate Shares'!$D$23:$I$1359,6,FALSE)),0,VLOOKUP(D942,'[1]Proportionate Shares'!$D$23:$I$1359,6,FALSE)),0)</f>
        <v>77033</v>
      </c>
      <c r="T942" s="98">
        <f>ROUND('[1]68_InOutFlowsCurPrdAndPrior'!$D$35*IF(ISNA(VLOOKUP(D942,'[1]Proportionate Shares'!$D$23:$I$1359,6,FALSE)),0,VLOOKUP(D942,'[1]Proportionate Shares'!$D$23:$I$1359,6,FALSE)),0)</f>
        <v>14927</v>
      </c>
      <c r="U942" s="98">
        <f>VLOOKUP(D942,'[1]Schedule of Pension Amounts LW'!$B$15:$AS$1399,36,FALSE)</f>
        <v>34729</v>
      </c>
      <c r="V942" s="99">
        <f t="shared" si="63"/>
        <v>127732</v>
      </c>
      <c r="W942" s="98">
        <f>ROUND('[1]68_InOutFlowsCurPrdAndPrior'!$F$32*IF(ISNA(VLOOKUP(D942,'[1]Proportionate Shares'!$D$23:$I$1359,6,FALSE)),0,VLOOKUP(D942,'[1]Proportionate Shares'!$D$23:$I$1359,6,FALSE)),0)</f>
        <v>8621</v>
      </c>
      <c r="X942" s="98">
        <f>ROUND('[1]68_InOutFlowsCurPrdAndPrior'!$F$33*IF(ISNA(VLOOKUP(D942,'[1]Proportionate Shares'!$D$23:$I$1359,6,FALSE)),0,VLOOKUP(D942,'[1]Proportionate Shares'!$D$23:$I$1359,6,FALSE)),0)</f>
        <v>31833</v>
      </c>
      <c r="Y942" s="98">
        <f>ROUND('[1]68_InOutFlowsCurPrdAndPrior'!$F$35*IF(ISNA(VLOOKUP(D942,'[1]Proportionate Shares'!$D$23:$I$1359,6,FALSE)),0,VLOOKUP(D942,'[1]Proportionate Shares'!$D$23:$I$1359,6,FALSE)),0)</f>
        <v>12434</v>
      </c>
      <c r="Z942" s="98">
        <f>-VLOOKUP(D942,'[1]Schedule of Pension Amounts LW'!$B$15:$AS$1399,37,FALSE)</f>
        <v>20535</v>
      </c>
      <c r="AA942" s="99">
        <f t="shared" si="64"/>
        <v>73423</v>
      </c>
      <c r="AB942" s="72">
        <f>VLOOKUP(D942,'[1]Pension Expense Details'!$D$22:$S$1407,16,FALSE)</f>
        <v>24422</v>
      </c>
      <c r="AC942" s="72">
        <f t="shared" si="65"/>
        <v>29615</v>
      </c>
      <c r="AD942" s="72">
        <f>VLOOKUP(D942,'[1]Schedule of Pension Amounts LW'!$B$15:$W$1399,22,FALSE)</f>
        <v>54037</v>
      </c>
    </row>
    <row r="943" spans="1:30" x14ac:dyDescent="0.3">
      <c r="A943" s="104"/>
      <c r="B943" s="33"/>
      <c r="C943" s="33" t="str">
        <f>VLOOKUP(D943,'[1]Employer information'!$I$3:$J$1391,2,FALSE)</f>
        <v xml:space="preserve">Public Education                                  </v>
      </c>
      <c r="D943" s="33" t="str">
        <f>'[1]Schedule of Pension Amounts LW'!B936</f>
        <v>1604</v>
      </c>
      <c r="E943" s="33" t="str">
        <f>IF(ISNA(VLOOKUP(D943,'[1]Proportionate Shares'!$D$23:$G$1400,2,FALSE)),"",VLOOKUP(D943,'[1]Proportionate Shares'!$D$23:$G$1400,2,FALSE))</f>
        <v>108915</v>
      </c>
      <c r="F943" s="33" t="str">
        <f>IF(ISNA(VLOOKUP(D943,'[1]Proportionate Shares'!$D$23:$G$1400,3,FALSE)),"",VLOOKUP(D943,'[1]Proportionate Shares'!$D$23:$G$1400,3,FALSE))</f>
        <v/>
      </c>
      <c r="G943" s="34" t="str">
        <f>VLOOKUP(D943,'[1]Employer information'!$A$3:$B$1390,2,FALSE)</f>
        <v>MONTE ALTO ISD</v>
      </c>
      <c r="H943" s="36">
        <f>IF(ISNA(VLOOKUP(D943,'[1]Proportionate Shares'!$D$23:$I$1377,6,FALSE)),0,VLOOKUP(D943,'[1]Proportionate Shares'!$D$23:$I$1377,6,FALSE))</f>
        <v>4.9999135000000003E-5</v>
      </c>
      <c r="I943" s="105">
        <f>VLOOKUP(D943,'[1]Schedule of Pension Amounts LW'!$B$15:$E$1399,3,FALSE)</f>
        <v>2715892</v>
      </c>
      <c r="J943" s="105">
        <f>-IF(ISNA(VLOOKUP(D943,'[1]Combined Contribution Amounts'!$A$2:$K$1335,5,FALSE)),0,VLOOKUP(D943,'[1]Combined Contribution Amounts'!$A$2:$K$1335,5,FALSE))</f>
        <v>-175003</v>
      </c>
      <c r="K943" s="105">
        <f>-IF(ISNA(VLOOKUP(D943,'[1]Combined Contribution Amounts'!$A$2:$K$1335,7,FALSE)),0,VLOOKUP(D943,'[1]Combined Contribution Amounts'!$A$2:$K$1335,7,FALSE))+-IF(ISNA(VLOOKUP(D943,'[1]Combined Contribution Amounts'!$A$2:$K$1335,8,FALSE)),0,VLOOKUP(D943,'[1]Combined Contribution Amounts'!$A$2:$K$1335,8,FALSE))+-IF(ISNA(VLOOKUP(D943,'[1]Combined Contribution Amounts'!$A$2:$K$1335,9,FALSE)),0,VLOOKUP(D943,'[1]Combined Contribution Amounts'!$A$2:$K$1335,9,FALSE))</f>
        <v>0</v>
      </c>
      <c r="L943" s="105">
        <f>VLOOKUP(D943,'[1]Pension Expense Details'!$D$23:$S$1407,16,FALSE)</f>
        <v>246714</v>
      </c>
      <c r="M943" s="105">
        <f>ROUND(('[1]68_InOutFlowsCurPrdAndPriorHist'!$F$28-'[1]68_InOutFlowsCurPrdAndPriorHist'!$F$31)*$H943,0)-VLOOKUP(D943,'[1]Pension Expense Details'!$D$23:$S$1407,12,FALSE)</f>
        <v>-41411</v>
      </c>
      <c r="N943" s="105">
        <f>ROUND(('[1]68_InOutFlowsCurPrdAndPriorHist'!$F$29-'[1]68_InOutFlowsCurPrdAndPriorHist'!$F$32)*$H943,0)-VLOOKUP(D943,'[1]Pension Expense Details'!$D$23:$S$1407,13,FALSE)</f>
        <v>-312905</v>
      </c>
      <c r="O943" s="105">
        <f>ROUND(('[1]68_InOutFlowsCurPrdAndPriorHist'!$F$30-'[1]68_InOutFlowsCurPrdAndPriorHist'!$F$33)*$H943,0)-VLOOKUP(D943,'[1]Pension Expense Details'!$D$23:$S$1407,14,FALSE)</f>
        <v>135310</v>
      </c>
      <c r="P943" s="105">
        <f>ROUND((VLOOKUP(D943,'[1]Schedule of Pension Amounts LW'!$B$15:$AC$1399,28,FALSE)-VLOOKUP(D943,'[1]Schedule of Pension Amounts LW'!$B$15:$AC$1399,27,FALSE))*'[1]Schedule of Pension Amounts LW'!AD$4,0)+VLOOKUP(D943,'[1]Schedule of Pension Amounts LW'!$B$15:$AH$1399,33,FALSE)-VLOOKUP(D943,'[1]Pension Expense Details'!$D$23:$S$1407,15,FALSE)</f>
        <v>30514</v>
      </c>
      <c r="Q943" s="98">
        <f t="shared" si="62"/>
        <v>2599111</v>
      </c>
      <c r="R943" s="98">
        <f>ROUND('[1]68_InOutFlowsCurPrdAndPrior'!$D$32*IF(ISNA(VLOOKUP(D943,'[1]Proportionate Shares'!$D$23:$I$1359,6,FALSE)),0,VLOOKUP(D943,'[1]Proportionate Shares'!$D$23:$I$1359,6,FALSE)),0)</f>
        <v>10919</v>
      </c>
      <c r="S943" s="98">
        <f>ROUND('[1]68_InOutFlowsCurPrdAndPrior'!$D$33*IF(ISNA(VLOOKUP(D943,'[1]Proportionate Shares'!$D$23:$I$1359,6,FALSE)),0,VLOOKUP(D943,'[1]Proportionate Shares'!$D$23:$I$1359,6,FALSE)),0)</f>
        <v>806372</v>
      </c>
      <c r="T943" s="98">
        <f>ROUND('[1]68_InOutFlowsCurPrdAndPrior'!$D$35*IF(ISNA(VLOOKUP(D943,'[1]Proportionate Shares'!$D$23:$I$1359,6,FALSE)),0,VLOOKUP(D943,'[1]Proportionate Shares'!$D$23:$I$1359,6,FALSE)),0)</f>
        <v>156259</v>
      </c>
      <c r="U943" s="98">
        <f>VLOOKUP(D943,'[1]Schedule of Pension Amounts LW'!$B$15:$AS$1399,36,FALSE)</f>
        <v>157785</v>
      </c>
      <c r="V943" s="99">
        <f t="shared" si="63"/>
        <v>1131335</v>
      </c>
      <c r="W943" s="98">
        <f>ROUND('[1]68_InOutFlowsCurPrdAndPrior'!$F$32*IF(ISNA(VLOOKUP(D943,'[1]Proportionate Shares'!$D$23:$I$1359,6,FALSE)),0,VLOOKUP(D943,'[1]Proportionate Shares'!$D$23:$I$1359,6,FALSE)),0)</f>
        <v>90245</v>
      </c>
      <c r="X943" s="98">
        <f>ROUND('[1]68_InOutFlowsCurPrdAndPrior'!$F$33*IF(ISNA(VLOOKUP(D943,'[1]Proportionate Shares'!$D$23:$I$1359,6,FALSE)),0,VLOOKUP(D943,'[1]Proportionate Shares'!$D$23:$I$1359,6,FALSE)),0)</f>
        <v>333231</v>
      </c>
      <c r="Y943" s="98">
        <f>ROUND('[1]68_InOutFlowsCurPrdAndPrior'!$F$35*IF(ISNA(VLOOKUP(D943,'[1]Proportionate Shares'!$D$23:$I$1359,6,FALSE)),0,VLOOKUP(D943,'[1]Proportionate Shares'!$D$23:$I$1359,6,FALSE)),0)</f>
        <v>130161</v>
      </c>
      <c r="Z943" s="98">
        <f>-VLOOKUP(D943,'[1]Schedule of Pension Amounts LW'!$B$15:$AS$1399,37,FALSE)</f>
        <v>175982</v>
      </c>
      <c r="AA943" s="99">
        <f t="shared" si="64"/>
        <v>729619</v>
      </c>
      <c r="AB943" s="72">
        <f>VLOOKUP(D943,'[1]Pension Expense Details'!$D$22:$S$1407,16,FALSE)</f>
        <v>246714</v>
      </c>
      <c r="AC943" s="72">
        <f t="shared" si="65"/>
        <v>250724</v>
      </c>
      <c r="AD943" s="72">
        <f>VLOOKUP(D943,'[1]Schedule of Pension Amounts LW'!$B$15:$W$1399,22,FALSE)</f>
        <v>497438</v>
      </c>
    </row>
    <row r="944" spans="1:30" x14ac:dyDescent="0.3">
      <c r="A944" s="104"/>
      <c r="B944" s="33"/>
      <c r="C944" s="33" t="str">
        <f>VLOOKUP(D944,'[1]Employer information'!$I$3:$J$1391,2,FALSE)</f>
        <v xml:space="preserve">Public Education                                  </v>
      </c>
      <c r="D944" s="33" t="str">
        <f>'[1]Schedule of Pension Amounts LW'!B937</f>
        <v>0918</v>
      </c>
      <c r="E944" s="33" t="str">
        <f>IF(ISNA(VLOOKUP(D944,'[1]Proportionate Shares'!$D$23:$G$1400,2,FALSE)),"",VLOOKUP(D944,'[1]Proportionate Shares'!$D$23:$G$1400,2,FALSE))</f>
        <v>170903</v>
      </c>
      <c r="F944" s="33" t="str">
        <f>IF(ISNA(VLOOKUP(D944,'[1]Proportionate Shares'!$D$23:$G$1400,3,FALSE)),"",VLOOKUP(D944,'[1]Proportionate Shares'!$D$23:$G$1400,3,FALSE))</f>
        <v xml:space="preserve">   </v>
      </c>
      <c r="G944" s="34" t="str">
        <f>VLOOKUP(D944,'[1]Employer information'!$A$3:$B$1390,2,FALSE)</f>
        <v>MONTGOMERY ISD</v>
      </c>
      <c r="H944" s="36">
        <f>IF(ISNA(VLOOKUP(D944,'[1]Proportionate Shares'!$D$23:$I$1377,6,FALSE)),0,VLOOKUP(D944,'[1]Proportionate Shares'!$D$23:$I$1377,6,FALSE))</f>
        <v>4.4020541300000002E-4</v>
      </c>
      <c r="I944" s="105">
        <f>VLOOKUP(D944,'[1]Schedule of Pension Amounts LW'!$B$15:$E$1399,3,FALSE)</f>
        <v>22942063</v>
      </c>
      <c r="J944" s="105">
        <f>-IF(ISNA(VLOOKUP(D944,'[1]Combined Contribution Amounts'!$A$2:$K$1335,5,FALSE)),0,VLOOKUP(D944,'[1]Combined Contribution Amounts'!$A$2:$K$1335,5,FALSE))</f>
        <v>-1540772</v>
      </c>
      <c r="K944" s="105">
        <f>-IF(ISNA(VLOOKUP(D944,'[1]Combined Contribution Amounts'!$A$2:$K$1335,7,FALSE)),0,VLOOKUP(D944,'[1]Combined Contribution Amounts'!$A$2:$K$1335,7,FALSE))+-IF(ISNA(VLOOKUP(D944,'[1]Combined Contribution Amounts'!$A$2:$K$1335,8,FALSE)),0,VLOOKUP(D944,'[1]Combined Contribution Amounts'!$A$2:$K$1335,8,FALSE))+-IF(ISNA(VLOOKUP(D944,'[1]Combined Contribution Amounts'!$A$2:$K$1335,9,FALSE)),0,VLOOKUP(D944,'[1]Combined Contribution Amounts'!$A$2:$K$1335,9,FALSE))</f>
        <v>0</v>
      </c>
      <c r="L944" s="105">
        <f>VLOOKUP(D944,'[1]Pension Expense Details'!$D$23:$S$1407,16,FALSE)</f>
        <v>2324503</v>
      </c>
      <c r="M944" s="105">
        <f>ROUND(('[1]68_InOutFlowsCurPrdAndPriorHist'!$F$28-'[1]68_InOutFlowsCurPrdAndPriorHist'!$F$31)*$H944,0)-VLOOKUP(D944,'[1]Pension Expense Details'!$D$23:$S$1407,12,FALSE)</f>
        <v>-364595</v>
      </c>
      <c r="N944" s="105">
        <f>ROUND(('[1]68_InOutFlowsCurPrdAndPriorHist'!$F$29-'[1]68_InOutFlowsCurPrdAndPriorHist'!$F$32)*$H944,0)-VLOOKUP(D944,'[1]Pension Expense Details'!$D$23:$S$1407,13,FALSE)</f>
        <v>-2754895</v>
      </c>
      <c r="O944" s="105">
        <f>ROUND(('[1]68_InOutFlowsCurPrdAndPriorHist'!$F$30-'[1]68_InOutFlowsCurPrdAndPriorHist'!$F$33)*$H944,0)-VLOOKUP(D944,'[1]Pension Expense Details'!$D$23:$S$1407,14,FALSE)</f>
        <v>1191302</v>
      </c>
      <c r="P944" s="105">
        <f>ROUND((VLOOKUP(D944,'[1]Schedule of Pension Amounts LW'!$B$15:$AC$1399,28,FALSE)-VLOOKUP(D944,'[1]Schedule of Pension Amounts LW'!$B$15:$AC$1399,27,FALSE))*'[1]Schedule of Pension Amounts LW'!AD$4,0)+VLOOKUP(D944,'[1]Schedule of Pension Amounts LW'!$B$15:$AH$1399,33,FALSE)-VLOOKUP(D944,'[1]Pension Expense Details'!$D$23:$S$1407,15,FALSE)</f>
        <v>1085648</v>
      </c>
      <c r="Q944" s="98">
        <f t="shared" si="62"/>
        <v>22883254</v>
      </c>
      <c r="R944" s="98">
        <f>ROUND('[1]68_InOutFlowsCurPrdAndPrior'!$D$32*IF(ISNA(VLOOKUP(D944,'[1]Proportionate Shares'!$D$23:$I$1359,6,FALSE)),0,VLOOKUP(D944,'[1]Proportionate Shares'!$D$23:$I$1359,6,FALSE)),0)</f>
        <v>96130</v>
      </c>
      <c r="S944" s="98">
        <f>ROUND('[1]68_InOutFlowsCurPrdAndPrior'!$D$33*IF(ISNA(VLOOKUP(D944,'[1]Proportionate Shares'!$D$23:$I$1359,6,FALSE)),0,VLOOKUP(D944,'[1]Proportionate Shares'!$D$23:$I$1359,6,FALSE)),0)</f>
        <v>7099509</v>
      </c>
      <c r="T944" s="98">
        <f>ROUND('[1]68_InOutFlowsCurPrdAndPrior'!$D$35*IF(ISNA(VLOOKUP(D944,'[1]Proportionate Shares'!$D$23:$I$1359,6,FALSE)),0,VLOOKUP(D944,'[1]Proportionate Shares'!$D$23:$I$1359,6,FALSE)),0)</f>
        <v>1375748</v>
      </c>
      <c r="U944" s="98">
        <f>VLOOKUP(D944,'[1]Schedule of Pension Amounts LW'!$B$15:$AS$1399,36,FALSE)</f>
        <v>3373854</v>
      </c>
      <c r="V944" s="99">
        <f t="shared" si="63"/>
        <v>11945241</v>
      </c>
      <c r="W944" s="98">
        <f>ROUND('[1]68_InOutFlowsCurPrdAndPrior'!$F$32*IF(ISNA(VLOOKUP(D944,'[1]Proportionate Shares'!$D$23:$I$1359,6,FALSE)),0,VLOOKUP(D944,'[1]Proportionate Shares'!$D$23:$I$1359,6,FALSE)),0)</f>
        <v>794543</v>
      </c>
      <c r="X944" s="98">
        <f>ROUND('[1]68_InOutFlowsCurPrdAndPrior'!$F$33*IF(ISNA(VLOOKUP(D944,'[1]Proportionate Shares'!$D$23:$I$1359,6,FALSE)),0,VLOOKUP(D944,'[1]Proportionate Shares'!$D$23:$I$1359,6,FALSE)),0)</f>
        <v>2933853</v>
      </c>
      <c r="Y944" s="98">
        <f>ROUND('[1]68_InOutFlowsCurPrdAndPrior'!$F$35*IF(ISNA(VLOOKUP(D944,'[1]Proportionate Shares'!$D$23:$I$1359,6,FALSE)),0,VLOOKUP(D944,'[1]Proportionate Shares'!$D$23:$I$1359,6,FALSE)),0)</f>
        <v>1145974</v>
      </c>
      <c r="Z944" s="98">
        <f>-VLOOKUP(D944,'[1]Schedule of Pension Amounts LW'!$B$15:$AS$1399,37,FALSE)</f>
        <v>210</v>
      </c>
      <c r="AA944" s="99">
        <f t="shared" si="64"/>
        <v>4874580</v>
      </c>
      <c r="AB944" s="72">
        <f>VLOOKUP(D944,'[1]Pension Expense Details'!$D$22:$S$1407,16,FALSE)</f>
        <v>2324503</v>
      </c>
      <c r="AC944" s="72">
        <f t="shared" si="65"/>
        <v>2922444</v>
      </c>
      <c r="AD944" s="72">
        <f>VLOOKUP(D944,'[1]Schedule of Pension Amounts LW'!$B$15:$W$1399,22,FALSE)</f>
        <v>5246947</v>
      </c>
    </row>
    <row r="945" spans="1:30" x14ac:dyDescent="0.3">
      <c r="A945" s="104"/>
      <c r="B945" s="33"/>
      <c r="C945" s="33" t="str">
        <f>VLOOKUP(D945,'[1]Employer information'!$I$3:$J$1391,2,FALSE)</f>
        <v xml:space="preserve">Public Education                                  </v>
      </c>
      <c r="D945" s="33" t="str">
        <f>'[1]Schedule of Pension Amounts LW'!B938</f>
        <v>0919</v>
      </c>
      <c r="E945" s="33" t="str">
        <f>IF(ISNA(VLOOKUP(D945,'[1]Proportionate Shares'!$D$23:$G$1400,2,FALSE)),"",VLOOKUP(D945,'[1]Proportionate Shares'!$D$23:$G$1400,2,FALSE))</f>
        <v>161910</v>
      </c>
      <c r="F945" s="33" t="str">
        <f>IF(ISNA(VLOOKUP(D945,'[1]Proportionate Shares'!$D$23:$G$1400,3,FALSE)),"",VLOOKUP(D945,'[1]Proportionate Shares'!$D$23:$G$1400,3,FALSE))</f>
        <v xml:space="preserve">   </v>
      </c>
      <c r="G945" s="34" t="str">
        <f>VLOOKUP(D945,'[1]Employer information'!$A$3:$B$1390,2,FALSE)</f>
        <v>MOODY ISD</v>
      </c>
      <c r="H945" s="36">
        <f>IF(ISNA(VLOOKUP(D945,'[1]Proportionate Shares'!$D$23:$I$1377,6,FALSE)),0,VLOOKUP(D945,'[1]Proportionate Shares'!$D$23:$I$1377,6,FALSE))</f>
        <v>3.8035833000000003E-5</v>
      </c>
      <c r="I945" s="105">
        <f>VLOOKUP(D945,'[1]Schedule of Pension Amounts LW'!$B$15:$E$1399,3,FALSE)</f>
        <v>1869966</v>
      </c>
      <c r="J945" s="105">
        <f>-IF(ISNA(VLOOKUP(D945,'[1]Combined Contribution Amounts'!$A$2:$K$1335,5,FALSE)),0,VLOOKUP(D945,'[1]Combined Contribution Amounts'!$A$2:$K$1335,5,FALSE))</f>
        <v>-133130</v>
      </c>
      <c r="K945" s="105">
        <f>-IF(ISNA(VLOOKUP(D945,'[1]Combined Contribution Amounts'!$A$2:$K$1335,7,FALSE)),0,VLOOKUP(D945,'[1]Combined Contribution Amounts'!$A$2:$K$1335,7,FALSE))+-IF(ISNA(VLOOKUP(D945,'[1]Combined Contribution Amounts'!$A$2:$K$1335,8,FALSE)),0,VLOOKUP(D945,'[1]Combined Contribution Amounts'!$A$2:$K$1335,8,FALSE))+-IF(ISNA(VLOOKUP(D945,'[1]Combined Contribution Amounts'!$A$2:$K$1335,9,FALSE)),0,VLOOKUP(D945,'[1]Combined Contribution Amounts'!$A$2:$K$1335,9,FALSE))</f>
        <v>0</v>
      </c>
      <c r="L945" s="105">
        <f>VLOOKUP(D945,'[1]Pension Expense Details'!$D$23:$S$1407,16,FALSE)</f>
        <v>218505</v>
      </c>
      <c r="M945" s="105">
        <f>ROUND(('[1]68_InOutFlowsCurPrdAndPriorHist'!$F$28-'[1]68_InOutFlowsCurPrdAndPriorHist'!$F$31)*$H945,0)-VLOOKUP(D945,'[1]Pension Expense Details'!$D$23:$S$1407,12,FALSE)</f>
        <v>-31503</v>
      </c>
      <c r="N945" s="105">
        <f>ROUND(('[1]68_InOutFlowsCurPrdAndPriorHist'!$F$29-'[1]68_InOutFlowsCurPrdAndPriorHist'!$F$32)*$H945,0)-VLOOKUP(D945,'[1]Pension Expense Details'!$D$23:$S$1407,13,FALSE)</f>
        <v>-238036</v>
      </c>
      <c r="O945" s="105">
        <f>ROUND(('[1]68_InOutFlowsCurPrdAndPriorHist'!$F$30-'[1]68_InOutFlowsCurPrdAndPriorHist'!$F$33)*$H945,0)-VLOOKUP(D945,'[1]Pension Expense Details'!$D$23:$S$1407,14,FALSE)</f>
        <v>102934</v>
      </c>
      <c r="P945" s="105">
        <f>ROUND((VLOOKUP(D945,'[1]Schedule of Pension Amounts LW'!$B$15:$AC$1399,28,FALSE)-VLOOKUP(D945,'[1]Schedule of Pension Amounts LW'!$B$15:$AC$1399,27,FALSE))*'[1]Schedule of Pension Amounts LW'!AD$4,0)+VLOOKUP(D945,'[1]Schedule of Pension Amounts LW'!$B$15:$AH$1399,33,FALSE)-VLOOKUP(D945,'[1]Pension Expense Details'!$D$23:$S$1407,15,FALSE)</f>
        <v>188486</v>
      </c>
      <c r="Q945" s="98">
        <f t="shared" si="62"/>
        <v>1977222</v>
      </c>
      <c r="R945" s="98">
        <f>ROUND('[1]68_InOutFlowsCurPrdAndPrior'!$D$32*IF(ISNA(VLOOKUP(D945,'[1]Proportionate Shares'!$D$23:$I$1359,6,FALSE)),0,VLOOKUP(D945,'[1]Proportionate Shares'!$D$23:$I$1359,6,FALSE)),0)</f>
        <v>8306</v>
      </c>
      <c r="S945" s="98">
        <f>ROUND('[1]68_InOutFlowsCurPrdAndPrior'!$D$33*IF(ISNA(VLOOKUP(D945,'[1]Proportionate Shares'!$D$23:$I$1359,6,FALSE)),0,VLOOKUP(D945,'[1]Proportionate Shares'!$D$23:$I$1359,6,FALSE)),0)</f>
        <v>613431</v>
      </c>
      <c r="T945" s="98">
        <f>ROUND('[1]68_InOutFlowsCurPrdAndPrior'!$D$35*IF(ISNA(VLOOKUP(D945,'[1]Proportionate Shares'!$D$23:$I$1359,6,FALSE)),0,VLOOKUP(D945,'[1]Proportionate Shares'!$D$23:$I$1359,6,FALSE)),0)</f>
        <v>118871</v>
      </c>
      <c r="U945" s="98">
        <f>VLOOKUP(D945,'[1]Schedule of Pension Amounts LW'!$B$15:$AS$1399,36,FALSE)</f>
        <v>279607</v>
      </c>
      <c r="V945" s="99">
        <f t="shared" si="63"/>
        <v>1020215</v>
      </c>
      <c r="W945" s="98">
        <f>ROUND('[1]68_InOutFlowsCurPrdAndPrior'!$F$32*IF(ISNA(VLOOKUP(D945,'[1]Proportionate Shares'!$D$23:$I$1359,6,FALSE)),0,VLOOKUP(D945,'[1]Proportionate Shares'!$D$23:$I$1359,6,FALSE)),0)</f>
        <v>68652</v>
      </c>
      <c r="X945" s="98">
        <f>ROUND('[1]68_InOutFlowsCurPrdAndPrior'!$F$33*IF(ISNA(VLOOKUP(D945,'[1]Proportionate Shares'!$D$23:$I$1359,6,FALSE)),0,VLOOKUP(D945,'[1]Proportionate Shares'!$D$23:$I$1359,6,FALSE)),0)</f>
        <v>253499</v>
      </c>
      <c r="Y945" s="98">
        <f>ROUND('[1]68_InOutFlowsCurPrdAndPrior'!$F$35*IF(ISNA(VLOOKUP(D945,'[1]Proportionate Shares'!$D$23:$I$1359,6,FALSE)),0,VLOOKUP(D945,'[1]Proportionate Shares'!$D$23:$I$1359,6,FALSE)),0)</f>
        <v>99018</v>
      </c>
      <c r="Z945" s="98">
        <f>-VLOOKUP(D945,'[1]Schedule of Pension Amounts LW'!$B$15:$AS$1399,37,FALSE)</f>
        <v>9767</v>
      </c>
      <c r="AA945" s="99">
        <f t="shared" si="64"/>
        <v>430936</v>
      </c>
      <c r="AB945" s="72">
        <f>VLOOKUP(D945,'[1]Pension Expense Details'!$D$22:$S$1407,16,FALSE)</f>
        <v>218505</v>
      </c>
      <c r="AC945" s="72">
        <f t="shared" si="65"/>
        <v>228346</v>
      </c>
      <c r="AD945" s="72">
        <f>VLOOKUP(D945,'[1]Schedule of Pension Amounts LW'!$B$15:$W$1399,22,FALSE)</f>
        <v>446851</v>
      </c>
    </row>
    <row r="946" spans="1:30" x14ac:dyDescent="0.3">
      <c r="A946" s="104"/>
      <c r="B946" s="33"/>
      <c r="C946" s="33" t="str">
        <f>VLOOKUP(D946,'[1]Employer information'!$I$3:$J$1391,2,FALSE)</f>
        <v xml:space="preserve">Public Education                                  </v>
      </c>
      <c r="D946" s="33" t="str">
        <f>'[1]Schedule of Pension Amounts LW'!B939</f>
        <v>0922</v>
      </c>
      <c r="E946" s="33" t="str">
        <f>IF(ISNA(VLOOKUP(D946,'[1]Proportionate Shares'!$D$23:$G$1400,2,FALSE)),"",VLOOKUP(D946,'[1]Proportionate Shares'!$D$23:$G$1400,2,FALSE))</f>
        <v>209902</v>
      </c>
      <c r="F946" s="33" t="str">
        <f>IF(ISNA(VLOOKUP(D946,'[1]Proportionate Shares'!$D$23:$G$1400,3,FALSE)),"",VLOOKUP(D946,'[1]Proportionate Shares'!$D$23:$G$1400,3,FALSE))</f>
        <v xml:space="preserve">   </v>
      </c>
      <c r="G946" s="34" t="str">
        <f>VLOOKUP(D946,'[1]Employer information'!$A$3:$B$1390,2,FALSE)</f>
        <v>MORAN ISD</v>
      </c>
      <c r="H946" s="36">
        <f>IF(ISNA(VLOOKUP(D946,'[1]Proportionate Shares'!$D$23:$I$1377,6,FALSE)),0,VLOOKUP(D946,'[1]Proportionate Shares'!$D$23:$I$1377,6,FALSE))</f>
        <v>6.400065E-6</v>
      </c>
      <c r="I946" s="105">
        <f>VLOOKUP(D946,'[1]Schedule of Pension Amounts LW'!$B$15:$E$1399,3,FALSE)</f>
        <v>316881</v>
      </c>
      <c r="J946" s="105">
        <f>-IF(ISNA(VLOOKUP(D946,'[1]Combined Contribution Amounts'!$A$2:$K$1335,5,FALSE)),0,VLOOKUP(D946,'[1]Combined Contribution Amounts'!$A$2:$K$1335,5,FALSE))</f>
        <v>-22401</v>
      </c>
      <c r="K946" s="105">
        <f>-IF(ISNA(VLOOKUP(D946,'[1]Combined Contribution Amounts'!$A$2:$K$1335,7,FALSE)),0,VLOOKUP(D946,'[1]Combined Contribution Amounts'!$A$2:$K$1335,7,FALSE))+-IF(ISNA(VLOOKUP(D946,'[1]Combined Contribution Amounts'!$A$2:$K$1335,8,FALSE)),0,VLOOKUP(D946,'[1]Combined Contribution Amounts'!$A$2:$K$1335,8,FALSE))+-IF(ISNA(VLOOKUP(D946,'[1]Combined Contribution Amounts'!$A$2:$K$1335,9,FALSE)),0,VLOOKUP(D946,'[1]Combined Contribution Amounts'!$A$2:$K$1335,9,FALSE))</f>
        <v>0</v>
      </c>
      <c r="L946" s="105">
        <f>VLOOKUP(D946,'[1]Pension Expense Details'!$D$23:$S$1407,16,FALSE)</f>
        <v>36415</v>
      </c>
      <c r="M946" s="105">
        <f>ROUND(('[1]68_InOutFlowsCurPrdAndPriorHist'!$F$28-'[1]68_InOutFlowsCurPrdAndPriorHist'!$F$31)*$H946,0)-VLOOKUP(D946,'[1]Pension Expense Details'!$D$23:$S$1407,12,FALSE)</f>
        <v>-5300</v>
      </c>
      <c r="N946" s="105">
        <f>ROUND(('[1]68_InOutFlowsCurPrdAndPriorHist'!$F$29-'[1]68_InOutFlowsCurPrdAndPriorHist'!$F$32)*$H946,0)-VLOOKUP(D946,'[1]Pension Expense Details'!$D$23:$S$1407,13,FALSE)</f>
        <v>-40053</v>
      </c>
      <c r="O946" s="105">
        <f>ROUND(('[1]68_InOutFlowsCurPrdAndPriorHist'!$F$30-'[1]68_InOutFlowsCurPrdAndPriorHist'!$F$33)*$H946,0)-VLOOKUP(D946,'[1]Pension Expense Details'!$D$23:$S$1407,14,FALSE)</f>
        <v>17320</v>
      </c>
      <c r="P946" s="105">
        <f>ROUND((VLOOKUP(D946,'[1]Schedule of Pension Amounts LW'!$B$15:$AC$1399,28,FALSE)-VLOOKUP(D946,'[1]Schedule of Pension Amounts LW'!$B$15:$AC$1399,27,FALSE))*'[1]Schedule of Pension Amounts LW'!AD$4,0)+VLOOKUP(D946,'[1]Schedule of Pension Amounts LW'!$B$15:$AH$1399,33,FALSE)-VLOOKUP(D946,'[1]Pension Expense Details'!$D$23:$S$1407,15,FALSE)</f>
        <v>29833</v>
      </c>
      <c r="Q946" s="98">
        <f t="shared" si="62"/>
        <v>332695</v>
      </c>
      <c r="R946" s="98">
        <f>ROUND('[1]68_InOutFlowsCurPrdAndPrior'!$D$32*IF(ISNA(VLOOKUP(D946,'[1]Proportionate Shares'!$D$23:$I$1359,6,FALSE)),0,VLOOKUP(D946,'[1]Proportionate Shares'!$D$23:$I$1359,6,FALSE)),0)</f>
        <v>1398</v>
      </c>
      <c r="S946" s="98">
        <f>ROUND('[1]68_InOutFlowsCurPrdAndPrior'!$D$33*IF(ISNA(VLOOKUP(D946,'[1]Proportionate Shares'!$D$23:$I$1359,6,FALSE)),0,VLOOKUP(D946,'[1]Proportionate Shares'!$D$23:$I$1359,6,FALSE)),0)</f>
        <v>103218</v>
      </c>
      <c r="T946" s="98">
        <f>ROUND('[1]68_InOutFlowsCurPrdAndPrior'!$D$35*IF(ISNA(VLOOKUP(D946,'[1]Proportionate Shares'!$D$23:$I$1359,6,FALSE)),0,VLOOKUP(D946,'[1]Proportionate Shares'!$D$23:$I$1359,6,FALSE)),0)</f>
        <v>20002</v>
      </c>
      <c r="U946" s="98">
        <f>VLOOKUP(D946,'[1]Schedule of Pension Amounts LW'!$B$15:$AS$1399,36,FALSE)</f>
        <v>49963</v>
      </c>
      <c r="V946" s="99">
        <f t="shared" si="63"/>
        <v>174581</v>
      </c>
      <c r="W946" s="98">
        <f>ROUND('[1]68_InOutFlowsCurPrdAndPrior'!$F$32*IF(ISNA(VLOOKUP(D946,'[1]Proportionate Shares'!$D$23:$I$1359,6,FALSE)),0,VLOOKUP(D946,'[1]Proportionate Shares'!$D$23:$I$1359,6,FALSE)),0)</f>
        <v>11552</v>
      </c>
      <c r="X946" s="98">
        <f>ROUND('[1]68_InOutFlowsCurPrdAndPrior'!$F$33*IF(ISNA(VLOOKUP(D946,'[1]Proportionate Shares'!$D$23:$I$1359,6,FALSE)),0,VLOOKUP(D946,'[1]Proportionate Shares'!$D$23:$I$1359,6,FALSE)),0)</f>
        <v>42655</v>
      </c>
      <c r="Y946" s="98">
        <f>ROUND('[1]68_InOutFlowsCurPrdAndPrior'!$F$35*IF(ISNA(VLOOKUP(D946,'[1]Proportionate Shares'!$D$23:$I$1359,6,FALSE)),0,VLOOKUP(D946,'[1]Proportionate Shares'!$D$23:$I$1359,6,FALSE)),0)</f>
        <v>16661</v>
      </c>
      <c r="Z946" s="98">
        <f>-VLOOKUP(D946,'[1]Schedule of Pension Amounts LW'!$B$15:$AS$1399,37,FALSE)</f>
        <v>58773</v>
      </c>
      <c r="AA946" s="99">
        <f t="shared" si="64"/>
        <v>129641</v>
      </c>
      <c r="AB946" s="72">
        <f>VLOOKUP(D946,'[1]Pension Expense Details'!$D$22:$S$1407,16,FALSE)</f>
        <v>36415</v>
      </c>
      <c r="AC946" s="72">
        <f t="shared" si="65"/>
        <v>22667</v>
      </c>
      <c r="AD946" s="72">
        <f>VLOOKUP(D946,'[1]Schedule of Pension Amounts LW'!$B$15:$W$1399,22,FALSE)</f>
        <v>59082</v>
      </c>
    </row>
    <row r="947" spans="1:30" x14ac:dyDescent="0.3">
      <c r="A947" s="104"/>
      <c r="B947" s="33"/>
      <c r="C947" s="33" t="str">
        <f>VLOOKUP(D947,'[1]Employer information'!$I$3:$J$1391,2,FALSE)</f>
        <v xml:space="preserve">Public Education                                  </v>
      </c>
      <c r="D947" s="33" t="str">
        <f>'[1]Schedule of Pension Amounts LW'!B940</f>
        <v>0923</v>
      </c>
      <c r="E947" s="33" t="str">
        <f>IF(ISNA(VLOOKUP(D947,'[1]Proportionate Shares'!$D$23:$G$1400,2,FALSE)),"",VLOOKUP(D947,'[1]Proportionate Shares'!$D$23:$G$1400,2,FALSE))</f>
        <v>018903</v>
      </c>
      <c r="F947" s="33" t="str">
        <f>IF(ISNA(VLOOKUP(D947,'[1]Proportionate Shares'!$D$23:$G$1400,3,FALSE)),"",VLOOKUP(D947,'[1]Proportionate Shares'!$D$23:$G$1400,3,FALSE))</f>
        <v xml:space="preserve">   </v>
      </c>
      <c r="G947" s="34" t="str">
        <f>VLOOKUP(D947,'[1]Employer information'!$A$3:$B$1390,2,FALSE)</f>
        <v>MORGAN ISD</v>
      </c>
      <c r="H947" s="36">
        <f>IF(ISNA(VLOOKUP(D947,'[1]Proportionate Shares'!$D$23:$I$1377,6,FALSE)),0,VLOOKUP(D947,'[1]Proportionate Shares'!$D$23:$I$1377,6,FALSE))</f>
        <v>5.8229419999999997E-6</v>
      </c>
      <c r="I947" s="105">
        <f>VLOOKUP(D947,'[1]Schedule of Pension Amounts LW'!$B$15:$E$1399,3,FALSE)</f>
        <v>333220</v>
      </c>
      <c r="J947" s="105">
        <f>-IF(ISNA(VLOOKUP(D947,'[1]Combined Contribution Amounts'!$A$2:$K$1335,5,FALSE)),0,VLOOKUP(D947,'[1]Combined Contribution Amounts'!$A$2:$K$1335,5,FALSE))</f>
        <v>-20381</v>
      </c>
      <c r="K947" s="105">
        <f>-IF(ISNA(VLOOKUP(D947,'[1]Combined Contribution Amounts'!$A$2:$K$1335,7,FALSE)),0,VLOOKUP(D947,'[1]Combined Contribution Amounts'!$A$2:$K$1335,7,FALSE))+-IF(ISNA(VLOOKUP(D947,'[1]Combined Contribution Amounts'!$A$2:$K$1335,8,FALSE)),0,VLOOKUP(D947,'[1]Combined Contribution Amounts'!$A$2:$K$1335,8,FALSE))+-IF(ISNA(VLOOKUP(D947,'[1]Combined Contribution Amounts'!$A$2:$K$1335,9,FALSE)),0,VLOOKUP(D947,'[1]Combined Contribution Amounts'!$A$2:$K$1335,9,FALSE))</f>
        <v>0</v>
      </c>
      <c r="L947" s="105">
        <f>VLOOKUP(D947,'[1]Pension Expense Details'!$D$23:$S$1407,16,FALSE)</f>
        <v>26074</v>
      </c>
      <c r="M947" s="105">
        <f>ROUND(('[1]68_InOutFlowsCurPrdAndPriorHist'!$F$28-'[1]68_InOutFlowsCurPrdAndPriorHist'!$F$31)*$H947,0)-VLOOKUP(D947,'[1]Pension Expense Details'!$D$23:$S$1407,12,FALSE)</f>
        <v>-4823</v>
      </c>
      <c r="N947" s="105">
        <f>ROUND(('[1]68_InOutFlowsCurPrdAndPriorHist'!$F$29-'[1]68_InOutFlowsCurPrdAndPriorHist'!$F$32)*$H947,0)-VLOOKUP(D947,'[1]Pension Expense Details'!$D$23:$S$1407,13,FALSE)</f>
        <v>-36441</v>
      </c>
      <c r="O947" s="105">
        <f>ROUND(('[1]68_InOutFlowsCurPrdAndPriorHist'!$F$30-'[1]68_InOutFlowsCurPrdAndPriorHist'!$F$33)*$H947,0)-VLOOKUP(D947,'[1]Pension Expense Details'!$D$23:$S$1407,14,FALSE)</f>
        <v>15758</v>
      </c>
      <c r="P947" s="105">
        <f>ROUND((VLOOKUP(D947,'[1]Schedule of Pension Amounts LW'!$B$15:$AC$1399,28,FALSE)-VLOOKUP(D947,'[1]Schedule of Pension Amounts LW'!$B$15:$AC$1399,27,FALSE))*'[1]Schedule of Pension Amounts LW'!AD$4,0)+VLOOKUP(D947,'[1]Schedule of Pension Amounts LW'!$B$15:$AH$1399,33,FALSE)-VLOOKUP(D947,'[1]Pension Expense Details'!$D$23:$S$1407,15,FALSE)</f>
        <v>-10712</v>
      </c>
      <c r="Q947" s="98">
        <f t="shared" si="62"/>
        <v>302695</v>
      </c>
      <c r="R947" s="98">
        <f>ROUND('[1]68_InOutFlowsCurPrdAndPrior'!$D$32*IF(ISNA(VLOOKUP(D947,'[1]Proportionate Shares'!$D$23:$I$1359,6,FALSE)),0,VLOOKUP(D947,'[1]Proportionate Shares'!$D$23:$I$1359,6,FALSE)),0)</f>
        <v>1272</v>
      </c>
      <c r="S947" s="98">
        <f>ROUND('[1]68_InOutFlowsCurPrdAndPrior'!$D$33*IF(ISNA(VLOOKUP(D947,'[1]Proportionate Shares'!$D$23:$I$1359,6,FALSE)),0,VLOOKUP(D947,'[1]Proportionate Shares'!$D$23:$I$1359,6,FALSE)),0)</f>
        <v>93911</v>
      </c>
      <c r="T947" s="98">
        <f>ROUND('[1]68_InOutFlowsCurPrdAndPrior'!$D$35*IF(ISNA(VLOOKUP(D947,'[1]Proportionate Shares'!$D$23:$I$1359,6,FALSE)),0,VLOOKUP(D947,'[1]Proportionate Shares'!$D$23:$I$1359,6,FALSE)),0)</f>
        <v>18198</v>
      </c>
      <c r="U947" s="98">
        <f>VLOOKUP(D947,'[1]Schedule of Pension Amounts LW'!$B$15:$AS$1399,36,FALSE)</f>
        <v>40129</v>
      </c>
      <c r="V947" s="99">
        <f t="shared" si="63"/>
        <v>153510</v>
      </c>
      <c r="W947" s="98">
        <f>ROUND('[1]68_InOutFlowsCurPrdAndPrior'!$F$32*IF(ISNA(VLOOKUP(D947,'[1]Proportionate Shares'!$D$23:$I$1359,6,FALSE)),0,VLOOKUP(D947,'[1]Proportionate Shares'!$D$23:$I$1359,6,FALSE)),0)</f>
        <v>10510</v>
      </c>
      <c r="X947" s="98">
        <f>ROUND('[1]68_InOutFlowsCurPrdAndPrior'!$F$33*IF(ISNA(VLOOKUP(D947,'[1]Proportionate Shares'!$D$23:$I$1359,6,FALSE)),0,VLOOKUP(D947,'[1]Proportionate Shares'!$D$23:$I$1359,6,FALSE)),0)</f>
        <v>38808</v>
      </c>
      <c r="Y947" s="98">
        <f>ROUND('[1]68_InOutFlowsCurPrdAndPrior'!$F$35*IF(ISNA(VLOOKUP(D947,'[1]Proportionate Shares'!$D$23:$I$1359,6,FALSE)),0,VLOOKUP(D947,'[1]Proportionate Shares'!$D$23:$I$1359,6,FALSE)),0)</f>
        <v>15159</v>
      </c>
      <c r="Z947" s="98">
        <f>-VLOOKUP(D947,'[1]Schedule of Pension Amounts LW'!$B$15:$AS$1399,37,FALSE)</f>
        <v>24585</v>
      </c>
      <c r="AA947" s="99">
        <f t="shared" si="64"/>
        <v>89062</v>
      </c>
      <c r="AB947" s="72">
        <f>VLOOKUP(D947,'[1]Pension Expense Details'!$D$22:$S$1407,16,FALSE)</f>
        <v>26074</v>
      </c>
      <c r="AC947" s="72">
        <f t="shared" si="65"/>
        <v>39787</v>
      </c>
      <c r="AD947" s="72">
        <f>VLOOKUP(D947,'[1]Schedule of Pension Amounts LW'!$B$15:$W$1399,22,FALSE)</f>
        <v>65861</v>
      </c>
    </row>
    <row r="948" spans="1:30" x14ac:dyDescent="0.3">
      <c r="A948" s="104"/>
      <c r="B948" s="33"/>
      <c r="C948" s="33" t="str">
        <f>VLOOKUP(D948,'[1]Employer information'!$I$3:$J$1391,2,FALSE)</f>
        <v xml:space="preserve">Public Education                                  </v>
      </c>
      <c r="D948" s="33" t="str">
        <f>'[1]Schedule of Pension Amounts LW'!B941</f>
        <v>1928</v>
      </c>
      <c r="E948" s="33" t="str">
        <f>IF(ISNA(VLOOKUP(D948,'[1]Proportionate Shares'!$D$23:$G$1400,2,FALSE)),"",VLOOKUP(D948,'[1]Proportionate Shares'!$D$23:$G$1400,2,FALSE))</f>
        <v>072910</v>
      </c>
      <c r="F948" s="33" t="str">
        <f>IF(ISNA(VLOOKUP(D948,'[1]Proportionate Shares'!$D$23:$G$1400,3,FALSE)),"",VLOOKUP(D948,'[1]Proportionate Shares'!$D$23:$G$1400,3,FALSE))</f>
        <v/>
      </c>
      <c r="G948" s="34" t="str">
        <f>VLOOKUP(D948,'[1]Employer information'!$A$3:$B$1390,2,FALSE)</f>
        <v>MORGAN MILL ISD</v>
      </c>
      <c r="H948" s="36">
        <f>IF(ISNA(VLOOKUP(D948,'[1]Proportionate Shares'!$D$23:$I$1377,6,FALSE)),0,VLOOKUP(D948,'[1]Proportionate Shares'!$D$23:$I$1377,6,FALSE))</f>
        <v>5.3521010000000002E-6</v>
      </c>
      <c r="I948" s="105">
        <f>VLOOKUP(D948,'[1]Schedule of Pension Amounts LW'!$B$15:$E$1399,3,FALSE)</f>
        <v>275249</v>
      </c>
      <c r="J948" s="105">
        <f>-IF(ISNA(VLOOKUP(D948,'[1]Combined Contribution Amounts'!$A$2:$K$1335,5,FALSE)),0,VLOOKUP(D948,'[1]Combined Contribution Amounts'!$A$2:$K$1335,5,FALSE))</f>
        <v>-18733</v>
      </c>
      <c r="K948" s="105">
        <f>-IF(ISNA(VLOOKUP(D948,'[1]Combined Contribution Amounts'!$A$2:$K$1335,7,FALSE)),0,VLOOKUP(D948,'[1]Combined Contribution Amounts'!$A$2:$K$1335,7,FALSE))+-IF(ISNA(VLOOKUP(D948,'[1]Combined Contribution Amounts'!$A$2:$K$1335,8,FALSE)),0,VLOOKUP(D948,'[1]Combined Contribution Amounts'!$A$2:$K$1335,8,FALSE))+-IF(ISNA(VLOOKUP(D948,'[1]Combined Contribution Amounts'!$A$2:$K$1335,9,FALSE)),0,VLOOKUP(D948,'[1]Combined Contribution Amounts'!$A$2:$K$1335,9,FALSE))</f>
        <v>0</v>
      </c>
      <c r="L948" s="105">
        <f>VLOOKUP(D948,'[1]Pension Expense Details'!$D$23:$S$1407,16,FALSE)</f>
        <v>28841</v>
      </c>
      <c r="M948" s="105">
        <f>ROUND(('[1]68_InOutFlowsCurPrdAndPriorHist'!$F$28-'[1]68_InOutFlowsCurPrdAndPriorHist'!$F$31)*$H948,0)-VLOOKUP(D948,'[1]Pension Expense Details'!$D$23:$S$1407,12,FALSE)</f>
        <v>-4432</v>
      </c>
      <c r="N948" s="105">
        <f>ROUND(('[1]68_InOutFlowsCurPrdAndPriorHist'!$F$29-'[1]68_InOutFlowsCurPrdAndPriorHist'!$F$32)*$H948,0)-VLOOKUP(D948,'[1]Pension Expense Details'!$D$23:$S$1407,13,FALSE)</f>
        <v>-33495</v>
      </c>
      <c r="O948" s="105">
        <f>ROUND(('[1]68_InOutFlowsCurPrdAndPriorHist'!$F$30-'[1]68_InOutFlowsCurPrdAndPriorHist'!$F$33)*$H948,0)-VLOOKUP(D948,'[1]Pension Expense Details'!$D$23:$S$1407,14,FALSE)</f>
        <v>14484</v>
      </c>
      <c r="P948" s="105">
        <f>ROUND((VLOOKUP(D948,'[1]Schedule of Pension Amounts LW'!$B$15:$AC$1399,28,FALSE)-VLOOKUP(D948,'[1]Schedule of Pension Amounts LW'!$B$15:$AC$1399,27,FALSE))*'[1]Schedule of Pension Amounts LW'!AD$4,0)+VLOOKUP(D948,'[1]Schedule of Pension Amounts LW'!$B$15:$AH$1399,33,FALSE)-VLOOKUP(D948,'[1]Pension Expense Details'!$D$23:$S$1407,15,FALSE)</f>
        <v>16305</v>
      </c>
      <c r="Q948" s="98">
        <f t="shared" si="62"/>
        <v>278219</v>
      </c>
      <c r="R948" s="98">
        <f>ROUND('[1]68_InOutFlowsCurPrdAndPrior'!$D$32*IF(ISNA(VLOOKUP(D948,'[1]Proportionate Shares'!$D$23:$I$1359,6,FALSE)),0,VLOOKUP(D948,'[1]Proportionate Shares'!$D$23:$I$1359,6,FALSE)),0)</f>
        <v>1169</v>
      </c>
      <c r="S948" s="98">
        <f>ROUND('[1]68_InOutFlowsCurPrdAndPrior'!$D$33*IF(ISNA(VLOOKUP(D948,'[1]Proportionate Shares'!$D$23:$I$1359,6,FALSE)),0,VLOOKUP(D948,'[1]Proportionate Shares'!$D$23:$I$1359,6,FALSE)),0)</f>
        <v>86317</v>
      </c>
      <c r="T948" s="98">
        <f>ROUND('[1]68_InOutFlowsCurPrdAndPrior'!$D$35*IF(ISNA(VLOOKUP(D948,'[1]Proportionate Shares'!$D$23:$I$1359,6,FALSE)),0,VLOOKUP(D948,'[1]Proportionate Shares'!$D$23:$I$1359,6,FALSE)),0)</f>
        <v>16727</v>
      </c>
      <c r="U948" s="98">
        <f>VLOOKUP(D948,'[1]Schedule of Pension Amounts LW'!$B$15:$AS$1399,36,FALSE)</f>
        <v>33754</v>
      </c>
      <c r="V948" s="99">
        <f t="shared" si="63"/>
        <v>137967</v>
      </c>
      <c r="W948" s="98">
        <f>ROUND('[1]68_InOutFlowsCurPrdAndPrior'!$F$32*IF(ISNA(VLOOKUP(D948,'[1]Proportionate Shares'!$D$23:$I$1359,6,FALSE)),0,VLOOKUP(D948,'[1]Proportionate Shares'!$D$23:$I$1359,6,FALSE)),0)</f>
        <v>9660</v>
      </c>
      <c r="X948" s="98">
        <f>ROUND('[1]68_InOutFlowsCurPrdAndPrior'!$F$33*IF(ISNA(VLOOKUP(D948,'[1]Proportionate Shares'!$D$23:$I$1359,6,FALSE)),0,VLOOKUP(D948,'[1]Proportionate Shares'!$D$23:$I$1359,6,FALSE)),0)</f>
        <v>35670</v>
      </c>
      <c r="Y948" s="98">
        <f>ROUND('[1]68_InOutFlowsCurPrdAndPrior'!$F$35*IF(ISNA(VLOOKUP(D948,'[1]Proportionate Shares'!$D$23:$I$1359,6,FALSE)),0,VLOOKUP(D948,'[1]Proportionate Shares'!$D$23:$I$1359,6,FALSE)),0)</f>
        <v>13933</v>
      </c>
      <c r="Z948" s="98">
        <f>-VLOOKUP(D948,'[1]Schedule of Pension Amounts LW'!$B$15:$AS$1399,37,FALSE)</f>
        <v>2503</v>
      </c>
      <c r="AA948" s="99">
        <f t="shared" si="64"/>
        <v>61766</v>
      </c>
      <c r="AB948" s="72">
        <f>VLOOKUP(D948,'[1]Pension Expense Details'!$D$22:$S$1407,16,FALSE)</f>
        <v>28841</v>
      </c>
      <c r="AC948" s="72">
        <f t="shared" si="65"/>
        <v>33443</v>
      </c>
      <c r="AD948" s="72">
        <f>VLOOKUP(D948,'[1]Schedule of Pension Amounts LW'!$B$15:$W$1399,22,FALSE)</f>
        <v>62284</v>
      </c>
    </row>
    <row r="949" spans="1:30" x14ac:dyDescent="0.3">
      <c r="A949" s="104"/>
      <c r="B949" s="33"/>
      <c r="C949" s="33" t="str">
        <f>VLOOKUP(D949,'[1]Employer information'!$I$3:$J$1391,2,FALSE)</f>
        <v xml:space="preserve">Public Education                                  </v>
      </c>
      <c r="D949" s="33" t="str">
        <f>'[1]Schedule of Pension Amounts LW'!B942</f>
        <v>0925</v>
      </c>
      <c r="E949" s="33" t="str">
        <f>IF(ISNA(VLOOKUP(D949,'[1]Proportionate Shares'!$D$23:$G$1400,2,FALSE)),"",VLOOKUP(D949,'[1]Proportionate Shares'!$D$23:$G$1400,2,FALSE))</f>
        <v>040901</v>
      </c>
      <c r="F949" s="33" t="str">
        <f>IF(ISNA(VLOOKUP(D949,'[1]Proportionate Shares'!$D$23:$G$1400,3,FALSE)),"",VLOOKUP(D949,'[1]Proportionate Shares'!$D$23:$G$1400,3,FALSE))</f>
        <v xml:space="preserve">   </v>
      </c>
      <c r="G949" s="34" t="str">
        <f>VLOOKUP(D949,'[1]Employer information'!$A$3:$B$1390,2,FALSE)</f>
        <v>MORTON ISD</v>
      </c>
      <c r="H949" s="36">
        <f>IF(ISNA(VLOOKUP(D949,'[1]Proportionate Shares'!$D$23:$I$1377,6,FALSE)),0,VLOOKUP(D949,'[1]Proportionate Shares'!$D$23:$I$1377,6,FALSE))</f>
        <v>2.7546194000000001E-5</v>
      </c>
      <c r="I949" s="105">
        <f>VLOOKUP(D949,'[1]Schedule of Pension Amounts LW'!$B$15:$E$1399,3,FALSE)</f>
        <v>1370658</v>
      </c>
      <c r="J949" s="105">
        <f>-IF(ISNA(VLOOKUP(D949,'[1]Combined Contribution Amounts'!$A$2:$K$1335,5,FALSE)),0,VLOOKUP(D949,'[1]Combined Contribution Amounts'!$A$2:$K$1335,5,FALSE))</f>
        <v>-96415</v>
      </c>
      <c r="K949" s="105">
        <f>-IF(ISNA(VLOOKUP(D949,'[1]Combined Contribution Amounts'!$A$2:$K$1335,7,FALSE)),0,VLOOKUP(D949,'[1]Combined Contribution Amounts'!$A$2:$K$1335,7,FALSE))+-IF(ISNA(VLOOKUP(D949,'[1]Combined Contribution Amounts'!$A$2:$K$1335,8,FALSE)),0,VLOOKUP(D949,'[1]Combined Contribution Amounts'!$A$2:$K$1335,8,FALSE))+-IF(ISNA(VLOOKUP(D949,'[1]Combined Contribution Amounts'!$A$2:$K$1335,9,FALSE)),0,VLOOKUP(D949,'[1]Combined Contribution Amounts'!$A$2:$K$1335,9,FALSE))</f>
        <v>0</v>
      </c>
      <c r="L949" s="105">
        <f>VLOOKUP(D949,'[1]Pension Expense Details'!$D$23:$S$1407,16,FALSE)</f>
        <v>155667</v>
      </c>
      <c r="M949" s="105">
        <f>ROUND(('[1]68_InOutFlowsCurPrdAndPriorHist'!$F$28-'[1]68_InOutFlowsCurPrdAndPriorHist'!$F$31)*$H949,0)-VLOOKUP(D949,'[1]Pension Expense Details'!$D$23:$S$1407,12,FALSE)</f>
        <v>-22814</v>
      </c>
      <c r="N949" s="105">
        <f>ROUND(('[1]68_InOutFlowsCurPrdAndPriorHist'!$F$29-'[1]68_InOutFlowsCurPrdAndPriorHist'!$F$32)*$H949,0)-VLOOKUP(D949,'[1]Pension Expense Details'!$D$23:$S$1407,13,FALSE)</f>
        <v>-172390</v>
      </c>
      <c r="O949" s="105">
        <f>ROUND(('[1]68_InOutFlowsCurPrdAndPriorHist'!$F$30-'[1]68_InOutFlowsCurPrdAndPriorHist'!$F$33)*$H949,0)-VLOOKUP(D949,'[1]Pension Expense Details'!$D$23:$S$1407,14,FALSE)</f>
        <v>74546</v>
      </c>
      <c r="P949" s="105">
        <f>ROUND((VLOOKUP(D949,'[1]Schedule of Pension Amounts LW'!$B$15:$AC$1399,28,FALSE)-VLOOKUP(D949,'[1]Schedule of Pension Amounts LW'!$B$15:$AC$1399,27,FALSE))*'[1]Schedule of Pension Amounts LW'!AD$4,0)+VLOOKUP(D949,'[1]Schedule of Pension Amounts LW'!$B$15:$AH$1399,33,FALSE)-VLOOKUP(D949,'[1]Pension Expense Details'!$D$23:$S$1407,15,FALSE)</f>
        <v>122685</v>
      </c>
      <c r="Q949" s="98">
        <f t="shared" si="62"/>
        <v>1431937</v>
      </c>
      <c r="R949" s="98">
        <f>ROUND('[1]68_InOutFlowsCurPrdAndPrior'!$D$32*IF(ISNA(VLOOKUP(D949,'[1]Proportionate Shares'!$D$23:$I$1359,6,FALSE)),0,VLOOKUP(D949,'[1]Proportionate Shares'!$D$23:$I$1359,6,FALSE)),0)</f>
        <v>6015</v>
      </c>
      <c r="S949" s="98">
        <f>ROUND('[1]68_InOutFlowsCurPrdAndPrior'!$D$33*IF(ISNA(VLOOKUP(D949,'[1]Proportionate Shares'!$D$23:$I$1359,6,FALSE)),0,VLOOKUP(D949,'[1]Proportionate Shares'!$D$23:$I$1359,6,FALSE)),0)</f>
        <v>444257</v>
      </c>
      <c r="T949" s="98">
        <f>ROUND('[1]68_InOutFlowsCurPrdAndPrior'!$D$35*IF(ISNA(VLOOKUP(D949,'[1]Proportionate Shares'!$D$23:$I$1359,6,FALSE)),0,VLOOKUP(D949,'[1]Proportionate Shares'!$D$23:$I$1359,6,FALSE)),0)</f>
        <v>86089</v>
      </c>
      <c r="U949" s="98">
        <f>VLOOKUP(D949,'[1]Schedule of Pension Amounts LW'!$B$15:$AS$1399,36,FALSE)</f>
        <v>180553</v>
      </c>
      <c r="V949" s="99">
        <f t="shared" si="63"/>
        <v>716914</v>
      </c>
      <c r="W949" s="98">
        <f>ROUND('[1]68_InOutFlowsCurPrdAndPrior'!$F$32*IF(ISNA(VLOOKUP(D949,'[1]Proportionate Shares'!$D$23:$I$1359,6,FALSE)),0,VLOOKUP(D949,'[1]Proportionate Shares'!$D$23:$I$1359,6,FALSE)),0)</f>
        <v>49719</v>
      </c>
      <c r="X949" s="98">
        <f>ROUND('[1]68_InOutFlowsCurPrdAndPrior'!$F$33*IF(ISNA(VLOOKUP(D949,'[1]Proportionate Shares'!$D$23:$I$1359,6,FALSE)),0,VLOOKUP(D949,'[1]Proportionate Shares'!$D$23:$I$1359,6,FALSE)),0)</f>
        <v>183588</v>
      </c>
      <c r="Y949" s="98">
        <f>ROUND('[1]68_InOutFlowsCurPrdAndPrior'!$F$35*IF(ISNA(VLOOKUP(D949,'[1]Proportionate Shares'!$D$23:$I$1359,6,FALSE)),0,VLOOKUP(D949,'[1]Proportionate Shares'!$D$23:$I$1359,6,FALSE)),0)</f>
        <v>71710</v>
      </c>
      <c r="Z949" s="98">
        <f>-VLOOKUP(D949,'[1]Schedule of Pension Amounts LW'!$B$15:$AS$1399,37,FALSE)</f>
        <v>71215</v>
      </c>
      <c r="AA949" s="99">
        <f t="shared" si="64"/>
        <v>376232</v>
      </c>
      <c r="AB949" s="72">
        <f>VLOOKUP(D949,'[1]Pension Expense Details'!$D$22:$S$1407,16,FALSE)</f>
        <v>155667</v>
      </c>
      <c r="AC949" s="72">
        <f t="shared" si="65"/>
        <v>143391</v>
      </c>
      <c r="AD949" s="72">
        <f>VLOOKUP(D949,'[1]Schedule of Pension Amounts LW'!$B$15:$W$1399,22,FALSE)</f>
        <v>299058</v>
      </c>
    </row>
    <row r="950" spans="1:30" x14ac:dyDescent="0.3">
      <c r="A950" s="104"/>
      <c r="B950" s="33"/>
      <c r="C950" s="33" t="str">
        <f>VLOOKUP(D950,'[1]Employer information'!$I$3:$J$1391,2,FALSE)</f>
        <v xml:space="preserve">Public Education                                  </v>
      </c>
      <c r="D950" s="33" t="str">
        <f>'[1]Schedule of Pension Amounts LW'!B943</f>
        <v>1852</v>
      </c>
      <c r="E950" s="33" t="str">
        <f>IF(ISNA(VLOOKUP(D950,'[1]Proportionate Shares'!$D$23:$G$1400,2,FALSE)),"",VLOOKUP(D950,'[1]Proportionate Shares'!$D$23:$G$1400,2,FALSE))</f>
        <v>173901</v>
      </c>
      <c r="F950" s="33" t="str">
        <f>IF(ISNA(VLOOKUP(D950,'[1]Proportionate Shares'!$D$23:$G$1400,3,FALSE)),"",VLOOKUP(D950,'[1]Proportionate Shares'!$D$23:$G$1400,3,FALSE))</f>
        <v/>
      </c>
      <c r="G950" s="34" t="str">
        <f>VLOOKUP(D950,'[1]Employer information'!$A$3:$B$1390,2,FALSE)</f>
        <v>MOTLEY COUNTY ISD</v>
      </c>
      <c r="H950" s="36">
        <f>IF(ISNA(VLOOKUP(D950,'[1]Proportionate Shares'!$D$23:$I$1377,6,FALSE)),0,VLOOKUP(D950,'[1]Proportionate Shares'!$D$23:$I$1377,6,FALSE))</f>
        <v>1.3504106E-5</v>
      </c>
      <c r="I950" s="105">
        <f>VLOOKUP(D950,'[1]Schedule of Pension Amounts LW'!$B$15:$E$1399,3,FALSE)</f>
        <v>675950</v>
      </c>
      <c r="J950" s="105">
        <f>-IF(ISNA(VLOOKUP(D950,'[1]Combined Contribution Amounts'!$A$2:$K$1335,5,FALSE)),0,VLOOKUP(D950,'[1]Combined Contribution Amounts'!$A$2:$K$1335,5,FALSE))</f>
        <v>-47266</v>
      </c>
      <c r="K950" s="105">
        <f>-IF(ISNA(VLOOKUP(D950,'[1]Combined Contribution Amounts'!$A$2:$K$1335,7,FALSE)),0,VLOOKUP(D950,'[1]Combined Contribution Amounts'!$A$2:$K$1335,7,FALSE))+-IF(ISNA(VLOOKUP(D950,'[1]Combined Contribution Amounts'!$A$2:$K$1335,8,FALSE)),0,VLOOKUP(D950,'[1]Combined Contribution Amounts'!$A$2:$K$1335,8,FALSE))+-IF(ISNA(VLOOKUP(D950,'[1]Combined Contribution Amounts'!$A$2:$K$1335,9,FALSE)),0,VLOOKUP(D950,'[1]Combined Contribution Amounts'!$A$2:$K$1335,9,FALSE))</f>
        <v>0</v>
      </c>
      <c r="L950" s="105">
        <f>VLOOKUP(D950,'[1]Pension Expense Details'!$D$23:$S$1407,16,FALSE)</f>
        <v>75684</v>
      </c>
      <c r="M950" s="105">
        <f>ROUND(('[1]68_InOutFlowsCurPrdAndPriorHist'!$F$28-'[1]68_InOutFlowsCurPrdAndPriorHist'!$F$31)*$H950,0)-VLOOKUP(D950,'[1]Pension Expense Details'!$D$23:$S$1407,12,FALSE)</f>
        <v>-11184</v>
      </c>
      <c r="N950" s="105">
        <f>ROUND(('[1]68_InOutFlowsCurPrdAndPriorHist'!$F$29-'[1]68_InOutFlowsCurPrdAndPriorHist'!$F$32)*$H950,0)-VLOOKUP(D950,'[1]Pension Expense Details'!$D$23:$S$1407,13,FALSE)</f>
        <v>-84512</v>
      </c>
      <c r="O950" s="105">
        <f>ROUND(('[1]68_InOutFlowsCurPrdAndPriorHist'!$F$30-'[1]68_InOutFlowsCurPrdAndPriorHist'!$F$33)*$H950,0)-VLOOKUP(D950,'[1]Pension Expense Details'!$D$23:$S$1407,14,FALSE)</f>
        <v>36546</v>
      </c>
      <c r="P950" s="105">
        <f>ROUND((VLOOKUP(D950,'[1]Schedule of Pension Amounts LW'!$B$15:$AC$1399,28,FALSE)-VLOOKUP(D950,'[1]Schedule of Pension Amounts LW'!$B$15:$AC$1399,27,FALSE))*'[1]Schedule of Pension Amounts LW'!AD$4,0)+VLOOKUP(D950,'[1]Schedule of Pension Amounts LW'!$B$15:$AH$1399,33,FALSE)-VLOOKUP(D950,'[1]Pension Expense Details'!$D$23:$S$1407,15,FALSE)</f>
        <v>56768</v>
      </c>
      <c r="Q950" s="98">
        <f t="shared" si="62"/>
        <v>701986</v>
      </c>
      <c r="R950" s="98">
        <f>ROUND('[1]68_InOutFlowsCurPrdAndPrior'!$D$32*IF(ISNA(VLOOKUP(D950,'[1]Proportionate Shares'!$D$23:$I$1359,6,FALSE)),0,VLOOKUP(D950,'[1]Proportionate Shares'!$D$23:$I$1359,6,FALSE)),0)</f>
        <v>2949</v>
      </c>
      <c r="S950" s="98">
        <f>ROUND('[1]68_InOutFlowsCurPrdAndPrior'!$D$33*IF(ISNA(VLOOKUP(D950,'[1]Proportionate Shares'!$D$23:$I$1359,6,FALSE)),0,VLOOKUP(D950,'[1]Proportionate Shares'!$D$23:$I$1359,6,FALSE)),0)</f>
        <v>217790</v>
      </c>
      <c r="T950" s="98">
        <f>ROUND('[1]68_InOutFlowsCurPrdAndPrior'!$D$35*IF(ISNA(VLOOKUP(D950,'[1]Proportionate Shares'!$D$23:$I$1359,6,FALSE)),0,VLOOKUP(D950,'[1]Proportionate Shares'!$D$23:$I$1359,6,FALSE)),0)</f>
        <v>42204</v>
      </c>
      <c r="U950" s="98">
        <f>VLOOKUP(D950,'[1]Schedule of Pension Amounts LW'!$B$15:$AS$1399,36,FALSE)</f>
        <v>77758</v>
      </c>
      <c r="V950" s="99">
        <f t="shared" si="63"/>
        <v>340701</v>
      </c>
      <c r="W950" s="98">
        <f>ROUND('[1]68_InOutFlowsCurPrdAndPrior'!$F$32*IF(ISNA(VLOOKUP(D950,'[1]Proportionate Shares'!$D$23:$I$1359,6,FALSE)),0,VLOOKUP(D950,'[1]Proportionate Shares'!$D$23:$I$1359,6,FALSE)),0)</f>
        <v>24374</v>
      </c>
      <c r="X950" s="98">
        <f>ROUND('[1]68_InOutFlowsCurPrdAndPrior'!$F$33*IF(ISNA(VLOOKUP(D950,'[1]Proportionate Shares'!$D$23:$I$1359,6,FALSE)),0,VLOOKUP(D950,'[1]Proportionate Shares'!$D$23:$I$1359,6,FALSE)),0)</f>
        <v>90001</v>
      </c>
      <c r="Y950" s="98">
        <f>ROUND('[1]68_InOutFlowsCurPrdAndPrior'!$F$35*IF(ISNA(VLOOKUP(D950,'[1]Proportionate Shares'!$D$23:$I$1359,6,FALSE)),0,VLOOKUP(D950,'[1]Proportionate Shares'!$D$23:$I$1359,6,FALSE)),0)</f>
        <v>35155</v>
      </c>
      <c r="Z950" s="98">
        <f>-VLOOKUP(D950,'[1]Schedule of Pension Amounts LW'!$B$15:$AS$1399,37,FALSE)</f>
        <v>92442</v>
      </c>
      <c r="AA950" s="99">
        <f t="shared" si="64"/>
        <v>241972</v>
      </c>
      <c r="AB950" s="72">
        <f>VLOOKUP(D950,'[1]Pension Expense Details'!$D$22:$S$1407,16,FALSE)</f>
        <v>75684</v>
      </c>
      <c r="AC950" s="72">
        <f t="shared" si="65"/>
        <v>53103</v>
      </c>
      <c r="AD950" s="72">
        <f>VLOOKUP(D950,'[1]Schedule of Pension Amounts LW'!$B$15:$W$1399,22,FALSE)</f>
        <v>128787</v>
      </c>
    </row>
    <row r="951" spans="1:30" x14ac:dyDescent="0.3">
      <c r="A951" s="104"/>
      <c r="B951" s="33"/>
      <c r="C951" s="33" t="str">
        <f>VLOOKUP(D951,'[1]Employer information'!$I$3:$J$1391,2,FALSE)</f>
        <v xml:space="preserve">Public Education                                  </v>
      </c>
      <c r="D951" s="33" t="str">
        <f>'[1]Schedule of Pension Amounts LW'!B944</f>
        <v>0928</v>
      </c>
      <c r="E951" s="33" t="str">
        <f>IF(ISNA(VLOOKUP(D951,'[1]Proportionate Shares'!$D$23:$G$1400,2,FALSE)),"",VLOOKUP(D951,'[1]Proportionate Shares'!$D$23:$G$1400,2,FALSE))</f>
        <v>143902</v>
      </c>
      <c r="F951" s="33" t="str">
        <f>IF(ISNA(VLOOKUP(D951,'[1]Proportionate Shares'!$D$23:$G$1400,3,FALSE)),"",VLOOKUP(D951,'[1]Proportionate Shares'!$D$23:$G$1400,3,FALSE))</f>
        <v xml:space="preserve">   </v>
      </c>
      <c r="G951" s="34" t="str">
        <f>VLOOKUP(D951,'[1]Employer information'!$A$3:$B$1390,2,FALSE)</f>
        <v>MOULTON ISD</v>
      </c>
      <c r="H951" s="36">
        <f>IF(ISNA(VLOOKUP(D951,'[1]Proportionate Shares'!$D$23:$I$1377,6,FALSE)),0,VLOOKUP(D951,'[1]Proportionate Shares'!$D$23:$I$1377,6,FALSE))</f>
        <v>1.5368898999999998E-5</v>
      </c>
      <c r="I951" s="105">
        <f>VLOOKUP(D951,'[1]Schedule of Pension Amounts LW'!$B$15:$E$1399,3,FALSE)</f>
        <v>741813</v>
      </c>
      <c r="J951" s="105">
        <f>-IF(ISNA(VLOOKUP(D951,'[1]Combined Contribution Amounts'!$A$2:$K$1335,5,FALSE)),0,VLOOKUP(D951,'[1]Combined Contribution Amounts'!$A$2:$K$1335,5,FALSE))</f>
        <v>-53793</v>
      </c>
      <c r="K951" s="105">
        <f>-IF(ISNA(VLOOKUP(D951,'[1]Combined Contribution Amounts'!$A$2:$K$1335,7,FALSE)),0,VLOOKUP(D951,'[1]Combined Contribution Amounts'!$A$2:$K$1335,7,FALSE))+-IF(ISNA(VLOOKUP(D951,'[1]Combined Contribution Amounts'!$A$2:$K$1335,8,FALSE)),0,VLOOKUP(D951,'[1]Combined Contribution Amounts'!$A$2:$K$1335,8,FALSE))+-IF(ISNA(VLOOKUP(D951,'[1]Combined Contribution Amounts'!$A$2:$K$1335,9,FALSE)),0,VLOOKUP(D951,'[1]Combined Contribution Amounts'!$A$2:$K$1335,9,FALSE))</f>
        <v>0</v>
      </c>
      <c r="L951" s="105">
        <f>VLOOKUP(D951,'[1]Pension Expense Details'!$D$23:$S$1407,16,FALSE)</f>
        <v>90454</v>
      </c>
      <c r="M951" s="105">
        <f>ROUND(('[1]68_InOutFlowsCurPrdAndPriorHist'!$F$28-'[1]68_InOutFlowsCurPrdAndPriorHist'!$F$31)*$H951,0)-VLOOKUP(D951,'[1]Pension Expense Details'!$D$23:$S$1407,12,FALSE)</f>
        <v>-12729</v>
      </c>
      <c r="N951" s="105">
        <f>ROUND(('[1]68_InOutFlowsCurPrdAndPriorHist'!$F$29-'[1]68_InOutFlowsCurPrdAndPriorHist'!$F$32)*$H951,0)-VLOOKUP(D951,'[1]Pension Expense Details'!$D$23:$S$1407,13,FALSE)</f>
        <v>-96181</v>
      </c>
      <c r="O951" s="105">
        <f>ROUND(('[1]68_InOutFlowsCurPrdAndPriorHist'!$F$30-'[1]68_InOutFlowsCurPrdAndPriorHist'!$F$33)*$H951,0)-VLOOKUP(D951,'[1]Pension Expense Details'!$D$23:$S$1407,14,FALSE)</f>
        <v>41592</v>
      </c>
      <c r="P951" s="105">
        <f>ROUND((VLOOKUP(D951,'[1]Schedule of Pension Amounts LW'!$B$15:$AC$1399,28,FALSE)-VLOOKUP(D951,'[1]Schedule of Pension Amounts LW'!$B$15:$AC$1399,27,FALSE))*'[1]Schedule of Pension Amounts LW'!AD$4,0)+VLOOKUP(D951,'[1]Schedule of Pension Amounts LW'!$B$15:$AH$1399,33,FALSE)-VLOOKUP(D951,'[1]Pension Expense Details'!$D$23:$S$1407,15,FALSE)</f>
        <v>87767</v>
      </c>
      <c r="Q951" s="98">
        <f t="shared" si="62"/>
        <v>798923</v>
      </c>
      <c r="R951" s="98">
        <f>ROUND('[1]68_InOutFlowsCurPrdAndPrior'!$D$32*IF(ISNA(VLOOKUP(D951,'[1]Proportionate Shares'!$D$23:$I$1359,6,FALSE)),0,VLOOKUP(D951,'[1]Proportionate Shares'!$D$23:$I$1359,6,FALSE)),0)</f>
        <v>3356</v>
      </c>
      <c r="S951" s="98">
        <f>ROUND('[1]68_InOutFlowsCurPrdAndPrior'!$D$33*IF(ISNA(VLOOKUP(D951,'[1]Proportionate Shares'!$D$23:$I$1359,6,FALSE)),0,VLOOKUP(D951,'[1]Proportionate Shares'!$D$23:$I$1359,6,FALSE)),0)</f>
        <v>247865</v>
      </c>
      <c r="T951" s="98">
        <f>ROUND('[1]68_InOutFlowsCurPrdAndPrior'!$D$35*IF(ISNA(VLOOKUP(D951,'[1]Proportionate Shares'!$D$23:$I$1359,6,FALSE)),0,VLOOKUP(D951,'[1]Proportionate Shares'!$D$23:$I$1359,6,FALSE)),0)</f>
        <v>48032</v>
      </c>
      <c r="U951" s="98">
        <f>VLOOKUP(D951,'[1]Schedule of Pension Amounts LW'!$B$15:$AS$1399,36,FALSE)</f>
        <v>150674</v>
      </c>
      <c r="V951" s="99">
        <f t="shared" si="63"/>
        <v>449927</v>
      </c>
      <c r="W951" s="98">
        <f>ROUND('[1]68_InOutFlowsCurPrdAndPrior'!$F$32*IF(ISNA(VLOOKUP(D951,'[1]Proportionate Shares'!$D$23:$I$1359,6,FALSE)),0,VLOOKUP(D951,'[1]Proportionate Shares'!$D$23:$I$1359,6,FALSE)),0)</f>
        <v>27740</v>
      </c>
      <c r="X951" s="98">
        <f>ROUND('[1]68_InOutFlowsCurPrdAndPrior'!$F$33*IF(ISNA(VLOOKUP(D951,'[1]Proportionate Shares'!$D$23:$I$1359,6,FALSE)),0,VLOOKUP(D951,'[1]Proportionate Shares'!$D$23:$I$1359,6,FALSE)),0)</f>
        <v>102430</v>
      </c>
      <c r="Y951" s="98">
        <f>ROUND('[1]68_InOutFlowsCurPrdAndPrior'!$F$35*IF(ISNA(VLOOKUP(D951,'[1]Proportionate Shares'!$D$23:$I$1359,6,FALSE)),0,VLOOKUP(D951,'[1]Proportionate Shares'!$D$23:$I$1359,6,FALSE)),0)</f>
        <v>40009</v>
      </c>
      <c r="Z951" s="98">
        <f>-VLOOKUP(D951,'[1]Schedule of Pension Amounts LW'!$B$15:$AS$1399,37,FALSE)</f>
        <v>7062</v>
      </c>
      <c r="AA951" s="99">
        <f t="shared" si="64"/>
        <v>177241</v>
      </c>
      <c r="AB951" s="72">
        <f>VLOOKUP(D951,'[1]Pension Expense Details'!$D$22:$S$1407,16,FALSE)</f>
        <v>90454</v>
      </c>
      <c r="AC951" s="72">
        <f t="shared" si="65"/>
        <v>102386</v>
      </c>
      <c r="AD951" s="72">
        <f>VLOOKUP(D951,'[1]Schedule of Pension Amounts LW'!$B$15:$W$1399,22,FALSE)</f>
        <v>192840</v>
      </c>
    </row>
    <row r="952" spans="1:30" x14ac:dyDescent="0.3">
      <c r="A952" s="104"/>
      <c r="B952" s="33"/>
      <c r="C952" s="33" t="str">
        <f>VLOOKUP(D952,'[1]Employer information'!$I$3:$J$1391,2,FALSE)</f>
        <v xml:space="preserve">Public Education                                  </v>
      </c>
      <c r="D952" s="33" t="str">
        <f>'[1]Schedule of Pension Amounts LW'!B945</f>
        <v>0929</v>
      </c>
      <c r="E952" s="33" t="str">
        <f>IF(ISNA(VLOOKUP(D952,'[1]Proportionate Shares'!$D$23:$G$1400,2,FALSE)),"",VLOOKUP(D952,'[1]Proportionate Shares'!$D$23:$G$1400,2,FALSE))</f>
        <v>109910</v>
      </c>
      <c r="F952" s="33" t="str">
        <f>IF(ISNA(VLOOKUP(D952,'[1]Proportionate Shares'!$D$23:$G$1400,3,FALSE)),"",VLOOKUP(D952,'[1]Proportionate Shares'!$D$23:$G$1400,3,FALSE))</f>
        <v xml:space="preserve">   </v>
      </c>
      <c r="G952" s="34" t="str">
        <f>VLOOKUP(D952,'[1]Employer information'!$A$3:$B$1390,2,FALSE)</f>
        <v>MOUNT CALM ISD</v>
      </c>
      <c r="H952" s="36">
        <f>IF(ISNA(VLOOKUP(D952,'[1]Proportionate Shares'!$D$23:$I$1377,6,FALSE)),0,VLOOKUP(D952,'[1]Proportionate Shares'!$D$23:$I$1377,6,FALSE))</f>
        <v>8.1280060000000005E-6</v>
      </c>
      <c r="I952" s="105">
        <f>VLOOKUP(D952,'[1]Schedule of Pension Amounts LW'!$B$15:$E$1399,3,FALSE)</f>
        <v>473100</v>
      </c>
      <c r="J952" s="105">
        <f>-IF(ISNA(VLOOKUP(D952,'[1]Combined Contribution Amounts'!$A$2:$K$1335,5,FALSE)),0,VLOOKUP(D952,'[1]Combined Contribution Amounts'!$A$2:$K$1335,5,FALSE))</f>
        <v>-28449</v>
      </c>
      <c r="K952" s="105">
        <f>-IF(ISNA(VLOOKUP(D952,'[1]Combined Contribution Amounts'!$A$2:$K$1335,7,FALSE)),0,VLOOKUP(D952,'[1]Combined Contribution Amounts'!$A$2:$K$1335,7,FALSE))+-IF(ISNA(VLOOKUP(D952,'[1]Combined Contribution Amounts'!$A$2:$K$1335,8,FALSE)),0,VLOOKUP(D952,'[1]Combined Contribution Amounts'!$A$2:$K$1335,8,FALSE))+-IF(ISNA(VLOOKUP(D952,'[1]Combined Contribution Amounts'!$A$2:$K$1335,9,FALSE)),0,VLOOKUP(D952,'[1]Combined Contribution Amounts'!$A$2:$K$1335,9,FALSE))</f>
        <v>0</v>
      </c>
      <c r="L952" s="105">
        <f>VLOOKUP(D952,'[1]Pension Expense Details'!$D$23:$S$1407,16,FALSE)</f>
        <v>35141</v>
      </c>
      <c r="M952" s="105">
        <f>ROUND(('[1]68_InOutFlowsCurPrdAndPriorHist'!$F$28-'[1]68_InOutFlowsCurPrdAndPriorHist'!$F$31)*$H952,0)-VLOOKUP(D952,'[1]Pension Expense Details'!$D$23:$S$1407,12,FALSE)</f>
        <v>-6732</v>
      </c>
      <c r="N952" s="105">
        <f>ROUND(('[1]68_InOutFlowsCurPrdAndPriorHist'!$F$29-'[1]68_InOutFlowsCurPrdAndPriorHist'!$F$32)*$H952,0)-VLOOKUP(D952,'[1]Pension Expense Details'!$D$23:$S$1407,13,FALSE)</f>
        <v>-50867</v>
      </c>
      <c r="O952" s="105">
        <f>ROUND(('[1]68_InOutFlowsCurPrdAndPriorHist'!$F$30-'[1]68_InOutFlowsCurPrdAndPriorHist'!$F$33)*$H952,0)-VLOOKUP(D952,'[1]Pension Expense Details'!$D$23:$S$1407,14,FALSE)</f>
        <v>21996</v>
      </c>
      <c r="P952" s="105">
        <f>ROUND((VLOOKUP(D952,'[1]Schedule of Pension Amounts LW'!$B$15:$AC$1399,28,FALSE)-VLOOKUP(D952,'[1]Schedule of Pension Amounts LW'!$B$15:$AC$1399,27,FALSE))*'[1]Schedule of Pension Amounts LW'!AD$4,0)+VLOOKUP(D952,'[1]Schedule of Pension Amounts LW'!$B$15:$AH$1399,33,FALSE)-VLOOKUP(D952,'[1]Pension Expense Details'!$D$23:$S$1407,15,FALSE)</f>
        <v>-21670</v>
      </c>
      <c r="Q952" s="98">
        <f t="shared" si="62"/>
        <v>422519</v>
      </c>
      <c r="R952" s="98">
        <f>ROUND('[1]68_InOutFlowsCurPrdAndPrior'!$D$32*IF(ISNA(VLOOKUP(D952,'[1]Proportionate Shares'!$D$23:$I$1359,6,FALSE)),0,VLOOKUP(D952,'[1]Proportionate Shares'!$D$23:$I$1359,6,FALSE)),0)</f>
        <v>1775</v>
      </c>
      <c r="S952" s="98">
        <f>ROUND('[1]68_InOutFlowsCurPrdAndPrior'!$D$33*IF(ISNA(VLOOKUP(D952,'[1]Proportionate Shares'!$D$23:$I$1359,6,FALSE)),0,VLOOKUP(D952,'[1]Proportionate Shares'!$D$23:$I$1359,6,FALSE)),0)</f>
        <v>131086</v>
      </c>
      <c r="T952" s="98">
        <f>ROUND('[1]68_InOutFlowsCurPrdAndPrior'!$D$35*IF(ISNA(VLOOKUP(D952,'[1]Proportionate Shares'!$D$23:$I$1359,6,FALSE)),0,VLOOKUP(D952,'[1]Proportionate Shares'!$D$23:$I$1359,6,FALSE)),0)</f>
        <v>25402</v>
      </c>
      <c r="U952" s="98">
        <f>VLOOKUP(D952,'[1]Schedule of Pension Amounts LW'!$B$15:$AS$1399,36,FALSE)</f>
        <v>83844</v>
      </c>
      <c r="V952" s="99">
        <f t="shared" si="63"/>
        <v>242107</v>
      </c>
      <c r="W952" s="98">
        <f>ROUND('[1]68_InOutFlowsCurPrdAndPrior'!$F$32*IF(ISNA(VLOOKUP(D952,'[1]Proportionate Shares'!$D$23:$I$1359,6,FALSE)),0,VLOOKUP(D952,'[1]Proportionate Shares'!$D$23:$I$1359,6,FALSE)),0)</f>
        <v>14671</v>
      </c>
      <c r="X952" s="98">
        <f>ROUND('[1]68_InOutFlowsCurPrdAndPrior'!$F$33*IF(ISNA(VLOOKUP(D952,'[1]Proportionate Shares'!$D$23:$I$1359,6,FALSE)),0,VLOOKUP(D952,'[1]Proportionate Shares'!$D$23:$I$1359,6,FALSE)),0)</f>
        <v>54171</v>
      </c>
      <c r="Y952" s="98">
        <f>ROUND('[1]68_InOutFlowsCurPrdAndPrior'!$F$35*IF(ISNA(VLOOKUP(D952,'[1]Proportionate Shares'!$D$23:$I$1359,6,FALSE)),0,VLOOKUP(D952,'[1]Proportionate Shares'!$D$23:$I$1359,6,FALSE)),0)</f>
        <v>21159</v>
      </c>
      <c r="Z952" s="98">
        <f>-VLOOKUP(D952,'[1]Schedule of Pension Amounts LW'!$B$15:$AS$1399,37,FALSE)</f>
        <v>21094</v>
      </c>
      <c r="AA952" s="99">
        <f t="shared" si="64"/>
        <v>111095</v>
      </c>
      <c r="AB952" s="72">
        <f>VLOOKUP(D952,'[1]Pension Expense Details'!$D$22:$S$1407,16,FALSE)</f>
        <v>35141</v>
      </c>
      <c r="AC952" s="72">
        <f t="shared" si="65"/>
        <v>66038</v>
      </c>
      <c r="AD952" s="72">
        <f>VLOOKUP(D952,'[1]Schedule of Pension Amounts LW'!$B$15:$W$1399,22,FALSE)</f>
        <v>101179</v>
      </c>
    </row>
    <row r="953" spans="1:30" x14ac:dyDescent="0.3">
      <c r="A953" s="104"/>
      <c r="B953" s="33"/>
      <c r="C953" s="33" t="str">
        <f>VLOOKUP(D953,'[1]Employer information'!$I$3:$J$1391,2,FALSE)</f>
        <v xml:space="preserve">Public Education                                  </v>
      </c>
      <c r="D953" s="33" t="str">
        <f>'[1]Schedule of Pension Amounts LW'!B946</f>
        <v>0930</v>
      </c>
      <c r="E953" s="33" t="str">
        <f>IF(ISNA(VLOOKUP(D953,'[1]Proportionate Shares'!$D$23:$G$1400,2,FALSE)),"",VLOOKUP(D953,'[1]Proportionate Shares'!$D$23:$G$1400,2,FALSE))</f>
        <v>201907</v>
      </c>
      <c r="F953" s="33" t="str">
        <f>IF(ISNA(VLOOKUP(D953,'[1]Proportionate Shares'!$D$23:$G$1400,3,FALSE)),"",VLOOKUP(D953,'[1]Proportionate Shares'!$D$23:$G$1400,3,FALSE))</f>
        <v xml:space="preserve">   </v>
      </c>
      <c r="G953" s="34" t="str">
        <f>VLOOKUP(D953,'[1]Employer information'!$A$3:$B$1390,2,FALSE)</f>
        <v>MOUNT ENTERPRISE ISD</v>
      </c>
      <c r="H953" s="36">
        <f>IF(ISNA(VLOOKUP(D953,'[1]Proportionate Shares'!$D$23:$I$1377,6,FALSE)),0,VLOOKUP(D953,'[1]Proportionate Shares'!$D$23:$I$1377,6,FALSE))</f>
        <v>2.1502688E-5</v>
      </c>
      <c r="I953" s="105">
        <f>VLOOKUP(D953,'[1]Schedule of Pension Amounts LW'!$B$15:$E$1399,3,FALSE)</f>
        <v>1127531</v>
      </c>
      <c r="J953" s="105">
        <f>-IF(ISNA(VLOOKUP(D953,'[1]Combined Contribution Amounts'!$A$2:$K$1335,5,FALSE)),0,VLOOKUP(D953,'[1]Combined Contribution Amounts'!$A$2:$K$1335,5,FALSE))</f>
        <v>-75262</v>
      </c>
      <c r="K953" s="105">
        <f>-IF(ISNA(VLOOKUP(D953,'[1]Combined Contribution Amounts'!$A$2:$K$1335,7,FALSE)),0,VLOOKUP(D953,'[1]Combined Contribution Amounts'!$A$2:$K$1335,7,FALSE))+-IF(ISNA(VLOOKUP(D953,'[1]Combined Contribution Amounts'!$A$2:$K$1335,8,FALSE)),0,VLOOKUP(D953,'[1]Combined Contribution Amounts'!$A$2:$K$1335,8,FALSE))+-IF(ISNA(VLOOKUP(D953,'[1]Combined Contribution Amounts'!$A$2:$K$1335,9,FALSE)),0,VLOOKUP(D953,'[1]Combined Contribution Amounts'!$A$2:$K$1335,9,FALSE))</f>
        <v>0</v>
      </c>
      <c r="L953" s="105">
        <f>VLOOKUP(D953,'[1]Pension Expense Details'!$D$23:$S$1407,16,FALSE)</f>
        <v>112464</v>
      </c>
      <c r="M953" s="105">
        <f>ROUND(('[1]68_InOutFlowsCurPrdAndPriorHist'!$F$28-'[1]68_InOutFlowsCurPrdAndPriorHist'!$F$31)*$H953,0)-VLOOKUP(D953,'[1]Pension Expense Details'!$D$23:$S$1407,12,FALSE)</f>
        <v>-17810</v>
      </c>
      <c r="N953" s="105">
        <f>ROUND(('[1]68_InOutFlowsCurPrdAndPriorHist'!$F$29-'[1]68_InOutFlowsCurPrdAndPriorHist'!$F$32)*$H953,0)-VLOOKUP(D953,'[1]Pension Expense Details'!$D$23:$S$1407,13,FALSE)</f>
        <v>-134568</v>
      </c>
      <c r="O953" s="105">
        <f>ROUND(('[1]68_InOutFlowsCurPrdAndPriorHist'!$F$30-'[1]68_InOutFlowsCurPrdAndPriorHist'!$F$33)*$H953,0)-VLOOKUP(D953,'[1]Pension Expense Details'!$D$23:$S$1407,14,FALSE)</f>
        <v>58191</v>
      </c>
      <c r="P953" s="105">
        <f>ROUND((VLOOKUP(D953,'[1]Schedule of Pension Amounts LW'!$B$15:$AC$1399,28,FALSE)-VLOOKUP(D953,'[1]Schedule of Pension Amounts LW'!$B$15:$AC$1399,27,FALSE))*'[1]Schedule of Pension Amounts LW'!AD$4,0)+VLOOKUP(D953,'[1]Schedule of Pension Amounts LW'!$B$15:$AH$1399,33,FALSE)-VLOOKUP(D953,'[1]Pension Expense Details'!$D$23:$S$1407,15,FALSE)</f>
        <v>47231</v>
      </c>
      <c r="Q953" s="98">
        <f t="shared" si="62"/>
        <v>1117777</v>
      </c>
      <c r="R953" s="98">
        <f>ROUND('[1]68_InOutFlowsCurPrdAndPrior'!$D$32*IF(ISNA(VLOOKUP(D953,'[1]Proportionate Shares'!$D$23:$I$1359,6,FALSE)),0,VLOOKUP(D953,'[1]Proportionate Shares'!$D$23:$I$1359,6,FALSE)),0)</f>
        <v>4696</v>
      </c>
      <c r="S953" s="98">
        <f>ROUND('[1]68_InOutFlowsCurPrdAndPrior'!$D$33*IF(ISNA(VLOOKUP(D953,'[1]Proportionate Shares'!$D$23:$I$1359,6,FALSE)),0,VLOOKUP(D953,'[1]Proportionate Shares'!$D$23:$I$1359,6,FALSE)),0)</f>
        <v>346789</v>
      </c>
      <c r="T953" s="98">
        <f>ROUND('[1]68_InOutFlowsCurPrdAndPrior'!$D$35*IF(ISNA(VLOOKUP(D953,'[1]Proportionate Shares'!$D$23:$I$1359,6,FALSE)),0,VLOOKUP(D953,'[1]Proportionate Shares'!$D$23:$I$1359,6,FALSE)),0)</f>
        <v>67201</v>
      </c>
      <c r="U953" s="98">
        <f>VLOOKUP(D953,'[1]Schedule of Pension Amounts LW'!$B$15:$AS$1399,36,FALSE)</f>
        <v>163517</v>
      </c>
      <c r="V953" s="99">
        <f t="shared" si="63"/>
        <v>582203</v>
      </c>
      <c r="W953" s="98">
        <f>ROUND('[1]68_InOutFlowsCurPrdAndPrior'!$F$32*IF(ISNA(VLOOKUP(D953,'[1]Proportionate Shares'!$D$23:$I$1359,6,FALSE)),0,VLOOKUP(D953,'[1]Proportionate Shares'!$D$23:$I$1359,6,FALSE)),0)</f>
        <v>38811</v>
      </c>
      <c r="X953" s="98">
        <f>ROUND('[1]68_InOutFlowsCurPrdAndPrior'!$F$33*IF(ISNA(VLOOKUP(D953,'[1]Proportionate Shares'!$D$23:$I$1359,6,FALSE)),0,VLOOKUP(D953,'[1]Proportionate Shares'!$D$23:$I$1359,6,FALSE)),0)</f>
        <v>143310</v>
      </c>
      <c r="Y953" s="98">
        <f>ROUND('[1]68_InOutFlowsCurPrdAndPrior'!$F$35*IF(ISNA(VLOOKUP(D953,'[1]Proportionate Shares'!$D$23:$I$1359,6,FALSE)),0,VLOOKUP(D953,'[1]Proportionate Shares'!$D$23:$I$1359,6,FALSE)),0)</f>
        <v>55977</v>
      </c>
      <c r="Z953" s="98">
        <f>-VLOOKUP(D953,'[1]Schedule of Pension Amounts LW'!$B$15:$AS$1399,37,FALSE)</f>
        <v>2966</v>
      </c>
      <c r="AA953" s="99">
        <f t="shared" si="64"/>
        <v>241064</v>
      </c>
      <c r="AB953" s="72">
        <f>VLOOKUP(D953,'[1]Pension Expense Details'!$D$22:$S$1407,16,FALSE)</f>
        <v>112464</v>
      </c>
      <c r="AC953" s="72">
        <f t="shared" si="65"/>
        <v>139086</v>
      </c>
      <c r="AD953" s="72">
        <f>VLOOKUP(D953,'[1]Schedule of Pension Amounts LW'!$B$15:$W$1399,22,FALSE)</f>
        <v>251550</v>
      </c>
    </row>
    <row r="954" spans="1:30" x14ac:dyDescent="0.3">
      <c r="A954" s="104"/>
      <c r="B954" s="33"/>
      <c r="C954" s="33" t="str">
        <f>VLOOKUP(D954,'[1]Employer information'!$I$3:$J$1391,2,FALSE)</f>
        <v xml:space="preserve">Public Education                                  </v>
      </c>
      <c r="D954" s="33" t="str">
        <f>'[1]Schedule of Pension Amounts LW'!B947</f>
        <v>0931</v>
      </c>
      <c r="E954" s="33" t="str">
        <f>IF(ISNA(VLOOKUP(D954,'[1]Proportionate Shares'!$D$23:$G$1400,2,FALSE)),"",VLOOKUP(D954,'[1]Proportionate Shares'!$D$23:$G$1400,2,FALSE))</f>
        <v>225902</v>
      </c>
      <c r="F954" s="33" t="str">
        <f>IF(ISNA(VLOOKUP(D954,'[1]Proportionate Shares'!$D$23:$G$1400,3,FALSE)),"",VLOOKUP(D954,'[1]Proportionate Shares'!$D$23:$G$1400,3,FALSE))</f>
        <v xml:space="preserve">   </v>
      </c>
      <c r="G954" s="34" t="str">
        <f>VLOOKUP(D954,'[1]Employer information'!$A$3:$B$1390,2,FALSE)</f>
        <v>MOUNT PLEASANT ISD</v>
      </c>
      <c r="H954" s="36">
        <f>IF(ISNA(VLOOKUP(D954,'[1]Proportionate Shares'!$D$23:$I$1377,6,FALSE)),0,VLOOKUP(D954,'[1]Proportionate Shares'!$D$23:$I$1377,6,FALSE))</f>
        <v>3.1344949200000003E-4</v>
      </c>
      <c r="I954" s="105">
        <f>VLOOKUP(D954,'[1]Schedule of Pension Amounts LW'!$B$15:$E$1399,3,FALSE)</f>
        <v>16712097</v>
      </c>
      <c r="J954" s="105">
        <f>-IF(ISNA(VLOOKUP(D954,'[1]Combined Contribution Amounts'!$A$2:$K$1335,5,FALSE)),0,VLOOKUP(D954,'[1]Combined Contribution Amounts'!$A$2:$K$1335,5,FALSE))</f>
        <v>-1097111</v>
      </c>
      <c r="K954" s="105">
        <f>-IF(ISNA(VLOOKUP(D954,'[1]Combined Contribution Amounts'!$A$2:$K$1335,7,FALSE)),0,VLOOKUP(D954,'[1]Combined Contribution Amounts'!$A$2:$K$1335,7,FALSE))+-IF(ISNA(VLOOKUP(D954,'[1]Combined Contribution Amounts'!$A$2:$K$1335,8,FALSE)),0,VLOOKUP(D954,'[1]Combined Contribution Amounts'!$A$2:$K$1335,8,FALSE))+-IF(ISNA(VLOOKUP(D954,'[1]Combined Contribution Amounts'!$A$2:$K$1335,9,FALSE)),0,VLOOKUP(D954,'[1]Combined Contribution Amounts'!$A$2:$K$1335,9,FALSE))</f>
        <v>0</v>
      </c>
      <c r="L954" s="105">
        <f>VLOOKUP(D954,'[1]Pension Expense Details'!$D$23:$S$1407,16,FALSE)</f>
        <v>1596049</v>
      </c>
      <c r="M954" s="105">
        <f>ROUND(('[1]68_InOutFlowsCurPrdAndPriorHist'!$F$28-'[1]68_InOutFlowsCurPrdAndPriorHist'!$F$31)*$H954,0)-VLOOKUP(D954,'[1]Pension Expense Details'!$D$23:$S$1407,12,FALSE)</f>
        <v>-259611</v>
      </c>
      <c r="N954" s="105">
        <f>ROUND(('[1]68_InOutFlowsCurPrdAndPriorHist'!$F$29-'[1]68_InOutFlowsCurPrdAndPriorHist'!$F$32)*$H954,0)-VLOOKUP(D954,'[1]Pension Expense Details'!$D$23:$S$1407,13,FALSE)</f>
        <v>-1961631</v>
      </c>
      <c r="O954" s="105">
        <f>ROUND(('[1]68_InOutFlowsCurPrdAndPriorHist'!$F$30-'[1]68_InOutFlowsCurPrdAndPriorHist'!$F$33)*$H954,0)-VLOOKUP(D954,'[1]Pension Expense Details'!$D$23:$S$1407,14,FALSE)</f>
        <v>848270</v>
      </c>
      <c r="P954" s="105">
        <f>ROUND((VLOOKUP(D954,'[1]Schedule of Pension Amounts LW'!$B$15:$AC$1399,28,FALSE)-VLOOKUP(D954,'[1]Schedule of Pension Amounts LW'!$B$15:$AC$1399,27,FALSE))*'[1]Schedule of Pension Amounts LW'!AD$4,0)+VLOOKUP(D954,'[1]Schedule of Pension Amounts LW'!$B$15:$AH$1399,33,FALSE)-VLOOKUP(D954,'[1]Pension Expense Details'!$D$23:$S$1407,15,FALSE)</f>
        <v>456022</v>
      </c>
      <c r="Q954" s="98">
        <f t="shared" si="62"/>
        <v>16294085</v>
      </c>
      <c r="R954" s="98">
        <f>ROUND('[1]68_InOutFlowsCurPrdAndPrior'!$D$32*IF(ISNA(VLOOKUP(D954,'[1]Proportionate Shares'!$D$23:$I$1359,6,FALSE)),0,VLOOKUP(D954,'[1]Proportionate Shares'!$D$23:$I$1359,6,FALSE)),0)</f>
        <v>68450</v>
      </c>
      <c r="S954" s="98">
        <f>ROUND('[1]68_InOutFlowsCurPrdAndPrior'!$D$33*IF(ISNA(VLOOKUP(D954,'[1]Proportionate Shares'!$D$23:$I$1359,6,FALSE)),0,VLOOKUP(D954,'[1]Proportionate Shares'!$D$23:$I$1359,6,FALSE)),0)</f>
        <v>5055225</v>
      </c>
      <c r="T954" s="98">
        <f>ROUND('[1]68_InOutFlowsCurPrdAndPrior'!$D$35*IF(ISNA(VLOOKUP(D954,'[1]Proportionate Shares'!$D$23:$I$1359,6,FALSE)),0,VLOOKUP(D954,'[1]Proportionate Shares'!$D$23:$I$1359,6,FALSE)),0)</f>
        <v>979605</v>
      </c>
      <c r="U954" s="98">
        <f>VLOOKUP(D954,'[1]Schedule of Pension Amounts LW'!$B$15:$AS$1399,36,FALSE)</f>
        <v>1267768</v>
      </c>
      <c r="V954" s="99">
        <f t="shared" si="63"/>
        <v>7371048</v>
      </c>
      <c r="W954" s="98">
        <f>ROUND('[1]68_InOutFlowsCurPrdAndPrior'!$F$32*IF(ISNA(VLOOKUP(D954,'[1]Proportionate Shares'!$D$23:$I$1359,6,FALSE)),0,VLOOKUP(D954,'[1]Proportionate Shares'!$D$23:$I$1359,6,FALSE)),0)</f>
        <v>565756</v>
      </c>
      <c r="X954" s="98">
        <f>ROUND('[1]68_InOutFlowsCurPrdAndPrior'!$F$33*IF(ISNA(VLOOKUP(D954,'[1]Proportionate Shares'!$D$23:$I$1359,6,FALSE)),0,VLOOKUP(D954,'[1]Proportionate Shares'!$D$23:$I$1359,6,FALSE)),0)</f>
        <v>2089058</v>
      </c>
      <c r="Y954" s="98">
        <f>ROUND('[1]68_InOutFlowsCurPrdAndPrior'!$F$35*IF(ISNA(VLOOKUP(D954,'[1]Proportionate Shares'!$D$23:$I$1359,6,FALSE)),0,VLOOKUP(D954,'[1]Proportionate Shares'!$D$23:$I$1359,6,FALSE)),0)</f>
        <v>815994</v>
      </c>
      <c r="Z954" s="98">
        <f>-VLOOKUP(D954,'[1]Schedule of Pension Amounts LW'!$B$15:$AS$1399,37,FALSE)</f>
        <v>198189</v>
      </c>
      <c r="AA954" s="99">
        <f t="shared" si="64"/>
        <v>3668997</v>
      </c>
      <c r="AB954" s="72">
        <f>VLOOKUP(D954,'[1]Pension Expense Details'!$D$22:$S$1407,16,FALSE)</f>
        <v>1596049</v>
      </c>
      <c r="AC954" s="72">
        <f t="shared" si="65"/>
        <v>1760057</v>
      </c>
      <c r="AD954" s="72">
        <f>VLOOKUP(D954,'[1]Schedule of Pension Amounts LW'!$B$15:$W$1399,22,FALSE)</f>
        <v>3356106</v>
      </c>
    </row>
    <row r="955" spans="1:30" x14ac:dyDescent="0.3">
      <c r="A955" s="104"/>
      <c r="B955" s="33"/>
      <c r="C955" s="33" t="str">
        <f>VLOOKUP(D955,'[1]Employer information'!$I$3:$J$1391,2,FALSE)</f>
        <v xml:space="preserve">Public Education                                  </v>
      </c>
      <c r="D955" s="33" t="str">
        <f>'[1]Schedule of Pension Amounts LW'!B948</f>
        <v>0933</v>
      </c>
      <c r="E955" s="33" t="str">
        <f>IF(ISNA(VLOOKUP(D955,'[1]Proportionate Shares'!$D$23:$G$1400,2,FALSE)),"",VLOOKUP(D955,'[1]Proportionate Shares'!$D$23:$G$1400,2,FALSE))</f>
        <v>080901</v>
      </c>
      <c r="F955" s="33" t="str">
        <f>IF(ISNA(VLOOKUP(D955,'[1]Proportionate Shares'!$D$23:$G$1400,3,FALSE)),"",VLOOKUP(D955,'[1]Proportionate Shares'!$D$23:$G$1400,3,FALSE))</f>
        <v xml:space="preserve">   </v>
      </c>
      <c r="G955" s="34" t="str">
        <f>VLOOKUP(D955,'[1]Employer information'!$A$3:$B$1390,2,FALSE)</f>
        <v>MOUNT VERNON ISD</v>
      </c>
      <c r="H955" s="36">
        <f>IF(ISNA(VLOOKUP(D955,'[1]Proportionate Shares'!$D$23:$I$1377,6,FALSE)),0,VLOOKUP(D955,'[1]Proportionate Shares'!$D$23:$I$1377,6,FALSE))</f>
        <v>7.8188449999999995E-5</v>
      </c>
      <c r="I955" s="105">
        <f>VLOOKUP(D955,'[1]Schedule of Pension Amounts LW'!$B$15:$E$1399,3,FALSE)</f>
        <v>4094245</v>
      </c>
      <c r="J955" s="105">
        <f>-IF(ISNA(VLOOKUP(D955,'[1]Combined Contribution Amounts'!$A$2:$K$1335,5,FALSE)),0,VLOOKUP(D955,'[1]Combined Contribution Amounts'!$A$2:$K$1335,5,FALSE))</f>
        <v>-273669</v>
      </c>
      <c r="K955" s="105">
        <f>-IF(ISNA(VLOOKUP(D955,'[1]Combined Contribution Amounts'!$A$2:$K$1335,7,FALSE)),0,VLOOKUP(D955,'[1]Combined Contribution Amounts'!$A$2:$K$1335,7,FALSE))+-IF(ISNA(VLOOKUP(D955,'[1]Combined Contribution Amounts'!$A$2:$K$1335,8,FALSE)),0,VLOOKUP(D955,'[1]Combined Contribution Amounts'!$A$2:$K$1335,8,FALSE))+-IF(ISNA(VLOOKUP(D955,'[1]Combined Contribution Amounts'!$A$2:$K$1335,9,FALSE)),0,VLOOKUP(D955,'[1]Combined Contribution Amounts'!$A$2:$K$1335,9,FALSE))</f>
        <v>0</v>
      </c>
      <c r="L955" s="105">
        <f>VLOOKUP(D955,'[1]Pension Expense Details'!$D$23:$S$1407,16,FALSE)</f>
        <v>409836</v>
      </c>
      <c r="M955" s="105">
        <f>ROUND(('[1]68_InOutFlowsCurPrdAndPriorHist'!$F$28-'[1]68_InOutFlowsCurPrdAndPriorHist'!$F$31)*$H955,0)-VLOOKUP(D955,'[1]Pension Expense Details'!$D$23:$S$1407,12,FALSE)</f>
        <v>-64758</v>
      </c>
      <c r="N955" s="105">
        <f>ROUND(('[1]68_InOutFlowsCurPrdAndPriorHist'!$F$29-'[1]68_InOutFlowsCurPrdAndPriorHist'!$F$32)*$H955,0)-VLOOKUP(D955,'[1]Pension Expense Details'!$D$23:$S$1407,13,FALSE)</f>
        <v>-489319</v>
      </c>
      <c r="O955" s="105">
        <f>ROUND(('[1]68_InOutFlowsCurPrdAndPriorHist'!$F$30-'[1]68_InOutFlowsCurPrdAndPriorHist'!$F$33)*$H955,0)-VLOOKUP(D955,'[1]Pension Expense Details'!$D$23:$S$1407,14,FALSE)</f>
        <v>211597</v>
      </c>
      <c r="P955" s="105">
        <f>ROUND((VLOOKUP(D955,'[1]Schedule of Pension Amounts LW'!$B$15:$AC$1399,28,FALSE)-VLOOKUP(D955,'[1]Schedule of Pension Amounts LW'!$B$15:$AC$1399,27,FALSE))*'[1]Schedule of Pension Amounts LW'!AD$4,0)+VLOOKUP(D955,'[1]Schedule of Pension Amounts LW'!$B$15:$AH$1399,33,FALSE)-VLOOKUP(D955,'[1]Pension Expense Details'!$D$23:$S$1407,15,FALSE)</f>
        <v>176548</v>
      </c>
      <c r="Q955" s="98">
        <f t="shared" si="62"/>
        <v>4064480</v>
      </c>
      <c r="R955" s="98">
        <f>ROUND('[1]68_InOutFlowsCurPrdAndPrior'!$D$32*IF(ISNA(VLOOKUP(D955,'[1]Proportionate Shares'!$D$23:$I$1359,6,FALSE)),0,VLOOKUP(D955,'[1]Proportionate Shares'!$D$23:$I$1359,6,FALSE)),0)</f>
        <v>17074</v>
      </c>
      <c r="S955" s="98">
        <f>ROUND('[1]68_InOutFlowsCurPrdAndPrior'!$D$33*IF(ISNA(VLOOKUP(D955,'[1]Proportionate Shares'!$D$23:$I$1359,6,FALSE)),0,VLOOKUP(D955,'[1]Proportionate Shares'!$D$23:$I$1359,6,FALSE)),0)</f>
        <v>1261001</v>
      </c>
      <c r="T955" s="98">
        <f>ROUND('[1]68_InOutFlowsCurPrdAndPrior'!$D$35*IF(ISNA(VLOOKUP(D955,'[1]Proportionate Shares'!$D$23:$I$1359,6,FALSE)),0,VLOOKUP(D955,'[1]Proportionate Shares'!$D$23:$I$1359,6,FALSE)),0)</f>
        <v>244358</v>
      </c>
      <c r="U955" s="98">
        <f>VLOOKUP(D955,'[1]Schedule of Pension Amounts LW'!$B$15:$AS$1399,36,FALSE)</f>
        <v>418843</v>
      </c>
      <c r="V955" s="99">
        <f t="shared" si="63"/>
        <v>1941276</v>
      </c>
      <c r="W955" s="98">
        <f>ROUND('[1]68_InOutFlowsCurPrdAndPrior'!$F$32*IF(ISNA(VLOOKUP(D955,'[1]Proportionate Shares'!$D$23:$I$1359,6,FALSE)),0,VLOOKUP(D955,'[1]Proportionate Shares'!$D$23:$I$1359,6,FALSE)),0)</f>
        <v>141125</v>
      </c>
      <c r="X955" s="98">
        <f>ROUND('[1]68_InOutFlowsCurPrdAndPrior'!$F$33*IF(ISNA(VLOOKUP(D955,'[1]Proportionate Shares'!$D$23:$I$1359,6,FALSE)),0,VLOOKUP(D955,'[1]Proportionate Shares'!$D$23:$I$1359,6,FALSE)),0)</f>
        <v>521105</v>
      </c>
      <c r="Y955" s="98">
        <f>ROUND('[1]68_InOutFlowsCurPrdAndPrior'!$F$35*IF(ISNA(VLOOKUP(D955,'[1]Proportionate Shares'!$D$23:$I$1359,6,FALSE)),0,VLOOKUP(D955,'[1]Proportionate Shares'!$D$23:$I$1359,6,FALSE)),0)</f>
        <v>203546</v>
      </c>
      <c r="Z955" s="98">
        <f>-VLOOKUP(D955,'[1]Schedule of Pension Amounts LW'!$B$15:$AS$1399,37,FALSE)</f>
        <v>232076</v>
      </c>
      <c r="AA955" s="99">
        <f t="shared" si="64"/>
        <v>1097852</v>
      </c>
      <c r="AB955" s="72">
        <f>VLOOKUP(D955,'[1]Pension Expense Details'!$D$22:$S$1407,16,FALSE)</f>
        <v>409836</v>
      </c>
      <c r="AC955" s="72">
        <f t="shared" si="65"/>
        <v>426796</v>
      </c>
      <c r="AD955" s="72">
        <f>VLOOKUP(D955,'[1]Schedule of Pension Amounts LW'!$B$15:$W$1399,22,FALSE)</f>
        <v>836632</v>
      </c>
    </row>
    <row r="956" spans="1:30" x14ac:dyDescent="0.3">
      <c r="A956" s="104"/>
      <c r="B956" s="33"/>
      <c r="C956" s="33" t="str">
        <f>VLOOKUP(D956,'[1]Employer information'!$I$3:$J$1391,2,FALSE)</f>
        <v xml:space="preserve">Public Education                                  </v>
      </c>
      <c r="D956" s="33" t="str">
        <f>'[1]Schedule of Pension Amounts LW'!B949</f>
        <v>1388</v>
      </c>
      <c r="E956" s="33" t="str">
        <f>IF(ISNA(VLOOKUP(D956,'[1]Proportionate Shares'!$D$23:$G$1400,2,FALSE)),"",VLOOKUP(D956,'[1]Proportionate Shares'!$D$23:$G$1400,2,FALSE))</f>
        <v>049902</v>
      </c>
      <c r="F956" s="33" t="str">
        <f>IF(ISNA(VLOOKUP(D956,'[1]Proportionate Shares'!$D$23:$G$1400,3,FALSE)),"",VLOOKUP(D956,'[1]Proportionate Shares'!$D$23:$G$1400,3,FALSE))</f>
        <v/>
      </c>
      <c r="G956" s="34" t="str">
        <f>VLOOKUP(D956,'[1]Employer information'!$A$3:$B$1390,2,FALSE)</f>
        <v>MUENSTER ISD</v>
      </c>
      <c r="H956" s="36">
        <f>IF(ISNA(VLOOKUP(D956,'[1]Proportionate Shares'!$D$23:$I$1377,6,FALSE)),0,VLOOKUP(D956,'[1]Proportionate Shares'!$D$23:$I$1377,6,FALSE))</f>
        <v>2.4934283999999999E-5</v>
      </c>
      <c r="I956" s="105">
        <f>VLOOKUP(D956,'[1]Schedule of Pension Amounts LW'!$B$15:$E$1399,3,FALSE)</f>
        <v>1301641</v>
      </c>
      <c r="J956" s="105">
        <f>-IF(ISNA(VLOOKUP(D956,'[1]Combined Contribution Amounts'!$A$2:$K$1335,5,FALSE)),0,VLOOKUP(D956,'[1]Combined Contribution Amounts'!$A$2:$K$1335,5,FALSE))</f>
        <v>-87273</v>
      </c>
      <c r="K956" s="105">
        <f>-IF(ISNA(VLOOKUP(D956,'[1]Combined Contribution Amounts'!$A$2:$K$1335,7,FALSE)),0,VLOOKUP(D956,'[1]Combined Contribution Amounts'!$A$2:$K$1335,7,FALSE))+-IF(ISNA(VLOOKUP(D956,'[1]Combined Contribution Amounts'!$A$2:$K$1335,8,FALSE)),0,VLOOKUP(D956,'[1]Combined Contribution Amounts'!$A$2:$K$1335,8,FALSE))+-IF(ISNA(VLOOKUP(D956,'[1]Combined Contribution Amounts'!$A$2:$K$1335,9,FALSE)),0,VLOOKUP(D956,'[1]Combined Contribution Amounts'!$A$2:$K$1335,9,FALSE))</f>
        <v>0</v>
      </c>
      <c r="L956" s="105">
        <f>VLOOKUP(D956,'[1]Pension Expense Details'!$D$23:$S$1407,16,FALSE)</f>
        <v>131329</v>
      </c>
      <c r="M956" s="105">
        <f>ROUND(('[1]68_InOutFlowsCurPrdAndPriorHist'!$F$28-'[1]68_InOutFlowsCurPrdAndPriorHist'!$F$31)*$H956,0)-VLOOKUP(D956,'[1]Pension Expense Details'!$D$23:$S$1407,12,FALSE)</f>
        <v>-20652</v>
      </c>
      <c r="N956" s="105">
        <f>ROUND(('[1]68_InOutFlowsCurPrdAndPriorHist'!$F$29-'[1]68_InOutFlowsCurPrdAndPriorHist'!$F$32)*$H956,0)-VLOOKUP(D956,'[1]Pension Expense Details'!$D$23:$S$1407,13,FALSE)</f>
        <v>-156044</v>
      </c>
      <c r="O956" s="105">
        <f>ROUND(('[1]68_InOutFlowsCurPrdAndPriorHist'!$F$30-'[1]68_InOutFlowsCurPrdAndPriorHist'!$F$33)*$H956,0)-VLOOKUP(D956,'[1]Pension Expense Details'!$D$23:$S$1407,14,FALSE)</f>
        <v>67478</v>
      </c>
      <c r="P956" s="105">
        <f>ROUND((VLOOKUP(D956,'[1]Schedule of Pension Amounts LW'!$B$15:$AC$1399,28,FALSE)-VLOOKUP(D956,'[1]Schedule of Pension Amounts LW'!$B$15:$AC$1399,27,FALSE))*'[1]Schedule of Pension Amounts LW'!AD$4,0)+VLOOKUP(D956,'[1]Schedule of Pension Amounts LW'!$B$15:$AH$1399,33,FALSE)-VLOOKUP(D956,'[1]Pension Expense Details'!$D$23:$S$1407,15,FALSE)</f>
        <v>59683</v>
      </c>
      <c r="Q956" s="98">
        <f t="shared" si="62"/>
        <v>1296162</v>
      </c>
      <c r="R956" s="98">
        <f>ROUND('[1]68_InOutFlowsCurPrdAndPrior'!$D$32*IF(ISNA(VLOOKUP(D956,'[1]Proportionate Shares'!$D$23:$I$1359,6,FALSE)),0,VLOOKUP(D956,'[1]Proportionate Shares'!$D$23:$I$1359,6,FALSE)),0)</f>
        <v>5445</v>
      </c>
      <c r="S956" s="98">
        <f>ROUND('[1]68_InOutFlowsCurPrdAndPrior'!$D$33*IF(ISNA(VLOOKUP(D956,'[1]Proportionate Shares'!$D$23:$I$1359,6,FALSE)),0,VLOOKUP(D956,'[1]Proportionate Shares'!$D$23:$I$1359,6,FALSE)),0)</f>
        <v>402133</v>
      </c>
      <c r="T956" s="98">
        <f>ROUND('[1]68_InOutFlowsCurPrdAndPrior'!$D$35*IF(ISNA(VLOOKUP(D956,'[1]Proportionate Shares'!$D$23:$I$1359,6,FALSE)),0,VLOOKUP(D956,'[1]Proportionate Shares'!$D$23:$I$1359,6,FALSE)),0)</f>
        <v>77926</v>
      </c>
      <c r="U956" s="98">
        <f>VLOOKUP(D956,'[1]Schedule of Pension Amounts LW'!$B$15:$AS$1399,36,FALSE)</f>
        <v>199288</v>
      </c>
      <c r="V956" s="99">
        <f t="shared" si="63"/>
        <v>684792</v>
      </c>
      <c r="W956" s="98">
        <f>ROUND('[1]68_InOutFlowsCurPrdAndPrior'!$F$32*IF(ISNA(VLOOKUP(D956,'[1]Proportionate Shares'!$D$23:$I$1359,6,FALSE)),0,VLOOKUP(D956,'[1]Proportionate Shares'!$D$23:$I$1359,6,FALSE)),0)</f>
        <v>45005</v>
      </c>
      <c r="X956" s="98">
        <f>ROUND('[1]68_InOutFlowsCurPrdAndPrior'!$F$33*IF(ISNA(VLOOKUP(D956,'[1]Proportionate Shares'!$D$23:$I$1359,6,FALSE)),0,VLOOKUP(D956,'[1]Proportionate Shares'!$D$23:$I$1359,6,FALSE)),0)</f>
        <v>166180</v>
      </c>
      <c r="Y956" s="98">
        <f>ROUND('[1]68_InOutFlowsCurPrdAndPrior'!$F$35*IF(ISNA(VLOOKUP(D956,'[1]Proportionate Shares'!$D$23:$I$1359,6,FALSE)),0,VLOOKUP(D956,'[1]Proportionate Shares'!$D$23:$I$1359,6,FALSE)),0)</f>
        <v>64911</v>
      </c>
      <c r="Z956" s="98">
        <f>-VLOOKUP(D956,'[1]Schedule of Pension Amounts LW'!$B$15:$AS$1399,37,FALSE)</f>
        <v>30974</v>
      </c>
      <c r="AA956" s="99">
        <f t="shared" si="64"/>
        <v>307070</v>
      </c>
      <c r="AB956" s="72">
        <f>VLOOKUP(D956,'[1]Pension Expense Details'!$D$22:$S$1407,16,FALSE)</f>
        <v>131329</v>
      </c>
      <c r="AC956" s="72">
        <f t="shared" si="65"/>
        <v>164043</v>
      </c>
      <c r="AD956" s="72">
        <f>VLOOKUP(D956,'[1]Schedule of Pension Amounts LW'!$B$15:$W$1399,22,FALSE)</f>
        <v>295372</v>
      </c>
    </row>
    <row r="957" spans="1:30" x14ac:dyDescent="0.3">
      <c r="A957" s="104"/>
      <c r="B957" s="33"/>
      <c r="C957" s="33" t="str">
        <f>VLOOKUP(D957,'[1]Employer information'!$I$3:$J$1391,2,FALSE)</f>
        <v xml:space="preserve">Public Education                                  </v>
      </c>
      <c r="D957" s="33" t="str">
        <f>'[1]Schedule of Pension Amounts LW'!B950</f>
        <v>0934</v>
      </c>
      <c r="E957" s="33" t="str">
        <f>IF(ISNA(VLOOKUP(D957,'[1]Proportionate Shares'!$D$23:$G$1400,2,FALSE)),"",VLOOKUP(D957,'[1]Proportionate Shares'!$D$23:$G$1400,2,FALSE))</f>
        <v>009901</v>
      </c>
      <c r="F957" s="33" t="str">
        <f>IF(ISNA(VLOOKUP(D957,'[1]Proportionate Shares'!$D$23:$G$1400,3,FALSE)),"",VLOOKUP(D957,'[1]Proportionate Shares'!$D$23:$G$1400,3,FALSE))</f>
        <v xml:space="preserve">   </v>
      </c>
      <c r="G957" s="34" t="str">
        <f>VLOOKUP(D957,'[1]Employer information'!$A$3:$B$1390,2,FALSE)</f>
        <v>MULESHOE ISD</v>
      </c>
      <c r="H957" s="36">
        <f>IF(ISNA(VLOOKUP(D957,'[1]Proportionate Shares'!$D$23:$I$1377,6,FALSE)),0,VLOOKUP(D957,'[1]Proportionate Shares'!$D$23:$I$1377,6,FALSE))</f>
        <v>7.6469081000000004E-5</v>
      </c>
      <c r="I957" s="105">
        <f>VLOOKUP(D957,'[1]Schedule of Pension Amounts LW'!$B$15:$E$1399,3,FALSE)</f>
        <v>4387794</v>
      </c>
      <c r="J957" s="105">
        <f>-IF(ISNA(VLOOKUP(D957,'[1]Combined Contribution Amounts'!$A$2:$K$1335,5,FALSE)),0,VLOOKUP(D957,'[1]Combined Contribution Amounts'!$A$2:$K$1335,5,FALSE))</f>
        <v>-267651</v>
      </c>
      <c r="K957" s="105">
        <f>-IF(ISNA(VLOOKUP(D957,'[1]Combined Contribution Amounts'!$A$2:$K$1335,7,FALSE)),0,VLOOKUP(D957,'[1]Combined Contribution Amounts'!$A$2:$K$1335,7,FALSE))+-IF(ISNA(VLOOKUP(D957,'[1]Combined Contribution Amounts'!$A$2:$K$1335,8,FALSE)),0,VLOOKUP(D957,'[1]Combined Contribution Amounts'!$A$2:$K$1335,8,FALSE))+-IF(ISNA(VLOOKUP(D957,'[1]Combined Contribution Amounts'!$A$2:$K$1335,9,FALSE)),0,VLOOKUP(D957,'[1]Combined Contribution Amounts'!$A$2:$K$1335,9,FALSE))</f>
        <v>0</v>
      </c>
      <c r="L957" s="105">
        <f>VLOOKUP(D957,'[1]Pension Expense Details'!$D$23:$S$1407,16,FALSE)</f>
        <v>340535</v>
      </c>
      <c r="M957" s="105">
        <f>ROUND(('[1]68_InOutFlowsCurPrdAndPriorHist'!$F$28-'[1]68_InOutFlowsCurPrdAndPriorHist'!$F$31)*$H957,0)-VLOOKUP(D957,'[1]Pension Expense Details'!$D$23:$S$1407,12,FALSE)</f>
        <v>-63335</v>
      </c>
      <c r="N957" s="105">
        <f>ROUND(('[1]68_InOutFlowsCurPrdAndPriorHist'!$F$29-'[1]68_InOutFlowsCurPrdAndPriorHist'!$F$32)*$H957,0)-VLOOKUP(D957,'[1]Pension Expense Details'!$D$23:$S$1407,13,FALSE)</f>
        <v>-478559</v>
      </c>
      <c r="O957" s="105">
        <f>ROUND(('[1]68_InOutFlowsCurPrdAndPriorHist'!$F$30-'[1]68_InOutFlowsCurPrdAndPriorHist'!$F$33)*$H957,0)-VLOOKUP(D957,'[1]Pension Expense Details'!$D$23:$S$1407,14,FALSE)</f>
        <v>206944</v>
      </c>
      <c r="P957" s="105">
        <f>ROUND((VLOOKUP(D957,'[1]Schedule of Pension Amounts LW'!$B$15:$AC$1399,28,FALSE)-VLOOKUP(D957,'[1]Schedule of Pension Amounts LW'!$B$15:$AC$1399,27,FALSE))*'[1]Schedule of Pension Amounts LW'!AD$4,0)+VLOOKUP(D957,'[1]Schedule of Pension Amounts LW'!$B$15:$AH$1399,33,FALSE)-VLOOKUP(D957,'[1]Pension Expense Details'!$D$23:$S$1407,15,FALSE)</f>
        <v>-150626</v>
      </c>
      <c r="Q957" s="98">
        <f t="shared" si="62"/>
        <v>3975102</v>
      </c>
      <c r="R957" s="98">
        <f>ROUND('[1]68_InOutFlowsCurPrdAndPrior'!$D$32*IF(ISNA(VLOOKUP(D957,'[1]Proportionate Shares'!$D$23:$I$1359,6,FALSE)),0,VLOOKUP(D957,'[1]Proportionate Shares'!$D$23:$I$1359,6,FALSE)),0)</f>
        <v>16699</v>
      </c>
      <c r="S957" s="98">
        <f>ROUND('[1]68_InOutFlowsCurPrdAndPrior'!$D$33*IF(ISNA(VLOOKUP(D957,'[1]Proportionate Shares'!$D$23:$I$1359,6,FALSE)),0,VLOOKUP(D957,'[1]Proportionate Shares'!$D$23:$I$1359,6,FALSE)),0)</f>
        <v>1233272</v>
      </c>
      <c r="T957" s="98">
        <f>ROUND('[1]68_InOutFlowsCurPrdAndPrior'!$D$35*IF(ISNA(VLOOKUP(D957,'[1]Proportionate Shares'!$D$23:$I$1359,6,FALSE)),0,VLOOKUP(D957,'[1]Proportionate Shares'!$D$23:$I$1359,6,FALSE)),0)</f>
        <v>238984</v>
      </c>
      <c r="U957" s="98">
        <f>VLOOKUP(D957,'[1]Schedule of Pension Amounts LW'!$B$15:$AS$1399,36,FALSE)</f>
        <v>285354</v>
      </c>
      <c r="V957" s="99">
        <f t="shared" si="63"/>
        <v>1774309</v>
      </c>
      <c r="W957" s="98">
        <f>ROUND('[1]68_InOutFlowsCurPrdAndPrior'!$F$32*IF(ISNA(VLOOKUP(D957,'[1]Proportionate Shares'!$D$23:$I$1359,6,FALSE)),0,VLOOKUP(D957,'[1]Proportionate Shares'!$D$23:$I$1359,6,FALSE)),0)</f>
        <v>138022</v>
      </c>
      <c r="X957" s="98">
        <f>ROUND('[1]68_InOutFlowsCurPrdAndPrior'!$F$33*IF(ISNA(VLOOKUP(D957,'[1]Proportionate Shares'!$D$23:$I$1359,6,FALSE)),0,VLOOKUP(D957,'[1]Proportionate Shares'!$D$23:$I$1359,6,FALSE)),0)</f>
        <v>509646</v>
      </c>
      <c r="Y957" s="98">
        <f>ROUND('[1]68_InOutFlowsCurPrdAndPrior'!$F$35*IF(ISNA(VLOOKUP(D957,'[1]Proportionate Shares'!$D$23:$I$1359,6,FALSE)),0,VLOOKUP(D957,'[1]Proportionate Shares'!$D$23:$I$1359,6,FALSE)),0)</f>
        <v>199070</v>
      </c>
      <c r="Z957" s="98">
        <f>-VLOOKUP(D957,'[1]Schedule of Pension Amounts LW'!$B$15:$AS$1399,37,FALSE)</f>
        <v>235964</v>
      </c>
      <c r="AA957" s="99">
        <f t="shared" si="64"/>
        <v>1082702</v>
      </c>
      <c r="AB957" s="72">
        <f>VLOOKUP(D957,'[1]Pension Expense Details'!$D$22:$S$1407,16,FALSE)</f>
        <v>340535</v>
      </c>
      <c r="AC957" s="72">
        <f t="shared" si="65"/>
        <v>453780</v>
      </c>
      <c r="AD957" s="72">
        <f>VLOOKUP(D957,'[1]Schedule of Pension Amounts LW'!$B$15:$W$1399,22,FALSE)</f>
        <v>794315</v>
      </c>
    </row>
    <row r="958" spans="1:30" x14ac:dyDescent="0.3">
      <c r="A958" s="104"/>
      <c r="B958" s="33"/>
      <c r="C958" s="33" t="str">
        <f>VLOOKUP(D958,'[1]Employer information'!$I$3:$J$1391,2,FALSE)</f>
        <v xml:space="preserve">Public Education                                  </v>
      </c>
      <c r="D958" s="33" t="str">
        <f>'[1]Schedule of Pension Amounts LW'!B951</f>
        <v>0935</v>
      </c>
      <c r="E958" s="33" t="str">
        <f>IF(ISNA(VLOOKUP(D958,'[1]Proportionate Shares'!$D$23:$G$1400,2,FALSE)),"",VLOOKUP(D958,'[1]Proportionate Shares'!$D$23:$G$1400,2,FALSE))</f>
        <v>167902</v>
      </c>
      <c r="F958" s="33" t="str">
        <f>IF(ISNA(VLOOKUP(D958,'[1]Proportionate Shares'!$D$23:$G$1400,3,FALSE)),"",VLOOKUP(D958,'[1]Proportionate Shares'!$D$23:$G$1400,3,FALSE))</f>
        <v xml:space="preserve">   </v>
      </c>
      <c r="G958" s="34" t="str">
        <f>VLOOKUP(D958,'[1]Employer information'!$A$3:$B$1390,2,FALSE)</f>
        <v>MULLIN ISD</v>
      </c>
      <c r="H958" s="36">
        <f>IF(ISNA(VLOOKUP(D958,'[1]Proportionate Shares'!$D$23:$I$1377,6,FALSE)),0,VLOOKUP(D958,'[1]Proportionate Shares'!$D$23:$I$1377,6,FALSE))</f>
        <v>3.2275745999999999E-5</v>
      </c>
      <c r="I958" s="105">
        <f>VLOOKUP(D958,'[1]Schedule of Pension Amounts LW'!$B$15:$E$1399,3,FALSE)</f>
        <v>1858561</v>
      </c>
      <c r="J958" s="105">
        <f>-IF(ISNA(VLOOKUP(D958,'[1]Combined Contribution Amounts'!$A$2:$K$1335,5,FALSE)),0,VLOOKUP(D958,'[1]Combined Contribution Amounts'!$A$2:$K$1335,5,FALSE))</f>
        <v>-112969</v>
      </c>
      <c r="K958" s="105">
        <f>-IF(ISNA(VLOOKUP(D958,'[1]Combined Contribution Amounts'!$A$2:$K$1335,7,FALSE)),0,VLOOKUP(D958,'[1]Combined Contribution Amounts'!$A$2:$K$1335,7,FALSE))+-IF(ISNA(VLOOKUP(D958,'[1]Combined Contribution Amounts'!$A$2:$K$1335,8,FALSE)),0,VLOOKUP(D958,'[1]Combined Contribution Amounts'!$A$2:$K$1335,8,FALSE))+-IF(ISNA(VLOOKUP(D958,'[1]Combined Contribution Amounts'!$A$2:$K$1335,9,FALSE)),0,VLOOKUP(D958,'[1]Combined Contribution Amounts'!$A$2:$K$1335,9,FALSE))</f>
        <v>0</v>
      </c>
      <c r="L958" s="105">
        <f>VLOOKUP(D958,'[1]Pension Expense Details'!$D$23:$S$1407,16,FALSE)</f>
        <v>142697</v>
      </c>
      <c r="M958" s="105">
        <f>ROUND(('[1]68_InOutFlowsCurPrdAndPriorHist'!$F$28-'[1]68_InOutFlowsCurPrdAndPriorHist'!$F$31)*$H958,0)-VLOOKUP(D958,'[1]Pension Expense Details'!$D$23:$S$1407,12,FALSE)</f>
        <v>-26732</v>
      </c>
      <c r="N958" s="105">
        <f>ROUND(('[1]68_InOutFlowsCurPrdAndPriorHist'!$F$29-'[1]68_InOutFlowsCurPrdAndPriorHist'!$F$32)*$H958,0)-VLOOKUP(D958,'[1]Pension Expense Details'!$D$23:$S$1407,13,FALSE)</f>
        <v>-201988</v>
      </c>
      <c r="O958" s="105">
        <f>ROUND(('[1]68_InOutFlowsCurPrdAndPriorHist'!$F$30-'[1]68_InOutFlowsCurPrdAndPriorHist'!$F$33)*$H958,0)-VLOOKUP(D958,'[1]Pension Expense Details'!$D$23:$S$1407,14,FALSE)</f>
        <v>87346</v>
      </c>
      <c r="P958" s="105">
        <f>ROUND((VLOOKUP(D958,'[1]Schedule of Pension Amounts LW'!$B$15:$AC$1399,28,FALSE)-VLOOKUP(D958,'[1]Schedule of Pension Amounts LW'!$B$15:$AC$1399,27,FALSE))*'[1]Schedule of Pension Amounts LW'!AD$4,0)+VLOOKUP(D958,'[1]Schedule of Pension Amounts LW'!$B$15:$AH$1399,33,FALSE)-VLOOKUP(D958,'[1]Pension Expense Details'!$D$23:$S$1407,15,FALSE)</f>
        <v>-69121</v>
      </c>
      <c r="Q958" s="98">
        <f t="shared" si="62"/>
        <v>1677794</v>
      </c>
      <c r="R958" s="98">
        <f>ROUND('[1]68_InOutFlowsCurPrdAndPrior'!$D$32*IF(ISNA(VLOOKUP(D958,'[1]Proportionate Shares'!$D$23:$I$1359,6,FALSE)),0,VLOOKUP(D958,'[1]Proportionate Shares'!$D$23:$I$1359,6,FALSE)),0)</f>
        <v>7048</v>
      </c>
      <c r="S958" s="98">
        <f>ROUND('[1]68_InOutFlowsCurPrdAndPrior'!$D$33*IF(ISNA(VLOOKUP(D958,'[1]Proportionate Shares'!$D$23:$I$1359,6,FALSE)),0,VLOOKUP(D958,'[1]Proportionate Shares'!$D$23:$I$1359,6,FALSE)),0)</f>
        <v>520534</v>
      </c>
      <c r="T958" s="98">
        <f>ROUND('[1]68_InOutFlowsCurPrdAndPrior'!$D$35*IF(ISNA(VLOOKUP(D958,'[1]Proportionate Shares'!$D$23:$I$1359,6,FALSE)),0,VLOOKUP(D958,'[1]Proportionate Shares'!$D$23:$I$1359,6,FALSE)),0)</f>
        <v>100869</v>
      </c>
      <c r="U958" s="98">
        <f>VLOOKUP(D958,'[1]Schedule of Pension Amounts LW'!$B$15:$AS$1399,36,FALSE)</f>
        <v>391204</v>
      </c>
      <c r="V958" s="99">
        <f t="shared" si="63"/>
        <v>1019655</v>
      </c>
      <c r="W958" s="98">
        <f>ROUND('[1]68_InOutFlowsCurPrdAndPrior'!$F$32*IF(ISNA(VLOOKUP(D958,'[1]Proportionate Shares'!$D$23:$I$1359,6,FALSE)),0,VLOOKUP(D958,'[1]Proportionate Shares'!$D$23:$I$1359,6,FALSE)),0)</f>
        <v>58256</v>
      </c>
      <c r="X958" s="98">
        <f>ROUND('[1]68_InOutFlowsCurPrdAndPrior'!$F$33*IF(ISNA(VLOOKUP(D958,'[1]Proportionate Shares'!$D$23:$I$1359,6,FALSE)),0,VLOOKUP(D958,'[1]Proportionate Shares'!$D$23:$I$1359,6,FALSE)),0)</f>
        <v>215109</v>
      </c>
      <c r="Y958" s="98">
        <f>ROUND('[1]68_InOutFlowsCurPrdAndPrior'!$F$35*IF(ISNA(VLOOKUP(D958,'[1]Proportionate Shares'!$D$23:$I$1359,6,FALSE)),0,VLOOKUP(D958,'[1]Proportionate Shares'!$D$23:$I$1359,6,FALSE)),0)</f>
        <v>84023</v>
      </c>
      <c r="Z958" s="98">
        <f>-VLOOKUP(D958,'[1]Schedule of Pension Amounts LW'!$B$15:$AS$1399,37,FALSE)</f>
        <v>151130</v>
      </c>
      <c r="AA958" s="99">
        <f t="shared" si="64"/>
        <v>508518</v>
      </c>
      <c r="AB958" s="72">
        <f>VLOOKUP(D958,'[1]Pension Expense Details'!$D$22:$S$1407,16,FALSE)</f>
        <v>142697</v>
      </c>
      <c r="AC958" s="72">
        <f t="shared" si="65"/>
        <v>255792</v>
      </c>
      <c r="AD958" s="72">
        <f>VLOOKUP(D958,'[1]Schedule of Pension Amounts LW'!$B$15:$W$1399,22,FALSE)</f>
        <v>398489</v>
      </c>
    </row>
    <row r="959" spans="1:30" x14ac:dyDescent="0.3">
      <c r="A959" s="104"/>
      <c r="B959" s="33"/>
      <c r="C959" s="33" t="str">
        <f>VLOOKUP(D959,'[1]Employer information'!$I$3:$J$1391,2,FALSE)</f>
        <v xml:space="preserve">Public Education                                  </v>
      </c>
      <c r="D959" s="33" t="str">
        <f>'[1]Schedule of Pension Amounts LW'!B952</f>
        <v>0936</v>
      </c>
      <c r="E959" s="33" t="str">
        <f>IF(ISNA(VLOOKUP(D959,'[1]Proportionate Shares'!$D$23:$G$1400,2,FALSE)),"",VLOOKUP(D959,'[1]Proportionate Shares'!$D$23:$G$1400,2,FALSE))</f>
        <v>198906</v>
      </c>
      <c r="F959" s="33" t="str">
        <f>IF(ISNA(VLOOKUP(D959,'[1]Proportionate Shares'!$D$23:$G$1400,3,FALSE)),"",VLOOKUP(D959,'[1]Proportionate Shares'!$D$23:$G$1400,3,FALSE))</f>
        <v xml:space="preserve">   </v>
      </c>
      <c r="G959" s="34" t="str">
        <f>VLOOKUP(D959,'[1]Employer information'!$A$3:$B$1390,2,FALSE)</f>
        <v>MUMFORD ISD</v>
      </c>
      <c r="H959" s="36">
        <f>IF(ISNA(VLOOKUP(D959,'[1]Proportionate Shares'!$D$23:$I$1377,6,FALSE)),0,VLOOKUP(D959,'[1]Proportionate Shares'!$D$23:$I$1377,6,FALSE))</f>
        <v>2.5629974999999998E-5</v>
      </c>
      <c r="I959" s="105">
        <f>VLOOKUP(D959,'[1]Schedule of Pension Amounts LW'!$B$15:$E$1399,3,FALSE)</f>
        <v>1081798</v>
      </c>
      <c r="J959" s="105">
        <f>-IF(ISNA(VLOOKUP(D959,'[1]Combined Contribution Amounts'!$A$2:$K$1335,5,FALSE)),0,VLOOKUP(D959,'[1]Combined Contribution Amounts'!$A$2:$K$1335,5,FALSE))</f>
        <v>-89708</v>
      </c>
      <c r="K959" s="105">
        <f>-IF(ISNA(VLOOKUP(D959,'[1]Combined Contribution Amounts'!$A$2:$K$1335,7,FALSE)),0,VLOOKUP(D959,'[1]Combined Contribution Amounts'!$A$2:$K$1335,7,FALSE))+-IF(ISNA(VLOOKUP(D959,'[1]Combined Contribution Amounts'!$A$2:$K$1335,8,FALSE)),0,VLOOKUP(D959,'[1]Combined Contribution Amounts'!$A$2:$K$1335,8,FALSE))+-IF(ISNA(VLOOKUP(D959,'[1]Combined Contribution Amounts'!$A$2:$K$1335,9,FALSE)),0,VLOOKUP(D959,'[1]Combined Contribution Amounts'!$A$2:$K$1335,9,FALSE))</f>
        <v>0</v>
      </c>
      <c r="L959" s="105">
        <f>VLOOKUP(D959,'[1]Pension Expense Details'!$D$23:$S$1407,16,FALSE)</f>
        <v>175254</v>
      </c>
      <c r="M959" s="105">
        <f>ROUND(('[1]68_InOutFlowsCurPrdAndPriorHist'!$F$28-'[1]68_InOutFlowsCurPrdAndPriorHist'!$F$31)*$H959,0)-VLOOKUP(D959,'[1]Pension Expense Details'!$D$23:$S$1407,12,FALSE)</f>
        <v>-21227</v>
      </c>
      <c r="N959" s="105">
        <f>ROUND(('[1]68_InOutFlowsCurPrdAndPriorHist'!$F$29-'[1]68_InOutFlowsCurPrdAndPriorHist'!$F$32)*$H959,0)-VLOOKUP(D959,'[1]Pension Expense Details'!$D$23:$S$1407,13,FALSE)</f>
        <v>-160398</v>
      </c>
      <c r="O959" s="105">
        <f>ROUND(('[1]68_InOutFlowsCurPrdAndPriorHist'!$F$30-'[1]68_InOutFlowsCurPrdAndPriorHist'!$F$33)*$H959,0)-VLOOKUP(D959,'[1]Pension Expense Details'!$D$23:$S$1407,14,FALSE)</f>
        <v>69361</v>
      </c>
      <c r="P959" s="105">
        <f>ROUND((VLOOKUP(D959,'[1]Schedule of Pension Amounts LW'!$B$15:$AC$1399,28,FALSE)-VLOOKUP(D959,'[1]Schedule of Pension Amounts LW'!$B$15:$AC$1399,27,FALSE))*'[1]Schedule of Pension Amounts LW'!AD$4,0)+VLOOKUP(D959,'[1]Schedule of Pension Amounts LW'!$B$15:$AH$1399,33,FALSE)-VLOOKUP(D959,'[1]Pension Expense Details'!$D$23:$S$1407,15,FALSE)</f>
        <v>277246</v>
      </c>
      <c r="Q959" s="98">
        <f t="shared" si="62"/>
        <v>1332326</v>
      </c>
      <c r="R959" s="98">
        <f>ROUND('[1]68_InOutFlowsCurPrdAndPrior'!$D$32*IF(ISNA(VLOOKUP(D959,'[1]Proportionate Shares'!$D$23:$I$1359,6,FALSE)),0,VLOOKUP(D959,'[1]Proportionate Shares'!$D$23:$I$1359,6,FALSE)),0)</f>
        <v>5597</v>
      </c>
      <c r="S959" s="98">
        <f>ROUND('[1]68_InOutFlowsCurPrdAndPrior'!$D$33*IF(ISNA(VLOOKUP(D959,'[1]Proportionate Shares'!$D$23:$I$1359,6,FALSE)),0,VLOOKUP(D959,'[1]Proportionate Shares'!$D$23:$I$1359,6,FALSE)),0)</f>
        <v>413353</v>
      </c>
      <c r="T959" s="98">
        <f>ROUND('[1]68_InOutFlowsCurPrdAndPrior'!$D$35*IF(ISNA(VLOOKUP(D959,'[1]Proportionate Shares'!$D$23:$I$1359,6,FALSE)),0,VLOOKUP(D959,'[1]Proportionate Shares'!$D$23:$I$1359,6,FALSE)),0)</f>
        <v>80100</v>
      </c>
      <c r="U959" s="98">
        <f>VLOOKUP(D959,'[1]Schedule of Pension Amounts LW'!$B$15:$AS$1399,36,FALSE)</f>
        <v>296689</v>
      </c>
      <c r="V959" s="99">
        <f t="shared" si="63"/>
        <v>795739</v>
      </c>
      <c r="W959" s="98">
        <f>ROUND('[1]68_InOutFlowsCurPrdAndPrior'!$F$32*IF(ISNA(VLOOKUP(D959,'[1]Proportionate Shares'!$D$23:$I$1359,6,FALSE)),0,VLOOKUP(D959,'[1]Proportionate Shares'!$D$23:$I$1359,6,FALSE)),0)</f>
        <v>46260</v>
      </c>
      <c r="X959" s="98">
        <f>ROUND('[1]68_InOutFlowsCurPrdAndPrior'!$F$33*IF(ISNA(VLOOKUP(D959,'[1]Proportionate Shares'!$D$23:$I$1359,6,FALSE)),0,VLOOKUP(D959,'[1]Proportionate Shares'!$D$23:$I$1359,6,FALSE)),0)</f>
        <v>170817</v>
      </c>
      <c r="Y959" s="98">
        <f>ROUND('[1]68_InOutFlowsCurPrdAndPrior'!$F$35*IF(ISNA(VLOOKUP(D959,'[1]Proportionate Shares'!$D$23:$I$1359,6,FALSE)),0,VLOOKUP(D959,'[1]Proportionate Shares'!$D$23:$I$1359,6,FALSE)),0)</f>
        <v>66722</v>
      </c>
      <c r="Z959" s="98">
        <f>-VLOOKUP(D959,'[1]Schedule of Pension Amounts LW'!$B$15:$AS$1399,37,FALSE)</f>
        <v>75496</v>
      </c>
      <c r="AA959" s="99">
        <f t="shared" si="64"/>
        <v>359295</v>
      </c>
      <c r="AB959" s="72">
        <f>VLOOKUP(D959,'[1]Pension Expense Details'!$D$22:$S$1407,16,FALSE)</f>
        <v>175254</v>
      </c>
      <c r="AC959" s="72">
        <f t="shared" si="65"/>
        <v>133819</v>
      </c>
      <c r="AD959" s="72">
        <f>VLOOKUP(D959,'[1]Schedule of Pension Amounts LW'!$B$15:$W$1399,22,FALSE)</f>
        <v>309073</v>
      </c>
    </row>
    <row r="960" spans="1:30" x14ac:dyDescent="0.3">
      <c r="A960" s="104"/>
      <c r="B960" s="33"/>
      <c r="C960" s="33" t="str">
        <f>VLOOKUP(D960,'[1]Employer information'!$I$3:$J$1391,2,FALSE)</f>
        <v xml:space="preserve">Public Education                                  </v>
      </c>
      <c r="D960" s="33" t="str">
        <f>'[1]Schedule of Pension Amounts LW'!B953</f>
        <v>0937</v>
      </c>
      <c r="E960" s="33" t="str">
        <f>IF(ISNA(VLOOKUP(D960,'[1]Proportionate Shares'!$D$23:$G$1400,2,FALSE)),"",VLOOKUP(D960,'[1]Proportionate Shares'!$D$23:$G$1400,2,FALSE))</f>
        <v>138903</v>
      </c>
      <c r="F960" s="33" t="str">
        <f>IF(ISNA(VLOOKUP(D960,'[1]Proportionate Shares'!$D$23:$G$1400,3,FALSE)),"",VLOOKUP(D960,'[1]Proportionate Shares'!$D$23:$G$1400,3,FALSE))</f>
        <v xml:space="preserve">   </v>
      </c>
      <c r="G960" s="34" t="str">
        <f>VLOOKUP(D960,'[1]Employer information'!$A$3:$B$1390,2,FALSE)</f>
        <v>MUNDAY CONSOLIDATED ISD</v>
      </c>
      <c r="H960" s="36">
        <f>IF(ISNA(VLOOKUP(D960,'[1]Proportionate Shares'!$D$23:$I$1377,6,FALSE)),0,VLOOKUP(D960,'[1]Proportionate Shares'!$D$23:$I$1377,6,FALSE))</f>
        <v>2.1911531E-5</v>
      </c>
      <c r="I960" s="105">
        <f>VLOOKUP(D960,'[1]Schedule of Pension Amounts LW'!$B$15:$E$1399,3,FALSE)</f>
        <v>1415590</v>
      </c>
      <c r="J960" s="105">
        <f>-IF(ISNA(VLOOKUP(D960,'[1]Combined Contribution Amounts'!$A$2:$K$1335,5,FALSE)),0,VLOOKUP(D960,'[1]Combined Contribution Amounts'!$A$2:$K$1335,5,FALSE))</f>
        <v>-76693</v>
      </c>
      <c r="K960" s="105">
        <f>-IF(ISNA(VLOOKUP(D960,'[1]Combined Contribution Amounts'!$A$2:$K$1335,7,FALSE)),0,VLOOKUP(D960,'[1]Combined Contribution Amounts'!$A$2:$K$1335,7,FALSE))+-IF(ISNA(VLOOKUP(D960,'[1]Combined Contribution Amounts'!$A$2:$K$1335,8,FALSE)),0,VLOOKUP(D960,'[1]Combined Contribution Amounts'!$A$2:$K$1335,8,FALSE))+-IF(ISNA(VLOOKUP(D960,'[1]Combined Contribution Amounts'!$A$2:$K$1335,9,FALSE)),0,VLOOKUP(D960,'[1]Combined Contribution Amounts'!$A$2:$K$1335,9,FALSE))</f>
        <v>0</v>
      </c>
      <c r="L960" s="105">
        <f>VLOOKUP(D960,'[1]Pension Expense Details'!$D$23:$S$1407,16,FALSE)</f>
        <v>72696</v>
      </c>
      <c r="M960" s="105">
        <f>ROUND(('[1]68_InOutFlowsCurPrdAndPriorHist'!$F$28-'[1]68_InOutFlowsCurPrdAndPriorHist'!$F$31)*$H960,0)-VLOOKUP(D960,'[1]Pension Expense Details'!$D$23:$S$1407,12,FALSE)</f>
        <v>-18148</v>
      </c>
      <c r="N960" s="105">
        <f>ROUND(('[1]68_InOutFlowsCurPrdAndPriorHist'!$F$29-'[1]68_InOutFlowsCurPrdAndPriorHist'!$F$32)*$H960,0)-VLOOKUP(D960,'[1]Pension Expense Details'!$D$23:$S$1407,13,FALSE)</f>
        <v>-137127</v>
      </c>
      <c r="O960" s="105">
        <f>ROUND(('[1]68_InOutFlowsCurPrdAndPriorHist'!$F$30-'[1]68_InOutFlowsCurPrdAndPriorHist'!$F$33)*$H960,0)-VLOOKUP(D960,'[1]Pension Expense Details'!$D$23:$S$1407,14,FALSE)</f>
        <v>59298</v>
      </c>
      <c r="P960" s="105">
        <f>ROUND((VLOOKUP(D960,'[1]Schedule of Pension Amounts LW'!$B$15:$AC$1399,28,FALSE)-VLOOKUP(D960,'[1]Schedule of Pension Amounts LW'!$B$15:$AC$1399,27,FALSE))*'[1]Schedule of Pension Amounts LW'!AD$4,0)+VLOOKUP(D960,'[1]Schedule of Pension Amounts LW'!$B$15:$AH$1399,33,FALSE)-VLOOKUP(D960,'[1]Pension Expense Details'!$D$23:$S$1407,15,FALSE)</f>
        <v>-176586</v>
      </c>
      <c r="Q960" s="98">
        <f t="shared" si="62"/>
        <v>1139030</v>
      </c>
      <c r="R960" s="98">
        <f>ROUND('[1]68_InOutFlowsCurPrdAndPrior'!$D$32*IF(ISNA(VLOOKUP(D960,'[1]Proportionate Shares'!$D$23:$I$1359,6,FALSE)),0,VLOOKUP(D960,'[1]Proportionate Shares'!$D$23:$I$1359,6,FALSE)),0)</f>
        <v>4785</v>
      </c>
      <c r="S960" s="98">
        <f>ROUND('[1]68_InOutFlowsCurPrdAndPrior'!$D$33*IF(ISNA(VLOOKUP(D960,'[1]Proportionate Shares'!$D$23:$I$1359,6,FALSE)),0,VLOOKUP(D960,'[1]Proportionate Shares'!$D$23:$I$1359,6,FALSE)),0)</f>
        <v>353383</v>
      </c>
      <c r="T960" s="98">
        <f>ROUND('[1]68_InOutFlowsCurPrdAndPrior'!$D$35*IF(ISNA(VLOOKUP(D960,'[1]Proportionate Shares'!$D$23:$I$1359,6,FALSE)),0,VLOOKUP(D960,'[1]Proportionate Shares'!$D$23:$I$1359,6,FALSE)),0)</f>
        <v>68479</v>
      </c>
      <c r="U960" s="98">
        <f>VLOOKUP(D960,'[1]Schedule of Pension Amounts LW'!$B$15:$AS$1399,36,FALSE)</f>
        <v>132737</v>
      </c>
      <c r="V960" s="99">
        <f t="shared" si="63"/>
        <v>559384</v>
      </c>
      <c r="W960" s="98">
        <f>ROUND('[1]68_InOutFlowsCurPrdAndPrior'!$F$32*IF(ISNA(VLOOKUP(D960,'[1]Proportionate Shares'!$D$23:$I$1359,6,FALSE)),0,VLOOKUP(D960,'[1]Proportionate Shares'!$D$23:$I$1359,6,FALSE)),0)</f>
        <v>39549</v>
      </c>
      <c r="X960" s="98">
        <f>ROUND('[1]68_InOutFlowsCurPrdAndPrior'!$F$33*IF(ISNA(VLOOKUP(D960,'[1]Proportionate Shares'!$D$23:$I$1359,6,FALSE)),0,VLOOKUP(D960,'[1]Proportionate Shares'!$D$23:$I$1359,6,FALSE)),0)</f>
        <v>146035</v>
      </c>
      <c r="Y960" s="98">
        <f>ROUND('[1]68_InOutFlowsCurPrdAndPrior'!$F$35*IF(ISNA(VLOOKUP(D960,'[1]Proportionate Shares'!$D$23:$I$1359,6,FALSE)),0,VLOOKUP(D960,'[1]Proportionate Shares'!$D$23:$I$1359,6,FALSE)),0)</f>
        <v>57042</v>
      </c>
      <c r="Z960" s="98">
        <f>-VLOOKUP(D960,'[1]Schedule of Pension Amounts LW'!$B$15:$AS$1399,37,FALSE)</f>
        <v>137432</v>
      </c>
      <c r="AA960" s="99">
        <f t="shared" si="64"/>
        <v>380058</v>
      </c>
      <c r="AB960" s="72">
        <f>VLOOKUP(D960,'[1]Pension Expense Details'!$D$22:$S$1407,16,FALSE)</f>
        <v>72696</v>
      </c>
      <c r="AC960" s="72">
        <f t="shared" si="65"/>
        <v>164034</v>
      </c>
      <c r="AD960" s="72">
        <f>VLOOKUP(D960,'[1]Schedule of Pension Amounts LW'!$B$15:$W$1399,22,FALSE)</f>
        <v>236730</v>
      </c>
    </row>
    <row r="961" spans="1:30" x14ac:dyDescent="0.3">
      <c r="A961" s="104"/>
      <c r="B961" s="33"/>
      <c r="C961" s="33" t="str">
        <f>VLOOKUP(D961,'[1]Employer information'!$I$3:$J$1391,2,FALSE)</f>
        <v xml:space="preserve">Public Education                                  </v>
      </c>
      <c r="D961" s="33" t="str">
        <f>'[1]Schedule of Pension Amounts LW'!B954</f>
        <v>0938</v>
      </c>
      <c r="E961" s="33" t="str">
        <f>IF(ISNA(VLOOKUP(D961,'[1]Proportionate Shares'!$D$23:$G$1400,2,FALSE)),"",VLOOKUP(D961,'[1]Proportionate Shares'!$D$23:$G$1400,2,FALSE))</f>
        <v>107908</v>
      </c>
      <c r="F961" s="33" t="str">
        <f>IF(ISNA(VLOOKUP(D961,'[1]Proportionate Shares'!$D$23:$G$1400,3,FALSE)),"",VLOOKUP(D961,'[1]Proportionate Shares'!$D$23:$G$1400,3,FALSE))</f>
        <v xml:space="preserve">   </v>
      </c>
      <c r="G961" s="34" t="str">
        <f>VLOOKUP(D961,'[1]Employer information'!$A$3:$B$1390,2,FALSE)</f>
        <v>MURCHISON ISD</v>
      </c>
      <c r="H961" s="36">
        <f>IF(ISNA(VLOOKUP(D961,'[1]Proportionate Shares'!$D$23:$I$1377,6,FALSE)),0,VLOOKUP(D961,'[1]Proportionate Shares'!$D$23:$I$1377,6,FALSE))</f>
        <v>6.3174970000000002E-6</v>
      </c>
      <c r="I961" s="105">
        <f>VLOOKUP(D961,'[1]Schedule of Pension Amounts LW'!$B$15:$E$1399,3,FALSE)</f>
        <v>339282</v>
      </c>
      <c r="J961" s="105">
        <f>-IF(ISNA(VLOOKUP(D961,'[1]Combined Contribution Amounts'!$A$2:$K$1335,5,FALSE)),0,VLOOKUP(D961,'[1]Combined Contribution Amounts'!$A$2:$K$1335,5,FALSE))</f>
        <v>-22112</v>
      </c>
      <c r="K961" s="105">
        <f>-IF(ISNA(VLOOKUP(D961,'[1]Combined Contribution Amounts'!$A$2:$K$1335,7,FALSE)),0,VLOOKUP(D961,'[1]Combined Contribution Amounts'!$A$2:$K$1335,7,FALSE))+-IF(ISNA(VLOOKUP(D961,'[1]Combined Contribution Amounts'!$A$2:$K$1335,8,FALSE)),0,VLOOKUP(D961,'[1]Combined Contribution Amounts'!$A$2:$K$1335,8,FALSE))+-IF(ISNA(VLOOKUP(D961,'[1]Combined Contribution Amounts'!$A$2:$K$1335,9,FALSE)),0,VLOOKUP(D961,'[1]Combined Contribution Amounts'!$A$2:$K$1335,9,FALSE))</f>
        <v>0</v>
      </c>
      <c r="L961" s="105">
        <f>VLOOKUP(D961,'[1]Pension Expense Details'!$D$23:$S$1407,16,FALSE)</f>
        <v>31781</v>
      </c>
      <c r="M961" s="105">
        <f>ROUND(('[1]68_InOutFlowsCurPrdAndPriorHist'!$F$28-'[1]68_InOutFlowsCurPrdAndPriorHist'!$F$31)*$H961,0)-VLOOKUP(D961,'[1]Pension Expense Details'!$D$23:$S$1407,12,FALSE)</f>
        <v>-5232</v>
      </c>
      <c r="N961" s="105">
        <f>ROUND(('[1]68_InOutFlowsCurPrdAndPriorHist'!$F$29-'[1]68_InOutFlowsCurPrdAndPriorHist'!$F$32)*$H961,0)-VLOOKUP(D961,'[1]Pension Expense Details'!$D$23:$S$1407,13,FALSE)</f>
        <v>-39536</v>
      </c>
      <c r="O961" s="105">
        <f>ROUND(('[1]68_InOutFlowsCurPrdAndPriorHist'!$F$30-'[1]68_InOutFlowsCurPrdAndPriorHist'!$F$33)*$H961,0)-VLOOKUP(D961,'[1]Pension Expense Details'!$D$23:$S$1407,14,FALSE)</f>
        <v>17097</v>
      </c>
      <c r="P961" s="105">
        <f>ROUND((VLOOKUP(D961,'[1]Schedule of Pension Amounts LW'!$B$15:$AC$1399,28,FALSE)-VLOOKUP(D961,'[1]Schedule of Pension Amounts LW'!$B$15:$AC$1399,27,FALSE))*'[1]Schedule of Pension Amounts LW'!AD$4,0)+VLOOKUP(D961,'[1]Schedule of Pension Amounts LW'!$B$15:$AH$1399,33,FALSE)-VLOOKUP(D961,'[1]Pension Expense Details'!$D$23:$S$1407,15,FALSE)</f>
        <v>7123</v>
      </c>
      <c r="Q961" s="98">
        <f t="shared" si="62"/>
        <v>328403</v>
      </c>
      <c r="R961" s="98">
        <f>ROUND('[1]68_InOutFlowsCurPrdAndPrior'!$D$32*IF(ISNA(VLOOKUP(D961,'[1]Proportionate Shares'!$D$23:$I$1359,6,FALSE)),0,VLOOKUP(D961,'[1]Proportionate Shares'!$D$23:$I$1359,6,FALSE)),0)</f>
        <v>1380</v>
      </c>
      <c r="S961" s="98">
        <f>ROUND('[1]68_InOutFlowsCurPrdAndPrior'!$D$33*IF(ISNA(VLOOKUP(D961,'[1]Proportionate Shares'!$D$23:$I$1359,6,FALSE)),0,VLOOKUP(D961,'[1]Proportionate Shares'!$D$23:$I$1359,6,FALSE)),0)</f>
        <v>101887</v>
      </c>
      <c r="T961" s="98">
        <f>ROUND('[1]68_InOutFlowsCurPrdAndPrior'!$D$35*IF(ISNA(VLOOKUP(D961,'[1]Proportionate Shares'!$D$23:$I$1359,6,FALSE)),0,VLOOKUP(D961,'[1]Proportionate Shares'!$D$23:$I$1359,6,FALSE)),0)</f>
        <v>19744</v>
      </c>
      <c r="U961" s="98">
        <f>VLOOKUP(D961,'[1]Schedule of Pension Amounts LW'!$B$15:$AS$1399,36,FALSE)</f>
        <v>57180</v>
      </c>
      <c r="V961" s="99">
        <f t="shared" si="63"/>
        <v>180191</v>
      </c>
      <c r="W961" s="98">
        <f>ROUND('[1]68_InOutFlowsCurPrdAndPrior'!$F$32*IF(ISNA(VLOOKUP(D961,'[1]Proportionate Shares'!$D$23:$I$1359,6,FALSE)),0,VLOOKUP(D961,'[1]Proportionate Shares'!$D$23:$I$1359,6,FALSE)),0)</f>
        <v>11403</v>
      </c>
      <c r="X961" s="98">
        <f>ROUND('[1]68_InOutFlowsCurPrdAndPrior'!$F$33*IF(ISNA(VLOOKUP(D961,'[1]Proportionate Shares'!$D$23:$I$1359,6,FALSE)),0,VLOOKUP(D961,'[1]Proportionate Shares'!$D$23:$I$1359,6,FALSE)),0)</f>
        <v>42104</v>
      </c>
      <c r="Y961" s="98">
        <f>ROUND('[1]68_InOutFlowsCurPrdAndPrior'!$F$35*IF(ISNA(VLOOKUP(D961,'[1]Proportionate Shares'!$D$23:$I$1359,6,FALSE)),0,VLOOKUP(D961,'[1]Proportionate Shares'!$D$23:$I$1359,6,FALSE)),0)</f>
        <v>16446</v>
      </c>
      <c r="Z961" s="98">
        <f>-VLOOKUP(D961,'[1]Schedule of Pension Amounts LW'!$B$15:$AS$1399,37,FALSE)</f>
        <v>59378</v>
      </c>
      <c r="AA961" s="99">
        <f t="shared" si="64"/>
        <v>129331</v>
      </c>
      <c r="AB961" s="72">
        <f>VLOOKUP(D961,'[1]Pension Expense Details'!$D$22:$S$1407,16,FALSE)</f>
        <v>31781</v>
      </c>
      <c r="AC961" s="72">
        <f t="shared" si="65"/>
        <v>36980</v>
      </c>
      <c r="AD961" s="72">
        <f>VLOOKUP(D961,'[1]Schedule of Pension Amounts LW'!$B$15:$W$1399,22,FALSE)</f>
        <v>68761</v>
      </c>
    </row>
    <row r="962" spans="1:30" x14ac:dyDescent="0.3">
      <c r="A962" s="104"/>
      <c r="B962" s="33"/>
      <c r="C962" s="33" t="str">
        <f>VLOOKUP(D962,'[1]Employer information'!$I$3:$J$1391,2,FALSE)</f>
        <v xml:space="preserve">Public Education                                  </v>
      </c>
      <c r="D962" s="33" t="str">
        <f>'[1]Schedule of Pension Amounts LW'!B955</f>
        <v>0940</v>
      </c>
      <c r="E962" s="33" t="str">
        <f>IF(ISNA(VLOOKUP(D962,'[1]Proportionate Shares'!$D$23:$G$1400,2,FALSE)),"",VLOOKUP(D962,'[1]Proportionate Shares'!$D$23:$G$1400,2,FALSE))</f>
        <v>174904</v>
      </c>
      <c r="F962" s="33" t="str">
        <f>IF(ISNA(VLOOKUP(D962,'[1]Proportionate Shares'!$D$23:$G$1400,3,FALSE)),"",VLOOKUP(D962,'[1]Proportionate Shares'!$D$23:$G$1400,3,FALSE))</f>
        <v xml:space="preserve">   </v>
      </c>
      <c r="G962" s="34" t="str">
        <f>VLOOKUP(D962,'[1]Employer information'!$A$3:$B$1390,2,FALSE)</f>
        <v>NACOGDOCHES ISD</v>
      </c>
      <c r="H962" s="36">
        <f>IF(ISNA(VLOOKUP(D962,'[1]Proportionate Shares'!$D$23:$I$1377,6,FALSE)),0,VLOOKUP(D962,'[1]Proportionate Shares'!$D$23:$I$1377,6,FALSE))</f>
        <v>3.8035747400000001E-4</v>
      </c>
      <c r="I962" s="105">
        <f>VLOOKUP(D962,'[1]Schedule of Pension Amounts LW'!$B$15:$E$1399,3,FALSE)</f>
        <v>21090757</v>
      </c>
      <c r="J962" s="105">
        <f>-IF(ISNA(VLOOKUP(D962,'[1]Combined Contribution Amounts'!$A$2:$K$1335,5,FALSE)),0,VLOOKUP(D962,'[1]Combined Contribution Amounts'!$A$2:$K$1335,5,FALSE))</f>
        <v>-1331297</v>
      </c>
      <c r="K962" s="105">
        <f>-IF(ISNA(VLOOKUP(D962,'[1]Combined Contribution Amounts'!$A$2:$K$1335,7,FALSE)),0,VLOOKUP(D962,'[1]Combined Contribution Amounts'!$A$2:$K$1335,7,FALSE))+-IF(ISNA(VLOOKUP(D962,'[1]Combined Contribution Amounts'!$A$2:$K$1335,8,FALSE)),0,VLOOKUP(D962,'[1]Combined Contribution Amounts'!$A$2:$K$1335,8,FALSE))+-IF(ISNA(VLOOKUP(D962,'[1]Combined Contribution Amounts'!$A$2:$K$1335,9,FALSE)),0,VLOOKUP(D962,'[1]Combined Contribution Amounts'!$A$2:$K$1335,9,FALSE))</f>
        <v>0</v>
      </c>
      <c r="L962" s="105">
        <f>VLOOKUP(D962,'[1]Pension Expense Details'!$D$23:$S$1407,16,FALSE)</f>
        <v>1809213</v>
      </c>
      <c r="M962" s="105">
        <f>ROUND(('[1]68_InOutFlowsCurPrdAndPriorHist'!$F$28-'[1]68_InOutFlowsCurPrdAndPriorHist'!$F$31)*$H962,0)-VLOOKUP(D962,'[1]Pension Expense Details'!$D$23:$S$1407,12,FALSE)</f>
        <v>-315027</v>
      </c>
      <c r="N962" s="105">
        <f>ROUND(('[1]68_InOutFlowsCurPrdAndPriorHist'!$F$29-'[1]68_InOutFlowsCurPrdAndPriorHist'!$F$32)*$H962,0)-VLOOKUP(D962,'[1]Pension Expense Details'!$D$23:$S$1407,13,FALSE)</f>
        <v>-2380354</v>
      </c>
      <c r="O962" s="105">
        <f>ROUND(('[1]68_InOutFlowsCurPrdAndPriorHist'!$F$30-'[1]68_InOutFlowsCurPrdAndPriorHist'!$F$33)*$H962,0)-VLOOKUP(D962,'[1]Pension Expense Details'!$D$23:$S$1407,14,FALSE)</f>
        <v>1029339</v>
      </c>
      <c r="P962" s="105">
        <f>ROUND((VLOOKUP(D962,'[1]Schedule of Pension Amounts LW'!$B$15:$AC$1399,28,FALSE)-VLOOKUP(D962,'[1]Schedule of Pension Amounts LW'!$B$15:$AC$1399,27,FALSE))*'[1]Schedule of Pension Amounts LW'!AD$4,0)+VLOOKUP(D962,'[1]Schedule of Pension Amounts LW'!$B$15:$AH$1399,33,FALSE)-VLOOKUP(D962,'[1]Pension Expense Details'!$D$23:$S$1407,15,FALSE)</f>
        <v>-130460</v>
      </c>
      <c r="Q962" s="98">
        <f t="shared" si="62"/>
        <v>19772171</v>
      </c>
      <c r="R962" s="98">
        <f>ROUND('[1]68_InOutFlowsCurPrdAndPrior'!$D$32*IF(ISNA(VLOOKUP(D962,'[1]Proportionate Shares'!$D$23:$I$1359,6,FALSE)),0,VLOOKUP(D962,'[1]Proportionate Shares'!$D$23:$I$1359,6,FALSE)),0)</f>
        <v>83061</v>
      </c>
      <c r="S962" s="98">
        <f>ROUND('[1]68_InOutFlowsCurPrdAndPrior'!$D$33*IF(ISNA(VLOOKUP(D962,'[1]Proportionate Shares'!$D$23:$I$1359,6,FALSE)),0,VLOOKUP(D962,'[1]Proportionate Shares'!$D$23:$I$1359,6,FALSE)),0)</f>
        <v>6134298</v>
      </c>
      <c r="T962" s="98">
        <f>ROUND('[1]68_InOutFlowsCurPrdAndPrior'!$D$35*IF(ISNA(VLOOKUP(D962,'[1]Proportionate Shares'!$D$23:$I$1359,6,FALSE)),0,VLOOKUP(D962,'[1]Proportionate Shares'!$D$23:$I$1359,6,FALSE)),0)</f>
        <v>1188709</v>
      </c>
      <c r="U962" s="98">
        <f>VLOOKUP(D962,'[1]Schedule of Pension Amounts LW'!$B$15:$AS$1399,36,FALSE)</f>
        <v>1458432</v>
      </c>
      <c r="V962" s="99">
        <f t="shared" si="63"/>
        <v>8864500</v>
      </c>
      <c r="W962" s="98">
        <f>ROUND('[1]68_InOutFlowsCurPrdAndPrior'!$F$32*IF(ISNA(VLOOKUP(D962,'[1]Proportionate Shares'!$D$23:$I$1359,6,FALSE)),0,VLOOKUP(D962,'[1]Proportionate Shares'!$D$23:$I$1359,6,FALSE)),0)</f>
        <v>686521</v>
      </c>
      <c r="X962" s="98">
        <f>ROUND('[1]68_InOutFlowsCurPrdAndPrior'!$F$33*IF(ISNA(VLOOKUP(D962,'[1]Proportionate Shares'!$D$23:$I$1359,6,FALSE)),0,VLOOKUP(D962,'[1]Proportionate Shares'!$D$23:$I$1359,6,FALSE)),0)</f>
        <v>2534982</v>
      </c>
      <c r="Y962" s="98">
        <f>ROUND('[1]68_InOutFlowsCurPrdAndPrior'!$F$35*IF(ISNA(VLOOKUP(D962,'[1]Proportionate Shares'!$D$23:$I$1359,6,FALSE)),0,VLOOKUP(D962,'[1]Proportionate Shares'!$D$23:$I$1359,6,FALSE)),0)</f>
        <v>990174</v>
      </c>
      <c r="Z962" s="98">
        <f>-VLOOKUP(D962,'[1]Schedule of Pension Amounts LW'!$B$15:$AS$1399,37,FALSE)</f>
        <v>542392</v>
      </c>
      <c r="AA962" s="99">
        <f t="shared" si="64"/>
        <v>4754069</v>
      </c>
      <c r="AB962" s="72">
        <f>VLOOKUP(D962,'[1]Pension Expense Details'!$D$22:$S$1407,16,FALSE)</f>
        <v>1809213</v>
      </c>
      <c r="AC962" s="72">
        <f t="shared" si="65"/>
        <v>2104870</v>
      </c>
      <c r="AD962" s="72">
        <f>VLOOKUP(D962,'[1]Schedule of Pension Amounts LW'!$B$15:$W$1399,22,FALSE)</f>
        <v>3914083</v>
      </c>
    </row>
    <row r="963" spans="1:30" x14ac:dyDescent="0.3">
      <c r="A963" s="104"/>
      <c r="B963" s="33"/>
      <c r="C963" s="33" t="str">
        <f>VLOOKUP(D963,'[1]Employer information'!$I$3:$J$1391,2,FALSE)</f>
        <v xml:space="preserve">Public Education                                  </v>
      </c>
      <c r="D963" s="33" t="str">
        <f>'[1]Schedule of Pension Amounts LW'!B956</f>
        <v>0944</v>
      </c>
      <c r="E963" s="33" t="str">
        <f>IF(ISNA(VLOOKUP(D963,'[1]Proportionate Shares'!$D$23:$G$1400,2,FALSE)),"",VLOOKUP(D963,'[1]Proportionate Shares'!$D$23:$G$1400,2,FALSE))</f>
        <v>163903</v>
      </c>
      <c r="F963" s="33" t="str">
        <f>IF(ISNA(VLOOKUP(D963,'[1]Proportionate Shares'!$D$23:$G$1400,3,FALSE)),"",VLOOKUP(D963,'[1]Proportionate Shares'!$D$23:$G$1400,3,FALSE))</f>
        <v xml:space="preserve">   </v>
      </c>
      <c r="G963" s="34" t="str">
        <f>VLOOKUP(D963,'[1]Employer information'!$A$3:$B$1390,2,FALSE)</f>
        <v>NATALIA ISD</v>
      </c>
      <c r="H963" s="36">
        <f>IF(ISNA(VLOOKUP(D963,'[1]Proportionate Shares'!$D$23:$I$1377,6,FALSE)),0,VLOOKUP(D963,'[1]Proportionate Shares'!$D$23:$I$1377,6,FALSE))</f>
        <v>7.6004810999999998E-5</v>
      </c>
      <c r="I963" s="105">
        <f>VLOOKUP(D963,'[1]Schedule of Pension Amounts LW'!$B$15:$E$1399,3,FALSE)</f>
        <v>4108019</v>
      </c>
      <c r="J963" s="105">
        <f>-IF(ISNA(VLOOKUP(D963,'[1]Combined Contribution Amounts'!$A$2:$K$1335,5,FALSE)),0,VLOOKUP(D963,'[1]Combined Contribution Amounts'!$A$2:$K$1335,5,FALSE))</f>
        <v>-266026</v>
      </c>
      <c r="K963" s="105">
        <f>-IF(ISNA(VLOOKUP(D963,'[1]Combined Contribution Amounts'!$A$2:$K$1335,7,FALSE)),0,VLOOKUP(D963,'[1]Combined Contribution Amounts'!$A$2:$K$1335,7,FALSE))+-IF(ISNA(VLOOKUP(D963,'[1]Combined Contribution Amounts'!$A$2:$K$1335,8,FALSE)),0,VLOOKUP(D963,'[1]Combined Contribution Amounts'!$A$2:$K$1335,8,FALSE))+-IF(ISNA(VLOOKUP(D963,'[1]Combined Contribution Amounts'!$A$2:$K$1335,9,FALSE)),0,VLOOKUP(D963,'[1]Combined Contribution Amounts'!$A$2:$K$1335,9,FALSE))</f>
        <v>0</v>
      </c>
      <c r="L963" s="105">
        <f>VLOOKUP(D963,'[1]Pension Expense Details'!$D$23:$S$1407,16,FALSE)</f>
        <v>378255</v>
      </c>
      <c r="M963" s="105">
        <f>ROUND(('[1]68_InOutFlowsCurPrdAndPriorHist'!$F$28-'[1]68_InOutFlowsCurPrdAndPriorHist'!$F$31)*$H963,0)-VLOOKUP(D963,'[1]Pension Expense Details'!$D$23:$S$1407,12,FALSE)</f>
        <v>-62950</v>
      </c>
      <c r="N963" s="105">
        <f>ROUND(('[1]68_InOutFlowsCurPrdAndPriorHist'!$F$29-'[1]68_InOutFlowsCurPrdAndPriorHist'!$F$32)*$H963,0)-VLOOKUP(D963,'[1]Pension Expense Details'!$D$23:$S$1407,13,FALSE)</f>
        <v>-475654</v>
      </c>
      <c r="O963" s="105">
        <f>ROUND(('[1]68_InOutFlowsCurPrdAndPriorHist'!$F$30-'[1]68_InOutFlowsCurPrdAndPriorHist'!$F$33)*$H963,0)-VLOOKUP(D963,'[1]Pension Expense Details'!$D$23:$S$1407,14,FALSE)</f>
        <v>205687</v>
      </c>
      <c r="P963" s="105">
        <f>ROUND((VLOOKUP(D963,'[1]Schedule of Pension Amounts LW'!$B$15:$AC$1399,28,FALSE)-VLOOKUP(D963,'[1]Schedule of Pension Amounts LW'!$B$15:$AC$1399,27,FALSE))*'[1]Schedule of Pension Amounts LW'!AD$4,0)+VLOOKUP(D963,'[1]Schedule of Pension Amounts LW'!$B$15:$AH$1399,33,FALSE)-VLOOKUP(D963,'[1]Pension Expense Details'!$D$23:$S$1407,15,FALSE)</f>
        <v>63637</v>
      </c>
      <c r="Q963" s="98">
        <f t="shared" si="62"/>
        <v>3950968</v>
      </c>
      <c r="R963" s="98">
        <f>ROUND('[1]68_InOutFlowsCurPrdAndPrior'!$D$32*IF(ISNA(VLOOKUP(D963,'[1]Proportionate Shares'!$D$23:$I$1359,6,FALSE)),0,VLOOKUP(D963,'[1]Proportionate Shares'!$D$23:$I$1359,6,FALSE)),0)</f>
        <v>16598</v>
      </c>
      <c r="S963" s="98">
        <f>ROUND('[1]68_InOutFlowsCurPrdAndPrior'!$D$33*IF(ISNA(VLOOKUP(D963,'[1]Proportionate Shares'!$D$23:$I$1359,6,FALSE)),0,VLOOKUP(D963,'[1]Proportionate Shares'!$D$23:$I$1359,6,FALSE)),0)</f>
        <v>1225784</v>
      </c>
      <c r="T963" s="98">
        <f>ROUND('[1]68_InOutFlowsCurPrdAndPrior'!$D$35*IF(ISNA(VLOOKUP(D963,'[1]Proportionate Shares'!$D$23:$I$1359,6,FALSE)),0,VLOOKUP(D963,'[1]Proportionate Shares'!$D$23:$I$1359,6,FALSE)),0)</f>
        <v>237533</v>
      </c>
      <c r="U963" s="98">
        <f>VLOOKUP(D963,'[1]Schedule of Pension Amounts LW'!$B$15:$AS$1399,36,FALSE)</f>
        <v>443561</v>
      </c>
      <c r="V963" s="99">
        <f t="shared" si="63"/>
        <v>1923476</v>
      </c>
      <c r="W963" s="98">
        <f>ROUND('[1]68_InOutFlowsCurPrdAndPrior'!$F$32*IF(ISNA(VLOOKUP(D963,'[1]Proportionate Shares'!$D$23:$I$1359,6,FALSE)),0,VLOOKUP(D963,'[1]Proportionate Shares'!$D$23:$I$1359,6,FALSE)),0)</f>
        <v>137184</v>
      </c>
      <c r="X963" s="98">
        <f>ROUND('[1]68_InOutFlowsCurPrdAndPrior'!$F$33*IF(ISNA(VLOOKUP(D963,'[1]Proportionate Shares'!$D$23:$I$1359,6,FALSE)),0,VLOOKUP(D963,'[1]Proportionate Shares'!$D$23:$I$1359,6,FALSE)),0)</f>
        <v>506552</v>
      </c>
      <c r="Y963" s="98">
        <f>ROUND('[1]68_InOutFlowsCurPrdAndPrior'!$F$35*IF(ISNA(VLOOKUP(D963,'[1]Proportionate Shares'!$D$23:$I$1359,6,FALSE)),0,VLOOKUP(D963,'[1]Proportionate Shares'!$D$23:$I$1359,6,FALSE)),0)</f>
        <v>197861</v>
      </c>
      <c r="Z963" s="98">
        <f>-VLOOKUP(D963,'[1]Schedule of Pension Amounts LW'!$B$15:$AS$1399,37,FALSE)</f>
        <v>169619</v>
      </c>
      <c r="AA963" s="99">
        <f t="shared" si="64"/>
        <v>1011216</v>
      </c>
      <c r="AB963" s="72">
        <f>VLOOKUP(D963,'[1]Pension Expense Details'!$D$22:$S$1407,16,FALSE)</f>
        <v>378255</v>
      </c>
      <c r="AC963" s="72">
        <f t="shared" si="65"/>
        <v>468226</v>
      </c>
      <c r="AD963" s="72">
        <f>VLOOKUP(D963,'[1]Schedule of Pension Amounts LW'!$B$15:$W$1399,22,FALSE)</f>
        <v>846481</v>
      </c>
    </row>
    <row r="964" spans="1:30" x14ac:dyDescent="0.3">
      <c r="A964" s="104"/>
      <c r="B964" s="33"/>
      <c r="C964" s="33" t="str">
        <f>VLOOKUP(D964,'[1]Employer information'!$I$3:$J$1391,2,FALSE)</f>
        <v xml:space="preserve">Public Education                                  </v>
      </c>
      <c r="D964" s="33" t="str">
        <f>'[1]Schedule of Pension Amounts LW'!B957</f>
        <v>1760</v>
      </c>
      <c r="E964" s="33" t="str">
        <f>IF(ISNA(VLOOKUP(D964,'[1]Proportionate Shares'!$D$23:$G$1400,2,FALSE)),"",VLOOKUP(D964,'[1]Proportionate Shares'!$D$23:$G$1400,2,FALSE))</f>
        <v>094903</v>
      </c>
      <c r="F964" s="33" t="str">
        <f>IF(ISNA(VLOOKUP(D964,'[1]Proportionate Shares'!$D$23:$G$1400,3,FALSE)),"",VLOOKUP(D964,'[1]Proportionate Shares'!$D$23:$G$1400,3,FALSE))</f>
        <v/>
      </c>
      <c r="G964" s="34" t="str">
        <f>VLOOKUP(D964,'[1]Employer information'!$A$3:$B$1390,2,FALSE)</f>
        <v>NAVARRO ISD</v>
      </c>
      <c r="H964" s="36">
        <f>IF(ISNA(VLOOKUP(D964,'[1]Proportionate Shares'!$D$23:$I$1377,6,FALSE)),0,VLOOKUP(D964,'[1]Proportionate Shares'!$D$23:$I$1377,6,FALSE))</f>
        <v>8.2664011000000003E-5</v>
      </c>
      <c r="I964" s="105">
        <f>VLOOKUP(D964,'[1]Schedule of Pension Amounts LW'!$B$15:$E$1399,3,FALSE)</f>
        <v>4275283</v>
      </c>
      <c r="J964" s="105">
        <f>-IF(ISNA(VLOOKUP(D964,'[1]Combined Contribution Amounts'!$A$2:$K$1335,5,FALSE)),0,VLOOKUP(D964,'[1]Combined Contribution Amounts'!$A$2:$K$1335,5,FALSE))</f>
        <v>-289334</v>
      </c>
      <c r="K964" s="105">
        <f>-IF(ISNA(VLOOKUP(D964,'[1]Combined Contribution Amounts'!$A$2:$K$1335,7,FALSE)),0,VLOOKUP(D964,'[1]Combined Contribution Amounts'!$A$2:$K$1335,7,FALSE))+-IF(ISNA(VLOOKUP(D964,'[1]Combined Contribution Amounts'!$A$2:$K$1335,8,FALSE)),0,VLOOKUP(D964,'[1]Combined Contribution Amounts'!$A$2:$K$1335,8,FALSE))+-IF(ISNA(VLOOKUP(D964,'[1]Combined Contribution Amounts'!$A$2:$K$1335,9,FALSE)),0,VLOOKUP(D964,'[1]Combined Contribution Amounts'!$A$2:$K$1335,9,FALSE))</f>
        <v>0</v>
      </c>
      <c r="L964" s="105">
        <f>VLOOKUP(D964,'[1]Pension Expense Details'!$D$23:$S$1407,16,FALSE)</f>
        <v>441676</v>
      </c>
      <c r="M964" s="105">
        <f>ROUND(('[1]68_InOutFlowsCurPrdAndPriorHist'!$F$28-'[1]68_InOutFlowsCurPrdAndPriorHist'!$F$31)*$H964,0)-VLOOKUP(D964,'[1]Pension Expense Details'!$D$23:$S$1407,12,FALSE)</f>
        <v>-68465</v>
      </c>
      <c r="N964" s="105">
        <f>ROUND(('[1]68_InOutFlowsCurPrdAndPriorHist'!$F$29-'[1]68_InOutFlowsCurPrdAndPriorHist'!$F$32)*$H964,0)-VLOOKUP(D964,'[1]Pension Expense Details'!$D$23:$S$1407,13,FALSE)</f>
        <v>-517328</v>
      </c>
      <c r="O964" s="105">
        <f>ROUND(('[1]68_InOutFlowsCurPrdAndPriorHist'!$F$30-'[1]68_InOutFlowsCurPrdAndPriorHist'!$F$33)*$H964,0)-VLOOKUP(D964,'[1]Pension Expense Details'!$D$23:$S$1407,14,FALSE)</f>
        <v>223709</v>
      </c>
      <c r="P964" s="105">
        <f>ROUND((VLOOKUP(D964,'[1]Schedule of Pension Amounts LW'!$B$15:$AC$1399,28,FALSE)-VLOOKUP(D964,'[1]Schedule of Pension Amounts LW'!$B$15:$AC$1399,27,FALSE))*'[1]Schedule of Pension Amounts LW'!AD$4,0)+VLOOKUP(D964,'[1]Schedule of Pension Amounts LW'!$B$15:$AH$1399,33,FALSE)-VLOOKUP(D964,'[1]Pension Expense Details'!$D$23:$S$1407,15,FALSE)</f>
        <v>231593</v>
      </c>
      <c r="Q964" s="98">
        <f t="shared" si="62"/>
        <v>4297134</v>
      </c>
      <c r="R964" s="98">
        <f>ROUND('[1]68_InOutFlowsCurPrdAndPrior'!$D$32*IF(ISNA(VLOOKUP(D964,'[1]Proportionate Shares'!$D$23:$I$1359,6,FALSE)),0,VLOOKUP(D964,'[1]Proportionate Shares'!$D$23:$I$1359,6,FALSE)),0)</f>
        <v>18052</v>
      </c>
      <c r="S964" s="98">
        <f>ROUND('[1]68_InOutFlowsCurPrdAndPrior'!$D$33*IF(ISNA(VLOOKUP(D964,'[1]Proportionate Shares'!$D$23:$I$1359,6,FALSE)),0,VLOOKUP(D964,'[1]Proportionate Shares'!$D$23:$I$1359,6,FALSE)),0)</f>
        <v>1333182</v>
      </c>
      <c r="T964" s="98">
        <f>ROUND('[1]68_InOutFlowsCurPrdAndPrior'!$D$35*IF(ISNA(VLOOKUP(D964,'[1]Proportionate Shares'!$D$23:$I$1359,6,FALSE)),0,VLOOKUP(D964,'[1]Proportionate Shares'!$D$23:$I$1359,6,FALSE)),0)</f>
        <v>258345</v>
      </c>
      <c r="U964" s="98">
        <f>VLOOKUP(D964,'[1]Schedule of Pension Amounts LW'!$B$15:$AS$1399,36,FALSE)</f>
        <v>509035</v>
      </c>
      <c r="V964" s="99">
        <f t="shared" si="63"/>
        <v>2118614</v>
      </c>
      <c r="W964" s="98">
        <f>ROUND('[1]68_InOutFlowsCurPrdAndPrior'!$F$32*IF(ISNA(VLOOKUP(D964,'[1]Proportionate Shares'!$D$23:$I$1359,6,FALSE)),0,VLOOKUP(D964,'[1]Proportionate Shares'!$D$23:$I$1359,6,FALSE)),0)</f>
        <v>149203</v>
      </c>
      <c r="X964" s="98">
        <f>ROUND('[1]68_InOutFlowsCurPrdAndPrior'!$F$33*IF(ISNA(VLOOKUP(D964,'[1]Proportionate Shares'!$D$23:$I$1359,6,FALSE)),0,VLOOKUP(D964,'[1]Proportionate Shares'!$D$23:$I$1359,6,FALSE)),0)</f>
        <v>550934</v>
      </c>
      <c r="Y964" s="98">
        <f>ROUND('[1]68_InOutFlowsCurPrdAndPrior'!$F$35*IF(ISNA(VLOOKUP(D964,'[1]Proportionate Shares'!$D$23:$I$1359,6,FALSE)),0,VLOOKUP(D964,'[1]Proportionate Shares'!$D$23:$I$1359,6,FALSE)),0)</f>
        <v>215197</v>
      </c>
      <c r="Z964" s="98">
        <f>-VLOOKUP(D964,'[1]Schedule of Pension Amounts LW'!$B$15:$AS$1399,37,FALSE)</f>
        <v>2285</v>
      </c>
      <c r="AA964" s="99">
        <f t="shared" si="64"/>
        <v>917619</v>
      </c>
      <c r="AB964" s="72">
        <f>VLOOKUP(D964,'[1]Pension Expense Details'!$D$22:$S$1407,16,FALSE)</f>
        <v>441676</v>
      </c>
      <c r="AC964" s="72">
        <f t="shared" si="65"/>
        <v>506364</v>
      </c>
      <c r="AD964" s="72">
        <f>VLOOKUP(D964,'[1]Schedule of Pension Amounts LW'!$B$15:$W$1399,22,FALSE)</f>
        <v>948040</v>
      </c>
    </row>
    <row r="965" spans="1:30" x14ac:dyDescent="0.3">
      <c r="A965" s="104"/>
      <c r="B965" s="33"/>
      <c r="C965" s="33" t="str">
        <f>VLOOKUP(D965,'[1]Employer information'!$I$3:$J$1391,2,FALSE)</f>
        <v xml:space="preserve">Public Education                                  </v>
      </c>
      <c r="D965" s="33" t="str">
        <f>'[1]Schedule of Pension Amounts LW'!B958</f>
        <v>0945</v>
      </c>
      <c r="E965" s="33" t="str">
        <f>IF(ISNA(VLOOKUP(D965,'[1]Proportionate Shares'!$D$23:$G$1400,2,FALSE)),"",VLOOKUP(D965,'[1]Proportionate Shares'!$D$23:$G$1400,2,FALSE))</f>
        <v>093904</v>
      </c>
      <c r="F965" s="33" t="str">
        <f>IF(ISNA(VLOOKUP(D965,'[1]Proportionate Shares'!$D$23:$G$1400,3,FALSE)),"",VLOOKUP(D965,'[1]Proportionate Shares'!$D$23:$G$1400,3,FALSE))</f>
        <v xml:space="preserve">   </v>
      </c>
      <c r="G965" s="34" t="str">
        <f>VLOOKUP(D965,'[1]Employer information'!$A$3:$B$1390,2,FALSE)</f>
        <v>NAVASOTA ISD</v>
      </c>
      <c r="H965" s="36">
        <f>IF(ISNA(VLOOKUP(D965,'[1]Proportionate Shares'!$D$23:$I$1377,6,FALSE)),0,VLOOKUP(D965,'[1]Proportionate Shares'!$D$23:$I$1377,6,FALSE))</f>
        <v>1.49917695E-4</v>
      </c>
      <c r="I965" s="105">
        <f>VLOOKUP(D965,'[1]Schedule of Pension Amounts LW'!$B$15:$E$1399,3,FALSE)</f>
        <v>8294695</v>
      </c>
      <c r="J965" s="105">
        <f>-IF(ISNA(VLOOKUP(D965,'[1]Combined Contribution Amounts'!$A$2:$K$1335,5,FALSE)),0,VLOOKUP(D965,'[1]Combined Contribution Amounts'!$A$2:$K$1335,5,FALSE))</f>
        <v>-524730</v>
      </c>
      <c r="K965" s="105">
        <f>-IF(ISNA(VLOOKUP(D965,'[1]Combined Contribution Amounts'!$A$2:$K$1335,7,FALSE)),0,VLOOKUP(D965,'[1]Combined Contribution Amounts'!$A$2:$K$1335,7,FALSE))+-IF(ISNA(VLOOKUP(D965,'[1]Combined Contribution Amounts'!$A$2:$K$1335,8,FALSE)),0,VLOOKUP(D965,'[1]Combined Contribution Amounts'!$A$2:$K$1335,8,FALSE))+-IF(ISNA(VLOOKUP(D965,'[1]Combined Contribution Amounts'!$A$2:$K$1335,9,FALSE)),0,VLOOKUP(D965,'[1]Combined Contribution Amounts'!$A$2:$K$1335,9,FALSE))</f>
        <v>0</v>
      </c>
      <c r="L965" s="105">
        <f>VLOOKUP(D965,'[1]Pension Expense Details'!$D$23:$S$1407,16,FALSE)</f>
        <v>715962</v>
      </c>
      <c r="M965" s="105">
        <f>ROUND(('[1]68_InOutFlowsCurPrdAndPriorHist'!$F$28-'[1]68_InOutFlowsCurPrdAndPriorHist'!$F$31)*$H965,0)-VLOOKUP(D965,'[1]Pension Expense Details'!$D$23:$S$1407,12,FALSE)</f>
        <v>-124167</v>
      </c>
      <c r="N965" s="105">
        <f>ROUND(('[1]68_InOutFlowsCurPrdAndPriorHist'!$F$29-'[1]68_InOutFlowsCurPrdAndPriorHist'!$F$32)*$H965,0)-VLOOKUP(D965,'[1]Pension Expense Details'!$D$23:$S$1407,13,FALSE)</f>
        <v>-938216</v>
      </c>
      <c r="O965" s="105">
        <f>ROUND(('[1]68_InOutFlowsCurPrdAndPriorHist'!$F$30-'[1]68_InOutFlowsCurPrdAndPriorHist'!$F$33)*$H965,0)-VLOOKUP(D965,'[1]Pension Expense Details'!$D$23:$S$1407,14,FALSE)</f>
        <v>405714</v>
      </c>
      <c r="P965" s="105">
        <f>ROUND((VLOOKUP(D965,'[1]Schedule of Pension Amounts LW'!$B$15:$AC$1399,28,FALSE)-VLOOKUP(D965,'[1]Schedule of Pension Amounts LW'!$B$15:$AC$1399,27,FALSE))*'[1]Schedule of Pension Amounts LW'!AD$4,0)+VLOOKUP(D965,'[1]Schedule of Pension Amounts LW'!$B$15:$AH$1399,33,FALSE)-VLOOKUP(D965,'[1]Pension Expense Details'!$D$23:$S$1407,15,FALSE)</f>
        <v>-36068</v>
      </c>
      <c r="Q965" s="98">
        <f t="shared" si="62"/>
        <v>7793190</v>
      </c>
      <c r="R965" s="98">
        <f>ROUND('[1]68_InOutFlowsCurPrdAndPrior'!$D$32*IF(ISNA(VLOOKUP(D965,'[1]Proportionate Shares'!$D$23:$I$1359,6,FALSE)),0,VLOOKUP(D965,'[1]Proportionate Shares'!$D$23:$I$1359,6,FALSE)),0)</f>
        <v>32738</v>
      </c>
      <c r="S965" s="98">
        <f>ROUND('[1]68_InOutFlowsCurPrdAndPrior'!$D$33*IF(ISNA(VLOOKUP(D965,'[1]Proportionate Shares'!$D$23:$I$1359,6,FALSE)),0,VLOOKUP(D965,'[1]Proportionate Shares'!$D$23:$I$1359,6,FALSE)),0)</f>
        <v>2417830</v>
      </c>
      <c r="T965" s="98">
        <f>ROUND('[1]68_InOutFlowsCurPrdAndPrior'!$D$35*IF(ISNA(VLOOKUP(D965,'[1]Proportionate Shares'!$D$23:$I$1359,6,FALSE)),0,VLOOKUP(D965,'[1]Proportionate Shares'!$D$23:$I$1359,6,FALSE)),0)</f>
        <v>468529</v>
      </c>
      <c r="U965" s="98">
        <f>VLOOKUP(D965,'[1]Schedule of Pension Amounts LW'!$B$15:$AS$1399,36,FALSE)</f>
        <v>284799</v>
      </c>
      <c r="V965" s="99">
        <f t="shared" si="63"/>
        <v>3203896</v>
      </c>
      <c r="W965" s="98">
        <f>ROUND('[1]68_InOutFlowsCurPrdAndPrior'!$F$32*IF(ISNA(VLOOKUP(D965,'[1]Proportionate Shares'!$D$23:$I$1359,6,FALSE)),0,VLOOKUP(D965,'[1]Proportionate Shares'!$D$23:$I$1359,6,FALSE)),0)</f>
        <v>270592</v>
      </c>
      <c r="X965" s="98">
        <f>ROUND('[1]68_InOutFlowsCurPrdAndPrior'!$F$33*IF(ISNA(VLOOKUP(D965,'[1]Proportionate Shares'!$D$23:$I$1359,6,FALSE)),0,VLOOKUP(D965,'[1]Proportionate Shares'!$D$23:$I$1359,6,FALSE)),0)</f>
        <v>999162</v>
      </c>
      <c r="Y965" s="98">
        <f>ROUND('[1]68_InOutFlowsCurPrdAndPrior'!$F$35*IF(ISNA(VLOOKUP(D965,'[1]Proportionate Shares'!$D$23:$I$1359,6,FALSE)),0,VLOOKUP(D965,'[1]Proportionate Shares'!$D$23:$I$1359,6,FALSE)),0)</f>
        <v>390276</v>
      </c>
      <c r="Z965" s="98">
        <f>-VLOOKUP(D965,'[1]Schedule of Pension Amounts LW'!$B$15:$AS$1399,37,FALSE)</f>
        <v>265410</v>
      </c>
      <c r="AA965" s="99">
        <f t="shared" si="64"/>
        <v>1925440</v>
      </c>
      <c r="AB965" s="72">
        <f>VLOOKUP(D965,'[1]Pension Expense Details'!$D$22:$S$1407,16,FALSE)</f>
        <v>715962</v>
      </c>
      <c r="AC965" s="72">
        <f t="shared" si="65"/>
        <v>729370</v>
      </c>
      <c r="AD965" s="72">
        <f>VLOOKUP(D965,'[1]Schedule of Pension Amounts LW'!$B$15:$W$1399,22,FALSE)</f>
        <v>1445332</v>
      </c>
    </row>
    <row r="966" spans="1:30" x14ac:dyDescent="0.3">
      <c r="A966" s="104"/>
      <c r="B966" s="33"/>
      <c r="C966" s="33" t="str">
        <f>VLOOKUP(D966,'[1]Employer information'!$I$3:$J$1391,2,FALSE)</f>
        <v xml:space="preserve">Public Education                                  </v>
      </c>
      <c r="D966" s="33" t="str">
        <f>'[1]Schedule of Pension Amounts LW'!B959</f>
        <v>1634</v>
      </c>
      <c r="E966" s="33" t="str">
        <f>IF(ISNA(VLOOKUP(D966,'[1]Proportionate Shares'!$D$23:$G$1400,2,FALSE)),"",VLOOKUP(D966,'[1]Proportionate Shares'!$D$23:$G$1400,2,FALSE))</f>
        <v>035903</v>
      </c>
      <c r="F966" s="33" t="str">
        <f>IF(ISNA(VLOOKUP(D966,'[1]Proportionate Shares'!$D$23:$G$1400,3,FALSE)),"",VLOOKUP(D966,'[1]Proportionate Shares'!$D$23:$G$1400,3,FALSE))</f>
        <v/>
      </c>
      <c r="G966" s="34" t="str">
        <f>VLOOKUP(D966,'[1]Employer information'!$A$3:$B$1390,2,FALSE)</f>
        <v>NAZARETH ISD</v>
      </c>
      <c r="H966" s="36">
        <f>IF(ISNA(VLOOKUP(D966,'[1]Proportionate Shares'!$D$23:$I$1377,6,FALSE)),0,VLOOKUP(D966,'[1]Proportionate Shares'!$D$23:$I$1377,6,FALSE))</f>
        <v>9.217683E-6</v>
      </c>
      <c r="I966" s="105">
        <f>VLOOKUP(D966,'[1]Schedule of Pension Amounts LW'!$B$15:$E$1399,3,FALSE)</f>
        <v>478982</v>
      </c>
      <c r="J966" s="105">
        <f>-IF(ISNA(VLOOKUP(D966,'[1]Combined Contribution Amounts'!$A$2:$K$1335,5,FALSE)),0,VLOOKUP(D966,'[1]Combined Contribution Amounts'!$A$2:$K$1335,5,FALSE))</f>
        <v>-32263</v>
      </c>
      <c r="K966" s="105">
        <f>-IF(ISNA(VLOOKUP(D966,'[1]Combined Contribution Amounts'!$A$2:$K$1335,7,FALSE)),0,VLOOKUP(D966,'[1]Combined Contribution Amounts'!$A$2:$K$1335,7,FALSE))+-IF(ISNA(VLOOKUP(D966,'[1]Combined Contribution Amounts'!$A$2:$K$1335,8,FALSE)),0,VLOOKUP(D966,'[1]Combined Contribution Amounts'!$A$2:$K$1335,8,FALSE))+-IF(ISNA(VLOOKUP(D966,'[1]Combined Contribution Amounts'!$A$2:$K$1335,9,FALSE)),0,VLOOKUP(D966,'[1]Combined Contribution Amounts'!$A$2:$K$1335,9,FALSE))</f>
        <v>0</v>
      </c>
      <c r="L966" s="105">
        <f>VLOOKUP(D966,'[1]Pension Expense Details'!$D$23:$S$1407,16,FALSE)</f>
        <v>48895</v>
      </c>
      <c r="M966" s="105">
        <f>ROUND(('[1]68_InOutFlowsCurPrdAndPriorHist'!$F$28-'[1]68_InOutFlowsCurPrdAndPriorHist'!$F$31)*$H966,0)-VLOOKUP(D966,'[1]Pension Expense Details'!$D$23:$S$1407,12,FALSE)</f>
        <v>-7634</v>
      </c>
      <c r="N966" s="105">
        <f>ROUND(('[1]68_InOutFlowsCurPrdAndPriorHist'!$F$29-'[1]68_InOutFlowsCurPrdAndPriorHist'!$F$32)*$H966,0)-VLOOKUP(D966,'[1]Pension Expense Details'!$D$23:$S$1407,13,FALSE)</f>
        <v>-57686</v>
      </c>
      <c r="O966" s="105">
        <f>ROUND(('[1]68_InOutFlowsCurPrdAndPriorHist'!$F$30-'[1]68_InOutFlowsCurPrdAndPriorHist'!$F$33)*$H966,0)-VLOOKUP(D966,'[1]Pension Expense Details'!$D$23:$S$1407,14,FALSE)</f>
        <v>24946</v>
      </c>
      <c r="P966" s="105">
        <f>ROUND((VLOOKUP(D966,'[1]Schedule of Pension Amounts LW'!$B$15:$AC$1399,28,FALSE)-VLOOKUP(D966,'[1]Schedule of Pension Amounts LW'!$B$15:$AC$1399,27,FALSE))*'[1]Schedule of Pension Amounts LW'!AD$4,0)+VLOOKUP(D966,'[1]Schedule of Pension Amounts LW'!$B$15:$AH$1399,33,FALSE)-VLOOKUP(D966,'[1]Pension Expense Details'!$D$23:$S$1407,15,FALSE)</f>
        <v>23924</v>
      </c>
      <c r="Q966" s="98">
        <f t="shared" si="62"/>
        <v>479164</v>
      </c>
      <c r="R966" s="98">
        <f>ROUND('[1]68_InOutFlowsCurPrdAndPrior'!$D$32*IF(ISNA(VLOOKUP(D966,'[1]Proportionate Shares'!$D$23:$I$1359,6,FALSE)),0,VLOOKUP(D966,'[1]Proportionate Shares'!$D$23:$I$1359,6,FALSE)),0)</f>
        <v>2013</v>
      </c>
      <c r="S966" s="98">
        <f>ROUND('[1]68_InOutFlowsCurPrdAndPrior'!$D$33*IF(ISNA(VLOOKUP(D966,'[1]Proportionate Shares'!$D$23:$I$1359,6,FALSE)),0,VLOOKUP(D966,'[1]Proportionate Shares'!$D$23:$I$1359,6,FALSE)),0)</f>
        <v>148660</v>
      </c>
      <c r="T966" s="98">
        <f>ROUND('[1]68_InOutFlowsCurPrdAndPrior'!$D$35*IF(ISNA(VLOOKUP(D966,'[1]Proportionate Shares'!$D$23:$I$1359,6,FALSE)),0,VLOOKUP(D966,'[1]Proportionate Shares'!$D$23:$I$1359,6,FALSE)),0)</f>
        <v>28807</v>
      </c>
      <c r="U966" s="98">
        <f>VLOOKUP(D966,'[1]Schedule of Pension Amounts LW'!$B$15:$AS$1399,36,FALSE)</f>
        <v>73227</v>
      </c>
      <c r="V966" s="99">
        <f t="shared" si="63"/>
        <v>252707</v>
      </c>
      <c r="W966" s="98">
        <f>ROUND('[1]68_InOutFlowsCurPrdAndPrior'!$F$32*IF(ISNA(VLOOKUP(D966,'[1]Proportionate Shares'!$D$23:$I$1359,6,FALSE)),0,VLOOKUP(D966,'[1]Proportionate Shares'!$D$23:$I$1359,6,FALSE)),0)</f>
        <v>16637</v>
      </c>
      <c r="X966" s="98">
        <f>ROUND('[1]68_InOutFlowsCurPrdAndPrior'!$F$33*IF(ISNA(VLOOKUP(D966,'[1]Proportionate Shares'!$D$23:$I$1359,6,FALSE)),0,VLOOKUP(D966,'[1]Proportionate Shares'!$D$23:$I$1359,6,FALSE)),0)</f>
        <v>61433</v>
      </c>
      <c r="Y966" s="98">
        <f>ROUND('[1]68_InOutFlowsCurPrdAndPrior'!$F$35*IF(ISNA(VLOOKUP(D966,'[1]Proportionate Shares'!$D$23:$I$1359,6,FALSE)),0,VLOOKUP(D966,'[1]Proportionate Shares'!$D$23:$I$1359,6,FALSE)),0)</f>
        <v>23996</v>
      </c>
      <c r="Z966" s="98">
        <f>-VLOOKUP(D966,'[1]Schedule of Pension Amounts LW'!$B$15:$AS$1399,37,FALSE)</f>
        <v>9383</v>
      </c>
      <c r="AA966" s="99">
        <f t="shared" si="64"/>
        <v>111449</v>
      </c>
      <c r="AB966" s="72">
        <f>VLOOKUP(D966,'[1]Pension Expense Details'!$D$22:$S$1407,16,FALSE)</f>
        <v>48895</v>
      </c>
      <c r="AC966" s="72">
        <f t="shared" si="65"/>
        <v>62415</v>
      </c>
      <c r="AD966" s="72">
        <f>VLOOKUP(D966,'[1]Schedule of Pension Amounts LW'!$B$15:$W$1399,22,FALSE)</f>
        <v>111310</v>
      </c>
    </row>
    <row r="967" spans="1:30" x14ac:dyDescent="0.3">
      <c r="A967" s="104"/>
      <c r="B967" s="33"/>
      <c r="C967" s="33" t="str">
        <f>VLOOKUP(D967,'[1]Employer information'!$I$3:$J$1391,2,FALSE)</f>
        <v xml:space="preserve">Public Education                                  </v>
      </c>
      <c r="D967" s="33" t="str">
        <f>'[1]Schedule of Pension Amounts LW'!B960</f>
        <v>0946</v>
      </c>
      <c r="E967" s="33" t="str">
        <f>IF(ISNA(VLOOKUP(D967,'[1]Proportionate Shares'!$D$23:$G$1400,2,FALSE)),"",VLOOKUP(D967,'[1]Proportionate Shares'!$D$23:$G$1400,2,FALSE))</f>
        <v>001906</v>
      </c>
      <c r="F967" s="33" t="str">
        <f>IF(ISNA(VLOOKUP(D967,'[1]Proportionate Shares'!$D$23:$G$1400,3,FALSE)),"",VLOOKUP(D967,'[1]Proportionate Shares'!$D$23:$G$1400,3,FALSE))</f>
        <v xml:space="preserve">   </v>
      </c>
      <c r="G967" s="34" t="str">
        <f>VLOOKUP(D967,'[1]Employer information'!$A$3:$B$1390,2,FALSE)</f>
        <v>NECHES ISD</v>
      </c>
      <c r="H967" s="36">
        <f>IF(ISNA(VLOOKUP(D967,'[1]Proportionate Shares'!$D$23:$I$1377,6,FALSE)),0,VLOOKUP(D967,'[1]Proportionate Shares'!$D$23:$I$1377,6,FALSE))</f>
        <v>1.8018522000000001E-5</v>
      </c>
      <c r="I967" s="105">
        <f>VLOOKUP(D967,'[1]Schedule of Pension Amounts LW'!$B$15:$E$1399,3,FALSE)</f>
        <v>998338</v>
      </c>
      <c r="J967" s="105">
        <f>-IF(ISNA(VLOOKUP(D967,'[1]Combined Contribution Amounts'!$A$2:$K$1335,5,FALSE)),0,VLOOKUP(D967,'[1]Combined Contribution Amounts'!$A$2:$K$1335,5,FALSE))</f>
        <v>-63067</v>
      </c>
      <c r="K967" s="105">
        <f>-IF(ISNA(VLOOKUP(D967,'[1]Combined Contribution Amounts'!$A$2:$K$1335,7,FALSE)),0,VLOOKUP(D967,'[1]Combined Contribution Amounts'!$A$2:$K$1335,7,FALSE))+-IF(ISNA(VLOOKUP(D967,'[1]Combined Contribution Amounts'!$A$2:$K$1335,8,FALSE)),0,VLOOKUP(D967,'[1]Combined Contribution Amounts'!$A$2:$K$1335,8,FALSE))+-IF(ISNA(VLOOKUP(D967,'[1]Combined Contribution Amounts'!$A$2:$K$1335,9,FALSE)),0,VLOOKUP(D967,'[1]Combined Contribution Amounts'!$A$2:$K$1335,9,FALSE))</f>
        <v>0</v>
      </c>
      <c r="L967" s="105">
        <f>VLOOKUP(D967,'[1]Pension Expense Details'!$D$23:$S$1407,16,FALSE)</f>
        <v>85832</v>
      </c>
      <c r="M967" s="105">
        <f>ROUND(('[1]68_InOutFlowsCurPrdAndPriorHist'!$F$28-'[1]68_InOutFlowsCurPrdAndPriorHist'!$F$31)*$H967,0)-VLOOKUP(D967,'[1]Pension Expense Details'!$D$23:$S$1407,12,FALSE)</f>
        <v>-14924</v>
      </c>
      <c r="N967" s="105">
        <f>ROUND(('[1]68_InOutFlowsCurPrdAndPriorHist'!$F$29-'[1]68_InOutFlowsCurPrdAndPriorHist'!$F$32)*$H967,0)-VLOOKUP(D967,'[1]Pension Expense Details'!$D$23:$S$1407,13,FALSE)</f>
        <v>-112764</v>
      </c>
      <c r="O967" s="105">
        <f>ROUND(('[1]68_InOutFlowsCurPrdAndPriorHist'!$F$30-'[1]68_InOutFlowsCurPrdAndPriorHist'!$F$33)*$H967,0)-VLOOKUP(D967,'[1]Pension Expense Details'!$D$23:$S$1407,14,FALSE)</f>
        <v>48762</v>
      </c>
      <c r="P967" s="105">
        <f>ROUND((VLOOKUP(D967,'[1]Schedule of Pension Amounts LW'!$B$15:$AC$1399,28,FALSE)-VLOOKUP(D967,'[1]Schedule of Pension Amounts LW'!$B$15:$AC$1399,27,FALSE))*'[1]Schedule of Pension Amounts LW'!AD$4,0)+VLOOKUP(D967,'[1]Schedule of Pension Amounts LW'!$B$15:$AH$1399,33,FALSE)-VLOOKUP(D967,'[1]Pension Expense Details'!$D$23:$S$1407,15,FALSE)</f>
        <v>-5518</v>
      </c>
      <c r="Q967" s="98">
        <f t="shared" si="62"/>
        <v>936659</v>
      </c>
      <c r="R967" s="98">
        <f>ROUND('[1]68_InOutFlowsCurPrdAndPrior'!$D$32*IF(ISNA(VLOOKUP(D967,'[1]Proportionate Shares'!$D$23:$I$1359,6,FALSE)),0,VLOOKUP(D967,'[1]Proportionate Shares'!$D$23:$I$1359,6,FALSE)),0)</f>
        <v>3935</v>
      </c>
      <c r="S967" s="98">
        <f>ROUND('[1]68_InOutFlowsCurPrdAndPrior'!$D$33*IF(ISNA(VLOOKUP(D967,'[1]Proportionate Shares'!$D$23:$I$1359,6,FALSE)),0,VLOOKUP(D967,'[1]Proportionate Shares'!$D$23:$I$1359,6,FALSE)),0)</f>
        <v>290598</v>
      </c>
      <c r="T967" s="98">
        <f>ROUND('[1]68_InOutFlowsCurPrdAndPrior'!$D$35*IF(ISNA(VLOOKUP(D967,'[1]Proportionate Shares'!$D$23:$I$1359,6,FALSE)),0,VLOOKUP(D967,'[1]Proportionate Shares'!$D$23:$I$1359,6,FALSE)),0)</f>
        <v>56312</v>
      </c>
      <c r="U967" s="98">
        <f>VLOOKUP(D967,'[1]Schedule of Pension Amounts LW'!$B$15:$AS$1399,36,FALSE)</f>
        <v>114599</v>
      </c>
      <c r="V967" s="99">
        <f t="shared" si="63"/>
        <v>465444</v>
      </c>
      <c r="W967" s="98">
        <f>ROUND('[1]68_InOutFlowsCurPrdAndPrior'!$F$32*IF(ISNA(VLOOKUP(D967,'[1]Proportionate Shares'!$D$23:$I$1359,6,FALSE)),0,VLOOKUP(D967,'[1]Proportionate Shares'!$D$23:$I$1359,6,FALSE)),0)</f>
        <v>32522</v>
      </c>
      <c r="X967" s="98">
        <f>ROUND('[1]68_InOutFlowsCurPrdAndPrior'!$F$33*IF(ISNA(VLOOKUP(D967,'[1]Proportionate Shares'!$D$23:$I$1359,6,FALSE)),0,VLOOKUP(D967,'[1]Proportionate Shares'!$D$23:$I$1359,6,FALSE)),0)</f>
        <v>120089</v>
      </c>
      <c r="Y967" s="98">
        <f>ROUND('[1]68_InOutFlowsCurPrdAndPrior'!$F$35*IF(ISNA(VLOOKUP(D967,'[1]Proportionate Shares'!$D$23:$I$1359,6,FALSE)),0,VLOOKUP(D967,'[1]Proportionate Shares'!$D$23:$I$1359,6,FALSE)),0)</f>
        <v>46907</v>
      </c>
      <c r="Z967" s="98">
        <f>-VLOOKUP(D967,'[1]Schedule of Pension Amounts LW'!$B$15:$AS$1399,37,FALSE)</f>
        <v>53601</v>
      </c>
      <c r="AA967" s="99">
        <f t="shared" si="64"/>
        <v>253119</v>
      </c>
      <c r="AB967" s="72">
        <f>VLOOKUP(D967,'[1]Pension Expense Details'!$D$22:$S$1407,16,FALSE)</f>
        <v>85832</v>
      </c>
      <c r="AC967" s="72">
        <f t="shared" si="65"/>
        <v>121427</v>
      </c>
      <c r="AD967" s="72">
        <f>VLOOKUP(D967,'[1]Schedule of Pension Amounts LW'!$B$15:$W$1399,22,FALSE)</f>
        <v>207259</v>
      </c>
    </row>
    <row r="968" spans="1:30" x14ac:dyDescent="0.3">
      <c r="A968" s="104"/>
      <c r="B968" s="33"/>
      <c r="C968" s="33" t="str">
        <f>VLOOKUP(D968,'[1]Employer information'!$I$3:$J$1391,2,FALSE)</f>
        <v xml:space="preserve">Public Education                                  </v>
      </c>
      <c r="D968" s="33" t="str">
        <f>'[1]Schedule of Pension Amounts LW'!B961</f>
        <v>0947</v>
      </c>
      <c r="E968" s="33" t="str">
        <f>IF(ISNA(VLOOKUP(D968,'[1]Proportionate Shares'!$D$23:$G$1400,2,FALSE)),"",VLOOKUP(D968,'[1]Proportionate Shares'!$D$23:$G$1400,2,FALSE))</f>
        <v>123905</v>
      </c>
      <c r="F968" s="33" t="str">
        <f>IF(ISNA(VLOOKUP(D968,'[1]Proportionate Shares'!$D$23:$G$1400,3,FALSE)),"",VLOOKUP(D968,'[1]Proportionate Shares'!$D$23:$G$1400,3,FALSE))</f>
        <v xml:space="preserve">   </v>
      </c>
      <c r="G968" s="34" t="str">
        <f>VLOOKUP(D968,'[1]Employer information'!$A$3:$B$1390,2,FALSE)</f>
        <v>NEDERLAND ISD</v>
      </c>
      <c r="H968" s="36">
        <f>IF(ISNA(VLOOKUP(D968,'[1]Proportionate Shares'!$D$23:$I$1377,6,FALSE)),0,VLOOKUP(D968,'[1]Proportionate Shares'!$D$23:$I$1377,6,FALSE))</f>
        <v>2.9190623400000002E-4</v>
      </c>
      <c r="I968" s="105">
        <f>VLOOKUP(D968,'[1]Schedule of Pension Amounts LW'!$B$15:$E$1399,3,FALSE)</f>
        <v>14360126</v>
      </c>
      <c r="J968" s="105">
        <f>-IF(ISNA(VLOOKUP(D968,'[1]Combined Contribution Amounts'!$A$2:$K$1335,5,FALSE)),0,VLOOKUP(D968,'[1]Combined Contribution Amounts'!$A$2:$K$1335,5,FALSE))</f>
        <v>-1021707</v>
      </c>
      <c r="K968" s="105">
        <f>-IF(ISNA(VLOOKUP(D968,'[1]Combined Contribution Amounts'!$A$2:$K$1335,7,FALSE)),0,VLOOKUP(D968,'[1]Combined Contribution Amounts'!$A$2:$K$1335,7,FALSE))+-IF(ISNA(VLOOKUP(D968,'[1]Combined Contribution Amounts'!$A$2:$K$1335,8,FALSE)),0,VLOOKUP(D968,'[1]Combined Contribution Amounts'!$A$2:$K$1335,8,FALSE))+-IF(ISNA(VLOOKUP(D968,'[1]Combined Contribution Amounts'!$A$2:$K$1335,9,FALSE)),0,VLOOKUP(D968,'[1]Combined Contribution Amounts'!$A$2:$K$1335,9,FALSE))</f>
        <v>0</v>
      </c>
      <c r="L968" s="105">
        <f>VLOOKUP(D968,'[1]Pension Expense Details'!$D$23:$S$1407,16,FALSE)</f>
        <v>1675492</v>
      </c>
      <c r="M968" s="105">
        <f>ROUND(('[1]68_InOutFlowsCurPrdAndPriorHist'!$F$28-'[1]68_InOutFlowsCurPrdAndPriorHist'!$F$31)*$H968,0)-VLOOKUP(D968,'[1]Pension Expense Details'!$D$23:$S$1407,12,FALSE)</f>
        <v>-241767</v>
      </c>
      <c r="N968" s="105">
        <f>ROUND(('[1]68_InOutFlowsCurPrdAndPriorHist'!$F$29-'[1]68_InOutFlowsCurPrdAndPriorHist'!$F$32)*$H968,0)-VLOOKUP(D968,'[1]Pension Expense Details'!$D$23:$S$1407,13,FALSE)</f>
        <v>-1826809</v>
      </c>
      <c r="O968" s="105">
        <f>ROUND(('[1]68_InOutFlowsCurPrdAndPriorHist'!$F$30-'[1]68_InOutFlowsCurPrdAndPriorHist'!$F$33)*$H968,0)-VLOOKUP(D968,'[1]Pension Expense Details'!$D$23:$S$1407,14,FALSE)</f>
        <v>789969</v>
      </c>
      <c r="P968" s="105">
        <f>ROUND((VLOOKUP(D968,'[1]Schedule of Pension Amounts LW'!$B$15:$AC$1399,28,FALSE)-VLOOKUP(D968,'[1]Schedule of Pension Amounts LW'!$B$15:$AC$1399,27,FALSE))*'[1]Schedule of Pension Amounts LW'!AD$4,0)+VLOOKUP(D968,'[1]Schedule of Pension Amounts LW'!$B$15:$AH$1399,33,FALSE)-VLOOKUP(D968,'[1]Pension Expense Details'!$D$23:$S$1407,15,FALSE)</f>
        <v>1438895</v>
      </c>
      <c r="Q968" s="98">
        <f t="shared" si="62"/>
        <v>15174199</v>
      </c>
      <c r="R968" s="98">
        <f>ROUND('[1]68_InOutFlowsCurPrdAndPrior'!$D$32*IF(ISNA(VLOOKUP(D968,'[1]Proportionate Shares'!$D$23:$I$1359,6,FALSE)),0,VLOOKUP(D968,'[1]Proportionate Shares'!$D$23:$I$1359,6,FALSE)),0)</f>
        <v>63745</v>
      </c>
      <c r="S968" s="98">
        <f>ROUND('[1]68_InOutFlowsCurPrdAndPrior'!$D$33*IF(ISNA(VLOOKUP(D968,'[1]Proportionate Shares'!$D$23:$I$1359,6,FALSE)),0,VLOOKUP(D968,'[1]Proportionate Shares'!$D$23:$I$1359,6,FALSE)),0)</f>
        <v>4707782</v>
      </c>
      <c r="T968" s="98">
        <f>ROUND('[1]68_InOutFlowsCurPrdAndPrior'!$D$35*IF(ISNA(VLOOKUP(D968,'[1]Proportionate Shares'!$D$23:$I$1359,6,FALSE)),0,VLOOKUP(D968,'[1]Proportionate Shares'!$D$23:$I$1359,6,FALSE)),0)</f>
        <v>912277</v>
      </c>
      <c r="U968" s="98">
        <f>VLOOKUP(D968,'[1]Schedule of Pension Amounts LW'!$B$15:$AS$1399,36,FALSE)</f>
        <v>2259865</v>
      </c>
      <c r="V968" s="99">
        <f t="shared" si="63"/>
        <v>7943669</v>
      </c>
      <c r="W968" s="98">
        <f>ROUND('[1]68_InOutFlowsCurPrdAndPrior'!$F$32*IF(ISNA(VLOOKUP(D968,'[1]Proportionate Shares'!$D$23:$I$1359,6,FALSE)),0,VLOOKUP(D968,'[1]Proportionate Shares'!$D$23:$I$1359,6,FALSE)),0)</f>
        <v>526872</v>
      </c>
      <c r="X968" s="98">
        <f>ROUND('[1]68_InOutFlowsCurPrdAndPrior'!$F$33*IF(ISNA(VLOOKUP(D968,'[1]Proportionate Shares'!$D$23:$I$1359,6,FALSE)),0,VLOOKUP(D968,'[1]Proportionate Shares'!$D$23:$I$1359,6,FALSE)),0)</f>
        <v>1945478</v>
      </c>
      <c r="Y968" s="98">
        <f>ROUND('[1]68_InOutFlowsCurPrdAndPrior'!$F$35*IF(ISNA(VLOOKUP(D968,'[1]Proportionate Shares'!$D$23:$I$1359,6,FALSE)),0,VLOOKUP(D968,'[1]Proportionate Shares'!$D$23:$I$1359,6,FALSE)),0)</f>
        <v>759911</v>
      </c>
      <c r="Z968" s="98">
        <f>-VLOOKUP(D968,'[1]Schedule of Pension Amounts LW'!$B$15:$AS$1399,37,FALSE)</f>
        <v>14323</v>
      </c>
      <c r="AA968" s="99">
        <f t="shared" si="64"/>
        <v>3246584</v>
      </c>
      <c r="AB968" s="72">
        <f>VLOOKUP(D968,'[1]Pension Expense Details'!$D$22:$S$1407,16,FALSE)</f>
        <v>1675492</v>
      </c>
      <c r="AC968" s="72">
        <f t="shared" si="65"/>
        <v>1719102</v>
      </c>
      <c r="AD968" s="72">
        <f>VLOOKUP(D968,'[1]Schedule of Pension Amounts LW'!$B$15:$W$1399,22,FALSE)</f>
        <v>3394594</v>
      </c>
    </row>
    <row r="969" spans="1:30" x14ac:dyDescent="0.3">
      <c r="A969" s="104"/>
      <c r="B969" s="33"/>
      <c r="C969" s="33" t="str">
        <f>VLOOKUP(D969,'[1]Employer information'!$I$3:$J$1391,2,FALSE)</f>
        <v xml:space="preserve">Public Education                                  </v>
      </c>
      <c r="D969" s="33" t="str">
        <f>'[1]Schedule of Pension Amounts LW'!B962</f>
        <v>0948</v>
      </c>
      <c r="E969" s="33" t="str">
        <f>IF(ISNA(VLOOKUP(D969,'[1]Proportionate Shares'!$D$23:$G$1400,2,FALSE)),"",VLOOKUP(D969,'[1]Proportionate Shares'!$D$23:$G$1400,2,FALSE))</f>
        <v>079906</v>
      </c>
      <c r="F969" s="33" t="str">
        <f>IF(ISNA(VLOOKUP(D969,'[1]Proportionate Shares'!$D$23:$G$1400,3,FALSE)),"",VLOOKUP(D969,'[1]Proportionate Shares'!$D$23:$G$1400,3,FALSE))</f>
        <v xml:space="preserve">   </v>
      </c>
      <c r="G969" s="34" t="str">
        <f>VLOOKUP(D969,'[1]Employer information'!$A$3:$B$1390,2,FALSE)</f>
        <v>NEEDVILLE ISD</v>
      </c>
      <c r="H969" s="36">
        <f>IF(ISNA(VLOOKUP(D969,'[1]Proportionate Shares'!$D$23:$I$1377,6,FALSE)),0,VLOOKUP(D969,'[1]Proportionate Shares'!$D$23:$I$1377,6,FALSE))</f>
        <v>1.6955187600000001E-4</v>
      </c>
      <c r="I969" s="105">
        <f>VLOOKUP(D969,'[1]Schedule of Pension Amounts LW'!$B$15:$E$1399,3,FALSE)</f>
        <v>9035054</v>
      </c>
      <c r="J969" s="105">
        <f>-IF(ISNA(VLOOKUP(D969,'[1]Combined Contribution Amounts'!$A$2:$K$1335,5,FALSE)),0,VLOOKUP(D969,'[1]Combined Contribution Amounts'!$A$2:$K$1335,5,FALSE))</f>
        <v>-593452</v>
      </c>
      <c r="K969" s="105">
        <f>-IF(ISNA(VLOOKUP(D969,'[1]Combined Contribution Amounts'!$A$2:$K$1335,7,FALSE)),0,VLOOKUP(D969,'[1]Combined Contribution Amounts'!$A$2:$K$1335,7,FALSE))+-IF(ISNA(VLOOKUP(D969,'[1]Combined Contribution Amounts'!$A$2:$K$1335,8,FALSE)),0,VLOOKUP(D969,'[1]Combined Contribution Amounts'!$A$2:$K$1335,8,FALSE))+-IF(ISNA(VLOOKUP(D969,'[1]Combined Contribution Amounts'!$A$2:$K$1335,9,FALSE)),0,VLOOKUP(D969,'[1]Combined Contribution Amounts'!$A$2:$K$1335,9,FALSE))</f>
        <v>0</v>
      </c>
      <c r="L969" s="105">
        <f>VLOOKUP(D969,'[1]Pension Expense Details'!$D$23:$S$1407,16,FALSE)</f>
        <v>864109</v>
      </c>
      <c r="M969" s="105">
        <f>ROUND(('[1]68_InOutFlowsCurPrdAndPriorHist'!$F$28-'[1]68_InOutFlowsCurPrdAndPriorHist'!$F$31)*$H969,0)-VLOOKUP(D969,'[1]Pension Expense Details'!$D$23:$S$1407,12,FALSE)</f>
        <v>-140430</v>
      </c>
      <c r="N969" s="105">
        <f>ROUND(('[1]68_InOutFlowsCurPrdAndPriorHist'!$F$29-'[1]68_InOutFlowsCurPrdAndPriorHist'!$F$32)*$H969,0)-VLOOKUP(D969,'[1]Pension Expense Details'!$D$23:$S$1407,13,FALSE)</f>
        <v>-1061090</v>
      </c>
      <c r="O969" s="105">
        <f>ROUND(('[1]68_InOutFlowsCurPrdAndPriorHist'!$F$30-'[1]68_InOutFlowsCurPrdAndPriorHist'!$F$33)*$H969,0)-VLOOKUP(D969,'[1]Pension Expense Details'!$D$23:$S$1407,14,FALSE)</f>
        <v>458848</v>
      </c>
      <c r="P969" s="105">
        <f>ROUND((VLOOKUP(D969,'[1]Schedule of Pension Amounts LW'!$B$15:$AC$1399,28,FALSE)-VLOOKUP(D969,'[1]Schedule of Pension Amounts LW'!$B$15:$AC$1399,27,FALSE))*'[1]Schedule of Pension Amounts LW'!AD$4,0)+VLOOKUP(D969,'[1]Schedule of Pension Amounts LW'!$B$15:$AH$1399,33,FALSE)-VLOOKUP(D969,'[1]Pension Expense Details'!$D$23:$S$1407,15,FALSE)</f>
        <v>250798</v>
      </c>
      <c r="Q969" s="98">
        <f t="shared" si="62"/>
        <v>8813837</v>
      </c>
      <c r="R969" s="98">
        <f>ROUND('[1]68_InOutFlowsCurPrdAndPrior'!$D$32*IF(ISNA(VLOOKUP(D969,'[1]Proportionate Shares'!$D$23:$I$1359,6,FALSE)),0,VLOOKUP(D969,'[1]Proportionate Shares'!$D$23:$I$1359,6,FALSE)),0)</f>
        <v>37026</v>
      </c>
      <c r="S969" s="98">
        <f>ROUND('[1]68_InOutFlowsCurPrdAndPrior'!$D$33*IF(ISNA(VLOOKUP(D969,'[1]Proportionate Shares'!$D$23:$I$1359,6,FALSE)),0,VLOOKUP(D969,'[1]Proportionate Shares'!$D$23:$I$1359,6,FALSE)),0)</f>
        <v>2734485</v>
      </c>
      <c r="T969" s="98">
        <f>ROUND('[1]68_InOutFlowsCurPrdAndPrior'!$D$35*IF(ISNA(VLOOKUP(D969,'[1]Proportionate Shares'!$D$23:$I$1359,6,FALSE)),0,VLOOKUP(D969,'[1]Proportionate Shares'!$D$23:$I$1359,6,FALSE)),0)</f>
        <v>529891</v>
      </c>
      <c r="U969" s="98">
        <f>VLOOKUP(D969,'[1]Schedule of Pension Amounts LW'!$B$15:$AS$1399,36,FALSE)</f>
        <v>1065593</v>
      </c>
      <c r="V969" s="99">
        <f t="shared" si="63"/>
        <v>4366995</v>
      </c>
      <c r="W969" s="98">
        <f>ROUND('[1]68_InOutFlowsCurPrdAndPrior'!$F$32*IF(ISNA(VLOOKUP(D969,'[1]Proportionate Shares'!$D$23:$I$1359,6,FALSE)),0,VLOOKUP(D969,'[1]Proportionate Shares'!$D$23:$I$1359,6,FALSE)),0)</f>
        <v>306030</v>
      </c>
      <c r="X969" s="98">
        <f>ROUND('[1]68_InOutFlowsCurPrdAndPrior'!$F$33*IF(ISNA(VLOOKUP(D969,'[1]Proportionate Shares'!$D$23:$I$1359,6,FALSE)),0,VLOOKUP(D969,'[1]Proportionate Shares'!$D$23:$I$1359,6,FALSE)),0)</f>
        <v>1130019</v>
      </c>
      <c r="Y969" s="98">
        <f>ROUND('[1]68_InOutFlowsCurPrdAndPrior'!$F$35*IF(ISNA(VLOOKUP(D969,'[1]Proportionate Shares'!$D$23:$I$1359,6,FALSE)),0,VLOOKUP(D969,'[1]Proportionate Shares'!$D$23:$I$1359,6,FALSE)),0)</f>
        <v>441389</v>
      </c>
      <c r="Z969" s="98">
        <f>-VLOOKUP(D969,'[1]Schedule of Pension Amounts LW'!$B$15:$AS$1399,37,FALSE)</f>
        <v>100</v>
      </c>
      <c r="AA969" s="99">
        <f t="shared" si="64"/>
        <v>1877538</v>
      </c>
      <c r="AB969" s="72">
        <f>VLOOKUP(D969,'[1]Pension Expense Details'!$D$22:$S$1407,16,FALSE)</f>
        <v>864109</v>
      </c>
      <c r="AC969" s="72">
        <f t="shared" si="65"/>
        <v>1079055</v>
      </c>
      <c r="AD969" s="72">
        <f>VLOOKUP(D969,'[1]Schedule of Pension Amounts LW'!$B$15:$W$1399,22,FALSE)</f>
        <v>1943164</v>
      </c>
    </row>
    <row r="970" spans="1:30" x14ac:dyDescent="0.3">
      <c r="A970" s="104"/>
      <c r="B970" s="33"/>
      <c r="C970" s="33" t="str">
        <f>VLOOKUP(D970,'[1]Employer information'!$I$3:$J$1391,2,FALSE)</f>
        <v xml:space="preserve">Public Education                                  </v>
      </c>
      <c r="D970" s="33" t="str">
        <f>'[1]Schedule of Pension Amounts LW'!B963</f>
        <v>0950</v>
      </c>
      <c r="E970" s="33" t="str">
        <f>IF(ISNA(VLOOKUP(D970,'[1]Proportionate Shares'!$D$23:$G$1400,2,FALSE)),"",VLOOKUP(D970,'[1]Proportionate Shares'!$D$23:$G$1400,2,FALSE))</f>
        <v>019905</v>
      </c>
      <c r="F970" s="33" t="str">
        <f>IF(ISNA(VLOOKUP(D970,'[1]Proportionate Shares'!$D$23:$G$1400,3,FALSE)),"",VLOOKUP(D970,'[1]Proportionate Shares'!$D$23:$G$1400,3,FALSE))</f>
        <v xml:space="preserve">   </v>
      </c>
      <c r="G970" s="34" t="str">
        <f>VLOOKUP(D970,'[1]Employer information'!$A$3:$B$1390,2,FALSE)</f>
        <v>NEW BOSTON ISD</v>
      </c>
      <c r="H970" s="36">
        <f>IF(ISNA(VLOOKUP(D970,'[1]Proportionate Shares'!$D$23:$I$1377,6,FALSE)),0,VLOOKUP(D970,'[1]Proportionate Shares'!$D$23:$I$1377,6,FALSE))</f>
        <v>8.3164849999999997E-5</v>
      </c>
      <c r="I970" s="105">
        <f>VLOOKUP(D970,'[1]Schedule of Pension Amounts LW'!$B$15:$E$1399,3,FALSE)</f>
        <v>4726537</v>
      </c>
      <c r="J970" s="105">
        <f>-IF(ISNA(VLOOKUP(D970,'[1]Combined Contribution Amounts'!$A$2:$K$1335,5,FALSE)),0,VLOOKUP(D970,'[1]Combined Contribution Amounts'!$A$2:$K$1335,5,FALSE))</f>
        <v>-291087</v>
      </c>
      <c r="K970" s="105">
        <f>-IF(ISNA(VLOOKUP(D970,'[1]Combined Contribution Amounts'!$A$2:$K$1335,7,FALSE)),0,VLOOKUP(D970,'[1]Combined Contribution Amounts'!$A$2:$K$1335,7,FALSE))+-IF(ISNA(VLOOKUP(D970,'[1]Combined Contribution Amounts'!$A$2:$K$1335,8,FALSE)),0,VLOOKUP(D970,'[1]Combined Contribution Amounts'!$A$2:$K$1335,8,FALSE))+-IF(ISNA(VLOOKUP(D970,'[1]Combined Contribution Amounts'!$A$2:$K$1335,9,FALSE)),0,VLOOKUP(D970,'[1]Combined Contribution Amounts'!$A$2:$K$1335,9,FALSE))</f>
        <v>0</v>
      </c>
      <c r="L970" s="105">
        <f>VLOOKUP(D970,'[1]Pension Expense Details'!$D$23:$S$1407,16,FALSE)</f>
        <v>377499</v>
      </c>
      <c r="M970" s="105">
        <f>ROUND(('[1]68_InOutFlowsCurPrdAndPriorHist'!$F$28-'[1]68_InOutFlowsCurPrdAndPriorHist'!$F$31)*$H970,0)-VLOOKUP(D970,'[1]Pension Expense Details'!$D$23:$S$1407,12,FALSE)</f>
        <v>-68881</v>
      </c>
      <c r="N970" s="105">
        <f>ROUND(('[1]68_InOutFlowsCurPrdAndPriorHist'!$F$29-'[1]68_InOutFlowsCurPrdAndPriorHist'!$F$32)*$H970,0)-VLOOKUP(D970,'[1]Pension Expense Details'!$D$23:$S$1407,13,FALSE)</f>
        <v>-520462</v>
      </c>
      <c r="O970" s="105">
        <f>ROUND(('[1]68_InOutFlowsCurPrdAndPriorHist'!$F$30-'[1]68_InOutFlowsCurPrdAndPriorHist'!$F$33)*$H970,0)-VLOOKUP(D970,'[1]Pension Expense Details'!$D$23:$S$1407,14,FALSE)</f>
        <v>225064</v>
      </c>
      <c r="P970" s="105">
        <f>ROUND((VLOOKUP(D970,'[1]Schedule of Pension Amounts LW'!$B$15:$AC$1399,28,FALSE)-VLOOKUP(D970,'[1]Schedule of Pension Amounts LW'!$B$15:$AC$1399,27,FALSE))*'[1]Schedule of Pension Amounts LW'!AD$4,0)+VLOOKUP(D970,'[1]Schedule of Pension Amounts LW'!$B$15:$AH$1399,33,FALSE)-VLOOKUP(D970,'[1]Pension Expense Details'!$D$23:$S$1407,15,FALSE)</f>
        <v>-125501</v>
      </c>
      <c r="Q970" s="98">
        <f t="shared" si="62"/>
        <v>4323169</v>
      </c>
      <c r="R970" s="98">
        <f>ROUND('[1]68_InOutFlowsCurPrdAndPrior'!$D$32*IF(ISNA(VLOOKUP(D970,'[1]Proportionate Shares'!$D$23:$I$1359,6,FALSE)),0,VLOOKUP(D970,'[1]Proportionate Shares'!$D$23:$I$1359,6,FALSE)),0)</f>
        <v>18161</v>
      </c>
      <c r="S970" s="98">
        <f>ROUND('[1]68_InOutFlowsCurPrdAndPrior'!$D$33*IF(ISNA(VLOOKUP(D970,'[1]Proportionate Shares'!$D$23:$I$1359,6,FALSE)),0,VLOOKUP(D970,'[1]Proportionate Shares'!$D$23:$I$1359,6,FALSE)),0)</f>
        <v>1341259</v>
      </c>
      <c r="T970" s="98">
        <f>ROUND('[1]68_InOutFlowsCurPrdAndPrior'!$D$35*IF(ISNA(VLOOKUP(D970,'[1]Proportionate Shares'!$D$23:$I$1359,6,FALSE)),0,VLOOKUP(D970,'[1]Proportionate Shares'!$D$23:$I$1359,6,FALSE)),0)</f>
        <v>259910</v>
      </c>
      <c r="U970" s="98">
        <f>VLOOKUP(D970,'[1]Schedule of Pension Amounts LW'!$B$15:$AS$1399,36,FALSE)</f>
        <v>273273</v>
      </c>
      <c r="V970" s="99">
        <f t="shared" si="63"/>
        <v>1892603</v>
      </c>
      <c r="W970" s="98">
        <f>ROUND('[1]68_InOutFlowsCurPrdAndPrior'!$F$32*IF(ISNA(VLOOKUP(D970,'[1]Proportionate Shares'!$D$23:$I$1359,6,FALSE)),0,VLOOKUP(D970,'[1]Proportionate Shares'!$D$23:$I$1359,6,FALSE)),0)</f>
        <v>150107</v>
      </c>
      <c r="X970" s="98">
        <f>ROUND('[1]68_InOutFlowsCurPrdAndPrior'!$F$33*IF(ISNA(VLOOKUP(D970,'[1]Proportionate Shares'!$D$23:$I$1359,6,FALSE)),0,VLOOKUP(D970,'[1]Proportionate Shares'!$D$23:$I$1359,6,FALSE)),0)</f>
        <v>554272</v>
      </c>
      <c r="Y970" s="98">
        <f>ROUND('[1]68_InOutFlowsCurPrdAndPrior'!$F$35*IF(ISNA(VLOOKUP(D970,'[1]Proportionate Shares'!$D$23:$I$1359,6,FALSE)),0,VLOOKUP(D970,'[1]Proportionate Shares'!$D$23:$I$1359,6,FALSE)),0)</f>
        <v>216501</v>
      </c>
      <c r="Z970" s="98">
        <f>-VLOOKUP(D970,'[1]Schedule of Pension Amounts LW'!$B$15:$AS$1399,37,FALSE)</f>
        <v>294205</v>
      </c>
      <c r="AA970" s="99">
        <f t="shared" si="64"/>
        <v>1215085</v>
      </c>
      <c r="AB970" s="72">
        <f>VLOOKUP(D970,'[1]Pension Expense Details'!$D$22:$S$1407,16,FALSE)</f>
        <v>377499</v>
      </c>
      <c r="AC970" s="72">
        <f t="shared" si="65"/>
        <v>462780</v>
      </c>
      <c r="AD970" s="72">
        <f>VLOOKUP(D970,'[1]Schedule of Pension Amounts LW'!$B$15:$W$1399,22,FALSE)</f>
        <v>840279</v>
      </c>
    </row>
    <row r="971" spans="1:30" x14ac:dyDescent="0.3">
      <c r="A971" s="104"/>
      <c r="B971" s="33"/>
      <c r="C971" s="33" t="str">
        <f>VLOOKUP(D971,'[1]Employer information'!$I$3:$J$1391,2,FALSE)</f>
        <v xml:space="preserve">Public Education                                  </v>
      </c>
      <c r="D971" s="33" t="str">
        <f>'[1]Schedule of Pension Amounts LW'!B964</f>
        <v>0951</v>
      </c>
      <c r="E971" s="33" t="str">
        <f>IF(ISNA(VLOOKUP(D971,'[1]Proportionate Shares'!$D$23:$G$1400,2,FALSE)),"",VLOOKUP(D971,'[1]Proportionate Shares'!$D$23:$G$1400,2,FALSE))</f>
        <v>046901</v>
      </c>
      <c r="F971" s="33" t="str">
        <f>IF(ISNA(VLOOKUP(D971,'[1]Proportionate Shares'!$D$23:$G$1400,3,FALSE)),"",VLOOKUP(D971,'[1]Proportionate Shares'!$D$23:$G$1400,3,FALSE))</f>
        <v xml:space="preserve">   </v>
      </c>
      <c r="G971" s="34" t="str">
        <f>VLOOKUP(D971,'[1]Employer information'!$A$3:$B$1390,2,FALSE)</f>
        <v>NEW BRAUNFELS ISD</v>
      </c>
      <c r="H971" s="36">
        <f>IF(ISNA(VLOOKUP(D971,'[1]Proportionate Shares'!$D$23:$I$1377,6,FALSE)),0,VLOOKUP(D971,'[1]Proportionate Shares'!$D$23:$I$1377,6,FALSE))</f>
        <v>4.5370209100000002E-4</v>
      </c>
      <c r="I971" s="105">
        <f>VLOOKUP(D971,'[1]Schedule of Pension Amounts LW'!$B$15:$E$1399,3,FALSE)</f>
        <v>24322786</v>
      </c>
      <c r="J971" s="105">
        <f>-IF(ISNA(VLOOKUP(D971,'[1]Combined Contribution Amounts'!$A$2:$K$1335,5,FALSE)),0,VLOOKUP(D971,'[1]Combined Contribution Amounts'!$A$2:$K$1335,5,FALSE))</f>
        <v>-1588012</v>
      </c>
      <c r="K971" s="105">
        <f>-IF(ISNA(VLOOKUP(D971,'[1]Combined Contribution Amounts'!$A$2:$K$1335,7,FALSE)),0,VLOOKUP(D971,'[1]Combined Contribution Amounts'!$A$2:$K$1335,7,FALSE))+-IF(ISNA(VLOOKUP(D971,'[1]Combined Contribution Amounts'!$A$2:$K$1335,8,FALSE)),0,VLOOKUP(D971,'[1]Combined Contribution Amounts'!$A$2:$K$1335,8,FALSE))+-IF(ISNA(VLOOKUP(D971,'[1]Combined Contribution Amounts'!$A$2:$K$1335,9,FALSE)),0,VLOOKUP(D971,'[1]Combined Contribution Amounts'!$A$2:$K$1335,9,FALSE))</f>
        <v>0</v>
      </c>
      <c r="L971" s="105">
        <f>VLOOKUP(D971,'[1]Pension Expense Details'!$D$23:$S$1407,16,FALSE)</f>
        <v>2289313</v>
      </c>
      <c r="M971" s="105">
        <f>ROUND(('[1]68_InOutFlowsCurPrdAndPriorHist'!$F$28-'[1]68_InOutFlowsCurPrdAndPriorHist'!$F$31)*$H971,0)-VLOOKUP(D971,'[1]Pension Expense Details'!$D$23:$S$1407,12,FALSE)</f>
        <v>-375773</v>
      </c>
      <c r="N971" s="105">
        <f>ROUND(('[1]68_InOutFlowsCurPrdAndPriorHist'!$F$29-'[1]68_InOutFlowsCurPrdAndPriorHist'!$F$32)*$H971,0)-VLOOKUP(D971,'[1]Pension Expense Details'!$D$23:$S$1407,13,FALSE)</f>
        <v>-2839360</v>
      </c>
      <c r="O971" s="105">
        <f>ROUND(('[1]68_InOutFlowsCurPrdAndPriorHist'!$F$30-'[1]68_InOutFlowsCurPrdAndPriorHist'!$F$33)*$H971,0)-VLOOKUP(D971,'[1]Pension Expense Details'!$D$23:$S$1407,14,FALSE)</f>
        <v>1227827</v>
      </c>
      <c r="P971" s="105">
        <f>ROUND((VLOOKUP(D971,'[1]Schedule of Pension Amounts LW'!$B$15:$AC$1399,28,FALSE)-VLOOKUP(D971,'[1]Schedule of Pension Amounts LW'!$B$15:$AC$1399,27,FALSE))*'[1]Schedule of Pension Amounts LW'!AD$4,0)+VLOOKUP(D971,'[1]Schedule of Pension Amounts LW'!$B$15:$AH$1399,33,FALSE)-VLOOKUP(D971,'[1]Pension Expense Details'!$D$23:$S$1407,15,FALSE)</f>
        <v>548072</v>
      </c>
      <c r="Q971" s="98">
        <f t="shared" si="62"/>
        <v>23584853</v>
      </c>
      <c r="R971" s="98">
        <f>ROUND('[1]68_InOutFlowsCurPrdAndPrior'!$D$32*IF(ISNA(VLOOKUP(D971,'[1]Proportionate Shares'!$D$23:$I$1359,6,FALSE)),0,VLOOKUP(D971,'[1]Proportionate Shares'!$D$23:$I$1359,6,FALSE)),0)</f>
        <v>99077</v>
      </c>
      <c r="S971" s="98">
        <f>ROUND('[1]68_InOutFlowsCurPrdAndPrior'!$D$33*IF(ISNA(VLOOKUP(D971,'[1]Proportionate Shares'!$D$23:$I$1359,6,FALSE)),0,VLOOKUP(D971,'[1]Proportionate Shares'!$D$23:$I$1359,6,FALSE)),0)</f>
        <v>7317180</v>
      </c>
      <c r="T971" s="98">
        <f>ROUND('[1]68_InOutFlowsCurPrdAndPrior'!$D$35*IF(ISNA(VLOOKUP(D971,'[1]Proportionate Shares'!$D$23:$I$1359,6,FALSE)),0,VLOOKUP(D971,'[1]Proportionate Shares'!$D$23:$I$1359,6,FALSE)),0)</f>
        <v>1417929</v>
      </c>
      <c r="U971" s="98">
        <f>VLOOKUP(D971,'[1]Schedule of Pension Amounts LW'!$B$15:$AS$1399,36,FALSE)</f>
        <v>2200791</v>
      </c>
      <c r="V971" s="99">
        <f t="shared" si="63"/>
        <v>11034977</v>
      </c>
      <c r="W971" s="98">
        <f>ROUND('[1]68_InOutFlowsCurPrdAndPrior'!$F$32*IF(ISNA(VLOOKUP(D971,'[1]Proportionate Shares'!$D$23:$I$1359,6,FALSE)),0,VLOOKUP(D971,'[1]Proportionate Shares'!$D$23:$I$1359,6,FALSE)),0)</f>
        <v>818904</v>
      </c>
      <c r="X971" s="98">
        <f>ROUND('[1]68_InOutFlowsCurPrdAndPrior'!$F$33*IF(ISNA(VLOOKUP(D971,'[1]Proportionate Shares'!$D$23:$I$1359,6,FALSE)),0,VLOOKUP(D971,'[1]Proportionate Shares'!$D$23:$I$1359,6,FALSE)),0)</f>
        <v>3023805</v>
      </c>
      <c r="Y971" s="98">
        <f>ROUND('[1]68_InOutFlowsCurPrdAndPrior'!$F$35*IF(ISNA(VLOOKUP(D971,'[1]Proportionate Shares'!$D$23:$I$1359,6,FALSE)),0,VLOOKUP(D971,'[1]Proportionate Shares'!$D$23:$I$1359,6,FALSE)),0)</f>
        <v>1181109</v>
      </c>
      <c r="Z971" s="98">
        <f>-VLOOKUP(D971,'[1]Schedule of Pension Amounts LW'!$B$15:$AS$1399,37,FALSE)</f>
        <v>304</v>
      </c>
      <c r="AA971" s="99">
        <f t="shared" si="64"/>
        <v>5024122</v>
      </c>
      <c r="AB971" s="72">
        <f>VLOOKUP(D971,'[1]Pension Expense Details'!$D$22:$S$1407,16,FALSE)</f>
        <v>2289313</v>
      </c>
      <c r="AC971" s="72">
        <f t="shared" si="65"/>
        <v>2727457</v>
      </c>
      <c r="AD971" s="72">
        <f>VLOOKUP(D971,'[1]Schedule of Pension Amounts LW'!$B$15:$W$1399,22,FALSE)</f>
        <v>5016770</v>
      </c>
    </row>
    <row r="972" spans="1:30" x14ac:dyDescent="0.3">
      <c r="A972" s="104"/>
      <c r="B972" s="33"/>
      <c r="C972" s="33" t="str">
        <f>VLOOKUP(D972,'[1]Employer information'!$I$3:$J$1391,2,FALSE)</f>
        <v xml:space="preserve">Public Education                                  </v>
      </c>
      <c r="D972" s="33" t="str">
        <f>'[1]Schedule of Pension Amounts LW'!B965</f>
        <v>1653</v>
      </c>
      <c r="E972" s="33" t="str">
        <f>IF(ISNA(VLOOKUP(D972,'[1]Proportionate Shares'!$D$23:$G$1400,2,FALSE)),"",VLOOKUP(D972,'[1]Proportionate Shares'!$D$23:$G$1400,2,FALSE))</f>
        <v>170908</v>
      </c>
      <c r="F972" s="33" t="str">
        <f>IF(ISNA(VLOOKUP(D972,'[1]Proportionate Shares'!$D$23:$G$1400,3,FALSE)),"",VLOOKUP(D972,'[1]Proportionate Shares'!$D$23:$G$1400,3,FALSE))</f>
        <v/>
      </c>
      <c r="G972" s="34" t="str">
        <f>VLOOKUP(D972,'[1]Employer information'!$A$3:$B$1390,2,FALSE)</f>
        <v>NEW CANEY ISD</v>
      </c>
      <c r="H972" s="36">
        <f>IF(ISNA(VLOOKUP(D972,'[1]Proportionate Shares'!$D$23:$I$1377,6,FALSE)),0,VLOOKUP(D972,'[1]Proportionate Shares'!$D$23:$I$1377,6,FALSE))</f>
        <v>1.04217897E-3</v>
      </c>
      <c r="I972" s="105">
        <f>VLOOKUP(D972,'[1]Schedule of Pension Amounts LW'!$B$15:$E$1399,3,FALSE)</f>
        <v>54995174</v>
      </c>
      <c r="J972" s="105">
        <f>-IF(ISNA(VLOOKUP(D972,'[1]Combined Contribution Amounts'!$A$2:$K$1335,5,FALSE)),0,VLOOKUP(D972,'[1]Combined Contribution Amounts'!$A$2:$K$1335,5,FALSE))</f>
        <v>-3647752</v>
      </c>
      <c r="K972" s="105">
        <f>-IF(ISNA(VLOOKUP(D972,'[1]Combined Contribution Amounts'!$A$2:$K$1335,7,FALSE)),0,VLOOKUP(D972,'[1]Combined Contribution Amounts'!$A$2:$K$1335,7,FALSE))+-IF(ISNA(VLOOKUP(D972,'[1]Combined Contribution Amounts'!$A$2:$K$1335,8,FALSE)),0,VLOOKUP(D972,'[1]Combined Contribution Amounts'!$A$2:$K$1335,8,FALSE))+-IF(ISNA(VLOOKUP(D972,'[1]Combined Contribution Amounts'!$A$2:$K$1335,9,FALSE)),0,VLOOKUP(D972,'[1]Combined Contribution Amounts'!$A$2:$K$1335,9,FALSE))</f>
        <v>0</v>
      </c>
      <c r="L972" s="105">
        <f>VLOOKUP(D972,'[1]Pension Expense Details'!$D$23:$S$1407,16,FALSE)</f>
        <v>5396307</v>
      </c>
      <c r="M972" s="105">
        <f>ROUND(('[1]68_InOutFlowsCurPrdAndPriorHist'!$F$28-'[1]68_InOutFlowsCurPrdAndPriorHist'!$F$31)*$H972,0)-VLOOKUP(D972,'[1]Pension Expense Details'!$D$23:$S$1407,12,FALSE)</f>
        <v>-863173</v>
      </c>
      <c r="N972" s="105">
        <f>ROUND(('[1]68_InOutFlowsCurPrdAndPriorHist'!$F$29-'[1]68_InOutFlowsCurPrdAndPriorHist'!$F$32)*$H972,0)-VLOOKUP(D972,'[1]Pension Expense Details'!$D$23:$S$1407,13,FALSE)</f>
        <v>-6522168</v>
      </c>
      <c r="O972" s="105">
        <f>ROUND(('[1]68_InOutFlowsCurPrdAndPriorHist'!$F$30-'[1]68_InOutFlowsCurPrdAndPriorHist'!$F$33)*$H972,0)-VLOOKUP(D972,'[1]Pension Expense Details'!$D$23:$S$1407,14,FALSE)</f>
        <v>2820387</v>
      </c>
      <c r="P972" s="105">
        <f>ROUND((VLOOKUP(D972,'[1]Schedule of Pension Amounts LW'!$B$15:$AC$1399,28,FALSE)-VLOOKUP(D972,'[1]Schedule of Pension Amounts LW'!$B$15:$AC$1399,27,FALSE))*'[1]Schedule of Pension Amounts LW'!AD$4,0)+VLOOKUP(D972,'[1]Schedule of Pension Amounts LW'!$B$15:$AH$1399,33,FALSE)-VLOOKUP(D972,'[1]Pension Expense Details'!$D$23:$S$1407,15,FALSE)</f>
        <v>1996946</v>
      </c>
      <c r="Q972" s="98">
        <f t="shared" si="62"/>
        <v>54175721</v>
      </c>
      <c r="R972" s="98">
        <f>ROUND('[1]68_InOutFlowsCurPrdAndPrior'!$D$32*IF(ISNA(VLOOKUP(D972,'[1]Proportionate Shares'!$D$23:$I$1359,6,FALSE)),0,VLOOKUP(D972,'[1]Proportionate Shares'!$D$23:$I$1359,6,FALSE)),0)</f>
        <v>227586</v>
      </c>
      <c r="S972" s="98">
        <f>ROUND('[1]68_InOutFlowsCurPrdAndPrior'!$D$33*IF(ISNA(VLOOKUP(D972,'[1]Proportionate Shares'!$D$23:$I$1359,6,FALSE)),0,VLOOKUP(D972,'[1]Proportionate Shares'!$D$23:$I$1359,6,FALSE)),0)</f>
        <v>16807969</v>
      </c>
      <c r="T972" s="98">
        <f>ROUND('[1]68_InOutFlowsCurPrdAndPrior'!$D$35*IF(ISNA(VLOOKUP(D972,'[1]Proportionate Shares'!$D$23:$I$1359,6,FALSE)),0,VLOOKUP(D972,'[1]Proportionate Shares'!$D$23:$I$1359,6,FALSE)),0)</f>
        <v>3257061</v>
      </c>
      <c r="U972" s="98">
        <f>VLOOKUP(D972,'[1]Schedule of Pension Amounts LW'!$B$15:$AS$1399,36,FALSE)</f>
        <v>7032873</v>
      </c>
      <c r="V972" s="99">
        <f t="shared" si="63"/>
        <v>27325489</v>
      </c>
      <c r="W972" s="98">
        <f>ROUND('[1]68_InOutFlowsCurPrdAndPrior'!$F$32*IF(ISNA(VLOOKUP(D972,'[1]Proportionate Shares'!$D$23:$I$1359,6,FALSE)),0,VLOOKUP(D972,'[1]Proportionate Shares'!$D$23:$I$1359,6,FALSE)),0)</f>
        <v>1881067</v>
      </c>
      <c r="X972" s="98">
        <f>ROUND('[1]68_InOutFlowsCurPrdAndPrior'!$F$33*IF(ISNA(VLOOKUP(D972,'[1]Proportionate Shares'!$D$23:$I$1359,6,FALSE)),0,VLOOKUP(D972,'[1]Proportionate Shares'!$D$23:$I$1359,6,FALSE)),0)</f>
        <v>6945848</v>
      </c>
      <c r="Y972" s="98">
        <f>ROUND('[1]68_InOutFlowsCurPrdAndPrior'!$F$35*IF(ISNA(VLOOKUP(D972,'[1]Proportionate Shares'!$D$23:$I$1359,6,FALSE)),0,VLOOKUP(D972,'[1]Proportionate Shares'!$D$23:$I$1359,6,FALSE)),0)</f>
        <v>2713074</v>
      </c>
      <c r="Z972" s="98">
        <f>-VLOOKUP(D972,'[1]Schedule of Pension Amounts LW'!$B$15:$AS$1399,37,FALSE)</f>
        <v>627</v>
      </c>
      <c r="AA972" s="99">
        <f t="shared" si="64"/>
        <v>11540616</v>
      </c>
      <c r="AB972" s="72">
        <f>VLOOKUP(D972,'[1]Pension Expense Details'!$D$22:$S$1407,16,FALSE)</f>
        <v>5396307</v>
      </c>
      <c r="AC972" s="72">
        <f t="shared" si="65"/>
        <v>6503414</v>
      </c>
      <c r="AD972" s="72">
        <f>VLOOKUP(D972,'[1]Schedule of Pension Amounts LW'!$B$15:$W$1399,22,FALSE)</f>
        <v>11899721</v>
      </c>
    </row>
    <row r="973" spans="1:30" x14ac:dyDescent="0.3">
      <c r="A973" s="104"/>
      <c r="B973" s="33"/>
      <c r="C973" s="33" t="str">
        <f>VLOOKUP(D973,'[1]Employer information'!$I$3:$J$1391,2,FALSE)</f>
        <v xml:space="preserve">Public Education                                  </v>
      </c>
      <c r="D973" s="33" t="str">
        <f>'[1]Schedule of Pension Amounts LW'!B966</f>
        <v>1410</v>
      </c>
      <c r="E973" s="33" t="str">
        <f>IF(ISNA(VLOOKUP(D973,'[1]Proportionate Shares'!$D$23:$G$1400,2,FALSE)),"",VLOOKUP(D973,'[1]Proportionate Shares'!$D$23:$G$1400,2,FALSE))</f>
        <v>152902</v>
      </c>
      <c r="F973" s="33" t="str">
        <f>IF(ISNA(VLOOKUP(D973,'[1]Proportionate Shares'!$D$23:$G$1400,3,FALSE)),"",VLOOKUP(D973,'[1]Proportionate Shares'!$D$23:$G$1400,3,FALSE))</f>
        <v/>
      </c>
      <c r="G973" s="34" t="str">
        <f>VLOOKUP(D973,'[1]Employer information'!$A$3:$B$1390,2,FALSE)</f>
        <v>NEW DEAL ISD</v>
      </c>
      <c r="H973" s="36">
        <f>IF(ISNA(VLOOKUP(D973,'[1]Proportionate Shares'!$D$23:$I$1377,6,FALSE)),0,VLOOKUP(D973,'[1]Proportionate Shares'!$D$23:$I$1377,6,FALSE))</f>
        <v>5.2435622999999999E-5</v>
      </c>
      <c r="I973" s="105">
        <f>VLOOKUP(D973,'[1]Schedule of Pension Amounts LW'!$B$15:$E$1399,3,FALSE)</f>
        <v>2718163</v>
      </c>
      <c r="J973" s="105">
        <f>-IF(ISNA(VLOOKUP(D973,'[1]Combined Contribution Amounts'!$A$2:$K$1335,5,FALSE)),0,VLOOKUP(D973,'[1]Combined Contribution Amounts'!$A$2:$K$1335,5,FALSE))</f>
        <v>-183531</v>
      </c>
      <c r="K973" s="105">
        <f>-IF(ISNA(VLOOKUP(D973,'[1]Combined Contribution Amounts'!$A$2:$K$1335,7,FALSE)),0,VLOOKUP(D973,'[1]Combined Contribution Amounts'!$A$2:$K$1335,7,FALSE))+-IF(ISNA(VLOOKUP(D973,'[1]Combined Contribution Amounts'!$A$2:$K$1335,8,FALSE)),0,VLOOKUP(D973,'[1]Combined Contribution Amounts'!$A$2:$K$1335,8,FALSE))+-IF(ISNA(VLOOKUP(D973,'[1]Combined Contribution Amounts'!$A$2:$K$1335,9,FALSE)),0,VLOOKUP(D973,'[1]Combined Contribution Amounts'!$A$2:$K$1335,9,FALSE))</f>
        <v>0</v>
      </c>
      <c r="L973" s="105">
        <f>VLOOKUP(D973,'[1]Pension Expense Details'!$D$23:$S$1407,16,FALSE)</f>
        <v>279183</v>
      </c>
      <c r="M973" s="105">
        <f>ROUND(('[1]68_InOutFlowsCurPrdAndPriorHist'!$F$28-'[1]68_InOutFlowsCurPrdAndPriorHist'!$F$31)*$H973,0)-VLOOKUP(D973,'[1]Pension Expense Details'!$D$23:$S$1407,12,FALSE)</f>
        <v>-43429</v>
      </c>
      <c r="N973" s="105">
        <f>ROUND(('[1]68_InOutFlowsCurPrdAndPriorHist'!$F$29-'[1]68_InOutFlowsCurPrdAndPriorHist'!$F$32)*$H973,0)-VLOOKUP(D973,'[1]Pension Expense Details'!$D$23:$S$1407,13,FALSE)</f>
        <v>-328153</v>
      </c>
      <c r="O973" s="105">
        <f>ROUND(('[1]68_InOutFlowsCurPrdAndPriorHist'!$F$30-'[1]68_InOutFlowsCurPrdAndPriorHist'!$F$33)*$H973,0)-VLOOKUP(D973,'[1]Pension Expense Details'!$D$23:$S$1407,14,FALSE)</f>
        <v>141903</v>
      </c>
      <c r="P973" s="105">
        <f>ROUND((VLOOKUP(D973,'[1]Schedule of Pension Amounts LW'!$B$15:$AC$1399,28,FALSE)-VLOOKUP(D973,'[1]Schedule of Pension Amounts LW'!$B$15:$AC$1399,27,FALSE))*'[1]Schedule of Pension Amounts LW'!AD$4,0)+VLOOKUP(D973,'[1]Schedule of Pension Amounts LW'!$B$15:$AH$1399,33,FALSE)-VLOOKUP(D973,'[1]Pension Expense Details'!$D$23:$S$1407,15,FALSE)</f>
        <v>141632</v>
      </c>
      <c r="Q973" s="98">
        <f t="shared" si="62"/>
        <v>2725768</v>
      </c>
      <c r="R973" s="98">
        <f>ROUND('[1]68_InOutFlowsCurPrdAndPrior'!$D$32*IF(ISNA(VLOOKUP(D973,'[1]Proportionate Shares'!$D$23:$I$1359,6,FALSE)),0,VLOOKUP(D973,'[1]Proportionate Shares'!$D$23:$I$1359,6,FALSE)),0)</f>
        <v>11451</v>
      </c>
      <c r="S973" s="98">
        <f>ROUND('[1]68_InOutFlowsCurPrdAndPrior'!$D$33*IF(ISNA(VLOOKUP(D973,'[1]Proportionate Shares'!$D$23:$I$1359,6,FALSE)),0,VLOOKUP(D973,'[1]Proportionate Shares'!$D$23:$I$1359,6,FALSE)),0)</f>
        <v>845667</v>
      </c>
      <c r="T973" s="98">
        <f>ROUND('[1]68_InOutFlowsCurPrdAndPrior'!$D$35*IF(ISNA(VLOOKUP(D973,'[1]Proportionate Shares'!$D$23:$I$1359,6,FALSE)),0,VLOOKUP(D973,'[1]Proportionate Shares'!$D$23:$I$1359,6,FALSE)),0)</f>
        <v>163874</v>
      </c>
      <c r="U973" s="98">
        <f>VLOOKUP(D973,'[1]Schedule of Pension Amounts LW'!$B$15:$AS$1399,36,FALSE)</f>
        <v>473957</v>
      </c>
      <c r="V973" s="99">
        <f t="shared" si="63"/>
        <v>1494949</v>
      </c>
      <c r="W973" s="98">
        <f>ROUND('[1]68_InOutFlowsCurPrdAndPrior'!$F$32*IF(ISNA(VLOOKUP(D973,'[1]Proportionate Shares'!$D$23:$I$1359,6,FALSE)),0,VLOOKUP(D973,'[1]Proportionate Shares'!$D$23:$I$1359,6,FALSE)),0)</f>
        <v>94643</v>
      </c>
      <c r="X973" s="98">
        <f>ROUND('[1]68_InOutFlowsCurPrdAndPrior'!$F$33*IF(ISNA(VLOOKUP(D973,'[1]Proportionate Shares'!$D$23:$I$1359,6,FALSE)),0,VLOOKUP(D973,'[1]Proportionate Shares'!$D$23:$I$1359,6,FALSE)),0)</f>
        <v>349470</v>
      </c>
      <c r="Y973" s="98">
        <f>ROUND('[1]68_InOutFlowsCurPrdAndPrior'!$F$35*IF(ISNA(VLOOKUP(D973,'[1]Proportionate Shares'!$D$23:$I$1359,6,FALSE)),0,VLOOKUP(D973,'[1]Proportionate Shares'!$D$23:$I$1359,6,FALSE)),0)</f>
        <v>136504</v>
      </c>
      <c r="Z973" s="98">
        <f>-VLOOKUP(D973,'[1]Schedule of Pension Amounts LW'!$B$15:$AS$1399,37,FALSE)</f>
        <v>16196</v>
      </c>
      <c r="AA973" s="99">
        <f t="shared" si="64"/>
        <v>596813</v>
      </c>
      <c r="AB973" s="72">
        <f>VLOOKUP(D973,'[1]Pension Expense Details'!$D$22:$S$1407,16,FALSE)</f>
        <v>279183</v>
      </c>
      <c r="AC973" s="72">
        <f t="shared" si="65"/>
        <v>326649</v>
      </c>
      <c r="AD973" s="72">
        <f>VLOOKUP(D973,'[1]Schedule of Pension Amounts LW'!$B$15:$W$1399,22,FALSE)</f>
        <v>605832</v>
      </c>
    </row>
    <row r="974" spans="1:30" x14ac:dyDescent="0.3">
      <c r="A974" s="104"/>
      <c r="B974" s="33"/>
      <c r="C974" s="33" t="str">
        <f>VLOOKUP(D974,'[1]Employer information'!$I$3:$J$1391,2,FALSE)</f>
        <v xml:space="preserve">Public Education                                  </v>
      </c>
      <c r="D974" s="33" t="str">
        <f>'[1]Schedule of Pension Amounts LW'!B967</f>
        <v>1600</v>
      </c>
      <c r="E974" s="33" t="str">
        <f>IF(ISNA(VLOOKUP(D974,'[1]Proportionate Shares'!$D$23:$G$1400,2,FALSE)),"",VLOOKUP(D974,'[1]Proportionate Shares'!$D$23:$G$1400,2,FALSE))</f>
        <v>230906</v>
      </c>
      <c r="F974" s="33" t="str">
        <f>IF(ISNA(VLOOKUP(D974,'[1]Proportionate Shares'!$D$23:$G$1400,3,FALSE)),"",VLOOKUP(D974,'[1]Proportionate Shares'!$D$23:$G$1400,3,FALSE))</f>
        <v/>
      </c>
      <c r="G974" s="34" t="str">
        <f>VLOOKUP(D974,'[1]Employer information'!$A$3:$B$1390,2,FALSE)</f>
        <v>NEW DIANA ISD</v>
      </c>
      <c r="H974" s="36">
        <f>IF(ISNA(VLOOKUP(D974,'[1]Proportionate Shares'!$D$23:$I$1377,6,FALSE)),0,VLOOKUP(D974,'[1]Proportionate Shares'!$D$23:$I$1377,6,FALSE))</f>
        <v>5.4364984999999998E-5</v>
      </c>
      <c r="I974" s="105">
        <f>VLOOKUP(D974,'[1]Schedule of Pension Amounts LW'!$B$15:$E$1399,3,FALSE)</f>
        <v>2708147</v>
      </c>
      <c r="J974" s="105">
        <f>-IF(ISNA(VLOOKUP(D974,'[1]Combined Contribution Amounts'!$A$2:$K$1335,5,FALSE)),0,VLOOKUP(D974,'[1]Combined Contribution Amounts'!$A$2:$K$1335,5,FALSE))</f>
        <v>-190284</v>
      </c>
      <c r="K974" s="105">
        <f>-IF(ISNA(VLOOKUP(D974,'[1]Combined Contribution Amounts'!$A$2:$K$1335,7,FALSE)),0,VLOOKUP(D974,'[1]Combined Contribution Amounts'!$A$2:$K$1335,7,FALSE))+-IF(ISNA(VLOOKUP(D974,'[1]Combined Contribution Amounts'!$A$2:$K$1335,8,FALSE)),0,VLOOKUP(D974,'[1]Combined Contribution Amounts'!$A$2:$K$1335,8,FALSE))+-IF(ISNA(VLOOKUP(D974,'[1]Combined Contribution Amounts'!$A$2:$K$1335,9,FALSE)),0,VLOOKUP(D974,'[1]Combined Contribution Amounts'!$A$2:$K$1335,9,FALSE))</f>
        <v>0</v>
      </c>
      <c r="L974" s="105">
        <f>VLOOKUP(D974,'[1]Pension Expense Details'!$D$23:$S$1407,16,FALSE)</f>
        <v>306748</v>
      </c>
      <c r="M974" s="105">
        <f>ROUND(('[1]68_InOutFlowsCurPrdAndPriorHist'!$F$28-'[1]68_InOutFlowsCurPrdAndPriorHist'!$F$31)*$H974,0)-VLOOKUP(D974,'[1]Pension Expense Details'!$D$23:$S$1407,12,FALSE)</f>
        <v>-45027</v>
      </c>
      <c r="N974" s="105">
        <f>ROUND(('[1]68_InOutFlowsCurPrdAndPriorHist'!$F$29-'[1]68_InOutFlowsCurPrdAndPriorHist'!$F$32)*$H974,0)-VLOOKUP(D974,'[1]Pension Expense Details'!$D$23:$S$1407,13,FALSE)</f>
        <v>-340227</v>
      </c>
      <c r="O974" s="105">
        <f>ROUND(('[1]68_InOutFlowsCurPrdAndPriorHist'!$F$30-'[1]68_InOutFlowsCurPrdAndPriorHist'!$F$33)*$H974,0)-VLOOKUP(D974,'[1]Pension Expense Details'!$D$23:$S$1407,14,FALSE)</f>
        <v>147125</v>
      </c>
      <c r="P974" s="105">
        <f>ROUND((VLOOKUP(D974,'[1]Schedule of Pension Amounts LW'!$B$15:$AC$1399,28,FALSE)-VLOOKUP(D974,'[1]Schedule of Pension Amounts LW'!$B$15:$AC$1399,27,FALSE))*'[1]Schedule of Pension Amounts LW'!AD$4,0)+VLOOKUP(D974,'[1]Schedule of Pension Amounts LW'!$B$15:$AH$1399,33,FALSE)-VLOOKUP(D974,'[1]Pension Expense Details'!$D$23:$S$1407,15,FALSE)</f>
        <v>239580</v>
      </c>
      <c r="Q974" s="98">
        <f t="shared" si="62"/>
        <v>2826062</v>
      </c>
      <c r="R974" s="98">
        <f>ROUND('[1]68_InOutFlowsCurPrdAndPrior'!$D$32*IF(ISNA(VLOOKUP(D974,'[1]Proportionate Shares'!$D$23:$I$1359,6,FALSE)),0,VLOOKUP(D974,'[1]Proportionate Shares'!$D$23:$I$1359,6,FALSE)),0)</f>
        <v>11872</v>
      </c>
      <c r="S974" s="98">
        <f>ROUND('[1]68_InOutFlowsCurPrdAndPrior'!$D$33*IF(ISNA(VLOOKUP(D974,'[1]Proportionate Shares'!$D$23:$I$1359,6,FALSE)),0,VLOOKUP(D974,'[1]Proportionate Shares'!$D$23:$I$1359,6,FALSE)),0)</f>
        <v>876783</v>
      </c>
      <c r="T974" s="98">
        <f>ROUND('[1]68_InOutFlowsCurPrdAndPrior'!$D$35*IF(ISNA(VLOOKUP(D974,'[1]Proportionate Shares'!$D$23:$I$1359,6,FALSE)),0,VLOOKUP(D974,'[1]Proportionate Shares'!$D$23:$I$1359,6,FALSE)),0)</f>
        <v>169904</v>
      </c>
      <c r="U974" s="98">
        <f>VLOOKUP(D974,'[1]Schedule of Pension Amounts LW'!$B$15:$AS$1399,36,FALSE)</f>
        <v>483243</v>
      </c>
      <c r="V974" s="99">
        <f t="shared" si="63"/>
        <v>1541802</v>
      </c>
      <c r="W974" s="98">
        <f>ROUND('[1]68_InOutFlowsCurPrdAndPrior'!$F$32*IF(ISNA(VLOOKUP(D974,'[1]Proportionate Shares'!$D$23:$I$1359,6,FALSE)),0,VLOOKUP(D974,'[1]Proportionate Shares'!$D$23:$I$1359,6,FALSE)),0)</f>
        <v>98125</v>
      </c>
      <c r="X974" s="98">
        <f>ROUND('[1]68_InOutFlowsCurPrdAndPrior'!$F$33*IF(ISNA(VLOOKUP(D974,'[1]Proportionate Shares'!$D$23:$I$1359,6,FALSE)),0,VLOOKUP(D974,'[1]Proportionate Shares'!$D$23:$I$1359,6,FALSE)),0)</f>
        <v>362328</v>
      </c>
      <c r="Y974" s="98">
        <f>ROUND('[1]68_InOutFlowsCurPrdAndPrior'!$F$35*IF(ISNA(VLOOKUP(D974,'[1]Proportionate Shares'!$D$23:$I$1359,6,FALSE)),0,VLOOKUP(D974,'[1]Proportionate Shares'!$D$23:$I$1359,6,FALSE)),0)</f>
        <v>141527</v>
      </c>
      <c r="Z974" s="98">
        <f>-VLOOKUP(D974,'[1]Schedule of Pension Amounts LW'!$B$15:$AS$1399,37,FALSE)</f>
        <v>11691</v>
      </c>
      <c r="AA974" s="99">
        <f t="shared" si="64"/>
        <v>613671</v>
      </c>
      <c r="AB974" s="72">
        <f>VLOOKUP(D974,'[1]Pension Expense Details'!$D$22:$S$1407,16,FALSE)</f>
        <v>306748</v>
      </c>
      <c r="AC974" s="72">
        <f t="shared" si="65"/>
        <v>349432</v>
      </c>
      <c r="AD974" s="72">
        <f>VLOOKUP(D974,'[1]Schedule of Pension Amounts LW'!$B$15:$W$1399,22,FALSE)</f>
        <v>656180</v>
      </c>
    </row>
    <row r="975" spans="1:30" x14ac:dyDescent="0.3">
      <c r="A975" s="104"/>
      <c r="B975" s="33"/>
      <c r="C975" s="33" t="str">
        <f>VLOOKUP(D975,'[1]Employer information'!$I$3:$J$1391,2,FALSE)</f>
        <v xml:space="preserve">Public Education                                  </v>
      </c>
      <c r="D975" s="33" t="str">
        <f>'[1]Schedule of Pension Amounts LW'!B968</f>
        <v>1553</v>
      </c>
      <c r="E975" s="33" t="str">
        <f>IF(ISNA(VLOOKUP(D975,'[1]Proportionate Shares'!$D$23:$G$1400,2,FALSE)),"",VLOOKUP(D975,'[1]Proportionate Shares'!$D$23:$G$1400,2,FALSE))</f>
        <v>153905</v>
      </c>
      <c r="F975" s="33" t="str">
        <f>IF(ISNA(VLOOKUP(D975,'[1]Proportionate Shares'!$D$23:$G$1400,3,FALSE)),"",VLOOKUP(D975,'[1]Proportionate Shares'!$D$23:$G$1400,3,FALSE))</f>
        <v/>
      </c>
      <c r="G975" s="34" t="str">
        <f>VLOOKUP(D975,'[1]Employer information'!$A$3:$B$1390,2,FALSE)</f>
        <v>NEW HOME ISD</v>
      </c>
      <c r="H975" s="36">
        <f>IF(ISNA(VLOOKUP(D975,'[1]Proportionate Shares'!$D$23:$I$1377,6,FALSE)),0,VLOOKUP(D975,'[1]Proportionate Shares'!$D$23:$I$1377,6,FALSE))</f>
        <v>1.667914E-5</v>
      </c>
      <c r="I975" s="105">
        <f>VLOOKUP(D975,'[1]Schedule of Pension Amounts LW'!$B$15:$E$1399,3,FALSE)</f>
        <v>784851</v>
      </c>
      <c r="J975" s="105">
        <f>-IF(ISNA(VLOOKUP(D975,'[1]Combined Contribution Amounts'!$A$2:$K$1335,5,FALSE)),0,VLOOKUP(D975,'[1]Combined Contribution Amounts'!$A$2:$K$1335,5,FALSE))</f>
        <v>-58379</v>
      </c>
      <c r="K975" s="105">
        <f>-IF(ISNA(VLOOKUP(D975,'[1]Combined Contribution Amounts'!$A$2:$K$1335,7,FALSE)),0,VLOOKUP(D975,'[1]Combined Contribution Amounts'!$A$2:$K$1335,7,FALSE))+-IF(ISNA(VLOOKUP(D975,'[1]Combined Contribution Amounts'!$A$2:$K$1335,8,FALSE)),0,VLOOKUP(D975,'[1]Combined Contribution Amounts'!$A$2:$K$1335,8,FALSE))+-IF(ISNA(VLOOKUP(D975,'[1]Combined Contribution Amounts'!$A$2:$K$1335,9,FALSE)),0,VLOOKUP(D975,'[1]Combined Contribution Amounts'!$A$2:$K$1335,9,FALSE))</f>
        <v>0</v>
      </c>
      <c r="L975" s="105">
        <f>VLOOKUP(D975,'[1]Pension Expense Details'!$D$23:$S$1407,16,FALSE)</f>
        <v>101340</v>
      </c>
      <c r="M975" s="105">
        <f>ROUND(('[1]68_InOutFlowsCurPrdAndPriorHist'!$F$28-'[1]68_InOutFlowsCurPrdAndPriorHist'!$F$31)*$H975,0)-VLOOKUP(D975,'[1]Pension Expense Details'!$D$23:$S$1407,12,FALSE)</f>
        <v>-13814</v>
      </c>
      <c r="N975" s="105">
        <f>ROUND(('[1]68_InOutFlowsCurPrdAndPriorHist'!$F$29-'[1]68_InOutFlowsCurPrdAndPriorHist'!$F$32)*$H975,0)-VLOOKUP(D975,'[1]Pension Expense Details'!$D$23:$S$1407,13,FALSE)</f>
        <v>-104381</v>
      </c>
      <c r="O975" s="105">
        <f>ROUND(('[1]68_InOutFlowsCurPrdAndPriorHist'!$F$30-'[1]68_InOutFlowsCurPrdAndPriorHist'!$F$33)*$H975,0)-VLOOKUP(D975,'[1]Pension Expense Details'!$D$23:$S$1407,14,FALSE)</f>
        <v>45138</v>
      </c>
      <c r="P975" s="105">
        <f>ROUND((VLOOKUP(D975,'[1]Schedule of Pension Amounts LW'!$B$15:$AC$1399,28,FALSE)-VLOOKUP(D975,'[1]Schedule of Pension Amounts LW'!$B$15:$AC$1399,27,FALSE))*'[1]Schedule of Pension Amounts LW'!AD$4,0)+VLOOKUP(D975,'[1]Schedule of Pension Amounts LW'!$B$15:$AH$1399,33,FALSE)-VLOOKUP(D975,'[1]Pension Expense Details'!$D$23:$S$1407,15,FALSE)</f>
        <v>112279</v>
      </c>
      <c r="Q975" s="98">
        <f t="shared" si="62"/>
        <v>867034</v>
      </c>
      <c r="R975" s="98">
        <f>ROUND('[1]68_InOutFlowsCurPrdAndPrior'!$D$32*IF(ISNA(VLOOKUP(D975,'[1]Proportionate Shares'!$D$23:$I$1359,6,FALSE)),0,VLOOKUP(D975,'[1]Proportionate Shares'!$D$23:$I$1359,6,FALSE)),0)</f>
        <v>3642</v>
      </c>
      <c r="S975" s="98">
        <f>ROUND('[1]68_InOutFlowsCurPrdAndPrior'!$D$33*IF(ISNA(VLOOKUP(D975,'[1]Proportionate Shares'!$D$23:$I$1359,6,FALSE)),0,VLOOKUP(D975,'[1]Proportionate Shares'!$D$23:$I$1359,6,FALSE)),0)</f>
        <v>268996</v>
      </c>
      <c r="T975" s="98">
        <f>ROUND('[1]68_InOutFlowsCurPrdAndPrior'!$D$35*IF(ISNA(VLOOKUP(D975,'[1]Proportionate Shares'!$D$23:$I$1359,6,FALSE)),0,VLOOKUP(D975,'[1]Proportionate Shares'!$D$23:$I$1359,6,FALSE)),0)</f>
        <v>52126</v>
      </c>
      <c r="U975" s="98">
        <f>VLOOKUP(D975,'[1]Schedule of Pension Amounts LW'!$B$15:$AS$1399,36,FALSE)</f>
        <v>194665</v>
      </c>
      <c r="V975" s="99">
        <f t="shared" si="63"/>
        <v>519429</v>
      </c>
      <c r="W975" s="98">
        <f>ROUND('[1]68_InOutFlowsCurPrdAndPrior'!$F$32*IF(ISNA(VLOOKUP(D975,'[1]Proportionate Shares'!$D$23:$I$1359,6,FALSE)),0,VLOOKUP(D975,'[1]Proportionate Shares'!$D$23:$I$1359,6,FALSE)),0)</f>
        <v>30105</v>
      </c>
      <c r="X975" s="98">
        <f>ROUND('[1]68_InOutFlowsCurPrdAndPrior'!$F$33*IF(ISNA(VLOOKUP(D975,'[1]Proportionate Shares'!$D$23:$I$1359,6,FALSE)),0,VLOOKUP(D975,'[1]Proportionate Shares'!$D$23:$I$1359,6,FALSE)),0)</f>
        <v>111162</v>
      </c>
      <c r="Y975" s="98">
        <f>ROUND('[1]68_InOutFlowsCurPrdAndPrior'!$F$35*IF(ISNA(VLOOKUP(D975,'[1]Proportionate Shares'!$D$23:$I$1359,6,FALSE)),0,VLOOKUP(D975,'[1]Proportionate Shares'!$D$23:$I$1359,6,FALSE)),0)</f>
        <v>43420</v>
      </c>
      <c r="Z975" s="98">
        <f>-VLOOKUP(D975,'[1]Schedule of Pension Amounts LW'!$B$15:$AS$1399,37,FALSE)</f>
        <v>8995</v>
      </c>
      <c r="AA975" s="99">
        <f t="shared" si="64"/>
        <v>193682</v>
      </c>
      <c r="AB975" s="72">
        <f>VLOOKUP(D975,'[1]Pension Expense Details'!$D$22:$S$1407,16,FALSE)</f>
        <v>101340</v>
      </c>
      <c r="AC975" s="72">
        <f t="shared" si="65"/>
        <v>112699</v>
      </c>
      <c r="AD975" s="72">
        <f>VLOOKUP(D975,'[1]Schedule of Pension Amounts LW'!$B$15:$W$1399,22,FALSE)</f>
        <v>214039</v>
      </c>
    </row>
    <row r="976" spans="1:30" x14ac:dyDescent="0.3">
      <c r="A976" s="104"/>
      <c r="B976" s="33"/>
      <c r="C976" s="33" t="str">
        <f>VLOOKUP(D976,'[1]Employer information'!$I$3:$J$1391,2,FALSE)</f>
        <v xml:space="preserve">Public Education                                  </v>
      </c>
      <c r="D976" s="33" t="str">
        <f>'[1]Schedule of Pension Amounts LW'!B969</f>
        <v>1199</v>
      </c>
      <c r="E976" s="33" t="str">
        <f>IF(ISNA(VLOOKUP(D976,'[1]Proportionate Shares'!$D$23:$G$1400,2,FALSE)),"",VLOOKUP(D976,'[1]Proportionate Shares'!$D$23:$G$1400,2,FALSE))</f>
        <v>037908</v>
      </c>
      <c r="F976" s="33" t="str">
        <f>IF(ISNA(VLOOKUP(D976,'[1]Proportionate Shares'!$D$23:$G$1400,3,FALSE)),"",VLOOKUP(D976,'[1]Proportionate Shares'!$D$23:$G$1400,3,FALSE))</f>
        <v/>
      </c>
      <c r="G976" s="34" t="str">
        <f>VLOOKUP(D976,'[1]Employer information'!$A$3:$B$1390,2,FALSE)</f>
        <v>NEW SUMMERFIELD ISD</v>
      </c>
      <c r="H976" s="36">
        <f>IF(ISNA(VLOOKUP(D976,'[1]Proportionate Shares'!$D$23:$I$1377,6,FALSE)),0,VLOOKUP(D976,'[1]Proportionate Shares'!$D$23:$I$1377,6,FALSE))</f>
        <v>3.2450311E-5</v>
      </c>
      <c r="I976" s="105">
        <f>VLOOKUP(D976,'[1]Schedule of Pension Amounts LW'!$B$15:$E$1399,3,FALSE)</f>
        <v>2204395</v>
      </c>
      <c r="J976" s="105">
        <f>-IF(ISNA(VLOOKUP(D976,'[1]Combined Contribution Amounts'!$A$2:$K$1335,5,FALSE)),0,VLOOKUP(D976,'[1]Combined Contribution Amounts'!$A$2:$K$1335,5,FALSE))</f>
        <v>-113580</v>
      </c>
      <c r="K976" s="105">
        <f>-IF(ISNA(VLOOKUP(D976,'[1]Combined Contribution Amounts'!$A$2:$K$1335,7,FALSE)),0,VLOOKUP(D976,'[1]Combined Contribution Amounts'!$A$2:$K$1335,7,FALSE))+-IF(ISNA(VLOOKUP(D976,'[1]Combined Contribution Amounts'!$A$2:$K$1335,8,FALSE)),0,VLOOKUP(D976,'[1]Combined Contribution Amounts'!$A$2:$K$1335,8,FALSE))+-IF(ISNA(VLOOKUP(D976,'[1]Combined Contribution Amounts'!$A$2:$K$1335,9,FALSE)),0,VLOOKUP(D976,'[1]Combined Contribution Amounts'!$A$2:$K$1335,9,FALSE))</f>
        <v>0</v>
      </c>
      <c r="L976" s="105">
        <f>VLOOKUP(D976,'[1]Pension Expense Details'!$D$23:$S$1407,16,FALSE)</f>
        <v>90694</v>
      </c>
      <c r="M976" s="105">
        <f>ROUND(('[1]68_InOutFlowsCurPrdAndPriorHist'!$F$28-'[1]68_InOutFlowsCurPrdAndPriorHist'!$F$31)*$H976,0)-VLOOKUP(D976,'[1]Pension Expense Details'!$D$23:$S$1407,12,FALSE)</f>
        <v>-26877</v>
      </c>
      <c r="N976" s="105">
        <f>ROUND(('[1]68_InOutFlowsCurPrdAndPriorHist'!$F$29-'[1]68_InOutFlowsCurPrdAndPriorHist'!$F$32)*$H976,0)-VLOOKUP(D976,'[1]Pension Expense Details'!$D$23:$S$1407,13,FALSE)</f>
        <v>-203081</v>
      </c>
      <c r="O976" s="105">
        <f>ROUND(('[1]68_InOutFlowsCurPrdAndPriorHist'!$F$30-'[1]68_InOutFlowsCurPrdAndPriorHist'!$F$33)*$H976,0)-VLOOKUP(D976,'[1]Pension Expense Details'!$D$23:$S$1407,14,FALSE)</f>
        <v>87818</v>
      </c>
      <c r="P976" s="105">
        <f>ROUND((VLOOKUP(D976,'[1]Schedule of Pension Amounts LW'!$B$15:$AC$1399,28,FALSE)-VLOOKUP(D976,'[1]Schedule of Pension Amounts LW'!$B$15:$AC$1399,27,FALSE))*'[1]Schedule of Pension Amounts LW'!AD$4,0)+VLOOKUP(D976,'[1]Schedule of Pension Amounts LW'!$B$15:$AH$1399,33,FALSE)-VLOOKUP(D976,'[1]Pension Expense Details'!$D$23:$S$1407,15,FALSE)</f>
        <v>-352500</v>
      </c>
      <c r="Q976" s="98">
        <f t="shared" si="62"/>
        <v>1686869</v>
      </c>
      <c r="R976" s="98">
        <f>ROUND('[1]68_InOutFlowsCurPrdAndPrior'!$D$32*IF(ISNA(VLOOKUP(D976,'[1]Proportionate Shares'!$D$23:$I$1359,6,FALSE)),0,VLOOKUP(D976,'[1]Proportionate Shares'!$D$23:$I$1359,6,FALSE)),0)</f>
        <v>7086</v>
      </c>
      <c r="S976" s="98">
        <f>ROUND('[1]68_InOutFlowsCurPrdAndPrior'!$D$33*IF(ISNA(VLOOKUP(D976,'[1]Proportionate Shares'!$D$23:$I$1359,6,FALSE)),0,VLOOKUP(D976,'[1]Proportionate Shares'!$D$23:$I$1359,6,FALSE)),0)</f>
        <v>523349</v>
      </c>
      <c r="T976" s="98">
        <f>ROUND('[1]68_InOutFlowsCurPrdAndPrior'!$D$35*IF(ISNA(VLOOKUP(D976,'[1]Proportionate Shares'!$D$23:$I$1359,6,FALSE)),0,VLOOKUP(D976,'[1]Proportionate Shares'!$D$23:$I$1359,6,FALSE)),0)</f>
        <v>101415</v>
      </c>
      <c r="U976" s="98">
        <f>VLOOKUP(D976,'[1]Schedule of Pension Amounts LW'!$B$15:$AS$1399,36,FALSE)</f>
        <v>233926</v>
      </c>
      <c r="V976" s="99">
        <f t="shared" si="63"/>
        <v>865776</v>
      </c>
      <c r="W976" s="98">
        <f>ROUND('[1]68_InOutFlowsCurPrdAndPrior'!$F$32*IF(ISNA(VLOOKUP(D976,'[1]Proportionate Shares'!$D$23:$I$1359,6,FALSE)),0,VLOOKUP(D976,'[1]Proportionate Shares'!$D$23:$I$1359,6,FALSE)),0)</f>
        <v>58571</v>
      </c>
      <c r="X976" s="98">
        <f>ROUND('[1]68_InOutFlowsCurPrdAndPrior'!$F$33*IF(ISNA(VLOOKUP(D976,'[1]Proportionate Shares'!$D$23:$I$1359,6,FALSE)),0,VLOOKUP(D976,'[1]Proportionate Shares'!$D$23:$I$1359,6,FALSE)),0)</f>
        <v>216273</v>
      </c>
      <c r="Y976" s="98">
        <f>ROUND('[1]68_InOutFlowsCurPrdAndPrior'!$F$35*IF(ISNA(VLOOKUP(D976,'[1]Proportionate Shares'!$D$23:$I$1359,6,FALSE)),0,VLOOKUP(D976,'[1]Proportionate Shares'!$D$23:$I$1359,6,FALSE)),0)</f>
        <v>84477</v>
      </c>
      <c r="Z976" s="98">
        <f>-VLOOKUP(D976,'[1]Schedule of Pension Amounts LW'!$B$15:$AS$1399,37,FALSE)</f>
        <v>284698</v>
      </c>
      <c r="AA976" s="99">
        <f t="shared" si="64"/>
        <v>644019</v>
      </c>
      <c r="AB976" s="72">
        <f>VLOOKUP(D976,'[1]Pension Expense Details'!$D$22:$S$1407,16,FALSE)</f>
        <v>90694</v>
      </c>
      <c r="AC976" s="72">
        <f t="shared" si="65"/>
        <v>252928</v>
      </c>
      <c r="AD976" s="72">
        <f>VLOOKUP(D976,'[1]Schedule of Pension Amounts LW'!$B$15:$W$1399,22,FALSE)</f>
        <v>343622</v>
      </c>
    </row>
    <row r="977" spans="1:30" x14ac:dyDescent="0.3">
      <c r="A977" s="104"/>
      <c r="B977" s="33"/>
      <c r="C977" s="33" t="str">
        <f>VLOOKUP(D977,'[1]Employer information'!$I$3:$J$1391,2,FALSE)</f>
        <v xml:space="preserve">Public Education                                  </v>
      </c>
      <c r="D977" s="33" t="str">
        <f>'[1]Schedule of Pension Amounts LW'!B970</f>
        <v>0954</v>
      </c>
      <c r="E977" s="33" t="str">
        <f>IF(ISNA(VLOOKUP(D977,'[1]Proportionate Shares'!$D$23:$G$1400,2,FALSE)),"",VLOOKUP(D977,'[1]Proportionate Shares'!$D$23:$G$1400,2,FALSE))</f>
        <v>236901</v>
      </c>
      <c r="F977" s="33" t="str">
        <f>IF(ISNA(VLOOKUP(D977,'[1]Proportionate Shares'!$D$23:$G$1400,3,FALSE)),"",VLOOKUP(D977,'[1]Proportionate Shares'!$D$23:$G$1400,3,FALSE))</f>
        <v xml:space="preserve">   </v>
      </c>
      <c r="G977" s="34" t="str">
        <f>VLOOKUP(D977,'[1]Employer information'!$A$3:$B$1390,2,FALSE)</f>
        <v>NEW WAVERLY ISD</v>
      </c>
      <c r="H977" s="36">
        <f>IF(ISNA(VLOOKUP(D977,'[1]Proportionate Shares'!$D$23:$I$1377,6,FALSE)),0,VLOOKUP(D977,'[1]Proportionate Shares'!$D$23:$I$1377,6,FALSE))</f>
        <v>5.5224098E-5</v>
      </c>
      <c r="I977" s="105">
        <f>VLOOKUP(D977,'[1]Schedule of Pension Amounts LW'!$B$15:$E$1399,3,FALSE)</f>
        <v>2482552</v>
      </c>
      <c r="J977" s="105">
        <f>-IF(ISNA(VLOOKUP(D977,'[1]Combined Contribution Amounts'!$A$2:$K$1335,5,FALSE)),0,VLOOKUP(D977,'[1]Combined Contribution Amounts'!$A$2:$K$1335,5,FALSE))</f>
        <v>-193291</v>
      </c>
      <c r="K977" s="105">
        <f>-IF(ISNA(VLOOKUP(D977,'[1]Combined Contribution Amounts'!$A$2:$K$1335,7,FALSE)),0,VLOOKUP(D977,'[1]Combined Contribution Amounts'!$A$2:$K$1335,7,FALSE))+-IF(ISNA(VLOOKUP(D977,'[1]Combined Contribution Amounts'!$A$2:$K$1335,8,FALSE)),0,VLOOKUP(D977,'[1]Combined Contribution Amounts'!$A$2:$K$1335,8,FALSE))+-IF(ISNA(VLOOKUP(D977,'[1]Combined Contribution Amounts'!$A$2:$K$1335,9,FALSE)),0,VLOOKUP(D977,'[1]Combined Contribution Amounts'!$A$2:$K$1335,9,FALSE))</f>
        <v>0</v>
      </c>
      <c r="L977" s="105">
        <f>VLOOKUP(D977,'[1]Pension Expense Details'!$D$23:$S$1407,16,FALSE)</f>
        <v>353779</v>
      </c>
      <c r="M977" s="105">
        <f>ROUND(('[1]68_InOutFlowsCurPrdAndPriorHist'!$F$28-'[1]68_InOutFlowsCurPrdAndPriorHist'!$F$31)*$H977,0)-VLOOKUP(D977,'[1]Pension Expense Details'!$D$23:$S$1407,12,FALSE)</f>
        <v>-45738</v>
      </c>
      <c r="N977" s="105">
        <f>ROUND(('[1]68_InOutFlowsCurPrdAndPriorHist'!$F$29-'[1]68_InOutFlowsCurPrdAndPriorHist'!$F$32)*$H977,0)-VLOOKUP(D977,'[1]Pension Expense Details'!$D$23:$S$1407,13,FALSE)</f>
        <v>-345603</v>
      </c>
      <c r="O977" s="105">
        <f>ROUND(('[1]68_InOutFlowsCurPrdAndPriorHist'!$F$30-'[1]68_InOutFlowsCurPrdAndPriorHist'!$F$33)*$H977,0)-VLOOKUP(D977,'[1]Pension Expense Details'!$D$23:$S$1407,14,FALSE)</f>
        <v>149450</v>
      </c>
      <c r="P977" s="105">
        <f>ROUND((VLOOKUP(D977,'[1]Schedule of Pension Amounts LW'!$B$15:$AC$1399,28,FALSE)-VLOOKUP(D977,'[1]Schedule of Pension Amounts LW'!$B$15:$AC$1399,27,FALSE))*'[1]Schedule of Pension Amounts LW'!AD$4,0)+VLOOKUP(D977,'[1]Schedule of Pension Amounts LW'!$B$15:$AH$1399,33,FALSE)-VLOOKUP(D977,'[1]Pension Expense Details'!$D$23:$S$1407,15,FALSE)</f>
        <v>469572</v>
      </c>
      <c r="Q977" s="98">
        <f t="shared" si="62"/>
        <v>2870721</v>
      </c>
      <c r="R977" s="98">
        <f>ROUND('[1]68_InOutFlowsCurPrdAndPrior'!$D$32*IF(ISNA(VLOOKUP(D977,'[1]Proportionate Shares'!$D$23:$I$1359,6,FALSE)),0,VLOOKUP(D977,'[1]Proportionate Shares'!$D$23:$I$1359,6,FALSE)),0)</f>
        <v>12060</v>
      </c>
      <c r="S977" s="98">
        <f>ROUND('[1]68_InOutFlowsCurPrdAndPrior'!$D$33*IF(ISNA(VLOOKUP(D977,'[1]Proportionate Shares'!$D$23:$I$1359,6,FALSE)),0,VLOOKUP(D977,'[1]Proportionate Shares'!$D$23:$I$1359,6,FALSE)),0)</f>
        <v>890639</v>
      </c>
      <c r="T977" s="98">
        <f>ROUND('[1]68_InOutFlowsCurPrdAndPrior'!$D$35*IF(ISNA(VLOOKUP(D977,'[1]Proportionate Shares'!$D$23:$I$1359,6,FALSE)),0,VLOOKUP(D977,'[1]Proportionate Shares'!$D$23:$I$1359,6,FALSE)),0)</f>
        <v>172589</v>
      </c>
      <c r="U977" s="98">
        <f>VLOOKUP(D977,'[1]Schedule of Pension Amounts LW'!$B$15:$AS$1399,36,FALSE)</f>
        <v>773200</v>
      </c>
      <c r="V977" s="99">
        <f t="shared" si="63"/>
        <v>1848488</v>
      </c>
      <c r="W977" s="98">
        <f>ROUND('[1]68_InOutFlowsCurPrdAndPrior'!$F$32*IF(ISNA(VLOOKUP(D977,'[1]Proportionate Shares'!$D$23:$I$1359,6,FALSE)),0,VLOOKUP(D977,'[1]Proportionate Shares'!$D$23:$I$1359,6,FALSE)),0)</f>
        <v>99676</v>
      </c>
      <c r="X977" s="98">
        <f>ROUND('[1]68_InOutFlowsCurPrdAndPrior'!$F$33*IF(ISNA(VLOOKUP(D977,'[1]Proportionate Shares'!$D$23:$I$1359,6,FALSE)),0,VLOOKUP(D977,'[1]Proportionate Shares'!$D$23:$I$1359,6,FALSE)),0)</f>
        <v>368054</v>
      </c>
      <c r="Y977" s="98">
        <f>ROUND('[1]68_InOutFlowsCurPrdAndPrior'!$F$35*IF(ISNA(VLOOKUP(D977,'[1]Proportionate Shares'!$D$23:$I$1359,6,FALSE)),0,VLOOKUP(D977,'[1]Proportionate Shares'!$D$23:$I$1359,6,FALSE)),0)</f>
        <v>143763</v>
      </c>
      <c r="Z977" s="98">
        <f>-VLOOKUP(D977,'[1]Schedule of Pension Amounts LW'!$B$15:$AS$1399,37,FALSE)</f>
        <v>557166</v>
      </c>
      <c r="AA977" s="99">
        <f t="shared" si="64"/>
        <v>1168659</v>
      </c>
      <c r="AB977" s="72">
        <f>VLOOKUP(D977,'[1]Pension Expense Details'!$D$22:$S$1407,16,FALSE)</f>
        <v>353779</v>
      </c>
      <c r="AC977" s="72">
        <f t="shared" si="65"/>
        <v>233170</v>
      </c>
      <c r="AD977" s="72">
        <f>VLOOKUP(D977,'[1]Schedule of Pension Amounts LW'!$B$15:$W$1399,22,FALSE)</f>
        <v>586949</v>
      </c>
    </row>
    <row r="978" spans="1:30" x14ac:dyDescent="0.3">
      <c r="A978" s="104"/>
      <c r="B978" s="33"/>
      <c r="C978" s="33" t="str">
        <f>VLOOKUP(D978,'[1]Employer information'!$I$3:$J$1391,2,FALSE)</f>
        <v xml:space="preserve">Public Education                                  </v>
      </c>
      <c r="D978" s="33" t="str">
        <f>'[1]Schedule of Pension Amounts LW'!B971</f>
        <v>0952</v>
      </c>
      <c r="E978" s="33" t="str">
        <f>IF(ISNA(VLOOKUP(D978,'[1]Proportionate Shares'!$D$23:$G$1400,2,FALSE)),"",VLOOKUP(D978,'[1]Proportionate Shares'!$D$23:$G$1400,2,FALSE))</f>
        <v>252902</v>
      </c>
      <c r="F978" s="33" t="str">
        <f>IF(ISNA(VLOOKUP(D978,'[1]Proportionate Shares'!$D$23:$G$1400,3,FALSE)),"",VLOOKUP(D978,'[1]Proportionate Shares'!$D$23:$G$1400,3,FALSE))</f>
        <v xml:space="preserve">   </v>
      </c>
      <c r="G978" s="34" t="str">
        <f>VLOOKUP(D978,'[1]Employer information'!$A$3:$B$1390,2,FALSE)</f>
        <v>NEWCASTLE ISD</v>
      </c>
      <c r="H978" s="36">
        <f>IF(ISNA(VLOOKUP(D978,'[1]Proportionate Shares'!$D$23:$I$1377,6,FALSE)),0,VLOOKUP(D978,'[1]Proportionate Shares'!$D$23:$I$1377,6,FALSE))</f>
        <v>1.0905910000000001E-5</v>
      </c>
      <c r="I978" s="105">
        <f>VLOOKUP(D978,'[1]Schedule of Pension Amounts LW'!$B$15:$E$1399,3,FALSE)</f>
        <v>517134</v>
      </c>
      <c r="J978" s="105">
        <f>-IF(ISNA(VLOOKUP(D978,'[1]Combined Contribution Amounts'!$A$2:$K$1335,5,FALSE)),0,VLOOKUP(D978,'[1]Combined Contribution Amounts'!$A$2:$K$1335,5,FALSE))</f>
        <v>-38172</v>
      </c>
      <c r="K978" s="105">
        <f>-IF(ISNA(VLOOKUP(D978,'[1]Combined Contribution Amounts'!$A$2:$K$1335,7,FALSE)),0,VLOOKUP(D978,'[1]Combined Contribution Amounts'!$A$2:$K$1335,7,FALSE))+-IF(ISNA(VLOOKUP(D978,'[1]Combined Contribution Amounts'!$A$2:$K$1335,8,FALSE)),0,VLOOKUP(D978,'[1]Combined Contribution Amounts'!$A$2:$K$1335,8,FALSE))+-IF(ISNA(VLOOKUP(D978,'[1]Combined Contribution Amounts'!$A$2:$K$1335,9,FALSE)),0,VLOOKUP(D978,'[1]Combined Contribution Amounts'!$A$2:$K$1335,9,FALSE))</f>
        <v>0</v>
      </c>
      <c r="L978" s="105">
        <f>VLOOKUP(D978,'[1]Pension Expense Details'!$D$23:$S$1407,16,FALSE)</f>
        <v>65643</v>
      </c>
      <c r="M978" s="105">
        <f>ROUND(('[1]68_InOutFlowsCurPrdAndPriorHist'!$F$28-'[1]68_InOutFlowsCurPrdAndPriorHist'!$F$31)*$H978,0)-VLOOKUP(D978,'[1]Pension Expense Details'!$D$23:$S$1407,12,FALSE)</f>
        <v>-9033</v>
      </c>
      <c r="N978" s="105">
        <f>ROUND(('[1]68_InOutFlowsCurPrdAndPriorHist'!$F$29-'[1]68_InOutFlowsCurPrdAndPriorHist'!$F$32)*$H978,0)-VLOOKUP(D978,'[1]Pension Expense Details'!$D$23:$S$1407,13,FALSE)</f>
        <v>-68251</v>
      </c>
      <c r="O978" s="105">
        <f>ROUND(('[1]68_InOutFlowsCurPrdAndPriorHist'!$F$30-'[1]68_InOutFlowsCurPrdAndPriorHist'!$F$33)*$H978,0)-VLOOKUP(D978,'[1]Pension Expense Details'!$D$23:$S$1407,14,FALSE)</f>
        <v>29514</v>
      </c>
      <c r="P978" s="105">
        <f>ROUND((VLOOKUP(D978,'[1]Schedule of Pension Amounts LW'!$B$15:$AC$1399,28,FALSE)-VLOOKUP(D978,'[1]Schedule of Pension Amounts LW'!$B$15:$AC$1399,27,FALSE))*'[1]Schedule of Pension Amounts LW'!AD$4,0)+VLOOKUP(D978,'[1]Schedule of Pension Amounts LW'!$B$15:$AH$1399,33,FALSE)-VLOOKUP(D978,'[1]Pension Expense Details'!$D$23:$S$1407,15,FALSE)</f>
        <v>70088</v>
      </c>
      <c r="Q978" s="98">
        <f t="shared" si="62"/>
        <v>566923</v>
      </c>
      <c r="R978" s="98">
        <f>ROUND('[1]68_InOutFlowsCurPrdAndPrior'!$D$32*IF(ISNA(VLOOKUP(D978,'[1]Proportionate Shares'!$D$23:$I$1359,6,FALSE)),0,VLOOKUP(D978,'[1]Proportionate Shares'!$D$23:$I$1359,6,FALSE)),0)</f>
        <v>2382</v>
      </c>
      <c r="S978" s="98">
        <f>ROUND('[1]68_InOutFlowsCurPrdAndPrior'!$D$33*IF(ISNA(VLOOKUP(D978,'[1]Proportionate Shares'!$D$23:$I$1359,6,FALSE)),0,VLOOKUP(D978,'[1]Proportionate Shares'!$D$23:$I$1359,6,FALSE)),0)</f>
        <v>175887</v>
      </c>
      <c r="T978" s="98">
        <f>ROUND('[1]68_InOutFlowsCurPrdAndPrior'!$D$35*IF(ISNA(VLOOKUP(D978,'[1]Proportionate Shares'!$D$23:$I$1359,6,FALSE)),0,VLOOKUP(D978,'[1]Proportionate Shares'!$D$23:$I$1359,6,FALSE)),0)</f>
        <v>34084</v>
      </c>
      <c r="U978" s="98">
        <f>VLOOKUP(D978,'[1]Schedule of Pension Amounts LW'!$B$15:$AS$1399,36,FALSE)</f>
        <v>101623</v>
      </c>
      <c r="V978" s="99">
        <f t="shared" si="63"/>
        <v>313976</v>
      </c>
      <c r="W978" s="98">
        <f>ROUND('[1]68_InOutFlowsCurPrdAndPrior'!$F$32*IF(ISNA(VLOOKUP(D978,'[1]Proportionate Shares'!$D$23:$I$1359,6,FALSE)),0,VLOOKUP(D978,'[1]Proportionate Shares'!$D$23:$I$1359,6,FALSE)),0)</f>
        <v>19684</v>
      </c>
      <c r="X978" s="98">
        <f>ROUND('[1]68_InOutFlowsCurPrdAndPrior'!$F$33*IF(ISNA(VLOOKUP(D978,'[1]Proportionate Shares'!$D$23:$I$1359,6,FALSE)),0,VLOOKUP(D978,'[1]Proportionate Shares'!$D$23:$I$1359,6,FALSE)),0)</f>
        <v>72685</v>
      </c>
      <c r="Y978" s="98">
        <f>ROUND('[1]68_InOutFlowsCurPrdAndPrior'!$F$35*IF(ISNA(VLOOKUP(D978,'[1]Proportionate Shares'!$D$23:$I$1359,6,FALSE)),0,VLOOKUP(D978,'[1]Proportionate Shares'!$D$23:$I$1359,6,FALSE)),0)</f>
        <v>28391</v>
      </c>
      <c r="Z978" s="98">
        <f>-VLOOKUP(D978,'[1]Schedule of Pension Amounts LW'!$B$15:$AS$1399,37,FALSE)</f>
        <v>628</v>
      </c>
      <c r="AA978" s="99">
        <f t="shared" si="64"/>
        <v>121388</v>
      </c>
      <c r="AB978" s="72">
        <f>VLOOKUP(D978,'[1]Pension Expense Details'!$D$22:$S$1407,16,FALSE)</f>
        <v>65643</v>
      </c>
      <c r="AC978" s="72">
        <f t="shared" si="65"/>
        <v>69219</v>
      </c>
      <c r="AD978" s="72">
        <f>VLOOKUP(D978,'[1]Schedule of Pension Amounts LW'!$B$15:$W$1399,22,FALSE)</f>
        <v>134862</v>
      </c>
    </row>
    <row r="979" spans="1:30" x14ac:dyDescent="0.3">
      <c r="A979" s="104"/>
      <c r="B979" s="33"/>
      <c r="C979" s="33" t="str">
        <f>VLOOKUP(D979,'[1]Employer information'!$I$3:$J$1391,2,FALSE)</f>
        <v xml:space="preserve">Public Education                                  </v>
      </c>
      <c r="D979" s="33" t="str">
        <f>'[1]Schedule of Pension Amounts LW'!B972</f>
        <v>0953</v>
      </c>
      <c r="E979" s="33" t="str">
        <f>IF(ISNA(VLOOKUP(D979,'[1]Proportionate Shares'!$D$23:$G$1400,2,FALSE)),"",VLOOKUP(D979,'[1]Proportionate Shares'!$D$23:$G$1400,2,FALSE))</f>
        <v>176902</v>
      </c>
      <c r="F979" s="33" t="str">
        <f>IF(ISNA(VLOOKUP(D979,'[1]Proportionate Shares'!$D$23:$G$1400,3,FALSE)),"",VLOOKUP(D979,'[1]Proportionate Shares'!$D$23:$G$1400,3,FALSE))</f>
        <v xml:space="preserve">   </v>
      </c>
      <c r="G979" s="34" t="str">
        <f>VLOOKUP(D979,'[1]Employer information'!$A$3:$B$1390,2,FALSE)</f>
        <v>NEWTON ISD</v>
      </c>
      <c r="H979" s="36">
        <f>IF(ISNA(VLOOKUP(D979,'[1]Proportionate Shares'!$D$23:$I$1377,6,FALSE)),0,VLOOKUP(D979,'[1]Proportionate Shares'!$D$23:$I$1377,6,FALSE))</f>
        <v>6.1553308999999997E-5</v>
      </c>
      <c r="I979" s="105">
        <f>VLOOKUP(D979,'[1]Schedule of Pension Amounts LW'!$B$15:$E$1399,3,FALSE)</f>
        <v>3520643</v>
      </c>
      <c r="J979" s="105">
        <f>-IF(ISNA(VLOOKUP(D979,'[1]Combined Contribution Amounts'!$A$2:$K$1335,5,FALSE)),0,VLOOKUP(D979,'[1]Combined Contribution Amounts'!$A$2:$K$1335,5,FALSE))</f>
        <v>-215444</v>
      </c>
      <c r="K979" s="105">
        <f>-IF(ISNA(VLOOKUP(D979,'[1]Combined Contribution Amounts'!$A$2:$K$1335,7,FALSE)),0,VLOOKUP(D979,'[1]Combined Contribution Amounts'!$A$2:$K$1335,7,FALSE))+-IF(ISNA(VLOOKUP(D979,'[1]Combined Contribution Amounts'!$A$2:$K$1335,8,FALSE)),0,VLOOKUP(D979,'[1]Combined Contribution Amounts'!$A$2:$K$1335,8,FALSE))+-IF(ISNA(VLOOKUP(D979,'[1]Combined Contribution Amounts'!$A$2:$K$1335,9,FALSE)),0,VLOOKUP(D979,'[1]Combined Contribution Amounts'!$A$2:$K$1335,9,FALSE))</f>
        <v>0</v>
      </c>
      <c r="L979" s="105">
        <f>VLOOKUP(D979,'[1]Pension Expense Details'!$D$23:$S$1407,16,FALSE)</f>
        <v>275886</v>
      </c>
      <c r="M979" s="105">
        <f>ROUND(('[1]68_InOutFlowsCurPrdAndPriorHist'!$F$28-'[1]68_InOutFlowsCurPrdAndPriorHist'!$F$31)*$H979,0)-VLOOKUP(D979,'[1]Pension Expense Details'!$D$23:$S$1407,12,FALSE)</f>
        <v>-50981</v>
      </c>
      <c r="N979" s="105">
        <f>ROUND(('[1]68_InOutFlowsCurPrdAndPriorHist'!$F$29-'[1]68_InOutFlowsCurPrdAndPriorHist'!$F$32)*$H979,0)-VLOOKUP(D979,'[1]Pension Expense Details'!$D$23:$S$1407,13,FALSE)</f>
        <v>-385213</v>
      </c>
      <c r="O979" s="105">
        <f>ROUND(('[1]68_InOutFlowsCurPrdAndPriorHist'!$F$30-'[1]68_InOutFlowsCurPrdAndPriorHist'!$F$33)*$H979,0)-VLOOKUP(D979,'[1]Pension Expense Details'!$D$23:$S$1407,14,FALSE)</f>
        <v>166578</v>
      </c>
      <c r="P979" s="105">
        <f>ROUND((VLOOKUP(D979,'[1]Schedule of Pension Amounts LW'!$B$15:$AC$1399,28,FALSE)-VLOOKUP(D979,'[1]Schedule of Pension Amounts LW'!$B$15:$AC$1399,27,FALSE))*'[1]Schedule of Pension Amounts LW'!AD$4,0)+VLOOKUP(D979,'[1]Schedule of Pension Amounts LW'!$B$15:$AH$1399,33,FALSE)-VLOOKUP(D979,'[1]Pension Expense Details'!$D$23:$S$1407,15,FALSE)</f>
        <v>-111736</v>
      </c>
      <c r="Q979" s="98">
        <f t="shared" si="62"/>
        <v>3199733</v>
      </c>
      <c r="R979" s="98">
        <f>ROUND('[1]68_InOutFlowsCurPrdAndPrior'!$D$32*IF(ISNA(VLOOKUP(D979,'[1]Proportionate Shares'!$D$23:$I$1359,6,FALSE)),0,VLOOKUP(D979,'[1]Proportionate Shares'!$D$23:$I$1359,6,FALSE)),0)</f>
        <v>13442</v>
      </c>
      <c r="S979" s="98">
        <f>ROUND('[1]68_InOutFlowsCurPrdAndPrior'!$D$33*IF(ISNA(VLOOKUP(D979,'[1]Proportionate Shares'!$D$23:$I$1359,6,FALSE)),0,VLOOKUP(D979,'[1]Proportionate Shares'!$D$23:$I$1359,6,FALSE)),0)</f>
        <v>992714</v>
      </c>
      <c r="T979" s="98">
        <f>ROUND('[1]68_InOutFlowsCurPrdAndPrior'!$D$35*IF(ISNA(VLOOKUP(D979,'[1]Proportionate Shares'!$D$23:$I$1359,6,FALSE)),0,VLOOKUP(D979,'[1]Proportionate Shares'!$D$23:$I$1359,6,FALSE)),0)</f>
        <v>192369</v>
      </c>
      <c r="U979" s="98">
        <f>VLOOKUP(D979,'[1]Schedule of Pension Amounts LW'!$B$15:$AS$1399,36,FALSE)</f>
        <v>281756</v>
      </c>
      <c r="V979" s="99">
        <f t="shared" si="63"/>
        <v>1480281</v>
      </c>
      <c r="W979" s="98">
        <f>ROUND('[1]68_InOutFlowsCurPrdAndPrior'!$F$32*IF(ISNA(VLOOKUP(D979,'[1]Proportionate Shares'!$D$23:$I$1359,6,FALSE)),0,VLOOKUP(D979,'[1]Proportionate Shares'!$D$23:$I$1359,6,FALSE)),0)</f>
        <v>111100</v>
      </c>
      <c r="X979" s="98">
        <f>ROUND('[1]68_InOutFlowsCurPrdAndPrior'!$F$33*IF(ISNA(VLOOKUP(D979,'[1]Proportionate Shares'!$D$23:$I$1359,6,FALSE)),0,VLOOKUP(D979,'[1]Proportionate Shares'!$D$23:$I$1359,6,FALSE)),0)</f>
        <v>410237</v>
      </c>
      <c r="Y979" s="98">
        <f>ROUND('[1]68_InOutFlowsCurPrdAndPrior'!$F$35*IF(ISNA(VLOOKUP(D979,'[1]Proportionate Shares'!$D$23:$I$1359,6,FALSE)),0,VLOOKUP(D979,'[1]Proportionate Shares'!$D$23:$I$1359,6,FALSE)),0)</f>
        <v>160240</v>
      </c>
      <c r="Z979" s="98">
        <f>-VLOOKUP(D979,'[1]Schedule of Pension Amounts LW'!$B$15:$AS$1399,37,FALSE)</f>
        <v>117705</v>
      </c>
      <c r="AA979" s="99">
        <f t="shared" si="64"/>
        <v>799282</v>
      </c>
      <c r="AB979" s="72">
        <f>VLOOKUP(D979,'[1]Pension Expense Details'!$D$22:$S$1407,16,FALSE)</f>
        <v>275886</v>
      </c>
      <c r="AC979" s="72">
        <f t="shared" si="65"/>
        <v>379041</v>
      </c>
      <c r="AD979" s="72">
        <f>VLOOKUP(D979,'[1]Schedule of Pension Amounts LW'!$B$15:$W$1399,22,FALSE)</f>
        <v>654927</v>
      </c>
    </row>
    <row r="980" spans="1:30" x14ac:dyDescent="0.3">
      <c r="A980" s="104"/>
      <c r="B980" s="33"/>
      <c r="C980" s="33" t="str">
        <f>VLOOKUP(D980,'[1]Employer information'!$I$3:$J$1391,2,FALSE)</f>
        <v xml:space="preserve">Public Education                                  </v>
      </c>
      <c r="D980" s="33" t="str">
        <f>'[1]Schedule of Pension Amounts LW'!B973</f>
        <v>0956</v>
      </c>
      <c r="E980" s="33" t="str">
        <f>IF(ISNA(VLOOKUP(D980,'[1]Proportionate Shares'!$D$23:$G$1400,2,FALSE)),"",VLOOKUP(D980,'[1]Proportionate Shares'!$D$23:$G$1400,2,FALSE))</f>
        <v>089903</v>
      </c>
      <c r="F980" s="33" t="str">
        <f>IF(ISNA(VLOOKUP(D980,'[1]Proportionate Shares'!$D$23:$G$1400,3,FALSE)),"",VLOOKUP(D980,'[1]Proportionate Shares'!$D$23:$G$1400,3,FALSE))</f>
        <v xml:space="preserve">   </v>
      </c>
      <c r="G980" s="34" t="str">
        <f>VLOOKUP(D980,'[1]Employer information'!$A$3:$B$1390,2,FALSE)</f>
        <v>NIXON SMILEY CISD</v>
      </c>
      <c r="H980" s="36">
        <f>IF(ISNA(VLOOKUP(D980,'[1]Proportionate Shares'!$D$23:$I$1377,6,FALSE)),0,VLOOKUP(D980,'[1]Proportionate Shares'!$D$23:$I$1377,6,FALSE))</f>
        <v>8.0819502999999996E-5</v>
      </c>
      <c r="I980" s="105">
        <f>VLOOKUP(D980,'[1]Schedule of Pension Amounts LW'!$B$15:$E$1399,3,FALSE)</f>
        <v>4490012</v>
      </c>
      <c r="J980" s="105">
        <f>-IF(ISNA(VLOOKUP(D980,'[1]Combined Contribution Amounts'!$A$2:$K$1335,5,FALSE)),0,VLOOKUP(D980,'[1]Combined Contribution Amounts'!$A$2:$K$1335,5,FALSE))</f>
        <v>-282878</v>
      </c>
      <c r="K980" s="105">
        <f>-IF(ISNA(VLOOKUP(D980,'[1]Combined Contribution Amounts'!$A$2:$K$1335,7,FALSE)),0,VLOOKUP(D980,'[1]Combined Contribution Amounts'!$A$2:$K$1335,7,FALSE))+-IF(ISNA(VLOOKUP(D980,'[1]Combined Contribution Amounts'!$A$2:$K$1335,8,FALSE)),0,VLOOKUP(D980,'[1]Combined Contribution Amounts'!$A$2:$K$1335,8,FALSE))+-IF(ISNA(VLOOKUP(D980,'[1]Combined Contribution Amounts'!$A$2:$K$1335,9,FALSE)),0,VLOOKUP(D980,'[1]Combined Contribution Amounts'!$A$2:$K$1335,9,FALSE))</f>
        <v>0</v>
      </c>
      <c r="L980" s="105">
        <f>VLOOKUP(D980,'[1]Pension Expense Details'!$D$23:$S$1407,16,FALSE)</f>
        <v>383077</v>
      </c>
      <c r="M980" s="105">
        <f>ROUND(('[1]68_InOutFlowsCurPrdAndPriorHist'!$F$28-'[1]68_InOutFlowsCurPrdAndPriorHist'!$F$31)*$H980,0)-VLOOKUP(D980,'[1]Pension Expense Details'!$D$23:$S$1407,12,FALSE)</f>
        <v>-66938</v>
      </c>
      <c r="N980" s="105">
        <f>ROUND(('[1]68_InOutFlowsCurPrdAndPriorHist'!$F$29-'[1]68_InOutFlowsCurPrdAndPriorHist'!$F$32)*$H980,0)-VLOOKUP(D980,'[1]Pension Expense Details'!$D$23:$S$1407,13,FALSE)</f>
        <v>-505785</v>
      </c>
      <c r="O980" s="105">
        <f>ROUND(('[1]68_InOutFlowsCurPrdAndPriorHist'!$F$30-'[1]68_InOutFlowsCurPrdAndPriorHist'!$F$33)*$H980,0)-VLOOKUP(D980,'[1]Pension Expense Details'!$D$23:$S$1407,14,FALSE)</f>
        <v>218717</v>
      </c>
      <c r="P980" s="105">
        <f>ROUND((VLOOKUP(D980,'[1]Schedule of Pension Amounts LW'!$B$15:$AC$1399,28,FALSE)-VLOOKUP(D980,'[1]Schedule of Pension Amounts LW'!$B$15:$AC$1399,27,FALSE))*'[1]Schedule of Pension Amounts LW'!AD$4,0)+VLOOKUP(D980,'[1]Schedule of Pension Amounts LW'!$B$15:$AH$1399,33,FALSE)-VLOOKUP(D980,'[1]Pension Expense Details'!$D$23:$S$1407,15,FALSE)</f>
        <v>-34955</v>
      </c>
      <c r="Q980" s="98">
        <f t="shared" si="62"/>
        <v>4201250</v>
      </c>
      <c r="R980" s="98">
        <f>ROUND('[1]68_InOutFlowsCurPrdAndPrior'!$D$32*IF(ISNA(VLOOKUP(D980,'[1]Proportionate Shares'!$D$23:$I$1359,6,FALSE)),0,VLOOKUP(D980,'[1]Proportionate Shares'!$D$23:$I$1359,6,FALSE)),0)</f>
        <v>17649</v>
      </c>
      <c r="S980" s="98">
        <f>ROUND('[1]68_InOutFlowsCurPrdAndPrior'!$D$33*IF(ISNA(VLOOKUP(D980,'[1]Proportionate Shares'!$D$23:$I$1359,6,FALSE)),0,VLOOKUP(D980,'[1]Proportionate Shares'!$D$23:$I$1359,6,FALSE)),0)</f>
        <v>1303434</v>
      </c>
      <c r="T980" s="98">
        <f>ROUND('[1]68_InOutFlowsCurPrdAndPrior'!$D$35*IF(ISNA(VLOOKUP(D980,'[1]Proportionate Shares'!$D$23:$I$1359,6,FALSE)),0,VLOOKUP(D980,'[1]Proportionate Shares'!$D$23:$I$1359,6,FALSE)),0)</f>
        <v>252580</v>
      </c>
      <c r="U980" s="98">
        <f>VLOOKUP(D980,'[1]Schedule of Pension Amounts LW'!$B$15:$AS$1399,36,FALSE)</f>
        <v>183399</v>
      </c>
      <c r="V980" s="99">
        <f t="shared" si="63"/>
        <v>1757062</v>
      </c>
      <c r="W980" s="98">
        <f>ROUND('[1]68_InOutFlowsCurPrdAndPrior'!$F$32*IF(ISNA(VLOOKUP(D980,'[1]Proportionate Shares'!$D$23:$I$1359,6,FALSE)),0,VLOOKUP(D980,'[1]Proportionate Shares'!$D$23:$I$1359,6,FALSE)),0)</f>
        <v>145874</v>
      </c>
      <c r="X980" s="98">
        <f>ROUND('[1]68_InOutFlowsCurPrdAndPrior'!$F$33*IF(ISNA(VLOOKUP(D980,'[1]Proportionate Shares'!$D$23:$I$1359,6,FALSE)),0,VLOOKUP(D980,'[1]Proportionate Shares'!$D$23:$I$1359,6,FALSE)),0)</f>
        <v>538641</v>
      </c>
      <c r="Y980" s="98">
        <f>ROUND('[1]68_InOutFlowsCurPrdAndPrior'!$F$35*IF(ISNA(VLOOKUP(D980,'[1]Proportionate Shares'!$D$23:$I$1359,6,FALSE)),0,VLOOKUP(D980,'[1]Proportionate Shares'!$D$23:$I$1359,6,FALSE)),0)</f>
        <v>210395</v>
      </c>
      <c r="Z980" s="98">
        <f>-VLOOKUP(D980,'[1]Schedule of Pension Amounts LW'!$B$15:$AS$1399,37,FALSE)</f>
        <v>232139</v>
      </c>
      <c r="AA980" s="99">
        <f t="shared" si="64"/>
        <v>1127049</v>
      </c>
      <c r="AB980" s="72">
        <f>VLOOKUP(D980,'[1]Pension Expense Details'!$D$22:$S$1407,16,FALSE)</f>
        <v>383077</v>
      </c>
      <c r="AC980" s="72">
        <f t="shared" si="65"/>
        <v>403500</v>
      </c>
      <c r="AD980" s="72">
        <f>VLOOKUP(D980,'[1]Schedule of Pension Amounts LW'!$B$15:$W$1399,22,FALSE)</f>
        <v>786577</v>
      </c>
    </row>
    <row r="981" spans="1:30" x14ac:dyDescent="0.3">
      <c r="A981" s="104"/>
      <c r="B981" s="33"/>
      <c r="C981" s="33" t="str">
        <f>VLOOKUP(D981,'[1]Employer information'!$I$3:$J$1391,2,FALSE)</f>
        <v xml:space="preserve">Public Education                                  </v>
      </c>
      <c r="D981" s="33" t="str">
        <f>'[1]Schedule of Pension Amounts LW'!B974</f>
        <v>0957</v>
      </c>
      <c r="E981" s="33" t="str">
        <f>IF(ISNA(VLOOKUP(D981,'[1]Proportionate Shares'!$D$23:$G$1400,2,FALSE)),"",VLOOKUP(D981,'[1]Proportionate Shares'!$D$23:$G$1400,2,FALSE))</f>
        <v>169902</v>
      </c>
      <c r="F981" s="33" t="str">
        <f>IF(ISNA(VLOOKUP(D981,'[1]Proportionate Shares'!$D$23:$G$1400,3,FALSE)),"",VLOOKUP(D981,'[1]Proportionate Shares'!$D$23:$G$1400,3,FALSE))</f>
        <v xml:space="preserve">   </v>
      </c>
      <c r="G981" s="34" t="str">
        <f>VLOOKUP(D981,'[1]Employer information'!$A$3:$B$1390,2,FALSE)</f>
        <v>NOCONA ISD</v>
      </c>
      <c r="H981" s="36">
        <f>IF(ISNA(VLOOKUP(D981,'[1]Proportionate Shares'!$D$23:$I$1377,6,FALSE)),0,VLOOKUP(D981,'[1]Proportionate Shares'!$D$23:$I$1377,6,FALSE))</f>
        <v>4.7473221999999998E-5</v>
      </c>
      <c r="I981" s="105">
        <f>VLOOKUP(D981,'[1]Schedule of Pension Amounts LW'!$B$15:$E$1399,3,FALSE)</f>
        <v>2585277</v>
      </c>
      <c r="J981" s="105">
        <f>-IF(ISNA(VLOOKUP(D981,'[1]Combined Contribution Amounts'!$A$2:$K$1335,5,FALSE)),0,VLOOKUP(D981,'[1]Combined Contribution Amounts'!$A$2:$K$1335,5,FALSE))</f>
        <v>-166162</v>
      </c>
      <c r="K981" s="105">
        <f>-IF(ISNA(VLOOKUP(D981,'[1]Combined Contribution Amounts'!$A$2:$K$1335,7,FALSE)),0,VLOOKUP(D981,'[1]Combined Contribution Amounts'!$A$2:$K$1335,7,FALSE))+-IF(ISNA(VLOOKUP(D981,'[1]Combined Contribution Amounts'!$A$2:$K$1335,8,FALSE)),0,VLOOKUP(D981,'[1]Combined Contribution Amounts'!$A$2:$K$1335,8,FALSE))+-IF(ISNA(VLOOKUP(D981,'[1]Combined Contribution Amounts'!$A$2:$K$1335,9,FALSE)),0,VLOOKUP(D981,'[1]Combined Contribution Amounts'!$A$2:$K$1335,9,FALSE))</f>
        <v>0</v>
      </c>
      <c r="L981" s="105">
        <f>VLOOKUP(D981,'[1]Pension Expense Details'!$D$23:$S$1407,16,FALSE)</f>
        <v>233214</v>
      </c>
      <c r="M981" s="105">
        <f>ROUND(('[1]68_InOutFlowsCurPrdAndPriorHist'!$F$28-'[1]68_InOutFlowsCurPrdAndPriorHist'!$F$31)*$H981,0)-VLOOKUP(D981,'[1]Pension Expense Details'!$D$23:$S$1407,12,FALSE)</f>
        <v>-39319</v>
      </c>
      <c r="N981" s="105">
        <f>ROUND(('[1]68_InOutFlowsCurPrdAndPriorHist'!$F$29-'[1]68_InOutFlowsCurPrdAndPriorHist'!$F$32)*$H981,0)-VLOOKUP(D981,'[1]Pension Expense Details'!$D$23:$S$1407,13,FALSE)</f>
        <v>-297097</v>
      </c>
      <c r="O981" s="105">
        <f>ROUND(('[1]68_InOutFlowsCurPrdAndPriorHist'!$F$30-'[1]68_InOutFlowsCurPrdAndPriorHist'!$F$33)*$H981,0)-VLOOKUP(D981,'[1]Pension Expense Details'!$D$23:$S$1407,14,FALSE)</f>
        <v>128474</v>
      </c>
      <c r="P981" s="105">
        <f>ROUND((VLOOKUP(D981,'[1]Schedule of Pension Amounts LW'!$B$15:$AC$1399,28,FALSE)-VLOOKUP(D981,'[1]Schedule of Pension Amounts LW'!$B$15:$AC$1399,27,FALSE))*'[1]Schedule of Pension Amounts LW'!AD$4,0)+VLOOKUP(D981,'[1]Schedule of Pension Amounts LW'!$B$15:$AH$1399,33,FALSE)-VLOOKUP(D981,'[1]Pension Expense Details'!$D$23:$S$1407,15,FALSE)</f>
        <v>23419</v>
      </c>
      <c r="Q981" s="98">
        <f t="shared" si="62"/>
        <v>2467806</v>
      </c>
      <c r="R981" s="98">
        <f>ROUND('[1]68_InOutFlowsCurPrdAndPrior'!$D$32*IF(ISNA(VLOOKUP(D981,'[1]Proportionate Shares'!$D$23:$I$1359,6,FALSE)),0,VLOOKUP(D981,'[1]Proportionate Shares'!$D$23:$I$1359,6,FALSE)),0)</f>
        <v>10367</v>
      </c>
      <c r="S981" s="98">
        <f>ROUND('[1]68_InOutFlowsCurPrdAndPrior'!$D$33*IF(ISNA(VLOOKUP(D981,'[1]Proportionate Shares'!$D$23:$I$1359,6,FALSE)),0,VLOOKUP(D981,'[1]Proportionate Shares'!$D$23:$I$1359,6,FALSE)),0)</f>
        <v>765635</v>
      </c>
      <c r="T981" s="98">
        <f>ROUND('[1]68_InOutFlowsCurPrdAndPrior'!$D$35*IF(ISNA(VLOOKUP(D981,'[1]Proportionate Shares'!$D$23:$I$1359,6,FALSE)),0,VLOOKUP(D981,'[1]Proportionate Shares'!$D$23:$I$1359,6,FALSE)),0)</f>
        <v>148365</v>
      </c>
      <c r="U981" s="98">
        <f>VLOOKUP(D981,'[1]Schedule of Pension Amounts LW'!$B$15:$AS$1399,36,FALSE)</f>
        <v>156404</v>
      </c>
      <c r="V981" s="99">
        <f t="shared" si="63"/>
        <v>1080771</v>
      </c>
      <c r="W981" s="98">
        <f>ROUND('[1]68_InOutFlowsCurPrdAndPrior'!$F$32*IF(ISNA(VLOOKUP(D981,'[1]Proportionate Shares'!$D$23:$I$1359,6,FALSE)),0,VLOOKUP(D981,'[1]Proportionate Shares'!$D$23:$I$1359,6,FALSE)),0)</f>
        <v>85686</v>
      </c>
      <c r="X981" s="98">
        <f>ROUND('[1]68_InOutFlowsCurPrdAndPrior'!$F$33*IF(ISNA(VLOOKUP(D981,'[1]Proportionate Shares'!$D$23:$I$1359,6,FALSE)),0,VLOOKUP(D981,'[1]Proportionate Shares'!$D$23:$I$1359,6,FALSE)),0)</f>
        <v>316397</v>
      </c>
      <c r="Y981" s="98">
        <f>ROUND('[1]68_InOutFlowsCurPrdAndPrior'!$F$35*IF(ISNA(VLOOKUP(D981,'[1]Proportionate Shares'!$D$23:$I$1359,6,FALSE)),0,VLOOKUP(D981,'[1]Proportionate Shares'!$D$23:$I$1359,6,FALSE)),0)</f>
        <v>123586</v>
      </c>
      <c r="Z981" s="98">
        <f>-VLOOKUP(D981,'[1]Schedule of Pension Amounts LW'!$B$15:$AS$1399,37,FALSE)</f>
        <v>107788</v>
      </c>
      <c r="AA981" s="99">
        <f t="shared" si="64"/>
        <v>633457</v>
      </c>
      <c r="AB981" s="72">
        <f>VLOOKUP(D981,'[1]Pension Expense Details'!$D$22:$S$1407,16,FALSE)</f>
        <v>233214</v>
      </c>
      <c r="AC981" s="72">
        <f t="shared" si="65"/>
        <v>241606</v>
      </c>
      <c r="AD981" s="72">
        <f>VLOOKUP(D981,'[1]Schedule of Pension Amounts LW'!$B$15:$W$1399,22,FALSE)</f>
        <v>474820</v>
      </c>
    </row>
    <row r="982" spans="1:30" x14ac:dyDescent="0.3">
      <c r="A982" s="104"/>
      <c r="B982" s="33"/>
      <c r="C982" s="33" t="str">
        <f>VLOOKUP(D982,'[1]Employer information'!$I$3:$J$1391,2,FALSE)</f>
        <v xml:space="preserve">Public Education                                  </v>
      </c>
      <c r="D982" s="33" t="str">
        <f>'[1]Schedule of Pension Amounts LW'!B975</f>
        <v>0959</v>
      </c>
      <c r="E982" s="33" t="str">
        <f>IF(ISNA(VLOOKUP(D982,'[1]Proportionate Shares'!$D$23:$G$1400,2,FALSE)),"",VLOOKUP(D982,'[1]Proportionate Shares'!$D$23:$G$1400,2,FALSE))</f>
        <v>062902</v>
      </c>
      <c r="F982" s="33" t="str">
        <f>IF(ISNA(VLOOKUP(D982,'[1]Proportionate Shares'!$D$23:$G$1400,3,FALSE)),"",VLOOKUP(D982,'[1]Proportionate Shares'!$D$23:$G$1400,3,FALSE))</f>
        <v xml:space="preserve">   </v>
      </c>
      <c r="G982" s="34" t="str">
        <f>VLOOKUP(D982,'[1]Employer information'!$A$3:$B$1390,2,FALSE)</f>
        <v>NORDHEIM ISD</v>
      </c>
      <c r="H982" s="36">
        <f>IF(ISNA(VLOOKUP(D982,'[1]Proportionate Shares'!$D$23:$I$1377,6,FALSE)),0,VLOOKUP(D982,'[1]Proportionate Shares'!$D$23:$I$1377,6,FALSE))</f>
        <v>9.275109E-6</v>
      </c>
      <c r="I982" s="105">
        <f>VLOOKUP(D982,'[1]Schedule of Pension Amounts LW'!$B$15:$E$1399,3,FALSE)</f>
        <v>437922</v>
      </c>
      <c r="J982" s="105">
        <f>-IF(ISNA(VLOOKUP(D982,'[1]Combined Contribution Amounts'!$A$2:$K$1335,5,FALSE)),0,VLOOKUP(D982,'[1]Combined Contribution Amounts'!$A$2:$K$1335,5,FALSE))</f>
        <v>-32464</v>
      </c>
      <c r="K982" s="105">
        <f>-IF(ISNA(VLOOKUP(D982,'[1]Combined Contribution Amounts'!$A$2:$K$1335,7,FALSE)),0,VLOOKUP(D982,'[1]Combined Contribution Amounts'!$A$2:$K$1335,7,FALSE))+-IF(ISNA(VLOOKUP(D982,'[1]Combined Contribution Amounts'!$A$2:$K$1335,8,FALSE)),0,VLOOKUP(D982,'[1]Combined Contribution Amounts'!$A$2:$K$1335,8,FALSE))+-IF(ISNA(VLOOKUP(D982,'[1]Combined Contribution Amounts'!$A$2:$K$1335,9,FALSE)),0,VLOOKUP(D982,'[1]Combined Contribution Amounts'!$A$2:$K$1335,9,FALSE))</f>
        <v>0</v>
      </c>
      <c r="L982" s="105">
        <f>VLOOKUP(D982,'[1]Pension Expense Details'!$D$23:$S$1407,16,FALSE)</f>
        <v>56122</v>
      </c>
      <c r="M982" s="105">
        <f>ROUND(('[1]68_InOutFlowsCurPrdAndPriorHist'!$F$28-'[1]68_InOutFlowsCurPrdAndPriorHist'!$F$31)*$H982,0)-VLOOKUP(D982,'[1]Pension Expense Details'!$D$23:$S$1407,12,FALSE)</f>
        <v>-7682</v>
      </c>
      <c r="N982" s="105">
        <f>ROUND(('[1]68_InOutFlowsCurPrdAndPriorHist'!$F$29-'[1]68_InOutFlowsCurPrdAndPriorHist'!$F$32)*$H982,0)-VLOOKUP(D982,'[1]Pension Expense Details'!$D$23:$S$1407,13,FALSE)</f>
        <v>-58045</v>
      </c>
      <c r="O982" s="105">
        <f>ROUND(('[1]68_InOutFlowsCurPrdAndPriorHist'!$F$30-'[1]68_InOutFlowsCurPrdAndPriorHist'!$F$33)*$H982,0)-VLOOKUP(D982,'[1]Pension Expense Details'!$D$23:$S$1407,14,FALSE)</f>
        <v>25101</v>
      </c>
      <c r="P982" s="105">
        <f>ROUND((VLOOKUP(D982,'[1]Schedule of Pension Amounts LW'!$B$15:$AC$1399,28,FALSE)-VLOOKUP(D982,'[1]Schedule of Pension Amounts LW'!$B$15:$AC$1399,27,FALSE))*'[1]Schedule of Pension Amounts LW'!AD$4,0)+VLOOKUP(D982,'[1]Schedule of Pension Amounts LW'!$B$15:$AH$1399,33,FALSE)-VLOOKUP(D982,'[1]Pension Expense Details'!$D$23:$S$1407,15,FALSE)</f>
        <v>61195</v>
      </c>
      <c r="Q982" s="98">
        <f t="shared" ref="Q982:Q1045" si="66">SUM(I982:K982,L982:P982)</f>
        <v>482149</v>
      </c>
      <c r="R982" s="98">
        <f>ROUND('[1]68_InOutFlowsCurPrdAndPrior'!$D$32*IF(ISNA(VLOOKUP(D982,'[1]Proportionate Shares'!$D$23:$I$1359,6,FALSE)),0,VLOOKUP(D982,'[1]Proportionate Shares'!$D$23:$I$1359,6,FALSE)),0)</f>
        <v>2025</v>
      </c>
      <c r="S982" s="98">
        <f>ROUND('[1]68_InOutFlowsCurPrdAndPrior'!$D$33*IF(ISNA(VLOOKUP(D982,'[1]Proportionate Shares'!$D$23:$I$1359,6,FALSE)),0,VLOOKUP(D982,'[1]Proportionate Shares'!$D$23:$I$1359,6,FALSE)),0)</f>
        <v>149586</v>
      </c>
      <c r="T982" s="98">
        <f>ROUND('[1]68_InOutFlowsCurPrdAndPrior'!$D$35*IF(ISNA(VLOOKUP(D982,'[1]Proportionate Shares'!$D$23:$I$1359,6,FALSE)),0,VLOOKUP(D982,'[1]Proportionate Shares'!$D$23:$I$1359,6,FALSE)),0)</f>
        <v>28987</v>
      </c>
      <c r="U982" s="98">
        <f>VLOOKUP(D982,'[1]Schedule of Pension Amounts LW'!$B$15:$AS$1399,36,FALSE)</f>
        <v>91900</v>
      </c>
      <c r="V982" s="99">
        <f t="shared" si="63"/>
        <v>272498</v>
      </c>
      <c r="W982" s="98">
        <f>ROUND('[1]68_InOutFlowsCurPrdAndPrior'!$F$32*IF(ISNA(VLOOKUP(D982,'[1]Proportionate Shares'!$D$23:$I$1359,6,FALSE)),0,VLOOKUP(D982,'[1]Proportionate Shares'!$D$23:$I$1359,6,FALSE)),0)</f>
        <v>16741</v>
      </c>
      <c r="X982" s="98">
        <f>ROUND('[1]68_InOutFlowsCurPrdAndPrior'!$F$33*IF(ISNA(VLOOKUP(D982,'[1]Proportionate Shares'!$D$23:$I$1359,6,FALSE)),0,VLOOKUP(D982,'[1]Proportionate Shares'!$D$23:$I$1359,6,FALSE)),0)</f>
        <v>61816</v>
      </c>
      <c r="Y982" s="98">
        <f>ROUND('[1]68_InOutFlowsCurPrdAndPrior'!$F$35*IF(ISNA(VLOOKUP(D982,'[1]Proportionate Shares'!$D$23:$I$1359,6,FALSE)),0,VLOOKUP(D982,'[1]Proportionate Shares'!$D$23:$I$1359,6,FALSE)),0)</f>
        <v>24146</v>
      </c>
      <c r="Z982" s="98">
        <f>-VLOOKUP(D982,'[1]Schedule of Pension Amounts LW'!$B$15:$AS$1399,37,FALSE)</f>
        <v>72986</v>
      </c>
      <c r="AA982" s="99">
        <f t="shared" si="64"/>
        <v>175689</v>
      </c>
      <c r="AB982" s="72">
        <f>VLOOKUP(D982,'[1]Pension Expense Details'!$D$22:$S$1407,16,FALSE)</f>
        <v>56122</v>
      </c>
      <c r="AC982" s="72">
        <f t="shared" si="65"/>
        <v>44965</v>
      </c>
      <c r="AD982" s="72">
        <f>VLOOKUP(D982,'[1]Schedule of Pension Amounts LW'!$B$15:$W$1399,22,FALSE)</f>
        <v>101087</v>
      </c>
    </row>
    <row r="983" spans="1:30" x14ac:dyDescent="0.3">
      <c r="A983" s="104"/>
      <c r="B983" s="33"/>
      <c r="C983" s="33" t="str">
        <f>VLOOKUP(D983,'[1]Employer information'!$I$3:$J$1391,2,FALSE)</f>
        <v xml:space="preserve">Public Education                                  </v>
      </c>
      <c r="D983" s="33" t="str">
        <f>'[1]Schedule of Pension Amounts LW'!B976</f>
        <v>0960</v>
      </c>
      <c r="E983" s="33" t="str">
        <f>IF(ISNA(VLOOKUP(D983,'[1]Proportionate Shares'!$D$23:$G$1400,2,FALSE)),"",VLOOKUP(D983,'[1]Proportionate Shares'!$D$23:$G$1400,2,FALSE))</f>
        <v>145906</v>
      </c>
      <c r="F983" s="33" t="str">
        <f>IF(ISNA(VLOOKUP(D983,'[1]Proportionate Shares'!$D$23:$G$1400,3,FALSE)),"",VLOOKUP(D983,'[1]Proportionate Shares'!$D$23:$G$1400,3,FALSE))</f>
        <v xml:space="preserve">   </v>
      </c>
      <c r="G983" s="34" t="str">
        <f>VLOOKUP(D983,'[1]Employer information'!$A$3:$B$1390,2,FALSE)</f>
        <v>NORMANGEE ISD</v>
      </c>
      <c r="H983" s="36">
        <f>IF(ISNA(VLOOKUP(D983,'[1]Proportionate Shares'!$D$23:$I$1377,6,FALSE)),0,VLOOKUP(D983,'[1]Proportionate Shares'!$D$23:$I$1377,6,FALSE))</f>
        <v>2.6750507E-5</v>
      </c>
      <c r="I983" s="105">
        <f>VLOOKUP(D983,'[1]Schedule of Pension Amounts LW'!$B$15:$E$1399,3,FALSE)</f>
        <v>1489558</v>
      </c>
      <c r="J983" s="105">
        <f>-IF(ISNA(VLOOKUP(D983,'[1]Combined Contribution Amounts'!$A$2:$K$1335,5,FALSE)),0,VLOOKUP(D983,'[1]Combined Contribution Amounts'!$A$2:$K$1335,5,FALSE))</f>
        <v>-93630</v>
      </c>
      <c r="K983" s="105">
        <f>-IF(ISNA(VLOOKUP(D983,'[1]Combined Contribution Amounts'!$A$2:$K$1335,7,FALSE)),0,VLOOKUP(D983,'[1]Combined Contribution Amounts'!$A$2:$K$1335,7,FALSE))+-IF(ISNA(VLOOKUP(D983,'[1]Combined Contribution Amounts'!$A$2:$K$1335,8,FALSE)),0,VLOOKUP(D983,'[1]Combined Contribution Amounts'!$A$2:$K$1335,8,FALSE))+-IF(ISNA(VLOOKUP(D983,'[1]Combined Contribution Amounts'!$A$2:$K$1335,9,FALSE)),0,VLOOKUP(D983,'[1]Combined Contribution Amounts'!$A$2:$K$1335,9,FALSE))</f>
        <v>0</v>
      </c>
      <c r="L983" s="105">
        <f>VLOOKUP(D983,'[1]Pension Expense Details'!$D$23:$S$1407,16,FALSE)</f>
        <v>126259</v>
      </c>
      <c r="M983" s="105">
        <f>ROUND(('[1]68_InOutFlowsCurPrdAndPriorHist'!$F$28-'[1]68_InOutFlowsCurPrdAndPriorHist'!$F$31)*$H983,0)-VLOOKUP(D983,'[1]Pension Expense Details'!$D$23:$S$1407,12,FALSE)</f>
        <v>-22156</v>
      </c>
      <c r="N983" s="105">
        <f>ROUND(('[1]68_InOutFlowsCurPrdAndPriorHist'!$F$29-'[1]68_InOutFlowsCurPrdAndPriorHist'!$F$32)*$H983,0)-VLOOKUP(D983,'[1]Pension Expense Details'!$D$23:$S$1407,13,FALSE)</f>
        <v>-167410</v>
      </c>
      <c r="O983" s="105">
        <f>ROUND(('[1]68_InOutFlowsCurPrdAndPriorHist'!$F$30-'[1]68_InOutFlowsCurPrdAndPriorHist'!$F$33)*$H983,0)-VLOOKUP(D983,'[1]Pension Expense Details'!$D$23:$S$1407,14,FALSE)</f>
        <v>72394</v>
      </c>
      <c r="P983" s="105">
        <f>ROUND((VLOOKUP(D983,'[1]Schedule of Pension Amounts LW'!$B$15:$AC$1399,28,FALSE)-VLOOKUP(D983,'[1]Schedule of Pension Amounts LW'!$B$15:$AC$1399,27,FALSE))*'[1]Schedule of Pension Amounts LW'!AD$4,0)+VLOOKUP(D983,'[1]Schedule of Pension Amounts LW'!$B$15:$AH$1399,33,FALSE)-VLOOKUP(D983,'[1]Pension Expense Details'!$D$23:$S$1407,15,FALSE)</f>
        <v>-14440</v>
      </c>
      <c r="Q983" s="98">
        <f t="shared" si="66"/>
        <v>1390575</v>
      </c>
      <c r="R983" s="98">
        <f>ROUND('[1]68_InOutFlowsCurPrdAndPrior'!$D$32*IF(ISNA(VLOOKUP(D983,'[1]Proportionate Shares'!$D$23:$I$1359,6,FALSE)),0,VLOOKUP(D983,'[1]Proportionate Shares'!$D$23:$I$1359,6,FALSE)),0)</f>
        <v>5842</v>
      </c>
      <c r="S983" s="98">
        <f>ROUND('[1]68_InOutFlowsCurPrdAndPrior'!$D$33*IF(ISNA(VLOOKUP(D983,'[1]Proportionate Shares'!$D$23:$I$1359,6,FALSE)),0,VLOOKUP(D983,'[1]Proportionate Shares'!$D$23:$I$1359,6,FALSE)),0)</f>
        <v>431425</v>
      </c>
      <c r="T983" s="98">
        <f>ROUND('[1]68_InOutFlowsCurPrdAndPrior'!$D$35*IF(ISNA(VLOOKUP(D983,'[1]Proportionate Shares'!$D$23:$I$1359,6,FALSE)),0,VLOOKUP(D983,'[1]Proportionate Shares'!$D$23:$I$1359,6,FALSE)),0)</f>
        <v>83602</v>
      </c>
      <c r="U983" s="98">
        <f>VLOOKUP(D983,'[1]Schedule of Pension Amounts LW'!$B$15:$AS$1399,36,FALSE)</f>
        <v>138611</v>
      </c>
      <c r="V983" s="99">
        <f t="shared" ref="V983:V1046" si="67">SUM(R983:U983)</f>
        <v>659480</v>
      </c>
      <c r="W983" s="98">
        <f>ROUND('[1]68_InOutFlowsCurPrdAndPrior'!$F$32*IF(ISNA(VLOOKUP(D983,'[1]Proportionate Shares'!$D$23:$I$1359,6,FALSE)),0,VLOOKUP(D983,'[1]Proportionate Shares'!$D$23:$I$1359,6,FALSE)),0)</f>
        <v>48283</v>
      </c>
      <c r="X983" s="98">
        <f>ROUND('[1]68_InOutFlowsCurPrdAndPrior'!$F$33*IF(ISNA(VLOOKUP(D983,'[1]Proportionate Shares'!$D$23:$I$1359,6,FALSE)),0,VLOOKUP(D983,'[1]Proportionate Shares'!$D$23:$I$1359,6,FALSE)),0)</f>
        <v>178285</v>
      </c>
      <c r="Y983" s="98">
        <f>ROUND('[1]68_InOutFlowsCurPrdAndPrior'!$F$35*IF(ISNA(VLOOKUP(D983,'[1]Proportionate Shares'!$D$23:$I$1359,6,FALSE)),0,VLOOKUP(D983,'[1]Proportionate Shares'!$D$23:$I$1359,6,FALSE)),0)</f>
        <v>69639</v>
      </c>
      <c r="Z983" s="98">
        <f>-VLOOKUP(D983,'[1]Schedule of Pension Amounts LW'!$B$15:$AS$1399,37,FALSE)</f>
        <v>31115</v>
      </c>
      <c r="AA983" s="99">
        <f t="shared" ref="AA983:AA1046" si="68">SUM(W983:Z983)</f>
        <v>327322</v>
      </c>
      <c r="AB983" s="72">
        <f>VLOOKUP(D983,'[1]Pension Expense Details'!$D$22:$S$1407,16,FALSE)</f>
        <v>126259</v>
      </c>
      <c r="AC983" s="72">
        <f t="shared" si="65"/>
        <v>181140</v>
      </c>
      <c r="AD983" s="72">
        <f>VLOOKUP(D983,'[1]Schedule of Pension Amounts LW'!$B$15:$W$1399,22,FALSE)</f>
        <v>307399</v>
      </c>
    </row>
    <row r="984" spans="1:30" x14ac:dyDescent="0.3">
      <c r="A984" s="104"/>
      <c r="B984" s="33"/>
      <c r="C984" s="33" t="str">
        <f>VLOOKUP(D984,'[1]Employer information'!$I$3:$J$1391,2,FALSE)</f>
        <v xml:space="preserve">Public Education                                  </v>
      </c>
      <c r="D984" s="33" t="str">
        <f>'[1]Schedule of Pension Amounts LW'!B977</f>
        <v>1624</v>
      </c>
      <c r="E984" s="33" t="str">
        <f>IF(ISNA(VLOOKUP(D984,'[1]Proportionate Shares'!$D$23:$G$1400,2,FALSE)),"",VLOOKUP(D984,'[1]Proportionate Shares'!$D$23:$G$1400,2,FALSE))</f>
        <v>015910</v>
      </c>
      <c r="F984" s="33" t="str">
        <f>IF(ISNA(VLOOKUP(D984,'[1]Proportionate Shares'!$D$23:$G$1400,3,FALSE)),"",VLOOKUP(D984,'[1]Proportionate Shares'!$D$23:$G$1400,3,FALSE))</f>
        <v/>
      </c>
      <c r="G984" s="34" t="str">
        <f>VLOOKUP(D984,'[1]Employer information'!$A$3:$B$1390,2,FALSE)</f>
        <v>NORTH EAST ISD</v>
      </c>
      <c r="H984" s="36">
        <f>IF(ISNA(VLOOKUP(D984,'[1]Proportionate Shares'!$D$23:$I$1377,6,FALSE)),0,VLOOKUP(D984,'[1]Proportionate Shares'!$D$23:$I$1377,6,FALSE))</f>
        <v>3.5513817079999999E-3</v>
      </c>
      <c r="I984" s="105">
        <f>VLOOKUP(D984,'[1]Schedule of Pension Amounts LW'!$B$15:$E$1399,3,FALSE)</f>
        <v>204859721</v>
      </c>
      <c r="J984" s="105">
        <f>-IF(ISNA(VLOOKUP(D984,'[1]Combined Contribution Amounts'!$A$2:$K$1335,5,FALSE)),0,VLOOKUP(D984,'[1]Combined Contribution Amounts'!$A$2:$K$1335,5,FALSE))</f>
        <v>-12430264</v>
      </c>
      <c r="K984" s="105">
        <f>-IF(ISNA(VLOOKUP(D984,'[1]Combined Contribution Amounts'!$A$2:$K$1335,7,FALSE)),0,VLOOKUP(D984,'[1]Combined Contribution Amounts'!$A$2:$K$1335,7,FALSE))+-IF(ISNA(VLOOKUP(D984,'[1]Combined Contribution Amounts'!$A$2:$K$1335,8,FALSE)),0,VLOOKUP(D984,'[1]Combined Contribution Amounts'!$A$2:$K$1335,8,FALSE))+-IF(ISNA(VLOOKUP(D984,'[1]Combined Contribution Amounts'!$A$2:$K$1335,9,FALSE)),0,VLOOKUP(D984,'[1]Combined Contribution Amounts'!$A$2:$K$1335,9,FALSE))</f>
        <v>0</v>
      </c>
      <c r="L984" s="105">
        <f>VLOOKUP(D984,'[1]Pension Expense Details'!$D$23:$S$1407,16,FALSE)</f>
        <v>15645163</v>
      </c>
      <c r="M984" s="105">
        <f>ROUND(('[1]68_InOutFlowsCurPrdAndPriorHist'!$F$28-'[1]68_InOutFlowsCurPrdAndPriorHist'!$F$31)*$H984,0)-VLOOKUP(D984,'[1]Pension Expense Details'!$D$23:$S$1407,12,FALSE)</f>
        <v>-2941389</v>
      </c>
      <c r="N984" s="105">
        <f>ROUND(('[1]68_InOutFlowsCurPrdAndPriorHist'!$F$29-'[1]68_InOutFlowsCurPrdAndPriorHist'!$F$32)*$H984,0)-VLOOKUP(D984,'[1]Pension Expense Details'!$D$23:$S$1407,13,FALSE)</f>
        <v>-22225272</v>
      </c>
      <c r="O984" s="105">
        <f>ROUND(('[1]68_InOutFlowsCurPrdAndPriorHist'!$F$30-'[1]68_InOutFlowsCurPrdAndPriorHist'!$F$33)*$H984,0)-VLOOKUP(D984,'[1]Pension Expense Details'!$D$23:$S$1407,14,FALSE)</f>
        <v>9610894</v>
      </c>
      <c r="P984" s="105">
        <f>ROUND((VLOOKUP(D984,'[1]Schedule of Pension Amounts LW'!$B$15:$AC$1399,28,FALSE)-VLOOKUP(D984,'[1]Schedule of Pension Amounts LW'!$B$15:$AC$1399,27,FALSE))*'[1]Schedule of Pension Amounts LW'!AD$4,0)+VLOOKUP(D984,'[1]Schedule of Pension Amounts LW'!$B$15:$AH$1399,33,FALSE)-VLOOKUP(D984,'[1]Pension Expense Details'!$D$23:$S$1407,15,FALSE)</f>
        <v>-7906929</v>
      </c>
      <c r="Q984" s="98">
        <f t="shared" si="66"/>
        <v>184611924</v>
      </c>
      <c r="R984" s="98">
        <f>ROUND('[1]68_InOutFlowsCurPrdAndPrior'!$D$32*IF(ISNA(VLOOKUP(D984,'[1]Proportionate Shares'!$D$23:$I$1359,6,FALSE)),0,VLOOKUP(D984,'[1]Proportionate Shares'!$D$23:$I$1359,6,FALSE)),0)</f>
        <v>775535</v>
      </c>
      <c r="S984" s="98">
        <f>ROUND('[1]68_InOutFlowsCurPrdAndPrior'!$D$33*IF(ISNA(VLOOKUP(D984,'[1]Proportionate Shares'!$D$23:$I$1359,6,FALSE)),0,VLOOKUP(D984,'[1]Proportionate Shares'!$D$23:$I$1359,6,FALSE)),0)</f>
        <v>57275685</v>
      </c>
      <c r="T984" s="98">
        <f>ROUND('[1]68_InOutFlowsCurPrdAndPrior'!$D$35*IF(ISNA(VLOOKUP(D984,'[1]Proportionate Shares'!$D$23:$I$1359,6,FALSE)),0,VLOOKUP(D984,'[1]Proportionate Shares'!$D$23:$I$1359,6,FALSE)),0)</f>
        <v>11098925</v>
      </c>
      <c r="U984" s="98">
        <f>VLOOKUP(D984,'[1]Schedule of Pension Amounts LW'!$B$15:$AS$1399,36,FALSE)</f>
        <v>11049724</v>
      </c>
      <c r="V984" s="99">
        <f t="shared" si="67"/>
        <v>80199869</v>
      </c>
      <c r="W984" s="98">
        <f>ROUND('[1]68_InOutFlowsCurPrdAndPrior'!$F$32*IF(ISNA(VLOOKUP(D984,'[1]Proportionate Shares'!$D$23:$I$1359,6,FALSE)),0,VLOOKUP(D984,'[1]Proportionate Shares'!$D$23:$I$1359,6,FALSE)),0)</f>
        <v>6410019</v>
      </c>
      <c r="X984" s="98">
        <f>ROUND('[1]68_InOutFlowsCurPrdAndPrior'!$F$33*IF(ISNA(VLOOKUP(D984,'[1]Proportionate Shares'!$D$23:$I$1359,6,FALSE)),0,VLOOKUP(D984,'[1]Proportionate Shares'!$D$23:$I$1359,6,FALSE)),0)</f>
        <v>23669023</v>
      </c>
      <c r="Y984" s="98">
        <f>ROUND('[1]68_InOutFlowsCurPrdAndPrior'!$F$35*IF(ISNA(VLOOKUP(D984,'[1]Proportionate Shares'!$D$23:$I$1359,6,FALSE)),0,VLOOKUP(D984,'[1]Proportionate Shares'!$D$23:$I$1359,6,FALSE)),0)</f>
        <v>9245209</v>
      </c>
      <c r="Z984" s="98">
        <f>-VLOOKUP(D984,'[1]Schedule of Pension Amounts LW'!$B$15:$AS$1399,37,FALSE)</f>
        <v>11956794</v>
      </c>
      <c r="AA984" s="99">
        <f t="shared" si="68"/>
        <v>51281045</v>
      </c>
      <c r="AB984" s="72">
        <f>VLOOKUP(D984,'[1]Pension Expense Details'!$D$22:$S$1407,16,FALSE)</f>
        <v>15645163</v>
      </c>
      <c r="AC984" s="72">
        <f t="shared" ref="AC984:AC1047" si="69">AD984-AB984</f>
        <v>19835695</v>
      </c>
      <c r="AD984" s="72">
        <f>VLOOKUP(D984,'[1]Schedule of Pension Amounts LW'!$B$15:$W$1399,22,FALSE)</f>
        <v>35480858</v>
      </c>
    </row>
    <row r="985" spans="1:30" x14ac:dyDescent="0.3">
      <c r="A985" s="104"/>
      <c r="B985" s="33"/>
      <c r="C985" s="33" t="str">
        <f>VLOOKUP(D985,'[1]Employer information'!$I$3:$J$1391,2,FALSE)</f>
        <v xml:space="preserve">Public Education                                  </v>
      </c>
      <c r="D985" s="33" t="str">
        <f>'[1]Schedule of Pension Amounts LW'!B978</f>
        <v>1972</v>
      </c>
      <c r="E985" s="33" t="str">
        <f>IF(ISNA(VLOOKUP(D985,'[1]Proportionate Shares'!$D$23:$G$1400,2,FALSE)),"",VLOOKUP(D985,'[1]Proportionate Shares'!$D$23:$G$1400,2,FALSE))</f>
        <v>112906</v>
      </c>
      <c r="F985" s="33" t="str">
        <f>IF(ISNA(VLOOKUP(D985,'[1]Proportionate Shares'!$D$23:$G$1400,3,FALSE)),"",VLOOKUP(D985,'[1]Proportionate Shares'!$D$23:$G$1400,3,FALSE))</f>
        <v/>
      </c>
      <c r="G985" s="34" t="str">
        <f>VLOOKUP(D985,'[1]Employer information'!$A$3:$B$1390,2,FALSE)</f>
        <v>NORTH HOPKINS ISD</v>
      </c>
      <c r="H985" s="36">
        <f>IF(ISNA(VLOOKUP(D985,'[1]Proportionate Shares'!$D$23:$I$1377,6,FALSE)),0,VLOOKUP(D985,'[1]Proportionate Shares'!$D$23:$I$1377,6,FALSE))</f>
        <v>2.4645723E-5</v>
      </c>
      <c r="I985" s="105">
        <f>VLOOKUP(D985,'[1]Schedule of Pension Amounts LW'!$B$15:$E$1399,3,FALSE)</f>
        <v>1463448</v>
      </c>
      <c r="J985" s="105">
        <f>-IF(ISNA(VLOOKUP(D985,'[1]Combined Contribution Amounts'!$A$2:$K$1335,5,FALSE)),0,VLOOKUP(D985,'[1]Combined Contribution Amounts'!$A$2:$K$1335,5,FALSE))</f>
        <v>-86263</v>
      </c>
      <c r="K985" s="105">
        <f>-IF(ISNA(VLOOKUP(D985,'[1]Combined Contribution Amounts'!$A$2:$K$1335,7,FALSE)),0,VLOOKUP(D985,'[1]Combined Contribution Amounts'!$A$2:$K$1335,7,FALSE))+-IF(ISNA(VLOOKUP(D985,'[1]Combined Contribution Amounts'!$A$2:$K$1335,8,FALSE)),0,VLOOKUP(D985,'[1]Combined Contribution Amounts'!$A$2:$K$1335,8,FALSE))+-IF(ISNA(VLOOKUP(D985,'[1]Combined Contribution Amounts'!$A$2:$K$1335,9,FALSE)),0,VLOOKUP(D985,'[1]Combined Contribution Amounts'!$A$2:$K$1335,9,FALSE))</f>
        <v>0</v>
      </c>
      <c r="L985" s="105">
        <f>VLOOKUP(D985,'[1]Pension Expense Details'!$D$23:$S$1407,16,FALSE)</f>
        <v>102007</v>
      </c>
      <c r="M985" s="105">
        <f>ROUND(('[1]68_InOutFlowsCurPrdAndPriorHist'!$F$28-'[1]68_InOutFlowsCurPrdAndPriorHist'!$F$31)*$H985,0)-VLOOKUP(D985,'[1]Pension Expense Details'!$D$23:$S$1407,12,FALSE)</f>
        <v>-20412</v>
      </c>
      <c r="N985" s="105">
        <f>ROUND(('[1]68_InOutFlowsCurPrdAndPriorHist'!$F$29-'[1]68_InOutFlowsCurPrdAndPriorHist'!$F$32)*$H985,0)-VLOOKUP(D985,'[1]Pension Expense Details'!$D$23:$S$1407,13,FALSE)</f>
        <v>-154238</v>
      </c>
      <c r="O985" s="105">
        <f>ROUND(('[1]68_InOutFlowsCurPrdAndPriorHist'!$F$30-'[1]68_InOutFlowsCurPrdAndPriorHist'!$F$33)*$H985,0)-VLOOKUP(D985,'[1]Pension Expense Details'!$D$23:$S$1407,14,FALSE)</f>
        <v>66698</v>
      </c>
      <c r="P985" s="105">
        <f>ROUND((VLOOKUP(D985,'[1]Schedule of Pension Amounts LW'!$B$15:$AC$1399,28,FALSE)-VLOOKUP(D985,'[1]Schedule of Pension Amounts LW'!$B$15:$AC$1399,27,FALSE))*'[1]Schedule of Pension Amounts LW'!AD$4,0)+VLOOKUP(D985,'[1]Schedule of Pension Amounts LW'!$B$15:$AH$1399,33,FALSE)-VLOOKUP(D985,'[1]Pension Expense Details'!$D$23:$S$1407,15,FALSE)</f>
        <v>-90078</v>
      </c>
      <c r="Q985" s="98">
        <f t="shared" si="66"/>
        <v>1281162</v>
      </c>
      <c r="R985" s="98">
        <f>ROUND('[1]68_InOutFlowsCurPrdAndPrior'!$D$32*IF(ISNA(VLOOKUP(D985,'[1]Proportionate Shares'!$D$23:$I$1359,6,FALSE)),0,VLOOKUP(D985,'[1]Proportionate Shares'!$D$23:$I$1359,6,FALSE)),0)</f>
        <v>5382</v>
      </c>
      <c r="S985" s="98">
        <f>ROUND('[1]68_InOutFlowsCurPrdAndPrior'!$D$33*IF(ISNA(VLOOKUP(D985,'[1]Proportionate Shares'!$D$23:$I$1359,6,FALSE)),0,VLOOKUP(D985,'[1]Proportionate Shares'!$D$23:$I$1359,6,FALSE)),0)</f>
        <v>397479</v>
      </c>
      <c r="T985" s="98">
        <f>ROUND('[1]68_InOutFlowsCurPrdAndPrior'!$D$35*IF(ISNA(VLOOKUP(D985,'[1]Proportionate Shares'!$D$23:$I$1359,6,FALSE)),0,VLOOKUP(D985,'[1]Proportionate Shares'!$D$23:$I$1359,6,FALSE)),0)</f>
        <v>77024</v>
      </c>
      <c r="U985" s="98">
        <f>VLOOKUP(D985,'[1]Schedule of Pension Amounts LW'!$B$15:$AS$1399,36,FALSE)</f>
        <v>197046</v>
      </c>
      <c r="V985" s="99">
        <f t="shared" si="67"/>
        <v>676931</v>
      </c>
      <c r="W985" s="98">
        <f>ROUND('[1]68_InOutFlowsCurPrdAndPrior'!$F$32*IF(ISNA(VLOOKUP(D985,'[1]Proportionate Shares'!$D$23:$I$1359,6,FALSE)),0,VLOOKUP(D985,'[1]Proportionate Shares'!$D$23:$I$1359,6,FALSE)),0)</f>
        <v>44484</v>
      </c>
      <c r="X985" s="98">
        <f>ROUND('[1]68_InOutFlowsCurPrdAndPrior'!$F$33*IF(ISNA(VLOOKUP(D985,'[1]Proportionate Shares'!$D$23:$I$1359,6,FALSE)),0,VLOOKUP(D985,'[1]Proportionate Shares'!$D$23:$I$1359,6,FALSE)),0)</f>
        <v>164257</v>
      </c>
      <c r="Y985" s="98">
        <f>ROUND('[1]68_InOutFlowsCurPrdAndPrior'!$F$35*IF(ISNA(VLOOKUP(D985,'[1]Proportionate Shares'!$D$23:$I$1359,6,FALSE)),0,VLOOKUP(D985,'[1]Proportionate Shares'!$D$23:$I$1359,6,FALSE)),0)</f>
        <v>64159</v>
      </c>
      <c r="Z985" s="98">
        <f>-VLOOKUP(D985,'[1]Schedule of Pension Amounts LW'!$B$15:$AS$1399,37,FALSE)</f>
        <v>61980</v>
      </c>
      <c r="AA985" s="99">
        <f t="shared" si="68"/>
        <v>334880</v>
      </c>
      <c r="AB985" s="72">
        <f>VLOOKUP(D985,'[1]Pension Expense Details'!$D$22:$S$1407,16,FALSE)</f>
        <v>102007</v>
      </c>
      <c r="AC985" s="72">
        <f t="shared" si="69"/>
        <v>191705</v>
      </c>
      <c r="AD985" s="72">
        <f>VLOOKUP(D985,'[1]Schedule of Pension Amounts LW'!$B$15:$W$1399,22,FALSE)</f>
        <v>293712</v>
      </c>
    </row>
    <row r="986" spans="1:30" x14ac:dyDescent="0.3">
      <c r="A986" s="104"/>
      <c r="B986" s="33"/>
      <c r="C986" s="33" t="str">
        <f>VLOOKUP(D986,'[1]Employer information'!$I$3:$J$1391,2,FALSE)</f>
        <v xml:space="preserve">Public Education                                  </v>
      </c>
      <c r="D986" s="33" t="str">
        <f>'[1]Schedule of Pension Amounts LW'!B979</f>
        <v>1755</v>
      </c>
      <c r="E986" s="33" t="str">
        <f>IF(ISNA(VLOOKUP(D986,'[1]Proportionate Shares'!$D$23:$G$1400,2,FALSE)),"",VLOOKUP(D986,'[1]Proportionate Shares'!$D$23:$G$1400,2,FALSE))</f>
        <v>139911</v>
      </c>
      <c r="F986" s="33" t="str">
        <f>IF(ISNA(VLOOKUP(D986,'[1]Proportionate Shares'!$D$23:$G$1400,3,FALSE)),"",VLOOKUP(D986,'[1]Proportionate Shares'!$D$23:$G$1400,3,FALSE))</f>
        <v/>
      </c>
      <c r="G986" s="34" t="str">
        <f>VLOOKUP(D986,'[1]Employer information'!$A$3:$B$1390,2,FALSE)</f>
        <v>NORTH LAMAR ISD</v>
      </c>
      <c r="H986" s="36">
        <f>IF(ISNA(VLOOKUP(D986,'[1]Proportionate Shares'!$D$23:$I$1377,6,FALSE)),0,VLOOKUP(D986,'[1]Proportionate Shares'!$D$23:$I$1377,6,FALSE))</f>
        <v>1.21038689E-4</v>
      </c>
      <c r="I986" s="105">
        <f>VLOOKUP(D986,'[1]Schedule of Pension Amounts LW'!$B$15:$E$1399,3,FALSE)</f>
        <v>7022709</v>
      </c>
      <c r="J986" s="105">
        <f>-IF(ISNA(VLOOKUP(D986,'[1]Combined Contribution Amounts'!$A$2:$K$1335,5,FALSE)),0,VLOOKUP(D986,'[1]Combined Contribution Amounts'!$A$2:$K$1335,5,FALSE))</f>
        <v>-423650</v>
      </c>
      <c r="K986" s="105">
        <f>-IF(ISNA(VLOOKUP(D986,'[1]Combined Contribution Amounts'!$A$2:$K$1335,7,FALSE)),0,VLOOKUP(D986,'[1]Combined Contribution Amounts'!$A$2:$K$1335,7,FALSE))+-IF(ISNA(VLOOKUP(D986,'[1]Combined Contribution Amounts'!$A$2:$K$1335,8,FALSE)),0,VLOOKUP(D986,'[1]Combined Contribution Amounts'!$A$2:$K$1335,8,FALSE))+-IF(ISNA(VLOOKUP(D986,'[1]Combined Contribution Amounts'!$A$2:$K$1335,9,FALSE)),0,VLOOKUP(D986,'[1]Combined Contribution Amounts'!$A$2:$K$1335,9,FALSE))</f>
        <v>0</v>
      </c>
      <c r="L986" s="105">
        <f>VLOOKUP(D986,'[1]Pension Expense Details'!$D$23:$S$1407,16,FALSE)</f>
        <v>526831</v>
      </c>
      <c r="M986" s="105">
        <f>ROUND(('[1]68_InOutFlowsCurPrdAndPriorHist'!$F$28-'[1]68_InOutFlowsCurPrdAndPriorHist'!$F$31)*$H986,0)-VLOOKUP(D986,'[1]Pension Expense Details'!$D$23:$S$1407,12,FALSE)</f>
        <v>-100249</v>
      </c>
      <c r="N986" s="105">
        <f>ROUND(('[1]68_InOutFlowsCurPrdAndPriorHist'!$F$29-'[1]68_InOutFlowsCurPrdAndPriorHist'!$F$32)*$H986,0)-VLOOKUP(D986,'[1]Pension Expense Details'!$D$23:$S$1407,13,FALSE)</f>
        <v>-757485</v>
      </c>
      <c r="O986" s="105">
        <f>ROUND(('[1]68_InOutFlowsCurPrdAndPriorHist'!$F$30-'[1]68_InOutFlowsCurPrdAndPriorHist'!$F$33)*$H986,0)-VLOOKUP(D986,'[1]Pension Expense Details'!$D$23:$S$1407,14,FALSE)</f>
        <v>327560</v>
      </c>
      <c r="P986" s="105">
        <f>ROUND((VLOOKUP(D986,'[1]Schedule of Pension Amounts LW'!$B$15:$AC$1399,28,FALSE)-VLOOKUP(D986,'[1]Schedule of Pension Amounts LW'!$B$15:$AC$1399,27,FALSE))*'[1]Schedule of Pension Amounts LW'!AD$4,0)+VLOOKUP(D986,'[1]Schedule of Pension Amounts LW'!$B$15:$AH$1399,33,FALSE)-VLOOKUP(D986,'[1]Pension Expense Details'!$D$23:$S$1407,15,FALSE)</f>
        <v>-303747</v>
      </c>
      <c r="Q986" s="98">
        <f t="shared" si="66"/>
        <v>6291969</v>
      </c>
      <c r="R986" s="98">
        <f>ROUND('[1]68_InOutFlowsCurPrdAndPrior'!$D$32*IF(ISNA(VLOOKUP(D986,'[1]Proportionate Shares'!$D$23:$I$1359,6,FALSE)),0,VLOOKUP(D986,'[1]Proportionate Shares'!$D$23:$I$1359,6,FALSE)),0)</f>
        <v>26432</v>
      </c>
      <c r="S986" s="98">
        <f>ROUND('[1]68_InOutFlowsCurPrdAndPrior'!$D$33*IF(ISNA(VLOOKUP(D986,'[1]Proportionate Shares'!$D$23:$I$1359,6,FALSE)),0,VLOOKUP(D986,'[1]Proportionate Shares'!$D$23:$I$1359,6,FALSE)),0)</f>
        <v>1952078</v>
      </c>
      <c r="T986" s="98">
        <f>ROUND('[1]68_InOutFlowsCurPrdAndPrior'!$D$35*IF(ISNA(VLOOKUP(D986,'[1]Proportionate Shares'!$D$23:$I$1359,6,FALSE)),0,VLOOKUP(D986,'[1]Proportionate Shares'!$D$23:$I$1359,6,FALSE)),0)</f>
        <v>378275</v>
      </c>
      <c r="U986" s="98">
        <f>VLOOKUP(D986,'[1]Schedule of Pension Amounts LW'!$B$15:$AS$1399,36,FALSE)</f>
        <v>497602</v>
      </c>
      <c r="V986" s="99">
        <f t="shared" si="67"/>
        <v>2854387</v>
      </c>
      <c r="W986" s="98">
        <f>ROUND('[1]68_InOutFlowsCurPrdAndPrior'!$F$32*IF(ISNA(VLOOKUP(D986,'[1]Proportionate Shares'!$D$23:$I$1359,6,FALSE)),0,VLOOKUP(D986,'[1]Proportionate Shares'!$D$23:$I$1359,6,FALSE)),0)</f>
        <v>218467</v>
      </c>
      <c r="X986" s="98">
        <f>ROUND('[1]68_InOutFlowsCurPrdAndPrior'!$F$33*IF(ISNA(VLOOKUP(D986,'[1]Proportionate Shares'!$D$23:$I$1359,6,FALSE)),0,VLOOKUP(D986,'[1]Proportionate Shares'!$D$23:$I$1359,6,FALSE)),0)</f>
        <v>806691</v>
      </c>
      <c r="Y986" s="98">
        <f>ROUND('[1]68_InOutFlowsCurPrdAndPrior'!$F$35*IF(ISNA(VLOOKUP(D986,'[1]Proportionate Shares'!$D$23:$I$1359,6,FALSE)),0,VLOOKUP(D986,'[1]Proportionate Shares'!$D$23:$I$1359,6,FALSE)),0)</f>
        <v>315096</v>
      </c>
      <c r="Z986" s="98">
        <f>-VLOOKUP(D986,'[1]Schedule of Pension Amounts LW'!$B$15:$AS$1399,37,FALSE)</f>
        <v>241713</v>
      </c>
      <c r="AA986" s="99">
        <f t="shared" si="68"/>
        <v>1581967</v>
      </c>
      <c r="AB986" s="72">
        <f>VLOOKUP(D986,'[1]Pension Expense Details'!$D$22:$S$1407,16,FALSE)</f>
        <v>526831</v>
      </c>
      <c r="AC986" s="72">
        <f t="shared" si="69"/>
        <v>787411</v>
      </c>
      <c r="AD986" s="72">
        <f>VLOOKUP(D986,'[1]Schedule of Pension Amounts LW'!$B$15:$W$1399,22,FALSE)</f>
        <v>1314242</v>
      </c>
    </row>
    <row r="987" spans="1:30" x14ac:dyDescent="0.3">
      <c r="A987" s="104"/>
      <c r="B987" s="33"/>
      <c r="C987" s="33" t="str">
        <f>VLOOKUP(D987,'[1]Employer information'!$I$3:$J$1391,2,FALSE)</f>
        <v xml:space="preserve">Public Education                                  </v>
      </c>
      <c r="D987" s="33" t="str">
        <f>'[1]Schedule of Pension Amounts LW'!B980</f>
        <v>0961</v>
      </c>
      <c r="E987" s="33" t="str">
        <f>IF(ISNA(VLOOKUP(D987,'[1]Proportionate Shares'!$D$23:$G$1400,2,FALSE)),"",VLOOKUP(D987,'[1]Proportionate Shares'!$D$23:$G$1400,2,FALSE))</f>
        <v>154903</v>
      </c>
      <c r="F987" s="33" t="str">
        <f>IF(ISNA(VLOOKUP(D987,'[1]Proportionate Shares'!$D$23:$G$1400,3,FALSE)),"",VLOOKUP(D987,'[1]Proportionate Shares'!$D$23:$G$1400,3,FALSE))</f>
        <v xml:space="preserve">   </v>
      </c>
      <c r="G987" s="34" t="str">
        <f>VLOOKUP(D987,'[1]Employer information'!$A$3:$B$1390,2,FALSE)</f>
        <v>NORTH ZULCH ISD</v>
      </c>
      <c r="H987" s="36">
        <f>IF(ISNA(VLOOKUP(D987,'[1]Proportionate Shares'!$D$23:$I$1377,6,FALSE)),0,VLOOKUP(D987,'[1]Proportionate Shares'!$D$23:$I$1377,6,FALSE))</f>
        <v>2.2239806E-5</v>
      </c>
      <c r="I987" s="105">
        <f>VLOOKUP(D987,'[1]Schedule of Pension Amounts LW'!$B$15:$E$1399,3,FALSE)</f>
        <v>1238523</v>
      </c>
      <c r="J987" s="105">
        <f>-IF(ISNA(VLOOKUP(D987,'[1]Combined Contribution Amounts'!$A$2:$K$1335,5,FALSE)),0,VLOOKUP(D987,'[1]Combined Contribution Amounts'!$A$2:$K$1335,5,FALSE))</f>
        <v>-77842</v>
      </c>
      <c r="K987" s="105">
        <f>-IF(ISNA(VLOOKUP(D987,'[1]Combined Contribution Amounts'!$A$2:$K$1335,7,FALSE)),0,VLOOKUP(D987,'[1]Combined Contribution Amounts'!$A$2:$K$1335,7,FALSE))+-IF(ISNA(VLOOKUP(D987,'[1]Combined Contribution Amounts'!$A$2:$K$1335,8,FALSE)),0,VLOOKUP(D987,'[1]Combined Contribution Amounts'!$A$2:$K$1335,8,FALSE))+-IF(ISNA(VLOOKUP(D987,'[1]Combined Contribution Amounts'!$A$2:$K$1335,9,FALSE)),0,VLOOKUP(D987,'[1]Combined Contribution Amounts'!$A$2:$K$1335,9,FALSE))</f>
        <v>0</v>
      </c>
      <c r="L987" s="105">
        <f>VLOOKUP(D987,'[1]Pension Expense Details'!$D$23:$S$1407,16,FALSE)</f>
        <v>104949</v>
      </c>
      <c r="M987" s="105">
        <f>ROUND(('[1]68_InOutFlowsCurPrdAndPriorHist'!$F$28-'[1]68_InOutFlowsCurPrdAndPriorHist'!$F$31)*$H987,0)-VLOOKUP(D987,'[1]Pension Expense Details'!$D$23:$S$1407,12,FALSE)</f>
        <v>-18420</v>
      </c>
      <c r="N987" s="105">
        <f>ROUND(('[1]68_InOutFlowsCurPrdAndPriorHist'!$F$29-'[1]68_InOutFlowsCurPrdAndPriorHist'!$F$32)*$H987,0)-VLOOKUP(D987,'[1]Pension Expense Details'!$D$23:$S$1407,13,FALSE)</f>
        <v>-139181</v>
      </c>
      <c r="O987" s="105">
        <f>ROUND(('[1]68_InOutFlowsCurPrdAndPriorHist'!$F$30-'[1]68_InOutFlowsCurPrdAndPriorHist'!$F$33)*$H987,0)-VLOOKUP(D987,'[1]Pension Expense Details'!$D$23:$S$1407,14,FALSE)</f>
        <v>60186</v>
      </c>
      <c r="P987" s="105">
        <f>ROUND((VLOOKUP(D987,'[1]Schedule of Pension Amounts LW'!$B$15:$AC$1399,28,FALSE)-VLOOKUP(D987,'[1]Schedule of Pension Amounts LW'!$B$15:$AC$1399,27,FALSE))*'[1]Schedule of Pension Amounts LW'!AD$4,0)+VLOOKUP(D987,'[1]Schedule of Pension Amounts LW'!$B$15:$AH$1399,33,FALSE)-VLOOKUP(D987,'[1]Pension Expense Details'!$D$23:$S$1407,15,FALSE)</f>
        <v>-12120</v>
      </c>
      <c r="Q987" s="98">
        <f t="shared" si="66"/>
        <v>1156095</v>
      </c>
      <c r="R987" s="98">
        <f>ROUND('[1]68_InOutFlowsCurPrdAndPrior'!$D$32*IF(ISNA(VLOOKUP(D987,'[1]Proportionate Shares'!$D$23:$I$1359,6,FALSE)),0,VLOOKUP(D987,'[1]Proportionate Shares'!$D$23:$I$1359,6,FALSE)),0)</f>
        <v>4857</v>
      </c>
      <c r="S987" s="98">
        <f>ROUND('[1]68_InOutFlowsCurPrdAndPrior'!$D$33*IF(ISNA(VLOOKUP(D987,'[1]Proportionate Shares'!$D$23:$I$1359,6,FALSE)),0,VLOOKUP(D987,'[1]Proportionate Shares'!$D$23:$I$1359,6,FALSE)),0)</f>
        <v>358677</v>
      </c>
      <c r="T987" s="98">
        <f>ROUND('[1]68_InOutFlowsCurPrdAndPrior'!$D$35*IF(ISNA(VLOOKUP(D987,'[1]Proportionate Shares'!$D$23:$I$1359,6,FALSE)),0,VLOOKUP(D987,'[1]Proportionate Shares'!$D$23:$I$1359,6,FALSE)),0)</f>
        <v>69505</v>
      </c>
      <c r="U987" s="98">
        <f>VLOOKUP(D987,'[1]Schedule of Pension Amounts LW'!$B$15:$AS$1399,36,FALSE)</f>
        <v>157250</v>
      </c>
      <c r="V987" s="99">
        <f t="shared" si="67"/>
        <v>590289</v>
      </c>
      <c r="W987" s="98">
        <f>ROUND('[1]68_InOutFlowsCurPrdAndPrior'!$F$32*IF(ISNA(VLOOKUP(D987,'[1]Proportionate Shares'!$D$23:$I$1359,6,FALSE)),0,VLOOKUP(D987,'[1]Proportionate Shares'!$D$23:$I$1359,6,FALSE)),0)</f>
        <v>40141</v>
      </c>
      <c r="X987" s="98">
        <f>ROUND('[1]68_InOutFlowsCurPrdAndPrior'!$F$33*IF(ISNA(VLOOKUP(D987,'[1]Proportionate Shares'!$D$23:$I$1359,6,FALSE)),0,VLOOKUP(D987,'[1]Proportionate Shares'!$D$23:$I$1359,6,FALSE)),0)</f>
        <v>148222</v>
      </c>
      <c r="Y987" s="98">
        <f>ROUND('[1]68_InOutFlowsCurPrdAndPrior'!$F$35*IF(ISNA(VLOOKUP(D987,'[1]Proportionate Shares'!$D$23:$I$1359,6,FALSE)),0,VLOOKUP(D987,'[1]Proportionate Shares'!$D$23:$I$1359,6,FALSE)),0)</f>
        <v>57896</v>
      </c>
      <c r="Z987" s="98">
        <f>-VLOOKUP(D987,'[1]Schedule of Pension Amounts LW'!$B$15:$AS$1399,37,FALSE)</f>
        <v>71922</v>
      </c>
      <c r="AA987" s="99">
        <f t="shared" si="68"/>
        <v>318181</v>
      </c>
      <c r="AB987" s="72">
        <f>VLOOKUP(D987,'[1]Pension Expense Details'!$D$22:$S$1407,16,FALSE)</f>
        <v>104949</v>
      </c>
      <c r="AC987" s="72">
        <f t="shared" si="69"/>
        <v>146214</v>
      </c>
      <c r="AD987" s="72">
        <f>VLOOKUP(D987,'[1]Schedule of Pension Amounts LW'!$B$15:$W$1399,22,FALSE)</f>
        <v>251163</v>
      </c>
    </row>
    <row r="988" spans="1:30" x14ac:dyDescent="0.3">
      <c r="A988" s="104"/>
      <c r="B988" s="33"/>
      <c r="C988" s="33" t="str">
        <f>VLOOKUP(D988,'[1]Employer information'!$I$3:$J$1391,2,FALSE)</f>
        <v xml:space="preserve">Public Education                                  </v>
      </c>
      <c r="D988" s="33" t="str">
        <f>'[1]Schedule of Pension Amounts LW'!B981</f>
        <v>1627</v>
      </c>
      <c r="E988" s="33" t="str">
        <f>IF(ISNA(VLOOKUP(D988,'[1]Proportionate Shares'!$D$23:$G$1400,2,FALSE)),"",VLOOKUP(D988,'[1]Proportionate Shares'!$D$23:$G$1400,2,FALSE))</f>
        <v>015915</v>
      </c>
      <c r="F988" s="33" t="str">
        <f>IF(ISNA(VLOOKUP(D988,'[1]Proportionate Shares'!$D$23:$G$1400,3,FALSE)),"",VLOOKUP(D988,'[1]Proportionate Shares'!$D$23:$G$1400,3,FALSE))</f>
        <v/>
      </c>
      <c r="G988" s="34" t="str">
        <f>VLOOKUP(D988,'[1]Employer information'!$A$3:$B$1390,2,FALSE)</f>
        <v>NORTHSIDE ISD</v>
      </c>
      <c r="H988" s="36">
        <f>IF(ISNA(VLOOKUP(D988,'[1]Proportionate Shares'!$D$23:$I$1377,6,FALSE)),0,VLOOKUP(D988,'[1]Proportionate Shares'!$D$23:$I$1377,6,FALSE))</f>
        <v>6.356363403E-3</v>
      </c>
      <c r="I988" s="105">
        <f>VLOOKUP(D988,'[1]Schedule of Pension Amounts LW'!$B$15:$E$1399,3,FALSE)</f>
        <v>349482869</v>
      </c>
      <c r="J988" s="105">
        <f>-IF(ISNA(VLOOKUP(D988,'[1]Combined Contribution Amounts'!$A$2:$K$1335,5,FALSE)),0,VLOOKUP(D988,'[1]Combined Contribution Amounts'!$A$2:$K$1335,5,FALSE))</f>
        <v>-22248038</v>
      </c>
      <c r="K988" s="105">
        <f>-IF(ISNA(VLOOKUP(D988,'[1]Combined Contribution Amounts'!$A$2:$K$1335,7,FALSE)),0,VLOOKUP(D988,'[1]Combined Contribution Amounts'!$A$2:$K$1335,7,FALSE))+-IF(ISNA(VLOOKUP(D988,'[1]Combined Contribution Amounts'!$A$2:$K$1335,8,FALSE)),0,VLOOKUP(D988,'[1]Combined Contribution Amounts'!$A$2:$K$1335,8,FALSE))+-IF(ISNA(VLOOKUP(D988,'[1]Combined Contribution Amounts'!$A$2:$K$1335,9,FALSE)),0,VLOOKUP(D988,'[1]Combined Contribution Amounts'!$A$2:$K$1335,9,FALSE))</f>
        <v>0</v>
      </c>
      <c r="L988" s="105">
        <f>VLOOKUP(D988,'[1]Pension Expense Details'!$D$23:$S$1407,16,FALSE)</f>
        <v>30702563</v>
      </c>
      <c r="M988" s="105">
        <f>ROUND(('[1]68_InOutFlowsCurPrdAndPriorHist'!$F$28-'[1]68_InOutFlowsCurPrdAndPriorHist'!$F$31)*$H988,0)-VLOOKUP(D988,'[1]Pension Expense Details'!$D$23:$S$1407,12,FALSE)</f>
        <v>-5264580</v>
      </c>
      <c r="N988" s="105">
        <f>ROUND(('[1]68_InOutFlowsCurPrdAndPriorHist'!$F$29-'[1]68_InOutFlowsCurPrdAndPriorHist'!$F$32)*$H988,0)-VLOOKUP(D988,'[1]Pension Expense Details'!$D$23:$S$1407,13,FALSE)</f>
        <v>-39779419</v>
      </c>
      <c r="O988" s="105">
        <f>ROUND(('[1]68_InOutFlowsCurPrdAndPriorHist'!$F$30-'[1]68_InOutFlowsCurPrdAndPriorHist'!$F$33)*$H988,0)-VLOOKUP(D988,'[1]Pension Expense Details'!$D$23:$S$1407,14,FALSE)</f>
        <v>17201851</v>
      </c>
      <c r="P988" s="105">
        <f>ROUND((VLOOKUP(D988,'[1]Schedule of Pension Amounts LW'!$B$15:$AC$1399,28,FALSE)-VLOOKUP(D988,'[1]Schedule of Pension Amounts LW'!$B$15:$AC$1399,27,FALSE))*'[1]Schedule of Pension Amounts LW'!AD$4,0)+VLOOKUP(D988,'[1]Schedule of Pension Amounts LW'!$B$15:$AH$1399,33,FALSE)-VLOOKUP(D988,'[1]Pension Expense Details'!$D$23:$S$1407,15,FALSE)</f>
        <v>328395</v>
      </c>
      <c r="Q988" s="98">
        <f t="shared" si="66"/>
        <v>330423641</v>
      </c>
      <c r="R988" s="98">
        <f>ROUND('[1]68_InOutFlowsCurPrdAndPrior'!$D$32*IF(ISNA(VLOOKUP(D988,'[1]Proportionate Shares'!$D$23:$I$1359,6,FALSE)),0,VLOOKUP(D988,'[1]Proportionate Shares'!$D$23:$I$1359,6,FALSE)),0)</f>
        <v>1388075</v>
      </c>
      <c r="S988" s="98">
        <f>ROUND('[1]68_InOutFlowsCurPrdAndPrior'!$D$33*IF(ISNA(VLOOKUP(D988,'[1]Proportionate Shares'!$D$23:$I$1359,6,FALSE)),0,VLOOKUP(D988,'[1]Proportionate Shares'!$D$23:$I$1359,6,FALSE)),0)</f>
        <v>102513641</v>
      </c>
      <c r="T988" s="98">
        <f>ROUND('[1]68_InOutFlowsCurPrdAndPrior'!$D$35*IF(ISNA(VLOOKUP(D988,'[1]Proportionate Shares'!$D$23:$I$1359,6,FALSE)),0,VLOOKUP(D988,'[1]Proportionate Shares'!$D$23:$I$1359,6,FALSE)),0)</f>
        <v>19865170</v>
      </c>
      <c r="U988" s="98">
        <f>VLOOKUP(D988,'[1]Schedule of Pension Amounts LW'!$B$15:$AS$1399,36,FALSE)</f>
        <v>15382395</v>
      </c>
      <c r="V988" s="99">
        <f t="shared" si="67"/>
        <v>139149281</v>
      </c>
      <c r="W988" s="98">
        <f>ROUND('[1]68_InOutFlowsCurPrdAndPrior'!$F$32*IF(ISNA(VLOOKUP(D988,'[1]Proportionate Shares'!$D$23:$I$1359,6,FALSE)),0,VLOOKUP(D988,'[1]Proportionate Shares'!$D$23:$I$1359,6,FALSE)),0)</f>
        <v>11472833</v>
      </c>
      <c r="X988" s="98">
        <f>ROUND('[1]68_InOutFlowsCurPrdAndPrior'!$F$33*IF(ISNA(VLOOKUP(D988,'[1]Proportionate Shares'!$D$23:$I$1359,6,FALSE)),0,VLOOKUP(D988,'[1]Proportionate Shares'!$D$23:$I$1359,6,FALSE)),0)</f>
        <v>42363487</v>
      </c>
      <c r="Y988" s="98">
        <f>ROUND('[1]68_InOutFlowsCurPrdAndPrior'!$F$35*IF(ISNA(VLOOKUP(D988,'[1]Proportionate Shares'!$D$23:$I$1359,6,FALSE)),0,VLOOKUP(D988,'[1]Proportionate Shares'!$D$23:$I$1359,6,FALSE)),0)</f>
        <v>16547336</v>
      </c>
      <c r="Z988" s="98">
        <f>-VLOOKUP(D988,'[1]Schedule of Pension Amounts LW'!$B$15:$AS$1399,37,FALSE)</f>
        <v>5132</v>
      </c>
      <c r="AA988" s="99">
        <f t="shared" si="68"/>
        <v>70388788</v>
      </c>
      <c r="AB988" s="72">
        <f>VLOOKUP(D988,'[1]Pension Expense Details'!$D$22:$S$1407,16,FALSE)</f>
        <v>30702563</v>
      </c>
      <c r="AC988" s="72">
        <f t="shared" si="69"/>
        <v>35577127</v>
      </c>
      <c r="AD988" s="72">
        <f>VLOOKUP(D988,'[1]Schedule of Pension Amounts LW'!$B$15:$W$1399,22,FALSE)</f>
        <v>66279690</v>
      </c>
    </row>
    <row r="989" spans="1:30" x14ac:dyDescent="0.3">
      <c r="A989" s="104"/>
      <c r="B989" s="33"/>
      <c r="C989" s="33" t="str">
        <f>VLOOKUP(D989,'[1]Employer information'!$I$3:$J$1391,2,FALSE)</f>
        <v xml:space="preserve">Public Education                                  </v>
      </c>
      <c r="D989" s="33" t="str">
        <f>'[1]Schedule of Pension Amounts LW'!B982</f>
        <v>1735</v>
      </c>
      <c r="E989" s="33" t="str">
        <f>IF(ISNA(VLOOKUP(D989,'[1]Proportionate Shares'!$D$23:$G$1400,2,FALSE)),"",VLOOKUP(D989,'[1]Proportionate Shares'!$D$23:$G$1400,2,FALSE))</f>
        <v>244905</v>
      </c>
      <c r="F989" s="33" t="str">
        <f>IF(ISNA(VLOOKUP(D989,'[1]Proportionate Shares'!$D$23:$G$1400,3,FALSE)),"",VLOOKUP(D989,'[1]Proportionate Shares'!$D$23:$G$1400,3,FALSE))</f>
        <v/>
      </c>
      <c r="G989" s="34" t="str">
        <f>VLOOKUP(D989,'[1]Employer information'!$A$3:$B$1390,2,FALSE)</f>
        <v>NORTHSIDE ISD</v>
      </c>
      <c r="H989" s="36">
        <f>IF(ISNA(VLOOKUP(D989,'[1]Proportionate Shares'!$D$23:$I$1377,6,FALSE)),0,VLOOKUP(D989,'[1]Proportionate Shares'!$D$23:$I$1377,6,FALSE))</f>
        <v>9.9228010000000003E-6</v>
      </c>
      <c r="I989" s="105">
        <f>VLOOKUP(D989,'[1]Schedule of Pension Amounts LW'!$B$15:$E$1399,3,FALSE)</f>
        <v>556903</v>
      </c>
      <c r="J989" s="105">
        <f>-IF(ISNA(VLOOKUP(D989,'[1]Combined Contribution Amounts'!$A$2:$K$1335,5,FALSE)),0,VLOOKUP(D989,'[1]Combined Contribution Amounts'!$A$2:$K$1335,5,FALSE))</f>
        <v>-34731</v>
      </c>
      <c r="K989" s="105">
        <f>-IF(ISNA(VLOOKUP(D989,'[1]Combined Contribution Amounts'!$A$2:$K$1335,7,FALSE)),0,VLOOKUP(D989,'[1]Combined Contribution Amounts'!$A$2:$K$1335,7,FALSE))+-IF(ISNA(VLOOKUP(D989,'[1]Combined Contribution Amounts'!$A$2:$K$1335,8,FALSE)),0,VLOOKUP(D989,'[1]Combined Contribution Amounts'!$A$2:$K$1335,8,FALSE))+-IF(ISNA(VLOOKUP(D989,'[1]Combined Contribution Amounts'!$A$2:$K$1335,9,FALSE)),0,VLOOKUP(D989,'[1]Combined Contribution Amounts'!$A$2:$K$1335,9,FALSE))</f>
        <v>0</v>
      </c>
      <c r="L989" s="105">
        <f>VLOOKUP(D989,'[1]Pension Expense Details'!$D$23:$S$1407,16,FALSE)</f>
        <v>46147</v>
      </c>
      <c r="M989" s="105">
        <f>ROUND(('[1]68_InOutFlowsCurPrdAndPriorHist'!$F$28-'[1]68_InOutFlowsCurPrdAndPriorHist'!$F$31)*$H989,0)-VLOOKUP(D989,'[1]Pension Expense Details'!$D$23:$S$1407,12,FALSE)</f>
        <v>-8218</v>
      </c>
      <c r="N989" s="105">
        <f>ROUND(('[1]68_InOutFlowsCurPrdAndPriorHist'!$F$29-'[1]68_InOutFlowsCurPrdAndPriorHist'!$F$32)*$H989,0)-VLOOKUP(D989,'[1]Pension Expense Details'!$D$23:$S$1407,13,FALSE)</f>
        <v>-62099</v>
      </c>
      <c r="O989" s="105">
        <f>ROUND(('[1]68_InOutFlowsCurPrdAndPriorHist'!$F$30-'[1]68_InOutFlowsCurPrdAndPriorHist'!$F$33)*$H989,0)-VLOOKUP(D989,'[1]Pension Expense Details'!$D$23:$S$1407,14,FALSE)</f>
        <v>26854</v>
      </c>
      <c r="P989" s="105">
        <f>ROUND((VLOOKUP(D989,'[1]Schedule of Pension Amounts LW'!$B$15:$AC$1399,28,FALSE)-VLOOKUP(D989,'[1]Schedule of Pension Amounts LW'!$B$15:$AC$1399,27,FALSE))*'[1]Schedule of Pension Amounts LW'!AD$4,0)+VLOOKUP(D989,'[1]Schedule of Pension Amounts LW'!$B$15:$AH$1399,33,FALSE)-VLOOKUP(D989,'[1]Pension Expense Details'!$D$23:$S$1407,15,FALSE)</f>
        <v>-9038</v>
      </c>
      <c r="Q989" s="98">
        <f t="shared" si="66"/>
        <v>515818</v>
      </c>
      <c r="R989" s="98">
        <f>ROUND('[1]68_InOutFlowsCurPrdAndPrior'!$D$32*IF(ISNA(VLOOKUP(D989,'[1]Proportionate Shares'!$D$23:$I$1359,6,FALSE)),0,VLOOKUP(D989,'[1]Proportionate Shares'!$D$23:$I$1359,6,FALSE)),0)</f>
        <v>2167</v>
      </c>
      <c r="S989" s="98">
        <f>ROUND('[1]68_InOutFlowsCurPrdAndPrior'!$D$33*IF(ISNA(VLOOKUP(D989,'[1]Proportionate Shares'!$D$23:$I$1359,6,FALSE)),0,VLOOKUP(D989,'[1]Proportionate Shares'!$D$23:$I$1359,6,FALSE)),0)</f>
        <v>160032</v>
      </c>
      <c r="T989" s="98">
        <f>ROUND('[1]68_InOutFlowsCurPrdAndPrior'!$D$35*IF(ISNA(VLOOKUP(D989,'[1]Proportionate Shares'!$D$23:$I$1359,6,FALSE)),0,VLOOKUP(D989,'[1]Proportionate Shares'!$D$23:$I$1359,6,FALSE)),0)</f>
        <v>31011</v>
      </c>
      <c r="U989" s="98">
        <f>VLOOKUP(D989,'[1]Schedule of Pension Amounts LW'!$B$15:$AS$1399,36,FALSE)</f>
        <v>89799</v>
      </c>
      <c r="V989" s="99">
        <f t="shared" si="67"/>
        <v>283009</v>
      </c>
      <c r="W989" s="98">
        <f>ROUND('[1]68_InOutFlowsCurPrdAndPrior'!$F$32*IF(ISNA(VLOOKUP(D989,'[1]Proportionate Shares'!$D$23:$I$1359,6,FALSE)),0,VLOOKUP(D989,'[1]Proportionate Shares'!$D$23:$I$1359,6,FALSE)),0)</f>
        <v>17910</v>
      </c>
      <c r="X989" s="98">
        <f>ROUND('[1]68_InOutFlowsCurPrdAndPrior'!$F$33*IF(ISNA(VLOOKUP(D989,'[1]Proportionate Shares'!$D$23:$I$1359,6,FALSE)),0,VLOOKUP(D989,'[1]Proportionate Shares'!$D$23:$I$1359,6,FALSE)),0)</f>
        <v>66133</v>
      </c>
      <c r="Y989" s="98">
        <f>ROUND('[1]68_InOutFlowsCurPrdAndPrior'!$F$35*IF(ISNA(VLOOKUP(D989,'[1]Proportionate Shares'!$D$23:$I$1359,6,FALSE)),0,VLOOKUP(D989,'[1]Proportionate Shares'!$D$23:$I$1359,6,FALSE)),0)</f>
        <v>25832</v>
      </c>
      <c r="Z989" s="98">
        <f>-VLOOKUP(D989,'[1]Schedule of Pension Amounts LW'!$B$15:$AS$1399,37,FALSE)</f>
        <v>8753</v>
      </c>
      <c r="AA989" s="99">
        <f t="shared" si="68"/>
        <v>118628</v>
      </c>
      <c r="AB989" s="72">
        <f>VLOOKUP(D989,'[1]Pension Expense Details'!$D$22:$S$1407,16,FALSE)</f>
        <v>46147</v>
      </c>
      <c r="AC989" s="72">
        <f t="shared" si="69"/>
        <v>72720</v>
      </c>
      <c r="AD989" s="72">
        <f>VLOOKUP(D989,'[1]Schedule of Pension Amounts LW'!$B$15:$W$1399,22,FALSE)</f>
        <v>118867</v>
      </c>
    </row>
    <row r="990" spans="1:30" x14ac:dyDescent="0.3">
      <c r="A990" s="104"/>
      <c r="B990" s="33"/>
      <c r="C990" s="33" t="str">
        <f>VLOOKUP(D990,'[1]Employer information'!$I$3:$J$1391,2,FALSE)</f>
        <v xml:space="preserve">Public Education                                  </v>
      </c>
      <c r="D990" s="33" t="str">
        <f>'[1]Schedule of Pension Amounts LW'!B983</f>
        <v>1557</v>
      </c>
      <c r="E990" s="33" t="str">
        <f>IF(ISNA(VLOOKUP(D990,'[1]Proportionate Shares'!$D$23:$G$1400,2,FALSE)),"",VLOOKUP(D990,'[1]Proportionate Shares'!$D$23:$G$1400,2,FALSE))</f>
        <v>061911</v>
      </c>
      <c r="F990" s="33" t="str">
        <f>IF(ISNA(VLOOKUP(D990,'[1]Proportionate Shares'!$D$23:$G$1400,3,FALSE)),"",VLOOKUP(D990,'[1]Proportionate Shares'!$D$23:$G$1400,3,FALSE))</f>
        <v/>
      </c>
      <c r="G990" s="34" t="str">
        <f>VLOOKUP(D990,'[1]Employer information'!$A$3:$B$1390,2,FALSE)</f>
        <v>NORTHWEST ISD</v>
      </c>
      <c r="H990" s="36">
        <f>IF(ISNA(VLOOKUP(D990,'[1]Proportionate Shares'!$D$23:$I$1377,6,FALSE)),0,VLOOKUP(D990,'[1]Proportionate Shares'!$D$23:$I$1377,6,FALSE))</f>
        <v>1.3671597790000001E-3</v>
      </c>
      <c r="I990" s="105">
        <f>VLOOKUP(D990,'[1]Schedule of Pension Amounts LW'!$B$15:$E$1399,3,FALSE)</f>
        <v>71650639</v>
      </c>
      <c r="J990" s="105">
        <f>-IF(ISNA(VLOOKUP(D990,'[1]Combined Contribution Amounts'!$A$2:$K$1335,5,FALSE)),0,VLOOKUP(D990,'[1]Combined Contribution Amounts'!$A$2:$K$1335,5,FALSE))</f>
        <v>-4785224</v>
      </c>
      <c r="K990" s="105">
        <f>-IF(ISNA(VLOOKUP(D990,'[1]Combined Contribution Amounts'!$A$2:$K$1335,7,FALSE)),0,VLOOKUP(D990,'[1]Combined Contribution Amounts'!$A$2:$K$1335,7,FALSE))+-IF(ISNA(VLOOKUP(D990,'[1]Combined Contribution Amounts'!$A$2:$K$1335,8,FALSE)),0,VLOOKUP(D990,'[1]Combined Contribution Amounts'!$A$2:$K$1335,8,FALSE))+-IF(ISNA(VLOOKUP(D990,'[1]Combined Contribution Amounts'!$A$2:$K$1335,9,FALSE)),0,VLOOKUP(D990,'[1]Combined Contribution Amounts'!$A$2:$K$1335,9,FALSE))</f>
        <v>0</v>
      </c>
      <c r="L990" s="105">
        <f>VLOOKUP(D990,'[1]Pension Expense Details'!$D$23:$S$1407,16,FALSE)</f>
        <v>7156605</v>
      </c>
      <c r="M990" s="105">
        <f>ROUND(('[1]68_InOutFlowsCurPrdAndPriorHist'!$F$28-'[1]68_InOutFlowsCurPrdAndPriorHist'!$F$31)*$H990,0)-VLOOKUP(D990,'[1]Pension Expense Details'!$D$23:$S$1407,12,FALSE)</f>
        <v>-1132333</v>
      </c>
      <c r="N990" s="105">
        <f>ROUND(('[1]68_InOutFlowsCurPrdAndPriorHist'!$F$29-'[1]68_InOutFlowsCurPrdAndPriorHist'!$F$32)*$H990,0)-VLOOKUP(D990,'[1]Pension Expense Details'!$D$23:$S$1407,13,FALSE)</f>
        <v>-8555965</v>
      </c>
      <c r="O990" s="105">
        <f>ROUND(('[1]68_InOutFlowsCurPrdAndPriorHist'!$F$30-'[1]68_InOutFlowsCurPrdAndPriorHist'!$F$33)*$H990,0)-VLOOKUP(D990,'[1]Pension Expense Details'!$D$23:$S$1407,14,FALSE)</f>
        <v>3699864</v>
      </c>
      <c r="P990" s="105">
        <f>ROUND((VLOOKUP(D990,'[1]Schedule of Pension Amounts LW'!$B$15:$AC$1399,28,FALSE)-VLOOKUP(D990,'[1]Schedule of Pension Amounts LW'!$B$15:$AC$1399,27,FALSE))*'[1]Schedule of Pension Amounts LW'!AD$4,0)+VLOOKUP(D990,'[1]Schedule of Pension Amounts LW'!$B$15:$AH$1399,33,FALSE)-VLOOKUP(D990,'[1]Pension Expense Details'!$D$23:$S$1407,15,FALSE)</f>
        <v>3035653</v>
      </c>
      <c r="Q990" s="98">
        <f t="shared" si="66"/>
        <v>71069239</v>
      </c>
      <c r="R990" s="98">
        <f>ROUND('[1]68_InOutFlowsCurPrdAndPrior'!$D$32*IF(ISNA(VLOOKUP(D990,'[1]Proportionate Shares'!$D$23:$I$1359,6,FALSE)),0,VLOOKUP(D990,'[1]Proportionate Shares'!$D$23:$I$1359,6,FALSE)),0)</f>
        <v>298554</v>
      </c>
      <c r="S990" s="98">
        <f>ROUND('[1]68_InOutFlowsCurPrdAndPrior'!$D$33*IF(ISNA(VLOOKUP(D990,'[1]Proportionate Shares'!$D$23:$I$1359,6,FALSE)),0,VLOOKUP(D990,'[1]Proportionate Shares'!$D$23:$I$1359,6,FALSE)),0)</f>
        <v>22049168</v>
      </c>
      <c r="T990" s="98">
        <f>ROUND('[1]68_InOutFlowsCurPrdAndPrior'!$D$35*IF(ISNA(VLOOKUP(D990,'[1]Proportionate Shares'!$D$23:$I$1359,6,FALSE)),0,VLOOKUP(D990,'[1]Proportionate Shares'!$D$23:$I$1359,6,FALSE)),0)</f>
        <v>4272704</v>
      </c>
      <c r="U990" s="98">
        <f>VLOOKUP(D990,'[1]Schedule of Pension Amounts LW'!$B$15:$AS$1399,36,FALSE)</f>
        <v>7882111</v>
      </c>
      <c r="V990" s="99">
        <f t="shared" si="67"/>
        <v>34502537</v>
      </c>
      <c r="W990" s="98">
        <f>ROUND('[1]68_InOutFlowsCurPrdAndPrior'!$F$32*IF(ISNA(VLOOKUP(D990,'[1]Proportionate Shares'!$D$23:$I$1359,6,FALSE)),0,VLOOKUP(D990,'[1]Proportionate Shares'!$D$23:$I$1359,6,FALSE)),0)</f>
        <v>2467637</v>
      </c>
      <c r="X990" s="98">
        <f>ROUND('[1]68_InOutFlowsCurPrdAndPrior'!$F$33*IF(ISNA(VLOOKUP(D990,'[1]Proportionate Shares'!$D$23:$I$1359,6,FALSE)),0,VLOOKUP(D990,'[1]Proportionate Shares'!$D$23:$I$1359,6,FALSE)),0)</f>
        <v>9111760</v>
      </c>
      <c r="Y990" s="98">
        <f>ROUND('[1]68_InOutFlowsCurPrdAndPrior'!$F$35*IF(ISNA(VLOOKUP(D990,'[1]Proportionate Shares'!$D$23:$I$1359,6,FALSE)),0,VLOOKUP(D990,'[1]Proportionate Shares'!$D$23:$I$1359,6,FALSE)),0)</f>
        <v>3559087</v>
      </c>
      <c r="Z990" s="98">
        <f>-VLOOKUP(D990,'[1]Schedule of Pension Amounts LW'!$B$15:$AS$1399,37,FALSE)</f>
        <v>912</v>
      </c>
      <c r="AA990" s="99">
        <f t="shared" si="68"/>
        <v>15139396</v>
      </c>
      <c r="AB990" s="72">
        <f>VLOOKUP(D990,'[1]Pension Expense Details'!$D$22:$S$1407,16,FALSE)</f>
        <v>7156605</v>
      </c>
      <c r="AC990" s="72">
        <f t="shared" si="69"/>
        <v>8072225</v>
      </c>
      <c r="AD990" s="72">
        <f>VLOOKUP(D990,'[1]Schedule of Pension Amounts LW'!$B$15:$W$1399,22,FALSE)</f>
        <v>15228830</v>
      </c>
    </row>
    <row r="991" spans="1:30" x14ac:dyDescent="0.3">
      <c r="A991" s="104"/>
      <c r="B991" s="33"/>
      <c r="C991" s="33" t="str">
        <f>VLOOKUP(D991,'[1]Employer information'!$I$3:$J$1391,2,FALSE)</f>
        <v xml:space="preserve">Public Education                                  </v>
      </c>
      <c r="D991" s="33" t="str">
        <f>'[1]Schedule of Pension Amounts LW'!B984</f>
        <v>1582</v>
      </c>
      <c r="E991" s="33" t="str">
        <f>IF(ISNA(VLOOKUP(D991,'[1]Proportionate Shares'!$D$23:$G$1400,2,FALSE)),"",VLOOKUP(D991,'[1]Proportionate Shares'!$D$23:$G$1400,2,FALSE))</f>
        <v>069902</v>
      </c>
      <c r="F991" s="33" t="str">
        <f>IF(ISNA(VLOOKUP(D991,'[1]Proportionate Shares'!$D$23:$G$1400,3,FALSE)),"",VLOOKUP(D991,'[1]Proportionate Shares'!$D$23:$G$1400,3,FALSE))</f>
        <v/>
      </c>
      <c r="G991" s="34" t="str">
        <f>VLOOKUP(D991,'[1]Employer information'!$A$3:$B$1390,2,FALSE)</f>
        <v>NUECES CANYON CONS ISD</v>
      </c>
      <c r="H991" s="36">
        <f>IF(ISNA(VLOOKUP(D991,'[1]Proportionate Shares'!$D$23:$I$1377,6,FALSE)),0,VLOOKUP(D991,'[1]Proportionate Shares'!$D$23:$I$1377,6,FALSE))</f>
        <v>1.4204368E-5</v>
      </c>
      <c r="I991" s="105">
        <f>VLOOKUP(D991,'[1]Schedule of Pension Amounts LW'!$B$15:$E$1399,3,FALSE)</f>
        <v>837070</v>
      </c>
      <c r="J991" s="105">
        <f>-IF(ISNA(VLOOKUP(D991,'[1]Combined Contribution Amounts'!$A$2:$K$1335,5,FALSE)),0,VLOOKUP(D991,'[1]Combined Contribution Amounts'!$A$2:$K$1335,5,FALSE))</f>
        <v>-49717</v>
      </c>
      <c r="K991" s="105">
        <f>-IF(ISNA(VLOOKUP(D991,'[1]Combined Contribution Amounts'!$A$2:$K$1335,7,FALSE)),0,VLOOKUP(D991,'[1]Combined Contribution Amounts'!$A$2:$K$1335,7,FALSE))+-IF(ISNA(VLOOKUP(D991,'[1]Combined Contribution Amounts'!$A$2:$K$1335,8,FALSE)),0,VLOOKUP(D991,'[1]Combined Contribution Amounts'!$A$2:$K$1335,8,FALSE))+-IF(ISNA(VLOOKUP(D991,'[1]Combined Contribution Amounts'!$A$2:$K$1335,9,FALSE)),0,VLOOKUP(D991,'[1]Combined Contribution Amounts'!$A$2:$K$1335,9,FALSE))</f>
        <v>0</v>
      </c>
      <c r="L991" s="105">
        <f>VLOOKUP(D991,'[1]Pension Expense Details'!$D$23:$S$1407,16,FALSE)</f>
        <v>59793</v>
      </c>
      <c r="M991" s="105">
        <f>ROUND(('[1]68_InOutFlowsCurPrdAndPriorHist'!$F$28-'[1]68_InOutFlowsCurPrdAndPriorHist'!$F$31)*$H991,0)-VLOOKUP(D991,'[1]Pension Expense Details'!$D$23:$S$1407,12,FALSE)</f>
        <v>-11765</v>
      </c>
      <c r="N991" s="105">
        <f>ROUND(('[1]68_InOutFlowsCurPrdAndPriorHist'!$F$29-'[1]68_InOutFlowsCurPrdAndPriorHist'!$F$32)*$H991,0)-VLOOKUP(D991,'[1]Pension Expense Details'!$D$23:$S$1407,13,FALSE)</f>
        <v>-88893</v>
      </c>
      <c r="O991" s="105">
        <f>ROUND(('[1]68_InOutFlowsCurPrdAndPriorHist'!$F$30-'[1]68_InOutFlowsCurPrdAndPriorHist'!$F$33)*$H991,0)-VLOOKUP(D991,'[1]Pension Expense Details'!$D$23:$S$1407,14,FALSE)</f>
        <v>38441</v>
      </c>
      <c r="P991" s="105">
        <f>ROUND((VLOOKUP(D991,'[1]Schedule of Pension Amounts LW'!$B$15:$AC$1399,28,FALSE)-VLOOKUP(D991,'[1]Schedule of Pension Amounts LW'!$B$15:$AC$1399,27,FALSE))*'[1]Schedule of Pension Amounts LW'!AD$4,0)+VLOOKUP(D991,'[1]Schedule of Pension Amounts LW'!$B$15:$AH$1399,33,FALSE)-VLOOKUP(D991,'[1]Pension Expense Details'!$D$23:$S$1407,15,FALSE)</f>
        <v>-46542</v>
      </c>
      <c r="Q991" s="98">
        <f t="shared" si="66"/>
        <v>738387</v>
      </c>
      <c r="R991" s="98">
        <f>ROUND('[1]68_InOutFlowsCurPrdAndPrior'!$D$32*IF(ISNA(VLOOKUP(D991,'[1]Proportionate Shares'!$D$23:$I$1359,6,FALSE)),0,VLOOKUP(D991,'[1]Proportionate Shares'!$D$23:$I$1359,6,FALSE)),0)</f>
        <v>3102</v>
      </c>
      <c r="S991" s="98">
        <f>ROUND('[1]68_InOutFlowsCurPrdAndPrior'!$D$33*IF(ISNA(VLOOKUP(D991,'[1]Proportionate Shares'!$D$23:$I$1359,6,FALSE)),0,VLOOKUP(D991,'[1]Proportionate Shares'!$D$23:$I$1359,6,FALSE)),0)</f>
        <v>229084</v>
      </c>
      <c r="T991" s="98">
        <f>ROUND('[1]68_InOutFlowsCurPrdAndPrior'!$D$35*IF(ISNA(VLOOKUP(D991,'[1]Proportionate Shares'!$D$23:$I$1359,6,FALSE)),0,VLOOKUP(D991,'[1]Proportionate Shares'!$D$23:$I$1359,6,FALSE)),0)</f>
        <v>44392</v>
      </c>
      <c r="U991" s="98">
        <f>VLOOKUP(D991,'[1]Schedule of Pension Amounts LW'!$B$15:$AS$1399,36,FALSE)</f>
        <v>72444</v>
      </c>
      <c r="V991" s="99">
        <f t="shared" si="67"/>
        <v>349022</v>
      </c>
      <c r="W991" s="98">
        <f>ROUND('[1]68_InOutFlowsCurPrdAndPrior'!$F$32*IF(ISNA(VLOOKUP(D991,'[1]Proportionate Shares'!$D$23:$I$1359,6,FALSE)),0,VLOOKUP(D991,'[1]Proportionate Shares'!$D$23:$I$1359,6,FALSE)),0)</f>
        <v>25638</v>
      </c>
      <c r="X991" s="98">
        <f>ROUND('[1]68_InOutFlowsCurPrdAndPrior'!$F$33*IF(ISNA(VLOOKUP(D991,'[1]Proportionate Shares'!$D$23:$I$1359,6,FALSE)),0,VLOOKUP(D991,'[1]Proportionate Shares'!$D$23:$I$1359,6,FALSE)),0)</f>
        <v>94668</v>
      </c>
      <c r="Y991" s="98">
        <f>ROUND('[1]68_InOutFlowsCurPrdAndPrior'!$F$35*IF(ISNA(VLOOKUP(D991,'[1]Proportionate Shares'!$D$23:$I$1359,6,FALSE)),0,VLOOKUP(D991,'[1]Proportionate Shares'!$D$23:$I$1359,6,FALSE)),0)</f>
        <v>36978</v>
      </c>
      <c r="Z991" s="98">
        <f>-VLOOKUP(D991,'[1]Schedule of Pension Amounts LW'!$B$15:$AS$1399,37,FALSE)</f>
        <v>59850</v>
      </c>
      <c r="AA991" s="99">
        <f t="shared" si="68"/>
        <v>217134</v>
      </c>
      <c r="AB991" s="72">
        <f>VLOOKUP(D991,'[1]Pension Expense Details'!$D$22:$S$1407,16,FALSE)</f>
        <v>59793</v>
      </c>
      <c r="AC991" s="72">
        <f t="shared" si="69"/>
        <v>94196</v>
      </c>
      <c r="AD991" s="72">
        <f>VLOOKUP(D991,'[1]Schedule of Pension Amounts LW'!$B$15:$W$1399,22,FALSE)</f>
        <v>153989</v>
      </c>
    </row>
    <row r="992" spans="1:30" x14ac:dyDescent="0.3">
      <c r="A992" s="104"/>
      <c r="B992" s="33"/>
      <c r="C992" s="33" t="str">
        <f>VLOOKUP(D992,'[1]Employer information'!$I$3:$J$1391,2,FALSE)</f>
        <v xml:space="preserve">Public Education                                  </v>
      </c>
      <c r="D992" s="33" t="str">
        <f>'[1]Schedule of Pension Amounts LW'!B985</f>
        <v>1939</v>
      </c>
      <c r="E992" s="33" t="str">
        <f>IF(ISNA(VLOOKUP(D992,'[1]Proportionate Shares'!$D$23:$G$1400,2,FALSE)),"",VLOOKUP(D992,'[1]Proportionate Shares'!$D$23:$G$1400,2,FALSE))</f>
        <v>235904</v>
      </c>
      <c r="F992" s="33" t="str">
        <f>IF(ISNA(VLOOKUP(D992,'[1]Proportionate Shares'!$D$23:$G$1400,3,FALSE)),"",VLOOKUP(D992,'[1]Proportionate Shares'!$D$23:$G$1400,3,FALSE))</f>
        <v/>
      </c>
      <c r="G992" s="34" t="str">
        <f>VLOOKUP(D992,'[1]Employer information'!$A$3:$B$1390,2,FALSE)</f>
        <v>NURSERY ISD</v>
      </c>
      <c r="H992" s="36">
        <f>IF(ISNA(VLOOKUP(D992,'[1]Proportionate Shares'!$D$23:$I$1377,6,FALSE)),0,VLOOKUP(D992,'[1]Proportionate Shares'!$D$23:$I$1377,6,FALSE))</f>
        <v>4.7764069999999997E-6</v>
      </c>
      <c r="I992" s="105">
        <f>VLOOKUP(D992,'[1]Schedule of Pension Amounts LW'!$B$15:$E$1399,3,FALSE)</f>
        <v>264367</v>
      </c>
      <c r="J992" s="105">
        <f>-IF(ISNA(VLOOKUP(D992,'[1]Combined Contribution Amounts'!$A$2:$K$1335,5,FALSE)),0,VLOOKUP(D992,'[1]Combined Contribution Amounts'!$A$2:$K$1335,5,FALSE))</f>
        <v>-16718</v>
      </c>
      <c r="K992" s="105">
        <f>-IF(ISNA(VLOOKUP(D992,'[1]Combined Contribution Amounts'!$A$2:$K$1335,7,FALSE)),0,VLOOKUP(D992,'[1]Combined Contribution Amounts'!$A$2:$K$1335,7,FALSE))+-IF(ISNA(VLOOKUP(D992,'[1]Combined Contribution Amounts'!$A$2:$K$1335,8,FALSE)),0,VLOOKUP(D992,'[1]Combined Contribution Amounts'!$A$2:$K$1335,8,FALSE))+-IF(ISNA(VLOOKUP(D992,'[1]Combined Contribution Amounts'!$A$2:$K$1335,9,FALSE)),0,VLOOKUP(D992,'[1]Combined Contribution Amounts'!$A$2:$K$1335,9,FALSE))</f>
        <v>0</v>
      </c>
      <c r="L992" s="105">
        <f>VLOOKUP(D992,'[1]Pension Expense Details'!$D$23:$S$1407,16,FALSE)</f>
        <v>22796</v>
      </c>
      <c r="M992" s="105">
        <f>ROUND(('[1]68_InOutFlowsCurPrdAndPriorHist'!$F$28-'[1]68_InOutFlowsCurPrdAndPriorHist'!$F$31)*$H992,0)-VLOOKUP(D992,'[1]Pension Expense Details'!$D$23:$S$1407,12,FALSE)</f>
        <v>-3956</v>
      </c>
      <c r="N992" s="105">
        <f>ROUND(('[1]68_InOutFlowsCurPrdAndPriorHist'!$F$29-'[1]68_InOutFlowsCurPrdAndPriorHist'!$F$32)*$H992,0)-VLOOKUP(D992,'[1]Pension Expense Details'!$D$23:$S$1407,13,FALSE)</f>
        <v>-29892</v>
      </c>
      <c r="O992" s="105">
        <f>ROUND(('[1]68_InOutFlowsCurPrdAndPriorHist'!$F$30-'[1]68_InOutFlowsCurPrdAndPriorHist'!$F$33)*$H992,0)-VLOOKUP(D992,'[1]Pension Expense Details'!$D$23:$S$1407,14,FALSE)</f>
        <v>12926</v>
      </c>
      <c r="P992" s="105">
        <f>ROUND((VLOOKUP(D992,'[1]Schedule of Pension Amounts LW'!$B$15:$AC$1399,28,FALSE)-VLOOKUP(D992,'[1]Schedule of Pension Amounts LW'!$B$15:$AC$1399,27,FALSE))*'[1]Schedule of Pension Amounts LW'!AD$4,0)+VLOOKUP(D992,'[1]Schedule of Pension Amounts LW'!$B$15:$AH$1399,33,FALSE)-VLOOKUP(D992,'[1]Pension Expense Details'!$D$23:$S$1407,15,FALSE)</f>
        <v>-1230</v>
      </c>
      <c r="Q992" s="98">
        <f t="shared" si="66"/>
        <v>248293</v>
      </c>
      <c r="R992" s="98">
        <f>ROUND('[1]68_InOutFlowsCurPrdAndPrior'!$D$32*IF(ISNA(VLOOKUP(D992,'[1]Proportionate Shares'!$D$23:$I$1359,6,FALSE)),0,VLOOKUP(D992,'[1]Proportionate Shares'!$D$23:$I$1359,6,FALSE)),0)</f>
        <v>1043</v>
      </c>
      <c r="S992" s="98">
        <f>ROUND('[1]68_InOutFlowsCurPrdAndPrior'!$D$33*IF(ISNA(VLOOKUP(D992,'[1]Proportionate Shares'!$D$23:$I$1359,6,FALSE)),0,VLOOKUP(D992,'[1]Proportionate Shares'!$D$23:$I$1359,6,FALSE)),0)</f>
        <v>77033</v>
      </c>
      <c r="T992" s="98">
        <f>ROUND('[1]68_InOutFlowsCurPrdAndPrior'!$D$35*IF(ISNA(VLOOKUP(D992,'[1]Proportionate Shares'!$D$23:$I$1359,6,FALSE)),0,VLOOKUP(D992,'[1]Proportionate Shares'!$D$23:$I$1359,6,FALSE)),0)</f>
        <v>14927</v>
      </c>
      <c r="U992" s="98">
        <f>VLOOKUP(D992,'[1]Schedule of Pension Amounts LW'!$B$15:$AS$1399,36,FALSE)</f>
        <v>22231</v>
      </c>
      <c r="V992" s="99">
        <f t="shared" si="67"/>
        <v>115234</v>
      </c>
      <c r="W992" s="98">
        <f>ROUND('[1]68_InOutFlowsCurPrdAndPrior'!$F$32*IF(ISNA(VLOOKUP(D992,'[1]Proportionate Shares'!$D$23:$I$1359,6,FALSE)),0,VLOOKUP(D992,'[1]Proportionate Shares'!$D$23:$I$1359,6,FALSE)),0)</f>
        <v>8621</v>
      </c>
      <c r="X992" s="98">
        <f>ROUND('[1]68_InOutFlowsCurPrdAndPrior'!$F$33*IF(ISNA(VLOOKUP(D992,'[1]Proportionate Shares'!$D$23:$I$1359,6,FALSE)),0,VLOOKUP(D992,'[1]Proportionate Shares'!$D$23:$I$1359,6,FALSE)),0)</f>
        <v>31833</v>
      </c>
      <c r="Y992" s="98">
        <f>ROUND('[1]68_InOutFlowsCurPrdAndPrior'!$F$35*IF(ISNA(VLOOKUP(D992,'[1]Proportionate Shares'!$D$23:$I$1359,6,FALSE)),0,VLOOKUP(D992,'[1]Proportionate Shares'!$D$23:$I$1359,6,FALSE)),0)</f>
        <v>12434</v>
      </c>
      <c r="Z992" s="98">
        <f>-VLOOKUP(D992,'[1]Schedule of Pension Amounts LW'!$B$15:$AS$1399,37,FALSE)</f>
        <v>19326</v>
      </c>
      <c r="AA992" s="99">
        <f t="shared" si="68"/>
        <v>72214</v>
      </c>
      <c r="AB992" s="72">
        <f>VLOOKUP(D992,'[1]Pension Expense Details'!$D$22:$S$1407,16,FALSE)</f>
        <v>22796</v>
      </c>
      <c r="AC992" s="72">
        <f t="shared" si="69"/>
        <v>27372</v>
      </c>
      <c r="AD992" s="72">
        <f>VLOOKUP(D992,'[1]Schedule of Pension Amounts LW'!$B$15:$W$1399,22,FALSE)</f>
        <v>50168</v>
      </c>
    </row>
    <row r="993" spans="1:30" x14ac:dyDescent="0.3">
      <c r="A993" s="104"/>
      <c r="B993" s="33"/>
      <c r="C993" s="33" t="str">
        <f>VLOOKUP(D993,'[1]Employer information'!$I$3:$J$1391,2,FALSE)</f>
        <v xml:space="preserve">Public Education                                  </v>
      </c>
      <c r="D993" s="33" t="str">
        <f>'[1]Schedule of Pension Amounts LW'!B986</f>
        <v>0966</v>
      </c>
      <c r="E993" s="33" t="str">
        <f>IF(ISNA(VLOOKUP(D993,'[1]Proportionate Shares'!$D$23:$G$1400,2,FALSE)),"",VLOOKUP(D993,'[1]Proportionate Shares'!$D$23:$G$1400,2,FALSE))</f>
        <v>153903</v>
      </c>
      <c r="F993" s="33" t="str">
        <f>IF(ISNA(VLOOKUP(D993,'[1]Proportionate Shares'!$D$23:$G$1400,3,FALSE)),"",VLOOKUP(D993,'[1]Proportionate Shares'!$D$23:$G$1400,3,FALSE))</f>
        <v xml:space="preserve">   </v>
      </c>
      <c r="G993" s="34" t="str">
        <f>VLOOKUP(D993,'[1]Employer information'!$A$3:$B$1390,2,FALSE)</f>
        <v>O DONNELL ISD</v>
      </c>
      <c r="H993" s="36">
        <f>IF(ISNA(VLOOKUP(D993,'[1]Proportionate Shares'!$D$23:$I$1377,6,FALSE)),0,VLOOKUP(D993,'[1]Proportionate Shares'!$D$23:$I$1377,6,FALSE))</f>
        <v>2.3414908E-5</v>
      </c>
      <c r="I993" s="105">
        <f>VLOOKUP(D993,'[1]Schedule of Pension Amounts LW'!$B$15:$E$1399,3,FALSE)</f>
        <v>1135685</v>
      </c>
      <c r="J993" s="105">
        <f>-IF(ISNA(VLOOKUP(D993,'[1]Combined Contribution Amounts'!$A$2:$K$1335,5,FALSE)),0,VLOOKUP(D993,'[1]Combined Contribution Amounts'!$A$2:$K$1335,5,FALSE))</f>
        <v>-81955</v>
      </c>
      <c r="K993" s="105">
        <f>-IF(ISNA(VLOOKUP(D993,'[1]Combined Contribution Amounts'!$A$2:$K$1335,7,FALSE)),0,VLOOKUP(D993,'[1]Combined Contribution Amounts'!$A$2:$K$1335,7,FALSE))+-IF(ISNA(VLOOKUP(D993,'[1]Combined Contribution Amounts'!$A$2:$K$1335,8,FALSE)),0,VLOOKUP(D993,'[1]Combined Contribution Amounts'!$A$2:$K$1335,8,FALSE))+-IF(ISNA(VLOOKUP(D993,'[1]Combined Contribution Amounts'!$A$2:$K$1335,9,FALSE)),0,VLOOKUP(D993,'[1]Combined Contribution Amounts'!$A$2:$K$1335,9,FALSE))</f>
        <v>0</v>
      </c>
      <c r="L993" s="105">
        <f>VLOOKUP(D993,'[1]Pension Expense Details'!$D$23:$S$1407,16,FALSE)</f>
        <v>136943</v>
      </c>
      <c r="M993" s="105">
        <f>ROUND(('[1]68_InOutFlowsCurPrdAndPriorHist'!$F$28-'[1]68_InOutFlowsCurPrdAndPriorHist'!$F$31)*$H993,0)-VLOOKUP(D993,'[1]Pension Expense Details'!$D$23:$S$1407,12,FALSE)</f>
        <v>-19393</v>
      </c>
      <c r="N993" s="105">
        <f>ROUND(('[1]68_InOutFlowsCurPrdAndPriorHist'!$F$29-'[1]68_InOutFlowsCurPrdAndPriorHist'!$F$32)*$H993,0)-VLOOKUP(D993,'[1]Pension Expense Details'!$D$23:$S$1407,13,FALSE)</f>
        <v>-146535</v>
      </c>
      <c r="O993" s="105">
        <f>ROUND(('[1]68_InOutFlowsCurPrdAndPriorHist'!$F$30-'[1]68_InOutFlowsCurPrdAndPriorHist'!$F$33)*$H993,0)-VLOOKUP(D993,'[1]Pension Expense Details'!$D$23:$S$1407,14,FALSE)</f>
        <v>63366</v>
      </c>
      <c r="P993" s="105">
        <f>ROUND((VLOOKUP(D993,'[1]Schedule of Pension Amounts LW'!$B$15:$AC$1399,28,FALSE)-VLOOKUP(D993,'[1]Schedule of Pension Amounts LW'!$B$15:$AC$1399,27,FALSE))*'[1]Schedule of Pension Amounts LW'!AD$4,0)+VLOOKUP(D993,'[1]Schedule of Pension Amounts LW'!$B$15:$AH$1399,33,FALSE)-VLOOKUP(D993,'[1]Pension Expense Details'!$D$23:$S$1407,15,FALSE)</f>
        <v>129069</v>
      </c>
      <c r="Q993" s="98">
        <f t="shared" si="66"/>
        <v>1217180</v>
      </c>
      <c r="R993" s="98">
        <f>ROUND('[1]68_InOutFlowsCurPrdAndPrior'!$D$32*IF(ISNA(VLOOKUP(D993,'[1]Proportionate Shares'!$D$23:$I$1359,6,FALSE)),0,VLOOKUP(D993,'[1]Proportionate Shares'!$D$23:$I$1359,6,FALSE)),0)</f>
        <v>5113</v>
      </c>
      <c r="S993" s="98">
        <f>ROUND('[1]68_InOutFlowsCurPrdAndPrior'!$D$33*IF(ISNA(VLOOKUP(D993,'[1]Proportionate Shares'!$D$23:$I$1359,6,FALSE)),0,VLOOKUP(D993,'[1]Proportionate Shares'!$D$23:$I$1359,6,FALSE)),0)</f>
        <v>377629</v>
      </c>
      <c r="T993" s="98">
        <f>ROUND('[1]68_InOutFlowsCurPrdAndPrior'!$D$35*IF(ISNA(VLOOKUP(D993,'[1]Proportionate Shares'!$D$23:$I$1359,6,FALSE)),0,VLOOKUP(D993,'[1]Proportionate Shares'!$D$23:$I$1359,6,FALSE)),0)</f>
        <v>73177</v>
      </c>
      <c r="U993" s="98">
        <f>VLOOKUP(D993,'[1]Schedule of Pension Amounts LW'!$B$15:$AS$1399,36,FALSE)</f>
        <v>151250</v>
      </c>
      <c r="V993" s="99">
        <f t="shared" si="67"/>
        <v>607169</v>
      </c>
      <c r="W993" s="98">
        <f>ROUND('[1]68_InOutFlowsCurPrdAndPrior'!$F$32*IF(ISNA(VLOOKUP(D993,'[1]Proportionate Shares'!$D$23:$I$1359,6,FALSE)),0,VLOOKUP(D993,'[1]Proportionate Shares'!$D$23:$I$1359,6,FALSE)),0)</f>
        <v>42262</v>
      </c>
      <c r="X993" s="98">
        <f>ROUND('[1]68_InOutFlowsCurPrdAndPrior'!$F$33*IF(ISNA(VLOOKUP(D993,'[1]Proportionate Shares'!$D$23:$I$1359,6,FALSE)),0,VLOOKUP(D993,'[1]Proportionate Shares'!$D$23:$I$1359,6,FALSE)),0)</f>
        <v>156054</v>
      </c>
      <c r="Y993" s="98">
        <f>ROUND('[1]68_InOutFlowsCurPrdAndPrior'!$F$35*IF(ISNA(VLOOKUP(D993,'[1]Proportionate Shares'!$D$23:$I$1359,6,FALSE)),0,VLOOKUP(D993,'[1]Proportionate Shares'!$D$23:$I$1359,6,FALSE)),0)</f>
        <v>60955</v>
      </c>
      <c r="Z993" s="98">
        <f>-VLOOKUP(D993,'[1]Schedule of Pension Amounts LW'!$B$15:$AS$1399,37,FALSE)</f>
        <v>41551</v>
      </c>
      <c r="AA993" s="99">
        <f t="shared" si="68"/>
        <v>300822</v>
      </c>
      <c r="AB993" s="72">
        <f>VLOOKUP(D993,'[1]Pension Expense Details'!$D$22:$S$1407,16,FALSE)</f>
        <v>136943</v>
      </c>
      <c r="AC993" s="72">
        <f t="shared" si="69"/>
        <v>116304</v>
      </c>
      <c r="AD993" s="72">
        <f>VLOOKUP(D993,'[1]Schedule of Pension Amounts LW'!$B$15:$W$1399,22,FALSE)</f>
        <v>253247</v>
      </c>
    </row>
    <row r="994" spans="1:30" x14ac:dyDescent="0.3">
      <c r="A994" s="104"/>
      <c r="B994" s="33"/>
      <c r="C994" s="33" t="str">
        <f>VLOOKUP(D994,'[1]Employer information'!$I$3:$J$1391,2,FALSE)</f>
        <v xml:space="preserve">Public Education                                  </v>
      </c>
      <c r="D994" s="33" t="str">
        <f>'[1]Schedule of Pension Amounts LW'!B987</f>
        <v>0964</v>
      </c>
      <c r="E994" s="33" t="str">
        <f>IF(ISNA(VLOOKUP(D994,'[1]Proportionate Shares'!$D$23:$G$1400,2,FALSE)),"",VLOOKUP(D994,'[1]Proportionate Shares'!$D$23:$G$1400,2,FALSE))</f>
        <v>145907</v>
      </c>
      <c r="F994" s="33" t="str">
        <f>IF(ISNA(VLOOKUP(D994,'[1]Proportionate Shares'!$D$23:$G$1400,3,FALSE)),"",VLOOKUP(D994,'[1]Proportionate Shares'!$D$23:$G$1400,3,FALSE))</f>
        <v xml:space="preserve">   </v>
      </c>
      <c r="G994" s="34" t="str">
        <f>VLOOKUP(D994,'[1]Employer information'!$A$3:$B$1390,2,FALSE)</f>
        <v>OAKWOOD ISD</v>
      </c>
      <c r="H994" s="36">
        <f>IF(ISNA(VLOOKUP(D994,'[1]Proportionate Shares'!$D$23:$I$1377,6,FALSE)),0,VLOOKUP(D994,'[1]Proportionate Shares'!$D$23:$I$1377,6,FALSE))</f>
        <v>1.157703E-5</v>
      </c>
      <c r="I994" s="105">
        <f>VLOOKUP(D994,'[1]Schedule of Pension Amounts LW'!$B$15:$E$1399,3,FALSE)</f>
        <v>564419</v>
      </c>
      <c r="J994" s="105">
        <f>-IF(ISNA(VLOOKUP(D994,'[1]Combined Contribution Amounts'!$A$2:$K$1335,5,FALSE)),0,VLOOKUP(D994,'[1]Combined Contribution Amounts'!$A$2:$K$1335,5,FALSE))</f>
        <v>-40521</v>
      </c>
      <c r="K994" s="105">
        <f>-IF(ISNA(VLOOKUP(D994,'[1]Combined Contribution Amounts'!$A$2:$K$1335,7,FALSE)),0,VLOOKUP(D994,'[1]Combined Contribution Amounts'!$A$2:$K$1335,7,FALSE))+-IF(ISNA(VLOOKUP(D994,'[1]Combined Contribution Amounts'!$A$2:$K$1335,8,FALSE)),0,VLOOKUP(D994,'[1]Combined Contribution Amounts'!$A$2:$K$1335,8,FALSE))+-IF(ISNA(VLOOKUP(D994,'[1]Combined Contribution Amounts'!$A$2:$K$1335,9,FALSE)),0,VLOOKUP(D994,'[1]Combined Contribution Amounts'!$A$2:$K$1335,9,FALSE))</f>
        <v>0</v>
      </c>
      <c r="L994" s="105">
        <f>VLOOKUP(D994,'[1]Pension Expense Details'!$D$23:$S$1407,16,FALSE)</f>
        <v>67254</v>
      </c>
      <c r="M994" s="105">
        <f>ROUND(('[1]68_InOutFlowsCurPrdAndPriorHist'!$F$28-'[1]68_InOutFlowsCurPrdAndPriorHist'!$F$31)*$H994,0)-VLOOKUP(D994,'[1]Pension Expense Details'!$D$23:$S$1407,12,FALSE)</f>
        <v>-9589</v>
      </c>
      <c r="N994" s="105">
        <f>ROUND(('[1]68_InOutFlowsCurPrdAndPriorHist'!$F$29-'[1]68_InOutFlowsCurPrdAndPriorHist'!$F$32)*$H994,0)-VLOOKUP(D994,'[1]Pension Expense Details'!$D$23:$S$1407,13,FALSE)</f>
        <v>-72452</v>
      </c>
      <c r="O994" s="105">
        <f>ROUND(('[1]68_InOutFlowsCurPrdAndPriorHist'!$F$30-'[1]68_InOutFlowsCurPrdAndPriorHist'!$F$33)*$H994,0)-VLOOKUP(D994,'[1]Pension Expense Details'!$D$23:$S$1407,14,FALSE)</f>
        <v>31330</v>
      </c>
      <c r="P994" s="105">
        <f>ROUND((VLOOKUP(D994,'[1]Schedule of Pension Amounts LW'!$B$15:$AC$1399,28,FALSE)-VLOOKUP(D994,'[1]Schedule of Pension Amounts LW'!$B$15:$AC$1399,27,FALSE))*'[1]Schedule of Pension Amounts LW'!AD$4,0)+VLOOKUP(D994,'[1]Schedule of Pension Amounts LW'!$B$15:$AH$1399,33,FALSE)-VLOOKUP(D994,'[1]Pension Expense Details'!$D$23:$S$1407,15,FALSE)</f>
        <v>61369</v>
      </c>
      <c r="Q994" s="98">
        <f t="shared" si="66"/>
        <v>601810</v>
      </c>
      <c r="R994" s="98">
        <f>ROUND('[1]68_InOutFlowsCurPrdAndPrior'!$D$32*IF(ISNA(VLOOKUP(D994,'[1]Proportionate Shares'!$D$23:$I$1359,6,FALSE)),0,VLOOKUP(D994,'[1]Proportionate Shares'!$D$23:$I$1359,6,FALSE)),0)</f>
        <v>2528</v>
      </c>
      <c r="S994" s="98">
        <f>ROUND('[1]68_InOutFlowsCurPrdAndPrior'!$D$33*IF(ISNA(VLOOKUP(D994,'[1]Proportionate Shares'!$D$23:$I$1359,6,FALSE)),0,VLOOKUP(D994,'[1]Proportionate Shares'!$D$23:$I$1359,6,FALSE)),0)</f>
        <v>186711</v>
      </c>
      <c r="T994" s="98">
        <f>ROUND('[1]68_InOutFlowsCurPrdAndPrior'!$D$35*IF(ISNA(VLOOKUP(D994,'[1]Proportionate Shares'!$D$23:$I$1359,6,FALSE)),0,VLOOKUP(D994,'[1]Proportionate Shares'!$D$23:$I$1359,6,FALSE)),0)</f>
        <v>36181</v>
      </c>
      <c r="U994" s="98">
        <f>VLOOKUP(D994,'[1]Schedule of Pension Amounts LW'!$B$15:$AS$1399,36,FALSE)</f>
        <v>100233</v>
      </c>
      <c r="V994" s="99">
        <f t="shared" si="67"/>
        <v>325653</v>
      </c>
      <c r="W994" s="98">
        <f>ROUND('[1]68_InOutFlowsCurPrdAndPrior'!$F$32*IF(ISNA(VLOOKUP(D994,'[1]Proportionate Shares'!$D$23:$I$1359,6,FALSE)),0,VLOOKUP(D994,'[1]Proportionate Shares'!$D$23:$I$1359,6,FALSE)),0)</f>
        <v>20896</v>
      </c>
      <c r="X994" s="98">
        <f>ROUND('[1]68_InOutFlowsCurPrdAndPrior'!$F$33*IF(ISNA(VLOOKUP(D994,'[1]Proportionate Shares'!$D$23:$I$1359,6,FALSE)),0,VLOOKUP(D994,'[1]Proportionate Shares'!$D$23:$I$1359,6,FALSE)),0)</f>
        <v>77158</v>
      </c>
      <c r="Y994" s="98">
        <f>ROUND('[1]68_InOutFlowsCurPrdAndPrior'!$F$35*IF(ISNA(VLOOKUP(D994,'[1]Proportionate Shares'!$D$23:$I$1359,6,FALSE)),0,VLOOKUP(D994,'[1]Proportionate Shares'!$D$23:$I$1359,6,FALSE)),0)</f>
        <v>30138</v>
      </c>
      <c r="Z994" s="98">
        <f>-VLOOKUP(D994,'[1]Schedule of Pension Amounts LW'!$B$15:$AS$1399,37,FALSE)</f>
        <v>8</v>
      </c>
      <c r="AA994" s="99">
        <f t="shared" si="68"/>
        <v>128200</v>
      </c>
      <c r="AB994" s="72">
        <f>VLOOKUP(D994,'[1]Pension Expense Details'!$D$22:$S$1407,16,FALSE)</f>
        <v>67254</v>
      </c>
      <c r="AC994" s="72">
        <f t="shared" si="69"/>
        <v>69664</v>
      </c>
      <c r="AD994" s="72">
        <f>VLOOKUP(D994,'[1]Schedule of Pension Amounts LW'!$B$15:$W$1399,22,FALSE)</f>
        <v>136918</v>
      </c>
    </row>
    <row r="995" spans="1:30" x14ac:dyDescent="0.3">
      <c r="A995" s="104"/>
      <c r="B995" s="33"/>
      <c r="C995" s="33" t="str">
        <f>VLOOKUP(D995,'[1]Employer information'!$I$3:$J$1391,2,FALSE)</f>
        <v xml:space="preserve">Public Education                                  </v>
      </c>
      <c r="D995" s="33" t="str">
        <f>'[1]Schedule of Pension Amounts LW'!B988</f>
        <v>0965</v>
      </c>
      <c r="E995" s="33" t="str">
        <f>IF(ISNA(VLOOKUP(D995,'[1]Proportionate Shares'!$D$23:$G$1400,2,FALSE)),"",VLOOKUP(D995,'[1]Proportionate Shares'!$D$23:$G$1400,2,FALSE))</f>
        <v>205905</v>
      </c>
      <c r="F995" s="33" t="str">
        <f>IF(ISNA(VLOOKUP(D995,'[1]Proportionate Shares'!$D$23:$G$1400,3,FALSE)),"",VLOOKUP(D995,'[1]Proportionate Shares'!$D$23:$G$1400,3,FALSE))</f>
        <v xml:space="preserve">   </v>
      </c>
      <c r="G995" s="34" t="str">
        <f>VLOOKUP(D995,'[1]Employer information'!$A$3:$B$1390,2,FALSE)</f>
        <v>ODEM-EDROY ISD</v>
      </c>
      <c r="H995" s="36">
        <f>IF(ISNA(VLOOKUP(D995,'[1]Proportionate Shares'!$D$23:$I$1377,6,FALSE)),0,VLOOKUP(D995,'[1]Proportionate Shares'!$D$23:$I$1377,6,FALSE))</f>
        <v>5.2165347000000002E-5</v>
      </c>
      <c r="I995" s="105">
        <f>VLOOKUP(D995,'[1]Schedule of Pension Amounts LW'!$B$15:$E$1399,3,FALSE)</f>
        <v>2991451</v>
      </c>
      <c r="J995" s="105">
        <f>-IF(ISNA(VLOOKUP(D995,'[1]Combined Contribution Amounts'!$A$2:$K$1335,5,FALSE)),0,VLOOKUP(D995,'[1]Combined Contribution Amounts'!$A$2:$K$1335,5,FALSE))</f>
        <v>-182585</v>
      </c>
      <c r="K995" s="105">
        <f>-IF(ISNA(VLOOKUP(D995,'[1]Combined Contribution Amounts'!$A$2:$K$1335,7,FALSE)),0,VLOOKUP(D995,'[1]Combined Contribution Amounts'!$A$2:$K$1335,7,FALSE))+-IF(ISNA(VLOOKUP(D995,'[1]Combined Contribution Amounts'!$A$2:$K$1335,8,FALSE)),0,VLOOKUP(D995,'[1]Combined Contribution Amounts'!$A$2:$K$1335,8,FALSE))+-IF(ISNA(VLOOKUP(D995,'[1]Combined Contribution Amounts'!$A$2:$K$1335,9,FALSE)),0,VLOOKUP(D995,'[1]Combined Contribution Amounts'!$A$2:$K$1335,9,FALSE))</f>
        <v>0</v>
      </c>
      <c r="L995" s="105">
        <f>VLOOKUP(D995,'[1]Pension Expense Details'!$D$23:$S$1407,16,FALSE)</f>
        <v>232588</v>
      </c>
      <c r="M995" s="105">
        <f>ROUND(('[1]68_InOutFlowsCurPrdAndPriorHist'!$F$28-'[1]68_InOutFlowsCurPrdAndPriorHist'!$F$31)*$H995,0)-VLOOKUP(D995,'[1]Pension Expense Details'!$D$23:$S$1407,12,FALSE)</f>
        <v>-43206</v>
      </c>
      <c r="N995" s="105">
        <f>ROUND(('[1]68_InOutFlowsCurPrdAndPriorHist'!$F$29-'[1]68_InOutFlowsCurPrdAndPriorHist'!$F$32)*$H995,0)-VLOOKUP(D995,'[1]Pension Expense Details'!$D$23:$S$1407,13,FALSE)</f>
        <v>-326461</v>
      </c>
      <c r="O995" s="105">
        <f>ROUND(('[1]68_InOutFlowsCurPrdAndPriorHist'!$F$30-'[1]68_InOutFlowsCurPrdAndPriorHist'!$F$33)*$H995,0)-VLOOKUP(D995,'[1]Pension Expense Details'!$D$23:$S$1407,14,FALSE)</f>
        <v>141172</v>
      </c>
      <c r="P995" s="105">
        <f>ROUND((VLOOKUP(D995,'[1]Schedule of Pension Amounts LW'!$B$15:$AC$1399,28,FALSE)-VLOOKUP(D995,'[1]Schedule of Pension Amounts LW'!$B$15:$AC$1399,27,FALSE))*'[1]Schedule of Pension Amounts LW'!AD$4,0)+VLOOKUP(D995,'[1]Schedule of Pension Amounts LW'!$B$15:$AH$1399,33,FALSE)-VLOOKUP(D995,'[1]Pension Expense Details'!$D$23:$S$1407,15,FALSE)</f>
        <v>-101241</v>
      </c>
      <c r="Q995" s="98">
        <f t="shared" si="66"/>
        <v>2711718</v>
      </c>
      <c r="R995" s="98">
        <f>ROUND('[1]68_InOutFlowsCurPrdAndPrior'!$D$32*IF(ISNA(VLOOKUP(D995,'[1]Proportionate Shares'!$D$23:$I$1359,6,FALSE)),0,VLOOKUP(D995,'[1]Proportionate Shares'!$D$23:$I$1359,6,FALSE)),0)</f>
        <v>11392</v>
      </c>
      <c r="S995" s="98">
        <f>ROUND('[1]68_InOutFlowsCurPrdAndPrior'!$D$33*IF(ISNA(VLOOKUP(D995,'[1]Proportionate Shares'!$D$23:$I$1359,6,FALSE)),0,VLOOKUP(D995,'[1]Proportionate Shares'!$D$23:$I$1359,6,FALSE)),0)</f>
        <v>841308</v>
      </c>
      <c r="T995" s="98">
        <f>ROUND('[1]68_InOutFlowsCurPrdAndPrior'!$D$35*IF(ISNA(VLOOKUP(D995,'[1]Proportionate Shares'!$D$23:$I$1359,6,FALSE)),0,VLOOKUP(D995,'[1]Proportionate Shares'!$D$23:$I$1359,6,FALSE)),0)</f>
        <v>163029</v>
      </c>
      <c r="U995" s="98">
        <f>VLOOKUP(D995,'[1]Schedule of Pension Amounts LW'!$B$15:$AS$1399,36,FALSE)</f>
        <v>141901</v>
      </c>
      <c r="V995" s="99">
        <f t="shared" si="67"/>
        <v>1157630</v>
      </c>
      <c r="W995" s="98">
        <f>ROUND('[1]68_InOutFlowsCurPrdAndPrior'!$F$32*IF(ISNA(VLOOKUP(D995,'[1]Proportionate Shares'!$D$23:$I$1359,6,FALSE)),0,VLOOKUP(D995,'[1]Proportionate Shares'!$D$23:$I$1359,6,FALSE)),0)</f>
        <v>94155</v>
      </c>
      <c r="X995" s="98">
        <f>ROUND('[1]68_InOutFlowsCurPrdAndPrior'!$F$33*IF(ISNA(VLOOKUP(D995,'[1]Proportionate Shares'!$D$23:$I$1359,6,FALSE)),0,VLOOKUP(D995,'[1]Proportionate Shares'!$D$23:$I$1359,6,FALSE)),0)</f>
        <v>347668</v>
      </c>
      <c r="Y995" s="98">
        <f>ROUND('[1]68_InOutFlowsCurPrdAndPrior'!$F$35*IF(ISNA(VLOOKUP(D995,'[1]Proportionate Shares'!$D$23:$I$1359,6,FALSE)),0,VLOOKUP(D995,'[1]Proportionate Shares'!$D$23:$I$1359,6,FALSE)),0)</f>
        <v>135801</v>
      </c>
      <c r="Z995" s="98">
        <f>-VLOOKUP(D995,'[1]Schedule of Pension Amounts LW'!$B$15:$AS$1399,37,FALSE)</f>
        <v>204212</v>
      </c>
      <c r="AA995" s="99">
        <f t="shared" si="68"/>
        <v>781836</v>
      </c>
      <c r="AB995" s="72">
        <f>VLOOKUP(D995,'[1]Pension Expense Details'!$D$22:$S$1407,16,FALSE)</f>
        <v>232588</v>
      </c>
      <c r="AC995" s="72">
        <f t="shared" si="69"/>
        <v>265754</v>
      </c>
      <c r="AD995" s="72">
        <f>VLOOKUP(D995,'[1]Schedule of Pension Amounts LW'!$B$15:$W$1399,22,FALSE)</f>
        <v>498342</v>
      </c>
    </row>
    <row r="996" spans="1:30" x14ac:dyDescent="0.3">
      <c r="A996" s="104"/>
      <c r="B996" s="33"/>
      <c r="C996" s="33" t="str">
        <f>VLOOKUP(D996,'[1]Employer information'!$I$3:$J$1391,2,FALSE)</f>
        <v xml:space="preserve">Public Education                                  </v>
      </c>
      <c r="D996" s="33" t="str">
        <f>'[1]Schedule of Pension Amounts LW'!B989</f>
        <v>0968</v>
      </c>
      <c r="E996" s="33" t="str">
        <f>IF(ISNA(VLOOKUP(D996,'[1]Proportionate Shares'!$D$23:$G$1400,2,FALSE)),"",VLOOKUP(D996,'[1]Proportionate Shares'!$D$23:$G$1400,2,FALSE))</f>
        <v>050904</v>
      </c>
      <c r="F996" s="33" t="str">
        <f>IF(ISNA(VLOOKUP(D996,'[1]Proportionate Shares'!$D$23:$G$1400,3,FALSE)),"",VLOOKUP(D996,'[1]Proportionate Shares'!$D$23:$G$1400,3,FALSE))</f>
        <v xml:space="preserve">   </v>
      </c>
      <c r="G996" s="34" t="str">
        <f>VLOOKUP(D996,'[1]Employer information'!$A$3:$B$1390,2,FALSE)</f>
        <v>OGLESBY ISD</v>
      </c>
      <c r="H996" s="36">
        <f>IF(ISNA(VLOOKUP(D996,'[1]Proportionate Shares'!$D$23:$I$1377,6,FALSE)),0,VLOOKUP(D996,'[1]Proportionate Shares'!$D$23:$I$1377,6,FALSE))</f>
        <v>9.3302499999999993E-6</v>
      </c>
      <c r="I996" s="105">
        <f>VLOOKUP(D996,'[1]Schedule of Pension Amounts LW'!$B$15:$E$1399,3,FALSE)</f>
        <v>509634</v>
      </c>
      <c r="J996" s="105">
        <f>-IF(ISNA(VLOOKUP(D996,'[1]Combined Contribution Amounts'!$A$2:$K$1335,5,FALSE)),0,VLOOKUP(D996,'[1]Combined Contribution Amounts'!$A$2:$K$1335,5,FALSE))</f>
        <v>-32657</v>
      </c>
      <c r="K996" s="105">
        <f>-IF(ISNA(VLOOKUP(D996,'[1]Combined Contribution Amounts'!$A$2:$K$1335,7,FALSE)),0,VLOOKUP(D996,'[1]Combined Contribution Amounts'!$A$2:$K$1335,7,FALSE))+-IF(ISNA(VLOOKUP(D996,'[1]Combined Contribution Amounts'!$A$2:$K$1335,8,FALSE)),0,VLOOKUP(D996,'[1]Combined Contribution Amounts'!$A$2:$K$1335,8,FALSE))+-IF(ISNA(VLOOKUP(D996,'[1]Combined Contribution Amounts'!$A$2:$K$1335,9,FALSE)),0,VLOOKUP(D996,'[1]Combined Contribution Amounts'!$A$2:$K$1335,9,FALSE))</f>
        <v>0</v>
      </c>
      <c r="L996" s="105">
        <f>VLOOKUP(D996,'[1]Pension Expense Details'!$D$23:$S$1407,16,FALSE)</f>
        <v>45596</v>
      </c>
      <c r="M996" s="105">
        <f>ROUND(('[1]68_InOutFlowsCurPrdAndPriorHist'!$F$28-'[1]68_InOutFlowsCurPrdAndPriorHist'!$F$31)*$H996,0)-VLOOKUP(D996,'[1]Pension Expense Details'!$D$23:$S$1407,12,FALSE)</f>
        <v>-7728</v>
      </c>
      <c r="N996" s="105">
        <f>ROUND(('[1]68_InOutFlowsCurPrdAndPriorHist'!$F$29-'[1]68_InOutFlowsCurPrdAndPriorHist'!$F$32)*$H996,0)-VLOOKUP(D996,'[1]Pension Expense Details'!$D$23:$S$1407,13,FALSE)</f>
        <v>-58391</v>
      </c>
      <c r="O996" s="105">
        <f>ROUND(('[1]68_InOutFlowsCurPrdAndPriorHist'!$F$30-'[1]68_InOutFlowsCurPrdAndPriorHist'!$F$33)*$H996,0)-VLOOKUP(D996,'[1]Pension Expense Details'!$D$23:$S$1407,14,FALSE)</f>
        <v>25250</v>
      </c>
      <c r="P996" s="105">
        <f>ROUND((VLOOKUP(D996,'[1]Schedule of Pension Amounts LW'!$B$15:$AC$1399,28,FALSE)-VLOOKUP(D996,'[1]Schedule of Pension Amounts LW'!$B$15:$AC$1399,27,FALSE))*'[1]Schedule of Pension Amounts LW'!AD$4,0)+VLOOKUP(D996,'[1]Schedule of Pension Amounts LW'!$B$15:$AH$1399,33,FALSE)-VLOOKUP(D996,'[1]Pension Expense Details'!$D$23:$S$1407,15,FALSE)</f>
        <v>3312</v>
      </c>
      <c r="Q996" s="98">
        <f t="shared" si="66"/>
        <v>485016</v>
      </c>
      <c r="R996" s="98">
        <f>ROUND('[1]68_InOutFlowsCurPrdAndPrior'!$D$32*IF(ISNA(VLOOKUP(D996,'[1]Proportionate Shares'!$D$23:$I$1359,6,FALSE)),0,VLOOKUP(D996,'[1]Proportionate Shares'!$D$23:$I$1359,6,FALSE)),0)</f>
        <v>2037</v>
      </c>
      <c r="S996" s="98">
        <f>ROUND('[1]68_InOutFlowsCurPrdAndPrior'!$D$33*IF(ISNA(VLOOKUP(D996,'[1]Proportionate Shares'!$D$23:$I$1359,6,FALSE)),0,VLOOKUP(D996,'[1]Proportionate Shares'!$D$23:$I$1359,6,FALSE)),0)</f>
        <v>150476</v>
      </c>
      <c r="T996" s="98">
        <f>ROUND('[1]68_InOutFlowsCurPrdAndPrior'!$D$35*IF(ISNA(VLOOKUP(D996,'[1]Proportionate Shares'!$D$23:$I$1359,6,FALSE)),0,VLOOKUP(D996,'[1]Proportionate Shares'!$D$23:$I$1359,6,FALSE)),0)</f>
        <v>29159</v>
      </c>
      <c r="U996" s="98">
        <f>VLOOKUP(D996,'[1]Schedule of Pension Amounts LW'!$B$15:$AS$1399,36,FALSE)</f>
        <v>55474</v>
      </c>
      <c r="V996" s="99">
        <f t="shared" si="67"/>
        <v>237146</v>
      </c>
      <c r="W996" s="98">
        <f>ROUND('[1]68_InOutFlowsCurPrdAndPrior'!$F$32*IF(ISNA(VLOOKUP(D996,'[1]Proportionate Shares'!$D$23:$I$1359,6,FALSE)),0,VLOOKUP(D996,'[1]Proportionate Shares'!$D$23:$I$1359,6,FALSE)),0)</f>
        <v>16841</v>
      </c>
      <c r="X996" s="98">
        <f>ROUND('[1]68_InOutFlowsCurPrdAndPrior'!$F$33*IF(ISNA(VLOOKUP(D996,'[1]Proportionate Shares'!$D$23:$I$1359,6,FALSE)),0,VLOOKUP(D996,'[1]Proportionate Shares'!$D$23:$I$1359,6,FALSE)),0)</f>
        <v>62184</v>
      </c>
      <c r="Y996" s="98">
        <f>ROUND('[1]68_InOutFlowsCurPrdAndPrior'!$F$35*IF(ISNA(VLOOKUP(D996,'[1]Proportionate Shares'!$D$23:$I$1359,6,FALSE)),0,VLOOKUP(D996,'[1]Proportionate Shares'!$D$23:$I$1359,6,FALSE)),0)</f>
        <v>24289</v>
      </c>
      <c r="Z996" s="98">
        <f>-VLOOKUP(D996,'[1]Schedule of Pension Amounts LW'!$B$15:$AS$1399,37,FALSE)</f>
        <v>5</v>
      </c>
      <c r="AA996" s="99">
        <f t="shared" si="68"/>
        <v>103319</v>
      </c>
      <c r="AB996" s="72">
        <f>VLOOKUP(D996,'[1]Pension Expense Details'!$D$22:$S$1407,16,FALSE)</f>
        <v>45596</v>
      </c>
      <c r="AC996" s="72">
        <f t="shared" si="69"/>
        <v>63129</v>
      </c>
      <c r="AD996" s="72">
        <f>VLOOKUP(D996,'[1]Schedule of Pension Amounts LW'!$B$15:$W$1399,22,FALSE)</f>
        <v>108725</v>
      </c>
    </row>
    <row r="997" spans="1:30" x14ac:dyDescent="0.3">
      <c r="A997" s="104"/>
      <c r="B997" s="33"/>
      <c r="C997" s="33" t="str">
        <f>VLOOKUP(D997,'[1]Employer information'!$I$3:$J$1391,2,FALSE)</f>
        <v xml:space="preserve">Public Education                                  </v>
      </c>
      <c r="D997" s="33" t="str">
        <f>'[1]Schedule of Pension Amounts LW'!B990</f>
        <v>1970</v>
      </c>
      <c r="E997" s="33" t="str">
        <f>IF(ISNA(VLOOKUP(D997,'[1]Proportionate Shares'!$D$23:$G$1400,2,FALSE)),"",VLOOKUP(D997,'[1]Proportionate Shares'!$D$23:$G$1400,2,FALSE))</f>
        <v>200906</v>
      </c>
      <c r="F997" s="33" t="str">
        <f>IF(ISNA(VLOOKUP(D997,'[1]Proportionate Shares'!$D$23:$G$1400,3,FALSE)),"",VLOOKUP(D997,'[1]Proportionate Shares'!$D$23:$G$1400,3,FALSE))</f>
        <v/>
      </c>
      <c r="G997" s="34" t="str">
        <f>VLOOKUP(D997,'[1]Employer information'!$A$3:$B$1390,2,FALSE)</f>
        <v>OLFEN ISD</v>
      </c>
      <c r="H997" s="36">
        <f>IF(ISNA(VLOOKUP(D997,'[1]Proportionate Shares'!$D$23:$I$1377,6,FALSE)),0,VLOOKUP(D997,'[1]Proportionate Shares'!$D$23:$I$1377,6,FALSE))</f>
        <v>6.4203500000000003E-6</v>
      </c>
      <c r="I997" s="105">
        <f>VLOOKUP(D997,'[1]Schedule of Pension Amounts LW'!$B$15:$E$1399,3,FALSE)</f>
        <v>309022</v>
      </c>
      <c r="J997" s="105">
        <f>-IF(ISNA(VLOOKUP(D997,'[1]Combined Contribution Amounts'!$A$2:$K$1335,5,FALSE)),0,VLOOKUP(D997,'[1]Combined Contribution Amounts'!$A$2:$K$1335,5,FALSE))</f>
        <v>-22472</v>
      </c>
      <c r="K997" s="105">
        <f>-IF(ISNA(VLOOKUP(D997,'[1]Combined Contribution Amounts'!$A$2:$K$1335,7,FALSE)),0,VLOOKUP(D997,'[1]Combined Contribution Amounts'!$A$2:$K$1335,7,FALSE))+-IF(ISNA(VLOOKUP(D997,'[1]Combined Contribution Amounts'!$A$2:$K$1335,8,FALSE)),0,VLOOKUP(D997,'[1]Combined Contribution Amounts'!$A$2:$K$1335,8,FALSE))+-IF(ISNA(VLOOKUP(D997,'[1]Combined Contribution Amounts'!$A$2:$K$1335,9,FALSE)),0,VLOOKUP(D997,'[1]Combined Contribution Amounts'!$A$2:$K$1335,9,FALSE))</f>
        <v>0</v>
      </c>
      <c r="L997" s="105">
        <f>VLOOKUP(D997,'[1]Pension Expense Details'!$D$23:$S$1407,16,FALSE)</f>
        <v>37924</v>
      </c>
      <c r="M997" s="105">
        <f>ROUND(('[1]68_InOutFlowsCurPrdAndPriorHist'!$F$28-'[1]68_InOutFlowsCurPrdAndPriorHist'!$F$31)*$H997,0)-VLOOKUP(D997,'[1]Pension Expense Details'!$D$23:$S$1407,12,FALSE)</f>
        <v>-5317</v>
      </c>
      <c r="N997" s="105">
        <f>ROUND(('[1]68_InOutFlowsCurPrdAndPriorHist'!$F$29-'[1]68_InOutFlowsCurPrdAndPriorHist'!$F$32)*$H997,0)-VLOOKUP(D997,'[1]Pension Expense Details'!$D$23:$S$1407,13,FALSE)</f>
        <v>-40180</v>
      </c>
      <c r="O997" s="105">
        <f>ROUND(('[1]68_InOutFlowsCurPrdAndPriorHist'!$F$30-'[1]68_InOutFlowsCurPrdAndPriorHist'!$F$33)*$H997,0)-VLOOKUP(D997,'[1]Pension Expense Details'!$D$23:$S$1407,14,FALSE)</f>
        <v>17375</v>
      </c>
      <c r="P997" s="105">
        <f>ROUND((VLOOKUP(D997,'[1]Schedule of Pension Amounts LW'!$B$15:$AC$1399,28,FALSE)-VLOOKUP(D997,'[1]Schedule of Pension Amounts LW'!$B$15:$AC$1399,27,FALSE))*'[1]Schedule of Pension Amounts LW'!AD$4,0)+VLOOKUP(D997,'[1]Schedule of Pension Amounts LW'!$B$15:$AH$1399,33,FALSE)-VLOOKUP(D997,'[1]Pension Expense Details'!$D$23:$S$1407,15,FALSE)</f>
        <v>37398</v>
      </c>
      <c r="Q997" s="98">
        <f t="shared" si="66"/>
        <v>333750</v>
      </c>
      <c r="R997" s="98">
        <f>ROUND('[1]68_InOutFlowsCurPrdAndPrior'!$D$32*IF(ISNA(VLOOKUP(D997,'[1]Proportionate Shares'!$D$23:$I$1359,6,FALSE)),0,VLOOKUP(D997,'[1]Proportionate Shares'!$D$23:$I$1359,6,FALSE)),0)</f>
        <v>1402</v>
      </c>
      <c r="S997" s="98">
        <f>ROUND('[1]68_InOutFlowsCurPrdAndPrior'!$D$33*IF(ISNA(VLOOKUP(D997,'[1]Proportionate Shares'!$D$23:$I$1359,6,FALSE)),0,VLOOKUP(D997,'[1]Proportionate Shares'!$D$23:$I$1359,6,FALSE)),0)</f>
        <v>103546</v>
      </c>
      <c r="T997" s="98">
        <f>ROUND('[1]68_InOutFlowsCurPrdAndPrior'!$D$35*IF(ISNA(VLOOKUP(D997,'[1]Proportionate Shares'!$D$23:$I$1359,6,FALSE)),0,VLOOKUP(D997,'[1]Proportionate Shares'!$D$23:$I$1359,6,FALSE)),0)</f>
        <v>20065</v>
      </c>
      <c r="U997" s="98">
        <f>VLOOKUP(D997,'[1]Schedule of Pension Amounts LW'!$B$15:$AS$1399,36,FALSE)</f>
        <v>95241</v>
      </c>
      <c r="V997" s="99">
        <f t="shared" si="67"/>
        <v>220254</v>
      </c>
      <c r="W997" s="98">
        <f>ROUND('[1]68_InOutFlowsCurPrdAndPrior'!$F$32*IF(ISNA(VLOOKUP(D997,'[1]Proportionate Shares'!$D$23:$I$1359,6,FALSE)),0,VLOOKUP(D997,'[1]Proportionate Shares'!$D$23:$I$1359,6,FALSE)),0)</f>
        <v>11588</v>
      </c>
      <c r="X997" s="98">
        <f>ROUND('[1]68_InOutFlowsCurPrdAndPrior'!$F$33*IF(ISNA(VLOOKUP(D997,'[1]Proportionate Shares'!$D$23:$I$1359,6,FALSE)),0,VLOOKUP(D997,'[1]Proportionate Shares'!$D$23:$I$1359,6,FALSE)),0)</f>
        <v>42790</v>
      </c>
      <c r="Y997" s="98">
        <f>ROUND('[1]68_InOutFlowsCurPrdAndPrior'!$F$35*IF(ISNA(VLOOKUP(D997,'[1]Proportionate Shares'!$D$23:$I$1359,6,FALSE)),0,VLOOKUP(D997,'[1]Proportionate Shares'!$D$23:$I$1359,6,FALSE)),0)</f>
        <v>16714</v>
      </c>
      <c r="Z997" s="98">
        <f>-VLOOKUP(D997,'[1]Schedule of Pension Amounts LW'!$B$15:$AS$1399,37,FALSE)</f>
        <v>0</v>
      </c>
      <c r="AA997" s="99">
        <f t="shared" si="68"/>
        <v>71092</v>
      </c>
      <c r="AB997" s="72">
        <f>VLOOKUP(D997,'[1]Pension Expense Details'!$D$22:$S$1407,16,FALSE)</f>
        <v>37924</v>
      </c>
      <c r="AC997" s="72">
        <f t="shared" si="69"/>
        <v>46512</v>
      </c>
      <c r="AD997" s="72">
        <f>VLOOKUP(D997,'[1]Schedule of Pension Amounts LW'!$B$15:$W$1399,22,FALSE)</f>
        <v>84436</v>
      </c>
    </row>
    <row r="998" spans="1:30" x14ac:dyDescent="0.3">
      <c r="A998" s="104"/>
      <c r="B998" s="33"/>
      <c r="C998" s="33" t="str">
        <f>VLOOKUP(D998,'[1]Employer information'!$I$3:$J$1391,2,FALSE)</f>
        <v xml:space="preserve">Public Education                                  </v>
      </c>
      <c r="D998" s="33" t="str">
        <f>'[1]Schedule of Pension Amounts LW'!B991</f>
        <v>0973</v>
      </c>
      <c r="E998" s="33" t="str">
        <f>IF(ISNA(VLOOKUP(D998,'[1]Proportionate Shares'!$D$23:$G$1400,2,FALSE)),"",VLOOKUP(D998,'[1]Proportionate Shares'!$D$23:$G$1400,2,FALSE))</f>
        <v>252903</v>
      </c>
      <c r="F998" s="33" t="str">
        <f>IF(ISNA(VLOOKUP(D998,'[1]Proportionate Shares'!$D$23:$G$1400,3,FALSE)),"",VLOOKUP(D998,'[1]Proportionate Shares'!$D$23:$G$1400,3,FALSE))</f>
        <v xml:space="preserve">   </v>
      </c>
      <c r="G998" s="34" t="str">
        <f>VLOOKUP(D998,'[1]Employer information'!$A$3:$B$1390,2,FALSE)</f>
        <v>OLNEY ISD</v>
      </c>
      <c r="H998" s="36">
        <f>IF(ISNA(VLOOKUP(D998,'[1]Proportionate Shares'!$D$23:$I$1377,6,FALSE)),0,VLOOKUP(D998,'[1]Proportionate Shares'!$D$23:$I$1377,6,FALSE))</f>
        <v>4.8470044999999998E-5</v>
      </c>
      <c r="I998" s="105">
        <f>VLOOKUP(D998,'[1]Schedule of Pension Amounts LW'!$B$15:$E$1399,3,FALSE)</f>
        <v>2793290</v>
      </c>
      <c r="J998" s="105">
        <f>-IF(ISNA(VLOOKUP(D998,'[1]Combined Contribution Amounts'!$A$2:$K$1335,5,FALSE)),0,VLOOKUP(D998,'[1]Combined Contribution Amounts'!$A$2:$K$1335,5,FALSE))</f>
        <v>-169651</v>
      </c>
      <c r="K998" s="105">
        <f>-IF(ISNA(VLOOKUP(D998,'[1]Combined Contribution Amounts'!$A$2:$K$1335,7,FALSE)),0,VLOOKUP(D998,'[1]Combined Contribution Amounts'!$A$2:$K$1335,7,FALSE))+-IF(ISNA(VLOOKUP(D998,'[1]Combined Contribution Amounts'!$A$2:$K$1335,8,FALSE)),0,VLOOKUP(D998,'[1]Combined Contribution Amounts'!$A$2:$K$1335,8,FALSE))+-IF(ISNA(VLOOKUP(D998,'[1]Combined Contribution Amounts'!$A$2:$K$1335,9,FALSE)),0,VLOOKUP(D998,'[1]Combined Contribution Amounts'!$A$2:$K$1335,9,FALSE))</f>
        <v>0</v>
      </c>
      <c r="L998" s="105">
        <f>VLOOKUP(D998,'[1]Pension Expense Details'!$D$23:$S$1407,16,FALSE)</f>
        <v>213950</v>
      </c>
      <c r="M998" s="105">
        <f>ROUND(('[1]68_InOutFlowsCurPrdAndPriorHist'!$F$28-'[1]68_InOutFlowsCurPrdAndPriorHist'!$F$31)*$H998,0)-VLOOKUP(D998,'[1]Pension Expense Details'!$D$23:$S$1407,12,FALSE)</f>
        <v>-40145</v>
      </c>
      <c r="N998" s="105">
        <f>ROUND(('[1]68_InOutFlowsCurPrdAndPriorHist'!$F$29-'[1]68_InOutFlowsCurPrdAndPriorHist'!$F$32)*$H998,0)-VLOOKUP(D998,'[1]Pension Expense Details'!$D$23:$S$1407,13,FALSE)</f>
        <v>-303336</v>
      </c>
      <c r="O998" s="105">
        <f>ROUND(('[1]68_InOutFlowsCurPrdAndPriorHist'!$F$30-'[1]68_InOutFlowsCurPrdAndPriorHist'!$F$33)*$H998,0)-VLOOKUP(D998,'[1]Pension Expense Details'!$D$23:$S$1407,14,FALSE)</f>
        <v>131172</v>
      </c>
      <c r="P998" s="105">
        <f>ROUND((VLOOKUP(D998,'[1]Schedule of Pension Amounts LW'!$B$15:$AC$1399,28,FALSE)-VLOOKUP(D998,'[1]Schedule of Pension Amounts LW'!$B$15:$AC$1399,27,FALSE))*'[1]Schedule of Pension Amounts LW'!AD$4,0)+VLOOKUP(D998,'[1]Schedule of Pension Amounts LW'!$B$15:$AH$1399,33,FALSE)-VLOOKUP(D998,'[1]Pension Expense Details'!$D$23:$S$1407,15,FALSE)</f>
        <v>-105656</v>
      </c>
      <c r="Q998" s="98">
        <f t="shared" si="66"/>
        <v>2519624</v>
      </c>
      <c r="R998" s="98">
        <f>ROUND('[1]68_InOutFlowsCurPrdAndPrior'!$D$32*IF(ISNA(VLOOKUP(D998,'[1]Proportionate Shares'!$D$23:$I$1359,6,FALSE)),0,VLOOKUP(D998,'[1]Proportionate Shares'!$D$23:$I$1359,6,FALSE)),0)</f>
        <v>10585</v>
      </c>
      <c r="S998" s="98">
        <f>ROUND('[1]68_InOutFlowsCurPrdAndPrior'!$D$33*IF(ISNA(VLOOKUP(D998,'[1]Proportionate Shares'!$D$23:$I$1359,6,FALSE)),0,VLOOKUP(D998,'[1]Proportionate Shares'!$D$23:$I$1359,6,FALSE)),0)</f>
        <v>781711</v>
      </c>
      <c r="T998" s="98">
        <f>ROUND('[1]68_InOutFlowsCurPrdAndPrior'!$D$35*IF(ISNA(VLOOKUP(D998,'[1]Proportionate Shares'!$D$23:$I$1359,6,FALSE)),0,VLOOKUP(D998,'[1]Proportionate Shares'!$D$23:$I$1359,6,FALSE)),0)</f>
        <v>151481</v>
      </c>
      <c r="U998" s="98">
        <f>VLOOKUP(D998,'[1]Schedule of Pension Amounts LW'!$B$15:$AS$1399,36,FALSE)</f>
        <v>274149</v>
      </c>
      <c r="V998" s="99">
        <f t="shared" si="67"/>
        <v>1217926</v>
      </c>
      <c r="W998" s="98">
        <f>ROUND('[1]68_InOutFlowsCurPrdAndPrior'!$F$32*IF(ISNA(VLOOKUP(D998,'[1]Proportionate Shares'!$D$23:$I$1359,6,FALSE)),0,VLOOKUP(D998,'[1]Proportionate Shares'!$D$23:$I$1359,6,FALSE)),0)</f>
        <v>87485</v>
      </c>
      <c r="X998" s="98">
        <f>ROUND('[1]68_InOutFlowsCurPrdAndPrior'!$F$33*IF(ISNA(VLOOKUP(D998,'[1]Proportionate Shares'!$D$23:$I$1359,6,FALSE)),0,VLOOKUP(D998,'[1]Proportionate Shares'!$D$23:$I$1359,6,FALSE)),0)</f>
        <v>323040</v>
      </c>
      <c r="Y998" s="98">
        <f>ROUND('[1]68_InOutFlowsCurPrdAndPrior'!$F$35*IF(ISNA(VLOOKUP(D998,'[1]Proportionate Shares'!$D$23:$I$1359,6,FALSE)),0,VLOOKUP(D998,'[1]Proportionate Shares'!$D$23:$I$1359,6,FALSE)),0)</f>
        <v>126181</v>
      </c>
      <c r="Z998" s="98">
        <f>-VLOOKUP(D998,'[1]Schedule of Pension Amounts LW'!$B$15:$AS$1399,37,FALSE)</f>
        <v>174382</v>
      </c>
      <c r="AA998" s="99">
        <f t="shared" si="68"/>
        <v>711088</v>
      </c>
      <c r="AB998" s="72">
        <f>VLOOKUP(D998,'[1]Pension Expense Details'!$D$22:$S$1407,16,FALSE)</f>
        <v>213950</v>
      </c>
      <c r="AC998" s="72">
        <f t="shared" si="69"/>
        <v>303125</v>
      </c>
      <c r="AD998" s="72">
        <f>VLOOKUP(D998,'[1]Schedule of Pension Amounts LW'!$B$15:$W$1399,22,FALSE)</f>
        <v>517075</v>
      </c>
    </row>
    <row r="999" spans="1:30" x14ac:dyDescent="0.3">
      <c r="A999" s="104"/>
      <c r="B999" s="33"/>
      <c r="C999" s="33" t="str">
        <f>VLOOKUP(D999,'[1]Employer information'!$I$3:$J$1391,2,FALSE)</f>
        <v xml:space="preserve">Public Education                                  </v>
      </c>
      <c r="D999" s="33" t="str">
        <f>'[1]Schedule of Pension Amounts LW'!B992</f>
        <v>0974</v>
      </c>
      <c r="E999" s="33" t="str">
        <f>IF(ISNA(VLOOKUP(D999,'[1]Proportionate Shares'!$D$23:$G$1400,2,FALSE)),"",VLOOKUP(D999,'[1]Proportionate Shares'!$D$23:$G$1400,2,FALSE))</f>
        <v>140905</v>
      </c>
      <c r="F999" s="33" t="str">
        <f>IF(ISNA(VLOOKUP(D999,'[1]Proportionate Shares'!$D$23:$G$1400,3,FALSE)),"",VLOOKUP(D999,'[1]Proportionate Shares'!$D$23:$G$1400,3,FALSE))</f>
        <v xml:space="preserve">   </v>
      </c>
      <c r="G999" s="34" t="str">
        <f>VLOOKUP(D999,'[1]Employer information'!$A$3:$B$1390,2,FALSE)</f>
        <v>OLTON ISD</v>
      </c>
      <c r="H999" s="36">
        <f>IF(ISNA(VLOOKUP(D999,'[1]Proportionate Shares'!$D$23:$I$1377,6,FALSE)),0,VLOOKUP(D999,'[1]Proportionate Shares'!$D$23:$I$1377,6,FALSE))</f>
        <v>3.6052759000000003E-5</v>
      </c>
      <c r="I999" s="105">
        <f>VLOOKUP(D999,'[1]Schedule of Pension Amounts LW'!$B$15:$E$1399,3,FALSE)</f>
        <v>2079074</v>
      </c>
      <c r="J999" s="105">
        <f>-IF(ISNA(VLOOKUP(D999,'[1]Combined Contribution Amounts'!$A$2:$K$1335,5,FALSE)),0,VLOOKUP(D999,'[1]Combined Contribution Amounts'!$A$2:$K$1335,5,FALSE))</f>
        <v>-126189</v>
      </c>
      <c r="K999" s="105">
        <f>-IF(ISNA(VLOOKUP(D999,'[1]Combined Contribution Amounts'!$A$2:$K$1335,7,FALSE)),0,VLOOKUP(D999,'[1]Combined Contribution Amounts'!$A$2:$K$1335,7,FALSE))+-IF(ISNA(VLOOKUP(D999,'[1]Combined Contribution Amounts'!$A$2:$K$1335,8,FALSE)),0,VLOOKUP(D999,'[1]Combined Contribution Amounts'!$A$2:$K$1335,8,FALSE))+-IF(ISNA(VLOOKUP(D999,'[1]Combined Contribution Amounts'!$A$2:$K$1335,9,FALSE)),0,VLOOKUP(D999,'[1]Combined Contribution Amounts'!$A$2:$K$1335,9,FALSE))</f>
        <v>0</v>
      </c>
      <c r="L999" s="105">
        <f>VLOOKUP(D999,'[1]Pension Expense Details'!$D$23:$S$1407,16,FALSE)</f>
        <v>158922</v>
      </c>
      <c r="M999" s="105">
        <f>ROUND(('[1]68_InOutFlowsCurPrdAndPriorHist'!$F$28-'[1]68_InOutFlowsCurPrdAndPriorHist'!$F$31)*$H999,0)-VLOOKUP(D999,'[1]Pension Expense Details'!$D$23:$S$1407,12,FALSE)</f>
        <v>-29860</v>
      </c>
      <c r="N999" s="105">
        <f>ROUND(('[1]68_InOutFlowsCurPrdAndPriorHist'!$F$29-'[1]68_InOutFlowsCurPrdAndPriorHist'!$F$32)*$H999,0)-VLOOKUP(D999,'[1]Pension Expense Details'!$D$23:$S$1407,13,FALSE)</f>
        <v>-225626</v>
      </c>
      <c r="O999" s="105">
        <f>ROUND(('[1]68_InOutFlowsCurPrdAndPriorHist'!$F$30-'[1]68_InOutFlowsCurPrdAndPriorHist'!$F$33)*$H999,0)-VLOOKUP(D999,'[1]Pension Expense Details'!$D$23:$S$1407,14,FALSE)</f>
        <v>97567</v>
      </c>
      <c r="P999" s="105">
        <f>ROUND((VLOOKUP(D999,'[1]Schedule of Pension Amounts LW'!$B$15:$AC$1399,28,FALSE)-VLOOKUP(D999,'[1]Schedule of Pension Amounts LW'!$B$15:$AC$1399,27,FALSE))*'[1]Schedule of Pension Amounts LW'!AD$4,0)+VLOOKUP(D999,'[1]Schedule of Pension Amounts LW'!$B$15:$AH$1399,33,FALSE)-VLOOKUP(D999,'[1]Pension Expense Details'!$D$23:$S$1407,15,FALSE)</f>
        <v>-79753</v>
      </c>
      <c r="Q999" s="98">
        <f t="shared" si="66"/>
        <v>1874135</v>
      </c>
      <c r="R999" s="98">
        <f>ROUND('[1]68_InOutFlowsCurPrdAndPrior'!$D$32*IF(ISNA(VLOOKUP(D999,'[1]Proportionate Shares'!$D$23:$I$1359,6,FALSE)),0,VLOOKUP(D999,'[1]Proportionate Shares'!$D$23:$I$1359,6,FALSE)),0)</f>
        <v>7873</v>
      </c>
      <c r="S999" s="98">
        <f>ROUND('[1]68_InOutFlowsCurPrdAndPrior'!$D$33*IF(ISNA(VLOOKUP(D999,'[1]Proportionate Shares'!$D$23:$I$1359,6,FALSE)),0,VLOOKUP(D999,'[1]Proportionate Shares'!$D$23:$I$1359,6,FALSE)),0)</f>
        <v>581449</v>
      </c>
      <c r="T999" s="98">
        <f>ROUND('[1]68_InOutFlowsCurPrdAndPrior'!$D$35*IF(ISNA(VLOOKUP(D999,'[1]Proportionate Shares'!$D$23:$I$1359,6,FALSE)),0,VLOOKUP(D999,'[1]Proportionate Shares'!$D$23:$I$1359,6,FALSE)),0)</f>
        <v>112674</v>
      </c>
      <c r="U999" s="98">
        <f>VLOOKUP(D999,'[1]Schedule of Pension Amounts LW'!$B$15:$AS$1399,36,FALSE)</f>
        <v>183650</v>
      </c>
      <c r="V999" s="99">
        <f t="shared" si="67"/>
        <v>885646</v>
      </c>
      <c r="W999" s="98">
        <f>ROUND('[1]68_InOutFlowsCurPrdAndPrior'!$F$32*IF(ISNA(VLOOKUP(D999,'[1]Proportionate Shares'!$D$23:$I$1359,6,FALSE)),0,VLOOKUP(D999,'[1]Proportionate Shares'!$D$23:$I$1359,6,FALSE)),0)</f>
        <v>65073</v>
      </c>
      <c r="X999" s="98">
        <f>ROUND('[1]68_InOutFlowsCurPrdAndPrior'!$F$33*IF(ISNA(VLOOKUP(D999,'[1]Proportionate Shares'!$D$23:$I$1359,6,FALSE)),0,VLOOKUP(D999,'[1]Proportionate Shares'!$D$23:$I$1359,6,FALSE)),0)</f>
        <v>240282</v>
      </c>
      <c r="Y999" s="98">
        <f>ROUND('[1]68_InOutFlowsCurPrdAndPrior'!$F$35*IF(ISNA(VLOOKUP(D999,'[1]Proportionate Shares'!$D$23:$I$1359,6,FALSE)),0,VLOOKUP(D999,'[1]Proportionate Shares'!$D$23:$I$1359,6,FALSE)),0)</f>
        <v>93855</v>
      </c>
      <c r="Z999" s="98">
        <f>-VLOOKUP(D999,'[1]Schedule of Pension Amounts LW'!$B$15:$AS$1399,37,FALSE)</f>
        <v>112223</v>
      </c>
      <c r="AA999" s="99">
        <f t="shared" si="68"/>
        <v>511433</v>
      </c>
      <c r="AB999" s="72">
        <f>VLOOKUP(D999,'[1]Pension Expense Details'!$D$22:$S$1407,16,FALSE)</f>
        <v>158922</v>
      </c>
      <c r="AC999" s="72">
        <f t="shared" si="69"/>
        <v>222199</v>
      </c>
      <c r="AD999" s="72">
        <f>VLOOKUP(D999,'[1]Schedule of Pension Amounts LW'!$B$15:$W$1399,22,FALSE)</f>
        <v>381121</v>
      </c>
    </row>
    <row r="1000" spans="1:30" x14ac:dyDescent="0.3">
      <c r="A1000" s="104"/>
      <c r="B1000" s="33"/>
      <c r="C1000" s="33" t="str">
        <f>VLOOKUP(D1000,'[1]Employer information'!$I$3:$J$1391,2,FALSE)</f>
        <v xml:space="preserve">Public Education                                  </v>
      </c>
      <c r="D1000" s="33" t="str">
        <f>'[1]Schedule of Pension Amounts LW'!B993</f>
        <v>0977</v>
      </c>
      <c r="E1000" s="33" t="str">
        <f>IF(ISNA(VLOOKUP(D1000,'[1]Proportionate Shares'!$D$23:$G$1400,2,FALSE)),"",VLOOKUP(D1000,'[1]Proportionate Shares'!$D$23:$G$1400,2,FALSE))</f>
        <v>187910</v>
      </c>
      <c r="F1000" s="33" t="str">
        <f>IF(ISNA(VLOOKUP(D1000,'[1]Proportionate Shares'!$D$23:$G$1400,3,FALSE)),"",VLOOKUP(D1000,'[1]Proportionate Shares'!$D$23:$G$1400,3,FALSE))</f>
        <v xml:space="preserve">   </v>
      </c>
      <c r="G1000" s="34" t="str">
        <f>VLOOKUP(D1000,'[1]Employer information'!$A$3:$B$1390,2,FALSE)</f>
        <v>ONALASKA ISD</v>
      </c>
      <c r="H1000" s="36">
        <f>IF(ISNA(VLOOKUP(D1000,'[1]Proportionate Shares'!$D$23:$I$1377,6,FALSE)),0,VLOOKUP(D1000,'[1]Proportionate Shares'!$D$23:$I$1377,6,FALSE))</f>
        <v>6.7111974999999995E-5</v>
      </c>
      <c r="I1000" s="105">
        <f>VLOOKUP(D1000,'[1]Schedule of Pension Amounts LW'!$B$15:$E$1399,3,FALSE)</f>
        <v>4142789</v>
      </c>
      <c r="J1000" s="105">
        <f>-IF(ISNA(VLOOKUP(D1000,'[1]Combined Contribution Amounts'!$A$2:$K$1335,5,FALSE)),0,VLOOKUP(D1000,'[1]Combined Contribution Amounts'!$A$2:$K$1335,5,FALSE))</f>
        <v>-234900</v>
      </c>
      <c r="K1000" s="105">
        <f>-IF(ISNA(VLOOKUP(D1000,'[1]Combined Contribution Amounts'!$A$2:$K$1335,7,FALSE)),0,VLOOKUP(D1000,'[1]Combined Contribution Amounts'!$A$2:$K$1335,7,FALSE))+-IF(ISNA(VLOOKUP(D1000,'[1]Combined Contribution Amounts'!$A$2:$K$1335,8,FALSE)),0,VLOOKUP(D1000,'[1]Combined Contribution Amounts'!$A$2:$K$1335,8,FALSE))+-IF(ISNA(VLOOKUP(D1000,'[1]Combined Contribution Amounts'!$A$2:$K$1335,9,FALSE)),0,VLOOKUP(D1000,'[1]Combined Contribution Amounts'!$A$2:$K$1335,9,FALSE))</f>
        <v>0</v>
      </c>
      <c r="L1000" s="105">
        <f>VLOOKUP(D1000,'[1]Pension Expense Details'!$D$23:$S$1407,16,FALSE)</f>
        <v>252985</v>
      </c>
      <c r="M1000" s="105">
        <f>ROUND(('[1]68_InOutFlowsCurPrdAndPriorHist'!$F$28-'[1]68_InOutFlowsCurPrdAndPriorHist'!$F$31)*$H1000,0)-VLOOKUP(D1000,'[1]Pension Expense Details'!$D$23:$S$1407,12,FALSE)</f>
        <v>-55585</v>
      </c>
      <c r="N1000" s="105">
        <f>ROUND(('[1]68_InOutFlowsCurPrdAndPriorHist'!$F$29-'[1]68_InOutFlowsCurPrdAndPriorHist'!$F$32)*$H1000,0)-VLOOKUP(D1000,'[1]Pension Expense Details'!$D$23:$S$1407,13,FALSE)</f>
        <v>-420000</v>
      </c>
      <c r="O1000" s="105">
        <f>ROUND(('[1]68_InOutFlowsCurPrdAndPriorHist'!$F$30-'[1]68_InOutFlowsCurPrdAndPriorHist'!$F$33)*$H1000,0)-VLOOKUP(D1000,'[1]Pension Expense Details'!$D$23:$S$1407,14,FALSE)</f>
        <v>181621</v>
      </c>
      <c r="P1000" s="105">
        <f>ROUND((VLOOKUP(D1000,'[1]Schedule of Pension Amounts LW'!$B$15:$AC$1399,28,FALSE)-VLOOKUP(D1000,'[1]Schedule of Pension Amounts LW'!$B$15:$AC$1399,27,FALSE))*'[1]Schedule of Pension Amounts LW'!AD$4,0)+VLOOKUP(D1000,'[1]Schedule of Pension Amounts LW'!$B$15:$AH$1399,33,FALSE)-VLOOKUP(D1000,'[1]Pension Expense Details'!$D$23:$S$1407,15,FALSE)</f>
        <v>-378220</v>
      </c>
      <c r="Q1000" s="98">
        <f t="shared" si="66"/>
        <v>3488690</v>
      </c>
      <c r="R1000" s="98">
        <f>ROUND('[1]68_InOutFlowsCurPrdAndPrior'!$D$32*IF(ISNA(VLOOKUP(D1000,'[1]Proportionate Shares'!$D$23:$I$1359,6,FALSE)),0,VLOOKUP(D1000,'[1]Proportionate Shares'!$D$23:$I$1359,6,FALSE)),0)</f>
        <v>14656</v>
      </c>
      <c r="S1000" s="98">
        <f>ROUND('[1]68_InOutFlowsCurPrdAndPrior'!$D$33*IF(ISNA(VLOOKUP(D1000,'[1]Proportionate Shares'!$D$23:$I$1359,6,FALSE)),0,VLOOKUP(D1000,'[1]Proportionate Shares'!$D$23:$I$1359,6,FALSE)),0)</f>
        <v>1082363</v>
      </c>
      <c r="T1000" s="98">
        <f>ROUND('[1]68_InOutFlowsCurPrdAndPrior'!$D$35*IF(ISNA(VLOOKUP(D1000,'[1]Proportionate Shares'!$D$23:$I$1359,6,FALSE)),0,VLOOKUP(D1000,'[1]Proportionate Shares'!$D$23:$I$1359,6,FALSE)),0)</f>
        <v>209741</v>
      </c>
      <c r="U1000" s="98">
        <f>VLOOKUP(D1000,'[1]Schedule of Pension Amounts LW'!$B$15:$AS$1399,36,FALSE)</f>
        <v>456194</v>
      </c>
      <c r="V1000" s="99">
        <f t="shared" si="67"/>
        <v>1762954</v>
      </c>
      <c r="W1000" s="98">
        <f>ROUND('[1]68_InOutFlowsCurPrdAndPrior'!$F$32*IF(ISNA(VLOOKUP(D1000,'[1]Proportionate Shares'!$D$23:$I$1359,6,FALSE)),0,VLOOKUP(D1000,'[1]Proportionate Shares'!$D$23:$I$1359,6,FALSE)),0)</f>
        <v>121133</v>
      </c>
      <c r="X1000" s="98">
        <f>ROUND('[1]68_InOutFlowsCurPrdAndPrior'!$F$33*IF(ISNA(VLOOKUP(D1000,'[1]Proportionate Shares'!$D$23:$I$1359,6,FALSE)),0,VLOOKUP(D1000,'[1]Proportionate Shares'!$D$23:$I$1359,6,FALSE)),0)</f>
        <v>447284</v>
      </c>
      <c r="Y1000" s="98">
        <f>ROUND('[1]68_InOutFlowsCurPrdAndPrior'!$F$35*IF(ISNA(VLOOKUP(D1000,'[1]Proportionate Shares'!$D$23:$I$1359,6,FALSE)),0,VLOOKUP(D1000,'[1]Proportionate Shares'!$D$23:$I$1359,6,FALSE)),0)</f>
        <v>174711</v>
      </c>
      <c r="Z1000" s="98">
        <f>-VLOOKUP(D1000,'[1]Schedule of Pension Amounts LW'!$B$15:$AS$1399,37,FALSE)</f>
        <v>260253</v>
      </c>
      <c r="AA1000" s="99">
        <f t="shared" si="68"/>
        <v>1003381</v>
      </c>
      <c r="AB1000" s="72">
        <f>VLOOKUP(D1000,'[1]Pension Expense Details'!$D$22:$S$1407,16,FALSE)</f>
        <v>252985</v>
      </c>
      <c r="AC1000" s="72">
        <f t="shared" si="69"/>
        <v>475735</v>
      </c>
      <c r="AD1000" s="72">
        <f>VLOOKUP(D1000,'[1]Schedule of Pension Amounts LW'!$B$15:$W$1399,22,FALSE)</f>
        <v>728720</v>
      </c>
    </row>
    <row r="1001" spans="1:30" x14ac:dyDescent="0.3">
      <c r="A1001" s="104"/>
      <c r="B1001" s="33"/>
      <c r="C1001" s="33" t="str">
        <f>VLOOKUP(D1001,'[1]Employer information'!$I$3:$J$1391,2,FALSE)</f>
        <v xml:space="preserve">Public Education                                  </v>
      </c>
      <c r="D1001" s="33" t="str">
        <f>'[1]Schedule of Pension Amounts LW'!B994</f>
        <v>0980</v>
      </c>
      <c r="E1001" s="33" t="str">
        <f>IF(ISNA(VLOOKUP(D1001,'[1]Proportionate Shares'!$D$23:$G$1400,2,FALSE)),"",VLOOKUP(D1001,'[1]Proportionate Shares'!$D$23:$G$1400,2,FALSE))</f>
        <v>125903</v>
      </c>
      <c r="F1001" s="33" t="str">
        <f>IF(ISNA(VLOOKUP(D1001,'[1]Proportionate Shares'!$D$23:$G$1400,3,FALSE)),"",VLOOKUP(D1001,'[1]Proportionate Shares'!$D$23:$G$1400,3,FALSE))</f>
        <v xml:space="preserve">   </v>
      </c>
      <c r="G1001" s="34" t="str">
        <f>VLOOKUP(D1001,'[1]Employer information'!$A$3:$B$1390,2,FALSE)</f>
        <v>ORANGE GROVE ISD</v>
      </c>
      <c r="H1001" s="36">
        <f>IF(ISNA(VLOOKUP(D1001,'[1]Proportionate Shares'!$D$23:$I$1377,6,FALSE)),0,VLOOKUP(D1001,'[1]Proportionate Shares'!$D$23:$I$1377,6,FALSE))</f>
        <v>9.3097079999999999E-5</v>
      </c>
      <c r="I1001" s="105">
        <f>VLOOKUP(D1001,'[1]Schedule of Pension Amounts LW'!$B$15:$E$1399,3,FALSE)</f>
        <v>5500097</v>
      </c>
      <c r="J1001" s="105">
        <f>-IF(ISNA(VLOOKUP(D1001,'[1]Combined Contribution Amounts'!$A$2:$K$1335,5,FALSE)),0,VLOOKUP(D1001,'[1]Combined Contribution Amounts'!$A$2:$K$1335,5,FALSE))</f>
        <v>-325851</v>
      </c>
      <c r="K1001" s="105">
        <f>-IF(ISNA(VLOOKUP(D1001,'[1]Combined Contribution Amounts'!$A$2:$K$1335,7,FALSE)),0,VLOOKUP(D1001,'[1]Combined Contribution Amounts'!$A$2:$K$1335,7,FALSE))+-IF(ISNA(VLOOKUP(D1001,'[1]Combined Contribution Amounts'!$A$2:$K$1335,8,FALSE)),0,VLOOKUP(D1001,'[1]Combined Contribution Amounts'!$A$2:$K$1335,8,FALSE))+-IF(ISNA(VLOOKUP(D1001,'[1]Combined Contribution Amounts'!$A$2:$K$1335,9,FALSE)),0,VLOOKUP(D1001,'[1]Combined Contribution Amounts'!$A$2:$K$1335,9,FALSE))</f>
        <v>0</v>
      </c>
      <c r="L1001" s="105">
        <f>VLOOKUP(D1001,'[1]Pension Expense Details'!$D$23:$S$1407,16,FALSE)</f>
        <v>389721</v>
      </c>
      <c r="M1001" s="105">
        <f>ROUND(('[1]68_InOutFlowsCurPrdAndPriorHist'!$F$28-'[1]68_InOutFlowsCurPrdAndPriorHist'!$F$31)*$H1001,0)-VLOOKUP(D1001,'[1]Pension Expense Details'!$D$23:$S$1407,12,FALSE)</f>
        <v>-77107</v>
      </c>
      <c r="N1001" s="105">
        <f>ROUND(('[1]68_InOutFlowsCurPrdAndPriorHist'!$F$29-'[1]68_InOutFlowsCurPrdAndPriorHist'!$F$32)*$H1001,0)-VLOOKUP(D1001,'[1]Pension Expense Details'!$D$23:$S$1407,13,FALSE)</f>
        <v>-582621</v>
      </c>
      <c r="O1001" s="105">
        <f>ROUND(('[1]68_InOutFlowsCurPrdAndPriorHist'!$F$30-'[1]68_InOutFlowsCurPrdAndPriorHist'!$F$33)*$H1001,0)-VLOOKUP(D1001,'[1]Pension Expense Details'!$D$23:$S$1407,14,FALSE)</f>
        <v>251943</v>
      </c>
      <c r="P1001" s="105">
        <f>ROUND((VLOOKUP(D1001,'[1]Schedule of Pension Amounts LW'!$B$15:$AC$1399,28,FALSE)-VLOOKUP(D1001,'[1]Schedule of Pension Amounts LW'!$B$15:$AC$1399,27,FALSE))*'[1]Schedule of Pension Amounts LW'!AD$4,0)+VLOOKUP(D1001,'[1]Schedule of Pension Amounts LW'!$B$15:$AH$1399,33,FALSE)-VLOOKUP(D1001,'[1]Pension Expense Details'!$D$23:$S$1407,15,FALSE)</f>
        <v>-316705</v>
      </c>
      <c r="Q1001" s="98">
        <f t="shared" si="66"/>
        <v>4839477</v>
      </c>
      <c r="R1001" s="98">
        <f>ROUND('[1]68_InOutFlowsCurPrdAndPrior'!$D$32*IF(ISNA(VLOOKUP(D1001,'[1]Proportionate Shares'!$D$23:$I$1359,6,FALSE)),0,VLOOKUP(D1001,'[1]Proportionate Shares'!$D$23:$I$1359,6,FALSE)),0)</f>
        <v>20330</v>
      </c>
      <c r="S1001" s="98">
        <f>ROUND('[1]68_InOutFlowsCurPrdAndPrior'!$D$33*IF(ISNA(VLOOKUP(D1001,'[1]Proportionate Shares'!$D$23:$I$1359,6,FALSE)),0,VLOOKUP(D1001,'[1]Proportionate Shares'!$D$23:$I$1359,6,FALSE)),0)</f>
        <v>1501444</v>
      </c>
      <c r="T1001" s="98">
        <f>ROUND('[1]68_InOutFlowsCurPrdAndPrior'!$D$35*IF(ISNA(VLOOKUP(D1001,'[1]Proportionate Shares'!$D$23:$I$1359,6,FALSE)),0,VLOOKUP(D1001,'[1]Proportionate Shares'!$D$23:$I$1359,6,FALSE)),0)</f>
        <v>290951</v>
      </c>
      <c r="U1001" s="98">
        <f>VLOOKUP(D1001,'[1]Schedule of Pension Amounts LW'!$B$15:$AS$1399,36,FALSE)</f>
        <v>970207</v>
      </c>
      <c r="V1001" s="99">
        <f t="shared" si="67"/>
        <v>2782932</v>
      </c>
      <c r="W1001" s="98">
        <f>ROUND('[1]68_InOutFlowsCurPrdAndPrior'!$F$32*IF(ISNA(VLOOKUP(D1001,'[1]Proportionate Shares'!$D$23:$I$1359,6,FALSE)),0,VLOOKUP(D1001,'[1]Proportionate Shares'!$D$23:$I$1359,6,FALSE)),0)</f>
        <v>168034</v>
      </c>
      <c r="X1001" s="98">
        <f>ROUND('[1]68_InOutFlowsCurPrdAndPrior'!$F$33*IF(ISNA(VLOOKUP(D1001,'[1]Proportionate Shares'!$D$23:$I$1359,6,FALSE)),0,VLOOKUP(D1001,'[1]Proportionate Shares'!$D$23:$I$1359,6,FALSE)),0)</f>
        <v>620467</v>
      </c>
      <c r="Y1001" s="98">
        <f>ROUND('[1]68_InOutFlowsCurPrdAndPrior'!$F$35*IF(ISNA(VLOOKUP(D1001,'[1]Proportionate Shares'!$D$23:$I$1359,6,FALSE)),0,VLOOKUP(D1001,'[1]Proportionate Shares'!$D$23:$I$1359,6,FALSE)),0)</f>
        <v>242357</v>
      </c>
      <c r="Z1001" s="98">
        <f>-VLOOKUP(D1001,'[1]Schedule of Pension Amounts LW'!$B$15:$AS$1399,37,FALSE)</f>
        <v>704743</v>
      </c>
      <c r="AA1001" s="99">
        <f t="shared" si="68"/>
        <v>1735601</v>
      </c>
      <c r="AB1001" s="72">
        <f>VLOOKUP(D1001,'[1]Pension Expense Details'!$D$22:$S$1407,16,FALSE)</f>
        <v>389721</v>
      </c>
      <c r="AC1001" s="72">
        <f t="shared" si="69"/>
        <v>660813</v>
      </c>
      <c r="AD1001" s="72">
        <f>VLOOKUP(D1001,'[1]Schedule of Pension Amounts LW'!$B$15:$W$1399,22,FALSE)</f>
        <v>1050534</v>
      </c>
    </row>
    <row r="1002" spans="1:30" x14ac:dyDescent="0.3">
      <c r="A1002" s="104"/>
      <c r="B1002" s="33"/>
      <c r="C1002" s="33" t="str">
        <f>VLOOKUP(D1002,'[1]Employer information'!$I$3:$J$1391,2,FALSE)</f>
        <v xml:space="preserve">Public Education                                  </v>
      </c>
      <c r="D1002" s="33" t="str">
        <f>'[1]Schedule of Pension Amounts LW'!B995</f>
        <v>0979</v>
      </c>
      <c r="E1002" s="33" t="str">
        <f>IF(ISNA(VLOOKUP(D1002,'[1]Proportionate Shares'!$D$23:$G$1400,2,FALSE)),"",VLOOKUP(D1002,'[1]Proportionate Shares'!$D$23:$G$1400,2,FALSE))</f>
        <v>181905</v>
      </c>
      <c r="F1002" s="33" t="str">
        <f>IF(ISNA(VLOOKUP(D1002,'[1]Proportionate Shares'!$D$23:$G$1400,3,FALSE)),"",VLOOKUP(D1002,'[1]Proportionate Shares'!$D$23:$G$1400,3,FALSE))</f>
        <v xml:space="preserve">   </v>
      </c>
      <c r="G1002" s="34" t="str">
        <f>VLOOKUP(D1002,'[1]Employer information'!$A$3:$B$1390,2,FALSE)</f>
        <v>ORANGEFIELD ISD</v>
      </c>
      <c r="H1002" s="36">
        <f>IF(ISNA(VLOOKUP(D1002,'[1]Proportionate Shares'!$D$23:$I$1377,6,FALSE)),0,VLOOKUP(D1002,'[1]Proportionate Shares'!$D$23:$I$1377,6,FALSE))</f>
        <v>8.1111492999999998E-5</v>
      </c>
      <c r="I1002" s="105">
        <f>VLOOKUP(D1002,'[1]Schedule of Pension Amounts LW'!$B$15:$E$1399,3,FALSE)</f>
        <v>4398349</v>
      </c>
      <c r="J1002" s="105">
        <f>-IF(ISNA(VLOOKUP(D1002,'[1]Combined Contribution Amounts'!$A$2:$K$1335,5,FALSE)),0,VLOOKUP(D1002,'[1]Combined Contribution Amounts'!$A$2:$K$1335,5,FALSE))</f>
        <v>-283900</v>
      </c>
      <c r="K1002" s="105">
        <f>-IF(ISNA(VLOOKUP(D1002,'[1]Combined Contribution Amounts'!$A$2:$K$1335,7,FALSE)),0,VLOOKUP(D1002,'[1]Combined Contribution Amounts'!$A$2:$K$1335,7,FALSE))+-IF(ISNA(VLOOKUP(D1002,'[1]Combined Contribution Amounts'!$A$2:$K$1335,8,FALSE)),0,VLOOKUP(D1002,'[1]Combined Contribution Amounts'!$A$2:$K$1335,8,FALSE))+-IF(ISNA(VLOOKUP(D1002,'[1]Combined Contribution Amounts'!$A$2:$K$1335,9,FALSE)),0,VLOOKUP(D1002,'[1]Combined Contribution Amounts'!$A$2:$K$1335,9,FALSE))</f>
        <v>0</v>
      </c>
      <c r="L1002" s="105">
        <f>VLOOKUP(D1002,'[1]Pension Expense Details'!$D$23:$S$1407,16,FALSE)</f>
        <v>401419</v>
      </c>
      <c r="M1002" s="105">
        <f>ROUND(('[1]68_InOutFlowsCurPrdAndPriorHist'!$F$28-'[1]68_InOutFlowsCurPrdAndPriorHist'!$F$31)*$H1002,0)-VLOOKUP(D1002,'[1]Pension Expense Details'!$D$23:$S$1407,12,FALSE)</f>
        <v>-67180</v>
      </c>
      <c r="N1002" s="105">
        <f>ROUND(('[1]68_InOutFlowsCurPrdAndPriorHist'!$F$29-'[1]68_InOutFlowsCurPrdAndPriorHist'!$F$32)*$H1002,0)-VLOOKUP(D1002,'[1]Pension Expense Details'!$D$23:$S$1407,13,FALSE)</f>
        <v>-507612</v>
      </c>
      <c r="O1002" s="105">
        <f>ROUND(('[1]68_InOutFlowsCurPrdAndPriorHist'!$F$30-'[1]68_InOutFlowsCurPrdAndPriorHist'!$F$33)*$H1002,0)-VLOOKUP(D1002,'[1]Pension Expense Details'!$D$23:$S$1407,14,FALSE)</f>
        <v>219507</v>
      </c>
      <c r="P1002" s="105">
        <f>ROUND((VLOOKUP(D1002,'[1]Schedule of Pension Amounts LW'!$B$15:$AC$1399,28,FALSE)-VLOOKUP(D1002,'[1]Schedule of Pension Amounts LW'!$B$15:$AC$1399,27,FALSE))*'[1]Schedule of Pension Amounts LW'!AD$4,0)+VLOOKUP(D1002,'[1]Schedule of Pension Amounts LW'!$B$15:$AH$1399,33,FALSE)-VLOOKUP(D1002,'[1]Pension Expense Details'!$D$23:$S$1407,15,FALSE)</f>
        <v>55846</v>
      </c>
      <c r="Q1002" s="98">
        <f t="shared" si="66"/>
        <v>4216429</v>
      </c>
      <c r="R1002" s="98">
        <f>ROUND('[1]68_InOutFlowsCurPrdAndPrior'!$D$32*IF(ISNA(VLOOKUP(D1002,'[1]Proportionate Shares'!$D$23:$I$1359,6,FALSE)),0,VLOOKUP(D1002,'[1]Proportionate Shares'!$D$23:$I$1359,6,FALSE)),0)</f>
        <v>17713</v>
      </c>
      <c r="S1002" s="98">
        <f>ROUND('[1]68_InOutFlowsCurPrdAndPrior'!$D$33*IF(ISNA(VLOOKUP(D1002,'[1]Proportionate Shares'!$D$23:$I$1359,6,FALSE)),0,VLOOKUP(D1002,'[1]Proportionate Shares'!$D$23:$I$1359,6,FALSE)),0)</f>
        <v>1308143</v>
      </c>
      <c r="T1002" s="98">
        <f>ROUND('[1]68_InOutFlowsCurPrdAndPrior'!$D$35*IF(ISNA(VLOOKUP(D1002,'[1]Proportionate Shares'!$D$23:$I$1359,6,FALSE)),0,VLOOKUP(D1002,'[1]Proportionate Shares'!$D$23:$I$1359,6,FALSE)),0)</f>
        <v>253493</v>
      </c>
      <c r="U1002" s="98">
        <f>VLOOKUP(D1002,'[1]Schedule of Pension Amounts LW'!$B$15:$AS$1399,36,FALSE)</f>
        <v>434700</v>
      </c>
      <c r="V1002" s="99">
        <f t="shared" si="67"/>
        <v>2014049</v>
      </c>
      <c r="W1002" s="98">
        <f>ROUND('[1]68_InOutFlowsCurPrdAndPrior'!$F$32*IF(ISNA(VLOOKUP(D1002,'[1]Proportionate Shares'!$D$23:$I$1359,6,FALSE)),0,VLOOKUP(D1002,'[1]Proportionate Shares'!$D$23:$I$1359,6,FALSE)),0)</f>
        <v>146401</v>
      </c>
      <c r="X1002" s="98">
        <f>ROUND('[1]68_InOutFlowsCurPrdAndPrior'!$F$33*IF(ISNA(VLOOKUP(D1002,'[1]Proportionate Shares'!$D$23:$I$1359,6,FALSE)),0,VLOOKUP(D1002,'[1]Proportionate Shares'!$D$23:$I$1359,6,FALSE)),0)</f>
        <v>540587</v>
      </c>
      <c r="Y1002" s="98">
        <f>ROUND('[1]68_InOutFlowsCurPrdAndPrior'!$F$35*IF(ISNA(VLOOKUP(D1002,'[1]Proportionate Shares'!$D$23:$I$1359,6,FALSE)),0,VLOOKUP(D1002,'[1]Proportionate Shares'!$D$23:$I$1359,6,FALSE)),0)</f>
        <v>211155</v>
      </c>
      <c r="Z1002" s="98">
        <f>-VLOOKUP(D1002,'[1]Schedule of Pension Amounts LW'!$B$15:$AS$1399,37,FALSE)</f>
        <v>45</v>
      </c>
      <c r="AA1002" s="99">
        <f t="shared" si="68"/>
        <v>898188</v>
      </c>
      <c r="AB1002" s="72">
        <f>VLOOKUP(D1002,'[1]Pension Expense Details'!$D$22:$S$1407,16,FALSE)</f>
        <v>401419</v>
      </c>
      <c r="AC1002" s="72">
        <f t="shared" si="69"/>
        <v>534448</v>
      </c>
      <c r="AD1002" s="72">
        <f>VLOOKUP(D1002,'[1]Schedule of Pension Amounts LW'!$B$15:$W$1399,22,FALSE)</f>
        <v>935867</v>
      </c>
    </row>
    <row r="1003" spans="1:30" x14ac:dyDescent="0.3">
      <c r="A1003" s="104"/>
      <c r="B1003" s="33"/>
      <c r="C1003" s="33" t="str">
        <f>VLOOKUP(D1003,'[1]Employer information'!$I$3:$J$1391,2,FALSE)</f>
        <v xml:space="preserve">Public Education                                  </v>
      </c>
      <c r="D1003" s="33" t="str">
        <f>'[1]Schedule of Pension Amounts LW'!B996</f>
        <v>0981</v>
      </c>
      <c r="E1003" s="33" t="str">
        <f>IF(ISNA(VLOOKUP(D1003,'[1]Proportionate Shares'!$D$23:$G$1400,2,FALSE)),"",VLOOKUP(D1003,'[1]Proportionate Shares'!$D$23:$G$1400,2,FALSE))</f>
        <v>230903</v>
      </c>
      <c r="F1003" s="33" t="str">
        <f>IF(ISNA(VLOOKUP(D1003,'[1]Proportionate Shares'!$D$23:$G$1400,3,FALSE)),"",VLOOKUP(D1003,'[1]Proportionate Shares'!$D$23:$G$1400,3,FALSE))</f>
        <v xml:space="preserve">   </v>
      </c>
      <c r="G1003" s="34" t="str">
        <f>VLOOKUP(D1003,'[1]Employer information'!$A$3:$B$1390,2,FALSE)</f>
        <v>ORE CITY ISD</v>
      </c>
      <c r="H1003" s="36">
        <f>IF(ISNA(VLOOKUP(D1003,'[1]Proportionate Shares'!$D$23:$I$1377,6,FALSE)),0,VLOOKUP(D1003,'[1]Proportionate Shares'!$D$23:$I$1377,6,FALSE))</f>
        <v>4.9586007000000002E-5</v>
      </c>
      <c r="I1003" s="105">
        <f>VLOOKUP(D1003,'[1]Schedule of Pension Amounts LW'!$B$15:$E$1399,3,FALSE)</f>
        <v>2490689</v>
      </c>
      <c r="J1003" s="105">
        <f>-IF(ISNA(VLOOKUP(D1003,'[1]Combined Contribution Amounts'!$A$2:$K$1335,5,FALSE)),0,VLOOKUP(D1003,'[1]Combined Contribution Amounts'!$A$2:$K$1335,5,FALSE))</f>
        <v>-173557</v>
      </c>
      <c r="K1003" s="105">
        <f>-IF(ISNA(VLOOKUP(D1003,'[1]Combined Contribution Amounts'!$A$2:$K$1335,7,FALSE)),0,VLOOKUP(D1003,'[1]Combined Contribution Amounts'!$A$2:$K$1335,7,FALSE))+-IF(ISNA(VLOOKUP(D1003,'[1]Combined Contribution Amounts'!$A$2:$K$1335,8,FALSE)),0,VLOOKUP(D1003,'[1]Combined Contribution Amounts'!$A$2:$K$1335,8,FALSE))+-IF(ISNA(VLOOKUP(D1003,'[1]Combined Contribution Amounts'!$A$2:$K$1335,9,FALSE)),0,VLOOKUP(D1003,'[1]Combined Contribution Amounts'!$A$2:$K$1335,9,FALSE))</f>
        <v>0</v>
      </c>
      <c r="L1003" s="105">
        <f>VLOOKUP(D1003,'[1]Pension Expense Details'!$D$23:$S$1407,16,FALSE)</f>
        <v>276546</v>
      </c>
      <c r="M1003" s="105">
        <f>ROUND(('[1]68_InOutFlowsCurPrdAndPriorHist'!$F$28-'[1]68_InOutFlowsCurPrdAndPriorHist'!$F$31)*$H1003,0)-VLOOKUP(D1003,'[1]Pension Expense Details'!$D$23:$S$1407,12,FALSE)</f>
        <v>-41069</v>
      </c>
      <c r="N1003" s="105">
        <f>ROUND(('[1]68_InOutFlowsCurPrdAndPriorHist'!$F$29-'[1]68_InOutFlowsCurPrdAndPriorHist'!$F$32)*$H1003,0)-VLOOKUP(D1003,'[1]Pension Expense Details'!$D$23:$S$1407,13,FALSE)</f>
        <v>-310319</v>
      </c>
      <c r="O1003" s="105">
        <f>ROUND(('[1]68_InOutFlowsCurPrdAndPriorHist'!$F$30-'[1]68_InOutFlowsCurPrdAndPriorHist'!$F$33)*$H1003,0)-VLOOKUP(D1003,'[1]Pension Expense Details'!$D$23:$S$1407,14,FALSE)</f>
        <v>134192</v>
      </c>
      <c r="P1003" s="105">
        <f>ROUND((VLOOKUP(D1003,'[1]Schedule of Pension Amounts LW'!$B$15:$AC$1399,28,FALSE)-VLOOKUP(D1003,'[1]Schedule of Pension Amounts LW'!$B$15:$AC$1399,27,FALSE))*'[1]Schedule of Pension Amounts LW'!AD$4,0)+VLOOKUP(D1003,'[1]Schedule of Pension Amounts LW'!$B$15:$AH$1399,33,FALSE)-VLOOKUP(D1003,'[1]Pension Expense Details'!$D$23:$S$1407,15,FALSE)</f>
        <v>201154</v>
      </c>
      <c r="Q1003" s="98">
        <f t="shared" si="66"/>
        <v>2577636</v>
      </c>
      <c r="R1003" s="98">
        <f>ROUND('[1]68_InOutFlowsCurPrdAndPrior'!$D$32*IF(ISNA(VLOOKUP(D1003,'[1]Proportionate Shares'!$D$23:$I$1359,6,FALSE)),0,VLOOKUP(D1003,'[1]Proportionate Shares'!$D$23:$I$1359,6,FALSE)),0)</f>
        <v>10828</v>
      </c>
      <c r="S1003" s="98">
        <f>ROUND('[1]68_InOutFlowsCurPrdAndPrior'!$D$33*IF(ISNA(VLOOKUP(D1003,'[1]Proportionate Shares'!$D$23:$I$1359,6,FALSE)),0,VLOOKUP(D1003,'[1]Proportionate Shares'!$D$23:$I$1359,6,FALSE)),0)</f>
        <v>799709</v>
      </c>
      <c r="T1003" s="98">
        <f>ROUND('[1]68_InOutFlowsCurPrdAndPrior'!$D$35*IF(ISNA(VLOOKUP(D1003,'[1]Proportionate Shares'!$D$23:$I$1359,6,FALSE)),0,VLOOKUP(D1003,'[1]Proportionate Shares'!$D$23:$I$1359,6,FALSE)),0)</f>
        <v>154968</v>
      </c>
      <c r="U1003" s="98">
        <f>VLOOKUP(D1003,'[1]Schedule of Pension Amounts LW'!$B$15:$AS$1399,36,FALSE)</f>
        <v>315464</v>
      </c>
      <c r="V1003" s="99">
        <f t="shared" si="67"/>
        <v>1280969</v>
      </c>
      <c r="W1003" s="98">
        <f>ROUND('[1]68_InOutFlowsCurPrdAndPrior'!$F$32*IF(ISNA(VLOOKUP(D1003,'[1]Proportionate Shares'!$D$23:$I$1359,6,FALSE)),0,VLOOKUP(D1003,'[1]Proportionate Shares'!$D$23:$I$1359,6,FALSE)),0)</f>
        <v>89500</v>
      </c>
      <c r="X1003" s="98">
        <f>ROUND('[1]68_InOutFlowsCurPrdAndPrior'!$F$33*IF(ISNA(VLOOKUP(D1003,'[1]Proportionate Shares'!$D$23:$I$1359,6,FALSE)),0,VLOOKUP(D1003,'[1]Proportionate Shares'!$D$23:$I$1359,6,FALSE)),0)</f>
        <v>330478</v>
      </c>
      <c r="Y1003" s="98">
        <f>ROUND('[1]68_InOutFlowsCurPrdAndPrior'!$F$35*IF(ISNA(VLOOKUP(D1003,'[1]Proportionate Shares'!$D$23:$I$1359,6,FALSE)),0,VLOOKUP(D1003,'[1]Proportionate Shares'!$D$23:$I$1359,6,FALSE)),0)</f>
        <v>129086</v>
      </c>
      <c r="Z1003" s="98">
        <f>-VLOOKUP(D1003,'[1]Schedule of Pension Amounts LW'!$B$15:$AS$1399,37,FALSE)</f>
        <v>95397</v>
      </c>
      <c r="AA1003" s="99">
        <f t="shared" si="68"/>
        <v>644461</v>
      </c>
      <c r="AB1003" s="72">
        <f>VLOOKUP(D1003,'[1]Pension Expense Details'!$D$22:$S$1407,16,FALSE)</f>
        <v>276546</v>
      </c>
      <c r="AC1003" s="72">
        <f t="shared" si="69"/>
        <v>260273</v>
      </c>
      <c r="AD1003" s="72">
        <f>VLOOKUP(D1003,'[1]Schedule of Pension Amounts LW'!$B$15:$W$1399,22,FALSE)</f>
        <v>536819</v>
      </c>
    </row>
    <row r="1004" spans="1:30" x14ac:dyDescent="0.3">
      <c r="A1004" s="104"/>
      <c r="B1004" s="33"/>
      <c r="C1004" s="33" t="str">
        <f>VLOOKUP(D1004,'[1]Employer information'!$I$3:$J$1391,2,FALSE)</f>
        <v xml:space="preserve">Public Education                                  </v>
      </c>
      <c r="D1004" s="33" t="str">
        <f>'[1]Schedule of Pension Amounts LW'!B997</f>
        <v>0982</v>
      </c>
      <c r="E1004" s="33" t="str">
        <f>IF(ISNA(VLOOKUP(D1004,'[1]Proportionate Shares'!$D$23:$G$1400,2,FALSE)),"",VLOOKUP(D1004,'[1]Proportionate Shares'!$D$23:$G$1400,2,FALSE))</f>
        <v>201908</v>
      </c>
      <c r="F1004" s="33" t="str">
        <f>IF(ISNA(VLOOKUP(D1004,'[1]Proportionate Shares'!$D$23:$G$1400,3,FALSE)),"",VLOOKUP(D1004,'[1]Proportionate Shares'!$D$23:$G$1400,3,FALSE))</f>
        <v xml:space="preserve">   </v>
      </c>
      <c r="G1004" s="34" t="str">
        <f>VLOOKUP(D1004,'[1]Employer information'!$A$3:$B$1390,2,FALSE)</f>
        <v>OVERTON ISD</v>
      </c>
      <c r="H1004" s="36">
        <f>IF(ISNA(VLOOKUP(D1004,'[1]Proportionate Shares'!$D$23:$I$1377,6,FALSE)),0,VLOOKUP(D1004,'[1]Proportionate Shares'!$D$23:$I$1377,6,FALSE))</f>
        <v>2.7118495000000001E-5</v>
      </c>
      <c r="I1004" s="105">
        <f>VLOOKUP(D1004,'[1]Schedule of Pension Amounts LW'!$B$15:$E$1399,3,FALSE)</f>
        <v>1322572</v>
      </c>
      <c r="J1004" s="105">
        <f>-IF(ISNA(VLOOKUP(D1004,'[1]Combined Contribution Amounts'!$A$2:$K$1335,5,FALSE)),0,VLOOKUP(D1004,'[1]Combined Contribution Amounts'!$A$2:$K$1335,5,FALSE))</f>
        <v>-94918</v>
      </c>
      <c r="K1004" s="105">
        <f>-IF(ISNA(VLOOKUP(D1004,'[1]Combined Contribution Amounts'!$A$2:$K$1335,7,FALSE)),0,VLOOKUP(D1004,'[1]Combined Contribution Amounts'!$A$2:$K$1335,7,FALSE))+-IF(ISNA(VLOOKUP(D1004,'[1]Combined Contribution Amounts'!$A$2:$K$1335,8,FALSE)),0,VLOOKUP(D1004,'[1]Combined Contribution Amounts'!$A$2:$K$1335,8,FALSE))+-IF(ISNA(VLOOKUP(D1004,'[1]Combined Contribution Amounts'!$A$2:$K$1335,9,FALSE)),0,VLOOKUP(D1004,'[1]Combined Contribution Amounts'!$A$2:$K$1335,9,FALSE))</f>
        <v>0</v>
      </c>
      <c r="L1004" s="105">
        <f>VLOOKUP(D1004,'[1]Pension Expense Details'!$D$23:$S$1407,16,FALSE)</f>
        <v>157463</v>
      </c>
      <c r="M1004" s="105">
        <f>ROUND(('[1]68_InOutFlowsCurPrdAndPriorHist'!$F$28-'[1]68_InOutFlowsCurPrdAndPriorHist'!$F$31)*$H1004,0)-VLOOKUP(D1004,'[1]Pension Expense Details'!$D$23:$S$1407,12,FALSE)</f>
        <v>-22460</v>
      </c>
      <c r="N1004" s="105">
        <f>ROUND(('[1]68_InOutFlowsCurPrdAndPriorHist'!$F$29-'[1]68_InOutFlowsCurPrdAndPriorHist'!$F$32)*$H1004,0)-VLOOKUP(D1004,'[1]Pension Expense Details'!$D$23:$S$1407,13,FALSE)</f>
        <v>-169713</v>
      </c>
      <c r="O1004" s="105">
        <f>ROUND(('[1]68_InOutFlowsCurPrdAndPriorHist'!$F$30-'[1]68_InOutFlowsCurPrdAndPriorHist'!$F$33)*$H1004,0)-VLOOKUP(D1004,'[1]Pension Expense Details'!$D$23:$S$1407,14,FALSE)</f>
        <v>73389</v>
      </c>
      <c r="P1004" s="105">
        <f>ROUND((VLOOKUP(D1004,'[1]Schedule of Pension Amounts LW'!$B$15:$AC$1399,28,FALSE)-VLOOKUP(D1004,'[1]Schedule of Pension Amounts LW'!$B$15:$AC$1399,27,FALSE))*'[1]Schedule of Pension Amounts LW'!AD$4,0)+VLOOKUP(D1004,'[1]Schedule of Pension Amounts LW'!$B$15:$AH$1399,33,FALSE)-VLOOKUP(D1004,'[1]Pension Expense Details'!$D$23:$S$1407,15,FALSE)</f>
        <v>143371</v>
      </c>
      <c r="Q1004" s="98">
        <f t="shared" si="66"/>
        <v>1409704</v>
      </c>
      <c r="R1004" s="98">
        <f>ROUND('[1]68_InOutFlowsCurPrdAndPrior'!$D$32*IF(ISNA(VLOOKUP(D1004,'[1]Proportionate Shares'!$D$23:$I$1359,6,FALSE)),0,VLOOKUP(D1004,'[1]Proportionate Shares'!$D$23:$I$1359,6,FALSE)),0)</f>
        <v>5922</v>
      </c>
      <c r="S1004" s="98">
        <f>ROUND('[1]68_InOutFlowsCurPrdAndPrior'!$D$33*IF(ISNA(VLOOKUP(D1004,'[1]Proportionate Shares'!$D$23:$I$1359,6,FALSE)),0,VLOOKUP(D1004,'[1]Proportionate Shares'!$D$23:$I$1359,6,FALSE)),0)</f>
        <v>437359</v>
      </c>
      <c r="T1004" s="98">
        <f>ROUND('[1]68_InOutFlowsCurPrdAndPrior'!$D$35*IF(ISNA(VLOOKUP(D1004,'[1]Proportionate Shares'!$D$23:$I$1359,6,FALSE)),0,VLOOKUP(D1004,'[1]Proportionate Shares'!$D$23:$I$1359,6,FALSE)),0)</f>
        <v>84752</v>
      </c>
      <c r="U1004" s="98">
        <f>VLOOKUP(D1004,'[1]Schedule of Pension Amounts LW'!$B$15:$AS$1399,36,FALSE)</f>
        <v>290273</v>
      </c>
      <c r="V1004" s="99">
        <f t="shared" si="67"/>
        <v>818306</v>
      </c>
      <c r="W1004" s="98">
        <f>ROUND('[1]68_InOutFlowsCurPrdAndPrior'!$F$32*IF(ISNA(VLOOKUP(D1004,'[1]Proportionate Shares'!$D$23:$I$1359,6,FALSE)),0,VLOOKUP(D1004,'[1]Proportionate Shares'!$D$23:$I$1359,6,FALSE)),0)</f>
        <v>48947</v>
      </c>
      <c r="X1004" s="98">
        <f>ROUND('[1]68_InOutFlowsCurPrdAndPrior'!$F$33*IF(ISNA(VLOOKUP(D1004,'[1]Proportionate Shares'!$D$23:$I$1359,6,FALSE)),0,VLOOKUP(D1004,'[1]Proportionate Shares'!$D$23:$I$1359,6,FALSE)),0)</f>
        <v>180738</v>
      </c>
      <c r="Y1004" s="98">
        <f>ROUND('[1]68_InOutFlowsCurPrdAndPrior'!$F$35*IF(ISNA(VLOOKUP(D1004,'[1]Proportionate Shares'!$D$23:$I$1359,6,FALSE)),0,VLOOKUP(D1004,'[1]Proportionate Shares'!$D$23:$I$1359,6,FALSE)),0)</f>
        <v>70597</v>
      </c>
      <c r="Z1004" s="98">
        <f>-VLOOKUP(D1004,'[1]Schedule of Pension Amounts LW'!$B$15:$AS$1399,37,FALSE)</f>
        <v>23802</v>
      </c>
      <c r="AA1004" s="99">
        <f t="shared" si="68"/>
        <v>324084</v>
      </c>
      <c r="AB1004" s="72">
        <f>VLOOKUP(D1004,'[1]Pension Expense Details'!$D$22:$S$1407,16,FALSE)</f>
        <v>157463</v>
      </c>
      <c r="AC1004" s="72">
        <f t="shared" si="69"/>
        <v>172153</v>
      </c>
      <c r="AD1004" s="72">
        <f>VLOOKUP(D1004,'[1]Schedule of Pension Amounts LW'!$B$15:$W$1399,22,FALSE)</f>
        <v>329616</v>
      </c>
    </row>
    <row r="1005" spans="1:30" x14ac:dyDescent="0.3">
      <c r="A1005" s="104"/>
      <c r="B1005" s="33"/>
      <c r="C1005" s="33" t="str">
        <f>VLOOKUP(D1005,'[1]Employer information'!$I$3:$J$1391,2,FALSE)</f>
        <v xml:space="preserve">Public Education                                  </v>
      </c>
      <c r="D1005" s="33" t="str">
        <f>'[1]Schedule of Pension Amounts LW'!B998</f>
        <v>0983</v>
      </c>
      <c r="E1005" s="33" t="str">
        <f>IF(ISNA(VLOOKUP(D1005,'[1]Proportionate Shares'!$D$23:$G$1400,2,FALSE)),"",VLOOKUP(D1005,'[1]Proportionate Shares'!$D$23:$G$1400,2,FALSE))</f>
        <v>051901</v>
      </c>
      <c r="F1005" s="33" t="str">
        <f>IF(ISNA(VLOOKUP(D1005,'[1]Proportionate Shares'!$D$23:$G$1400,3,FALSE)),"",VLOOKUP(D1005,'[1]Proportionate Shares'!$D$23:$G$1400,3,FALSE))</f>
        <v xml:space="preserve">   </v>
      </c>
      <c r="G1005" s="34" t="str">
        <f>VLOOKUP(D1005,'[1]Employer information'!$A$3:$B$1390,2,FALSE)</f>
        <v>PADUCAH ISD</v>
      </c>
      <c r="H1005" s="36">
        <f>IF(ISNA(VLOOKUP(D1005,'[1]Proportionate Shares'!$D$23:$I$1377,6,FALSE)),0,VLOOKUP(D1005,'[1]Proportionate Shares'!$D$23:$I$1377,6,FALSE))</f>
        <v>1.0639919E-5</v>
      </c>
      <c r="I1005" s="105">
        <f>VLOOKUP(D1005,'[1]Schedule of Pension Amounts LW'!$B$15:$E$1399,3,FALSE)</f>
        <v>583781</v>
      </c>
      <c r="J1005" s="105">
        <f>-IF(ISNA(VLOOKUP(D1005,'[1]Combined Contribution Amounts'!$A$2:$K$1335,5,FALSE)),0,VLOOKUP(D1005,'[1]Combined Contribution Amounts'!$A$2:$K$1335,5,FALSE))</f>
        <v>-37241</v>
      </c>
      <c r="K1005" s="105">
        <f>-IF(ISNA(VLOOKUP(D1005,'[1]Combined Contribution Amounts'!$A$2:$K$1335,7,FALSE)),0,VLOOKUP(D1005,'[1]Combined Contribution Amounts'!$A$2:$K$1335,7,FALSE))+-IF(ISNA(VLOOKUP(D1005,'[1]Combined Contribution Amounts'!$A$2:$K$1335,8,FALSE)),0,VLOOKUP(D1005,'[1]Combined Contribution Amounts'!$A$2:$K$1335,8,FALSE))+-IF(ISNA(VLOOKUP(D1005,'[1]Combined Contribution Amounts'!$A$2:$K$1335,9,FALSE)),0,VLOOKUP(D1005,'[1]Combined Contribution Amounts'!$A$2:$K$1335,9,FALSE))</f>
        <v>0</v>
      </c>
      <c r="L1005" s="105">
        <f>VLOOKUP(D1005,'[1]Pension Expense Details'!$D$23:$S$1407,16,FALSE)</f>
        <v>51584</v>
      </c>
      <c r="M1005" s="105">
        <f>ROUND(('[1]68_InOutFlowsCurPrdAndPriorHist'!$F$28-'[1]68_InOutFlowsCurPrdAndPriorHist'!$F$31)*$H1005,0)-VLOOKUP(D1005,'[1]Pension Expense Details'!$D$23:$S$1407,12,FALSE)</f>
        <v>-8813</v>
      </c>
      <c r="N1005" s="105">
        <f>ROUND(('[1]68_InOutFlowsCurPrdAndPriorHist'!$F$29-'[1]68_InOutFlowsCurPrdAndPriorHist'!$F$32)*$H1005,0)-VLOOKUP(D1005,'[1]Pension Expense Details'!$D$23:$S$1407,13,FALSE)</f>
        <v>-66586</v>
      </c>
      <c r="O1005" s="105">
        <f>ROUND(('[1]68_InOutFlowsCurPrdAndPriorHist'!$F$30-'[1]68_InOutFlowsCurPrdAndPriorHist'!$F$33)*$H1005,0)-VLOOKUP(D1005,'[1]Pension Expense Details'!$D$23:$S$1407,14,FALSE)</f>
        <v>28794</v>
      </c>
      <c r="P1005" s="105">
        <f>ROUND((VLOOKUP(D1005,'[1]Schedule of Pension Amounts LW'!$B$15:$AC$1399,28,FALSE)-VLOOKUP(D1005,'[1]Schedule of Pension Amounts LW'!$B$15:$AC$1399,27,FALSE))*'[1]Schedule of Pension Amounts LW'!AD$4,0)+VLOOKUP(D1005,'[1]Schedule of Pension Amounts LW'!$B$15:$AH$1399,33,FALSE)-VLOOKUP(D1005,'[1]Pension Expense Details'!$D$23:$S$1407,15,FALSE)</f>
        <v>1577</v>
      </c>
      <c r="Q1005" s="98">
        <f t="shared" si="66"/>
        <v>553096</v>
      </c>
      <c r="R1005" s="98">
        <f>ROUND('[1]68_InOutFlowsCurPrdAndPrior'!$D$32*IF(ISNA(VLOOKUP(D1005,'[1]Proportionate Shares'!$D$23:$I$1359,6,FALSE)),0,VLOOKUP(D1005,'[1]Proportionate Shares'!$D$23:$I$1359,6,FALSE)),0)</f>
        <v>2323</v>
      </c>
      <c r="S1005" s="98">
        <f>ROUND('[1]68_InOutFlowsCurPrdAndPrior'!$D$33*IF(ISNA(VLOOKUP(D1005,'[1]Proportionate Shares'!$D$23:$I$1359,6,FALSE)),0,VLOOKUP(D1005,'[1]Proportionate Shares'!$D$23:$I$1359,6,FALSE)),0)</f>
        <v>171598</v>
      </c>
      <c r="T1005" s="98">
        <f>ROUND('[1]68_InOutFlowsCurPrdAndPrior'!$D$35*IF(ISNA(VLOOKUP(D1005,'[1]Proportionate Shares'!$D$23:$I$1359,6,FALSE)),0,VLOOKUP(D1005,'[1]Proportionate Shares'!$D$23:$I$1359,6,FALSE)),0)</f>
        <v>33252</v>
      </c>
      <c r="U1005" s="98">
        <f>VLOOKUP(D1005,'[1]Schedule of Pension Amounts LW'!$B$15:$AS$1399,36,FALSE)</f>
        <v>50370</v>
      </c>
      <c r="V1005" s="99">
        <f t="shared" si="67"/>
        <v>257543</v>
      </c>
      <c r="W1005" s="98">
        <f>ROUND('[1]68_InOutFlowsCurPrdAndPrior'!$F$32*IF(ISNA(VLOOKUP(D1005,'[1]Proportionate Shares'!$D$23:$I$1359,6,FALSE)),0,VLOOKUP(D1005,'[1]Proportionate Shares'!$D$23:$I$1359,6,FALSE)),0)</f>
        <v>19204</v>
      </c>
      <c r="X1005" s="98">
        <f>ROUND('[1]68_InOutFlowsCurPrdAndPrior'!$F$33*IF(ISNA(VLOOKUP(D1005,'[1]Proportionate Shares'!$D$23:$I$1359,6,FALSE)),0,VLOOKUP(D1005,'[1]Proportionate Shares'!$D$23:$I$1359,6,FALSE)),0)</f>
        <v>70912</v>
      </c>
      <c r="Y1005" s="98">
        <f>ROUND('[1]68_InOutFlowsCurPrdAndPrior'!$F$35*IF(ISNA(VLOOKUP(D1005,'[1]Proportionate Shares'!$D$23:$I$1359,6,FALSE)),0,VLOOKUP(D1005,'[1]Proportionate Shares'!$D$23:$I$1359,6,FALSE)),0)</f>
        <v>27699</v>
      </c>
      <c r="Z1005" s="98">
        <f>-VLOOKUP(D1005,'[1]Schedule of Pension Amounts LW'!$B$15:$AS$1399,37,FALSE)</f>
        <v>32273</v>
      </c>
      <c r="AA1005" s="99">
        <f t="shared" si="68"/>
        <v>150088</v>
      </c>
      <c r="AB1005" s="72">
        <f>VLOOKUP(D1005,'[1]Pension Expense Details'!$D$22:$S$1407,16,FALSE)</f>
        <v>51584</v>
      </c>
      <c r="AC1005" s="72">
        <f t="shared" si="69"/>
        <v>62139</v>
      </c>
      <c r="AD1005" s="72">
        <f>VLOOKUP(D1005,'[1]Schedule of Pension Amounts LW'!$B$15:$W$1399,22,FALSE)</f>
        <v>113723</v>
      </c>
    </row>
    <row r="1006" spans="1:30" x14ac:dyDescent="0.3">
      <c r="A1006" s="104"/>
      <c r="B1006" s="33"/>
      <c r="C1006" s="33" t="str">
        <f>VLOOKUP(D1006,'[1]Employer information'!$I$3:$J$1391,2,FALSE)</f>
        <v xml:space="preserve">Public Education                                  </v>
      </c>
      <c r="D1006" s="33" t="str">
        <f>'[1]Schedule of Pension Amounts LW'!B999</f>
        <v>1940</v>
      </c>
      <c r="E1006" s="33" t="str">
        <f>IF(ISNA(VLOOKUP(D1006,'[1]Proportionate Shares'!$D$23:$G$1400,2,FALSE)),"",VLOOKUP(D1006,'[1]Proportionate Shares'!$D$23:$G$1400,2,FALSE))</f>
        <v>104907</v>
      </c>
      <c r="F1006" s="33" t="str">
        <f>IF(ISNA(VLOOKUP(D1006,'[1]Proportionate Shares'!$D$23:$G$1400,3,FALSE)),"",VLOOKUP(D1006,'[1]Proportionate Shares'!$D$23:$G$1400,3,FALSE))</f>
        <v/>
      </c>
      <c r="G1006" s="34" t="str">
        <f>VLOOKUP(D1006,'[1]Employer information'!$A$3:$B$1390,2,FALSE)</f>
        <v>PAINT CREEK ISD</v>
      </c>
      <c r="H1006" s="36">
        <f>IF(ISNA(VLOOKUP(D1006,'[1]Proportionate Shares'!$D$23:$I$1377,6,FALSE)),0,VLOOKUP(D1006,'[1]Proportionate Shares'!$D$23:$I$1377,6,FALSE))</f>
        <v>8.5382769999999996E-6</v>
      </c>
      <c r="I1006" s="105">
        <f>VLOOKUP(D1006,'[1]Schedule of Pension Amounts LW'!$B$15:$E$1399,3,FALSE)</f>
        <v>456875</v>
      </c>
      <c r="J1006" s="105">
        <f>-IF(ISNA(VLOOKUP(D1006,'[1]Combined Contribution Amounts'!$A$2:$K$1335,5,FALSE)),0,VLOOKUP(D1006,'[1]Combined Contribution Amounts'!$A$2:$K$1335,5,FALSE))</f>
        <v>-29885</v>
      </c>
      <c r="K1006" s="105">
        <f>-IF(ISNA(VLOOKUP(D1006,'[1]Combined Contribution Amounts'!$A$2:$K$1335,7,FALSE)),0,VLOOKUP(D1006,'[1]Combined Contribution Amounts'!$A$2:$K$1335,7,FALSE))+-IF(ISNA(VLOOKUP(D1006,'[1]Combined Contribution Amounts'!$A$2:$K$1335,8,FALSE)),0,VLOOKUP(D1006,'[1]Combined Contribution Amounts'!$A$2:$K$1335,8,FALSE))+-IF(ISNA(VLOOKUP(D1006,'[1]Combined Contribution Amounts'!$A$2:$K$1335,9,FALSE)),0,VLOOKUP(D1006,'[1]Combined Contribution Amounts'!$A$2:$K$1335,9,FALSE))</f>
        <v>0</v>
      </c>
      <c r="L1006" s="105">
        <f>VLOOKUP(D1006,'[1]Pension Expense Details'!$D$23:$S$1407,16,FALSE)</f>
        <v>43218</v>
      </c>
      <c r="M1006" s="105">
        <f>ROUND(('[1]68_InOutFlowsCurPrdAndPriorHist'!$F$28-'[1]68_InOutFlowsCurPrdAndPriorHist'!$F$31)*$H1006,0)-VLOOKUP(D1006,'[1]Pension Expense Details'!$D$23:$S$1407,12,FALSE)</f>
        <v>-7072</v>
      </c>
      <c r="N1006" s="105">
        <f>ROUND(('[1]68_InOutFlowsCurPrdAndPriorHist'!$F$29-'[1]68_InOutFlowsCurPrdAndPriorHist'!$F$32)*$H1006,0)-VLOOKUP(D1006,'[1]Pension Expense Details'!$D$23:$S$1407,13,FALSE)</f>
        <v>-53434</v>
      </c>
      <c r="O1006" s="105">
        <f>ROUND(('[1]68_InOutFlowsCurPrdAndPriorHist'!$F$30-'[1]68_InOutFlowsCurPrdAndPriorHist'!$F$33)*$H1006,0)-VLOOKUP(D1006,'[1]Pension Expense Details'!$D$23:$S$1407,14,FALSE)</f>
        <v>23106</v>
      </c>
      <c r="P1006" s="105">
        <f>ROUND((VLOOKUP(D1006,'[1]Schedule of Pension Amounts LW'!$B$15:$AC$1399,28,FALSE)-VLOOKUP(D1006,'[1]Schedule of Pension Amounts LW'!$B$15:$AC$1399,27,FALSE))*'[1]Schedule of Pension Amounts LW'!AD$4,0)+VLOOKUP(D1006,'[1]Schedule of Pension Amounts LW'!$B$15:$AH$1399,33,FALSE)-VLOOKUP(D1006,'[1]Pension Expense Details'!$D$23:$S$1407,15,FALSE)</f>
        <v>11038</v>
      </c>
      <c r="Q1006" s="98">
        <f t="shared" si="66"/>
        <v>443846</v>
      </c>
      <c r="R1006" s="98">
        <f>ROUND('[1]68_InOutFlowsCurPrdAndPrior'!$D$32*IF(ISNA(VLOOKUP(D1006,'[1]Proportionate Shares'!$D$23:$I$1359,6,FALSE)),0,VLOOKUP(D1006,'[1]Proportionate Shares'!$D$23:$I$1359,6,FALSE)),0)</f>
        <v>1865</v>
      </c>
      <c r="S1006" s="98">
        <f>ROUND('[1]68_InOutFlowsCurPrdAndPrior'!$D$33*IF(ISNA(VLOOKUP(D1006,'[1]Proportionate Shares'!$D$23:$I$1359,6,FALSE)),0,VLOOKUP(D1006,'[1]Proportionate Shares'!$D$23:$I$1359,6,FALSE)),0)</f>
        <v>137703</v>
      </c>
      <c r="T1006" s="98">
        <f>ROUND('[1]68_InOutFlowsCurPrdAndPrior'!$D$35*IF(ISNA(VLOOKUP(D1006,'[1]Proportionate Shares'!$D$23:$I$1359,6,FALSE)),0,VLOOKUP(D1006,'[1]Proportionate Shares'!$D$23:$I$1359,6,FALSE)),0)</f>
        <v>26684</v>
      </c>
      <c r="U1006" s="98">
        <f>VLOOKUP(D1006,'[1]Schedule of Pension Amounts LW'!$B$15:$AS$1399,36,FALSE)</f>
        <v>81402</v>
      </c>
      <c r="V1006" s="99">
        <f t="shared" si="67"/>
        <v>247654</v>
      </c>
      <c r="W1006" s="98">
        <f>ROUND('[1]68_InOutFlowsCurPrdAndPrior'!$F$32*IF(ISNA(VLOOKUP(D1006,'[1]Proportionate Shares'!$D$23:$I$1359,6,FALSE)),0,VLOOKUP(D1006,'[1]Proportionate Shares'!$D$23:$I$1359,6,FALSE)),0)</f>
        <v>15411</v>
      </c>
      <c r="X1006" s="98">
        <f>ROUND('[1]68_InOutFlowsCurPrdAndPrior'!$F$33*IF(ISNA(VLOOKUP(D1006,'[1]Proportionate Shares'!$D$23:$I$1359,6,FALSE)),0,VLOOKUP(D1006,'[1]Proportionate Shares'!$D$23:$I$1359,6,FALSE)),0)</f>
        <v>56905</v>
      </c>
      <c r="Y1006" s="98">
        <f>ROUND('[1]68_InOutFlowsCurPrdAndPrior'!$F$35*IF(ISNA(VLOOKUP(D1006,'[1]Proportionate Shares'!$D$23:$I$1359,6,FALSE)),0,VLOOKUP(D1006,'[1]Proportionate Shares'!$D$23:$I$1359,6,FALSE)),0)</f>
        <v>22227</v>
      </c>
      <c r="Z1006" s="98">
        <f>-VLOOKUP(D1006,'[1]Schedule of Pension Amounts LW'!$B$15:$AS$1399,37,FALSE)</f>
        <v>5340</v>
      </c>
      <c r="AA1006" s="99">
        <f t="shared" si="68"/>
        <v>99883</v>
      </c>
      <c r="AB1006" s="72">
        <f>VLOOKUP(D1006,'[1]Pension Expense Details'!$D$22:$S$1407,16,FALSE)</f>
        <v>43218</v>
      </c>
      <c r="AC1006" s="72">
        <f t="shared" si="69"/>
        <v>64702</v>
      </c>
      <c r="AD1006" s="72">
        <f>VLOOKUP(D1006,'[1]Schedule of Pension Amounts LW'!$B$15:$W$1399,22,FALSE)</f>
        <v>107920</v>
      </c>
    </row>
    <row r="1007" spans="1:30" x14ac:dyDescent="0.3">
      <c r="A1007" s="104"/>
      <c r="B1007" s="33"/>
      <c r="C1007" s="33" t="str">
        <f>VLOOKUP(D1007,'[1]Employer information'!$I$3:$J$1391,2,FALSE)</f>
        <v xml:space="preserve">Public Education                                  </v>
      </c>
      <c r="D1007" s="33" t="str">
        <f>'[1]Schedule of Pension Amounts LW'!B1000</f>
        <v>1845</v>
      </c>
      <c r="E1007" s="33" t="str">
        <f>IF(ISNA(VLOOKUP(D1007,'[1]Proportionate Shares'!$D$23:$G$1400,2,FALSE)),"",VLOOKUP(D1007,'[1]Proportionate Shares'!$D$23:$G$1400,2,FALSE))</f>
        <v>048903</v>
      </c>
      <c r="F1007" s="33" t="str">
        <f>IF(ISNA(VLOOKUP(D1007,'[1]Proportionate Shares'!$D$23:$G$1400,3,FALSE)),"",VLOOKUP(D1007,'[1]Proportionate Shares'!$D$23:$G$1400,3,FALSE))</f>
        <v/>
      </c>
      <c r="G1007" s="34" t="str">
        <f>VLOOKUP(D1007,'[1]Employer information'!$A$3:$B$1390,2,FALSE)</f>
        <v>PAINT ROCK ISD</v>
      </c>
      <c r="H1007" s="36">
        <f>IF(ISNA(VLOOKUP(D1007,'[1]Proportionate Shares'!$D$23:$I$1377,6,FALSE)),0,VLOOKUP(D1007,'[1]Proportionate Shares'!$D$23:$I$1377,6,FALSE))</f>
        <v>1.6057160999999999E-5</v>
      </c>
      <c r="I1007" s="105">
        <f>VLOOKUP(D1007,'[1]Schedule of Pension Amounts LW'!$B$15:$E$1399,3,FALSE)</f>
        <v>885059</v>
      </c>
      <c r="J1007" s="105">
        <f>-IF(ISNA(VLOOKUP(D1007,'[1]Combined Contribution Amounts'!$A$2:$K$1335,5,FALSE)),0,VLOOKUP(D1007,'[1]Combined Contribution Amounts'!$A$2:$K$1335,5,FALSE))</f>
        <v>-56202</v>
      </c>
      <c r="K1007" s="105">
        <f>-IF(ISNA(VLOOKUP(D1007,'[1]Combined Contribution Amounts'!$A$2:$K$1335,7,FALSE)),0,VLOOKUP(D1007,'[1]Combined Contribution Amounts'!$A$2:$K$1335,7,FALSE))+-IF(ISNA(VLOOKUP(D1007,'[1]Combined Contribution Amounts'!$A$2:$K$1335,8,FALSE)),0,VLOOKUP(D1007,'[1]Combined Contribution Amounts'!$A$2:$K$1335,8,FALSE))+-IF(ISNA(VLOOKUP(D1007,'[1]Combined Contribution Amounts'!$A$2:$K$1335,9,FALSE)),0,VLOOKUP(D1007,'[1]Combined Contribution Amounts'!$A$2:$K$1335,9,FALSE))</f>
        <v>0</v>
      </c>
      <c r="L1007" s="105">
        <f>VLOOKUP(D1007,'[1]Pension Expense Details'!$D$23:$S$1407,16,FALSE)</f>
        <v>77211</v>
      </c>
      <c r="M1007" s="105">
        <f>ROUND(('[1]68_InOutFlowsCurPrdAndPriorHist'!$F$28-'[1]68_InOutFlowsCurPrdAndPriorHist'!$F$31)*$H1007,0)-VLOOKUP(D1007,'[1]Pension Expense Details'!$D$23:$S$1407,12,FALSE)</f>
        <v>-13299</v>
      </c>
      <c r="N1007" s="105">
        <f>ROUND(('[1]68_InOutFlowsCurPrdAndPriorHist'!$F$29-'[1]68_InOutFlowsCurPrdAndPriorHist'!$F$32)*$H1007,0)-VLOOKUP(D1007,'[1]Pension Expense Details'!$D$23:$S$1407,13,FALSE)</f>
        <v>-100489</v>
      </c>
      <c r="O1007" s="105">
        <f>ROUND(('[1]68_InOutFlowsCurPrdAndPriorHist'!$F$30-'[1]68_InOutFlowsCurPrdAndPriorHist'!$F$33)*$H1007,0)-VLOOKUP(D1007,'[1]Pension Expense Details'!$D$23:$S$1407,14,FALSE)</f>
        <v>43454</v>
      </c>
      <c r="P1007" s="105">
        <f>ROUND((VLOOKUP(D1007,'[1]Schedule of Pension Amounts LW'!$B$15:$AC$1399,28,FALSE)-VLOOKUP(D1007,'[1]Schedule of Pension Amounts LW'!$B$15:$AC$1399,27,FALSE))*'[1]Schedule of Pension Amounts LW'!AD$4,0)+VLOOKUP(D1007,'[1]Schedule of Pension Amounts LW'!$B$15:$AH$1399,33,FALSE)-VLOOKUP(D1007,'[1]Pension Expense Details'!$D$23:$S$1407,15,FALSE)</f>
        <v>-1033</v>
      </c>
      <c r="Q1007" s="98">
        <f t="shared" si="66"/>
        <v>834701</v>
      </c>
      <c r="R1007" s="98">
        <f>ROUND('[1]68_InOutFlowsCurPrdAndPrior'!$D$32*IF(ISNA(VLOOKUP(D1007,'[1]Proportionate Shares'!$D$23:$I$1359,6,FALSE)),0,VLOOKUP(D1007,'[1]Proportionate Shares'!$D$23:$I$1359,6,FALSE)),0)</f>
        <v>3506</v>
      </c>
      <c r="S1007" s="98">
        <f>ROUND('[1]68_InOutFlowsCurPrdAndPrior'!$D$33*IF(ISNA(VLOOKUP(D1007,'[1]Proportionate Shares'!$D$23:$I$1359,6,FALSE)),0,VLOOKUP(D1007,'[1]Proportionate Shares'!$D$23:$I$1359,6,FALSE)),0)</f>
        <v>258965</v>
      </c>
      <c r="T1007" s="98">
        <f>ROUND('[1]68_InOutFlowsCurPrdAndPrior'!$D$35*IF(ISNA(VLOOKUP(D1007,'[1]Proportionate Shares'!$D$23:$I$1359,6,FALSE)),0,VLOOKUP(D1007,'[1]Proportionate Shares'!$D$23:$I$1359,6,FALSE)),0)</f>
        <v>50183</v>
      </c>
      <c r="U1007" s="98">
        <f>VLOOKUP(D1007,'[1]Schedule of Pension Amounts LW'!$B$15:$AS$1399,36,FALSE)</f>
        <v>148796</v>
      </c>
      <c r="V1007" s="99">
        <f t="shared" si="67"/>
        <v>461450</v>
      </c>
      <c r="W1007" s="98">
        <f>ROUND('[1]68_InOutFlowsCurPrdAndPrior'!$F$32*IF(ISNA(VLOOKUP(D1007,'[1]Proportionate Shares'!$D$23:$I$1359,6,FALSE)),0,VLOOKUP(D1007,'[1]Proportionate Shares'!$D$23:$I$1359,6,FALSE)),0)</f>
        <v>28982</v>
      </c>
      <c r="X1007" s="98">
        <f>ROUND('[1]68_InOutFlowsCurPrdAndPrior'!$F$33*IF(ISNA(VLOOKUP(D1007,'[1]Proportionate Shares'!$D$23:$I$1359,6,FALSE)),0,VLOOKUP(D1007,'[1]Proportionate Shares'!$D$23:$I$1359,6,FALSE)),0)</f>
        <v>107017</v>
      </c>
      <c r="Y1007" s="98">
        <f>ROUND('[1]68_InOutFlowsCurPrdAndPrior'!$F$35*IF(ISNA(VLOOKUP(D1007,'[1]Proportionate Shares'!$D$23:$I$1359,6,FALSE)),0,VLOOKUP(D1007,'[1]Proportionate Shares'!$D$23:$I$1359,6,FALSE)),0)</f>
        <v>41801</v>
      </c>
      <c r="Z1007" s="98">
        <f>-VLOOKUP(D1007,'[1]Schedule of Pension Amounts LW'!$B$15:$AS$1399,37,FALSE)</f>
        <v>86635</v>
      </c>
      <c r="AA1007" s="99">
        <f t="shared" si="68"/>
        <v>264435</v>
      </c>
      <c r="AB1007" s="72">
        <f>VLOOKUP(D1007,'[1]Pension Expense Details'!$D$22:$S$1407,16,FALSE)</f>
        <v>77211</v>
      </c>
      <c r="AC1007" s="72">
        <f t="shared" si="69"/>
        <v>110465</v>
      </c>
      <c r="AD1007" s="72">
        <f>VLOOKUP(D1007,'[1]Schedule of Pension Amounts LW'!$B$15:$W$1399,22,FALSE)</f>
        <v>187676</v>
      </c>
    </row>
    <row r="1008" spans="1:30" x14ac:dyDescent="0.3">
      <c r="A1008" s="104"/>
      <c r="B1008" s="33"/>
      <c r="C1008" s="33" t="str">
        <f>VLOOKUP(D1008,'[1]Employer information'!$I$3:$J$1391,2,FALSE)</f>
        <v xml:space="preserve">Public Education                                  </v>
      </c>
      <c r="D1008" s="33" t="str">
        <f>'[1]Schedule of Pension Amounts LW'!B1001</f>
        <v>0986</v>
      </c>
      <c r="E1008" s="33" t="str">
        <f>IF(ISNA(VLOOKUP(D1008,'[1]Proportionate Shares'!$D$23:$G$1400,2,FALSE)),"",VLOOKUP(D1008,'[1]Proportionate Shares'!$D$23:$G$1400,2,FALSE))</f>
        <v>158905</v>
      </c>
      <c r="F1008" s="33" t="str">
        <f>IF(ISNA(VLOOKUP(D1008,'[1]Proportionate Shares'!$D$23:$G$1400,3,FALSE)),"",VLOOKUP(D1008,'[1]Proportionate Shares'!$D$23:$G$1400,3,FALSE))</f>
        <v xml:space="preserve">   </v>
      </c>
      <c r="G1008" s="34" t="str">
        <f>VLOOKUP(D1008,'[1]Employer information'!$A$3:$B$1390,2,FALSE)</f>
        <v>PALACIOS ISD</v>
      </c>
      <c r="H1008" s="36">
        <f>IF(ISNA(VLOOKUP(D1008,'[1]Proportionate Shares'!$D$23:$I$1377,6,FALSE)),0,VLOOKUP(D1008,'[1]Proportionate Shares'!$D$23:$I$1377,6,FALSE))</f>
        <v>9.6660100000000006E-5</v>
      </c>
      <c r="I1008" s="105">
        <f>VLOOKUP(D1008,'[1]Schedule of Pension Amounts LW'!$B$15:$E$1399,3,FALSE)</f>
        <v>5175455</v>
      </c>
      <c r="J1008" s="105">
        <f>-IF(ISNA(VLOOKUP(D1008,'[1]Combined Contribution Amounts'!$A$2:$K$1335,5,FALSE)),0,VLOOKUP(D1008,'[1]Combined Contribution Amounts'!$A$2:$K$1335,5,FALSE))</f>
        <v>-338322</v>
      </c>
      <c r="K1008" s="105">
        <f>-IF(ISNA(VLOOKUP(D1008,'[1]Combined Contribution Amounts'!$A$2:$K$1335,7,FALSE)),0,VLOOKUP(D1008,'[1]Combined Contribution Amounts'!$A$2:$K$1335,7,FALSE))+-IF(ISNA(VLOOKUP(D1008,'[1]Combined Contribution Amounts'!$A$2:$K$1335,8,FALSE)),0,VLOOKUP(D1008,'[1]Combined Contribution Amounts'!$A$2:$K$1335,8,FALSE))+-IF(ISNA(VLOOKUP(D1008,'[1]Combined Contribution Amounts'!$A$2:$K$1335,9,FALSE)),0,VLOOKUP(D1008,'[1]Combined Contribution Amounts'!$A$2:$K$1335,9,FALSE))</f>
        <v>0</v>
      </c>
      <c r="L1008" s="105">
        <f>VLOOKUP(D1008,'[1]Pension Expense Details'!$D$23:$S$1407,16,FALSE)</f>
        <v>488746</v>
      </c>
      <c r="M1008" s="105">
        <f>ROUND(('[1]68_InOutFlowsCurPrdAndPriorHist'!$F$28-'[1]68_InOutFlowsCurPrdAndPriorHist'!$F$31)*$H1008,0)-VLOOKUP(D1008,'[1]Pension Expense Details'!$D$23:$S$1407,12,FALSE)</f>
        <v>-80057</v>
      </c>
      <c r="N1008" s="105">
        <f>ROUND(('[1]68_InOutFlowsCurPrdAndPriorHist'!$F$29-'[1]68_InOutFlowsCurPrdAndPriorHist'!$F$32)*$H1008,0)-VLOOKUP(D1008,'[1]Pension Expense Details'!$D$23:$S$1407,13,FALSE)</f>
        <v>-604918</v>
      </c>
      <c r="O1008" s="105">
        <f>ROUND(('[1]68_InOutFlowsCurPrdAndPriorHist'!$F$30-'[1]68_InOutFlowsCurPrdAndPriorHist'!$F$33)*$H1008,0)-VLOOKUP(D1008,'[1]Pension Expense Details'!$D$23:$S$1407,14,FALSE)</f>
        <v>261586</v>
      </c>
      <c r="P1008" s="105">
        <f>ROUND((VLOOKUP(D1008,'[1]Schedule of Pension Amounts LW'!$B$15:$AC$1399,28,FALSE)-VLOOKUP(D1008,'[1]Schedule of Pension Amounts LW'!$B$15:$AC$1399,27,FALSE))*'[1]Schedule of Pension Amounts LW'!AD$4,0)+VLOOKUP(D1008,'[1]Schedule of Pension Amounts LW'!$B$15:$AH$1399,33,FALSE)-VLOOKUP(D1008,'[1]Pension Expense Details'!$D$23:$S$1407,15,FALSE)</f>
        <v>122204</v>
      </c>
      <c r="Q1008" s="98">
        <f t="shared" si="66"/>
        <v>5024694</v>
      </c>
      <c r="R1008" s="98">
        <f>ROUND('[1]68_InOutFlowsCurPrdAndPrior'!$D$32*IF(ISNA(VLOOKUP(D1008,'[1]Proportionate Shares'!$D$23:$I$1359,6,FALSE)),0,VLOOKUP(D1008,'[1]Proportionate Shares'!$D$23:$I$1359,6,FALSE)),0)</f>
        <v>21108</v>
      </c>
      <c r="S1008" s="98">
        <f>ROUND('[1]68_InOutFlowsCurPrdAndPrior'!$D$33*IF(ISNA(VLOOKUP(D1008,'[1]Proportionate Shares'!$D$23:$I$1359,6,FALSE)),0,VLOOKUP(D1008,'[1]Proportionate Shares'!$D$23:$I$1359,6,FALSE)),0)</f>
        <v>1558907</v>
      </c>
      <c r="T1008" s="98">
        <f>ROUND('[1]68_InOutFlowsCurPrdAndPrior'!$D$35*IF(ISNA(VLOOKUP(D1008,'[1]Proportionate Shares'!$D$23:$I$1359,6,FALSE)),0,VLOOKUP(D1008,'[1]Proportionate Shares'!$D$23:$I$1359,6,FALSE)),0)</f>
        <v>302086</v>
      </c>
      <c r="U1008" s="98">
        <f>VLOOKUP(D1008,'[1]Schedule of Pension Amounts LW'!$B$15:$AS$1399,36,FALSE)</f>
        <v>329542</v>
      </c>
      <c r="V1008" s="99">
        <f t="shared" si="67"/>
        <v>2211643</v>
      </c>
      <c r="W1008" s="98">
        <f>ROUND('[1]68_InOutFlowsCurPrdAndPrior'!$F$32*IF(ISNA(VLOOKUP(D1008,'[1]Proportionate Shares'!$D$23:$I$1359,6,FALSE)),0,VLOOKUP(D1008,'[1]Proportionate Shares'!$D$23:$I$1359,6,FALSE)),0)</f>
        <v>174465</v>
      </c>
      <c r="X1008" s="98">
        <f>ROUND('[1]68_InOutFlowsCurPrdAndPrior'!$F$33*IF(ISNA(VLOOKUP(D1008,'[1]Proportionate Shares'!$D$23:$I$1359,6,FALSE)),0,VLOOKUP(D1008,'[1]Proportionate Shares'!$D$23:$I$1359,6,FALSE)),0)</f>
        <v>644214</v>
      </c>
      <c r="Y1008" s="98">
        <f>ROUND('[1]68_InOutFlowsCurPrdAndPrior'!$F$35*IF(ISNA(VLOOKUP(D1008,'[1]Proportionate Shares'!$D$23:$I$1359,6,FALSE)),0,VLOOKUP(D1008,'[1]Proportionate Shares'!$D$23:$I$1359,6,FALSE)),0)</f>
        <v>251632</v>
      </c>
      <c r="Z1008" s="98">
        <f>-VLOOKUP(D1008,'[1]Schedule of Pension Amounts LW'!$B$15:$AS$1399,37,FALSE)</f>
        <v>192858</v>
      </c>
      <c r="AA1008" s="99">
        <f t="shared" si="68"/>
        <v>1263169</v>
      </c>
      <c r="AB1008" s="72">
        <f>VLOOKUP(D1008,'[1]Pension Expense Details'!$D$22:$S$1407,16,FALSE)</f>
        <v>488746</v>
      </c>
      <c r="AC1008" s="72">
        <f t="shared" si="69"/>
        <v>492973</v>
      </c>
      <c r="AD1008" s="72">
        <f>VLOOKUP(D1008,'[1]Schedule of Pension Amounts LW'!$B$15:$W$1399,22,FALSE)</f>
        <v>981719</v>
      </c>
    </row>
    <row r="1009" spans="1:30" x14ac:dyDescent="0.3">
      <c r="A1009" s="104"/>
      <c r="B1009" s="33"/>
      <c r="C1009" s="33" t="str">
        <f>VLOOKUP(D1009,'[1]Employer information'!$I$3:$J$1391,2,FALSE)</f>
        <v xml:space="preserve">Public Education                                  </v>
      </c>
      <c r="D1009" s="33" t="str">
        <f>'[1]Schedule of Pension Amounts LW'!B1002</f>
        <v>0987</v>
      </c>
      <c r="E1009" s="33" t="str">
        <f>IF(ISNA(VLOOKUP(D1009,'[1]Proportionate Shares'!$D$23:$G$1400,2,FALSE)),"",VLOOKUP(D1009,'[1]Proportionate Shares'!$D$23:$G$1400,2,FALSE))</f>
        <v>001907</v>
      </c>
      <c r="F1009" s="33" t="str">
        <f>IF(ISNA(VLOOKUP(D1009,'[1]Proportionate Shares'!$D$23:$G$1400,3,FALSE)),"",VLOOKUP(D1009,'[1]Proportionate Shares'!$D$23:$G$1400,3,FALSE))</f>
        <v xml:space="preserve">   </v>
      </c>
      <c r="G1009" s="34" t="str">
        <f>VLOOKUP(D1009,'[1]Employer information'!$A$3:$B$1390,2,FALSE)</f>
        <v>PALESTINE ISD</v>
      </c>
      <c r="H1009" s="36">
        <f>IF(ISNA(VLOOKUP(D1009,'[1]Proportionate Shares'!$D$23:$I$1377,6,FALSE)),0,VLOOKUP(D1009,'[1]Proportionate Shares'!$D$23:$I$1377,6,FALSE))</f>
        <v>1.9800803900000001E-4</v>
      </c>
      <c r="I1009" s="105">
        <f>VLOOKUP(D1009,'[1]Schedule of Pension Amounts LW'!$B$15:$E$1399,3,FALSE)</f>
        <v>11457152</v>
      </c>
      <c r="J1009" s="105">
        <f>-IF(ISNA(VLOOKUP(D1009,'[1]Combined Contribution Amounts'!$A$2:$K$1335,5,FALSE)),0,VLOOKUP(D1009,'[1]Combined Contribution Amounts'!$A$2:$K$1335,5,FALSE))</f>
        <v>-693052</v>
      </c>
      <c r="K1009" s="105">
        <f>-IF(ISNA(VLOOKUP(D1009,'[1]Combined Contribution Amounts'!$A$2:$K$1335,7,FALSE)),0,VLOOKUP(D1009,'[1]Combined Contribution Amounts'!$A$2:$K$1335,7,FALSE))+-IF(ISNA(VLOOKUP(D1009,'[1]Combined Contribution Amounts'!$A$2:$K$1335,8,FALSE)),0,VLOOKUP(D1009,'[1]Combined Contribution Amounts'!$A$2:$K$1335,8,FALSE))+-IF(ISNA(VLOOKUP(D1009,'[1]Combined Contribution Amounts'!$A$2:$K$1335,9,FALSE)),0,VLOOKUP(D1009,'[1]Combined Contribution Amounts'!$A$2:$K$1335,9,FALSE))</f>
        <v>0</v>
      </c>
      <c r="L1009" s="105">
        <f>VLOOKUP(D1009,'[1]Pension Expense Details'!$D$23:$S$1407,16,FALSE)</f>
        <v>866774</v>
      </c>
      <c r="M1009" s="105">
        <f>ROUND(('[1]68_InOutFlowsCurPrdAndPriorHist'!$F$28-'[1]68_InOutFlowsCurPrdAndPriorHist'!$F$31)*$H1009,0)-VLOOKUP(D1009,'[1]Pension Expense Details'!$D$23:$S$1407,12,FALSE)</f>
        <v>-163998</v>
      </c>
      <c r="N1009" s="105">
        <f>ROUND(('[1]68_InOutFlowsCurPrdAndPriorHist'!$F$29-'[1]68_InOutFlowsCurPrdAndPriorHist'!$F$32)*$H1009,0)-VLOOKUP(D1009,'[1]Pension Expense Details'!$D$23:$S$1407,13,FALSE)</f>
        <v>-1239175</v>
      </c>
      <c r="O1009" s="105">
        <f>ROUND(('[1]68_InOutFlowsCurPrdAndPriorHist'!$F$30-'[1]68_InOutFlowsCurPrdAndPriorHist'!$F$33)*$H1009,0)-VLOOKUP(D1009,'[1]Pension Expense Details'!$D$23:$S$1407,14,FALSE)</f>
        <v>535858</v>
      </c>
      <c r="P1009" s="105">
        <f>ROUND((VLOOKUP(D1009,'[1]Schedule of Pension Amounts LW'!$B$15:$AC$1399,28,FALSE)-VLOOKUP(D1009,'[1]Schedule of Pension Amounts LW'!$B$15:$AC$1399,27,FALSE))*'[1]Schedule of Pension Amounts LW'!AD$4,0)+VLOOKUP(D1009,'[1]Schedule of Pension Amounts LW'!$B$15:$AH$1399,33,FALSE)-VLOOKUP(D1009,'[1]Pension Expense Details'!$D$23:$S$1407,15,FALSE)</f>
        <v>-470482</v>
      </c>
      <c r="Q1009" s="98">
        <f t="shared" si="66"/>
        <v>10293077</v>
      </c>
      <c r="R1009" s="98">
        <f>ROUND('[1]68_InOutFlowsCurPrdAndPrior'!$D$32*IF(ISNA(VLOOKUP(D1009,'[1]Proportionate Shares'!$D$23:$I$1359,6,FALSE)),0,VLOOKUP(D1009,'[1]Proportionate Shares'!$D$23:$I$1359,6,FALSE)),0)</f>
        <v>43240</v>
      </c>
      <c r="S1009" s="98">
        <f>ROUND('[1]68_InOutFlowsCurPrdAndPrior'!$D$33*IF(ISNA(VLOOKUP(D1009,'[1]Proportionate Shares'!$D$23:$I$1359,6,FALSE)),0,VLOOKUP(D1009,'[1]Proportionate Shares'!$D$23:$I$1359,6,FALSE)),0)</f>
        <v>3193418</v>
      </c>
      <c r="T1009" s="98">
        <f>ROUND('[1]68_InOutFlowsCurPrdAndPrior'!$D$35*IF(ISNA(VLOOKUP(D1009,'[1]Proportionate Shares'!$D$23:$I$1359,6,FALSE)),0,VLOOKUP(D1009,'[1]Proportionate Shares'!$D$23:$I$1359,6,FALSE)),0)</f>
        <v>618823</v>
      </c>
      <c r="U1009" s="98">
        <f>VLOOKUP(D1009,'[1]Schedule of Pension Amounts LW'!$B$15:$AS$1399,36,FALSE)</f>
        <v>255515</v>
      </c>
      <c r="V1009" s="99">
        <f t="shared" si="67"/>
        <v>4110996</v>
      </c>
      <c r="W1009" s="98">
        <f>ROUND('[1]68_InOutFlowsCurPrdAndPrior'!$F$32*IF(ISNA(VLOOKUP(D1009,'[1]Proportionate Shares'!$D$23:$I$1359,6,FALSE)),0,VLOOKUP(D1009,'[1]Proportionate Shares'!$D$23:$I$1359,6,FALSE)),0)</f>
        <v>357392</v>
      </c>
      <c r="X1009" s="98">
        <f>ROUND('[1]68_InOutFlowsCurPrdAndPrior'!$F$33*IF(ISNA(VLOOKUP(D1009,'[1]Proportionate Shares'!$D$23:$I$1359,6,FALSE)),0,VLOOKUP(D1009,'[1]Proportionate Shares'!$D$23:$I$1359,6,FALSE)),0)</f>
        <v>1319671</v>
      </c>
      <c r="Y1009" s="98">
        <f>ROUND('[1]68_InOutFlowsCurPrdAndPrior'!$F$35*IF(ISNA(VLOOKUP(D1009,'[1]Proportionate Shares'!$D$23:$I$1359,6,FALSE)),0,VLOOKUP(D1009,'[1]Proportionate Shares'!$D$23:$I$1359,6,FALSE)),0)</f>
        <v>515469</v>
      </c>
      <c r="Z1009" s="98">
        <f>-VLOOKUP(D1009,'[1]Schedule of Pension Amounts LW'!$B$15:$AS$1399,37,FALSE)</f>
        <v>477037</v>
      </c>
      <c r="AA1009" s="99">
        <f t="shared" si="68"/>
        <v>2669569</v>
      </c>
      <c r="AB1009" s="72">
        <f>VLOOKUP(D1009,'[1]Pension Expense Details'!$D$22:$S$1407,16,FALSE)</f>
        <v>866774</v>
      </c>
      <c r="AC1009" s="72">
        <f t="shared" si="69"/>
        <v>987488</v>
      </c>
      <c r="AD1009" s="72">
        <f>VLOOKUP(D1009,'[1]Schedule of Pension Amounts LW'!$B$15:$W$1399,22,FALSE)</f>
        <v>1854262</v>
      </c>
    </row>
    <row r="1010" spans="1:30" x14ac:dyDescent="0.3">
      <c r="A1010" s="104"/>
      <c r="B1010" s="33"/>
      <c r="C1010" s="33" t="str">
        <f>VLOOKUP(D1010,'[1]Employer information'!$I$3:$J$1391,2,FALSE)</f>
        <v xml:space="preserve">Public Education                                  </v>
      </c>
      <c r="D1010" s="33" t="str">
        <f>'[1]Schedule of Pension Amounts LW'!B1003</f>
        <v>0989</v>
      </c>
      <c r="E1010" s="33" t="str">
        <f>IF(ISNA(VLOOKUP(D1010,'[1]Proportionate Shares'!$D$23:$G$1400,2,FALSE)),"",VLOOKUP(D1010,'[1]Proportionate Shares'!$D$23:$G$1400,2,FALSE))</f>
        <v>070910</v>
      </c>
      <c r="F1010" s="33" t="str">
        <f>IF(ISNA(VLOOKUP(D1010,'[1]Proportionate Shares'!$D$23:$G$1400,3,FALSE)),"",VLOOKUP(D1010,'[1]Proportionate Shares'!$D$23:$G$1400,3,FALSE))</f>
        <v xml:space="preserve">   </v>
      </c>
      <c r="G1010" s="34" t="str">
        <f>VLOOKUP(D1010,'[1]Employer information'!$A$3:$B$1390,2,FALSE)</f>
        <v>PALMER ISD</v>
      </c>
      <c r="H1010" s="36">
        <f>IF(ISNA(VLOOKUP(D1010,'[1]Proportionate Shares'!$D$23:$I$1377,6,FALSE)),0,VLOOKUP(D1010,'[1]Proportionate Shares'!$D$23:$I$1377,6,FALSE))</f>
        <v>6.4039509E-5</v>
      </c>
      <c r="I1010" s="105">
        <f>VLOOKUP(D1010,'[1]Schedule of Pension Amounts LW'!$B$15:$E$1399,3,FALSE)</f>
        <v>3510840</v>
      </c>
      <c r="J1010" s="105">
        <f>-IF(ISNA(VLOOKUP(D1010,'[1]Combined Contribution Amounts'!$A$2:$K$1335,5,FALSE)),0,VLOOKUP(D1010,'[1]Combined Contribution Amounts'!$A$2:$K$1335,5,FALSE))</f>
        <v>-224146</v>
      </c>
      <c r="K1010" s="105">
        <f>-IF(ISNA(VLOOKUP(D1010,'[1]Combined Contribution Amounts'!$A$2:$K$1335,7,FALSE)),0,VLOOKUP(D1010,'[1]Combined Contribution Amounts'!$A$2:$K$1335,7,FALSE))+-IF(ISNA(VLOOKUP(D1010,'[1]Combined Contribution Amounts'!$A$2:$K$1335,8,FALSE)),0,VLOOKUP(D1010,'[1]Combined Contribution Amounts'!$A$2:$K$1335,8,FALSE))+-IF(ISNA(VLOOKUP(D1010,'[1]Combined Contribution Amounts'!$A$2:$K$1335,9,FALSE)),0,VLOOKUP(D1010,'[1]Combined Contribution Amounts'!$A$2:$K$1335,9,FALSE))</f>
        <v>0</v>
      </c>
      <c r="L1010" s="105">
        <f>VLOOKUP(D1010,'[1]Pension Expense Details'!$D$23:$S$1407,16,FALSE)</f>
        <v>310920</v>
      </c>
      <c r="M1010" s="105">
        <f>ROUND(('[1]68_InOutFlowsCurPrdAndPriorHist'!$F$28-'[1]68_InOutFlowsCurPrdAndPriorHist'!$F$31)*$H1010,0)-VLOOKUP(D1010,'[1]Pension Expense Details'!$D$23:$S$1407,12,FALSE)</f>
        <v>-53040</v>
      </c>
      <c r="N1010" s="105">
        <f>ROUND(('[1]68_InOutFlowsCurPrdAndPriorHist'!$F$29-'[1]68_InOutFlowsCurPrdAndPriorHist'!$F$32)*$H1010,0)-VLOOKUP(D1010,'[1]Pension Expense Details'!$D$23:$S$1407,13,FALSE)</f>
        <v>-400772</v>
      </c>
      <c r="O1010" s="105">
        <f>ROUND(('[1]68_InOutFlowsCurPrdAndPriorHist'!$F$30-'[1]68_InOutFlowsCurPrdAndPriorHist'!$F$33)*$H1010,0)-VLOOKUP(D1010,'[1]Pension Expense Details'!$D$23:$S$1407,14,FALSE)</f>
        <v>173306</v>
      </c>
      <c r="P1010" s="105">
        <f>ROUND((VLOOKUP(D1010,'[1]Schedule of Pension Amounts LW'!$B$15:$AC$1399,28,FALSE)-VLOOKUP(D1010,'[1]Schedule of Pension Amounts LW'!$B$15:$AC$1399,27,FALSE))*'[1]Schedule of Pension Amounts LW'!AD$4,0)+VLOOKUP(D1010,'[1]Schedule of Pension Amounts LW'!$B$15:$AH$1399,33,FALSE)-VLOOKUP(D1010,'[1]Pension Expense Details'!$D$23:$S$1407,15,FALSE)</f>
        <v>11866</v>
      </c>
      <c r="Q1010" s="98">
        <f t="shared" si="66"/>
        <v>3328974</v>
      </c>
      <c r="R1010" s="98">
        <f>ROUND('[1]68_InOutFlowsCurPrdAndPrior'!$D$32*IF(ISNA(VLOOKUP(D1010,'[1]Proportionate Shares'!$D$23:$I$1359,6,FALSE)),0,VLOOKUP(D1010,'[1]Proportionate Shares'!$D$23:$I$1359,6,FALSE)),0)</f>
        <v>13985</v>
      </c>
      <c r="S1010" s="98">
        <f>ROUND('[1]68_InOutFlowsCurPrdAndPrior'!$D$33*IF(ISNA(VLOOKUP(D1010,'[1]Proportionate Shares'!$D$23:$I$1359,6,FALSE)),0,VLOOKUP(D1010,'[1]Proportionate Shares'!$D$23:$I$1359,6,FALSE)),0)</f>
        <v>1032811</v>
      </c>
      <c r="T1010" s="98">
        <f>ROUND('[1]68_InOutFlowsCurPrdAndPrior'!$D$35*IF(ISNA(VLOOKUP(D1010,'[1]Proportionate Shares'!$D$23:$I$1359,6,FALSE)),0,VLOOKUP(D1010,'[1]Proportionate Shares'!$D$23:$I$1359,6,FALSE)),0)</f>
        <v>200139</v>
      </c>
      <c r="U1010" s="98">
        <f>VLOOKUP(D1010,'[1]Schedule of Pension Amounts LW'!$B$15:$AS$1399,36,FALSE)</f>
        <v>287148</v>
      </c>
      <c r="V1010" s="99">
        <f t="shared" si="67"/>
        <v>1534083</v>
      </c>
      <c r="W1010" s="98">
        <f>ROUND('[1]68_InOutFlowsCurPrdAndPrior'!$F$32*IF(ISNA(VLOOKUP(D1010,'[1]Proportionate Shares'!$D$23:$I$1359,6,FALSE)),0,VLOOKUP(D1010,'[1]Proportionate Shares'!$D$23:$I$1359,6,FALSE)),0)</f>
        <v>115587</v>
      </c>
      <c r="X1010" s="98">
        <f>ROUND('[1]68_InOutFlowsCurPrdAndPrior'!$F$33*IF(ISNA(VLOOKUP(D1010,'[1]Proportionate Shares'!$D$23:$I$1359,6,FALSE)),0,VLOOKUP(D1010,'[1]Proportionate Shares'!$D$23:$I$1359,6,FALSE)),0)</f>
        <v>426806</v>
      </c>
      <c r="Y1010" s="98">
        <f>ROUND('[1]68_InOutFlowsCurPrdAndPrior'!$F$35*IF(ISNA(VLOOKUP(D1010,'[1]Proportionate Shares'!$D$23:$I$1359,6,FALSE)),0,VLOOKUP(D1010,'[1]Proportionate Shares'!$D$23:$I$1359,6,FALSE)),0)</f>
        <v>166712</v>
      </c>
      <c r="Z1010" s="98">
        <f>-VLOOKUP(D1010,'[1]Schedule of Pension Amounts LW'!$B$15:$AS$1399,37,FALSE)</f>
        <v>12932</v>
      </c>
      <c r="AA1010" s="99">
        <f t="shared" si="68"/>
        <v>722037</v>
      </c>
      <c r="AB1010" s="72">
        <f>VLOOKUP(D1010,'[1]Pension Expense Details'!$D$22:$S$1407,16,FALSE)</f>
        <v>310920</v>
      </c>
      <c r="AC1010" s="72">
        <f t="shared" si="69"/>
        <v>399542</v>
      </c>
      <c r="AD1010" s="72">
        <f>VLOOKUP(D1010,'[1]Schedule of Pension Amounts LW'!$B$15:$W$1399,22,FALSE)</f>
        <v>710462</v>
      </c>
    </row>
    <row r="1011" spans="1:30" x14ac:dyDescent="0.3">
      <c r="A1011" s="104"/>
      <c r="B1011" s="33"/>
      <c r="C1011" s="33" t="str">
        <f>VLOOKUP(D1011,'[1]Employer information'!$I$3:$J$1391,2,FALSE)</f>
        <v xml:space="preserve">Public Education                                  </v>
      </c>
      <c r="D1011" s="33" t="str">
        <f>'[1]Schedule of Pension Amounts LW'!B1004</f>
        <v>1947</v>
      </c>
      <c r="E1011" s="33" t="str">
        <f>IF(ISNA(VLOOKUP(D1011,'[1]Proportionate Shares'!$D$23:$G$1400,2,FALSE)),"",VLOOKUP(D1011,'[1]Proportionate Shares'!$D$23:$G$1400,2,FALSE))</f>
        <v>182906</v>
      </c>
      <c r="F1011" s="33" t="str">
        <f>IF(ISNA(VLOOKUP(D1011,'[1]Proportionate Shares'!$D$23:$G$1400,3,FALSE)),"",VLOOKUP(D1011,'[1]Proportionate Shares'!$D$23:$G$1400,3,FALSE))</f>
        <v/>
      </c>
      <c r="G1011" s="34" t="str">
        <f>VLOOKUP(D1011,'[1]Employer information'!$A$3:$B$1390,2,FALSE)</f>
        <v>PALO PINTO ISD</v>
      </c>
      <c r="H1011" s="36">
        <f>IF(ISNA(VLOOKUP(D1011,'[1]Proportionate Shares'!$D$23:$I$1377,6,FALSE)),0,VLOOKUP(D1011,'[1]Proportionate Shares'!$D$23:$I$1377,6,FALSE))</f>
        <v>6.0915050000000004E-6</v>
      </c>
      <c r="I1011" s="105">
        <f>VLOOKUP(D1011,'[1]Schedule of Pension Amounts LW'!$B$15:$E$1399,3,FALSE)</f>
        <v>356798</v>
      </c>
      <c r="J1011" s="105">
        <f>-IF(ISNA(VLOOKUP(D1011,'[1]Combined Contribution Amounts'!$A$2:$K$1335,5,FALSE)),0,VLOOKUP(D1011,'[1]Combined Contribution Amounts'!$A$2:$K$1335,5,FALSE))</f>
        <v>-21321</v>
      </c>
      <c r="K1011" s="105">
        <f>-IF(ISNA(VLOOKUP(D1011,'[1]Combined Contribution Amounts'!$A$2:$K$1335,7,FALSE)),0,VLOOKUP(D1011,'[1]Combined Contribution Amounts'!$A$2:$K$1335,7,FALSE))+-IF(ISNA(VLOOKUP(D1011,'[1]Combined Contribution Amounts'!$A$2:$K$1335,8,FALSE)),0,VLOOKUP(D1011,'[1]Combined Contribution Amounts'!$A$2:$K$1335,8,FALSE))+-IF(ISNA(VLOOKUP(D1011,'[1]Combined Contribution Amounts'!$A$2:$K$1335,9,FALSE)),0,VLOOKUP(D1011,'[1]Combined Contribution Amounts'!$A$2:$K$1335,9,FALSE))</f>
        <v>0</v>
      </c>
      <c r="L1011" s="105">
        <f>VLOOKUP(D1011,'[1]Pension Expense Details'!$D$23:$S$1407,16,FALSE)</f>
        <v>25984</v>
      </c>
      <c r="M1011" s="105">
        <f>ROUND(('[1]68_InOutFlowsCurPrdAndPriorHist'!$F$28-'[1]68_InOutFlowsCurPrdAndPriorHist'!$F$31)*$H1011,0)-VLOOKUP(D1011,'[1]Pension Expense Details'!$D$23:$S$1407,12,FALSE)</f>
        <v>-5045</v>
      </c>
      <c r="N1011" s="105">
        <f>ROUND(('[1]68_InOutFlowsCurPrdAndPriorHist'!$F$29-'[1]68_InOutFlowsCurPrdAndPriorHist'!$F$32)*$H1011,0)-VLOOKUP(D1011,'[1]Pension Expense Details'!$D$23:$S$1407,13,FALSE)</f>
        <v>-38122</v>
      </c>
      <c r="O1011" s="105">
        <f>ROUND(('[1]68_InOutFlowsCurPrdAndPriorHist'!$F$30-'[1]68_InOutFlowsCurPrdAndPriorHist'!$F$33)*$H1011,0)-VLOOKUP(D1011,'[1]Pension Expense Details'!$D$23:$S$1407,14,FALSE)</f>
        <v>16485</v>
      </c>
      <c r="P1011" s="105">
        <f>ROUND((VLOOKUP(D1011,'[1]Schedule of Pension Amounts LW'!$B$15:$AC$1399,28,FALSE)-VLOOKUP(D1011,'[1]Schedule of Pension Amounts LW'!$B$15:$AC$1399,27,FALSE))*'[1]Schedule of Pension Amounts LW'!AD$4,0)+VLOOKUP(D1011,'[1]Schedule of Pension Amounts LW'!$B$15:$AH$1399,33,FALSE)-VLOOKUP(D1011,'[1]Pension Expense Details'!$D$23:$S$1407,15,FALSE)</f>
        <v>-18124</v>
      </c>
      <c r="Q1011" s="98">
        <f t="shared" si="66"/>
        <v>316655</v>
      </c>
      <c r="R1011" s="98">
        <f>ROUND('[1]68_InOutFlowsCurPrdAndPrior'!$D$32*IF(ISNA(VLOOKUP(D1011,'[1]Proportionate Shares'!$D$23:$I$1359,6,FALSE)),0,VLOOKUP(D1011,'[1]Proportionate Shares'!$D$23:$I$1359,6,FALSE)),0)</f>
        <v>1330</v>
      </c>
      <c r="S1011" s="98">
        <f>ROUND('[1]68_InOutFlowsCurPrdAndPrior'!$D$33*IF(ISNA(VLOOKUP(D1011,'[1]Proportionate Shares'!$D$23:$I$1359,6,FALSE)),0,VLOOKUP(D1011,'[1]Proportionate Shares'!$D$23:$I$1359,6,FALSE)),0)</f>
        <v>98242</v>
      </c>
      <c r="T1011" s="98">
        <f>ROUND('[1]68_InOutFlowsCurPrdAndPrior'!$D$35*IF(ISNA(VLOOKUP(D1011,'[1]Proportionate Shares'!$D$23:$I$1359,6,FALSE)),0,VLOOKUP(D1011,'[1]Proportionate Shares'!$D$23:$I$1359,6,FALSE)),0)</f>
        <v>19037</v>
      </c>
      <c r="U1011" s="98">
        <f>VLOOKUP(D1011,'[1]Schedule of Pension Amounts LW'!$B$15:$AS$1399,36,FALSE)</f>
        <v>38000</v>
      </c>
      <c r="V1011" s="99">
        <f t="shared" si="67"/>
        <v>156609</v>
      </c>
      <c r="W1011" s="98">
        <f>ROUND('[1]68_InOutFlowsCurPrdAndPrior'!$F$32*IF(ISNA(VLOOKUP(D1011,'[1]Proportionate Shares'!$D$23:$I$1359,6,FALSE)),0,VLOOKUP(D1011,'[1]Proportionate Shares'!$D$23:$I$1359,6,FALSE)),0)</f>
        <v>10995</v>
      </c>
      <c r="X1011" s="98">
        <f>ROUND('[1]68_InOutFlowsCurPrdAndPrior'!$F$33*IF(ISNA(VLOOKUP(D1011,'[1]Proportionate Shares'!$D$23:$I$1359,6,FALSE)),0,VLOOKUP(D1011,'[1]Proportionate Shares'!$D$23:$I$1359,6,FALSE)),0)</f>
        <v>40598</v>
      </c>
      <c r="Y1011" s="98">
        <f>ROUND('[1]68_InOutFlowsCurPrdAndPrior'!$F$35*IF(ISNA(VLOOKUP(D1011,'[1]Proportionate Shares'!$D$23:$I$1359,6,FALSE)),0,VLOOKUP(D1011,'[1]Proportionate Shares'!$D$23:$I$1359,6,FALSE)),0)</f>
        <v>15858</v>
      </c>
      <c r="Z1011" s="98">
        <f>-VLOOKUP(D1011,'[1]Schedule of Pension Amounts LW'!$B$15:$AS$1399,37,FALSE)</f>
        <v>31809</v>
      </c>
      <c r="AA1011" s="99">
        <f t="shared" si="68"/>
        <v>99260</v>
      </c>
      <c r="AB1011" s="72">
        <f>VLOOKUP(D1011,'[1]Pension Expense Details'!$D$22:$S$1407,16,FALSE)</f>
        <v>25984</v>
      </c>
      <c r="AC1011" s="72">
        <f t="shared" si="69"/>
        <v>40409</v>
      </c>
      <c r="AD1011" s="72">
        <f>VLOOKUP(D1011,'[1]Schedule of Pension Amounts LW'!$B$15:$W$1399,22,FALSE)</f>
        <v>66393</v>
      </c>
    </row>
    <row r="1012" spans="1:30" x14ac:dyDescent="0.3">
      <c r="A1012" s="104"/>
      <c r="B1012" s="33"/>
      <c r="C1012" s="33" t="str">
        <f>VLOOKUP(D1012,'[1]Employer information'!$I$3:$J$1391,2,FALSE)</f>
        <v xml:space="preserve">Public Education                                  </v>
      </c>
      <c r="D1012" s="33" t="str">
        <f>'[1]Schedule of Pension Amounts LW'!B1005</f>
        <v>0990</v>
      </c>
      <c r="E1012" s="33" t="str">
        <f>IF(ISNA(VLOOKUP(D1012,'[1]Proportionate Shares'!$D$23:$G$1400,2,FALSE)),"",VLOOKUP(D1012,'[1]Proportionate Shares'!$D$23:$G$1400,2,FALSE))</f>
        <v>090904</v>
      </c>
      <c r="F1012" s="33" t="str">
        <f>IF(ISNA(VLOOKUP(D1012,'[1]Proportionate Shares'!$D$23:$G$1400,3,FALSE)),"",VLOOKUP(D1012,'[1]Proportionate Shares'!$D$23:$G$1400,3,FALSE))</f>
        <v xml:space="preserve">   </v>
      </c>
      <c r="G1012" s="34" t="str">
        <f>VLOOKUP(D1012,'[1]Employer information'!$A$3:$B$1390,2,FALSE)</f>
        <v>PAMPA ISD</v>
      </c>
      <c r="H1012" s="36">
        <f>IF(ISNA(VLOOKUP(D1012,'[1]Proportionate Shares'!$D$23:$I$1377,6,FALSE)),0,VLOOKUP(D1012,'[1]Proportionate Shares'!$D$23:$I$1377,6,FALSE))</f>
        <v>1.90336017E-4</v>
      </c>
      <c r="I1012" s="105">
        <f>VLOOKUP(D1012,'[1]Schedule of Pension Amounts LW'!$B$15:$E$1399,3,FALSE)</f>
        <v>11026762</v>
      </c>
      <c r="J1012" s="105">
        <f>-IF(ISNA(VLOOKUP(D1012,'[1]Combined Contribution Amounts'!$A$2:$K$1335,5,FALSE)),0,VLOOKUP(D1012,'[1]Combined Contribution Amounts'!$A$2:$K$1335,5,FALSE))</f>
        <v>-666199</v>
      </c>
      <c r="K1012" s="105">
        <f>-IF(ISNA(VLOOKUP(D1012,'[1]Combined Contribution Amounts'!$A$2:$K$1335,7,FALSE)),0,VLOOKUP(D1012,'[1]Combined Contribution Amounts'!$A$2:$K$1335,7,FALSE))+-IF(ISNA(VLOOKUP(D1012,'[1]Combined Contribution Amounts'!$A$2:$K$1335,8,FALSE)),0,VLOOKUP(D1012,'[1]Combined Contribution Amounts'!$A$2:$K$1335,8,FALSE))+-IF(ISNA(VLOOKUP(D1012,'[1]Combined Contribution Amounts'!$A$2:$K$1335,9,FALSE)),0,VLOOKUP(D1012,'[1]Combined Contribution Amounts'!$A$2:$K$1335,9,FALSE))</f>
        <v>0</v>
      </c>
      <c r="L1012" s="105">
        <f>VLOOKUP(D1012,'[1]Pension Expense Details'!$D$23:$S$1407,16,FALSE)</f>
        <v>831064</v>
      </c>
      <c r="M1012" s="105">
        <f>ROUND(('[1]68_InOutFlowsCurPrdAndPriorHist'!$F$28-'[1]68_InOutFlowsCurPrdAndPriorHist'!$F$31)*$H1012,0)-VLOOKUP(D1012,'[1]Pension Expense Details'!$D$23:$S$1407,12,FALSE)</f>
        <v>-157644</v>
      </c>
      <c r="N1012" s="105">
        <f>ROUND(('[1]68_InOutFlowsCurPrdAndPriorHist'!$F$29-'[1]68_InOutFlowsCurPrdAndPriorHist'!$F$32)*$H1012,0)-VLOOKUP(D1012,'[1]Pension Expense Details'!$D$23:$S$1407,13,FALSE)</f>
        <v>-1191162</v>
      </c>
      <c r="O1012" s="105">
        <f>ROUND(('[1]68_InOutFlowsCurPrdAndPriorHist'!$F$30-'[1]68_InOutFlowsCurPrdAndPriorHist'!$F$33)*$H1012,0)-VLOOKUP(D1012,'[1]Pension Expense Details'!$D$23:$S$1407,14,FALSE)</f>
        <v>515095</v>
      </c>
      <c r="P1012" s="105">
        <f>ROUND((VLOOKUP(D1012,'[1]Schedule of Pension Amounts LW'!$B$15:$AC$1399,28,FALSE)-VLOOKUP(D1012,'[1]Schedule of Pension Amounts LW'!$B$15:$AC$1399,27,FALSE))*'[1]Schedule of Pension Amounts LW'!AD$4,0)+VLOOKUP(D1012,'[1]Schedule of Pension Amounts LW'!$B$15:$AH$1399,33,FALSE)-VLOOKUP(D1012,'[1]Pension Expense Details'!$D$23:$S$1407,15,FALSE)</f>
        <v>-463655</v>
      </c>
      <c r="Q1012" s="98">
        <f t="shared" si="66"/>
        <v>9894261</v>
      </c>
      <c r="R1012" s="98">
        <f>ROUND('[1]68_InOutFlowsCurPrdAndPrior'!$D$32*IF(ISNA(VLOOKUP(D1012,'[1]Proportionate Shares'!$D$23:$I$1359,6,FALSE)),0,VLOOKUP(D1012,'[1]Proportionate Shares'!$D$23:$I$1359,6,FALSE)),0)</f>
        <v>41565</v>
      </c>
      <c r="S1012" s="98">
        <f>ROUND('[1]68_InOutFlowsCurPrdAndPrior'!$D$33*IF(ISNA(VLOOKUP(D1012,'[1]Proportionate Shares'!$D$23:$I$1359,6,FALSE)),0,VLOOKUP(D1012,'[1]Proportionate Shares'!$D$23:$I$1359,6,FALSE)),0)</f>
        <v>3069686</v>
      </c>
      <c r="T1012" s="98">
        <f>ROUND('[1]68_InOutFlowsCurPrdAndPrior'!$D$35*IF(ISNA(VLOOKUP(D1012,'[1]Proportionate Shares'!$D$23:$I$1359,6,FALSE)),0,VLOOKUP(D1012,'[1]Proportionate Shares'!$D$23:$I$1359,6,FALSE)),0)</f>
        <v>594846</v>
      </c>
      <c r="U1012" s="98">
        <f>VLOOKUP(D1012,'[1]Schedule of Pension Amounts LW'!$B$15:$AS$1399,36,FALSE)</f>
        <v>606164</v>
      </c>
      <c r="V1012" s="99">
        <f t="shared" si="67"/>
        <v>4312261</v>
      </c>
      <c r="W1012" s="98">
        <f>ROUND('[1]68_InOutFlowsCurPrdAndPrior'!$F$32*IF(ISNA(VLOOKUP(D1012,'[1]Proportionate Shares'!$D$23:$I$1359,6,FALSE)),0,VLOOKUP(D1012,'[1]Proportionate Shares'!$D$23:$I$1359,6,FALSE)),0)</f>
        <v>343544</v>
      </c>
      <c r="X1012" s="98">
        <f>ROUND('[1]68_InOutFlowsCurPrdAndPrior'!$F$33*IF(ISNA(VLOOKUP(D1012,'[1]Proportionate Shares'!$D$23:$I$1359,6,FALSE)),0,VLOOKUP(D1012,'[1]Proportionate Shares'!$D$23:$I$1359,6,FALSE)),0)</f>
        <v>1268539</v>
      </c>
      <c r="Y1012" s="98">
        <f>ROUND('[1]68_InOutFlowsCurPrdAndPrior'!$F$35*IF(ISNA(VLOOKUP(D1012,'[1]Proportionate Shares'!$D$23:$I$1359,6,FALSE)),0,VLOOKUP(D1012,'[1]Proportionate Shares'!$D$23:$I$1359,6,FALSE)),0)</f>
        <v>495496</v>
      </c>
      <c r="Z1012" s="98">
        <f>-VLOOKUP(D1012,'[1]Schedule of Pension Amounts LW'!$B$15:$AS$1399,37,FALSE)</f>
        <v>1012311</v>
      </c>
      <c r="AA1012" s="99">
        <f t="shared" si="68"/>
        <v>3119890</v>
      </c>
      <c r="AB1012" s="72">
        <f>VLOOKUP(D1012,'[1]Pension Expense Details'!$D$22:$S$1407,16,FALSE)</f>
        <v>831064</v>
      </c>
      <c r="AC1012" s="72">
        <f t="shared" si="69"/>
        <v>1008140</v>
      </c>
      <c r="AD1012" s="72">
        <f>VLOOKUP(D1012,'[1]Schedule of Pension Amounts LW'!$B$15:$W$1399,22,FALSE)</f>
        <v>1839204</v>
      </c>
    </row>
    <row r="1013" spans="1:30" x14ac:dyDescent="0.3">
      <c r="A1013" s="104"/>
      <c r="B1013" s="33"/>
      <c r="C1013" s="33" t="str">
        <f>VLOOKUP(D1013,'[1]Employer information'!$I$3:$J$1391,2,FALSE)</f>
        <v xml:space="preserve">Public Education                                  </v>
      </c>
      <c r="D1013" s="33" t="str">
        <f>'[1]Schedule of Pension Amounts LW'!B1006</f>
        <v>0991</v>
      </c>
      <c r="E1013" s="33" t="str">
        <f>IF(ISNA(VLOOKUP(D1013,'[1]Proportionate Shares'!$D$23:$G$1400,2,FALSE)),"",VLOOKUP(D1013,'[1]Proportionate Shares'!$D$23:$G$1400,2,FALSE))</f>
        <v>033902</v>
      </c>
      <c r="F1013" s="33" t="str">
        <f>IF(ISNA(VLOOKUP(D1013,'[1]Proportionate Shares'!$D$23:$G$1400,3,FALSE)),"",VLOOKUP(D1013,'[1]Proportionate Shares'!$D$23:$G$1400,3,FALSE))</f>
        <v xml:space="preserve">   </v>
      </c>
      <c r="G1013" s="34" t="str">
        <f>VLOOKUP(D1013,'[1]Employer information'!$A$3:$B$1390,2,FALSE)</f>
        <v>PANHANDLE ISD</v>
      </c>
      <c r="H1013" s="36">
        <f>IF(ISNA(VLOOKUP(D1013,'[1]Proportionate Shares'!$D$23:$I$1377,6,FALSE)),0,VLOOKUP(D1013,'[1]Proportionate Shares'!$D$23:$I$1377,6,FALSE))</f>
        <v>3.2987149999999998E-5</v>
      </c>
      <c r="I1013" s="105">
        <f>VLOOKUP(D1013,'[1]Schedule of Pension Amounts LW'!$B$15:$E$1399,3,FALSE)</f>
        <v>1848610</v>
      </c>
      <c r="J1013" s="105">
        <f>-IF(ISNA(VLOOKUP(D1013,'[1]Combined Contribution Amounts'!$A$2:$K$1335,5,FALSE)),0,VLOOKUP(D1013,'[1]Combined Contribution Amounts'!$A$2:$K$1335,5,FALSE))</f>
        <v>-115459</v>
      </c>
      <c r="K1013" s="105">
        <f>-IF(ISNA(VLOOKUP(D1013,'[1]Combined Contribution Amounts'!$A$2:$K$1335,7,FALSE)),0,VLOOKUP(D1013,'[1]Combined Contribution Amounts'!$A$2:$K$1335,7,FALSE))+-IF(ISNA(VLOOKUP(D1013,'[1]Combined Contribution Amounts'!$A$2:$K$1335,8,FALSE)),0,VLOOKUP(D1013,'[1]Combined Contribution Amounts'!$A$2:$K$1335,8,FALSE))+-IF(ISNA(VLOOKUP(D1013,'[1]Combined Contribution Amounts'!$A$2:$K$1335,9,FALSE)),0,VLOOKUP(D1013,'[1]Combined Contribution Amounts'!$A$2:$K$1335,9,FALSE))</f>
        <v>0</v>
      </c>
      <c r="L1013" s="105">
        <f>VLOOKUP(D1013,'[1]Pension Expense Details'!$D$23:$S$1407,16,FALSE)</f>
        <v>153846</v>
      </c>
      <c r="M1013" s="105">
        <f>ROUND(('[1]68_InOutFlowsCurPrdAndPriorHist'!$F$28-'[1]68_InOutFlowsCurPrdAndPriorHist'!$F$31)*$H1013,0)-VLOOKUP(D1013,'[1]Pension Expense Details'!$D$23:$S$1407,12,FALSE)</f>
        <v>-27321</v>
      </c>
      <c r="N1013" s="105">
        <f>ROUND(('[1]68_InOutFlowsCurPrdAndPriorHist'!$F$29-'[1]68_InOutFlowsCurPrdAndPriorHist'!$F$32)*$H1013,0)-VLOOKUP(D1013,'[1]Pension Expense Details'!$D$23:$S$1407,13,FALSE)</f>
        <v>-206441</v>
      </c>
      <c r="O1013" s="105">
        <f>ROUND(('[1]68_InOutFlowsCurPrdAndPriorHist'!$F$30-'[1]68_InOutFlowsCurPrdAndPriorHist'!$F$33)*$H1013,0)-VLOOKUP(D1013,'[1]Pension Expense Details'!$D$23:$S$1407,14,FALSE)</f>
        <v>89271</v>
      </c>
      <c r="P1013" s="105">
        <f>ROUND((VLOOKUP(D1013,'[1]Schedule of Pension Amounts LW'!$B$15:$AC$1399,28,FALSE)-VLOOKUP(D1013,'[1]Schedule of Pension Amounts LW'!$B$15:$AC$1399,27,FALSE))*'[1]Schedule of Pension Amounts LW'!AD$4,0)+VLOOKUP(D1013,'[1]Schedule of Pension Amounts LW'!$B$15:$AH$1399,33,FALSE)-VLOOKUP(D1013,'[1]Pension Expense Details'!$D$23:$S$1407,15,FALSE)</f>
        <v>-27731</v>
      </c>
      <c r="Q1013" s="98">
        <f t="shared" si="66"/>
        <v>1714775</v>
      </c>
      <c r="R1013" s="98">
        <f>ROUND('[1]68_InOutFlowsCurPrdAndPrior'!$D$32*IF(ISNA(VLOOKUP(D1013,'[1]Proportionate Shares'!$D$23:$I$1359,6,FALSE)),0,VLOOKUP(D1013,'[1]Proportionate Shares'!$D$23:$I$1359,6,FALSE)),0)</f>
        <v>7204</v>
      </c>
      <c r="S1013" s="98">
        <f>ROUND('[1]68_InOutFlowsCurPrdAndPrior'!$D$33*IF(ISNA(VLOOKUP(D1013,'[1]Proportionate Shares'!$D$23:$I$1359,6,FALSE)),0,VLOOKUP(D1013,'[1]Proportionate Shares'!$D$23:$I$1359,6,FALSE)),0)</f>
        <v>532007</v>
      </c>
      <c r="T1013" s="98">
        <f>ROUND('[1]68_InOutFlowsCurPrdAndPrior'!$D$35*IF(ISNA(VLOOKUP(D1013,'[1]Proportionate Shares'!$D$23:$I$1359,6,FALSE)),0,VLOOKUP(D1013,'[1]Proportionate Shares'!$D$23:$I$1359,6,FALSE)),0)</f>
        <v>103093</v>
      </c>
      <c r="U1013" s="98">
        <f>VLOOKUP(D1013,'[1]Schedule of Pension Amounts LW'!$B$15:$AS$1399,36,FALSE)</f>
        <v>166902</v>
      </c>
      <c r="V1013" s="99">
        <f t="shared" si="67"/>
        <v>809206</v>
      </c>
      <c r="W1013" s="98">
        <f>ROUND('[1]68_InOutFlowsCurPrdAndPrior'!$F$32*IF(ISNA(VLOOKUP(D1013,'[1]Proportionate Shares'!$D$23:$I$1359,6,FALSE)),0,VLOOKUP(D1013,'[1]Proportionate Shares'!$D$23:$I$1359,6,FALSE)),0)</f>
        <v>59540</v>
      </c>
      <c r="X1013" s="98">
        <f>ROUND('[1]68_InOutFlowsCurPrdAndPrior'!$F$33*IF(ISNA(VLOOKUP(D1013,'[1]Proportionate Shares'!$D$23:$I$1359,6,FALSE)),0,VLOOKUP(D1013,'[1]Proportionate Shares'!$D$23:$I$1359,6,FALSE)),0)</f>
        <v>219851</v>
      </c>
      <c r="Y1013" s="98">
        <f>ROUND('[1]68_InOutFlowsCurPrdAndPrior'!$F$35*IF(ISNA(VLOOKUP(D1013,'[1]Proportionate Shares'!$D$23:$I$1359,6,FALSE)),0,VLOOKUP(D1013,'[1]Proportionate Shares'!$D$23:$I$1359,6,FALSE)),0)</f>
        <v>85874</v>
      </c>
      <c r="Z1013" s="98">
        <f>-VLOOKUP(D1013,'[1]Schedule of Pension Amounts LW'!$B$15:$AS$1399,37,FALSE)</f>
        <v>45873</v>
      </c>
      <c r="AA1013" s="99">
        <f t="shared" si="68"/>
        <v>411138</v>
      </c>
      <c r="AB1013" s="72">
        <f>VLOOKUP(D1013,'[1]Pension Expense Details'!$D$22:$S$1407,16,FALSE)</f>
        <v>153846</v>
      </c>
      <c r="AC1013" s="72">
        <f t="shared" si="69"/>
        <v>226657</v>
      </c>
      <c r="AD1013" s="72">
        <f>VLOOKUP(D1013,'[1]Schedule of Pension Amounts LW'!$B$15:$W$1399,22,FALSE)</f>
        <v>380503</v>
      </c>
    </row>
    <row r="1014" spans="1:30" x14ac:dyDescent="0.3">
      <c r="A1014" s="104"/>
      <c r="B1014" s="33"/>
      <c r="C1014" s="33" t="str">
        <f>VLOOKUP(D1014,'[1]Employer information'!$I$3:$J$1391,2,FALSE)</f>
        <v xml:space="preserve">Public Education                                  </v>
      </c>
      <c r="D1014" s="33" t="str">
        <f>'[1]Schedule of Pension Amounts LW'!B1007</f>
        <v>2011</v>
      </c>
      <c r="E1014" s="33" t="str">
        <f>IF(ISNA(VLOOKUP(D1014,'[1]Proportionate Shares'!$D$23:$G$1400,2,FALSE)),"",VLOOKUP(D1014,'[1]Proportionate Shares'!$D$23:$G$1400,2,FALSE))</f>
        <v>042905</v>
      </c>
      <c r="F1014" s="33" t="str">
        <f>IF(ISNA(VLOOKUP(D1014,'[1]Proportionate Shares'!$D$23:$G$1400,3,FALSE)),"",VLOOKUP(D1014,'[1]Proportionate Shares'!$D$23:$G$1400,3,FALSE))</f>
        <v/>
      </c>
      <c r="G1014" s="34" t="str">
        <f>VLOOKUP(D1014,'[1]Employer information'!$A$3:$B$1390,2,FALSE)</f>
        <v>PANTHER CREEK CONS ISD</v>
      </c>
      <c r="H1014" s="36">
        <f>IF(ISNA(VLOOKUP(D1014,'[1]Proportionate Shares'!$D$23:$I$1377,6,FALSE)),0,VLOOKUP(D1014,'[1]Proportionate Shares'!$D$23:$I$1377,6,FALSE))</f>
        <v>1.1016191999999999E-5</v>
      </c>
      <c r="I1014" s="105">
        <f>VLOOKUP(D1014,'[1]Schedule of Pension Amounts LW'!$B$15:$E$1399,3,FALSE)</f>
        <v>657356</v>
      </c>
      <c r="J1014" s="105">
        <f>-IF(ISNA(VLOOKUP(D1014,'[1]Combined Contribution Amounts'!$A$2:$K$1335,5,FALSE)),0,VLOOKUP(D1014,'[1]Combined Contribution Amounts'!$A$2:$K$1335,5,FALSE))</f>
        <v>-38558</v>
      </c>
      <c r="K1014" s="105">
        <f>-IF(ISNA(VLOOKUP(D1014,'[1]Combined Contribution Amounts'!$A$2:$K$1335,7,FALSE)),0,VLOOKUP(D1014,'[1]Combined Contribution Amounts'!$A$2:$K$1335,7,FALSE))+-IF(ISNA(VLOOKUP(D1014,'[1]Combined Contribution Amounts'!$A$2:$K$1335,8,FALSE)),0,VLOOKUP(D1014,'[1]Combined Contribution Amounts'!$A$2:$K$1335,8,FALSE))+-IF(ISNA(VLOOKUP(D1014,'[1]Combined Contribution Amounts'!$A$2:$K$1335,9,FALSE)),0,VLOOKUP(D1014,'[1]Combined Contribution Amounts'!$A$2:$K$1335,9,FALSE))</f>
        <v>0</v>
      </c>
      <c r="L1014" s="105">
        <f>VLOOKUP(D1014,'[1]Pension Expense Details'!$D$23:$S$1407,16,FALSE)</f>
        <v>45088</v>
      </c>
      <c r="M1014" s="105">
        <f>ROUND(('[1]68_InOutFlowsCurPrdAndPriorHist'!$F$28-'[1]68_InOutFlowsCurPrdAndPriorHist'!$F$31)*$H1014,0)-VLOOKUP(D1014,'[1]Pension Expense Details'!$D$23:$S$1407,12,FALSE)</f>
        <v>-9124</v>
      </c>
      <c r="N1014" s="105">
        <f>ROUND(('[1]68_InOutFlowsCurPrdAndPriorHist'!$F$29-'[1]68_InOutFlowsCurPrdAndPriorHist'!$F$32)*$H1014,0)-VLOOKUP(D1014,'[1]Pension Expense Details'!$D$23:$S$1407,13,FALSE)</f>
        <v>-68941</v>
      </c>
      <c r="O1014" s="105">
        <f>ROUND(('[1]68_InOutFlowsCurPrdAndPriorHist'!$F$30-'[1]68_InOutFlowsCurPrdAndPriorHist'!$F$33)*$H1014,0)-VLOOKUP(D1014,'[1]Pension Expense Details'!$D$23:$S$1407,14,FALSE)</f>
        <v>29813</v>
      </c>
      <c r="P1014" s="105">
        <f>ROUND((VLOOKUP(D1014,'[1]Schedule of Pension Amounts LW'!$B$15:$AC$1399,28,FALSE)-VLOOKUP(D1014,'[1]Schedule of Pension Amounts LW'!$B$15:$AC$1399,27,FALSE))*'[1]Schedule of Pension Amounts LW'!AD$4,0)+VLOOKUP(D1014,'[1]Schedule of Pension Amounts LW'!$B$15:$AH$1399,33,FALSE)-VLOOKUP(D1014,'[1]Pension Expense Details'!$D$23:$S$1407,15,FALSE)</f>
        <v>-42978</v>
      </c>
      <c r="Q1014" s="98">
        <f t="shared" si="66"/>
        <v>572656</v>
      </c>
      <c r="R1014" s="98">
        <f>ROUND('[1]68_InOutFlowsCurPrdAndPrior'!$D$32*IF(ISNA(VLOOKUP(D1014,'[1]Proportionate Shares'!$D$23:$I$1359,6,FALSE)),0,VLOOKUP(D1014,'[1]Proportionate Shares'!$D$23:$I$1359,6,FALSE)),0)</f>
        <v>2406</v>
      </c>
      <c r="S1014" s="98">
        <f>ROUND('[1]68_InOutFlowsCurPrdAndPrior'!$D$33*IF(ISNA(VLOOKUP(D1014,'[1]Proportionate Shares'!$D$23:$I$1359,6,FALSE)),0,VLOOKUP(D1014,'[1]Proportionate Shares'!$D$23:$I$1359,6,FALSE)),0)</f>
        <v>177666</v>
      </c>
      <c r="T1014" s="98">
        <f>ROUND('[1]68_InOutFlowsCurPrdAndPrior'!$D$35*IF(ISNA(VLOOKUP(D1014,'[1]Proportionate Shares'!$D$23:$I$1359,6,FALSE)),0,VLOOKUP(D1014,'[1]Proportionate Shares'!$D$23:$I$1359,6,FALSE)),0)</f>
        <v>34428</v>
      </c>
      <c r="U1014" s="98">
        <f>VLOOKUP(D1014,'[1]Schedule of Pension Amounts LW'!$B$15:$AS$1399,36,FALSE)</f>
        <v>59430</v>
      </c>
      <c r="V1014" s="99">
        <f t="shared" si="67"/>
        <v>273930</v>
      </c>
      <c r="W1014" s="98">
        <f>ROUND('[1]68_InOutFlowsCurPrdAndPrior'!$F$32*IF(ISNA(VLOOKUP(D1014,'[1]Proportionate Shares'!$D$23:$I$1359,6,FALSE)),0,VLOOKUP(D1014,'[1]Proportionate Shares'!$D$23:$I$1359,6,FALSE)),0)</f>
        <v>19884</v>
      </c>
      <c r="X1014" s="98">
        <f>ROUND('[1]68_InOutFlowsCurPrdAndPrior'!$F$33*IF(ISNA(VLOOKUP(D1014,'[1]Proportionate Shares'!$D$23:$I$1359,6,FALSE)),0,VLOOKUP(D1014,'[1]Proportionate Shares'!$D$23:$I$1359,6,FALSE)),0)</f>
        <v>73420</v>
      </c>
      <c r="Y1014" s="98">
        <f>ROUND('[1]68_InOutFlowsCurPrdAndPrior'!$F$35*IF(ISNA(VLOOKUP(D1014,'[1]Proportionate Shares'!$D$23:$I$1359,6,FALSE)),0,VLOOKUP(D1014,'[1]Proportionate Shares'!$D$23:$I$1359,6,FALSE)),0)</f>
        <v>28678</v>
      </c>
      <c r="Z1014" s="98">
        <f>-VLOOKUP(D1014,'[1]Schedule of Pension Amounts LW'!$B$15:$AS$1399,37,FALSE)</f>
        <v>29577</v>
      </c>
      <c r="AA1014" s="99">
        <f t="shared" si="68"/>
        <v>151559</v>
      </c>
      <c r="AB1014" s="72">
        <f>VLOOKUP(D1014,'[1]Pension Expense Details'!$D$22:$S$1407,16,FALSE)</f>
        <v>45088</v>
      </c>
      <c r="AC1014" s="72">
        <f t="shared" si="69"/>
        <v>71003</v>
      </c>
      <c r="AD1014" s="72">
        <f>VLOOKUP(D1014,'[1]Schedule of Pension Amounts LW'!$B$15:$W$1399,22,FALSE)</f>
        <v>116091</v>
      </c>
    </row>
    <row r="1015" spans="1:30" x14ac:dyDescent="0.3">
      <c r="A1015" s="104"/>
      <c r="B1015" s="33"/>
      <c r="C1015" s="33" t="str">
        <f>VLOOKUP(D1015,'[1]Employer information'!$I$3:$J$1391,2,FALSE)</f>
        <v xml:space="preserve">Public Education                                  </v>
      </c>
      <c r="D1015" s="33" t="str">
        <f>'[1]Schedule of Pension Amounts LW'!B1008</f>
        <v>0992</v>
      </c>
      <c r="E1015" s="33" t="str">
        <f>IF(ISNA(VLOOKUP(D1015,'[1]Proportionate Shares'!$D$23:$G$1400,2,FALSE)),"",VLOOKUP(D1015,'[1]Proportionate Shares'!$D$23:$G$1400,2,FALSE))</f>
        <v>249906</v>
      </c>
      <c r="F1015" s="33" t="str">
        <f>IF(ISNA(VLOOKUP(D1015,'[1]Proportionate Shares'!$D$23:$G$1400,3,FALSE)),"",VLOOKUP(D1015,'[1]Proportionate Shares'!$D$23:$G$1400,3,FALSE))</f>
        <v xml:space="preserve">   </v>
      </c>
      <c r="G1015" s="34" t="str">
        <f>VLOOKUP(D1015,'[1]Employer information'!$A$3:$B$1390,2,FALSE)</f>
        <v>PARADISE ISD</v>
      </c>
      <c r="H1015" s="36">
        <f>IF(ISNA(VLOOKUP(D1015,'[1]Proportionate Shares'!$D$23:$I$1377,6,FALSE)),0,VLOOKUP(D1015,'[1]Proportionate Shares'!$D$23:$I$1377,6,FALSE))</f>
        <v>6.2265284000000005E-5</v>
      </c>
      <c r="I1015" s="105">
        <f>VLOOKUP(D1015,'[1]Schedule of Pension Amounts LW'!$B$15:$E$1399,3,FALSE)</f>
        <v>3652255</v>
      </c>
      <c r="J1015" s="105">
        <f>-IF(ISNA(VLOOKUP(D1015,'[1]Combined Contribution Amounts'!$A$2:$K$1335,5,FALSE)),0,VLOOKUP(D1015,'[1]Combined Contribution Amounts'!$A$2:$K$1335,5,FALSE))</f>
        <v>-217936</v>
      </c>
      <c r="K1015" s="105">
        <f>-IF(ISNA(VLOOKUP(D1015,'[1]Combined Contribution Amounts'!$A$2:$K$1335,7,FALSE)),0,VLOOKUP(D1015,'[1]Combined Contribution Amounts'!$A$2:$K$1335,7,FALSE))+-IF(ISNA(VLOOKUP(D1015,'[1]Combined Contribution Amounts'!$A$2:$K$1335,8,FALSE)),0,VLOOKUP(D1015,'[1]Combined Contribution Amounts'!$A$2:$K$1335,8,FALSE))+-IF(ISNA(VLOOKUP(D1015,'[1]Combined Contribution Amounts'!$A$2:$K$1335,9,FALSE)),0,VLOOKUP(D1015,'[1]Combined Contribution Amounts'!$A$2:$K$1335,9,FALSE))</f>
        <v>0</v>
      </c>
      <c r="L1015" s="105">
        <f>VLOOKUP(D1015,'[1]Pension Expense Details'!$D$23:$S$1407,16,FALSE)</f>
        <v>264791</v>
      </c>
      <c r="M1015" s="105">
        <f>ROUND(('[1]68_InOutFlowsCurPrdAndPriorHist'!$F$28-'[1]68_InOutFlowsCurPrdAndPriorHist'!$F$31)*$H1015,0)-VLOOKUP(D1015,'[1]Pension Expense Details'!$D$23:$S$1407,12,FALSE)</f>
        <v>-51571</v>
      </c>
      <c r="N1015" s="105">
        <f>ROUND(('[1]68_InOutFlowsCurPrdAndPriorHist'!$F$29-'[1]68_InOutFlowsCurPrdAndPriorHist'!$F$32)*$H1015,0)-VLOOKUP(D1015,'[1]Pension Expense Details'!$D$23:$S$1407,13,FALSE)</f>
        <v>-389669</v>
      </c>
      <c r="O1015" s="105">
        <f>ROUND(('[1]68_InOutFlowsCurPrdAndPriorHist'!$F$30-'[1]68_InOutFlowsCurPrdAndPriorHist'!$F$33)*$H1015,0)-VLOOKUP(D1015,'[1]Pension Expense Details'!$D$23:$S$1407,14,FALSE)</f>
        <v>168505</v>
      </c>
      <c r="P1015" s="105">
        <f>ROUND((VLOOKUP(D1015,'[1]Schedule of Pension Amounts LW'!$B$15:$AC$1399,28,FALSE)-VLOOKUP(D1015,'[1]Schedule of Pension Amounts LW'!$B$15:$AC$1399,27,FALSE))*'[1]Schedule of Pension Amounts LW'!AD$4,0)+VLOOKUP(D1015,'[1]Schedule of Pension Amounts LW'!$B$15:$AH$1399,33,FALSE)-VLOOKUP(D1015,'[1]Pension Expense Details'!$D$23:$S$1407,15,FALSE)</f>
        <v>-189631</v>
      </c>
      <c r="Q1015" s="98">
        <f t="shared" si="66"/>
        <v>3236744</v>
      </c>
      <c r="R1015" s="98">
        <f>ROUND('[1]68_InOutFlowsCurPrdAndPrior'!$D$32*IF(ISNA(VLOOKUP(D1015,'[1]Proportionate Shares'!$D$23:$I$1359,6,FALSE)),0,VLOOKUP(D1015,'[1]Proportionate Shares'!$D$23:$I$1359,6,FALSE)),0)</f>
        <v>13597</v>
      </c>
      <c r="S1015" s="98">
        <f>ROUND('[1]68_InOutFlowsCurPrdAndPrior'!$D$33*IF(ISNA(VLOOKUP(D1015,'[1]Proportionate Shares'!$D$23:$I$1359,6,FALSE)),0,VLOOKUP(D1015,'[1]Proportionate Shares'!$D$23:$I$1359,6,FALSE)),0)</f>
        <v>1004197</v>
      </c>
      <c r="T1015" s="98">
        <f>ROUND('[1]68_InOutFlowsCurPrdAndPrior'!$D$35*IF(ISNA(VLOOKUP(D1015,'[1]Proportionate Shares'!$D$23:$I$1359,6,FALSE)),0,VLOOKUP(D1015,'[1]Proportionate Shares'!$D$23:$I$1359,6,FALSE)),0)</f>
        <v>194594</v>
      </c>
      <c r="U1015" s="98">
        <f>VLOOKUP(D1015,'[1]Schedule of Pension Amounts LW'!$B$15:$AS$1399,36,FALSE)</f>
        <v>440421</v>
      </c>
      <c r="V1015" s="99">
        <f t="shared" si="67"/>
        <v>1652809</v>
      </c>
      <c r="W1015" s="98">
        <f>ROUND('[1]68_InOutFlowsCurPrdAndPrior'!$F$32*IF(ISNA(VLOOKUP(D1015,'[1]Proportionate Shares'!$D$23:$I$1359,6,FALSE)),0,VLOOKUP(D1015,'[1]Proportionate Shares'!$D$23:$I$1359,6,FALSE)),0)</f>
        <v>112385</v>
      </c>
      <c r="X1015" s="98">
        <f>ROUND('[1]68_InOutFlowsCurPrdAndPrior'!$F$33*IF(ISNA(VLOOKUP(D1015,'[1]Proportionate Shares'!$D$23:$I$1359,6,FALSE)),0,VLOOKUP(D1015,'[1]Proportionate Shares'!$D$23:$I$1359,6,FALSE)),0)</f>
        <v>414982</v>
      </c>
      <c r="Y1015" s="98">
        <f>ROUND('[1]68_InOutFlowsCurPrdAndPrior'!$F$35*IF(ISNA(VLOOKUP(D1015,'[1]Proportionate Shares'!$D$23:$I$1359,6,FALSE)),0,VLOOKUP(D1015,'[1]Proportionate Shares'!$D$23:$I$1359,6,FALSE)),0)</f>
        <v>162093</v>
      </c>
      <c r="Z1015" s="98">
        <f>-VLOOKUP(D1015,'[1]Schedule of Pension Amounts LW'!$B$15:$AS$1399,37,FALSE)</f>
        <v>166234</v>
      </c>
      <c r="AA1015" s="99">
        <f t="shared" si="68"/>
        <v>855694</v>
      </c>
      <c r="AB1015" s="72">
        <f>VLOOKUP(D1015,'[1]Pension Expense Details'!$D$22:$S$1407,16,FALSE)</f>
        <v>264791</v>
      </c>
      <c r="AC1015" s="72">
        <f t="shared" si="69"/>
        <v>440931</v>
      </c>
      <c r="AD1015" s="72">
        <f>VLOOKUP(D1015,'[1]Schedule of Pension Amounts LW'!$B$15:$W$1399,22,FALSE)</f>
        <v>705722</v>
      </c>
    </row>
    <row r="1016" spans="1:30" x14ac:dyDescent="0.3">
      <c r="A1016" s="104"/>
      <c r="B1016" s="33"/>
      <c r="C1016" s="33" t="str">
        <f>VLOOKUP(D1016,'[1]Employer information'!$I$3:$J$1391,2,FALSE)</f>
        <v xml:space="preserve">Public Education                                  </v>
      </c>
      <c r="D1016" s="33" t="str">
        <f>'[1]Schedule of Pension Amounts LW'!B1009</f>
        <v>0993</v>
      </c>
      <c r="E1016" s="33" t="str">
        <f>IF(ISNA(VLOOKUP(D1016,'[1]Proportionate Shares'!$D$23:$G$1400,2,FALSE)),"",VLOOKUP(D1016,'[1]Proportionate Shares'!$D$23:$G$1400,2,FALSE))</f>
        <v>139909</v>
      </c>
      <c r="F1016" s="33" t="str">
        <f>IF(ISNA(VLOOKUP(D1016,'[1]Proportionate Shares'!$D$23:$G$1400,3,FALSE)),"",VLOOKUP(D1016,'[1]Proportionate Shares'!$D$23:$G$1400,3,FALSE))</f>
        <v xml:space="preserve">   </v>
      </c>
      <c r="G1016" s="34" t="str">
        <f>VLOOKUP(D1016,'[1]Employer information'!$A$3:$B$1390,2,FALSE)</f>
        <v>PARIS ISD</v>
      </c>
      <c r="H1016" s="36">
        <f>IF(ISNA(VLOOKUP(D1016,'[1]Proportionate Shares'!$D$23:$I$1377,6,FALSE)),0,VLOOKUP(D1016,'[1]Proportionate Shares'!$D$23:$I$1377,6,FALSE))</f>
        <v>1.9659037299999999E-4</v>
      </c>
      <c r="I1016" s="105">
        <f>VLOOKUP(D1016,'[1]Schedule of Pension Amounts LW'!$B$15:$E$1399,3,FALSE)</f>
        <v>10924610</v>
      </c>
      <c r="J1016" s="105">
        <f>-IF(ISNA(VLOOKUP(D1016,'[1]Combined Contribution Amounts'!$A$2:$K$1335,5,FALSE)),0,VLOOKUP(D1016,'[1]Combined Contribution Amounts'!$A$2:$K$1335,5,FALSE))</f>
        <v>-688090</v>
      </c>
      <c r="K1016" s="105">
        <f>-IF(ISNA(VLOOKUP(D1016,'[1]Combined Contribution Amounts'!$A$2:$K$1335,7,FALSE)),0,VLOOKUP(D1016,'[1]Combined Contribution Amounts'!$A$2:$K$1335,7,FALSE))+-IF(ISNA(VLOOKUP(D1016,'[1]Combined Contribution Amounts'!$A$2:$K$1335,8,FALSE)),0,VLOOKUP(D1016,'[1]Combined Contribution Amounts'!$A$2:$K$1335,8,FALSE))+-IF(ISNA(VLOOKUP(D1016,'[1]Combined Contribution Amounts'!$A$2:$K$1335,9,FALSE)),0,VLOOKUP(D1016,'[1]Combined Contribution Amounts'!$A$2:$K$1335,9,FALSE))</f>
        <v>0</v>
      </c>
      <c r="L1016" s="105">
        <f>VLOOKUP(D1016,'[1]Pension Expense Details'!$D$23:$S$1407,16,FALSE)</f>
        <v>931376</v>
      </c>
      <c r="M1016" s="105">
        <f>ROUND(('[1]68_InOutFlowsCurPrdAndPriorHist'!$F$28-'[1]68_InOutFlowsCurPrdAndPriorHist'!$F$31)*$H1016,0)-VLOOKUP(D1016,'[1]Pension Expense Details'!$D$23:$S$1407,12,FALSE)</f>
        <v>-162823</v>
      </c>
      <c r="N1016" s="105">
        <f>ROUND(('[1]68_InOutFlowsCurPrdAndPriorHist'!$F$29-'[1]68_InOutFlowsCurPrdAndPriorHist'!$F$32)*$H1016,0)-VLOOKUP(D1016,'[1]Pension Expense Details'!$D$23:$S$1407,13,FALSE)</f>
        <v>-1230302</v>
      </c>
      <c r="O1016" s="105">
        <f>ROUND(('[1]68_InOutFlowsCurPrdAndPriorHist'!$F$30-'[1]68_InOutFlowsCurPrdAndPriorHist'!$F$33)*$H1016,0)-VLOOKUP(D1016,'[1]Pension Expense Details'!$D$23:$S$1407,14,FALSE)</f>
        <v>532021</v>
      </c>
      <c r="P1016" s="105">
        <f>ROUND((VLOOKUP(D1016,'[1]Schedule of Pension Amounts LW'!$B$15:$AC$1399,28,FALSE)-VLOOKUP(D1016,'[1]Schedule of Pension Amounts LW'!$B$15:$AC$1399,27,FALSE))*'[1]Schedule of Pension Amounts LW'!AD$4,0)+VLOOKUP(D1016,'[1]Schedule of Pension Amounts LW'!$B$15:$AH$1399,33,FALSE)-VLOOKUP(D1016,'[1]Pension Expense Details'!$D$23:$S$1407,15,FALSE)</f>
        <v>-87410</v>
      </c>
      <c r="Q1016" s="98">
        <f t="shared" si="66"/>
        <v>10219382</v>
      </c>
      <c r="R1016" s="98">
        <f>ROUND('[1]68_InOutFlowsCurPrdAndPrior'!$D$32*IF(ISNA(VLOOKUP(D1016,'[1]Proportionate Shares'!$D$23:$I$1359,6,FALSE)),0,VLOOKUP(D1016,'[1]Proportionate Shares'!$D$23:$I$1359,6,FALSE)),0)</f>
        <v>42931</v>
      </c>
      <c r="S1016" s="98">
        <f>ROUND('[1]68_InOutFlowsCurPrdAndPrior'!$D$33*IF(ISNA(VLOOKUP(D1016,'[1]Proportionate Shares'!$D$23:$I$1359,6,FALSE)),0,VLOOKUP(D1016,'[1]Proportionate Shares'!$D$23:$I$1359,6,FALSE)),0)</f>
        <v>3170554</v>
      </c>
      <c r="T1016" s="98">
        <f>ROUND('[1]68_InOutFlowsCurPrdAndPrior'!$D$35*IF(ISNA(VLOOKUP(D1016,'[1]Proportionate Shares'!$D$23:$I$1359,6,FALSE)),0,VLOOKUP(D1016,'[1]Proportionate Shares'!$D$23:$I$1359,6,FALSE)),0)</f>
        <v>614392</v>
      </c>
      <c r="U1016" s="98">
        <f>VLOOKUP(D1016,'[1]Schedule of Pension Amounts LW'!$B$15:$AS$1399,36,FALSE)</f>
        <v>913602</v>
      </c>
      <c r="V1016" s="99">
        <f t="shared" si="67"/>
        <v>4741479</v>
      </c>
      <c r="W1016" s="98">
        <f>ROUND('[1]68_InOutFlowsCurPrdAndPrior'!$F$32*IF(ISNA(VLOOKUP(D1016,'[1]Proportionate Shares'!$D$23:$I$1359,6,FALSE)),0,VLOOKUP(D1016,'[1]Proportionate Shares'!$D$23:$I$1359,6,FALSE)),0)</f>
        <v>354833</v>
      </c>
      <c r="X1016" s="98">
        <f>ROUND('[1]68_InOutFlowsCurPrdAndPrior'!$F$33*IF(ISNA(VLOOKUP(D1016,'[1]Proportionate Shares'!$D$23:$I$1359,6,FALSE)),0,VLOOKUP(D1016,'[1]Proportionate Shares'!$D$23:$I$1359,6,FALSE)),0)</f>
        <v>1310223</v>
      </c>
      <c r="Y1016" s="98">
        <f>ROUND('[1]68_InOutFlowsCurPrdAndPrior'!$F$35*IF(ISNA(VLOOKUP(D1016,'[1]Proportionate Shares'!$D$23:$I$1359,6,FALSE)),0,VLOOKUP(D1016,'[1]Proportionate Shares'!$D$23:$I$1359,6,FALSE)),0)</f>
        <v>511778</v>
      </c>
      <c r="Z1016" s="98">
        <f>-VLOOKUP(D1016,'[1]Schedule of Pension Amounts LW'!$B$15:$AS$1399,37,FALSE)</f>
        <v>131755</v>
      </c>
      <c r="AA1016" s="99">
        <f t="shared" si="68"/>
        <v>2308589</v>
      </c>
      <c r="AB1016" s="72">
        <f>VLOOKUP(D1016,'[1]Pension Expense Details'!$D$22:$S$1407,16,FALSE)</f>
        <v>931376</v>
      </c>
      <c r="AC1016" s="72">
        <f t="shared" si="69"/>
        <v>1254223</v>
      </c>
      <c r="AD1016" s="72">
        <f>VLOOKUP(D1016,'[1]Schedule of Pension Amounts LW'!$B$15:$W$1399,22,FALSE)</f>
        <v>2185599</v>
      </c>
    </row>
    <row r="1017" spans="1:30" x14ac:dyDescent="0.3">
      <c r="A1017" s="104"/>
      <c r="B1017" s="33"/>
      <c r="C1017" s="33" t="str">
        <f>VLOOKUP(D1017,'[1]Employer information'!$I$3:$J$1391,2,FALSE)</f>
        <v xml:space="preserve">Public Education                                  </v>
      </c>
      <c r="D1017" s="33" t="str">
        <f>'[1]Schedule of Pension Amounts LW'!B1010</f>
        <v>0994</v>
      </c>
      <c r="E1017" s="33" t="str">
        <f>IF(ISNA(VLOOKUP(D1017,'[1]Proportionate Shares'!$D$23:$G$1400,2,FALSE)),"",VLOOKUP(D1017,'[1]Proportionate Shares'!$D$23:$G$1400,2,FALSE))</f>
        <v>101917</v>
      </c>
      <c r="F1017" s="33" t="str">
        <f>IF(ISNA(VLOOKUP(D1017,'[1]Proportionate Shares'!$D$23:$G$1400,3,FALSE)),"",VLOOKUP(D1017,'[1]Proportionate Shares'!$D$23:$G$1400,3,FALSE))</f>
        <v xml:space="preserve">   </v>
      </c>
      <c r="G1017" s="34" t="str">
        <f>VLOOKUP(D1017,'[1]Employer information'!$A$3:$B$1390,2,FALSE)</f>
        <v>PASADENA ISD</v>
      </c>
      <c r="H1017" s="36">
        <f>IF(ISNA(VLOOKUP(D1017,'[1]Proportionate Shares'!$D$23:$I$1377,6,FALSE)),0,VLOOKUP(D1017,'[1]Proportionate Shares'!$D$23:$I$1377,6,FALSE))</f>
        <v>4.023751727E-3</v>
      </c>
      <c r="I1017" s="105">
        <f>VLOOKUP(D1017,'[1]Schedule of Pension Amounts LW'!$B$15:$E$1399,3,FALSE)</f>
        <v>215224797</v>
      </c>
      <c r="J1017" s="105">
        <f>-IF(ISNA(VLOOKUP(D1017,'[1]Combined Contribution Amounts'!$A$2:$K$1335,5,FALSE)),0,VLOOKUP(D1017,'[1]Combined Contribution Amounts'!$A$2:$K$1335,5,FALSE))</f>
        <v>-14083616</v>
      </c>
      <c r="K1017" s="105">
        <f>-IF(ISNA(VLOOKUP(D1017,'[1]Combined Contribution Amounts'!$A$2:$K$1335,7,FALSE)),0,VLOOKUP(D1017,'[1]Combined Contribution Amounts'!$A$2:$K$1335,7,FALSE))+-IF(ISNA(VLOOKUP(D1017,'[1]Combined Contribution Amounts'!$A$2:$K$1335,8,FALSE)),0,VLOOKUP(D1017,'[1]Combined Contribution Amounts'!$A$2:$K$1335,8,FALSE))+-IF(ISNA(VLOOKUP(D1017,'[1]Combined Contribution Amounts'!$A$2:$K$1335,9,FALSE)),0,VLOOKUP(D1017,'[1]Combined Contribution Amounts'!$A$2:$K$1335,9,FALSE))</f>
        <v>0</v>
      </c>
      <c r="L1017" s="105">
        <f>VLOOKUP(D1017,'[1]Pension Expense Details'!$D$23:$S$1407,16,FALSE)</f>
        <v>20379784</v>
      </c>
      <c r="M1017" s="105">
        <f>ROUND(('[1]68_InOutFlowsCurPrdAndPriorHist'!$F$28-'[1]68_InOutFlowsCurPrdAndPriorHist'!$F$31)*$H1017,0)-VLOOKUP(D1017,'[1]Pension Expense Details'!$D$23:$S$1407,12,FALSE)</f>
        <v>-3332624</v>
      </c>
      <c r="N1017" s="105">
        <f>ROUND(('[1]68_InOutFlowsCurPrdAndPriorHist'!$F$29-'[1]68_InOutFlowsCurPrdAndPriorHist'!$F$32)*$H1017,0)-VLOOKUP(D1017,'[1]Pension Expense Details'!$D$23:$S$1407,13,FALSE)</f>
        <v>-25181460</v>
      </c>
      <c r="O1017" s="105">
        <f>ROUND(('[1]68_InOutFlowsCurPrdAndPriorHist'!$F$30-'[1]68_InOutFlowsCurPrdAndPriorHist'!$F$33)*$H1017,0)-VLOOKUP(D1017,'[1]Pension Expense Details'!$D$23:$S$1407,14,FALSE)</f>
        <v>10889242</v>
      </c>
      <c r="P1017" s="105">
        <f>ROUND((VLOOKUP(D1017,'[1]Schedule of Pension Amounts LW'!$B$15:$AC$1399,28,FALSE)-VLOOKUP(D1017,'[1]Schedule of Pension Amounts LW'!$B$15:$AC$1399,27,FALSE))*'[1]Schedule of Pension Amounts LW'!AD$4,0)+VLOOKUP(D1017,'[1]Schedule of Pension Amounts LW'!$B$15:$AH$1399,33,FALSE)-VLOOKUP(D1017,'[1]Pension Expense Details'!$D$23:$S$1407,15,FALSE)</f>
        <v>5271071</v>
      </c>
      <c r="Q1017" s="98">
        <f t="shared" si="66"/>
        <v>209167194</v>
      </c>
      <c r="R1017" s="98">
        <f>ROUND('[1]68_InOutFlowsCurPrdAndPrior'!$D$32*IF(ISNA(VLOOKUP(D1017,'[1]Proportionate Shares'!$D$23:$I$1359,6,FALSE)),0,VLOOKUP(D1017,'[1]Proportionate Shares'!$D$23:$I$1359,6,FALSE)),0)</f>
        <v>878689</v>
      </c>
      <c r="S1017" s="98">
        <f>ROUND('[1]68_InOutFlowsCurPrdAndPrior'!$D$33*IF(ISNA(VLOOKUP(D1017,'[1]Proportionate Shares'!$D$23:$I$1359,6,FALSE)),0,VLOOKUP(D1017,'[1]Proportionate Shares'!$D$23:$I$1359,6,FALSE)),0)</f>
        <v>64893936</v>
      </c>
      <c r="T1017" s="98">
        <f>ROUND('[1]68_InOutFlowsCurPrdAndPrior'!$D$35*IF(ISNA(VLOOKUP(D1017,'[1]Proportionate Shares'!$D$23:$I$1359,6,FALSE)),0,VLOOKUP(D1017,'[1]Proportionate Shares'!$D$23:$I$1359,6,FALSE)),0)</f>
        <v>12575196</v>
      </c>
      <c r="U1017" s="98">
        <f>VLOOKUP(D1017,'[1]Schedule of Pension Amounts LW'!$B$15:$AS$1399,36,FALSE)</f>
        <v>15371509</v>
      </c>
      <c r="V1017" s="99">
        <f t="shared" si="67"/>
        <v>93719330</v>
      </c>
      <c r="W1017" s="98">
        <f>ROUND('[1]68_InOutFlowsCurPrdAndPrior'!$F$32*IF(ISNA(VLOOKUP(D1017,'[1]Proportionate Shares'!$D$23:$I$1359,6,FALSE)),0,VLOOKUP(D1017,'[1]Proportionate Shares'!$D$23:$I$1359,6,FALSE)),0)</f>
        <v>7262617</v>
      </c>
      <c r="X1017" s="98">
        <f>ROUND('[1]68_InOutFlowsCurPrdAndPrior'!$F$33*IF(ISNA(VLOOKUP(D1017,'[1]Proportionate Shares'!$D$23:$I$1359,6,FALSE)),0,VLOOKUP(D1017,'[1]Proportionate Shares'!$D$23:$I$1359,6,FALSE)),0)</f>
        <v>26817245</v>
      </c>
      <c r="Y1017" s="98">
        <f>ROUND('[1]68_InOutFlowsCurPrdAndPrior'!$F$35*IF(ISNA(VLOOKUP(D1017,'[1]Proportionate Shares'!$D$23:$I$1359,6,FALSE)),0,VLOOKUP(D1017,'[1]Proportionate Shares'!$D$23:$I$1359,6,FALSE)),0)</f>
        <v>10474916</v>
      </c>
      <c r="Z1017" s="98">
        <f>-VLOOKUP(D1017,'[1]Schedule of Pension Amounts LW'!$B$15:$AS$1399,37,FALSE)</f>
        <v>3078</v>
      </c>
      <c r="AA1017" s="99">
        <f t="shared" si="68"/>
        <v>44557856</v>
      </c>
      <c r="AB1017" s="72">
        <f>VLOOKUP(D1017,'[1]Pension Expense Details'!$D$22:$S$1407,16,FALSE)</f>
        <v>20379784</v>
      </c>
      <c r="AC1017" s="72">
        <f t="shared" si="69"/>
        <v>22559027</v>
      </c>
      <c r="AD1017" s="72">
        <f>VLOOKUP(D1017,'[1]Schedule of Pension Amounts LW'!$B$15:$W$1399,22,FALSE)</f>
        <v>42938811</v>
      </c>
    </row>
    <row r="1018" spans="1:30" x14ac:dyDescent="0.3">
      <c r="A1018" s="104"/>
      <c r="B1018" s="33"/>
      <c r="C1018" s="33" t="str">
        <f>VLOOKUP(D1018,'[1]Employer information'!$I$3:$J$1391,2,FALSE)</f>
        <v xml:space="preserve">Public Education                                  </v>
      </c>
      <c r="D1018" s="33" t="str">
        <f>'[1]Schedule of Pension Amounts LW'!B1011</f>
        <v>1647</v>
      </c>
      <c r="E1018" s="33" t="str">
        <f>IF(ISNA(VLOOKUP(D1018,'[1]Proportionate Shares'!$D$23:$G$1400,2,FALSE)),"",VLOOKUP(D1018,'[1]Proportionate Shares'!$D$23:$G$1400,2,FALSE))</f>
        <v>063906</v>
      </c>
      <c r="F1018" s="33" t="str">
        <f>IF(ISNA(VLOOKUP(D1018,'[1]Proportionate Shares'!$D$23:$G$1400,3,FALSE)),"",VLOOKUP(D1018,'[1]Proportionate Shares'!$D$23:$G$1400,3,FALSE))</f>
        <v/>
      </c>
      <c r="G1018" s="34" t="str">
        <f>VLOOKUP(D1018,'[1]Employer information'!$A$3:$B$1390,2,FALSE)</f>
        <v>PATTON SPRINGS ISD</v>
      </c>
      <c r="H1018" s="36">
        <f>IF(ISNA(VLOOKUP(D1018,'[1]Proportionate Shares'!$D$23:$I$1377,6,FALSE)),0,VLOOKUP(D1018,'[1]Proportionate Shares'!$D$23:$I$1377,6,FALSE))</f>
        <v>6.717197E-6</v>
      </c>
      <c r="I1018" s="105">
        <f>VLOOKUP(D1018,'[1]Schedule of Pension Amounts LW'!$B$15:$E$1399,3,FALSE)</f>
        <v>369330</v>
      </c>
      <c r="J1018" s="105">
        <f>-IF(ISNA(VLOOKUP(D1018,'[1]Combined Contribution Amounts'!$A$2:$K$1335,5,FALSE)),0,VLOOKUP(D1018,'[1]Combined Contribution Amounts'!$A$2:$K$1335,5,FALSE))</f>
        <v>-23511</v>
      </c>
      <c r="K1018" s="105">
        <f>-IF(ISNA(VLOOKUP(D1018,'[1]Combined Contribution Amounts'!$A$2:$K$1335,7,FALSE)),0,VLOOKUP(D1018,'[1]Combined Contribution Amounts'!$A$2:$K$1335,7,FALSE))+-IF(ISNA(VLOOKUP(D1018,'[1]Combined Contribution Amounts'!$A$2:$K$1335,8,FALSE)),0,VLOOKUP(D1018,'[1]Combined Contribution Amounts'!$A$2:$K$1335,8,FALSE))+-IF(ISNA(VLOOKUP(D1018,'[1]Combined Contribution Amounts'!$A$2:$K$1335,9,FALSE)),0,VLOOKUP(D1018,'[1]Combined Contribution Amounts'!$A$2:$K$1335,9,FALSE))</f>
        <v>0</v>
      </c>
      <c r="L1018" s="105">
        <f>VLOOKUP(D1018,'[1]Pension Expense Details'!$D$23:$S$1407,16,FALSE)</f>
        <v>32444</v>
      </c>
      <c r="M1018" s="105">
        <f>ROUND(('[1]68_InOutFlowsCurPrdAndPriorHist'!$F$28-'[1]68_InOutFlowsCurPrdAndPriorHist'!$F$31)*$H1018,0)-VLOOKUP(D1018,'[1]Pension Expense Details'!$D$23:$S$1407,12,FALSE)</f>
        <v>-5563</v>
      </c>
      <c r="N1018" s="105">
        <f>ROUND(('[1]68_InOutFlowsCurPrdAndPriorHist'!$F$29-'[1]68_InOutFlowsCurPrdAndPriorHist'!$F$32)*$H1018,0)-VLOOKUP(D1018,'[1]Pension Expense Details'!$D$23:$S$1407,13,FALSE)</f>
        <v>-42038</v>
      </c>
      <c r="O1018" s="105">
        <f>ROUND(('[1]68_InOutFlowsCurPrdAndPriorHist'!$F$30-'[1]68_InOutFlowsCurPrdAndPriorHist'!$F$33)*$H1018,0)-VLOOKUP(D1018,'[1]Pension Expense Details'!$D$23:$S$1407,14,FALSE)</f>
        <v>18178</v>
      </c>
      <c r="P1018" s="105">
        <f>ROUND((VLOOKUP(D1018,'[1]Schedule of Pension Amounts LW'!$B$15:$AC$1399,28,FALSE)-VLOOKUP(D1018,'[1]Schedule of Pension Amounts LW'!$B$15:$AC$1399,27,FALSE))*'[1]Schedule of Pension Amounts LW'!AD$4,0)+VLOOKUP(D1018,'[1]Schedule of Pension Amounts LW'!$B$15:$AH$1399,33,FALSE)-VLOOKUP(D1018,'[1]Pension Expense Details'!$D$23:$S$1407,15,FALSE)</f>
        <v>341</v>
      </c>
      <c r="Q1018" s="98">
        <f t="shared" si="66"/>
        <v>349181</v>
      </c>
      <c r="R1018" s="98">
        <f>ROUND('[1]68_InOutFlowsCurPrdAndPrior'!$D$32*IF(ISNA(VLOOKUP(D1018,'[1]Proportionate Shares'!$D$23:$I$1359,6,FALSE)),0,VLOOKUP(D1018,'[1]Proportionate Shares'!$D$23:$I$1359,6,FALSE)),0)</f>
        <v>1467</v>
      </c>
      <c r="S1018" s="98">
        <f>ROUND('[1]68_InOutFlowsCurPrdAndPrior'!$D$33*IF(ISNA(VLOOKUP(D1018,'[1]Proportionate Shares'!$D$23:$I$1359,6,FALSE)),0,VLOOKUP(D1018,'[1]Proportionate Shares'!$D$23:$I$1359,6,FALSE)),0)</f>
        <v>108333</v>
      </c>
      <c r="T1018" s="98">
        <f>ROUND('[1]68_InOutFlowsCurPrdAndPrior'!$D$35*IF(ISNA(VLOOKUP(D1018,'[1]Proportionate Shares'!$D$23:$I$1359,6,FALSE)),0,VLOOKUP(D1018,'[1]Proportionate Shares'!$D$23:$I$1359,6,FALSE)),0)</f>
        <v>20993</v>
      </c>
      <c r="U1018" s="98">
        <f>VLOOKUP(D1018,'[1]Schedule of Pension Amounts LW'!$B$15:$AS$1399,36,FALSE)</f>
        <v>53342</v>
      </c>
      <c r="V1018" s="99">
        <f t="shared" si="67"/>
        <v>184135</v>
      </c>
      <c r="W1018" s="98">
        <f>ROUND('[1]68_InOutFlowsCurPrdAndPrior'!$F$32*IF(ISNA(VLOOKUP(D1018,'[1]Proportionate Shares'!$D$23:$I$1359,6,FALSE)),0,VLOOKUP(D1018,'[1]Proportionate Shares'!$D$23:$I$1359,6,FALSE)),0)</f>
        <v>12124</v>
      </c>
      <c r="X1018" s="98">
        <f>ROUND('[1]68_InOutFlowsCurPrdAndPrior'!$F$33*IF(ISNA(VLOOKUP(D1018,'[1]Proportionate Shares'!$D$23:$I$1359,6,FALSE)),0,VLOOKUP(D1018,'[1]Proportionate Shares'!$D$23:$I$1359,6,FALSE)),0)</f>
        <v>44768</v>
      </c>
      <c r="Y1018" s="98">
        <f>ROUND('[1]68_InOutFlowsCurPrdAndPrior'!$F$35*IF(ISNA(VLOOKUP(D1018,'[1]Proportionate Shares'!$D$23:$I$1359,6,FALSE)),0,VLOOKUP(D1018,'[1]Proportionate Shares'!$D$23:$I$1359,6,FALSE)),0)</f>
        <v>17487</v>
      </c>
      <c r="Z1018" s="98">
        <f>-VLOOKUP(D1018,'[1]Schedule of Pension Amounts LW'!$B$15:$AS$1399,37,FALSE)</f>
        <v>40321</v>
      </c>
      <c r="AA1018" s="99">
        <f t="shared" si="68"/>
        <v>114700</v>
      </c>
      <c r="AB1018" s="72">
        <f>VLOOKUP(D1018,'[1]Pension Expense Details'!$D$22:$S$1407,16,FALSE)</f>
        <v>32444</v>
      </c>
      <c r="AC1018" s="72">
        <f t="shared" si="69"/>
        <v>41258</v>
      </c>
      <c r="AD1018" s="72">
        <f>VLOOKUP(D1018,'[1]Schedule of Pension Amounts LW'!$B$15:$W$1399,22,FALSE)</f>
        <v>73702</v>
      </c>
    </row>
    <row r="1019" spans="1:30" x14ac:dyDescent="0.3">
      <c r="A1019" s="104"/>
      <c r="B1019" s="33"/>
      <c r="C1019" s="33" t="str">
        <f>VLOOKUP(D1019,'[1]Employer information'!$I$3:$J$1391,2,FALSE)</f>
        <v xml:space="preserve">Public Education                                  </v>
      </c>
      <c r="D1019" s="33" t="str">
        <f>'[1]Schedule of Pension Amounts LW'!B1012</f>
        <v>0995</v>
      </c>
      <c r="E1019" s="33" t="str">
        <f>IF(ISNA(VLOOKUP(D1019,'[1]Proportionate Shares'!$D$23:$G$1400,2,FALSE)),"",VLOOKUP(D1019,'[1]Proportionate Shares'!$D$23:$G$1400,2,FALSE))</f>
        <v>013902</v>
      </c>
      <c r="F1019" s="33" t="str">
        <f>IF(ISNA(VLOOKUP(D1019,'[1]Proportionate Shares'!$D$23:$G$1400,3,FALSE)),"",VLOOKUP(D1019,'[1]Proportionate Shares'!$D$23:$G$1400,3,FALSE))</f>
        <v xml:space="preserve">   </v>
      </c>
      <c r="G1019" s="34" t="str">
        <f>VLOOKUP(D1019,'[1]Employer information'!$A$3:$B$1390,2,FALSE)</f>
        <v>PAWNEE ISD</v>
      </c>
      <c r="H1019" s="36">
        <f>IF(ISNA(VLOOKUP(D1019,'[1]Proportionate Shares'!$D$23:$I$1377,6,FALSE)),0,VLOOKUP(D1019,'[1]Proportionate Shares'!$D$23:$I$1377,6,FALSE))</f>
        <v>2.2692076E-5</v>
      </c>
      <c r="I1019" s="105">
        <f>VLOOKUP(D1019,'[1]Schedule of Pension Amounts LW'!$B$15:$E$1399,3,FALSE)</f>
        <v>781828</v>
      </c>
      <c r="J1019" s="105">
        <f>-IF(ISNA(VLOOKUP(D1019,'[1]Combined Contribution Amounts'!$A$2:$K$1335,5,FALSE)),0,VLOOKUP(D1019,'[1]Combined Contribution Amounts'!$A$2:$K$1335,5,FALSE))</f>
        <v>-79425</v>
      </c>
      <c r="K1019" s="105">
        <f>-IF(ISNA(VLOOKUP(D1019,'[1]Combined Contribution Amounts'!$A$2:$K$1335,7,FALSE)),0,VLOOKUP(D1019,'[1]Combined Contribution Amounts'!$A$2:$K$1335,7,FALSE))+-IF(ISNA(VLOOKUP(D1019,'[1]Combined Contribution Amounts'!$A$2:$K$1335,8,FALSE)),0,VLOOKUP(D1019,'[1]Combined Contribution Amounts'!$A$2:$K$1335,8,FALSE))+-IF(ISNA(VLOOKUP(D1019,'[1]Combined Contribution Amounts'!$A$2:$K$1335,9,FALSE)),0,VLOOKUP(D1019,'[1]Combined Contribution Amounts'!$A$2:$K$1335,9,FALSE))</f>
        <v>0</v>
      </c>
      <c r="L1019" s="105">
        <f>VLOOKUP(D1019,'[1]Pension Expense Details'!$D$23:$S$1407,16,FALSE)</f>
        <v>182823</v>
      </c>
      <c r="M1019" s="105">
        <f>ROUND(('[1]68_InOutFlowsCurPrdAndPriorHist'!$F$28-'[1]68_InOutFlowsCurPrdAndPriorHist'!$F$31)*$H1019,0)-VLOOKUP(D1019,'[1]Pension Expense Details'!$D$23:$S$1407,12,FALSE)</f>
        <v>-18794</v>
      </c>
      <c r="N1019" s="105">
        <f>ROUND(('[1]68_InOutFlowsCurPrdAndPriorHist'!$F$29-'[1]68_InOutFlowsCurPrdAndPriorHist'!$F$32)*$H1019,0)-VLOOKUP(D1019,'[1]Pension Expense Details'!$D$23:$S$1407,13,FALSE)</f>
        <v>-142012</v>
      </c>
      <c r="O1019" s="105">
        <f>ROUND(('[1]68_InOutFlowsCurPrdAndPriorHist'!$F$30-'[1]68_InOutFlowsCurPrdAndPriorHist'!$F$33)*$H1019,0)-VLOOKUP(D1019,'[1]Pension Expense Details'!$D$23:$S$1407,14,FALSE)</f>
        <v>61410</v>
      </c>
      <c r="P1019" s="105">
        <f>ROUND((VLOOKUP(D1019,'[1]Schedule of Pension Amounts LW'!$B$15:$AC$1399,28,FALSE)-VLOOKUP(D1019,'[1]Schedule of Pension Amounts LW'!$B$15:$AC$1399,27,FALSE))*'[1]Schedule of Pension Amounts LW'!AD$4,0)+VLOOKUP(D1019,'[1]Schedule of Pension Amounts LW'!$B$15:$AH$1399,33,FALSE)-VLOOKUP(D1019,'[1]Pension Expense Details'!$D$23:$S$1407,15,FALSE)</f>
        <v>393775</v>
      </c>
      <c r="Q1019" s="98">
        <f t="shared" si="66"/>
        <v>1179605</v>
      </c>
      <c r="R1019" s="98">
        <f>ROUND('[1]68_InOutFlowsCurPrdAndPrior'!$D$32*IF(ISNA(VLOOKUP(D1019,'[1]Proportionate Shares'!$D$23:$I$1359,6,FALSE)),0,VLOOKUP(D1019,'[1]Proportionate Shares'!$D$23:$I$1359,6,FALSE)),0)</f>
        <v>4955</v>
      </c>
      <c r="S1019" s="98">
        <f>ROUND('[1]68_InOutFlowsCurPrdAndPrior'!$D$33*IF(ISNA(VLOOKUP(D1019,'[1]Proportionate Shares'!$D$23:$I$1359,6,FALSE)),0,VLOOKUP(D1019,'[1]Proportionate Shares'!$D$23:$I$1359,6,FALSE)),0)</f>
        <v>365971</v>
      </c>
      <c r="T1019" s="98">
        <f>ROUND('[1]68_InOutFlowsCurPrdAndPrior'!$D$35*IF(ISNA(VLOOKUP(D1019,'[1]Proportionate Shares'!$D$23:$I$1359,6,FALSE)),0,VLOOKUP(D1019,'[1]Proportionate Shares'!$D$23:$I$1359,6,FALSE)),0)</f>
        <v>70918</v>
      </c>
      <c r="U1019" s="98">
        <f>VLOOKUP(D1019,'[1]Schedule of Pension Amounts LW'!$B$15:$AS$1399,36,FALSE)</f>
        <v>405149</v>
      </c>
      <c r="V1019" s="99">
        <f t="shared" si="67"/>
        <v>846993</v>
      </c>
      <c r="W1019" s="98">
        <f>ROUND('[1]68_InOutFlowsCurPrdAndPrior'!$F$32*IF(ISNA(VLOOKUP(D1019,'[1]Proportionate Shares'!$D$23:$I$1359,6,FALSE)),0,VLOOKUP(D1019,'[1]Proportionate Shares'!$D$23:$I$1359,6,FALSE)),0)</f>
        <v>40958</v>
      </c>
      <c r="X1019" s="98">
        <f>ROUND('[1]68_InOutFlowsCurPrdAndPrior'!$F$33*IF(ISNA(VLOOKUP(D1019,'[1]Proportionate Shares'!$D$23:$I$1359,6,FALSE)),0,VLOOKUP(D1019,'[1]Proportionate Shares'!$D$23:$I$1359,6,FALSE)),0)</f>
        <v>151237</v>
      </c>
      <c r="Y1019" s="98">
        <f>ROUND('[1]68_InOutFlowsCurPrdAndPrior'!$F$35*IF(ISNA(VLOOKUP(D1019,'[1]Proportionate Shares'!$D$23:$I$1359,6,FALSE)),0,VLOOKUP(D1019,'[1]Proportionate Shares'!$D$23:$I$1359,6,FALSE)),0)</f>
        <v>59074</v>
      </c>
      <c r="Z1019" s="98">
        <f>-VLOOKUP(D1019,'[1]Schedule of Pension Amounts LW'!$B$15:$AS$1399,37,FALSE)</f>
        <v>42902</v>
      </c>
      <c r="AA1019" s="99">
        <f t="shared" si="68"/>
        <v>294171</v>
      </c>
      <c r="AB1019" s="72">
        <f>VLOOKUP(D1019,'[1]Pension Expense Details'!$D$22:$S$1407,16,FALSE)</f>
        <v>182823</v>
      </c>
      <c r="AC1019" s="72">
        <f t="shared" si="69"/>
        <v>114809</v>
      </c>
      <c r="AD1019" s="72">
        <f>VLOOKUP(D1019,'[1]Schedule of Pension Amounts LW'!$B$15:$W$1399,22,FALSE)</f>
        <v>297632</v>
      </c>
    </row>
    <row r="1020" spans="1:30" x14ac:dyDescent="0.3">
      <c r="A1020" s="104"/>
      <c r="B1020" s="33"/>
      <c r="C1020" s="33" t="str">
        <f>VLOOKUP(D1020,'[1]Employer information'!$I$3:$J$1391,2,FALSE)</f>
        <v xml:space="preserve">Public Education                                  </v>
      </c>
      <c r="D1020" s="33" t="str">
        <f>'[1]Schedule of Pension Amounts LW'!B1013</f>
        <v>1427</v>
      </c>
      <c r="E1020" s="33" t="str">
        <f>IF(ISNA(VLOOKUP(D1020,'[1]Proportionate Shares'!$D$23:$G$1400,2,FALSE)),"",VLOOKUP(D1020,'[1]Proportionate Shares'!$D$23:$G$1400,2,FALSE))</f>
        <v>020908</v>
      </c>
      <c r="F1020" s="33" t="str">
        <f>IF(ISNA(VLOOKUP(D1020,'[1]Proportionate Shares'!$D$23:$G$1400,3,FALSE)),"",VLOOKUP(D1020,'[1]Proportionate Shares'!$D$23:$G$1400,3,FALSE))</f>
        <v/>
      </c>
      <c r="G1020" s="34" t="str">
        <f>VLOOKUP(D1020,'[1]Employer information'!$A$3:$B$1390,2,FALSE)</f>
        <v>PEARLAND ISD</v>
      </c>
      <c r="H1020" s="36">
        <f>IF(ISNA(VLOOKUP(D1020,'[1]Proportionate Shares'!$D$23:$I$1377,6,FALSE)),0,VLOOKUP(D1020,'[1]Proportionate Shares'!$D$23:$I$1377,6,FALSE))</f>
        <v>1.1156104409999999E-3</v>
      </c>
      <c r="I1020" s="105">
        <f>VLOOKUP(D1020,'[1]Schedule of Pension Amounts LW'!$B$15:$E$1399,3,FALSE)</f>
        <v>62357231</v>
      </c>
      <c r="J1020" s="105">
        <f>-IF(ISNA(VLOOKUP(D1020,'[1]Combined Contribution Amounts'!$A$2:$K$1335,5,FALSE)),0,VLOOKUP(D1020,'[1]Combined Contribution Amounts'!$A$2:$K$1335,5,FALSE))</f>
        <v>-3904771</v>
      </c>
      <c r="K1020" s="105">
        <f>-IF(ISNA(VLOOKUP(D1020,'[1]Combined Contribution Amounts'!$A$2:$K$1335,7,FALSE)),0,VLOOKUP(D1020,'[1]Combined Contribution Amounts'!$A$2:$K$1335,7,FALSE))+-IF(ISNA(VLOOKUP(D1020,'[1]Combined Contribution Amounts'!$A$2:$K$1335,8,FALSE)),0,VLOOKUP(D1020,'[1]Combined Contribution Amounts'!$A$2:$K$1335,8,FALSE))+-IF(ISNA(VLOOKUP(D1020,'[1]Combined Contribution Amounts'!$A$2:$K$1335,9,FALSE)),0,VLOOKUP(D1020,'[1]Combined Contribution Amounts'!$A$2:$K$1335,9,FALSE))</f>
        <v>0</v>
      </c>
      <c r="L1020" s="105">
        <f>VLOOKUP(D1020,'[1]Pension Expense Details'!$D$23:$S$1407,16,FALSE)</f>
        <v>5228436</v>
      </c>
      <c r="M1020" s="105">
        <f>ROUND(('[1]68_InOutFlowsCurPrdAndPriorHist'!$F$28-'[1]68_InOutFlowsCurPrdAndPriorHist'!$F$31)*$H1020,0)-VLOOKUP(D1020,'[1]Pension Expense Details'!$D$23:$S$1407,12,FALSE)</f>
        <v>-923991</v>
      </c>
      <c r="N1020" s="105">
        <f>ROUND(('[1]68_InOutFlowsCurPrdAndPriorHist'!$F$29-'[1]68_InOutFlowsCurPrdAndPriorHist'!$F$32)*$H1020,0)-VLOOKUP(D1020,'[1]Pension Expense Details'!$D$23:$S$1407,13,FALSE)</f>
        <v>-6981717</v>
      </c>
      <c r="O1020" s="105">
        <f>ROUND(('[1]68_InOutFlowsCurPrdAndPriorHist'!$F$30-'[1]68_InOutFlowsCurPrdAndPriorHist'!$F$33)*$H1020,0)-VLOOKUP(D1020,'[1]Pension Expense Details'!$D$23:$S$1407,14,FALSE)</f>
        <v>3019110</v>
      </c>
      <c r="P1020" s="105">
        <f>ROUND((VLOOKUP(D1020,'[1]Schedule of Pension Amounts LW'!$B$15:$AC$1399,28,FALSE)-VLOOKUP(D1020,'[1]Schedule of Pension Amounts LW'!$B$15:$AC$1399,27,FALSE))*'[1]Schedule of Pension Amounts LW'!AD$4,0)+VLOOKUP(D1020,'[1]Schedule of Pension Amounts LW'!$B$15:$AH$1399,33,FALSE)-VLOOKUP(D1020,'[1]Pension Expense Details'!$D$23:$S$1407,15,FALSE)</f>
        <v>-801380</v>
      </c>
      <c r="Q1020" s="98">
        <f t="shared" si="66"/>
        <v>57992918</v>
      </c>
      <c r="R1020" s="98">
        <f>ROUND('[1]68_InOutFlowsCurPrdAndPrior'!$D$32*IF(ISNA(VLOOKUP(D1020,'[1]Proportionate Shares'!$D$23:$I$1359,6,FALSE)),0,VLOOKUP(D1020,'[1]Proportionate Shares'!$D$23:$I$1359,6,FALSE)),0)</f>
        <v>243622</v>
      </c>
      <c r="S1020" s="98">
        <f>ROUND('[1]68_InOutFlowsCurPrdAndPrior'!$D$33*IF(ISNA(VLOOKUP(D1020,'[1]Proportionate Shares'!$D$23:$I$1359,6,FALSE)),0,VLOOKUP(D1020,'[1]Proportionate Shares'!$D$23:$I$1359,6,FALSE)),0)</f>
        <v>17992251</v>
      </c>
      <c r="T1020" s="98">
        <f>ROUND('[1]68_InOutFlowsCurPrdAndPrior'!$D$35*IF(ISNA(VLOOKUP(D1020,'[1]Proportionate Shares'!$D$23:$I$1359,6,FALSE)),0,VLOOKUP(D1020,'[1]Proportionate Shares'!$D$23:$I$1359,6,FALSE)),0)</f>
        <v>3486552</v>
      </c>
      <c r="U1020" s="98">
        <f>VLOOKUP(D1020,'[1]Schedule of Pension Amounts LW'!$B$15:$AS$1399,36,FALSE)</f>
        <v>5155587</v>
      </c>
      <c r="V1020" s="99">
        <f t="shared" si="67"/>
        <v>26878012</v>
      </c>
      <c r="W1020" s="98">
        <f>ROUND('[1]68_InOutFlowsCurPrdAndPrior'!$F$32*IF(ISNA(VLOOKUP(D1020,'[1]Proportionate Shares'!$D$23:$I$1359,6,FALSE)),0,VLOOKUP(D1020,'[1]Proportionate Shares'!$D$23:$I$1359,6,FALSE)),0)</f>
        <v>2013606</v>
      </c>
      <c r="X1020" s="98">
        <f>ROUND('[1]68_InOutFlowsCurPrdAndPrior'!$F$33*IF(ISNA(VLOOKUP(D1020,'[1]Proportionate Shares'!$D$23:$I$1359,6,FALSE)),0,VLOOKUP(D1020,'[1]Proportionate Shares'!$D$23:$I$1359,6,FALSE)),0)</f>
        <v>7435250</v>
      </c>
      <c r="Y1020" s="98">
        <f>ROUND('[1]68_InOutFlowsCurPrdAndPrior'!$F$35*IF(ISNA(VLOOKUP(D1020,'[1]Proportionate Shares'!$D$23:$I$1359,6,FALSE)),0,VLOOKUP(D1020,'[1]Proportionate Shares'!$D$23:$I$1359,6,FALSE)),0)</f>
        <v>2904236</v>
      </c>
      <c r="Z1020" s="98">
        <f>-VLOOKUP(D1020,'[1]Schedule of Pension Amounts LW'!$B$15:$AS$1399,37,FALSE)</f>
        <v>583062</v>
      </c>
      <c r="AA1020" s="99">
        <f t="shared" si="68"/>
        <v>12936154</v>
      </c>
      <c r="AB1020" s="72">
        <f>VLOOKUP(D1020,'[1]Pension Expense Details'!$D$22:$S$1407,16,FALSE)</f>
        <v>5228436</v>
      </c>
      <c r="AC1020" s="72">
        <f t="shared" si="69"/>
        <v>7343277</v>
      </c>
      <c r="AD1020" s="72">
        <f>VLOOKUP(D1020,'[1]Schedule of Pension Amounts LW'!$B$15:$W$1399,22,FALSE)</f>
        <v>12571713</v>
      </c>
    </row>
    <row r="1021" spans="1:30" x14ac:dyDescent="0.3">
      <c r="A1021" s="104"/>
      <c r="B1021" s="33"/>
      <c r="C1021" s="33" t="str">
        <f>VLOOKUP(D1021,'[1]Employer information'!$I$3:$J$1391,2,FALSE)</f>
        <v xml:space="preserve">Public Education                                  </v>
      </c>
      <c r="D1021" s="33" t="str">
        <f>'[1]Schedule of Pension Amounts LW'!B1014</f>
        <v>0996</v>
      </c>
      <c r="E1021" s="33" t="str">
        <f>IF(ISNA(VLOOKUP(D1021,'[1]Proportionate Shares'!$D$23:$G$1400,2,FALSE)),"",VLOOKUP(D1021,'[1]Proportionate Shares'!$D$23:$G$1400,2,FALSE))</f>
        <v>082903</v>
      </c>
      <c r="F1021" s="33" t="str">
        <f>IF(ISNA(VLOOKUP(D1021,'[1]Proportionate Shares'!$D$23:$G$1400,3,FALSE)),"",VLOOKUP(D1021,'[1]Proportionate Shares'!$D$23:$G$1400,3,FALSE))</f>
        <v xml:space="preserve">   </v>
      </c>
      <c r="G1021" s="34" t="str">
        <f>VLOOKUP(D1021,'[1]Employer information'!$A$3:$B$1390,2,FALSE)</f>
        <v>PEARSALL ISD</v>
      </c>
      <c r="H1021" s="36">
        <f>IF(ISNA(VLOOKUP(D1021,'[1]Proportionate Shares'!$D$23:$I$1377,6,FALSE)),0,VLOOKUP(D1021,'[1]Proportionate Shares'!$D$23:$I$1377,6,FALSE))</f>
        <v>1.3375825099999999E-4</v>
      </c>
      <c r="I1021" s="105">
        <f>VLOOKUP(D1021,'[1]Schedule of Pension Amounts LW'!$B$15:$E$1399,3,FALSE)</f>
        <v>7380879</v>
      </c>
      <c r="J1021" s="105">
        <f>-IF(ISNA(VLOOKUP(D1021,'[1]Combined Contribution Amounts'!$A$2:$K$1335,5,FALSE)),0,VLOOKUP(D1021,'[1]Combined Contribution Amounts'!$A$2:$K$1335,5,FALSE))</f>
        <v>-468170</v>
      </c>
      <c r="K1021" s="105">
        <f>-IF(ISNA(VLOOKUP(D1021,'[1]Combined Contribution Amounts'!$A$2:$K$1335,7,FALSE)),0,VLOOKUP(D1021,'[1]Combined Contribution Amounts'!$A$2:$K$1335,7,FALSE))+-IF(ISNA(VLOOKUP(D1021,'[1]Combined Contribution Amounts'!$A$2:$K$1335,8,FALSE)),0,VLOOKUP(D1021,'[1]Combined Contribution Amounts'!$A$2:$K$1335,8,FALSE))+-IF(ISNA(VLOOKUP(D1021,'[1]Combined Contribution Amounts'!$A$2:$K$1335,9,FALSE)),0,VLOOKUP(D1021,'[1]Combined Contribution Amounts'!$A$2:$K$1335,9,FALSE))</f>
        <v>0</v>
      </c>
      <c r="L1021" s="105">
        <f>VLOOKUP(D1021,'[1]Pension Expense Details'!$D$23:$S$1407,16,FALSE)</f>
        <v>641893</v>
      </c>
      <c r="M1021" s="105">
        <f>ROUND(('[1]68_InOutFlowsCurPrdAndPriorHist'!$F$28-'[1]68_InOutFlowsCurPrdAndPriorHist'!$F$31)*$H1021,0)-VLOOKUP(D1021,'[1]Pension Expense Details'!$D$23:$S$1407,12,FALSE)</f>
        <v>-110783</v>
      </c>
      <c r="N1021" s="105">
        <f>ROUND(('[1]68_InOutFlowsCurPrdAndPriorHist'!$F$29-'[1]68_InOutFlowsCurPrdAndPriorHist'!$F$32)*$H1021,0)-VLOOKUP(D1021,'[1]Pension Expense Details'!$D$23:$S$1407,13,FALSE)</f>
        <v>-837086</v>
      </c>
      <c r="O1021" s="105">
        <f>ROUND(('[1]68_InOutFlowsCurPrdAndPriorHist'!$F$30-'[1]68_InOutFlowsCurPrdAndPriorHist'!$F$33)*$H1021,0)-VLOOKUP(D1021,'[1]Pension Expense Details'!$D$23:$S$1407,14,FALSE)</f>
        <v>361982</v>
      </c>
      <c r="P1021" s="105">
        <f>ROUND((VLOOKUP(D1021,'[1]Schedule of Pension Amounts LW'!$B$15:$AC$1399,28,FALSE)-VLOOKUP(D1021,'[1]Schedule of Pension Amounts LW'!$B$15:$AC$1399,27,FALSE))*'[1]Schedule of Pension Amounts LW'!AD$4,0)+VLOOKUP(D1021,'[1]Schedule of Pension Amounts LW'!$B$15:$AH$1399,33,FALSE)-VLOOKUP(D1021,'[1]Pension Expense Details'!$D$23:$S$1407,15,FALSE)</f>
        <v>-15543</v>
      </c>
      <c r="Q1021" s="98">
        <f t="shared" si="66"/>
        <v>6953172</v>
      </c>
      <c r="R1021" s="98">
        <f>ROUND('[1]68_InOutFlowsCurPrdAndPrior'!$D$32*IF(ISNA(VLOOKUP(D1021,'[1]Proportionate Shares'!$D$23:$I$1359,6,FALSE)),0,VLOOKUP(D1021,'[1]Proportionate Shares'!$D$23:$I$1359,6,FALSE)),0)</f>
        <v>29210</v>
      </c>
      <c r="S1021" s="98">
        <f>ROUND('[1]68_InOutFlowsCurPrdAndPrior'!$D$33*IF(ISNA(VLOOKUP(D1021,'[1]Proportionate Shares'!$D$23:$I$1359,6,FALSE)),0,VLOOKUP(D1021,'[1]Proportionate Shares'!$D$23:$I$1359,6,FALSE)),0)</f>
        <v>2157215</v>
      </c>
      <c r="T1021" s="98">
        <f>ROUND('[1]68_InOutFlowsCurPrdAndPrior'!$D$35*IF(ISNA(VLOOKUP(D1021,'[1]Proportionate Shares'!$D$23:$I$1359,6,FALSE)),0,VLOOKUP(D1021,'[1]Proportionate Shares'!$D$23:$I$1359,6,FALSE)),0)</f>
        <v>418027</v>
      </c>
      <c r="U1021" s="98">
        <f>VLOOKUP(D1021,'[1]Schedule of Pension Amounts LW'!$B$15:$AS$1399,36,FALSE)</f>
        <v>333622</v>
      </c>
      <c r="V1021" s="99">
        <f t="shared" si="67"/>
        <v>2938074</v>
      </c>
      <c r="W1021" s="98">
        <f>ROUND('[1]68_InOutFlowsCurPrdAndPrior'!$F$32*IF(ISNA(VLOOKUP(D1021,'[1]Proportionate Shares'!$D$23:$I$1359,6,FALSE)),0,VLOOKUP(D1021,'[1]Proportionate Shares'!$D$23:$I$1359,6,FALSE)),0)</f>
        <v>241425</v>
      </c>
      <c r="X1021" s="98">
        <f>ROUND('[1]68_InOutFlowsCurPrdAndPrior'!$F$33*IF(ISNA(VLOOKUP(D1021,'[1]Proportionate Shares'!$D$23:$I$1359,6,FALSE)),0,VLOOKUP(D1021,'[1]Proportionate Shares'!$D$23:$I$1359,6,FALSE)),0)</f>
        <v>891463</v>
      </c>
      <c r="Y1021" s="98">
        <f>ROUND('[1]68_InOutFlowsCurPrdAndPrior'!$F$35*IF(ISNA(VLOOKUP(D1021,'[1]Proportionate Shares'!$D$23:$I$1359,6,FALSE)),0,VLOOKUP(D1021,'[1]Proportionate Shares'!$D$23:$I$1359,6,FALSE)),0)</f>
        <v>348209</v>
      </c>
      <c r="Z1021" s="98">
        <f>-VLOOKUP(D1021,'[1]Schedule of Pension Amounts LW'!$B$15:$AS$1399,37,FALSE)</f>
        <v>394271</v>
      </c>
      <c r="AA1021" s="99">
        <f t="shared" si="68"/>
        <v>1875368</v>
      </c>
      <c r="AB1021" s="72">
        <f>VLOOKUP(D1021,'[1]Pension Expense Details'!$D$22:$S$1407,16,FALSE)</f>
        <v>641893</v>
      </c>
      <c r="AC1021" s="72">
        <f t="shared" si="69"/>
        <v>671885</v>
      </c>
      <c r="AD1021" s="72">
        <f>VLOOKUP(D1021,'[1]Schedule of Pension Amounts LW'!$B$15:$W$1399,22,FALSE)</f>
        <v>1313778</v>
      </c>
    </row>
    <row r="1022" spans="1:30" x14ac:dyDescent="0.3">
      <c r="A1022" s="104"/>
      <c r="B1022" s="33"/>
      <c r="C1022" s="33" t="str">
        <f>VLOOKUP(D1022,'[1]Employer information'!$I$3:$J$1391,2,FALSE)</f>
        <v xml:space="preserve">Public Education                                  </v>
      </c>
      <c r="D1022" s="33" t="str">
        <f>'[1]Schedule of Pension Amounts LW'!B1015</f>
        <v>1642</v>
      </c>
      <c r="E1022" s="33" t="str">
        <f>IF(ISNA(VLOOKUP(D1022,'[1]Proportionate Shares'!$D$23:$G$1400,2,FALSE)),"",VLOOKUP(D1022,'[1]Proportionate Shares'!$D$23:$G$1400,2,FALSE))</f>
        <v>184908</v>
      </c>
      <c r="F1022" s="33" t="str">
        <f>IF(ISNA(VLOOKUP(D1022,'[1]Proportionate Shares'!$D$23:$G$1400,3,FALSE)),"",VLOOKUP(D1022,'[1]Proportionate Shares'!$D$23:$G$1400,3,FALSE))</f>
        <v/>
      </c>
      <c r="G1022" s="34" t="str">
        <f>VLOOKUP(D1022,'[1]Employer information'!$A$3:$B$1390,2,FALSE)</f>
        <v>PEASTER ISD</v>
      </c>
      <c r="H1022" s="36">
        <f>IF(ISNA(VLOOKUP(D1022,'[1]Proportionate Shares'!$D$23:$I$1377,6,FALSE)),0,VLOOKUP(D1022,'[1]Proportionate Shares'!$D$23:$I$1377,6,FALSE))</f>
        <v>7.6951064000000004E-5</v>
      </c>
      <c r="I1022" s="105">
        <f>VLOOKUP(D1022,'[1]Schedule of Pension Amounts LW'!$B$15:$E$1399,3,FALSE)</f>
        <v>3655719</v>
      </c>
      <c r="J1022" s="105">
        <f>-IF(ISNA(VLOOKUP(D1022,'[1]Combined Contribution Amounts'!$A$2:$K$1335,5,FALSE)),0,VLOOKUP(D1022,'[1]Combined Contribution Amounts'!$A$2:$K$1335,5,FALSE))</f>
        <v>-269338</v>
      </c>
      <c r="K1022" s="105">
        <f>-IF(ISNA(VLOOKUP(D1022,'[1]Combined Contribution Amounts'!$A$2:$K$1335,7,FALSE)),0,VLOOKUP(D1022,'[1]Combined Contribution Amounts'!$A$2:$K$1335,7,FALSE))+-IF(ISNA(VLOOKUP(D1022,'[1]Combined Contribution Amounts'!$A$2:$K$1335,8,FALSE)),0,VLOOKUP(D1022,'[1]Combined Contribution Amounts'!$A$2:$K$1335,8,FALSE))+-IF(ISNA(VLOOKUP(D1022,'[1]Combined Contribution Amounts'!$A$2:$K$1335,9,FALSE)),0,VLOOKUP(D1022,'[1]Combined Contribution Amounts'!$A$2:$K$1335,9,FALSE))</f>
        <v>0</v>
      </c>
      <c r="L1022" s="105">
        <f>VLOOKUP(D1022,'[1]Pension Expense Details'!$D$23:$S$1407,16,FALSE)</f>
        <v>462092</v>
      </c>
      <c r="M1022" s="105">
        <f>ROUND(('[1]68_InOutFlowsCurPrdAndPriorHist'!$F$28-'[1]68_InOutFlowsCurPrdAndPriorHist'!$F$31)*$H1022,0)-VLOOKUP(D1022,'[1]Pension Expense Details'!$D$23:$S$1407,12,FALSE)</f>
        <v>-63733</v>
      </c>
      <c r="N1022" s="105">
        <f>ROUND(('[1]68_InOutFlowsCurPrdAndPriorHist'!$F$29-'[1]68_InOutFlowsCurPrdAndPriorHist'!$F$32)*$H1022,0)-VLOOKUP(D1022,'[1]Pension Expense Details'!$D$23:$S$1407,13,FALSE)</f>
        <v>-481575</v>
      </c>
      <c r="O1022" s="105">
        <f>ROUND(('[1]68_InOutFlowsCurPrdAndPriorHist'!$F$30-'[1]68_InOutFlowsCurPrdAndPriorHist'!$F$33)*$H1022,0)-VLOOKUP(D1022,'[1]Pension Expense Details'!$D$23:$S$1407,14,FALSE)</f>
        <v>208248</v>
      </c>
      <c r="P1022" s="105">
        <f>ROUND((VLOOKUP(D1022,'[1]Schedule of Pension Amounts LW'!$B$15:$AC$1399,28,FALSE)-VLOOKUP(D1022,'[1]Schedule of Pension Amounts LW'!$B$15:$AC$1399,27,FALSE))*'[1]Schedule of Pension Amounts LW'!AD$4,0)+VLOOKUP(D1022,'[1]Schedule of Pension Amounts LW'!$B$15:$AH$1399,33,FALSE)-VLOOKUP(D1022,'[1]Pension Expense Details'!$D$23:$S$1407,15,FALSE)</f>
        <v>488744</v>
      </c>
      <c r="Q1022" s="98">
        <f t="shared" si="66"/>
        <v>4000157</v>
      </c>
      <c r="R1022" s="98">
        <f>ROUND('[1]68_InOutFlowsCurPrdAndPrior'!$D$32*IF(ISNA(VLOOKUP(D1022,'[1]Proportionate Shares'!$D$23:$I$1359,6,FALSE)),0,VLOOKUP(D1022,'[1]Proportionate Shares'!$D$23:$I$1359,6,FALSE)),0)</f>
        <v>16804</v>
      </c>
      <c r="S1022" s="98">
        <f>ROUND('[1]68_InOutFlowsCurPrdAndPrior'!$D$33*IF(ISNA(VLOOKUP(D1022,'[1]Proportionate Shares'!$D$23:$I$1359,6,FALSE)),0,VLOOKUP(D1022,'[1]Proportionate Shares'!$D$23:$I$1359,6,FALSE)),0)</f>
        <v>1241045</v>
      </c>
      <c r="T1022" s="98">
        <f>ROUND('[1]68_InOutFlowsCurPrdAndPrior'!$D$35*IF(ISNA(VLOOKUP(D1022,'[1]Proportionate Shares'!$D$23:$I$1359,6,FALSE)),0,VLOOKUP(D1022,'[1]Proportionate Shares'!$D$23:$I$1359,6,FALSE)),0)</f>
        <v>240491</v>
      </c>
      <c r="U1022" s="98">
        <f>VLOOKUP(D1022,'[1]Schedule of Pension Amounts LW'!$B$15:$AS$1399,36,FALSE)</f>
        <v>1056979</v>
      </c>
      <c r="V1022" s="99">
        <f t="shared" si="67"/>
        <v>2555319</v>
      </c>
      <c r="W1022" s="98">
        <f>ROUND('[1]68_InOutFlowsCurPrdAndPrior'!$F$32*IF(ISNA(VLOOKUP(D1022,'[1]Proportionate Shares'!$D$23:$I$1359,6,FALSE)),0,VLOOKUP(D1022,'[1]Proportionate Shares'!$D$23:$I$1359,6,FALSE)),0)</f>
        <v>138892</v>
      </c>
      <c r="X1022" s="98">
        <f>ROUND('[1]68_InOutFlowsCurPrdAndPrior'!$F$33*IF(ISNA(VLOOKUP(D1022,'[1]Proportionate Shares'!$D$23:$I$1359,6,FALSE)),0,VLOOKUP(D1022,'[1]Proportionate Shares'!$D$23:$I$1359,6,FALSE)),0)</f>
        <v>512859</v>
      </c>
      <c r="Y1022" s="98">
        <f>ROUND('[1]68_InOutFlowsCurPrdAndPrior'!$F$35*IF(ISNA(VLOOKUP(D1022,'[1]Proportionate Shares'!$D$23:$I$1359,6,FALSE)),0,VLOOKUP(D1022,'[1]Proportionate Shares'!$D$23:$I$1359,6,FALSE)),0)</f>
        <v>200324</v>
      </c>
      <c r="Z1022" s="98">
        <f>-VLOOKUP(D1022,'[1]Schedule of Pension Amounts LW'!$B$15:$AS$1399,37,FALSE)</f>
        <v>17</v>
      </c>
      <c r="AA1022" s="99">
        <f t="shared" si="68"/>
        <v>852092</v>
      </c>
      <c r="AB1022" s="72">
        <f>VLOOKUP(D1022,'[1]Pension Expense Details'!$D$22:$S$1407,16,FALSE)</f>
        <v>462092</v>
      </c>
      <c r="AC1022" s="72">
        <f t="shared" si="69"/>
        <v>553732</v>
      </c>
      <c r="AD1022" s="72">
        <f>VLOOKUP(D1022,'[1]Schedule of Pension Amounts LW'!$B$15:$W$1399,22,FALSE)</f>
        <v>1015824</v>
      </c>
    </row>
    <row r="1023" spans="1:30" x14ac:dyDescent="0.3">
      <c r="A1023" s="104"/>
      <c r="B1023" s="33"/>
      <c r="C1023" s="33" t="str">
        <f>VLOOKUP(D1023,'[1]Employer information'!$I$3:$J$1391,2,FALSE)</f>
        <v xml:space="preserve">Public Education                                  </v>
      </c>
      <c r="D1023" s="33" t="str">
        <f>'[1]Schedule of Pension Amounts LW'!B1016</f>
        <v>0998</v>
      </c>
      <c r="E1023" s="33" t="str">
        <f>IF(ISNA(VLOOKUP(D1023,'[1]Proportionate Shares'!$D$23:$G$1400,2,FALSE)),"",VLOOKUP(D1023,'[1]Proportionate Shares'!$D$23:$G$1400,2,FALSE))</f>
        <v>195901</v>
      </c>
      <c r="F1023" s="33" t="str">
        <f>IF(ISNA(VLOOKUP(D1023,'[1]Proportionate Shares'!$D$23:$G$1400,3,FALSE)),"",VLOOKUP(D1023,'[1]Proportionate Shares'!$D$23:$G$1400,3,FALSE))</f>
        <v xml:space="preserve">   </v>
      </c>
      <c r="G1023" s="34" t="str">
        <f>VLOOKUP(D1023,'[1]Employer information'!$A$3:$B$1390,2,FALSE)</f>
        <v>PECOS BARSTOW TOYAH ISD</v>
      </c>
      <c r="H1023" s="36">
        <f>IF(ISNA(VLOOKUP(D1023,'[1]Proportionate Shares'!$D$23:$I$1377,6,FALSE)),0,VLOOKUP(D1023,'[1]Proportionate Shares'!$D$23:$I$1377,6,FALSE))</f>
        <v>1.56056626E-4</v>
      </c>
      <c r="I1023" s="105">
        <f>VLOOKUP(D1023,'[1]Schedule of Pension Amounts LW'!$B$15:$E$1399,3,FALSE)</f>
        <v>7880710</v>
      </c>
      <c r="J1023" s="105">
        <f>-IF(ISNA(VLOOKUP(D1023,'[1]Combined Contribution Amounts'!$A$2:$K$1335,5,FALSE)),0,VLOOKUP(D1023,'[1]Combined Contribution Amounts'!$A$2:$K$1335,5,FALSE))</f>
        <v>-546217</v>
      </c>
      <c r="K1023" s="105">
        <f>-IF(ISNA(VLOOKUP(D1023,'[1]Combined Contribution Amounts'!$A$2:$K$1335,7,FALSE)),0,VLOOKUP(D1023,'[1]Combined Contribution Amounts'!$A$2:$K$1335,7,FALSE))+-IF(ISNA(VLOOKUP(D1023,'[1]Combined Contribution Amounts'!$A$2:$K$1335,8,FALSE)),0,VLOOKUP(D1023,'[1]Combined Contribution Amounts'!$A$2:$K$1335,8,FALSE))+-IF(ISNA(VLOOKUP(D1023,'[1]Combined Contribution Amounts'!$A$2:$K$1335,9,FALSE)),0,VLOOKUP(D1023,'[1]Combined Contribution Amounts'!$A$2:$K$1335,9,FALSE))</f>
        <v>0</v>
      </c>
      <c r="L1023" s="105">
        <f>VLOOKUP(D1023,'[1]Pension Expense Details'!$D$23:$S$1407,16,FALSE)</f>
        <v>863735</v>
      </c>
      <c r="M1023" s="105">
        <f>ROUND(('[1]68_InOutFlowsCurPrdAndPriorHist'!$F$28-'[1]68_InOutFlowsCurPrdAndPriorHist'!$F$31)*$H1023,0)-VLOOKUP(D1023,'[1]Pension Expense Details'!$D$23:$S$1407,12,FALSE)</f>
        <v>-129252</v>
      </c>
      <c r="N1023" s="105">
        <f>ROUND(('[1]68_InOutFlowsCurPrdAndPriorHist'!$F$29-'[1]68_InOutFlowsCurPrdAndPriorHist'!$F$32)*$H1023,0)-VLOOKUP(D1023,'[1]Pension Expense Details'!$D$23:$S$1407,13,FALSE)</f>
        <v>-976634</v>
      </c>
      <c r="O1023" s="105">
        <f>ROUND(('[1]68_InOutFlowsCurPrdAndPriorHist'!$F$30-'[1]68_InOutFlowsCurPrdAndPriorHist'!$F$33)*$H1023,0)-VLOOKUP(D1023,'[1]Pension Expense Details'!$D$23:$S$1407,14,FALSE)</f>
        <v>422327</v>
      </c>
      <c r="P1023" s="105">
        <f>ROUND((VLOOKUP(D1023,'[1]Schedule of Pension Amounts LW'!$B$15:$AC$1399,28,FALSE)-VLOOKUP(D1023,'[1]Schedule of Pension Amounts LW'!$B$15:$AC$1399,27,FALSE))*'[1]Schedule of Pension Amounts LW'!AD$4,0)+VLOOKUP(D1023,'[1]Schedule of Pension Amounts LW'!$B$15:$AH$1399,33,FALSE)-VLOOKUP(D1023,'[1]Pension Expense Details'!$D$23:$S$1407,15,FALSE)</f>
        <v>597642</v>
      </c>
      <c r="Q1023" s="98">
        <f t="shared" si="66"/>
        <v>8112311</v>
      </c>
      <c r="R1023" s="98">
        <f>ROUND('[1]68_InOutFlowsCurPrdAndPrior'!$D$32*IF(ISNA(VLOOKUP(D1023,'[1]Proportionate Shares'!$D$23:$I$1359,6,FALSE)),0,VLOOKUP(D1023,'[1]Proportionate Shares'!$D$23:$I$1359,6,FALSE)),0)</f>
        <v>34079</v>
      </c>
      <c r="S1023" s="98">
        <f>ROUND('[1]68_InOutFlowsCurPrdAndPrior'!$D$33*IF(ISNA(VLOOKUP(D1023,'[1]Proportionate Shares'!$D$23:$I$1359,6,FALSE)),0,VLOOKUP(D1023,'[1]Proportionate Shares'!$D$23:$I$1359,6,FALSE)),0)</f>
        <v>2516837</v>
      </c>
      <c r="T1023" s="98">
        <f>ROUND('[1]68_InOutFlowsCurPrdAndPrior'!$D$35*IF(ISNA(VLOOKUP(D1023,'[1]Proportionate Shares'!$D$23:$I$1359,6,FALSE)),0,VLOOKUP(D1023,'[1]Proportionate Shares'!$D$23:$I$1359,6,FALSE)),0)</f>
        <v>487715</v>
      </c>
      <c r="U1023" s="98">
        <f>VLOOKUP(D1023,'[1]Schedule of Pension Amounts LW'!$B$15:$AS$1399,36,FALSE)</f>
        <v>935799</v>
      </c>
      <c r="V1023" s="99">
        <f t="shared" si="67"/>
        <v>3974430</v>
      </c>
      <c r="W1023" s="98">
        <f>ROUND('[1]68_InOutFlowsCurPrdAndPrior'!$F$32*IF(ISNA(VLOOKUP(D1023,'[1]Proportionate Shares'!$D$23:$I$1359,6,FALSE)),0,VLOOKUP(D1023,'[1]Proportionate Shares'!$D$23:$I$1359,6,FALSE)),0)</f>
        <v>281672</v>
      </c>
      <c r="X1023" s="98">
        <f>ROUND('[1]68_InOutFlowsCurPrdAndPrior'!$F$33*IF(ISNA(VLOOKUP(D1023,'[1]Proportionate Shares'!$D$23:$I$1359,6,FALSE)),0,VLOOKUP(D1023,'[1]Proportionate Shares'!$D$23:$I$1359,6,FALSE)),0)</f>
        <v>1040076</v>
      </c>
      <c r="Y1023" s="98">
        <f>ROUND('[1]68_InOutFlowsCurPrdAndPrior'!$F$35*IF(ISNA(VLOOKUP(D1023,'[1]Proportionate Shares'!$D$23:$I$1359,6,FALSE)),0,VLOOKUP(D1023,'[1]Proportionate Shares'!$D$23:$I$1359,6,FALSE)),0)</f>
        <v>406258</v>
      </c>
      <c r="Z1023" s="98">
        <f>-VLOOKUP(D1023,'[1]Schedule of Pension Amounts LW'!$B$15:$AS$1399,37,FALSE)</f>
        <v>69379</v>
      </c>
      <c r="AA1023" s="99">
        <f t="shared" si="68"/>
        <v>1797385</v>
      </c>
      <c r="AB1023" s="72">
        <f>VLOOKUP(D1023,'[1]Pension Expense Details'!$D$22:$S$1407,16,FALSE)</f>
        <v>863735</v>
      </c>
      <c r="AC1023" s="72">
        <f t="shared" si="69"/>
        <v>877282</v>
      </c>
      <c r="AD1023" s="72">
        <f>VLOOKUP(D1023,'[1]Schedule of Pension Amounts LW'!$B$15:$W$1399,22,FALSE)</f>
        <v>1741017</v>
      </c>
    </row>
    <row r="1024" spans="1:30" x14ac:dyDescent="0.3">
      <c r="A1024" s="104"/>
      <c r="B1024" s="33"/>
      <c r="C1024" s="33" t="str">
        <f>VLOOKUP(D1024,'[1]Employer information'!$I$3:$J$1391,2,FALSE)</f>
        <v xml:space="preserve">Public Education                                  </v>
      </c>
      <c r="D1024" s="33" t="str">
        <f>'[1]Schedule of Pension Amounts LW'!B1017</f>
        <v>1833</v>
      </c>
      <c r="E1024" s="33" t="str">
        <f>IF(ISNA(VLOOKUP(D1024,'[1]Proportionate Shares'!$D$23:$G$1400,2,FALSE)),"",VLOOKUP(D1024,'[1]Proportionate Shares'!$D$23:$G$1400,2,FALSE))</f>
        <v>109914</v>
      </c>
      <c r="F1024" s="33" t="str">
        <f>IF(ISNA(VLOOKUP(D1024,'[1]Proportionate Shares'!$D$23:$G$1400,3,FALSE)),"",VLOOKUP(D1024,'[1]Proportionate Shares'!$D$23:$G$1400,3,FALSE))</f>
        <v/>
      </c>
      <c r="G1024" s="34" t="str">
        <f>VLOOKUP(D1024,'[1]Employer information'!$A$3:$B$1390,2,FALSE)</f>
        <v>PENELOPE ISD</v>
      </c>
      <c r="H1024" s="36">
        <f>IF(ISNA(VLOOKUP(D1024,'[1]Proportionate Shares'!$D$23:$I$1377,6,FALSE)),0,VLOOKUP(D1024,'[1]Proportionate Shares'!$D$23:$I$1377,6,FALSE))</f>
        <v>1.1939017E-5</v>
      </c>
      <c r="I1024" s="105">
        <f>VLOOKUP(D1024,'[1]Schedule of Pension Amounts LW'!$B$15:$E$1399,3,FALSE)</f>
        <v>644644</v>
      </c>
      <c r="J1024" s="105">
        <f>-IF(ISNA(VLOOKUP(D1024,'[1]Combined Contribution Amounts'!$A$2:$K$1335,5,FALSE)),0,VLOOKUP(D1024,'[1]Combined Contribution Amounts'!$A$2:$K$1335,5,FALSE))</f>
        <v>-41788</v>
      </c>
      <c r="K1024" s="105">
        <f>-IF(ISNA(VLOOKUP(D1024,'[1]Combined Contribution Amounts'!$A$2:$K$1335,7,FALSE)),0,VLOOKUP(D1024,'[1]Combined Contribution Amounts'!$A$2:$K$1335,7,FALSE))+-IF(ISNA(VLOOKUP(D1024,'[1]Combined Contribution Amounts'!$A$2:$K$1335,8,FALSE)),0,VLOOKUP(D1024,'[1]Combined Contribution Amounts'!$A$2:$K$1335,8,FALSE))+-IF(ISNA(VLOOKUP(D1024,'[1]Combined Contribution Amounts'!$A$2:$K$1335,9,FALSE)),0,VLOOKUP(D1024,'[1]Combined Contribution Amounts'!$A$2:$K$1335,9,FALSE))</f>
        <v>0</v>
      </c>
      <c r="L1024" s="105">
        <f>VLOOKUP(D1024,'[1]Pension Expense Details'!$D$23:$S$1407,16,FALSE)</f>
        <v>59520</v>
      </c>
      <c r="M1024" s="105">
        <f>ROUND(('[1]68_InOutFlowsCurPrdAndPriorHist'!$F$28-'[1]68_InOutFlowsCurPrdAndPriorHist'!$F$31)*$H1024,0)-VLOOKUP(D1024,'[1]Pension Expense Details'!$D$23:$S$1407,12,FALSE)</f>
        <v>-9888</v>
      </c>
      <c r="N1024" s="105">
        <f>ROUND(('[1]68_InOutFlowsCurPrdAndPriorHist'!$F$29-'[1]68_InOutFlowsCurPrdAndPriorHist'!$F$32)*$H1024,0)-VLOOKUP(D1024,'[1]Pension Expense Details'!$D$23:$S$1407,13,FALSE)</f>
        <v>-74717</v>
      </c>
      <c r="O1024" s="105">
        <f>ROUND(('[1]68_InOutFlowsCurPrdAndPriorHist'!$F$30-'[1]68_InOutFlowsCurPrdAndPriorHist'!$F$33)*$H1024,0)-VLOOKUP(D1024,'[1]Pension Expense Details'!$D$23:$S$1407,14,FALSE)</f>
        <v>32310</v>
      </c>
      <c r="P1024" s="105">
        <f>ROUND((VLOOKUP(D1024,'[1]Schedule of Pension Amounts LW'!$B$15:$AC$1399,28,FALSE)-VLOOKUP(D1024,'[1]Schedule of Pension Amounts LW'!$B$15:$AC$1399,27,FALSE))*'[1]Schedule of Pension Amounts LW'!AD$4,0)+VLOOKUP(D1024,'[1]Schedule of Pension Amounts LW'!$B$15:$AH$1399,33,FALSE)-VLOOKUP(D1024,'[1]Pension Expense Details'!$D$23:$S$1407,15,FALSE)</f>
        <v>10546</v>
      </c>
      <c r="Q1024" s="98">
        <f t="shared" si="66"/>
        <v>620627</v>
      </c>
      <c r="R1024" s="98">
        <f>ROUND('[1]68_InOutFlowsCurPrdAndPrior'!$D$32*IF(ISNA(VLOOKUP(D1024,'[1]Proportionate Shares'!$D$23:$I$1359,6,FALSE)),0,VLOOKUP(D1024,'[1]Proportionate Shares'!$D$23:$I$1359,6,FALSE)),0)</f>
        <v>2607</v>
      </c>
      <c r="S1024" s="98">
        <f>ROUND('[1]68_InOutFlowsCurPrdAndPrior'!$D$33*IF(ISNA(VLOOKUP(D1024,'[1]Proportionate Shares'!$D$23:$I$1359,6,FALSE)),0,VLOOKUP(D1024,'[1]Proportionate Shares'!$D$23:$I$1359,6,FALSE)),0)</f>
        <v>192549</v>
      </c>
      <c r="T1024" s="98">
        <f>ROUND('[1]68_InOutFlowsCurPrdAndPrior'!$D$35*IF(ISNA(VLOOKUP(D1024,'[1]Proportionate Shares'!$D$23:$I$1359,6,FALSE)),0,VLOOKUP(D1024,'[1]Proportionate Shares'!$D$23:$I$1359,6,FALSE)),0)</f>
        <v>37312</v>
      </c>
      <c r="U1024" s="98">
        <f>VLOOKUP(D1024,'[1]Schedule of Pension Amounts LW'!$B$15:$AS$1399,36,FALSE)</f>
        <v>69990</v>
      </c>
      <c r="V1024" s="99">
        <f t="shared" si="67"/>
        <v>302458</v>
      </c>
      <c r="W1024" s="98">
        <f>ROUND('[1]68_InOutFlowsCurPrdAndPrior'!$F$32*IF(ISNA(VLOOKUP(D1024,'[1]Proportionate Shares'!$D$23:$I$1359,6,FALSE)),0,VLOOKUP(D1024,'[1]Proportionate Shares'!$D$23:$I$1359,6,FALSE)),0)</f>
        <v>21549</v>
      </c>
      <c r="X1024" s="98">
        <f>ROUND('[1]68_InOutFlowsCurPrdAndPrior'!$F$33*IF(ISNA(VLOOKUP(D1024,'[1]Proportionate Shares'!$D$23:$I$1359,6,FALSE)),0,VLOOKUP(D1024,'[1]Proportionate Shares'!$D$23:$I$1359,6,FALSE)),0)</f>
        <v>79570</v>
      </c>
      <c r="Y1024" s="98">
        <f>ROUND('[1]68_InOutFlowsCurPrdAndPrior'!$F$35*IF(ISNA(VLOOKUP(D1024,'[1]Proportionate Shares'!$D$23:$I$1359,6,FALSE)),0,VLOOKUP(D1024,'[1]Proportionate Shares'!$D$23:$I$1359,6,FALSE)),0)</f>
        <v>31080</v>
      </c>
      <c r="Z1024" s="98">
        <f>-VLOOKUP(D1024,'[1]Schedule of Pension Amounts LW'!$B$15:$AS$1399,37,FALSE)</f>
        <v>5638</v>
      </c>
      <c r="AA1024" s="99">
        <f t="shared" si="68"/>
        <v>137837</v>
      </c>
      <c r="AB1024" s="72">
        <f>VLOOKUP(D1024,'[1]Pension Expense Details'!$D$22:$S$1407,16,FALSE)</f>
        <v>59520</v>
      </c>
      <c r="AC1024" s="72">
        <f t="shared" si="69"/>
        <v>77782</v>
      </c>
      <c r="AD1024" s="72">
        <f>VLOOKUP(D1024,'[1]Schedule of Pension Amounts LW'!$B$15:$W$1399,22,FALSE)</f>
        <v>137302</v>
      </c>
    </row>
    <row r="1025" spans="1:30" x14ac:dyDescent="0.3">
      <c r="A1025" s="104"/>
      <c r="B1025" s="33"/>
      <c r="C1025" s="33" t="str">
        <f>VLOOKUP(D1025,'[1]Employer information'!$I$3:$J$1391,2,FALSE)</f>
        <v xml:space="preserve">Public Education                                  </v>
      </c>
      <c r="D1025" s="33" t="str">
        <f>'[1]Schedule of Pension Amounts LW'!B1018</f>
        <v>1000</v>
      </c>
      <c r="E1025" s="33" t="str">
        <f>IF(ISNA(VLOOKUP(D1025,'[1]Proportionate Shares'!$D$23:$G$1400,2,FALSE)),"",VLOOKUP(D1025,'[1]Proportionate Shares'!$D$23:$G$1400,2,FALSE))</f>
        <v>119903</v>
      </c>
      <c r="F1025" s="33" t="str">
        <f>IF(ISNA(VLOOKUP(D1025,'[1]Proportionate Shares'!$D$23:$G$1400,3,FALSE)),"",VLOOKUP(D1025,'[1]Proportionate Shares'!$D$23:$G$1400,3,FALSE))</f>
        <v/>
      </c>
      <c r="G1025" s="34" t="str">
        <f>VLOOKUP(D1025,'[1]Employer information'!$A$3:$B$1390,2,FALSE)</f>
        <v>PERRIN WHITT CONS ISD</v>
      </c>
      <c r="H1025" s="36">
        <f>IF(ISNA(VLOOKUP(D1025,'[1]Proportionate Shares'!$D$23:$I$1377,6,FALSE)),0,VLOOKUP(D1025,'[1]Proportionate Shares'!$D$23:$I$1377,6,FALSE))</f>
        <v>2.2706931999999999E-5</v>
      </c>
      <c r="I1025" s="105">
        <f>VLOOKUP(D1025,'[1]Schedule of Pension Amounts LW'!$B$15:$E$1399,3,FALSE)</f>
        <v>1152824</v>
      </c>
      <c r="J1025" s="105">
        <f>-IF(ISNA(VLOOKUP(D1025,'[1]Combined Contribution Amounts'!$A$2:$K$1335,5,FALSE)),0,VLOOKUP(D1025,'[1]Combined Contribution Amounts'!$A$2:$K$1335,5,FALSE))</f>
        <v>-79477</v>
      </c>
      <c r="K1025" s="105">
        <f>-IF(ISNA(VLOOKUP(D1025,'[1]Combined Contribution Amounts'!$A$2:$K$1335,7,FALSE)),0,VLOOKUP(D1025,'[1]Combined Contribution Amounts'!$A$2:$K$1335,7,FALSE))+-IF(ISNA(VLOOKUP(D1025,'[1]Combined Contribution Amounts'!$A$2:$K$1335,8,FALSE)),0,VLOOKUP(D1025,'[1]Combined Contribution Amounts'!$A$2:$K$1335,8,FALSE))+-IF(ISNA(VLOOKUP(D1025,'[1]Combined Contribution Amounts'!$A$2:$K$1335,9,FALSE)),0,VLOOKUP(D1025,'[1]Combined Contribution Amounts'!$A$2:$K$1335,9,FALSE))</f>
        <v>0</v>
      </c>
      <c r="L1025" s="105">
        <f>VLOOKUP(D1025,'[1]Pension Expense Details'!$D$23:$S$1407,16,FALSE)</f>
        <v>124712</v>
      </c>
      <c r="M1025" s="105">
        <f>ROUND(('[1]68_InOutFlowsCurPrdAndPriorHist'!$F$28-'[1]68_InOutFlowsCurPrdAndPriorHist'!$F$31)*$H1025,0)-VLOOKUP(D1025,'[1]Pension Expense Details'!$D$23:$S$1407,12,FALSE)</f>
        <v>-18807</v>
      </c>
      <c r="N1025" s="105">
        <f>ROUND(('[1]68_InOutFlowsCurPrdAndPriorHist'!$F$29-'[1]68_InOutFlowsCurPrdAndPriorHist'!$F$32)*$H1025,0)-VLOOKUP(D1025,'[1]Pension Expense Details'!$D$23:$S$1407,13,FALSE)</f>
        <v>-142104</v>
      </c>
      <c r="O1025" s="105">
        <f>ROUND(('[1]68_InOutFlowsCurPrdAndPriorHist'!$F$30-'[1]68_InOutFlowsCurPrdAndPriorHist'!$F$33)*$H1025,0)-VLOOKUP(D1025,'[1]Pension Expense Details'!$D$23:$S$1407,14,FALSE)</f>
        <v>61450</v>
      </c>
      <c r="P1025" s="105">
        <f>ROUND((VLOOKUP(D1025,'[1]Schedule of Pension Amounts LW'!$B$15:$AC$1399,28,FALSE)-VLOOKUP(D1025,'[1]Schedule of Pension Amounts LW'!$B$15:$AC$1399,27,FALSE))*'[1]Schedule of Pension Amounts LW'!AD$4,0)+VLOOKUP(D1025,'[1]Schedule of Pension Amounts LW'!$B$15:$AH$1399,33,FALSE)-VLOOKUP(D1025,'[1]Pension Expense Details'!$D$23:$S$1407,15,FALSE)</f>
        <v>81779</v>
      </c>
      <c r="Q1025" s="98">
        <f t="shared" si="66"/>
        <v>1180377</v>
      </c>
      <c r="R1025" s="98">
        <f>ROUND('[1]68_InOutFlowsCurPrdAndPrior'!$D$32*IF(ISNA(VLOOKUP(D1025,'[1]Proportionate Shares'!$D$23:$I$1359,6,FALSE)),0,VLOOKUP(D1025,'[1]Proportionate Shares'!$D$23:$I$1359,6,FALSE)),0)</f>
        <v>4959</v>
      </c>
      <c r="S1025" s="98">
        <f>ROUND('[1]68_InOutFlowsCurPrdAndPrior'!$D$33*IF(ISNA(VLOOKUP(D1025,'[1]Proportionate Shares'!$D$23:$I$1359,6,FALSE)),0,VLOOKUP(D1025,'[1]Proportionate Shares'!$D$23:$I$1359,6,FALSE)),0)</f>
        <v>366211</v>
      </c>
      <c r="T1025" s="98">
        <f>ROUND('[1]68_InOutFlowsCurPrdAndPrior'!$D$35*IF(ISNA(VLOOKUP(D1025,'[1]Proportionate Shares'!$D$23:$I$1359,6,FALSE)),0,VLOOKUP(D1025,'[1]Proportionate Shares'!$D$23:$I$1359,6,FALSE)),0)</f>
        <v>70965</v>
      </c>
      <c r="U1025" s="98">
        <f>VLOOKUP(D1025,'[1]Schedule of Pension Amounts LW'!$B$15:$AS$1399,36,FALSE)</f>
        <v>187637</v>
      </c>
      <c r="V1025" s="99">
        <f t="shared" si="67"/>
        <v>629772</v>
      </c>
      <c r="W1025" s="98">
        <f>ROUND('[1]68_InOutFlowsCurPrdAndPrior'!$F$32*IF(ISNA(VLOOKUP(D1025,'[1]Proportionate Shares'!$D$23:$I$1359,6,FALSE)),0,VLOOKUP(D1025,'[1]Proportionate Shares'!$D$23:$I$1359,6,FALSE)),0)</f>
        <v>40985</v>
      </c>
      <c r="X1025" s="98">
        <f>ROUND('[1]68_InOutFlowsCurPrdAndPrior'!$F$33*IF(ISNA(VLOOKUP(D1025,'[1]Proportionate Shares'!$D$23:$I$1359,6,FALSE)),0,VLOOKUP(D1025,'[1]Proportionate Shares'!$D$23:$I$1359,6,FALSE)),0)</f>
        <v>151336</v>
      </c>
      <c r="Y1025" s="98">
        <f>ROUND('[1]68_InOutFlowsCurPrdAndPrior'!$F$35*IF(ISNA(VLOOKUP(D1025,'[1]Proportionate Shares'!$D$23:$I$1359,6,FALSE)),0,VLOOKUP(D1025,'[1]Proportionate Shares'!$D$23:$I$1359,6,FALSE)),0)</f>
        <v>59112</v>
      </c>
      <c r="Z1025" s="98">
        <f>-VLOOKUP(D1025,'[1]Schedule of Pension Amounts LW'!$B$15:$AS$1399,37,FALSE)</f>
        <v>15</v>
      </c>
      <c r="AA1025" s="99">
        <f t="shared" si="68"/>
        <v>251448</v>
      </c>
      <c r="AB1025" s="72">
        <f>VLOOKUP(D1025,'[1]Pension Expense Details'!$D$22:$S$1407,16,FALSE)</f>
        <v>124712</v>
      </c>
      <c r="AC1025" s="72">
        <f t="shared" si="69"/>
        <v>140674</v>
      </c>
      <c r="AD1025" s="72">
        <f>VLOOKUP(D1025,'[1]Schedule of Pension Amounts LW'!$B$15:$W$1399,22,FALSE)</f>
        <v>265386</v>
      </c>
    </row>
    <row r="1026" spans="1:30" x14ac:dyDescent="0.3">
      <c r="A1026" s="104"/>
      <c r="B1026" s="33"/>
      <c r="C1026" s="33" t="str">
        <f>VLOOKUP(D1026,'[1]Employer information'!$I$3:$J$1391,2,FALSE)</f>
        <v xml:space="preserve">Public Education                                  </v>
      </c>
      <c r="D1026" s="33" t="str">
        <f>'[1]Schedule of Pension Amounts LW'!B1019</f>
        <v>1001</v>
      </c>
      <c r="E1026" s="33" t="str">
        <f>IF(ISNA(VLOOKUP(D1026,'[1]Proportionate Shares'!$D$23:$G$1400,2,FALSE)),"",VLOOKUP(D1026,'[1]Proportionate Shares'!$D$23:$G$1400,2,FALSE))</f>
        <v>179901</v>
      </c>
      <c r="F1026" s="33" t="str">
        <f>IF(ISNA(VLOOKUP(D1026,'[1]Proportionate Shares'!$D$23:$G$1400,3,FALSE)),"",VLOOKUP(D1026,'[1]Proportionate Shares'!$D$23:$G$1400,3,FALSE))</f>
        <v/>
      </c>
      <c r="G1026" s="34" t="str">
        <f>VLOOKUP(D1026,'[1]Employer information'!$A$3:$B$1390,2,FALSE)</f>
        <v>PERRYTON ISD</v>
      </c>
      <c r="H1026" s="36">
        <f>IF(ISNA(VLOOKUP(D1026,'[1]Proportionate Shares'!$D$23:$I$1377,6,FALSE)),0,VLOOKUP(D1026,'[1]Proportionate Shares'!$D$23:$I$1377,6,FALSE))</f>
        <v>1.2030728599999999E-4</v>
      </c>
      <c r="I1026" s="105">
        <f>VLOOKUP(D1026,'[1]Schedule of Pension Amounts LW'!$B$15:$E$1399,3,FALSE)</f>
        <v>7098784</v>
      </c>
      <c r="J1026" s="105">
        <f>-IF(ISNA(VLOOKUP(D1026,'[1]Combined Contribution Amounts'!$A$2:$K$1335,5,FALSE)),0,VLOOKUP(D1026,'[1]Combined Contribution Amounts'!$A$2:$K$1335,5,FALSE))</f>
        <v>-421090</v>
      </c>
      <c r="K1026" s="105">
        <f>-IF(ISNA(VLOOKUP(D1026,'[1]Combined Contribution Amounts'!$A$2:$K$1335,7,FALSE)),0,VLOOKUP(D1026,'[1]Combined Contribution Amounts'!$A$2:$K$1335,7,FALSE))+-IF(ISNA(VLOOKUP(D1026,'[1]Combined Contribution Amounts'!$A$2:$K$1335,8,FALSE)),0,VLOOKUP(D1026,'[1]Combined Contribution Amounts'!$A$2:$K$1335,8,FALSE))+-IF(ISNA(VLOOKUP(D1026,'[1]Combined Contribution Amounts'!$A$2:$K$1335,9,FALSE)),0,VLOOKUP(D1026,'[1]Combined Contribution Amounts'!$A$2:$K$1335,9,FALSE))</f>
        <v>0</v>
      </c>
      <c r="L1026" s="105">
        <f>VLOOKUP(D1026,'[1]Pension Expense Details'!$D$23:$S$1407,16,FALSE)</f>
        <v>505019</v>
      </c>
      <c r="M1026" s="105">
        <f>ROUND(('[1]68_InOutFlowsCurPrdAndPriorHist'!$F$28-'[1]68_InOutFlowsCurPrdAndPriorHist'!$F$31)*$H1026,0)-VLOOKUP(D1026,'[1]Pension Expense Details'!$D$23:$S$1407,12,FALSE)</f>
        <v>-99643</v>
      </c>
      <c r="N1026" s="105">
        <f>ROUND(('[1]68_InOutFlowsCurPrdAndPriorHist'!$F$29-'[1]68_InOutFlowsCurPrdAndPriorHist'!$F$32)*$H1026,0)-VLOOKUP(D1026,'[1]Pension Expense Details'!$D$23:$S$1407,13,FALSE)</f>
        <v>-752907</v>
      </c>
      <c r="O1026" s="105">
        <f>ROUND(('[1]68_InOutFlowsCurPrdAndPriorHist'!$F$30-'[1]68_InOutFlowsCurPrdAndPriorHist'!$F$33)*$H1026,0)-VLOOKUP(D1026,'[1]Pension Expense Details'!$D$23:$S$1407,14,FALSE)</f>
        <v>325581</v>
      </c>
      <c r="P1026" s="105">
        <f>ROUND((VLOOKUP(D1026,'[1]Schedule of Pension Amounts LW'!$B$15:$AC$1399,28,FALSE)-VLOOKUP(D1026,'[1]Schedule of Pension Amounts LW'!$B$15:$AC$1399,27,FALSE))*'[1]Schedule of Pension Amounts LW'!AD$4,0)+VLOOKUP(D1026,'[1]Schedule of Pension Amounts LW'!$B$15:$AH$1399,33,FALSE)-VLOOKUP(D1026,'[1]Pension Expense Details'!$D$23:$S$1407,15,FALSE)</f>
        <v>-401795</v>
      </c>
      <c r="Q1026" s="98">
        <f t="shared" si="66"/>
        <v>6253949</v>
      </c>
      <c r="R1026" s="98">
        <f>ROUND('[1]68_InOutFlowsCurPrdAndPrior'!$D$32*IF(ISNA(VLOOKUP(D1026,'[1]Proportionate Shares'!$D$23:$I$1359,6,FALSE)),0,VLOOKUP(D1026,'[1]Proportionate Shares'!$D$23:$I$1359,6,FALSE)),0)</f>
        <v>26272</v>
      </c>
      <c r="S1026" s="98">
        <f>ROUND('[1]68_InOutFlowsCurPrdAndPrior'!$D$33*IF(ISNA(VLOOKUP(D1026,'[1]Proportionate Shares'!$D$23:$I$1359,6,FALSE)),0,VLOOKUP(D1026,'[1]Proportionate Shares'!$D$23:$I$1359,6,FALSE)),0)</f>
        <v>1940282</v>
      </c>
      <c r="T1026" s="98">
        <f>ROUND('[1]68_InOutFlowsCurPrdAndPrior'!$D$35*IF(ISNA(VLOOKUP(D1026,'[1]Proportionate Shares'!$D$23:$I$1359,6,FALSE)),0,VLOOKUP(D1026,'[1]Proportionate Shares'!$D$23:$I$1359,6,FALSE)),0)</f>
        <v>375989</v>
      </c>
      <c r="U1026" s="98">
        <f>VLOOKUP(D1026,'[1]Schedule of Pension Amounts LW'!$B$15:$AS$1399,36,FALSE)</f>
        <v>410442</v>
      </c>
      <c r="V1026" s="99">
        <f t="shared" si="67"/>
        <v>2752985</v>
      </c>
      <c r="W1026" s="98">
        <f>ROUND('[1]68_InOutFlowsCurPrdAndPrior'!$F$32*IF(ISNA(VLOOKUP(D1026,'[1]Proportionate Shares'!$D$23:$I$1359,6,FALSE)),0,VLOOKUP(D1026,'[1]Proportionate Shares'!$D$23:$I$1359,6,FALSE)),0)</f>
        <v>217147</v>
      </c>
      <c r="X1026" s="98">
        <f>ROUND('[1]68_InOutFlowsCurPrdAndPrior'!$F$33*IF(ISNA(VLOOKUP(D1026,'[1]Proportionate Shares'!$D$23:$I$1359,6,FALSE)),0,VLOOKUP(D1026,'[1]Proportionate Shares'!$D$23:$I$1359,6,FALSE)),0)</f>
        <v>801816</v>
      </c>
      <c r="Y1026" s="98">
        <f>ROUND('[1]68_InOutFlowsCurPrdAndPrior'!$F$35*IF(ISNA(VLOOKUP(D1026,'[1]Proportionate Shares'!$D$23:$I$1359,6,FALSE)),0,VLOOKUP(D1026,'[1]Proportionate Shares'!$D$23:$I$1359,6,FALSE)),0)</f>
        <v>313192</v>
      </c>
      <c r="Z1026" s="98">
        <f>-VLOOKUP(D1026,'[1]Schedule of Pension Amounts LW'!$B$15:$AS$1399,37,FALSE)</f>
        <v>376692</v>
      </c>
      <c r="AA1026" s="99">
        <f t="shared" si="68"/>
        <v>1708847</v>
      </c>
      <c r="AB1026" s="72">
        <f>VLOOKUP(D1026,'[1]Pension Expense Details'!$D$22:$S$1407,16,FALSE)</f>
        <v>505019</v>
      </c>
      <c r="AC1026" s="72">
        <f t="shared" si="69"/>
        <v>732565</v>
      </c>
      <c r="AD1026" s="72">
        <f>VLOOKUP(D1026,'[1]Schedule of Pension Amounts LW'!$B$15:$W$1399,22,FALSE)</f>
        <v>1237584</v>
      </c>
    </row>
    <row r="1027" spans="1:30" x14ac:dyDescent="0.3">
      <c r="A1027" s="104"/>
      <c r="B1027" s="33"/>
      <c r="C1027" s="33" t="str">
        <f>VLOOKUP(D1027,'[1]Employer information'!$I$3:$J$1391,2,FALSE)</f>
        <v xml:space="preserve">Public Education                                  </v>
      </c>
      <c r="D1027" s="33" t="str">
        <f>'[1]Schedule of Pension Amounts LW'!B1020</f>
        <v>1002</v>
      </c>
      <c r="E1027" s="33" t="str">
        <f>IF(ISNA(VLOOKUP(D1027,'[1]Proportionate Shares'!$D$23:$G$1400,2,FALSE)),"",VLOOKUP(D1027,'[1]Proportionate Shares'!$D$23:$G$1400,2,FALSE))</f>
        <v>095904</v>
      </c>
      <c r="F1027" s="33" t="str">
        <f>IF(ISNA(VLOOKUP(D1027,'[1]Proportionate Shares'!$D$23:$G$1400,3,FALSE)),"",VLOOKUP(D1027,'[1]Proportionate Shares'!$D$23:$G$1400,3,FALSE))</f>
        <v/>
      </c>
      <c r="G1027" s="34" t="str">
        <f>VLOOKUP(D1027,'[1]Employer information'!$A$3:$B$1390,2,FALSE)</f>
        <v>PETERSBURG ISD</v>
      </c>
      <c r="H1027" s="36">
        <f>IF(ISNA(VLOOKUP(D1027,'[1]Proportionate Shares'!$D$23:$I$1377,6,FALSE)),0,VLOOKUP(D1027,'[1]Proportionate Shares'!$D$23:$I$1377,6,FALSE))</f>
        <v>1.8060520999999998E-5</v>
      </c>
      <c r="I1027" s="105">
        <f>VLOOKUP(D1027,'[1]Schedule of Pension Amounts LW'!$B$15:$E$1399,3,FALSE)</f>
        <v>914273</v>
      </c>
      <c r="J1027" s="105">
        <f>-IF(ISNA(VLOOKUP(D1027,'[1]Combined Contribution Amounts'!$A$2:$K$1335,5,FALSE)),0,VLOOKUP(D1027,'[1]Combined Contribution Amounts'!$A$2:$K$1335,5,FALSE))</f>
        <v>-63214</v>
      </c>
      <c r="K1027" s="105">
        <f>-IF(ISNA(VLOOKUP(D1027,'[1]Combined Contribution Amounts'!$A$2:$K$1335,7,FALSE)),0,VLOOKUP(D1027,'[1]Combined Contribution Amounts'!$A$2:$K$1335,7,FALSE))+-IF(ISNA(VLOOKUP(D1027,'[1]Combined Contribution Amounts'!$A$2:$K$1335,8,FALSE)),0,VLOOKUP(D1027,'[1]Combined Contribution Amounts'!$A$2:$K$1335,8,FALSE))+-IF(ISNA(VLOOKUP(D1027,'[1]Combined Contribution Amounts'!$A$2:$K$1335,9,FALSE)),0,VLOOKUP(D1027,'[1]Combined Contribution Amounts'!$A$2:$K$1335,9,FALSE))</f>
        <v>0</v>
      </c>
      <c r="L1027" s="105">
        <f>VLOOKUP(D1027,'[1]Pension Expense Details'!$D$23:$S$1407,16,FALSE)</f>
        <v>99608</v>
      </c>
      <c r="M1027" s="105">
        <f>ROUND(('[1]68_InOutFlowsCurPrdAndPriorHist'!$F$28-'[1]68_InOutFlowsCurPrdAndPriorHist'!$F$31)*$H1027,0)-VLOOKUP(D1027,'[1]Pension Expense Details'!$D$23:$S$1407,12,FALSE)</f>
        <v>-14958</v>
      </c>
      <c r="N1027" s="105">
        <f>ROUND(('[1]68_InOutFlowsCurPrdAndPriorHist'!$F$29-'[1]68_InOutFlowsCurPrdAndPriorHist'!$F$32)*$H1027,0)-VLOOKUP(D1027,'[1]Pension Expense Details'!$D$23:$S$1407,13,FALSE)</f>
        <v>-113026</v>
      </c>
      <c r="O1027" s="105">
        <f>ROUND(('[1]68_InOutFlowsCurPrdAndPriorHist'!$F$30-'[1]68_InOutFlowsCurPrdAndPriorHist'!$F$33)*$H1027,0)-VLOOKUP(D1027,'[1]Pension Expense Details'!$D$23:$S$1407,14,FALSE)</f>
        <v>48876</v>
      </c>
      <c r="P1027" s="105">
        <f>ROUND((VLOOKUP(D1027,'[1]Schedule of Pension Amounts LW'!$B$15:$AC$1399,28,FALSE)-VLOOKUP(D1027,'[1]Schedule of Pension Amounts LW'!$B$15:$AC$1399,27,FALSE))*'[1]Schedule of Pension Amounts LW'!AD$4,0)+VLOOKUP(D1027,'[1]Schedule of Pension Amounts LW'!$B$15:$AH$1399,33,FALSE)-VLOOKUP(D1027,'[1]Pension Expense Details'!$D$23:$S$1407,15,FALSE)</f>
        <v>67283</v>
      </c>
      <c r="Q1027" s="98">
        <f t="shared" si="66"/>
        <v>938842</v>
      </c>
      <c r="R1027" s="98">
        <f>ROUND('[1]68_InOutFlowsCurPrdAndPrior'!$D$32*IF(ISNA(VLOOKUP(D1027,'[1]Proportionate Shares'!$D$23:$I$1359,6,FALSE)),0,VLOOKUP(D1027,'[1]Proportionate Shares'!$D$23:$I$1359,6,FALSE)),0)</f>
        <v>3944</v>
      </c>
      <c r="S1027" s="98">
        <f>ROUND('[1]68_InOutFlowsCurPrdAndPrior'!$D$33*IF(ISNA(VLOOKUP(D1027,'[1]Proportionate Shares'!$D$23:$I$1359,6,FALSE)),0,VLOOKUP(D1027,'[1]Proportionate Shares'!$D$23:$I$1359,6,FALSE)),0)</f>
        <v>291275</v>
      </c>
      <c r="T1027" s="98">
        <f>ROUND('[1]68_InOutFlowsCurPrdAndPrior'!$D$35*IF(ISNA(VLOOKUP(D1027,'[1]Proportionate Shares'!$D$23:$I$1359,6,FALSE)),0,VLOOKUP(D1027,'[1]Proportionate Shares'!$D$23:$I$1359,6,FALSE)),0)</f>
        <v>56443</v>
      </c>
      <c r="U1027" s="98">
        <f>VLOOKUP(D1027,'[1]Schedule of Pension Amounts LW'!$B$15:$AS$1399,36,FALSE)</f>
        <v>151314</v>
      </c>
      <c r="V1027" s="99">
        <f t="shared" si="67"/>
        <v>502976</v>
      </c>
      <c r="W1027" s="98">
        <f>ROUND('[1]68_InOutFlowsCurPrdAndPrior'!$F$32*IF(ISNA(VLOOKUP(D1027,'[1]Proportionate Shares'!$D$23:$I$1359,6,FALSE)),0,VLOOKUP(D1027,'[1]Proportionate Shares'!$D$23:$I$1359,6,FALSE)),0)</f>
        <v>32598</v>
      </c>
      <c r="X1027" s="98">
        <f>ROUND('[1]68_InOutFlowsCurPrdAndPrior'!$F$33*IF(ISNA(VLOOKUP(D1027,'[1]Proportionate Shares'!$D$23:$I$1359,6,FALSE)),0,VLOOKUP(D1027,'[1]Proportionate Shares'!$D$23:$I$1359,6,FALSE)),0)</f>
        <v>120369</v>
      </c>
      <c r="Y1027" s="98">
        <f>ROUND('[1]68_InOutFlowsCurPrdAndPrior'!$F$35*IF(ISNA(VLOOKUP(D1027,'[1]Proportionate Shares'!$D$23:$I$1359,6,FALSE)),0,VLOOKUP(D1027,'[1]Proportionate Shares'!$D$23:$I$1359,6,FALSE)),0)</f>
        <v>47016</v>
      </c>
      <c r="Z1027" s="98">
        <f>-VLOOKUP(D1027,'[1]Schedule of Pension Amounts LW'!$B$15:$AS$1399,37,FALSE)</f>
        <v>60917</v>
      </c>
      <c r="AA1027" s="99">
        <f t="shared" si="68"/>
        <v>260900</v>
      </c>
      <c r="AB1027" s="72">
        <f>VLOOKUP(D1027,'[1]Pension Expense Details'!$D$22:$S$1407,16,FALSE)</f>
        <v>99608</v>
      </c>
      <c r="AC1027" s="72">
        <f t="shared" si="69"/>
        <v>96731</v>
      </c>
      <c r="AD1027" s="72">
        <f>VLOOKUP(D1027,'[1]Schedule of Pension Amounts LW'!$B$15:$W$1399,22,FALSE)</f>
        <v>196339</v>
      </c>
    </row>
    <row r="1028" spans="1:30" x14ac:dyDescent="0.3">
      <c r="A1028" s="104"/>
      <c r="B1028" s="33"/>
      <c r="C1028" s="33" t="str">
        <f>VLOOKUP(D1028,'[1]Employer information'!$I$3:$J$1391,2,FALSE)</f>
        <v xml:space="preserve">Public Education                                  </v>
      </c>
      <c r="D1028" s="33" t="str">
        <f>'[1]Schedule of Pension Amounts LW'!B1021</f>
        <v>1003</v>
      </c>
      <c r="E1028" s="33" t="str">
        <f>IF(ISNA(VLOOKUP(D1028,'[1]Proportionate Shares'!$D$23:$G$1400,2,FALSE)),"",VLOOKUP(D1028,'[1]Proportionate Shares'!$D$23:$G$1400,2,FALSE))</f>
        <v>039903</v>
      </c>
      <c r="F1028" s="33" t="str">
        <f>IF(ISNA(VLOOKUP(D1028,'[1]Proportionate Shares'!$D$23:$G$1400,3,FALSE)),"",VLOOKUP(D1028,'[1]Proportionate Shares'!$D$23:$G$1400,3,FALSE))</f>
        <v/>
      </c>
      <c r="G1028" s="34" t="str">
        <f>VLOOKUP(D1028,'[1]Employer information'!$A$3:$B$1390,2,FALSE)</f>
        <v>PETROLIA ISD</v>
      </c>
      <c r="H1028" s="36">
        <f>IF(ISNA(VLOOKUP(D1028,'[1]Proportionate Shares'!$D$23:$I$1377,6,FALSE)),0,VLOOKUP(D1028,'[1]Proportionate Shares'!$D$23:$I$1377,6,FALSE))</f>
        <v>2.7695046000000001E-5</v>
      </c>
      <c r="I1028" s="105">
        <f>VLOOKUP(D1028,'[1]Schedule of Pension Amounts LW'!$B$15:$E$1399,3,FALSE)</f>
        <v>1474199</v>
      </c>
      <c r="J1028" s="105">
        <f>-IF(ISNA(VLOOKUP(D1028,'[1]Combined Contribution Amounts'!$A$2:$K$1335,5,FALSE)),0,VLOOKUP(D1028,'[1]Combined Contribution Amounts'!$A$2:$K$1335,5,FALSE))</f>
        <v>-96936</v>
      </c>
      <c r="K1028" s="105">
        <f>-IF(ISNA(VLOOKUP(D1028,'[1]Combined Contribution Amounts'!$A$2:$K$1335,7,FALSE)),0,VLOOKUP(D1028,'[1]Combined Contribution Amounts'!$A$2:$K$1335,7,FALSE))+-IF(ISNA(VLOOKUP(D1028,'[1]Combined Contribution Amounts'!$A$2:$K$1335,8,FALSE)),0,VLOOKUP(D1028,'[1]Combined Contribution Amounts'!$A$2:$K$1335,8,FALSE))+-IF(ISNA(VLOOKUP(D1028,'[1]Combined Contribution Amounts'!$A$2:$K$1335,9,FALSE)),0,VLOOKUP(D1028,'[1]Combined Contribution Amounts'!$A$2:$K$1335,9,FALSE))</f>
        <v>0</v>
      </c>
      <c r="L1028" s="105">
        <f>VLOOKUP(D1028,'[1]Pension Expense Details'!$D$23:$S$1407,16,FALSE)</f>
        <v>141398</v>
      </c>
      <c r="M1028" s="105">
        <f>ROUND(('[1]68_InOutFlowsCurPrdAndPriorHist'!$F$28-'[1]68_InOutFlowsCurPrdAndPriorHist'!$F$31)*$H1028,0)-VLOOKUP(D1028,'[1]Pension Expense Details'!$D$23:$S$1407,12,FALSE)</f>
        <v>-22938</v>
      </c>
      <c r="N1028" s="105">
        <f>ROUND(('[1]68_InOutFlowsCurPrdAndPriorHist'!$F$29-'[1]68_InOutFlowsCurPrdAndPriorHist'!$F$32)*$H1028,0)-VLOOKUP(D1028,'[1]Pension Expense Details'!$D$23:$S$1407,13,FALSE)</f>
        <v>-173321</v>
      </c>
      <c r="O1028" s="105">
        <f>ROUND(('[1]68_InOutFlowsCurPrdAndPriorHist'!$F$30-'[1]68_InOutFlowsCurPrdAndPriorHist'!$F$33)*$H1028,0)-VLOOKUP(D1028,'[1]Pension Expense Details'!$D$23:$S$1407,14,FALSE)</f>
        <v>74950</v>
      </c>
      <c r="P1028" s="105">
        <f>ROUND((VLOOKUP(D1028,'[1]Schedule of Pension Amounts LW'!$B$15:$AC$1399,28,FALSE)-VLOOKUP(D1028,'[1]Schedule of Pension Amounts LW'!$B$15:$AC$1399,27,FALSE))*'[1]Schedule of Pension Amounts LW'!AD$4,0)+VLOOKUP(D1028,'[1]Schedule of Pension Amounts LW'!$B$15:$AH$1399,33,FALSE)-VLOOKUP(D1028,'[1]Pension Expense Details'!$D$23:$S$1407,15,FALSE)</f>
        <v>42323</v>
      </c>
      <c r="Q1028" s="98">
        <f t="shared" si="66"/>
        <v>1439675</v>
      </c>
      <c r="R1028" s="98">
        <f>ROUND('[1]68_InOutFlowsCurPrdAndPrior'!$D$32*IF(ISNA(VLOOKUP(D1028,'[1]Proportionate Shares'!$D$23:$I$1359,6,FALSE)),0,VLOOKUP(D1028,'[1]Proportionate Shares'!$D$23:$I$1359,6,FALSE)),0)</f>
        <v>6048</v>
      </c>
      <c r="S1028" s="98">
        <f>ROUND('[1]68_InOutFlowsCurPrdAndPrior'!$D$33*IF(ISNA(VLOOKUP(D1028,'[1]Proportionate Shares'!$D$23:$I$1359,6,FALSE)),0,VLOOKUP(D1028,'[1]Proportionate Shares'!$D$23:$I$1359,6,FALSE)),0)</f>
        <v>446658</v>
      </c>
      <c r="T1028" s="98">
        <f>ROUND('[1]68_InOutFlowsCurPrdAndPrior'!$D$35*IF(ISNA(VLOOKUP(D1028,'[1]Proportionate Shares'!$D$23:$I$1359,6,FALSE)),0,VLOOKUP(D1028,'[1]Proportionate Shares'!$D$23:$I$1359,6,FALSE)),0)</f>
        <v>86554</v>
      </c>
      <c r="U1028" s="98">
        <f>VLOOKUP(D1028,'[1]Schedule of Pension Amounts LW'!$B$15:$AS$1399,36,FALSE)</f>
        <v>219981</v>
      </c>
      <c r="V1028" s="99">
        <f t="shared" si="67"/>
        <v>759241</v>
      </c>
      <c r="W1028" s="98">
        <f>ROUND('[1]68_InOutFlowsCurPrdAndPrior'!$F$32*IF(ISNA(VLOOKUP(D1028,'[1]Proportionate Shares'!$D$23:$I$1359,6,FALSE)),0,VLOOKUP(D1028,'[1]Proportionate Shares'!$D$23:$I$1359,6,FALSE)),0)</f>
        <v>49988</v>
      </c>
      <c r="X1028" s="98">
        <f>ROUND('[1]68_InOutFlowsCurPrdAndPrior'!$F$33*IF(ISNA(VLOOKUP(D1028,'[1]Proportionate Shares'!$D$23:$I$1359,6,FALSE)),0,VLOOKUP(D1028,'[1]Proportionate Shares'!$D$23:$I$1359,6,FALSE)),0)</f>
        <v>184580</v>
      </c>
      <c r="Y1028" s="98">
        <f>ROUND('[1]68_InOutFlowsCurPrdAndPrior'!$F$35*IF(ISNA(VLOOKUP(D1028,'[1]Proportionate Shares'!$D$23:$I$1359,6,FALSE)),0,VLOOKUP(D1028,'[1]Proportionate Shares'!$D$23:$I$1359,6,FALSE)),0)</f>
        <v>72098</v>
      </c>
      <c r="Z1028" s="98">
        <f>-VLOOKUP(D1028,'[1]Schedule of Pension Amounts LW'!$B$15:$AS$1399,37,FALSE)</f>
        <v>15</v>
      </c>
      <c r="AA1028" s="99">
        <f t="shared" si="68"/>
        <v>306681</v>
      </c>
      <c r="AB1028" s="72">
        <f>VLOOKUP(D1028,'[1]Pension Expense Details'!$D$22:$S$1407,16,FALSE)</f>
        <v>141398</v>
      </c>
      <c r="AC1028" s="72">
        <f t="shared" si="69"/>
        <v>188149</v>
      </c>
      <c r="AD1028" s="72">
        <f>VLOOKUP(D1028,'[1]Schedule of Pension Amounts LW'!$B$15:$W$1399,22,FALSE)</f>
        <v>329547</v>
      </c>
    </row>
    <row r="1029" spans="1:30" x14ac:dyDescent="0.3">
      <c r="A1029" s="104"/>
      <c r="B1029" s="33"/>
      <c r="C1029" s="33" t="str">
        <f>VLOOKUP(D1029,'[1]Employer information'!$I$3:$J$1391,2,FALSE)</f>
        <v xml:space="preserve">Public Education                                  </v>
      </c>
      <c r="D1029" s="33" t="str">
        <f>'[1]Schedule of Pension Amounts LW'!B1022</f>
        <v>1597</v>
      </c>
      <c r="E1029" s="33" t="str">
        <f>IF(ISNA(VLOOKUP(D1029,'[1]Proportionate Shares'!$D$23:$G$1400,2,FALSE)),"",VLOOKUP(D1029,'[1]Proportionate Shares'!$D$23:$G$1400,2,FALSE))</f>
        <v>013903</v>
      </c>
      <c r="F1029" s="33" t="str">
        <f>IF(ISNA(VLOOKUP(D1029,'[1]Proportionate Shares'!$D$23:$G$1400,3,FALSE)),"",VLOOKUP(D1029,'[1]Proportionate Shares'!$D$23:$G$1400,3,FALSE))</f>
        <v/>
      </c>
      <c r="G1029" s="34" t="str">
        <f>VLOOKUP(D1029,'[1]Employer information'!$A$3:$B$1390,2,FALSE)</f>
        <v>PETTUS ISD</v>
      </c>
      <c r="H1029" s="36">
        <f>IF(ISNA(VLOOKUP(D1029,'[1]Proportionate Shares'!$D$23:$I$1377,6,FALSE)),0,VLOOKUP(D1029,'[1]Proportionate Shares'!$D$23:$I$1377,6,FALSE))</f>
        <v>2.8564159000000001E-5</v>
      </c>
      <c r="I1029" s="105">
        <f>VLOOKUP(D1029,'[1]Schedule of Pension Amounts LW'!$B$15:$E$1399,3,FALSE)</f>
        <v>1752275</v>
      </c>
      <c r="J1029" s="105">
        <f>-IF(ISNA(VLOOKUP(D1029,'[1]Combined Contribution Amounts'!$A$2:$K$1335,5,FALSE)),0,VLOOKUP(D1029,'[1]Combined Contribution Amounts'!$A$2:$K$1335,5,FALSE))</f>
        <v>-99978</v>
      </c>
      <c r="K1029" s="105">
        <f>-IF(ISNA(VLOOKUP(D1029,'[1]Combined Contribution Amounts'!$A$2:$K$1335,7,FALSE)),0,VLOOKUP(D1029,'[1]Combined Contribution Amounts'!$A$2:$K$1335,7,FALSE))+-IF(ISNA(VLOOKUP(D1029,'[1]Combined Contribution Amounts'!$A$2:$K$1335,8,FALSE)),0,VLOOKUP(D1029,'[1]Combined Contribution Amounts'!$A$2:$K$1335,8,FALSE))+-IF(ISNA(VLOOKUP(D1029,'[1]Combined Contribution Amounts'!$A$2:$K$1335,9,FALSE)),0,VLOOKUP(D1029,'[1]Combined Contribution Amounts'!$A$2:$K$1335,9,FALSE))</f>
        <v>0</v>
      </c>
      <c r="L1029" s="105">
        <f>VLOOKUP(D1029,'[1]Pension Expense Details'!$D$23:$S$1407,16,FALSE)</f>
        <v>109399</v>
      </c>
      <c r="M1029" s="105">
        <f>ROUND(('[1]68_InOutFlowsCurPrdAndPriorHist'!$F$28-'[1]68_InOutFlowsCurPrdAndPriorHist'!$F$31)*$H1029,0)-VLOOKUP(D1029,'[1]Pension Expense Details'!$D$23:$S$1407,12,FALSE)</f>
        <v>-23658</v>
      </c>
      <c r="N1029" s="105">
        <f>ROUND(('[1]68_InOutFlowsCurPrdAndPriorHist'!$F$29-'[1]68_InOutFlowsCurPrdAndPriorHist'!$F$32)*$H1029,0)-VLOOKUP(D1029,'[1]Pension Expense Details'!$D$23:$S$1407,13,FALSE)</f>
        <v>-178760</v>
      </c>
      <c r="O1029" s="105">
        <f>ROUND(('[1]68_InOutFlowsCurPrdAndPriorHist'!$F$30-'[1]68_InOutFlowsCurPrdAndPriorHist'!$F$33)*$H1029,0)-VLOOKUP(D1029,'[1]Pension Expense Details'!$D$23:$S$1407,14,FALSE)</f>
        <v>77302</v>
      </c>
      <c r="P1029" s="105">
        <f>ROUND((VLOOKUP(D1029,'[1]Schedule of Pension Amounts LW'!$B$15:$AC$1399,28,FALSE)-VLOOKUP(D1029,'[1]Schedule of Pension Amounts LW'!$B$15:$AC$1399,27,FALSE))*'[1]Schedule of Pension Amounts LW'!AD$4,0)+VLOOKUP(D1029,'[1]Schedule of Pension Amounts LW'!$B$15:$AH$1399,33,FALSE)-VLOOKUP(D1029,'[1]Pension Expense Details'!$D$23:$S$1407,15,FALSE)</f>
        <v>-151726</v>
      </c>
      <c r="Q1029" s="98">
        <f t="shared" si="66"/>
        <v>1484854</v>
      </c>
      <c r="R1029" s="98">
        <f>ROUND('[1]68_InOutFlowsCurPrdAndPrior'!$D$32*IF(ISNA(VLOOKUP(D1029,'[1]Proportionate Shares'!$D$23:$I$1359,6,FALSE)),0,VLOOKUP(D1029,'[1]Proportionate Shares'!$D$23:$I$1359,6,FALSE)),0)</f>
        <v>6238</v>
      </c>
      <c r="S1029" s="98">
        <f>ROUND('[1]68_InOutFlowsCurPrdAndPrior'!$D$33*IF(ISNA(VLOOKUP(D1029,'[1]Proportionate Shares'!$D$23:$I$1359,6,FALSE)),0,VLOOKUP(D1029,'[1]Proportionate Shares'!$D$23:$I$1359,6,FALSE)),0)</f>
        <v>460675</v>
      </c>
      <c r="T1029" s="98">
        <f>ROUND('[1]68_InOutFlowsCurPrdAndPrior'!$D$35*IF(ISNA(VLOOKUP(D1029,'[1]Proportionate Shares'!$D$23:$I$1359,6,FALSE)),0,VLOOKUP(D1029,'[1]Proportionate Shares'!$D$23:$I$1359,6,FALSE)),0)</f>
        <v>89270</v>
      </c>
      <c r="U1029" s="98">
        <f>VLOOKUP(D1029,'[1]Schedule of Pension Amounts LW'!$B$15:$AS$1399,36,FALSE)</f>
        <v>201321</v>
      </c>
      <c r="V1029" s="99">
        <f t="shared" si="67"/>
        <v>757504</v>
      </c>
      <c r="W1029" s="98">
        <f>ROUND('[1]68_InOutFlowsCurPrdAndPrior'!$F$32*IF(ISNA(VLOOKUP(D1029,'[1]Proportionate Shares'!$D$23:$I$1359,6,FALSE)),0,VLOOKUP(D1029,'[1]Proportionate Shares'!$D$23:$I$1359,6,FALSE)),0)</f>
        <v>51556</v>
      </c>
      <c r="X1029" s="98">
        <f>ROUND('[1]68_InOutFlowsCurPrdAndPrior'!$F$33*IF(ISNA(VLOOKUP(D1029,'[1]Proportionate Shares'!$D$23:$I$1359,6,FALSE)),0,VLOOKUP(D1029,'[1]Proportionate Shares'!$D$23:$I$1359,6,FALSE)),0)</f>
        <v>190373</v>
      </c>
      <c r="Y1029" s="98">
        <f>ROUND('[1]68_InOutFlowsCurPrdAndPrior'!$F$35*IF(ISNA(VLOOKUP(D1029,'[1]Proportionate Shares'!$D$23:$I$1359,6,FALSE)),0,VLOOKUP(D1029,'[1]Proportionate Shares'!$D$23:$I$1359,6,FALSE)),0)</f>
        <v>74360</v>
      </c>
      <c r="Z1029" s="98">
        <f>-VLOOKUP(D1029,'[1]Schedule of Pension Amounts LW'!$B$15:$AS$1399,37,FALSE)</f>
        <v>147936</v>
      </c>
      <c r="AA1029" s="99">
        <f t="shared" si="68"/>
        <v>464225</v>
      </c>
      <c r="AB1029" s="72">
        <f>VLOOKUP(D1029,'[1]Pension Expense Details'!$D$22:$S$1407,16,FALSE)</f>
        <v>109399</v>
      </c>
      <c r="AC1029" s="72">
        <f t="shared" si="69"/>
        <v>206385</v>
      </c>
      <c r="AD1029" s="72">
        <f>VLOOKUP(D1029,'[1]Schedule of Pension Amounts LW'!$B$15:$W$1399,22,FALSE)</f>
        <v>315784</v>
      </c>
    </row>
    <row r="1030" spans="1:30" x14ac:dyDescent="0.3">
      <c r="A1030" s="104"/>
      <c r="B1030" s="33"/>
      <c r="C1030" s="33" t="str">
        <f>VLOOKUP(D1030,'[1]Employer information'!$I$3:$J$1391,2,FALSE)</f>
        <v xml:space="preserve">Public Education                                  </v>
      </c>
      <c r="D1030" s="33" t="str">
        <f>'[1]Schedule of Pension Amounts LW'!B1023</f>
        <v>0942</v>
      </c>
      <c r="E1030" s="33" t="str">
        <f>IF(ISNA(VLOOKUP(D1030,'[1]Proportionate Shares'!$D$23:$G$1400,2,FALSE)),"",VLOOKUP(D1030,'[1]Proportionate Shares'!$D$23:$G$1400,2,FALSE))</f>
        <v>172905</v>
      </c>
      <c r="F1030" s="33" t="str">
        <f>IF(ISNA(VLOOKUP(D1030,'[1]Proportionate Shares'!$D$23:$G$1400,3,FALSE)),"",VLOOKUP(D1030,'[1]Proportionate Shares'!$D$23:$G$1400,3,FALSE))</f>
        <v xml:space="preserve">   </v>
      </c>
      <c r="G1030" s="34" t="str">
        <f>VLOOKUP(D1030,'[1]Employer information'!$A$3:$B$1390,2,FALSE)</f>
        <v>PEWITT CONS ISD</v>
      </c>
      <c r="H1030" s="36">
        <f>IF(ISNA(VLOOKUP(D1030,'[1]Proportionate Shares'!$D$23:$I$1377,6,FALSE)),0,VLOOKUP(D1030,'[1]Proportionate Shares'!$D$23:$I$1377,6,FALSE))</f>
        <v>4.6992668000000001E-5</v>
      </c>
      <c r="I1030" s="105">
        <f>VLOOKUP(D1030,'[1]Schedule of Pension Amounts LW'!$B$15:$E$1399,3,FALSE)</f>
        <v>2287529</v>
      </c>
      <c r="J1030" s="105">
        <f>-IF(ISNA(VLOOKUP(D1030,'[1]Combined Contribution Amounts'!$A$2:$K$1335,5,FALSE)),0,VLOOKUP(D1030,'[1]Combined Contribution Amounts'!$A$2:$K$1335,5,FALSE))</f>
        <v>-164480</v>
      </c>
      <c r="K1030" s="105">
        <f>-IF(ISNA(VLOOKUP(D1030,'[1]Combined Contribution Amounts'!$A$2:$K$1335,7,FALSE)),0,VLOOKUP(D1030,'[1]Combined Contribution Amounts'!$A$2:$K$1335,7,FALSE))+-IF(ISNA(VLOOKUP(D1030,'[1]Combined Contribution Amounts'!$A$2:$K$1335,8,FALSE)),0,VLOOKUP(D1030,'[1]Combined Contribution Amounts'!$A$2:$K$1335,8,FALSE))+-IF(ISNA(VLOOKUP(D1030,'[1]Combined Contribution Amounts'!$A$2:$K$1335,9,FALSE)),0,VLOOKUP(D1030,'[1]Combined Contribution Amounts'!$A$2:$K$1335,9,FALSE))</f>
        <v>0</v>
      </c>
      <c r="L1030" s="105">
        <f>VLOOKUP(D1030,'[1]Pension Expense Details'!$D$23:$S$1407,16,FALSE)</f>
        <v>273540</v>
      </c>
      <c r="M1030" s="105">
        <f>ROUND(('[1]68_InOutFlowsCurPrdAndPriorHist'!$F$28-'[1]68_InOutFlowsCurPrdAndPriorHist'!$F$31)*$H1030,0)-VLOOKUP(D1030,'[1]Pension Expense Details'!$D$23:$S$1407,12,FALSE)</f>
        <v>-38921</v>
      </c>
      <c r="N1030" s="105">
        <f>ROUND(('[1]68_InOutFlowsCurPrdAndPriorHist'!$F$29-'[1]68_InOutFlowsCurPrdAndPriorHist'!$F$32)*$H1030,0)-VLOOKUP(D1030,'[1]Pension Expense Details'!$D$23:$S$1407,13,FALSE)</f>
        <v>-294090</v>
      </c>
      <c r="O1030" s="105">
        <f>ROUND(('[1]68_InOutFlowsCurPrdAndPriorHist'!$F$30-'[1]68_InOutFlowsCurPrdAndPriorHist'!$F$33)*$H1030,0)-VLOOKUP(D1030,'[1]Pension Expense Details'!$D$23:$S$1407,14,FALSE)</f>
        <v>127174</v>
      </c>
      <c r="P1030" s="105">
        <f>ROUND((VLOOKUP(D1030,'[1]Schedule of Pension Amounts LW'!$B$15:$AC$1399,28,FALSE)-VLOOKUP(D1030,'[1]Schedule of Pension Amounts LW'!$B$15:$AC$1399,27,FALSE))*'[1]Schedule of Pension Amounts LW'!AD$4,0)+VLOOKUP(D1030,'[1]Schedule of Pension Amounts LW'!$B$15:$AH$1399,33,FALSE)-VLOOKUP(D1030,'[1]Pension Expense Details'!$D$23:$S$1407,15,FALSE)</f>
        <v>252074</v>
      </c>
      <c r="Q1030" s="98">
        <f t="shared" si="66"/>
        <v>2442826</v>
      </c>
      <c r="R1030" s="98">
        <f>ROUND('[1]68_InOutFlowsCurPrdAndPrior'!$D$32*IF(ISNA(VLOOKUP(D1030,'[1]Proportionate Shares'!$D$23:$I$1359,6,FALSE)),0,VLOOKUP(D1030,'[1]Proportionate Shares'!$D$23:$I$1359,6,FALSE)),0)</f>
        <v>10262</v>
      </c>
      <c r="S1030" s="98">
        <f>ROUND('[1]68_InOutFlowsCurPrdAndPrior'!$D$33*IF(ISNA(VLOOKUP(D1030,'[1]Proportionate Shares'!$D$23:$I$1359,6,FALSE)),0,VLOOKUP(D1030,'[1]Proportionate Shares'!$D$23:$I$1359,6,FALSE)),0)</f>
        <v>757885</v>
      </c>
      <c r="T1030" s="98">
        <f>ROUND('[1]68_InOutFlowsCurPrdAndPrior'!$D$35*IF(ISNA(VLOOKUP(D1030,'[1]Proportionate Shares'!$D$23:$I$1359,6,FALSE)),0,VLOOKUP(D1030,'[1]Proportionate Shares'!$D$23:$I$1359,6,FALSE)),0)</f>
        <v>146863</v>
      </c>
      <c r="U1030" s="98">
        <f>VLOOKUP(D1030,'[1]Schedule of Pension Amounts LW'!$B$15:$AS$1399,36,FALSE)</f>
        <v>310687</v>
      </c>
      <c r="V1030" s="99">
        <f t="shared" si="67"/>
        <v>1225697</v>
      </c>
      <c r="W1030" s="98">
        <f>ROUND('[1]68_InOutFlowsCurPrdAndPrior'!$F$32*IF(ISNA(VLOOKUP(D1030,'[1]Proportionate Shares'!$D$23:$I$1359,6,FALSE)),0,VLOOKUP(D1030,'[1]Proportionate Shares'!$D$23:$I$1359,6,FALSE)),0)</f>
        <v>84819</v>
      </c>
      <c r="X1030" s="98">
        <f>ROUND('[1]68_InOutFlowsCurPrdAndPrior'!$F$33*IF(ISNA(VLOOKUP(D1030,'[1]Proportionate Shares'!$D$23:$I$1359,6,FALSE)),0,VLOOKUP(D1030,'[1]Proportionate Shares'!$D$23:$I$1359,6,FALSE)),0)</f>
        <v>313194</v>
      </c>
      <c r="Y1030" s="98">
        <f>ROUND('[1]68_InOutFlowsCurPrdAndPrior'!$F$35*IF(ISNA(VLOOKUP(D1030,'[1]Proportionate Shares'!$D$23:$I$1359,6,FALSE)),0,VLOOKUP(D1030,'[1]Proportionate Shares'!$D$23:$I$1359,6,FALSE)),0)</f>
        <v>122335</v>
      </c>
      <c r="Z1030" s="98">
        <f>-VLOOKUP(D1030,'[1]Schedule of Pension Amounts LW'!$B$15:$AS$1399,37,FALSE)</f>
        <v>128085</v>
      </c>
      <c r="AA1030" s="99">
        <f t="shared" si="68"/>
        <v>648433</v>
      </c>
      <c r="AB1030" s="72">
        <f>VLOOKUP(D1030,'[1]Pension Expense Details'!$D$22:$S$1407,16,FALSE)</f>
        <v>273540</v>
      </c>
      <c r="AC1030" s="72">
        <f t="shared" si="69"/>
        <v>229542</v>
      </c>
      <c r="AD1030" s="72">
        <f>VLOOKUP(D1030,'[1]Schedule of Pension Amounts LW'!$B$15:$W$1399,22,FALSE)</f>
        <v>503082</v>
      </c>
    </row>
    <row r="1031" spans="1:30" x14ac:dyDescent="0.3">
      <c r="A1031" s="104"/>
      <c r="B1031" s="33"/>
      <c r="C1031" s="33" t="str">
        <f>VLOOKUP(D1031,'[1]Employer information'!$I$3:$J$1391,2,FALSE)</f>
        <v xml:space="preserve">Public Education                                  </v>
      </c>
      <c r="D1031" s="33" t="str">
        <f>'[1]Schedule of Pension Amounts LW'!B1024</f>
        <v>1005</v>
      </c>
      <c r="E1031" s="33" t="str">
        <f>IF(ISNA(VLOOKUP(D1031,'[1]Proportionate Shares'!$D$23:$G$1400,2,FALSE)),"",VLOOKUP(D1031,'[1]Proportionate Shares'!$D$23:$G$1400,2,FALSE))</f>
        <v>227904</v>
      </c>
      <c r="F1031" s="33" t="str">
        <f>IF(ISNA(VLOOKUP(D1031,'[1]Proportionate Shares'!$D$23:$G$1400,3,FALSE)),"",VLOOKUP(D1031,'[1]Proportionate Shares'!$D$23:$G$1400,3,FALSE))</f>
        <v/>
      </c>
      <c r="G1031" s="34" t="str">
        <f>VLOOKUP(D1031,'[1]Employer information'!$A$3:$B$1390,2,FALSE)</f>
        <v>PFLUGERVILLE ISD</v>
      </c>
      <c r="H1031" s="36">
        <f>IF(ISNA(VLOOKUP(D1031,'[1]Proportionate Shares'!$D$23:$I$1377,6,FALSE)),0,VLOOKUP(D1031,'[1]Proportionate Shares'!$D$23:$I$1377,6,FALSE))</f>
        <v>1.287497665E-3</v>
      </c>
      <c r="I1031" s="105">
        <f>VLOOKUP(D1031,'[1]Schedule of Pension Amounts LW'!$B$15:$E$1399,3,FALSE)</f>
        <v>70597696</v>
      </c>
      <c r="J1031" s="105">
        <f>-IF(ISNA(VLOOKUP(D1031,'[1]Combined Contribution Amounts'!$A$2:$K$1335,5,FALSE)),0,VLOOKUP(D1031,'[1]Combined Contribution Amounts'!$A$2:$K$1335,5,FALSE))</f>
        <v>-4506397</v>
      </c>
      <c r="K1031" s="105">
        <f>-IF(ISNA(VLOOKUP(D1031,'[1]Combined Contribution Amounts'!$A$2:$K$1335,7,FALSE)),0,VLOOKUP(D1031,'[1]Combined Contribution Amounts'!$A$2:$K$1335,7,FALSE))+-IF(ISNA(VLOOKUP(D1031,'[1]Combined Contribution Amounts'!$A$2:$K$1335,8,FALSE)),0,VLOOKUP(D1031,'[1]Combined Contribution Amounts'!$A$2:$K$1335,8,FALSE))+-IF(ISNA(VLOOKUP(D1031,'[1]Combined Contribution Amounts'!$A$2:$K$1335,9,FALSE)),0,VLOOKUP(D1031,'[1]Combined Contribution Amounts'!$A$2:$K$1335,9,FALSE))</f>
        <v>0</v>
      </c>
      <c r="L1031" s="105">
        <f>VLOOKUP(D1031,'[1]Pension Expense Details'!$D$23:$S$1407,16,FALSE)</f>
        <v>6248898</v>
      </c>
      <c r="M1031" s="105">
        <f>ROUND(('[1]68_InOutFlowsCurPrdAndPriorHist'!$F$28-'[1]68_InOutFlowsCurPrdAndPriorHist'!$F$31)*$H1031,0)-VLOOKUP(D1031,'[1]Pension Expense Details'!$D$23:$S$1407,12,FALSE)</f>
        <v>-1066355</v>
      </c>
      <c r="N1031" s="105">
        <f>ROUND(('[1]68_InOutFlowsCurPrdAndPriorHist'!$F$29-'[1]68_InOutFlowsCurPrdAndPriorHist'!$F$32)*$H1031,0)-VLOOKUP(D1031,'[1]Pension Expense Details'!$D$23:$S$1407,13,FALSE)</f>
        <v>-8057423</v>
      </c>
      <c r="O1031" s="105">
        <f>ROUND(('[1]68_InOutFlowsCurPrdAndPriorHist'!$F$30-'[1]68_InOutFlowsCurPrdAndPriorHist'!$F$33)*$H1031,0)-VLOOKUP(D1031,'[1]Pension Expense Details'!$D$23:$S$1407,14,FALSE)</f>
        <v>3484279</v>
      </c>
      <c r="P1031" s="105">
        <f>ROUND((VLOOKUP(D1031,'[1]Schedule of Pension Amounts LW'!$B$15:$AC$1399,28,FALSE)-VLOOKUP(D1031,'[1]Schedule of Pension Amounts LW'!$B$15:$AC$1399,27,FALSE))*'[1]Schedule of Pension Amounts LW'!AD$4,0)+VLOOKUP(D1031,'[1]Schedule of Pension Amounts LW'!$B$15:$AH$1399,33,FALSE)-VLOOKUP(D1031,'[1]Pension Expense Details'!$D$23:$S$1407,15,FALSE)</f>
        <v>227456</v>
      </c>
      <c r="Q1031" s="98">
        <f t="shared" si="66"/>
        <v>66928154</v>
      </c>
      <c r="R1031" s="98">
        <f>ROUND('[1]68_InOutFlowsCurPrdAndPrior'!$D$32*IF(ISNA(VLOOKUP(D1031,'[1]Proportionate Shares'!$D$23:$I$1359,6,FALSE)),0,VLOOKUP(D1031,'[1]Proportionate Shares'!$D$23:$I$1359,6,FALSE)),0)</f>
        <v>281158</v>
      </c>
      <c r="S1031" s="98">
        <f>ROUND('[1]68_InOutFlowsCurPrdAndPrior'!$D$33*IF(ISNA(VLOOKUP(D1031,'[1]Proportionate Shares'!$D$23:$I$1359,6,FALSE)),0,VLOOKUP(D1031,'[1]Proportionate Shares'!$D$23:$I$1359,6,FALSE)),0)</f>
        <v>20764400</v>
      </c>
      <c r="T1031" s="98">
        <f>ROUND('[1]68_InOutFlowsCurPrdAndPrior'!$D$35*IF(ISNA(VLOOKUP(D1031,'[1]Proportionate Shares'!$D$23:$I$1359,6,FALSE)),0,VLOOKUP(D1031,'[1]Proportionate Shares'!$D$23:$I$1359,6,FALSE)),0)</f>
        <v>4023741</v>
      </c>
      <c r="U1031" s="98">
        <f>VLOOKUP(D1031,'[1]Schedule of Pension Amounts LW'!$B$15:$AS$1399,36,FALSE)</f>
        <v>5408855</v>
      </c>
      <c r="V1031" s="99">
        <f t="shared" si="67"/>
        <v>30478154</v>
      </c>
      <c r="W1031" s="98">
        <f>ROUND('[1]68_InOutFlowsCurPrdAndPrior'!$F$32*IF(ISNA(VLOOKUP(D1031,'[1]Proportionate Shares'!$D$23:$I$1359,6,FALSE)),0,VLOOKUP(D1031,'[1]Proportionate Shares'!$D$23:$I$1359,6,FALSE)),0)</f>
        <v>2323852</v>
      </c>
      <c r="X1031" s="98">
        <f>ROUND('[1]68_InOutFlowsCurPrdAndPrior'!$F$33*IF(ISNA(VLOOKUP(D1031,'[1]Proportionate Shares'!$D$23:$I$1359,6,FALSE)),0,VLOOKUP(D1031,'[1]Proportionate Shares'!$D$23:$I$1359,6,FALSE)),0)</f>
        <v>8580833</v>
      </c>
      <c r="Y1031" s="98">
        <f>ROUND('[1]68_InOutFlowsCurPrdAndPrior'!$F$35*IF(ISNA(VLOOKUP(D1031,'[1]Proportionate Shares'!$D$23:$I$1359,6,FALSE)),0,VLOOKUP(D1031,'[1]Proportionate Shares'!$D$23:$I$1359,6,FALSE)),0)</f>
        <v>3351705</v>
      </c>
      <c r="Z1031" s="98">
        <f>-VLOOKUP(D1031,'[1]Schedule of Pension Amounts LW'!$B$15:$AS$1399,37,FALSE)</f>
        <v>845</v>
      </c>
      <c r="AA1031" s="99">
        <f t="shared" si="68"/>
        <v>14257235</v>
      </c>
      <c r="AB1031" s="72">
        <f>VLOOKUP(D1031,'[1]Pension Expense Details'!$D$22:$S$1407,16,FALSE)</f>
        <v>6248898</v>
      </c>
      <c r="AC1031" s="72">
        <f t="shared" si="69"/>
        <v>8010933</v>
      </c>
      <c r="AD1031" s="72">
        <f>VLOOKUP(D1031,'[1]Schedule of Pension Amounts LW'!$B$15:$W$1399,22,FALSE)</f>
        <v>14259831</v>
      </c>
    </row>
    <row r="1032" spans="1:30" x14ac:dyDescent="0.3">
      <c r="A1032" s="104"/>
      <c r="B1032" s="33"/>
      <c r="C1032" s="33" t="str">
        <f>VLOOKUP(D1032,'[1]Employer information'!$I$3:$J$1391,2,FALSE)</f>
        <v xml:space="preserve">Public Education                                  </v>
      </c>
      <c r="D1032" s="33" t="str">
        <f>'[1]Schedule of Pension Amounts LW'!B1025</f>
        <v>1006</v>
      </c>
      <c r="E1032" s="33" t="str">
        <f>IF(ISNA(VLOOKUP(D1032,'[1]Proportionate Shares'!$D$23:$G$1400,2,FALSE)),"",VLOOKUP(D1032,'[1]Proportionate Shares'!$D$23:$G$1400,2,FALSE))</f>
        <v>108909</v>
      </c>
      <c r="F1032" s="33" t="str">
        <f>IF(ISNA(VLOOKUP(D1032,'[1]Proportionate Shares'!$D$23:$G$1400,3,FALSE)),"",VLOOKUP(D1032,'[1]Proportionate Shares'!$D$23:$G$1400,3,FALSE))</f>
        <v/>
      </c>
      <c r="G1032" s="34" t="str">
        <f>VLOOKUP(D1032,'[1]Employer information'!$A$3:$B$1390,2,FALSE)</f>
        <v>PHARR-SAN JUAN-ALAMO ISD</v>
      </c>
      <c r="H1032" s="36">
        <f>IF(ISNA(VLOOKUP(D1032,'[1]Proportionate Shares'!$D$23:$I$1377,6,FALSE)),0,VLOOKUP(D1032,'[1]Proportionate Shares'!$D$23:$I$1377,6,FALSE))</f>
        <v>1.9583862770000001E-3</v>
      </c>
      <c r="I1032" s="105">
        <f>VLOOKUP(D1032,'[1]Schedule of Pension Amounts LW'!$B$15:$E$1399,3,FALSE)</f>
        <v>105382057</v>
      </c>
      <c r="J1032" s="105">
        <f>-IF(ISNA(VLOOKUP(D1032,'[1]Combined Contribution Amounts'!$A$2:$K$1335,5,FALSE)),0,VLOOKUP(D1032,'[1]Combined Contribution Amounts'!$A$2:$K$1335,5,FALSE))</f>
        <v>-6854588</v>
      </c>
      <c r="K1032" s="105">
        <f>-IF(ISNA(VLOOKUP(D1032,'[1]Combined Contribution Amounts'!$A$2:$K$1335,7,FALSE)),0,VLOOKUP(D1032,'[1]Combined Contribution Amounts'!$A$2:$K$1335,7,FALSE))+-IF(ISNA(VLOOKUP(D1032,'[1]Combined Contribution Amounts'!$A$2:$K$1335,8,FALSE)),0,VLOOKUP(D1032,'[1]Combined Contribution Amounts'!$A$2:$K$1335,8,FALSE))+-IF(ISNA(VLOOKUP(D1032,'[1]Combined Contribution Amounts'!$A$2:$K$1335,9,FALSE)),0,VLOOKUP(D1032,'[1]Combined Contribution Amounts'!$A$2:$K$1335,9,FALSE))</f>
        <v>0</v>
      </c>
      <c r="L1032" s="105">
        <f>VLOOKUP(D1032,'[1]Pension Expense Details'!$D$23:$S$1407,16,FALSE)</f>
        <v>9819836</v>
      </c>
      <c r="M1032" s="105">
        <f>ROUND(('[1]68_InOutFlowsCurPrdAndPriorHist'!$F$28-'[1]68_InOutFlowsCurPrdAndPriorHist'!$F$31)*$H1032,0)-VLOOKUP(D1032,'[1]Pension Expense Details'!$D$23:$S$1407,12,FALSE)</f>
        <v>-1622010</v>
      </c>
      <c r="N1032" s="105">
        <f>ROUND(('[1]68_InOutFlowsCurPrdAndPriorHist'!$F$29-'[1]68_InOutFlowsCurPrdAndPriorHist'!$F$32)*$H1032,0)-VLOOKUP(D1032,'[1]Pension Expense Details'!$D$23:$S$1407,13,FALSE)</f>
        <v>-12255981</v>
      </c>
      <c r="O1032" s="105">
        <f>ROUND(('[1]68_InOutFlowsCurPrdAndPriorHist'!$F$30-'[1]68_InOutFlowsCurPrdAndPriorHist'!$F$33)*$H1032,0)-VLOOKUP(D1032,'[1]Pension Expense Details'!$D$23:$S$1407,14,FALSE)</f>
        <v>5299866</v>
      </c>
      <c r="P1032" s="105">
        <f>ROUND((VLOOKUP(D1032,'[1]Schedule of Pension Amounts LW'!$B$15:$AC$1399,28,FALSE)-VLOOKUP(D1032,'[1]Schedule of Pension Amounts LW'!$B$15:$AC$1399,27,FALSE))*'[1]Schedule of Pension Amounts LW'!AD$4,0)+VLOOKUP(D1032,'[1]Schedule of Pension Amounts LW'!$B$15:$AH$1399,33,FALSE)-VLOOKUP(D1032,'[1]Pension Expense Details'!$D$23:$S$1407,15,FALSE)</f>
        <v>2033861</v>
      </c>
      <c r="Q1032" s="98">
        <f t="shared" si="66"/>
        <v>101803041</v>
      </c>
      <c r="R1032" s="98">
        <f>ROUND('[1]68_InOutFlowsCurPrdAndPrior'!$D$32*IF(ISNA(VLOOKUP(D1032,'[1]Proportionate Shares'!$D$23:$I$1359,6,FALSE)),0,VLOOKUP(D1032,'[1]Proportionate Shares'!$D$23:$I$1359,6,FALSE)),0)</f>
        <v>427664</v>
      </c>
      <c r="S1032" s="98">
        <f>ROUND('[1]68_InOutFlowsCurPrdAndPrior'!$D$33*IF(ISNA(VLOOKUP(D1032,'[1]Proportionate Shares'!$D$23:$I$1359,6,FALSE)),0,VLOOKUP(D1032,'[1]Proportionate Shares'!$D$23:$I$1359,6,FALSE)),0)</f>
        <v>31584303</v>
      </c>
      <c r="T1032" s="98">
        <f>ROUND('[1]68_InOutFlowsCurPrdAndPrior'!$D$35*IF(ISNA(VLOOKUP(D1032,'[1]Proportionate Shares'!$D$23:$I$1359,6,FALSE)),0,VLOOKUP(D1032,'[1]Proportionate Shares'!$D$23:$I$1359,6,FALSE)),0)</f>
        <v>6120430</v>
      </c>
      <c r="U1032" s="98">
        <f>VLOOKUP(D1032,'[1]Schedule of Pension Amounts LW'!$B$15:$AS$1399,36,FALSE)</f>
        <v>6555243</v>
      </c>
      <c r="V1032" s="99">
        <f t="shared" si="67"/>
        <v>44687640</v>
      </c>
      <c r="W1032" s="98">
        <f>ROUND('[1]68_InOutFlowsCurPrdAndPrior'!$F$32*IF(ISNA(VLOOKUP(D1032,'[1]Proportionate Shares'!$D$23:$I$1359,6,FALSE)),0,VLOOKUP(D1032,'[1]Proportionate Shares'!$D$23:$I$1359,6,FALSE)),0)</f>
        <v>3534763</v>
      </c>
      <c r="X1032" s="98">
        <f>ROUND('[1]68_InOutFlowsCurPrdAndPrior'!$F$33*IF(ISNA(VLOOKUP(D1032,'[1]Proportionate Shares'!$D$23:$I$1359,6,FALSE)),0,VLOOKUP(D1032,'[1]Proportionate Shares'!$D$23:$I$1359,6,FALSE)),0)</f>
        <v>13052128</v>
      </c>
      <c r="Y1032" s="98">
        <f>ROUND('[1]68_InOutFlowsCurPrdAndPrior'!$F$35*IF(ISNA(VLOOKUP(D1032,'[1]Proportionate Shares'!$D$23:$I$1359,6,FALSE)),0,VLOOKUP(D1032,'[1]Proportionate Shares'!$D$23:$I$1359,6,FALSE)),0)</f>
        <v>5098210</v>
      </c>
      <c r="Z1032" s="98">
        <f>-VLOOKUP(D1032,'[1]Schedule of Pension Amounts LW'!$B$15:$AS$1399,37,FALSE)</f>
        <v>834034</v>
      </c>
      <c r="AA1032" s="99">
        <f t="shared" si="68"/>
        <v>22519135</v>
      </c>
      <c r="AB1032" s="72">
        <f>VLOOKUP(D1032,'[1]Pension Expense Details'!$D$22:$S$1407,16,FALSE)</f>
        <v>9819836</v>
      </c>
      <c r="AC1032" s="72">
        <f t="shared" si="69"/>
        <v>10310741</v>
      </c>
      <c r="AD1032" s="72">
        <f>VLOOKUP(D1032,'[1]Schedule of Pension Amounts LW'!$B$15:$W$1399,22,FALSE)</f>
        <v>20130577</v>
      </c>
    </row>
    <row r="1033" spans="1:30" x14ac:dyDescent="0.3">
      <c r="A1033" s="104"/>
      <c r="B1033" s="33"/>
      <c r="C1033" s="33" t="str">
        <f>VLOOKUP(D1033,'[1]Employer information'!$I$3:$J$1391,2,FALSE)</f>
        <v xml:space="preserve">Public Education                                  </v>
      </c>
      <c r="D1033" s="33" t="str">
        <f>'[1]Schedule of Pension Amounts LW'!B1026</f>
        <v>1009</v>
      </c>
      <c r="E1033" s="33" t="str">
        <f>IF(ISNA(VLOOKUP(D1033,'[1]Proportionate Shares'!$D$23:$G$1400,2,FALSE)),"",VLOOKUP(D1033,'[1]Proportionate Shares'!$D$23:$G$1400,2,FALSE))</f>
        <v>061903</v>
      </c>
      <c r="F1033" s="33" t="str">
        <f>IF(ISNA(VLOOKUP(D1033,'[1]Proportionate Shares'!$D$23:$G$1400,3,FALSE)),"",VLOOKUP(D1033,'[1]Proportionate Shares'!$D$23:$G$1400,3,FALSE))</f>
        <v/>
      </c>
      <c r="G1033" s="34" t="str">
        <f>VLOOKUP(D1033,'[1]Employer information'!$A$3:$B$1390,2,FALSE)</f>
        <v>PILOT POINT ISD</v>
      </c>
      <c r="H1033" s="36">
        <f>IF(ISNA(VLOOKUP(D1033,'[1]Proportionate Shares'!$D$23:$I$1377,6,FALSE)),0,VLOOKUP(D1033,'[1]Proportionate Shares'!$D$23:$I$1377,6,FALSE))</f>
        <v>6.9221901999999994E-5</v>
      </c>
      <c r="I1033" s="105">
        <f>VLOOKUP(D1033,'[1]Schedule of Pension Amounts LW'!$B$15:$E$1399,3,FALSE)</f>
        <v>3957928</v>
      </c>
      <c r="J1033" s="105">
        <f>-IF(ISNA(VLOOKUP(D1033,'[1]Combined Contribution Amounts'!$A$2:$K$1335,5,FALSE)),0,VLOOKUP(D1033,'[1]Combined Contribution Amounts'!$A$2:$K$1335,5,FALSE))</f>
        <v>-242285</v>
      </c>
      <c r="K1033" s="105">
        <f>-IF(ISNA(VLOOKUP(D1033,'[1]Combined Contribution Amounts'!$A$2:$K$1335,7,FALSE)),0,VLOOKUP(D1033,'[1]Combined Contribution Amounts'!$A$2:$K$1335,7,FALSE))+-IF(ISNA(VLOOKUP(D1033,'[1]Combined Contribution Amounts'!$A$2:$K$1335,8,FALSE)),0,VLOOKUP(D1033,'[1]Combined Contribution Amounts'!$A$2:$K$1335,8,FALSE))+-IF(ISNA(VLOOKUP(D1033,'[1]Combined Contribution Amounts'!$A$2:$K$1335,9,FALSE)),0,VLOOKUP(D1033,'[1]Combined Contribution Amounts'!$A$2:$K$1335,9,FALSE))</f>
        <v>0</v>
      </c>
      <c r="L1033" s="105">
        <f>VLOOKUP(D1033,'[1]Pension Expense Details'!$D$23:$S$1407,16,FALSE)</f>
        <v>310465</v>
      </c>
      <c r="M1033" s="105">
        <f>ROUND(('[1]68_InOutFlowsCurPrdAndPriorHist'!$F$28-'[1]68_InOutFlowsCurPrdAndPriorHist'!$F$31)*$H1033,0)-VLOOKUP(D1033,'[1]Pension Expense Details'!$D$23:$S$1407,12,FALSE)</f>
        <v>-57332</v>
      </c>
      <c r="N1033" s="105">
        <f>ROUND(('[1]68_InOutFlowsCurPrdAndPriorHist'!$F$29-'[1]68_InOutFlowsCurPrdAndPriorHist'!$F$32)*$H1033,0)-VLOOKUP(D1033,'[1]Pension Expense Details'!$D$23:$S$1407,13,FALSE)</f>
        <v>-433205</v>
      </c>
      <c r="O1033" s="105">
        <f>ROUND(('[1]68_InOutFlowsCurPrdAndPriorHist'!$F$30-'[1]68_InOutFlowsCurPrdAndPriorHist'!$F$33)*$H1033,0)-VLOOKUP(D1033,'[1]Pension Expense Details'!$D$23:$S$1407,14,FALSE)</f>
        <v>187331</v>
      </c>
      <c r="P1033" s="105">
        <f>ROUND((VLOOKUP(D1033,'[1]Schedule of Pension Amounts LW'!$B$15:$AC$1399,28,FALSE)-VLOOKUP(D1033,'[1]Schedule of Pension Amounts LW'!$B$15:$AC$1399,27,FALSE))*'[1]Schedule of Pension Amounts LW'!AD$4,0)+VLOOKUP(D1033,'[1]Schedule of Pension Amounts LW'!$B$15:$AH$1399,33,FALSE)-VLOOKUP(D1033,'[1]Pension Expense Details'!$D$23:$S$1407,15,FALSE)</f>
        <v>-124531</v>
      </c>
      <c r="Q1033" s="98">
        <f t="shared" si="66"/>
        <v>3598371</v>
      </c>
      <c r="R1033" s="98">
        <f>ROUND('[1]68_InOutFlowsCurPrdAndPrior'!$D$32*IF(ISNA(VLOOKUP(D1033,'[1]Proportionate Shares'!$D$23:$I$1359,6,FALSE)),0,VLOOKUP(D1033,'[1]Proportionate Shares'!$D$23:$I$1359,6,FALSE)),0)</f>
        <v>15116</v>
      </c>
      <c r="S1033" s="98">
        <f>ROUND('[1]68_InOutFlowsCurPrdAndPrior'!$D$33*IF(ISNA(VLOOKUP(D1033,'[1]Proportionate Shares'!$D$23:$I$1359,6,FALSE)),0,VLOOKUP(D1033,'[1]Proportionate Shares'!$D$23:$I$1359,6,FALSE)),0)</f>
        <v>1116391</v>
      </c>
      <c r="T1033" s="98">
        <f>ROUND('[1]68_InOutFlowsCurPrdAndPrior'!$D$35*IF(ISNA(VLOOKUP(D1033,'[1]Proportionate Shares'!$D$23:$I$1359,6,FALSE)),0,VLOOKUP(D1033,'[1]Proportionate Shares'!$D$23:$I$1359,6,FALSE)),0)</f>
        <v>216335</v>
      </c>
      <c r="U1033" s="98">
        <f>VLOOKUP(D1033,'[1]Schedule of Pension Amounts LW'!$B$15:$AS$1399,36,FALSE)</f>
        <v>247039</v>
      </c>
      <c r="V1033" s="99">
        <f t="shared" si="67"/>
        <v>1594881</v>
      </c>
      <c r="W1033" s="98">
        <f>ROUND('[1]68_InOutFlowsCurPrdAndPrior'!$F$32*IF(ISNA(VLOOKUP(D1033,'[1]Proportionate Shares'!$D$23:$I$1359,6,FALSE)),0,VLOOKUP(D1033,'[1]Proportionate Shares'!$D$23:$I$1359,6,FALSE)),0)</f>
        <v>124941</v>
      </c>
      <c r="X1033" s="98">
        <f>ROUND('[1]68_InOutFlowsCurPrdAndPrior'!$F$33*IF(ISNA(VLOOKUP(D1033,'[1]Proportionate Shares'!$D$23:$I$1359,6,FALSE)),0,VLOOKUP(D1033,'[1]Proportionate Shares'!$D$23:$I$1359,6,FALSE)),0)</f>
        <v>461346</v>
      </c>
      <c r="Y1033" s="98">
        <f>ROUND('[1]68_InOutFlowsCurPrdAndPrior'!$F$35*IF(ISNA(VLOOKUP(D1033,'[1]Proportionate Shares'!$D$23:$I$1359,6,FALSE)),0,VLOOKUP(D1033,'[1]Proportionate Shares'!$D$23:$I$1359,6,FALSE)),0)</f>
        <v>180203</v>
      </c>
      <c r="Z1033" s="98">
        <f>-VLOOKUP(D1033,'[1]Schedule of Pension Amounts LW'!$B$15:$AS$1399,37,FALSE)</f>
        <v>272671</v>
      </c>
      <c r="AA1033" s="99">
        <f t="shared" si="68"/>
        <v>1039161</v>
      </c>
      <c r="AB1033" s="72">
        <f>VLOOKUP(D1033,'[1]Pension Expense Details'!$D$22:$S$1407,16,FALSE)</f>
        <v>310465</v>
      </c>
      <c r="AC1033" s="72">
        <f t="shared" si="69"/>
        <v>382878</v>
      </c>
      <c r="AD1033" s="72">
        <f>VLOOKUP(D1033,'[1]Schedule of Pension Amounts LW'!$B$15:$W$1399,22,FALSE)</f>
        <v>693343</v>
      </c>
    </row>
    <row r="1034" spans="1:30" x14ac:dyDescent="0.3">
      <c r="A1034" s="104"/>
      <c r="B1034" s="33"/>
      <c r="C1034" s="33" t="str">
        <f>VLOOKUP(D1034,'[1]Employer information'!$I$3:$J$1391,2,FALSE)</f>
        <v xml:space="preserve">Public Education                                  </v>
      </c>
      <c r="D1034" s="33" t="str">
        <f>'[1]Schedule of Pension Amounts LW'!B1027</f>
        <v>1497</v>
      </c>
      <c r="E1034" s="33" t="str">
        <f>IF(ISNA(VLOOKUP(D1034,'[1]Proportionate Shares'!$D$23:$G$1400,2,FALSE)),"",VLOOKUP(D1034,'[1]Proportionate Shares'!$D$23:$G$1400,2,FALSE))</f>
        <v>092904</v>
      </c>
      <c r="F1034" s="33" t="str">
        <f>IF(ISNA(VLOOKUP(D1034,'[1]Proportionate Shares'!$D$23:$G$1400,3,FALSE)),"",VLOOKUP(D1034,'[1]Proportionate Shares'!$D$23:$G$1400,3,FALSE))</f>
        <v/>
      </c>
      <c r="G1034" s="34" t="str">
        <f>VLOOKUP(D1034,'[1]Employer information'!$A$3:$B$1390,2,FALSE)</f>
        <v>PINE TREE ISD</v>
      </c>
      <c r="H1034" s="36">
        <f>IF(ISNA(VLOOKUP(D1034,'[1]Proportionate Shares'!$D$23:$I$1377,6,FALSE)),0,VLOOKUP(D1034,'[1]Proportionate Shares'!$D$23:$I$1377,6,FALSE))</f>
        <v>2.4265021599999999E-4</v>
      </c>
      <c r="I1034" s="105">
        <f>VLOOKUP(D1034,'[1]Schedule of Pension Amounts LW'!$B$15:$E$1399,3,FALSE)</f>
        <v>12698910</v>
      </c>
      <c r="J1034" s="105">
        <f>-IF(ISNA(VLOOKUP(D1034,'[1]Combined Contribution Amounts'!$A$2:$K$1335,5,FALSE)),0,VLOOKUP(D1034,'[1]Combined Contribution Amounts'!$A$2:$K$1335,5,FALSE))</f>
        <v>-849305</v>
      </c>
      <c r="K1034" s="105">
        <f>-IF(ISNA(VLOOKUP(D1034,'[1]Combined Contribution Amounts'!$A$2:$K$1335,7,FALSE)),0,VLOOKUP(D1034,'[1]Combined Contribution Amounts'!$A$2:$K$1335,7,FALSE))+-IF(ISNA(VLOOKUP(D1034,'[1]Combined Contribution Amounts'!$A$2:$K$1335,8,FALSE)),0,VLOOKUP(D1034,'[1]Combined Contribution Amounts'!$A$2:$K$1335,8,FALSE))+-IF(ISNA(VLOOKUP(D1034,'[1]Combined Contribution Amounts'!$A$2:$K$1335,9,FALSE)),0,VLOOKUP(D1034,'[1]Combined Contribution Amounts'!$A$2:$K$1335,9,FALSE))</f>
        <v>0</v>
      </c>
      <c r="L1034" s="105">
        <f>VLOOKUP(D1034,'[1]Pension Expense Details'!$D$23:$S$1407,16,FALSE)</f>
        <v>1273018</v>
      </c>
      <c r="M1034" s="105">
        <f>ROUND(('[1]68_InOutFlowsCurPrdAndPriorHist'!$F$28-'[1]68_InOutFlowsCurPrdAndPriorHist'!$F$31)*$H1034,0)-VLOOKUP(D1034,'[1]Pension Expense Details'!$D$23:$S$1407,12,FALSE)</f>
        <v>-200972</v>
      </c>
      <c r="N1034" s="105">
        <f>ROUND(('[1]68_InOutFlowsCurPrdAndPriorHist'!$F$29-'[1]68_InOutFlowsCurPrdAndPriorHist'!$F$32)*$H1034,0)-VLOOKUP(D1034,'[1]Pension Expense Details'!$D$23:$S$1407,13,FALSE)</f>
        <v>-1518554</v>
      </c>
      <c r="O1034" s="105">
        <f>ROUND(('[1]68_InOutFlowsCurPrdAndPriorHist'!$F$30-'[1]68_InOutFlowsCurPrdAndPriorHist'!$F$33)*$H1034,0)-VLOOKUP(D1034,'[1]Pension Expense Details'!$D$23:$S$1407,14,FALSE)</f>
        <v>656670</v>
      </c>
      <c r="P1034" s="105">
        <f>ROUND((VLOOKUP(D1034,'[1]Schedule of Pension Amounts LW'!$B$15:$AC$1399,28,FALSE)-VLOOKUP(D1034,'[1]Schedule of Pension Amounts LW'!$B$15:$AC$1399,27,FALSE))*'[1]Schedule of Pension Amounts LW'!AD$4,0)+VLOOKUP(D1034,'[1]Schedule of Pension Amounts LW'!$B$15:$AH$1399,33,FALSE)-VLOOKUP(D1034,'[1]Pension Expense Details'!$D$23:$S$1407,15,FALSE)</f>
        <v>553950</v>
      </c>
      <c r="Q1034" s="98">
        <f t="shared" si="66"/>
        <v>12613717</v>
      </c>
      <c r="R1034" s="98">
        <f>ROUND('[1]68_InOutFlowsCurPrdAndPrior'!$D$32*IF(ISNA(VLOOKUP(D1034,'[1]Proportionate Shares'!$D$23:$I$1359,6,FALSE)),0,VLOOKUP(D1034,'[1]Proportionate Shares'!$D$23:$I$1359,6,FALSE)),0)</f>
        <v>52989</v>
      </c>
      <c r="S1034" s="98">
        <f>ROUND('[1]68_InOutFlowsCurPrdAndPrior'!$D$33*IF(ISNA(VLOOKUP(D1034,'[1]Proportionate Shares'!$D$23:$I$1359,6,FALSE)),0,VLOOKUP(D1034,'[1]Proportionate Shares'!$D$23:$I$1359,6,FALSE)),0)</f>
        <v>3913394</v>
      </c>
      <c r="T1034" s="98">
        <f>ROUND('[1]68_InOutFlowsCurPrdAndPrior'!$D$35*IF(ISNA(VLOOKUP(D1034,'[1]Proportionate Shares'!$D$23:$I$1359,6,FALSE)),0,VLOOKUP(D1034,'[1]Proportionate Shares'!$D$23:$I$1359,6,FALSE)),0)</f>
        <v>758341</v>
      </c>
      <c r="U1034" s="98">
        <f>VLOOKUP(D1034,'[1]Schedule of Pension Amounts LW'!$B$15:$AS$1399,36,FALSE)</f>
        <v>1631367</v>
      </c>
      <c r="V1034" s="99">
        <f t="shared" si="67"/>
        <v>6356091</v>
      </c>
      <c r="W1034" s="98">
        <f>ROUND('[1]68_InOutFlowsCurPrdAndPrior'!$F$32*IF(ISNA(VLOOKUP(D1034,'[1]Proportionate Shares'!$D$23:$I$1359,6,FALSE)),0,VLOOKUP(D1034,'[1]Proportionate Shares'!$D$23:$I$1359,6,FALSE)),0)</f>
        <v>437968</v>
      </c>
      <c r="X1034" s="98">
        <f>ROUND('[1]68_InOutFlowsCurPrdAndPrior'!$F$33*IF(ISNA(VLOOKUP(D1034,'[1]Proportionate Shares'!$D$23:$I$1359,6,FALSE)),0,VLOOKUP(D1034,'[1]Proportionate Shares'!$D$23:$I$1359,6,FALSE)),0)</f>
        <v>1617200</v>
      </c>
      <c r="Y1034" s="98">
        <f>ROUND('[1]68_InOutFlowsCurPrdAndPrior'!$F$35*IF(ISNA(VLOOKUP(D1034,'[1]Proportionate Shares'!$D$23:$I$1359,6,FALSE)),0,VLOOKUP(D1034,'[1]Proportionate Shares'!$D$23:$I$1359,6,FALSE)),0)</f>
        <v>631684</v>
      </c>
      <c r="Z1034" s="98">
        <f>-VLOOKUP(D1034,'[1]Schedule of Pension Amounts LW'!$B$15:$AS$1399,37,FALSE)</f>
        <v>289782</v>
      </c>
      <c r="AA1034" s="99">
        <f t="shared" si="68"/>
        <v>2976634</v>
      </c>
      <c r="AB1034" s="72">
        <f>VLOOKUP(D1034,'[1]Pension Expense Details'!$D$22:$S$1407,16,FALSE)</f>
        <v>1273018</v>
      </c>
      <c r="AC1034" s="72">
        <f t="shared" si="69"/>
        <v>1428094</v>
      </c>
      <c r="AD1034" s="72">
        <f>VLOOKUP(D1034,'[1]Schedule of Pension Amounts LW'!$B$15:$W$1399,22,FALSE)</f>
        <v>2701112</v>
      </c>
    </row>
    <row r="1035" spans="1:30" x14ac:dyDescent="0.3">
      <c r="A1035" s="104"/>
      <c r="B1035" s="33"/>
      <c r="C1035" s="33" t="str">
        <f>VLOOKUP(D1035,'[1]Employer information'!$I$3:$J$1391,2,FALSE)</f>
        <v xml:space="preserve">Public Education                                  </v>
      </c>
      <c r="D1035" s="33" t="str">
        <f>'[1]Schedule of Pension Amounts LW'!B1028</f>
        <v>1012</v>
      </c>
      <c r="E1035" s="33" t="str">
        <f>IF(ISNA(VLOOKUP(D1035,'[1]Proportionate Shares'!$D$23:$G$1400,2,FALSE)),"",VLOOKUP(D1035,'[1]Proportionate Shares'!$D$23:$G$1400,2,FALSE))</f>
        <v>032902</v>
      </c>
      <c r="F1035" s="33" t="str">
        <f>IF(ISNA(VLOOKUP(D1035,'[1]Proportionate Shares'!$D$23:$G$1400,3,FALSE)),"",VLOOKUP(D1035,'[1]Proportionate Shares'!$D$23:$G$1400,3,FALSE))</f>
        <v/>
      </c>
      <c r="G1035" s="34" t="str">
        <f>VLOOKUP(D1035,'[1]Employer information'!$A$3:$B$1390,2,FALSE)</f>
        <v>PITTSBURG ISD</v>
      </c>
      <c r="H1035" s="36">
        <f>IF(ISNA(VLOOKUP(D1035,'[1]Proportionate Shares'!$D$23:$I$1377,6,FALSE)),0,VLOOKUP(D1035,'[1]Proportionate Shares'!$D$23:$I$1377,6,FALSE))</f>
        <v>1.25968519E-4</v>
      </c>
      <c r="I1035" s="105">
        <f>VLOOKUP(D1035,'[1]Schedule of Pension Amounts LW'!$B$15:$E$1399,3,FALSE)</f>
        <v>7638580</v>
      </c>
      <c r="J1035" s="105">
        <f>-IF(ISNA(VLOOKUP(D1035,'[1]Combined Contribution Amounts'!$A$2:$K$1335,5,FALSE)),0,VLOOKUP(D1035,'[1]Combined Contribution Amounts'!$A$2:$K$1335,5,FALSE))</f>
        <v>-440905</v>
      </c>
      <c r="K1035" s="105">
        <f>-IF(ISNA(VLOOKUP(D1035,'[1]Combined Contribution Amounts'!$A$2:$K$1335,7,FALSE)),0,VLOOKUP(D1035,'[1]Combined Contribution Amounts'!$A$2:$K$1335,7,FALSE))+-IF(ISNA(VLOOKUP(D1035,'[1]Combined Contribution Amounts'!$A$2:$K$1335,8,FALSE)),0,VLOOKUP(D1035,'[1]Combined Contribution Amounts'!$A$2:$K$1335,8,FALSE))+-IF(ISNA(VLOOKUP(D1035,'[1]Combined Contribution Amounts'!$A$2:$K$1335,9,FALSE)),0,VLOOKUP(D1035,'[1]Combined Contribution Amounts'!$A$2:$K$1335,9,FALSE))</f>
        <v>0</v>
      </c>
      <c r="L1035" s="105">
        <f>VLOOKUP(D1035,'[1]Pension Expense Details'!$D$23:$S$1407,16,FALSE)</f>
        <v>496444</v>
      </c>
      <c r="M1035" s="105">
        <f>ROUND(('[1]68_InOutFlowsCurPrdAndPriorHist'!$F$28-'[1]68_InOutFlowsCurPrdAndPriorHist'!$F$31)*$H1035,0)-VLOOKUP(D1035,'[1]Pension Expense Details'!$D$23:$S$1407,12,FALSE)</f>
        <v>-104331</v>
      </c>
      <c r="N1035" s="105">
        <f>ROUND(('[1]68_InOutFlowsCurPrdAndPriorHist'!$F$29-'[1]68_InOutFlowsCurPrdAndPriorHist'!$F$32)*$H1035,0)-VLOOKUP(D1035,'[1]Pension Expense Details'!$D$23:$S$1407,13,FALSE)</f>
        <v>-788336</v>
      </c>
      <c r="O1035" s="105">
        <f>ROUND(('[1]68_InOutFlowsCurPrdAndPriorHist'!$F$30-'[1]68_InOutFlowsCurPrdAndPriorHist'!$F$33)*$H1035,0)-VLOOKUP(D1035,'[1]Pension Expense Details'!$D$23:$S$1407,14,FALSE)</f>
        <v>340901</v>
      </c>
      <c r="P1035" s="105">
        <f>ROUND((VLOOKUP(D1035,'[1]Schedule of Pension Amounts LW'!$B$15:$AC$1399,28,FALSE)-VLOOKUP(D1035,'[1]Schedule of Pension Amounts LW'!$B$15:$AC$1399,27,FALSE))*'[1]Schedule of Pension Amounts LW'!AD$4,0)+VLOOKUP(D1035,'[1]Schedule of Pension Amounts LW'!$B$15:$AH$1399,33,FALSE)-VLOOKUP(D1035,'[1]Pension Expense Details'!$D$23:$S$1407,15,FALSE)</f>
        <v>-594116</v>
      </c>
      <c r="Q1035" s="98">
        <f t="shared" si="66"/>
        <v>6548237</v>
      </c>
      <c r="R1035" s="98">
        <f>ROUND('[1]68_InOutFlowsCurPrdAndPrior'!$D$32*IF(ISNA(VLOOKUP(D1035,'[1]Proportionate Shares'!$D$23:$I$1359,6,FALSE)),0,VLOOKUP(D1035,'[1]Proportionate Shares'!$D$23:$I$1359,6,FALSE)),0)</f>
        <v>27508</v>
      </c>
      <c r="S1035" s="98">
        <f>ROUND('[1]68_InOutFlowsCurPrdAndPrior'!$D$33*IF(ISNA(VLOOKUP(D1035,'[1]Proportionate Shares'!$D$23:$I$1359,6,FALSE)),0,VLOOKUP(D1035,'[1]Proportionate Shares'!$D$23:$I$1359,6,FALSE)),0)</f>
        <v>2031585</v>
      </c>
      <c r="T1035" s="98">
        <f>ROUND('[1]68_InOutFlowsCurPrdAndPrior'!$D$35*IF(ISNA(VLOOKUP(D1035,'[1]Proportionate Shares'!$D$23:$I$1359,6,FALSE)),0,VLOOKUP(D1035,'[1]Proportionate Shares'!$D$23:$I$1359,6,FALSE)),0)</f>
        <v>393682</v>
      </c>
      <c r="U1035" s="98">
        <f>VLOOKUP(D1035,'[1]Schedule of Pension Amounts LW'!$B$15:$AS$1399,36,FALSE)</f>
        <v>556686</v>
      </c>
      <c r="V1035" s="99">
        <f t="shared" si="67"/>
        <v>3009461</v>
      </c>
      <c r="W1035" s="98">
        <f>ROUND('[1]68_InOutFlowsCurPrdAndPrior'!$F$32*IF(ISNA(VLOOKUP(D1035,'[1]Proportionate Shares'!$D$23:$I$1359,6,FALSE)),0,VLOOKUP(D1035,'[1]Proportionate Shares'!$D$23:$I$1359,6,FALSE)),0)</f>
        <v>227365</v>
      </c>
      <c r="X1035" s="98">
        <f>ROUND('[1]68_InOutFlowsCurPrdAndPrior'!$F$33*IF(ISNA(VLOOKUP(D1035,'[1]Proportionate Shares'!$D$23:$I$1359,6,FALSE)),0,VLOOKUP(D1035,'[1]Proportionate Shares'!$D$23:$I$1359,6,FALSE)),0)</f>
        <v>839547</v>
      </c>
      <c r="Y1035" s="98">
        <f>ROUND('[1]68_InOutFlowsCurPrdAndPrior'!$F$35*IF(ISNA(VLOOKUP(D1035,'[1]Proportionate Shares'!$D$23:$I$1359,6,FALSE)),0,VLOOKUP(D1035,'[1]Proportionate Shares'!$D$23:$I$1359,6,FALSE)),0)</f>
        <v>327930</v>
      </c>
      <c r="Z1035" s="98">
        <f>-VLOOKUP(D1035,'[1]Schedule of Pension Amounts LW'!$B$15:$AS$1399,37,FALSE)</f>
        <v>551239</v>
      </c>
      <c r="AA1035" s="99">
        <f t="shared" si="68"/>
        <v>1946081</v>
      </c>
      <c r="AB1035" s="72">
        <f>VLOOKUP(D1035,'[1]Pension Expense Details'!$D$22:$S$1407,16,FALSE)</f>
        <v>496444</v>
      </c>
      <c r="AC1035" s="72">
        <f t="shared" si="69"/>
        <v>825008</v>
      </c>
      <c r="AD1035" s="72">
        <f>VLOOKUP(D1035,'[1]Schedule of Pension Amounts LW'!$B$15:$W$1399,22,FALSE)</f>
        <v>1321452</v>
      </c>
    </row>
    <row r="1036" spans="1:30" x14ac:dyDescent="0.3">
      <c r="A1036" s="104"/>
      <c r="B1036" s="33"/>
      <c r="C1036" s="33" t="str">
        <f>VLOOKUP(D1036,'[1]Employer information'!$I$3:$J$1391,2,FALSE)</f>
        <v xml:space="preserve">Public Education                                  </v>
      </c>
      <c r="D1036" s="33" t="str">
        <f>'[1]Schedule of Pension Amounts LW'!B1029</f>
        <v>1610</v>
      </c>
      <c r="E1036" s="33" t="str">
        <f>IF(ISNA(VLOOKUP(D1036,'[1]Proportionate Shares'!$D$23:$G$1400,2,FALSE)),"",VLOOKUP(D1036,'[1]Proportionate Shares'!$D$23:$G$1400,2,FALSE))</f>
        <v>251902</v>
      </c>
      <c r="F1036" s="33" t="str">
        <f>IF(ISNA(VLOOKUP(D1036,'[1]Proportionate Shares'!$D$23:$G$1400,3,FALSE)),"",VLOOKUP(D1036,'[1]Proportionate Shares'!$D$23:$G$1400,3,FALSE))</f>
        <v/>
      </c>
      <c r="G1036" s="34" t="str">
        <f>VLOOKUP(D1036,'[1]Employer information'!$A$3:$B$1390,2,FALSE)</f>
        <v>PLAINS ISD</v>
      </c>
      <c r="H1036" s="36">
        <f>IF(ISNA(VLOOKUP(D1036,'[1]Proportionate Shares'!$D$23:$I$1377,6,FALSE)),0,VLOOKUP(D1036,'[1]Proportionate Shares'!$D$23:$I$1377,6,FALSE))</f>
        <v>3.0720942000000001E-5</v>
      </c>
      <c r="I1036" s="105">
        <f>VLOOKUP(D1036,'[1]Schedule of Pension Amounts LW'!$B$15:$E$1399,3,FALSE)</f>
        <v>1725184</v>
      </c>
      <c r="J1036" s="105">
        <f>-IF(ISNA(VLOOKUP(D1036,'[1]Combined Contribution Amounts'!$A$2:$K$1335,5,FALSE)),0,VLOOKUP(D1036,'[1]Combined Contribution Amounts'!$A$2:$K$1335,5,FALSE))</f>
        <v>-107527</v>
      </c>
      <c r="K1036" s="105">
        <f>-IF(ISNA(VLOOKUP(D1036,'[1]Combined Contribution Amounts'!$A$2:$K$1335,7,FALSE)),0,VLOOKUP(D1036,'[1]Combined Contribution Amounts'!$A$2:$K$1335,7,FALSE))+-IF(ISNA(VLOOKUP(D1036,'[1]Combined Contribution Amounts'!$A$2:$K$1335,8,FALSE)),0,VLOOKUP(D1036,'[1]Combined Contribution Amounts'!$A$2:$K$1335,8,FALSE))+-IF(ISNA(VLOOKUP(D1036,'[1]Combined Contribution Amounts'!$A$2:$K$1335,9,FALSE)),0,VLOOKUP(D1036,'[1]Combined Contribution Amounts'!$A$2:$K$1335,9,FALSE))</f>
        <v>0</v>
      </c>
      <c r="L1036" s="105">
        <f>VLOOKUP(D1036,'[1]Pension Expense Details'!$D$23:$S$1407,16,FALSE)</f>
        <v>142715</v>
      </c>
      <c r="M1036" s="105">
        <f>ROUND(('[1]68_InOutFlowsCurPrdAndPriorHist'!$F$28-'[1]68_InOutFlowsCurPrdAndPriorHist'!$F$31)*$H1036,0)-VLOOKUP(D1036,'[1]Pension Expense Details'!$D$23:$S$1407,12,FALSE)</f>
        <v>-25444</v>
      </c>
      <c r="N1036" s="105">
        <f>ROUND(('[1]68_InOutFlowsCurPrdAndPriorHist'!$F$29-'[1]68_InOutFlowsCurPrdAndPriorHist'!$F$32)*$H1036,0)-VLOOKUP(D1036,'[1]Pension Expense Details'!$D$23:$S$1407,13,FALSE)</f>
        <v>-192258</v>
      </c>
      <c r="O1036" s="105">
        <f>ROUND(('[1]68_InOutFlowsCurPrdAndPriorHist'!$F$30-'[1]68_InOutFlowsCurPrdAndPriorHist'!$F$33)*$H1036,0)-VLOOKUP(D1036,'[1]Pension Expense Details'!$D$23:$S$1407,14,FALSE)</f>
        <v>83138</v>
      </c>
      <c r="P1036" s="105">
        <f>ROUND((VLOOKUP(D1036,'[1]Schedule of Pension Amounts LW'!$B$15:$AC$1399,28,FALSE)-VLOOKUP(D1036,'[1]Schedule of Pension Amounts LW'!$B$15:$AC$1399,27,FALSE))*'[1]Schedule of Pension Amounts LW'!AD$4,0)+VLOOKUP(D1036,'[1]Schedule of Pension Amounts LW'!$B$15:$AH$1399,33,FALSE)-VLOOKUP(D1036,'[1]Pension Expense Details'!$D$23:$S$1407,15,FALSE)</f>
        <v>-28837</v>
      </c>
      <c r="Q1036" s="98">
        <f t="shared" si="66"/>
        <v>1596971</v>
      </c>
      <c r="R1036" s="98">
        <f>ROUND('[1]68_InOutFlowsCurPrdAndPrior'!$D$32*IF(ISNA(VLOOKUP(D1036,'[1]Proportionate Shares'!$D$23:$I$1359,6,FALSE)),0,VLOOKUP(D1036,'[1]Proportionate Shares'!$D$23:$I$1359,6,FALSE)),0)</f>
        <v>6709</v>
      </c>
      <c r="S1036" s="98">
        <f>ROUND('[1]68_InOutFlowsCurPrdAndPrior'!$D$33*IF(ISNA(VLOOKUP(D1036,'[1]Proportionate Shares'!$D$23:$I$1359,6,FALSE)),0,VLOOKUP(D1036,'[1]Proportionate Shares'!$D$23:$I$1359,6,FALSE)),0)</f>
        <v>495459</v>
      </c>
      <c r="T1036" s="98">
        <f>ROUND('[1]68_InOutFlowsCurPrdAndPrior'!$D$35*IF(ISNA(VLOOKUP(D1036,'[1]Proportionate Shares'!$D$23:$I$1359,6,FALSE)),0,VLOOKUP(D1036,'[1]Proportionate Shares'!$D$23:$I$1359,6,FALSE)),0)</f>
        <v>96010</v>
      </c>
      <c r="U1036" s="98">
        <f>VLOOKUP(D1036,'[1]Schedule of Pension Amounts LW'!$B$15:$AS$1399,36,FALSE)</f>
        <v>114005</v>
      </c>
      <c r="V1036" s="99">
        <f t="shared" si="67"/>
        <v>712183</v>
      </c>
      <c r="W1036" s="98">
        <f>ROUND('[1]68_InOutFlowsCurPrdAndPrior'!$F$32*IF(ISNA(VLOOKUP(D1036,'[1]Proportionate Shares'!$D$23:$I$1359,6,FALSE)),0,VLOOKUP(D1036,'[1]Proportionate Shares'!$D$23:$I$1359,6,FALSE)),0)</f>
        <v>55449</v>
      </c>
      <c r="X1036" s="98">
        <f>ROUND('[1]68_InOutFlowsCurPrdAndPrior'!$F$33*IF(ISNA(VLOOKUP(D1036,'[1]Proportionate Shares'!$D$23:$I$1359,6,FALSE)),0,VLOOKUP(D1036,'[1]Proportionate Shares'!$D$23:$I$1359,6,FALSE)),0)</f>
        <v>204747</v>
      </c>
      <c r="Y1036" s="98">
        <f>ROUND('[1]68_InOutFlowsCurPrdAndPrior'!$F$35*IF(ISNA(VLOOKUP(D1036,'[1]Proportionate Shares'!$D$23:$I$1359,6,FALSE)),0,VLOOKUP(D1036,'[1]Proportionate Shares'!$D$23:$I$1359,6,FALSE)),0)</f>
        <v>79975</v>
      </c>
      <c r="Z1036" s="98">
        <f>-VLOOKUP(D1036,'[1]Schedule of Pension Amounts LW'!$B$15:$AS$1399,37,FALSE)</f>
        <v>61795</v>
      </c>
      <c r="AA1036" s="99">
        <f t="shared" si="68"/>
        <v>401966</v>
      </c>
      <c r="AB1036" s="72">
        <f>VLOOKUP(D1036,'[1]Pension Expense Details'!$D$22:$S$1407,16,FALSE)</f>
        <v>142715</v>
      </c>
      <c r="AC1036" s="72">
        <f t="shared" si="69"/>
        <v>182540</v>
      </c>
      <c r="AD1036" s="72">
        <f>VLOOKUP(D1036,'[1]Schedule of Pension Amounts LW'!$B$15:$W$1399,22,FALSE)</f>
        <v>325255</v>
      </c>
    </row>
    <row r="1037" spans="1:30" x14ac:dyDescent="0.3">
      <c r="A1037" s="104"/>
      <c r="B1037" s="33"/>
      <c r="C1037" s="33" t="str">
        <f>VLOOKUP(D1037,'[1]Employer information'!$I$3:$J$1391,2,FALSE)</f>
        <v xml:space="preserve">Public Education                                  </v>
      </c>
      <c r="D1037" s="33" t="str">
        <f>'[1]Schedule of Pension Amounts LW'!B1030</f>
        <v>1013</v>
      </c>
      <c r="E1037" s="33" t="str">
        <f>IF(ISNA(VLOOKUP(D1037,'[1]Proportionate Shares'!$D$23:$G$1400,2,FALSE)),"",VLOOKUP(D1037,'[1]Proportionate Shares'!$D$23:$G$1400,2,FALSE))</f>
        <v>095905</v>
      </c>
      <c r="F1037" s="33" t="str">
        <f>IF(ISNA(VLOOKUP(D1037,'[1]Proportionate Shares'!$D$23:$G$1400,3,FALSE)),"",VLOOKUP(D1037,'[1]Proportionate Shares'!$D$23:$G$1400,3,FALSE))</f>
        <v/>
      </c>
      <c r="G1037" s="34" t="str">
        <f>VLOOKUP(D1037,'[1]Employer information'!$A$3:$B$1390,2,FALSE)</f>
        <v>PLAINVIEW ISD</v>
      </c>
      <c r="H1037" s="36">
        <f>IF(ISNA(VLOOKUP(D1037,'[1]Proportionate Shares'!$D$23:$I$1377,6,FALSE)),0,VLOOKUP(D1037,'[1]Proportionate Shares'!$D$23:$I$1377,6,FALSE))</f>
        <v>2.5312528399999999E-4</v>
      </c>
      <c r="I1037" s="105">
        <f>VLOOKUP(D1037,'[1]Schedule of Pension Amounts LW'!$B$15:$E$1399,3,FALSE)</f>
        <v>14723002</v>
      </c>
      <c r="J1037" s="105">
        <f>-IF(ISNA(VLOOKUP(D1037,'[1]Combined Contribution Amounts'!$A$2:$K$1335,5,FALSE)),0,VLOOKUP(D1037,'[1]Combined Contribution Amounts'!$A$2:$K$1335,5,FALSE))</f>
        <v>-885969</v>
      </c>
      <c r="K1037" s="105">
        <f>-IF(ISNA(VLOOKUP(D1037,'[1]Combined Contribution Amounts'!$A$2:$K$1335,7,FALSE)),0,VLOOKUP(D1037,'[1]Combined Contribution Amounts'!$A$2:$K$1335,7,FALSE))+-IF(ISNA(VLOOKUP(D1037,'[1]Combined Contribution Amounts'!$A$2:$K$1335,8,FALSE)),0,VLOOKUP(D1037,'[1]Combined Contribution Amounts'!$A$2:$K$1335,8,FALSE))+-IF(ISNA(VLOOKUP(D1037,'[1]Combined Contribution Amounts'!$A$2:$K$1335,9,FALSE)),0,VLOOKUP(D1037,'[1]Combined Contribution Amounts'!$A$2:$K$1335,9,FALSE))</f>
        <v>0</v>
      </c>
      <c r="L1037" s="105">
        <f>VLOOKUP(D1037,'[1]Pension Expense Details'!$D$23:$S$1407,16,FALSE)</f>
        <v>1096000</v>
      </c>
      <c r="M1037" s="105">
        <f>ROUND(('[1]68_InOutFlowsCurPrdAndPriorHist'!$F$28-'[1]68_InOutFlowsCurPrdAndPriorHist'!$F$31)*$H1037,0)-VLOOKUP(D1037,'[1]Pension Expense Details'!$D$23:$S$1407,12,FALSE)</f>
        <v>-209648</v>
      </c>
      <c r="N1037" s="105">
        <f>ROUND(('[1]68_InOutFlowsCurPrdAndPriorHist'!$F$29-'[1]68_InOutFlowsCurPrdAndPriorHist'!$F$32)*$H1037,0)-VLOOKUP(D1037,'[1]Pension Expense Details'!$D$23:$S$1407,13,FALSE)</f>
        <v>-1584110</v>
      </c>
      <c r="O1037" s="105">
        <f>ROUND(('[1]68_InOutFlowsCurPrdAndPriorHist'!$F$30-'[1]68_InOutFlowsCurPrdAndPriorHist'!$F$33)*$H1037,0)-VLOOKUP(D1037,'[1]Pension Expense Details'!$D$23:$S$1407,14,FALSE)</f>
        <v>685018</v>
      </c>
      <c r="P1037" s="105">
        <f>ROUND((VLOOKUP(D1037,'[1]Schedule of Pension Amounts LW'!$B$15:$AC$1399,28,FALSE)-VLOOKUP(D1037,'[1]Schedule of Pension Amounts LW'!$B$15:$AC$1399,27,FALSE))*'[1]Schedule of Pension Amounts LW'!AD$4,0)+VLOOKUP(D1037,'[1]Schedule of Pension Amounts LW'!$B$15:$AH$1399,33,FALSE)-VLOOKUP(D1037,'[1]Pension Expense Details'!$D$23:$S$1407,15,FALSE)</f>
        <v>-666049</v>
      </c>
      <c r="Q1037" s="98">
        <f t="shared" si="66"/>
        <v>13158244</v>
      </c>
      <c r="R1037" s="98">
        <f>ROUND('[1]68_InOutFlowsCurPrdAndPrior'!$D$32*IF(ISNA(VLOOKUP(D1037,'[1]Proportionate Shares'!$D$23:$I$1359,6,FALSE)),0,VLOOKUP(D1037,'[1]Proportionate Shares'!$D$23:$I$1359,6,FALSE)),0)</f>
        <v>55276</v>
      </c>
      <c r="S1037" s="98">
        <f>ROUND('[1]68_InOutFlowsCurPrdAndPrior'!$D$33*IF(ISNA(VLOOKUP(D1037,'[1]Proportionate Shares'!$D$23:$I$1359,6,FALSE)),0,VLOOKUP(D1037,'[1]Proportionate Shares'!$D$23:$I$1359,6,FALSE)),0)</f>
        <v>4082333</v>
      </c>
      <c r="T1037" s="98">
        <f>ROUND('[1]68_InOutFlowsCurPrdAndPrior'!$D$35*IF(ISNA(VLOOKUP(D1037,'[1]Proportionate Shares'!$D$23:$I$1359,6,FALSE)),0,VLOOKUP(D1037,'[1]Proportionate Shares'!$D$23:$I$1359,6,FALSE)),0)</f>
        <v>791078</v>
      </c>
      <c r="U1037" s="98">
        <f>VLOOKUP(D1037,'[1]Schedule of Pension Amounts LW'!$B$15:$AS$1399,36,FALSE)</f>
        <v>1024860</v>
      </c>
      <c r="V1037" s="99">
        <f t="shared" si="67"/>
        <v>5953547</v>
      </c>
      <c r="W1037" s="98">
        <f>ROUND('[1]68_InOutFlowsCurPrdAndPrior'!$F$32*IF(ISNA(VLOOKUP(D1037,'[1]Proportionate Shares'!$D$23:$I$1359,6,FALSE)),0,VLOOKUP(D1037,'[1]Proportionate Shares'!$D$23:$I$1359,6,FALSE)),0)</f>
        <v>456875</v>
      </c>
      <c r="X1037" s="98">
        <f>ROUND('[1]68_InOutFlowsCurPrdAndPrior'!$F$33*IF(ISNA(VLOOKUP(D1037,'[1]Proportionate Shares'!$D$23:$I$1359,6,FALSE)),0,VLOOKUP(D1037,'[1]Proportionate Shares'!$D$23:$I$1359,6,FALSE)),0)</f>
        <v>1687013</v>
      </c>
      <c r="Y1037" s="98">
        <f>ROUND('[1]68_InOutFlowsCurPrdAndPrior'!$F$35*IF(ISNA(VLOOKUP(D1037,'[1]Proportionate Shares'!$D$23:$I$1359,6,FALSE)),0,VLOOKUP(D1037,'[1]Proportionate Shares'!$D$23:$I$1359,6,FALSE)),0)</f>
        <v>658954</v>
      </c>
      <c r="Z1037" s="98">
        <f>-VLOOKUP(D1037,'[1]Schedule of Pension Amounts LW'!$B$15:$AS$1399,37,FALSE)</f>
        <v>852640</v>
      </c>
      <c r="AA1037" s="99">
        <f t="shared" si="68"/>
        <v>3655482</v>
      </c>
      <c r="AB1037" s="72">
        <f>VLOOKUP(D1037,'[1]Pension Expense Details'!$D$22:$S$1407,16,FALSE)</f>
        <v>1096000</v>
      </c>
      <c r="AC1037" s="72">
        <f t="shared" si="69"/>
        <v>1558387</v>
      </c>
      <c r="AD1037" s="72">
        <f>VLOOKUP(D1037,'[1]Schedule of Pension Amounts LW'!$B$15:$W$1399,22,FALSE)</f>
        <v>2654387</v>
      </c>
    </row>
    <row r="1038" spans="1:30" x14ac:dyDescent="0.3">
      <c r="A1038" s="104"/>
      <c r="B1038" s="33"/>
      <c r="C1038" s="33" t="str">
        <f>VLOOKUP(D1038,'[1]Employer information'!$I$3:$J$1391,2,FALSE)</f>
        <v xml:space="preserve">Public Education                                  </v>
      </c>
      <c r="D1038" s="33" t="str">
        <f>'[1]Schedule of Pension Amounts LW'!B1031</f>
        <v>1014</v>
      </c>
      <c r="E1038" s="33" t="str">
        <f>IF(ISNA(VLOOKUP(D1038,'[1]Proportionate Shares'!$D$23:$G$1400,2,FALSE)),"",VLOOKUP(D1038,'[1]Proportionate Shares'!$D$23:$G$1400,2,FALSE))</f>
        <v>043910</v>
      </c>
      <c r="F1038" s="33" t="str">
        <f>IF(ISNA(VLOOKUP(D1038,'[1]Proportionate Shares'!$D$23:$G$1400,3,FALSE)),"",VLOOKUP(D1038,'[1]Proportionate Shares'!$D$23:$G$1400,3,FALSE))</f>
        <v/>
      </c>
      <c r="G1038" s="34" t="str">
        <f>VLOOKUP(D1038,'[1]Employer information'!$A$3:$B$1390,2,FALSE)</f>
        <v>PLANO ISD</v>
      </c>
      <c r="H1038" s="36">
        <f>IF(ISNA(VLOOKUP(D1038,'[1]Proportionate Shares'!$D$23:$I$1377,6,FALSE)),0,VLOOKUP(D1038,'[1]Proportionate Shares'!$D$23:$I$1377,6,FALSE))</f>
        <v>3.3524534150000001E-3</v>
      </c>
      <c r="I1038" s="105">
        <f>VLOOKUP(D1038,'[1]Schedule of Pension Amounts LW'!$B$15:$E$1399,3,FALSE)</f>
        <v>187292777</v>
      </c>
      <c r="J1038" s="105">
        <f>-IF(ISNA(VLOOKUP(D1038,'[1]Combined Contribution Amounts'!$A$2:$K$1335,5,FALSE)),0,VLOOKUP(D1038,'[1]Combined Contribution Amounts'!$A$2:$K$1335,5,FALSE))</f>
        <v>-11733991</v>
      </c>
      <c r="K1038" s="105">
        <f>-IF(ISNA(VLOOKUP(D1038,'[1]Combined Contribution Amounts'!$A$2:$K$1335,7,FALSE)),0,VLOOKUP(D1038,'[1]Combined Contribution Amounts'!$A$2:$K$1335,7,FALSE))+-IF(ISNA(VLOOKUP(D1038,'[1]Combined Contribution Amounts'!$A$2:$K$1335,8,FALSE)),0,VLOOKUP(D1038,'[1]Combined Contribution Amounts'!$A$2:$K$1335,8,FALSE))+-IF(ISNA(VLOOKUP(D1038,'[1]Combined Contribution Amounts'!$A$2:$K$1335,9,FALSE)),0,VLOOKUP(D1038,'[1]Combined Contribution Amounts'!$A$2:$K$1335,9,FALSE))</f>
        <v>0</v>
      </c>
      <c r="L1038" s="105">
        <f>VLOOKUP(D1038,'[1]Pension Expense Details'!$D$23:$S$1407,16,FALSE)</f>
        <v>15726300</v>
      </c>
      <c r="M1038" s="105">
        <f>ROUND(('[1]68_InOutFlowsCurPrdAndPriorHist'!$F$28-'[1]68_InOutFlowsCurPrdAndPriorHist'!$F$31)*$H1038,0)-VLOOKUP(D1038,'[1]Pension Expense Details'!$D$23:$S$1407,12,FALSE)</f>
        <v>-2776628</v>
      </c>
      <c r="N1038" s="105">
        <f>ROUND(('[1]68_InOutFlowsCurPrdAndPriorHist'!$F$29-'[1]68_InOutFlowsCurPrdAndPriorHist'!$F$32)*$H1038,0)-VLOOKUP(D1038,'[1]Pension Expense Details'!$D$23:$S$1407,13,FALSE)</f>
        <v>-20980338</v>
      </c>
      <c r="O1038" s="105">
        <f>ROUND(('[1]68_InOutFlowsCurPrdAndPriorHist'!$F$30-'[1]68_InOutFlowsCurPrdAndPriorHist'!$F$33)*$H1038,0)-VLOOKUP(D1038,'[1]Pension Expense Details'!$D$23:$S$1407,14,FALSE)</f>
        <v>9072547</v>
      </c>
      <c r="P1038" s="105">
        <f>ROUND((VLOOKUP(D1038,'[1]Schedule of Pension Amounts LW'!$B$15:$AC$1399,28,FALSE)-VLOOKUP(D1038,'[1]Schedule of Pension Amounts LW'!$B$15:$AC$1399,27,FALSE))*'[1]Schedule of Pension Amounts LW'!AD$4,0)+VLOOKUP(D1038,'[1]Schedule of Pension Amounts LW'!$B$15:$AH$1399,33,FALSE)-VLOOKUP(D1038,'[1]Pension Expense Details'!$D$23:$S$1407,15,FALSE)</f>
        <v>-2329658</v>
      </c>
      <c r="Q1038" s="98">
        <f t="shared" si="66"/>
        <v>174271009</v>
      </c>
      <c r="R1038" s="98">
        <f>ROUND('[1]68_InOutFlowsCurPrdAndPrior'!$D$32*IF(ISNA(VLOOKUP(D1038,'[1]Proportionate Shares'!$D$23:$I$1359,6,FALSE)),0,VLOOKUP(D1038,'[1]Proportionate Shares'!$D$23:$I$1359,6,FALSE)),0)</f>
        <v>732094</v>
      </c>
      <c r="S1038" s="98">
        <f>ROUND('[1]68_InOutFlowsCurPrdAndPrior'!$D$33*IF(ISNA(VLOOKUP(D1038,'[1]Proportionate Shares'!$D$23:$I$1359,6,FALSE)),0,VLOOKUP(D1038,'[1]Proportionate Shares'!$D$23:$I$1359,6,FALSE)),0)</f>
        <v>54067426</v>
      </c>
      <c r="T1038" s="98">
        <f>ROUND('[1]68_InOutFlowsCurPrdAndPrior'!$D$35*IF(ISNA(VLOOKUP(D1038,'[1]Proportionate Shares'!$D$23:$I$1359,6,FALSE)),0,VLOOKUP(D1038,'[1]Proportionate Shares'!$D$23:$I$1359,6,FALSE)),0)</f>
        <v>10477226</v>
      </c>
      <c r="U1038" s="98">
        <f>VLOOKUP(D1038,'[1]Schedule of Pension Amounts LW'!$B$15:$AS$1399,36,FALSE)</f>
        <v>15212213</v>
      </c>
      <c r="V1038" s="99">
        <f t="shared" si="67"/>
        <v>80488959</v>
      </c>
      <c r="W1038" s="98">
        <f>ROUND('[1]68_InOutFlowsCurPrdAndPrior'!$F$32*IF(ISNA(VLOOKUP(D1038,'[1]Proportionate Shares'!$D$23:$I$1359,6,FALSE)),0,VLOOKUP(D1038,'[1]Proportionate Shares'!$D$23:$I$1359,6,FALSE)),0)</f>
        <v>6050966</v>
      </c>
      <c r="X1038" s="98">
        <f>ROUND('[1]68_InOutFlowsCurPrdAndPrior'!$F$33*IF(ISNA(VLOOKUP(D1038,'[1]Proportionate Shares'!$D$23:$I$1359,6,FALSE)),0,VLOOKUP(D1038,'[1]Proportionate Shares'!$D$23:$I$1359,6,FALSE)),0)</f>
        <v>22343218</v>
      </c>
      <c r="Y1038" s="98">
        <f>ROUND('[1]68_InOutFlowsCurPrdAndPrior'!$F$35*IF(ISNA(VLOOKUP(D1038,'[1]Proportionate Shares'!$D$23:$I$1359,6,FALSE)),0,VLOOKUP(D1038,'[1]Proportionate Shares'!$D$23:$I$1359,6,FALSE)),0)</f>
        <v>8727344</v>
      </c>
      <c r="Z1038" s="98">
        <f>-VLOOKUP(D1038,'[1]Schedule of Pension Amounts LW'!$B$15:$AS$1399,37,FALSE)</f>
        <v>1884769</v>
      </c>
      <c r="AA1038" s="99">
        <f t="shared" si="68"/>
        <v>39006297</v>
      </c>
      <c r="AB1038" s="72">
        <f>VLOOKUP(D1038,'[1]Pension Expense Details'!$D$22:$S$1407,16,FALSE)</f>
        <v>15726300</v>
      </c>
      <c r="AC1038" s="72">
        <f t="shared" si="69"/>
        <v>20910698</v>
      </c>
      <c r="AD1038" s="72">
        <f>VLOOKUP(D1038,'[1]Schedule of Pension Amounts LW'!$B$15:$W$1399,22,FALSE)</f>
        <v>36636998</v>
      </c>
    </row>
    <row r="1039" spans="1:30" x14ac:dyDescent="0.3">
      <c r="A1039" s="104"/>
      <c r="B1039" s="33"/>
      <c r="C1039" s="33" t="str">
        <f>VLOOKUP(D1039,'[1]Employer information'!$I$3:$J$1391,2,FALSE)</f>
        <v xml:space="preserve">Public Education                                  </v>
      </c>
      <c r="D1039" s="33" t="str">
        <f>'[1]Schedule of Pension Amounts LW'!B1032</f>
        <v>1973</v>
      </c>
      <c r="E1039" s="33" t="str">
        <f>IF(ISNA(VLOOKUP(D1039,'[1]Proportionate Shares'!$D$23:$G$1400,2,FALSE)),"",VLOOKUP(D1039,'[1]Proportionate Shares'!$D$23:$G$1400,2,FALSE))</f>
        <v>019912</v>
      </c>
      <c r="F1039" s="33" t="str">
        <f>IF(ISNA(VLOOKUP(D1039,'[1]Proportionate Shares'!$D$23:$G$1400,3,FALSE)),"",VLOOKUP(D1039,'[1]Proportionate Shares'!$D$23:$G$1400,3,FALSE))</f>
        <v/>
      </c>
      <c r="G1039" s="34" t="str">
        <f>VLOOKUP(D1039,'[1]Employer information'!$A$3:$B$1390,2,FALSE)</f>
        <v>PLEASANT GROVE ISD</v>
      </c>
      <c r="H1039" s="36">
        <f>IF(ISNA(VLOOKUP(D1039,'[1]Proportionate Shares'!$D$23:$I$1377,6,FALSE)),0,VLOOKUP(D1039,'[1]Proportionate Shares'!$D$23:$I$1377,6,FALSE))</f>
        <v>9.1113433999999994E-5</v>
      </c>
      <c r="I1039" s="105">
        <f>VLOOKUP(D1039,'[1]Schedule of Pension Amounts LW'!$B$15:$E$1399,3,FALSE)</f>
        <v>5058761</v>
      </c>
      <c r="J1039" s="105">
        <f>-IF(ISNA(VLOOKUP(D1039,'[1]Combined Contribution Amounts'!$A$2:$K$1335,5,FALSE)),0,VLOOKUP(D1039,'[1]Combined Contribution Amounts'!$A$2:$K$1335,5,FALSE))</f>
        <v>-318908</v>
      </c>
      <c r="K1039" s="105">
        <f>-IF(ISNA(VLOOKUP(D1039,'[1]Combined Contribution Amounts'!$A$2:$K$1335,7,FALSE)),0,VLOOKUP(D1039,'[1]Combined Contribution Amounts'!$A$2:$K$1335,7,FALSE))+-IF(ISNA(VLOOKUP(D1039,'[1]Combined Contribution Amounts'!$A$2:$K$1335,8,FALSE)),0,VLOOKUP(D1039,'[1]Combined Contribution Amounts'!$A$2:$K$1335,8,FALSE))+-IF(ISNA(VLOOKUP(D1039,'[1]Combined Contribution Amounts'!$A$2:$K$1335,9,FALSE)),0,VLOOKUP(D1039,'[1]Combined Contribution Amounts'!$A$2:$K$1335,9,FALSE))</f>
        <v>0</v>
      </c>
      <c r="L1039" s="105">
        <f>VLOOKUP(D1039,'[1]Pension Expense Details'!$D$23:$S$1407,16,FALSE)</f>
        <v>432364</v>
      </c>
      <c r="M1039" s="105">
        <f>ROUND(('[1]68_InOutFlowsCurPrdAndPriorHist'!$F$28-'[1]68_InOutFlowsCurPrdAndPriorHist'!$F$31)*$H1039,0)-VLOOKUP(D1039,'[1]Pension Expense Details'!$D$23:$S$1407,12,FALSE)</f>
        <v>-75464</v>
      </c>
      <c r="N1039" s="105">
        <f>ROUND(('[1]68_InOutFlowsCurPrdAndPriorHist'!$F$29-'[1]68_InOutFlowsCurPrdAndPriorHist'!$F$32)*$H1039,0)-VLOOKUP(D1039,'[1]Pension Expense Details'!$D$23:$S$1407,13,FALSE)</f>
        <v>-570207</v>
      </c>
      <c r="O1039" s="105">
        <f>ROUND(('[1]68_InOutFlowsCurPrdAndPriorHist'!$F$30-'[1]68_InOutFlowsCurPrdAndPriorHist'!$F$33)*$H1039,0)-VLOOKUP(D1039,'[1]Pension Expense Details'!$D$23:$S$1407,14,FALSE)</f>
        <v>246575</v>
      </c>
      <c r="P1039" s="105">
        <f>ROUND((VLOOKUP(D1039,'[1]Schedule of Pension Amounts LW'!$B$15:$AC$1399,28,FALSE)-VLOOKUP(D1039,'[1]Schedule of Pension Amounts LW'!$B$15:$AC$1399,27,FALSE))*'[1]Schedule of Pension Amounts LW'!AD$4,0)+VLOOKUP(D1039,'[1]Schedule of Pension Amounts LW'!$B$15:$AH$1399,33,FALSE)-VLOOKUP(D1039,'[1]Pension Expense Details'!$D$23:$S$1407,15,FALSE)</f>
        <v>-36760</v>
      </c>
      <c r="Q1039" s="98">
        <f t="shared" si="66"/>
        <v>4736361</v>
      </c>
      <c r="R1039" s="98">
        <f>ROUND('[1]68_InOutFlowsCurPrdAndPrior'!$D$32*IF(ISNA(VLOOKUP(D1039,'[1]Proportionate Shares'!$D$23:$I$1359,6,FALSE)),0,VLOOKUP(D1039,'[1]Proportionate Shares'!$D$23:$I$1359,6,FALSE)),0)</f>
        <v>19897</v>
      </c>
      <c r="S1039" s="98">
        <f>ROUND('[1]68_InOutFlowsCurPrdAndPrior'!$D$33*IF(ISNA(VLOOKUP(D1039,'[1]Proportionate Shares'!$D$23:$I$1359,6,FALSE)),0,VLOOKUP(D1039,'[1]Proportionate Shares'!$D$23:$I$1359,6,FALSE)),0)</f>
        <v>1469452</v>
      </c>
      <c r="T1039" s="98">
        <f>ROUND('[1]68_InOutFlowsCurPrdAndPrior'!$D$35*IF(ISNA(VLOOKUP(D1039,'[1]Proportionate Shares'!$D$23:$I$1359,6,FALSE)),0,VLOOKUP(D1039,'[1]Proportionate Shares'!$D$23:$I$1359,6,FALSE)),0)</f>
        <v>284751</v>
      </c>
      <c r="U1039" s="98">
        <f>VLOOKUP(D1039,'[1]Schedule of Pension Amounts LW'!$B$15:$AS$1399,36,FALSE)</f>
        <v>529997</v>
      </c>
      <c r="V1039" s="99">
        <f t="shared" si="67"/>
        <v>2304097</v>
      </c>
      <c r="W1039" s="98">
        <f>ROUND('[1]68_InOutFlowsCurPrdAndPrior'!$F$32*IF(ISNA(VLOOKUP(D1039,'[1]Proportionate Shares'!$D$23:$I$1359,6,FALSE)),0,VLOOKUP(D1039,'[1]Proportionate Shares'!$D$23:$I$1359,6,FALSE)),0)</f>
        <v>164454</v>
      </c>
      <c r="X1039" s="98">
        <f>ROUND('[1]68_InOutFlowsCurPrdAndPrior'!$F$33*IF(ISNA(VLOOKUP(D1039,'[1]Proportionate Shares'!$D$23:$I$1359,6,FALSE)),0,VLOOKUP(D1039,'[1]Proportionate Shares'!$D$23:$I$1359,6,FALSE)),0)</f>
        <v>607247</v>
      </c>
      <c r="Y1039" s="98">
        <f>ROUND('[1]68_InOutFlowsCurPrdAndPrior'!$F$35*IF(ISNA(VLOOKUP(D1039,'[1]Proportionate Shares'!$D$23:$I$1359,6,FALSE)),0,VLOOKUP(D1039,'[1]Proportionate Shares'!$D$23:$I$1359,6,FALSE)),0)</f>
        <v>237193</v>
      </c>
      <c r="Z1039" s="98">
        <f>-VLOOKUP(D1039,'[1]Schedule of Pension Amounts LW'!$B$15:$AS$1399,37,FALSE)</f>
        <v>25323</v>
      </c>
      <c r="AA1039" s="99">
        <f t="shared" si="68"/>
        <v>1034217</v>
      </c>
      <c r="AB1039" s="72">
        <f>VLOOKUP(D1039,'[1]Pension Expense Details'!$D$22:$S$1407,16,FALSE)</f>
        <v>432364</v>
      </c>
      <c r="AC1039" s="72">
        <f t="shared" si="69"/>
        <v>641269</v>
      </c>
      <c r="AD1039" s="72">
        <f>VLOOKUP(D1039,'[1]Schedule of Pension Amounts LW'!$B$15:$W$1399,22,FALSE)</f>
        <v>1073633</v>
      </c>
    </row>
    <row r="1040" spans="1:30" x14ac:dyDescent="0.3">
      <c r="A1040" s="104"/>
      <c r="B1040" s="33"/>
      <c r="C1040" s="33" t="str">
        <f>VLOOKUP(D1040,'[1]Employer information'!$I$3:$J$1391,2,FALSE)</f>
        <v xml:space="preserve">Public Education                                  </v>
      </c>
      <c r="D1040" s="33" t="str">
        <f>'[1]Schedule of Pension Amounts LW'!B1033</f>
        <v>1018</v>
      </c>
      <c r="E1040" s="33" t="str">
        <f>IF(ISNA(VLOOKUP(D1040,'[1]Proportionate Shares'!$D$23:$G$1400,2,FALSE)),"",VLOOKUP(D1040,'[1]Proportionate Shares'!$D$23:$G$1400,2,FALSE))</f>
        <v>007905</v>
      </c>
      <c r="F1040" s="33" t="str">
        <f>IF(ISNA(VLOOKUP(D1040,'[1]Proportionate Shares'!$D$23:$G$1400,3,FALSE)),"",VLOOKUP(D1040,'[1]Proportionate Shares'!$D$23:$G$1400,3,FALSE))</f>
        <v/>
      </c>
      <c r="G1040" s="34" t="str">
        <f>VLOOKUP(D1040,'[1]Employer information'!$A$3:$B$1390,2,FALSE)</f>
        <v>PLEASANTON ISD</v>
      </c>
      <c r="H1040" s="36">
        <f>IF(ISNA(VLOOKUP(D1040,'[1]Proportionate Shares'!$D$23:$I$1377,6,FALSE)),0,VLOOKUP(D1040,'[1]Proportionate Shares'!$D$23:$I$1377,6,FALSE))</f>
        <v>2.20661259E-4</v>
      </c>
      <c r="I1040" s="105">
        <f>VLOOKUP(D1040,'[1]Schedule of Pension Amounts LW'!$B$15:$E$1399,3,FALSE)</f>
        <v>11491562</v>
      </c>
      <c r="J1040" s="105">
        <f>-IF(ISNA(VLOOKUP(D1040,'[1]Combined Contribution Amounts'!$A$2:$K$1335,5,FALSE)),0,VLOOKUP(D1040,'[1]Combined Contribution Amounts'!$A$2:$K$1335,5,FALSE))</f>
        <v>-772341</v>
      </c>
      <c r="K1040" s="105">
        <f>-IF(ISNA(VLOOKUP(D1040,'[1]Combined Contribution Amounts'!$A$2:$K$1335,7,FALSE)),0,VLOOKUP(D1040,'[1]Combined Contribution Amounts'!$A$2:$K$1335,7,FALSE))+-IF(ISNA(VLOOKUP(D1040,'[1]Combined Contribution Amounts'!$A$2:$K$1335,8,FALSE)),0,VLOOKUP(D1040,'[1]Combined Contribution Amounts'!$A$2:$K$1335,8,FALSE))+-IF(ISNA(VLOOKUP(D1040,'[1]Combined Contribution Amounts'!$A$2:$K$1335,9,FALSE)),0,VLOOKUP(D1040,'[1]Combined Contribution Amounts'!$A$2:$K$1335,9,FALSE))</f>
        <v>0</v>
      </c>
      <c r="L1040" s="105">
        <f>VLOOKUP(D1040,'[1]Pension Expense Details'!$D$23:$S$1407,16,FALSE)</f>
        <v>1166550</v>
      </c>
      <c r="M1040" s="105">
        <f>ROUND(('[1]68_InOutFlowsCurPrdAndPriorHist'!$F$28-'[1]68_InOutFlowsCurPrdAndPriorHist'!$F$31)*$H1040,0)-VLOOKUP(D1040,'[1]Pension Expense Details'!$D$23:$S$1407,12,FALSE)</f>
        <v>-182760</v>
      </c>
      <c r="N1040" s="105">
        <f>ROUND(('[1]68_InOutFlowsCurPrdAndPriorHist'!$F$29-'[1]68_InOutFlowsCurPrdAndPriorHist'!$F$32)*$H1040,0)-VLOOKUP(D1040,'[1]Pension Expense Details'!$D$23:$S$1407,13,FALSE)</f>
        <v>-1380943</v>
      </c>
      <c r="O1040" s="105">
        <f>ROUND(('[1]68_InOutFlowsCurPrdAndPriorHist'!$F$30-'[1]68_InOutFlowsCurPrdAndPriorHist'!$F$33)*$H1040,0)-VLOOKUP(D1040,'[1]Pension Expense Details'!$D$23:$S$1407,14,FALSE)</f>
        <v>597162</v>
      </c>
      <c r="P1040" s="105">
        <f>ROUND((VLOOKUP(D1040,'[1]Schedule of Pension Amounts LW'!$B$15:$AC$1399,28,FALSE)-VLOOKUP(D1040,'[1]Schedule of Pension Amounts LW'!$B$15:$AC$1399,27,FALSE))*'[1]Schedule of Pension Amounts LW'!AD$4,0)+VLOOKUP(D1040,'[1]Schedule of Pension Amounts LW'!$B$15:$AH$1399,33,FALSE)-VLOOKUP(D1040,'[1]Pension Expense Details'!$D$23:$S$1407,15,FALSE)</f>
        <v>551432</v>
      </c>
      <c r="Q1040" s="98">
        <f t="shared" si="66"/>
        <v>11470662</v>
      </c>
      <c r="R1040" s="98">
        <f>ROUND('[1]68_InOutFlowsCurPrdAndPrior'!$D$32*IF(ISNA(VLOOKUP(D1040,'[1]Proportionate Shares'!$D$23:$I$1359,6,FALSE)),0,VLOOKUP(D1040,'[1]Proportionate Shares'!$D$23:$I$1359,6,FALSE)),0)</f>
        <v>48187</v>
      </c>
      <c r="S1040" s="98">
        <f>ROUND('[1]68_InOutFlowsCurPrdAndPrior'!$D$33*IF(ISNA(VLOOKUP(D1040,'[1]Proportionate Shares'!$D$23:$I$1359,6,FALSE)),0,VLOOKUP(D1040,'[1]Proportionate Shares'!$D$23:$I$1359,6,FALSE)),0)</f>
        <v>3558763</v>
      </c>
      <c r="T1040" s="98">
        <f>ROUND('[1]68_InOutFlowsCurPrdAndPrior'!$D$35*IF(ISNA(VLOOKUP(D1040,'[1]Proportionate Shares'!$D$23:$I$1359,6,FALSE)),0,VLOOKUP(D1040,'[1]Proportionate Shares'!$D$23:$I$1359,6,FALSE)),0)</f>
        <v>689620</v>
      </c>
      <c r="U1040" s="98">
        <f>VLOOKUP(D1040,'[1]Schedule of Pension Amounts LW'!$B$15:$AS$1399,36,FALSE)</f>
        <v>1383004</v>
      </c>
      <c r="V1040" s="99">
        <f t="shared" si="67"/>
        <v>5679574</v>
      </c>
      <c r="W1040" s="98">
        <f>ROUND('[1]68_InOutFlowsCurPrdAndPrior'!$F$32*IF(ISNA(VLOOKUP(D1040,'[1]Proportionate Shares'!$D$23:$I$1359,6,FALSE)),0,VLOOKUP(D1040,'[1]Proportionate Shares'!$D$23:$I$1359,6,FALSE)),0)</f>
        <v>398280</v>
      </c>
      <c r="X1040" s="98">
        <f>ROUND('[1]68_InOutFlowsCurPrdAndPrior'!$F$33*IF(ISNA(VLOOKUP(D1040,'[1]Proportionate Shares'!$D$23:$I$1359,6,FALSE)),0,VLOOKUP(D1040,'[1]Proportionate Shares'!$D$23:$I$1359,6,FALSE)),0)</f>
        <v>1470649</v>
      </c>
      <c r="Y1040" s="98">
        <f>ROUND('[1]68_InOutFlowsCurPrdAndPrior'!$F$35*IF(ISNA(VLOOKUP(D1040,'[1]Proportionate Shares'!$D$23:$I$1359,6,FALSE)),0,VLOOKUP(D1040,'[1]Proportionate Shares'!$D$23:$I$1359,6,FALSE)),0)</f>
        <v>574441</v>
      </c>
      <c r="Z1040" s="98">
        <f>-VLOOKUP(D1040,'[1]Schedule of Pension Amounts LW'!$B$15:$AS$1399,37,FALSE)</f>
        <v>223165</v>
      </c>
      <c r="AA1040" s="99">
        <f t="shared" si="68"/>
        <v>2666535</v>
      </c>
      <c r="AB1040" s="72">
        <f>VLOOKUP(D1040,'[1]Pension Expense Details'!$D$22:$S$1407,16,FALSE)</f>
        <v>1166550</v>
      </c>
      <c r="AC1040" s="72">
        <f t="shared" si="69"/>
        <v>1245649</v>
      </c>
      <c r="AD1040" s="72">
        <f>VLOOKUP(D1040,'[1]Schedule of Pension Amounts LW'!$B$15:$W$1399,22,FALSE)</f>
        <v>2412199</v>
      </c>
    </row>
    <row r="1041" spans="1:30" x14ac:dyDescent="0.3">
      <c r="A1041" s="104"/>
      <c r="B1041" s="33"/>
      <c r="C1041" s="33" t="str">
        <f>VLOOKUP(D1041,'[1]Employer information'!$I$3:$J$1391,2,FALSE)</f>
        <v xml:space="preserve">Public Education                                  </v>
      </c>
      <c r="D1041" s="33" t="str">
        <f>'[1]Schedule of Pension Amounts LW'!B1034</f>
        <v>2013</v>
      </c>
      <c r="E1041" s="33" t="str">
        <f>IF(ISNA(VLOOKUP(D1041,'[1]Proportionate Shares'!$D$23:$G$1400,2,FALSE)),"",VLOOKUP(D1041,'[1]Proportionate Shares'!$D$23:$G$1400,2,FALSE))</f>
        <v>117904</v>
      </c>
      <c r="F1041" s="33" t="str">
        <f>IF(ISNA(VLOOKUP(D1041,'[1]Proportionate Shares'!$D$23:$G$1400,3,FALSE)),"",VLOOKUP(D1041,'[1]Proportionate Shares'!$D$23:$G$1400,3,FALSE))</f>
        <v/>
      </c>
      <c r="G1041" s="34" t="str">
        <f>VLOOKUP(D1041,'[1]Employer information'!$A$3:$B$1390,2,FALSE)</f>
        <v>PLEMONS-STINNETT-PHILLIPS CISD</v>
      </c>
      <c r="H1041" s="36">
        <f>IF(ISNA(VLOOKUP(D1041,'[1]Proportionate Shares'!$D$23:$I$1377,6,FALSE)),0,VLOOKUP(D1041,'[1]Proportionate Shares'!$D$23:$I$1377,6,FALSE))</f>
        <v>4.4637033999999999E-5</v>
      </c>
      <c r="I1041" s="105">
        <f>VLOOKUP(D1041,'[1]Schedule of Pension Amounts LW'!$B$15:$E$1399,3,FALSE)</f>
        <v>2902697</v>
      </c>
      <c r="J1041" s="105">
        <f>-IF(ISNA(VLOOKUP(D1041,'[1]Combined Contribution Amounts'!$A$2:$K$1335,5,FALSE)),0,VLOOKUP(D1041,'[1]Combined Contribution Amounts'!$A$2:$K$1335,5,FALSE))</f>
        <v>-156235</v>
      </c>
      <c r="K1041" s="105">
        <f>-IF(ISNA(VLOOKUP(D1041,'[1]Combined Contribution Amounts'!$A$2:$K$1335,7,FALSE)),0,VLOOKUP(D1041,'[1]Combined Contribution Amounts'!$A$2:$K$1335,7,FALSE))+-IF(ISNA(VLOOKUP(D1041,'[1]Combined Contribution Amounts'!$A$2:$K$1335,8,FALSE)),0,VLOOKUP(D1041,'[1]Combined Contribution Amounts'!$A$2:$K$1335,8,FALSE))+-IF(ISNA(VLOOKUP(D1041,'[1]Combined Contribution Amounts'!$A$2:$K$1335,9,FALSE)),0,VLOOKUP(D1041,'[1]Combined Contribution Amounts'!$A$2:$K$1335,9,FALSE))</f>
        <v>0</v>
      </c>
      <c r="L1041" s="105">
        <f>VLOOKUP(D1041,'[1]Pension Expense Details'!$D$23:$S$1407,16,FALSE)</f>
        <v>145116</v>
      </c>
      <c r="M1041" s="105">
        <f>ROUND(('[1]68_InOutFlowsCurPrdAndPriorHist'!$F$28-'[1]68_InOutFlowsCurPrdAndPriorHist'!$F$31)*$H1041,0)-VLOOKUP(D1041,'[1]Pension Expense Details'!$D$23:$S$1407,12,FALSE)</f>
        <v>-36971</v>
      </c>
      <c r="N1041" s="105">
        <f>ROUND(('[1]68_InOutFlowsCurPrdAndPriorHist'!$F$29-'[1]68_InOutFlowsCurPrdAndPriorHist'!$F$32)*$H1041,0)-VLOOKUP(D1041,'[1]Pension Expense Details'!$D$23:$S$1407,13,FALSE)</f>
        <v>-279347</v>
      </c>
      <c r="O1041" s="105">
        <f>ROUND(('[1]68_InOutFlowsCurPrdAndPriorHist'!$F$30-'[1]68_InOutFlowsCurPrdAndPriorHist'!$F$33)*$H1041,0)-VLOOKUP(D1041,'[1]Pension Expense Details'!$D$23:$S$1407,14,FALSE)</f>
        <v>120798</v>
      </c>
      <c r="P1041" s="105">
        <f>ROUND((VLOOKUP(D1041,'[1]Schedule of Pension Amounts LW'!$B$15:$AC$1399,28,FALSE)-VLOOKUP(D1041,'[1]Schedule of Pension Amounts LW'!$B$15:$AC$1399,27,FALSE))*'[1]Schedule of Pension Amounts LW'!AD$4,0)+VLOOKUP(D1041,'[1]Schedule of Pension Amounts LW'!$B$15:$AH$1399,33,FALSE)-VLOOKUP(D1041,'[1]Pension Expense Details'!$D$23:$S$1407,15,FALSE)</f>
        <v>-375685</v>
      </c>
      <c r="Q1041" s="98">
        <f t="shared" si="66"/>
        <v>2320373</v>
      </c>
      <c r="R1041" s="98">
        <f>ROUND('[1]68_InOutFlowsCurPrdAndPrior'!$D$32*IF(ISNA(VLOOKUP(D1041,'[1]Proportionate Shares'!$D$23:$I$1359,6,FALSE)),0,VLOOKUP(D1041,'[1]Proportionate Shares'!$D$23:$I$1359,6,FALSE)),0)</f>
        <v>9748</v>
      </c>
      <c r="S1041" s="98">
        <f>ROUND('[1]68_InOutFlowsCurPrdAndPrior'!$D$33*IF(ISNA(VLOOKUP(D1041,'[1]Proportionate Shares'!$D$23:$I$1359,6,FALSE)),0,VLOOKUP(D1041,'[1]Proportionate Shares'!$D$23:$I$1359,6,FALSE)),0)</f>
        <v>719894</v>
      </c>
      <c r="T1041" s="98">
        <f>ROUND('[1]68_InOutFlowsCurPrdAndPrior'!$D$35*IF(ISNA(VLOOKUP(D1041,'[1]Proportionate Shares'!$D$23:$I$1359,6,FALSE)),0,VLOOKUP(D1041,'[1]Proportionate Shares'!$D$23:$I$1359,6,FALSE)),0)</f>
        <v>139502</v>
      </c>
      <c r="U1041" s="98">
        <f>VLOOKUP(D1041,'[1]Schedule of Pension Amounts LW'!$B$15:$AS$1399,36,FALSE)</f>
        <v>295701</v>
      </c>
      <c r="V1041" s="99">
        <f t="shared" si="67"/>
        <v>1164845</v>
      </c>
      <c r="W1041" s="98">
        <f>ROUND('[1]68_InOutFlowsCurPrdAndPrior'!$F$32*IF(ISNA(VLOOKUP(D1041,'[1]Proportionate Shares'!$D$23:$I$1359,6,FALSE)),0,VLOOKUP(D1041,'[1]Proportionate Shares'!$D$23:$I$1359,6,FALSE)),0)</f>
        <v>80567</v>
      </c>
      <c r="X1041" s="98">
        <f>ROUND('[1]68_InOutFlowsCurPrdAndPrior'!$F$33*IF(ISNA(VLOOKUP(D1041,'[1]Proportionate Shares'!$D$23:$I$1359,6,FALSE)),0,VLOOKUP(D1041,'[1]Proportionate Shares'!$D$23:$I$1359,6,FALSE)),0)</f>
        <v>297494</v>
      </c>
      <c r="Y1041" s="98">
        <f>ROUND('[1]68_InOutFlowsCurPrdAndPrior'!$F$35*IF(ISNA(VLOOKUP(D1041,'[1]Proportionate Shares'!$D$23:$I$1359,6,FALSE)),0,VLOOKUP(D1041,'[1]Proportionate Shares'!$D$23:$I$1359,6,FALSE)),0)</f>
        <v>116202</v>
      </c>
      <c r="Z1041" s="98">
        <f>-VLOOKUP(D1041,'[1]Schedule of Pension Amounts LW'!$B$15:$AS$1399,37,FALSE)</f>
        <v>362492</v>
      </c>
      <c r="AA1041" s="99">
        <f t="shared" si="68"/>
        <v>856755</v>
      </c>
      <c r="AB1041" s="72">
        <f>VLOOKUP(D1041,'[1]Pension Expense Details'!$D$22:$S$1407,16,FALSE)</f>
        <v>145116</v>
      </c>
      <c r="AC1041" s="72">
        <f t="shared" si="69"/>
        <v>316845</v>
      </c>
      <c r="AD1041" s="72">
        <f>VLOOKUP(D1041,'[1]Schedule of Pension Amounts LW'!$B$15:$W$1399,22,FALSE)</f>
        <v>461961</v>
      </c>
    </row>
    <row r="1042" spans="1:30" x14ac:dyDescent="0.3">
      <c r="A1042" s="104"/>
      <c r="B1042" s="33"/>
      <c r="C1042" s="33" t="str">
        <f>VLOOKUP(D1042,'[1]Employer information'!$I$3:$J$1391,2,FALSE)</f>
        <v xml:space="preserve">Public Education                                  </v>
      </c>
      <c r="D1042" s="33" t="str">
        <f>'[1]Schedule of Pension Amounts LW'!B1035</f>
        <v>1021</v>
      </c>
      <c r="E1042" s="33" t="str">
        <f>IF(ISNA(VLOOKUP(D1042,'[1]Proportionate Shares'!$D$23:$G$1400,2,FALSE)),"",VLOOKUP(D1042,'[1]Proportionate Shares'!$D$23:$G$1400,2,FALSE))</f>
        <v>031909</v>
      </c>
      <c r="F1042" s="33" t="str">
        <f>IF(ISNA(VLOOKUP(D1042,'[1]Proportionate Shares'!$D$23:$G$1400,3,FALSE)),"",VLOOKUP(D1042,'[1]Proportionate Shares'!$D$23:$G$1400,3,FALSE))</f>
        <v/>
      </c>
      <c r="G1042" s="34" t="str">
        <f>VLOOKUP(D1042,'[1]Employer information'!$A$3:$B$1390,2,FALSE)</f>
        <v>POINT ISABEL ISD</v>
      </c>
      <c r="H1042" s="36">
        <f>IF(ISNA(VLOOKUP(D1042,'[1]Proportionate Shares'!$D$23:$I$1377,6,FALSE)),0,VLOOKUP(D1042,'[1]Proportionate Shares'!$D$23:$I$1377,6,FALSE))</f>
        <v>1.26508787E-4</v>
      </c>
      <c r="I1042" s="105">
        <f>VLOOKUP(D1042,'[1]Schedule of Pension Amounts LW'!$B$15:$E$1399,3,FALSE)</f>
        <v>6579869</v>
      </c>
      <c r="J1042" s="105">
        <f>-IF(ISNA(VLOOKUP(D1042,'[1]Combined Contribution Amounts'!$A$2:$K$1335,5,FALSE)),0,VLOOKUP(D1042,'[1]Combined Contribution Amounts'!$A$2:$K$1335,5,FALSE))</f>
        <v>-442796</v>
      </c>
      <c r="K1042" s="105">
        <f>-IF(ISNA(VLOOKUP(D1042,'[1]Combined Contribution Amounts'!$A$2:$K$1335,7,FALSE)),0,VLOOKUP(D1042,'[1]Combined Contribution Amounts'!$A$2:$K$1335,7,FALSE))+-IF(ISNA(VLOOKUP(D1042,'[1]Combined Contribution Amounts'!$A$2:$K$1335,8,FALSE)),0,VLOOKUP(D1042,'[1]Combined Contribution Amounts'!$A$2:$K$1335,8,FALSE))+-IF(ISNA(VLOOKUP(D1042,'[1]Combined Contribution Amounts'!$A$2:$K$1335,9,FALSE)),0,VLOOKUP(D1042,'[1]Combined Contribution Amounts'!$A$2:$K$1335,9,FALSE))</f>
        <v>0</v>
      </c>
      <c r="L1042" s="105">
        <f>VLOOKUP(D1042,'[1]Pension Expense Details'!$D$23:$S$1407,16,FALSE)</f>
        <v>670129</v>
      </c>
      <c r="M1042" s="105">
        <f>ROUND(('[1]68_InOutFlowsCurPrdAndPriorHist'!$F$28-'[1]68_InOutFlowsCurPrdAndPriorHist'!$F$31)*$H1042,0)-VLOOKUP(D1042,'[1]Pension Expense Details'!$D$23:$S$1407,12,FALSE)</f>
        <v>-104779</v>
      </c>
      <c r="N1042" s="105">
        <f>ROUND(('[1]68_InOutFlowsCurPrdAndPriorHist'!$F$29-'[1]68_InOutFlowsCurPrdAndPriorHist'!$F$32)*$H1042,0)-VLOOKUP(D1042,'[1]Pension Expense Details'!$D$23:$S$1407,13,FALSE)</f>
        <v>-791718</v>
      </c>
      <c r="O1042" s="105">
        <f>ROUND(('[1]68_InOutFlowsCurPrdAndPriorHist'!$F$30-'[1]68_InOutFlowsCurPrdAndPriorHist'!$F$33)*$H1042,0)-VLOOKUP(D1042,'[1]Pension Expense Details'!$D$23:$S$1407,14,FALSE)</f>
        <v>342363</v>
      </c>
      <c r="P1042" s="105">
        <f>ROUND((VLOOKUP(D1042,'[1]Schedule of Pension Amounts LW'!$B$15:$AC$1399,28,FALSE)-VLOOKUP(D1042,'[1]Schedule of Pension Amounts LW'!$B$15:$AC$1399,27,FALSE))*'[1]Schedule of Pension Amounts LW'!AD$4,0)+VLOOKUP(D1042,'[1]Schedule of Pension Amounts LW'!$B$15:$AH$1399,33,FALSE)-VLOOKUP(D1042,'[1]Pension Expense Details'!$D$23:$S$1407,15,FALSE)</f>
        <v>323254</v>
      </c>
      <c r="Q1042" s="98">
        <f t="shared" si="66"/>
        <v>6576322</v>
      </c>
      <c r="R1042" s="98">
        <f>ROUND('[1]68_InOutFlowsCurPrdAndPrior'!$D$32*IF(ISNA(VLOOKUP(D1042,'[1]Proportionate Shares'!$D$23:$I$1359,6,FALSE)),0,VLOOKUP(D1042,'[1]Proportionate Shares'!$D$23:$I$1359,6,FALSE)),0)</f>
        <v>27626</v>
      </c>
      <c r="S1042" s="98">
        <f>ROUND('[1]68_InOutFlowsCurPrdAndPrior'!$D$33*IF(ISNA(VLOOKUP(D1042,'[1]Proportionate Shares'!$D$23:$I$1359,6,FALSE)),0,VLOOKUP(D1042,'[1]Proportionate Shares'!$D$23:$I$1359,6,FALSE)),0)</f>
        <v>2040298</v>
      </c>
      <c r="T1042" s="98">
        <f>ROUND('[1]68_InOutFlowsCurPrdAndPrior'!$D$35*IF(ISNA(VLOOKUP(D1042,'[1]Proportionate Shares'!$D$23:$I$1359,6,FALSE)),0,VLOOKUP(D1042,'[1]Proportionate Shares'!$D$23:$I$1359,6,FALSE)),0)</f>
        <v>395371</v>
      </c>
      <c r="U1042" s="98">
        <f>VLOOKUP(D1042,'[1]Schedule of Pension Amounts LW'!$B$15:$AS$1399,36,FALSE)</f>
        <v>693132</v>
      </c>
      <c r="V1042" s="99">
        <f t="shared" si="67"/>
        <v>3156427</v>
      </c>
      <c r="W1042" s="98">
        <f>ROUND('[1]68_InOutFlowsCurPrdAndPrior'!$F$32*IF(ISNA(VLOOKUP(D1042,'[1]Proportionate Shares'!$D$23:$I$1359,6,FALSE)),0,VLOOKUP(D1042,'[1]Proportionate Shares'!$D$23:$I$1359,6,FALSE)),0)</f>
        <v>228340</v>
      </c>
      <c r="X1042" s="98">
        <f>ROUND('[1]68_InOutFlowsCurPrdAndPrior'!$F$33*IF(ISNA(VLOOKUP(D1042,'[1]Proportionate Shares'!$D$23:$I$1359,6,FALSE)),0,VLOOKUP(D1042,'[1]Proportionate Shares'!$D$23:$I$1359,6,FALSE)),0)</f>
        <v>843148</v>
      </c>
      <c r="Y1042" s="98">
        <f>ROUND('[1]68_InOutFlowsCurPrdAndPrior'!$F$35*IF(ISNA(VLOOKUP(D1042,'[1]Proportionate Shares'!$D$23:$I$1359,6,FALSE)),0,VLOOKUP(D1042,'[1]Proportionate Shares'!$D$23:$I$1359,6,FALSE)),0)</f>
        <v>329337</v>
      </c>
      <c r="Z1042" s="98">
        <f>-VLOOKUP(D1042,'[1]Schedule of Pension Amounts LW'!$B$15:$AS$1399,37,FALSE)</f>
        <v>231220</v>
      </c>
      <c r="AA1042" s="99">
        <f t="shared" si="68"/>
        <v>1632045</v>
      </c>
      <c r="AB1042" s="72">
        <f>VLOOKUP(D1042,'[1]Pension Expense Details'!$D$22:$S$1407,16,FALSE)</f>
        <v>670129</v>
      </c>
      <c r="AC1042" s="72">
        <f t="shared" si="69"/>
        <v>686963</v>
      </c>
      <c r="AD1042" s="72">
        <f>VLOOKUP(D1042,'[1]Schedule of Pension Amounts LW'!$B$15:$W$1399,22,FALSE)</f>
        <v>1357092</v>
      </c>
    </row>
    <row r="1043" spans="1:30" x14ac:dyDescent="0.3">
      <c r="A1043" s="104"/>
      <c r="B1043" s="33"/>
      <c r="C1043" s="33" t="str">
        <f>VLOOKUP(D1043,'[1]Employer information'!$I$3:$J$1391,2,FALSE)</f>
        <v xml:space="preserve">Public Education                                  </v>
      </c>
      <c r="D1043" s="33" t="str">
        <f>'[1]Schedule of Pension Amounts LW'!B1036</f>
        <v>1022</v>
      </c>
      <c r="E1043" s="33" t="str">
        <f>IF(ISNA(VLOOKUP(D1043,'[1]Proportionate Shares'!$D$23:$G$1400,2,FALSE)),"",VLOOKUP(D1043,'[1]Proportionate Shares'!$D$23:$G$1400,2,FALSE))</f>
        <v>061906</v>
      </c>
      <c r="F1043" s="33" t="str">
        <f>IF(ISNA(VLOOKUP(D1043,'[1]Proportionate Shares'!$D$23:$G$1400,3,FALSE)),"",VLOOKUP(D1043,'[1]Proportionate Shares'!$D$23:$G$1400,3,FALSE))</f>
        <v/>
      </c>
      <c r="G1043" s="34" t="str">
        <f>VLOOKUP(D1043,'[1]Employer information'!$A$3:$B$1390,2,FALSE)</f>
        <v>PONDER ISD</v>
      </c>
      <c r="H1043" s="36">
        <f>IF(ISNA(VLOOKUP(D1043,'[1]Proportionate Shares'!$D$23:$I$1377,6,FALSE)),0,VLOOKUP(D1043,'[1]Proportionate Shares'!$D$23:$I$1377,6,FALSE))</f>
        <v>5.6311204000000001E-5</v>
      </c>
      <c r="I1043" s="105">
        <f>VLOOKUP(D1043,'[1]Schedule of Pension Amounts LW'!$B$15:$E$1399,3,FALSE)</f>
        <v>3189841</v>
      </c>
      <c r="J1043" s="105">
        <f>-IF(ISNA(VLOOKUP(D1043,'[1]Combined Contribution Amounts'!$A$2:$K$1335,5,FALSE)),0,VLOOKUP(D1043,'[1]Combined Contribution Amounts'!$A$2:$K$1335,5,FALSE))</f>
        <v>-197096</v>
      </c>
      <c r="K1043" s="105">
        <f>-IF(ISNA(VLOOKUP(D1043,'[1]Combined Contribution Amounts'!$A$2:$K$1335,7,FALSE)),0,VLOOKUP(D1043,'[1]Combined Contribution Amounts'!$A$2:$K$1335,7,FALSE))+-IF(ISNA(VLOOKUP(D1043,'[1]Combined Contribution Amounts'!$A$2:$K$1335,8,FALSE)),0,VLOOKUP(D1043,'[1]Combined Contribution Amounts'!$A$2:$K$1335,8,FALSE))+-IF(ISNA(VLOOKUP(D1043,'[1]Combined Contribution Amounts'!$A$2:$K$1335,9,FALSE)),0,VLOOKUP(D1043,'[1]Combined Contribution Amounts'!$A$2:$K$1335,9,FALSE))</f>
        <v>0</v>
      </c>
      <c r="L1043" s="105">
        <f>VLOOKUP(D1043,'[1]Pension Expense Details'!$D$23:$S$1407,16,FALSE)</f>
        <v>257257</v>
      </c>
      <c r="M1043" s="105">
        <f>ROUND(('[1]68_InOutFlowsCurPrdAndPriorHist'!$F$28-'[1]68_InOutFlowsCurPrdAndPriorHist'!$F$31)*$H1043,0)-VLOOKUP(D1043,'[1]Pension Expense Details'!$D$23:$S$1407,12,FALSE)</f>
        <v>-46639</v>
      </c>
      <c r="N1043" s="105">
        <f>ROUND(('[1]68_InOutFlowsCurPrdAndPriorHist'!$F$29-'[1]68_InOutFlowsCurPrdAndPriorHist'!$F$32)*$H1043,0)-VLOOKUP(D1043,'[1]Pension Expense Details'!$D$23:$S$1407,13,FALSE)</f>
        <v>-352407</v>
      </c>
      <c r="O1043" s="105">
        <f>ROUND(('[1]68_InOutFlowsCurPrdAndPriorHist'!$F$30-'[1]68_InOutFlowsCurPrdAndPriorHist'!$F$33)*$H1043,0)-VLOOKUP(D1043,'[1]Pension Expense Details'!$D$23:$S$1407,14,FALSE)</f>
        <v>152392</v>
      </c>
      <c r="P1043" s="105">
        <f>ROUND((VLOOKUP(D1043,'[1]Schedule of Pension Amounts LW'!$B$15:$AC$1399,28,FALSE)-VLOOKUP(D1043,'[1]Schedule of Pension Amounts LW'!$B$15:$AC$1399,27,FALSE))*'[1]Schedule of Pension Amounts LW'!AD$4,0)+VLOOKUP(D1043,'[1]Schedule of Pension Amounts LW'!$B$15:$AH$1399,33,FALSE)-VLOOKUP(D1043,'[1]Pension Expense Details'!$D$23:$S$1407,15,FALSE)</f>
        <v>-76116</v>
      </c>
      <c r="Q1043" s="98">
        <f t="shared" si="66"/>
        <v>2927232</v>
      </c>
      <c r="R1043" s="98">
        <f>ROUND('[1]68_InOutFlowsCurPrdAndPrior'!$D$32*IF(ISNA(VLOOKUP(D1043,'[1]Proportionate Shares'!$D$23:$I$1359,6,FALSE)),0,VLOOKUP(D1043,'[1]Proportionate Shares'!$D$23:$I$1359,6,FALSE)),0)</f>
        <v>12297</v>
      </c>
      <c r="S1043" s="98">
        <f>ROUND('[1]68_InOutFlowsCurPrdAndPrior'!$D$33*IF(ISNA(VLOOKUP(D1043,'[1]Proportionate Shares'!$D$23:$I$1359,6,FALSE)),0,VLOOKUP(D1043,'[1]Proportionate Shares'!$D$23:$I$1359,6,FALSE)),0)</f>
        <v>908171</v>
      </c>
      <c r="T1043" s="98">
        <f>ROUND('[1]68_InOutFlowsCurPrdAndPrior'!$D$35*IF(ISNA(VLOOKUP(D1043,'[1]Proportionate Shares'!$D$23:$I$1359,6,FALSE)),0,VLOOKUP(D1043,'[1]Proportionate Shares'!$D$23:$I$1359,6,FALSE)),0)</f>
        <v>175986</v>
      </c>
      <c r="U1043" s="98">
        <f>VLOOKUP(D1043,'[1]Schedule of Pension Amounts LW'!$B$15:$AS$1399,36,FALSE)</f>
        <v>135040</v>
      </c>
      <c r="V1043" s="99">
        <f t="shared" si="67"/>
        <v>1231494</v>
      </c>
      <c r="W1043" s="98">
        <f>ROUND('[1]68_InOutFlowsCurPrdAndPrior'!$F$32*IF(ISNA(VLOOKUP(D1043,'[1]Proportionate Shares'!$D$23:$I$1359,6,FALSE)),0,VLOOKUP(D1043,'[1]Proportionate Shares'!$D$23:$I$1359,6,FALSE)),0)</f>
        <v>101638</v>
      </c>
      <c r="X1043" s="98">
        <f>ROUND('[1]68_InOutFlowsCurPrdAndPrior'!$F$33*IF(ISNA(VLOOKUP(D1043,'[1]Proportionate Shares'!$D$23:$I$1359,6,FALSE)),0,VLOOKUP(D1043,'[1]Proportionate Shares'!$D$23:$I$1359,6,FALSE)),0)</f>
        <v>375299</v>
      </c>
      <c r="Y1043" s="98">
        <f>ROUND('[1]68_InOutFlowsCurPrdAndPrior'!$F$35*IF(ISNA(VLOOKUP(D1043,'[1]Proportionate Shares'!$D$23:$I$1359,6,FALSE)),0,VLOOKUP(D1043,'[1]Proportionate Shares'!$D$23:$I$1359,6,FALSE)),0)</f>
        <v>146593</v>
      </c>
      <c r="Z1043" s="98">
        <f>-VLOOKUP(D1043,'[1]Schedule of Pension Amounts LW'!$B$15:$AS$1399,37,FALSE)</f>
        <v>122310</v>
      </c>
      <c r="AA1043" s="99">
        <f t="shared" si="68"/>
        <v>745840</v>
      </c>
      <c r="AB1043" s="72">
        <f>VLOOKUP(D1043,'[1]Pension Expense Details'!$D$22:$S$1407,16,FALSE)</f>
        <v>257257</v>
      </c>
      <c r="AC1043" s="72">
        <f t="shared" si="69"/>
        <v>301496</v>
      </c>
      <c r="AD1043" s="72">
        <f>VLOOKUP(D1043,'[1]Schedule of Pension Amounts LW'!$B$15:$W$1399,22,FALSE)</f>
        <v>558753</v>
      </c>
    </row>
    <row r="1044" spans="1:30" x14ac:dyDescent="0.3">
      <c r="A1044" s="104"/>
      <c r="B1044" s="33"/>
      <c r="C1044" s="33" t="str">
        <f>VLOOKUP(D1044,'[1]Employer information'!$I$3:$J$1391,2,FALSE)</f>
        <v xml:space="preserve">Public Education                                  </v>
      </c>
      <c r="D1044" s="33" t="str">
        <f>'[1]Schedule of Pension Amounts LW'!B1037</f>
        <v>1023</v>
      </c>
      <c r="E1044" s="33" t="str">
        <f>IF(ISNA(VLOOKUP(D1044,'[1]Proportionate Shares'!$D$23:$G$1400,2,FALSE)),"",VLOOKUP(D1044,'[1]Proportionate Shares'!$D$23:$G$1400,2,FALSE))</f>
        <v>184901</v>
      </c>
      <c r="F1044" s="33" t="str">
        <f>IF(ISNA(VLOOKUP(D1044,'[1]Proportionate Shares'!$D$23:$G$1400,3,FALSE)),"",VLOOKUP(D1044,'[1]Proportionate Shares'!$D$23:$G$1400,3,FALSE))</f>
        <v/>
      </c>
      <c r="G1044" s="34" t="str">
        <f>VLOOKUP(D1044,'[1]Employer information'!$A$3:$B$1390,2,FALSE)</f>
        <v>POOLVILLE ISD</v>
      </c>
      <c r="H1044" s="36">
        <f>IF(ISNA(VLOOKUP(D1044,'[1]Proportionate Shares'!$D$23:$I$1377,6,FALSE)),0,VLOOKUP(D1044,'[1]Proportionate Shares'!$D$23:$I$1377,6,FALSE))</f>
        <v>2.8155602000000001E-5</v>
      </c>
      <c r="I1044" s="105">
        <f>VLOOKUP(D1044,'[1]Schedule of Pension Amounts LW'!$B$15:$E$1399,3,FALSE)</f>
        <v>1582315</v>
      </c>
      <c r="J1044" s="105">
        <f>-IF(ISNA(VLOOKUP(D1044,'[1]Combined Contribution Amounts'!$A$2:$K$1335,5,FALSE)),0,VLOOKUP(D1044,'[1]Combined Contribution Amounts'!$A$2:$K$1335,5,FALSE))</f>
        <v>-98548</v>
      </c>
      <c r="K1044" s="105">
        <f>-IF(ISNA(VLOOKUP(D1044,'[1]Combined Contribution Amounts'!$A$2:$K$1335,7,FALSE)),0,VLOOKUP(D1044,'[1]Combined Contribution Amounts'!$A$2:$K$1335,7,FALSE))+-IF(ISNA(VLOOKUP(D1044,'[1]Combined Contribution Amounts'!$A$2:$K$1335,8,FALSE)),0,VLOOKUP(D1044,'[1]Combined Contribution Amounts'!$A$2:$K$1335,8,FALSE))+-IF(ISNA(VLOOKUP(D1044,'[1]Combined Contribution Amounts'!$A$2:$K$1335,9,FALSE)),0,VLOOKUP(D1044,'[1]Combined Contribution Amounts'!$A$2:$K$1335,9,FALSE))</f>
        <v>0</v>
      </c>
      <c r="L1044" s="105">
        <f>VLOOKUP(D1044,'[1]Pension Expense Details'!$D$23:$S$1407,16,FALSE)</f>
        <v>130608</v>
      </c>
      <c r="M1044" s="105">
        <f>ROUND(('[1]68_InOutFlowsCurPrdAndPriorHist'!$F$28-'[1]68_InOutFlowsCurPrdAndPriorHist'!$F$31)*$H1044,0)-VLOOKUP(D1044,'[1]Pension Expense Details'!$D$23:$S$1407,12,FALSE)</f>
        <v>-23319</v>
      </c>
      <c r="N1044" s="105">
        <f>ROUND(('[1]68_InOutFlowsCurPrdAndPriorHist'!$F$29-'[1]68_InOutFlowsCurPrdAndPriorHist'!$F$32)*$H1044,0)-VLOOKUP(D1044,'[1]Pension Expense Details'!$D$23:$S$1407,13,FALSE)</f>
        <v>-176203</v>
      </c>
      <c r="O1044" s="105">
        <f>ROUND(('[1]68_InOutFlowsCurPrdAndPriorHist'!$F$30-'[1]68_InOutFlowsCurPrdAndPriorHist'!$F$33)*$H1044,0)-VLOOKUP(D1044,'[1]Pension Expense Details'!$D$23:$S$1407,14,FALSE)</f>
        <v>76196</v>
      </c>
      <c r="P1044" s="105">
        <f>ROUND((VLOOKUP(D1044,'[1]Schedule of Pension Amounts LW'!$B$15:$AC$1399,28,FALSE)-VLOOKUP(D1044,'[1]Schedule of Pension Amounts LW'!$B$15:$AC$1399,27,FALSE))*'[1]Schedule of Pension Amounts LW'!AD$4,0)+VLOOKUP(D1044,'[1]Schedule of Pension Amounts LW'!$B$15:$AH$1399,33,FALSE)-VLOOKUP(D1044,'[1]Pension Expense Details'!$D$23:$S$1407,15,FALSE)</f>
        <v>-27433</v>
      </c>
      <c r="Q1044" s="98">
        <f t="shared" si="66"/>
        <v>1463616</v>
      </c>
      <c r="R1044" s="98">
        <f>ROUND('[1]68_InOutFlowsCurPrdAndPrior'!$D$32*IF(ISNA(VLOOKUP(D1044,'[1]Proportionate Shares'!$D$23:$I$1359,6,FALSE)),0,VLOOKUP(D1044,'[1]Proportionate Shares'!$D$23:$I$1359,6,FALSE)),0)</f>
        <v>6148</v>
      </c>
      <c r="S1044" s="98">
        <f>ROUND('[1]68_InOutFlowsCurPrdAndPrior'!$D$33*IF(ISNA(VLOOKUP(D1044,'[1]Proportionate Shares'!$D$23:$I$1359,6,FALSE)),0,VLOOKUP(D1044,'[1]Proportionate Shares'!$D$23:$I$1359,6,FALSE)),0)</f>
        <v>454086</v>
      </c>
      <c r="T1044" s="98">
        <f>ROUND('[1]68_InOutFlowsCurPrdAndPrior'!$D$35*IF(ISNA(VLOOKUP(D1044,'[1]Proportionate Shares'!$D$23:$I$1359,6,FALSE)),0,VLOOKUP(D1044,'[1]Proportionate Shares'!$D$23:$I$1359,6,FALSE)),0)</f>
        <v>87993</v>
      </c>
      <c r="U1044" s="98">
        <f>VLOOKUP(D1044,'[1]Schedule of Pension Amounts LW'!$B$15:$AS$1399,36,FALSE)</f>
        <v>171611</v>
      </c>
      <c r="V1044" s="99">
        <f t="shared" si="67"/>
        <v>719838</v>
      </c>
      <c r="W1044" s="98">
        <f>ROUND('[1]68_InOutFlowsCurPrdAndPrior'!$F$32*IF(ISNA(VLOOKUP(D1044,'[1]Proportionate Shares'!$D$23:$I$1359,6,FALSE)),0,VLOOKUP(D1044,'[1]Proportionate Shares'!$D$23:$I$1359,6,FALSE)),0)</f>
        <v>50819</v>
      </c>
      <c r="X1044" s="98">
        <f>ROUND('[1]68_InOutFlowsCurPrdAndPrior'!$F$33*IF(ISNA(VLOOKUP(D1044,'[1]Proportionate Shares'!$D$23:$I$1359,6,FALSE)),0,VLOOKUP(D1044,'[1]Proportionate Shares'!$D$23:$I$1359,6,FALSE)),0)</f>
        <v>187650</v>
      </c>
      <c r="Y1044" s="98">
        <f>ROUND('[1]68_InOutFlowsCurPrdAndPrior'!$F$35*IF(ISNA(VLOOKUP(D1044,'[1]Proportionate Shares'!$D$23:$I$1359,6,FALSE)),0,VLOOKUP(D1044,'[1]Proportionate Shares'!$D$23:$I$1359,6,FALSE)),0)</f>
        <v>73297</v>
      </c>
      <c r="Z1044" s="98">
        <f>-VLOOKUP(D1044,'[1]Schedule of Pension Amounts LW'!$B$15:$AS$1399,37,FALSE)</f>
        <v>22098</v>
      </c>
      <c r="AA1044" s="99">
        <f t="shared" si="68"/>
        <v>333864</v>
      </c>
      <c r="AB1044" s="72">
        <f>VLOOKUP(D1044,'[1]Pension Expense Details'!$D$22:$S$1407,16,FALSE)</f>
        <v>130608</v>
      </c>
      <c r="AC1044" s="72">
        <f t="shared" si="69"/>
        <v>189400</v>
      </c>
      <c r="AD1044" s="72">
        <f>VLOOKUP(D1044,'[1]Schedule of Pension Amounts LW'!$B$15:$W$1399,22,FALSE)</f>
        <v>320008</v>
      </c>
    </row>
    <row r="1045" spans="1:30" x14ac:dyDescent="0.3">
      <c r="A1045" s="104"/>
      <c r="B1045" s="33"/>
      <c r="C1045" s="33" t="str">
        <f>VLOOKUP(D1045,'[1]Employer information'!$I$3:$J$1391,2,FALSE)</f>
        <v xml:space="preserve">Public Education                                  </v>
      </c>
      <c r="D1045" s="33" t="str">
        <f>'[1]Schedule of Pension Amounts LW'!B1038</f>
        <v>1024</v>
      </c>
      <c r="E1045" s="33" t="str">
        <f>IF(ISNA(VLOOKUP(D1045,'[1]Proportionate Shares'!$D$23:$G$1400,2,FALSE)),"",VLOOKUP(D1045,'[1]Proportionate Shares'!$D$23:$G$1400,2,FALSE))</f>
        <v>178908</v>
      </c>
      <c r="F1045" s="33" t="str">
        <f>IF(ISNA(VLOOKUP(D1045,'[1]Proportionate Shares'!$D$23:$G$1400,3,FALSE)),"",VLOOKUP(D1045,'[1]Proportionate Shares'!$D$23:$G$1400,3,FALSE))</f>
        <v/>
      </c>
      <c r="G1045" s="34" t="str">
        <f>VLOOKUP(D1045,'[1]Employer information'!$A$3:$B$1390,2,FALSE)</f>
        <v>PORT ARANSAS ISD</v>
      </c>
      <c r="H1045" s="36">
        <f>IF(ISNA(VLOOKUP(D1045,'[1]Proportionate Shares'!$D$23:$I$1377,6,FALSE)),0,VLOOKUP(D1045,'[1]Proportionate Shares'!$D$23:$I$1377,6,FALSE))</f>
        <v>4.5079018999999998E-5</v>
      </c>
      <c r="I1045" s="105">
        <f>VLOOKUP(D1045,'[1]Schedule of Pension Amounts LW'!$B$15:$E$1399,3,FALSE)</f>
        <v>1896190</v>
      </c>
      <c r="J1045" s="105">
        <f>-IF(ISNA(VLOOKUP(D1045,'[1]Combined Contribution Amounts'!$A$2:$K$1335,5,FALSE)),0,VLOOKUP(D1045,'[1]Combined Contribution Amounts'!$A$2:$K$1335,5,FALSE))</f>
        <v>-157782</v>
      </c>
      <c r="K1045" s="105">
        <f>-IF(ISNA(VLOOKUP(D1045,'[1]Combined Contribution Amounts'!$A$2:$K$1335,7,FALSE)),0,VLOOKUP(D1045,'[1]Combined Contribution Amounts'!$A$2:$K$1335,7,FALSE))+-IF(ISNA(VLOOKUP(D1045,'[1]Combined Contribution Amounts'!$A$2:$K$1335,8,FALSE)),0,VLOOKUP(D1045,'[1]Combined Contribution Amounts'!$A$2:$K$1335,8,FALSE))+-IF(ISNA(VLOOKUP(D1045,'[1]Combined Contribution Amounts'!$A$2:$K$1335,9,FALSE)),0,VLOOKUP(D1045,'[1]Combined Contribution Amounts'!$A$2:$K$1335,9,FALSE))</f>
        <v>0</v>
      </c>
      <c r="L1045" s="105">
        <f>VLOOKUP(D1045,'[1]Pension Expense Details'!$D$23:$S$1407,16,FALSE)</f>
        <v>309268</v>
      </c>
      <c r="M1045" s="105">
        <f>ROUND(('[1]68_InOutFlowsCurPrdAndPriorHist'!$F$28-'[1]68_InOutFlowsCurPrdAndPriorHist'!$F$31)*$H1045,0)-VLOOKUP(D1045,'[1]Pension Expense Details'!$D$23:$S$1407,12,FALSE)</f>
        <v>-37336</v>
      </c>
      <c r="N1045" s="105">
        <f>ROUND(('[1]68_InOutFlowsCurPrdAndPriorHist'!$F$29-'[1]68_InOutFlowsCurPrdAndPriorHist'!$F$32)*$H1045,0)-VLOOKUP(D1045,'[1]Pension Expense Details'!$D$23:$S$1407,13,FALSE)</f>
        <v>-282113</v>
      </c>
      <c r="O1045" s="105">
        <f>ROUND(('[1]68_InOutFlowsCurPrdAndPriorHist'!$F$30-'[1]68_InOutFlowsCurPrdAndPriorHist'!$F$33)*$H1045,0)-VLOOKUP(D1045,'[1]Pension Expense Details'!$D$23:$S$1407,14,FALSE)</f>
        <v>121994</v>
      </c>
      <c r="P1045" s="105">
        <f>ROUND((VLOOKUP(D1045,'[1]Schedule of Pension Amounts LW'!$B$15:$AC$1399,28,FALSE)-VLOOKUP(D1045,'[1]Schedule of Pension Amounts LW'!$B$15:$AC$1399,27,FALSE))*'[1]Schedule of Pension Amounts LW'!AD$4,0)+VLOOKUP(D1045,'[1]Schedule of Pension Amounts LW'!$B$15:$AH$1399,33,FALSE)-VLOOKUP(D1045,'[1]Pension Expense Details'!$D$23:$S$1407,15,FALSE)</f>
        <v>493127</v>
      </c>
      <c r="Q1045" s="98">
        <f t="shared" si="66"/>
        <v>2343348</v>
      </c>
      <c r="R1045" s="98">
        <f>ROUND('[1]68_InOutFlowsCurPrdAndPrior'!$D$32*IF(ISNA(VLOOKUP(D1045,'[1]Proportionate Shares'!$D$23:$I$1359,6,FALSE)),0,VLOOKUP(D1045,'[1]Proportionate Shares'!$D$23:$I$1359,6,FALSE)),0)</f>
        <v>9844</v>
      </c>
      <c r="S1045" s="98">
        <f>ROUND('[1]68_InOutFlowsCurPrdAndPrior'!$D$33*IF(ISNA(VLOOKUP(D1045,'[1]Proportionate Shares'!$D$23:$I$1359,6,FALSE)),0,VLOOKUP(D1045,'[1]Proportionate Shares'!$D$23:$I$1359,6,FALSE)),0)</f>
        <v>727022</v>
      </c>
      <c r="T1045" s="98">
        <f>ROUND('[1]68_InOutFlowsCurPrdAndPrior'!$D$35*IF(ISNA(VLOOKUP(D1045,'[1]Proportionate Shares'!$D$23:$I$1359,6,FALSE)),0,VLOOKUP(D1045,'[1]Proportionate Shares'!$D$23:$I$1359,6,FALSE)),0)</f>
        <v>140883</v>
      </c>
      <c r="U1045" s="98">
        <f>VLOOKUP(D1045,'[1]Schedule of Pension Amounts LW'!$B$15:$AS$1399,36,FALSE)</f>
        <v>478882</v>
      </c>
      <c r="V1045" s="99">
        <f t="shared" si="67"/>
        <v>1356631</v>
      </c>
      <c r="W1045" s="98">
        <f>ROUND('[1]68_InOutFlowsCurPrdAndPrior'!$F$32*IF(ISNA(VLOOKUP(D1045,'[1]Proportionate Shares'!$D$23:$I$1359,6,FALSE)),0,VLOOKUP(D1045,'[1]Proportionate Shares'!$D$23:$I$1359,6,FALSE)),0)</f>
        <v>81365</v>
      </c>
      <c r="X1045" s="98">
        <f>ROUND('[1]68_InOutFlowsCurPrdAndPrior'!$F$33*IF(ISNA(VLOOKUP(D1045,'[1]Proportionate Shares'!$D$23:$I$1359,6,FALSE)),0,VLOOKUP(D1045,'[1]Proportionate Shares'!$D$23:$I$1359,6,FALSE)),0)</f>
        <v>300440</v>
      </c>
      <c r="Y1045" s="98">
        <f>ROUND('[1]68_InOutFlowsCurPrdAndPrior'!$F$35*IF(ISNA(VLOOKUP(D1045,'[1]Proportionate Shares'!$D$23:$I$1359,6,FALSE)),0,VLOOKUP(D1045,'[1]Proportionate Shares'!$D$23:$I$1359,6,FALSE)),0)</f>
        <v>117353</v>
      </c>
      <c r="Z1045" s="98">
        <f>-VLOOKUP(D1045,'[1]Schedule of Pension Amounts LW'!$B$15:$AS$1399,37,FALSE)</f>
        <v>78534</v>
      </c>
      <c r="AA1045" s="99">
        <f t="shared" si="68"/>
        <v>577692</v>
      </c>
      <c r="AB1045" s="72">
        <f>VLOOKUP(D1045,'[1]Pension Expense Details'!$D$22:$S$1407,16,FALSE)</f>
        <v>309268</v>
      </c>
      <c r="AC1045" s="72">
        <f t="shared" si="69"/>
        <v>213464</v>
      </c>
      <c r="AD1045" s="72">
        <f>VLOOKUP(D1045,'[1]Schedule of Pension Amounts LW'!$B$15:$W$1399,22,FALSE)</f>
        <v>522732</v>
      </c>
    </row>
    <row r="1046" spans="1:30" x14ac:dyDescent="0.3">
      <c r="A1046" s="104"/>
      <c r="B1046" s="33"/>
      <c r="C1046" s="33" t="str">
        <f>VLOOKUP(D1046,'[1]Employer information'!$I$3:$J$1391,2,FALSE)</f>
        <v xml:space="preserve">Public Education                                  </v>
      </c>
      <c r="D1046" s="33" t="str">
        <f>'[1]Schedule of Pension Amounts LW'!B1039</f>
        <v>1025</v>
      </c>
      <c r="E1046" s="33" t="str">
        <f>IF(ISNA(VLOOKUP(D1046,'[1]Proportionate Shares'!$D$23:$G$1400,2,FALSE)),"",VLOOKUP(D1046,'[1]Proportionate Shares'!$D$23:$G$1400,2,FALSE))</f>
        <v>123907</v>
      </c>
      <c r="F1046" s="33" t="str">
        <f>IF(ISNA(VLOOKUP(D1046,'[1]Proportionate Shares'!$D$23:$G$1400,3,FALSE)),"",VLOOKUP(D1046,'[1]Proportionate Shares'!$D$23:$G$1400,3,FALSE))</f>
        <v/>
      </c>
      <c r="G1046" s="34" t="str">
        <f>VLOOKUP(D1046,'[1]Employer information'!$A$3:$B$1390,2,FALSE)</f>
        <v>PORT ARTHUR ISD</v>
      </c>
      <c r="H1046" s="36">
        <f>IF(ISNA(VLOOKUP(D1046,'[1]Proportionate Shares'!$D$23:$I$1377,6,FALSE)),0,VLOOKUP(D1046,'[1]Proportionate Shares'!$D$23:$I$1377,6,FALSE))</f>
        <v>3.1256095100000002E-4</v>
      </c>
      <c r="I1046" s="105">
        <f>VLOOKUP(D1046,'[1]Schedule of Pension Amounts LW'!$B$15:$E$1399,3,FALSE)</f>
        <v>16267100</v>
      </c>
      <c r="J1046" s="105">
        <f>-IF(ISNA(VLOOKUP(D1046,'[1]Combined Contribution Amounts'!$A$2:$K$1335,5,FALSE)),0,VLOOKUP(D1046,'[1]Combined Contribution Amounts'!$A$2:$K$1335,5,FALSE))</f>
        <v>-1094001</v>
      </c>
      <c r="K1046" s="105">
        <f>-IF(ISNA(VLOOKUP(D1046,'[1]Combined Contribution Amounts'!$A$2:$K$1335,7,FALSE)),0,VLOOKUP(D1046,'[1]Combined Contribution Amounts'!$A$2:$K$1335,7,FALSE))+-IF(ISNA(VLOOKUP(D1046,'[1]Combined Contribution Amounts'!$A$2:$K$1335,8,FALSE)),0,VLOOKUP(D1046,'[1]Combined Contribution Amounts'!$A$2:$K$1335,8,FALSE))+-IF(ISNA(VLOOKUP(D1046,'[1]Combined Contribution Amounts'!$A$2:$K$1335,9,FALSE)),0,VLOOKUP(D1046,'[1]Combined Contribution Amounts'!$A$2:$K$1335,9,FALSE))</f>
        <v>0</v>
      </c>
      <c r="L1046" s="105">
        <f>VLOOKUP(D1046,'[1]Pension Expense Details'!$D$23:$S$1407,16,FALSE)</f>
        <v>1654021</v>
      </c>
      <c r="M1046" s="105">
        <f>ROUND(('[1]68_InOutFlowsCurPrdAndPriorHist'!$F$28-'[1]68_InOutFlowsCurPrdAndPriorHist'!$F$31)*$H1046,0)-VLOOKUP(D1046,'[1]Pension Expense Details'!$D$23:$S$1407,12,FALSE)</f>
        <v>-258875</v>
      </c>
      <c r="N1046" s="105">
        <f>ROUND(('[1]68_InOutFlowsCurPrdAndPriorHist'!$F$29-'[1]68_InOutFlowsCurPrdAndPriorHist'!$F$32)*$H1046,0)-VLOOKUP(D1046,'[1]Pension Expense Details'!$D$23:$S$1407,13,FALSE)</f>
        <v>-1956070</v>
      </c>
      <c r="O1046" s="105">
        <f>ROUND(('[1]68_InOutFlowsCurPrdAndPriorHist'!$F$30-'[1]68_InOutFlowsCurPrdAndPriorHist'!$F$33)*$H1046,0)-VLOOKUP(D1046,'[1]Pension Expense Details'!$D$23:$S$1407,14,FALSE)</f>
        <v>845866</v>
      </c>
      <c r="P1046" s="105">
        <f>ROUND((VLOOKUP(D1046,'[1]Schedule of Pension Amounts LW'!$B$15:$AC$1399,28,FALSE)-VLOOKUP(D1046,'[1]Schedule of Pension Amounts LW'!$B$15:$AC$1399,27,FALSE))*'[1]Schedule of Pension Amounts LW'!AD$4,0)+VLOOKUP(D1046,'[1]Schedule of Pension Amounts LW'!$B$15:$AH$1399,33,FALSE)-VLOOKUP(D1046,'[1]Pension Expense Details'!$D$23:$S$1407,15,FALSE)</f>
        <v>789854</v>
      </c>
      <c r="Q1046" s="98">
        <f t="shared" ref="Q1046:Q1109" si="70">SUM(I1046:K1046,L1046:P1046)</f>
        <v>16247895</v>
      </c>
      <c r="R1046" s="98">
        <f>ROUND('[1]68_InOutFlowsCurPrdAndPrior'!$D$32*IF(ISNA(VLOOKUP(D1046,'[1]Proportionate Shares'!$D$23:$I$1359,6,FALSE)),0,VLOOKUP(D1046,'[1]Proportionate Shares'!$D$23:$I$1359,6,FALSE)),0)</f>
        <v>68256</v>
      </c>
      <c r="S1046" s="98">
        <f>ROUND('[1]68_InOutFlowsCurPrdAndPrior'!$D$33*IF(ISNA(VLOOKUP(D1046,'[1]Proportionate Shares'!$D$23:$I$1359,6,FALSE)),0,VLOOKUP(D1046,'[1]Proportionate Shares'!$D$23:$I$1359,6,FALSE)),0)</f>
        <v>5040895</v>
      </c>
      <c r="T1046" s="98">
        <f>ROUND('[1]68_InOutFlowsCurPrdAndPrior'!$D$35*IF(ISNA(VLOOKUP(D1046,'[1]Proportionate Shares'!$D$23:$I$1359,6,FALSE)),0,VLOOKUP(D1046,'[1]Proportionate Shares'!$D$23:$I$1359,6,FALSE)),0)</f>
        <v>976828</v>
      </c>
      <c r="U1046" s="98">
        <f>VLOOKUP(D1046,'[1]Schedule of Pension Amounts LW'!$B$15:$AS$1399,36,FALSE)</f>
        <v>935272</v>
      </c>
      <c r="V1046" s="99">
        <f t="shared" si="67"/>
        <v>7021251</v>
      </c>
      <c r="W1046" s="98">
        <f>ROUND('[1]68_InOutFlowsCurPrdAndPrior'!$F$32*IF(ISNA(VLOOKUP(D1046,'[1]Proportionate Shares'!$D$23:$I$1359,6,FALSE)),0,VLOOKUP(D1046,'[1]Proportionate Shares'!$D$23:$I$1359,6,FALSE)),0)</f>
        <v>564153</v>
      </c>
      <c r="X1046" s="98">
        <f>ROUND('[1]68_InOutFlowsCurPrdAndPrior'!$F$33*IF(ISNA(VLOOKUP(D1046,'[1]Proportionate Shares'!$D$23:$I$1359,6,FALSE)),0,VLOOKUP(D1046,'[1]Proportionate Shares'!$D$23:$I$1359,6,FALSE)),0)</f>
        <v>2083136</v>
      </c>
      <c r="Y1046" s="98">
        <f>ROUND('[1]68_InOutFlowsCurPrdAndPrior'!$F$35*IF(ISNA(VLOOKUP(D1046,'[1]Proportionate Shares'!$D$23:$I$1359,6,FALSE)),0,VLOOKUP(D1046,'[1]Proportionate Shares'!$D$23:$I$1359,6,FALSE)),0)</f>
        <v>813681</v>
      </c>
      <c r="Z1046" s="98">
        <f>-VLOOKUP(D1046,'[1]Schedule of Pension Amounts LW'!$B$15:$AS$1399,37,FALSE)</f>
        <v>1873945</v>
      </c>
      <c r="AA1046" s="99">
        <f t="shared" si="68"/>
        <v>5334915</v>
      </c>
      <c r="AB1046" s="72">
        <f>VLOOKUP(D1046,'[1]Pension Expense Details'!$D$22:$S$1407,16,FALSE)</f>
        <v>1654021</v>
      </c>
      <c r="AC1046" s="72">
        <f t="shared" si="69"/>
        <v>881991</v>
      </c>
      <c r="AD1046" s="72">
        <f>VLOOKUP(D1046,'[1]Schedule of Pension Amounts LW'!$B$15:$W$1399,22,FALSE)</f>
        <v>2536012</v>
      </c>
    </row>
    <row r="1047" spans="1:30" x14ac:dyDescent="0.3">
      <c r="A1047" s="104"/>
      <c r="B1047" s="33"/>
      <c r="C1047" s="33" t="str">
        <f>VLOOKUP(D1047,'[1]Employer information'!$I$3:$J$1391,2,FALSE)</f>
        <v xml:space="preserve">Public Education                                  </v>
      </c>
      <c r="D1047" s="33" t="str">
        <f>'[1]Schedule of Pension Amounts LW'!B1040</f>
        <v>1406</v>
      </c>
      <c r="E1047" s="33" t="str">
        <f>IF(ISNA(VLOOKUP(D1047,'[1]Proportionate Shares'!$D$23:$G$1400,2,FALSE)),"",VLOOKUP(D1047,'[1]Proportionate Shares'!$D$23:$G$1400,2,FALSE))</f>
        <v>123908</v>
      </c>
      <c r="F1047" s="33" t="str">
        <f>IF(ISNA(VLOOKUP(D1047,'[1]Proportionate Shares'!$D$23:$G$1400,3,FALSE)),"",VLOOKUP(D1047,'[1]Proportionate Shares'!$D$23:$G$1400,3,FALSE))</f>
        <v/>
      </c>
      <c r="G1047" s="34" t="str">
        <f>VLOOKUP(D1047,'[1]Employer information'!$A$3:$B$1390,2,FALSE)</f>
        <v>PORT NECHES-GROVES ISD</v>
      </c>
      <c r="H1047" s="36">
        <f>IF(ISNA(VLOOKUP(D1047,'[1]Proportionate Shares'!$D$23:$I$1377,6,FALSE)),0,VLOOKUP(D1047,'[1]Proportionate Shares'!$D$23:$I$1377,6,FALSE))</f>
        <v>2.5060222800000001E-4</v>
      </c>
      <c r="I1047" s="105">
        <f>VLOOKUP(D1047,'[1]Schedule of Pension Amounts LW'!$B$15:$E$1399,3,FALSE)</f>
        <v>14390909</v>
      </c>
      <c r="J1047" s="105">
        <f>-IF(ISNA(VLOOKUP(D1047,'[1]Combined Contribution Amounts'!$A$2:$K$1335,5,FALSE)),0,VLOOKUP(D1047,'[1]Combined Contribution Amounts'!$A$2:$K$1335,5,FALSE))</f>
        <v>-877138</v>
      </c>
      <c r="K1047" s="105">
        <f>-IF(ISNA(VLOOKUP(D1047,'[1]Combined Contribution Amounts'!$A$2:$K$1335,7,FALSE)),0,VLOOKUP(D1047,'[1]Combined Contribution Amounts'!$A$2:$K$1335,7,FALSE))+-IF(ISNA(VLOOKUP(D1047,'[1]Combined Contribution Amounts'!$A$2:$K$1335,8,FALSE)),0,VLOOKUP(D1047,'[1]Combined Contribution Amounts'!$A$2:$K$1335,8,FALSE))+-IF(ISNA(VLOOKUP(D1047,'[1]Combined Contribution Amounts'!$A$2:$K$1335,9,FALSE)),0,VLOOKUP(D1047,'[1]Combined Contribution Amounts'!$A$2:$K$1335,9,FALSE))</f>
        <v>0</v>
      </c>
      <c r="L1047" s="105">
        <f>VLOOKUP(D1047,'[1]Pension Expense Details'!$D$23:$S$1407,16,FALSE)</f>
        <v>1114206</v>
      </c>
      <c r="M1047" s="105">
        <f>ROUND(('[1]68_InOutFlowsCurPrdAndPriorHist'!$F$28-'[1]68_InOutFlowsCurPrdAndPriorHist'!$F$31)*$H1047,0)-VLOOKUP(D1047,'[1]Pension Expense Details'!$D$23:$S$1407,12,FALSE)</f>
        <v>-207558</v>
      </c>
      <c r="N1047" s="105">
        <f>ROUND(('[1]68_InOutFlowsCurPrdAndPriorHist'!$F$29-'[1]68_InOutFlowsCurPrdAndPriorHist'!$F$32)*$H1047,0)-VLOOKUP(D1047,'[1]Pension Expense Details'!$D$23:$S$1407,13,FALSE)</f>
        <v>-1568320</v>
      </c>
      <c r="O1047" s="105">
        <f>ROUND(('[1]68_InOutFlowsCurPrdAndPriorHist'!$F$30-'[1]68_InOutFlowsCurPrdAndPriorHist'!$F$33)*$H1047,0)-VLOOKUP(D1047,'[1]Pension Expense Details'!$D$23:$S$1407,14,FALSE)</f>
        <v>678190</v>
      </c>
      <c r="P1047" s="105">
        <f>ROUND((VLOOKUP(D1047,'[1]Schedule of Pension Amounts LW'!$B$15:$AC$1399,28,FALSE)-VLOOKUP(D1047,'[1]Schedule of Pension Amounts LW'!$B$15:$AC$1399,27,FALSE))*'[1]Schedule of Pension Amounts LW'!AD$4,0)+VLOOKUP(D1047,'[1]Schedule of Pension Amounts LW'!$B$15:$AH$1399,33,FALSE)-VLOOKUP(D1047,'[1]Pension Expense Details'!$D$23:$S$1407,15,FALSE)</f>
        <v>-503202</v>
      </c>
      <c r="Q1047" s="98">
        <f t="shared" si="70"/>
        <v>13027087</v>
      </c>
      <c r="R1047" s="98">
        <f>ROUND('[1]68_InOutFlowsCurPrdAndPrior'!$D$32*IF(ISNA(VLOOKUP(D1047,'[1]Proportionate Shares'!$D$23:$I$1359,6,FALSE)),0,VLOOKUP(D1047,'[1]Proportionate Shares'!$D$23:$I$1359,6,FALSE)),0)</f>
        <v>54725</v>
      </c>
      <c r="S1047" s="98">
        <f>ROUND('[1]68_InOutFlowsCurPrdAndPrior'!$D$33*IF(ISNA(VLOOKUP(D1047,'[1]Proportionate Shares'!$D$23:$I$1359,6,FALSE)),0,VLOOKUP(D1047,'[1]Proportionate Shares'!$D$23:$I$1359,6,FALSE)),0)</f>
        <v>4041642</v>
      </c>
      <c r="T1047" s="98">
        <f>ROUND('[1]68_InOutFlowsCurPrdAndPrior'!$D$35*IF(ISNA(VLOOKUP(D1047,'[1]Proportionate Shares'!$D$23:$I$1359,6,FALSE)),0,VLOOKUP(D1047,'[1]Proportionate Shares'!$D$23:$I$1359,6,FALSE)),0)</f>
        <v>783192</v>
      </c>
      <c r="U1047" s="98">
        <f>VLOOKUP(D1047,'[1]Schedule of Pension Amounts LW'!$B$15:$AS$1399,36,FALSE)</f>
        <v>1405028</v>
      </c>
      <c r="V1047" s="99">
        <f t="shared" ref="V1047:V1110" si="71">SUM(R1047:U1047)</f>
        <v>6284587</v>
      </c>
      <c r="W1047" s="98">
        <f>ROUND('[1]68_InOutFlowsCurPrdAndPrior'!$F$32*IF(ISNA(VLOOKUP(D1047,'[1]Proportionate Shares'!$D$23:$I$1359,6,FALSE)),0,VLOOKUP(D1047,'[1]Proportionate Shares'!$D$23:$I$1359,6,FALSE)),0)</f>
        <v>452321</v>
      </c>
      <c r="X1047" s="98">
        <f>ROUND('[1]68_InOutFlowsCurPrdAndPrior'!$F$33*IF(ISNA(VLOOKUP(D1047,'[1]Proportionate Shares'!$D$23:$I$1359,6,FALSE)),0,VLOOKUP(D1047,'[1]Proportionate Shares'!$D$23:$I$1359,6,FALSE)),0)</f>
        <v>1670198</v>
      </c>
      <c r="Y1047" s="98">
        <f>ROUND('[1]68_InOutFlowsCurPrdAndPrior'!$F$35*IF(ISNA(VLOOKUP(D1047,'[1]Proportionate Shares'!$D$23:$I$1359,6,FALSE)),0,VLOOKUP(D1047,'[1]Proportionate Shares'!$D$23:$I$1359,6,FALSE)),0)</f>
        <v>652385</v>
      </c>
      <c r="Z1047" s="98">
        <f>-VLOOKUP(D1047,'[1]Schedule of Pension Amounts LW'!$B$15:$AS$1399,37,FALSE)</f>
        <v>346314</v>
      </c>
      <c r="AA1047" s="99">
        <f t="shared" ref="AA1047:AA1110" si="72">SUM(W1047:Z1047)</f>
        <v>3121218</v>
      </c>
      <c r="AB1047" s="72">
        <f>VLOOKUP(D1047,'[1]Pension Expense Details'!$D$22:$S$1407,16,FALSE)</f>
        <v>1114206</v>
      </c>
      <c r="AC1047" s="72">
        <f t="shared" si="69"/>
        <v>1735982</v>
      </c>
      <c r="AD1047" s="72">
        <f>VLOOKUP(D1047,'[1]Schedule of Pension Amounts LW'!$B$15:$W$1399,22,FALSE)</f>
        <v>2850188</v>
      </c>
    </row>
    <row r="1048" spans="1:30" x14ac:dyDescent="0.3">
      <c r="A1048" s="104"/>
      <c r="B1048" s="33"/>
      <c r="C1048" s="33" t="str">
        <f>VLOOKUP(D1048,'[1]Employer information'!$I$3:$J$1391,2,FALSE)</f>
        <v xml:space="preserve">Public Education                                  </v>
      </c>
      <c r="D1048" s="33" t="str">
        <f>'[1]Schedule of Pension Amounts LW'!B1041</f>
        <v>1027</v>
      </c>
      <c r="E1048" s="33" t="str">
        <f>IF(ISNA(VLOOKUP(D1048,'[1]Proportionate Shares'!$D$23:$G$1400,2,FALSE)),"",VLOOKUP(D1048,'[1]Proportionate Shares'!$D$23:$G$1400,2,FALSE))</f>
        <v>085902</v>
      </c>
      <c r="F1048" s="33" t="str">
        <f>IF(ISNA(VLOOKUP(D1048,'[1]Proportionate Shares'!$D$23:$G$1400,3,FALSE)),"",VLOOKUP(D1048,'[1]Proportionate Shares'!$D$23:$G$1400,3,FALSE))</f>
        <v/>
      </c>
      <c r="G1048" s="34" t="str">
        <f>VLOOKUP(D1048,'[1]Employer information'!$A$3:$B$1390,2,FALSE)</f>
        <v>POST ISD</v>
      </c>
      <c r="H1048" s="36">
        <f>IF(ISNA(VLOOKUP(D1048,'[1]Proportionate Shares'!$D$23:$I$1377,6,FALSE)),0,VLOOKUP(D1048,'[1]Proportionate Shares'!$D$23:$I$1377,6,FALSE))</f>
        <v>5.6659763000000001E-5</v>
      </c>
      <c r="I1048" s="105">
        <f>VLOOKUP(D1048,'[1]Schedule of Pension Amounts LW'!$B$15:$E$1399,3,FALSE)</f>
        <v>3477688</v>
      </c>
      <c r="J1048" s="105">
        <f>-IF(ISNA(VLOOKUP(D1048,'[1]Combined Contribution Amounts'!$A$2:$K$1335,5,FALSE)),0,VLOOKUP(D1048,'[1]Combined Contribution Amounts'!$A$2:$K$1335,5,FALSE))</f>
        <v>-198316</v>
      </c>
      <c r="K1048" s="105">
        <f>-IF(ISNA(VLOOKUP(D1048,'[1]Combined Contribution Amounts'!$A$2:$K$1335,7,FALSE)),0,VLOOKUP(D1048,'[1]Combined Contribution Amounts'!$A$2:$K$1335,7,FALSE))+-IF(ISNA(VLOOKUP(D1048,'[1]Combined Contribution Amounts'!$A$2:$K$1335,8,FALSE)),0,VLOOKUP(D1048,'[1]Combined Contribution Amounts'!$A$2:$K$1335,8,FALSE))+-IF(ISNA(VLOOKUP(D1048,'[1]Combined Contribution Amounts'!$A$2:$K$1335,9,FALSE)),0,VLOOKUP(D1048,'[1]Combined Contribution Amounts'!$A$2:$K$1335,9,FALSE))</f>
        <v>0</v>
      </c>
      <c r="L1048" s="105">
        <f>VLOOKUP(D1048,'[1]Pension Expense Details'!$D$23:$S$1407,16,FALSE)</f>
        <v>216712</v>
      </c>
      <c r="M1048" s="105">
        <f>ROUND(('[1]68_InOutFlowsCurPrdAndPriorHist'!$F$28-'[1]68_InOutFlowsCurPrdAndPriorHist'!$F$31)*$H1048,0)-VLOOKUP(D1048,'[1]Pension Expense Details'!$D$23:$S$1407,12,FALSE)</f>
        <v>-46928</v>
      </c>
      <c r="N1048" s="105">
        <f>ROUND(('[1]68_InOutFlowsCurPrdAndPriorHist'!$F$29-'[1]68_InOutFlowsCurPrdAndPriorHist'!$F$32)*$H1048,0)-VLOOKUP(D1048,'[1]Pension Expense Details'!$D$23:$S$1407,13,FALSE)</f>
        <v>-354589</v>
      </c>
      <c r="O1048" s="105">
        <f>ROUND(('[1]68_InOutFlowsCurPrdAndPriorHist'!$F$30-'[1]68_InOutFlowsCurPrdAndPriorHist'!$F$33)*$H1048,0)-VLOOKUP(D1048,'[1]Pension Expense Details'!$D$23:$S$1407,14,FALSE)</f>
        <v>153335</v>
      </c>
      <c r="P1048" s="105">
        <f>ROUND((VLOOKUP(D1048,'[1]Schedule of Pension Amounts LW'!$B$15:$AC$1399,28,FALSE)-VLOOKUP(D1048,'[1]Schedule of Pension Amounts LW'!$B$15:$AC$1399,27,FALSE))*'[1]Schedule of Pension Amounts LW'!AD$4,0)+VLOOKUP(D1048,'[1]Schedule of Pension Amounts LW'!$B$15:$AH$1399,33,FALSE)-VLOOKUP(D1048,'[1]Pension Expense Details'!$D$23:$S$1407,15,FALSE)</f>
        <v>-302550</v>
      </c>
      <c r="Q1048" s="98">
        <f t="shared" si="70"/>
        <v>2945352</v>
      </c>
      <c r="R1048" s="98">
        <f>ROUND('[1]68_InOutFlowsCurPrdAndPrior'!$D$32*IF(ISNA(VLOOKUP(D1048,'[1]Proportionate Shares'!$D$23:$I$1359,6,FALSE)),0,VLOOKUP(D1048,'[1]Proportionate Shares'!$D$23:$I$1359,6,FALSE)),0)</f>
        <v>12373</v>
      </c>
      <c r="S1048" s="98">
        <f>ROUND('[1]68_InOutFlowsCurPrdAndPrior'!$D$33*IF(ISNA(VLOOKUP(D1048,'[1]Proportionate Shares'!$D$23:$I$1359,6,FALSE)),0,VLOOKUP(D1048,'[1]Proportionate Shares'!$D$23:$I$1359,6,FALSE)),0)</f>
        <v>913793</v>
      </c>
      <c r="T1048" s="98">
        <f>ROUND('[1]68_InOutFlowsCurPrdAndPrior'!$D$35*IF(ISNA(VLOOKUP(D1048,'[1]Proportionate Shares'!$D$23:$I$1359,6,FALSE)),0,VLOOKUP(D1048,'[1]Proportionate Shares'!$D$23:$I$1359,6,FALSE)),0)</f>
        <v>177075</v>
      </c>
      <c r="U1048" s="98">
        <f>VLOOKUP(D1048,'[1]Schedule of Pension Amounts LW'!$B$15:$AS$1399,36,FALSE)</f>
        <v>214784</v>
      </c>
      <c r="V1048" s="99">
        <f t="shared" si="71"/>
        <v>1318025</v>
      </c>
      <c r="W1048" s="98">
        <f>ROUND('[1]68_InOutFlowsCurPrdAndPrior'!$F$32*IF(ISNA(VLOOKUP(D1048,'[1]Proportionate Shares'!$D$23:$I$1359,6,FALSE)),0,VLOOKUP(D1048,'[1]Proportionate Shares'!$D$23:$I$1359,6,FALSE)),0)</f>
        <v>102267</v>
      </c>
      <c r="X1048" s="98">
        <f>ROUND('[1]68_InOutFlowsCurPrdAndPrior'!$F$33*IF(ISNA(VLOOKUP(D1048,'[1]Proportionate Shares'!$D$23:$I$1359,6,FALSE)),0,VLOOKUP(D1048,'[1]Proportionate Shares'!$D$23:$I$1359,6,FALSE)),0)</f>
        <v>377622</v>
      </c>
      <c r="Y1048" s="98">
        <f>ROUND('[1]68_InOutFlowsCurPrdAndPrior'!$F$35*IF(ISNA(VLOOKUP(D1048,'[1]Proportionate Shares'!$D$23:$I$1359,6,FALSE)),0,VLOOKUP(D1048,'[1]Proportionate Shares'!$D$23:$I$1359,6,FALSE)),0)</f>
        <v>147501</v>
      </c>
      <c r="Z1048" s="98">
        <f>-VLOOKUP(D1048,'[1]Schedule of Pension Amounts LW'!$B$15:$AS$1399,37,FALSE)</f>
        <v>322751</v>
      </c>
      <c r="AA1048" s="99">
        <f t="shared" si="72"/>
        <v>950141</v>
      </c>
      <c r="AB1048" s="72">
        <f>VLOOKUP(D1048,'[1]Pension Expense Details'!$D$22:$S$1407,16,FALSE)</f>
        <v>216712</v>
      </c>
      <c r="AC1048" s="72">
        <f t="shared" ref="AC1048:AC1111" si="73">AD1048-AB1048</f>
        <v>346410</v>
      </c>
      <c r="AD1048" s="72">
        <f>VLOOKUP(D1048,'[1]Schedule of Pension Amounts LW'!$B$15:$W$1399,22,FALSE)</f>
        <v>563122</v>
      </c>
    </row>
    <row r="1049" spans="1:30" x14ac:dyDescent="0.3">
      <c r="A1049" s="104"/>
      <c r="B1049" s="33"/>
      <c r="C1049" s="33" t="str">
        <f>VLOOKUP(D1049,'[1]Employer information'!$I$3:$J$1391,2,FALSE)</f>
        <v xml:space="preserve">Public Education                                  </v>
      </c>
      <c r="D1049" s="33" t="str">
        <f>'[1]Schedule of Pension Amounts LW'!B1042</f>
        <v>1028</v>
      </c>
      <c r="E1049" s="33" t="str">
        <f>IF(ISNA(VLOOKUP(D1049,'[1]Proportionate Shares'!$D$23:$G$1400,2,FALSE)),"",VLOOKUP(D1049,'[1]Proportionate Shares'!$D$23:$G$1400,2,FALSE))</f>
        <v>007906</v>
      </c>
      <c r="F1049" s="33" t="str">
        <f>IF(ISNA(VLOOKUP(D1049,'[1]Proportionate Shares'!$D$23:$G$1400,3,FALSE)),"",VLOOKUP(D1049,'[1]Proportionate Shares'!$D$23:$G$1400,3,FALSE))</f>
        <v/>
      </c>
      <c r="G1049" s="34" t="str">
        <f>VLOOKUP(D1049,'[1]Employer information'!$A$3:$B$1390,2,FALSE)</f>
        <v>POTEET ISD</v>
      </c>
      <c r="H1049" s="36">
        <f>IF(ISNA(VLOOKUP(D1049,'[1]Proportionate Shares'!$D$23:$I$1377,6,FALSE)),0,VLOOKUP(D1049,'[1]Proportionate Shares'!$D$23:$I$1377,6,FALSE))</f>
        <v>8.6061036000000007E-5</v>
      </c>
      <c r="I1049" s="105">
        <f>VLOOKUP(D1049,'[1]Schedule of Pension Amounts LW'!$B$15:$E$1399,3,FALSE)</f>
        <v>5165096</v>
      </c>
      <c r="J1049" s="105">
        <f>-IF(ISNA(VLOOKUP(D1049,'[1]Combined Contribution Amounts'!$A$2:$K$1335,5,FALSE)),0,VLOOKUP(D1049,'[1]Combined Contribution Amounts'!$A$2:$K$1335,5,FALSE))</f>
        <v>-301224</v>
      </c>
      <c r="K1049" s="105">
        <f>-IF(ISNA(VLOOKUP(D1049,'[1]Combined Contribution Amounts'!$A$2:$K$1335,7,FALSE)),0,VLOOKUP(D1049,'[1]Combined Contribution Amounts'!$A$2:$K$1335,7,FALSE))+-IF(ISNA(VLOOKUP(D1049,'[1]Combined Contribution Amounts'!$A$2:$K$1335,8,FALSE)),0,VLOOKUP(D1049,'[1]Combined Contribution Amounts'!$A$2:$K$1335,8,FALSE))+-IF(ISNA(VLOOKUP(D1049,'[1]Combined Contribution Amounts'!$A$2:$K$1335,9,FALSE)),0,VLOOKUP(D1049,'[1]Combined Contribution Amounts'!$A$2:$K$1335,9,FALSE))</f>
        <v>0</v>
      </c>
      <c r="L1049" s="105">
        <f>VLOOKUP(D1049,'[1]Pension Expense Details'!$D$23:$S$1407,16,FALSE)</f>
        <v>347585</v>
      </c>
      <c r="M1049" s="105">
        <f>ROUND(('[1]68_InOutFlowsCurPrdAndPriorHist'!$F$28-'[1]68_InOutFlowsCurPrdAndPriorHist'!$F$31)*$H1049,0)-VLOOKUP(D1049,'[1]Pension Expense Details'!$D$23:$S$1407,12,FALSE)</f>
        <v>-71279</v>
      </c>
      <c r="N1049" s="105">
        <f>ROUND(('[1]68_InOutFlowsCurPrdAndPriorHist'!$F$29-'[1]68_InOutFlowsCurPrdAndPriorHist'!$F$32)*$H1049,0)-VLOOKUP(D1049,'[1]Pension Expense Details'!$D$23:$S$1407,13,FALSE)</f>
        <v>-538587</v>
      </c>
      <c r="O1049" s="105">
        <f>ROUND(('[1]68_InOutFlowsCurPrdAndPriorHist'!$F$30-'[1]68_InOutFlowsCurPrdAndPriorHist'!$F$33)*$H1049,0)-VLOOKUP(D1049,'[1]Pension Expense Details'!$D$23:$S$1407,14,FALSE)</f>
        <v>232902</v>
      </c>
      <c r="P1049" s="105">
        <f>ROUND((VLOOKUP(D1049,'[1]Schedule of Pension Amounts LW'!$B$15:$AC$1399,28,FALSE)-VLOOKUP(D1049,'[1]Schedule of Pension Amounts LW'!$B$15:$AC$1399,27,FALSE))*'[1]Schedule of Pension Amounts LW'!AD$4,0)+VLOOKUP(D1049,'[1]Schedule of Pension Amounts LW'!$B$15:$AH$1399,33,FALSE)-VLOOKUP(D1049,'[1]Pension Expense Details'!$D$23:$S$1407,15,FALSE)</f>
        <v>-360771</v>
      </c>
      <c r="Q1049" s="98">
        <f t="shared" si="70"/>
        <v>4473722</v>
      </c>
      <c r="R1049" s="98">
        <f>ROUND('[1]68_InOutFlowsCurPrdAndPrior'!$D$32*IF(ISNA(VLOOKUP(D1049,'[1]Proportionate Shares'!$D$23:$I$1359,6,FALSE)),0,VLOOKUP(D1049,'[1]Proportionate Shares'!$D$23:$I$1359,6,FALSE)),0)</f>
        <v>18794</v>
      </c>
      <c r="S1049" s="98">
        <f>ROUND('[1]68_InOutFlowsCurPrdAndPrior'!$D$33*IF(ISNA(VLOOKUP(D1049,'[1]Proportionate Shares'!$D$23:$I$1359,6,FALSE)),0,VLOOKUP(D1049,'[1]Proportionate Shares'!$D$23:$I$1359,6,FALSE)),0)</f>
        <v>1387968</v>
      </c>
      <c r="T1049" s="98">
        <f>ROUND('[1]68_InOutFlowsCurPrdAndPrior'!$D$35*IF(ISNA(VLOOKUP(D1049,'[1]Proportionate Shares'!$D$23:$I$1359,6,FALSE)),0,VLOOKUP(D1049,'[1]Proportionate Shares'!$D$23:$I$1359,6,FALSE)),0)</f>
        <v>268962</v>
      </c>
      <c r="U1049" s="98">
        <f>VLOOKUP(D1049,'[1]Schedule of Pension Amounts LW'!$B$15:$AS$1399,36,FALSE)</f>
        <v>202018</v>
      </c>
      <c r="V1049" s="99">
        <f t="shared" si="71"/>
        <v>1877742</v>
      </c>
      <c r="W1049" s="98">
        <f>ROUND('[1]68_InOutFlowsCurPrdAndPrior'!$F$32*IF(ISNA(VLOOKUP(D1049,'[1]Proportionate Shares'!$D$23:$I$1359,6,FALSE)),0,VLOOKUP(D1049,'[1]Proportionate Shares'!$D$23:$I$1359,6,FALSE)),0)</f>
        <v>155335</v>
      </c>
      <c r="X1049" s="98">
        <f>ROUND('[1]68_InOutFlowsCurPrdAndPrior'!$F$33*IF(ISNA(VLOOKUP(D1049,'[1]Proportionate Shares'!$D$23:$I$1359,6,FALSE)),0,VLOOKUP(D1049,'[1]Proportionate Shares'!$D$23:$I$1359,6,FALSE)),0)</f>
        <v>573574</v>
      </c>
      <c r="Y1049" s="98">
        <f>ROUND('[1]68_InOutFlowsCurPrdAndPrior'!$F$35*IF(ISNA(VLOOKUP(D1049,'[1]Proportionate Shares'!$D$23:$I$1359,6,FALSE)),0,VLOOKUP(D1049,'[1]Proportionate Shares'!$D$23:$I$1359,6,FALSE)),0)</f>
        <v>224040</v>
      </c>
      <c r="Z1049" s="98">
        <f>-VLOOKUP(D1049,'[1]Schedule of Pension Amounts LW'!$B$15:$AS$1399,37,FALSE)</f>
        <v>1117562</v>
      </c>
      <c r="AA1049" s="99">
        <f t="shared" si="72"/>
        <v>2070511</v>
      </c>
      <c r="AB1049" s="72">
        <f>VLOOKUP(D1049,'[1]Pension Expense Details'!$D$22:$S$1407,16,FALSE)</f>
        <v>347585</v>
      </c>
      <c r="AC1049" s="72">
        <f t="shared" si="73"/>
        <v>282359</v>
      </c>
      <c r="AD1049" s="72">
        <f>VLOOKUP(D1049,'[1]Schedule of Pension Amounts LW'!$B$15:$W$1399,22,FALSE)</f>
        <v>629944</v>
      </c>
    </row>
    <row r="1050" spans="1:30" x14ac:dyDescent="0.3">
      <c r="A1050" s="104"/>
      <c r="B1050" s="33"/>
      <c r="C1050" s="33" t="str">
        <f>VLOOKUP(D1050,'[1]Employer information'!$I$3:$J$1391,2,FALSE)</f>
        <v xml:space="preserve">Public Education                                  </v>
      </c>
      <c r="D1050" s="33" t="str">
        <f>'[1]Schedule of Pension Amounts LW'!B1043</f>
        <v>1029</v>
      </c>
      <c r="E1050" s="33" t="str">
        <f>IF(ISNA(VLOOKUP(D1050,'[1]Proportionate Shares'!$D$23:$G$1400,2,FALSE)),"",VLOOKUP(D1050,'[1]Proportionate Shares'!$D$23:$G$1400,2,FALSE))</f>
        <v>247904</v>
      </c>
      <c r="F1050" s="33" t="str">
        <f>IF(ISNA(VLOOKUP(D1050,'[1]Proportionate Shares'!$D$23:$G$1400,3,FALSE)),"",VLOOKUP(D1050,'[1]Proportionate Shares'!$D$23:$G$1400,3,FALSE))</f>
        <v/>
      </c>
      <c r="G1050" s="34" t="str">
        <f>VLOOKUP(D1050,'[1]Employer information'!$A$3:$B$1390,2,FALSE)</f>
        <v>POTH CONS ISD</v>
      </c>
      <c r="H1050" s="36">
        <f>IF(ISNA(VLOOKUP(D1050,'[1]Proportionate Shares'!$D$23:$I$1377,6,FALSE)),0,VLOOKUP(D1050,'[1]Proportionate Shares'!$D$23:$I$1377,6,FALSE))</f>
        <v>4.0294611999999998E-5</v>
      </c>
      <c r="I1050" s="105">
        <f>VLOOKUP(D1050,'[1]Schedule of Pension Amounts LW'!$B$15:$E$1399,3,FALSE)</f>
        <v>2082472</v>
      </c>
      <c r="J1050" s="105">
        <f>-IF(ISNA(VLOOKUP(D1050,'[1]Combined Contribution Amounts'!$A$2:$K$1335,5,FALSE)),0,VLOOKUP(D1050,'[1]Combined Contribution Amounts'!$A$2:$K$1335,5,FALSE))</f>
        <v>-141036</v>
      </c>
      <c r="K1050" s="105">
        <f>-IF(ISNA(VLOOKUP(D1050,'[1]Combined Contribution Amounts'!$A$2:$K$1335,7,FALSE)),0,VLOOKUP(D1050,'[1]Combined Contribution Amounts'!$A$2:$K$1335,7,FALSE))+-IF(ISNA(VLOOKUP(D1050,'[1]Combined Contribution Amounts'!$A$2:$K$1335,8,FALSE)),0,VLOOKUP(D1050,'[1]Combined Contribution Amounts'!$A$2:$K$1335,8,FALSE))+-IF(ISNA(VLOOKUP(D1050,'[1]Combined Contribution Amounts'!$A$2:$K$1335,9,FALSE)),0,VLOOKUP(D1050,'[1]Combined Contribution Amounts'!$A$2:$K$1335,9,FALSE))</f>
        <v>0</v>
      </c>
      <c r="L1050" s="105">
        <f>VLOOKUP(D1050,'[1]Pension Expense Details'!$D$23:$S$1407,16,FALSE)</f>
        <v>215534</v>
      </c>
      <c r="M1050" s="105">
        <f>ROUND(('[1]68_InOutFlowsCurPrdAndPriorHist'!$F$28-'[1]68_InOutFlowsCurPrdAndPriorHist'!$F$31)*$H1050,0)-VLOOKUP(D1050,'[1]Pension Expense Details'!$D$23:$S$1407,12,FALSE)</f>
        <v>-33373</v>
      </c>
      <c r="N1050" s="105">
        <f>ROUND(('[1]68_InOutFlowsCurPrdAndPriorHist'!$F$29-'[1]68_InOutFlowsCurPrdAndPriorHist'!$F$32)*$H1050,0)-VLOOKUP(D1050,'[1]Pension Expense Details'!$D$23:$S$1407,13,FALSE)</f>
        <v>-252172</v>
      </c>
      <c r="O1050" s="105">
        <f>ROUND(('[1]68_InOutFlowsCurPrdAndPriorHist'!$F$30-'[1]68_InOutFlowsCurPrdAndPriorHist'!$F$33)*$H1050,0)-VLOOKUP(D1050,'[1]Pension Expense Details'!$D$23:$S$1407,14,FALSE)</f>
        <v>109047</v>
      </c>
      <c r="P1050" s="105">
        <f>ROUND((VLOOKUP(D1050,'[1]Schedule of Pension Amounts LW'!$B$15:$AC$1399,28,FALSE)-VLOOKUP(D1050,'[1]Schedule of Pension Amounts LW'!$B$15:$AC$1399,27,FALSE))*'[1]Schedule of Pension Amounts LW'!AD$4,0)+VLOOKUP(D1050,'[1]Schedule of Pension Amounts LW'!$B$15:$AH$1399,33,FALSE)-VLOOKUP(D1050,'[1]Pension Expense Details'!$D$23:$S$1407,15,FALSE)</f>
        <v>114168</v>
      </c>
      <c r="Q1050" s="98">
        <f t="shared" si="70"/>
        <v>2094640</v>
      </c>
      <c r="R1050" s="98">
        <f>ROUND('[1]68_InOutFlowsCurPrdAndPrior'!$D$32*IF(ISNA(VLOOKUP(D1050,'[1]Proportionate Shares'!$D$23:$I$1359,6,FALSE)),0,VLOOKUP(D1050,'[1]Proportionate Shares'!$D$23:$I$1359,6,FALSE)),0)</f>
        <v>8799</v>
      </c>
      <c r="S1050" s="98">
        <f>ROUND('[1]68_InOutFlowsCurPrdAndPrior'!$D$33*IF(ISNA(VLOOKUP(D1050,'[1]Proportionate Shares'!$D$23:$I$1359,6,FALSE)),0,VLOOKUP(D1050,'[1]Proportionate Shares'!$D$23:$I$1359,6,FALSE)),0)</f>
        <v>649860</v>
      </c>
      <c r="T1050" s="98">
        <f>ROUND('[1]68_InOutFlowsCurPrdAndPrior'!$D$35*IF(ISNA(VLOOKUP(D1050,'[1]Proportionate Shares'!$D$23:$I$1359,6,FALSE)),0,VLOOKUP(D1050,'[1]Proportionate Shares'!$D$23:$I$1359,6,FALSE)),0)</f>
        <v>125930</v>
      </c>
      <c r="U1050" s="98">
        <f>VLOOKUP(D1050,'[1]Schedule of Pension Amounts LW'!$B$15:$AS$1399,36,FALSE)</f>
        <v>265547</v>
      </c>
      <c r="V1050" s="99">
        <f t="shared" si="71"/>
        <v>1050136</v>
      </c>
      <c r="W1050" s="98">
        <f>ROUND('[1]68_InOutFlowsCurPrdAndPrior'!$F$32*IF(ISNA(VLOOKUP(D1050,'[1]Proportionate Shares'!$D$23:$I$1359,6,FALSE)),0,VLOOKUP(D1050,'[1]Proportionate Shares'!$D$23:$I$1359,6,FALSE)),0)</f>
        <v>72729</v>
      </c>
      <c r="X1050" s="98">
        <f>ROUND('[1]68_InOutFlowsCurPrdAndPrior'!$F$33*IF(ISNA(VLOOKUP(D1050,'[1]Proportionate Shares'!$D$23:$I$1359,6,FALSE)),0,VLOOKUP(D1050,'[1]Proportionate Shares'!$D$23:$I$1359,6,FALSE)),0)</f>
        <v>268553</v>
      </c>
      <c r="Y1050" s="98">
        <f>ROUND('[1]68_InOutFlowsCurPrdAndPrior'!$F$35*IF(ISNA(VLOOKUP(D1050,'[1]Proportionate Shares'!$D$23:$I$1359,6,FALSE)),0,VLOOKUP(D1050,'[1]Proportionate Shares'!$D$23:$I$1359,6,FALSE)),0)</f>
        <v>104898</v>
      </c>
      <c r="Z1050" s="98">
        <f>-VLOOKUP(D1050,'[1]Schedule of Pension Amounts LW'!$B$15:$AS$1399,37,FALSE)</f>
        <v>81305</v>
      </c>
      <c r="AA1050" s="99">
        <f t="shared" si="72"/>
        <v>527485</v>
      </c>
      <c r="AB1050" s="72">
        <f>VLOOKUP(D1050,'[1]Pension Expense Details'!$D$22:$S$1407,16,FALSE)</f>
        <v>215534</v>
      </c>
      <c r="AC1050" s="72">
        <f t="shared" si="73"/>
        <v>231609</v>
      </c>
      <c r="AD1050" s="72">
        <f>VLOOKUP(D1050,'[1]Schedule of Pension Amounts LW'!$B$15:$W$1399,22,FALSE)</f>
        <v>447143</v>
      </c>
    </row>
    <row r="1051" spans="1:30" x14ac:dyDescent="0.3">
      <c r="A1051" s="104"/>
      <c r="B1051" s="33"/>
      <c r="C1051" s="33" t="str">
        <f>VLOOKUP(D1051,'[1]Employer information'!$I$3:$J$1391,2,FALSE)</f>
        <v xml:space="preserve">Public Education                                  </v>
      </c>
      <c r="D1051" s="33" t="str">
        <f>'[1]Schedule of Pension Amounts LW'!B1044</f>
        <v>1932</v>
      </c>
      <c r="E1051" s="33" t="str">
        <f>IF(ISNA(VLOOKUP(D1051,'[1]Proportionate Shares'!$D$23:$G$1400,2,FALSE)),"",VLOOKUP(D1051,'[1]Proportionate Shares'!$D$23:$G$1400,2,FALSE))</f>
        <v>091913</v>
      </c>
      <c r="F1051" s="33" t="str">
        <f>IF(ISNA(VLOOKUP(D1051,'[1]Proportionate Shares'!$D$23:$G$1400,3,FALSE)),"",VLOOKUP(D1051,'[1]Proportionate Shares'!$D$23:$G$1400,3,FALSE))</f>
        <v/>
      </c>
      <c r="G1051" s="34" t="str">
        <f>VLOOKUP(D1051,'[1]Employer information'!$A$3:$B$1390,2,FALSE)</f>
        <v>POTTSBORO ISD</v>
      </c>
      <c r="H1051" s="36">
        <f>IF(ISNA(VLOOKUP(D1051,'[1]Proportionate Shares'!$D$23:$I$1377,6,FALSE)),0,VLOOKUP(D1051,'[1]Proportionate Shares'!$D$23:$I$1377,6,FALSE))</f>
        <v>6.5640597000000001E-5</v>
      </c>
      <c r="I1051" s="105">
        <f>VLOOKUP(D1051,'[1]Schedule of Pension Amounts LW'!$B$15:$E$1399,3,FALSE)</f>
        <v>3701844</v>
      </c>
      <c r="J1051" s="105">
        <f>-IF(ISNA(VLOOKUP(D1051,'[1]Combined Contribution Amounts'!$A$2:$K$1335,5,FALSE)),0,VLOOKUP(D1051,'[1]Combined Contribution Amounts'!$A$2:$K$1335,5,FALSE))</f>
        <v>-229750</v>
      </c>
      <c r="K1051" s="105">
        <f>-IF(ISNA(VLOOKUP(D1051,'[1]Combined Contribution Amounts'!$A$2:$K$1335,7,FALSE)),0,VLOOKUP(D1051,'[1]Combined Contribution Amounts'!$A$2:$K$1335,7,FALSE))+-IF(ISNA(VLOOKUP(D1051,'[1]Combined Contribution Amounts'!$A$2:$K$1335,8,FALSE)),0,VLOOKUP(D1051,'[1]Combined Contribution Amounts'!$A$2:$K$1335,8,FALSE))+-IF(ISNA(VLOOKUP(D1051,'[1]Combined Contribution Amounts'!$A$2:$K$1335,9,FALSE)),0,VLOOKUP(D1051,'[1]Combined Contribution Amounts'!$A$2:$K$1335,9,FALSE))</f>
        <v>0</v>
      </c>
      <c r="L1051" s="105">
        <f>VLOOKUP(D1051,'[1]Pension Expense Details'!$D$23:$S$1407,16,FALSE)</f>
        <v>302470</v>
      </c>
      <c r="M1051" s="105">
        <f>ROUND(('[1]68_InOutFlowsCurPrdAndPriorHist'!$F$28-'[1]68_InOutFlowsCurPrdAndPriorHist'!$F$31)*$H1051,0)-VLOOKUP(D1051,'[1]Pension Expense Details'!$D$23:$S$1407,12,FALSE)</f>
        <v>-54366</v>
      </c>
      <c r="N1051" s="105">
        <f>ROUND(('[1]68_InOutFlowsCurPrdAndPriorHist'!$F$29-'[1]68_InOutFlowsCurPrdAndPriorHist'!$F$32)*$H1051,0)-VLOOKUP(D1051,'[1]Pension Expense Details'!$D$23:$S$1407,13,FALSE)</f>
        <v>-410793</v>
      </c>
      <c r="O1051" s="105">
        <f>ROUND(('[1]68_InOutFlowsCurPrdAndPriorHist'!$F$30-'[1]68_InOutFlowsCurPrdAndPriorHist'!$F$33)*$H1051,0)-VLOOKUP(D1051,'[1]Pension Expense Details'!$D$23:$S$1407,14,FALSE)</f>
        <v>177639</v>
      </c>
      <c r="P1051" s="105">
        <f>ROUND((VLOOKUP(D1051,'[1]Schedule of Pension Amounts LW'!$B$15:$AC$1399,28,FALSE)-VLOOKUP(D1051,'[1]Schedule of Pension Amounts LW'!$B$15:$AC$1399,27,FALSE))*'[1]Schedule of Pension Amounts LW'!AD$4,0)+VLOOKUP(D1051,'[1]Schedule of Pension Amounts LW'!$B$15:$AH$1399,33,FALSE)-VLOOKUP(D1051,'[1]Pension Expense Details'!$D$23:$S$1407,15,FALSE)</f>
        <v>-74841</v>
      </c>
      <c r="Q1051" s="98">
        <f t="shared" si="70"/>
        <v>3412203</v>
      </c>
      <c r="R1051" s="98">
        <f>ROUND('[1]68_InOutFlowsCurPrdAndPrior'!$D$32*IF(ISNA(VLOOKUP(D1051,'[1]Proportionate Shares'!$D$23:$I$1359,6,FALSE)),0,VLOOKUP(D1051,'[1]Proportionate Shares'!$D$23:$I$1359,6,FALSE)),0)</f>
        <v>14334</v>
      </c>
      <c r="S1051" s="98">
        <f>ROUND('[1]68_InOutFlowsCurPrdAndPrior'!$D$33*IF(ISNA(VLOOKUP(D1051,'[1]Proportionate Shares'!$D$23:$I$1359,6,FALSE)),0,VLOOKUP(D1051,'[1]Proportionate Shares'!$D$23:$I$1359,6,FALSE)),0)</f>
        <v>1058633</v>
      </c>
      <c r="T1051" s="98">
        <f>ROUND('[1]68_InOutFlowsCurPrdAndPrior'!$D$35*IF(ISNA(VLOOKUP(D1051,'[1]Proportionate Shares'!$D$23:$I$1359,6,FALSE)),0,VLOOKUP(D1051,'[1]Proportionate Shares'!$D$23:$I$1359,6,FALSE)),0)</f>
        <v>205143</v>
      </c>
      <c r="U1051" s="98">
        <f>VLOOKUP(D1051,'[1]Schedule of Pension Amounts LW'!$B$15:$AS$1399,36,FALSE)</f>
        <v>411483</v>
      </c>
      <c r="V1051" s="99">
        <f t="shared" si="71"/>
        <v>1689593</v>
      </c>
      <c r="W1051" s="98">
        <f>ROUND('[1]68_InOutFlowsCurPrdAndPrior'!$F$32*IF(ISNA(VLOOKUP(D1051,'[1]Proportionate Shares'!$D$23:$I$1359,6,FALSE)),0,VLOOKUP(D1051,'[1]Proportionate Shares'!$D$23:$I$1359,6,FALSE)),0)</f>
        <v>118477</v>
      </c>
      <c r="X1051" s="98">
        <f>ROUND('[1]68_InOutFlowsCurPrdAndPrior'!$F$33*IF(ISNA(VLOOKUP(D1051,'[1]Proportionate Shares'!$D$23:$I$1359,6,FALSE)),0,VLOOKUP(D1051,'[1]Proportionate Shares'!$D$23:$I$1359,6,FALSE)),0)</f>
        <v>437477</v>
      </c>
      <c r="Y1051" s="98">
        <f>ROUND('[1]68_InOutFlowsCurPrdAndPrior'!$F$35*IF(ISNA(VLOOKUP(D1051,'[1]Proportionate Shares'!$D$23:$I$1359,6,FALSE)),0,VLOOKUP(D1051,'[1]Proportionate Shares'!$D$23:$I$1359,6,FALSE)),0)</f>
        <v>170880</v>
      </c>
      <c r="Z1051" s="98">
        <f>-VLOOKUP(D1051,'[1]Schedule of Pension Amounts LW'!$B$15:$AS$1399,37,FALSE)</f>
        <v>94322</v>
      </c>
      <c r="AA1051" s="99">
        <f t="shared" si="72"/>
        <v>821156</v>
      </c>
      <c r="AB1051" s="72">
        <f>VLOOKUP(D1051,'[1]Pension Expense Details'!$D$22:$S$1407,16,FALSE)</f>
        <v>302470</v>
      </c>
      <c r="AC1051" s="72">
        <f t="shared" si="73"/>
        <v>419484</v>
      </c>
      <c r="AD1051" s="72">
        <f>VLOOKUP(D1051,'[1]Schedule of Pension Amounts LW'!$B$15:$W$1399,22,FALSE)</f>
        <v>721954</v>
      </c>
    </row>
    <row r="1052" spans="1:30" x14ac:dyDescent="0.3">
      <c r="A1052" s="104"/>
      <c r="B1052" s="33"/>
      <c r="C1052" s="33" t="str">
        <f>VLOOKUP(D1052,'[1]Employer information'!$I$3:$J$1391,2,FALSE)</f>
        <v xml:space="preserve">Public Education                                  </v>
      </c>
      <c r="D1052" s="33" t="str">
        <f>'[1]Schedule of Pension Amounts LW'!B1045</f>
        <v>1032</v>
      </c>
      <c r="E1052" s="33" t="str">
        <f>IF(ISNA(VLOOKUP(D1052,'[1]Proportionate Shares'!$D$23:$G$1400,2,FALSE)),"",VLOOKUP(D1052,'[1]Proportionate Shares'!$D$23:$G$1400,2,FALSE))</f>
        <v>028906</v>
      </c>
      <c r="F1052" s="33" t="str">
        <f>IF(ISNA(VLOOKUP(D1052,'[1]Proportionate Shares'!$D$23:$G$1400,3,FALSE)),"",VLOOKUP(D1052,'[1]Proportionate Shares'!$D$23:$G$1400,3,FALSE))</f>
        <v/>
      </c>
      <c r="G1052" s="34" t="str">
        <f>VLOOKUP(D1052,'[1]Employer information'!$A$3:$B$1390,2,FALSE)</f>
        <v>PRAIRIE LEA ISD</v>
      </c>
      <c r="H1052" s="36">
        <f>IF(ISNA(VLOOKUP(D1052,'[1]Proportionate Shares'!$D$23:$I$1377,6,FALSE)),0,VLOOKUP(D1052,'[1]Proportionate Shares'!$D$23:$I$1377,6,FALSE))</f>
        <v>1.2484713E-5</v>
      </c>
      <c r="I1052" s="105">
        <f>VLOOKUP(D1052,'[1]Schedule of Pension Amounts LW'!$B$15:$E$1399,3,FALSE)</f>
        <v>602130</v>
      </c>
      <c r="J1052" s="105">
        <f>-IF(ISNA(VLOOKUP(D1052,'[1]Combined Contribution Amounts'!$A$2:$K$1335,5,FALSE)),0,VLOOKUP(D1052,'[1]Combined Contribution Amounts'!$A$2:$K$1335,5,FALSE))</f>
        <v>-43698</v>
      </c>
      <c r="K1052" s="105">
        <f>-IF(ISNA(VLOOKUP(D1052,'[1]Combined Contribution Amounts'!$A$2:$K$1335,7,FALSE)),0,VLOOKUP(D1052,'[1]Combined Contribution Amounts'!$A$2:$K$1335,7,FALSE))+-IF(ISNA(VLOOKUP(D1052,'[1]Combined Contribution Amounts'!$A$2:$K$1335,8,FALSE)),0,VLOOKUP(D1052,'[1]Combined Contribution Amounts'!$A$2:$K$1335,8,FALSE))+-IF(ISNA(VLOOKUP(D1052,'[1]Combined Contribution Amounts'!$A$2:$K$1335,9,FALSE)),0,VLOOKUP(D1052,'[1]Combined Contribution Amounts'!$A$2:$K$1335,9,FALSE))</f>
        <v>0</v>
      </c>
      <c r="L1052" s="105">
        <f>VLOOKUP(D1052,'[1]Pension Expense Details'!$D$23:$S$1407,16,FALSE)</f>
        <v>73553</v>
      </c>
      <c r="M1052" s="105">
        <f>ROUND(('[1]68_InOutFlowsCurPrdAndPriorHist'!$F$28-'[1]68_InOutFlowsCurPrdAndPriorHist'!$F$31)*$H1052,0)-VLOOKUP(D1052,'[1]Pension Expense Details'!$D$23:$S$1407,12,FALSE)</f>
        <v>-10341</v>
      </c>
      <c r="N1052" s="105">
        <f>ROUND(('[1]68_InOutFlowsCurPrdAndPriorHist'!$F$29-'[1]68_InOutFlowsCurPrdAndPriorHist'!$F$32)*$H1052,0)-VLOOKUP(D1052,'[1]Pension Expense Details'!$D$23:$S$1407,13,FALSE)</f>
        <v>-78131</v>
      </c>
      <c r="O1052" s="105">
        <f>ROUND(('[1]68_InOutFlowsCurPrdAndPriorHist'!$F$30-'[1]68_InOutFlowsCurPrdAndPriorHist'!$F$33)*$H1052,0)-VLOOKUP(D1052,'[1]Pension Expense Details'!$D$23:$S$1407,14,FALSE)</f>
        <v>33786</v>
      </c>
      <c r="P1052" s="105">
        <f>ROUND((VLOOKUP(D1052,'[1]Schedule of Pension Amounts LW'!$B$15:$AC$1399,28,FALSE)-VLOOKUP(D1052,'[1]Schedule of Pension Amounts LW'!$B$15:$AC$1399,27,FALSE))*'[1]Schedule of Pension Amounts LW'!AD$4,0)+VLOOKUP(D1052,'[1]Schedule of Pension Amounts LW'!$B$15:$AH$1399,33,FALSE)-VLOOKUP(D1052,'[1]Pension Expense Details'!$D$23:$S$1407,15,FALSE)</f>
        <v>71695</v>
      </c>
      <c r="Q1052" s="98">
        <f t="shared" si="70"/>
        <v>648994</v>
      </c>
      <c r="R1052" s="98">
        <f>ROUND('[1]68_InOutFlowsCurPrdAndPrior'!$D$32*IF(ISNA(VLOOKUP(D1052,'[1]Proportionate Shares'!$D$23:$I$1359,6,FALSE)),0,VLOOKUP(D1052,'[1]Proportionate Shares'!$D$23:$I$1359,6,FALSE)),0)</f>
        <v>2726</v>
      </c>
      <c r="S1052" s="98">
        <f>ROUND('[1]68_InOutFlowsCurPrdAndPrior'!$D$33*IF(ISNA(VLOOKUP(D1052,'[1]Proportionate Shares'!$D$23:$I$1359,6,FALSE)),0,VLOOKUP(D1052,'[1]Proportionate Shares'!$D$23:$I$1359,6,FALSE)),0)</f>
        <v>201350</v>
      </c>
      <c r="T1052" s="98">
        <f>ROUND('[1]68_InOutFlowsCurPrdAndPrior'!$D$35*IF(ISNA(VLOOKUP(D1052,'[1]Proportionate Shares'!$D$23:$I$1359,6,FALSE)),0,VLOOKUP(D1052,'[1]Proportionate Shares'!$D$23:$I$1359,6,FALSE)),0)</f>
        <v>39018</v>
      </c>
      <c r="U1052" s="98">
        <f>VLOOKUP(D1052,'[1]Schedule of Pension Amounts LW'!$B$15:$AS$1399,36,FALSE)</f>
        <v>113704</v>
      </c>
      <c r="V1052" s="99">
        <f t="shared" si="71"/>
        <v>356798</v>
      </c>
      <c r="W1052" s="98">
        <f>ROUND('[1]68_InOutFlowsCurPrdAndPrior'!$F$32*IF(ISNA(VLOOKUP(D1052,'[1]Proportionate Shares'!$D$23:$I$1359,6,FALSE)),0,VLOOKUP(D1052,'[1]Proportionate Shares'!$D$23:$I$1359,6,FALSE)),0)</f>
        <v>22534</v>
      </c>
      <c r="X1052" s="98">
        <f>ROUND('[1]68_InOutFlowsCurPrdAndPrior'!$F$33*IF(ISNA(VLOOKUP(D1052,'[1]Proportionate Shares'!$D$23:$I$1359,6,FALSE)),0,VLOOKUP(D1052,'[1]Proportionate Shares'!$D$23:$I$1359,6,FALSE)),0)</f>
        <v>83207</v>
      </c>
      <c r="Y1052" s="98">
        <f>ROUND('[1]68_InOutFlowsCurPrdAndPrior'!$F$35*IF(ISNA(VLOOKUP(D1052,'[1]Proportionate Shares'!$D$23:$I$1359,6,FALSE)),0,VLOOKUP(D1052,'[1]Proportionate Shares'!$D$23:$I$1359,6,FALSE)),0)</f>
        <v>32501</v>
      </c>
      <c r="Z1052" s="98">
        <f>-VLOOKUP(D1052,'[1]Schedule of Pension Amounts LW'!$B$15:$AS$1399,37,FALSE)</f>
        <v>7916</v>
      </c>
      <c r="AA1052" s="99">
        <f t="shared" si="72"/>
        <v>146158</v>
      </c>
      <c r="AB1052" s="72">
        <f>VLOOKUP(D1052,'[1]Pension Expense Details'!$D$22:$S$1407,16,FALSE)</f>
        <v>73553</v>
      </c>
      <c r="AC1052" s="72">
        <f t="shared" si="73"/>
        <v>74425</v>
      </c>
      <c r="AD1052" s="72">
        <f>VLOOKUP(D1052,'[1]Schedule of Pension Amounts LW'!$B$15:$W$1399,22,FALSE)</f>
        <v>147978</v>
      </c>
    </row>
    <row r="1053" spans="1:30" x14ac:dyDescent="0.3">
      <c r="A1053" s="104"/>
      <c r="B1053" s="33"/>
      <c r="C1053" s="33" t="str">
        <f>VLOOKUP(D1053,'[1]Employer information'!$I$3:$J$1391,2,FALSE)</f>
        <v xml:space="preserve">Public Education                                  </v>
      </c>
      <c r="D1053" s="33" t="str">
        <f>'[1]Schedule of Pension Amounts LW'!B1046</f>
        <v>1623</v>
      </c>
      <c r="E1053" s="33" t="str">
        <f>IF(ISNA(VLOOKUP(D1053,'[1]Proportionate Shares'!$D$23:$G$1400,2,FALSE)),"",VLOOKUP(D1053,'[1]Proportionate Shares'!$D$23:$G$1400,2,FALSE))</f>
        <v>169909</v>
      </c>
      <c r="F1053" s="33" t="str">
        <f>IF(ISNA(VLOOKUP(D1053,'[1]Proportionate Shares'!$D$23:$G$1400,3,FALSE)),"",VLOOKUP(D1053,'[1]Proportionate Shares'!$D$23:$G$1400,3,FALSE))</f>
        <v/>
      </c>
      <c r="G1053" s="34" t="str">
        <f>VLOOKUP(D1053,'[1]Employer information'!$A$3:$B$1390,2,FALSE)</f>
        <v>PRAIRIE VALLEY ISD</v>
      </c>
      <c r="H1053" s="36">
        <f>IF(ISNA(VLOOKUP(D1053,'[1]Proportionate Shares'!$D$23:$I$1377,6,FALSE)),0,VLOOKUP(D1053,'[1]Proportionate Shares'!$D$23:$I$1377,6,FALSE))</f>
        <v>7.567454E-6</v>
      </c>
      <c r="I1053" s="105">
        <f>VLOOKUP(D1053,'[1]Schedule of Pension Amounts LW'!$B$15:$E$1399,3,FALSE)</f>
        <v>405407</v>
      </c>
      <c r="J1053" s="105">
        <f>-IF(ISNA(VLOOKUP(D1053,'[1]Combined Contribution Amounts'!$A$2:$K$1335,5,FALSE)),0,VLOOKUP(D1053,'[1]Combined Contribution Amounts'!$A$2:$K$1335,5,FALSE))</f>
        <v>-26487</v>
      </c>
      <c r="K1053" s="105">
        <f>-IF(ISNA(VLOOKUP(D1053,'[1]Combined Contribution Amounts'!$A$2:$K$1335,7,FALSE)),0,VLOOKUP(D1053,'[1]Combined Contribution Amounts'!$A$2:$K$1335,7,FALSE))+-IF(ISNA(VLOOKUP(D1053,'[1]Combined Contribution Amounts'!$A$2:$K$1335,8,FALSE)),0,VLOOKUP(D1053,'[1]Combined Contribution Amounts'!$A$2:$K$1335,8,FALSE))+-IF(ISNA(VLOOKUP(D1053,'[1]Combined Contribution Amounts'!$A$2:$K$1335,9,FALSE)),0,VLOOKUP(D1053,'[1]Combined Contribution Amounts'!$A$2:$K$1335,9,FALSE))</f>
        <v>0</v>
      </c>
      <c r="L1053" s="105">
        <f>VLOOKUP(D1053,'[1]Pension Expense Details'!$D$23:$S$1407,16,FALSE)</f>
        <v>38228</v>
      </c>
      <c r="M1053" s="105">
        <f>ROUND(('[1]68_InOutFlowsCurPrdAndPriorHist'!$F$28-'[1]68_InOutFlowsCurPrdAndPriorHist'!$F$31)*$H1053,0)-VLOOKUP(D1053,'[1]Pension Expense Details'!$D$23:$S$1407,12,FALSE)</f>
        <v>-6267</v>
      </c>
      <c r="N1053" s="105">
        <f>ROUND(('[1]68_InOutFlowsCurPrdAndPriorHist'!$F$29-'[1]68_InOutFlowsCurPrdAndPriorHist'!$F$32)*$H1053,0)-VLOOKUP(D1053,'[1]Pension Expense Details'!$D$23:$S$1407,13,FALSE)</f>
        <v>-47358</v>
      </c>
      <c r="O1053" s="105">
        <f>ROUND(('[1]68_InOutFlowsCurPrdAndPriorHist'!$F$30-'[1]68_InOutFlowsCurPrdAndPriorHist'!$F$33)*$H1053,0)-VLOOKUP(D1053,'[1]Pension Expense Details'!$D$23:$S$1407,14,FALSE)</f>
        <v>20479</v>
      </c>
      <c r="P1053" s="105">
        <f>ROUND((VLOOKUP(D1053,'[1]Schedule of Pension Amounts LW'!$B$15:$AC$1399,28,FALSE)-VLOOKUP(D1053,'[1]Schedule of Pension Amounts LW'!$B$15:$AC$1399,27,FALSE))*'[1]Schedule of Pension Amounts LW'!AD$4,0)+VLOOKUP(D1053,'[1]Schedule of Pension Amounts LW'!$B$15:$AH$1399,33,FALSE)-VLOOKUP(D1053,'[1]Pension Expense Details'!$D$23:$S$1407,15,FALSE)</f>
        <v>9378</v>
      </c>
      <c r="Q1053" s="98">
        <f t="shared" si="70"/>
        <v>393380</v>
      </c>
      <c r="R1053" s="98">
        <f>ROUND('[1]68_InOutFlowsCurPrdAndPrior'!$D$32*IF(ISNA(VLOOKUP(D1053,'[1]Proportionate Shares'!$D$23:$I$1359,6,FALSE)),0,VLOOKUP(D1053,'[1]Proportionate Shares'!$D$23:$I$1359,6,FALSE)),0)</f>
        <v>1653</v>
      </c>
      <c r="S1053" s="98">
        <f>ROUND('[1]68_InOutFlowsCurPrdAndPrior'!$D$33*IF(ISNA(VLOOKUP(D1053,'[1]Proportionate Shares'!$D$23:$I$1359,6,FALSE)),0,VLOOKUP(D1053,'[1]Proportionate Shares'!$D$23:$I$1359,6,FALSE)),0)</f>
        <v>122046</v>
      </c>
      <c r="T1053" s="98">
        <f>ROUND('[1]68_InOutFlowsCurPrdAndPrior'!$D$35*IF(ISNA(VLOOKUP(D1053,'[1]Proportionate Shares'!$D$23:$I$1359,6,FALSE)),0,VLOOKUP(D1053,'[1]Proportionate Shares'!$D$23:$I$1359,6,FALSE)),0)</f>
        <v>23650</v>
      </c>
      <c r="U1053" s="98">
        <f>VLOOKUP(D1053,'[1]Schedule of Pension Amounts LW'!$B$15:$AS$1399,36,FALSE)</f>
        <v>35979</v>
      </c>
      <c r="V1053" s="99">
        <f t="shared" si="71"/>
        <v>183328</v>
      </c>
      <c r="W1053" s="98">
        <f>ROUND('[1]68_InOutFlowsCurPrdAndPrior'!$F$32*IF(ISNA(VLOOKUP(D1053,'[1]Proportionate Shares'!$D$23:$I$1359,6,FALSE)),0,VLOOKUP(D1053,'[1]Proportionate Shares'!$D$23:$I$1359,6,FALSE)),0)</f>
        <v>13659</v>
      </c>
      <c r="X1053" s="98">
        <f>ROUND('[1]68_InOutFlowsCurPrdAndPrior'!$F$33*IF(ISNA(VLOOKUP(D1053,'[1]Proportionate Shares'!$D$23:$I$1359,6,FALSE)),0,VLOOKUP(D1053,'[1]Proportionate Shares'!$D$23:$I$1359,6,FALSE)),0)</f>
        <v>50435</v>
      </c>
      <c r="Y1053" s="98">
        <f>ROUND('[1]68_InOutFlowsCurPrdAndPrior'!$F$35*IF(ISNA(VLOOKUP(D1053,'[1]Proportionate Shares'!$D$23:$I$1359,6,FALSE)),0,VLOOKUP(D1053,'[1]Proportionate Shares'!$D$23:$I$1359,6,FALSE)),0)</f>
        <v>19700</v>
      </c>
      <c r="Z1053" s="98">
        <f>-VLOOKUP(D1053,'[1]Schedule of Pension Amounts LW'!$B$15:$AS$1399,37,FALSE)</f>
        <v>35966</v>
      </c>
      <c r="AA1053" s="99">
        <f t="shared" si="72"/>
        <v>119760</v>
      </c>
      <c r="AB1053" s="72">
        <f>VLOOKUP(D1053,'[1]Pension Expense Details'!$D$22:$S$1407,16,FALSE)</f>
        <v>38228</v>
      </c>
      <c r="AC1053" s="72">
        <f t="shared" si="73"/>
        <v>38273</v>
      </c>
      <c r="AD1053" s="72">
        <f>VLOOKUP(D1053,'[1]Schedule of Pension Amounts LW'!$B$15:$W$1399,22,FALSE)</f>
        <v>76501</v>
      </c>
    </row>
    <row r="1054" spans="1:30" x14ac:dyDescent="0.3">
      <c r="A1054" s="104"/>
      <c r="B1054" s="33"/>
      <c r="C1054" s="33" t="str">
        <f>VLOOKUP(D1054,'[1]Employer information'!$I$3:$J$1391,2,FALSE)</f>
        <v xml:space="preserve">Public Education                                  </v>
      </c>
      <c r="D1054" s="33" t="str">
        <f>'[1]Schedule of Pension Amounts LW'!B1047</f>
        <v>0400</v>
      </c>
      <c r="E1054" s="33" t="str">
        <f>IF(ISNA(VLOOKUP(D1054,'[1]Proportionate Shares'!$D$23:$G$1400,2,FALSE)),"",VLOOKUP(D1054,'[1]Proportionate Shares'!$D$23:$G$1400,2,FALSE))</f>
        <v>139912</v>
      </c>
      <c r="F1054" s="33" t="str">
        <f>IF(ISNA(VLOOKUP(D1054,'[1]Proportionate Shares'!$D$23:$G$1400,3,FALSE)),"",VLOOKUP(D1054,'[1]Proportionate Shares'!$D$23:$G$1400,3,FALSE))</f>
        <v xml:space="preserve">   </v>
      </c>
      <c r="G1054" s="34" t="str">
        <f>VLOOKUP(D1054,'[1]Employer information'!$A$3:$B$1390,2,FALSE)</f>
        <v>PRAIRILAND ISD</v>
      </c>
      <c r="H1054" s="36">
        <f>IF(ISNA(VLOOKUP(D1054,'[1]Proportionate Shares'!$D$23:$I$1377,6,FALSE)),0,VLOOKUP(D1054,'[1]Proportionate Shares'!$D$23:$I$1377,6,FALSE))</f>
        <v>3.8567243000000003E-5</v>
      </c>
      <c r="I1054" s="105">
        <f>VLOOKUP(D1054,'[1]Schedule of Pension Amounts LW'!$B$15:$E$1399,3,FALSE)</f>
        <v>2116588</v>
      </c>
      <c r="J1054" s="105">
        <f>-IF(ISNA(VLOOKUP(D1054,'[1]Combined Contribution Amounts'!$A$2:$K$1335,5,FALSE)),0,VLOOKUP(D1054,'[1]Combined Contribution Amounts'!$A$2:$K$1335,5,FALSE))</f>
        <v>-134990</v>
      </c>
      <c r="K1054" s="105">
        <f>-IF(ISNA(VLOOKUP(D1054,'[1]Combined Contribution Amounts'!$A$2:$K$1335,7,FALSE)),0,VLOOKUP(D1054,'[1]Combined Contribution Amounts'!$A$2:$K$1335,7,FALSE))+-IF(ISNA(VLOOKUP(D1054,'[1]Combined Contribution Amounts'!$A$2:$K$1335,8,FALSE)),0,VLOOKUP(D1054,'[1]Combined Contribution Amounts'!$A$2:$K$1335,8,FALSE))+-IF(ISNA(VLOOKUP(D1054,'[1]Combined Contribution Amounts'!$A$2:$K$1335,9,FALSE)),0,VLOOKUP(D1054,'[1]Combined Contribution Amounts'!$A$2:$K$1335,9,FALSE))</f>
        <v>0</v>
      </c>
      <c r="L1054" s="105">
        <f>VLOOKUP(D1054,'[1]Pension Expense Details'!$D$23:$S$1407,16,FALSE)</f>
        <v>186902</v>
      </c>
      <c r="M1054" s="105">
        <f>ROUND(('[1]68_InOutFlowsCurPrdAndPriorHist'!$F$28-'[1]68_InOutFlowsCurPrdAndPriorHist'!$F$31)*$H1054,0)-VLOOKUP(D1054,'[1]Pension Expense Details'!$D$23:$S$1407,12,FALSE)</f>
        <v>-31943</v>
      </c>
      <c r="N1054" s="105">
        <f>ROUND(('[1]68_InOutFlowsCurPrdAndPriorHist'!$F$29-'[1]68_InOutFlowsCurPrdAndPriorHist'!$F$32)*$H1054,0)-VLOOKUP(D1054,'[1]Pension Expense Details'!$D$23:$S$1407,13,FALSE)</f>
        <v>-241362</v>
      </c>
      <c r="O1054" s="105">
        <f>ROUND(('[1]68_InOutFlowsCurPrdAndPriorHist'!$F$30-'[1]68_InOutFlowsCurPrdAndPriorHist'!$F$33)*$H1054,0)-VLOOKUP(D1054,'[1]Pension Expense Details'!$D$23:$S$1407,14,FALSE)</f>
        <v>104372</v>
      </c>
      <c r="P1054" s="105">
        <f>ROUND((VLOOKUP(D1054,'[1]Schedule of Pension Amounts LW'!$B$15:$AC$1399,28,FALSE)-VLOOKUP(D1054,'[1]Schedule of Pension Amounts LW'!$B$15:$AC$1399,27,FALSE))*'[1]Schedule of Pension Amounts LW'!AD$4,0)+VLOOKUP(D1054,'[1]Schedule of Pension Amounts LW'!$B$15:$AH$1399,33,FALSE)-VLOOKUP(D1054,'[1]Pension Expense Details'!$D$23:$S$1407,15,FALSE)</f>
        <v>5279</v>
      </c>
      <c r="Q1054" s="98">
        <f t="shared" si="70"/>
        <v>2004846</v>
      </c>
      <c r="R1054" s="98">
        <f>ROUND('[1]68_InOutFlowsCurPrdAndPrior'!$D$32*IF(ISNA(VLOOKUP(D1054,'[1]Proportionate Shares'!$D$23:$I$1359,6,FALSE)),0,VLOOKUP(D1054,'[1]Proportionate Shares'!$D$23:$I$1359,6,FALSE)),0)</f>
        <v>8422</v>
      </c>
      <c r="S1054" s="98">
        <f>ROUND('[1]68_InOutFlowsCurPrdAndPrior'!$D$33*IF(ISNA(VLOOKUP(D1054,'[1]Proportionate Shares'!$D$23:$I$1359,6,FALSE)),0,VLOOKUP(D1054,'[1]Proportionate Shares'!$D$23:$I$1359,6,FALSE)),0)</f>
        <v>622002</v>
      </c>
      <c r="T1054" s="98">
        <f>ROUND('[1]68_InOutFlowsCurPrdAndPrior'!$D$35*IF(ISNA(VLOOKUP(D1054,'[1]Proportionate Shares'!$D$23:$I$1359,6,FALSE)),0,VLOOKUP(D1054,'[1]Proportionate Shares'!$D$23:$I$1359,6,FALSE)),0)</f>
        <v>120532</v>
      </c>
      <c r="U1054" s="98">
        <f>VLOOKUP(D1054,'[1]Schedule of Pension Amounts LW'!$B$15:$AS$1399,36,FALSE)</f>
        <v>187002</v>
      </c>
      <c r="V1054" s="99">
        <f t="shared" si="71"/>
        <v>937958</v>
      </c>
      <c r="W1054" s="98">
        <f>ROUND('[1]68_InOutFlowsCurPrdAndPrior'!$F$32*IF(ISNA(VLOOKUP(D1054,'[1]Proportionate Shares'!$D$23:$I$1359,6,FALSE)),0,VLOOKUP(D1054,'[1]Proportionate Shares'!$D$23:$I$1359,6,FALSE)),0)</f>
        <v>69611</v>
      </c>
      <c r="X1054" s="98">
        <f>ROUND('[1]68_InOutFlowsCurPrdAndPrior'!$F$33*IF(ISNA(VLOOKUP(D1054,'[1]Proportionate Shares'!$D$23:$I$1359,6,FALSE)),0,VLOOKUP(D1054,'[1]Proportionate Shares'!$D$23:$I$1359,6,FALSE)),0)</f>
        <v>257041</v>
      </c>
      <c r="Y1054" s="98">
        <f>ROUND('[1]68_InOutFlowsCurPrdAndPrior'!$F$35*IF(ISNA(VLOOKUP(D1054,'[1]Proportionate Shares'!$D$23:$I$1359,6,FALSE)),0,VLOOKUP(D1054,'[1]Proportionate Shares'!$D$23:$I$1359,6,FALSE)),0)</f>
        <v>100401</v>
      </c>
      <c r="Z1054" s="98">
        <f>-VLOOKUP(D1054,'[1]Schedule of Pension Amounts LW'!$B$15:$AS$1399,37,FALSE)</f>
        <v>27007</v>
      </c>
      <c r="AA1054" s="99">
        <f t="shared" si="72"/>
        <v>454060</v>
      </c>
      <c r="AB1054" s="72">
        <f>VLOOKUP(D1054,'[1]Pension Expense Details'!$D$22:$S$1407,16,FALSE)</f>
        <v>186902</v>
      </c>
      <c r="AC1054" s="72">
        <f t="shared" si="73"/>
        <v>256931</v>
      </c>
      <c r="AD1054" s="72">
        <f>VLOOKUP(D1054,'[1]Schedule of Pension Amounts LW'!$B$15:$W$1399,22,FALSE)</f>
        <v>443833</v>
      </c>
    </row>
    <row r="1055" spans="1:30" x14ac:dyDescent="0.3">
      <c r="A1055" s="104"/>
      <c r="B1055" s="33"/>
      <c r="C1055" s="33" t="str">
        <f>VLOOKUP(D1055,'[1]Employer information'!$I$3:$J$1391,2,FALSE)</f>
        <v xml:space="preserve">Public Education                                  </v>
      </c>
      <c r="D1055" s="33" t="str">
        <f>'[1]Schedule of Pension Amounts LW'!B1048</f>
        <v>1033</v>
      </c>
      <c r="E1055" s="33" t="str">
        <f>IF(ISNA(VLOOKUP(D1055,'[1]Proportionate Shares'!$D$23:$G$1400,2,FALSE)),"",VLOOKUP(D1055,'[1]Proportionate Shares'!$D$23:$G$1400,2,FALSE))</f>
        <v>125905</v>
      </c>
      <c r="F1055" s="33" t="str">
        <f>IF(ISNA(VLOOKUP(D1055,'[1]Proportionate Shares'!$D$23:$G$1400,3,FALSE)),"",VLOOKUP(D1055,'[1]Proportionate Shares'!$D$23:$G$1400,3,FALSE))</f>
        <v/>
      </c>
      <c r="G1055" s="34" t="str">
        <f>VLOOKUP(D1055,'[1]Employer information'!$A$3:$B$1390,2,FALSE)</f>
        <v>PREMONT ISD</v>
      </c>
      <c r="H1055" s="36">
        <f>IF(ISNA(VLOOKUP(D1055,'[1]Proportionate Shares'!$D$23:$I$1377,6,FALSE)),0,VLOOKUP(D1055,'[1]Proportionate Shares'!$D$23:$I$1377,6,FALSE))</f>
        <v>4.0169473999999998E-5</v>
      </c>
      <c r="I1055" s="105">
        <f>VLOOKUP(D1055,'[1]Schedule of Pension Amounts LW'!$B$15:$E$1399,3,FALSE)</f>
        <v>1873152</v>
      </c>
      <c r="J1055" s="105">
        <f>-IF(ISNA(VLOOKUP(D1055,'[1]Combined Contribution Amounts'!$A$2:$K$1335,5,FALSE)),0,VLOOKUP(D1055,'[1]Combined Contribution Amounts'!$A$2:$K$1335,5,FALSE))</f>
        <v>-140598</v>
      </c>
      <c r="K1055" s="105">
        <f>-IF(ISNA(VLOOKUP(D1055,'[1]Combined Contribution Amounts'!$A$2:$K$1335,7,FALSE)),0,VLOOKUP(D1055,'[1]Combined Contribution Amounts'!$A$2:$K$1335,7,FALSE))+-IF(ISNA(VLOOKUP(D1055,'[1]Combined Contribution Amounts'!$A$2:$K$1335,8,FALSE)),0,VLOOKUP(D1055,'[1]Combined Contribution Amounts'!$A$2:$K$1335,8,FALSE))+-IF(ISNA(VLOOKUP(D1055,'[1]Combined Contribution Amounts'!$A$2:$K$1335,9,FALSE)),0,VLOOKUP(D1055,'[1]Combined Contribution Amounts'!$A$2:$K$1335,9,FALSE))</f>
        <v>0</v>
      </c>
      <c r="L1055" s="105">
        <f>VLOOKUP(D1055,'[1]Pension Expense Details'!$D$23:$S$1407,16,FALSE)</f>
        <v>246748</v>
      </c>
      <c r="M1055" s="105">
        <f>ROUND(('[1]68_InOutFlowsCurPrdAndPriorHist'!$F$28-'[1]68_InOutFlowsCurPrdAndPriorHist'!$F$31)*$H1055,0)-VLOOKUP(D1055,'[1]Pension Expense Details'!$D$23:$S$1407,12,FALSE)</f>
        <v>-33270</v>
      </c>
      <c r="N1055" s="105">
        <f>ROUND(('[1]68_InOutFlowsCurPrdAndPriorHist'!$F$29-'[1]68_InOutFlowsCurPrdAndPriorHist'!$F$32)*$H1055,0)-VLOOKUP(D1055,'[1]Pension Expense Details'!$D$23:$S$1407,13,FALSE)</f>
        <v>-251389</v>
      </c>
      <c r="O1055" s="105">
        <f>ROUND(('[1]68_InOutFlowsCurPrdAndPriorHist'!$F$30-'[1]68_InOutFlowsCurPrdAndPriorHist'!$F$33)*$H1055,0)-VLOOKUP(D1055,'[1]Pension Expense Details'!$D$23:$S$1407,14,FALSE)</f>
        <v>108708</v>
      </c>
      <c r="P1055" s="105">
        <f>ROUND((VLOOKUP(D1055,'[1]Schedule of Pension Amounts LW'!$B$15:$AC$1399,28,FALSE)-VLOOKUP(D1055,'[1]Schedule of Pension Amounts LW'!$B$15:$AC$1399,27,FALSE))*'[1]Schedule of Pension Amounts LW'!AD$4,0)+VLOOKUP(D1055,'[1]Schedule of Pension Amounts LW'!$B$15:$AH$1399,33,FALSE)-VLOOKUP(D1055,'[1]Pension Expense Details'!$D$23:$S$1407,15,FALSE)</f>
        <v>284784</v>
      </c>
      <c r="Q1055" s="98">
        <f t="shared" si="70"/>
        <v>2088135</v>
      </c>
      <c r="R1055" s="98">
        <f>ROUND('[1]68_InOutFlowsCurPrdAndPrior'!$D$32*IF(ISNA(VLOOKUP(D1055,'[1]Proportionate Shares'!$D$23:$I$1359,6,FALSE)),0,VLOOKUP(D1055,'[1]Proportionate Shares'!$D$23:$I$1359,6,FALSE)),0)</f>
        <v>8772</v>
      </c>
      <c r="S1055" s="98">
        <f>ROUND('[1]68_InOutFlowsCurPrdAndPrior'!$D$33*IF(ISNA(VLOOKUP(D1055,'[1]Proportionate Shares'!$D$23:$I$1359,6,FALSE)),0,VLOOKUP(D1055,'[1]Proportionate Shares'!$D$23:$I$1359,6,FALSE)),0)</f>
        <v>647842</v>
      </c>
      <c r="T1055" s="98">
        <f>ROUND('[1]68_InOutFlowsCurPrdAndPrior'!$D$35*IF(ISNA(VLOOKUP(D1055,'[1]Proportionate Shares'!$D$23:$I$1359,6,FALSE)),0,VLOOKUP(D1055,'[1]Proportionate Shares'!$D$23:$I$1359,6,FALSE)),0)</f>
        <v>125539</v>
      </c>
      <c r="U1055" s="98">
        <f>VLOOKUP(D1055,'[1]Schedule of Pension Amounts LW'!$B$15:$AS$1399,36,FALSE)</f>
        <v>616855</v>
      </c>
      <c r="V1055" s="99">
        <f t="shared" si="71"/>
        <v>1399008</v>
      </c>
      <c r="W1055" s="98">
        <f>ROUND('[1]68_InOutFlowsCurPrdAndPrior'!$F$32*IF(ISNA(VLOOKUP(D1055,'[1]Proportionate Shares'!$D$23:$I$1359,6,FALSE)),0,VLOOKUP(D1055,'[1]Proportionate Shares'!$D$23:$I$1359,6,FALSE)),0)</f>
        <v>72503</v>
      </c>
      <c r="X1055" s="98">
        <f>ROUND('[1]68_InOutFlowsCurPrdAndPrior'!$F$33*IF(ISNA(VLOOKUP(D1055,'[1]Proportionate Shares'!$D$23:$I$1359,6,FALSE)),0,VLOOKUP(D1055,'[1]Proportionate Shares'!$D$23:$I$1359,6,FALSE)),0)</f>
        <v>267719</v>
      </c>
      <c r="Y1055" s="98">
        <f>ROUND('[1]68_InOutFlowsCurPrdAndPrior'!$F$35*IF(ISNA(VLOOKUP(D1055,'[1]Proportionate Shares'!$D$23:$I$1359,6,FALSE)),0,VLOOKUP(D1055,'[1]Proportionate Shares'!$D$23:$I$1359,6,FALSE)),0)</f>
        <v>104572</v>
      </c>
      <c r="Z1055" s="98">
        <f>-VLOOKUP(D1055,'[1]Schedule of Pension Amounts LW'!$B$15:$AS$1399,37,FALSE)</f>
        <v>272021</v>
      </c>
      <c r="AA1055" s="99">
        <f t="shared" si="72"/>
        <v>716815</v>
      </c>
      <c r="AB1055" s="72">
        <f>VLOOKUP(D1055,'[1]Pension Expense Details'!$D$22:$S$1407,16,FALSE)</f>
        <v>246748</v>
      </c>
      <c r="AC1055" s="72">
        <f t="shared" si="73"/>
        <v>225092</v>
      </c>
      <c r="AD1055" s="72">
        <f>VLOOKUP(D1055,'[1]Schedule of Pension Amounts LW'!$B$15:$W$1399,22,FALSE)</f>
        <v>471840</v>
      </c>
    </row>
    <row r="1056" spans="1:30" x14ac:dyDescent="0.3">
      <c r="A1056" s="104"/>
      <c r="B1056" s="33"/>
      <c r="C1056" s="33" t="str">
        <f>VLOOKUP(D1056,'[1]Employer information'!$I$3:$J$1391,2,FALSE)</f>
        <v xml:space="preserve">Public Education                                  </v>
      </c>
      <c r="D1056" s="33" t="str">
        <f>'[1]Schedule of Pension Amounts LW'!B1049</f>
        <v>1034</v>
      </c>
      <c r="E1056" s="33" t="str">
        <f>IF(ISNA(VLOOKUP(D1056,'[1]Proportionate Shares'!$D$23:$G$1400,2,FALSE)),"",VLOOKUP(D1056,'[1]Proportionate Shares'!$D$23:$G$1400,2,FALSE))</f>
        <v>189902</v>
      </c>
      <c r="F1056" s="33" t="str">
        <f>IF(ISNA(VLOOKUP(D1056,'[1]Proportionate Shares'!$D$23:$G$1400,3,FALSE)),"",VLOOKUP(D1056,'[1]Proportionate Shares'!$D$23:$G$1400,3,FALSE))</f>
        <v/>
      </c>
      <c r="G1056" s="34" t="str">
        <f>VLOOKUP(D1056,'[1]Employer information'!$A$3:$B$1390,2,FALSE)</f>
        <v>PRESIDIO ISD</v>
      </c>
      <c r="H1056" s="36">
        <f>IF(ISNA(VLOOKUP(D1056,'[1]Proportionate Shares'!$D$23:$I$1377,6,FALSE)),0,VLOOKUP(D1056,'[1]Proportionate Shares'!$D$23:$I$1377,6,FALSE))</f>
        <v>7.2716067000000003E-5</v>
      </c>
      <c r="I1056" s="105">
        <f>VLOOKUP(D1056,'[1]Schedule of Pension Amounts LW'!$B$15:$E$1399,3,FALSE)</f>
        <v>4393856</v>
      </c>
      <c r="J1056" s="105">
        <f>-IF(ISNA(VLOOKUP(D1056,'[1]Combined Contribution Amounts'!$A$2:$K$1335,5,FALSE)),0,VLOOKUP(D1056,'[1]Combined Contribution Amounts'!$A$2:$K$1335,5,FALSE))</f>
        <v>-252625</v>
      </c>
      <c r="K1056" s="105">
        <f>-IF(ISNA(VLOOKUP(D1056,'[1]Combined Contribution Amounts'!$A$2:$K$1335,7,FALSE)),0,VLOOKUP(D1056,'[1]Combined Contribution Amounts'!$A$2:$K$1335,7,FALSE))+-IF(ISNA(VLOOKUP(D1056,'[1]Combined Contribution Amounts'!$A$2:$K$1335,8,FALSE)),0,VLOOKUP(D1056,'[1]Combined Contribution Amounts'!$A$2:$K$1335,8,FALSE))+-IF(ISNA(VLOOKUP(D1056,'[1]Combined Contribution Amounts'!$A$2:$K$1335,9,FALSE)),0,VLOOKUP(D1056,'[1]Combined Contribution Amounts'!$A$2:$K$1335,9,FALSE))</f>
        <v>-1890</v>
      </c>
      <c r="L1056" s="105">
        <f>VLOOKUP(D1056,'[1]Pension Expense Details'!$D$23:$S$1407,16,FALSE)</f>
        <v>289022</v>
      </c>
      <c r="M1056" s="105">
        <f>ROUND(('[1]68_InOutFlowsCurPrdAndPriorHist'!$F$28-'[1]68_InOutFlowsCurPrdAndPriorHist'!$F$31)*$H1056,0)-VLOOKUP(D1056,'[1]Pension Expense Details'!$D$23:$S$1407,12,FALSE)</f>
        <v>-60227</v>
      </c>
      <c r="N1056" s="105">
        <f>ROUND(('[1]68_InOutFlowsCurPrdAndPriorHist'!$F$29-'[1]68_InOutFlowsCurPrdAndPriorHist'!$F$32)*$H1056,0)-VLOOKUP(D1056,'[1]Pension Expense Details'!$D$23:$S$1407,13,FALSE)</f>
        <v>-455072</v>
      </c>
      <c r="O1056" s="105">
        <f>ROUND(('[1]68_InOutFlowsCurPrdAndPriorHist'!$F$30-'[1]68_InOutFlowsCurPrdAndPriorHist'!$F$33)*$H1056,0)-VLOOKUP(D1056,'[1]Pension Expense Details'!$D$23:$S$1407,14,FALSE)</f>
        <v>196787</v>
      </c>
      <c r="P1056" s="105">
        <f>ROUND((VLOOKUP(D1056,'[1]Schedule of Pension Amounts LW'!$B$15:$AC$1399,28,FALSE)-VLOOKUP(D1056,'[1]Schedule of Pension Amounts LW'!$B$15:$AC$1399,27,FALSE))*'[1]Schedule of Pension Amounts LW'!AD$4,0)+VLOOKUP(D1056,'[1]Schedule of Pension Amounts LW'!$B$15:$AH$1399,33,FALSE)-VLOOKUP(D1056,'[1]Pension Expense Details'!$D$23:$S$1407,15,FALSE)</f>
        <v>-329843</v>
      </c>
      <c r="Q1056" s="98">
        <f t="shared" si="70"/>
        <v>3780008</v>
      </c>
      <c r="R1056" s="98">
        <f>ROUND('[1]68_InOutFlowsCurPrdAndPrior'!$D$32*IF(ISNA(VLOOKUP(D1056,'[1]Proportionate Shares'!$D$23:$I$1359,6,FALSE)),0,VLOOKUP(D1056,'[1]Proportionate Shares'!$D$23:$I$1359,6,FALSE)),0)</f>
        <v>15879</v>
      </c>
      <c r="S1056" s="98">
        <f>ROUND('[1]68_InOutFlowsCurPrdAndPrior'!$D$33*IF(ISNA(VLOOKUP(D1056,'[1]Proportionate Shares'!$D$23:$I$1359,6,FALSE)),0,VLOOKUP(D1056,'[1]Proportionate Shares'!$D$23:$I$1359,6,FALSE)),0)</f>
        <v>1172744</v>
      </c>
      <c r="T1056" s="98">
        <f>ROUND('[1]68_InOutFlowsCurPrdAndPrior'!$D$35*IF(ISNA(VLOOKUP(D1056,'[1]Proportionate Shares'!$D$23:$I$1359,6,FALSE)),0,VLOOKUP(D1056,'[1]Proportionate Shares'!$D$23:$I$1359,6,FALSE)),0)</f>
        <v>227255</v>
      </c>
      <c r="U1056" s="98">
        <f>VLOOKUP(D1056,'[1]Schedule of Pension Amounts LW'!$B$15:$AS$1399,36,FALSE)</f>
        <v>298674</v>
      </c>
      <c r="V1056" s="99">
        <f t="shared" si="71"/>
        <v>1714552</v>
      </c>
      <c r="W1056" s="98">
        <f>ROUND('[1]68_InOutFlowsCurPrdAndPrior'!$F$32*IF(ISNA(VLOOKUP(D1056,'[1]Proportionate Shares'!$D$23:$I$1359,6,FALSE)),0,VLOOKUP(D1056,'[1]Proportionate Shares'!$D$23:$I$1359,6,FALSE)),0)</f>
        <v>131248</v>
      </c>
      <c r="X1056" s="98">
        <f>ROUND('[1]68_InOutFlowsCurPrdAndPrior'!$F$33*IF(ISNA(VLOOKUP(D1056,'[1]Proportionate Shares'!$D$23:$I$1359,6,FALSE)),0,VLOOKUP(D1056,'[1]Proportionate Shares'!$D$23:$I$1359,6,FALSE)),0)</f>
        <v>484633</v>
      </c>
      <c r="Y1056" s="98">
        <f>ROUND('[1]68_InOutFlowsCurPrdAndPrior'!$F$35*IF(ISNA(VLOOKUP(D1056,'[1]Proportionate Shares'!$D$23:$I$1359,6,FALSE)),0,VLOOKUP(D1056,'[1]Proportionate Shares'!$D$23:$I$1359,6,FALSE)),0)</f>
        <v>189300</v>
      </c>
      <c r="Z1056" s="98">
        <f>-VLOOKUP(D1056,'[1]Schedule of Pension Amounts LW'!$B$15:$AS$1399,37,FALSE)</f>
        <v>540610</v>
      </c>
      <c r="AA1056" s="99">
        <f t="shared" si="72"/>
        <v>1345791</v>
      </c>
      <c r="AB1056" s="72">
        <f>VLOOKUP(D1056,'[1]Pension Expense Details'!$D$22:$S$1407,16,FALSE)</f>
        <v>289022</v>
      </c>
      <c r="AC1056" s="72">
        <f t="shared" si="73"/>
        <v>411379</v>
      </c>
      <c r="AD1056" s="72">
        <f>VLOOKUP(D1056,'[1]Schedule of Pension Amounts LW'!$B$15:$W$1399,22,FALSE)</f>
        <v>700401</v>
      </c>
    </row>
    <row r="1057" spans="1:30" x14ac:dyDescent="0.3">
      <c r="A1057" s="104"/>
      <c r="B1057" s="33"/>
      <c r="C1057" s="33" t="str">
        <f>VLOOKUP(D1057,'[1]Employer information'!$I$3:$J$1391,2,FALSE)</f>
        <v xml:space="preserve">Public Education                                  </v>
      </c>
      <c r="D1057" s="33" t="str">
        <f>'[1]Schedule of Pension Amounts LW'!B1050</f>
        <v>1891</v>
      </c>
      <c r="E1057" s="33" t="str">
        <f>IF(ISNA(VLOOKUP(D1057,'[1]Proportionate Shares'!$D$23:$G$1400,2,FALSE)),"",VLOOKUP(D1057,'[1]Proportionate Shares'!$D$23:$G$1400,2,FALSE))</f>
        <v>167904</v>
      </c>
      <c r="F1057" s="33" t="str">
        <f>IF(ISNA(VLOOKUP(D1057,'[1]Proportionate Shares'!$D$23:$G$1400,3,FALSE)),"",VLOOKUP(D1057,'[1]Proportionate Shares'!$D$23:$G$1400,3,FALSE))</f>
        <v/>
      </c>
      <c r="G1057" s="34" t="str">
        <f>VLOOKUP(D1057,'[1]Employer information'!$A$3:$B$1390,2,FALSE)</f>
        <v>PRIDDY ISD</v>
      </c>
      <c r="H1057" s="36">
        <f>IF(ISNA(VLOOKUP(D1057,'[1]Proportionate Shares'!$D$23:$I$1377,6,FALSE)),0,VLOOKUP(D1057,'[1]Proportionate Shares'!$D$23:$I$1377,6,FALSE))</f>
        <v>1.1106189E-5</v>
      </c>
      <c r="I1057" s="105">
        <f>VLOOKUP(D1057,'[1]Schedule of Pension Amounts LW'!$B$15:$E$1399,3,FALSE)</f>
        <v>605169</v>
      </c>
      <c r="J1057" s="105">
        <f>-IF(ISNA(VLOOKUP(D1057,'[1]Combined Contribution Amounts'!$A$2:$K$1335,5,FALSE)),0,VLOOKUP(D1057,'[1]Combined Contribution Amounts'!$A$2:$K$1335,5,FALSE))</f>
        <v>-38873</v>
      </c>
      <c r="K1057" s="105">
        <f>-IF(ISNA(VLOOKUP(D1057,'[1]Combined Contribution Amounts'!$A$2:$K$1335,7,FALSE)),0,VLOOKUP(D1057,'[1]Combined Contribution Amounts'!$A$2:$K$1335,7,FALSE))+-IF(ISNA(VLOOKUP(D1057,'[1]Combined Contribution Amounts'!$A$2:$K$1335,8,FALSE)),0,VLOOKUP(D1057,'[1]Combined Contribution Amounts'!$A$2:$K$1335,8,FALSE))+-IF(ISNA(VLOOKUP(D1057,'[1]Combined Contribution Amounts'!$A$2:$K$1335,9,FALSE)),0,VLOOKUP(D1057,'[1]Combined Contribution Amounts'!$A$2:$K$1335,9,FALSE))</f>
        <v>0</v>
      </c>
      <c r="L1057" s="105">
        <f>VLOOKUP(D1057,'[1]Pension Expense Details'!$D$23:$S$1407,16,FALSE)</f>
        <v>54504</v>
      </c>
      <c r="M1057" s="105">
        <f>ROUND(('[1]68_InOutFlowsCurPrdAndPriorHist'!$F$28-'[1]68_InOutFlowsCurPrdAndPriorHist'!$F$31)*$H1057,0)-VLOOKUP(D1057,'[1]Pension Expense Details'!$D$23:$S$1407,12,FALSE)</f>
        <v>-9199</v>
      </c>
      <c r="N1057" s="105">
        <f>ROUND(('[1]68_InOutFlowsCurPrdAndPriorHist'!$F$29-'[1]68_InOutFlowsCurPrdAndPriorHist'!$F$32)*$H1057,0)-VLOOKUP(D1057,'[1]Pension Expense Details'!$D$23:$S$1407,13,FALSE)</f>
        <v>-69505</v>
      </c>
      <c r="O1057" s="105">
        <f>ROUND(('[1]68_InOutFlowsCurPrdAndPriorHist'!$F$30-'[1]68_InOutFlowsCurPrdAndPriorHist'!$F$33)*$H1057,0)-VLOOKUP(D1057,'[1]Pension Expense Details'!$D$23:$S$1407,14,FALSE)</f>
        <v>30056</v>
      </c>
      <c r="P1057" s="105">
        <f>ROUND((VLOOKUP(D1057,'[1]Schedule of Pension Amounts LW'!$B$15:$AC$1399,28,FALSE)-VLOOKUP(D1057,'[1]Schedule of Pension Amounts LW'!$B$15:$AC$1399,27,FALSE))*'[1]Schedule of Pension Amounts LW'!AD$4,0)+VLOOKUP(D1057,'[1]Schedule of Pension Amounts LW'!$B$15:$AH$1399,33,FALSE)-VLOOKUP(D1057,'[1]Pension Expense Details'!$D$23:$S$1407,15,FALSE)</f>
        <v>5182</v>
      </c>
      <c r="Q1057" s="98">
        <f t="shared" si="70"/>
        <v>577334</v>
      </c>
      <c r="R1057" s="98">
        <f>ROUND('[1]68_InOutFlowsCurPrdAndPrior'!$D$32*IF(ISNA(VLOOKUP(D1057,'[1]Proportionate Shares'!$D$23:$I$1359,6,FALSE)),0,VLOOKUP(D1057,'[1]Proportionate Shares'!$D$23:$I$1359,6,FALSE)),0)</f>
        <v>2425</v>
      </c>
      <c r="S1057" s="98">
        <f>ROUND('[1]68_InOutFlowsCurPrdAndPrior'!$D$33*IF(ISNA(VLOOKUP(D1057,'[1]Proportionate Shares'!$D$23:$I$1359,6,FALSE)),0,VLOOKUP(D1057,'[1]Proportionate Shares'!$D$23:$I$1359,6,FALSE)),0)</f>
        <v>179117</v>
      </c>
      <c r="T1057" s="98">
        <f>ROUND('[1]68_InOutFlowsCurPrdAndPrior'!$D$35*IF(ISNA(VLOOKUP(D1057,'[1]Proportionate Shares'!$D$23:$I$1359,6,FALSE)),0,VLOOKUP(D1057,'[1]Proportionate Shares'!$D$23:$I$1359,6,FALSE)),0)</f>
        <v>34710</v>
      </c>
      <c r="U1057" s="98">
        <f>VLOOKUP(D1057,'[1]Schedule of Pension Amounts LW'!$B$15:$AS$1399,36,FALSE)</f>
        <v>149845</v>
      </c>
      <c r="V1057" s="99">
        <f t="shared" si="71"/>
        <v>366097</v>
      </c>
      <c r="W1057" s="98">
        <f>ROUND('[1]68_InOutFlowsCurPrdAndPrior'!$F$32*IF(ISNA(VLOOKUP(D1057,'[1]Proportionate Shares'!$D$23:$I$1359,6,FALSE)),0,VLOOKUP(D1057,'[1]Proportionate Shares'!$D$23:$I$1359,6,FALSE)),0)</f>
        <v>20046</v>
      </c>
      <c r="X1057" s="98">
        <f>ROUND('[1]68_InOutFlowsCurPrdAndPrior'!$F$33*IF(ISNA(VLOOKUP(D1057,'[1]Proportionate Shares'!$D$23:$I$1359,6,FALSE)),0,VLOOKUP(D1057,'[1]Proportionate Shares'!$D$23:$I$1359,6,FALSE)),0)</f>
        <v>74020</v>
      </c>
      <c r="Y1057" s="98">
        <f>ROUND('[1]68_InOutFlowsCurPrdAndPrior'!$F$35*IF(ISNA(VLOOKUP(D1057,'[1]Proportionate Shares'!$D$23:$I$1359,6,FALSE)),0,VLOOKUP(D1057,'[1]Proportionate Shares'!$D$23:$I$1359,6,FALSE)),0)</f>
        <v>28912</v>
      </c>
      <c r="Z1057" s="98">
        <f>-VLOOKUP(D1057,'[1]Schedule of Pension Amounts LW'!$B$15:$AS$1399,37,FALSE)</f>
        <v>1</v>
      </c>
      <c r="AA1057" s="99">
        <f t="shared" si="72"/>
        <v>122979</v>
      </c>
      <c r="AB1057" s="72">
        <f>VLOOKUP(D1057,'[1]Pension Expense Details'!$D$22:$S$1407,16,FALSE)</f>
        <v>54504</v>
      </c>
      <c r="AC1057" s="72">
        <f t="shared" si="73"/>
        <v>88090</v>
      </c>
      <c r="AD1057" s="72">
        <f>VLOOKUP(D1057,'[1]Schedule of Pension Amounts LW'!$B$15:$W$1399,22,FALSE)</f>
        <v>142594</v>
      </c>
    </row>
    <row r="1058" spans="1:30" x14ac:dyDescent="0.3">
      <c r="A1058" s="104"/>
      <c r="B1058" s="33"/>
      <c r="C1058" s="33" t="str">
        <f>VLOOKUP(D1058,'[1]Employer information'!$I$3:$J$1391,2,FALSE)</f>
        <v xml:space="preserve">Public Education                                  </v>
      </c>
      <c r="D1058" s="33" t="str">
        <f>'[1]Schedule of Pension Amounts LW'!B1051</f>
        <v>1035</v>
      </c>
      <c r="E1058" s="33" t="str">
        <f>IF(ISNA(VLOOKUP(D1058,'[1]Proportionate Shares'!$D$23:$G$1400,2,FALSE)),"",VLOOKUP(D1058,'[1]Proportionate Shares'!$D$23:$G$1400,2,FALSE))</f>
        <v>043911</v>
      </c>
      <c r="F1058" s="33" t="str">
        <f>IF(ISNA(VLOOKUP(D1058,'[1]Proportionate Shares'!$D$23:$G$1400,3,FALSE)),"",VLOOKUP(D1058,'[1]Proportionate Shares'!$D$23:$G$1400,3,FALSE))</f>
        <v/>
      </c>
      <c r="G1058" s="34" t="str">
        <f>VLOOKUP(D1058,'[1]Employer information'!$A$3:$B$1390,2,FALSE)</f>
        <v>PRINCETON ISD</v>
      </c>
      <c r="H1058" s="36">
        <f>IF(ISNA(VLOOKUP(D1058,'[1]Proportionate Shares'!$D$23:$I$1377,6,FALSE)),0,VLOOKUP(D1058,'[1]Proportionate Shares'!$D$23:$I$1377,6,FALSE))</f>
        <v>2.5486665200000002E-4</v>
      </c>
      <c r="I1058" s="105">
        <f>VLOOKUP(D1058,'[1]Schedule of Pension Amounts LW'!$B$15:$E$1399,3,FALSE)</f>
        <v>13106555</v>
      </c>
      <c r="J1058" s="105">
        <f>-IF(ISNA(VLOOKUP(D1058,'[1]Combined Contribution Amounts'!$A$2:$K$1335,5,FALSE)),0,VLOOKUP(D1058,'[1]Combined Contribution Amounts'!$A$2:$K$1335,5,FALSE))</f>
        <v>-892064</v>
      </c>
      <c r="K1058" s="105">
        <f>-IF(ISNA(VLOOKUP(D1058,'[1]Combined Contribution Amounts'!$A$2:$K$1335,7,FALSE)),0,VLOOKUP(D1058,'[1]Combined Contribution Amounts'!$A$2:$K$1335,7,FALSE))+-IF(ISNA(VLOOKUP(D1058,'[1]Combined Contribution Amounts'!$A$2:$K$1335,8,FALSE)),0,VLOOKUP(D1058,'[1]Combined Contribution Amounts'!$A$2:$K$1335,8,FALSE))+-IF(ISNA(VLOOKUP(D1058,'[1]Combined Contribution Amounts'!$A$2:$K$1335,9,FALSE)),0,VLOOKUP(D1058,'[1]Combined Contribution Amounts'!$A$2:$K$1335,9,FALSE))</f>
        <v>0</v>
      </c>
      <c r="L1058" s="105">
        <f>VLOOKUP(D1058,'[1]Pension Expense Details'!$D$23:$S$1407,16,FALSE)</f>
        <v>1373526</v>
      </c>
      <c r="M1058" s="105">
        <f>ROUND(('[1]68_InOutFlowsCurPrdAndPriorHist'!$F$28-'[1]68_InOutFlowsCurPrdAndPriorHist'!$F$31)*$H1058,0)-VLOOKUP(D1058,'[1]Pension Expense Details'!$D$23:$S$1407,12,FALSE)</f>
        <v>-211090</v>
      </c>
      <c r="N1058" s="105">
        <f>ROUND(('[1]68_InOutFlowsCurPrdAndPriorHist'!$F$29-'[1]68_InOutFlowsCurPrdAndPriorHist'!$F$32)*$H1058,0)-VLOOKUP(D1058,'[1]Pension Expense Details'!$D$23:$S$1407,13,FALSE)</f>
        <v>-1595008</v>
      </c>
      <c r="O1058" s="105">
        <f>ROUND(('[1]68_InOutFlowsCurPrdAndPriorHist'!$F$30-'[1]68_InOutFlowsCurPrdAndPriorHist'!$F$33)*$H1058,0)-VLOOKUP(D1058,'[1]Pension Expense Details'!$D$23:$S$1407,14,FALSE)</f>
        <v>689730</v>
      </c>
      <c r="P1058" s="105">
        <f>ROUND((VLOOKUP(D1058,'[1]Schedule of Pension Amounts LW'!$B$15:$AC$1399,28,FALSE)-VLOOKUP(D1058,'[1]Schedule of Pension Amounts LW'!$B$15:$AC$1399,27,FALSE))*'[1]Schedule of Pension Amounts LW'!AD$4,0)+VLOOKUP(D1058,'[1]Schedule of Pension Amounts LW'!$B$15:$AH$1399,33,FALSE)-VLOOKUP(D1058,'[1]Pension Expense Details'!$D$23:$S$1407,15,FALSE)</f>
        <v>777116</v>
      </c>
      <c r="Q1058" s="98">
        <f t="shared" si="70"/>
        <v>13248765</v>
      </c>
      <c r="R1058" s="98">
        <f>ROUND('[1]68_InOutFlowsCurPrdAndPrior'!$D$32*IF(ISNA(VLOOKUP(D1058,'[1]Proportionate Shares'!$D$23:$I$1359,6,FALSE)),0,VLOOKUP(D1058,'[1]Proportionate Shares'!$D$23:$I$1359,6,FALSE)),0)</f>
        <v>55657</v>
      </c>
      <c r="S1058" s="98">
        <f>ROUND('[1]68_InOutFlowsCurPrdAndPrior'!$D$33*IF(ISNA(VLOOKUP(D1058,'[1]Proportionate Shares'!$D$23:$I$1359,6,FALSE)),0,VLOOKUP(D1058,'[1]Proportionate Shares'!$D$23:$I$1359,6,FALSE)),0)</f>
        <v>4110418</v>
      </c>
      <c r="T1058" s="98">
        <f>ROUND('[1]68_InOutFlowsCurPrdAndPrior'!$D$35*IF(ISNA(VLOOKUP(D1058,'[1]Proportionate Shares'!$D$23:$I$1359,6,FALSE)),0,VLOOKUP(D1058,'[1]Proportionate Shares'!$D$23:$I$1359,6,FALSE)),0)</f>
        <v>796520</v>
      </c>
      <c r="U1058" s="98">
        <f>VLOOKUP(D1058,'[1]Schedule of Pension Amounts LW'!$B$15:$AS$1399,36,FALSE)</f>
        <v>1781707</v>
      </c>
      <c r="V1058" s="99">
        <f t="shared" si="71"/>
        <v>6744302</v>
      </c>
      <c r="W1058" s="98">
        <f>ROUND('[1]68_InOutFlowsCurPrdAndPrior'!$F$32*IF(ISNA(VLOOKUP(D1058,'[1]Proportionate Shares'!$D$23:$I$1359,6,FALSE)),0,VLOOKUP(D1058,'[1]Proportionate Shares'!$D$23:$I$1359,6,FALSE)),0)</f>
        <v>460018</v>
      </c>
      <c r="X1058" s="98">
        <f>ROUND('[1]68_InOutFlowsCurPrdAndPrior'!$F$33*IF(ISNA(VLOOKUP(D1058,'[1]Proportionate Shares'!$D$23:$I$1359,6,FALSE)),0,VLOOKUP(D1058,'[1]Proportionate Shares'!$D$23:$I$1359,6,FALSE)),0)</f>
        <v>1698619</v>
      </c>
      <c r="Y1058" s="98">
        <f>ROUND('[1]68_InOutFlowsCurPrdAndPrior'!$F$35*IF(ISNA(VLOOKUP(D1058,'[1]Proportionate Shares'!$D$23:$I$1359,6,FALSE)),0,VLOOKUP(D1058,'[1]Proportionate Shares'!$D$23:$I$1359,6,FALSE)),0)</f>
        <v>663487</v>
      </c>
      <c r="Z1058" s="98">
        <f>-VLOOKUP(D1058,'[1]Schedule of Pension Amounts LW'!$B$15:$AS$1399,37,FALSE)</f>
        <v>144</v>
      </c>
      <c r="AA1058" s="99">
        <f t="shared" si="72"/>
        <v>2822268</v>
      </c>
      <c r="AB1058" s="72">
        <f>VLOOKUP(D1058,'[1]Pension Expense Details'!$D$22:$S$1407,16,FALSE)</f>
        <v>1373526</v>
      </c>
      <c r="AC1058" s="72">
        <f t="shared" si="73"/>
        <v>1580615</v>
      </c>
      <c r="AD1058" s="72">
        <f>VLOOKUP(D1058,'[1]Schedule of Pension Amounts LW'!$B$15:$W$1399,22,FALSE)</f>
        <v>2954141</v>
      </c>
    </row>
    <row r="1059" spans="1:30" x14ac:dyDescent="0.3">
      <c r="A1059" s="104"/>
      <c r="B1059" s="33"/>
      <c r="C1059" s="33" t="str">
        <f>VLOOKUP(D1059,'[1]Employer information'!$I$3:$J$1391,2,FALSE)</f>
        <v xml:space="preserve">Public Education                                  </v>
      </c>
      <c r="D1059" s="33" t="str">
        <f>'[1]Schedule of Pension Amounts LW'!B1052</f>
        <v>0924</v>
      </c>
      <c r="E1059" s="33" t="str">
        <f>IF(ISNA(VLOOKUP(D1059,'[1]Proportionate Shares'!$D$23:$G$1400,2,FALSE)),"",VLOOKUP(D1059,'[1]Proportionate Shares'!$D$23:$G$1400,2,FALSE))</f>
        <v>098903</v>
      </c>
      <c r="F1059" s="33" t="str">
        <f>IF(ISNA(VLOOKUP(D1059,'[1]Proportionate Shares'!$D$23:$G$1400,3,FALSE)),"",VLOOKUP(D1059,'[1]Proportionate Shares'!$D$23:$G$1400,3,FALSE))</f>
        <v xml:space="preserve">   </v>
      </c>
      <c r="G1059" s="34" t="str">
        <f>VLOOKUP(D1059,'[1]Employer information'!$A$3:$B$1390,2,FALSE)</f>
        <v>PRINGLE-MORSE CONS ISD</v>
      </c>
      <c r="H1059" s="36">
        <f>IF(ISNA(VLOOKUP(D1059,'[1]Proportionate Shares'!$D$23:$I$1377,6,FALSE)),0,VLOOKUP(D1059,'[1]Proportionate Shares'!$D$23:$I$1377,6,FALSE))</f>
        <v>8.5402770000000006E-6</v>
      </c>
      <c r="I1059" s="105">
        <f>VLOOKUP(D1059,'[1]Schedule of Pension Amounts LW'!$B$15:$E$1399,3,FALSE)</f>
        <v>497494</v>
      </c>
      <c r="J1059" s="105">
        <f>-IF(ISNA(VLOOKUP(D1059,'[1]Combined Contribution Amounts'!$A$2:$K$1335,5,FALSE)),0,VLOOKUP(D1059,'[1]Combined Contribution Amounts'!$A$2:$K$1335,5,FALSE))</f>
        <v>-29892</v>
      </c>
      <c r="K1059" s="105">
        <f>-IF(ISNA(VLOOKUP(D1059,'[1]Combined Contribution Amounts'!$A$2:$K$1335,7,FALSE)),0,VLOOKUP(D1059,'[1]Combined Contribution Amounts'!$A$2:$K$1335,7,FALSE))+-IF(ISNA(VLOOKUP(D1059,'[1]Combined Contribution Amounts'!$A$2:$K$1335,8,FALSE)),0,VLOOKUP(D1059,'[1]Combined Contribution Amounts'!$A$2:$K$1335,8,FALSE))+-IF(ISNA(VLOOKUP(D1059,'[1]Combined Contribution Amounts'!$A$2:$K$1335,9,FALSE)),0,VLOOKUP(D1059,'[1]Combined Contribution Amounts'!$A$2:$K$1335,9,FALSE))</f>
        <v>0</v>
      </c>
      <c r="L1059" s="105">
        <f>VLOOKUP(D1059,'[1]Pension Expense Details'!$D$23:$S$1407,16,FALSE)</f>
        <v>36860</v>
      </c>
      <c r="M1059" s="105">
        <f>ROUND(('[1]68_InOutFlowsCurPrdAndPriorHist'!$F$28-'[1]68_InOutFlowsCurPrdAndPriorHist'!$F$31)*$H1059,0)-VLOOKUP(D1059,'[1]Pension Expense Details'!$D$23:$S$1407,12,FALSE)</f>
        <v>-7073</v>
      </c>
      <c r="N1059" s="105">
        <f>ROUND(('[1]68_InOutFlowsCurPrdAndPriorHist'!$F$29-'[1]68_InOutFlowsCurPrdAndPriorHist'!$F$32)*$H1059,0)-VLOOKUP(D1059,'[1]Pension Expense Details'!$D$23:$S$1407,13,FALSE)</f>
        <v>-53447</v>
      </c>
      <c r="O1059" s="105">
        <f>ROUND(('[1]68_InOutFlowsCurPrdAndPriorHist'!$F$30-'[1]68_InOutFlowsCurPrdAndPriorHist'!$F$33)*$H1059,0)-VLOOKUP(D1059,'[1]Pension Expense Details'!$D$23:$S$1407,14,FALSE)</f>
        <v>23112</v>
      </c>
      <c r="P1059" s="105">
        <f>ROUND((VLOOKUP(D1059,'[1]Schedule of Pension Amounts LW'!$B$15:$AC$1399,28,FALSE)-VLOOKUP(D1059,'[1]Schedule of Pension Amounts LW'!$B$15:$AC$1399,27,FALSE))*'[1]Schedule of Pension Amounts LW'!AD$4,0)+VLOOKUP(D1059,'[1]Schedule of Pension Amounts LW'!$B$15:$AH$1399,33,FALSE)-VLOOKUP(D1059,'[1]Pension Expense Details'!$D$23:$S$1407,15,FALSE)</f>
        <v>-23104</v>
      </c>
      <c r="Q1059" s="98">
        <f t="shared" si="70"/>
        <v>443950</v>
      </c>
      <c r="R1059" s="98">
        <f>ROUND('[1]68_InOutFlowsCurPrdAndPrior'!$D$32*IF(ISNA(VLOOKUP(D1059,'[1]Proportionate Shares'!$D$23:$I$1359,6,FALSE)),0,VLOOKUP(D1059,'[1]Proportionate Shares'!$D$23:$I$1359,6,FALSE)),0)</f>
        <v>1865</v>
      </c>
      <c r="S1059" s="98">
        <f>ROUND('[1]68_InOutFlowsCurPrdAndPrior'!$D$33*IF(ISNA(VLOOKUP(D1059,'[1]Proportionate Shares'!$D$23:$I$1359,6,FALSE)),0,VLOOKUP(D1059,'[1]Proportionate Shares'!$D$23:$I$1359,6,FALSE)),0)</f>
        <v>137735</v>
      </c>
      <c r="T1059" s="98">
        <f>ROUND('[1]68_InOutFlowsCurPrdAndPrior'!$D$35*IF(ISNA(VLOOKUP(D1059,'[1]Proportionate Shares'!$D$23:$I$1359,6,FALSE)),0,VLOOKUP(D1059,'[1]Proportionate Shares'!$D$23:$I$1359,6,FALSE)),0)</f>
        <v>26690</v>
      </c>
      <c r="U1059" s="98">
        <f>VLOOKUP(D1059,'[1]Schedule of Pension Amounts LW'!$B$15:$AS$1399,36,FALSE)</f>
        <v>35397</v>
      </c>
      <c r="V1059" s="99">
        <f t="shared" si="71"/>
        <v>201687</v>
      </c>
      <c r="W1059" s="98">
        <f>ROUND('[1]68_InOutFlowsCurPrdAndPrior'!$F$32*IF(ISNA(VLOOKUP(D1059,'[1]Proportionate Shares'!$D$23:$I$1359,6,FALSE)),0,VLOOKUP(D1059,'[1]Proportionate Shares'!$D$23:$I$1359,6,FALSE)),0)</f>
        <v>15415</v>
      </c>
      <c r="X1059" s="98">
        <f>ROUND('[1]68_InOutFlowsCurPrdAndPrior'!$F$33*IF(ISNA(VLOOKUP(D1059,'[1]Proportionate Shares'!$D$23:$I$1359,6,FALSE)),0,VLOOKUP(D1059,'[1]Proportionate Shares'!$D$23:$I$1359,6,FALSE)),0)</f>
        <v>56919</v>
      </c>
      <c r="Y1059" s="98">
        <f>ROUND('[1]68_InOutFlowsCurPrdAndPrior'!$F$35*IF(ISNA(VLOOKUP(D1059,'[1]Proportionate Shares'!$D$23:$I$1359,6,FALSE)),0,VLOOKUP(D1059,'[1]Proportionate Shares'!$D$23:$I$1359,6,FALSE)),0)</f>
        <v>22233</v>
      </c>
      <c r="Z1059" s="98">
        <f>-VLOOKUP(D1059,'[1]Schedule of Pension Amounts LW'!$B$15:$AS$1399,37,FALSE)</f>
        <v>35786</v>
      </c>
      <c r="AA1059" s="99">
        <f t="shared" si="72"/>
        <v>130353</v>
      </c>
      <c r="AB1059" s="72">
        <f>VLOOKUP(D1059,'[1]Pension Expense Details'!$D$22:$S$1407,16,FALSE)</f>
        <v>36860</v>
      </c>
      <c r="AC1059" s="72">
        <f t="shared" si="73"/>
        <v>51770</v>
      </c>
      <c r="AD1059" s="72">
        <f>VLOOKUP(D1059,'[1]Schedule of Pension Amounts LW'!$B$15:$W$1399,22,FALSE)</f>
        <v>88630</v>
      </c>
    </row>
    <row r="1060" spans="1:30" x14ac:dyDescent="0.3">
      <c r="A1060" s="104"/>
      <c r="B1060" s="33"/>
      <c r="C1060" s="33" t="str">
        <f>VLOOKUP(D1060,'[1]Employer information'!$I$3:$J$1391,2,FALSE)</f>
        <v xml:space="preserve">Public Education                                  </v>
      </c>
      <c r="D1060" s="33" t="str">
        <f>'[1]Schedule of Pension Amounts LW'!B1053</f>
        <v>1037</v>
      </c>
      <c r="E1060" s="33" t="str">
        <f>IF(ISNA(VLOOKUP(D1060,'[1]Proportionate Shares'!$D$23:$G$1400,2,FALSE)),"",VLOOKUP(D1060,'[1]Proportionate Shares'!$D$23:$G$1400,2,FALSE))</f>
        <v>108910</v>
      </c>
      <c r="F1060" s="33" t="str">
        <f>IF(ISNA(VLOOKUP(D1060,'[1]Proportionate Shares'!$D$23:$G$1400,3,FALSE)),"",VLOOKUP(D1060,'[1]Proportionate Shares'!$D$23:$G$1400,3,FALSE))</f>
        <v/>
      </c>
      <c r="G1060" s="34" t="str">
        <f>VLOOKUP(D1060,'[1]Employer information'!$A$3:$B$1390,2,FALSE)</f>
        <v>PROGRESO ISD</v>
      </c>
      <c r="H1060" s="36">
        <f>IF(ISNA(VLOOKUP(D1060,'[1]Proportionate Shares'!$D$23:$I$1377,6,FALSE)),0,VLOOKUP(D1060,'[1]Proportionate Shares'!$D$23:$I$1377,6,FALSE))</f>
        <v>1.1005506700000001E-4</v>
      </c>
      <c r="I1060" s="105">
        <f>VLOOKUP(D1060,'[1]Schedule of Pension Amounts LW'!$B$15:$E$1399,3,FALSE)</f>
        <v>7136168</v>
      </c>
      <c r="J1060" s="105">
        <f>-IF(ISNA(VLOOKUP(D1060,'[1]Combined Contribution Amounts'!$A$2:$K$1335,5,FALSE)),0,VLOOKUP(D1060,'[1]Combined Contribution Amounts'!$A$2:$K$1335,5,FALSE))</f>
        <v>-385206</v>
      </c>
      <c r="K1060" s="105">
        <f>-IF(ISNA(VLOOKUP(D1060,'[1]Combined Contribution Amounts'!$A$2:$K$1335,7,FALSE)),0,VLOOKUP(D1060,'[1]Combined Contribution Amounts'!$A$2:$K$1335,7,FALSE))+-IF(ISNA(VLOOKUP(D1060,'[1]Combined Contribution Amounts'!$A$2:$K$1335,8,FALSE)),0,VLOOKUP(D1060,'[1]Combined Contribution Amounts'!$A$2:$K$1335,8,FALSE))+-IF(ISNA(VLOOKUP(D1060,'[1]Combined Contribution Amounts'!$A$2:$K$1335,9,FALSE)),0,VLOOKUP(D1060,'[1]Combined Contribution Amounts'!$A$2:$K$1335,9,FALSE))</f>
        <v>0</v>
      </c>
      <c r="L1060" s="105">
        <f>VLOOKUP(D1060,'[1]Pension Expense Details'!$D$23:$S$1407,16,FALSE)</f>
        <v>361027</v>
      </c>
      <c r="M1060" s="105">
        <f>ROUND(('[1]68_InOutFlowsCurPrdAndPriorHist'!$F$28-'[1]68_InOutFlowsCurPrdAndPriorHist'!$F$31)*$H1060,0)-VLOOKUP(D1060,'[1]Pension Expense Details'!$D$23:$S$1407,12,FALSE)</f>
        <v>-91151</v>
      </c>
      <c r="N1060" s="105">
        <f>ROUND(('[1]68_InOutFlowsCurPrdAndPriorHist'!$F$29-'[1]68_InOutFlowsCurPrdAndPriorHist'!$F$32)*$H1060,0)-VLOOKUP(D1060,'[1]Pension Expense Details'!$D$23:$S$1407,13,FALSE)</f>
        <v>-688748</v>
      </c>
      <c r="O1060" s="105">
        <f>ROUND(('[1]68_InOutFlowsCurPrdAndPriorHist'!$F$30-'[1]68_InOutFlowsCurPrdAndPriorHist'!$F$33)*$H1060,0)-VLOOKUP(D1060,'[1]Pension Expense Details'!$D$23:$S$1407,14,FALSE)</f>
        <v>297835</v>
      </c>
      <c r="P1060" s="105">
        <f>ROUND((VLOOKUP(D1060,'[1]Schedule of Pension Amounts LW'!$B$15:$AC$1399,28,FALSE)-VLOOKUP(D1060,'[1]Schedule of Pension Amounts LW'!$B$15:$AC$1399,27,FALSE))*'[1]Schedule of Pension Amounts LW'!AD$4,0)+VLOOKUP(D1060,'[1]Schedule of Pension Amounts LW'!$B$15:$AH$1399,33,FALSE)-VLOOKUP(D1060,'[1]Pension Expense Details'!$D$23:$S$1407,15,FALSE)</f>
        <v>-908919</v>
      </c>
      <c r="Q1060" s="98">
        <f t="shared" si="70"/>
        <v>5721006</v>
      </c>
      <c r="R1060" s="98">
        <f>ROUND('[1]68_InOutFlowsCurPrdAndPrior'!$D$32*IF(ISNA(VLOOKUP(D1060,'[1]Proportionate Shares'!$D$23:$I$1359,6,FALSE)),0,VLOOKUP(D1060,'[1]Proportionate Shares'!$D$23:$I$1359,6,FALSE)),0)</f>
        <v>24033</v>
      </c>
      <c r="S1060" s="98">
        <f>ROUND('[1]68_InOutFlowsCurPrdAndPrior'!$D$33*IF(ISNA(VLOOKUP(D1060,'[1]Proportionate Shares'!$D$23:$I$1359,6,FALSE)),0,VLOOKUP(D1060,'[1]Proportionate Shares'!$D$23:$I$1359,6,FALSE)),0)</f>
        <v>1774937</v>
      </c>
      <c r="T1060" s="98">
        <f>ROUND('[1]68_InOutFlowsCurPrdAndPrior'!$D$35*IF(ISNA(VLOOKUP(D1060,'[1]Proportionate Shares'!$D$23:$I$1359,6,FALSE)),0,VLOOKUP(D1060,'[1]Proportionate Shares'!$D$23:$I$1359,6,FALSE)),0)</f>
        <v>343949</v>
      </c>
      <c r="U1060" s="98">
        <f>VLOOKUP(D1060,'[1]Schedule of Pension Amounts LW'!$B$15:$AS$1399,36,FALSE)</f>
        <v>443611</v>
      </c>
      <c r="V1060" s="99">
        <f t="shared" si="71"/>
        <v>2586530</v>
      </c>
      <c r="W1060" s="98">
        <f>ROUND('[1]68_InOutFlowsCurPrdAndPrior'!$F$32*IF(ISNA(VLOOKUP(D1060,'[1]Proportionate Shares'!$D$23:$I$1359,6,FALSE)),0,VLOOKUP(D1060,'[1]Proportionate Shares'!$D$23:$I$1359,6,FALSE)),0)</f>
        <v>198642</v>
      </c>
      <c r="X1060" s="98">
        <f>ROUND('[1]68_InOutFlowsCurPrdAndPrior'!$F$33*IF(ISNA(VLOOKUP(D1060,'[1]Proportionate Shares'!$D$23:$I$1359,6,FALSE)),0,VLOOKUP(D1060,'[1]Proportionate Shares'!$D$23:$I$1359,6,FALSE)),0)</f>
        <v>733488</v>
      </c>
      <c r="Y1060" s="98">
        <f>ROUND('[1]68_InOutFlowsCurPrdAndPrior'!$F$35*IF(ISNA(VLOOKUP(D1060,'[1]Proportionate Shares'!$D$23:$I$1359,6,FALSE)),0,VLOOKUP(D1060,'[1]Proportionate Shares'!$D$23:$I$1359,6,FALSE)),0)</f>
        <v>286503</v>
      </c>
      <c r="Z1060" s="98">
        <f>-VLOOKUP(D1060,'[1]Schedule of Pension Amounts LW'!$B$15:$AS$1399,37,FALSE)</f>
        <v>728990</v>
      </c>
      <c r="AA1060" s="99">
        <f t="shared" si="72"/>
        <v>1947623</v>
      </c>
      <c r="AB1060" s="72">
        <f>VLOOKUP(D1060,'[1]Pension Expense Details'!$D$22:$S$1407,16,FALSE)</f>
        <v>361027</v>
      </c>
      <c r="AC1060" s="72">
        <f t="shared" si="73"/>
        <v>744356</v>
      </c>
      <c r="AD1060" s="72">
        <f>VLOOKUP(D1060,'[1]Schedule of Pension Amounts LW'!$B$15:$W$1399,22,FALSE)</f>
        <v>1105383</v>
      </c>
    </row>
    <row r="1061" spans="1:30" x14ac:dyDescent="0.3">
      <c r="A1061" s="104"/>
      <c r="B1061" s="33"/>
      <c r="C1061" s="33" t="str">
        <f>VLOOKUP(D1061,'[1]Employer information'!$I$3:$J$1391,2,FALSE)</f>
        <v xml:space="preserve">Public Education                                  </v>
      </c>
      <c r="D1061" s="33" t="str">
        <f>'[1]Schedule of Pension Amounts LW'!B1054</f>
        <v>1326</v>
      </c>
      <c r="E1061" s="33" t="str">
        <f>IF(ISNA(VLOOKUP(D1061,'[1]Proportionate Shares'!$D$23:$G$1400,2,FALSE)),"",VLOOKUP(D1061,'[1]Proportionate Shares'!$D$23:$G$1400,2,FALSE))</f>
        <v>043912</v>
      </c>
      <c r="F1061" s="33" t="str">
        <f>IF(ISNA(VLOOKUP(D1061,'[1]Proportionate Shares'!$D$23:$G$1400,3,FALSE)),"",VLOOKUP(D1061,'[1]Proportionate Shares'!$D$23:$G$1400,3,FALSE))</f>
        <v/>
      </c>
      <c r="G1061" s="34" t="str">
        <f>VLOOKUP(D1061,'[1]Employer information'!$A$3:$B$1390,2,FALSE)</f>
        <v>PROSPER ISD</v>
      </c>
      <c r="H1061" s="36">
        <f>IF(ISNA(VLOOKUP(D1061,'[1]Proportionate Shares'!$D$23:$I$1377,6,FALSE)),0,VLOOKUP(D1061,'[1]Proportionate Shares'!$D$23:$I$1377,6,FALSE))</f>
        <v>7.5138069799999998E-4</v>
      </c>
      <c r="I1061" s="105">
        <f>VLOOKUP(D1061,'[1]Schedule of Pension Amounts LW'!$B$15:$E$1399,3,FALSE)</f>
        <v>29064502</v>
      </c>
      <c r="J1061" s="105">
        <f>-IF(ISNA(VLOOKUP(D1061,'[1]Combined Contribution Amounts'!$A$2:$K$1335,5,FALSE)),0,VLOOKUP(D1061,'[1]Combined Contribution Amounts'!$A$2:$K$1335,5,FALSE))</f>
        <v>-2629923</v>
      </c>
      <c r="K1061" s="105">
        <f>-IF(ISNA(VLOOKUP(D1061,'[1]Combined Contribution Amounts'!$A$2:$K$1335,7,FALSE)),0,VLOOKUP(D1061,'[1]Combined Contribution Amounts'!$A$2:$K$1335,7,FALSE))+-IF(ISNA(VLOOKUP(D1061,'[1]Combined Contribution Amounts'!$A$2:$K$1335,8,FALSE)),0,VLOOKUP(D1061,'[1]Combined Contribution Amounts'!$A$2:$K$1335,8,FALSE))+-IF(ISNA(VLOOKUP(D1061,'[1]Combined Contribution Amounts'!$A$2:$K$1335,9,FALSE)),0,VLOOKUP(D1061,'[1]Combined Contribution Amounts'!$A$2:$K$1335,9,FALSE))</f>
        <v>0</v>
      </c>
      <c r="L1061" s="105">
        <f>VLOOKUP(D1061,'[1]Pension Expense Details'!$D$23:$S$1407,16,FALSE)</f>
        <v>5554352</v>
      </c>
      <c r="M1061" s="105">
        <f>ROUND(('[1]68_InOutFlowsCurPrdAndPriorHist'!$F$28-'[1]68_InOutFlowsCurPrdAndPriorHist'!$F$31)*$H1061,0)-VLOOKUP(D1061,'[1]Pension Expense Details'!$D$23:$S$1407,12,FALSE)</f>
        <v>-622322</v>
      </c>
      <c r="N1061" s="105">
        <f>ROUND(('[1]68_InOutFlowsCurPrdAndPriorHist'!$F$29-'[1]68_InOutFlowsCurPrdAndPriorHist'!$F$32)*$H1061,0)-VLOOKUP(D1061,'[1]Pension Expense Details'!$D$23:$S$1407,13,FALSE)</f>
        <v>-4702294</v>
      </c>
      <c r="O1061" s="105">
        <f>ROUND(('[1]68_InOutFlowsCurPrdAndPriorHist'!$F$30-'[1]68_InOutFlowsCurPrdAndPriorHist'!$F$33)*$H1061,0)-VLOOKUP(D1061,'[1]Pension Expense Details'!$D$23:$S$1407,14,FALSE)</f>
        <v>2033418</v>
      </c>
      <c r="P1061" s="105">
        <f>ROUND((VLOOKUP(D1061,'[1]Schedule of Pension Amounts LW'!$B$15:$AC$1399,28,FALSE)-VLOOKUP(D1061,'[1]Schedule of Pension Amounts LW'!$B$15:$AC$1399,27,FALSE))*'[1]Schedule of Pension Amounts LW'!AD$4,0)+VLOOKUP(D1061,'[1]Schedule of Pension Amounts LW'!$B$15:$AH$1399,33,FALSE)-VLOOKUP(D1061,'[1]Pension Expense Details'!$D$23:$S$1407,15,FALSE)</f>
        <v>10361385</v>
      </c>
      <c r="Q1061" s="98">
        <f t="shared" si="70"/>
        <v>39059118</v>
      </c>
      <c r="R1061" s="98">
        <f>ROUND('[1]68_InOutFlowsCurPrdAndPrior'!$D$32*IF(ISNA(VLOOKUP(D1061,'[1]Proportionate Shares'!$D$23:$I$1359,6,FALSE)),0,VLOOKUP(D1061,'[1]Proportionate Shares'!$D$23:$I$1359,6,FALSE)),0)</f>
        <v>164083</v>
      </c>
      <c r="S1061" s="98">
        <f>ROUND('[1]68_InOutFlowsCurPrdAndPrior'!$D$33*IF(ISNA(VLOOKUP(D1061,'[1]Proportionate Shares'!$D$23:$I$1359,6,FALSE)),0,VLOOKUP(D1061,'[1]Proportionate Shares'!$D$23:$I$1359,6,FALSE)),0)</f>
        <v>12118057</v>
      </c>
      <c r="T1061" s="98">
        <f>ROUND('[1]68_InOutFlowsCurPrdAndPrior'!$D$35*IF(ISNA(VLOOKUP(D1061,'[1]Proportionate Shares'!$D$23:$I$1359,6,FALSE)),0,VLOOKUP(D1061,'[1]Proportionate Shares'!$D$23:$I$1359,6,FALSE)),0)</f>
        <v>2348246</v>
      </c>
      <c r="U1061" s="98">
        <f>VLOOKUP(D1061,'[1]Schedule of Pension Amounts LW'!$B$15:$AS$1399,36,FALSE)</f>
        <v>11142182</v>
      </c>
      <c r="V1061" s="99">
        <f t="shared" si="71"/>
        <v>25772568</v>
      </c>
      <c r="W1061" s="98">
        <f>ROUND('[1]68_InOutFlowsCurPrdAndPrior'!$F$32*IF(ISNA(VLOOKUP(D1061,'[1]Proportionate Shares'!$D$23:$I$1359,6,FALSE)),0,VLOOKUP(D1061,'[1]Proportionate Shares'!$D$23:$I$1359,6,FALSE)),0)</f>
        <v>1356195</v>
      </c>
      <c r="X1061" s="98">
        <f>ROUND('[1]68_InOutFlowsCurPrdAndPrior'!$F$33*IF(ISNA(VLOOKUP(D1061,'[1]Proportionate Shares'!$D$23:$I$1359,6,FALSE)),0,VLOOKUP(D1061,'[1]Proportionate Shares'!$D$23:$I$1359,6,FALSE)),0)</f>
        <v>5007754</v>
      </c>
      <c r="Y1061" s="98">
        <f>ROUND('[1]68_InOutFlowsCurPrdAndPrior'!$F$35*IF(ISNA(VLOOKUP(D1061,'[1]Proportionate Shares'!$D$23:$I$1359,6,FALSE)),0,VLOOKUP(D1061,'[1]Proportionate Shares'!$D$23:$I$1359,6,FALSE)),0)</f>
        <v>1956048</v>
      </c>
      <c r="Z1061" s="98">
        <f>-VLOOKUP(D1061,'[1]Schedule of Pension Amounts LW'!$B$15:$AS$1399,37,FALSE)</f>
        <v>279</v>
      </c>
      <c r="AA1061" s="99">
        <f t="shared" si="72"/>
        <v>8320276</v>
      </c>
      <c r="AB1061" s="72">
        <f>VLOOKUP(D1061,'[1]Pension Expense Details'!$D$22:$S$1407,16,FALSE)</f>
        <v>5554352</v>
      </c>
      <c r="AC1061" s="72">
        <f t="shared" si="73"/>
        <v>4038599</v>
      </c>
      <c r="AD1061" s="72">
        <f>VLOOKUP(D1061,'[1]Schedule of Pension Amounts LW'!$B$15:$W$1399,22,FALSE)</f>
        <v>9592951</v>
      </c>
    </row>
    <row r="1062" spans="1:30" x14ac:dyDescent="0.3">
      <c r="A1062" s="104"/>
      <c r="B1062" s="33"/>
      <c r="C1062" s="33" t="str">
        <f>VLOOKUP(D1062,'[1]Employer information'!$I$3:$J$1391,2,FALSE)</f>
        <v xml:space="preserve">Public Education                                  </v>
      </c>
      <c r="D1062" s="33" t="str">
        <f>'[1]Schedule of Pension Amounts LW'!B1055</f>
        <v>1040</v>
      </c>
      <c r="E1062" s="33" t="str">
        <f>IF(ISNA(VLOOKUP(D1062,'[1]Proportionate Shares'!$D$23:$G$1400,2,FALSE)),"",VLOOKUP(D1062,'[1]Proportionate Shares'!$D$23:$G$1400,2,FALSE))</f>
        <v>099903</v>
      </c>
      <c r="F1062" s="33" t="str">
        <f>IF(ISNA(VLOOKUP(D1062,'[1]Proportionate Shares'!$D$23:$G$1400,3,FALSE)),"",VLOOKUP(D1062,'[1]Proportionate Shares'!$D$23:$G$1400,3,FALSE))</f>
        <v/>
      </c>
      <c r="G1062" s="34" t="str">
        <f>VLOOKUP(D1062,'[1]Employer information'!$A$3:$B$1390,2,FALSE)</f>
        <v>QUANAH ISD</v>
      </c>
      <c r="H1062" s="36">
        <f>IF(ISNA(VLOOKUP(D1062,'[1]Proportionate Shares'!$D$23:$I$1377,6,FALSE)),0,VLOOKUP(D1062,'[1]Proportionate Shares'!$D$23:$I$1377,6,FALSE))</f>
        <v>4.0749167999999999E-5</v>
      </c>
      <c r="I1062" s="105">
        <f>VLOOKUP(D1062,'[1]Schedule of Pension Amounts LW'!$B$15:$E$1399,3,FALSE)</f>
        <v>2329210</v>
      </c>
      <c r="J1062" s="105">
        <f>-IF(ISNA(VLOOKUP(D1062,'[1]Combined Contribution Amounts'!$A$2:$K$1335,5,FALSE)),0,VLOOKUP(D1062,'[1]Combined Contribution Amounts'!$A$2:$K$1335,5,FALSE))</f>
        <v>-142627</v>
      </c>
      <c r="K1062" s="105">
        <f>-IF(ISNA(VLOOKUP(D1062,'[1]Combined Contribution Amounts'!$A$2:$K$1335,7,FALSE)),0,VLOOKUP(D1062,'[1]Combined Contribution Amounts'!$A$2:$K$1335,7,FALSE))+-IF(ISNA(VLOOKUP(D1062,'[1]Combined Contribution Amounts'!$A$2:$K$1335,8,FALSE)),0,VLOOKUP(D1062,'[1]Combined Contribution Amounts'!$A$2:$K$1335,8,FALSE))+-IF(ISNA(VLOOKUP(D1062,'[1]Combined Contribution Amounts'!$A$2:$K$1335,9,FALSE)),0,VLOOKUP(D1062,'[1]Combined Contribution Amounts'!$A$2:$K$1335,9,FALSE))</f>
        <v>0</v>
      </c>
      <c r="L1062" s="105">
        <f>VLOOKUP(D1062,'[1]Pension Expense Details'!$D$23:$S$1407,16,FALSE)</f>
        <v>182877</v>
      </c>
      <c r="M1062" s="105">
        <f>ROUND(('[1]68_InOutFlowsCurPrdAndPriorHist'!$F$28-'[1]68_InOutFlowsCurPrdAndPriorHist'!$F$31)*$H1062,0)-VLOOKUP(D1062,'[1]Pension Expense Details'!$D$23:$S$1407,12,FALSE)</f>
        <v>-33750</v>
      </c>
      <c r="N1062" s="105">
        <f>ROUND(('[1]68_InOutFlowsCurPrdAndPriorHist'!$F$29-'[1]68_InOutFlowsCurPrdAndPriorHist'!$F$32)*$H1062,0)-VLOOKUP(D1062,'[1]Pension Expense Details'!$D$23:$S$1407,13,FALSE)</f>
        <v>-255017</v>
      </c>
      <c r="O1062" s="105">
        <f>ROUND(('[1]68_InOutFlowsCurPrdAndPriorHist'!$F$30-'[1]68_InOutFlowsCurPrdAndPriorHist'!$F$33)*$H1062,0)-VLOOKUP(D1062,'[1]Pension Expense Details'!$D$23:$S$1407,14,FALSE)</f>
        <v>110277</v>
      </c>
      <c r="P1062" s="105">
        <f>ROUND((VLOOKUP(D1062,'[1]Schedule of Pension Amounts LW'!$B$15:$AC$1399,28,FALSE)-VLOOKUP(D1062,'[1]Schedule of Pension Amounts LW'!$B$15:$AC$1399,27,FALSE))*'[1]Schedule of Pension Amounts LW'!AD$4,0)+VLOOKUP(D1062,'[1]Schedule of Pension Amounts LW'!$B$15:$AH$1399,33,FALSE)-VLOOKUP(D1062,'[1]Pension Expense Details'!$D$23:$S$1407,15,FALSE)</f>
        <v>-72701</v>
      </c>
      <c r="Q1062" s="98">
        <f t="shared" si="70"/>
        <v>2118269</v>
      </c>
      <c r="R1062" s="98">
        <f>ROUND('[1]68_InOutFlowsCurPrdAndPrior'!$D$32*IF(ISNA(VLOOKUP(D1062,'[1]Proportionate Shares'!$D$23:$I$1359,6,FALSE)),0,VLOOKUP(D1062,'[1]Proportionate Shares'!$D$23:$I$1359,6,FALSE)),0)</f>
        <v>8899</v>
      </c>
      <c r="S1062" s="98">
        <f>ROUND('[1]68_InOutFlowsCurPrdAndPrior'!$D$33*IF(ISNA(VLOOKUP(D1062,'[1]Proportionate Shares'!$D$23:$I$1359,6,FALSE)),0,VLOOKUP(D1062,'[1]Proportionate Shares'!$D$23:$I$1359,6,FALSE)),0)</f>
        <v>657191</v>
      </c>
      <c r="T1062" s="98">
        <f>ROUND('[1]68_InOutFlowsCurPrdAndPrior'!$D$35*IF(ISNA(VLOOKUP(D1062,'[1]Proportionate Shares'!$D$23:$I$1359,6,FALSE)),0,VLOOKUP(D1062,'[1]Proportionate Shares'!$D$23:$I$1359,6,FALSE)),0)</f>
        <v>127351</v>
      </c>
      <c r="U1062" s="98">
        <f>VLOOKUP(D1062,'[1]Schedule of Pension Amounts LW'!$B$15:$AS$1399,36,FALSE)</f>
        <v>199552</v>
      </c>
      <c r="V1062" s="99">
        <f t="shared" si="71"/>
        <v>992993</v>
      </c>
      <c r="W1062" s="98">
        <f>ROUND('[1]68_InOutFlowsCurPrdAndPrior'!$F$32*IF(ISNA(VLOOKUP(D1062,'[1]Proportionate Shares'!$D$23:$I$1359,6,FALSE)),0,VLOOKUP(D1062,'[1]Proportionate Shares'!$D$23:$I$1359,6,FALSE)),0)</f>
        <v>73550</v>
      </c>
      <c r="X1062" s="98">
        <f>ROUND('[1]68_InOutFlowsCurPrdAndPrior'!$F$33*IF(ISNA(VLOOKUP(D1062,'[1]Proportionate Shares'!$D$23:$I$1359,6,FALSE)),0,VLOOKUP(D1062,'[1]Proportionate Shares'!$D$23:$I$1359,6,FALSE)),0)</f>
        <v>271582</v>
      </c>
      <c r="Y1062" s="98">
        <f>ROUND('[1]68_InOutFlowsCurPrdAndPrior'!$F$35*IF(ISNA(VLOOKUP(D1062,'[1]Proportionate Shares'!$D$23:$I$1359,6,FALSE)),0,VLOOKUP(D1062,'[1]Proportionate Shares'!$D$23:$I$1359,6,FALSE)),0)</f>
        <v>106081</v>
      </c>
      <c r="Z1062" s="98">
        <f>-VLOOKUP(D1062,'[1]Schedule of Pension Amounts LW'!$B$15:$AS$1399,37,FALSE)</f>
        <v>73864</v>
      </c>
      <c r="AA1062" s="99">
        <f t="shared" si="72"/>
        <v>525077</v>
      </c>
      <c r="AB1062" s="72">
        <f>VLOOKUP(D1062,'[1]Pension Expense Details'!$D$22:$S$1407,16,FALSE)</f>
        <v>182877</v>
      </c>
      <c r="AC1062" s="72">
        <f t="shared" si="73"/>
        <v>253084</v>
      </c>
      <c r="AD1062" s="72">
        <f>VLOOKUP(D1062,'[1]Schedule of Pension Amounts LW'!$B$15:$W$1399,22,FALSE)</f>
        <v>435961</v>
      </c>
    </row>
    <row r="1063" spans="1:30" x14ac:dyDescent="0.3">
      <c r="A1063" s="104"/>
      <c r="B1063" s="33"/>
      <c r="C1063" s="33" t="str">
        <f>VLOOKUP(D1063,'[1]Employer information'!$I$3:$J$1391,2,FALSE)</f>
        <v xml:space="preserve">Public Education                                  </v>
      </c>
      <c r="D1063" s="33" t="str">
        <f>'[1]Schedule of Pension Amounts LW'!B1056</f>
        <v>1041</v>
      </c>
      <c r="E1063" s="33" t="str">
        <f>IF(ISNA(VLOOKUP(D1063,'[1]Proportionate Shares'!$D$23:$G$1400,2,FALSE)),"",VLOOKUP(D1063,'[1]Proportionate Shares'!$D$23:$G$1400,2,FALSE))</f>
        <v>034907</v>
      </c>
      <c r="F1063" s="33" t="str">
        <f>IF(ISNA(VLOOKUP(D1063,'[1]Proportionate Shares'!$D$23:$G$1400,3,FALSE)),"",VLOOKUP(D1063,'[1]Proportionate Shares'!$D$23:$G$1400,3,FALSE))</f>
        <v/>
      </c>
      <c r="G1063" s="34" t="str">
        <f>VLOOKUP(D1063,'[1]Employer information'!$A$3:$B$1390,2,FALSE)</f>
        <v>QUEEN CITY ISD</v>
      </c>
      <c r="H1063" s="36">
        <f>IF(ISNA(VLOOKUP(D1063,'[1]Proportionate Shares'!$D$23:$I$1377,6,FALSE)),0,VLOOKUP(D1063,'[1]Proportionate Shares'!$D$23:$I$1377,6,FALSE))</f>
        <v>5.3779005000000002E-5</v>
      </c>
      <c r="I1063" s="105">
        <f>VLOOKUP(D1063,'[1]Schedule of Pension Amounts LW'!$B$15:$E$1399,3,FALSE)</f>
        <v>2705598</v>
      </c>
      <c r="J1063" s="105">
        <f>-IF(ISNA(VLOOKUP(D1063,'[1]Combined Contribution Amounts'!$A$2:$K$1335,5,FALSE)),0,VLOOKUP(D1063,'[1]Combined Contribution Amounts'!$A$2:$K$1335,5,FALSE))</f>
        <v>-188233</v>
      </c>
      <c r="K1063" s="105">
        <f>-IF(ISNA(VLOOKUP(D1063,'[1]Combined Contribution Amounts'!$A$2:$K$1335,7,FALSE)),0,VLOOKUP(D1063,'[1]Combined Contribution Amounts'!$A$2:$K$1335,7,FALSE))+-IF(ISNA(VLOOKUP(D1063,'[1]Combined Contribution Amounts'!$A$2:$K$1335,8,FALSE)),0,VLOOKUP(D1063,'[1]Combined Contribution Amounts'!$A$2:$K$1335,8,FALSE))+-IF(ISNA(VLOOKUP(D1063,'[1]Combined Contribution Amounts'!$A$2:$K$1335,9,FALSE)),0,VLOOKUP(D1063,'[1]Combined Contribution Amounts'!$A$2:$K$1335,9,FALSE))</f>
        <v>0</v>
      </c>
      <c r="L1063" s="105">
        <f>VLOOKUP(D1063,'[1]Pension Expense Details'!$D$23:$S$1407,16,FALSE)</f>
        <v>299256</v>
      </c>
      <c r="M1063" s="105">
        <f>ROUND(('[1]68_InOutFlowsCurPrdAndPriorHist'!$F$28-'[1]68_InOutFlowsCurPrdAndPriorHist'!$F$31)*$H1063,0)-VLOOKUP(D1063,'[1]Pension Expense Details'!$D$23:$S$1407,12,FALSE)</f>
        <v>-44542</v>
      </c>
      <c r="N1063" s="105">
        <f>ROUND(('[1]68_InOutFlowsCurPrdAndPriorHist'!$F$29-'[1]68_InOutFlowsCurPrdAndPriorHist'!$F$32)*$H1063,0)-VLOOKUP(D1063,'[1]Pension Expense Details'!$D$23:$S$1407,13,FALSE)</f>
        <v>-336560</v>
      </c>
      <c r="O1063" s="105">
        <f>ROUND(('[1]68_InOutFlowsCurPrdAndPriorHist'!$F$30-'[1]68_InOutFlowsCurPrdAndPriorHist'!$F$33)*$H1063,0)-VLOOKUP(D1063,'[1]Pension Expense Details'!$D$23:$S$1407,14,FALSE)</f>
        <v>145539</v>
      </c>
      <c r="P1063" s="105">
        <f>ROUND((VLOOKUP(D1063,'[1]Schedule of Pension Amounts LW'!$B$15:$AC$1399,28,FALSE)-VLOOKUP(D1063,'[1]Schedule of Pension Amounts LW'!$B$15:$AC$1399,27,FALSE))*'[1]Schedule of Pension Amounts LW'!AD$4,0)+VLOOKUP(D1063,'[1]Schedule of Pension Amounts LW'!$B$15:$AH$1399,33,FALSE)-VLOOKUP(D1063,'[1]Pension Expense Details'!$D$23:$S$1407,15,FALSE)</f>
        <v>214543</v>
      </c>
      <c r="Q1063" s="98">
        <f t="shared" si="70"/>
        <v>2795601</v>
      </c>
      <c r="R1063" s="98">
        <f>ROUND('[1]68_InOutFlowsCurPrdAndPrior'!$D$32*IF(ISNA(VLOOKUP(D1063,'[1]Proportionate Shares'!$D$23:$I$1359,6,FALSE)),0,VLOOKUP(D1063,'[1]Proportionate Shares'!$D$23:$I$1359,6,FALSE)),0)</f>
        <v>11744</v>
      </c>
      <c r="S1063" s="98">
        <f>ROUND('[1]68_InOutFlowsCurPrdAndPrior'!$D$33*IF(ISNA(VLOOKUP(D1063,'[1]Proportionate Shares'!$D$23:$I$1359,6,FALSE)),0,VLOOKUP(D1063,'[1]Proportionate Shares'!$D$23:$I$1359,6,FALSE)),0)</f>
        <v>867333</v>
      </c>
      <c r="T1063" s="98">
        <f>ROUND('[1]68_InOutFlowsCurPrdAndPrior'!$D$35*IF(ISNA(VLOOKUP(D1063,'[1]Proportionate Shares'!$D$23:$I$1359,6,FALSE)),0,VLOOKUP(D1063,'[1]Proportionate Shares'!$D$23:$I$1359,6,FALSE)),0)</f>
        <v>168072</v>
      </c>
      <c r="U1063" s="98">
        <f>VLOOKUP(D1063,'[1]Schedule of Pension Amounts LW'!$B$15:$AS$1399,36,FALSE)</f>
        <v>403802</v>
      </c>
      <c r="V1063" s="99">
        <f t="shared" si="71"/>
        <v>1450951</v>
      </c>
      <c r="W1063" s="98">
        <f>ROUND('[1]68_InOutFlowsCurPrdAndPrior'!$F$32*IF(ISNA(VLOOKUP(D1063,'[1]Proportionate Shares'!$D$23:$I$1359,6,FALSE)),0,VLOOKUP(D1063,'[1]Proportionate Shares'!$D$23:$I$1359,6,FALSE)),0)</f>
        <v>97068</v>
      </c>
      <c r="X1063" s="98">
        <f>ROUND('[1]68_InOutFlowsCurPrdAndPrior'!$F$33*IF(ISNA(VLOOKUP(D1063,'[1]Proportionate Shares'!$D$23:$I$1359,6,FALSE)),0,VLOOKUP(D1063,'[1]Proportionate Shares'!$D$23:$I$1359,6,FALSE)),0)</f>
        <v>358423</v>
      </c>
      <c r="Y1063" s="98">
        <f>ROUND('[1]68_InOutFlowsCurPrdAndPrior'!$F$35*IF(ISNA(VLOOKUP(D1063,'[1]Proportionate Shares'!$D$23:$I$1359,6,FALSE)),0,VLOOKUP(D1063,'[1]Proportionate Shares'!$D$23:$I$1359,6,FALSE)),0)</f>
        <v>140001</v>
      </c>
      <c r="Z1063" s="98">
        <f>-VLOOKUP(D1063,'[1]Schedule of Pension Amounts LW'!$B$15:$AS$1399,37,FALSE)</f>
        <v>23373</v>
      </c>
      <c r="AA1063" s="99">
        <f t="shared" si="72"/>
        <v>618865</v>
      </c>
      <c r="AB1063" s="72">
        <f>VLOOKUP(D1063,'[1]Pension Expense Details'!$D$22:$S$1407,16,FALSE)</f>
        <v>299256</v>
      </c>
      <c r="AC1063" s="72">
        <f t="shared" si="73"/>
        <v>337406</v>
      </c>
      <c r="AD1063" s="72">
        <f>VLOOKUP(D1063,'[1]Schedule of Pension Amounts LW'!$B$15:$W$1399,22,FALSE)</f>
        <v>636662</v>
      </c>
    </row>
    <row r="1064" spans="1:30" x14ac:dyDescent="0.3">
      <c r="A1064" s="104"/>
      <c r="B1064" s="33"/>
      <c r="C1064" s="33" t="str">
        <f>VLOOKUP(D1064,'[1]Employer information'!$I$3:$J$1391,2,FALSE)</f>
        <v xml:space="preserve">Public Education                                  </v>
      </c>
      <c r="D1064" s="33" t="str">
        <f>'[1]Schedule of Pension Amounts LW'!B1057</f>
        <v>1042</v>
      </c>
      <c r="E1064" s="33" t="str">
        <f>IF(ISNA(VLOOKUP(D1064,'[1]Proportionate Shares'!$D$23:$G$1400,2,FALSE)),"",VLOOKUP(D1064,'[1]Proportionate Shares'!$D$23:$G$1400,2,FALSE))</f>
        <v>116908</v>
      </c>
      <c r="F1064" s="33" t="str">
        <f>IF(ISNA(VLOOKUP(D1064,'[1]Proportionate Shares'!$D$23:$G$1400,3,FALSE)),"",VLOOKUP(D1064,'[1]Proportionate Shares'!$D$23:$G$1400,3,FALSE))</f>
        <v/>
      </c>
      <c r="G1064" s="34" t="str">
        <f>VLOOKUP(D1064,'[1]Employer information'!$A$3:$B$1390,2,FALSE)</f>
        <v>QUINLAN ISD</v>
      </c>
      <c r="H1064" s="36">
        <f>IF(ISNA(VLOOKUP(D1064,'[1]Proportionate Shares'!$D$23:$I$1377,6,FALSE)),0,VLOOKUP(D1064,'[1]Proportionate Shares'!$D$23:$I$1377,6,FALSE))</f>
        <v>1.5023082700000001E-4</v>
      </c>
      <c r="I1064" s="105">
        <f>VLOOKUP(D1064,'[1]Schedule of Pension Amounts LW'!$B$15:$E$1399,3,FALSE)</f>
        <v>8373695</v>
      </c>
      <c r="J1064" s="105">
        <f>-IF(ISNA(VLOOKUP(D1064,'[1]Combined Contribution Amounts'!$A$2:$K$1335,5,FALSE)),0,VLOOKUP(D1064,'[1]Combined Contribution Amounts'!$A$2:$K$1335,5,FALSE))</f>
        <v>-525826</v>
      </c>
      <c r="K1064" s="105">
        <f>-IF(ISNA(VLOOKUP(D1064,'[1]Combined Contribution Amounts'!$A$2:$K$1335,7,FALSE)),0,VLOOKUP(D1064,'[1]Combined Contribution Amounts'!$A$2:$K$1335,7,FALSE))+-IF(ISNA(VLOOKUP(D1064,'[1]Combined Contribution Amounts'!$A$2:$K$1335,8,FALSE)),0,VLOOKUP(D1064,'[1]Combined Contribution Amounts'!$A$2:$K$1335,8,FALSE))+-IF(ISNA(VLOOKUP(D1064,'[1]Combined Contribution Amounts'!$A$2:$K$1335,9,FALSE)),0,VLOOKUP(D1064,'[1]Combined Contribution Amounts'!$A$2:$K$1335,9,FALSE))</f>
        <v>0</v>
      </c>
      <c r="L1064" s="105">
        <f>VLOOKUP(D1064,'[1]Pension Expense Details'!$D$23:$S$1407,16,FALSE)</f>
        <v>707764</v>
      </c>
      <c r="M1064" s="105">
        <f>ROUND(('[1]68_InOutFlowsCurPrdAndPriorHist'!$F$28-'[1]68_InOutFlowsCurPrdAndPriorHist'!$F$31)*$H1064,0)-VLOOKUP(D1064,'[1]Pension Expense Details'!$D$23:$S$1407,12,FALSE)</f>
        <v>-124427</v>
      </c>
      <c r="N1064" s="105">
        <f>ROUND(('[1]68_InOutFlowsCurPrdAndPriorHist'!$F$29-'[1]68_InOutFlowsCurPrdAndPriorHist'!$F$32)*$H1064,0)-VLOOKUP(D1064,'[1]Pension Expense Details'!$D$23:$S$1407,13,FALSE)</f>
        <v>-940175</v>
      </c>
      <c r="O1064" s="105">
        <f>ROUND(('[1]68_InOutFlowsCurPrdAndPriorHist'!$F$30-'[1]68_InOutFlowsCurPrdAndPriorHist'!$F$33)*$H1064,0)-VLOOKUP(D1064,'[1]Pension Expense Details'!$D$23:$S$1407,14,FALSE)</f>
        <v>406561</v>
      </c>
      <c r="P1064" s="105">
        <f>ROUND((VLOOKUP(D1064,'[1]Schedule of Pension Amounts LW'!$B$15:$AC$1399,28,FALSE)-VLOOKUP(D1064,'[1]Schedule of Pension Amounts LW'!$B$15:$AC$1399,27,FALSE))*'[1]Schedule of Pension Amounts LW'!AD$4,0)+VLOOKUP(D1064,'[1]Schedule of Pension Amounts LW'!$B$15:$AH$1399,33,FALSE)-VLOOKUP(D1064,'[1]Pension Expense Details'!$D$23:$S$1407,15,FALSE)</f>
        <v>-88124</v>
      </c>
      <c r="Q1064" s="98">
        <f t="shared" si="70"/>
        <v>7809468</v>
      </c>
      <c r="R1064" s="98">
        <f>ROUND('[1]68_InOutFlowsCurPrdAndPrior'!$D$32*IF(ISNA(VLOOKUP(D1064,'[1]Proportionate Shares'!$D$23:$I$1359,6,FALSE)),0,VLOOKUP(D1064,'[1]Proportionate Shares'!$D$23:$I$1359,6,FALSE)),0)</f>
        <v>32807</v>
      </c>
      <c r="S1064" s="98">
        <f>ROUND('[1]68_InOutFlowsCurPrdAndPrior'!$D$33*IF(ISNA(VLOOKUP(D1064,'[1]Proportionate Shares'!$D$23:$I$1359,6,FALSE)),0,VLOOKUP(D1064,'[1]Proportionate Shares'!$D$23:$I$1359,6,FALSE)),0)</f>
        <v>2422881</v>
      </c>
      <c r="T1064" s="98">
        <f>ROUND('[1]68_InOutFlowsCurPrdAndPrior'!$D$35*IF(ISNA(VLOOKUP(D1064,'[1]Proportionate Shares'!$D$23:$I$1359,6,FALSE)),0,VLOOKUP(D1064,'[1]Proportionate Shares'!$D$23:$I$1359,6,FALSE)),0)</f>
        <v>469508</v>
      </c>
      <c r="U1064" s="98">
        <f>VLOOKUP(D1064,'[1]Schedule of Pension Amounts LW'!$B$15:$AS$1399,36,FALSE)</f>
        <v>673894</v>
      </c>
      <c r="V1064" s="99">
        <f t="shared" si="71"/>
        <v>3599090</v>
      </c>
      <c r="W1064" s="98">
        <f>ROUND('[1]68_InOutFlowsCurPrdAndPrior'!$F$32*IF(ISNA(VLOOKUP(D1064,'[1]Proportionate Shares'!$D$23:$I$1359,6,FALSE)),0,VLOOKUP(D1064,'[1]Proportionate Shares'!$D$23:$I$1359,6,FALSE)),0)</f>
        <v>271157</v>
      </c>
      <c r="X1064" s="98">
        <f>ROUND('[1]68_InOutFlowsCurPrdAndPrior'!$F$33*IF(ISNA(VLOOKUP(D1064,'[1]Proportionate Shares'!$D$23:$I$1359,6,FALSE)),0,VLOOKUP(D1064,'[1]Proportionate Shares'!$D$23:$I$1359,6,FALSE)),0)</f>
        <v>1001249</v>
      </c>
      <c r="Y1064" s="98">
        <f>ROUND('[1]68_InOutFlowsCurPrdAndPrior'!$F$35*IF(ISNA(VLOOKUP(D1064,'[1]Proportionate Shares'!$D$23:$I$1359,6,FALSE)),0,VLOOKUP(D1064,'[1]Proportionate Shares'!$D$23:$I$1359,6,FALSE)),0)</f>
        <v>391092</v>
      </c>
      <c r="Z1064" s="98">
        <f>-VLOOKUP(D1064,'[1]Schedule of Pension Amounts LW'!$B$15:$AS$1399,37,FALSE)</f>
        <v>60704</v>
      </c>
      <c r="AA1064" s="99">
        <f t="shared" si="72"/>
        <v>1724202</v>
      </c>
      <c r="AB1064" s="72">
        <f>VLOOKUP(D1064,'[1]Pension Expense Details'!$D$22:$S$1407,16,FALSE)</f>
        <v>707764</v>
      </c>
      <c r="AC1064" s="72">
        <f t="shared" si="73"/>
        <v>979055</v>
      </c>
      <c r="AD1064" s="72">
        <f>VLOOKUP(D1064,'[1]Schedule of Pension Amounts LW'!$B$15:$W$1399,22,FALSE)</f>
        <v>1686819</v>
      </c>
    </row>
    <row r="1065" spans="1:30" x14ac:dyDescent="0.3">
      <c r="A1065" s="104"/>
      <c r="B1065" s="33"/>
      <c r="C1065" s="33" t="str">
        <f>VLOOKUP(D1065,'[1]Employer information'!$I$3:$J$1391,2,FALSE)</f>
        <v xml:space="preserve">Public Education                                  </v>
      </c>
      <c r="D1065" s="33" t="str">
        <f>'[1]Schedule of Pension Amounts LW'!B1058</f>
        <v>1044</v>
      </c>
      <c r="E1065" s="33" t="str">
        <f>IF(ISNA(VLOOKUP(D1065,'[1]Proportionate Shares'!$D$23:$G$1400,2,FALSE)),"",VLOOKUP(D1065,'[1]Proportionate Shares'!$D$23:$G$1400,2,FALSE))</f>
        <v>250904</v>
      </c>
      <c r="F1065" s="33" t="str">
        <f>IF(ISNA(VLOOKUP(D1065,'[1]Proportionate Shares'!$D$23:$G$1400,3,FALSE)),"",VLOOKUP(D1065,'[1]Proportionate Shares'!$D$23:$G$1400,3,FALSE))</f>
        <v/>
      </c>
      <c r="G1065" s="34" t="str">
        <f>VLOOKUP(D1065,'[1]Employer information'!$A$3:$B$1390,2,FALSE)</f>
        <v>QUITMAN ISD</v>
      </c>
      <c r="H1065" s="36">
        <f>IF(ISNA(VLOOKUP(D1065,'[1]Proportionate Shares'!$D$23:$I$1377,6,FALSE)),0,VLOOKUP(D1065,'[1]Proportionate Shares'!$D$23:$I$1377,6,FALSE))</f>
        <v>5.4423553999999999E-5</v>
      </c>
      <c r="I1065" s="105">
        <f>VLOOKUP(D1065,'[1]Schedule of Pension Amounts LW'!$B$15:$E$1399,3,FALSE)</f>
        <v>2854448</v>
      </c>
      <c r="J1065" s="105">
        <f>-IF(ISNA(VLOOKUP(D1065,'[1]Combined Contribution Amounts'!$A$2:$K$1335,5,FALSE)),0,VLOOKUP(D1065,'[1]Combined Contribution Amounts'!$A$2:$K$1335,5,FALSE))</f>
        <v>-190489</v>
      </c>
      <c r="K1065" s="105">
        <f>-IF(ISNA(VLOOKUP(D1065,'[1]Combined Contribution Amounts'!$A$2:$K$1335,7,FALSE)),0,VLOOKUP(D1065,'[1]Combined Contribution Amounts'!$A$2:$K$1335,7,FALSE))+-IF(ISNA(VLOOKUP(D1065,'[1]Combined Contribution Amounts'!$A$2:$K$1335,8,FALSE)),0,VLOOKUP(D1065,'[1]Combined Contribution Amounts'!$A$2:$K$1335,8,FALSE))+-IF(ISNA(VLOOKUP(D1065,'[1]Combined Contribution Amounts'!$A$2:$K$1335,9,FALSE)),0,VLOOKUP(D1065,'[1]Combined Contribution Amounts'!$A$2:$K$1335,9,FALSE))</f>
        <v>0</v>
      </c>
      <c r="L1065" s="105">
        <f>VLOOKUP(D1065,'[1]Pension Expense Details'!$D$23:$S$1407,16,FALSE)</f>
        <v>284543</v>
      </c>
      <c r="M1065" s="105">
        <f>ROUND(('[1]68_InOutFlowsCurPrdAndPriorHist'!$F$28-'[1]68_InOutFlowsCurPrdAndPriorHist'!$F$31)*$H1065,0)-VLOOKUP(D1065,'[1]Pension Expense Details'!$D$23:$S$1407,12,FALSE)</f>
        <v>-45076</v>
      </c>
      <c r="N1065" s="105">
        <f>ROUND(('[1]68_InOutFlowsCurPrdAndPriorHist'!$F$29-'[1]68_InOutFlowsCurPrdAndPriorHist'!$F$32)*$H1065,0)-VLOOKUP(D1065,'[1]Pension Expense Details'!$D$23:$S$1407,13,FALSE)</f>
        <v>-340594</v>
      </c>
      <c r="O1065" s="105">
        <f>ROUND(('[1]68_InOutFlowsCurPrdAndPriorHist'!$F$30-'[1]68_InOutFlowsCurPrdAndPriorHist'!$F$33)*$H1065,0)-VLOOKUP(D1065,'[1]Pension Expense Details'!$D$23:$S$1407,14,FALSE)</f>
        <v>147283</v>
      </c>
      <c r="P1065" s="105">
        <f>ROUND((VLOOKUP(D1065,'[1]Schedule of Pension Amounts LW'!$B$15:$AC$1399,28,FALSE)-VLOOKUP(D1065,'[1]Schedule of Pension Amounts LW'!$B$15:$AC$1399,27,FALSE))*'[1]Schedule of Pension Amounts LW'!AD$4,0)+VLOOKUP(D1065,'[1]Schedule of Pension Amounts LW'!$B$15:$AH$1399,33,FALSE)-VLOOKUP(D1065,'[1]Pension Expense Details'!$D$23:$S$1407,15,FALSE)</f>
        <v>118991</v>
      </c>
      <c r="Q1065" s="98">
        <f t="shared" si="70"/>
        <v>2829106</v>
      </c>
      <c r="R1065" s="98">
        <f>ROUND('[1]68_InOutFlowsCurPrdAndPrior'!$D$32*IF(ISNA(VLOOKUP(D1065,'[1]Proportionate Shares'!$D$23:$I$1359,6,FALSE)),0,VLOOKUP(D1065,'[1]Proportionate Shares'!$D$23:$I$1359,6,FALSE)),0)</f>
        <v>11885</v>
      </c>
      <c r="S1065" s="98">
        <f>ROUND('[1]68_InOutFlowsCurPrdAndPrior'!$D$33*IF(ISNA(VLOOKUP(D1065,'[1]Proportionate Shares'!$D$23:$I$1359,6,FALSE)),0,VLOOKUP(D1065,'[1]Proportionate Shares'!$D$23:$I$1359,6,FALSE)),0)</f>
        <v>877728</v>
      </c>
      <c r="T1065" s="98">
        <f>ROUND('[1]68_InOutFlowsCurPrdAndPrior'!$D$35*IF(ISNA(VLOOKUP(D1065,'[1]Proportionate Shares'!$D$23:$I$1359,6,FALSE)),0,VLOOKUP(D1065,'[1]Proportionate Shares'!$D$23:$I$1359,6,FALSE)),0)</f>
        <v>170087</v>
      </c>
      <c r="U1065" s="98">
        <f>VLOOKUP(D1065,'[1]Schedule of Pension Amounts LW'!$B$15:$AS$1399,36,FALSE)</f>
        <v>268199</v>
      </c>
      <c r="V1065" s="99">
        <f t="shared" si="71"/>
        <v>1327899</v>
      </c>
      <c r="W1065" s="98">
        <f>ROUND('[1]68_InOutFlowsCurPrdAndPrior'!$F$32*IF(ISNA(VLOOKUP(D1065,'[1]Proportionate Shares'!$D$23:$I$1359,6,FALSE)),0,VLOOKUP(D1065,'[1]Proportionate Shares'!$D$23:$I$1359,6,FALSE)),0)</f>
        <v>98231</v>
      </c>
      <c r="X1065" s="98">
        <f>ROUND('[1]68_InOutFlowsCurPrdAndPrior'!$F$33*IF(ISNA(VLOOKUP(D1065,'[1]Proportionate Shares'!$D$23:$I$1359,6,FALSE)),0,VLOOKUP(D1065,'[1]Proportionate Shares'!$D$23:$I$1359,6,FALSE)),0)</f>
        <v>362719</v>
      </c>
      <c r="Y1065" s="98">
        <f>ROUND('[1]68_InOutFlowsCurPrdAndPrior'!$F$35*IF(ISNA(VLOOKUP(D1065,'[1]Proportionate Shares'!$D$23:$I$1359,6,FALSE)),0,VLOOKUP(D1065,'[1]Proportionate Shares'!$D$23:$I$1359,6,FALSE)),0)</f>
        <v>141679</v>
      </c>
      <c r="Z1065" s="98">
        <f>-VLOOKUP(D1065,'[1]Schedule of Pension Amounts LW'!$B$15:$AS$1399,37,FALSE)</f>
        <v>20294</v>
      </c>
      <c r="AA1065" s="99">
        <f t="shared" si="72"/>
        <v>622923</v>
      </c>
      <c r="AB1065" s="72">
        <f>VLOOKUP(D1065,'[1]Pension Expense Details'!$D$22:$S$1407,16,FALSE)</f>
        <v>284543</v>
      </c>
      <c r="AC1065" s="72">
        <f t="shared" si="73"/>
        <v>322120</v>
      </c>
      <c r="AD1065" s="72">
        <f>VLOOKUP(D1065,'[1]Schedule of Pension Amounts LW'!$B$15:$W$1399,22,FALSE)</f>
        <v>606663</v>
      </c>
    </row>
    <row r="1066" spans="1:30" x14ac:dyDescent="0.3">
      <c r="A1066" s="104"/>
      <c r="B1066" s="33"/>
      <c r="C1066" s="33" t="str">
        <f>VLOOKUP(D1066,'[1]Employer information'!$I$3:$J$1391,2,FALSE)</f>
        <v xml:space="preserve">Public Education                                  </v>
      </c>
      <c r="D1066" s="33" t="str">
        <f>'[1]Schedule of Pension Amounts LW'!B1059</f>
        <v>0593</v>
      </c>
      <c r="E1066" s="33" t="str">
        <f>IF(ISNA(VLOOKUP(D1066,'[1]Proportionate Shares'!$D$23:$G$1400,2,FALSE)),"",VLOOKUP(D1066,'[1]Proportionate Shares'!$D$23:$G$1400,2,FALSE))</f>
        <v>190903</v>
      </c>
      <c r="F1066" s="33" t="str">
        <f>IF(ISNA(VLOOKUP(D1066,'[1]Proportionate Shares'!$D$23:$G$1400,3,FALSE)),"",VLOOKUP(D1066,'[1]Proportionate Shares'!$D$23:$G$1400,3,FALSE))</f>
        <v xml:space="preserve">   </v>
      </c>
      <c r="G1066" s="34" t="str">
        <f>VLOOKUP(D1066,'[1]Employer information'!$A$3:$B$1390,2,FALSE)</f>
        <v>RAINS ISD</v>
      </c>
      <c r="H1066" s="36">
        <f>IF(ISNA(VLOOKUP(D1066,'[1]Proportionate Shares'!$D$23:$I$1377,6,FALSE)),0,VLOOKUP(D1066,'[1]Proportionate Shares'!$D$23:$I$1377,6,FALSE))</f>
        <v>9.2445674000000004E-5</v>
      </c>
      <c r="I1066" s="105">
        <f>VLOOKUP(D1066,'[1]Schedule of Pension Amounts LW'!$B$15:$E$1399,3,FALSE)</f>
        <v>5163315</v>
      </c>
      <c r="J1066" s="105">
        <f>-IF(ISNA(VLOOKUP(D1066,'[1]Combined Contribution Amounts'!$A$2:$K$1335,5,FALSE)),0,VLOOKUP(D1066,'[1]Combined Contribution Amounts'!$A$2:$K$1335,5,FALSE))</f>
        <v>-323571</v>
      </c>
      <c r="K1066" s="105">
        <f>-IF(ISNA(VLOOKUP(D1066,'[1]Combined Contribution Amounts'!$A$2:$K$1335,7,FALSE)),0,VLOOKUP(D1066,'[1]Combined Contribution Amounts'!$A$2:$K$1335,7,FALSE))+-IF(ISNA(VLOOKUP(D1066,'[1]Combined Contribution Amounts'!$A$2:$K$1335,8,FALSE)),0,VLOOKUP(D1066,'[1]Combined Contribution Amounts'!$A$2:$K$1335,8,FALSE))+-IF(ISNA(VLOOKUP(D1066,'[1]Combined Contribution Amounts'!$A$2:$K$1335,9,FALSE)),0,VLOOKUP(D1066,'[1]Combined Contribution Amounts'!$A$2:$K$1335,9,FALSE))</f>
        <v>0</v>
      </c>
      <c r="L1066" s="105">
        <f>VLOOKUP(D1066,'[1]Pension Expense Details'!$D$23:$S$1407,16,FALSE)</f>
        <v>433879</v>
      </c>
      <c r="M1066" s="105">
        <f>ROUND(('[1]68_InOutFlowsCurPrdAndPriorHist'!$F$28-'[1]68_InOutFlowsCurPrdAndPriorHist'!$F$31)*$H1066,0)-VLOOKUP(D1066,'[1]Pension Expense Details'!$D$23:$S$1407,12,FALSE)</f>
        <v>-76567</v>
      </c>
      <c r="N1066" s="105">
        <f>ROUND(('[1]68_InOutFlowsCurPrdAndPriorHist'!$F$29-'[1]68_InOutFlowsCurPrdAndPriorHist'!$F$32)*$H1066,0)-VLOOKUP(D1066,'[1]Pension Expense Details'!$D$23:$S$1407,13,FALSE)</f>
        <v>-578544</v>
      </c>
      <c r="O1066" s="105">
        <f>ROUND(('[1]68_InOutFlowsCurPrdAndPriorHist'!$F$30-'[1]68_InOutFlowsCurPrdAndPriorHist'!$F$33)*$H1066,0)-VLOOKUP(D1066,'[1]Pension Expense Details'!$D$23:$S$1407,14,FALSE)</f>
        <v>250180</v>
      </c>
      <c r="P1066" s="105">
        <f>ROUND((VLOOKUP(D1066,'[1]Schedule of Pension Amounts LW'!$B$15:$AC$1399,28,FALSE)-VLOOKUP(D1066,'[1]Schedule of Pension Amounts LW'!$B$15:$AC$1399,27,FALSE))*'[1]Schedule of Pension Amounts LW'!AD$4,0)+VLOOKUP(D1066,'[1]Schedule of Pension Amounts LW'!$B$15:$AH$1399,33,FALSE)-VLOOKUP(D1066,'[1]Pension Expense Details'!$D$23:$S$1407,15,FALSE)</f>
        <v>-63077</v>
      </c>
      <c r="Q1066" s="98">
        <f t="shared" si="70"/>
        <v>4805615</v>
      </c>
      <c r="R1066" s="98">
        <f>ROUND('[1]68_InOutFlowsCurPrdAndPrior'!$D$32*IF(ISNA(VLOOKUP(D1066,'[1]Proportionate Shares'!$D$23:$I$1359,6,FALSE)),0,VLOOKUP(D1066,'[1]Proportionate Shares'!$D$23:$I$1359,6,FALSE)),0)</f>
        <v>20188</v>
      </c>
      <c r="S1066" s="98">
        <f>ROUND('[1]68_InOutFlowsCurPrdAndPrior'!$D$33*IF(ISNA(VLOOKUP(D1066,'[1]Proportionate Shares'!$D$23:$I$1359,6,FALSE)),0,VLOOKUP(D1066,'[1]Proportionate Shares'!$D$23:$I$1359,6,FALSE)),0)</f>
        <v>1490938</v>
      </c>
      <c r="T1066" s="98">
        <f>ROUND('[1]68_InOutFlowsCurPrdAndPrior'!$D$35*IF(ISNA(VLOOKUP(D1066,'[1]Proportionate Shares'!$D$23:$I$1359,6,FALSE)),0,VLOOKUP(D1066,'[1]Proportionate Shares'!$D$23:$I$1359,6,FALSE)),0)</f>
        <v>288915</v>
      </c>
      <c r="U1066" s="98">
        <f>VLOOKUP(D1066,'[1]Schedule of Pension Amounts LW'!$B$15:$AS$1399,36,FALSE)</f>
        <v>471189</v>
      </c>
      <c r="V1066" s="99">
        <f t="shared" si="71"/>
        <v>2271230</v>
      </c>
      <c r="W1066" s="98">
        <f>ROUND('[1]68_InOutFlowsCurPrdAndPrior'!$F$32*IF(ISNA(VLOOKUP(D1066,'[1]Proportionate Shares'!$D$23:$I$1359,6,FALSE)),0,VLOOKUP(D1066,'[1]Proportionate Shares'!$D$23:$I$1359,6,FALSE)),0)</f>
        <v>166859</v>
      </c>
      <c r="X1066" s="98">
        <f>ROUND('[1]68_InOutFlowsCurPrdAndPrior'!$F$33*IF(ISNA(VLOOKUP(D1066,'[1]Proportionate Shares'!$D$23:$I$1359,6,FALSE)),0,VLOOKUP(D1066,'[1]Proportionate Shares'!$D$23:$I$1359,6,FALSE)),0)</f>
        <v>616126</v>
      </c>
      <c r="Y1066" s="98">
        <f>ROUND('[1]68_InOutFlowsCurPrdAndPrior'!$F$35*IF(ISNA(VLOOKUP(D1066,'[1]Proportionate Shares'!$D$23:$I$1359,6,FALSE)),0,VLOOKUP(D1066,'[1]Proportionate Shares'!$D$23:$I$1359,6,FALSE)),0)</f>
        <v>240661</v>
      </c>
      <c r="Z1066" s="98">
        <f>-VLOOKUP(D1066,'[1]Schedule of Pension Amounts LW'!$B$15:$AS$1399,37,FALSE)</f>
        <v>43445</v>
      </c>
      <c r="AA1066" s="99">
        <f t="shared" si="72"/>
        <v>1067091</v>
      </c>
      <c r="AB1066" s="72">
        <f>VLOOKUP(D1066,'[1]Pension Expense Details'!$D$22:$S$1407,16,FALSE)</f>
        <v>433879</v>
      </c>
      <c r="AC1066" s="72">
        <f t="shared" si="73"/>
        <v>602788</v>
      </c>
      <c r="AD1066" s="72">
        <f>VLOOKUP(D1066,'[1]Schedule of Pension Amounts LW'!$B$15:$W$1399,22,FALSE)</f>
        <v>1036667</v>
      </c>
    </row>
    <row r="1067" spans="1:30" x14ac:dyDescent="0.3">
      <c r="A1067" s="104"/>
      <c r="B1067" s="33"/>
      <c r="C1067" s="33" t="str">
        <f>VLOOKUP(D1067,'[1]Employer information'!$I$3:$J$1391,2,FALSE)</f>
        <v xml:space="preserve">Public Education                                  </v>
      </c>
      <c r="D1067" s="33" t="str">
        <f>'[1]Schedule of Pension Amounts LW'!B1060</f>
        <v>1045</v>
      </c>
      <c r="E1067" s="33" t="str">
        <f>IF(ISNA(VLOOKUP(D1067,'[1]Proportionate Shares'!$D$23:$G$1400,2,FALSE)),"",VLOOKUP(D1067,'[1]Proportionate Shares'!$D$23:$G$1400,2,FALSE))</f>
        <v>054903</v>
      </c>
      <c r="F1067" s="33" t="str">
        <f>IF(ISNA(VLOOKUP(D1067,'[1]Proportionate Shares'!$D$23:$G$1400,3,FALSE)),"",VLOOKUP(D1067,'[1]Proportionate Shares'!$D$23:$G$1400,3,FALSE))</f>
        <v/>
      </c>
      <c r="G1067" s="34" t="str">
        <f>VLOOKUP(D1067,'[1]Employer information'!$A$3:$B$1390,2,FALSE)</f>
        <v>RALLS ISD</v>
      </c>
      <c r="H1067" s="36">
        <f>IF(ISNA(VLOOKUP(D1067,'[1]Proportionate Shares'!$D$23:$I$1377,6,FALSE)),0,VLOOKUP(D1067,'[1]Proportionate Shares'!$D$23:$I$1377,6,FALSE))</f>
        <v>2.8371023E-5</v>
      </c>
      <c r="I1067" s="105">
        <f>VLOOKUP(D1067,'[1]Schedule of Pension Amounts LW'!$B$15:$E$1399,3,FALSE)</f>
        <v>1614503</v>
      </c>
      <c r="J1067" s="105">
        <f>-IF(ISNA(VLOOKUP(D1067,'[1]Combined Contribution Amounts'!$A$2:$K$1335,5,FALSE)),0,VLOOKUP(D1067,'[1]Combined Contribution Amounts'!$A$2:$K$1335,5,FALSE))</f>
        <v>-99302</v>
      </c>
      <c r="K1067" s="105">
        <f>-IF(ISNA(VLOOKUP(D1067,'[1]Combined Contribution Amounts'!$A$2:$K$1335,7,FALSE)),0,VLOOKUP(D1067,'[1]Combined Contribution Amounts'!$A$2:$K$1335,7,FALSE))+-IF(ISNA(VLOOKUP(D1067,'[1]Combined Contribution Amounts'!$A$2:$K$1335,8,FALSE)),0,VLOOKUP(D1067,'[1]Combined Contribution Amounts'!$A$2:$K$1335,8,FALSE))+-IF(ISNA(VLOOKUP(D1067,'[1]Combined Contribution Amounts'!$A$2:$K$1335,9,FALSE)),0,VLOOKUP(D1067,'[1]Combined Contribution Amounts'!$A$2:$K$1335,9,FALSE))</f>
        <v>0</v>
      </c>
      <c r="L1067" s="105">
        <f>VLOOKUP(D1067,'[1]Pension Expense Details'!$D$23:$S$1407,16,FALSE)</f>
        <v>128453</v>
      </c>
      <c r="M1067" s="105">
        <f>ROUND(('[1]68_InOutFlowsCurPrdAndPriorHist'!$F$28-'[1]68_InOutFlowsCurPrdAndPriorHist'!$F$31)*$H1067,0)-VLOOKUP(D1067,'[1]Pension Expense Details'!$D$23:$S$1407,12,FALSE)</f>
        <v>-23498</v>
      </c>
      <c r="N1067" s="105">
        <f>ROUND(('[1]68_InOutFlowsCurPrdAndPriorHist'!$F$29-'[1]68_InOutFlowsCurPrdAndPriorHist'!$F$32)*$H1067,0)-VLOOKUP(D1067,'[1]Pension Expense Details'!$D$23:$S$1407,13,FALSE)</f>
        <v>-177552</v>
      </c>
      <c r="O1067" s="105">
        <f>ROUND(('[1]68_InOutFlowsCurPrdAndPriorHist'!$F$30-'[1]68_InOutFlowsCurPrdAndPriorHist'!$F$33)*$H1067,0)-VLOOKUP(D1067,'[1]Pension Expense Details'!$D$23:$S$1407,14,FALSE)</f>
        <v>76779</v>
      </c>
      <c r="P1067" s="105">
        <f>ROUND((VLOOKUP(D1067,'[1]Schedule of Pension Amounts LW'!$B$15:$AC$1399,28,FALSE)-VLOOKUP(D1067,'[1]Schedule of Pension Amounts LW'!$B$15:$AC$1399,27,FALSE))*'[1]Schedule of Pension Amounts LW'!AD$4,0)+VLOOKUP(D1067,'[1]Schedule of Pension Amounts LW'!$B$15:$AH$1399,33,FALSE)-VLOOKUP(D1067,'[1]Pension Expense Details'!$D$23:$S$1407,15,FALSE)</f>
        <v>-44569</v>
      </c>
      <c r="Q1067" s="98">
        <f t="shared" si="70"/>
        <v>1474814</v>
      </c>
      <c r="R1067" s="98">
        <f>ROUND('[1]68_InOutFlowsCurPrdAndPrior'!$D$32*IF(ISNA(VLOOKUP(D1067,'[1]Proportionate Shares'!$D$23:$I$1359,6,FALSE)),0,VLOOKUP(D1067,'[1]Proportionate Shares'!$D$23:$I$1359,6,FALSE)),0)</f>
        <v>6196</v>
      </c>
      <c r="S1067" s="98">
        <f>ROUND('[1]68_InOutFlowsCurPrdAndPrior'!$D$33*IF(ISNA(VLOOKUP(D1067,'[1]Proportionate Shares'!$D$23:$I$1359,6,FALSE)),0,VLOOKUP(D1067,'[1]Proportionate Shares'!$D$23:$I$1359,6,FALSE)),0)</f>
        <v>457560</v>
      </c>
      <c r="T1067" s="98">
        <f>ROUND('[1]68_InOutFlowsCurPrdAndPrior'!$D$35*IF(ISNA(VLOOKUP(D1067,'[1]Proportionate Shares'!$D$23:$I$1359,6,FALSE)),0,VLOOKUP(D1067,'[1]Proportionate Shares'!$D$23:$I$1359,6,FALSE)),0)</f>
        <v>88666</v>
      </c>
      <c r="U1067" s="98">
        <f>VLOOKUP(D1067,'[1]Schedule of Pension Amounts LW'!$B$15:$AS$1399,36,FALSE)</f>
        <v>113341</v>
      </c>
      <c r="V1067" s="99">
        <f t="shared" si="71"/>
        <v>665763</v>
      </c>
      <c r="W1067" s="98">
        <f>ROUND('[1]68_InOutFlowsCurPrdAndPrior'!$F$32*IF(ISNA(VLOOKUP(D1067,'[1]Proportionate Shares'!$D$23:$I$1359,6,FALSE)),0,VLOOKUP(D1067,'[1]Proportionate Shares'!$D$23:$I$1359,6,FALSE)),0)</f>
        <v>51208</v>
      </c>
      <c r="X1067" s="98">
        <f>ROUND('[1]68_InOutFlowsCurPrdAndPrior'!$F$33*IF(ISNA(VLOOKUP(D1067,'[1]Proportionate Shares'!$D$23:$I$1359,6,FALSE)),0,VLOOKUP(D1067,'[1]Proportionate Shares'!$D$23:$I$1359,6,FALSE)),0)</f>
        <v>189085</v>
      </c>
      <c r="Y1067" s="98">
        <f>ROUND('[1]68_InOutFlowsCurPrdAndPrior'!$F$35*IF(ISNA(VLOOKUP(D1067,'[1]Proportionate Shares'!$D$23:$I$1359,6,FALSE)),0,VLOOKUP(D1067,'[1]Proportionate Shares'!$D$23:$I$1359,6,FALSE)),0)</f>
        <v>73857</v>
      </c>
      <c r="Z1067" s="98">
        <f>-VLOOKUP(D1067,'[1]Schedule of Pension Amounts LW'!$B$15:$AS$1399,37,FALSE)</f>
        <v>89142</v>
      </c>
      <c r="AA1067" s="99">
        <f t="shared" si="72"/>
        <v>403292</v>
      </c>
      <c r="AB1067" s="72">
        <f>VLOOKUP(D1067,'[1]Pension Expense Details'!$D$22:$S$1407,16,FALSE)</f>
        <v>128453</v>
      </c>
      <c r="AC1067" s="72">
        <f t="shared" si="73"/>
        <v>173596</v>
      </c>
      <c r="AD1067" s="72">
        <f>VLOOKUP(D1067,'[1]Schedule of Pension Amounts LW'!$B$15:$W$1399,22,FALSE)</f>
        <v>302049</v>
      </c>
    </row>
    <row r="1068" spans="1:30" x14ac:dyDescent="0.3">
      <c r="A1068" s="104"/>
      <c r="B1068" s="33"/>
      <c r="C1068" s="33" t="str">
        <f>VLOOKUP(D1068,'[1]Employer information'!$I$3:$J$1391,2,FALSE)</f>
        <v xml:space="preserve">Public Education                                  </v>
      </c>
      <c r="D1068" s="33" t="str">
        <f>'[1]Schedule of Pension Amounts LW'!B1061</f>
        <v>1966</v>
      </c>
      <c r="E1068" s="33" t="str">
        <f>IF(ISNA(VLOOKUP(D1068,'[1]Proportionate Shares'!$D$23:$G$1400,2,FALSE)),"",VLOOKUP(D1068,'[1]Proportionate Shares'!$D$23:$G$1400,2,FALSE))</f>
        <v>066005</v>
      </c>
      <c r="F1068" s="33" t="str">
        <f>IF(ISNA(VLOOKUP(D1068,'[1]Proportionate Shares'!$D$23:$G$1400,3,FALSE)),"",VLOOKUP(D1068,'[1]Proportionate Shares'!$D$23:$G$1400,3,FALSE))</f>
        <v/>
      </c>
      <c r="G1068" s="34" t="str">
        <f>VLOOKUP(D1068,'[1]Employer information'!$A$3:$B$1390,2,FALSE)</f>
        <v>RAMIREZ COMMON SD</v>
      </c>
      <c r="H1068" s="36">
        <f>IF(ISNA(VLOOKUP(D1068,'[1]Proportionate Shares'!$D$23:$I$1377,6,FALSE)),0,VLOOKUP(D1068,'[1]Proportionate Shares'!$D$23:$I$1377,6,FALSE))</f>
        <v>2.7807610000000001E-6</v>
      </c>
      <c r="I1068" s="105">
        <f>VLOOKUP(D1068,'[1]Schedule of Pension Amounts LW'!$B$15:$E$1399,3,FALSE)</f>
        <v>213258</v>
      </c>
      <c r="J1068" s="105">
        <f>-IF(ISNA(VLOOKUP(D1068,'[1]Combined Contribution Amounts'!$A$2:$K$1335,5,FALSE)),0,VLOOKUP(D1068,'[1]Combined Contribution Amounts'!$A$2:$K$1335,5,FALSE))</f>
        <v>-9733</v>
      </c>
      <c r="K1068" s="105">
        <f>-IF(ISNA(VLOOKUP(D1068,'[1]Combined Contribution Amounts'!$A$2:$K$1335,7,FALSE)),0,VLOOKUP(D1068,'[1]Combined Contribution Amounts'!$A$2:$K$1335,7,FALSE))+-IF(ISNA(VLOOKUP(D1068,'[1]Combined Contribution Amounts'!$A$2:$K$1335,8,FALSE)),0,VLOOKUP(D1068,'[1]Combined Contribution Amounts'!$A$2:$K$1335,8,FALSE))+-IF(ISNA(VLOOKUP(D1068,'[1]Combined Contribution Amounts'!$A$2:$K$1335,9,FALSE)),0,VLOOKUP(D1068,'[1]Combined Contribution Amounts'!$A$2:$K$1335,9,FALSE))</f>
        <v>0</v>
      </c>
      <c r="L1068" s="105">
        <f>VLOOKUP(D1068,'[1]Pension Expense Details'!$D$23:$S$1407,16,FALSE)</f>
        <v>3944</v>
      </c>
      <c r="M1068" s="105">
        <f>ROUND(('[1]68_InOutFlowsCurPrdAndPriorHist'!$F$28-'[1]68_InOutFlowsCurPrdAndPriorHist'!$F$31)*$H1068,0)-VLOOKUP(D1068,'[1]Pension Expense Details'!$D$23:$S$1407,12,FALSE)</f>
        <v>-2303</v>
      </c>
      <c r="N1068" s="105">
        <f>ROUND(('[1]68_InOutFlowsCurPrdAndPriorHist'!$F$29-'[1]68_InOutFlowsCurPrdAndPriorHist'!$F$32)*$H1068,0)-VLOOKUP(D1068,'[1]Pension Expense Details'!$D$23:$S$1407,13,FALSE)</f>
        <v>-17403</v>
      </c>
      <c r="O1068" s="105">
        <f>ROUND(('[1]68_InOutFlowsCurPrdAndPriorHist'!$F$30-'[1]68_InOutFlowsCurPrdAndPriorHist'!$F$33)*$H1068,0)-VLOOKUP(D1068,'[1]Pension Expense Details'!$D$23:$S$1407,14,FALSE)</f>
        <v>7526</v>
      </c>
      <c r="P1068" s="105">
        <f>ROUND((VLOOKUP(D1068,'[1]Schedule of Pension Amounts LW'!$B$15:$AC$1399,28,FALSE)-VLOOKUP(D1068,'[1]Schedule of Pension Amounts LW'!$B$15:$AC$1399,27,FALSE))*'[1]Schedule of Pension Amounts LW'!AD$4,0)+VLOOKUP(D1068,'[1]Schedule of Pension Amounts LW'!$B$15:$AH$1399,33,FALSE)-VLOOKUP(D1068,'[1]Pension Expense Details'!$D$23:$S$1407,15,FALSE)</f>
        <v>-50736</v>
      </c>
      <c r="Q1068" s="98">
        <f t="shared" si="70"/>
        <v>144553</v>
      </c>
      <c r="R1068" s="98">
        <f>ROUND('[1]68_InOutFlowsCurPrdAndPrior'!$D$32*IF(ISNA(VLOOKUP(D1068,'[1]Proportionate Shares'!$D$23:$I$1359,6,FALSE)),0,VLOOKUP(D1068,'[1]Proportionate Shares'!$D$23:$I$1359,6,FALSE)),0)</f>
        <v>607</v>
      </c>
      <c r="S1068" s="98">
        <f>ROUND('[1]68_InOutFlowsCurPrdAndPrior'!$D$33*IF(ISNA(VLOOKUP(D1068,'[1]Proportionate Shares'!$D$23:$I$1359,6,FALSE)),0,VLOOKUP(D1068,'[1]Proportionate Shares'!$D$23:$I$1359,6,FALSE)),0)</f>
        <v>44847</v>
      </c>
      <c r="T1068" s="98">
        <f>ROUND('[1]68_InOutFlowsCurPrdAndPrior'!$D$35*IF(ISNA(VLOOKUP(D1068,'[1]Proportionate Shares'!$D$23:$I$1359,6,FALSE)),0,VLOOKUP(D1068,'[1]Proportionate Shares'!$D$23:$I$1359,6,FALSE)),0)</f>
        <v>8691</v>
      </c>
      <c r="U1068" s="98">
        <f>VLOOKUP(D1068,'[1]Schedule of Pension Amounts LW'!$B$15:$AS$1399,36,FALSE)</f>
        <v>27673</v>
      </c>
      <c r="V1068" s="99">
        <f t="shared" si="71"/>
        <v>81818</v>
      </c>
      <c r="W1068" s="98">
        <f>ROUND('[1]68_InOutFlowsCurPrdAndPrior'!$F$32*IF(ISNA(VLOOKUP(D1068,'[1]Proportionate Shares'!$D$23:$I$1359,6,FALSE)),0,VLOOKUP(D1068,'[1]Proportionate Shares'!$D$23:$I$1359,6,FALSE)),0)</f>
        <v>5019</v>
      </c>
      <c r="X1068" s="98">
        <f>ROUND('[1]68_InOutFlowsCurPrdAndPrior'!$F$33*IF(ISNA(VLOOKUP(D1068,'[1]Proportionate Shares'!$D$23:$I$1359,6,FALSE)),0,VLOOKUP(D1068,'[1]Proportionate Shares'!$D$23:$I$1359,6,FALSE)),0)</f>
        <v>18533</v>
      </c>
      <c r="Y1068" s="98">
        <f>ROUND('[1]68_InOutFlowsCurPrdAndPrior'!$F$35*IF(ISNA(VLOOKUP(D1068,'[1]Proportionate Shares'!$D$23:$I$1359,6,FALSE)),0,VLOOKUP(D1068,'[1]Proportionate Shares'!$D$23:$I$1359,6,FALSE)),0)</f>
        <v>7239</v>
      </c>
      <c r="Z1068" s="98">
        <f>-VLOOKUP(D1068,'[1]Schedule of Pension Amounts LW'!$B$15:$AS$1399,37,FALSE)</f>
        <v>68300</v>
      </c>
      <c r="AA1068" s="99">
        <f t="shared" si="72"/>
        <v>99091</v>
      </c>
      <c r="AB1068" s="72">
        <f>VLOOKUP(D1068,'[1]Pension Expense Details'!$D$22:$S$1407,16,FALSE)</f>
        <v>3944</v>
      </c>
      <c r="AC1068" s="72">
        <f t="shared" si="73"/>
        <v>18061</v>
      </c>
      <c r="AD1068" s="72">
        <f>VLOOKUP(D1068,'[1]Schedule of Pension Amounts LW'!$B$15:$W$1399,22,FALSE)</f>
        <v>22005</v>
      </c>
    </row>
    <row r="1069" spans="1:30" x14ac:dyDescent="0.3">
      <c r="A1069" s="104"/>
      <c r="B1069" s="33"/>
      <c r="C1069" s="33" t="str">
        <f>VLOOKUP(D1069,'[1]Employer information'!$I$3:$J$1391,2,FALSE)</f>
        <v xml:space="preserve">Public Education                                  </v>
      </c>
      <c r="D1069" s="33" t="str">
        <f>'[1]Schedule of Pension Amounts LW'!B1062</f>
        <v>1047</v>
      </c>
      <c r="E1069" s="33" t="str">
        <f>IF(ISNA(VLOOKUP(D1069,'[1]Proportionate Shares'!$D$23:$G$1400,2,FALSE)),"",VLOOKUP(D1069,'[1]Proportionate Shares'!$D$23:$G$1400,2,FALSE))</f>
        <v>015906</v>
      </c>
      <c r="F1069" s="33" t="str">
        <f>IF(ISNA(VLOOKUP(D1069,'[1]Proportionate Shares'!$D$23:$G$1400,3,FALSE)),"",VLOOKUP(D1069,'[1]Proportionate Shares'!$D$23:$G$1400,3,FALSE))</f>
        <v/>
      </c>
      <c r="G1069" s="34" t="str">
        <f>VLOOKUP(D1069,'[1]Employer information'!$A$3:$B$1390,2,FALSE)</f>
        <v>RANDOLPH FIELD ISD</v>
      </c>
      <c r="H1069" s="36">
        <f>IF(ISNA(VLOOKUP(D1069,'[1]Proportionate Shares'!$D$23:$I$1377,6,FALSE)),0,VLOOKUP(D1069,'[1]Proportionate Shares'!$D$23:$I$1377,6,FALSE))</f>
        <v>6.9946160000000004E-6</v>
      </c>
      <c r="I1069" s="105">
        <f>VLOOKUP(D1069,'[1]Schedule of Pension Amounts LW'!$B$15:$E$1399,3,FALSE)</f>
        <v>435405</v>
      </c>
      <c r="J1069" s="105">
        <f>-IF(ISNA(VLOOKUP(D1069,'[1]Combined Contribution Amounts'!$A$2:$K$1335,5,FALSE)),0,VLOOKUP(D1069,'[1]Combined Contribution Amounts'!$A$2:$K$1335,5,FALSE))</f>
        <v>-24482</v>
      </c>
      <c r="K1069" s="105">
        <f>-IF(ISNA(VLOOKUP(D1069,'[1]Combined Contribution Amounts'!$A$2:$K$1335,7,FALSE)),0,VLOOKUP(D1069,'[1]Combined Contribution Amounts'!$A$2:$K$1335,7,FALSE))+-IF(ISNA(VLOOKUP(D1069,'[1]Combined Contribution Amounts'!$A$2:$K$1335,8,FALSE)),0,VLOOKUP(D1069,'[1]Combined Contribution Amounts'!$A$2:$K$1335,8,FALSE))+-IF(ISNA(VLOOKUP(D1069,'[1]Combined Contribution Amounts'!$A$2:$K$1335,9,FALSE)),0,VLOOKUP(D1069,'[1]Combined Contribution Amounts'!$A$2:$K$1335,9,FALSE))</f>
        <v>0</v>
      </c>
      <c r="L1069" s="105">
        <f>VLOOKUP(D1069,'[1]Pension Expense Details'!$D$23:$S$1407,16,FALSE)</f>
        <v>25798</v>
      </c>
      <c r="M1069" s="105">
        <f>ROUND(('[1]68_InOutFlowsCurPrdAndPriorHist'!$F$28-'[1]68_InOutFlowsCurPrdAndPriorHist'!$F$31)*$H1069,0)-VLOOKUP(D1069,'[1]Pension Expense Details'!$D$23:$S$1407,12,FALSE)</f>
        <v>-5794</v>
      </c>
      <c r="N1069" s="105">
        <f>ROUND(('[1]68_InOutFlowsCurPrdAndPriorHist'!$F$29-'[1]68_InOutFlowsCurPrdAndPriorHist'!$F$32)*$H1069,0)-VLOOKUP(D1069,'[1]Pension Expense Details'!$D$23:$S$1407,13,FALSE)</f>
        <v>-43774</v>
      </c>
      <c r="O1069" s="105">
        <f>ROUND(('[1]68_InOutFlowsCurPrdAndPriorHist'!$F$30-'[1]68_InOutFlowsCurPrdAndPriorHist'!$F$33)*$H1069,0)-VLOOKUP(D1069,'[1]Pension Expense Details'!$D$23:$S$1407,14,FALSE)</f>
        <v>18929</v>
      </c>
      <c r="P1069" s="105">
        <f>ROUND((VLOOKUP(D1069,'[1]Schedule of Pension Amounts LW'!$B$15:$AC$1399,28,FALSE)-VLOOKUP(D1069,'[1]Schedule of Pension Amounts LW'!$B$15:$AC$1399,27,FALSE))*'[1]Schedule of Pension Amounts LW'!AD$4,0)+VLOOKUP(D1069,'[1]Schedule of Pension Amounts LW'!$B$15:$AH$1399,33,FALSE)-VLOOKUP(D1069,'[1]Pension Expense Details'!$D$23:$S$1407,15,FALSE)</f>
        <v>-42480</v>
      </c>
      <c r="Q1069" s="98">
        <f t="shared" si="70"/>
        <v>363602</v>
      </c>
      <c r="R1069" s="98">
        <f>ROUND('[1]68_InOutFlowsCurPrdAndPrior'!$D$32*IF(ISNA(VLOOKUP(D1069,'[1]Proportionate Shares'!$D$23:$I$1359,6,FALSE)),0,VLOOKUP(D1069,'[1]Proportionate Shares'!$D$23:$I$1359,6,FALSE)),0)</f>
        <v>1527</v>
      </c>
      <c r="S1069" s="98">
        <f>ROUND('[1]68_InOutFlowsCurPrdAndPrior'!$D$33*IF(ISNA(VLOOKUP(D1069,'[1]Proportionate Shares'!$D$23:$I$1359,6,FALSE)),0,VLOOKUP(D1069,'[1]Proportionate Shares'!$D$23:$I$1359,6,FALSE)),0)</f>
        <v>112807</v>
      </c>
      <c r="T1069" s="98">
        <f>ROUND('[1]68_InOutFlowsCurPrdAndPrior'!$D$35*IF(ISNA(VLOOKUP(D1069,'[1]Proportionate Shares'!$D$23:$I$1359,6,FALSE)),0,VLOOKUP(D1069,'[1]Proportionate Shares'!$D$23:$I$1359,6,FALSE)),0)</f>
        <v>21860</v>
      </c>
      <c r="U1069" s="98">
        <f>VLOOKUP(D1069,'[1]Schedule of Pension Amounts LW'!$B$15:$AS$1399,36,FALSE)</f>
        <v>56993</v>
      </c>
      <c r="V1069" s="99">
        <f t="shared" si="71"/>
        <v>193187</v>
      </c>
      <c r="W1069" s="98">
        <f>ROUND('[1]68_InOutFlowsCurPrdAndPrior'!$F$32*IF(ISNA(VLOOKUP(D1069,'[1]Proportionate Shares'!$D$23:$I$1359,6,FALSE)),0,VLOOKUP(D1069,'[1]Proportionate Shares'!$D$23:$I$1359,6,FALSE)),0)</f>
        <v>12625</v>
      </c>
      <c r="X1069" s="98">
        <f>ROUND('[1]68_InOutFlowsCurPrdAndPrior'!$F$33*IF(ISNA(VLOOKUP(D1069,'[1]Proportionate Shares'!$D$23:$I$1359,6,FALSE)),0,VLOOKUP(D1069,'[1]Proportionate Shares'!$D$23:$I$1359,6,FALSE)),0)</f>
        <v>46617</v>
      </c>
      <c r="Y1069" s="98">
        <f>ROUND('[1]68_InOutFlowsCurPrdAndPrior'!$F$35*IF(ISNA(VLOOKUP(D1069,'[1]Proportionate Shares'!$D$23:$I$1359,6,FALSE)),0,VLOOKUP(D1069,'[1]Proportionate Shares'!$D$23:$I$1359,6,FALSE)),0)</f>
        <v>18209</v>
      </c>
      <c r="Z1069" s="98">
        <f>-VLOOKUP(D1069,'[1]Schedule of Pension Amounts LW'!$B$15:$AS$1399,37,FALSE)</f>
        <v>148039</v>
      </c>
      <c r="AA1069" s="99">
        <f t="shared" si="72"/>
        <v>225490</v>
      </c>
      <c r="AB1069" s="72">
        <f>VLOOKUP(D1069,'[1]Pension Expense Details'!$D$22:$S$1407,16,FALSE)</f>
        <v>25798</v>
      </c>
      <c r="AC1069" s="72">
        <f t="shared" si="73"/>
        <v>24731</v>
      </c>
      <c r="AD1069" s="72">
        <f>VLOOKUP(D1069,'[1]Schedule of Pension Amounts LW'!$B$15:$W$1399,22,FALSE)</f>
        <v>50529</v>
      </c>
    </row>
    <row r="1070" spans="1:30" x14ac:dyDescent="0.3">
      <c r="A1070" s="104"/>
      <c r="B1070" s="33"/>
      <c r="C1070" s="33" t="str">
        <f>VLOOKUP(D1070,'[1]Employer information'!$I$3:$J$1391,2,FALSE)</f>
        <v xml:space="preserve">Public Education                                  </v>
      </c>
      <c r="D1070" s="33" t="str">
        <f>'[1]Schedule of Pension Amounts LW'!B1063</f>
        <v>1048</v>
      </c>
      <c r="E1070" s="33" t="str">
        <f>IF(ISNA(VLOOKUP(D1070,'[1]Proportionate Shares'!$D$23:$G$1400,2,FALSE)),"",VLOOKUP(D1070,'[1]Proportionate Shares'!$D$23:$G$1400,2,FALSE))</f>
        <v>067907</v>
      </c>
      <c r="F1070" s="33" t="str">
        <f>IF(ISNA(VLOOKUP(D1070,'[1]Proportionate Shares'!$D$23:$G$1400,3,FALSE)),"",VLOOKUP(D1070,'[1]Proportionate Shares'!$D$23:$G$1400,3,FALSE))</f>
        <v/>
      </c>
      <c r="G1070" s="34" t="str">
        <f>VLOOKUP(D1070,'[1]Employer information'!$A$3:$B$1390,2,FALSE)</f>
        <v>RANGER ISD</v>
      </c>
      <c r="H1070" s="36">
        <f>IF(ISNA(VLOOKUP(D1070,'[1]Proportionate Shares'!$D$23:$I$1377,6,FALSE)),0,VLOOKUP(D1070,'[1]Proportionate Shares'!$D$23:$I$1377,6,FALSE))</f>
        <v>2.1550115E-5</v>
      </c>
      <c r="I1070" s="105">
        <f>VLOOKUP(D1070,'[1]Schedule of Pension Amounts LW'!$B$15:$E$1399,3,FALSE)</f>
        <v>1164196</v>
      </c>
      <c r="J1070" s="105">
        <f>-IF(ISNA(VLOOKUP(D1070,'[1]Combined Contribution Amounts'!$A$2:$K$1335,5,FALSE)),0,VLOOKUP(D1070,'[1]Combined Contribution Amounts'!$A$2:$K$1335,5,FALSE))</f>
        <v>-75428</v>
      </c>
      <c r="K1070" s="105">
        <f>-IF(ISNA(VLOOKUP(D1070,'[1]Combined Contribution Amounts'!$A$2:$K$1335,7,FALSE)),0,VLOOKUP(D1070,'[1]Combined Contribution Amounts'!$A$2:$K$1335,7,FALSE))+-IF(ISNA(VLOOKUP(D1070,'[1]Combined Contribution Amounts'!$A$2:$K$1335,8,FALSE)),0,VLOOKUP(D1070,'[1]Combined Contribution Amounts'!$A$2:$K$1335,8,FALSE))+-IF(ISNA(VLOOKUP(D1070,'[1]Combined Contribution Amounts'!$A$2:$K$1335,9,FALSE)),0,VLOOKUP(D1070,'[1]Combined Contribution Amounts'!$A$2:$K$1335,9,FALSE))</f>
        <v>0</v>
      </c>
      <c r="L1070" s="105">
        <f>VLOOKUP(D1070,'[1]Pension Expense Details'!$D$23:$S$1407,16,FALSE)</f>
        <v>107338</v>
      </c>
      <c r="M1070" s="105">
        <f>ROUND(('[1]68_InOutFlowsCurPrdAndPriorHist'!$F$28-'[1]68_InOutFlowsCurPrdAndPriorHist'!$F$31)*$H1070,0)-VLOOKUP(D1070,'[1]Pension Expense Details'!$D$23:$S$1407,12,FALSE)</f>
        <v>-17848</v>
      </c>
      <c r="N1070" s="105">
        <f>ROUND(('[1]68_InOutFlowsCurPrdAndPriorHist'!$F$29-'[1]68_InOutFlowsCurPrdAndPriorHist'!$F$32)*$H1070,0)-VLOOKUP(D1070,'[1]Pension Expense Details'!$D$23:$S$1407,13,FALSE)</f>
        <v>-134865</v>
      </c>
      <c r="O1070" s="105">
        <f>ROUND(('[1]68_InOutFlowsCurPrdAndPriorHist'!$F$30-'[1]68_InOutFlowsCurPrdAndPriorHist'!$F$33)*$H1070,0)-VLOOKUP(D1070,'[1]Pension Expense Details'!$D$23:$S$1407,14,FALSE)</f>
        <v>58320</v>
      </c>
      <c r="P1070" s="105">
        <f>ROUND((VLOOKUP(D1070,'[1]Schedule of Pension Amounts LW'!$B$15:$AC$1399,28,FALSE)-VLOOKUP(D1070,'[1]Schedule of Pension Amounts LW'!$B$15:$AC$1399,27,FALSE))*'[1]Schedule of Pension Amounts LW'!AD$4,0)+VLOOKUP(D1070,'[1]Schedule of Pension Amounts LW'!$B$15:$AH$1399,33,FALSE)-VLOOKUP(D1070,'[1]Pension Expense Details'!$D$23:$S$1407,15,FALSE)</f>
        <v>18529</v>
      </c>
      <c r="Q1070" s="98">
        <f t="shared" si="70"/>
        <v>1120242</v>
      </c>
      <c r="R1070" s="98">
        <f>ROUND('[1]68_InOutFlowsCurPrdAndPrior'!$D$32*IF(ISNA(VLOOKUP(D1070,'[1]Proportionate Shares'!$D$23:$I$1359,6,FALSE)),0,VLOOKUP(D1070,'[1]Proportionate Shares'!$D$23:$I$1359,6,FALSE)),0)</f>
        <v>4706</v>
      </c>
      <c r="S1070" s="98">
        <f>ROUND('[1]68_InOutFlowsCurPrdAndPrior'!$D$33*IF(ISNA(VLOOKUP(D1070,'[1]Proportionate Shares'!$D$23:$I$1359,6,FALSE)),0,VLOOKUP(D1070,'[1]Proportionate Shares'!$D$23:$I$1359,6,FALSE)),0)</f>
        <v>347554</v>
      </c>
      <c r="T1070" s="98">
        <f>ROUND('[1]68_InOutFlowsCurPrdAndPrior'!$D$35*IF(ISNA(VLOOKUP(D1070,'[1]Proportionate Shares'!$D$23:$I$1359,6,FALSE)),0,VLOOKUP(D1070,'[1]Proportionate Shares'!$D$23:$I$1359,6,FALSE)),0)</f>
        <v>67349</v>
      </c>
      <c r="U1070" s="98">
        <f>VLOOKUP(D1070,'[1]Schedule of Pension Amounts LW'!$B$15:$AS$1399,36,FALSE)</f>
        <v>114938</v>
      </c>
      <c r="V1070" s="99">
        <f t="shared" si="71"/>
        <v>534547</v>
      </c>
      <c r="W1070" s="98">
        <f>ROUND('[1]68_InOutFlowsCurPrdAndPrior'!$F$32*IF(ISNA(VLOOKUP(D1070,'[1]Proportionate Shares'!$D$23:$I$1359,6,FALSE)),0,VLOOKUP(D1070,'[1]Proportionate Shares'!$D$23:$I$1359,6,FALSE)),0)</f>
        <v>38897</v>
      </c>
      <c r="X1070" s="98">
        <f>ROUND('[1]68_InOutFlowsCurPrdAndPrior'!$F$33*IF(ISNA(VLOOKUP(D1070,'[1]Proportionate Shares'!$D$23:$I$1359,6,FALSE)),0,VLOOKUP(D1070,'[1]Proportionate Shares'!$D$23:$I$1359,6,FALSE)),0)</f>
        <v>143626</v>
      </c>
      <c r="Y1070" s="98">
        <f>ROUND('[1]68_InOutFlowsCurPrdAndPrior'!$F$35*IF(ISNA(VLOOKUP(D1070,'[1]Proportionate Shares'!$D$23:$I$1359,6,FALSE)),0,VLOOKUP(D1070,'[1]Proportionate Shares'!$D$23:$I$1359,6,FALSE)),0)</f>
        <v>56101</v>
      </c>
      <c r="Z1070" s="98">
        <f>-VLOOKUP(D1070,'[1]Schedule of Pension Amounts LW'!$B$15:$AS$1399,37,FALSE)</f>
        <v>54367</v>
      </c>
      <c r="AA1070" s="99">
        <f t="shared" si="72"/>
        <v>292991</v>
      </c>
      <c r="AB1070" s="72">
        <f>VLOOKUP(D1070,'[1]Pension Expense Details'!$D$22:$S$1407,16,FALSE)</f>
        <v>107338</v>
      </c>
      <c r="AC1070" s="72">
        <f t="shared" si="73"/>
        <v>132857</v>
      </c>
      <c r="AD1070" s="72">
        <f>VLOOKUP(D1070,'[1]Schedule of Pension Amounts LW'!$B$15:$W$1399,22,FALSE)</f>
        <v>240195</v>
      </c>
    </row>
    <row r="1071" spans="1:30" x14ac:dyDescent="0.3">
      <c r="A1071" s="104"/>
      <c r="B1071" s="33"/>
      <c r="C1071" s="33" t="str">
        <f>VLOOKUP(D1071,'[1]Employer information'!$I$3:$J$1391,2,FALSE)</f>
        <v xml:space="preserve">Public Education                                  </v>
      </c>
      <c r="D1071" s="33" t="str">
        <f>'[1]Schedule of Pension Amounts LW'!B1064</f>
        <v>1050</v>
      </c>
      <c r="E1071" s="33" t="str">
        <f>IF(ISNA(VLOOKUP(D1071,'[1]Proportionate Shares'!$D$23:$G$1400,2,FALSE)),"",VLOOKUP(D1071,'[1]Proportionate Shares'!$D$23:$G$1400,2,FALSE))</f>
        <v>231902</v>
      </c>
      <c r="F1071" s="33" t="str">
        <f>IF(ISNA(VLOOKUP(D1071,'[1]Proportionate Shares'!$D$23:$G$1400,3,FALSE)),"",VLOOKUP(D1071,'[1]Proportionate Shares'!$D$23:$G$1400,3,FALSE))</f>
        <v/>
      </c>
      <c r="G1071" s="34" t="str">
        <f>VLOOKUP(D1071,'[1]Employer information'!$A$3:$B$1390,2,FALSE)</f>
        <v>RANKIN ISD</v>
      </c>
      <c r="H1071" s="36">
        <f>IF(ISNA(VLOOKUP(D1071,'[1]Proportionate Shares'!$D$23:$I$1377,6,FALSE)),0,VLOOKUP(D1071,'[1]Proportionate Shares'!$D$23:$I$1377,6,FALSE))</f>
        <v>2.1906959999999999E-5</v>
      </c>
      <c r="I1071" s="105">
        <f>VLOOKUP(D1071,'[1]Schedule of Pension Amounts LW'!$B$15:$E$1399,3,FALSE)</f>
        <v>1182807</v>
      </c>
      <c r="J1071" s="105">
        <f>-IF(ISNA(VLOOKUP(D1071,'[1]Combined Contribution Amounts'!$A$2:$K$1335,5,FALSE)),0,VLOOKUP(D1071,'[1]Combined Contribution Amounts'!$A$2:$K$1335,5,FALSE))</f>
        <v>-76677</v>
      </c>
      <c r="K1071" s="105">
        <f>-IF(ISNA(VLOOKUP(D1071,'[1]Combined Contribution Amounts'!$A$2:$K$1335,7,FALSE)),0,VLOOKUP(D1071,'[1]Combined Contribution Amounts'!$A$2:$K$1335,7,FALSE))+-IF(ISNA(VLOOKUP(D1071,'[1]Combined Contribution Amounts'!$A$2:$K$1335,8,FALSE)),0,VLOOKUP(D1071,'[1]Combined Contribution Amounts'!$A$2:$K$1335,8,FALSE))+-IF(ISNA(VLOOKUP(D1071,'[1]Combined Contribution Amounts'!$A$2:$K$1335,9,FALSE)),0,VLOOKUP(D1071,'[1]Combined Contribution Amounts'!$A$2:$K$1335,9,FALSE))</f>
        <v>0</v>
      </c>
      <c r="L1071" s="105">
        <f>VLOOKUP(D1071,'[1]Pension Expense Details'!$D$23:$S$1407,16,FALSE)</f>
        <v>109219</v>
      </c>
      <c r="M1071" s="105">
        <f>ROUND(('[1]68_InOutFlowsCurPrdAndPriorHist'!$F$28-'[1]68_InOutFlowsCurPrdAndPriorHist'!$F$31)*$H1071,0)-VLOOKUP(D1071,'[1]Pension Expense Details'!$D$23:$S$1407,12,FALSE)</f>
        <v>-18144</v>
      </c>
      <c r="N1071" s="105">
        <f>ROUND(('[1]68_InOutFlowsCurPrdAndPriorHist'!$F$29-'[1]68_InOutFlowsCurPrdAndPriorHist'!$F$32)*$H1071,0)-VLOOKUP(D1071,'[1]Pension Expense Details'!$D$23:$S$1407,13,FALSE)</f>
        <v>-137098</v>
      </c>
      <c r="O1071" s="105">
        <f>ROUND(('[1]68_InOutFlowsCurPrdAndPriorHist'!$F$30-'[1]68_InOutFlowsCurPrdAndPriorHist'!$F$33)*$H1071,0)-VLOOKUP(D1071,'[1]Pension Expense Details'!$D$23:$S$1407,14,FALSE)</f>
        <v>59286</v>
      </c>
      <c r="P1071" s="105">
        <f>ROUND((VLOOKUP(D1071,'[1]Schedule of Pension Amounts LW'!$B$15:$AC$1399,28,FALSE)-VLOOKUP(D1071,'[1]Schedule of Pension Amounts LW'!$B$15:$AC$1399,27,FALSE))*'[1]Schedule of Pension Amounts LW'!AD$4,0)+VLOOKUP(D1071,'[1]Schedule of Pension Amounts LW'!$B$15:$AH$1399,33,FALSE)-VLOOKUP(D1071,'[1]Pension Expense Details'!$D$23:$S$1407,15,FALSE)</f>
        <v>19399</v>
      </c>
      <c r="Q1071" s="98">
        <f t="shared" si="70"/>
        <v>1138792</v>
      </c>
      <c r="R1071" s="98">
        <f>ROUND('[1]68_InOutFlowsCurPrdAndPrior'!$D$32*IF(ISNA(VLOOKUP(D1071,'[1]Proportionate Shares'!$D$23:$I$1359,6,FALSE)),0,VLOOKUP(D1071,'[1]Proportionate Shares'!$D$23:$I$1359,6,FALSE)),0)</f>
        <v>4784</v>
      </c>
      <c r="S1071" s="98">
        <f>ROUND('[1]68_InOutFlowsCurPrdAndPrior'!$D$33*IF(ISNA(VLOOKUP(D1071,'[1]Proportionate Shares'!$D$23:$I$1359,6,FALSE)),0,VLOOKUP(D1071,'[1]Proportionate Shares'!$D$23:$I$1359,6,FALSE)),0)</f>
        <v>353309</v>
      </c>
      <c r="T1071" s="98">
        <f>ROUND('[1]68_InOutFlowsCurPrdAndPrior'!$D$35*IF(ISNA(VLOOKUP(D1071,'[1]Proportionate Shares'!$D$23:$I$1359,6,FALSE)),0,VLOOKUP(D1071,'[1]Proportionate Shares'!$D$23:$I$1359,6,FALSE)),0)</f>
        <v>68465</v>
      </c>
      <c r="U1071" s="98">
        <f>VLOOKUP(D1071,'[1]Schedule of Pension Amounts LW'!$B$15:$AS$1399,36,FALSE)</f>
        <v>137300</v>
      </c>
      <c r="V1071" s="99">
        <f t="shared" si="71"/>
        <v>563858</v>
      </c>
      <c r="W1071" s="98">
        <f>ROUND('[1]68_InOutFlowsCurPrdAndPrior'!$F$32*IF(ISNA(VLOOKUP(D1071,'[1]Proportionate Shares'!$D$23:$I$1359,6,FALSE)),0,VLOOKUP(D1071,'[1]Proportionate Shares'!$D$23:$I$1359,6,FALSE)),0)</f>
        <v>39541</v>
      </c>
      <c r="X1071" s="98">
        <f>ROUND('[1]68_InOutFlowsCurPrdAndPrior'!$F$33*IF(ISNA(VLOOKUP(D1071,'[1]Proportionate Shares'!$D$23:$I$1359,6,FALSE)),0,VLOOKUP(D1071,'[1]Proportionate Shares'!$D$23:$I$1359,6,FALSE)),0)</f>
        <v>146004</v>
      </c>
      <c r="Y1071" s="98">
        <f>ROUND('[1]68_InOutFlowsCurPrdAndPrior'!$F$35*IF(ISNA(VLOOKUP(D1071,'[1]Proportionate Shares'!$D$23:$I$1359,6,FALSE)),0,VLOOKUP(D1071,'[1]Proportionate Shares'!$D$23:$I$1359,6,FALSE)),0)</f>
        <v>57030</v>
      </c>
      <c r="Z1071" s="98">
        <f>-VLOOKUP(D1071,'[1]Schedule of Pension Amounts LW'!$B$15:$AS$1399,37,FALSE)</f>
        <v>109509</v>
      </c>
      <c r="AA1071" s="99">
        <f t="shared" si="72"/>
        <v>352084</v>
      </c>
      <c r="AB1071" s="72">
        <f>VLOOKUP(D1071,'[1]Pension Expense Details'!$D$22:$S$1407,16,FALSE)</f>
        <v>109219</v>
      </c>
      <c r="AC1071" s="72">
        <f t="shared" si="73"/>
        <v>127536</v>
      </c>
      <c r="AD1071" s="72">
        <f>VLOOKUP(D1071,'[1]Schedule of Pension Amounts LW'!$B$15:$W$1399,22,FALSE)</f>
        <v>236755</v>
      </c>
    </row>
    <row r="1072" spans="1:30" x14ac:dyDescent="0.3">
      <c r="A1072" s="104"/>
      <c r="B1072" s="33"/>
      <c r="C1072" s="33" t="str">
        <f>VLOOKUP(D1072,'[1]Employer information'!$I$3:$J$1391,2,FALSE)</f>
        <v xml:space="preserve">Public Education                                  </v>
      </c>
      <c r="D1072" s="33" t="str">
        <f>'[1]Schedule of Pension Amounts LW'!B1065</f>
        <v>1052</v>
      </c>
      <c r="E1072" s="33" t="str">
        <f>IF(ISNA(VLOOKUP(D1072,'[1]Proportionate Shares'!$D$23:$G$1400,2,FALSE)),"",VLOOKUP(D1072,'[1]Proportionate Shares'!$D$23:$G$1400,2,FALSE))</f>
        <v>245903</v>
      </c>
      <c r="F1072" s="33" t="str">
        <f>IF(ISNA(VLOOKUP(D1072,'[1]Proportionate Shares'!$D$23:$G$1400,3,FALSE)),"",VLOOKUP(D1072,'[1]Proportionate Shares'!$D$23:$G$1400,3,FALSE))</f>
        <v/>
      </c>
      <c r="G1072" s="34" t="str">
        <f>VLOOKUP(D1072,'[1]Employer information'!$A$3:$B$1390,2,FALSE)</f>
        <v>RAYMONDVILLE ISD</v>
      </c>
      <c r="H1072" s="36">
        <f>IF(ISNA(VLOOKUP(D1072,'[1]Proportionate Shares'!$D$23:$I$1377,6,FALSE)),0,VLOOKUP(D1072,'[1]Proportionate Shares'!$D$23:$I$1377,6,FALSE))</f>
        <v>1.50912232E-4</v>
      </c>
      <c r="I1072" s="105">
        <f>VLOOKUP(D1072,'[1]Schedule of Pension Amounts LW'!$B$15:$E$1399,3,FALSE)</f>
        <v>8518966</v>
      </c>
      <c r="J1072" s="105">
        <f>-IF(ISNA(VLOOKUP(D1072,'[1]Combined Contribution Amounts'!$A$2:$K$1335,5,FALSE)),0,VLOOKUP(D1072,'[1]Combined Contribution Amounts'!$A$2:$K$1335,5,FALSE))</f>
        <v>-528211</v>
      </c>
      <c r="K1072" s="105">
        <f>-IF(ISNA(VLOOKUP(D1072,'[1]Combined Contribution Amounts'!$A$2:$K$1335,7,FALSE)),0,VLOOKUP(D1072,'[1]Combined Contribution Amounts'!$A$2:$K$1335,7,FALSE))+-IF(ISNA(VLOOKUP(D1072,'[1]Combined Contribution Amounts'!$A$2:$K$1335,8,FALSE)),0,VLOOKUP(D1072,'[1]Combined Contribution Amounts'!$A$2:$K$1335,8,FALSE))+-IF(ISNA(VLOOKUP(D1072,'[1]Combined Contribution Amounts'!$A$2:$K$1335,9,FALSE)),0,VLOOKUP(D1072,'[1]Combined Contribution Amounts'!$A$2:$K$1335,9,FALSE))</f>
        <v>0</v>
      </c>
      <c r="L1072" s="105">
        <f>VLOOKUP(D1072,'[1]Pension Expense Details'!$D$23:$S$1407,16,FALSE)</f>
        <v>694111</v>
      </c>
      <c r="M1072" s="105">
        <f>ROUND(('[1]68_InOutFlowsCurPrdAndPriorHist'!$F$28-'[1]68_InOutFlowsCurPrdAndPriorHist'!$F$31)*$H1072,0)-VLOOKUP(D1072,'[1]Pension Expense Details'!$D$23:$S$1407,12,FALSE)</f>
        <v>-124991</v>
      </c>
      <c r="N1072" s="105">
        <f>ROUND(('[1]68_InOutFlowsCurPrdAndPriorHist'!$F$29-'[1]68_InOutFlowsCurPrdAndPriorHist'!$F$32)*$H1072,0)-VLOOKUP(D1072,'[1]Pension Expense Details'!$D$23:$S$1407,13,FALSE)</f>
        <v>-944439</v>
      </c>
      <c r="O1072" s="105">
        <f>ROUND(('[1]68_InOutFlowsCurPrdAndPriorHist'!$F$30-'[1]68_InOutFlowsCurPrdAndPriorHist'!$F$33)*$H1072,0)-VLOOKUP(D1072,'[1]Pension Expense Details'!$D$23:$S$1407,14,FALSE)</f>
        <v>408405</v>
      </c>
      <c r="P1072" s="105">
        <f>ROUND((VLOOKUP(D1072,'[1]Schedule of Pension Amounts LW'!$B$15:$AC$1399,28,FALSE)-VLOOKUP(D1072,'[1]Schedule of Pension Amounts LW'!$B$15:$AC$1399,27,FALSE))*'[1]Schedule of Pension Amounts LW'!AD$4,0)+VLOOKUP(D1072,'[1]Schedule of Pension Amounts LW'!$B$15:$AH$1399,33,FALSE)-VLOOKUP(D1072,'[1]Pension Expense Details'!$D$23:$S$1407,15,FALSE)</f>
        <v>-178951</v>
      </c>
      <c r="Q1072" s="98">
        <f t="shared" si="70"/>
        <v>7844890</v>
      </c>
      <c r="R1072" s="98">
        <f>ROUND('[1]68_InOutFlowsCurPrdAndPrior'!$D$32*IF(ISNA(VLOOKUP(D1072,'[1]Proportionate Shares'!$D$23:$I$1359,6,FALSE)),0,VLOOKUP(D1072,'[1]Proportionate Shares'!$D$23:$I$1359,6,FALSE)),0)</f>
        <v>32956</v>
      </c>
      <c r="S1072" s="98">
        <f>ROUND('[1]68_InOutFlowsCurPrdAndPrior'!$D$33*IF(ISNA(VLOOKUP(D1072,'[1]Proportionate Shares'!$D$23:$I$1359,6,FALSE)),0,VLOOKUP(D1072,'[1]Proportionate Shares'!$D$23:$I$1359,6,FALSE)),0)</f>
        <v>2433870</v>
      </c>
      <c r="T1072" s="98">
        <f>ROUND('[1]68_InOutFlowsCurPrdAndPrior'!$D$35*IF(ISNA(VLOOKUP(D1072,'[1]Proportionate Shares'!$D$23:$I$1359,6,FALSE)),0,VLOOKUP(D1072,'[1]Proportionate Shares'!$D$23:$I$1359,6,FALSE)),0)</f>
        <v>471637</v>
      </c>
      <c r="U1072" s="98">
        <f>VLOOKUP(D1072,'[1]Schedule of Pension Amounts LW'!$B$15:$AS$1399,36,FALSE)</f>
        <v>193576</v>
      </c>
      <c r="V1072" s="99">
        <f t="shared" si="71"/>
        <v>3132039</v>
      </c>
      <c r="W1072" s="98">
        <f>ROUND('[1]68_InOutFlowsCurPrdAndPrior'!$F$32*IF(ISNA(VLOOKUP(D1072,'[1]Proportionate Shares'!$D$23:$I$1359,6,FALSE)),0,VLOOKUP(D1072,'[1]Proportionate Shares'!$D$23:$I$1359,6,FALSE)),0)</f>
        <v>272387</v>
      </c>
      <c r="X1072" s="98">
        <f>ROUND('[1]68_InOutFlowsCurPrdAndPrior'!$F$33*IF(ISNA(VLOOKUP(D1072,'[1]Proportionate Shares'!$D$23:$I$1359,6,FALSE)),0,VLOOKUP(D1072,'[1]Proportionate Shares'!$D$23:$I$1359,6,FALSE)),0)</f>
        <v>1005790</v>
      </c>
      <c r="Y1072" s="98">
        <f>ROUND('[1]68_InOutFlowsCurPrdAndPrior'!$F$35*IF(ISNA(VLOOKUP(D1072,'[1]Proportionate Shares'!$D$23:$I$1359,6,FALSE)),0,VLOOKUP(D1072,'[1]Proportionate Shares'!$D$23:$I$1359,6,FALSE)),0)</f>
        <v>392865</v>
      </c>
      <c r="Z1072" s="98">
        <f>-VLOOKUP(D1072,'[1]Schedule of Pension Amounts LW'!$B$15:$AS$1399,37,FALSE)</f>
        <v>691365</v>
      </c>
      <c r="AA1072" s="99">
        <f t="shared" si="72"/>
        <v>2362407</v>
      </c>
      <c r="AB1072" s="72">
        <f>VLOOKUP(D1072,'[1]Pension Expense Details'!$D$22:$S$1407,16,FALSE)</f>
        <v>694111</v>
      </c>
      <c r="AC1072" s="72">
        <f t="shared" si="73"/>
        <v>611457</v>
      </c>
      <c r="AD1072" s="72">
        <f>VLOOKUP(D1072,'[1]Schedule of Pension Amounts LW'!$B$15:$W$1399,22,FALSE)</f>
        <v>1305568</v>
      </c>
    </row>
    <row r="1073" spans="1:30" x14ac:dyDescent="0.3">
      <c r="A1073" s="104"/>
      <c r="B1073" s="33"/>
      <c r="C1073" s="33" t="str">
        <f>VLOOKUP(D1073,'[1]Employer information'!$I$3:$J$1391,2,FALSE)</f>
        <v xml:space="preserve">Public Education                                  </v>
      </c>
      <c r="D1073" s="33" t="str">
        <f>'[1]Schedule of Pension Amounts LW'!B1066</f>
        <v>1054</v>
      </c>
      <c r="E1073" s="33" t="str">
        <f>IF(ISNA(VLOOKUP(D1073,'[1]Proportionate Shares'!$D$23:$G$1400,2,FALSE)),"",VLOOKUP(D1073,'[1]Proportionate Shares'!$D$23:$G$1400,2,FALSE))</f>
        <v>192901</v>
      </c>
      <c r="F1073" s="33" t="str">
        <f>IF(ISNA(VLOOKUP(D1073,'[1]Proportionate Shares'!$D$23:$G$1400,3,FALSE)),"",VLOOKUP(D1073,'[1]Proportionate Shares'!$D$23:$G$1400,3,FALSE))</f>
        <v/>
      </c>
      <c r="G1073" s="34" t="str">
        <f>VLOOKUP(D1073,'[1]Employer information'!$A$3:$B$1390,2,FALSE)</f>
        <v>REAGAN COUNTY ISD</v>
      </c>
      <c r="H1073" s="36">
        <f>IF(ISNA(VLOOKUP(D1073,'[1]Proportionate Shares'!$D$23:$I$1377,6,FALSE)),0,VLOOKUP(D1073,'[1]Proportionate Shares'!$D$23:$I$1377,6,FALSE))</f>
        <v>5.9148535E-5</v>
      </c>
      <c r="I1073" s="105">
        <f>VLOOKUP(D1073,'[1]Schedule of Pension Amounts LW'!$B$15:$E$1399,3,FALSE)</f>
        <v>3096496</v>
      </c>
      <c r="J1073" s="105">
        <f>-IF(ISNA(VLOOKUP(D1073,'[1]Combined Contribution Amounts'!$A$2:$K$1335,5,FALSE)),0,VLOOKUP(D1073,'[1]Combined Contribution Amounts'!$A$2:$K$1335,5,FALSE))</f>
        <v>-207027</v>
      </c>
      <c r="K1073" s="105">
        <f>-IF(ISNA(VLOOKUP(D1073,'[1]Combined Contribution Amounts'!$A$2:$K$1335,7,FALSE)),0,VLOOKUP(D1073,'[1]Combined Contribution Amounts'!$A$2:$K$1335,7,FALSE))+-IF(ISNA(VLOOKUP(D1073,'[1]Combined Contribution Amounts'!$A$2:$K$1335,8,FALSE)),0,VLOOKUP(D1073,'[1]Combined Contribution Amounts'!$A$2:$K$1335,8,FALSE))+-IF(ISNA(VLOOKUP(D1073,'[1]Combined Contribution Amounts'!$A$2:$K$1335,9,FALSE)),0,VLOOKUP(D1073,'[1]Combined Contribution Amounts'!$A$2:$K$1335,9,FALSE))</f>
        <v>0</v>
      </c>
      <c r="L1073" s="105">
        <f>VLOOKUP(D1073,'[1]Pension Expense Details'!$D$23:$S$1407,16,FALSE)</f>
        <v>310154</v>
      </c>
      <c r="M1073" s="105">
        <f>ROUND(('[1]68_InOutFlowsCurPrdAndPriorHist'!$F$28-'[1]68_InOutFlowsCurPrdAndPriorHist'!$F$31)*$H1073,0)-VLOOKUP(D1073,'[1]Pension Expense Details'!$D$23:$S$1407,12,FALSE)</f>
        <v>-48989</v>
      </c>
      <c r="N1073" s="105">
        <f>ROUND(('[1]68_InOutFlowsCurPrdAndPriorHist'!$F$29-'[1]68_InOutFlowsCurPrdAndPriorHist'!$F$32)*$H1073,0)-VLOOKUP(D1073,'[1]Pension Expense Details'!$D$23:$S$1407,13,FALSE)</f>
        <v>-370163</v>
      </c>
      <c r="O1073" s="105">
        <f>ROUND(('[1]68_InOutFlowsCurPrdAndPriorHist'!$F$30-'[1]68_InOutFlowsCurPrdAndPriorHist'!$F$33)*$H1073,0)-VLOOKUP(D1073,'[1]Pension Expense Details'!$D$23:$S$1407,14,FALSE)</f>
        <v>160070</v>
      </c>
      <c r="P1073" s="105">
        <f>ROUND((VLOOKUP(D1073,'[1]Schedule of Pension Amounts LW'!$B$15:$AC$1399,28,FALSE)-VLOOKUP(D1073,'[1]Schedule of Pension Amounts LW'!$B$15:$AC$1399,27,FALSE))*'[1]Schedule of Pension Amounts LW'!AD$4,0)+VLOOKUP(D1073,'[1]Schedule of Pension Amounts LW'!$B$15:$AH$1399,33,FALSE)-VLOOKUP(D1073,'[1]Pension Expense Details'!$D$23:$S$1407,15,FALSE)</f>
        <v>134185</v>
      </c>
      <c r="Q1073" s="98">
        <f t="shared" si="70"/>
        <v>3074726</v>
      </c>
      <c r="R1073" s="98">
        <f>ROUND('[1]68_InOutFlowsCurPrdAndPrior'!$D$32*IF(ISNA(VLOOKUP(D1073,'[1]Proportionate Shares'!$D$23:$I$1359,6,FALSE)),0,VLOOKUP(D1073,'[1]Proportionate Shares'!$D$23:$I$1359,6,FALSE)),0)</f>
        <v>12917</v>
      </c>
      <c r="S1073" s="98">
        <f>ROUND('[1]68_InOutFlowsCurPrdAndPrior'!$D$33*IF(ISNA(VLOOKUP(D1073,'[1]Proportionate Shares'!$D$23:$I$1359,6,FALSE)),0,VLOOKUP(D1073,'[1]Proportionate Shares'!$D$23:$I$1359,6,FALSE)),0)</f>
        <v>953931</v>
      </c>
      <c r="T1073" s="98">
        <f>ROUND('[1]68_InOutFlowsCurPrdAndPrior'!$D$35*IF(ISNA(VLOOKUP(D1073,'[1]Proportionate Shares'!$D$23:$I$1359,6,FALSE)),0,VLOOKUP(D1073,'[1]Proportionate Shares'!$D$23:$I$1359,6,FALSE)),0)</f>
        <v>184853</v>
      </c>
      <c r="U1073" s="98">
        <f>VLOOKUP(D1073,'[1]Schedule of Pension Amounts LW'!$B$15:$AS$1399,36,FALSE)</f>
        <v>326868</v>
      </c>
      <c r="V1073" s="99">
        <f t="shared" si="71"/>
        <v>1478569</v>
      </c>
      <c r="W1073" s="98">
        <f>ROUND('[1]68_InOutFlowsCurPrdAndPrior'!$F$32*IF(ISNA(VLOOKUP(D1073,'[1]Proportionate Shares'!$D$23:$I$1359,6,FALSE)),0,VLOOKUP(D1073,'[1]Proportionate Shares'!$D$23:$I$1359,6,FALSE)),0)</f>
        <v>106759</v>
      </c>
      <c r="X1073" s="98">
        <f>ROUND('[1]68_InOutFlowsCurPrdAndPrior'!$F$33*IF(ISNA(VLOOKUP(D1073,'[1]Proportionate Shares'!$D$23:$I$1359,6,FALSE)),0,VLOOKUP(D1073,'[1]Proportionate Shares'!$D$23:$I$1359,6,FALSE)),0)</f>
        <v>394209</v>
      </c>
      <c r="Y1073" s="98">
        <f>ROUND('[1]68_InOutFlowsCurPrdAndPrior'!$F$35*IF(ISNA(VLOOKUP(D1073,'[1]Proportionate Shares'!$D$23:$I$1359,6,FALSE)),0,VLOOKUP(D1073,'[1]Proportionate Shares'!$D$23:$I$1359,6,FALSE)),0)</f>
        <v>153980</v>
      </c>
      <c r="Z1073" s="98">
        <f>-VLOOKUP(D1073,'[1]Schedule of Pension Amounts LW'!$B$15:$AS$1399,37,FALSE)</f>
        <v>157075</v>
      </c>
      <c r="AA1073" s="99">
        <f t="shared" si="72"/>
        <v>812023</v>
      </c>
      <c r="AB1073" s="72">
        <f>VLOOKUP(D1073,'[1]Pension Expense Details'!$D$22:$S$1407,16,FALSE)</f>
        <v>310154</v>
      </c>
      <c r="AC1073" s="72">
        <f t="shared" si="73"/>
        <v>322671</v>
      </c>
      <c r="AD1073" s="72">
        <f>VLOOKUP(D1073,'[1]Schedule of Pension Amounts LW'!$B$15:$W$1399,22,FALSE)</f>
        <v>632825</v>
      </c>
    </row>
    <row r="1074" spans="1:30" x14ac:dyDescent="0.3">
      <c r="A1074" s="104"/>
      <c r="B1074" s="33"/>
      <c r="C1074" s="33" t="str">
        <f>VLOOKUP(D1074,'[1]Employer information'!$I$3:$J$1391,2,FALSE)</f>
        <v xml:space="preserve">Public Education                                  </v>
      </c>
      <c r="D1074" s="33" t="str">
        <f>'[1]Schedule of Pension Amounts LW'!B1067</f>
        <v>1999</v>
      </c>
      <c r="E1074" s="33" t="str">
        <f>IF(ISNA(VLOOKUP(D1074,'[1]Proportionate Shares'!$D$23:$G$1400,2,FALSE)),"",VLOOKUP(D1074,'[1]Proportionate Shares'!$D$23:$G$1400,2,FALSE))</f>
        <v>019911</v>
      </c>
      <c r="F1074" s="33" t="str">
        <f>IF(ISNA(VLOOKUP(D1074,'[1]Proportionate Shares'!$D$23:$G$1400,3,FALSE)),"",VLOOKUP(D1074,'[1]Proportionate Shares'!$D$23:$G$1400,3,FALSE))</f>
        <v/>
      </c>
      <c r="G1074" s="34" t="str">
        <f>VLOOKUP(D1074,'[1]Employer information'!$A$3:$B$1390,2,FALSE)</f>
        <v>RED LICK ISD</v>
      </c>
      <c r="H1074" s="36">
        <f>IF(ISNA(VLOOKUP(D1074,'[1]Proportionate Shares'!$D$23:$I$1377,6,FALSE)),0,VLOOKUP(D1074,'[1]Proportionate Shares'!$D$23:$I$1377,6,FALSE))</f>
        <v>1.8485363E-5</v>
      </c>
      <c r="I1074" s="105">
        <f>VLOOKUP(D1074,'[1]Schedule of Pension Amounts LW'!$B$15:$E$1399,3,FALSE)</f>
        <v>873164</v>
      </c>
      <c r="J1074" s="105">
        <f>-IF(ISNA(VLOOKUP(D1074,'[1]Combined Contribution Amounts'!$A$2:$K$1335,5,FALSE)),0,VLOOKUP(D1074,'[1]Combined Contribution Amounts'!$A$2:$K$1335,5,FALSE))</f>
        <v>-64701</v>
      </c>
      <c r="K1074" s="105">
        <f>-IF(ISNA(VLOOKUP(D1074,'[1]Combined Contribution Amounts'!$A$2:$K$1335,7,FALSE)),0,VLOOKUP(D1074,'[1]Combined Contribution Amounts'!$A$2:$K$1335,7,FALSE))+-IF(ISNA(VLOOKUP(D1074,'[1]Combined Contribution Amounts'!$A$2:$K$1335,8,FALSE)),0,VLOOKUP(D1074,'[1]Combined Contribution Amounts'!$A$2:$K$1335,8,FALSE))+-IF(ISNA(VLOOKUP(D1074,'[1]Combined Contribution Amounts'!$A$2:$K$1335,9,FALSE)),0,VLOOKUP(D1074,'[1]Combined Contribution Amounts'!$A$2:$K$1335,9,FALSE))</f>
        <v>0</v>
      </c>
      <c r="L1074" s="105">
        <f>VLOOKUP(D1074,'[1]Pension Expense Details'!$D$23:$S$1407,16,FALSE)</f>
        <v>111793</v>
      </c>
      <c r="M1074" s="105">
        <f>ROUND(('[1]68_InOutFlowsCurPrdAndPriorHist'!$F$28-'[1]68_InOutFlowsCurPrdAndPriorHist'!$F$31)*$H1074,0)-VLOOKUP(D1074,'[1]Pension Expense Details'!$D$23:$S$1407,12,FALSE)</f>
        <v>-15310</v>
      </c>
      <c r="N1074" s="105">
        <f>ROUND(('[1]68_InOutFlowsCurPrdAndPriorHist'!$F$29-'[1]68_InOutFlowsCurPrdAndPriorHist'!$F$32)*$H1074,0)-VLOOKUP(D1074,'[1]Pension Expense Details'!$D$23:$S$1407,13,FALSE)</f>
        <v>-115685</v>
      </c>
      <c r="O1074" s="105">
        <f>ROUND(('[1]68_InOutFlowsCurPrdAndPriorHist'!$F$30-'[1]68_InOutFlowsCurPrdAndPriorHist'!$F$33)*$H1074,0)-VLOOKUP(D1074,'[1]Pension Expense Details'!$D$23:$S$1407,14,FALSE)</f>
        <v>50026</v>
      </c>
      <c r="P1074" s="105">
        <f>ROUND((VLOOKUP(D1074,'[1]Schedule of Pension Amounts LW'!$B$15:$AC$1399,28,FALSE)-VLOOKUP(D1074,'[1]Schedule of Pension Amounts LW'!$B$15:$AC$1399,27,FALSE))*'[1]Schedule of Pension Amounts LW'!AD$4,0)+VLOOKUP(D1074,'[1]Schedule of Pension Amounts LW'!$B$15:$AH$1399,33,FALSE)-VLOOKUP(D1074,'[1]Pension Expense Details'!$D$23:$S$1407,15,FALSE)</f>
        <v>121640</v>
      </c>
      <c r="Q1074" s="98">
        <f t="shared" si="70"/>
        <v>960927</v>
      </c>
      <c r="R1074" s="98">
        <f>ROUND('[1]68_InOutFlowsCurPrdAndPrior'!$D$32*IF(ISNA(VLOOKUP(D1074,'[1]Proportionate Shares'!$D$23:$I$1359,6,FALSE)),0,VLOOKUP(D1074,'[1]Proportionate Shares'!$D$23:$I$1359,6,FALSE)),0)</f>
        <v>4037</v>
      </c>
      <c r="S1074" s="98">
        <f>ROUND('[1]68_InOutFlowsCurPrdAndPrior'!$D$33*IF(ISNA(VLOOKUP(D1074,'[1]Proportionate Shares'!$D$23:$I$1359,6,FALSE)),0,VLOOKUP(D1074,'[1]Proportionate Shares'!$D$23:$I$1359,6,FALSE)),0)</f>
        <v>298127</v>
      </c>
      <c r="T1074" s="98">
        <f>ROUND('[1]68_InOutFlowsCurPrdAndPrior'!$D$35*IF(ISNA(VLOOKUP(D1074,'[1]Proportionate Shares'!$D$23:$I$1359,6,FALSE)),0,VLOOKUP(D1074,'[1]Proportionate Shares'!$D$23:$I$1359,6,FALSE)),0)</f>
        <v>57771</v>
      </c>
      <c r="U1074" s="98">
        <f>VLOOKUP(D1074,'[1]Schedule of Pension Amounts LW'!$B$15:$AS$1399,36,FALSE)</f>
        <v>161945</v>
      </c>
      <c r="V1074" s="99">
        <f t="shared" si="71"/>
        <v>521880</v>
      </c>
      <c r="W1074" s="98">
        <f>ROUND('[1]68_InOutFlowsCurPrdAndPrior'!$F$32*IF(ISNA(VLOOKUP(D1074,'[1]Proportionate Shares'!$D$23:$I$1359,6,FALSE)),0,VLOOKUP(D1074,'[1]Proportionate Shares'!$D$23:$I$1359,6,FALSE)),0)</f>
        <v>33365</v>
      </c>
      <c r="X1074" s="98">
        <f>ROUND('[1]68_InOutFlowsCurPrdAndPrior'!$F$33*IF(ISNA(VLOOKUP(D1074,'[1]Proportionate Shares'!$D$23:$I$1359,6,FALSE)),0,VLOOKUP(D1074,'[1]Proportionate Shares'!$D$23:$I$1359,6,FALSE)),0)</f>
        <v>123200</v>
      </c>
      <c r="Y1074" s="98">
        <f>ROUND('[1]68_InOutFlowsCurPrdAndPrior'!$F$35*IF(ISNA(VLOOKUP(D1074,'[1]Proportionate Shares'!$D$23:$I$1359,6,FALSE)),0,VLOOKUP(D1074,'[1]Proportionate Shares'!$D$23:$I$1359,6,FALSE)),0)</f>
        <v>48122</v>
      </c>
      <c r="Z1074" s="98">
        <f>-VLOOKUP(D1074,'[1]Schedule of Pension Amounts LW'!$B$15:$AS$1399,37,FALSE)</f>
        <v>19218</v>
      </c>
      <c r="AA1074" s="99">
        <f t="shared" si="72"/>
        <v>223905</v>
      </c>
      <c r="AB1074" s="72">
        <f>VLOOKUP(D1074,'[1]Pension Expense Details'!$D$22:$S$1407,16,FALSE)</f>
        <v>111793</v>
      </c>
      <c r="AC1074" s="72">
        <f t="shared" si="73"/>
        <v>100968</v>
      </c>
      <c r="AD1074" s="72">
        <f>VLOOKUP(D1074,'[1]Schedule of Pension Amounts LW'!$B$15:$W$1399,22,FALSE)</f>
        <v>212761</v>
      </c>
    </row>
    <row r="1075" spans="1:30" x14ac:dyDescent="0.3">
      <c r="A1075" s="104"/>
      <c r="B1075" s="33"/>
      <c r="C1075" s="33" t="str">
        <f>VLOOKUP(D1075,'[1]Employer information'!$I$3:$J$1391,2,FALSE)</f>
        <v xml:space="preserve">Public Education                                  </v>
      </c>
      <c r="D1075" s="33" t="str">
        <f>'[1]Schedule of Pension Amounts LW'!B1068</f>
        <v>1055</v>
      </c>
      <c r="E1075" s="33" t="str">
        <f>IF(ISNA(VLOOKUP(D1075,'[1]Proportionate Shares'!$D$23:$G$1400,2,FALSE)),"",VLOOKUP(D1075,'[1]Proportionate Shares'!$D$23:$G$1400,2,FALSE))</f>
        <v>070911</v>
      </c>
      <c r="F1075" s="33" t="str">
        <f>IF(ISNA(VLOOKUP(D1075,'[1]Proportionate Shares'!$D$23:$G$1400,3,FALSE)),"",VLOOKUP(D1075,'[1]Proportionate Shares'!$D$23:$G$1400,3,FALSE))</f>
        <v/>
      </c>
      <c r="G1075" s="34" t="str">
        <f>VLOOKUP(D1075,'[1]Employer information'!$A$3:$B$1390,2,FALSE)</f>
        <v>RED OAK ISD</v>
      </c>
      <c r="H1075" s="36">
        <f>IF(ISNA(VLOOKUP(D1075,'[1]Proportionate Shares'!$D$23:$I$1377,6,FALSE)),0,VLOOKUP(D1075,'[1]Proportionate Shares'!$D$23:$I$1377,6,FALSE))</f>
        <v>3.2369342499999999E-4</v>
      </c>
      <c r="I1075" s="105">
        <f>VLOOKUP(D1075,'[1]Schedule of Pension Amounts LW'!$B$15:$E$1399,3,FALSE)</f>
        <v>17249246</v>
      </c>
      <c r="J1075" s="105">
        <f>-IF(ISNA(VLOOKUP(D1075,'[1]Combined Contribution Amounts'!$A$2:$K$1335,5,FALSE)),0,VLOOKUP(D1075,'[1]Combined Contribution Amounts'!$A$2:$K$1335,5,FALSE))</f>
        <v>-1132966</v>
      </c>
      <c r="K1075" s="105">
        <f>-IF(ISNA(VLOOKUP(D1075,'[1]Combined Contribution Amounts'!$A$2:$K$1335,7,FALSE)),0,VLOOKUP(D1075,'[1]Combined Contribution Amounts'!$A$2:$K$1335,7,FALSE))+-IF(ISNA(VLOOKUP(D1075,'[1]Combined Contribution Amounts'!$A$2:$K$1335,8,FALSE)),0,VLOOKUP(D1075,'[1]Combined Contribution Amounts'!$A$2:$K$1335,8,FALSE))+-IF(ISNA(VLOOKUP(D1075,'[1]Combined Contribution Amounts'!$A$2:$K$1335,9,FALSE)),0,VLOOKUP(D1075,'[1]Combined Contribution Amounts'!$A$2:$K$1335,9,FALSE))</f>
        <v>0</v>
      </c>
      <c r="L1075" s="105">
        <f>VLOOKUP(D1075,'[1]Pension Expense Details'!$D$23:$S$1407,16,FALSE)</f>
        <v>1649628</v>
      </c>
      <c r="M1075" s="105">
        <f>ROUND(('[1]68_InOutFlowsCurPrdAndPriorHist'!$F$28-'[1]68_InOutFlowsCurPrdAndPriorHist'!$F$31)*$H1075,0)-VLOOKUP(D1075,'[1]Pension Expense Details'!$D$23:$S$1407,12,FALSE)</f>
        <v>-268095</v>
      </c>
      <c r="N1075" s="105">
        <f>ROUND(('[1]68_InOutFlowsCurPrdAndPriorHist'!$F$29-'[1]68_InOutFlowsCurPrdAndPriorHist'!$F$32)*$H1075,0)-VLOOKUP(D1075,'[1]Pension Expense Details'!$D$23:$S$1407,13,FALSE)</f>
        <v>-2025740</v>
      </c>
      <c r="O1075" s="105">
        <f>ROUND(('[1]68_InOutFlowsCurPrdAndPriorHist'!$F$30-'[1]68_InOutFlowsCurPrdAndPriorHist'!$F$33)*$H1075,0)-VLOOKUP(D1075,'[1]Pension Expense Details'!$D$23:$S$1407,14,FALSE)</f>
        <v>875993</v>
      </c>
      <c r="P1075" s="105">
        <f>ROUND((VLOOKUP(D1075,'[1]Schedule of Pension Amounts LW'!$B$15:$AC$1399,28,FALSE)-VLOOKUP(D1075,'[1]Schedule of Pension Amounts LW'!$B$15:$AC$1399,27,FALSE))*'[1]Schedule of Pension Amounts LW'!AD$4,0)+VLOOKUP(D1075,'[1]Schedule of Pension Amounts LW'!$B$15:$AH$1399,33,FALSE)-VLOOKUP(D1075,'[1]Pension Expense Details'!$D$23:$S$1407,15,FALSE)</f>
        <v>478530</v>
      </c>
      <c r="Q1075" s="98">
        <f t="shared" si="70"/>
        <v>16826596</v>
      </c>
      <c r="R1075" s="98">
        <f>ROUND('[1]68_InOutFlowsCurPrdAndPrior'!$D$32*IF(ISNA(VLOOKUP(D1075,'[1]Proportionate Shares'!$D$23:$I$1359,6,FALSE)),0,VLOOKUP(D1075,'[1]Proportionate Shares'!$D$23:$I$1359,6,FALSE)),0)</f>
        <v>70687</v>
      </c>
      <c r="S1075" s="98">
        <f>ROUND('[1]68_InOutFlowsCurPrdAndPrior'!$D$33*IF(ISNA(VLOOKUP(D1075,'[1]Proportionate Shares'!$D$23:$I$1359,6,FALSE)),0,VLOOKUP(D1075,'[1]Proportionate Shares'!$D$23:$I$1359,6,FALSE)),0)</f>
        <v>5220437</v>
      </c>
      <c r="T1075" s="98">
        <f>ROUND('[1]68_InOutFlowsCurPrdAndPrior'!$D$35*IF(ISNA(VLOOKUP(D1075,'[1]Proportionate Shares'!$D$23:$I$1359,6,FALSE)),0,VLOOKUP(D1075,'[1]Proportionate Shares'!$D$23:$I$1359,6,FALSE)),0)</f>
        <v>1011620</v>
      </c>
      <c r="U1075" s="98">
        <f>VLOOKUP(D1075,'[1]Schedule of Pension Amounts LW'!$B$15:$AS$1399,36,FALSE)</f>
        <v>2246339</v>
      </c>
      <c r="V1075" s="99">
        <f t="shared" si="71"/>
        <v>8549083</v>
      </c>
      <c r="W1075" s="98">
        <f>ROUND('[1]68_InOutFlowsCurPrdAndPrior'!$F$32*IF(ISNA(VLOOKUP(D1075,'[1]Proportionate Shares'!$D$23:$I$1359,6,FALSE)),0,VLOOKUP(D1075,'[1]Proportionate Shares'!$D$23:$I$1359,6,FALSE)),0)</f>
        <v>584246</v>
      </c>
      <c r="X1075" s="98">
        <f>ROUND('[1]68_InOutFlowsCurPrdAndPrior'!$F$33*IF(ISNA(VLOOKUP(D1075,'[1]Proportionate Shares'!$D$23:$I$1359,6,FALSE)),0,VLOOKUP(D1075,'[1]Proportionate Shares'!$D$23:$I$1359,6,FALSE)),0)</f>
        <v>2157331</v>
      </c>
      <c r="Y1075" s="98">
        <f>ROUND('[1]68_InOutFlowsCurPrdAndPrior'!$F$35*IF(ISNA(VLOOKUP(D1075,'[1]Proportionate Shares'!$D$23:$I$1359,6,FALSE)),0,VLOOKUP(D1075,'[1]Proportionate Shares'!$D$23:$I$1359,6,FALSE)),0)</f>
        <v>842662</v>
      </c>
      <c r="Z1075" s="98">
        <f>-VLOOKUP(D1075,'[1]Schedule of Pension Amounts LW'!$B$15:$AS$1399,37,FALSE)</f>
        <v>582087</v>
      </c>
      <c r="AA1075" s="99">
        <f t="shared" si="72"/>
        <v>4166326</v>
      </c>
      <c r="AB1075" s="72">
        <f>VLOOKUP(D1075,'[1]Pension Expense Details'!$D$22:$S$1407,16,FALSE)</f>
        <v>1649628</v>
      </c>
      <c r="AC1075" s="72">
        <f t="shared" si="73"/>
        <v>1951926</v>
      </c>
      <c r="AD1075" s="72">
        <f>VLOOKUP(D1075,'[1]Schedule of Pension Amounts LW'!$B$15:$W$1399,22,FALSE)</f>
        <v>3601554</v>
      </c>
    </row>
    <row r="1076" spans="1:30" x14ac:dyDescent="0.3">
      <c r="A1076" s="104"/>
      <c r="B1076" s="33"/>
      <c r="C1076" s="33" t="str">
        <f>VLOOKUP(D1076,'[1]Employer information'!$I$3:$J$1391,2,FALSE)</f>
        <v xml:space="preserve">Public Education                                  </v>
      </c>
      <c r="D1076" s="33" t="str">
        <f>'[1]Schedule of Pension Amounts LW'!B1069</f>
        <v>1056</v>
      </c>
      <c r="E1076" s="33" t="str">
        <f>IF(ISNA(VLOOKUP(D1076,'[1]Proportionate Shares'!$D$23:$G$1400,2,FALSE)),"",VLOOKUP(D1076,'[1]Proportionate Shares'!$D$23:$G$1400,2,FALSE))</f>
        <v>019906</v>
      </c>
      <c r="F1076" s="33" t="str">
        <f>IF(ISNA(VLOOKUP(D1076,'[1]Proportionate Shares'!$D$23:$G$1400,3,FALSE)),"",VLOOKUP(D1076,'[1]Proportionate Shares'!$D$23:$G$1400,3,FALSE))</f>
        <v/>
      </c>
      <c r="G1076" s="34" t="str">
        <f>VLOOKUP(D1076,'[1]Employer information'!$A$3:$B$1390,2,FALSE)</f>
        <v>REDWATER ISD</v>
      </c>
      <c r="H1076" s="36">
        <f>IF(ISNA(VLOOKUP(D1076,'[1]Proportionate Shares'!$D$23:$I$1377,6,FALSE)),0,VLOOKUP(D1076,'[1]Proportionate Shares'!$D$23:$I$1377,6,FALSE))</f>
        <v>5.0161129999999999E-5</v>
      </c>
      <c r="I1076" s="105">
        <f>VLOOKUP(D1076,'[1]Schedule of Pension Amounts LW'!$B$15:$E$1399,3,FALSE)</f>
        <v>2885067</v>
      </c>
      <c r="J1076" s="105">
        <f>-IF(ISNA(VLOOKUP(D1076,'[1]Combined Contribution Amounts'!$A$2:$K$1335,5,FALSE)),0,VLOOKUP(D1076,'[1]Combined Contribution Amounts'!$A$2:$K$1335,5,FALSE))</f>
        <v>-175570</v>
      </c>
      <c r="K1076" s="105">
        <f>-IF(ISNA(VLOOKUP(D1076,'[1]Combined Contribution Amounts'!$A$2:$K$1335,7,FALSE)),0,VLOOKUP(D1076,'[1]Combined Contribution Amounts'!$A$2:$K$1335,7,FALSE))+-IF(ISNA(VLOOKUP(D1076,'[1]Combined Contribution Amounts'!$A$2:$K$1335,8,FALSE)),0,VLOOKUP(D1076,'[1]Combined Contribution Amounts'!$A$2:$K$1335,8,FALSE))+-IF(ISNA(VLOOKUP(D1076,'[1]Combined Contribution Amounts'!$A$2:$K$1335,9,FALSE)),0,VLOOKUP(D1076,'[1]Combined Contribution Amounts'!$A$2:$K$1335,9,FALSE))</f>
        <v>0</v>
      </c>
      <c r="L1076" s="105">
        <f>VLOOKUP(D1076,'[1]Pension Expense Details'!$D$23:$S$1407,16,FALSE)</f>
        <v>222307</v>
      </c>
      <c r="M1076" s="105">
        <f>ROUND(('[1]68_InOutFlowsCurPrdAndPriorHist'!$F$28-'[1]68_InOutFlowsCurPrdAndPriorHist'!$F$31)*$H1076,0)-VLOOKUP(D1076,'[1]Pension Expense Details'!$D$23:$S$1407,12,FALSE)</f>
        <v>-41545</v>
      </c>
      <c r="N1076" s="105">
        <f>ROUND(('[1]68_InOutFlowsCurPrdAndPriorHist'!$F$29-'[1]68_InOutFlowsCurPrdAndPriorHist'!$F$32)*$H1076,0)-VLOOKUP(D1076,'[1]Pension Expense Details'!$D$23:$S$1407,13,FALSE)</f>
        <v>-313918</v>
      </c>
      <c r="O1076" s="105">
        <f>ROUND(('[1]68_InOutFlowsCurPrdAndPriorHist'!$F$30-'[1]68_InOutFlowsCurPrdAndPriorHist'!$F$33)*$H1076,0)-VLOOKUP(D1076,'[1]Pension Expense Details'!$D$23:$S$1407,14,FALSE)</f>
        <v>135748</v>
      </c>
      <c r="P1076" s="105">
        <f>ROUND((VLOOKUP(D1076,'[1]Schedule of Pension Amounts LW'!$B$15:$AC$1399,28,FALSE)-VLOOKUP(D1076,'[1]Schedule of Pension Amounts LW'!$B$15:$AC$1399,27,FALSE))*'[1]Schedule of Pension Amounts LW'!AD$4,0)+VLOOKUP(D1076,'[1]Schedule of Pension Amounts LW'!$B$15:$AH$1399,33,FALSE)-VLOOKUP(D1076,'[1]Pension Expense Details'!$D$23:$S$1407,15,FALSE)</f>
        <v>-104557</v>
      </c>
      <c r="Q1076" s="98">
        <f t="shared" si="70"/>
        <v>2607532</v>
      </c>
      <c r="R1076" s="98">
        <f>ROUND('[1]68_InOutFlowsCurPrdAndPrior'!$D$32*IF(ISNA(VLOOKUP(D1076,'[1]Proportionate Shares'!$D$23:$I$1359,6,FALSE)),0,VLOOKUP(D1076,'[1]Proportionate Shares'!$D$23:$I$1359,6,FALSE)),0)</f>
        <v>10954</v>
      </c>
      <c r="S1076" s="98">
        <f>ROUND('[1]68_InOutFlowsCurPrdAndPrior'!$D$33*IF(ISNA(VLOOKUP(D1076,'[1]Proportionate Shares'!$D$23:$I$1359,6,FALSE)),0,VLOOKUP(D1076,'[1]Proportionate Shares'!$D$23:$I$1359,6,FALSE)),0)</f>
        <v>808985</v>
      </c>
      <c r="T1076" s="98">
        <f>ROUND('[1]68_InOutFlowsCurPrdAndPrior'!$D$35*IF(ISNA(VLOOKUP(D1076,'[1]Proportionate Shares'!$D$23:$I$1359,6,FALSE)),0,VLOOKUP(D1076,'[1]Proportionate Shares'!$D$23:$I$1359,6,FALSE)),0)</f>
        <v>156766</v>
      </c>
      <c r="U1076" s="98">
        <f>VLOOKUP(D1076,'[1]Schedule of Pension Amounts LW'!$B$15:$AS$1399,36,FALSE)</f>
        <v>283031</v>
      </c>
      <c r="V1076" s="99">
        <f t="shared" si="71"/>
        <v>1259736</v>
      </c>
      <c r="W1076" s="98">
        <f>ROUND('[1]68_InOutFlowsCurPrdAndPrior'!$F$32*IF(ISNA(VLOOKUP(D1076,'[1]Proportionate Shares'!$D$23:$I$1359,6,FALSE)),0,VLOOKUP(D1076,'[1]Proportionate Shares'!$D$23:$I$1359,6,FALSE)),0)</f>
        <v>90538</v>
      </c>
      <c r="X1076" s="98">
        <f>ROUND('[1]68_InOutFlowsCurPrdAndPrior'!$F$33*IF(ISNA(VLOOKUP(D1076,'[1]Proportionate Shares'!$D$23:$I$1359,6,FALSE)),0,VLOOKUP(D1076,'[1]Proportionate Shares'!$D$23:$I$1359,6,FALSE)),0)</f>
        <v>334311</v>
      </c>
      <c r="Y1076" s="98">
        <f>ROUND('[1]68_InOutFlowsCurPrdAndPrior'!$F$35*IF(ISNA(VLOOKUP(D1076,'[1]Proportionate Shares'!$D$23:$I$1359,6,FALSE)),0,VLOOKUP(D1076,'[1]Proportionate Shares'!$D$23:$I$1359,6,FALSE)),0)</f>
        <v>130583</v>
      </c>
      <c r="Z1076" s="98">
        <f>-VLOOKUP(D1076,'[1]Schedule of Pension Amounts LW'!$B$15:$AS$1399,37,FALSE)</f>
        <v>256401</v>
      </c>
      <c r="AA1076" s="99">
        <f t="shared" si="72"/>
        <v>811833</v>
      </c>
      <c r="AB1076" s="72">
        <f>VLOOKUP(D1076,'[1]Pension Expense Details'!$D$22:$S$1407,16,FALSE)</f>
        <v>222307</v>
      </c>
      <c r="AC1076" s="72">
        <f t="shared" si="73"/>
        <v>319449</v>
      </c>
      <c r="AD1076" s="72">
        <f>VLOOKUP(D1076,'[1]Schedule of Pension Amounts LW'!$B$15:$W$1399,22,FALSE)</f>
        <v>541756</v>
      </c>
    </row>
    <row r="1077" spans="1:30" x14ac:dyDescent="0.3">
      <c r="A1077" s="104"/>
      <c r="B1077" s="33"/>
      <c r="C1077" s="33" t="str">
        <f>VLOOKUP(D1077,'[1]Employer information'!$I$3:$J$1391,2,FALSE)</f>
        <v xml:space="preserve">Public Education                                  </v>
      </c>
      <c r="D1077" s="33" t="str">
        <f>'[1]Schedule of Pension Amounts LW'!B1070</f>
        <v>1739</v>
      </c>
      <c r="E1077" s="33" t="str">
        <f>IF(ISNA(VLOOKUP(D1077,'[1]Proportionate Shares'!$D$23:$G$1400,2,FALSE)),"",VLOOKUP(D1077,'[1]Proportionate Shares'!$D$23:$G$1400,2,FALSE))</f>
        <v>196903</v>
      </c>
      <c r="F1077" s="33" t="str">
        <f>IF(ISNA(VLOOKUP(D1077,'[1]Proportionate Shares'!$D$23:$G$1400,3,FALSE)),"",VLOOKUP(D1077,'[1]Proportionate Shares'!$D$23:$G$1400,3,FALSE))</f>
        <v/>
      </c>
      <c r="G1077" s="34" t="str">
        <f>VLOOKUP(D1077,'[1]Employer information'!$A$3:$B$1390,2,FALSE)</f>
        <v>REFUGIO ISD</v>
      </c>
      <c r="H1077" s="36">
        <f>IF(ISNA(VLOOKUP(D1077,'[1]Proportionate Shares'!$D$23:$I$1377,6,FALSE)),0,VLOOKUP(D1077,'[1]Proportionate Shares'!$D$23:$I$1377,6,FALSE))</f>
        <v>6.1420170999999999E-5</v>
      </c>
      <c r="I1077" s="105">
        <f>VLOOKUP(D1077,'[1]Schedule of Pension Amounts LW'!$B$15:$E$1399,3,FALSE)</f>
        <v>3562733</v>
      </c>
      <c r="J1077" s="105">
        <f>-IF(ISNA(VLOOKUP(D1077,'[1]Combined Contribution Amounts'!$A$2:$K$1335,5,FALSE)),0,VLOOKUP(D1077,'[1]Combined Contribution Amounts'!$A$2:$K$1335,5,FALSE))</f>
        <v>-214978</v>
      </c>
      <c r="K1077" s="105">
        <f>-IF(ISNA(VLOOKUP(D1077,'[1]Combined Contribution Amounts'!$A$2:$K$1335,7,FALSE)),0,VLOOKUP(D1077,'[1]Combined Contribution Amounts'!$A$2:$K$1335,7,FALSE))+-IF(ISNA(VLOOKUP(D1077,'[1]Combined Contribution Amounts'!$A$2:$K$1335,8,FALSE)),0,VLOOKUP(D1077,'[1]Combined Contribution Amounts'!$A$2:$K$1335,8,FALSE))+-IF(ISNA(VLOOKUP(D1077,'[1]Combined Contribution Amounts'!$A$2:$K$1335,9,FALSE)),0,VLOOKUP(D1077,'[1]Combined Contribution Amounts'!$A$2:$K$1335,9,FALSE))</f>
        <v>0</v>
      </c>
      <c r="L1077" s="105">
        <f>VLOOKUP(D1077,'[1]Pension Expense Details'!$D$23:$S$1407,16,FALSE)</f>
        <v>267476</v>
      </c>
      <c r="M1077" s="105">
        <f>ROUND(('[1]68_InOutFlowsCurPrdAndPriorHist'!$F$28-'[1]68_InOutFlowsCurPrdAndPriorHist'!$F$31)*$H1077,0)-VLOOKUP(D1077,'[1]Pension Expense Details'!$D$23:$S$1407,12,FALSE)</f>
        <v>-50870</v>
      </c>
      <c r="N1077" s="105">
        <f>ROUND(('[1]68_InOutFlowsCurPrdAndPriorHist'!$F$29-'[1]68_InOutFlowsCurPrdAndPriorHist'!$F$32)*$H1077,0)-VLOOKUP(D1077,'[1]Pension Expense Details'!$D$23:$S$1407,13,FALSE)</f>
        <v>-384380</v>
      </c>
      <c r="O1077" s="105">
        <f>ROUND(('[1]68_InOutFlowsCurPrdAndPriorHist'!$F$30-'[1]68_InOutFlowsCurPrdAndPriorHist'!$F$33)*$H1077,0)-VLOOKUP(D1077,'[1]Pension Expense Details'!$D$23:$S$1407,14,FALSE)</f>
        <v>166218</v>
      </c>
      <c r="P1077" s="105">
        <f>ROUND((VLOOKUP(D1077,'[1]Schedule of Pension Amounts LW'!$B$15:$AC$1399,28,FALSE)-VLOOKUP(D1077,'[1]Schedule of Pension Amounts LW'!$B$15:$AC$1399,27,FALSE))*'[1]Schedule of Pension Amounts LW'!AD$4,0)+VLOOKUP(D1077,'[1]Schedule of Pension Amounts LW'!$B$15:$AH$1399,33,FALSE)-VLOOKUP(D1077,'[1]Pension Expense Details'!$D$23:$S$1407,15,FALSE)</f>
        <v>-153386</v>
      </c>
      <c r="Q1077" s="98">
        <f t="shared" si="70"/>
        <v>3192813</v>
      </c>
      <c r="R1077" s="98">
        <f>ROUND('[1]68_InOutFlowsCurPrdAndPrior'!$D$32*IF(ISNA(VLOOKUP(D1077,'[1]Proportionate Shares'!$D$23:$I$1359,6,FALSE)),0,VLOOKUP(D1077,'[1]Proportionate Shares'!$D$23:$I$1359,6,FALSE)),0)</f>
        <v>13413</v>
      </c>
      <c r="S1077" s="98">
        <f>ROUND('[1]68_InOutFlowsCurPrdAndPrior'!$D$33*IF(ISNA(VLOOKUP(D1077,'[1]Proportionate Shares'!$D$23:$I$1359,6,FALSE)),0,VLOOKUP(D1077,'[1]Proportionate Shares'!$D$23:$I$1359,6,FALSE)),0)</f>
        <v>990567</v>
      </c>
      <c r="T1077" s="98">
        <f>ROUND('[1]68_InOutFlowsCurPrdAndPrior'!$D$35*IF(ISNA(VLOOKUP(D1077,'[1]Proportionate Shares'!$D$23:$I$1359,6,FALSE)),0,VLOOKUP(D1077,'[1]Proportionate Shares'!$D$23:$I$1359,6,FALSE)),0)</f>
        <v>191953</v>
      </c>
      <c r="U1077" s="98">
        <f>VLOOKUP(D1077,'[1]Schedule of Pension Amounts LW'!$B$15:$AS$1399,36,FALSE)</f>
        <v>142973</v>
      </c>
      <c r="V1077" s="99">
        <f t="shared" si="71"/>
        <v>1338906</v>
      </c>
      <c r="W1077" s="98">
        <f>ROUND('[1]68_InOutFlowsCurPrdAndPrior'!$F$32*IF(ISNA(VLOOKUP(D1077,'[1]Proportionate Shares'!$D$23:$I$1359,6,FALSE)),0,VLOOKUP(D1077,'[1]Proportionate Shares'!$D$23:$I$1359,6,FALSE)),0)</f>
        <v>110860</v>
      </c>
      <c r="X1077" s="98">
        <f>ROUND('[1]68_InOutFlowsCurPrdAndPrior'!$F$33*IF(ISNA(VLOOKUP(D1077,'[1]Proportionate Shares'!$D$23:$I$1359,6,FALSE)),0,VLOOKUP(D1077,'[1]Proportionate Shares'!$D$23:$I$1359,6,FALSE)),0)</f>
        <v>409349</v>
      </c>
      <c r="Y1077" s="98">
        <f>ROUND('[1]68_InOutFlowsCurPrdAndPrior'!$F$35*IF(ISNA(VLOOKUP(D1077,'[1]Proportionate Shares'!$D$23:$I$1359,6,FALSE)),0,VLOOKUP(D1077,'[1]Proportionate Shares'!$D$23:$I$1359,6,FALSE)),0)</f>
        <v>159893</v>
      </c>
      <c r="Z1077" s="98">
        <f>-VLOOKUP(D1077,'[1]Schedule of Pension Amounts LW'!$B$15:$AS$1399,37,FALSE)</f>
        <v>373415</v>
      </c>
      <c r="AA1077" s="99">
        <f t="shared" si="72"/>
        <v>1053517</v>
      </c>
      <c r="AB1077" s="72">
        <f>VLOOKUP(D1077,'[1]Pension Expense Details'!$D$22:$S$1407,16,FALSE)</f>
        <v>267476</v>
      </c>
      <c r="AC1077" s="72">
        <f t="shared" si="73"/>
        <v>285185</v>
      </c>
      <c r="AD1077" s="72">
        <f>VLOOKUP(D1077,'[1]Schedule of Pension Amounts LW'!$B$15:$W$1399,22,FALSE)</f>
        <v>552661</v>
      </c>
    </row>
    <row r="1078" spans="1:30" x14ac:dyDescent="0.3">
      <c r="A1078" s="104"/>
      <c r="B1078" s="33"/>
      <c r="C1078" s="33" t="str">
        <f>VLOOKUP(D1078,'[1]Employer information'!$I$3:$J$1391,2,FALSE)</f>
        <v xml:space="preserve">Public Education                                  </v>
      </c>
      <c r="D1078" s="33" t="str">
        <f>'[1]Schedule of Pension Amounts LW'!B1071</f>
        <v>1801</v>
      </c>
      <c r="E1078" s="33" t="str">
        <f>IF(ISNA(VLOOKUP(D1078,'[1]Proportionate Shares'!$D$23:$G$1400,2,FALSE)),"",VLOOKUP(D1078,'[1]Proportionate Shares'!$D$23:$G$1400,2,FALSE))</f>
        <v>108950</v>
      </c>
      <c r="F1078" s="33" t="str">
        <f>IF(ISNA(VLOOKUP(D1078,'[1]Proportionate Shares'!$D$23:$G$1400,3,FALSE)),"",VLOOKUP(D1078,'[1]Proportionate Shares'!$D$23:$G$1400,3,FALSE))</f>
        <v/>
      </c>
      <c r="G1078" s="34" t="str">
        <f>VLOOKUP(D1078,'[1]Employer information'!$A$3:$B$1390,2,FALSE)</f>
        <v>REGION 01 EDUC SERVICE CENTER</v>
      </c>
      <c r="H1078" s="36">
        <f>IF(ISNA(VLOOKUP(D1078,'[1]Proportionate Shares'!$D$23:$I$1377,6,FALSE)),0,VLOOKUP(D1078,'[1]Proportionate Shares'!$D$23:$I$1377,6,FALSE))</f>
        <v>2.7086067300000001E-4</v>
      </c>
      <c r="I1078" s="105">
        <f>VLOOKUP(D1078,'[1]Schedule of Pension Amounts LW'!$B$15:$E$1399,3,FALSE)</f>
        <v>15042988</v>
      </c>
      <c r="J1078" s="105">
        <f>-IF(ISNA(VLOOKUP(D1078,'[1]Combined Contribution Amounts'!$A$2:$K$1335,5,FALSE)),0,VLOOKUP(D1078,'[1]Combined Contribution Amounts'!$A$2:$K$1335,5,FALSE))</f>
        <v>-948045</v>
      </c>
      <c r="K1078" s="105">
        <f>-IF(ISNA(VLOOKUP(D1078,'[1]Combined Contribution Amounts'!$A$2:$K$1335,7,FALSE)),0,VLOOKUP(D1078,'[1]Combined Contribution Amounts'!$A$2:$K$1335,7,FALSE))+-IF(ISNA(VLOOKUP(D1078,'[1]Combined Contribution Amounts'!$A$2:$K$1335,8,FALSE)),0,VLOOKUP(D1078,'[1]Combined Contribution Amounts'!$A$2:$K$1335,8,FALSE))+-IF(ISNA(VLOOKUP(D1078,'[1]Combined Contribution Amounts'!$A$2:$K$1335,9,FALSE)),0,VLOOKUP(D1078,'[1]Combined Contribution Amounts'!$A$2:$K$1335,9,FALSE))</f>
        <v>0</v>
      </c>
      <c r="L1078" s="105">
        <f>VLOOKUP(D1078,'[1]Pension Expense Details'!$D$23:$S$1407,16,FALSE)</f>
        <v>1284636</v>
      </c>
      <c r="M1078" s="105">
        <f>ROUND(('[1]68_InOutFlowsCurPrdAndPriorHist'!$F$28-'[1]68_InOutFlowsCurPrdAndPriorHist'!$F$31)*$H1078,0)-VLOOKUP(D1078,'[1]Pension Expense Details'!$D$23:$S$1407,12,FALSE)</f>
        <v>-224337</v>
      </c>
      <c r="N1078" s="105">
        <f>ROUND(('[1]68_InOutFlowsCurPrdAndPriorHist'!$F$29-'[1]68_InOutFlowsCurPrdAndPriorHist'!$F$32)*$H1078,0)-VLOOKUP(D1078,'[1]Pension Expense Details'!$D$23:$S$1407,13,FALSE)</f>
        <v>-1695101</v>
      </c>
      <c r="O1078" s="105">
        <f>ROUND(('[1]68_InOutFlowsCurPrdAndPriorHist'!$F$30-'[1]68_InOutFlowsCurPrdAndPriorHist'!$F$33)*$H1078,0)-VLOOKUP(D1078,'[1]Pension Expense Details'!$D$23:$S$1407,14,FALSE)</f>
        <v>733014</v>
      </c>
      <c r="P1078" s="105">
        <f>ROUND((VLOOKUP(D1078,'[1]Schedule of Pension Amounts LW'!$B$15:$AC$1399,28,FALSE)-VLOOKUP(D1078,'[1]Schedule of Pension Amounts LW'!$B$15:$AC$1399,27,FALSE))*'[1]Schedule of Pension Amounts LW'!AD$4,0)+VLOOKUP(D1078,'[1]Schedule of Pension Amounts LW'!$B$15:$AH$1399,33,FALSE)-VLOOKUP(D1078,'[1]Pension Expense Details'!$D$23:$S$1407,15,FALSE)</f>
        <v>-112970</v>
      </c>
      <c r="Q1078" s="98">
        <f t="shared" si="70"/>
        <v>14080185</v>
      </c>
      <c r="R1078" s="98">
        <f>ROUND('[1]68_InOutFlowsCurPrdAndPrior'!$D$32*IF(ISNA(VLOOKUP(D1078,'[1]Proportionate Shares'!$D$23:$I$1359,6,FALSE)),0,VLOOKUP(D1078,'[1]Proportionate Shares'!$D$23:$I$1359,6,FALSE)),0)</f>
        <v>59149</v>
      </c>
      <c r="S1078" s="98">
        <f>ROUND('[1]68_InOutFlowsCurPrdAndPrior'!$D$33*IF(ISNA(VLOOKUP(D1078,'[1]Proportionate Shares'!$D$23:$I$1359,6,FALSE)),0,VLOOKUP(D1078,'[1]Proportionate Shares'!$D$23:$I$1359,6,FALSE)),0)</f>
        <v>4368365</v>
      </c>
      <c r="T1078" s="98">
        <f>ROUND('[1]68_InOutFlowsCurPrdAndPrior'!$D$35*IF(ISNA(VLOOKUP(D1078,'[1]Proportionate Shares'!$D$23:$I$1359,6,FALSE)),0,VLOOKUP(D1078,'[1]Proportionate Shares'!$D$23:$I$1359,6,FALSE)),0)</f>
        <v>846505</v>
      </c>
      <c r="U1078" s="98">
        <f>VLOOKUP(D1078,'[1]Schedule of Pension Amounts LW'!$B$15:$AS$1399,36,FALSE)</f>
        <v>1439324</v>
      </c>
      <c r="V1078" s="99">
        <f t="shared" si="71"/>
        <v>6713343</v>
      </c>
      <c r="W1078" s="98">
        <f>ROUND('[1]68_InOutFlowsCurPrdAndPrior'!$F$32*IF(ISNA(VLOOKUP(D1078,'[1]Proportionate Shares'!$D$23:$I$1359,6,FALSE)),0,VLOOKUP(D1078,'[1]Proportionate Shares'!$D$23:$I$1359,6,FALSE)),0)</f>
        <v>488886</v>
      </c>
      <c r="X1078" s="98">
        <f>ROUND('[1]68_InOutFlowsCurPrdAndPrior'!$F$33*IF(ISNA(VLOOKUP(D1078,'[1]Proportionate Shares'!$D$23:$I$1359,6,FALSE)),0,VLOOKUP(D1078,'[1]Proportionate Shares'!$D$23:$I$1359,6,FALSE)),0)</f>
        <v>1805215</v>
      </c>
      <c r="Y1078" s="98">
        <f>ROUND('[1]68_InOutFlowsCurPrdAndPrior'!$F$35*IF(ISNA(VLOOKUP(D1078,'[1]Proportionate Shares'!$D$23:$I$1359,6,FALSE)),0,VLOOKUP(D1078,'[1]Proportionate Shares'!$D$23:$I$1359,6,FALSE)),0)</f>
        <v>705124</v>
      </c>
      <c r="Z1078" s="98">
        <f>-VLOOKUP(D1078,'[1]Schedule of Pension Amounts LW'!$B$15:$AS$1399,37,FALSE)</f>
        <v>77858</v>
      </c>
      <c r="AA1078" s="99">
        <f t="shared" si="72"/>
        <v>3077083</v>
      </c>
      <c r="AB1078" s="72">
        <f>VLOOKUP(D1078,'[1]Pension Expense Details'!$D$22:$S$1407,16,FALSE)</f>
        <v>1284636</v>
      </c>
      <c r="AC1078" s="72">
        <f t="shared" si="73"/>
        <v>1770147</v>
      </c>
      <c r="AD1078" s="72">
        <f>VLOOKUP(D1078,'[1]Schedule of Pension Amounts LW'!$B$15:$W$1399,22,FALSE)</f>
        <v>3054783</v>
      </c>
    </row>
    <row r="1079" spans="1:30" x14ac:dyDescent="0.3">
      <c r="A1079" s="104"/>
      <c r="B1079" s="33"/>
      <c r="C1079" s="33" t="str">
        <f>VLOOKUP(D1079,'[1]Employer information'!$I$3:$J$1391,2,FALSE)</f>
        <v xml:space="preserve">Public Education                                  </v>
      </c>
      <c r="D1079" s="33" t="str">
        <f>'[1]Schedule of Pension Amounts LW'!B1072</f>
        <v>1802</v>
      </c>
      <c r="E1079" s="33" t="str">
        <f>IF(ISNA(VLOOKUP(D1079,'[1]Proportionate Shares'!$D$23:$G$1400,2,FALSE)),"",VLOOKUP(D1079,'[1]Proportionate Shares'!$D$23:$G$1400,2,FALSE))</f>
        <v>178950</v>
      </c>
      <c r="F1079" s="33" t="str">
        <f>IF(ISNA(VLOOKUP(D1079,'[1]Proportionate Shares'!$D$23:$G$1400,3,FALSE)),"",VLOOKUP(D1079,'[1]Proportionate Shares'!$D$23:$G$1400,3,FALSE))</f>
        <v/>
      </c>
      <c r="G1079" s="34" t="str">
        <f>VLOOKUP(D1079,'[1]Employer information'!$A$3:$B$1390,2,FALSE)</f>
        <v>REGION 02 EDUC SERVICE CENTER</v>
      </c>
      <c r="H1079" s="36">
        <f>IF(ISNA(VLOOKUP(D1079,'[1]Proportionate Shares'!$D$23:$I$1377,6,FALSE)),0,VLOOKUP(D1079,'[1]Proportionate Shares'!$D$23:$I$1377,6,FALSE))</f>
        <v>4.4082768000000003E-5</v>
      </c>
      <c r="I1079" s="105">
        <f>VLOOKUP(D1079,'[1]Schedule of Pension Amounts LW'!$B$15:$E$1399,3,FALSE)</f>
        <v>2289685</v>
      </c>
      <c r="J1079" s="105">
        <f>-IF(ISNA(VLOOKUP(D1079,'[1]Combined Contribution Amounts'!$A$2:$K$1335,5,FALSE)),0,VLOOKUP(D1079,'[1]Combined Contribution Amounts'!$A$2:$K$1335,5,FALSE))</f>
        <v>-154295</v>
      </c>
      <c r="K1079" s="105">
        <f>-IF(ISNA(VLOOKUP(D1079,'[1]Combined Contribution Amounts'!$A$2:$K$1335,7,FALSE)),0,VLOOKUP(D1079,'[1]Combined Contribution Amounts'!$A$2:$K$1335,7,FALSE))+-IF(ISNA(VLOOKUP(D1079,'[1]Combined Contribution Amounts'!$A$2:$K$1335,8,FALSE)),0,VLOOKUP(D1079,'[1]Combined Contribution Amounts'!$A$2:$K$1335,8,FALSE))+-IF(ISNA(VLOOKUP(D1079,'[1]Combined Contribution Amounts'!$A$2:$K$1335,9,FALSE)),0,VLOOKUP(D1079,'[1]Combined Contribution Amounts'!$A$2:$K$1335,9,FALSE))</f>
        <v>0</v>
      </c>
      <c r="L1079" s="105">
        <f>VLOOKUP(D1079,'[1]Pension Expense Details'!$D$23:$S$1407,16,FALSE)</f>
        <v>234000</v>
      </c>
      <c r="M1079" s="105">
        <f>ROUND(('[1]68_InOutFlowsCurPrdAndPriorHist'!$F$28-'[1]68_InOutFlowsCurPrdAndPriorHist'!$F$31)*$H1079,0)-VLOOKUP(D1079,'[1]Pension Expense Details'!$D$23:$S$1407,12,FALSE)</f>
        <v>-36511</v>
      </c>
      <c r="N1079" s="105">
        <f>ROUND(('[1]68_InOutFlowsCurPrdAndPriorHist'!$F$29-'[1]68_InOutFlowsCurPrdAndPriorHist'!$F$32)*$H1079,0)-VLOOKUP(D1079,'[1]Pension Expense Details'!$D$23:$S$1407,13,FALSE)</f>
        <v>-275879</v>
      </c>
      <c r="O1079" s="105">
        <f>ROUND(('[1]68_InOutFlowsCurPrdAndPriorHist'!$F$30-'[1]68_InOutFlowsCurPrdAndPriorHist'!$F$33)*$H1079,0)-VLOOKUP(D1079,'[1]Pension Expense Details'!$D$23:$S$1407,14,FALSE)</f>
        <v>119298</v>
      </c>
      <c r="P1079" s="105">
        <f>ROUND((VLOOKUP(D1079,'[1]Schedule of Pension Amounts LW'!$B$15:$AC$1399,28,FALSE)-VLOOKUP(D1079,'[1]Schedule of Pension Amounts LW'!$B$15:$AC$1399,27,FALSE))*'[1]Schedule of Pension Amounts LW'!AD$4,0)+VLOOKUP(D1079,'[1]Schedule of Pension Amounts LW'!$B$15:$AH$1399,33,FALSE)-VLOOKUP(D1079,'[1]Pension Expense Details'!$D$23:$S$1407,15,FALSE)</f>
        <v>115262</v>
      </c>
      <c r="Q1079" s="98">
        <f t="shared" si="70"/>
        <v>2291560</v>
      </c>
      <c r="R1079" s="98">
        <f>ROUND('[1]68_InOutFlowsCurPrdAndPrior'!$D$32*IF(ISNA(VLOOKUP(D1079,'[1]Proportionate Shares'!$D$23:$I$1359,6,FALSE)),0,VLOOKUP(D1079,'[1]Proportionate Shares'!$D$23:$I$1359,6,FALSE)),0)</f>
        <v>9627</v>
      </c>
      <c r="S1079" s="98">
        <f>ROUND('[1]68_InOutFlowsCurPrdAndPrior'!$D$33*IF(ISNA(VLOOKUP(D1079,'[1]Proportionate Shares'!$D$23:$I$1359,6,FALSE)),0,VLOOKUP(D1079,'[1]Proportionate Shares'!$D$23:$I$1359,6,FALSE)),0)</f>
        <v>710954</v>
      </c>
      <c r="T1079" s="98">
        <f>ROUND('[1]68_InOutFlowsCurPrdAndPrior'!$D$35*IF(ISNA(VLOOKUP(D1079,'[1]Proportionate Shares'!$D$23:$I$1359,6,FALSE)),0,VLOOKUP(D1079,'[1]Proportionate Shares'!$D$23:$I$1359,6,FALSE)),0)</f>
        <v>137769</v>
      </c>
      <c r="U1079" s="98">
        <f>VLOOKUP(D1079,'[1]Schedule of Pension Amounts LW'!$B$15:$AS$1399,36,FALSE)</f>
        <v>224404</v>
      </c>
      <c r="V1079" s="99">
        <f t="shared" si="71"/>
        <v>1082754</v>
      </c>
      <c r="W1079" s="98">
        <f>ROUND('[1]68_InOutFlowsCurPrdAndPrior'!$F$32*IF(ISNA(VLOOKUP(D1079,'[1]Proportionate Shares'!$D$23:$I$1359,6,FALSE)),0,VLOOKUP(D1079,'[1]Proportionate Shares'!$D$23:$I$1359,6,FALSE)),0)</f>
        <v>79567</v>
      </c>
      <c r="X1079" s="98">
        <f>ROUND('[1]68_InOutFlowsCurPrdAndPrior'!$F$33*IF(ISNA(VLOOKUP(D1079,'[1]Proportionate Shares'!$D$23:$I$1359,6,FALSE)),0,VLOOKUP(D1079,'[1]Proportionate Shares'!$D$23:$I$1359,6,FALSE)),0)</f>
        <v>293800</v>
      </c>
      <c r="Y1079" s="98">
        <f>ROUND('[1]68_InOutFlowsCurPrdAndPrior'!$F$35*IF(ISNA(VLOOKUP(D1079,'[1]Proportionate Shares'!$D$23:$I$1359,6,FALSE)),0,VLOOKUP(D1079,'[1]Proportionate Shares'!$D$23:$I$1359,6,FALSE)),0)</f>
        <v>114759</v>
      </c>
      <c r="Z1079" s="98">
        <f>-VLOOKUP(D1079,'[1]Schedule of Pension Amounts LW'!$B$15:$AS$1399,37,FALSE)</f>
        <v>110235</v>
      </c>
      <c r="AA1079" s="99">
        <f t="shared" si="72"/>
        <v>598361</v>
      </c>
      <c r="AB1079" s="72">
        <f>VLOOKUP(D1079,'[1]Pension Expense Details'!$D$22:$S$1407,16,FALSE)</f>
        <v>234000</v>
      </c>
      <c r="AC1079" s="72">
        <f t="shared" si="73"/>
        <v>174454</v>
      </c>
      <c r="AD1079" s="72">
        <f>VLOOKUP(D1079,'[1]Schedule of Pension Amounts LW'!$B$15:$W$1399,22,FALSE)</f>
        <v>408454</v>
      </c>
    </row>
    <row r="1080" spans="1:30" x14ac:dyDescent="0.3">
      <c r="A1080" s="104"/>
      <c r="B1080" s="33"/>
      <c r="C1080" s="33" t="str">
        <f>VLOOKUP(D1080,'[1]Employer information'!$I$3:$J$1391,2,FALSE)</f>
        <v xml:space="preserve">Public Education                                  </v>
      </c>
      <c r="D1080" s="33" t="str">
        <f>'[1]Schedule of Pension Amounts LW'!B1073</f>
        <v>1803</v>
      </c>
      <c r="E1080" s="33" t="str">
        <f>IF(ISNA(VLOOKUP(D1080,'[1]Proportionate Shares'!$D$23:$G$1400,2,FALSE)),"",VLOOKUP(D1080,'[1]Proportionate Shares'!$D$23:$G$1400,2,FALSE))</f>
        <v>235950</v>
      </c>
      <c r="F1080" s="33" t="str">
        <f>IF(ISNA(VLOOKUP(D1080,'[1]Proportionate Shares'!$D$23:$G$1400,3,FALSE)),"",VLOOKUP(D1080,'[1]Proportionate Shares'!$D$23:$G$1400,3,FALSE))</f>
        <v/>
      </c>
      <c r="G1080" s="34" t="str">
        <f>VLOOKUP(D1080,'[1]Employer information'!$A$3:$B$1390,2,FALSE)</f>
        <v>REGION 03 EDUC SERVICE CENTER</v>
      </c>
      <c r="H1080" s="36">
        <f>IF(ISNA(VLOOKUP(D1080,'[1]Proportionate Shares'!$D$23:$I$1377,6,FALSE)),0,VLOOKUP(D1080,'[1]Proportionate Shares'!$D$23:$I$1377,6,FALSE))</f>
        <v>4.0684028000000002E-5</v>
      </c>
      <c r="I1080" s="105">
        <f>VLOOKUP(D1080,'[1]Schedule of Pension Amounts LW'!$B$15:$E$1399,3,FALSE)</f>
        <v>2298574</v>
      </c>
      <c r="J1080" s="105">
        <f>-IF(ISNA(VLOOKUP(D1080,'[1]Combined Contribution Amounts'!$A$2:$K$1335,5,FALSE)),0,VLOOKUP(D1080,'[1]Combined Contribution Amounts'!$A$2:$K$1335,5,FALSE))</f>
        <v>-142399</v>
      </c>
      <c r="K1080" s="105">
        <f>-IF(ISNA(VLOOKUP(D1080,'[1]Combined Contribution Amounts'!$A$2:$K$1335,7,FALSE)),0,VLOOKUP(D1080,'[1]Combined Contribution Amounts'!$A$2:$K$1335,7,FALSE))+-IF(ISNA(VLOOKUP(D1080,'[1]Combined Contribution Amounts'!$A$2:$K$1335,8,FALSE)),0,VLOOKUP(D1080,'[1]Combined Contribution Amounts'!$A$2:$K$1335,8,FALSE))+-IF(ISNA(VLOOKUP(D1080,'[1]Combined Contribution Amounts'!$A$2:$K$1335,9,FALSE)),0,VLOOKUP(D1080,'[1]Combined Contribution Amounts'!$A$2:$K$1335,9,FALSE))</f>
        <v>0</v>
      </c>
      <c r="L1080" s="105">
        <f>VLOOKUP(D1080,'[1]Pension Expense Details'!$D$23:$S$1407,16,FALSE)</f>
        <v>186814</v>
      </c>
      <c r="M1080" s="105">
        <f>ROUND(('[1]68_InOutFlowsCurPrdAndPriorHist'!$F$28-'[1]68_InOutFlowsCurPrdAndPriorHist'!$F$31)*$H1080,0)-VLOOKUP(D1080,'[1]Pension Expense Details'!$D$23:$S$1407,12,FALSE)</f>
        <v>-33696</v>
      </c>
      <c r="N1080" s="105">
        <f>ROUND(('[1]68_InOutFlowsCurPrdAndPriorHist'!$F$29-'[1]68_InOutFlowsCurPrdAndPriorHist'!$F$32)*$H1080,0)-VLOOKUP(D1080,'[1]Pension Expense Details'!$D$23:$S$1407,13,FALSE)</f>
        <v>-254609</v>
      </c>
      <c r="O1080" s="105">
        <f>ROUND(('[1]68_InOutFlowsCurPrdAndPriorHist'!$F$30-'[1]68_InOutFlowsCurPrdAndPriorHist'!$F$33)*$H1080,0)-VLOOKUP(D1080,'[1]Pension Expense Details'!$D$23:$S$1407,14,FALSE)</f>
        <v>110101</v>
      </c>
      <c r="P1080" s="105">
        <f>ROUND((VLOOKUP(D1080,'[1]Schedule of Pension Amounts LW'!$B$15:$AC$1399,28,FALSE)-VLOOKUP(D1080,'[1]Schedule of Pension Amounts LW'!$B$15:$AC$1399,27,FALSE))*'[1]Schedule of Pension Amounts LW'!AD$4,0)+VLOOKUP(D1080,'[1]Schedule of Pension Amounts LW'!$B$15:$AH$1399,33,FALSE)-VLOOKUP(D1080,'[1]Pension Expense Details'!$D$23:$S$1407,15,FALSE)</f>
        <v>-49902</v>
      </c>
      <c r="Q1080" s="98">
        <f t="shared" si="70"/>
        <v>2114883</v>
      </c>
      <c r="R1080" s="98">
        <f>ROUND('[1]68_InOutFlowsCurPrdAndPrior'!$D$32*IF(ISNA(VLOOKUP(D1080,'[1]Proportionate Shares'!$D$23:$I$1359,6,FALSE)),0,VLOOKUP(D1080,'[1]Proportionate Shares'!$D$23:$I$1359,6,FALSE)),0)</f>
        <v>8884</v>
      </c>
      <c r="S1080" s="98">
        <f>ROUND('[1]68_InOutFlowsCurPrdAndPrior'!$D$33*IF(ISNA(VLOOKUP(D1080,'[1]Proportionate Shares'!$D$23:$I$1359,6,FALSE)),0,VLOOKUP(D1080,'[1]Proportionate Shares'!$D$23:$I$1359,6,FALSE)),0)</f>
        <v>656141</v>
      </c>
      <c r="T1080" s="98">
        <f>ROUND('[1]68_InOutFlowsCurPrdAndPrior'!$D$35*IF(ISNA(VLOOKUP(D1080,'[1]Proportionate Shares'!$D$23:$I$1359,6,FALSE)),0,VLOOKUP(D1080,'[1]Proportionate Shares'!$D$23:$I$1359,6,FALSE)),0)</f>
        <v>127147</v>
      </c>
      <c r="U1080" s="98">
        <f>VLOOKUP(D1080,'[1]Schedule of Pension Amounts LW'!$B$15:$AS$1399,36,FALSE)</f>
        <v>371722</v>
      </c>
      <c r="V1080" s="99">
        <f t="shared" si="71"/>
        <v>1163894</v>
      </c>
      <c r="W1080" s="98">
        <f>ROUND('[1]68_InOutFlowsCurPrdAndPrior'!$F$32*IF(ISNA(VLOOKUP(D1080,'[1]Proportionate Shares'!$D$23:$I$1359,6,FALSE)),0,VLOOKUP(D1080,'[1]Proportionate Shares'!$D$23:$I$1359,6,FALSE)),0)</f>
        <v>73432</v>
      </c>
      <c r="X1080" s="98">
        <f>ROUND('[1]68_InOutFlowsCurPrdAndPrior'!$F$33*IF(ISNA(VLOOKUP(D1080,'[1]Proportionate Shares'!$D$23:$I$1359,6,FALSE)),0,VLOOKUP(D1080,'[1]Proportionate Shares'!$D$23:$I$1359,6,FALSE)),0)</f>
        <v>271148</v>
      </c>
      <c r="Y1080" s="98">
        <f>ROUND('[1]68_InOutFlowsCurPrdAndPrior'!$F$35*IF(ISNA(VLOOKUP(D1080,'[1]Proportionate Shares'!$D$23:$I$1359,6,FALSE)),0,VLOOKUP(D1080,'[1]Proportionate Shares'!$D$23:$I$1359,6,FALSE)),0)</f>
        <v>105912</v>
      </c>
      <c r="Z1080" s="98">
        <f>-VLOOKUP(D1080,'[1]Schedule of Pension Amounts LW'!$B$15:$AS$1399,37,FALSE)</f>
        <v>58397</v>
      </c>
      <c r="AA1080" s="99">
        <f t="shared" si="72"/>
        <v>508889</v>
      </c>
      <c r="AB1080" s="72">
        <f>VLOOKUP(D1080,'[1]Pension Expense Details'!$D$22:$S$1407,16,FALSE)</f>
        <v>186814</v>
      </c>
      <c r="AC1080" s="72">
        <f t="shared" si="73"/>
        <v>330220</v>
      </c>
      <c r="AD1080" s="72">
        <f>VLOOKUP(D1080,'[1]Schedule of Pension Amounts LW'!$B$15:$W$1399,22,FALSE)</f>
        <v>517034</v>
      </c>
    </row>
    <row r="1081" spans="1:30" x14ac:dyDescent="0.3">
      <c r="A1081" s="104"/>
      <c r="B1081" s="33"/>
      <c r="C1081" s="33" t="str">
        <f>VLOOKUP(D1081,'[1]Employer information'!$I$3:$J$1391,2,FALSE)</f>
        <v xml:space="preserve">Public Education                                  </v>
      </c>
      <c r="D1081" s="33" t="str">
        <f>'[1]Schedule of Pension Amounts LW'!B1074</f>
        <v>1804</v>
      </c>
      <c r="E1081" s="33" t="str">
        <f>IF(ISNA(VLOOKUP(D1081,'[1]Proportionate Shares'!$D$23:$G$1400,2,FALSE)),"",VLOOKUP(D1081,'[1]Proportionate Shares'!$D$23:$G$1400,2,FALSE))</f>
        <v>101950</v>
      </c>
      <c r="F1081" s="33" t="str">
        <f>IF(ISNA(VLOOKUP(D1081,'[1]Proportionate Shares'!$D$23:$G$1400,3,FALSE)),"",VLOOKUP(D1081,'[1]Proportionate Shares'!$D$23:$G$1400,3,FALSE))</f>
        <v/>
      </c>
      <c r="G1081" s="34" t="str">
        <f>VLOOKUP(D1081,'[1]Employer information'!$A$3:$B$1390,2,FALSE)</f>
        <v>REGION 04 EDUC SERVICE CENTER</v>
      </c>
      <c r="H1081" s="36">
        <f>IF(ISNA(VLOOKUP(D1081,'[1]Proportionate Shares'!$D$23:$I$1377,6,FALSE)),0,VLOOKUP(D1081,'[1]Proportionate Shares'!$D$23:$I$1377,6,FALSE))</f>
        <v>1.8608930600000001E-4</v>
      </c>
      <c r="I1081" s="105">
        <f>VLOOKUP(D1081,'[1]Schedule of Pension Amounts LW'!$B$15:$E$1399,3,FALSE)</f>
        <v>10217730</v>
      </c>
      <c r="J1081" s="105">
        <f>-IF(ISNA(VLOOKUP(D1081,'[1]Combined Contribution Amounts'!$A$2:$K$1335,5,FALSE)),0,VLOOKUP(D1081,'[1]Combined Contribution Amounts'!$A$2:$K$1335,5,FALSE))</f>
        <v>-651335</v>
      </c>
      <c r="K1081" s="105">
        <f>-IF(ISNA(VLOOKUP(D1081,'[1]Combined Contribution Amounts'!$A$2:$K$1335,7,FALSE)),0,VLOOKUP(D1081,'[1]Combined Contribution Amounts'!$A$2:$K$1335,7,FALSE))+-IF(ISNA(VLOOKUP(D1081,'[1]Combined Contribution Amounts'!$A$2:$K$1335,8,FALSE)),0,VLOOKUP(D1081,'[1]Combined Contribution Amounts'!$A$2:$K$1335,8,FALSE))+-IF(ISNA(VLOOKUP(D1081,'[1]Combined Contribution Amounts'!$A$2:$K$1335,9,FALSE)),0,VLOOKUP(D1081,'[1]Combined Contribution Amounts'!$A$2:$K$1335,9,FALSE))</f>
        <v>0</v>
      </c>
      <c r="L1081" s="105">
        <f>VLOOKUP(D1081,'[1]Pension Expense Details'!$D$23:$S$1407,16,FALSE)</f>
        <v>901013</v>
      </c>
      <c r="M1081" s="105">
        <f>ROUND(('[1]68_InOutFlowsCurPrdAndPriorHist'!$F$28-'[1]68_InOutFlowsCurPrdAndPriorHist'!$F$31)*$H1081,0)-VLOOKUP(D1081,'[1]Pension Expense Details'!$D$23:$S$1407,12,FALSE)</f>
        <v>-154126</v>
      </c>
      <c r="N1081" s="105">
        <f>ROUND(('[1]68_InOutFlowsCurPrdAndPriorHist'!$F$29-'[1]68_InOutFlowsCurPrdAndPriorHist'!$F$32)*$H1081,0)-VLOOKUP(D1081,'[1]Pension Expense Details'!$D$23:$S$1407,13,FALSE)</f>
        <v>-1164585</v>
      </c>
      <c r="O1081" s="105">
        <f>ROUND(('[1]68_InOutFlowsCurPrdAndPriorHist'!$F$30-'[1]68_InOutFlowsCurPrdAndPriorHist'!$F$33)*$H1081,0)-VLOOKUP(D1081,'[1]Pension Expense Details'!$D$23:$S$1407,14,FALSE)</f>
        <v>503602</v>
      </c>
      <c r="P1081" s="105">
        <f>ROUND((VLOOKUP(D1081,'[1]Schedule of Pension Amounts LW'!$B$15:$AC$1399,28,FALSE)-VLOOKUP(D1081,'[1]Schedule of Pension Amounts LW'!$B$15:$AC$1399,27,FALSE))*'[1]Schedule of Pension Amounts LW'!AD$4,0)+VLOOKUP(D1081,'[1]Schedule of Pension Amounts LW'!$B$15:$AH$1399,33,FALSE)-VLOOKUP(D1081,'[1]Pension Expense Details'!$D$23:$S$1407,15,FALSE)</f>
        <v>21205</v>
      </c>
      <c r="Q1081" s="98">
        <f t="shared" si="70"/>
        <v>9673504</v>
      </c>
      <c r="R1081" s="98">
        <f>ROUND('[1]68_InOutFlowsCurPrdAndPrior'!$D$32*IF(ISNA(VLOOKUP(D1081,'[1]Proportionate Shares'!$D$23:$I$1359,6,FALSE)),0,VLOOKUP(D1081,'[1]Proportionate Shares'!$D$23:$I$1359,6,FALSE)),0)</f>
        <v>40637</v>
      </c>
      <c r="S1081" s="98">
        <f>ROUND('[1]68_InOutFlowsCurPrdAndPrior'!$D$33*IF(ISNA(VLOOKUP(D1081,'[1]Proportionate Shares'!$D$23:$I$1359,6,FALSE)),0,VLOOKUP(D1081,'[1]Proportionate Shares'!$D$23:$I$1359,6,FALSE)),0)</f>
        <v>3001196</v>
      </c>
      <c r="T1081" s="98">
        <f>ROUND('[1]68_InOutFlowsCurPrdAndPrior'!$D$35*IF(ISNA(VLOOKUP(D1081,'[1]Proportionate Shares'!$D$23:$I$1359,6,FALSE)),0,VLOOKUP(D1081,'[1]Proportionate Shares'!$D$23:$I$1359,6,FALSE)),0)</f>
        <v>581574</v>
      </c>
      <c r="U1081" s="98">
        <f>VLOOKUP(D1081,'[1]Schedule of Pension Amounts LW'!$B$15:$AS$1399,36,FALSE)</f>
        <v>1158594</v>
      </c>
      <c r="V1081" s="99">
        <f t="shared" si="71"/>
        <v>4782001</v>
      </c>
      <c r="W1081" s="98">
        <f>ROUND('[1]68_InOutFlowsCurPrdAndPrior'!$F$32*IF(ISNA(VLOOKUP(D1081,'[1]Proportionate Shares'!$D$23:$I$1359,6,FALSE)),0,VLOOKUP(D1081,'[1]Proportionate Shares'!$D$23:$I$1359,6,FALSE)),0)</f>
        <v>335879</v>
      </c>
      <c r="X1081" s="98">
        <f>ROUND('[1]68_InOutFlowsCurPrdAndPrior'!$F$33*IF(ISNA(VLOOKUP(D1081,'[1]Proportionate Shares'!$D$23:$I$1359,6,FALSE)),0,VLOOKUP(D1081,'[1]Proportionate Shares'!$D$23:$I$1359,6,FALSE)),0)</f>
        <v>1240236</v>
      </c>
      <c r="Y1081" s="98">
        <f>ROUND('[1]68_InOutFlowsCurPrdAndPrior'!$F$35*IF(ISNA(VLOOKUP(D1081,'[1]Proportionate Shares'!$D$23:$I$1359,6,FALSE)),0,VLOOKUP(D1081,'[1]Proportionate Shares'!$D$23:$I$1359,6,FALSE)),0)</f>
        <v>484441</v>
      </c>
      <c r="Z1081" s="98">
        <f>-VLOOKUP(D1081,'[1]Schedule of Pension Amounts LW'!$B$15:$AS$1399,37,FALSE)</f>
        <v>69016</v>
      </c>
      <c r="AA1081" s="99">
        <f t="shared" si="72"/>
        <v>2129572</v>
      </c>
      <c r="AB1081" s="72">
        <f>VLOOKUP(D1081,'[1]Pension Expense Details'!$D$22:$S$1407,16,FALSE)</f>
        <v>901013</v>
      </c>
      <c r="AC1081" s="72">
        <f t="shared" si="73"/>
        <v>1250686</v>
      </c>
      <c r="AD1081" s="72">
        <f>VLOOKUP(D1081,'[1]Schedule of Pension Amounts LW'!$B$15:$W$1399,22,FALSE)</f>
        <v>2151699</v>
      </c>
    </row>
    <row r="1082" spans="1:30" x14ac:dyDescent="0.3">
      <c r="A1082" s="104"/>
      <c r="B1082" s="33"/>
      <c r="C1082" s="33" t="str">
        <f>VLOOKUP(D1082,'[1]Employer information'!$I$3:$J$1391,2,FALSE)</f>
        <v xml:space="preserve">Public Education                                  </v>
      </c>
      <c r="D1082" s="33" t="str">
        <f>'[1]Schedule of Pension Amounts LW'!B1075</f>
        <v>1805</v>
      </c>
      <c r="E1082" s="33" t="str">
        <f>IF(ISNA(VLOOKUP(D1082,'[1]Proportionate Shares'!$D$23:$G$1400,2,FALSE)),"",VLOOKUP(D1082,'[1]Proportionate Shares'!$D$23:$G$1400,2,FALSE))</f>
        <v>181950</v>
      </c>
      <c r="F1082" s="33" t="str">
        <f>IF(ISNA(VLOOKUP(D1082,'[1]Proportionate Shares'!$D$23:$G$1400,3,FALSE)),"",VLOOKUP(D1082,'[1]Proportionate Shares'!$D$23:$G$1400,3,FALSE))</f>
        <v/>
      </c>
      <c r="G1082" s="34" t="str">
        <f>VLOOKUP(D1082,'[1]Employer information'!$A$3:$B$1390,2,FALSE)</f>
        <v>REGION 05 EDUC SERVICE CENTER</v>
      </c>
      <c r="H1082" s="36">
        <f>IF(ISNA(VLOOKUP(D1082,'[1]Proportionate Shares'!$D$23:$I$1377,6,FALSE)),0,VLOOKUP(D1082,'[1]Proportionate Shares'!$D$23:$I$1377,6,FALSE))</f>
        <v>7.0822418000000004E-5</v>
      </c>
      <c r="I1082" s="105">
        <f>VLOOKUP(D1082,'[1]Schedule of Pension Amounts LW'!$B$15:$E$1399,3,FALSE)</f>
        <v>4373857</v>
      </c>
      <c r="J1082" s="105">
        <f>-IF(ISNA(VLOOKUP(D1082,'[1]Combined Contribution Amounts'!$A$2:$K$1335,5,FALSE)),0,VLOOKUP(D1082,'[1]Combined Contribution Amounts'!$A$2:$K$1335,5,FALSE))</f>
        <v>-247887</v>
      </c>
      <c r="K1082" s="105">
        <f>-IF(ISNA(VLOOKUP(D1082,'[1]Combined Contribution Amounts'!$A$2:$K$1335,7,FALSE)),0,VLOOKUP(D1082,'[1]Combined Contribution Amounts'!$A$2:$K$1335,7,FALSE))+-IF(ISNA(VLOOKUP(D1082,'[1]Combined Contribution Amounts'!$A$2:$K$1335,8,FALSE)),0,VLOOKUP(D1082,'[1]Combined Contribution Amounts'!$A$2:$K$1335,8,FALSE))+-IF(ISNA(VLOOKUP(D1082,'[1]Combined Contribution Amounts'!$A$2:$K$1335,9,FALSE)),0,VLOOKUP(D1082,'[1]Combined Contribution Amounts'!$A$2:$K$1335,9,FALSE))</f>
        <v>0</v>
      </c>
      <c r="L1082" s="105">
        <f>VLOOKUP(D1082,'[1]Pension Expense Details'!$D$23:$S$1407,16,FALSE)</f>
        <v>266654</v>
      </c>
      <c r="M1082" s="105">
        <f>ROUND(('[1]68_InOutFlowsCurPrdAndPriorHist'!$F$28-'[1]68_InOutFlowsCurPrdAndPriorHist'!$F$31)*$H1082,0)-VLOOKUP(D1082,'[1]Pension Expense Details'!$D$23:$S$1407,12,FALSE)</f>
        <v>-58658</v>
      </c>
      <c r="N1082" s="105">
        <f>ROUND(('[1]68_InOutFlowsCurPrdAndPriorHist'!$F$29-'[1]68_InOutFlowsCurPrdAndPriorHist'!$F$32)*$H1082,0)-VLOOKUP(D1082,'[1]Pension Expense Details'!$D$23:$S$1407,13,FALSE)</f>
        <v>-443221</v>
      </c>
      <c r="O1082" s="105">
        <f>ROUND(('[1]68_InOutFlowsCurPrdAndPriorHist'!$F$30-'[1]68_InOutFlowsCurPrdAndPriorHist'!$F$33)*$H1082,0)-VLOOKUP(D1082,'[1]Pension Expense Details'!$D$23:$S$1407,14,FALSE)</f>
        <v>191662</v>
      </c>
      <c r="P1082" s="105">
        <f>ROUND((VLOOKUP(D1082,'[1]Schedule of Pension Amounts LW'!$B$15:$AC$1399,28,FALSE)-VLOOKUP(D1082,'[1]Schedule of Pension Amounts LW'!$B$15:$AC$1399,27,FALSE))*'[1]Schedule of Pension Amounts LW'!AD$4,0)+VLOOKUP(D1082,'[1]Schedule of Pension Amounts LW'!$B$15:$AH$1399,33,FALSE)-VLOOKUP(D1082,'[1]Pension Expense Details'!$D$23:$S$1407,15,FALSE)</f>
        <v>-400836</v>
      </c>
      <c r="Q1082" s="98">
        <f t="shared" si="70"/>
        <v>3681571</v>
      </c>
      <c r="R1082" s="98">
        <f>ROUND('[1]68_InOutFlowsCurPrdAndPrior'!$D$32*IF(ISNA(VLOOKUP(D1082,'[1]Proportionate Shares'!$D$23:$I$1359,6,FALSE)),0,VLOOKUP(D1082,'[1]Proportionate Shares'!$D$23:$I$1359,6,FALSE)),0)</f>
        <v>15466</v>
      </c>
      <c r="S1082" s="98">
        <f>ROUND('[1]68_InOutFlowsCurPrdAndPrior'!$D$33*IF(ISNA(VLOOKUP(D1082,'[1]Proportionate Shares'!$D$23:$I$1359,6,FALSE)),0,VLOOKUP(D1082,'[1]Proportionate Shares'!$D$23:$I$1359,6,FALSE)),0)</f>
        <v>1142204</v>
      </c>
      <c r="T1082" s="98">
        <f>ROUND('[1]68_InOutFlowsCurPrdAndPrior'!$D$35*IF(ISNA(VLOOKUP(D1082,'[1]Proportionate Shares'!$D$23:$I$1359,6,FALSE)),0,VLOOKUP(D1082,'[1]Proportionate Shares'!$D$23:$I$1359,6,FALSE)),0)</f>
        <v>221337</v>
      </c>
      <c r="U1082" s="98">
        <f>VLOOKUP(D1082,'[1]Schedule of Pension Amounts LW'!$B$15:$AS$1399,36,FALSE)</f>
        <v>878047</v>
      </c>
      <c r="V1082" s="99">
        <f t="shared" si="71"/>
        <v>2257054</v>
      </c>
      <c r="W1082" s="98">
        <f>ROUND('[1]68_InOutFlowsCurPrdAndPrior'!$F$32*IF(ISNA(VLOOKUP(D1082,'[1]Proportionate Shares'!$D$23:$I$1359,6,FALSE)),0,VLOOKUP(D1082,'[1]Proportionate Shares'!$D$23:$I$1359,6,FALSE)),0)</f>
        <v>127830</v>
      </c>
      <c r="X1082" s="98">
        <f>ROUND('[1]68_InOutFlowsCurPrdAndPrior'!$F$33*IF(ISNA(VLOOKUP(D1082,'[1]Proportionate Shares'!$D$23:$I$1359,6,FALSE)),0,VLOOKUP(D1082,'[1]Proportionate Shares'!$D$23:$I$1359,6,FALSE)),0)</f>
        <v>472013</v>
      </c>
      <c r="Y1082" s="98">
        <f>ROUND('[1]68_InOutFlowsCurPrdAndPrior'!$F$35*IF(ISNA(VLOOKUP(D1082,'[1]Proportionate Shares'!$D$23:$I$1359,6,FALSE)),0,VLOOKUP(D1082,'[1]Proportionate Shares'!$D$23:$I$1359,6,FALSE)),0)</f>
        <v>184370</v>
      </c>
      <c r="Z1082" s="98">
        <f>-VLOOKUP(D1082,'[1]Schedule of Pension Amounts LW'!$B$15:$AS$1399,37,FALSE)</f>
        <v>275771</v>
      </c>
      <c r="AA1082" s="99">
        <f t="shared" si="72"/>
        <v>1059984</v>
      </c>
      <c r="AB1082" s="72">
        <f>VLOOKUP(D1082,'[1]Pension Expense Details'!$D$22:$S$1407,16,FALSE)</f>
        <v>266654</v>
      </c>
      <c r="AC1082" s="72">
        <f t="shared" si="73"/>
        <v>681821</v>
      </c>
      <c r="AD1082" s="72">
        <f>VLOOKUP(D1082,'[1]Schedule of Pension Amounts LW'!$B$15:$W$1399,22,FALSE)</f>
        <v>948475</v>
      </c>
    </row>
    <row r="1083" spans="1:30" x14ac:dyDescent="0.3">
      <c r="A1083" s="104"/>
      <c r="B1083" s="33"/>
      <c r="C1083" s="33" t="str">
        <f>VLOOKUP(D1083,'[1]Employer information'!$I$3:$J$1391,2,FALSE)</f>
        <v xml:space="preserve">Public Education                                  </v>
      </c>
      <c r="D1083" s="33" t="str">
        <f>'[1]Schedule of Pension Amounts LW'!B1076</f>
        <v>1806</v>
      </c>
      <c r="E1083" s="33" t="str">
        <f>IF(ISNA(VLOOKUP(D1083,'[1]Proportionate Shares'!$D$23:$G$1400,2,FALSE)),"",VLOOKUP(D1083,'[1]Proportionate Shares'!$D$23:$G$1400,2,FALSE))</f>
        <v>236950</v>
      </c>
      <c r="F1083" s="33" t="str">
        <f>IF(ISNA(VLOOKUP(D1083,'[1]Proportionate Shares'!$D$23:$G$1400,3,FALSE)),"",VLOOKUP(D1083,'[1]Proportionate Shares'!$D$23:$G$1400,3,FALSE))</f>
        <v/>
      </c>
      <c r="G1083" s="34" t="str">
        <f>VLOOKUP(D1083,'[1]Employer information'!$A$3:$B$1390,2,FALSE)</f>
        <v>REGION 06 EDUC SERVICE CENTER</v>
      </c>
      <c r="H1083" s="36">
        <f>IF(ISNA(VLOOKUP(D1083,'[1]Proportionate Shares'!$D$23:$I$1377,6,FALSE)),0,VLOOKUP(D1083,'[1]Proportionate Shares'!$D$23:$I$1377,6,FALSE))</f>
        <v>9.2091972000000002E-5</v>
      </c>
      <c r="I1083" s="105">
        <f>VLOOKUP(D1083,'[1]Schedule of Pension Amounts LW'!$B$15:$E$1399,3,FALSE)</f>
        <v>5242674</v>
      </c>
      <c r="J1083" s="105">
        <f>-IF(ISNA(VLOOKUP(D1083,'[1]Combined Contribution Amounts'!$A$2:$K$1335,5,FALSE)),0,VLOOKUP(D1083,'[1]Combined Contribution Amounts'!$A$2:$K$1335,5,FALSE))</f>
        <v>-321950</v>
      </c>
      <c r="K1083" s="105">
        <f>-IF(ISNA(VLOOKUP(D1083,'[1]Combined Contribution Amounts'!$A$2:$K$1335,7,FALSE)),0,VLOOKUP(D1083,'[1]Combined Contribution Amounts'!$A$2:$K$1335,7,FALSE))+-IF(ISNA(VLOOKUP(D1083,'[1]Combined Contribution Amounts'!$A$2:$K$1335,8,FALSE)),0,VLOOKUP(D1083,'[1]Combined Contribution Amounts'!$A$2:$K$1335,8,FALSE))+-IF(ISNA(VLOOKUP(D1083,'[1]Combined Contribution Amounts'!$A$2:$K$1335,9,FALSE)),0,VLOOKUP(D1083,'[1]Combined Contribution Amounts'!$A$2:$K$1335,9,FALSE))</f>
        <v>-383</v>
      </c>
      <c r="L1083" s="105">
        <f>VLOOKUP(D1083,'[1]Pension Expense Details'!$D$23:$S$1407,16,FALSE)</f>
        <v>416642</v>
      </c>
      <c r="M1083" s="105">
        <f>ROUND(('[1]68_InOutFlowsCurPrdAndPriorHist'!$F$28-'[1]68_InOutFlowsCurPrdAndPriorHist'!$F$31)*$H1083,0)-VLOOKUP(D1083,'[1]Pension Expense Details'!$D$23:$S$1407,12,FALSE)</f>
        <v>-76274</v>
      </c>
      <c r="N1083" s="105">
        <f>ROUND(('[1]68_InOutFlowsCurPrdAndPriorHist'!$F$29-'[1]68_InOutFlowsCurPrdAndPriorHist'!$F$32)*$H1083,0)-VLOOKUP(D1083,'[1]Pension Expense Details'!$D$23:$S$1407,13,FALSE)</f>
        <v>-576331</v>
      </c>
      <c r="O1083" s="105">
        <f>ROUND(('[1]68_InOutFlowsCurPrdAndPriorHist'!$F$30-'[1]68_InOutFlowsCurPrdAndPriorHist'!$F$33)*$H1083,0)-VLOOKUP(D1083,'[1]Pension Expense Details'!$D$23:$S$1407,14,FALSE)</f>
        <v>249223</v>
      </c>
      <c r="P1083" s="105">
        <f>ROUND((VLOOKUP(D1083,'[1]Schedule of Pension Amounts LW'!$B$15:$AC$1399,28,FALSE)-VLOOKUP(D1083,'[1]Schedule of Pension Amounts LW'!$B$15:$AC$1399,27,FALSE))*'[1]Schedule of Pension Amounts LW'!AD$4,0)+VLOOKUP(D1083,'[1]Schedule of Pension Amounts LW'!$B$15:$AH$1399,33,FALSE)-VLOOKUP(D1083,'[1]Pension Expense Details'!$D$23:$S$1407,15,FALSE)</f>
        <v>-146372</v>
      </c>
      <c r="Q1083" s="98">
        <f t="shared" si="70"/>
        <v>4787229</v>
      </c>
      <c r="R1083" s="98">
        <f>ROUND('[1]68_InOutFlowsCurPrdAndPrior'!$D$32*IF(ISNA(VLOOKUP(D1083,'[1]Proportionate Shares'!$D$23:$I$1359,6,FALSE)),0,VLOOKUP(D1083,'[1]Proportionate Shares'!$D$23:$I$1359,6,FALSE)),0)</f>
        <v>20111</v>
      </c>
      <c r="S1083" s="98">
        <f>ROUND('[1]68_InOutFlowsCurPrdAndPrior'!$D$33*IF(ISNA(VLOOKUP(D1083,'[1]Proportionate Shares'!$D$23:$I$1359,6,FALSE)),0,VLOOKUP(D1083,'[1]Proportionate Shares'!$D$23:$I$1359,6,FALSE)),0)</f>
        <v>1485233</v>
      </c>
      <c r="T1083" s="98">
        <f>ROUND('[1]68_InOutFlowsCurPrdAndPrior'!$D$35*IF(ISNA(VLOOKUP(D1083,'[1]Proportionate Shares'!$D$23:$I$1359,6,FALSE)),0,VLOOKUP(D1083,'[1]Proportionate Shares'!$D$23:$I$1359,6,FALSE)),0)</f>
        <v>287810</v>
      </c>
      <c r="U1083" s="98">
        <f>VLOOKUP(D1083,'[1]Schedule of Pension Amounts LW'!$B$15:$AS$1399,36,FALSE)</f>
        <v>339256</v>
      </c>
      <c r="V1083" s="99">
        <f t="shared" si="71"/>
        <v>2132410</v>
      </c>
      <c r="W1083" s="98">
        <f>ROUND('[1]68_InOutFlowsCurPrdAndPrior'!$F$32*IF(ISNA(VLOOKUP(D1083,'[1]Proportionate Shares'!$D$23:$I$1359,6,FALSE)),0,VLOOKUP(D1083,'[1]Proportionate Shares'!$D$23:$I$1359,6,FALSE)),0)</f>
        <v>166220</v>
      </c>
      <c r="X1083" s="98">
        <f>ROUND('[1]68_InOutFlowsCurPrdAndPrior'!$F$33*IF(ISNA(VLOOKUP(D1083,'[1]Proportionate Shares'!$D$23:$I$1359,6,FALSE)),0,VLOOKUP(D1083,'[1]Proportionate Shares'!$D$23:$I$1359,6,FALSE)),0)</f>
        <v>613769</v>
      </c>
      <c r="Y1083" s="98">
        <f>ROUND('[1]68_InOutFlowsCurPrdAndPrior'!$F$35*IF(ISNA(VLOOKUP(D1083,'[1]Proportionate Shares'!$D$23:$I$1359,6,FALSE)),0,VLOOKUP(D1083,'[1]Proportionate Shares'!$D$23:$I$1359,6,FALSE)),0)</f>
        <v>239740</v>
      </c>
      <c r="Z1083" s="98">
        <f>-VLOOKUP(D1083,'[1]Schedule of Pension Amounts LW'!$B$15:$AS$1399,37,FALSE)</f>
        <v>132779</v>
      </c>
      <c r="AA1083" s="99">
        <f t="shared" si="72"/>
        <v>1152508</v>
      </c>
      <c r="AB1083" s="72">
        <f>VLOOKUP(D1083,'[1]Pension Expense Details'!$D$22:$S$1407,16,FALSE)</f>
        <v>416642</v>
      </c>
      <c r="AC1083" s="72">
        <f t="shared" si="73"/>
        <v>544264</v>
      </c>
      <c r="AD1083" s="72">
        <f>VLOOKUP(D1083,'[1]Schedule of Pension Amounts LW'!$B$15:$W$1399,22,FALSE)</f>
        <v>960906</v>
      </c>
    </row>
    <row r="1084" spans="1:30" x14ac:dyDescent="0.3">
      <c r="A1084" s="104"/>
      <c r="B1084" s="33"/>
      <c r="C1084" s="33" t="str">
        <f>VLOOKUP(D1084,'[1]Employer information'!$I$3:$J$1391,2,FALSE)</f>
        <v xml:space="preserve">Public Education                                  </v>
      </c>
      <c r="D1084" s="33" t="str">
        <f>'[1]Schedule of Pension Amounts LW'!B1077</f>
        <v>1807</v>
      </c>
      <c r="E1084" s="33" t="str">
        <f>IF(ISNA(VLOOKUP(D1084,'[1]Proportionate Shares'!$D$23:$G$1400,2,FALSE)),"",VLOOKUP(D1084,'[1]Proportionate Shares'!$D$23:$G$1400,2,FALSE))</f>
        <v>092950</v>
      </c>
      <c r="F1084" s="33" t="str">
        <f>IF(ISNA(VLOOKUP(D1084,'[1]Proportionate Shares'!$D$23:$G$1400,3,FALSE)),"",VLOOKUP(D1084,'[1]Proportionate Shares'!$D$23:$G$1400,3,FALSE))</f>
        <v/>
      </c>
      <c r="G1084" s="34" t="str">
        <f>VLOOKUP(D1084,'[1]Employer information'!$A$3:$B$1390,2,FALSE)</f>
        <v>REGION 07 EDUC SERVICE CENTER</v>
      </c>
      <c r="H1084" s="36">
        <f>IF(ISNA(VLOOKUP(D1084,'[1]Proportionate Shares'!$D$23:$I$1377,6,FALSE)),0,VLOOKUP(D1084,'[1]Proportionate Shares'!$D$23:$I$1377,6,FALSE))</f>
        <v>2.2999693699999999E-4</v>
      </c>
      <c r="I1084" s="105">
        <f>VLOOKUP(D1084,'[1]Schedule of Pension Amounts LW'!$B$15:$E$1399,3,FALSE)</f>
        <v>12698779</v>
      </c>
      <c r="J1084" s="105">
        <f>-IF(ISNA(VLOOKUP(D1084,'[1]Combined Contribution Amounts'!$A$2:$K$1335,5,FALSE)),0,VLOOKUP(D1084,'[1]Combined Contribution Amounts'!$A$2:$K$1335,5,FALSE))</f>
        <v>-805017</v>
      </c>
      <c r="K1084" s="105">
        <f>-IF(ISNA(VLOOKUP(D1084,'[1]Combined Contribution Amounts'!$A$2:$K$1335,7,FALSE)),0,VLOOKUP(D1084,'[1]Combined Contribution Amounts'!$A$2:$K$1335,7,FALSE))+-IF(ISNA(VLOOKUP(D1084,'[1]Combined Contribution Amounts'!$A$2:$K$1335,8,FALSE)),0,VLOOKUP(D1084,'[1]Combined Contribution Amounts'!$A$2:$K$1335,8,FALSE))+-IF(ISNA(VLOOKUP(D1084,'[1]Combined Contribution Amounts'!$A$2:$K$1335,9,FALSE)),0,VLOOKUP(D1084,'[1]Combined Contribution Amounts'!$A$2:$K$1335,9,FALSE))</f>
        <v>0</v>
      </c>
      <c r="L1084" s="105">
        <f>VLOOKUP(D1084,'[1]Pension Expense Details'!$D$23:$S$1407,16,FALSE)</f>
        <v>1102575</v>
      </c>
      <c r="M1084" s="105">
        <f>ROUND(('[1]68_InOutFlowsCurPrdAndPriorHist'!$F$28-'[1]68_InOutFlowsCurPrdAndPriorHist'!$F$31)*$H1084,0)-VLOOKUP(D1084,'[1]Pension Expense Details'!$D$23:$S$1407,12,FALSE)</f>
        <v>-190493</v>
      </c>
      <c r="N1084" s="105">
        <f>ROUND(('[1]68_InOutFlowsCurPrdAndPriorHist'!$F$29-'[1]68_InOutFlowsCurPrdAndPriorHist'!$F$32)*$H1084,0)-VLOOKUP(D1084,'[1]Pension Expense Details'!$D$23:$S$1407,13,FALSE)</f>
        <v>-1439367</v>
      </c>
      <c r="O1084" s="105">
        <f>ROUND(('[1]68_InOutFlowsCurPrdAndPriorHist'!$F$30-'[1]68_InOutFlowsCurPrdAndPriorHist'!$F$33)*$H1084,0)-VLOOKUP(D1084,'[1]Pension Expense Details'!$D$23:$S$1407,14,FALSE)</f>
        <v>622427</v>
      </c>
      <c r="P1084" s="105">
        <f>ROUND((VLOOKUP(D1084,'[1]Schedule of Pension Amounts LW'!$B$15:$AC$1399,28,FALSE)-VLOOKUP(D1084,'[1]Schedule of Pension Amounts LW'!$B$15:$AC$1399,27,FALSE))*'[1]Schedule of Pension Amounts LW'!AD$4,0)+VLOOKUP(D1084,'[1]Schedule of Pension Amounts LW'!$B$15:$AH$1399,33,FALSE)-VLOOKUP(D1084,'[1]Pension Expense Details'!$D$23:$S$1407,15,FALSE)</f>
        <v>-32944</v>
      </c>
      <c r="Q1084" s="98">
        <f t="shared" si="70"/>
        <v>11955960</v>
      </c>
      <c r="R1084" s="98">
        <f>ROUND('[1]68_InOutFlowsCurPrdAndPrior'!$D$32*IF(ISNA(VLOOKUP(D1084,'[1]Proportionate Shares'!$D$23:$I$1359,6,FALSE)),0,VLOOKUP(D1084,'[1]Proportionate Shares'!$D$23:$I$1359,6,FALSE)),0)</f>
        <v>50226</v>
      </c>
      <c r="S1084" s="98">
        <f>ROUND('[1]68_InOutFlowsCurPrdAndPrior'!$D$33*IF(ISNA(VLOOKUP(D1084,'[1]Proportionate Shares'!$D$23:$I$1359,6,FALSE)),0,VLOOKUP(D1084,'[1]Proportionate Shares'!$D$23:$I$1359,6,FALSE)),0)</f>
        <v>3709326</v>
      </c>
      <c r="T1084" s="98">
        <f>ROUND('[1]68_InOutFlowsCurPrdAndPrior'!$D$35*IF(ISNA(VLOOKUP(D1084,'[1]Proportionate Shares'!$D$23:$I$1359,6,FALSE)),0,VLOOKUP(D1084,'[1]Proportionate Shares'!$D$23:$I$1359,6,FALSE)),0)</f>
        <v>718796</v>
      </c>
      <c r="U1084" s="98">
        <f>VLOOKUP(D1084,'[1]Schedule of Pension Amounts LW'!$B$15:$AS$1399,36,FALSE)</f>
        <v>481064</v>
      </c>
      <c r="V1084" s="99">
        <f t="shared" si="71"/>
        <v>4959412</v>
      </c>
      <c r="W1084" s="98">
        <f>ROUND('[1]68_InOutFlowsCurPrdAndPrior'!$F$32*IF(ISNA(VLOOKUP(D1084,'[1]Proportionate Shares'!$D$23:$I$1359,6,FALSE)),0,VLOOKUP(D1084,'[1]Proportionate Shares'!$D$23:$I$1359,6,FALSE)),0)</f>
        <v>415130</v>
      </c>
      <c r="X1084" s="98">
        <f>ROUND('[1]68_InOutFlowsCurPrdAndPrior'!$F$33*IF(ISNA(VLOOKUP(D1084,'[1]Proportionate Shares'!$D$23:$I$1359,6,FALSE)),0,VLOOKUP(D1084,'[1]Proportionate Shares'!$D$23:$I$1359,6,FALSE)),0)</f>
        <v>1532869</v>
      </c>
      <c r="Y1084" s="98">
        <f>ROUND('[1]68_InOutFlowsCurPrdAndPrior'!$F$35*IF(ISNA(VLOOKUP(D1084,'[1]Proportionate Shares'!$D$23:$I$1359,6,FALSE)),0,VLOOKUP(D1084,'[1]Proportionate Shares'!$D$23:$I$1359,6,FALSE)),0)</f>
        <v>598744</v>
      </c>
      <c r="Z1084" s="98">
        <f>-VLOOKUP(D1084,'[1]Schedule of Pension Amounts LW'!$B$15:$AS$1399,37,FALSE)</f>
        <v>37428</v>
      </c>
      <c r="AA1084" s="99">
        <f t="shared" si="72"/>
        <v>2584171</v>
      </c>
      <c r="AB1084" s="72">
        <f>VLOOKUP(D1084,'[1]Pension Expense Details'!$D$22:$S$1407,16,FALSE)</f>
        <v>1102575</v>
      </c>
      <c r="AC1084" s="72">
        <f t="shared" si="73"/>
        <v>1228004</v>
      </c>
      <c r="AD1084" s="72">
        <f>VLOOKUP(D1084,'[1]Schedule of Pension Amounts LW'!$B$15:$W$1399,22,FALSE)</f>
        <v>2330579</v>
      </c>
    </row>
    <row r="1085" spans="1:30" x14ac:dyDescent="0.3">
      <c r="A1085" s="104"/>
      <c r="B1085" s="33"/>
      <c r="C1085" s="33" t="str">
        <f>VLOOKUP(D1085,'[1]Employer information'!$I$3:$J$1391,2,FALSE)</f>
        <v xml:space="preserve">Public Education                                  </v>
      </c>
      <c r="D1085" s="33" t="str">
        <f>'[1]Schedule of Pension Amounts LW'!B1078</f>
        <v>1808</v>
      </c>
      <c r="E1085" s="33" t="str">
        <f>IF(ISNA(VLOOKUP(D1085,'[1]Proportionate Shares'!$D$23:$G$1400,2,FALSE)),"",VLOOKUP(D1085,'[1]Proportionate Shares'!$D$23:$G$1400,2,FALSE))</f>
        <v>225950</v>
      </c>
      <c r="F1085" s="33" t="str">
        <f>IF(ISNA(VLOOKUP(D1085,'[1]Proportionate Shares'!$D$23:$G$1400,3,FALSE)),"",VLOOKUP(D1085,'[1]Proportionate Shares'!$D$23:$G$1400,3,FALSE))</f>
        <v/>
      </c>
      <c r="G1085" s="34" t="str">
        <f>VLOOKUP(D1085,'[1]Employer information'!$A$3:$B$1390,2,FALSE)</f>
        <v>REGION 08 EDUC SERVICE CENTER</v>
      </c>
      <c r="H1085" s="36">
        <f>IF(ISNA(VLOOKUP(D1085,'[1]Proportionate Shares'!$D$23:$I$1377,6,FALSE)),0,VLOOKUP(D1085,'[1]Proportionate Shares'!$D$23:$I$1377,6,FALSE))</f>
        <v>5.4314701E-5</v>
      </c>
      <c r="I1085" s="105">
        <f>VLOOKUP(D1085,'[1]Schedule of Pension Amounts LW'!$B$15:$E$1399,3,FALSE)</f>
        <v>2737263</v>
      </c>
      <c r="J1085" s="105">
        <f>-IF(ISNA(VLOOKUP(D1085,'[1]Combined Contribution Amounts'!$A$2:$K$1335,5,FALSE)),0,VLOOKUP(D1085,'[1]Combined Contribution Amounts'!$A$2:$K$1335,5,FALSE))</f>
        <v>-190108</v>
      </c>
      <c r="K1085" s="105">
        <f>-IF(ISNA(VLOOKUP(D1085,'[1]Combined Contribution Amounts'!$A$2:$K$1335,7,FALSE)),0,VLOOKUP(D1085,'[1]Combined Contribution Amounts'!$A$2:$K$1335,7,FALSE))+-IF(ISNA(VLOOKUP(D1085,'[1]Combined Contribution Amounts'!$A$2:$K$1335,8,FALSE)),0,VLOOKUP(D1085,'[1]Combined Contribution Amounts'!$A$2:$K$1335,8,FALSE))+-IF(ISNA(VLOOKUP(D1085,'[1]Combined Contribution Amounts'!$A$2:$K$1335,9,FALSE)),0,VLOOKUP(D1085,'[1]Combined Contribution Amounts'!$A$2:$K$1335,9,FALSE))</f>
        <v>0</v>
      </c>
      <c r="L1085" s="105">
        <f>VLOOKUP(D1085,'[1]Pension Expense Details'!$D$23:$S$1407,16,FALSE)</f>
        <v>301496</v>
      </c>
      <c r="M1085" s="105">
        <f>ROUND(('[1]68_InOutFlowsCurPrdAndPriorHist'!$F$28-'[1]68_InOutFlowsCurPrdAndPriorHist'!$F$31)*$H1085,0)-VLOOKUP(D1085,'[1]Pension Expense Details'!$D$23:$S$1407,12,FALSE)</f>
        <v>-44986</v>
      </c>
      <c r="N1085" s="105">
        <f>ROUND(('[1]68_InOutFlowsCurPrdAndPriorHist'!$F$29-'[1]68_InOutFlowsCurPrdAndPriorHist'!$F$32)*$H1085,0)-VLOOKUP(D1085,'[1]Pension Expense Details'!$D$23:$S$1407,13,FALSE)</f>
        <v>-339913</v>
      </c>
      <c r="O1085" s="105">
        <f>ROUND(('[1]68_InOutFlowsCurPrdAndPriorHist'!$F$30-'[1]68_InOutFlowsCurPrdAndPriorHist'!$F$33)*$H1085,0)-VLOOKUP(D1085,'[1]Pension Expense Details'!$D$23:$S$1407,14,FALSE)</f>
        <v>146989</v>
      </c>
      <c r="P1085" s="105">
        <f>ROUND((VLOOKUP(D1085,'[1]Schedule of Pension Amounts LW'!$B$15:$AC$1399,28,FALSE)-VLOOKUP(D1085,'[1]Schedule of Pension Amounts LW'!$B$15:$AC$1399,27,FALSE))*'[1]Schedule of Pension Amounts LW'!AD$4,0)+VLOOKUP(D1085,'[1]Schedule of Pension Amounts LW'!$B$15:$AH$1399,33,FALSE)-VLOOKUP(D1085,'[1]Pension Expense Details'!$D$23:$S$1407,15,FALSE)</f>
        <v>212707</v>
      </c>
      <c r="Q1085" s="98">
        <f t="shared" si="70"/>
        <v>2823448</v>
      </c>
      <c r="R1085" s="98">
        <f>ROUND('[1]68_InOutFlowsCurPrdAndPrior'!$D$32*IF(ISNA(VLOOKUP(D1085,'[1]Proportionate Shares'!$D$23:$I$1359,6,FALSE)),0,VLOOKUP(D1085,'[1]Proportionate Shares'!$D$23:$I$1359,6,FALSE)),0)</f>
        <v>11861</v>
      </c>
      <c r="S1085" s="98">
        <f>ROUND('[1]68_InOutFlowsCurPrdAndPrior'!$D$33*IF(ISNA(VLOOKUP(D1085,'[1]Proportionate Shares'!$D$23:$I$1359,6,FALSE)),0,VLOOKUP(D1085,'[1]Proportionate Shares'!$D$23:$I$1359,6,FALSE)),0)</f>
        <v>875972</v>
      </c>
      <c r="T1085" s="98">
        <f>ROUND('[1]68_InOutFlowsCurPrdAndPrior'!$D$35*IF(ISNA(VLOOKUP(D1085,'[1]Proportionate Shares'!$D$23:$I$1359,6,FALSE)),0,VLOOKUP(D1085,'[1]Proportionate Shares'!$D$23:$I$1359,6,FALSE)),0)</f>
        <v>169747</v>
      </c>
      <c r="U1085" s="98">
        <f>VLOOKUP(D1085,'[1]Schedule of Pension Amounts LW'!$B$15:$AS$1399,36,FALSE)</f>
        <v>354873</v>
      </c>
      <c r="V1085" s="99">
        <f t="shared" si="71"/>
        <v>1412453</v>
      </c>
      <c r="W1085" s="98">
        <f>ROUND('[1]68_InOutFlowsCurPrdAndPrior'!$F$32*IF(ISNA(VLOOKUP(D1085,'[1]Proportionate Shares'!$D$23:$I$1359,6,FALSE)),0,VLOOKUP(D1085,'[1]Proportionate Shares'!$D$23:$I$1359,6,FALSE)),0)</f>
        <v>98035</v>
      </c>
      <c r="X1085" s="98">
        <f>ROUND('[1]68_InOutFlowsCurPrdAndPrior'!$F$33*IF(ISNA(VLOOKUP(D1085,'[1]Proportionate Shares'!$D$23:$I$1359,6,FALSE)),0,VLOOKUP(D1085,'[1]Proportionate Shares'!$D$23:$I$1359,6,FALSE)),0)</f>
        <v>361993</v>
      </c>
      <c r="Y1085" s="98">
        <f>ROUND('[1]68_InOutFlowsCurPrdAndPrior'!$F$35*IF(ISNA(VLOOKUP(D1085,'[1]Proportionate Shares'!$D$23:$I$1359,6,FALSE)),0,VLOOKUP(D1085,'[1]Proportionate Shares'!$D$23:$I$1359,6,FALSE)),0)</f>
        <v>141396</v>
      </c>
      <c r="Z1085" s="98">
        <f>-VLOOKUP(D1085,'[1]Schedule of Pension Amounts LW'!$B$15:$AS$1399,37,FALSE)</f>
        <v>16656</v>
      </c>
      <c r="AA1085" s="99">
        <f t="shared" si="72"/>
        <v>618080</v>
      </c>
      <c r="AB1085" s="72">
        <f>VLOOKUP(D1085,'[1]Pension Expense Details'!$D$22:$S$1407,16,FALSE)</f>
        <v>301496</v>
      </c>
      <c r="AC1085" s="72">
        <f t="shared" si="73"/>
        <v>312098</v>
      </c>
      <c r="AD1085" s="72">
        <f>VLOOKUP(D1085,'[1]Schedule of Pension Amounts LW'!$B$15:$W$1399,22,FALSE)</f>
        <v>613594</v>
      </c>
    </row>
    <row r="1086" spans="1:30" x14ac:dyDescent="0.3">
      <c r="A1086" s="104"/>
      <c r="B1086" s="33"/>
      <c r="C1086" s="33" t="str">
        <f>VLOOKUP(D1086,'[1]Employer information'!$I$3:$J$1391,2,FALSE)</f>
        <v xml:space="preserve">Public Education                                  </v>
      </c>
      <c r="D1086" s="33" t="str">
        <f>'[1]Schedule of Pension Amounts LW'!B1079</f>
        <v>1809</v>
      </c>
      <c r="E1086" s="33" t="str">
        <f>IF(ISNA(VLOOKUP(D1086,'[1]Proportionate Shares'!$D$23:$G$1400,2,FALSE)),"",VLOOKUP(D1086,'[1]Proportionate Shares'!$D$23:$G$1400,2,FALSE))</f>
        <v>243950</v>
      </c>
      <c r="F1086" s="33" t="str">
        <f>IF(ISNA(VLOOKUP(D1086,'[1]Proportionate Shares'!$D$23:$G$1400,3,FALSE)),"",VLOOKUP(D1086,'[1]Proportionate Shares'!$D$23:$G$1400,3,FALSE))</f>
        <v/>
      </c>
      <c r="G1086" s="34" t="str">
        <f>VLOOKUP(D1086,'[1]Employer information'!$A$3:$B$1390,2,FALSE)</f>
        <v>REGION 09 EDUC SERVICE CENTER</v>
      </c>
      <c r="H1086" s="36">
        <f>IF(ISNA(VLOOKUP(D1086,'[1]Proportionate Shares'!$D$23:$I$1377,6,FALSE)),0,VLOOKUP(D1086,'[1]Proportionate Shares'!$D$23:$I$1377,6,FALSE))</f>
        <v>2.5554262999999999E-5</v>
      </c>
      <c r="I1086" s="105">
        <f>VLOOKUP(D1086,'[1]Schedule of Pension Amounts LW'!$B$15:$E$1399,3,FALSE)</f>
        <v>1345986</v>
      </c>
      <c r="J1086" s="105">
        <f>-IF(ISNA(VLOOKUP(D1086,'[1]Combined Contribution Amounts'!$A$2:$K$1335,5,FALSE)),0,VLOOKUP(D1086,'[1]Combined Contribution Amounts'!$A$2:$K$1335,5,FALSE))</f>
        <v>-89443</v>
      </c>
      <c r="K1086" s="105">
        <f>-IF(ISNA(VLOOKUP(D1086,'[1]Combined Contribution Amounts'!$A$2:$K$1335,7,FALSE)),0,VLOOKUP(D1086,'[1]Combined Contribution Amounts'!$A$2:$K$1335,7,FALSE))+-IF(ISNA(VLOOKUP(D1086,'[1]Combined Contribution Amounts'!$A$2:$K$1335,8,FALSE)),0,VLOOKUP(D1086,'[1]Combined Contribution Amounts'!$A$2:$K$1335,8,FALSE))+-IF(ISNA(VLOOKUP(D1086,'[1]Combined Contribution Amounts'!$A$2:$K$1335,9,FALSE)),0,VLOOKUP(D1086,'[1]Combined Contribution Amounts'!$A$2:$K$1335,9,FALSE))</f>
        <v>0</v>
      </c>
      <c r="L1086" s="105">
        <f>VLOOKUP(D1086,'[1]Pension Expense Details'!$D$23:$S$1407,16,FALSE)</f>
        <v>132710</v>
      </c>
      <c r="M1086" s="105">
        <f>ROUND(('[1]68_InOutFlowsCurPrdAndPriorHist'!$F$28-'[1]68_InOutFlowsCurPrdAndPriorHist'!$F$31)*$H1086,0)-VLOOKUP(D1086,'[1]Pension Expense Details'!$D$23:$S$1407,12,FALSE)</f>
        <v>-21165</v>
      </c>
      <c r="N1086" s="105">
        <f>ROUND(('[1]68_InOutFlowsCurPrdAndPriorHist'!$F$29-'[1]68_InOutFlowsCurPrdAndPriorHist'!$F$32)*$H1086,0)-VLOOKUP(D1086,'[1]Pension Expense Details'!$D$23:$S$1407,13,FALSE)</f>
        <v>-159924</v>
      </c>
      <c r="O1086" s="105">
        <f>ROUND(('[1]68_InOutFlowsCurPrdAndPriorHist'!$F$30-'[1]68_InOutFlowsCurPrdAndPriorHist'!$F$33)*$H1086,0)-VLOOKUP(D1086,'[1]Pension Expense Details'!$D$23:$S$1407,14,FALSE)</f>
        <v>69156</v>
      </c>
      <c r="P1086" s="105">
        <f>ROUND((VLOOKUP(D1086,'[1]Schedule of Pension Amounts LW'!$B$15:$AC$1399,28,FALSE)-VLOOKUP(D1086,'[1]Schedule of Pension Amounts LW'!$B$15:$AC$1399,27,FALSE))*'[1]Schedule of Pension Amounts LW'!AD$4,0)+VLOOKUP(D1086,'[1]Schedule of Pension Amounts LW'!$B$15:$AH$1399,33,FALSE)-VLOOKUP(D1086,'[1]Pension Expense Details'!$D$23:$S$1407,15,FALSE)</f>
        <v>51070</v>
      </c>
      <c r="Q1086" s="98">
        <f t="shared" si="70"/>
        <v>1328390</v>
      </c>
      <c r="R1086" s="98">
        <f>ROUND('[1]68_InOutFlowsCurPrdAndPrior'!$D$32*IF(ISNA(VLOOKUP(D1086,'[1]Proportionate Shares'!$D$23:$I$1359,6,FALSE)),0,VLOOKUP(D1086,'[1]Proportionate Shares'!$D$23:$I$1359,6,FALSE)),0)</f>
        <v>5580</v>
      </c>
      <c r="S1086" s="98">
        <f>ROUND('[1]68_InOutFlowsCurPrdAndPrior'!$D$33*IF(ISNA(VLOOKUP(D1086,'[1]Proportionate Shares'!$D$23:$I$1359,6,FALSE)),0,VLOOKUP(D1086,'[1]Proportionate Shares'!$D$23:$I$1359,6,FALSE)),0)</f>
        <v>412132</v>
      </c>
      <c r="T1086" s="98">
        <f>ROUND('[1]68_InOutFlowsCurPrdAndPrior'!$D$35*IF(ISNA(VLOOKUP(D1086,'[1]Proportionate Shares'!$D$23:$I$1359,6,FALSE)),0,VLOOKUP(D1086,'[1]Proportionate Shares'!$D$23:$I$1359,6,FALSE)),0)</f>
        <v>79863</v>
      </c>
      <c r="U1086" s="98">
        <f>VLOOKUP(D1086,'[1]Schedule of Pension Amounts LW'!$B$15:$AS$1399,36,FALSE)</f>
        <v>256211</v>
      </c>
      <c r="V1086" s="99">
        <f t="shared" si="71"/>
        <v>753786</v>
      </c>
      <c r="W1086" s="98">
        <f>ROUND('[1]68_InOutFlowsCurPrdAndPrior'!$F$32*IF(ISNA(VLOOKUP(D1086,'[1]Proportionate Shares'!$D$23:$I$1359,6,FALSE)),0,VLOOKUP(D1086,'[1]Proportionate Shares'!$D$23:$I$1359,6,FALSE)),0)</f>
        <v>46124</v>
      </c>
      <c r="X1086" s="98">
        <f>ROUND('[1]68_InOutFlowsCurPrdAndPrior'!$F$33*IF(ISNA(VLOOKUP(D1086,'[1]Proportionate Shares'!$D$23:$I$1359,6,FALSE)),0,VLOOKUP(D1086,'[1]Proportionate Shares'!$D$23:$I$1359,6,FALSE)),0)</f>
        <v>170312</v>
      </c>
      <c r="Y1086" s="98">
        <f>ROUND('[1]68_InOutFlowsCurPrdAndPrior'!$F$35*IF(ISNA(VLOOKUP(D1086,'[1]Proportionate Shares'!$D$23:$I$1359,6,FALSE)),0,VLOOKUP(D1086,'[1]Proportionate Shares'!$D$23:$I$1359,6,FALSE)),0)</f>
        <v>66525</v>
      </c>
      <c r="Z1086" s="98">
        <f>-VLOOKUP(D1086,'[1]Schedule of Pension Amounts LW'!$B$15:$AS$1399,37,FALSE)</f>
        <v>1</v>
      </c>
      <c r="AA1086" s="99">
        <f t="shared" si="72"/>
        <v>282962</v>
      </c>
      <c r="AB1086" s="72">
        <f>VLOOKUP(D1086,'[1]Pension Expense Details'!$D$22:$S$1407,16,FALSE)</f>
        <v>132710</v>
      </c>
      <c r="AC1086" s="72">
        <f t="shared" si="73"/>
        <v>213424</v>
      </c>
      <c r="AD1086" s="72">
        <f>VLOOKUP(D1086,'[1]Schedule of Pension Amounts LW'!$B$15:$W$1399,22,FALSE)</f>
        <v>346134</v>
      </c>
    </row>
    <row r="1087" spans="1:30" x14ac:dyDescent="0.3">
      <c r="A1087" s="104"/>
      <c r="B1087" s="33"/>
      <c r="C1087" s="33" t="str">
        <f>VLOOKUP(D1087,'[1]Employer information'!$I$3:$J$1391,2,FALSE)</f>
        <v xml:space="preserve">Public Education                                  </v>
      </c>
      <c r="D1087" s="33" t="str">
        <f>'[1]Schedule of Pension Amounts LW'!B1080</f>
        <v>1810</v>
      </c>
      <c r="E1087" s="33" t="str">
        <f>IF(ISNA(VLOOKUP(D1087,'[1]Proportionate Shares'!$D$23:$G$1400,2,FALSE)),"",VLOOKUP(D1087,'[1]Proportionate Shares'!$D$23:$G$1400,2,FALSE))</f>
        <v>057950</v>
      </c>
      <c r="F1087" s="33" t="str">
        <f>IF(ISNA(VLOOKUP(D1087,'[1]Proportionate Shares'!$D$23:$G$1400,3,FALSE)),"",VLOOKUP(D1087,'[1]Proportionate Shares'!$D$23:$G$1400,3,FALSE))</f>
        <v/>
      </c>
      <c r="G1087" s="34" t="str">
        <f>VLOOKUP(D1087,'[1]Employer information'!$A$3:$B$1390,2,FALSE)</f>
        <v>REGION 10 EDUC SERVICE CENTER</v>
      </c>
      <c r="H1087" s="36">
        <f>IF(ISNA(VLOOKUP(D1087,'[1]Proportionate Shares'!$D$23:$I$1377,6,FALSE)),0,VLOOKUP(D1087,'[1]Proportionate Shares'!$D$23:$I$1377,6,FALSE))</f>
        <v>3.2706273800000001E-4</v>
      </c>
      <c r="I1087" s="105">
        <f>VLOOKUP(D1087,'[1]Schedule of Pension Amounts LW'!$B$15:$E$1399,3,FALSE)</f>
        <v>18333625</v>
      </c>
      <c r="J1087" s="105">
        <f>-IF(ISNA(VLOOKUP(D1087,'[1]Combined Contribution Amounts'!$A$2:$K$1335,5,FALSE)),0,VLOOKUP(D1087,'[1]Combined Contribution Amounts'!$A$2:$K$1335,5,FALSE))</f>
        <v>-1142091</v>
      </c>
      <c r="K1087" s="105">
        <f>-IF(ISNA(VLOOKUP(D1087,'[1]Combined Contribution Amounts'!$A$2:$K$1335,7,FALSE)),0,VLOOKUP(D1087,'[1]Combined Contribution Amounts'!$A$2:$K$1335,7,FALSE))+-IF(ISNA(VLOOKUP(D1087,'[1]Combined Contribution Amounts'!$A$2:$K$1335,8,FALSE)),0,VLOOKUP(D1087,'[1]Combined Contribution Amounts'!$A$2:$K$1335,8,FALSE))+-IF(ISNA(VLOOKUP(D1087,'[1]Combined Contribution Amounts'!$A$2:$K$1335,9,FALSE)),0,VLOOKUP(D1087,'[1]Combined Contribution Amounts'!$A$2:$K$1335,9,FALSE))</f>
        <v>-2668</v>
      </c>
      <c r="L1087" s="105">
        <f>VLOOKUP(D1087,'[1]Pension Expense Details'!$D$23:$S$1407,16,FALSE)</f>
        <v>1524582</v>
      </c>
      <c r="M1087" s="105">
        <f>ROUND(('[1]68_InOutFlowsCurPrdAndPriorHist'!$F$28-'[1]68_InOutFlowsCurPrdAndPriorHist'!$F$31)*$H1087,0)-VLOOKUP(D1087,'[1]Pension Expense Details'!$D$23:$S$1407,12,FALSE)</f>
        <v>-270885</v>
      </c>
      <c r="N1087" s="105">
        <f>ROUND(('[1]68_InOutFlowsCurPrdAndPriorHist'!$F$29-'[1]68_InOutFlowsCurPrdAndPriorHist'!$F$32)*$H1087,0)-VLOOKUP(D1087,'[1]Pension Expense Details'!$D$23:$S$1407,13,FALSE)</f>
        <v>-2046825</v>
      </c>
      <c r="O1087" s="105">
        <f>ROUND(('[1]68_InOutFlowsCurPrdAndPriorHist'!$F$30-'[1]68_InOutFlowsCurPrdAndPriorHist'!$F$33)*$H1087,0)-VLOOKUP(D1087,'[1]Pension Expense Details'!$D$23:$S$1407,14,FALSE)</f>
        <v>885110</v>
      </c>
      <c r="P1087" s="105">
        <f>ROUND((VLOOKUP(D1087,'[1]Schedule of Pension Amounts LW'!$B$15:$AC$1399,28,FALSE)-VLOOKUP(D1087,'[1]Schedule of Pension Amounts LW'!$B$15:$AC$1399,27,FALSE))*'[1]Schedule of Pension Amounts LW'!AD$4,0)+VLOOKUP(D1087,'[1]Schedule of Pension Amounts LW'!$B$15:$AH$1399,33,FALSE)-VLOOKUP(D1087,'[1]Pension Expense Details'!$D$23:$S$1407,15,FALSE)</f>
        <v>-279104</v>
      </c>
      <c r="Q1087" s="98">
        <f t="shared" si="70"/>
        <v>17001744</v>
      </c>
      <c r="R1087" s="98">
        <f>ROUND('[1]68_InOutFlowsCurPrdAndPrior'!$D$32*IF(ISNA(VLOOKUP(D1087,'[1]Proportionate Shares'!$D$23:$I$1359,6,FALSE)),0,VLOOKUP(D1087,'[1]Proportionate Shares'!$D$23:$I$1359,6,FALSE)),0)</f>
        <v>71423</v>
      </c>
      <c r="S1087" s="98">
        <f>ROUND('[1]68_InOutFlowsCurPrdAndPrior'!$D$33*IF(ISNA(VLOOKUP(D1087,'[1]Proportionate Shares'!$D$23:$I$1359,6,FALSE)),0,VLOOKUP(D1087,'[1]Proportionate Shares'!$D$23:$I$1359,6,FALSE)),0)</f>
        <v>5274776</v>
      </c>
      <c r="T1087" s="98">
        <f>ROUND('[1]68_InOutFlowsCurPrdAndPrior'!$D$35*IF(ISNA(VLOOKUP(D1087,'[1]Proportionate Shares'!$D$23:$I$1359,6,FALSE)),0,VLOOKUP(D1087,'[1]Proportionate Shares'!$D$23:$I$1359,6,FALSE)),0)</f>
        <v>1022150</v>
      </c>
      <c r="U1087" s="98">
        <f>VLOOKUP(D1087,'[1]Schedule of Pension Amounts LW'!$B$15:$AS$1399,36,FALSE)</f>
        <v>1210016</v>
      </c>
      <c r="V1087" s="99">
        <f t="shared" si="71"/>
        <v>7578365</v>
      </c>
      <c r="W1087" s="98">
        <f>ROUND('[1]68_InOutFlowsCurPrdAndPrior'!$F$32*IF(ISNA(VLOOKUP(D1087,'[1]Proportionate Shares'!$D$23:$I$1359,6,FALSE)),0,VLOOKUP(D1087,'[1]Proportionate Shares'!$D$23:$I$1359,6,FALSE)),0)</f>
        <v>590328</v>
      </c>
      <c r="X1087" s="98">
        <f>ROUND('[1]68_InOutFlowsCurPrdAndPrior'!$F$33*IF(ISNA(VLOOKUP(D1087,'[1]Proportionate Shares'!$D$23:$I$1359,6,FALSE)),0,VLOOKUP(D1087,'[1]Proportionate Shares'!$D$23:$I$1359,6,FALSE)),0)</f>
        <v>2179787</v>
      </c>
      <c r="Y1087" s="98">
        <f>ROUND('[1]68_InOutFlowsCurPrdAndPrior'!$F$35*IF(ISNA(VLOOKUP(D1087,'[1]Proportionate Shares'!$D$23:$I$1359,6,FALSE)),0,VLOOKUP(D1087,'[1]Proportionate Shares'!$D$23:$I$1359,6,FALSE)),0)</f>
        <v>851433</v>
      </c>
      <c r="Z1087" s="98">
        <f>-VLOOKUP(D1087,'[1]Schedule of Pension Amounts LW'!$B$15:$AS$1399,37,FALSE)</f>
        <v>883534</v>
      </c>
      <c r="AA1087" s="99">
        <f t="shared" si="72"/>
        <v>4505082</v>
      </c>
      <c r="AB1087" s="72">
        <f>VLOOKUP(D1087,'[1]Pension Expense Details'!$D$22:$S$1407,16,FALSE)</f>
        <v>1524582</v>
      </c>
      <c r="AC1087" s="72">
        <f t="shared" si="73"/>
        <v>1860177</v>
      </c>
      <c r="AD1087" s="72">
        <f>VLOOKUP(D1087,'[1]Schedule of Pension Amounts LW'!$B$15:$W$1399,22,FALSE)</f>
        <v>3384759</v>
      </c>
    </row>
    <row r="1088" spans="1:30" x14ac:dyDescent="0.3">
      <c r="A1088" s="104"/>
      <c r="B1088" s="33"/>
      <c r="C1088" s="33" t="str">
        <f>VLOOKUP(D1088,'[1]Employer information'!$I$3:$J$1391,2,FALSE)</f>
        <v xml:space="preserve">Public Education                                  </v>
      </c>
      <c r="D1088" s="33" t="str">
        <f>'[1]Schedule of Pension Amounts LW'!B1081</f>
        <v>1811</v>
      </c>
      <c r="E1088" s="33" t="str">
        <f>IF(ISNA(VLOOKUP(D1088,'[1]Proportionate Shares'!$D$23:$G$1400,2,FALSE)),"",VLOOKUP(D1088,'[1]Proportionate Shares'!$D$23:$G$1400,2,FALSE))</f>
        <v>220950</v>
      </c>
      <c r="F1088" s="33" t="str">
        <f>IF(ISNA(VLOOKUP(D1088,'[1]Proportionate Shares'!$D$23:$G$1400,3,FALSE)),"",VLOOKUP(D1088,'[1]Proportionate Shares'!$D$23:$G$1400,3,FALSE))</f>
        <v/>
      </c>
      <c r="G1088" s="34" t="str">
        <f>VLOOKUP(D1088,'[1]Employer information'!$A$3:$B$1390,2,FALSE)</f>
        <v>REGION 11 EDUC SERVICE CENTER</v>
      </c>
      <c r="H1088" s="36">
        <f>IF(ISNA(VLOOKUP(D1088,'[1]Proportionate Shares'!$D$23:$I$1377,6,FALSE)),0,VLOOKUP(D1088,'[1]Proportionate Shares'!$D$23:$I$1377,6,FALSE))</f>
        <v>1.5848025699999999E-4</v>
      </c>
      <c r="I1088" s="105">
        <f>VLOOKUP(D1088,'[1]Schedule of Pension Amounts LW'!$B$15:$E$1399,3,FALSE)</f>
        <v>9571304</v>
      </c>
      <c r="J1088" s="105">
        <f>-IF(ISNA(VLOOKUP(D1088,'[1]Combined Contribution Amounts'!$A$2:$K$1335,5,FALSE)),0,VLOOKUP(D1088,'[1]Combined Contribution Amounts'!$A$2:$K$1335,5,FALSE))</f>
        <v>-554700</v>
      </c>
      <c r="K1088" s="105">
        <f>-IF(ISNA(VLOOKUP(D1088,'[1]Combined Contribution Amounts'!$A$2:$K$1335,7,FALSE)),0,VLOOKUP(D1088,'[1]Combined Contribution Amounts'!$A$2:$K$1335,7,FALSE))+-IF(ISNA(VLOOKUP(D1088,'[1]Combined Contribution Amounts'!$A$2:$K$1335,8,FALSE)),0,VLOOKUP(D1088,'[1]Combined Contribution Amounts'!$A$2:$K$1335,8,FALSE))+-IF(ISNA(VLOOKUP(D1088,'[1]Combined Contribution Amounts'!$A$2:$K$1335,9,FALSE)),0,VLOOKUP(D1088,'[1]Combined Contribution Amounts'!$A$2:$K$1335,9,FALSE))</f>
        <v>0</v>
      </c>
      <c r="L1088" s="105">
        <f>VLOOKUP(D1088,'[1]Pension Expense Details'!$D$23:$S$1407,16,FALSE)</f>
        <v>630666</v>
      </c>
      <c r="M1088" s="105">
        <f>ROUND(('[1]68_InOutFlowsCurPrdAndPriorHist'!$F$28-'[1]68_InOutFlowsCurPrdAndPriorHist'!$F$31)*$H1088,0)-VLOOKUP(D1088,'[1]Pension Expense Details'!$D$23:$S$1407,12,FALSE)</f>
        <v>-131260</v>
      </c>
      <c r="N1088" s="105">
        <f>ROUND(('[1]68_InOutFlowsCurPrdAndPriorHist'!$F$29-'[1]68_InOutFlowsCurPrdAndPriorHist'!$F$32)*$H1088,0)-VLOOKUP(D1088,'[1]Pension Expense Details'!$D$23:$S$1407,13,FALSE)</f>
        <v>-991802</v>
      </c>
      <c r="O1088" s="105">
        <f>ROUND(('[1]68_InOutFlowsCurPrdAndPriorHist'!$F$30-'[1]68_InOutFlowsCurPrdAndPriorHist'!$F$33)*$H1088,0)-VLOOKUP(D1088,'[1]Pension Expense Details'!$D$23:$S$1407,14,FALSE)</f>
        <v>428886</v>
      </c>
      <c r="P1088" s="105">
        <f>ROUND((VLOOKUP(D1088,'[1]Schedule of Pension Amounts LW'!$B$15:$AC$1399,28,FALSE)-VLOOKUP(D1088,'[1]Schedule of Pension Amounts LW'!$B$15:$AC$1399,27,FALSE))*'[1]Schedule of Pension Amounts LW'!AD$4,0)+VLOOKUP(D1088,'[1]Schedule of Pension Amounts LW'!$B$15:$AH$1399,33,FALSE)-VLOOKUP(D1088,'[1]Pension Expense Details'!$D$23:$S$1407,15,FALSE)</f>
        <v>-714795</v>
      </c>
      <c r="Q1088" s="98">
        <f t="shared" si="70"/>
        <v>8238299</v>
      </c>
      <c r="R1088" s="98">
        <f>ROUND('[1]68_InOutFlowsCurPrdAndPrior'!$D$32*IF(ISNA(VLOOKUP(D1088,'[1]Proportionate Shares'!$D$23:$I$1359,6,FALSE)),0,VLOOKUP(D1088,'[1]Proportionate Shares'!$D$23:$I$1359,6,FALSE)),0)</f>
        <v>34608</v>
      </c>
      <c r="S1088" s="98">
        <f>ROUND('[1]68_InOutFlowsCurPrdAndPrior'!$D$33*IF(ISNA(VLOOKUP(D1088,'[1]Proportionate Shares'!$D$23:$I$1359,6,FALSE)),0,VLOOKUP(D1088,'[1]Proportionate Shares'!$D$23:$I$1359,6,FALSE)),0)</f>
        <v>2555925</v>
      </c>
      <c r="T1088" s="98">
        <f>ROUND('[1]68_InOutFlowsCurPrdAndPrior'!$D$35*IF(ISNA(VLOOKUP(D1088,'[1]Proportionate Shares'!$D$23:$I$1359,6,FALSE)),0,VLOOKUP(D1088,'[1]Proportionate Shares'!$D$23:$I$1359,6,FALSE)),0)</f>
        <v>495289</v>
      </c>
      <c r="U1088" s="98">
        <f>VLOOKUP(D1088,'[1]Schedule of Pension Amounts LW'!$B$15:$AS$1399,36,FALSE)</f>
        <v>1491667</v>
      </c>
      <c r="V1088" s="99">
        <f t="shared" si="71"/>
        <v>4577489</v>
      </c>
      <c r="W1088" s="98">
        <f>ROUND('[1]68_InOutFlowsCurPrdAndPrior'!$F$32*IF(ISNA(VLOOKUP(D1088,'[1]Proportionate Shares'!$D$23:$I$1359,6,FALSE)),0,VLOOKUP(D1088,'[1]Proportionate Shares'!$D$23:$I$1359,6,FALSE)),0)</f>
        <v>286047</v>
      </c>
      <c r="X1088" s="98">
        <f>ROUND('[1]68_InOutFlowsCurPrdAndPrior'!$F$33*IF(ISNA(VLOOKUP(D1088,'[1]Proportionate Shares'!$D$23:$I$1359,6,FALSE)),0,VLOOKUP(D1088,'[1]Proportionate Shares'!$D$23:$I$1359,6,FALSE)),0)</f>
        <v>1056229</v>
      </c>
      <c r="Y1088" s="98">
        <f>ROUND('[1]68_InOutFlowsCurPrdAndPrior'!$F$35*IF(ISNA(VLOOKUP(D1088,'[1]Proportionate Shares'!$D$23:$I$1359,6,FALSE)),0,VLOOKUP(D1088,'[1]Proportionate Shares'!$D$23:$I$1359,6,FALSE)),0)</f>
        <v>412567</v>
      </c>
      <c r="Z1088" s="98">
        <f>-VLOOKUP(D1088,'[1]Schedule of Pension Amounts LW'!$B$15:$AS$1399,37,FALSE)</f>
        <v>650867</v>
      </c>
      <c r="AA1088" s="99">
        <f t="shared" si="72"/>
        <v>2405710</v>
      </c>
      <c r="AB1088" s="72">
        <f>VLOOKUP(D1088,'[1]Pension Expense Details'!$D$22:$S$1407,16,FALSE)</f>
        <v>630666</v>
      </c>
      <c r="AC1088" s="72">
        <f t="shared" si="73"/>
        <v>1147919</v>
      </c>
      <c r="AD1088" s="72">
        <f>VLOOKUP(D1088,'[1]Schedule of Pension Amounts LW'!$B$15:$W$1399,22,FALSE)</f>
        <v>1778585</v>
      </c>
    </row>
    <row r="1089" spans="1:30" x14ac:dyDescent="0.3">
      <c r="A1089" s="104"/>
      <c r="B1089" s="33"/>
      <c r="C1089" s="33" t="str">
        <f>VLOOKUP(D1089,'[1]Employer information'!$I$3:$J$1391,2,FALSE)</f>
        <v xml:space="preserve">Public Education                                  </v>
      </c>
      <c r="D1089" s="33" t="str">
        <f>'[1]Schedule of Pension Amounts LW'!B1082</f>
        <v>1812</v>
      </c>
      <c r="E1089" s="33" t="str">
        <f>IF(ISNA(VLOOKUP(D1089,'[1]Proportionate Shares'!$D$23:$G$1400,2,FALSE)),"",VLOOKUP(D1089,'[1]Proportionate Shares'!$D$23:$G$1400,2,FALSE))</f>
        <v>161950</v>
      </c>
      <c r="F1089" s="33" t="str">
        <f>IF(ISNA(VLOOKUP(D1089,'[1]Proportionate Shares'!$D$23:$G$1400,3,FALSE)),"",VLOOKUP(D1089,'[1]Proportionate Shares'!$D$23:$G$1400,3,FALSE))</f>
        <v/>
      </c>
      <c r="G1089" s="34" t="str">
        <f>VLOOKUP(D1089,'[1]Employer information'!$A$3:$B$1390,2,FALSE)</f>
        <v>REGION 12 EDUC SERVICE CENTER</v>
      </c>
      <c r="H1089" s="36">
        <f>IF(ISNA(VLOOKUP(D1089,'[1]Proportionate Shares'!$D$23:$I$1377,6,FALSE)),0,VLOOKUP(D1089,'[1]Proportionate Shares'!$D$23:$I$1377,6,FALSE))</f>
        <v>9.4636739999999994E-6</v>
      </c>
      <c r="I1089" s="105">
        <f>VLOOKUP(D1089,'[1]Schedule of Pension Amounts LW'!$B$15:$E$1399,3,FALSE)</f>
        <v>520745</v>
      </c>
      <c r="J1089" s="105">
        <f>-IF(ISNA(VLOOKUP(D1089,'[1]Combined Contribution Amounts'!$A$2:$K$1335,5,FALSE)),0,VLOOKUP(D1089,'[1]Combined Contribution Amounts'!$A$2:$K$1335,5,FALSE))</f>
        <v>-33124</v>
      </c>
      <c r="K1089" s="105">
        <f>-IF(ISNA(VLOOKUP(D1089,'[1]Combined Contribution Amounts'!$A$2:$K$1335,7,FALSE)),0,VLOOKUP(D1089,'[1]Combined Contribution Amounts'!$A$2:$K$1335,7,FALSE))+-IF(ISNA(VLOOKUP(D1089,'[1]Combined Contribution Amounts'!$A$2:$K$1335,8,FALSE)),0,VLOOKUP(D1089,'[1]Combined Contribution Amounts'!$A$2:$K$1335,8,FALSE))+-IF(ISNA(VLOOKUP(D1089,'[1]Combined Contribution Amounts'!$A$2:$K$1335,9,FALSE)),0,VLOOKUP(D1089,'[1]Combined Contribution Amounts'!$A$2:$K$1335,9,FALSE))</f>
        <v>0</v>
      </c>
      <c r="L1089" s="105">
        <f>VLOOKUP(D1089,'[1]Pension Expense Details'!$D$23:$S$1407,16,FALSE)</f>
        <v>45645</v>
      </c>
      <c r="M1089" s="105">
        <f>ROUND(('[1]68_InOutFlowsCurPrdAndPriorHist'!$F$28-'[1]68_InOutFlowsCurPrdAndPriorHist'!$F$31)*$H1089,0)-VLOOKUP(D1089,'[1]Pension Expense Details'!$D$23:$S$1407,12,FALSE)</f>
        <v>-7838</v>
      </c>
      <c r="N1089" s="105">
        <f>ROUND(('[1]68_InOutFlowsCurPrdAndPriorHist'!$F$29-'[1]68_InOutFlowsCurPrdAndPriorHist'!$F$32)*$H1089,0)-VLOOKUP(D1089,'[1]Pension Expense Details'!$D$23:$S$1407,13,FALSE)</f>
        <v>-59225</v>
      </c>
      <c r="O1089" s="105">
        <f>ROUND(('[1]68_InOutFlowsCurPrdAndPriorHist'!$F$30-'[1]68_InOutFlowsCurPrdAndPriorHist'!$F$33)*$H1089,0)-VLOOKUP(D1089,'[1]Pension Expense Details'!$D$23:$S$1407,14,FALSE)</f>
        <v>25611</v>
      </c>
      <c r="P1089" s="105">
        <f>ROUND((VLOOKUP(D1089,'[1]Schedule of Pension Amounts LW'!$B$15:$AC$1399,28,FALSE)-VLOOKUP(D1089,'[1]Schedule of Pension Amounts LW'!$B$15:$AC$1399,27,FALSE))*'[1]Schedule of Pension Amounts LW'!AD$4,0)+VLOOKUP(D1089,'[1]Schedule of Pension Amounts LW'!$B$15:$AH$1399,33,FALSE)-VLOOKUP(D1089,'[1]Pension Expense Details'!$D$23:$S$1407,15,FALSE)</f>
        <v>137</v>
      </c>
      <c r="Q1089" s="98">
        <f t="shared" si="70"/>
        <v>491951</v>
      </c>
      <c r="R1089" s="98">
        <f>ROUND('[1]68_InOutFlowsCurPrdAndPrior'!$D$32*IF(ISNA(VLOOKUP(D1089,'[1]Proportionate Shares'!$D$23:$I$1359,6,FALSE)),0,VLOOKUP(D1089,'[1]Proportionate Shares'!$D$23:$I$1359,6,FALSE)),0)</f>
        <v>2067</v>
      </c>
      <c r="S1089" s="98">
        <f>ROUND('[1]68_InOutFlowsCurPrdAndPrior'!$D$33*IF(ISNA(VLOOKUP(D1089,'[1]Proportionate Shares'!$D$23:$I$1359,6,FALSE)),0,VLOOKUP(D1089,'[1]Proportionate Shares'!$D$23:$I$1359,6,FALSE)),0)</f>
        <v>152627</v>
      </c>
      <c r="T1089" s="98">
        <f>ROUND('[1]68_InOutFlowsCurPrdAndPrior'!$D$35*IF(ISNA(VLOOKUP(D1089,'[1]Proportionate Shares'!$D$23:$I$1359,6,FALSE)),0,VLOOKUP(D1089,'[1]Proportionate Shares'!$D$23:$I$1359,6,FALSE)),0)</f>
        <v>29576</v>
      </c>
      <c r="U1089" s="98">
        <f>VLOOKUP(D1089,'[1]Schedule of Pension Amounts LW'!$B$15:$AS$1399,36,FALSE)</f>
        <v>85563</v>
      </c>
      <c r="V1089" s="99">
        <f t="shared" si="71"/>
        <v>269833</v>
      </c>
      <c r="W1089" s="98">
        <f>ROUND('[1]68_InOutFlowsCurPrdAndPrior'!$F$32*IF(ISNA(VLOOKUP(D1089,'[1]Proportionate Shares'!$D$23:$I$1359,6,FALSE)),0,VLOOKUP(D1089,'[1]Proportionate Shares'!$D$23:$I$1359,6,FALSE)),0)</f>
        <v>17081</v>
      </c>
      <c r="X1089" s="98">
        <f>ROUND('[1]68_InOutFlowsCurPrdAndPrior'!$F$33*IF(ISNA(VLOOKUP(D1089,'[1]Proportionate Shares'!$D$23:$I$1359,6,FALSE)),0,VLOOKUP(D1089,'[1]Proportionate Shares'!$D$23:$I$1359,6,FALSE)),0)</f>
        <v>63073</v>
      </c>
      <c r="Y1089" s="98">
        <f>ROUND('[1]68_InOutFlowsCurPrdAndPrior'!$F$35*IF(ISNA(VLOOKUP(D1089,'[1]Proportionate Shares'!$D$23:$I$1359,6,FALSE)),0,VLOOKUP(D1089,'[1]Proportionate Shares'!$D$23:$I$1359,6,FALSE)),0)</f>
        <v>24637</v>
      </c>
      <c r="Z1089" s="98">
        <f>-VLOOKUP(D1089,'[1]Schedule of Pension Amounts LW'!$B$15:$AS$1399,37,FALSE)</f>
        <v>110004</v>
      </c>
      <c r="AA1089" s="99">
        <f t="shared" si="72"/>
        <v>214795</v>
      </c>
      <c r="AB1089" s="72">
        <f>VLOOKUP(D1089,'[1]Pension Expense Details'!$D$22:$S$1407,16,FALSE)</f>
        <v>45645</v>
      </c>
      <c r="AC1089" s="72">
        <f t="shared" si="73"/>
        <v>14192</v>
      </c>
      <c r="AD1089" s="72">
        <f>VLOOKUP(D1089,'[1]Schedule of Pension Amounts LW'!$B$15:$W$1399,22,FALSE)</f>
        <v>59837</v>
      </c>
    </row>
    <row r="1090" spans="1:30" x14ac:dyDescent="0.3">
      <c r="A1090" s="104"/>
      <c r="B1090" s="33"/>
      <c r="C1090" s="33" t="str">
        <f>VLOOKUP(D1090,'[1]Employer information'!$I$3:$J$1391,2,FALSE)</f>
        <v xml:space="preserve">Public Education                                  </v>
      </c>
      <c r="D1090" s="33" t="str">
        <f>'[1]Schedule of Pension Amounts LW'!B1083</f>
        <v>1813</v>
      </c>
      <c r="E1090" s="33" t="str">
        <f>IF(ISNA(VLOOKUP(D1090,'[1]Proportionate Shares'!$D$23:$G$1400,2,FALSE)),"",VLOOKUP(D1090,'[1]Proportionate Shares'!$D$23:$G$1400,2,FALSE))</f>
        <v>227950</v>
      </c>
      <c r="F1090" s="33" t="str">
        <f>IF(ISNA(VLOOKUP(D1090,'[1]Proportionate Shares'!$D$23:$G$1400,3,FALSE)),"",VLOOKUP(D1090,'[1]Proportionate Shares'!$D$23:$G$1400,3,FALSE))</f>
        <v/>
      </c>
      <c r="G1090" s="34" t="str">
        <f>VLOOKUP(D1090,'[1]Employer information'!$A$3:$B$1390,2,FALSE)</f>
        <v>REGION 13 EDUC SERVICE CENTER</v>
      </c>
      <c r="H1090" s="36">
        <f>IF(ISNA(VLOOKUP(D1090,'[1]Proportionate Shares'!$D$23:$I$1377,6,FALSE)),0,VLOOKUP(D1090,'[1]Proportionate Shares'!$D$23:$I$1377,6,FALSE))</f>
        <v>9.4048476E-5</v>
      </c>
      <c r="I1090" s="105">
        <f>VLOOKUP(D1090,'[1]Schedule of Pension Amounts LW'!$B$15:$E$1399,3,FALSE)</f>
        <v>5328553</v>
      </c>
      <c r="J1090" s="105">
        <f>-IF(ISNA(VLOOKUP(D1090,'[1]Combined Contribution Amounts'!$A$2:$K$1335,5,FALSE)),0,VLOOKUP(D1090,'[1]Combined Contribution Amounts'!$A$2:$K$1335,5,FALSE))</f>
        <v>-329181</v>
      </c>
      <c r="K1090" s="105">
        <f>-IF(ISNA(VLOOKUP(D1090,'[1]Combined Contribution Amounts'!$A$2:$K$1335,7,FALSE)),0,VLOOKUP(D1090,'[1]Combined Contribution Amounts'!$A$2:$K$1335,7,FALSE))+-IF(ISNA(VLOOKUP(D1090,'[1]Combined Contribution Amounts'!$A$2:$K$1335,8,FALSE)),0,VLOOKUP(D1090,'[1]Combined Contribution Amounts'!$A$2:$K$1335,8,FALSE))+-IF(ISNA(VLOOKUP(D1090,'[1]Combined Contribution Amounts'!$A$2:$K$1335,9,FALSE)),0,VLOOKUP(D1090,'[1]Combined Contribution Amounts'!$A$2:$K$1335,9,FALSE))</f>
        <v>0</v>
      </c>
      <c r="L1090" s="105">
        <f>VLOOKUP(D1090,'[1]Pension Expense Details'!$D$23:$S$1407,16,FALSE)</f>
        <v>429499</v>
      </c>
      <c r="M1090" s="105">
        <f>ROUND(('[1]68_InOutFlowsCurPrdAndPriorHist'!$F$28-'[1]68_InOutFlowsCurPrdAndPriorHist'!$F$31)*$H1090,0)-VLOOKUP(D1090,'[1]Pension Expense Details'!$D$23:$S$1407,12,FALSE)</f>
        <v>-77895</v>
      </c>
      <c r="N1090" s="105">
        <f>ROUND(('[1]68_InOutFlowsCurPrdAndPriorHist'!$F$29-'[1]68_InOutFlowsCurPrdAndPriorHist'!$F$32)*$H1090,0)-VLOOKUP(D1090,'[1]Pension Expense Details'!$D$23:$S$1407,13,FALSE)</f>
        <v>-588574</v>
      </c>
      <c r="O1090" s="105">
        <f>ROUND(('[1]68_InOutFlowsCurPrdAndPriorHist'!$F$30-'[1]68_InOutFlowsCurPrdAndPriorHist'!$F$33)*$H1090,0)-VLOOKUP(D1090,'[1]Pension Expense Details'!$D$23:$S$1407,14,FALSE)</f>
        <v>254518</v>
      </c>
      <c r="P1090" s="105">
        <f>ROUND((VLOOKUP(D1090,'[1]Schedule of Pension Amounts LW'!$B$15:$AC$1399,28,FALSE)-VLOOKUP(D1090,'[1]Schedule of Pension Amounts LW'!$B$15:$AC$1399,27,FALSE))*'[1]Schedule of Pension Amounts LW'!AD$4,0)+VLOOKUP(D1090,'[1]Schedule of Pension Amounts LW'!$B$15:$AH$1399,33,FALSE)-VLOOKUP(D1090,'[1]Pension Expense Details'!$D$23:$S$1407,15,FALSE)</f>
        <v>-127986</v>
      </c>
      <c r="Q1090" s="98">
        <f t="shared" si="70"/>
        <v>4888934</v>
      </c>
      <c r="R1090" s="98">
        <f>ROUND('[1]68_InOutFlowsCurPrdAndPrior'!$D$32*IF(ISNA(VLOOKUP(D1090,'[1]Proportionate Shares'!$D$23:$I$1359,6,FALSE)),0,VLOOKUP(D1090,'[1]Proportionate Shares'!$D$23:$I$1359,6,FALSE)),0)</f>
        <v>20538</v>
      </c>
      <c r="S1090" s="98">
        <f>ROUND('[1]68_InOutFlowsCurPrdAndPrior'!$D$33*IF(ISNA(VLOOKUP(D1090,'[1]Proportionate Shares'!$D$23:$I$1359,6,FALSE)),0,VLOOKUP(D1090,'[1]Proportionate Shares'!$D$23:$I$1359,6,FALSE)),0)</f>
        <v>1516787</v>
      </c>
      <c r="T1090" s="98">
        <f>ROUND('[1]68_InOutFlowsCurPrdAndPrior'!$D$35*IF(ISNA(VLOOKUP(D1090,'[1]Proportionate Shares'!$D$23:$I$1359,6,FALSE)),0,VLOOKUP(D1090,'[1]Proportionate Shares'!$D$23:$I$1359,6,FALSE)),0)</f>
        <v>293924</v>
      </c>
      <c r="U1090" s="98">
        <f>VLOOKUP(D1090,'[1]Schedule of Pension Amounts LW'!$B$15:$AS$1399,36,FALSE)</f>
        <v>39631</v>
      </c>
      <c r="V1090" s="99">
        <f t="shared" si="71"/>
        <v>1870880</v>
      </c>
      <c r="W1090" s="98">
        <f>ROUND('[1]68_InOutFlowsCurPrdAndPrior'!$F$32*IF(ISNA(VLOOKUP(D1090,'[1]Proportionate Shares'!$D$23:$I$1359,6,FALSE)),0,VLOOKUP(D1090,'[1]Proportionate Shares'!$D$23:$I$1359,6,FALSE)),0)</f>
        <v>169752</v>
      </c>
      <c r="X1090" s="98">
        <f>ROUND('[1]68_InOutFlowsCurPrdAndPrior'!$F$33*IF(ISNA(VLOOKUP(D1090,'[1]Proportionate Shares'!$D$23:$I$1359,6,FALSE)),0,VLOOKUP(D1090,'[1]Proportionate Shares'!$D$23:$I$1359,6,FALSE)),0)</f>
        <v>626808</v>
      </c>
      <c r="Y1090" s="98">
        <f>ROUND('[1]68_InOutFlowsCurPrdAndPrior'!$F$35*IF(ISNA(VLOOKUP(D1090,'[1]Proportionate Shares'!$D$23:$I$1359,6,FALSE)),0,VLOOKUP(D1090,'[1]Proportionate Shares'!$D$23:$I$1359,6,FALSE)),0)</f>
        <v>244834</v>
      </c>
      <c r="Z1090" s="98">
        <f>-VLOOKUP(D1090,'[1]Schedule of Pension Amounts LW'!$B$15:$AS$1399,37,FALSE)</f>
        <v>865410</v>
      </c>
      <c r="AA1090" s="99">
        <f t="shared" si="72"/>
        <v>1906804</v>
      </c>
      <c r="AB1090" s="72">
        <f>VLOOKUP(D1090,'[1]Pension Expense Details'!$D$22:$S$1407,16,FALSE)</f>
        <v>429499</v>
      </c>
      <c r="AC1090" s="72">
        <f t="shared" si="73"/>
        <v>220915</v>
      </c>
      <c r="AD1090" s="72">
        <f>VLOOKUP(D1090,'[1]Schedule of Pension Amounts LW'!$B$15:$W$1399,22,FALSE)</f>
        <v>650414</v>
      </c>
    </row>
    <row r="1091" spans="1:30" x14ac:dyDescent="0.3">
      <c r="A1091" s="104"/>
      <c r="B1091" s="33"/>
      <c r="C1091" s="33" t="str">
        <f>VLOOKUP(D1091,'[1]Employer information'!$I$3:$J$1391,2,FALSE)</f>
        <v xml:space="preserve">Public Education                                  </v>
      </c>
      <c r="D1091" s="33" t="str">
        <f>'[1]Schedule of Pension Amounts LW'!B1084</f>
        <v>1814</v>
      </c>
      <c r="E1091" s="33" t="str">
        <f>IF(ISNA(VLOOKUP(D1091,'[1]Proportionate Shares'!$D$23:$G$1400,2,FALSE)),"",VLOOKUP(D1091,'[1]Proportionate Shares'!$D$23:$G$1400,2,FALSE))</f>
        <v>221950</v>
      </c>
      <c r="F1091" s="33" t="str">
        <f>IF(ISNA(VLOOKUP(D1091,'[1]Proportionate Shares'!$D$23:$G$1400,3,FALSE)),"",VLOOKUP(D1091,'[1]Proportionate Shares'!$D$23:$G$1400,3,FALSE))</f>
        <v/>
      </c>
      <c r="G1091" s="34" t="str">
        <f>VLOOKUP(D1091,'[1]Employer information'!$A$3:$B$1390,2,FALSE)</f>
        <v>REGION 14 EDUC SERVICE CENTER</v>
      </c>
      <c r="H1091" s="36">
        <f>IF(ISNA(VLOOKUP(D1091,'[1]Proportionate Shares'!$D$23:$I$1377,6,FALSE)),0,VLOOKUP(D1091,'[1]Proportionate Shares'!$D$23:$I$1377,6,FALSE))</f>
        <v>4.1138869000000002E-5</v>
      </c>
      <c r="I1091" s="105">
        <f>VLOOKUP(D1091,'[1]Schedule of Pension Amounts LW'!$B$15:$E$1399,3,FALSE)</f>
        <v>2088845</v>
      </c>
      <c r="J1091" s="105">
        <f>-IF(ISNA(VLOOKUP(D1091,'[1]Combined Contribution Amounts'!$A$2:$K$1335,5,FALSE)),0,VLOOKUP(D1091,'[1]Combined Contribution Amounts'!$A$2:$K$1335,5,FALSE))</f>
        <v>-143991</v>
      </c>
      <c r="K1091" s="105">
        <f>-IF(ISNA(VLOOKUP(D1091,'[1]Combined Contribution Amounts'!$A$2:$K$1335,7,FALSE)),0,VLOOKUP(D1091,'[1]Combined Contribution Amounts'!$A$2:$K$1335,7,FALSE))+-IF(ISNA(VLOOKUP(D1091,'[1]Combined Contribution Amounts'!$A$2:$K$1335,8,FALSE)),0,VLOOKUP(D1091,'[1]Combined Contribution Amounts'!$A$2:$K$1335,8,FALSE))+-IF(ISNA(VLOOKUP(D1091,'[1]Combined Contribution Amounts'!$A$2:$K$1335,9,FALSE)),0,VLOOKUP(D1091,'[1]Combined Contribution Amounts'!$A$2:$K$1335,9,FALSE))</f>
        <v>0</v>
      </c>
      <c r="L1091" s="105">
        <f>VLOOKUP(D1091,'[1]Pension Expense Details'!$D$23:$S$1407,16,FALSE)</f>
        <v>225906</v>
      </c>
      <c r="M1091" s="105">
        <f>ROUND(('[1]68_InOutFlowsCurPrdAndPriorHist'!$F$28-'[1]68_InOutFlowsCurPrdAndPriorHist'!$F$31)*$H1091,0)-VLOOKUP(D1091,'[1]Pension Expense Details'!$D$23:$S$1407,12,FALSE)</f>
        <v>-34073</v>
      </c>
      <c r="N1091" s="105">
        <f>ROUND(('[1]68_InOutFlowsCurPrdAndPriorHist'!$F$29-'[1]68_InOutFlowsCurPrdAndPriorHist'!$F$32)*$H1091,0)-VLOOKUP(D1091,'[1]Pension Expense Details'!$D$23:$S$1407,13,FALSE)</f>
        <v>-257456</v>
      </c>
      <c r="O1091" s="105">
        <f>ROUND(('[1]68_InOutFlowsCurPrdAndPriorHist'!$F$30-'[1]68_InOutFlowsCurPrdAndPriorHist'!$F$33)*$H1091,0)-VLOOKUP(D1091,'[1]Pension Expense Details'!$D$23:$S$1407,14,FALSE)</f>
        <v>111332</v>
      </c>
      <c r="P1091" s="105">
        <f>ROUND((VLOOKUP(D1091,'[1]Schedule of Pension Amounts LW'!$B$15:$AC$1399,28,FALSE)-VLOOKUP(D1091,'[1]Schedule of Pension Amounts LW'!$B$15:$AC$1399,27,FALSE))*'[1]Schedule of Pension Amounts LW'!AD$4,0)+VLOOKUP(D1091,'[1]Schedule of Pension Amounts LW'!$B$15:$AH$1399,33,FALSE)-VLOOKUP(D1091,'[1]Pension Expense Details'!$D$23:$S$1407,15,FALSE)</f>
        <v>147964</v>
      </c>
      <c r="Q1091" s="98">
        <f t="shared" si="70"/>
        <v>2138527</v>
      </c>
      <c r="R1091" s="98">
        <f>ROUND('[1]68_InOutFlowsCurPrdAndPrior'!$D$32*IF(ISNA(VLOOKUP(D1091,'[1]Proportionate Shares'!$D$23:$I$1359,6,FALSE)),0,VLOOKUP(D1091,'[1]Proportionate Shares'!$D$23:$I$1359,6,FALSE)),0)</f>
        <v>8984</v>
      </c>
      <c r="S1091" s="98">
        <f>ROUND('[1]68_InOutFlowsCurPrdAndPrior'!$D$33*IF(ISNA(VLOOKUP(D1091,'[1]Proportionate Shares'!$D$23:$I$1359,6,FALSE)),0,VLOOKUP(D1091,'[1]Proportionate Shares'!$D$23:$I$1359,6,FALSE)),0)</f>
        <v>663476</v>
      </c>
      <c r="T1091" s="98">
        <f>ROUND('[1]68_InOutFlowsCurPrdAndPrior'!$D$35*IF(ISNA(VLOOKUP(D1091,'[1]Proportionate Shares'!$D$23:$I$1359,6,FALSE)),0,VLOOKUP(D1091,'[1]Proportionate Shares'!$D$23:$I$1359,6,FALSE)),0)</f>
        <v>128569</v>
      </c>
      <c r="U1091" s="98">
        <f>VLOOKUP(D1091,'[1]Schedule of Pension Amounts LW'!$B$15:$AS$1399,36,FALSE)</f>
        <v>444141</v>
      </c>
      <c r="V1091" s="99">
        <f t="shared" si="71"/>
        <v>1245170</v>
      </c>
      <c r="W1091" s="98">
        <f>ROUND('[1]68_InOutFlowsCurPrdAndPrior'!$F$32*IF(ISNA(VLOOKUP(D1091,'[1]Proportionate Shares'!$D$23:$I$1359,6,FALSE)),0,VLOOKUP(D1091,'[1]Proportionate Shares'!$D$23:$I$1359,6,FALSE)),0)</f>
        <v>74253</v>
      </c>
      <c r="X1091" s="98">
        <f>ROUND('[1]68_InOutFlowsCurPrdAndPrior'!$F$33*IF(ISNA(VLOOKUP(D1091,'[1]Proportionate Shares'!$D$23:$I$1359,6,FALSE)),0,VLOOKUP(D1091,'[1]Proportionate Shares'!$D$23:$I$1359,6,FALSE)),0)</f>
        <v>274180</v>
      </c>
      <c r="Y1091" s="98">
        <f>ROUND('[1]68_InOutFlowsCurPrdAndPrior'!$F$35*IF(ISNA(VLOOKUP(D1091,'[1]Proportionate Shares'!$D$23:$I$1359,6,FALSE)),0,VLOOKUP(D1091,'[1]Proportionate Shares'!$D$23:$I$1359,6,FALSE)),0)</f>
        <v>107096</v>
      </c>
      <c r="Z1091" s="98">
        <f>-VLOOKUP(D1091,'[1]Schedule of Pension Amounts LW'!$B$15:$AS$1399,37,FALSE)</f>
        <v>3</v>
      </c>
      <c r="AA1091" s="99">
        <f t="shared" si="72"/>
        <v>455532</v>
      </c>
      <c r="AB1091" s="72">
        <f>VLOOKUP(D1091,'[1]Pension Expense Details'!$D$22:$S$1407,16,FALSE)</f>
        <v>225906</v>
      </c>
      <c r="AC1091" s="72">
        <f t="shared" si="73"/>
        <v>335144</v>
      </c>
      <c r="AD1091" s="72">
        <f>VLOOKUP(D1091,'[1]Schedule of Pension Amounts LW'!$B$15:$W$1399,22,FALSE)</f>
        <v>561050</v>
      </c>
    </row>
    <row r="1092" spans="1:30" x14ac:dyDescent="0.3">
      <c r="A1092" s="104"/>
      <c r="B1092" s="33"/>
      <c r="C1092" s="33" t="str">
        <f>VLOOKUP(D1092,'[1]Employer information'!$I$3:$J$1391,2,FALSE)</f>
        <v xml:space="preserve">Public Education                                  </v>
      </c>
      <c r="D1092" s="33" t="str">
        <f>'[1]Schedule of Pension Amounts LW'!B1085</f>
        <v>1815</v>
      </c>
      <c r="E1092" s="33" t="str">
        <f>IF(ISNA(VLOOKUP(D1092,'[1]Proportionate Shares'!$D$23:$G$1400,2,FALSE)),"",VLOOKUP(D1092,'[1]Proportionate Shares'!$D$23:$G$1400,2,FALSE))</f>
        <v>226950</v>
      </c>
      <c r="F1092" s="33" t="str">
        <f>IF(ISNA(VLOOKUP(D1092,'[1]Proportionate Shares'!$D$23:$G$1400,3,FALSE)),"",VLOOKUP(D1092,'[1]Proportionate Shares'!$D$23:$G$1400,3,FALSE))</f>
        <v/>
      </c>
      <c r="G1092" s="34" t="str">
        <f>VLOOKUP(D1092,'[1]Employer information'!$A$3:$B$1390,2,FALSE)</f>
        <v>REGION 15 EDUC SERVICE CENTER</v>
      </c>
      <c r="H1092" s="36">
        <f>IF(ISNA(VLOOKUP(D1092,'[1]Proportionate Shares'!$D$23:$I$1377,6,FALSE)),0,VLOOKUP(D1092,'[1]Proportionate Shares'!$D$23:$I$1377,6,FALSE))</f>
        <v>1.9825029999999999E-6</v>
      </c>
      <c r="I1092" s="105">
        <f>VLOOKUP(D1092,'[1]Schedule of Pension Amounts LW'!$B$15:$E$1399,3,FALSE)</f>
        <v>198472</v>
      </c>
      <c r="J1092" s="105">
        <f>-IF(ISNA(VLOOKUP(D1092,'[1]Combined Contribution Amounts'!$A$2:$K$1335,5,FALSE)),0,VLOOKUP(D1092,'[1]Combined Contribution Amounts'!$A$2:$K$1335,5,FALSE))</f>
        <v>-6939</v>
      </c>
      <c r="K1092" s="105">
        <f>-IF(ISNA(VLOOKUP(D1092,'[1]Combined Contribution Amounts'!$A$2:$K$1335,7,FALSE)),0,VLOOKUP(D1092,'[1]Combined Contribution Amounts'!$A$2:$K$1335,7,FALSE))+-IF(ISNA(VLOOKUP(D1092,'[1]Combined Contribution Amounts'!$A$2:$K$1335,8,FALSE)),0,VLOOKUP(D1092,'[1]Combined Contribution Amounts'!$A$2:$K$1335,8,FALSE))+-IF(ISNA(VLOOKUP(D1092,'[1]Combined Contribution Amounts'!$A$2:$K$1335,9,FALSE)),0,VLOOKUP(D1092,'[1]Combined Contribution Amounts'!$A$2:$K$1335,9,FALSE))</f>
        <v>0</v>
      </c>
      <c r="L1092" s="105">
        <f>VLOOKUP(D1092,'[1]Pension Expense Details'!$D$23:$S$1407,16,FALSE)</f>
        <v>-4486</v>
      </c>
      <c r="M1092" s="105">
        <f>ROUND(('[1]68_InOutFlowsCurPrdAndPriorHist'!$F$28-'[1]68_InOutFlowsCurPrdAndPriorHist'!$F$31)*$H1092,0)-VLOOKUP(D1092,'[1]Pension Expense Details'!$D$23:$S$1407,12,FALSE)</f>
        <v>-1642</v>
      </c>
      <c r="N1092" s="105">
        <f>ROUND(('[1]68_InOutFlowsCurPrdAndPriorHist'!$F$29-'[1]68_InOutFlowsCurPrdAndPriorHist'!$F$32)*$H1092,0)-VLOOKUP(D1092,'[1]Pension Expense Details'!$D$23:$S$1407,13,FALSE)</f>
        <v>-12407</v>
      </c>
      <c r="O1092" s="105">
        <f>ROUND(('[1]68_InOutFlowsCurPrdAndPriorHist'!$F$30-'[1]68_InOutFlowsCurPrdAndPriorHist'!$F$33)*$H1092,0)-VLOOKUP(D1092,'[1]Pension Expense Details'!$D$23:$S$1407,14,FALSE)</f>
        <v>5365</v>
      </c>
      <c r="P1092" s="105">
        <f>ROUND((VLOOKUP(D1092,'[1]Schedule of Pension Amounts LW'!$B$15:$AC$1399,28,FALSE)-VLOOKUP(D1092,'[1]Schedule of Pension Amounts LW'!$B$15:$AC$1399,27,FALSE))*'[1]Schedule of Pension Amounts LW'!AD$4,0)+VLOOKUP(D1092,'[1]Schedule of Pension Amounts LW'!$B$15:$AH$1399,33,FALSE)-VLOOKUP(D1092,'[1]Pension Expense Details'!$D$23:$S$1407,15,FALSE)</f>
        <v>-75306</v>
      </c>
      <c r="Q1092" s="98">
        <f t="shared" si="70"/>
        <v>103057</v>
      </c>
      <c r="R1092" s="98">
        <f>ROUND('[1]68_InOutFlowsCurPrdAndPrior'!$D$32*IF(ISNA(VLOOKUP(D1092,'[1]Proportionate Shares'!$D$23:$I$1359,6,FALSE)),0,VLOOKUP(D1092,'[1]Proportionate Shares'!$D$23:$I$1359,6,FALSE)),0)</f>
        <v>433</v>
      </c>
      <c r="S1092" s="98">
        <f>ROUND('[1]68_InOutFlowsCurPrdAndPrior'!$D$33*IF(ISNA(VLOOKUP(D1092,'[1]Proportionate Shares'!$D$23:$I$1359,6,FALSE)),0,VLOOKUP(D1092,'[1]Proportionate Shares'!$D$23:$I$1359,6,FALSE)),0)</f>
        <v>31973</v>
      </c>
      <c r="T1092" s="98">
        <f>ROUND('[1]68_InOutFlowsCurPrdAndPrior'!$D$35*IF(ISNA(VLOOKUP(D1092,'[1]Proportionate Shares'!$D$23:$I$1359,6,FALSE)),0,VLOOKUP(D1092,'[1]Proportionate Shares'!$D$23:$I$1359,6,FALSE)),0)</f>
        <v>6196</v>
      </c>
      <c r="U1092" s="98">
        <f>VLOOKUP(D1092,'[1]Schedule of Pension Amounts LW'!$B$15:$AS$1399,36,FALSE)</f>
        <v>43099</v>
      </c>
      <c r="V1092" s="99">
        <f t="shared" si="71"/>
        <v>81701</v>
      </c>
      <c r="W1092" s="98">
        <f>ROUND('[1]68_InOutFlowsCurPrdAndPrior'!$F$32*IF(ISNA(VLOOKUP(D1092,'[1]Proportionate Shares'!$D$23:$I$1359,6,FALSE)),0,VLOOKUP(D1092,'[1]Proportionate Shares'!$D$23:$I$1359,6,FALSE)),0)</f>
        <v>3578</v>
      </c>
      <c r="X1092" s="98">
        <f>ROUND('[1]68_InOutFlowsCurPrdAndPrior'!$F$33*IF(ISNA(VLOOKUP(D1092,'[1]Proportionate Shares'!$D$23:$I$1359,6,FALSE)),0,VLOOKUP(D1092,'[1]Proportionate Shares'!$D$23:$I$1359,6,FALSE)),0)</f>
        <v>13213</v>
      </c>
      <c r="Y1092" s="98">
        <f>ROUND('[1]68_InOutFlowsCurPrdAndPrior'!$F$35*IF(ISNA(VLOOKUP(D1092,'[1]Proportionate Shares'!$D$23:$I$1359,6,FALSE)),0,VLOOKUP(D1092,'[1]Proportionate Shares'!$D$23:$I$1359,6,FALSE)),0)</f>
        <v>5161</v>
      </c>
      <c r="Z1092" s="98">
        <f>-VLOOKUP(D1092,'[1]Schedule of Pension Amounts LW'!$B$15:$AS$1399,37,FALSE)</f>
        <v>56502</v>
      </c>
      <c r="AA1092" s="99">
        <f t="shared" si="72"/>
        <v>78454</v>
      </c>
      <c r="AB1092" s="72">
        <f>VLOOKUP(D1092,'[1]Pension Expense Details'!$D$22:$S$1407,16,FALSE)</f>
        <v>-4486</v>
      </c>
      <c r="AC1092" s="72">
        <f t="shared" si="73"/>
        <v>23434</v>
      </c>
      <c r="AD1092" s="72">
        <f>VLOOKUP(D1092,'[1]Schedule of Pension Amounts LW'!$B$15:$W$1399,22,FALSE)</f>
        <v>18948</v>
      </c>
    </row>
    <row r="1093" spans="1:30" x14ac:dyDescent="0.3">
      <c r="A1093" s="104"/>
      <c r="B1093" s="33"/>
      <c r="C1093" s="33" t="str">
        <f>VLOOKUP(D1093,'[1]Employer information'!$I$3:$J$1391,2,FALSE)</f>
        <v xml:space="preserve">Public Education                                  </v>
      </c>
      <c r="D1093" s="33" t="str">
        <f>'[1]Schedule of Pension Amounts LW'!B1086</f>
        <v>1816</v>
      </c>
      <c r="E1093" s="33" t="str">
        <f>IF(ISNA(VLOOKUP(D1093,'[1]Proportionate Shares'!$D$23:$G$1400,2,FALSE)),"",VLOOKUP(D1093,'[1]Proportionate Shares'!$D$23:$G$1400,2,FALSE))</f>
        <v>188950</v>
      </c>
      <c r="F1093" s="33" t="str">
        <f>IF(ISNA(VLOOKUP(D1093,'[1]Proportionate Shares'!$D$23:$G$1400,3,FALSE)),"",VLOOKUP(D1093,'[1]Proportionate Shares'!$D$23:$G$1400,3,FALSE))</f>
        <v/>
      </c>
      <c r="G1093" s="34" t="str">
        <f>VLOOKUP(D1093,'[1]Employer information'!$A$3:$B$1390,2,FALSE)</f>
        <v>REGION 16 EDUC SERVICE CENTER</v>
      </c>
      <c r="H1093" s="36">
        <f>IF(ISNA(VLOOKUP(D1093,'[1]Proportionate Shares'!$D$23:$I$1377,6,FALSE)),0,VLOOKUP(D1093,'[1]Proportionate Shares'!$D$23:$I$1377,6,FALSE))</f>
        <v>2.0794369699999999E-4</v>
      </c>
      <c r="I1093" s="105">
        <f>VLOOKUP(D1093,'[1]Schedule of Pension Amounts LW'!$B$15:$E$1399,3,FALSE)</f>
        <v>11623321</v>
      </c>
      <c r="J1093" s="105">
        <f>-IF(ISNA(VLOOKUP(D1093,'[1]Combined Contribution Amounts'!$A$2:$K$1335,5,FALSE)),0,VLOOKUP(D1093,'[1]Combined Contribution Amounts'!$A$2:$K$1335,5,FALSE))</f>
        <v>-727828</v>
      </c>
      <c r="K1093" s="105">
        <f>-IF(ISNA(VLOOKUP(D1093,'[1]Combined Contribution Amounts'!$A$2:$K$1335,7,FALSE)),0,VLOOKUP(D1093,'[1]Combined Contribution Amounts'!$A$2:$K$1335,7,FALSE))+-IF(ISNA(VLOOKUP(D1093,'[1]Combined Contribution Amounts'!$A$2:$K$1335,8,FALSE)),0,VLOOKUP(D1093,'[1]Combined Contribution Amounts'!$A$2:$K$1335,8,FALSE))+-IF(ISNA(VLOOKUP(D1093,'[1]Combined Contribution Amounts'!$A$2:$K$1335,9,FALSE)),0,VLOOKUP(D1093,'[1]Combined Contribution Amounts'!$A$2:$K$1335,9,FALSE))</f>
        <v>0</v>
      </c>
      <c r="L1093" s="105">
        <f>VLOOKUP(D1093,'[1]Pension Expense Details'!$D$23:$S$1407,16,FALSE)</f>
        <v>974508</v>
      </c>
      <c r="M1093" s="105">
        <f>ROUND(('[1]68_InOutFlowsCurPrdAndPriorHist'!$F$28-'[1]68_InOutFlowsCurPrdAndPriorHist'!$F$31)*$H1093,0)-VLOOKUP(D1093,'[1]Pension Expense Details'!$D$23:$S$1407,12,FALSE)</f>
        <v>-172227</v>
      </c>
      <c r="N1093" s="105">
        <f>ROUND(('[1]68_InOutFlowsCurPrdAndPriorHist'!$F$29-'[1]68_InOutFlowsCurPrdAndPriorHist'!$F$32)*$H1093,0)-VLOOKUP(D1093,'[1]Pension Expense Details'!$D$23:$S$1407,13,FALSE)</f>
        <v>-1301354</v>
      </c>
      <c r="O1093" s="105">
        <f>ROUND(('[1]68_InOutFlowsCurPrdAndPriorHist'!$F$30-'[1]68_InOutFlowsCurPrdAndPriorHist'!$F$33)*$H1093,0)-VLOOKUP(D1093,'[1]Pension Expense Details'!$D$23:$S$1407,14,FALSE)</f>
        <v>562746</v>
      </c>
      <c r="P1093" s="105">
        <f>ROUND((VLOOKUP(D1093,'[1]Schedule of Pension Amounts LW'!$B$15:$AC$1399,28,FALSE)-VLOOKUP(D1093,'[1]Schedule of Pension Amounts LW'!$B$15:$AC$1399,27,FALSE))*'[1]Schedule of Pension Amounts LW'!AD$4,0)+VLOOKUP(D1093,'[1]Schedule of Pension Amounts LW'!$B$15:$AH$1399,33,FALSE)-VLOOKUP(D1093,'[1]Pension Expense Details'!$D$23:$S$1407,15,FALSE)</f>
        <v>-149603</v>
      </c>
      <c r="Q1093" s="98">
        <f t="shared" si="70"/>
        <v>10809563</v>
      </c>
      <c r="R1093" s="98">
        <f>ROUND('[1]68_InOutFlowsCurPrdAndPrior'!$D$32*IF(ISNA(VLOOKUP(D1093,'[1]Proportionate Shares'!$D$23:$I$1359,6,FALSE)),0,VLOOKUP(D1093,'[1]Proportionate Shares'!$D$23:$I$1359,6,FALSE)),0)</f>
        <v>45410</v>
      </c>
      <c r="S1093" s="98">
        <f>ROUND('[1]68_InOutFlowsCurPrdAndPrior'!$D$33*IF(ISNA(VLOOKUP(D1093,'[1]Proportionate Shares'!$D$23:$I$1359,6,FALSE)),0,VLOOKUP(D1093,'[1]Proportionate Shares'!$D$23:$I$1359,6,FALSE)),0)</f>
        <v>3353657</v>
      </c>
      <c r="T1093" s="98">
        <f>ROUND('[1]68_InOutFlowsCurPrdAndPrior'!$D$35*IF(ISNA(VLOOKUP(D1093,'[1]Proportionate Shares'!$D$23:$I$1359,6,FALSE)),0,VLOOKUP(D1093,'[1]Proportionate Shares'!$D$23:$I$1359,6,FALSE)),0)</f>
        <v>649874</v>
      </c>
      <c r="U1093" s="98">
        <f>VLOOKUP(D1093,'[1]Schedule of Pension Amounts LW'!$B$15:$AS$1399,36,FALSE)</f>
        <v>368015</v>
      </c>
      <c r="V1093" s="99">
        <f t="shared" si="71"/>
        <v>4416956</v>
      </c>
      <c r="W1093" s="98">
        <f>ROUND('[1]68_InOutFlowsCurPrdAndPrior'!$F$32*IF(ISNA(VLOOKUP(D1093,'[1]Proportionate Shares'!$D$23:$I$1359,6,FALSE)),0,VLOOKUP(D1093,'[1]Proportionate Shares'!$D$23:$I$1359,6,FALSE)),0)</f>
        <v>375325</v>
      </c>
      <c r="X1093" s="98">
        <f>ROUND('[1]68_InOutFlowsCurPrdAndPrior'!$F$33*IF(ISNA(VLOOKUP(D1093,'[1]Proportionate Shares'!$D$23:$I$1359,6,FALSE)),0,VLOOKUP(D1093,'[1]Proportionate Shares'!$D$23:$I$1359,6,FALSE)),0)</f>
        <v>1385890</v>
      </c>
      <c r="Y1093" s="98">
        <f>ROUND('[1]68_InOutFlowsCurPrdAndPrior'!$F$35*IF(ISNA(VLOOKUP(D1093,'[1]Proportionate Shares'!$D$23:$I$1359,6,FALSE)),0,VLOOKUP(D1093,'[1]Proportionate Shares'!$D$23:$I$1359,6,FALSE)),0)</f>
        <v>541334</v>
      </c>
      <c r="Z1093" s="98">
        <f>-VLOOKUP(D1093,'[1]Schedule of Pension Amounts LW'!$B$15:$AS$1399,37,FALSE)</f>
        <v>634697</v>
      </c>
      <c r="AA1093" s="99">
        <f t="shared" si="72"/>
        <v>2937246</v>
      </c>
      <c r="AB1093" s="72">
        <f>VLOOKUP(D1093,'[1]Pension Expense Details'!$D$22:$S$1407,16,FALSE)</f>
        <v>974508</v>
      </c>
      <c r="AC1093" s="72">
        <f t="shared" si="73"/>
        <v>975128</v>
      </c>
      <c r="AD1093" s="72">
        <f>VLOOKUP(D1093,'[1]Schedule of Pension Amounts LW'!$B$15:$W$1399,22,FALSE)</f>
        <v>1949636</v>
      </c>
    </row>
    <row r="1094" spans="1:30" x14ac:dyDescent="0.3">
      <c r="A1094" s="104"/>
      <c r="B1094" s="33"/>
      <c r="C1094" s="33" t="str">
        <f>VLOOKUP(D1094,'[1]Employer information'!$I$3:$J$1391,2,FALSE)</f>
        <v xml:space="preserve">Public Education                                  </v>
      </c>
      <c r="D1094" s="33" t="str">
        <f>'[1]Schedule of Pension Amounts LW'!B1087</f>
        <v>1817</v>
      </c>
      <c r="E1094" s="33" t="str">
        <f>IF(ISNA(VLOOKUP(D1094,'[1]Proportionate Shares'!$D$23:$G$1400,2,FALSE)),"",VLOOKUP(D1094,'[1]Proportionate Shares'!$D$23:$G$1400,2,FALSE))</f>
        <v>152950</v>
      </c>
      <c r="F1094" s="33" t="str">
        <f>IF(ISNA(VLOOKUP(D1094,'[1]Proportionate Shares'!$D$23:$G$1400,3,FALSE)),"",VLOOKUP(D1094,'[1]Proportionate Shares'!$D$23:$G$1400,3,FALSE))</f>
        <v/>
      </c>
      <c r="G1094" s="34" t="str">
        <f>VLOOKUP(D1094,'[1]Employer information'!$A$3:$B$1390,2,FALSE)</f>
        <v>REGION 17 EDUC SERVICE CENTER</v>
      </c>
      <c r="H1094" s="36">
        <f>IF(ISNA(VLOOKUP(D1094,'[1]Proportionate Shares'!$D$23:$I$1377,6,FALSE)),0,VLOOKUP(D1094,'[1]Proportionate Shares'!$D$23:$I$1377,6,FALSE))</f>
        <v>3.2933150000000001E-6</v>
      </c>
      <c r="I1094" s="105">
        <f>VLOOKUP(D1094,'[1]Schedule of Pension Amounts LW'!$B$15:$E$1399,3,FALSE)</f>
        <v>166398</v>
      </c>
      <c r="J1094" s="105">
        <f>-IF(ISNA(VLOOKUP(D1094,'[1]Combined Contribution Amounts'!$A$2:$K$1335,5,FALSE)),0,VLOOKUP(D1094,'[1]Combined Contribution Amounts'!$A$2:$K$1335,5,FALSE))</f>
        <v>-11527</v>
      </c>
      <c r="K1094" s="105">
        <f>-IF(ISNA(VLOOKUP(D1094,'[1]Combined Contribution Amounts'!$A$2:$K$1335,7,FALSE)),0,VLOOKUP(D1094,'[1]Combined Contribution Amounts'!$A$2:$K$1335,7,FALSE))+-IF(ISNA(VLOOKUP(D1094,'[1]Combined Contribution Amounts'!$A$2:$K$1335,8,FALSE)),0,VLOOKUP(D1094,'[1]Combined Contribution Amounts'!$A$2:$K$1335,8,FALSE))+-IF(ISNA(VLOOKUP(D1094,'[1]Combined Contribution Amounts'!$A$2:$K$1335,9,FALSE)),0,VLOOKUP(D1094,'[1]Combined Contribution Amounts'!$A$2:$K$1335,9,FALSE))</f>
        <v>0</v>
      </c>
      <c r="L1094" s="105">
        <f>VLOOKUP(D1094,'[1]Pension Expense Details'!$D$23:$S$1407,16,FALSE)</f>
        <v>18213</v>
      </c>
      <c r="M1094" s="105">
        <f>ROUND(('[1]68_InOutFlowsCurPrdAndPriorHist'!$F$28-'[1]68_InOutFlowsCurPrdAndPriorHist'!$F$31)*$H1094,0)-VLOOKUP(D1094,'[1]Pension Expense Details'!$D$23:$S$1407,12,FALSE)</f>
        <v>-2727</v>
      </c>
      <c r="N1094" s="105">
        <f>ROUND(('[1]68_InOutFlowsCurPrdAndPriorHist'!$F$29-'[1]68_InOutFlowsCurPrdAndPriorHist'!$F$32)*$H1094,0)-VLOOKUP(D1094,'[1]Pension Expense Details'!$D$23:$S$1407,13,FALSE)</f>
        <v>-20610</v>
      </c>
      <c r="O1094" s="105">
        <f>ROUND(('[1]68_InOutFlowsCurPrdAndPriorHist'!$F$30-'[1]68_InOutFlowsCurPrdAndPriorHist'!$F$33)*$H1094,0)-VLOOKUP(D1094,'[1]Pension Expense Details'!$D$23:$S$1407,14,FALSE)</f>
        <v>8913</v>
      </c>
      <c r="P1094" s="105">
        <f>ROUND((VLOOKUP(D1094,'[1]Schedule of Pension Amounts LW'!$B$15:$AC$1399,28,FALSE)-VLOOKUP(D1094,'[1]Schedule of Pension Amounts LW'!$B$15:$AC$1399,27,FALSE))*'[1]Schedule of Pension Amounts LW'!AD$4,0)+VLOOKUP(D1094,'[1]Schedule of Pension Amounts LW'!$B$15:$AH$1399,33,FALSE)-VLOOKUP(D1094,'[1]Pension Expense Details'!$D$23:$S$1407,15,FALSE)</f>
        <v>12537</v>
      </c>
      <c r="Q1094" s="98">
        <f t="shared" si="70"/>
        <v>171197</v>
      </c>
      <c r="R1094" s="98">
        <f>ROUND('[1]68_InOutFlowsCurPrdAndPrior'!$D$32*IF(ISNA(VLOOKUP(D1094,'[1]Proportionate Shares'!$D$23:$I$1359,6,FALSE)),0,VLOOKUP(D1094,'[1]Proportionate Shares'!$D$23:$I$1359,6,FALSE)),0)</f>
        <v>719</v>
      </c>
      <c r="S1094" s="98">
        <f>ROUND('[1]68_InOutFlowsCurPrdAndPrior'!$D$33*IF(ISNA(VLOOKUP(D1094,'[1]Proportionate Shares'!$D$23:$I$1359,6,FALSE)),0,VLOOKUP(D1094,'[1]Proportionate Shares'!$D$23:$I$1359,6,FALSE)),0)</f>
        <v>53114</v>
      </c>
      <c r="T1094" s="98">
        <f>ROUND('[1]68_InOutFlowsCurPrdAndPrior'!$D$35*IF(ISNA(VLOOKUP(D1094,'[1]Proportionate Shares'!$D$23:$I$1359,6,FALSE)),0,VLOOKUP(D1094,'[1]Proportionate Shares'!$D$23:$I$1359,6,FALSE)),0)</f>
        <v>10292</v>
      </c>
      <c r="U1094" s="98">
        <f>VLOOKUP(D1094,'[1]Schedule of Pension Amounts LW'!$B$15:$AS$1399,36,FALSE)</f>
        <v>19118</v>
      </c>
      <c r="V1094" s="99">
        <f t="shared" si="71"/>
        <v>83243</v>
      </c>
      <c r="W1094" s="98">
        <f>ROUND('[1]68_InOutFlowsCurPrdAndPrior'!$F$32*IF(ISNA(VLOOKUP(D1094,'[1]Proportionate Shares'!$D$23:$I$1359,6,FALSE)),0,VLOOKUP(D1094,'[1]Proportionate Shares'!$D$23:$I$1359,6,FALSE)),0)</f>
        <v>5944</v>
      </c>
      <c r="X1094" s="98">
        <f>ROUND('[1]68_InOutFlowsCurPrdAndPrior'!$F$33*IF(ISNA(VLOOKUP(D1094,'[1]Proportionate Shares'!$D$23:$I$1359,6,FALSE)),0,VLOOKUP(D1094,'[1]Proportionate Shares'!$D$23:$I$1359,6,FALSE)),0)</f>
        <v>21949</v>
      </c>
      <c r="Y1094" s="98">
        <f>ROUND('[1]68_InOutFlowsCurPrdAndPrior'!$F$35*IF(ISNA(VLOOKUP(D1094,'[1]Proportionate Shares'!$D$23:$I$1359,6,FALSE)),0,VLOOKUP(D1094,'[1]Proportionate Shares'!$D$23:$I$1359,6,FALSE)),0)</f>
        <v>8573</v>
      </c>
      <c r="Z1094" s="98">
        <f>-VLOOKUP(D1094,'[1]Schedule of Pension Amounts LW'!$B$15:$AS$1399,37,FALSE)</f>
        <v>64051</v>
      </c>
      <c r="AA1094" s="99">
        <f t="shared" si="72"/>
        <v>100517</v>
      </c>
      <c r="AB1094" s="72">
        <f>VLOOKUP(D1094,'[1]Pension Expense Details'!$D$22:$S$1407,16,FALSE)</f>
        <v>18213</v>
      </c>
      <c r="AC1094" s="72">
        <f t="shared" si="73"/>
        <v>4952</v>
      </c>
      <c r="AD1094" s="72">
        <f>VLOOKUP(D1094,'[1]Schedule of Pension Amounts LW'!$B$15:$W$1399,22,FALSE)</f>
        <v>23165</v>
      </c>
    </row>
    <row r="1095" spans="1:30" x14ac:dyDescent="0.3">
      <c r="A1095" s="104"/>
      <c r="B1095" s="33"/>
      <c r="C1095" s="33" t="str">
        <f>VLOOKUP(D1095,'[1]Employer information'!$I$3:$J$1391,2,FALSE)</f>
        <v xml:space="preserve">Public Education                                  </v>
      </c>
      <c r="D1095" s="33" t="str">
        <f>'[1]Schedule of Pension Amounts LW'!B1088</f>
        <v>1818</v>
      </c>
      <c r="E1095" s="33" t="str">
        <f>IF(ISNA(VLOOKUP(D1095,'[1]Proportionate Shares'!$D$23:$G$1400,2,FALSE)),"",VLOOKUP(D1095,'[1]Proportionate Shares'!$D$23:$G$1400,2,FALSE))</f>
        <v>165950</v>
      </c>
      <c r="F1095" s="33" t="str">
        <f>IF(ISNA(VLOOKUP(D1095,'[1]Proportionate Shares'!$D$23:$G$1400,3,FALSE)),"",VLOOKUP(D1095,'[1]Proportionate Shares'!$D$23:$G$1400,3,FALSE))</f>
        <v/>
      </c>
      <c r="G1095" s="34" t="str">
        <f>VLOOKUP(D1095,'[1]Employer information'!$A$3:$B$1390,2,FALSE)</f>
        <v>REGION 18 EDUC SERVICE CENTER</v>
      </c>
      <c r="H1095" s="36">
        <f>IF(ISNA(VLOOKUP(D1095,'[1]Proportionate Shares'!$D$23:$I$1377,6,FALSE)),0,VLOOKUP(D1095,'[1]Proportionate Shares'!$D$23:$I$1377,6,FALSE))</f>
        <v>4.9880567999999997E-5</v>
      </c>
      <c r="I1095" s="105">
        <f>VLOOKUP(D1095,'[1]Schedule of Pension Amounts LW'!$B$15:$E$1399,3,FALSE)</f>
        <v>2667266</v>
      </c>
      <c r="J1095" s="105">
        <f>-IF(ISNA(VLOOKUP(D1095,'[1]Combined Contribution Amounts'!$A$2:$K$1335,5,FALSE)),0,VLOOKUP(D1095,'[1]Combined Contribution Amounts'!$A$2:$K$1335,5,FALSE))</f>
        <v>-174588</v>
      </c>
      <c r="K1095" s="105">
        <f>-IF(ISNA(VLOOKUP(D1095,'[1]Combined Contribution Amounts'!$A$2:$K$1335,7,FALSE)),0,VLOOKUP(D1095,'[1]Combined Contribution Amounts'!$A$2:$K$1335,7,FALSE))+-IF(ISNA(VLOOKUP(D1095,'[1]Combined Contribution Amounts'!$A$2:$K$1335,8,FALSE)),0,VLOOKUP(D1095,'[1]Combined Contribution Amounts'!$A$2:$K$1335,8,FALSE))+-IF(ISNA(VLOOKUP(D1095,'[1]Combined Contribution Amounts'!$A$2:$K$1335,9,FALSE)),0,VLOOKUP(D1095,'[1]Combined Contribution Amounts'!$A$2:$K$1335,9,FALSE))</f>
        <v>0</v>
      </c>
      <c r="L1095" s="105">
        <f>VLOOKUP(D1095,'[1]Pension Expense Details'!$D$23:$S$1407,16,FALSE)</f>
        <v>252761</v>
      </c>
      <c r="M1095" s="105">
        <f>ROUND(('[1]68_InOutFlowsCurPrdAndPriorHist'!$F$28-'[1]68_InOutFlowsCurPrdAndPriorHist'!$F$31)*$H1095,0)-VLOOKUP(D1095,'[1]Pension Expense Details'!$D$23:$S$1407,12,FALSE)</f>
        <v>-41313</v>
      </c>
      <c r="N1095" s="105">
        <f>ROUND(('[1]68_InOutFlowsCurPrdAndPriorHist'!$F$29-'[1]68_InOutFlowsCurPrdAndPriorHist'!$F$32)*$H1095,0)-VLOOKUP(D1095,'[1]Pension Expense Details'!$D$23:$S$1407,13,FALSE)</f>
        <v>-312163</v>
      </c>
      <c r="O1095" s="105">
        <f>ROUND(('[1]68_InOutFlowsCurPrdAndPriorHist'!$F$30-'[1]68_InOutFlowsCurPrdAndPriorHist'!$F$33)*$H1095,0)-VLOOKUP(D1095,'[1]Pension Expense Details'!$D$23:$S$1407,14,FALSE)</f>
        <v>134989</v>
      </c>
      <c r="P1095" s="105">
        <f>ROUND((VLOOKUP(D1095,'[1]Schedule of Pension Amounts LW'!$B$15:$AC$1399,28,FALSE)-VLOOKUP(D1095,'[1]Schedule of Pension Amounts LW'!$B$15:$AC$1399,27,FALSE))*'[1]Schedule of Pension Amounts LW'!AD$4,0)+VLOOKUP(D1095,'[1]Schedule of Pension Amounts LW'!$B$15:$AH$1399,33,FALSE)-VLOOKUP(D1095,'[1]Pension Expense Details'!$D$23:$S$1407,15,FALSE)</f>
        <v>65996</v>
      </c>
      <c r="Q1095" s="98">
        <f t="shared" si="70"/>
        <v>2592948</v>
      </c>
      <c r="R1095" s="98">
        <f>ROUND('[1]68_InOutFlowsCurPrdAndPrior'!$D$32*IF(ISNA(VLOOKUP(D1095,'[1]Proportionate Shares'!$D$23:$I$1359,6,FALSE)),0,VLOOKUP(D1095,'[1]Proportionate Shares'!$D$23:$I$1359,6,FALSE)),0)</f>
        <v>10893</v>
      </c>
      <c r="S1095" s="98">
        <f>ROUND('[1]68_InOutFlowsCurPrdAndPrior'!$D$33*IF(ISNA(VLOOKUP(D1095,'[1]Proportionate Shares'!$D$23:$I$1359,6,FALSE)),0,VLOOKUP(D1095,'[1]Proportionate Shares'!$D$23:$I$1359,6,FALSE)),0)</f>
        <v>804460</v>
      </c>
      <c r="T1095" s="98">
        <f>ROUND('[1]68_InOutFlowsCurPrdAndPrior'!$D$35*IF(ISNA(VLOOKUP(D1095,'[1]Proportionate Shares'!$D$23:$I$1359,6,FALSE)),0,VLOOKUP(D1095,'[1]Proportionate Shares'!$D$23:$I$1359,6,FALSE)),0)</f>
        <v>155889</v>
      </c>
      <c r="U1095" s="98">
        <f>VLOOKUP(D1095,'[1]Schedule of Pension Amounts LW'!$B$15:$AS$1399,36,FALSE)</f>
        <v>515328</v>
      </c>
      <c r="V1095" s="99">
        <f t="shared" si="71"/>
        <v>1486570</v>
      </c>
      <c r="W1095" s="98">
        <f>ROUND('[1]68_InOutFlowsCurPrdAndPrior'!$F$32*IF(ISNA(VLOOKUP(D1095,'[1]Proportionate Shares'!$D$23:$I$1359,6,FALSE)),0,VLOOKUP(D1095,'[1]Proportionate Shares'!$D$23:$I$1359,6,FALSE)),0)</f>
        <v>90031</v>
      </c>
      <c r="X1095" s="98">
        <f>ROUND('[1]68_InOutFlowsCurPrdAndPrior'!$F$33*IF(ISNA(VLOOKUP(D1095,'[1]Proportionate Shares'!$D$23:$I$1359,6,FALSE)),0,VLOOKUP(D1095,'[1]Proportionate Shares'!$D$23:$I$1359,6,FALSE)),0)</f>
        <v>332441</v>
      </c>
      <c r="Y1095" s="98">
        <f>ROUND('[1]68_InOutFlowsCurPrdAndPrior'!$F$35*IF(ISNA(VLOOKUP(D1095,'[1]Proportionate Shares'!$D$23:$I$1359,6,FALSE)),0,VLOOKUP(D1095,'[1]Proportionate Shares'!$D$23:$I$1359,6,FALSE)),0)</f>
        <v>129853</v>
      </c>
      <c r="Z1095" s="98">
        <f>-VLOOKUP(D1095,'[1]Schedule of Pension Amounts LW'!$B$15:$AS$1399,37,FALSE)</f>
        <v>2</v>
      </c>
      <c r="AA1095" s="99">
        <f t="shared" si="72"/>
        <v>552327</v>
      </c>
      <c r="AB1095" s="72">
        <f>VLOOKUP(D1095,'[1]Pension Expense Details'!$D$22:$S$1407,16,FALSE)</f>
        <v>252761</v>
      </c>
      <c r="AC1095" s="72">
        <f t="shared" si="73"/>
        <v>422121</v>
      </c>
      <c r="AD1095" s="72">
        <f>VLOOKUP(D1095,'[1]Schedule of Pension Amounts LW'!$B$15:$W$1399,22,FALSE)</f>
        <v>674882</v>
      </c>
    </row>
    <row r="1096" spans="1:30" x14ac:dyDescent="0.3">
      <c r="A1096" s="104"/>
      <c r="B1096" s="33"/>
      <c r="C1096" s="33" t="str">
        <f>VLOOKUP(D1096,'[1]Employer information'!$I$3:$J$1391,2,FALSE)</f>
        <v xml:space="preserve">Public Education                                  </v>
      </c>
      <c r="D1096" s="33" t="str">
        <f>'[1]Schedule of Pension Amounts LW'!B1089</f>
        <v>1819</v>
      </c>
      <c r="E1096" s="33" t="str">
        <f>IF(ISNA(VLOOKUP(D1096,'[1]Proportionate Shares'!$D$23:$G$1400,2,FALSE)),"",VLOOKUP(D1096,'[1]Proportionate Shares'!$D$23:$G$1400,2,FALSE))</f>
        <v>071950</v>
      </c>
      <c r="F1096" s="33" t="str">
        <f>IF(ISNA(VLOOKUP(D1096,'[1]Proportionate Shares'!$D$23:$G$1400,3,FALSE)),"",VLOOKUP(D1096,'[1]Proportionate Shares'!$D$23:$G$1400,3,FALSE))</f>
        <v/>
      </c>
      <c r="G1096" s="34" t="str">
        <f>VLOOKUP(D1096,'[1]Employer information'!$A$3:$B$1390,2,FALSE)</f>
        <v>REGION 19 EDUC SERVICE CENTER</v>
      </c>
      <c r="H1096" s="36">
        <f>IF(ISNA(VLOOKUP(D1096,'[1]Proportionate Shares'!$D$23:$I$1377,6,FALSE)),0,VLOOKUP(D1096,'[1]Proportionate Shares'!$D$23:$I$1377,6,FALSE))</f>
        <v>6.4704771900000004E-4</v>
      </c>
      <c r="I1096" s="105">
        <f>VLOOKUP(D1096,'[1]Schedule of Pension Amounts LW'!$B$15:$E$1399,3,FALSE)</f>
        <v>35989814</v>
      </c>
      <c r="J1096" s="105">
        <f>-IF(ISNA(VLOOKUP(D1096,'[1]Combined Contribution Amounts'!$A$2:$K$1335,5,FALSE)),0,VLOOKUP(D1096,'[1]Combined Contribution Amounts'!$A$2:$K$1335,5,FALSE))</f>
        <v>-2264745</v>
      </c>
      <c r="K1096" s="105">
        <f>-IF(ISNA(VLOOKUP(D1096,'[1]Combined Contribution Amounts'!$A$2:$K$1335,7,FALSE)),0,VLOOKUP(D1096,'[1]Combined Contribution Amounts'!$A$2:$K$1335,7,FALSE))+-IF(ISNA(VLOOKUP(D1096,'[1]Combined Contribution Amounts'!$A$2:$K$1335,8,FALSE)),0,VLOOKUP(D1096,'[1]Combined Contribution Amounts'!$A$2:$K$1335,8,FALSE))+-IF(ISNA(VLOOKUP(D1096,'[1]Combined Contribution Amounts'!$A$2:$K$1335,9,FALSE)),0,VLOOKUP(D1096,'[1]Combined Contribution Amounts'!$A$2:$K$1335,9,FALSE))</f>
        <v>0</v>
      </c>
      <c r="L1096" s="105">
        <f>VLOOKUP(D1096,'[1]Pension Expense Details'!$D$23:$S$1407,16,FALSE)</f>
        <v>3060288</v>
      </c>
      <c r="M1096" s="105">
        <f>ROUND(('[1]68_InOutFlowsCurPrdAndPriorHist'!$F$28-'[1]68_InOutFlowsCurPrdAndPriorHist'!$F$31)*$H1096,0)-VLOOKUP(D1096,'[1]Pension Expense Details'!$D$23:$S$1407,12,FALSE)</f>
        <v>-535910</v>
      </c>
      <c r="N1096" s="105">
        <f>ROUND(('[1]68_InOutFlowsCurPrdAndPriorHist'!$F$29-'[1]68_InOutFlowsCurPrdAndPriorHist'!$F$32)*$H1096,0)-VLOOKUP(D1096,'[1]Pension Expense Details'!$D$23:$S$1407,13,FALSE)</f>
        <v>-4049357</v>
      </c>
      <c r="O1096" s="105">
        <f>ROUND(('[1]68_InOutFlowsCurPrdAndPriorHist'!$F$30-'[1]68_InOutFlowsCurPrdAndPriorHist'!$F$33)*$H1096,0)-VLOOKUP(D1096,'[1]Pension Expense Details'!$D$23:$S$1407,14,FALSE)</f>
        <v>1751067</v>
      </c>
      <c r="P1096" s="105">
        <f>ROUND((VLOOKUP(D1096,'[1]Schedule of Pension Amounts LW'!$B$15:$AC$1399,28,FALSE)-VLOOKUP(D1096,'[1]Schedule of Pension Amounts LW'!$B$15:$AC$1399,27,FALSE))*'[1]Schedule of Pension Amounts LW'!AD$4,0)+VLOOKUP(D1096,'[1]Schedule of Pension Amounts LW'!$B$15:$AH$1399,33,FALSE)-VLOOKUP(D1096,'[1]Pension Expense Details'!$D$23:$S$1407,15,FALSE)</f>
        <v>-315594</v>
      </c>
      <c r="Q1096" s="98">
        <f t="shared" si="70"/>
        <v>33635563</v>
      </c>
      <c r="R1096" s="98">
        <f>ROUND('[1]68_InOutFlowsCurPrdAndPrior'!$D$32*IF(ISNA(VLOOKUP(D1096,'[1]Proportionate Shares'!$D$23:$I$1359,6,FALSE)),0,VLOOKUP(D1096,'[1]Proportionate Shares'!$D$23:$I$1359,6,FALSE)),0)</f>
        <v>141299</v>
      </c>
      <c r="S1096" s="98">
        <f>ROUND('[1]68_InOutFlowsCurPrdAndPrior'!$D$33*IF(ISNA(VLOOKUP(D1096,'[1]Proportionate Shares'!$D$23:$I$1359,6,FALSE)),0,VLOOKUP(D1096,'[1]Proportionate Shares'!$D$23:$I$1359,6,FALSE)),0)</f>
        <v>10435404</v>
      </c>
      <c r="T1096" s="98">
        <f>ROUND('[1]68_InOutFlowsCurPrdAndPrior'!$D$35*IF(ISNA(VLOOKUP(D1096,'[1]Proportionate Shares'!$D$23:$I$1359,6,FALSE)),0,VLOOKUP(D1096,'[1]Proportionate Shares'!$D$23:$I$1359,6,FALSE)),0)</f>
        <v>2022180</v>
      </c>
      <c r="U1096" s="98">
        <f>VLOOKUP(D1096,'[1]Schedule of Pension Amounts LW'!$B$15:$AS$1399,36,FALSE)</f>
        <v>1873726</v>
      </c>
      <c r="V1096" s="99">
        <f t="shared" si="71"/>
        <v>14472609</v>
      </c>
      <c r="W1096" s="98">
        <f>ROUND('[1]68_InOutFlowsCurPrdAndPrior'!$F$32*IF(ISNA(VLOOKUP(D1096,'[1]Proportionate Shares'!$D$23:$I$1359,6,FALSE)),0,VLOOKUP(D1096,'[1]Proportionate Shares'!$D$23:$I$1359,6,FALSE)),0)</f>
        <v>1167880</v>
      </c>
      <c r="X1096" s="98">
        <f>ROUND('[1]68_InOutFlowsCurPrdAndPrior'!$F$33*IF(ISNA(VLOOKUP(D1096,'[1]Proportionate Shares'!$D$23:$I$1359,6,FALSE)),0,VLOOKUP(D1096,'[1]Proportionate Shares'!$D$23:$I$1359,6,FALSE)),0)</f>
        <v>4312402</v>
      </c>
      <c r="Y1096" s="98">
        <f>ROUND('[1]68_InOutFlowsCurPrdAndPrior'!$F$35*IF(ISNA(VLOOKUP(D1096,'[1]Proportionate Shares'!$D$23:$I$1359,6,FALSE)),0,VLOOKUP(D1096,'[1]Proportionate Shares'!$D$23:$I$1359,6,FALSE)),0)</f>
        <v>1684440</v>
      </c>
      <c r="Z1096" s="98">
        <f>-VLOOKUP(D1096,'[1]Schedule of Pension Amounts LW'!$B$15:$AS$1399,37,FALSE)</f>
        <v>1044854</v>
      </c>
      <c r="AA1096" s="99">
        <f t="shared" si="72"/>
        <v>8209576</v>
      </c>
      <c r="AB1096" s="72">
        <f>VLOOKUP(D1096,'[1]Pension Expense Details'!$D$22:$S$1407,16,FALSE)</f>
        <v>3060288</v>
      </c>
      <c r="AC1096" s="72">
        <f t="shared" si="73"/>
        <v>3462392</v>
      </c>
      <c r="AD1096" s="72">
        <f>VLOOKUP(D1096,'[1]Schedule of Pension Amounts LW'!$B$15:$W$1399,22,FALSE)</f>
        <v>6522680</v>
      </c>
    </row>
    <row r="1097" spans="1:30" x14ac:dyDescent="0.3">
      <c r="A1097" s="104"/>
      <c r="B1097" s="33"/>
      <c r="C1097" s="33" t="str">
        <f>VLOOKUP(D1097,'[1]Employer information'!$I$3:$J$1391,2,FALSE)</f>
        <v xml:space="preserve">Public Education                                  </v>
      </c>
      <c r="D1097" s="33" t="str">
        <f>'[1]Schedule of Pension Amounts LW'!B1090</f>
        <v>1820</v>
      </c>
      <c r="E1097" s="33" t="str">
        <f>IF(ISNA(VLOOKUP(D1097,'[1]Proportionate Shares'!$D$23:$G$1400,2,FALSE)),"",VLOOKUP(D1097,'[1]Proportionate Shares'!$D$23:$G$1400,2,FALSE))</f>
        <v>015950</v>
      </c>
      <c r="F1097" s="33" t="str">
        <f>IF(ISNA(VLOOKUP(D1097,'[1]Proportionate Shares'!$D$23:$G$1400,3,FALSE)),"",VLOOKUP(D1097,'[1]Proportionate Shares'!$D$23:$G$1400,3,FALSE))</f>
        <v/>
      </c>
      <c r="G1097" s="34" t="str">
        <f>VLOOKUP(D1097,'[1]Employer information'!$A$3:$B$1390,2,FALSE)</f>
        <v>REGION 20 EDUC SERVICE CENTER</v>
      </c>
      <c r="H1097" s="36">
        <f>IF(ISNA(VLOOKUP(D1097,'[1]Proportionate Shares'!$D$23:$I$1377,6,FALSE)),0,VLOOKUP(D1097,'[1]Proportionate Shares'!$D$23:$I$1377,6,FALSE))</f>
        <v>7.0865273999999996E-5</v>
      </c>
      <c r="I1097" s="105">
        <f>VLOOKUP(D1097,'[1]Schedule of Pension Amounts LW'!$B$15:$E$1399,3,FALSE)</f>
        <v>3845269</v>
      </c>
      <c r="J1097" s="105">
        <f>-IF(ISNA(VLOOKUP(D1097,'[1]Combined Contribution Amounts'!$A$2:$K$1335,5,FALSE)),0,VLOOKUP(D1097,'[1]Combined Contribution Amounts'!$A$2:$K$1335,5,FALSE))</f>
        <v>-248037</v>
      </c>
      <c r="K1097" s="105">
        <f>-IF(ISNA(VLOOKUP(D1097,'[1]Combined Contribution Amounts'!$A$2:$K$1335,7,FALSE)),0,VLOOKUP(D1097,'[1]Combined Contribution Amounts'!$A$2:$K$1335,7,FALSE))+-IF(ISNA(VLOOKUP(D1097,'[1]Combined Contribution Amounts'!$A$2:$K$1335,8,FALSE)),0,VLOOKUP(D1097,'[1]Combined Contribution Amounts'!$A$2:$K$1335,8,FALSE))+-IF(ISNA(VLOOKUP(D1097,'[1]Combined Contribution Amounts'!$A$2:$K$1335,9,FALSE)),0,VLOOKUP(D1097,'[1]Combined Contribution Amounts'!$A$2:$K$1335,9,FALSE))</f>
        <v>0</v>
      </c>
      <c r="L1097" s="105">
        <f>VLOOKUP(D1097,'[1]Pension Expense Details'!$D$23:$S$1407,16,FALSE)</f>
        <v>350312</v>
      </c>
      <c r="M1097" s="105">
        <f>ROUND(('[1]68_InOutFlowsCurPrdAndPriorHist'!$F$28-'[1]68_InOutFlowsCurPrdAndPriorHist'!$F$31)*$H1097,0)-VLOOKUP(D1097,'[1]Pension Expense Details'!$D$23:$S$1407,12,FALSE)</f>
        <v>-58693</v>
      </c>
      <c r="N1097" s="105">
        <f>ROUND(('[1]68_InOutFlowsCurPrdAndPriorHist'!$F$29-'[1]68_InOutFlowsCurPrdAndPriorHist'!$F$32)*$H1097,0)-VLOOKUP(D1097,'[1]Pension Expense Details'!$D$23:$S$1407,13,FALSE)</f>
        <v>-443489</v>
      </c>
      <c r="O1097" s="105">
        <f>ROUND(('[1]68_InOutFlowsCurPrdAndPriorHist'!$F$30-'[1]68_InOutFlowsCurPrdAndPriorHist'!$F$33)*$H1097,0)-VLOOKUP(D1097,'[1]Pension Expense Details'!$D$23:$S$1407,14,FALSE)</f>
        <v>191778</v>
      </c>
      <c r="P1097" s="105">
        <f>ROUND((VLOOKUP(D1097,'[1]Schedule of Pension Amounts LW'!$B$15:$AC$1399,28,FALSE)-VLOOKUP(D1097,'[1]Schedule of Pension Amounts LW'!$B$15:$AC$1399,27,FALSE))*'[1]Schedule of Pension Amounts LW'!AD$4,0)+VLOOKUP(D1097,'[1]Schedule of Pension Amounts LW'!$B$15:$AH$1399,33,FALSE)-VLOOKUP(D1097,'[1]Pension Expense Details'!$D$23:$S$1407,15,FALSE)</f>
        <v>46658</v>
      </c>
      <c r="Q1097" s="98">
        <f t="shared" si="70"/>
        <v>3683798</v>
      </c>
      <c r="R1097" s="98">
        <f>ROUND('[1]68_InOutFlowsCurPrdAndPrior'!$D$32*IF(ISNA(VLOOKUP(D1097,'[1]Proportionate Shares'!$D$23:$I$1359,6,FALSE)),0,VLOOKUP(D1097,'[1]Proportionate Shares'!$D$23:$I$1359,6,FALSE)),0)</f>
        <v>15475</v>
      </c>
      <c r="S1097" s="98">
        <f>ROUND('[1]68_InOutFlowsCurPrdAndPrior'!$D$33*IF(ISNA(VLOOKUP(D1097,'[1]Proportionate Shares'!$D$23:$I$1359,6,FALSE)),0,VLOOKUP(D1097,'[1]Proportionate Shares'!$D$23:$I$1359,6,FALSE)),0)</f>
        <v>1142895</v>
      </c>
      <c r="T1097" s="98">
        <f>ROUND('[1]68_InOutFlowsCurPrdAndPrior'!$D$35*IF(ISNA(VLOOKUP(D1097,'[1]Proportionate Shares'!$D$23:$I$1359,6,FALSE)),0,VLOOKUP(D1097,'[1]Proportionate Shares'!$D$23:$I$1359,6,FALSE)),0)</f>
        <v>221471</v>
      </c>
      <c r="U1097" s="98">
        <f>VLOOKUP(D1097,'[1]Schedule of Pension Amounts LW'!$B$15:$AS$1399,36,FALSE)</f>
        <v>70594</v>
      </c>
      <c r="V1097" s="99">
        <f t="shared" si="71"/>
        <v>1450435</v>
      </c>
      <c r="W1097" s="98">
        <f>ROUND('[1]68_InOutFlowsCurPrdAndPrior'!$F$32*IF(ISNA(VLOOKUP(D1097,'[1]Proportionate Shares'!$D$23:$I$1359,6,FALSE)),0,VLOOKUP(D1097,'[1]Proportionate Shares'!$D$23:$I$1359,6,FALSE)),0)</f>
        <v>127907</v>
      </c>
      <c r="X1097" s="98">
        <f>ROUND('[1]68_InOutFlowsCurPrdAndPrior'!$F$33*IF(ISNA(VLOOKUP(D1097,'[1]Proportionate Shares'!$D$23:$I$1359,6,FALSE)),0,VLOOKUP(D1097,'[1]Proportionate Shares'!$D$23:$I$1359,6,FALSE)),0)</f>
        <v>472298</v>
      </c>
      <c r="Y1097" s="98">
        <f>ROUND('[1]68_InOutFlowsCurPrdAndPrior'!$F$35*IF(ISNA(VLOOKUP(D1097,'[1]Proportionate Shares'!$D$23:$I$1359,6,FALSE)),0,VLOOKUP(D1097,'[1]Proportionate Shares'!$D$23:$I$1359,6,FALSE)),0)</f>
        <v>184482</v>
      </c>
      <c r="Z1097" s="98">
        <f>-VLOOKUP(D1097,'[1]Schedule of Pension Amounts LW'!$B$15:$AS$1399,37,FALSE)</f>
        <v>466456</v>
      </c>
      <c r="AA1097" s="99">
        <f t="shared" si="72"/>
        <v>1251143</v>
      </c>
      <c r="AB1097" s="72">
        <f>VLOOKUP(D1097,'[1]Pension Expense Details'!$D$22:$S$1407,16,FALSE)</f>
        <v>350312</v>
      </c>
      <c r="AC1097" s="72">
        <f t="shared" si="73"/>
        <v>193128</v>
      </c>
      <c r="AD1097" s="72">
        <f>VLOOKUP(D1097,'[1]Schedule of Pension Amounts LW'!$B$15:$W$1399,22,FALSE)</f>
        <v>543440</v>
      </c>
    </row>
    <row r="1098" spans="1:30" x14ac:dyDescent="0.3">
      <c r="A1098" s="104"/>
      <c r="B1098" s="33"/>
      <c r="C1098" s="33" t="str">
        <f>VLOOKUP(D1098,'[1]Employer information'!$I$3:$J$1391,2,FALSE)</f>
        <v xml:space="preserve">Public Education                                  </v>
      </c>
      <c r="D1098" s="33" t="str">
        <f>'[1]Schedule of Pension Amounts LW'!B1091</f>
        <v>1060</v>
      </c>
      <c r="E1098" s="33" t="str">
        <f>IF(ISNA(VLOOKUP(D1098,'[1]Proportionate Shares'!$D$23:$G$1400,2,FALSE)),"",VLOOKUP(D1098,'[1]Proportionate Shares'!$D$23:$G$1400,2,FALSE))</f>
        <v>137902</v>
      </c>
      <c r="F1098" s="33" t="str">
        <f>IF(ISNA(VLOOKUP(D1098,'[1]Proportionate Shares'!$D$23:$G$1400,3,FALSE)),"",VLOOKUP(D1098,'[1]Proportionate Shares'!$D$23:$G$1400,3,FALSE))</f>
        <v/>
      </c>
      <c r="G1098" s="34" t="str">
        <f>VLOOKUP(D1098,'[1]Employer information'!$A$3:$B$1390,2,FALSE)</f>
        <v>RICARDO ISD</v>
      </c>
      <c r="H1098" s="36">
        <f>IF(ISNA(VLOOKUP(D1098,'[1]Proportionate Shares'!$D$23:$I$1377,6,FALSE)),0,VLOOKUP(D1098,'[1]Proportionate Shares'!$D$23:$I$1377,6,FALSE))</f>
        <v>4.1485429E-5</v>
      </c>
      <c r="I1098" s="105">
        <f>VLOOKUP(D1098,'[1]Schedule of Pension Amounts LW'!$B$15:$E$1399,3,FALSE)</f>
        <v>2131964</v>
      </c>
      <c r="J1098" s="105">
        <f>-IF(ISNA(VLOOKUP(D1098,'[1]Combined Contribution Amounts'!$A$2:$K$1335,5,FALSE)),0,VLOOKUP(D1098,'[1]Combined Contribution Amounts'!$A$2:$K$1335,5,FALSE))</f>
        <v>-145204</v>
      </c>
      <c r="K1098" s="105">
        <f>-IF(ISNA(VLOOKUP(D1098,'[1]Combined Contribution Amounts'!$A$2:$K$1335,7,FALSE)),0,VLOOKUP(D1098,'[1]Combined Contribution Amounts'!$A$2:$K$1335,7,FALSE))+-IF(ISNA(VLOOKUP(D1098,'[1]Combined Contribution Amounts'!$A$2:$K$1335,8,FALSE)),0,VLOOKUP(D1098,'[1]Combined Contribution Amounts'!$A$2:$K$1335,8,FALSE))+-IF(ISNA(VLOOKUP(D1098,'[1]Combined Contribution Amounts'!$A$2:$K$1335,9,FALSE)),0,VLOOKUP(D1098,'[1]Combined Contribution Amounts'!$A$2:$K$1335,9,FALSE))</f>
        <v>0</v>
      </c>
      <c r="L1098" s="105">
        <f>VLOOKUP(D1098,'[1]Pension Expense Details'!$D$23:$S$1407,16,FALSE)</f>
        <v>223795</v>
      </c>
      <c r="M1098" s="105">
        <f>ROUND(('[1]68_InOutFlowsCurPrdAndPriorHist'!$F$28-'[1]68_InOutFlowsCurPrdAndPriorHist'!$F$31)*$H1098,0)-VLOOKUP(D1098,'[1]Pension Expense Details'!$D$23:$S$1407,12,FALSE)</f>
        <v>-34359</v>
      </c>
      <c r="N1098" s="105">
        <f>ROUND(('[1]68_InOutFlowsCurPrdAndPriorHist'!$F$29-'[1]68_InOutFlowsCurPrdAndPriorHist'!$F$32)*$H1098,0)-VLOOKUP(D1098,'[1]Pension Expense Details'!$D$23:$S$1407,13,FALSE)</f>
        <v>-259624</v>
      </c>
      <c r="O1098" s="105">
        <f>ROUND(('[1]68_InOutFlowsCurPrdAndPriorHist'!$F$30-'[1]68_InOutFlowsCurPrdAndPriorHist'!$F$33)*$H1098,0)-VLOOKUP(D1098,'[1]Pension Expense Details'!$D$23:$S$1407,14,FALSE)</f>
        <v>112270</v>
      </c>
      <c r="P1098" s="105">
        <f>ROUND((VLOOKUP(D1098,'[1]Schedule of Pension Amounts LW'!$B$15:$AC$1399,28,FALSE)-VLOOKUP(D1098,'[1]Schedule of Pension Amounts LW'!$B$15:$AC$1399,27,FALSE))*'[1]Schedule of Pension Amounts LW'!AD$4,0)+VLOOKUP(D1098,'[1]Schedule of Pension Amounts LW'!$B$15:$AH$1399,33,FALSE)-VLOOKUP(D1098,'[1]Pension Expense Details'!$D$23:$S$1407,15,FALSE)</f>
        <v>127700</v>
      </c>
      <c r="Q1098" s="98">
        <f t="shared" si="70"/>
        <v>2156542</v>
      </c>
      <c r="R1098" s="98">
        <f>ROUND('[1]68_InOutFlowsCurPrdAndPrior'!$D$32*IF(ISNA(VLOOKUP(D1098,'[1]Proportionate Shares'!$D$23:$I$1359,6,FALSE)),0,VLOOKUP(D1098,'[1]Proportionate Shares'!$D$23:$I$1359,6,FALSE)),0)</f>
        <v>9059</v>
      </c>
      <c r="S1098" s="98">
        <f>ROUND('[1]68_InOutFlowsCurPrdAndPrior'!$D$33*IF(ISNA(VLOOKUP(D1098,'[1]Proportionate Shares'!$D$23:$I$1359,6,FALSE)),0,VLOOKUP(D1098,'[1]Proportionate Shares'!$D$23:$I$1359,6,FALSE)),0)</f>
        <v>669065</v>
      </c>
      <c r="T1098" s="98">
        <f>ROUND('[1]68_InOutFlowsCurPrdAndPrior'!$D$35*IF(ISNA(VLOOKUP(D1098,'[1]Proportionate Shares'!$D$23:$I$1359,6,FALSE)),0,VLOOKUP(D1098,'[1]Proportionate Shares'!$D$23:$I$1359,6,FALSE)),0)</f>
        <v>129652</v>
      </c>
      <c r="U1098" s="98">
        <f>VLOOKUP(D1098,'[1]Schedule of Pension Amounts LW'!$B$15:$AS$1399,36,FALSE)</f>
        <v>292377</v>
      </c>
      <c r="V1098" s="99">
        <f t="shared" si="71"/>
        <v>1100153</v>
      </c>
      <c r="W1098" s="98">
        <f>ROUND('[1]68_InOutFlowsCurPrdAndPrior'!$F$32*IF(ISNA(VLOOKUP(D1098,'[1]Proportionate Shares'!$D$23:$I$1359,6,FALSE)),0,VLOOKUP(D1098,'[1]Proportionate Shares'!$D$23:$I$1359,6,FALSE)),0)</f>
        <v>74879</v>
      </c>
      <c r="X1098" s="98">
        <f>ROUND('[1]68_InOutFlowsCurPrdAndPrior'!$F$33*IF(ISNA(VLOOKUP(D1098,'[1]Proportionate Shares'!$D$23:$I$1359,6,FALSE)),0,VLOOKUP(D1098,'[1]Proportionate Shares'!$D$23:$I$1359,6,FALSE)),0)</f>
        <v>276489</v>
      </c>
      <c r="Y1098" s="98">
        <f>ROUND('[1]68_InOutFlowsCurPrdAndPrior'!$F$35*IF(ISNA(VLOOKUP(D1098,'[1]Proportionate Shares'!$D$23:$I$1359,6,FALSE)),0,VLOOKUP(D1098,'[1]Proportionate Shares'!$D$23:$I$1359,6,FALSE)),0)</f>
        <v>107998</v>
      </c>
      <c r="Z1098" s="98">
        <f>-VLOOKUP(D1098,'[1]Schedule of Pension Amounts LW'!$B$15:$AS$1399,37,FALSE)</f>
        <v>46841</v>
      </c>
      <c r="AA1098" s="99">
        <f t="shared" si="72"/>
        <v>506207</v>
      </c>
      <c r="AB1098" s="72">
        <f>VLOOKUP(D1098,'[1]Pension Expense Details'!$D$22:$S$1407,16,FALSE)</f>
        <v>223795</v>
      </c>
      <c r="AC1098" s="72">
        <f t="shared" si="73"/>
        <v>230278</v>
      </c>
      <c r="AD1098" s="72">
        <f>VLOOKUP(D1098,'[1]Schedule of Pension Amounts LW'!$B$15:$W$1399,22,FALSE)</f>
        <v>454073</v>
      </c>
    </row>
    <row r="1099" spans="1:30" x14ac:dyDescent="0.3">
      <c r="A1099" s="104"/>
      <c r="B1099" s="33"/>
      <c r="C1099" s="33" t="str">
        <f>VLOOKUP(D1099,'[1]Employer information'!$I$3:$J$1391,2,FALSE)</f>
        <v xml:space="preserve">Public Education                                  </v>
      </c>
      <c r="D1099" s="33" t="str">
        <f>'[1]Schedule of Pension Amounts LW'!B1092</f>
        <v>0570</v>
      </c>
      <c r="E1099" s="33" t="str">
        <f>IF(ISNA(VLOOKUP(D1099,'[1]Proportionate Shares'!$D$23:$G$1400,2,FALSE)),"",VLOOKUP(D1099,'[1]Proportionate Shares'!$D$23:$G$1400,2,FALSE))</f>
        <v>045903</v>
      </c>
      <c r="F1099" s="33" t="str">
        <f>IF(ISNA(VLOOKUP(D1099,'[1]Proportionate Shares'!$D$23:$G$1400,3,FALSE)),"",VLOOKUP(D1099,'[1]Proportionate Shares'!$D$23:$G$1400,3,FALSE))</f>
        <v xml:space="preserve">   </v>
      </c>
      <c r="G1099" s="34" t="str">
        <f>VLOOKUP(D1099,'[1]Employer information'!$A$3:$B$1390,2,FALSE)</f>
        <v>RICE CONS ISD</v>
      </c>
      <c r="H1099" s="36">
        <f>IF(ISNA(VLOOKUP(D1099,'[1]Proportionate Shares'!$D$23:$I$1377,6,FALSE)),0,VLOOKUP(D1099,'[1]Proportionate Shares'!$D$23:$I$1377,6,FALSE))</f>
        <v>7.9172130999999999E-5</v>
      </c>
      <c r="I1099" s="105">
        <f>VLOOKUP(D1099,'[1]Schedule of Pension Amounts LW'!$B$15:$E$1399,3,FALSE)</f>
        <v>4283109</v>
      </c>
      <c r="J1099" s="105">
        <f>-IF(ISNA(VLOOKUP(D1099,'[1]Combined Contribution Amounts'!$A$2:$K$1335,5,FALSE)),0,VLOOKUP(D1099,'[1]Combined Contribution Amounts'!$A$2:$K$1335,5,FALSE))</f>
        <v>-277112</v>
      </c>
      <c r="K1099" s="105">
        <f>-IF(ISNA(VLOOKUP(D1099,'[1]Combined Contribution Amounts'!$A$2:$K$1335,7,FALSE)),0,VLOOKUP(D1099,'[1]Combined Contribution Amounts'!$A$2:$K$1335,7,FALSE))+-IF(ISNA(VLOOKUP(D1099,'[1]Combined Contribution Amounts'!$A$2:$K$1335,8,FALSE)),0,VLOOKUP(D1099,'[1]Combined Contribution Amounts'!$A$2:$K$1335,8,FALSE))+-IF(ISNA(VLOOKUP(D1099,'[1]Combined Contribution Amounts'!$A$2:$K$1335,9,FALSE)),0,VLOOKUP(D1099,'[1]Combined Contribution Amounts'!$A$2:$K$1335,9,FALSE))</f>
        <v>0</v>
      </c>
      <c r="L1099" s="105">
        <f>VLOOKUP(D1099,'[1]Pension Expense Details'!$D$23:$S$1407,16,FALSE)</f>
        <v>393404</v>
      </c>
      <c r="M1099" s="105">
        <f>ROUND(('[1]68_InOutFlowsCurPrdAndPriorHist'!$F$28-'[1]68_InOutFlowsCurPrdAndPriorHist'!$F$31)*$H1099,0)-VLOOKUP(D1099,'[1]Pension Expense Details'!$D$23:$S$1407,12,FALSE)</f>
        <v>-65573</v>
      </c>
      <c r="N1099" s="105">
        <f>ROUND(('[1]68_InOutFlowsCurPrdAndPriorHist'!$F$29-'[1]68_InOutFlowsCurPrdAndPriorHist'!$F$32)*$H1099,0)-VLOOKUP(D1099,'[1]Pension Expense Details'!$D$23:$S$1407,13,FALSE)</f>
        <v>-495475</v>
      </c>
      <c r="O1099" s="105">
        <f>ROUND(('[1]68_InOutFlowsCurPrdAndPriorHist'!$F$30-'[1]68_InOutFlowsCurPrdAndPriorHist'!$F$33)*$H1099,0)-VLOOKUP(D1099,'[1]Pension Expense Details'!$D$23:$S$1407,14,FALSE)</f>
        <v>214259</v>
      </c>
      <c r="P1099" s="105">
        <f>ROUND((VLOOKUP(D1099,'[1]Schedule of Pension Amounts LW'!$B$15:$AC$1399,28,FALSE)-VLOOKUP(D1099,'[1]Schedule of Pension Amounts LW'!$B$15:$AC$1399,27,FALSE))*'[1]Schedule of Pension Amounts LW'!AD$4,0)+VLOOKUP(D1099,'[1]Schedule of Pension Amounts LW'!$B$15:$AH$1399,33,FALSE)-VLOOKUP(D1099,'[1]Pension Expense Details'!$D$23:$S$1407,15,FALSE)</f>
        <v>63003</v>
      </c>
      <c r="Q1099" s="98">
        <f t="shared" si="70"/>
        <v>4115615</v>
      </c>
      <c r="R1099" s="98">
        <f>ROUND('[1]68_InOutFlowsCurPrdAndPrior'!$D$32*IF(ISNA(VLOOKUP(D1099,'[1]Proportionate Shares'!$D$23:$I$1359,6,FALSE)),0,VLOOKUP(D1099,'[1]Proportionate Shares'!$D$23:$I$1359,6,FALSE)),0)</f>
        <v>17289</v>
      </c>
      <c r="S1099" s="98">
        <f>ROUND('[1]68_InOutFlowsCurPrdAndPrior'!$D$33*IF(ISNA(VLOOKUP(D1099,'[1]Proportionate Shares'!$D$23:$I$1359,6,FALSE)),0,VLOOKUP(D1099,'[1]Proportionate Shares'!$D$23:$I$1359,6,FALSE)),0)</f>
        <v>1276866</v>
      </c>
      <c r="T1099" s="98">
        <f>ROUND('[1]68_InOutFlowsCurPrdAndPrior'!$D$35*IF(ISNA(VLOOKUP(D1099,'[1]Proportionate Shares'!$D$23:$I$1359,6,FALSE)),0,VLOOKUP(D1099,'[1]Proportionate Shares'!$D$23:$I$1359,6,FALSE)),0)</f>
        <v>247432</v>
      </c>
      <c r="U1099" s="98">
        <f>VLOOKUP(D1099,'[1]Schedule of Pension Amounts LW'!$B$15:$AS$1399,36,FALSE)</f>
        <v>372164</v>
      </c>
      <c r="V1099" s="99">
        <f t="shared" si="71"/>
        <v>1913751</v>
      </c>
      <c r="W1099" s="98">
        <f>ROUND('[1]68_InOutFlowsCurPrdAndPrior'!$F$32*IF(ISNA(VLOOKUP(D1099,'[1]Proportionate Shares'!$D$23:$I$1359,6,FALSE)),0,VLOOKUP(D1099,'[1]Proportionate Shares'!$D$23:$I$1359,6,FALSE)),0)</f>
        <v>142901</v>
      </c>
      <c r="X1099" s="98">
        <f>ROUND('[1]68_InOutFlowsCurPrdAndPrior'!$F$33*IF(ISNA(VLOOKUP(D1099,'[1]Proportionate Shares'!$D$23:$I$1359,6,FALSE)),0,VLOOKUP(D1099,'[1]Proportionate Shares'!$D$23:$I$1359,6,FALSE)),0)</f>
        <v>527661</v>
      </c>
      <c r="Y1099" s="98">
        <f>ROUND('[1]68_InOutFlowsCurPrdAndPrior'!$F$35*IF(ISNA(VLOOKUP(D1099,'[1]Proportionate Shares'!$D$23:$I$1359,6,FALSE)),0,VLOOKUP(D1099,'[1]Proportionate Shares'!$D$23:$I$1359,6,FALSE)),0)</f>
        <v>206107</v>
      </c>
      <c r="Z1099" s="98">
        <f>-VLOOKUP(D1099,'[1]Schedule of Pension Amounts LW'!$B$15:$AS$1399,37,FALSE)</f>
        <v>53</v>
      </c>
      <c r="AA1099" s="99">
        <f t="shared" si="72"/>
        <v>876722</v>
      </c>
      <c r="AB1099" s="72">
        <f>VLOOKUP(D1099,'[1]Pension Expense Details'!$D$22:$S$1407,16,FALSE)</f>
        <v>393404</v>
      </c>
      <c r="AC1099" s="72">
        <f t="shared" si="73"/>
        <v>477064</v>
      </c>
      <c r="AD1099" s="72">
        <f>VLOOKUP(D1099,'[1]Schedule of Pension Amounts LW'!$B$15:$W$1399,22,FALSE)</f>
        <v>870468</v>
      </c>
    </row>
    <row r="1100" spans="1:30" x14ac:dyDescent="0.3">
      <c r="A1100" s="104"/>
      <c r="B1100" s="33"/>
      <c r="C1100" s="33" t="str">
        <f>VLOOKUP(D1100,'[1]Employer information'!$I$3:$J$1391,2,FALSE)</f>
        <v xml:space="preserve">Public Education                                  </v>
      </c>
      <c r="D1100" s="33" t="str">
        <f>'[1]Schedule of Pension Amounts LW'!B1093</f>
        <v>1961</v>
      </c>
      <c r="E1100" s="33" t="str">
        <f>IF(ISNA(VLOOKUP(D1100,'[1]Proportionate Shares'!$D$23:$G$1400,2,FALSE)),"",VLOOKUP(D1100,'[1]Proportionate Shares'!$D$23:$G$1400,2,FALSE))</f>
        <v>175911</v>
      </c>
      <c r="F1100" s="33" t="str">
        <f>IF(ISNA(VLOOKUP(D1100,'[1]Proportionate Shares'!$D$23:$G$1400,3,FALSE)),"",VLOOKUP(D1100,'[1]Proportionate Shares'!$D$23:$G$1400,3,FALSE))</f>
        <v/>
      </c>
      <c r="G1100" s="34" t="str">
        <f>VLOOKUP(D1100,'[1]Employer information'!$A$3:$B$1390,2,FALSE)</f>
        <v>RICE ISD</v>
      </c>
      <c r="H1100" s="36">
        <f>IF(ISNA(VLOOKUP(D1100,'[1]Proportionate Shares'!$D$23:$I$1377,6,FALSE)),0,VLOOKUP(D1100,'[1]Proportionate Shares'!$D$23:$I$1377,6,FALSE))</f>
        <v>5.0503975000000001E-5</v>
      </c>
      <c r="I1100" s="105">
        <f>VLOOKUP(D1100,'[1]Schedule of Pension Amounts LW'!$B$15:$E$1399,3,FALSE)</f>
        <v>2753684</v>
      </c>
      <c r="J1100" s="105">
        <f>-IF(ISNA(VLOOKUP(D1100,'[1]Combined Contribution Amounts'!$A$2:$K$1335,5,FALSE)),0,VLOOKUP(D1100,'[1]Combined Contribution Amounts'!$A$2:$K$1335,5,FALSE))</f>
        <v>-176770</v>
      </c>
      <c r="K1100" s="105">
        <f>-IF(ISNA(VLOOKUP(D1100,'[1]Combined Contribution Amounts'!$A$2:$K$1335,7,FALSE)),0,VLOOKUP(D1100,'[1]Combined Contribution Amounts'!$A$2:$K$1335,7,FALSE))+-IF(ISNA(VLOOKUP(D1100,'[1]Combined Contribution Amounts'!$A$2:$K$1335,8,FALSE)),0,VLOOKUP(D1100,'[1]Combined Contribution Amounts'!$A$2:$K$1335,8,FALSE))+-IF(ISNA(VLOOKUP(D1100,'[1]Combined Contribution Amounts'!$A$2:$K$1335,9,FALSE)),0,VLOOKUP(D1100,'[1]Combined Contribution Amounts'!$A$2:$K$1335,9,FALSE))</f>
        <v>0</v>
      </c>
      <c r="L1100" s="105">
        <f>VLOOKUP(D1100,'[1]Pension Expense Details'!$D$23:$S$1407,16,FALSE)</f>
        <v>247576</v>
      </c>
      <c r="M1100" s="105">
        <f>ROUND(('[1]68_InOutFlowsCurPrdAndPriorHist'!$F$28-'[1]68_InOutFlowsCurPrdAndPriorHist'!$F$31)*$H1100,0)-VLOOKUP(D1100,'[1]Pension Expense Details'!$D$23:$S$1407,12,FALSE)</f>
        <v>-41829</v>
      </c>
      <c r="N1100" s="105">
        <f>ROUND(('[1]68_InOutFlowsCurPrdAndPriorHist'!$F$29-'[1]68_InOutFlowsCurPrdAndPriorHist'!$F$32)*$H1100,0)-VLOOKUP(D1100,'[1]Pension Expense Details'!$D$23:$S$1407,13,FALSE)</f>
        <v>-316064</v>
      </c>
      <c r="O1100" s="105">
        <f>ROUND(('[1]68_InOutFlowsCurPrdAndPriorHist'!$F$30-'[1]68_InOutFlowsCurPrdAndPriorHist'!$F$33)*$H1100,0)-VLOOKUP(D1100,'[1]Pension Expense Details'!$D$23:$S$1407,14,FALSE)</f>
        <v>136676</v>
      </c>
      <c r="P1100" s="105">
        <f>ROUND((VLOOKUP(D1100,'[1]Schedule of Pension Amounts LW'!$B$15:$AC$1399,28,FALSE)-VLOOKUP(D1100,'[1]Schedule of Pension Amounts LW'!$B$15:$AC$1399,27,FALSE))*'[1]Schedule of Pension Amounts LW'!AD$4,0)+VLOOKUP(D1100,'[1]Schedule of Pension Amounts LW'!$B$15:$AH$1399,33,FALSE)-VLOOKUP(D1100,'[1]Pension Expense Details'!$D$23:$S$1407,15,FALSE)</f>
        <v>22082</v>
      </c>
      <c r="Q1100" s="98">
        <f t="shared" si="70"/>
        <v>2625355</v>
      </c>
      <c r="R1100" s="98">
        <f>ROUND('[1]68_InOutFlowsCurPrdAndPrior'!$D$32*IF(ISNA(VLOOKUP(D1100,'[1]Proportionate Shares'!$D$23:$I$1359,6,FALSE)),0,VLOOKUP(D1100,'[1]Proportionate Shares'!$D$23:$I$1359,6,FALSE)),0)</f>
        <v>11029</v>
      </c>
      <c r="S1100" s="98">
        <f>ROUND('[1]68_InOutFlowsCurPrdAndPrior'!$D$33*IF(ISNA(VLOOKUP(D1100,'[1]Proportionate Shares'!$D$23:$I$1359,6,FALSE)),0,VLOOKUP(D1100,'[1]Proportionate Shares'!$D$23:$I$1359,6,FALSE)),0)</f>
        <v>814514</v>
      </c>
      <c r="T1100" s="98">
        <f>ROUND('[1]68_InOutFlowsCurPrdAndPrior'!$D$35*IF(ISNA(VLOOKUP(D1100,'[1]Proportionate Shares'!$D$23:$I$1359,6,FALSE)),0,VLOOKUP(D1100,'[1]Proportionate Shares'!$D$23:$I$1359,6,FALSE)),0)</f>
        <v>157837</v>
      </c>
      <c r="U1100" s="98">
        <f>VLOOKUP(D1100,'[1]Schedule of Pension Amounts LW'!$B$15:$AS$1399,36,FALSE)</f>
        <v>263226</v>
      </c>
      <c r="V1100" s="99">
        <f t="shared" si="71"/>
        <v>1246606</v>
      </c>
      <c r="W1100" s="98">
        <f>ROUND('[1]68_InOutFlowsCurPrdAndPrior'!$F$32*IF(ISNA(VLOOKUP(D1100,'[1]Proportionate Shares'!$D$23:$I$1359,6,FALSE)),0,VLOOKUP(D1100,'[1]Proportionate Shares'!$D$23:$I$1359,6,FALSE)),0)</f>
        <v>91156</v>
      </c>
      <c r="X1100" s="98">
        <f>ROUND('[1]68_InOutFlowsCurPrdAndPrior'!$F$33*IF(ISNA(VLOOKUP(D1100,'[1]Proportionate Shares'!$D$23:$I$1359,6,FALSE)),0,VLOOKUP(D1100,'[1]Proportionate Shares'!$D$23:$I$1359,6,FALSE)),0)</f>
        <v>336596</v>
      </c>
      <c r="Y1100" s="98">
        <f>ROUND('[1]68_InOutFlowsCurPrdAndPrior'!$F$35*IF(ISNA(VLOOKUP(D1100,'[1]Proportionate Shares'!$D$23:$I$1359,6,FALSE)),0,VLOOKUP(D1100,'[1]Proportionate Shares'!$D$23:$I$1359,6,FALSE)),0)</f>
        <v>131476</v>
      </c>
      <c r="Z1100" s="98">
        <f>-VLOOKUP(D1100,'[1]Schedule of Pension Amounts LW'!$B$15:$AS$1399,37,FALSE)</f>
        <v>28</v>
      </c>
      <c r="AA1100" s="99">
        <f t="shared" si="72"/>
        <v>559256</v>
      </c>
      <c r="AB1100" s="72">
        <f>VLOOKUP(D1100,'[1]Pension Expense Details'!$D$22:$S$1407,16,FALSE)</f>
        <v>247576</v>
      </c>
      <c r="AC1100" s="72">
        <f t="shared" si="73"/>
        <v>330197</v>
      </c>
      <c r="AD1100" s="72">
        <f>VLOOKUP(D1100,'[1]Schedule of Pension Amounts LW'!$B$15:$W$1399,22,FALSE)</f>
        <v>577773</v>
      </c>
    </row>
    <row r="1101" spans="1:30" x14ac:dyDescent="0.3">
      <c r="A1101" s="104"/>
      <c r="B1101" s="33"/>
      <c r="C1101" s="33" t="str">
        <f>VLOOKUP(D1101,'[1]Employer information'!$I$3:$J$1391,2,FALSE)</f>
        <v xml:space="preserve">Public Education                                  </v>
      </c>
      <c r="D1101" s="33" t="str">
        <f>'[1]Schedule of Pension Amounts LW'!B1094</f>
        <v>1061</v>
      </c>
      <c r="E1101" s="33" t="str">
        <f>IF(ISNA(VLOOKUP(D1101,'[1]Proportionate Shares'!$D$23:$G$1400,2,FALSE)),"",VLOOKUP(D1101,'[1]Proportionate Shares'!$D$23:$G$1400,2,FALSE))</f>
        <v>093905</v>
      </c>
      <c r="F1101" s="33" t="str">
        <f>IF(ISNA(VLOOKUP(D1101,'[1]Proportionate Shares'!$D$23:$G$1400,3,FALSE)),"",VLOOKUP(D1101,'[1]Proportionate Shares'!$D$23:$G$1400,3,FALSE))</f>
        <v/>
      </c>
      <c r="G1101" s="34" t="str">
        <f>VLOOKUP(D1101,'[1]Employer information'!$A$3:$B$1390,2,FALSE)</f>
        <v>RICHARDS ISD</v>
      </c>
      <c r="H1101" s="36">
        <f>IF(ISNA(VLOOKUP(D1101,'[1]Proportionate Shares'!$D$23:$I$1377,6,FALSE)),0,VLOOKUP(D1101,'[1]Proportionate Shares'!$D$23:$I$1377,6,FALSE))</f>
        <v>7.2137519999999998E-6</v>
      </c>
      <c r="I1101" s="105">
        <f>VLOOKUP(D1101,'[1]Schedule of Pension Amounts LW'!$B$15:$E$1399,3,FALSE)</f>
        <v>381257</v>
      </c>
      <c r="J1101" s="105">
        <f>-IF(ISNA(VLOOKUP(D1101,'[1]Combined Contribution Amounts'!$A$2:$K$1335,5,FALSE)),0,VLOOKUP(D1101,'[1]Combined Contribution Amounts'!$A$2:$K$1335,5,FALSE))</f>
        <v>-25249</v>
      </c>
      <c r="K1101" s="105">
        <f>-IF(ISNA(VLOOKUP(D1101,'[1]Combined Contribution Amounts'!$A$2:$K$1335,7,FALSE)),0,VLOOKUP(D1101,'[1]Combined Contribution Amounts'!$A$2:$K$1335,7,FALSE))+-IF(ISNA(VLOOKUP(D1101,'[1]Combined Contribution Amounts'!$A$2:$K$1335,8,FALSE)),0,VLOOKUP(D1101,'[1]Combined Contribution Amounts'!$A$2:$K$1335,8,FALSE))+-IF(ISNA(VLOOKUP(D1101,'[1]Combined Contribution Amounts'!$A$2:$K$1335,9,FALSE)),0,VLOOKUP(D1101,'[1]Combined Contribution Amounts'!$A$2:$K$1335,9,FALSE))</f>
        <v>0</v>
      </c>
      <c r="L1101" s="105">
        <f>VLOOKUP(D1101,'[1]Pension Expense Details'!$D$23:$S$1407,16,FALSE)</f>
        <v>37260</v>
      </c>
      <c r="M1101" s="105">
        <f>ROUND(('[1]68_InOutFlowsCurPrdAndPriorHist'!$F$28-'[1]68_InOutFlowsCurPrdAndPriorHist'!$F$31)*$H1101,0)-VLOOKUP(D1101,'[1]Pension Expense Details'!$D$23:$S$1407,12,FALSE)</f>
        <v>-5975</v>
      </c>
      <c r="N1101" s="105">
        <f>ROUND(('[1]68_InOutFlowsCurPrdAndPriorHist'!$F$29-'[1]68_InOutFlowsCurPrdAndPriorHist'!$F$32)*$H1101,0)-VLOOKUP(D1101,'[1]Pension Expense Details'!$D$23:$S$1407,13,FALSE)</f>
        <v>-45145</v>
      </c>
      <c r="O1101" s="105">
        <f>ROUND(('[1]68_InOutFlowsCurPrdAndPriorHist'!$F$30-'[1]68_InOutFlowsCurPrdAndPriorHist'!$F$33)*$H1101,0)-VLOOKUP(D1101,'[1]Pension Expense Details'!$D$23:$S$1407,14,FALSE)</f>
        <v>19522</v>
      </c>
      <c r="P1101" s="105">
        <f>ROUND((VLOOKUP(D1101,'[1]Schedule of Pension Amounts LW'!$B$15:$AC$1399,28,FALSE)-VLOOKUP(D1101,'[1]Schedule of Pension Amounts LW'!$B$15:$AC$1399,27,FALSE))*'[1]Schedule of Pension Amounts LW'!AD$4,0)+VLOOKUP(D1101,'[1]Schedule of Pension Amounts LW'!$B$15:$AH$1399,33,FALSE)-VLOOKUP(D1101,'[1]Pension Expense Details'!$D$23:$S$1407,15,FALSE)</f>
        <v>13323</v>
      </c>
      <c r="Q1101" s="98">
        <f t="shared" si="70"/>
        <v>374993</v>
      </c>
      <c r="R1101" s="98">
        <f>ROUND('[1]68_InOutFlowsCurPrdAndPrior'!$D$32*IF(ISNA(VLOOKUP(D1101,'[1]Proportionate Shares'!$D$23:$I$1359,6,FALSE)),0,VLOOKUP(D1101,'[1]Proportionate Shares'!$D$23:$I$1359,6,FALSE)),0)</f>
        <v>1575</v>
      </c>
      <c r="S1101" s="98">
        <f>ROUND('[1]68_InOutFlowsCurPrdAndPrior'!$D$33*IF(ISNA(VLOOKUP(D1101,'[1]Proportionate Shares'!$D$23:$I$1359,6,FALSE)),0,VLOOKUP(D1101,'[1]Proportionate Shares'!$D$23:$I$1359,6,FALSE)),0)</f>
        <v>116341</v>
      </c>
      <c r="T1101" s="98">
        <f>ROUND('[1]68_InOutFlowsCurPrdAndPrior'!$D$35*IF(ISNA(VLOOKUP(D1101,'[1]Proportionate Shares'!$D$23:$I$1359,6,FALSE)),0,VLOOKUP(D1101,'[1]Proportionate Shares'!$D$23:$I$1359,6,FALSE)),0)</f>
        <v>22545</v>
      </c>
      <c r="U1101" s="98">
        <f>VLOOKUP(D1101,'[1]Schedule of Pension Amounts LW'!$B$15:$AS$1399,36,FALSE)</f>
        <v>38366</v>
      </c>
      <c r="V1101" s="99">
        <f t="shared" si="71"/>
        <v>178827</v>
      </c>
      <c r="W1101" s="98">
        <f>ROUND('[1]68_InOutFlowsCurPrdAndPrior'!$F$32*IF(ISNA(VLOOKUP(D1101,'[1]Proportionate Shares'!$D$23:$I$1359,6,FALSE)),0,VLOOKUP(D1101,'[1]Proportionate Shares'!$D$23:$I$1359,6,FALSE)),0)</f>
        <v>13020</v>
      </c>
      <c r="X1101" s="98">
        <f>ROUND('[1]68_InOutFlowsCurPrdAndPrior'!$F$33*IF(ISNA(VLOOKUP(D1101,'[1]Proportionate Shares'!$D$23:$I$1359,6,FALSE)),0,VLOOKUP(D1101,'[1]Proportionate Shares'!$D$23:$I$1359,6,FALSE)),0)</f>
        <v>48078</v>
      </c>
      <c r="Y1101" s="98">
        <f>ROUND('[1]68_InOutFlowsCurPrdAndPrior'!$F$35*IF(ISNA(VLOOKUP(D1101,'[1]Proportionate Shares'!$D$23:$I$1359,6,FALSE)),0,VLOOKUP(D1101,'[1]Proportionate Shares'!$D$23:$I$1359,6,FALSE)),0)</f>
        <v>18779</v>
      </c>
      <c r="Z1101" s="98">
        <f>-VLOOKUP(D1101,'[1]Schedule of Pension Amounts LW'!$B$15:$AS$1399,37,FALSE)</f>
        <v>48297</v>
      </c>
      <c r="AA1101" s="99">
        <f t="shared" si="72"/>
        <v>128174</v>
      </c>
      <c r="AB1101" s="72">
        <f>VLOOKUP(D1101,'[1]Pension Expense Details'!$D$22:$S$1407,16,FALSE)</f>
        <v>37260</v>
      </c>
      <c r="AC1101" s="72">
        <f t="shared" si="73"/>
        <v>34307</v>
      </c>
      <c r="AD1101" s="72">
        <f>VLOOKUP(D1101,'[1]Schedule of Pension Amounts LW'!$B$15:$W$1399,22,FALSE)</f>
        <v>71567</v>
      </c>
    </row>
    <row r="1102" spans="1:30" x14ac:dyDescent="0.3">
      <c r="A1102" s="104"/>
      <c r="B1102" s="33"/>
      <c r="C1102" s="33" t="str">
        <f>VLOOKUP(D1102,'[1]Employer information'!$I$3:$J$1391,2,FALSE)</f>
        <v xml:space="preserve">Public Education                                  </v>
      </c>
      <c r="D1102" s="33" t="str">
        <f>'[1]Schedule of Pension Amounts LW'!B1095</f>
        <v>1062</v>
      </c>
      <c r="E1102" s="33" t="str">
        <f>IF(ISNA(VLOOKUP(D1102,'[1]Proportionate Shares'!$D$23:$G$1400,2,FALSE)),"",VLOOKUP(D1102,'[1]Proportionate Shares'!$D$23:$G$1400,2,FALSE))</f>
        <v>057916</v>
      </c>
      <c r="F1102" s="33" t="str">
        <f>IF(ISNA(VLOOKUP(D1102,'[1]Proportionate Shares'!$D$23:$G$1400,3,FALSE)),"",VLOOKUP(D1102,'[1]Proportionate Shares'!$D$23:$G$1400,3,FALSE))</f>
        <v/>
      </c>
      <c r="G1102" s="34" t="str">
        <f>VLOOKUP(D1102,'[1]Employer information'!$A$3:$B$1390,2,FALSE)</f>
        <v>RICHARDSON ISD</v>
      </c>
      <c r="H1102" s="36">
        <f>IF(ISNA(VLOOKUP(D1102,'[1]Proportionate Shares'!$D$23:$I$1377,6,FALSE)),0,VLOOKUP(D1102,'[1]Proportionate Shares'!$D$23:$I$1377,6,FALSE))</f>
        <v>2.5638154290000001E-3</v>
      </c>
      <c r="I1102" s="105">
        <f>VLOOKUP(D1102,'[1]Schedule of Pension Amounts LW'!$B$15:$E$1399,3,FALSE)</f>
        <v>137594491</v>
      </c>
      <c r="J1102" s="105">
        <f>-IF(ISNA(VLOOKUP(D1102,'[1]Combined Contribution Amounts'!$A$2:$K$1335,5,FALSE)),0,VLOOKUP(D1102,'[1]Combined Contribution Amounts'!$A$2:$K$1335,5,FALSE))</f>
        <v>-8973663</v>
      </c>
      <c r="K1102" s="105">
        <f>-IF(ISNA(VLOOKUP(D1102,'[1]Combined Contribution Amounts'!$A$2:$K$1335,7,FALSE)),0,VLOOKUP(D1102,'[1]Combined Contribution Amounts'!$A$2:$K$1335,7,FALSE))+-IF(ISNA(VLOOKUP(D1102,'[1]Combined Contribution Amounts'!$A$2:$K$1335,8,FALSE)),0,VLOOKUP(D1102,'[1]Combined Contribution Amounts'!$A$2:$K$1335,8,FALSE))+-IF(ISNA(VLOOKUP(D1102,'[1]Combined Contribution Amounts'!$A$2:$K$1335,9,FALSE)),0,VLOOKUP(D1102,'[1]Combined Contribution Amounts'!$A$2:$K$1335,9,FALSE))</f>
        <v>0</v>
      </c>
      <c r="L1102" s="105">
        <f>VLOOKUP(D1102,'[1]Pension Expense Details'!$D$23:$S$1407,16,FALSE)</f>
        <v>12913151</v>
      </c>
      <c r="M1102" s="105">
        <f>ROUND(('[1]68_InOutFlowsCurPrdAndPriorHist'!$F$28-'[1]68_InOutFlowsCurPrdAndPriorHist'!$F$31)*$H1102,0)-VLOOKUP(D1102,'[1]Pension Expense Details'!$D$23:$S$1407,12,FALSE)</f>
        <v>-2123449</v>
      </c>
      <c r="N1102" s="105">
        <f>ROUND(('[1]68_InOutFlowsCurPrdAndPriorHist'!$F$29-'[1]68_InOutFlowsCurPrdAndPriorHist'!$F$32)*$H1102,0)-VLOOKUP(D1102,'[1]Pension Expense Details'!$D$23:$S$1407,13,FALSE)</f>
        <v>-16044880</v>
      </c>
      <c r="O1102" s="105">
        <f>ROUND(('[1]68_InOutFlowsCurPrdAndPriorHist'!$F$30-'[1]68_InOutFlowsCurPrdAndPriorHist'!$F$33)*$H1102,0)-VLOOKUP(D1102,'[1]Pension Expense Details'!$D$23:$S$1407,14,FALSE)</f>
        <v>6938302</v>
      </c>
      <c r="P1102" s="105">
        <f>ROUND((VLOOKUP(D1102,'[1]Schedule of Pension Amounts LW'!$B$15:$AC$1399,28,FALSE)-VLOOKUP(D1102,'[1]Schedule of Pension Amounts LW'!$B$15:$AC$1399,27,FALSE))*'[1]Schedule of Pension Amounts LW'!AD$4,0)+VLOOKUP(D1102,'[1]Schedule of Pension Amounts LW'!$B$15:$AH$1399,33,FALSE)-VLOOKUP(D1102,'[1]Pension Expense Details'!$D$23:$S$1407,15,FALSE)</f>
        <v>2971189</v>
      </c>
      <c r="Q1102" s="98">
        <f t="shared" si="70"/>
        <v>133275141</v>
      </c>
      <c r="R1102" s="98">
        <f>ROUND('[1]68_InOutFlowsCurPrdAndPrior'!$D$32*IF(ISNA(VLOOKUP(D1102,'[1]Proportionate Shares'!$D$23:$I$1359,6,FALSE)),0,VLOOKUP(D1102,'[1]Proportionate Shares'!$D$23:$I$1359,6,FALSE)),0)</f>
        <v>559875</v>
      </c>
      <c r="S1102" s="98">
        <f>ROUND('[1]68_InOutFlowsCurPrdAndPrior'!$D$33*IF(ISNA(VLOOKUP(D1102,'[1]Proportionate Shares'!$D$23:$I$1359,6,FALSE)),0,VLOOKUP(D1102,'[1]Proportionate Shares'!$D$23:$I$1359,6,FALSE)),0)</f>
        <v>41348494</v>
      </c>
      <c r="T1102" s="98">
        <f>ROUND('[1]68_InOutFlowsCurPrdAndPrior'!$D$35*IF(ISNA(VLOOKUP(D1102,'[1]Proportionate Shares'!$D$23:$I$1359,6,FALSE)),0,VLOOKUP(D1102,'[1]Proportionate Shares'!$D$23:$I$1359,6,FALSE)),0)</f>
        <v>8012542</v>
      </c>
      <c r="U1102" s="98">
        <f>VLOOKUP(D1102,'[1]Schedule of Pension Amounts LW'!$B$15:$AS$1399,36,FALSE)</f>
        <v>11688821</v>
      </c>
      <c r="V1102" s="99">
        <f t="shared" si="71"/>
        <v>61609732</v>
      </c>
      <c r="W1102" s="98">
        <f>ROUND('[1]68_InOutFlowsCurPrdAndPrior'!$F$32*IF(ISNA(VLOOKUP(D1102,'[1]Proportionate Shares'!$D$23:$I$1359,6,FALSE)),0,VLOOKUP(D1102,'[1]Proportionate Shares'!$D$23:$I$1359,6,FALSE)),0)</f>
        <v>4627524</v>
      </c>
      <c r="X1102" s="98">
        <f>ROUND('[1]68_InOutFlowsCurPrdAndPrior'!$F$33*IF(ISNA(VLOOKUP(D1102,'[1]Proportionate Shares'!$D$23:$I$1359,6,FALSE)),0,VLOOKUP(D1102,'[1]Proportionate Shares'!$D$23:$I$1359,6,FALSE)),0)</f>
        <v>17087154</v>
      </c>
      <c r="Y1102" s="98">
        <f>ROUND('[1]68_InOutFlowsCurPrdAndPrior'!$F$35*IF(ISNA(VLOOKUP(D1102,'[1]Proportionate Shares'!$D$23:$I$1359,6,FALSE)),0,VLOOKUP(D1102,'[1]Proportionate Shares'!$D$23:$I$1359,6,FALSE)),0)</f>
        <v>6674306</v>
      </c>
      <c r="Z1102" s="98">
        <f>-VLOOKUP(D1102,'[1]Schedule of Pension Amounts LW'!$B$15:$AS$1399,37,FALSE)</f>
        <v>60083</v>
      </c>
      <c r="AA1102" s="99">
        <f t="shared" si="72"/>
        <v>28449067</v>
      </c>
      <c r="AB1102" s="72">
        <f>VLOOKUP(D1102,'[1]Pension Expense Details'!$D$22:$S$1407,16,FALSE)</f>
        <v>12913151</v>
      </c>
      <c r="AC1102" s="72">
        <f t="shared" si="73"/>
        <v>14988345</v>
      </c>
      <c r="AD1102" s="72">
        <f>VLOOKUP(D1102,'[1]Schedule of Pension Amounts LW'!$B$15:$W$1399,22,FALSE)</f>
        <v>27901496</v>
      </c>
    </row>
    <row r="1103" spans="1:30" x14ac:dyDescent="0.3">
      <c r="A1103" s="104"/>
      <c r="B1103" s="33"/>
      <c r="C1103" s="33" t="str">
        <f>VLOOKUP(D1103,'[1]Employer information'!$I$3:$J$1391,2,FALSE)</f>
        <v xml:space="preserve">Public Education                                  </v>
      </c>
      <c r="D1103" s="33" t="str">
        <f>'[1]Schedule of Pension Amounts LW'!B1096</f>
        <v>1063</v>
      </c>
      <c r="E1103" s="33" t="str">
        <f>IF(ISNA(VLOOKUP(D1103,'[1]Proportionate Shares'!$D$23:$G$1400,2,FALSE)),"",VLOOKUP(D1103,'[1]Proportionate Shares'!$D$23:$G$1400,2,FALSE))</f>
        <v>206902</v>
      </c>
      <c r="F1103" s="33" t="str">
        <f>IF(ISNA(VLOOKUP(D1103,'[1]Proportionate Shares'!$D$23:$G$1400,3,FALSE)),"",VLOOKUP(D1103,'[1]Proportionate Shares'!$D$23:$G$1400,3,FALSE))</f>
        <v/>
      </c>
      <c r="G1103" s="34" t="str">
        <f>VLOOKUP(D1103,'[1]Employer information'!$A$3:$B$1390,2,FALSE)</f>
        <v>RICHLAND SPRINGS ISD</v>
      </c>
      <c r="H1103" s="36">
        <f>IF(ISNA(VLOOKUP(D1103,'[1]Proportionate Shares'!$D$23:$I$1377,6,FALSE)),0,VLOOKUP(D1103,'[1]Proportionate Shares'!$D$23:$I$1377,6,FALSE))</f>
        <v>9.2622519999999998E-6</v>
      </c>
      <c r="I1103" s="105">
        <f>VLOOKUP(D1103,'[1]Schedule of Pension Amounts LW'!$B$15:$E$1399,3,FALSE)</f>
        <v>452839</v>
      </c>
      <c r="J1103" s="105">
        <f>-IF(ISNA(VLOOKUP(D1103,'[1]Combined Contribution Amounts'!$A$2:$K$1335,5,FALSE)),0,VLOOKUP(D1103,'[1]Combined Contribution Amounts'!$A$2:$K$1335,5,FALSE))</f>
        <v>-32419</v>
      </c>
      <c r="K1103" s="105">
        <f>-IF(ISNA(VLOOKUP(D1103,'[1]Combined Contribution Amounts'!$A$2:$K$1335,7,FALSE)),0,VLOOKUP(D1103,'[1]Combined Contribution Amounts'!$A$2:$K$1335,7,FALSE))+-IF(ISNA(VLOOKUP(D1103,'[1]Combined Contribution Amounts'!$A$2:$K$1335,8,FALSE)),0,VLOOKUP(D1103,'[1]Combined Contribution Amounts'!$A$2:$K$1335,8,FALSE))+-IF(ISNA(VLOOKUP(D1103,'[1]Combined Contribution Amounts'!$A$2:$K$1335,9,FALSE)),0,VLOOKUP(D1103,'[1]Combined Contribution Amounts'!$A$2:$K$1335,9,FALSE))</f>
        <v>0</v>
      </c>
      <c r="L1103" s="105">
        <f>VLOOKUP(D1103,'[1]Pension Expense Details'!$D$23:$S$1407,16,FALSE)</f>
        <v>53605</v>
      </c>
      <c r="M1103" s="105">
        <f>ROUND(('[1]68_InOutFlowsCurPrdAndPriorHist'!$F$28-'[1]68_InOutFlowsCurPrdAndPriorHist'!$F$31)*$H1103,0)-VLOOKUP(D1103,'[1]Pension Expense Details'!$D$23:$S$1407,12,FALSE)</f>
        <v>-7671</v>
      </c>
      <c r="N1103" s="105">
        <f>ROUND(('[1]68_InOutFlowsCurPrdAndPriorHist'!$F$29-'[1]68_InOutFlowsCurPrdAndPriorHist'!$F$32)*$H1103,0)-VLOOKUP(D1103,'[1]Pension Expense Details'!$D$23:$S$1407,13,FALSE)</f>
        <v>-57965</v>
      </c>
      <c r="O1103" s="105">
        <f>ROUND(('[1]68_InOutFlowsCurPrdAndPriorHist'!$F$30-'[1]68_InOutFlowsCurPrdAndPriorHist'!$F$33)*$H1103,0)-VLOOKUP(D1103,'[1]Pension Expense Details'!$D$23:$S$1407,14,FALSE)</f>
        <v>25066</v>
      </c>
      <c r="P1103" s="105">
        <f>ROUND((VLOOKUP(D1103,'[1]Schedule of Pension Amounts LW'!$B$15:$AC$1399,28,FALSE)-VLOOKUP(D1103,'[1]Schedule of Pension Amounts LW'!$B$15:$AC$1399,27,FALSE))*'[1]Schedule of Pension Amounts LW'!AD$4,0)+VLOOKUP(D1103,'[1]Schedule of Pension Amounts LW'!$B$15:$AH$1399,33,FALSE)-VLOOKUP(D1103,'[1]Pension Expense Details'!$D$23:$S$1407,15,FALSE)</f>
        <v>48026</v>
      </c>
      <c r="Q1103" s="98">
        <f t="shared" si="70"/>
        <v>481481</v>
      </c>
      <c r="R1103" s="98">
        <f>ROUND('[1]68_InOutFlowsCurPrdAndPrior'!$D$32*IF(ISNA(VLOOKUP(D1103,'[1]Proportionate Shares'!$D$23:$I$1359,6,FALSE)),0,VLOOKUP(D1103,'[1]Proportionate Shares'!$D$23:$I$1359,6,FALSE)),0)</f>
        <v>2023</v>
      </c>
      <c r="S1103" s="98">
        <f>ROUND('[1]68_InOutFlowsCurPrdAndPrior'!$D$33*IF(ISNA(VLOOKUP(D1103,'[1]Proportionate Shares'!$D$23:$I$1359,6,FALSE)),0,VLOOKUP(D1103,'[1]Proportionate Shares'!$D$23:$I$1359,6,FALSE)),0)</f>
        <v>149379</v>
      </c>
      <c r="T1103" s="98">
        <f>ROUND('[1]68_InOutFlowsCurPrdAndPrior'!$D$35*IF(ISNA(VLOOKUP(D1103,'[1]Proportionate Shares'!$D$23:$I$1359,6,FALSE)),0,VLOOKUP(D1103,'[1]Proportionate Shares'!$D$23:$I$1359,6,FALSE)),0)</f>
        <v>28947</v>
      </c>
      <c r="U1103" s="98">
        <f>VLOOKUP(D1103,'[1]Schedule of Pension Amounts LW'!$B$15:$AS$1399,36,FALSE)</f>
        <v>84769</v>
      </c>
      <c r="V1103" s="99">
        <f t="shared" si="71"/>
        <v>265118</v>
      </c>
      <c r="W1103" s="98">
        <f>ROUND('[1]68_InOutFlowsCurPrdAndPrior'!$F$32*IF(ISNA(VLOOKUP(D1103,'[1]Proportionate Shares'!$D$23:$I$1359,6,FALSE)),0,VLOOKUP(D1103,'[1]Proportionate Shares'!$D$23:$I$1359,6,FALSE)),0)</f>
        <v>16718</v>
      </c>
      <c r="X1103" s="98">
        <f>ROUND('[1]68_InOutFlowsCurPrdAndPrior'!$F$33*IF(ISNA(VLOOKUP(D1103,'[1]Proportionate Shares'!$D$23:$I$1359,6,FALSE)),0,VLOOKUP(D1103,'[1]Proportionate Shares'!$D$23:$I$1359,6,FALSE)),0)</f>
        <v>61730</v>
      </c>
      <c r="Y1103" s="98">
        <f>ROUND('[1]68_InOutFlowsCurPrdAndPrior'!$F$35*IF(ISNA(VLOOKUP(D1103,'[1]Proportionate Shares'!$D$23:$I$1359,6,FALSE)),0,VLOOKUP(D1103,'[1]Proportionate Shares'!$D$23:$I$1359,6,FALSE)),0)</f>
        <v>24112</v>
      </c>
      <c r="Z1103" s="98">
        <f>-VLOOKUP(D1103,'[1]Schedule of Pension Amounts LW'!$B$15:$AS$1399,37,FALSE)</f>
        <v>6</v>
      </c>
      <c r="AA1103" s="99">
        <f t="shared" si="72"/>
        <v>102566</v>
      </c>
      <c r="AB1103" s="72">
        <f>VLOOKUP(D1103,'[1]Pension Expense Details'!$D$22:$S$1407,16,FALSE)</f>
        <v>53605</v>
      </c>
      <c r="AC1103" s="72">
        <f t="shared" si="73"/>
        <v>58578</v>
      </c>
      <c r="AD1103" s="72">
        <f>VLOOKUP(D1103,'[1]Schedule of Pension Amounts LW'!$B$15:$W$1399,22,FALSE)</f>
        <v>112183</v>
      </c>
    </row>
    <row r="1104" spans="1:30" x14ac:dyDescent="0.3">
      <c r="A1104" s="104"/>
      <c r="B1104" s="33"/>
      <c r="C1104" s="33" t="str">
        <f>VLOOKUP(D1104,'[1]Employer information'!$I$3:$J$1391,2,FALSE)</f>
        <v xml:space="preserve">Public Education                                  </v>
      </c>
      <c r="D1104" s="33" t="str">
        <f>'[1]Schedule of Pension Amounts LW'!B1097</f>
        <v>1065</v>
      </c>
      <c r="E1104" s="33" t="str">
        <f>IF(ISNA(VLOOKUP(D1104,'[1]Proportionate Shares'!$D$23:$G$1400,2,FALSE)),"",VLOOKUP(D1104,'[1]Proportionate Shares'!$D$23:$G$1400,2,FALSE))</f>
        <v>161912</v>
      </c>
      <c r="F1104" s="33" t="str">
        <f>IF(ISNA(VLOOKUP(D1104,'[1]Proportionate Shares'!$D$23:$G$1400,3,FALSE)),"",VLOOKUP(D1104,'[1]Proportionate Shares'!$D$23:$G$1400,3,FALSE))</f>
        <v/>
      </c>
      <c r="G1104" s="34" t="str">
        <f>VLOOKUP(D1104,'[1]Employer information'!$A$3:$B$1390,2,FALSE)</f>
        <v>RIESEL ISD</v>
      </c>
      <c r="H1104" s="36">
        <f>IF(ISNA(VLOOKUP(D1104,'[1]Proportionate Shares'!$D$23:$I$1377,6,FALSE)),0,VLOOKUP(D1104,'[1]Proportionate Shares'!$D$23:$I$1377,6,FALSE))</f>
        <v>3.0026395000000001E-5</v>
      </c>
      <c r="I1104" s="105">
        <f>VLOOKUP(D1104,'[1]Schedule of Pension Amounts LW'!$B$15:$E$1399,3,FALSE)</f>
        <v>1604291</v>
      </c>
      <c r="J1104" s="105">
        <f>-IF(ISNA(VLOOKUP(D1104,'[1]Combined Contribution Amounts'!$A$2:$K$1335,5,FALSE)),0,VLOOKUP(D1104,'[1]Combined Contribution Amounts'!$A$2:$K$1335,5,FALSE))</f>
        <v>-105096</v>
      </c>
      <c r="K1104" s="105">
        <f>-IF(ISNA(VLOOKUP(D1104,'[1]Combined Contribution Amounts'!$A$2:$K$1335,7,FALSE)),0,VLOOKUP(D1104,'[1]Combined Contribution Amounts'!$A$2:$K$1335,7,FALSE))+-IF(ISNA(VLOOKUP(D1104,'[1]Combined Contribution Amounts'!$A$2:$K$1335,8,FALSE)),0,VLOOKUP(D1104,'[1]Combined Contribution Amounts'!$A$2:$K$1335,8,FALSE))+-IF(ISNA(VLOOKUP(D1104,'[1]Combined Contribution Amounts'!$A$2:$K$1335,9,FALSE)),0,VLOOKUP(D1104,'[1]Combined Contribution Amounts'!$A$2:$K$1335,9,FALSE))</f>
        <v>0</v>
      </c>
      <c r="L1104" s="105">
        <f>VLOOKUP(D1104,'[1]Pension Expense Details'!$D$23:$S$1407,16,FALSE)</f>
        <v>152360</v>
      </c>
      <c r="M1104" s="105">
        <f>ROUND(('[1]68_InOutFlowsCurPrdAndPriorHist'!$F$28-'[1]68_InOutFlowsCurPrdAndPriorHist'!$F$31)*$H1104,0)-VLOOKUP(D1104,'[1]Pension Expense Details'!$D$23:$S$1407,12,FALSE)</f>
        <v>-24869</v>
      </c>
      <c r="N1104" s="105">
        <f>ROUND(('[1]68_InOutFlowsCurPrdAndPriorHist'!$F$29-'[1]68_InOutFlowsCurPrdAndPriorHist'!$F$32)*$H1104,0)-VLOOKUP(D1104,'[1]Pension Expense Details'!$D$23:$S$1407,13,FALSE)</f>
        <v>-187911</v>
      </c>
      <c r="O1104" s="105">
        <f>ROUND(('[1]68_InOutFlowsCurPrdAndPriorHist'!$F$30-'[1]68_InOutFlowsCurPrdAndPriorHist'!$F$33)*$H1104,0)-VLOOKUP(D1104,'[1]Pension Expense Details'!$D$23:$S$1407,14,FALSE)</f>
        <v>81258</v>
      </c>
      <c r="P1104" s="105">
        <f>ROUND((VLOOKUP(D1104,'[1]Schedule of Pension Amounts LW'!$B$15:$AC$1399,28,FALSE)-VLOOKUP(D1104,'[1]Schedule of Pension Amounts LW'!$B$15:$AC$1399,27,FALSE))*'[1]Schedule of Pension Amounts LW'!AD$4,0)+VLOOKUP(D1104,'[1]Schedule of Pension Amounts LW'!$B$15:$AH$1399,33,FALSE)-VLOOKUP(D1104,'[1]Pension Expense Details'!$D$23:$S$1407,15,FALSE)</f>
        <v>40833</v>
      </c>
      <c r="Q1104" s="98">
        <f t="shared" si="70"/>
        <v>1560866</v>
      </c>
      <c r="R1104" s="98">
        <f>ROUND('[1]68_InOutFlowsCurPrdAndPrior'!$D$32*IF(ISNA(VLOOKUP(D1104,'[1]Proportionate Shares'!$D$23:$I$1359,6,FALSE)),0,VLOOKUP(D1104,'[1]Proportionate Shares'!$D$23:$I$1359,6,FALSE)),0)</f>
        <v>6557</v>
      </c>
      <c r="S1104" s="98">
        <f>ROUND('[1]68_InOutFlowsCurPrdAndPrior'!$D$33*IF(ISNA(VLOOKUP(D1104,'[1]Proportionate Shares'!$D$23:$I$1359,6,FALSE)),0,VLOOKUP(D1104,'[1]Proportionate Shares'!$D$23:$I$1359,6,FALSE)),0)</f>
        <v>484257</v>
      </c>
      <c r="T1104" s="98">
        <f>ROUND('[1]68_InOutFlowsCurPrdAndPrior'!$D$35*IF(ISNA(VLOOKUP(D1104,'[1]Proportionate Shares'!$D$23:$I$1359,6,FALSE)),0,VLOOKUP(D1104,'[1]Proportionate Shares'!$D$23:$I$1359,6,FALSE)),0)</f>
        <v>93840</v>
      </c>
      <c r="U1104" s="98">
        <f>VLOOKUP(D1104,'[1]Schedule of Pension Amounts LW'!$B$15:$AS$1399,36,FALSE)</f>
        <v>201303</v>
      </c>
      <c r="V1104" s="99">
        <f t="shared" si="71"/>
        <v>785957</v>
      </c>
      <c r="W1104" s="98">
        <f>ROUND('[1]68_InOutFlowsCurPrdAndPrior'!$F$32*IF(ISNA(VLOOKUP(D1104,'[1]Proportionate Shares'!$D$23:$I$1359,6,FALSE)),0,VLOOKUP(D1104,'[1]Proportionate Shares'!$D$23:$I$1359,6,FALSE)),0)</f>
        <v>54196</v>
      </c>
      <c r="X1104" s="98">
        <f>ROUND('[1]68_InOutFlowsCurPrdAndPrior'!$F$33*IF(ISNA(VLOOKUP(D1104,'[1]Proportionate Shares'!$D$23:$I$1359,6,FALSE)),0,VLOOKUP(D1104,'[1]Proportionate Shares'!$D$23:$I$1359,6,FALSE)),0)</f>
        <v>200118</v>
      </c>
      <c r="Y1104" s="98">
        <f>ROUND('[1]68_InOutFlowsCurPrdAndPrior'!$F$35*IF(ISNA(VLOOKUP(D1104,'[1]Proportionate Shares'!$D$23:$I$1359,6,FALSE)),0,VLOOKUP(D1104,'[1]Proportionate Shares'!$D$23:$I$1359,6,FALSE)),0)</f>
        <v>78167</v>
      </c>
      <c r="Z1104" s="98">
        <f>-VLOOKUP(D1104,'[1]Schedule of Pension Amounts LW'!$B$15:$AS$1399,37,FALSE)</f>
        <v>17</v>
      </c>
      <c r="AA1104" s="99">
        <f t="shared" si="72"/>
        <v>332498</v>
      </c>
      <c r="AB1104" s="72">
        <f>VLOOKUP(D1104,'[1]Pension Expense Details'!$D$22:$S$1407,16,FALSE)</f>
        <v>152360</v>
      </c>
      <c r="AC1104" s="72">
        <f t="shared" si="73"/>
        <v>197603</v>
      </c>
      <c r="AD1104" s="72">
        <f>VLOOKUP(D1104,'[1]Schedule of Pension Amounts LW'!$B$15:$W$1399,22,FALSE)</f>
        <v>349963</v>
      </c>
    </row>
    <row r="1105" spans="1:30" x14ac:dyDescent="0.3">
      <c r="A1105" s="104"/>
      <c r="B1105" s="33"/>
      <c r="C1105" s="33" t="str">
        <f>VLOOKUP(D1105,'[1]Employer information'!$I$3:$J$1391,2,FALSE)</f>
        <v xml:space="preserve">Public Education                                  </v>
      </c>
      <c r="D1105" s="33" t="str">
        <f>'[1]Schedule of Pension Amounts LW'!B1098</f>
        <v>1067</v>
      </c>
      <c r="E1105" s="33" t="str">
        <f>IF(ISNA(VLOOKUP(D1105,'[1]Proportionate Shares'!$D$23:$G$1400,2,FALSE)),"",VLOOKUP(D1105,'[1]Proportionate Shares'!$D$23:$G$1400,2,FALSE))</f>
        <v>214901</v>
      </c>
      <c r="F1105" s="33" t="str">
        <f>IF(ISNA(VLOOKUP(D1105,'[1]Proportionate Shares'!$D$23:$G$1400,3,FALSE)),"",VLOOKUP(D1105,'[1]Proportionate Shares'!$D$23:$G$1400,3,FALSE))</f>
        <v/>
      </c>
      <c r="G1105" s="34" t="str">
        <f>VLOOKUP(D1105,'[1]Employer information'!$A$3:$B$1390,2,FALSE)</f>
        <v>RIO GRANDE CITY CISD</v>
      </c>
      <c r="H1105" s="36">
        <f>IF(ISNA(VLOOKUP(D1105,'[1]Proportionate Shares'!$D$23:$I$1377,6,FALSE)),0,VLOOKUP(D1105,'[1]Proportionate Shares'!$D$23:$I$1377,6,FALSE))</f>
        <v>7.0026274299999996E-4</v>
      </c>
      <c r="I1105" s="105">
        <f>VLOOKUP(D1105,'[1]Schedule of Pension Amounts LW'!$B$15:$E$1399,3,FALSE)</f>
        <v>36685959</v>
      </c>
      <c r="J1105" s="105">
        <f>-IF(ISNA(VLOOKUP(D1105,'[1]Combined Contribution Amounts'!$A$2:$K$1335,5,FALSE)),0,VLOOKUP(D1105,'[1]Combined Contribution Amounts'!$A$2:$K$1335,5,FALSE))</f>
        <v>-2451004</v>
      </c>
      <c r="K1105" s="105">
        <f>-IF(ISNA(VLOOKUP(D1105,'[1]Combined Contribution Amounts'!$A$2:$K$1335,7,FALSE)),0,VLOOKUP(D1105,'[1]Combined Contribution Amounts'!$A$2:$K$1335,7,FALSE))+-IF(ISNA(VLOOKUP(D1105,'[1]Combined Contribution Amounts'!$A$2:$K$1335,8,FALSE)),0,VLOOKUP(D1105,'[1]Combined Contribution Amounts'!$A$2:$K$1335,8,FALSE))+-IF(ISNA(VLOOKUP(D1105,'[1]Combined Contribution Amounts'!$A$2:$K$1335,9,FALSE)),0,VLOOKUP(D1105,'[1]Combined Contribution Amounts'!$A$2:$K$1335,9,FALSE))</f>
        <v>0</v>
      </c>
      <c r="L1105" s="105">
        <f>VLOOKUP(D1105,'[1]Pension Expense Details'!$D$23:$S$1407,16,FALSE)</f>
        <v>3667782</v>
      </c>
      <c r="M1105" s="105">
        <f>ROUND(('[1]68_InOutFlowsCurPrdAndPriorHist'!$F$28-'[1]68_InOutFlowsCurPrdAndPriorHist'!$F$31)*$H1105,0)-VLOOKUP(D1105,'[1]Pension Expense Details'!$D$23:$S$1407,12,FALSE)</f>
        <v>-579984</v>
      </c>
      <c r="N1105" s="105">
        <f>ROUND(('[1]68_InOutFlowsCurPrdAndPriorHist'!$F$29-'[1]68_InOutFlowsCurPrdAndPriorHist'!$F$32)*$H1105,0)-VLOOKUP(D1105,'[1]Pension Expense Details'!$D$23:$S$1407,13,FALSE)</f>
        <v>-4382387</v>
      </c>
      <c r="O1105" s="105">
        <f>ROUND(('[1]68_InOutFlowsCurPrdAndPriorHist'!$F$30-'[1]68_InOutFlowsCurPrdAndPriorHist'!$F$33)*$H1105,0)-VLOOKUP(D1105,'[1]Pension Expense Details'!$D$23:$S$1407,14,FALSE)</f>
        <v>1895080</v>
      </c>
      <c r="P1105" s="105">
        <f>ROUND((VLOOKUP(D1105,'[1]Schedule of Pension Amounts LW'!$B$15:$AC$1399,28,FALSE)-VLOOKUP(D1105,'[1]Schedule of Pension Amounts LW'!$B$15:$AC$1399,27,FALSE))*'[1]Schedule of Pension Amounts LW'!AD$4,0)+VLOOKUP(D1105,'[1]Schedule of Pension Amounts LW'!$B$15:$AH$1399,33,FALSE)-VLOOKUP(D1105,'[1]Pension Expense Details'!$D$23:$S$1407,15,FALSE)</f>
        <v>1566401</v>
      </c>
      <c r="Q1105" s="98">
        <f t="shared" si="70"/>
        <v>36401847</v>
      </c>
      <c r="R1105" s="98">
        <f>ROUND('[1]68_InOutFlowsCurPrdAndPrior'!$D$32*IF(ISNA(VLOOKUP(D1105,'[1]Proportionate Shares'!$D$23:$I$1359,6,FALSE)),0,VLOOKUP(D1105,'[1]Proportionate Shares'!$D$23:$I$1359,6,FALSE)),0)</f>
        <v>152920</v>
      </c>
      <c r="S1105" s="98">
        <f>ROUND('[1]68_InOutFlowsCurPrdAndPrior'!$D$33*IF(ISNA(VLOOKUP(D1105,'[1]Proportionate Shares'!$D$23:$I$1359,6,FALSE)),0,VLOOKUP(D1105,'[1]Proportionate Shares'!$D$23:$I$1359,6,FALSE)),0)</f>
        <v>11293641</v>
      </c>
      <c r="T1105" s="98">
        <f>ROUND('[1]68_InOutFlowsCurPrdAndPrior'!$D$35*IF(ISNA(VLOOKUP(D1105,'[1]Proportionate Shares'!$D$23:$I$1359,6,FALSE)),0,VLOOKUP(D1105,'[1]Proportionate Shares'!$D$23:$I$1359,6,FALSE)),0)</f>
        <v>2188490</v>
      </c>
      <c r="U1105" s="98">
        <f>VLOOKUP(D1105,'[1]Schedule of Pension Amounts LW'!$B$15:$AS$1399,36,FALSE)</f>
        <v>3562119</v>
      </c>
      <c r="V1105" s="99">
        <f t="shared" si="71"/>
        <v>17197170</v>
      </c>
      <c r="W1105" s="98">
        <f>ROUND('[1]68_InOutFlowsCurPrdAndPrior'!$F$32*IF(ISNA(VLOOKUP(D1105,'[1]Proportionate Shares'!$D$23:$I$1359,6,FALSE)),0,VLOOKUP(D1105,'[1]Proportionate Shares'!$D$23:$I$1359,6,FALSE)),0)</f>
        <v>1263930</v>
      </c>
      <c r="X1105" s="98">
        <f>ROUND('[1]68_InOutFlowsCurPrdAndPrior'!$F$33*IF(ISNA(VLOOKUP(D1105,'[1]Proportionate Shares'!$D$23:$I$1359,6,FALSE)),0,VLOOKUP(D1105,'[1]Proportionate Shares'!$D$23:$I$1359,6,FALSE)),0)</f>
        <v>4667067</v>
      </c>
      <c r="Y1105" s="98">
        <f>ROUND('[1]68_InOutFlowsCurPrdAndPrior'!$F$35*IF(ISNA(VLOOKUP(D1105,'[1]Proportionate Shares'!$D$23:$I$1359,6,FALSE)),0,VLOOKUP(D1105,'[1]Proportionate Shares'!$D$23:$I$1359,6,FALSE)),0)</f>
        <v>1822974</v>
      </c>
      <c r="Z1105" s="98">
        <f>-VLOOKUP(D1105,'[1]Schedule of Pension Amounts LW'!$B$15:$AS$1399,37,FALSE)</f>
        <v>2055329</v>
      </c>
      <c r="AA1105" s="99">
        <f t="shared" si="72"/>
        <v>9809300</v>
      </c>
      <c r="AB1105" s="72">
        <f>VLOOKUP(D1105,'[1]Pension Expense Details'!$D$22:$S$1407,16,FALSE)</f>
        <v>3667782</v>
      </c>
      <c r="AC1105" s="72">
        <f t="shared" si="73"/>
        <v>3689221</v>
      </c>
      <c r="AD1105" s="72">
        <f>VLOOKUP(D1105,'[1]Schedule of Pension Amounts LW'!$B$15:$W$1399,22,FALSE)</f>
        <v>7357003</v>
      </c>
    </row>
    <row r="1106" spans="1:30" x14ac:dyDescent="0.3">
      <c r="A1106" s="104"/>
      <c r="B1106" s="33"/>
      <c r="C1106" s="33" t="str">
        <f>VLOOKUP(D1106,'[1]Employer information'!$I$3:$J$1391,2,FALSE)</f>
        <v xml:space="preserve">Public Education                                  </v>
      </c>
      <c r="D1106" s="33" t="str">
        <f>'[1]Schedule of Pension Amounts LW'!B1099</f>
        <v>1068</v>
      </c>
      <c r="E1106" s="33" t="str">
        <f>IF(ISNA(VLOOKUP(D1106,'[1]Proportionate Shares'!$D$23:$G$1400,2,FALSE)),"",VLOOKUP(D1106,'[1]Proportionate Shares'!$D$23:$G$1400,2,FALSE))</f>
        <v>031911</v>
      </c>
      <c r="F1106" s="33" t="str">
        <f>IF(ISNA(VLOOKUP(D1106,'[1]Proportionate Shares'!$D$23:$G$1400,3,FALSE)),"",VLOOKUP(D1106,'[1]Proportionate Shares'!$D$23:$G$1400,3,FALSE))</f>
        <v/>
      </c>
      <c r="G1106" s="34" t="str">
        <f>VLOOKUP(D1106,'[1]Employer information'!$A$3:$B$1390,2,FALSE)</f>
        <v>RIO HONDO ISD</v>
      </c>
      <c r="H1106" s="36">
        <f>IF(ISNA(VLOOKUP(D1106,'[1]Proportionate Shares'!$D$23:$I$1377,6,FALSE)),0,VLOOKUP(D1106,'[1]Proportionate Shares'!$D$23:$I$1377,6,FALSE))</f>
        <v>1.1740052899999999E-4</v>
      </c>
      <c r="I1106" s="105">
        <f>VLOOKUP(D1106,'[1]Schedule of Pension Amounts LW'!$B$15:$E$1399,3,FALSE)</f>
        <v>6413390</v>
      </c>
      <c r="J1106" s="105">
        <f>-IF(ISNA(VLOOKUP(D1106,'[1]Combined Contribution Amounts'!$A$2:$K$1335,5,FALSE)),0,VLOOKUP(D1106,'[1]Combined Contribution Amounts'!$A$2:$K$1335,5,FALSE))</f>
        <v>-410916</v>
      </c>
      <c r="K1106" s="105">
        <f>-IF(ISNA(VLOOKUP(D1106,'[1]Combined Contribution Amounts'!$A$2:$K$1335,7,FALSE)),0,VLOOKUP(D1106,'[1]Combined Contribution Amounts'!$A$2:$K$1335,7,FALSE))+-IF(ISNA(VLOOKUP(D1106,'[1]Combined Contribution Amounts'!$A$2:$K$1335,8,FALSE)),0,VLOOKUP(D1106,'[1]Combined Contribution Amounts'!$A$2:$K$1335,8,FALSE))+-IF(ISNA(VLOOKUP(D1106,'[1]Combined Contribution Amounts'!$A$2:$K$1335,9,FALSE)),0,VLOOKUP(D1106,'[1]Combined Contribution Amounts'!$A$2:$K$1335,9,FALSE))</f>
        <v>0</v>
      </c>
      <c r="L1106" s="105">
        <f>VLOOKUP(D1106,'[1]Pension Expense Details'!$D$23:$S$1407,16,FALSE)</f>
        <v>573590</v>
      </c>
      <c r="M1106" s="105">
        <f>ROUND(('[1]68_InOutFlowsCurPrdAndPriorHist'!$F$28-'[1]68_InOutFlowsCurPrdAndPriorHist'!$F$31)*$H1106,0)-VLOOKUP(D1106,'[1]Pension Expense Details'!$D$23:$S$1407,12,FALSE)</f>
        <v>-97236</v>
      </c>
      <c r="N1106" s="105">
        <f>ROUND(('[1]68_InOutFlowsCurPrdAndPriorHist'!$F$29-'[1]68_InOutFlowsCurPrdAndPriorHist'!$F$32)*$H1106,0)-VLOOKUP(D1106,'[1]Pension Expense Details'!$D$23:$S$1407,13,FALSE)</f>
        <v>-734717</v>
      </c>
      <c r="O1106" s="105">
        <f>ROUND(('[1]68_InOutFlowsCurPrdAndPriorHist'!$F$30-'[1]68_InOutFlowsCurPrdAndPriorHist'!$F$33)*$H1106,0)-VLOOKUP(D1106,'[1]Pension Expense Details'!$D$23:$S$1407,14,FALSE)</f>
        <v>317714</v>
      </c>
      <c r="P1106" s="105">
        <f>ROUND((VLOOKUP(D1106,'[1]Schedule of Pension Amounts LW'!$B$15:$AC$1399,28,FALSE)-VLOOKUP(D1106,'[1]Schedule of Pension Amounts LW'!$B$15:$AC$1399,27,FALSE))*'[1]Schedule of Pension Amounts LW'!AD$4,0)+VLOOKUP(D1106,'[1]Schedule of Pension Amounts LW'!$B$15:$AH$1399,33,FALSE)-VLOOKUP(D1106,'[1]Pension Expense Details'!$D$23:$S$1407,15,FALSE)</f>
        <v>41022</v>
      </c>
      <c r="Q1106" s="98">
        <f t="shared" si="70"/>
        <v>6102847</v>
      </c>
      <c r="R1106" s="98">
        <f>ROUND('[1]68_InOutFlowsCurPrdAndPrior'!$D$32*IF(ISNA(VLOOKUP(D1106,'[1]Proportionate Shares'!$D$23:$I$1359,6,FALSE)),0,VLOOKUP(D1106,'[1]Proportionate Shares'!$D$23:$I$1359,6,FALSE)),0)</f>
        <v>25637</v>
      </c>
      <c r="S1106" s="98">
        <f>ROUND('[1]68_InOutFlowsCurPrdAndPrior'!$D$33*IF(ISNA(VLOOKUP(D1106,'[1]Proportionate Shares'!$D$23:$I$1359,6,FALSE)),0,VLOOKUP(D1106,'[1]Proportionate Shares'!$D$23:$I$1359,6,FALSE)),0)</f>
        <v>1893403</v>
      </c>
      <c r="T1106" s="98">
        <f>ROUND('[1]68_InOutFlowsCurPrdAndPrior'!$D$35*IF(ISNA(VLOOKUP(D1106,'[1]Proportionate Shares'!$D$23:$I$1359,6,FALSE)),0,VLOOKUP(D1106,'[1]Proportionate Shares'!$D$23:$I$1359,6,FALSE)),0)</f>
        <v>366905</v>
      </c>
      <c r="U1106" s="98">
        <f>VLOOKUP(D1106,'[1]Schedule of Pension Amounts LW'!$B$15:$AS$1399,36,FALSE)</f>
        <v>532839</v>
      </c>
      <c r="V1106" s="99">
        <f t="shared" si="71"/>
        <v>2818784</v>
      </c>
      <c r="W1106" s="98">
        <f>ROUND('[1]68_InOutFlowsCurPrdAndPrior'!$F$32*IF(ISNA(VLOOKUP(D1106,'[1]Proportionate Shares'!$D$23:$I$1359,6,FALSE)),0,VLOOKUP(D1106,'[1]Proportionate Shares'!$D$23:$I$1359,6,FALSE)),0)</f>
        <v>211901</v>
      </c>
      <c r="X1106" s="98">
        <f>ROUND('[1]68_InOutFlowsCurPrdAndPrior'!$F$33*IF(ISNA(VLOOKUP(D1106,'[1]Proportionate Shares'!$D$23:$I$1359,6,FALSE)),0,VLOOKUP(D1106,'[1]Proportionate Shares'!$D$23:$I$1359,6,FALSE)),0)</f>
        <v>782444</v>
      </c>
      <c r="Y1106" s="98">
        <f>ROUND('[1]68_InOutFlowsCurPrdAndPrior'!$F$35*IF(ISNA(VLOOKUP(D1106,'[1]Proportionate Shares'!$D$23:$I$1359,6,FALSE)),0,VLOOKUP(D1106,'[1]Proportionate Shares'!$D$23:$I$1359,6,FALSE)),0)</f>
        <v>305625</v>
      </c>
      <c r="Z1106" s="98">
        <f>-VLOOKUP(D1106,'[1]Schedule of Pension Amounts LW'!$B$15:$AS$1399,37,FALSE)</f>
        <v>180408</v>
      </c>
      <c r="AA1106" s="99">
        <f t="shared" si="72"/>
        <v>1480378</v>
      </c>
      <c r="AB1106" s="72">
        <f>VLOOKUP(D1106,'[1]Pension Expense Details'!$D$22:$S$1407,16,FALSE)</f>
        <v>573590</v>
      </c>
      <c r="AC1106" s="72">
        <f t="shared" si="73"/>
        <v>683551</v>
      </c>
      <c r="AD1106" s="72">
        <f>VLOOKUP(D1106,'[1]Schedule of Pension Amounts LW'!$B$15:$W$1399,22,FALSE)</f>
        <v>1257141</v>
      </c>
    </row>
    <row r="1107" spans="1:30" x14ac:dyDescent="0.3">
      <c r="A1107" s="104"/>
      <c r="B1107" s="33"/>
      <c r="C1107" s="33" t="str">
        <f>VLOOKUP(D1107,'[1]Employer information'!$I$3:$J$1391,2,FALSE)</f>
        <v xml:space="preserve">Public Education                                  </v>
      </c>
      <c r="D1107" s="33" t="str">
        <f>'[1]Schedule of Pension Amounts LW'!B1100</f>
        <v>1069</v>
      </c>
      <c r="E1107" s="33" t="str">
        <f>IF(ISNA(VLOOKUP(D1107,'[1]Proportionate Shares'!$D$23:$G$1400,2,FALSE)),"",VLOOKUP(D1107,'[1]Proportionate Shares'!$D$23:$G$1400,2,FALSE))</f>
        <v>126907</v>
      </c>
      <c r="F1107" s="33" t="str">
        <f>IF(ISNA(VLOOKUP(D1107,'[1]Proportionate Shares'!$D$23:$G$1400,3,FALSE)),"",VLOOKUP(D1107,'[1]Proportionate Shares'!$D$23:$G$1400,3,FALSE))</f>
        <v/>
      </c>
      <c r="G1107" s="34" t="str">
        <f>VLOOKUP(D1107,'[1]Employer information'!$A$3:$B$1390,2,FALSE)</f>
        <v>RIO VISTA ISD</v>
      </c>
      <c r="H1107" s="36">
        <f>IF(ISNA(VLOOKUP(D1107,'[1]Proportionate Shares'!$D$23:$I$1377,6,FALSE)),0,VLOOKUP(D1107,'[1]Proportionate Shares'!$D$23:$I$1377,6,FALSE))</f>
        <v>4.6611538000000003E-5</v>
      </c>
      <c r="I1107" s="105">
        <f>VLOOKUP(D1107,'[1]Schedule of Pension Amounts LW'!$B$15:$E$1399,3,FALSE)</f>
        <v>1998260</v>
      </c>
      <c r="J1107" s="105">
        <f>-IF(ISNA(VLOOKUP(D1107,'[1]Combined Contribution Amounts'!$A$2:$K$1335,5,FALSE)),0,VLOOKUP(D1107,'[1]Combined Contribution Amounts'!$A$2:$K$1335,5,FALSE))</f>
        <v>-163146</v>
      </c>
      <c r="K1107" s="105">
        <f>-IF(ISNA(VLOOKUP(D1107,'[1]Combined Contribution Amounts'!$A$2:$K$1335,7,FALSE)),0,VLOOKUP(D1107,'[1]Combined Contribution Amounts'!$A$2:$K$1335,7,FALSE))+-IF(ISNA(VLOOKUP(D1107,'[1]Combined Contribution Amounts'!$A$2:$K$1335,8,FALSE)),0,VLOOKUP(D1107,'[1]Combined Contribution Amounts'!$A$2:$K$1335,8,FALSE))+-IF(ISNA(VLOOKUP(D1107,'[1]Combined Contribution Amounts'!$A$2:$K$1335,9,FALSE)),0,VLOOKUP(D1107,'[1]Combined Contribution Amounts'!$A$2:$K$1335,9,FALSE))</f>
        <v>0</v>
      </c>
      <c r="L1107" s="105">
        <f>VLOOKUP(D1107,'[1]Pension Expense Details'!$D$23:$S$1407,16,FALSE)</f>
        <v>313872</v>
      </c>
      <c r="M1107" s="105">
        <f>ROUND(('[1]68_InOutFlowsCurPrdAndPriorHist'!$F$28-'[1]68_InOutFlowsCurPrdAndPriorHist'!$F$31)*$H1107,0)-VLOOKUP(D1107,'[1]Pension Expense Details'!$D$23:$S$1407,12,FALSE)</f>
        <v>-38606</v>
      </c>
      <c r="N1107" s="105">
        <f>ROUND(('[1]68_InOutFlowsCurPrdAndPriorHist'!$F$29-'[1]68_InOutFlowsCurPrdAndPriorHist'!$F$32)*$H1107,0)-VLOOKUP(D1107,'[1]Pension Expense Details'!$D$23:$S$1407,13,FALSE)</f>
        <v>-291705</v>
      </c>
      <c r="O1107" s="105">
        <f>ROUND(('[1]68_InOutFlowsCurPrdAndPriorHist'!$F$30-'[1]68_InOutFlowsCurPrdAndPriorHist'!$F$33)*$H1107,0)-VLOOKUP(D1107,'[1]Pension Expense Details'!$D$23:$S$1407,14,FALSE)</f>
        <v>126142</v>
      </c>
      <c r="P1107" s="105">
        <f>ROUND((VLOOKUP(D1107,'[1]Schedule of Pension Amounts LW'!$B$15:$AC$1399,28,FALSE)-VLOOKUP(D1107,'[1]Schedule of Pension Amounts LW'!$B$15:$AC$1399,27,FALSE))*'[1]Schedule of Pension Amounts LW'!AD$4,0)+VLOOKUP(D1107,'[1]Schedule of Pension Amounts LW'!$B$15:$AH$1399,33,FALSE)-VLOOKUP(D1107,'[1]Pension Expense Details'!$D$23:$S$1407,15,FALSE)</f>
        <v>478196</v>
      </c>
      <c r="Q1107" s="98">
        <f t="shared" si="70"/>
        <v>2423013</v>
      </c>
      <c r="R1107" s="98">
        <f>ROUND('[1]68_InOutFlowsCurPrdAndPrior'!$D$32*IF(ISNA(VLOOKUP(D1107,'[1]Proportionate Shares'!$D$23:$I$1359,6,FALSE)),0,VLOOKUP(D1107,'[1]Proportionate Shares'!$D$23:$I$1359,6,FALSE)),0)</f>
        <v>10179</v>
      </c>
      <c r="S1107" s="98">
        <f>ROUND('[1]68_InOutFlowsCurPrdAndPrior'!$D$33*IF(ISNA(VLOOKUP(D1107,'[1]Proportionate Shares'!$D$23:$I$1359,6,FALSE)),0,VLOOKUP(D1107,'[1]Proportionate Shares'!$D$23:$I$1359,6,FALSE)),0)</f>
        <v>751738</v>
      </c>
      <c r="T1107" s="98">
        <f>ROUND('[1]68_InOutFlowsCurPrdAndPrior'!$D$35*IF(ISNA(VLOOKUP(D1107,'[1]Proportionate Shares'!$D$23:$I$1359,6,FALSE)),0,VLOOKUP(D1107,'[1]Proportionate Shares'!$D$23:$I$1359,6,FALSE)),0)</f>
        <v>145672</v>
      </c>
      <c r="U1107" s="98">
        <f>VLOOKUP(D1107,'[1]Schedule of Pension Amounts LW'!$B$15:$AS$1399,36,FALSE)</f>
        <v>470479</v>
      </c>
      <c r="V1107" s="99">
        <f t="shared" si="71"/>
        <v>1378068</v>
      </c>
      <c r="W1107" s="98">
        <f>ROUND('[1]68_InOutFlowsCurPrdAndPrior'!$F$32*IF(ISNA(VLOOKUP(D1107,'[1]Proportionate Shares'!$D$23:$I$1359,6,FALSE)),0,VLOOKUP(D1107,'[1]Proportionate Shares'!$D$23:$I$1359,6,FALSE)),0)</f>
        <v>84131</v>
      </c>
      <c r="X1107" s="98">
        <f>ROUND('[1]68_InOutFlowsCurPrdAndPrior'!$F$33*IF(ISNA(VLOOKUP(D1107,'[1]Proportionate Shares'!$D$23:$I$1359,6,FALSE)),0,VLOOKUP(D1107,'[1]Proportionate Shares'!$D$23:$I$1359,6,FALSE)),0)</f>
        <v>310654</v>
      </c>
      <c r="Y1107" s="98">
        <f>ROUND('[1]68_InOutFlowsCurPrdAndPrior'!$F$35*IF(ISNA(VLOOKUP(D1107,'[1]Proportionate Shares'!$D$23:$I$1359,6,FALSE)),0,VLOOKUP(D1107,'[1]Proportionate Shares'!$D$23:$I$1359,6,FALSE)),0)</f>
        <v>121342</v>
      </c>
      <c r="Z1107" s="98">
        <f>-VLOOKUP(D1107,'[1]Schedule of Pension Amounts LW'!$B$15:$AS$1399,37,FALSE)</f>
        <v>44391</v>
      </c>
      <c r="AA1107" s="99">
        <f t="shared" si="72"/>
        <v>560518</v>
      </c>
      <c r="AB1107" s="72">
        <f>VLOOKUP(D1107,'[1]Pension Expense Details'!$D$22:$S$1407,16,FALSE)</f>
        <v>313872</v>
      </c>
      <c r="AC1107" s="72">
        <f t="shared" si="73"/>
        <v>236017</v>
      </c>
      <c r="AD1107" s="72">
        <f>VLOOKUP(D1107,'[1]Schedule of Pension Amounts LW'!$B$15:$W$1399,22,FALSE)</f>
        <v>549889</v>
      </c>
    </row>
    <row r="1108" spans="1:30" x14ac:dyDescent="0.3">
      <c r="A1108" s="104"/>
      <c r="B1108" s="33"/>
      <c r="C1108" s="33" t="str">
        <f>VLOOKUP(D1108,'[1]Employer information'!$I$3:$J$1391,2,FALSE)</f>
        <v xml:space="preserve">Public Education                                  </v>
      </c>
      <c r="D1108" s="33" t="str">
        <f>'[1]Schedule of Pension Amounts LW'!B1101</f>
        <v>1070</v>
      </c>
      <c r="E1108" s="33" t="str">
        <f>IF(ISNA(VLOOKUP(D1108,'[1]Proportionate Shares'!$D$23:$G$1400,2,FALSE)),"",VLOOKUP(D1108,'[1]Proportionate Shares'!$D$23:$G$1400,2,FALSE))</f>
        <v>067908</v>
      </c>
      <c r="F1108" s="33" t="str">
        <f>IF(ISNA(VLOOKUP(D1108,'[1]Proportionate Shares'!$D$23:$G$1400,3,FALSE)),"",VLOOKUP(D1108,'[1]Proportionate Shares'!$D$23:$G$1400,3,FALSE))</f>
        <v/>
      </c>
      <c r="G1108" s="34" t="str">
        <f>VLOOKUP(D1108,'[1]Employer information'!$A$3:$B$1390,2,FALSE)</f>
        <v>RISING STAR ISD</v>
      </c>
      <c r="H1108" s="36">
        <f>IF(ISNA(VLOOKUP(D1108,'[1]Proportionate Shares'!$D$23:$I$1377,6,FALSE)),0,VLOOKUP(D1108,'[1]Proportionate Shares'!$D$23:$I$1377,6,FALSE))</f>
        <v>7.5128840000000001E-6</v>
      </c>
      <c r="I1108" s="105">
        <f>VLOOKUP(D1108,'[1]Schedule of Pension Amounts LW'!$B$15:$E$1399,3,FALSE)</f>
        <v>450960</v>
      </c>
      <c r="J1108" s="105">
        <f>-IF(ISNA(VLOOKUP(D1108,'[1]Combined Contribution Amounts'!$A$2:$K$1335,5,FALSE)),0,VLOOKUP(D1108,'[1]Combined Contribution Amounts'!$A$2:$K$1335,5,FALSE))</f>
        <v>-26296</v>
      </c>
      <c r="K1108" s="105">
        <f>-IF(ISNA(VLOOKUP(D1108,'[1]Combined Contribution Amounts'!$A$2:$K$1335,7,FALSE)),0,VLOOKUP(D1108,'[1]Combined Contribution Amounts'!$A$2:$K$1335,7,FALSE))+-IF(ISNA(VLOOKUP(D1108,'[1]Combined Contribution Amounts'!$A$2:$K$1335,8,FALSE)),0,VLOOKUP(D1108,'[1]Combined Contribution Amounts'!$A$2:$K$1335,8,FALSE))+-IF(ISNA(VLOOKUP(D1108,'[1]Combined Contribution Amounts'!$A$2:$K$1335,9,FALSE)),0,VLOOKUP(D1108,'[1]Combined Contribution Amounts'!$A$2:$K$1335,9,FALSE))</f>
        <v>0</v>
      </c>
      <c r="L1108" s="105">
        <f>VLOOKUP(D1108,'[1]Pension Expense Details'!$D$23:$S$1407,16,FALSE)</f>
        <v>30334</v>
      </c>
      <c r="M1108" s="105">
        <f>ROUND(('[1]68_InOutFlowsCurPrdAndPriorHist'!$F$28-'[1]68_InOutFlowsCurPrdAndPriorHist'!$F$31)*$H1108,0)-VLOOKUP(D1108,'[1]Pension Expense Details'!$D$23:$S$1407,12,FALSE)</f>
        <v>-6223</v>
      </c>
      <c r="N1108" s="105">
        <f>ROUND(('[1]68_InOutFlowsCurPrdAndPriorHist'!$F$29-'[1]68_InOutFlowsCurPrdAndPriorHist'!$F$32)*$H1108,0)-VLOOKUP(D1108,'[1]Pension Expense Details'!$D$23:$S$1407,13,FALSE)</f>
        <v>-47017</v>
      </c>
      <c r="O1108" s="105">
        <f>ROUND(('[1]68_InOutFlowsCurPrdAndPriorHist'!$F$30-'[1]68_InOutFlowsCurPrdAndPriorHist'!$F$33)*$H1108,0)-VLOOKUP(D1108,'[1]Pension Expense Details'!$D$23:$S$1407,14,FALSE)</f>
        <v>20332</v>
      </c>
      <c r="P1108" s="105">
        <f>ROUND((VLOOKUP(D1108,'[1]Schedule of Pension Amounts LW'!$B$15:$AC$1399,28,FALSE)-VLOOKUP(D1108,'[1]Schedule of Pension Amounts LW'!$B$15:$AC$1399,27,FALSE))*'[1]Schedule of Pension Amounts LW'!AD$4,0)+VLOOKUP(D1108,'[1]Schedule of Pension Amounts LW'!$B$15:$AH$1399,33,FALSE)-VLOOKUP(D1108,'[1]Pension Expense Details'!$D$23:$S$1407,15,FALSE)</f>
        <v>-31547</v>
      </c>
      <c r="Q1108" s="98">
        <f t="shared" si="70"/>
        <v>390543</v>
      </c>
      <c r="R1108" s="98">
        <f>ROUND('[1]68_InOutFlowsCurPrdAndPrior'!$D$32*IF(ISNA(VLOOKUP(D1108,'[1]Proportionate Shares'!$D$23:$I$1359,6,FALSE)),0,VLOOKUP(D1108,'[1]Proportionate Shares'!$D$23:$I$1359,6,FALSE)),0)</f>
        <v>1641</v>
      </c>
      <c r="S1108" s="98">
        <f>ROUND('[1]68_InOutFlowsCurPrdAndPrior'!$D$33*IF(ISNA(VLOOKUP(D1108,'[1]Proportionate Shares'!$D$23:$I$1359,6,FALSE)),0,VLOOKUP(D1108,'[1]Proportionate Shares'!$D$23:$I$1359,6,FALSE)),0)</f>
        <v>121166</v>
      </c>
      <c r="T1108" s="98">
        <f>ROUND('[1]68_InOutFlowsCurPrdAndPrior'!$D$35*IF(ISNA(VLOOKUP(D1108,'[1]Proportionate Shares'!$D$23:$I$1359,6,FALSE)),0,VLOOKUP(D1108,'[1]Proportionate Shares'!$D$23:$I$1359,6,FALSE)),0)</f>
        <v>23480</v>
      </c>
      <c r="U1108" s="98">
        <f>VLOOKUP(D1108,'[1]Schedule of Pension Amounts LW'!$B$15:$AS$1399,36,FALSE)</f>
        <v>39032</v>
      </c>
      <c r="V1108" s="99">
        <f t="shared" si="71"/>
        <v>185319</v>
      </c>
      <c r="W1108" s="98">
        <f>ROUND('[1]68_InOutFlowsCurPrdAndPrior'!$F$32*IF(ISNA(VLOOKUP(D1108,'[1]Proportionate Shares'!$D$23:$I$1359,6,FALSE)),0,VLOOKUP(D1108,'[1]Proportionate Shares'!$D$23:$I$1359,6,FALSE)),0)</f>
        <v>13560</v>
      </c>
      <c r="X1108" s="98">
        <f>ROUND('[1]68_InOutFlowsCurPrdAndPrior'!$F$33*IF(ISNA(VLOOKUP(D1108,'[1]Proportionate Shares'!$D$23:$I$1359,6,FALSE)),0,VLOOKUP(D1108,'[1]Proportionate Shares'!$D$23:$I$1359,6,FALSE)),0)</f>
        <v>50071</v>
      </c>
      <c r="Y1108" s="98">
        <f>ROUND('[1]68_InOutFlowsCurPrdAndPrior'!$F$35*IF(ISNA(VLOOKUP(D1108,'[1]Proportionate Shares'!$D$23:$I$1359,6,FALSE)),0,VLOOKUP(D1108,'[1]Proportionate Shares'!$D$23:$I$1359,6,FALSE)),0)</f>
        <v>19558</v>
      </c>
      <c r="Z1108" s="98">
        <f>-VLOOKUP(D1108,'[1]Schedule of Pension Amounts LW'!$B$15:$AS$1399,37,FALSE)</f>
        <v>59361</v>
      </c>
      <c r="AA1108" s="99">
        <f t="shared" si="72"/>
        <v>142550</v>
      </c>
      <c r="AB1108" s="72">
        <f>VLOOKUP(D1108,'[1]Pension Expense Details'!$D$22:$S$1407,16,FALSE)</f>
        <v>30334</v>
      </c>
      <c r="AC1108" s="72">
        <f t="shared" si="73"/>
        <v>36300</v>
      </c>
      <c r="AD1108" s="72">
        <f>VLOOKUP(D1108,'[1]Schedule of Pension Amounts LW'!$B$15:$W$1399,22,FALSE)</f>
        <v>66634</v>
      </c>
    </row>
    <row r="1109" spans="1:30" x14ac:dyDescent="0.3">
      <c r="A1109" s="104"/>
      <c r="B1109" s="33"/>
      <c r="C1109" s="33" t="str">
        <f>VLOOKUP(D1109,'[1]Employer information'!$I$3:$J$1391,2,FALSE)</f>
        <v xml:space="preserve">Public Education                                  </v>
      </c>
      <c r="D1109" s="33" t="str">
        <f>'[1]Schedule of Pension Amounts LW'!B1102</f>
        <v>1334</v>
      </c>
      <c r="E1109" s="33" t="str">
        <f>IF(ISNA(VLOOKUP(D1109,'[1]Proportionate Shares'!$D$23:$G$1400,2,FALSE)),"",VLOOKUP(D1109,'[1]Proportionate Shares'!$D$23:$G$1400,2,FALSE))</f>
        <v>188902</v>
      </c>
      <c r="F1109" s="33" t="str">
        <f>IF(ISNA(VLOOKUP(D1109,'[1]Proportionate Shares'!$D$23:$G$1400,3,FALSE)),"",VLOOKUP(D1109,'[1]Proportionate Shares'!$D$23:$G$1400,3,FALSE))</f>
        <v/>
      </c>
      <c r="G1109" s="34" t="str">
        <f>VLOOKUP(D1109,'[1]Employer information'!$A$3:$B$1390,2,FALSE)</f>
        <v>RIVER ROAD ISD</v>
      </c>
      <c r="H1109" s="36">
        <f>IF(ISNA(VLOOKUP(D1109,'[1]Proportionate Shares'!$D$23:$I$1377,6,FALSE)),0,VLOOKUP(D1109,'[1]Proportionate Shares'!$D$23:$I$1377,6,FALSE))</f>
        <v>7.8587294000000003E-5</v>
      </c>
      <c r="I1109" s="105">
        <f>VLOOKUP(D1109,'[1]Schedule of Pension Amounts LW'!$B$15:$E$1399,3,FALSE)</f>
        <v>3962552</v>
      </c>
      <c r="J1109" s="105">
        <f>-IF(ISNA(VLOOKUP(D1109,'[1]Combined Contribution Amounts'!$A$2:$K$1335,5,FALSE)),0,VLOOKUP(D1109,'[1]Combined Contribution Amounts'!$A$2:$K$1335,5,FALSE))</f>
        <v>-275065</v>
      </c>
      <c r="K1109" s="105">
        <f>-IF(ISNA(VLOOKUP(D1109,'[1]Combined Contribution Amounts'!$A$2:$K$1335,7,FALSE)),0,VLOOKUP(D1109,'[1]Combined Contribution Amounts'!$A$2:$K$1335,7,FALSE))+-IF(ISNA(VLOOKUP(D1109,'[1]Combined Contribution Amounts'!$A$2:$K$1335,8,FALSE)),0,VLOOKUP(D1109,'[1]Combined Contribution Amounts'!$A$2:$K$1335,8,FALSE))+-IF(ISNA(VLOOKUP(D1109,'[1]Combined Contribution Amounts'!$A$2:$K$1335,9,FALSE)),0,VLOOKUP(D1109,'[1]Combined Contribution Amounts'!$A$2:$K$1335,9,FALSE))</f>
        <v>0</v>
      </c>
      <c r="L1109" s="105">
        <f>VLOOKUP(D1109,'[1]Pension Expense Details'!$D$23:$S$1407,16,FALSE)</f>
        <v>435909</v>
      </c>
      <c r="M1109" s="105">
        <f>ROUND(('[1]68_InOutFlowsCurPrdAndPriorHist'!$F$28-'[1]68_InOutFlowsCurPrdAndPriorHist'!$F$31)*$H1109,0)-VLOOKUP(D1109,'[1]Pension Expense Details'!$D$23:$S$1407,12,FALSE)</f>
        <v>-65089</v>
      </c>
      <c r="N1109" s="105">
        <f>ROUND(('[1]68_InOutFlowsCurPrdAndPriorHist'!$F$29-'[1]68_InOutFlowsCurPrdAndPriorHist'!$F$32)*$H1109,0)-VLOOKUP(D1109,'[1]Pension Expense Details'!$D$23:$S$1407,13,FALSE)</f>
        <v>-491816</v>
      </c>
      <c r="O1109" s="105">
        <f>ROUND(('[1]68_InOutFlowsCurPrdAndPriorHist'!$F$30-'[1]68_InOutFlowsCurPrdAndPriorHist'!$F$33)*$H1109,0)-VLOOKUP(D1109,'[1]Pension Expense Details'!$D$23:$S$1407,14,FALSE)</f>
        <v>212676</v>
      </c>
      <c r="P1109" s="105">
        <f>ROUND((VLOOKUP(D1109,'[1]Schedule of Pension Amounts LW'!$B$15:$AC$1399,28,FALSE)-VLOOKUP(D1109,'[1]Schedule of Pension Amounts LW'!$B$15:$AC$1399,27,FALSE))*'[1]Schedule of Pension Amounts LW'!AD$4,0)+VLOOKUP(D1109,'[1]Schedule of Pension Amounts LW'!$B$15:$AH$1399,33,FALSE)-VLOOKUP(D1109,'[1]Pension Expense Details'!$D$23:$S$1407,15,FALSE)</f>
        <v>306046</v>
      </c>
      <c r="Q1109" s="98">
        <f t="shared" si="70"/>
        <v>4085213</v>
      </c>
      <c r="R1109" s="98">
        <f>ROUND('[1]68_InOutFlowsCurPrdAndPrior'!$D$32*IF(ISNA(VLOOKUP(D1109,'[1]Proportionate Shares'!$D$23:$I$1359,6,FALSE)),0,VLOOKUP(D1109,'[1]Proportionate Shares'!$D$23:$I$1359,6,FALSE)),0)</f>
        <v>17162</v>
      </c>
      <c r="S1109" s="98">
        <f>ROUND('[1]68_InOutFlowsCurPrdAndPrior'!$D$33*IF(ISNA(VLOOKUP(D1109,'[1]Proportionate Shares'!$D$23:$I$1359,6,FALSE)),0,VLOOKUP(D1109,'[1]Proportionate Shares'!$D$23:$I$1359,6,FALSE)),0)</f>
        <v>1267434</v>
      </c>
      <c r="T1109" s="98">
        <f>ROUND('[1]68_InOutFlowsCurPrdAndPrior'!$D$35*IF(ISNA(VLOOKUP(D1109,'[1]Proportionate Shares'!$D$23:$I$1359,6,FALSE)),0,VLOOKUP(D1109,'[1]Proportionate Shares'!$D$23:$I$1359,6,FALSE)),0)</f>
        <v>245604</v>
      </c>
      <c r="U1109" s="98">
        <f>VLOOKUP(D1109,'[1]Schedule of Pension Amounts LW'!$B$15:$AS$1399,36,FALSE)</f>
        <v>555529</v>
      </c>
      <c r="V1109" s="99">
        <f t="shared" si="71"/>
        <v>2085729</v>
      </c>
      <c r="W1109" s="98">
        <f>ROUND('[1]68_InOutFlowsCurPrdAndPrior'!$F$32*IF(ISNA(VLOOKUP(D1109,'[1]Proportionate Shares'!$D$23:$I$1359,6,FALSE)),0,VLOOKUP(D1109,'[1]Proportionate Shares'!$D$23:$I$1359,6,FALSE)),0)</f>
        <v>141845</v>
      </c>
      <c r="X1109" s="98">
        <f>ROUND('[1]68_InOutFlowsCurPrdAndPrior'!$F$33*IF(ISNA(VLOOKUP(D1109,'[1]Proportionate Shares'!$D$23:$I$1359,6,FALSE)),0,VLOOKUP(D1109,'[1]Proportionate Shares'!$D$23:$I$1359,6,FALSE)),0)</f>
        <v>523764</v>
      </c>
      <c r="Y1109" s="98">
        <f>ROUND('[1]68_InOutFlowsCurPrdAndPrior'!$F$35*IF(ISNA(VLOOKUP(D1109,'[1]Proportionate Shares'!$D$23:$I$1359,6,FALSE)),0,VLOOKUP(D1109,'[1]Proportionate Shares'!$D$23:$I$1359,6,FALSE)),0)</f>
        <v>204584</v>
      </c>
      <c r="Z1109" s="98">
        <f>-VLOOKUP(D1109,'[1]Schedule of Pension Amounts LW'!$B$15:$AS$1399,37,FALSE)</f>
        <v>43958</v>
      </c>
      <c r="AA1109" s="99">
        <f t="shared" si="72"/>
        <v>914151</v>
      </c>
      <c r="AB1109" s="72">
        <f>VLOOKUP(D1109,'[1]Pension Expense Details'!$D$22:$S$1407,16,FALSE)</f>
        <v>435909</v>
      </c>
      <c r="AC1109" s="72">
        <f t="shared" si="73"/>
        <v>453235</v>
      </c>
      <c r="AD1109" s="72">
        <f>VLOOKUP(D1109,'[1]Schedule of Pension Amounts LW'!$B$15:$W$1399,22,FALSE)</f>
        <v>889144</v>
      </c>
    </row>
    <row r="1110" spans="1:30" x14ac:dyDescent="0.3">
      <c r="A1110" s="104"/>
      <c r="B1110" s="33"/>
      <c r="C1110" s="33" t="str">
        <f>VLOOKUP(D1110,'[1]Employer information'!$I$3:$J$1391,2,FALSE)</f>
        <v xml:space="preserve">Public Education                                  </v>
      </c>
      <c r="D1110" s="33" t="str">
        <f>'[1]Schedule of Pension Amounts LW'!B1103</f>
        <v>0404</v>
      </c>
      <c r="E1110" s="33" t="str">
        <f>IF(ISNA(VLOOKUP(D1110,'[1]Proportionate Shares'!$D$23:$G$1400,2,FALSE)),"",VLOOKUP(D1110,'[1]Proportionate Shares'!$D$23:$G$1400,2,FALSE))</f>
        <v>194903</v>
      </c>
      <c r="F1110" s="33" t="str">
        <f>IF(ISNA(VLOOKUP(D1110,'[1]Proportionate Shares'!$D$23:$G$1400,3,FALSE)),"",VLOOKUP(D1110,'[1]Proportionate Shares'!$D$23:$G$1400,3,FALSE))</f>
        <v xml:space="preserve">   </v>
      </c>
      <c r="G1110" s="34" t="str">
        <f>VLOOKUP(D1110,'[1]Employer information'!$A$3:$B$1390,2,FALSE)</f>
        <v>RIVERCREST ISD</v>
      </c>
      <c r="H1110" s="36">
        <f>IF(ISNA(VLOOKUP(D1110,'[1]Proportionate Shares'!$D$23:$I$1377,6,FALSE)),0,VLOOKUP(D1110,'[1]Proportionate Shares'!$D$23:$I$1377,6,FALSE))</f>
        <v>3.0389810999999998E-5</v>
      </c>
      <c r="I1110" s="105">
        <f>VLOOKUP(D1110,'[1]Schedule of Pension Amounts LW'!$B$15:$E$1399,3,FALSE)</f>
        <v>1671478</v>
      </c>
      <c r="J1110" s="105">
        <f>-IF(ISNA(VLOOKUP(D1110,'[1]Combined Contribution Amounts'!$A$2:$K$1335,5,FALSE)),0,VLOOKUP(D1110,'[1]Combined Contribution Amounts'!$A$2:$K$1335,5,FALSE))</f>
        <v>-106368</v>
      </c>
      <c r="K1110" s="105">
        <f>-IF(ISNA(VLOOKUP(D1110,'[1]Combined Contribution Amounts'!$A$2:$K$1335,7,FALSE)),0,VLOOKUP(D1110,'[1]Combined Contribution Amounts'!$A$2:$K$1335,7,FALSE))+-IF(ISNA(VLOOKUP(D1110,'[1]Combined Contribution Amounts'!$A$2:$K$1335,8,FALSE)),0,VLOOKUP(D1110,'[1]Combined Contribution Amounts'!$A$2:$K$1335,8,FALSE))+-IF(ISNA(VLOOKUP(D1110,'[1]Combined Contribution Amounts'!$A$2:$K$1335,9,FALSE)),0,VLOOKUP(D1110,'[1]Combined Contribution Amounts'!$A$2:$K$1335,9,FALSE))</f>
        <v>0</v>
      </c>
      <c r="L1110" s="105">
        <f>VLOOKUP(D1110,'[1]Pension Expense Details'!$D$23:$S$1407,16,FALSE)</f>
        <v>146695</v>
      </c>
      <c r="M1110" s="105">
        <f>ROUND(('[1]68_InOutFlowsCurPrdAndPriorHist'!$F$28-'[1]68_InOutFlowsCurPrdAndPriorHist'!$F$31)*$H1110,0)-VLOOKUP(D1110,'[1]Pension Expense Details'!$D$23:$S$1407,12,FALSE)</f>
        <v>-25170</v>
      </c>
      <c r="N1110" s="105">
        <f>ROUND(('[1]68_InOutFlowsCurPrdAndPriorHist'!$F$29-'[1]68_InOutFlowsCurPrdAndPriorHist'!$F$32)*$H1110,0)-VLOOKUP(D1110,'[1]Pension Expense Details'!$D$23:$S$1407,13,FALSE)</f>
        <v>-190186</v>
      </c>
      <c r="O1110" s="105">
        <f>ROUND(('[1]68_InOutFlowsCurPrdAndPriorHist'!$F$30-'[1]68_InOutFlowsCurPrdAndPriorHist'!$F$33)*$H1110,0)-VLOOKUP(D1110,'[1]Pension Expense Details'!$D$23:$S$1407,14,FALSE)</f>
        <v>82242</v>
      </c>
      <c r="P1110" s="105">
        <f>ROUND((VLOOKUP(D1110,'[1]Schedule of Pension Amounts LW'!$B$15:$AC$1399,28,FALSE)-VLOOKUP(D1110,'[1]Schedule of Pension Amounts LW'!$B$15:$AC$1399,27,FALSE))*'[1]Schedule of Pension Amounts LW'!AD$4,0)+VLOOKUP(D1110,'[1]Schedule of Pension Amounts LW'!$B$15:$AH$1399,33,FALSE)-VLOOKUP(D1110,'[1]Pension Expense Details'!$D$23:$S$1407,15,FALSE)</f>
        <v>1066</v>
      </c>
      <c r="Q1110" s="98">
        <f t="shared" ref="Q1110:Q1173" si="74">SUM(I1110:K1110,L1110:P1110)</f>
        <v>1579757</v>
      </c>
      <c r="R1110" s="98">
        <f>ROUND('[1]68_InOutFlowsCurPrdAndPrior'!$D$32*IF(ISNA(VLOOKUP(D1110,'[1]Proportionate Shares'!$D$23:$I$1359,6,FALSE)),0,VLOOKUP(D1110,'[1]Proportionate Shares'!$D$23:$I$1359,6,FALSE)),0)</f>
        <v>6636</v>
      </c>
      <c r="S1110" s="98">
        <f>ROUND('[1]68_InOutFlowsCurPrdAndPrior'!$D$33*IF(ISNA(VLOOKUP(D1110,'[1]Proportionate Shares'!$D$23:$I$1359,6,FALSE)),0,VLOOKUP(D1110,'[1]Proportionate Shares'!$D$23:$I$1359,6,FALSE)),0)</f>
        <v>490118</v>
      </c>
      <c r="T1110" s="98">
        <f>ROUND('[1]68_InOutFlowsCurPrdAndPrior'!$D$35*IF(ISNA(VLOOKUP(D1110,'[1]Proportionate Shares'!$D$23:$I$1359,6,FALSE)),0,VLOOKUP(D1110,'[1]Proportionate Shares'!$D$23:$I$1359,6,FALSE)),0)</f>
        <v>94975</v>
      </c>
      <c r="U1110" s="98">
        <f>VLOOKUP(D1110,'[1]Schedule of Pension Amounts LW'!$B$15:$AS$1399,36,FALSE)</f>
        <v>177487</v>
      </c>
      <c r="V1110" s="99">
        <f t="shared" si="71"/>
        <v>769216</v>
      </c>
      <c r="W1110" s="98">
        <f>ROUND('[1]68_InOutFlowsCurPrdAndPrior'!$F$32*IF(ISNA(VLOOKUP(D1110,'[1]Proportionate Shares'!$D$23:$I$1359,6,FALSE)),0,VLOOKUP(D1110,'[1]Proportionate Shares'!$D$23:$I$1359,6,FALSE)),0)</f>
        <v>54852</v>
      </c>
      <c r="X1110" s="98">
        <f>ROUND('[1]68_InOutFlowsCurPrdAndPrior'!$F$33*IF(ISNA(VLOOKUP(D1110,'[1]Proportionate Shares'!$D$23:$I$1359,6,FALSE)),0,VLOOKUP(D1110,'[1]Proportionate Shares'!$D$23:$I$1359,6,FALSE)),0)</f>
        <v>202540</v>
      </c>
      <c r="Y1110" s="98">
        <f>ROUND('[1]68_InOutFlowsCurPrdAndPrior'!$F$35*IF(ISNA(VLOOKUP(D1110,'[1]Proportionate Shares'!$D$23:$I$1359,6,FALSE)),0,VLOOKUP(D1110,'[1]Proportionate Shares'!$D$23:$I$1359,6,FALSE)),0)</f>
        <v>79113</v>
      </c>
      <c r="Z1110" s="98">
        <f>-VLOOKUP(D1110,'[1]Schedule of Pension Amounts LW'!$B$15:$AS$1399,37,FALSE)</f>
        <v>41178</v>
      </c>
      <c r="AA1110" s="99">
        <f t="shared" si="72"/>
        <v>377683</v>
      </c>
      <c r="AB1110" s="72">
        <f>VLOOKUP(D1110,'[1]Pension Expense Details'!$D$22:$S$1407,16,FALSE)</f>
        <v>146695</v>
      </c>
      <c r="AC1110" s="72">
        <f t="shared" si="73"/>
        <v>202688</v>
      </c>
      <c r="AD1110" s="72">
        <f>VLOOKUP(D1110,'[1]Schedule of Pension Amounts LW'!$B$15:$W$1399,22,FALSE)</f>
        <v>349383</v>
      </c>
    </row>
    <row r="1111" spans="1:30" x14ac:dyDescent="0.3">
      <c r="A1111" s="104"/>
      <c r="B1111" s="33"/>
      <c r="C1111" s="33" t="str">
        <f>VLOOKUP(D1111,'[1]Employer information'!$I$3:$J$1391,2,FALSE)</f>
        <v xml:space="preserve">Public Education                                  </v>
      </c>
      <c r="D1111" s="33" t="str">
        <f>'[1]Schedule of Pension Amounts LW'!B1104</f>
        <v>1072</v>
      </c>
      <c r="E1111" s="33" t="str">
        <f>IF(ISNA(VLOOKUP(D1111,'[1]Proportionate Shares'!$D$23:$G$1400,2,FALSE)),"",VLOOKUP(D1111,'[1]Proportionate Shares'!$D$23:$G$1400,2,FALSE))</f>
        <v>137903</v>
      </c>
      <c r="F1111" s="33" t="str">
        <f>IF(ISNA(VLOOKUP(D1111,'[1]Proportionate Shares'!$D$23:$G$1400,3,FALSE)),"",VLOOKUP(D1111,'[1]Proportionate Shares'!$D$23:$G$1400,3,FALSE))</f>
        <v/>
      </c>
      <c r="G1111" s="34" t="str">
        <f>VLOOKUP(D1111,'[1]Employer information'!$A$3:$B$1390,2,FALSE)</f>
        <v>RIVIERA ISD</v>
      </c>
      <c r="H1111" s="36">
        <f>IF(ISNA(VLOOKUP(D1111,'[1]Proportionate Shares'!$D$23:$I$1377,6,FALSE)),0,VLOOKUP(D1111,'[1]Proportionate Shares'!$D$23:$I$1377,6,FALSE))</f>
        <v>2.9746975999999999E-5</v>
      </c>
      <c r="I1111" s="105">
        <f>VLOOKUP(D1111,'[1]Schedule of Pension Amounts LW'!$B$15:$E$1399,3,FALSE)</f>
        <v>1759121</v>
      </c>
      <c r="J1111" s="105">
        <f>-IF(ISNA(VLOOKUP(D1111,'[1]Combined Contribution Amounts'!$A$2:$K$1335,5,FALSE)),0,VLOOKUP(D1111,'[1]Combined Contribution Amounts'!$A$2:$K$1335,5,FALSE))</f>
        <v>-104118</v>
      </c>
      <c r="K1111" s="105">
        <f>-IF(ISNA(VLOOKUP(D1111,'[1]Combined Contribution Amounts'!$A$2:$K$1335,7,FALSE)),0,VLOOKUP(D1111,'[1]Combined Contribution Amounts'!$A$2:$K$1335,7,FALSE))+-IF(ISNA(VLOOKUP(D1111,'[1]Combined Contribution Amounts'!$A$2:$K$1335,8,FALSE)),0,VLOOKUP(D1111,'[1]Combined Contribution Amounts'!$A$2:$K$1335,8,FALSE))+-IF(ISNA(VLOOKUP(D1111,'[1]Combined Contribution Amounts'!$A$2:$K$1335,9,FALSE)),0,VLOOKUP(D1111,'[1]Combined Contribution Amounts'!$A$2:$K$1335,9,FALSE))</f>
        <v>0</v>
      </c>
      <c r="L1111" s="105">
        <f>VLOOKUP(D1111,'[1]Pension Expense Details'!$D$23:$S$1407,16,FALSE)</f>
        <v>124260</v>
      </c>
      <c r="M1111" s="105">
        <f>ROUND(('[1]68_InOutFlowsCurPrdAndPriorHist'!$F$28-'[1]68_InOutFlowsCurPrdAndPriorHist'!$F$31)*$H1111,0)-VLOOKUP(D1111,'[1]Pension Expense Details'!$D$23:$S$1407,12,FALSE)</f>
        <v>-24637</v>
      </c>
      <c r="N1111" s="105">
        <f>ROUND(('[1]68_InOutFlowsCurPrdAndPriorHist'!$F$29-'[1]68_InOutFlowsCurPrdAndPriorHist'!$F$32)*$H1111,0)-VLOOKUP(D1111,'[1]Pension Expense Details'!$D$23:$S$1407,13,FALSE)</f>
        <v>-186163</v>
      </c>
      <c r="O1111" s="105">
        <f>ROUND(('[1]68_InOutFlowsCurPrdAndPriorHist'!$F$30-'[1]68_InOutFlowsCurPrdAndPriorHist'!$F$33)*$H1111,0)-VLOOKUP(D1111,'[1]Pension Expense Details'!$D$23:$S$1407,14,FALSE)</f>
        <v>80502</v>
      </c>
      <c r="P1111" s="105">
        <f>ROUND((VLOOKUP(D1111,'[1]Schedule of Pension Amounts LW'!$B$15:$AC$1399,28,FALSE)-VLOOKUP(D1111,'[1]Schedule of Pension Amounts LW'!$B$15:$AC$1399,27,FALSE))*'[1]Schedule of Pension Amounts LW'!AD$4,0)+VLOOKUP(D1111,'[1]Schedule of Pension Amounts LW'!$B$15:$AH$1399,33,FALSE)-VLOOKUP(D1111,'[1]Pension Expense Details'!$D$23:$S$1407,15,FALSE)</f>
        <v>-102624</v>
      </c>
      <c r="Q1111" s="98">
        <f t="shared" si="74"/>
        <v>1546341</v>
      </c>
      <c r="R1111" s="98">
        <f>ROUND('[1]68_InOutFlowsCurPrdAndPrior'!$D$32*IF(ISNA(VLOOKUP(D1111,'[1]Proportionate Shares'!$D$23:$I$1359,6,FALSE)),0,VLOOKUP(D1111,'[1]Proportionate Shares'!$D$23:$I$1359,6,FALSE)),0)</f>
        <v>6496</v>
      </c>
      <c r="S1111" s="98">
        <f>ROUND('[1]68_InOutFlowsCurPrdAndPrior'!$D$33*IF(ISNA(VLOOKUP(D1111,'[1]Proportionate Shares'!$D$23:$I$1359,6,FALSE)),0,VLOOKUP(D1111,'[1]Proportionate Shares'!$D$23:$I$1359,6,FALSE)),0)</f>
        <v>479751</v>
      </c>
      <c r="T1111" s="98">
        <f>ROUND('[1]68_InOutFlowsCurPrdAndPrior'!$D$35*IF(ISNA(VLOOKUP(D1111,'[1]Proportionate Shares'!$D$23:$I$1359,6,FALSE)),0,VLOOKUP(D1111,'[1]Proportionate Shares'!$D$23:$I$1359,6,FALSE)),0)</f>
        <v>92966</v>
      </c>
      <c r="U1111" s="98">
        <f>VLOOKUP(D1111,'[1]Schedule of Pension Amounts LW'!$B$15:$AS$1399,36,FALSE)</f>
        <v>142292</v>
      </c>
      <c r="V1111" s="99">
        <f t="shared" ref="V1111:V1174" si="75">SUM(R1111:U1111)</f>
        <v>721505</v>
      </c>
      <c r="W1111" s="98">
        <f>ROUND('[1]68_InOutFlowsCurPrdAndPrior'!$F$32*IF(ISNA(VLOOKUP(D1111,'[1]Proportionate Shares'!$D$23:$I$1359,6,FALSE)),0,VLOOKUP(D1111,'[1]Proportionate Shares'!$D$23:$I$1359,6,FALSE)),0)</f>
        <v>53691</v>
      </c>
      <c r="X1111" s="98">
        <f>ROUND('[1]68_InOutFlowsCurPrdAndPrior'!$F$33*IF(ISNA(VLOOKUP(D1111,'[1]Proportionate Shares'!$D$23:$I$1359,6,FALSE)),0,VLOOKUP(D1111,'[1]Proportionate Shares'!$D$23:$I$1359,6,FALSE)),0)</f>
        <v>198256</v>
      </c>
      <c r="Y1111" s="98">
        <f>ROUND('[1]68_InOutFlowsCurPrdAndPrior'!$F$35*IF(ISNA(VLOOKUP(D1111,'[1]Proportionate Shares'!$D$23:$I$1359,6,FALSE)),0,VLOOKUP(D1111,'[1]Proportionate Shares'!$D$23:$I$1359,6,FALSE)),0)</f>
        <v>77439</v>
      </c>
      <c r="Z1111" s="98">
        <f>-VLOOKUP(D1111,'[1]Schedule of Pension Amounts LW'!$B$15:$AS$1399,37,FALSE)</f>
        <v>70624</v>
      </c>
      <c r="AA1111" s="99">
        <f t="shared" ref="AA1111:AA1174" si="76">SUM(W1111:Z1111)</f>
        <v>400010</v>
      </c>
      <c r="AB1111" s="72">
        <f>VLOOKUP(D1111,'[1]Pension Expense Details'!$D$22:$S$1407,16,FALSE)</f>
        <v>124260</v>
      </c>
      <c r="AC1111" s="72">
        <f t="shared" si="73"/>
        <v>192964</v>
      </c>
      <c r="AD1111" s="72">
        <f>VLOOKUP(D1111,'[1]Schedule of Pension Amounts LW'!$B$15:$W$1399,22,FALSE)</f>
        <v>317224</v>
      </c>
    </row>
    <row r="1112" spans="1:30" x14ac:dyDescent="0.3">
      <c r="A1112" s="104"/>
      <c r="B1112" s="33"/>
      <c r="C1112" s="33" t="str">
        <f>VLOOKUP(D1112,'[1]Employer information'!$I$3:$J$1391,2,FALSE)</f>
        <v xml:space="preserve">Public Education                                  </v>
      </c>
      <c r="D1112" s="33" t="str">
        <f>'[1]Schedule of Pension Amounts LW'!B1105</f>
        <v>1076</v>
      </c>
      <c r="E1112" s="33" t="str">
        <f>IF(ISNA(VLOOKUP(D1112,'[1]Proportionate Shares'!$D$23:$G$1400,2,FALSE)),"",VLOOKUP(D1112,'[1]Proportionate Shares'!$D$23:$G$1400,2,FALSE))</f>
        <v>041902</v>
      </c>
      <c r="F1112" s="33" t="str">
        <f>IF(ISNA(VLOOKUP(D1112,'[1]Proportionate Shares'!$D$23:$G$1400,3,FALSE)),"",VLOOKUP(D1112,'[1]Proportionate Shares'!$D$23:$G$1400,3,FALSE))</f>
        <v/>
      </c>
      <c r="G1112" s="34" t="str">
        <f>VLOOKUP(D1112,'[1]Employer information'!$A$3:$B$1390,2,FALSE)</f>
        <v>ROBERT LEE ISD</v>
      </c>
      <c r="H1112" s="36">
        <f>IF(ISNA(VLOOKUP(D1112,'[1]Proportionate Shares'!$D$23:$I$1377,6,FALSE)),0,VLOOKUP(D1112,'[1]Proportionate Shares'!$D$23:$I$1377,6,FALSE))</f>
        <v>1.8053092999999999E-5</v>
      </c>
      <c r="I1112" s="105">
        <f>VLOOKUP(D1112,'[1]Schedule of Pension Amounts LW'!$B$15:$E$1399,3,FALSE)</f>
        <v>1008011</v>
      </c>
      <c r="J1112" s="105">
        <f>-IF(ISNA(VLOOKUP(D1112,'[1]Combined Contribution Amounts'!$A$2:$K$1335,5,FALSE)),0,VLOOKUP(D1112,'[1]Combined Contribution Amounts'!$A$2:$K$1335,5,FALSE))</f>
        <v>-63188</v>
      </c>
      <c r="K1112" s="105">
        <f>-IF(ISNA(VLOOKUP(D1112,'[1]Combined Contribution Amounts'!$A$2:$K$1335,7,FALSE)),0,VLOOKUP(D1112,'[1]Combined Contribution Amounts'!$A$2:$K$1335,7,FALSE))+-IF(ISNA(VLOOKUP(D1112,'[1]Combined Contribution Amounts'!$A$2:$K$1335,8,FALSE)),0,VLOOKUP(D1112,'[1]Combined Contribution Amounts'!$A$2:$K$1335,8,FALSE))+-IF(ISNA(VLOOKUP(D1112,'[1]Combined Contribution Amounts'!$A$2:$K$1335,9,FALSE)),0,VLOOKUP(D1112,'[1]Combined Contribution Amounts'!$A$2:$K$1335,9,FALSE))</f>
        <v>0</v>
      </c>
      <c r="L1112" s="105">
        <f>VLOOKUP(D1112,'[1]Pension Expense Details'!$D$23:$S$1407,16,FALSE)</f>
        <v>84776</v>
      </c>
      <c r="M1112" s="105">
        <f>ROUND(('[1]68_InOutFlowsCurPrdAndPriorHist'!$F$28-'[1]68_InOutFlowsCurPrdAndPriorHist'!$F$31)*$H1112,0)-VLOOKUP(D1112,'[1]Pension Expense Details'!$D$23:$S$1407,12,FALSE)</f>
        <v>-14953</v>
      </c>
      <c r="N1112" s="105">
        <f>ROUND(('[1]68_InOutFlowsCurPrdAndPriorHist'!$F$29-'[1]68_InOutFlowsCurPrdAndPriorHist'!$F$32)*$H1112,0)-VLOOKUP(D1112,'[1]Pension Expense Details'!$D$23:$S$1407,13,FALSE)</f>
        <v>-112980</v>
      </c>
      <c r="O1112" s="105">
        <f>ROUND(('[1]68_InOutFlowsCurPrdAndPriorHist'!$F$30-'[1]68_InOutFlowsCurPrdAndPriorHist'!$F$33)*$H1112,0)-VLOOKUP(D1112,'[1]Pension Expense Details'!$D$23:$S$1407,14,FALSE)</f>
        <v>48856</v>
      </c>
      <c r="P1112" s="105">
        <f>ROUND((VLOOKUP(D1112,'[1]Schedule of Pension Amounts LW'!$B$15:$AC$1399,28,FALSE)-VLOOKUP(D1112,'[1]Schedule of Pension Amounts LW'!$B$15:$AC$1399,27,FALSE))*'[1]Schedule of Pension Amounts LW'!AD$4,0)+VLOOKUP(D1112,'[1]Schedule of Pension Amounts LW'!$B$15:$AH$1399,33,FALSE)-VLOOKUP(D1112,'[1]Pension Expense Details'!$D$23:$S$1407,15,FALSE)</f>
        <v>-12066</v>
      </c>
      <c r="Q1112" s="98">
        <f t="shared" si="74"/>
        <v>938456</v>
      </c>
      <c r="R1112" s="98">
        <f>ROUND('[1]68_InOutFlowsCurPrdAndPrior'!$D$32*IF(ISNA(VLOOKUP(D1112,'[1]Proportionate Shares'!$D$23:$I$1359,6,FALSE)),0,VLOOKUP(D1112,'[1]Proportionate Shares'!$D$23:$I$1359,6,FALSE)),0)</f>
        <v>3942</v>
      </c>
      <c r="S1112" s="98">
        <f>ROUND('[1]68_InOutFlowsCurPrdAndPrior'!$D$33*IF(ISNA(VLOOKUP(D1112,'[1]Proportionate Shares'!$D$23:$I$1359,6,FALSE)),0,VLOOKUP(D1112,'[1]Proportionate Shares'!$D$23:$I$1359,6,FALSE)),0)</f>
        <v>291155</v>
      </c>
      <c r="T1112" s="98">
        <f>ROUND('[1]68_InOutFlowsCurPrdAndPrior'!$D$35*IF(ISNA(VLOOKUP(D1112,'[1]Proportionate Shares'!$D$23:$I$1359,6,FALSE)),0,VLOOKUP(D1112,'[1]Proportionate Shares'!$D$23:$I$1359,6,FALSE)),0)</f>
        <v>56420</v>
      </c>
      <c r="U1112" s="98">
        <f>VLOOKUP(D1112,'[1]Schedule of Pension Amounts LW'!$B$15:$AS$1399,36,FALSE)</f>
        <v>169122</v>
      </c>
      <c r="V1112" s="99">
        <f t="shared" si="75"/>
        <v>520639</v>
      </c>
      <c r="W1112" s="98">
        <f>ROUND('[1]68_InOutFlowsCurPrdAndPrior'!$F$32*IF(ISNA(VLOOKUP(D1112,'[1]Proportionate Shares'!$D$23:$I$1359,6,FALSE)),0,VLOOKUP(D1112,'[1]Proportionate Shares'!$D$23:$I$1359,6,FALSE)),0)</f>
        <v>32585</v>
      </c>
      <c r="X1112" s="98">
        <f>ROUND('[1]68_InOutFlowsCurPrdAndPrior'!$F$33*IF(ISNA(VLOOKUP(D1112,'[1]Proportionate Shares'!$D$23:$I$1359,6,FALSE)),0,VLOOKUP(D1112,'[1]Proportionate Shares'!$D$23:$I$1359,6,FALSE)),0)</f>
        <v>120319</v>
      </c>
      <c r="Y1112" s="98">
        <f>ROUND('[1]68_InOutFlowsCurPrdAndPrior'!$F$35*IF(ISNA(VLOOKUP(D1112,'[1]Proportionate Shares'!$D$23:$I$1359,6,FALSE)),0,VLOOKUP(D1112,'[1]Proportionate Shares'!$D$23:$I$1359,6,FALSE)),0)</f>
        <v>46997</v>
      </c>
      <c r="Z1112" s="98">
        <f>-VLOOKUP(D1112,'[1]Schedule of Pension Amounts LW'!$B$15:$AS$1399,37,FALSE)</f>
        <v>8307</v>
      </c>
      <c r="AA1112" s="99">
        <f t="shared" si="76"/>
        <v>208208</v>
      </c>
      <c r="AB1112" s="72">
        <f>VLOOKUP(D1112,'[1]Pension Expense Details'!$D$22:$S$1407,16,FALSE)</f>
        <v>84776</v>
      </c>
      <c r="AC1112" s="72">
        <f t="shared" ref="AC1112:AC1175" si="77">AD1112-AB1112</f>
        <v>137386</v>
      </c>
      <c r="AD1112" s="72">
        <f>VLOOKUP(D1112,'[1]Schedule of Pension Amounts LW'!$B$15:$W$1399,22,FALSE)</f>
        <v>222162</v>
      </c>
    </row>
    <row r="1113" spans="1:30" x14ac:dyDescent="0.3">
      <c r="A1113" s="104"/>
      <c r="B1113" s="33"/>
      <c r="C1113" s="33" t="str">
        <f>VLOOKUP(D1113,'[1]Employer information'!$I$3:$J$1391,2,FALSE)</f>
        <v xml:space="preserve">Public Education                                  </v>
      </c>
      <c r="D1113" s="33" t="str">
        <f>'[1]Schedule of Pension Amounts LW'!B1106</f>
        <v>1688</v>
      </c>
      <c r="E1113" s="33" t="str">
        <f>IF(ISNA(VLOOKUP(D1113,'[1]Proportionate Shares'!$D$23:$G$1400,2,FALSE)),"",VLOOKUP(D1113,'[1]Proportionate Shares'!$D$23:$G$1400,2,FALSE))</f>
        <v>161922</v>
      </c>
      <c r="F1113" s="33" t="str">
        <f>IF(ISNA(VLOOKUP(D1113,'[1]Proportionate Shares'!$D$23:$G$1400,3,FALSE)),"",VLOOKUP(D1113,'[1]Proportionate Shares'!$D$23:$G$1400,3,FALSE))</f>
        <v/>
      </c>
      <c r="G1113" s="34" t="str">
        <f>VLOOKUP(D1113,'[1]Employer information'!$A$3:$B$1390,2,FALSE)</f>
        <v>ROBINSON ISD</v>
      </c>
      <c r="H1113" s="36">
        <f>IF(ISNA(VLOOKUP(D1113,'[1]Proportionate Shares'!$D$23:$I$1377,6,FALSE)),0,VLOOKUP(D1113,'[1]Proportionate Shares'!$D$23:$I$1377,6,FALSE))</f>
        <v>1.15154035E-4</v>
      </c>
      <c r="I1113" s="105">
        <f>VLOOKUP(D1113,'[1]Schedule of Pension Amounts LW'!$B$15:$E$1399,3,FALSE)</f>
        <v>6594493</v>
      </c>
      <c r="J1113" s="105">
        <f>-IF(ISNA(VLOOKUP(D1113,'[1]Combined Contribution Amounts'!$A$2:$K$1335,5,FALSE)),0,VLOOKUP(D1113,'[1]Combined Contribution Amounts'!$A$2:$K$1335,5,FALSE))</f>
        <v>-403053</v>
      </c>
      <c r="K1113" s="105">
        <f>-IF(ISNA(VLOOKUP(D1113,'[1]Combined Contribution Amounts'!$A$2:$K$1335,7,FALSE)),0,VLOOKUP(D1113,'[1]Combined Contribution Amounts'!$A$2:$K$1335,7,FALSE))+-IF(ISNA(VLOOKUP(D1113,'[1]Combined Contribution Amounts'!$A$2:$K$1335,8,FALSE)),0,VLOOKUP(D1113,'[1]Combined Contribution Amounts'!$A$2:$K$1335,8,FALSE))+-IF(ISNA(VLOOKUP(D1113,'[1]Combined Contribution Amounts'!$A$2:$K$1335,9,FALSE)),0,VLOOKUP(D1113,'[1]Combined Contribution Amounts'!$A$2:$K$1335,9,FALSE))</f>
        <v>0</v>
      </c>
      <c r="L1113" s="105">
        <f>VLOOKUP(D1113,'[1]Pension Expense Details'!$D$23:$S$1407,16,FALSE)</f>
        <v>514860</v>
      </c>
      <c r="M1113" s="105">
        <f>ROUND(('[1]68_InOutFlowsCurPrdAndPriorHist'!$F$28-'[1]68_InOutFlowsCurPrdAndPriorHist'!$F$31)*$H1113,0)-VLOOKUP(D1113,'[1]Pension Expense Details'!$D$23:$S$1407,12,FALSE)</f>
        <v>-95375</v>
      </c>
      <c r="N1113" s="105">
        <f>ROUND(('[1]68_InOutFlowsCurPrdAndPriorHist'!$F$29-'[1]68_InOutFlowsCurPrdAndPriorHist'!$F$32)*$H1113,0)-VLOOKUP(D1113,'[1]Pension Expense Details'!$D$23:$S$1407,13,FALSE)</f>
        <v>-720658</v>
      </c>
      <c r="O1113" s="105">
        <f>ROUND(('[1]68_InOutFlowsCurPrdAndPriorHist'!$F$30-'[1]68_InOutFlowsCurPrdAndPriorHist'!$F$33)*$H1113,0)-VLOOKUP(D1113,'[1]Pension Expense Details'!$D$23:$S$1407,14,FALSE)</f>
        <v>311634</v>
      </c>
      <c r="P1113" s="105">
        <f>ROUND((VLOOKUP(D1113,'[1]Schedule of Pension Amounts LW'!$B$15:$AC$1399,28,FALSE)-VLOOKUP(D1113,'[1]Schedule of Pension Amounts LW'!$B$15:$AC$1399,27,FALSE))*'[1]Schedule of Pension Amounts LW'!AD$4,0)+VLOOKUP(D1113,'[1]Schedule of Pension Amounts LW'!$B$15:$AH$1399,33,FALSE)-VLOOKUP(D1113,'[1]Pension Expense Details'!$D$23:$S$1407,15,FALSE)</f>
        <v>-215834</v>
      </c>
      <c r="Q1113" s="98">
        <f t="shared" si="74"/>
        <v>5986067</v>
      </c>
      <c r="R1113" s="98">
        <f>ROUND('[1]68_InOutFlowsCurPrdAndPrior'!$D$32*IF(ISNA(VLOOKUP(D1113,'[1]Proportionate Shares'!$D$23:$I$1359,6,FALSE)),0,VLOOKUP(D1113,'[1]Proportionate Shares'!$D$23:$I$1359,6,FALSE)),0)</f>
        <v>25147</v>
      </c>
      <c r="S1113" s="98">
        <f>ROUND('[1]68_InOutFlowsCurPrdAndPrior'!$D$33*IF(ISNA(VLOOKUP(D1113,'[1]Proportionate Shares'!$D$23:$I$1359,6,FALSE)),0,VLOOKUP(D1113,'[1]Proportionate Shares'!$D$23:$I$1359,6,FALSE)),0)</f>
        <v>1857172</v>
      </c>
      <c r="T1113" s="98">
        <f>ROUND('[1]68_InOutFlowsCurPrdAndPrior'!$D$35*IF(ISNA(VLOOKUP(D1113,'[1]Proportionate Shares'!$D$23:$I$1359,6,FALSE)),0,VLOOKUP(D1113,'[1]Proportionate Shares'!$D$23:$I$1359,6,FALSE)),0)</f>
        <v>359884</v>
      </c>
      <c r="U1113" s="98">
        <f>VLOOKUP(D1113,'[1]Schedule of Pension Amounts LW'!$B$15:$AS$1399,36,FALSE)</f>
        <v>664540</v>
      </c>
      <c r="V1113" s="99">
        <f t="shared" si="75"/>
        <v>2906743</v>
      </c>
      <c r="W1113" s="98">
        <f>ROUND('[1]68_InOutFlowsCurPrdAndPrior'!$F$32*IF(ISNA(VLOOKUP(D1113,'[1]Proportionate Shares'!$D$23:$I$1359,6,FALSE)),0,VLOOKUP(D1113,'[1]Proportionate Shares'!$D$23:$I$1359,6,FALSE)),0)</f>
        <v>207846</v>
      </c>
      <c r="X1113" s="98">
        <f>ROUND('[1]68_InOutFlowsCurPrdAndPrior'!$F$33*IF(ISNA(VLOOKUP(D1113,'[1]Proportionate Shares'!$D$23:$I$1359,6,FALSE)),0,VLOOKUP(D1113,'[1]Proportionate Shares'!$D$23:$I$1359,6,FALSE)),0)</f>
        <v>767471</v>
      </c>
      <c r="Y1113" s="98">
        <f>ROUND('[1]68_InOutFlowsCurPrdAndPrior'!$F$35*IF(ISNA(VLOOKUP(D1113,'[1]Proportionate Shares'!$D$23:$I$1359,6,FALSE)),0,VLOOKUP(D1113,'[1]Proportionate Shares'!$D$23:$I$1359,6,FALSE)),0)</f>
        <v>299777</v>
      </c>
      <c r="Z1113" s="98">
        <f>-VLOOKUP(D1113,'[1]Schedule of Pension Amounts LW'!$B$15:$AS$1399,37,FALSE)</f>
        <v>214525</v>
      </c>
      <c r="AA1113" s="99">
        <f t="shared" si="76"/>
        <v>1489619</v>
      </c>
      <c r="AB1113" s="72">
        <f>VLOOKUP(D1113,'[1]Pension Expense Details'!$D$22:$S$1407,16,FALSE)</f>
        <v>514860</v>
      </c>
      <c r="AC1113" s="72">
        <f t="shared" si="77"/>
        <v>780861</v>
      </c>
      <c r="AD1113" s="72">
        <f>VLOOKUP(D1113,'[1]Schedule of Pension Amounts LW'!$B$15:$W$1399,22,FALSE)</f>
        <v>1295721</v>
      </c>
    </row>
    <row r="1114" spans="1:30" x14ac:dyDescent="0.3">
      <c r="A1114" s="104"/>
      <c r="B1114" s="33"/>
      <c r="C1114" s="33" t="str">
        <f>VLOOKUP(D1114,'[1]Employer information'!$I$3:$J$1391,2,FALSE)</f>
        <v xml:space="preserve">Public Education                                  </v>
      </c>
      <c r="D1114" s="33" t="str">
        <f>'[1]Schedule of Pension Amounts LW'!B1107</f>
        <v>1077</v>
      </c>
      <c r="E1114" s="33" t="str">
        <f>IF(ISNA(VLOOKUP(D1114,'[1]Proportionate Shares'!$D$23:$G$1400,2,FALSE)),"",VLOOKUP(D1114,'[1]Proportionate Shares'!$D$23:$G$1400,2,FALSE))</f>
        <v>178909</v>
      </c>
      <c r="F1114" s="33" t="str">
        <f>IF(ISNA(VLOOKUP(D1114,'[1]Proportionate Shares'!$D$23:$G$1400,3,FALSE)),"",VLOOKUP(D1114,'[1]Proportionate Shares'!$D$23:$G$1400,3,FALSE))</f>
        <v/>
      </c>
      <c r="G1114" s="34" t="str">
        <f>VLOOKUP(D1114,'[1]Employer information'!$A$3:$B$1390,2,FALSE)</f>
        <v>ROBSTOWN ISD</v>
      </c>
      <c r="H1114" s="36">
        <f>IF(ISNA(VLOOKUP(D1114,'[1]Proportionate Shares'!$D$23:$I$1377,6,FALSE)),0,VLOOKUP(D1114,'[1]Proportionate Shares'!$D$23:$I$1377,6,FALSE))</f>
        <v>2.03194432E-4</v>
      </c>
      <c r="I1114" s="105">
        <f>VLOOKUP(D1114,'[1]Schedule of Pension Amounts LW'!$B$15:$E$1399,3,FALSE)</f>
        <v>9346233</v>
      </c>
      <c r="J1114" s="105">
        <f>-IF(ISNA(VLOOKUP(D1114,'[1]Combined Contribution Amounts'!$A$2:$K$1335,5,FALSE)),0,VLOOKUP(D1114,'[1]Combined Contribution Amounts'!$A$2:$K$1335,5,FALSE))</f>
        <v>-711205</v>
      </c>
      <c r="K1114" s="105">
        <f>-IF(ISNA(VLOOKUP(D1114,'[1]Combined Contribution Amounts'!$A$2:$K$1335,7,FALSE)),0,VLOOKUP(D1114,'[1]Combined Contribution Amounts'!$A$2:$K$1335,7,FALSE))+-IF(ISNA(VLOOKUP(D1114,'[1]Combined Contribution Amounts'!$A$2:$K$1335,8,FALSE)),0,VLOOKUP(D1114,'[1]Combined Contribution Amounts'!$A$2:$K$1335,8,FALSE))+-IF(ISNA(VLOOKUP(D1114,'[1]Combined Contribution Amounts'!$A$2:$K$1335,9,FALSE)),0,VLOOKUP(D1114,'[1]Combined Contribution Amounts'!$A$2:$K$1335,9,FALSE))</f>
        <v>0</v>
      </c>
      <c r="L1114" s="105">
        <f>VLOOKUP(D1114,'[1]Pension Expense Details'!$D$23:$S$1407,16,FALSE)</f>
        <v>1268429</v>
      </c>
      <c r="M1114" s="105">
        <f>ROUND(('[1]68_InOutFlowsCurPrdAndPriorHist'!$F$28-'[1]68_InOutFlowsCurPrdAndPriorHist'!$F$31)*$H1114,0)-VLOOKUP(D1114,'[1]Pension Expense Details'!$D$23:$S$1407,12,FALSE)</f>
        <v>-168293</v>
      </c>
      <c r="N1114" s="105">
        <f>ROUND(('[1]68_InOutFlowsCurPrdAndPriorHist'!$F$29-'[1]68_InOutFlowsCurPrdAndPriorHist'!$F$32)*$H1114,0)-VLOOKUP(D1114,'[1]Pension Expense Details'!$D$23:$S$1407,13,FALSE)</f>
        <v>-1271632</v>
      </c>
      <c r="O1114" s="105">
        <f>ROUND(('[1]68_InOutFlowsCurPrdAndPriorHist'!$F$30-'[1]68_InOutFlowsCurPrdAndPriorHist'!$F$33)*$H1114,0)-VLOOKUP(D1114,'[1]Pension Expense Details'!$D$23:$S$1407,14,FALSE)</f>
        <v>549893</v>
      </c>
      <c r="P1114" s="105">
        <f>ROUND((VLOOKUP(D1114,'[1]Schedule of Pension Amounts LW'!$B$15:$AC$1399,28,FALSE)-VLOOKUP(D1114,'[1]Schedule of Pension Amounts LW'!$B$15:$AC$1399,27,FALSE))*'[1]Schedule of Pension Amounts LW'!AD$4,0)+VLOOKUP(D1114,'[1]Schedule of Pension Amounts LW'!$B$15:$AH$1399,33,FALSE)-VLOOKUP(D1114,'[1]Pension Expense Details'!$D$23:$S$1407,15,FALSE)</f>
        <v>1549257</v>
      </c>
      <c r="Q1114" s="98">
        <f t="shared" si="74"/>
        <v>10562682</v>
      </c>
      <c r="R1114" s="98">
        <f>ROUND('[1]68_InOutFlowsCurPrdAndPrior'!$D$32*IF(ISNA(VLOOKUP(D1114,'[1]Proportionate Shares'!$D$23:$I$1359,6,FALSE)),0,VLOOKUP(D1114,'[1]Proportionate Shares'!$D$23:$I$1359,6,FALSE)),0)</f>
        <v>44373</v>
      </c>
      <c r="S1114" s="98">
        <f>ROUND('[1]68_InOutFlowsCurPrdAndPrior'!$D$33*IF(ISNA(VLOOKUP(D1114,'[1]Proportionate Shares'!$D$23:$I$1359,6,FALSE)),0,VLOOKUP(D1114,'[1]Proportionate Shares'!$D$23:$I$1359,6,FALSE)),0)</f>
        <v>3277063</v>
      </c>
      <c r="T1114" s="98">
        <f>ROUND('[1]68_InOutFlowsCurPrdAndPrior'!$D$35*IF(ISNA(VLOOKUP(D1114,'[1]Proportionate Shares'!$D$23:$I$1359,6,FALSE)),0,VLOOKUP(D1114,'[1]Proportionate Shares'!$D$23:$I$1359,6,FALSE)),0)</f>
        <v>635032</v>
      </c>
      <c r="U1114" s="98">
        <f>VLOOKUP(D1114,'[1]Schedule of Pension Amounts LW'!$B$15:$AS$1399,36,FALSE)</f>
        <v>2082797</v>
      </c>
      <c r="V1114" s="99">
        <f t="shared" si="75"/>
        <v>6039265</v>
      </c>
      <c r="W1114" s="98">
        <f>ROUND('[1]68_InOutFlowsCurPrdAndPrior'!$F$32*IF(ISNA(VLOOKUP(D1114,'[1]Proportionate Shares'!$D$23:$I$1359,6,FALSE)),0,VLOOKUP(D1114,'[1]Proportionate Shares'!$D$23:$I$1359,6,FALSE)),0)</f>
        <v>366753</v>
      </c>
      <c r="X1114" s="98">
        <f>ROUND('[1]68_InOutFlowsCurPrdAndPrior'!$F$33*IF(ISNA(VLOOKUP(D1114,'[1]Proportionate Shares'!$D$23:$I$1359,6,FALSE)),0,VLOOKUP(D1114,'[1]Proportionate Shares'!$D$23:$I$1359,6,FALSE)),0)</f>
        <v>1354237</v>
      </c>
      <c r="Y1114" s="98">
        <f>ROUND('[1]68_InOutFlowsCurPrdAndPrior'!$F$35*IF(ISNA(VLOOKUP(D1114,'[1]Proportionate Shares'!$D$23:$I$1359,6,FALSE)),0,VLOOKUP(D1114,'[1]Proportionate Shares'!$D$23:$I$1359,6,FALSE)),0)</f>
        <v>528970</v>
      </c>
      <c r="Z1114" s="98">
        <f>-VLOOKUP(D1114,'[1]Schedule of Pension Amounts LW'!$B$15:$AS$1399,37,FALSE)</f>
        <v>1397646</v>
      </c>
      <c r="AA1114" s="99">
        <f t="shared" si="76"/>
        <v>3647606</v>
      </c>
      <c r="AB1114" s="72">
        <f>VLOOKUP(D1114,'[1]Pension Expense Details'!$D$22:$S$1407,16,FALSE)</f>
        <v>1268429</v>
      </c>
      <c r="AC1114" s="72">
        <f t="shared" si="77"/>
        <v>917196</v>
      </c>
      <c r="AD1114" s="72">
        <f>VLOOKUP(D1114,'[1]Schedule of Pension Amounts LW'!$B$15:$W$1399,22,FALSE)</f>
        <v>2185625</v>
      </c>
    </row>
    <row r="1115" spans="1:30" x14ac:dyDescent="0.3">
      <c r="A1115" s="104"/>
      <c r="B1115" s="33"/>
      <c r="C1115" s="33" t="str">
        <f>VLOOKUP(D1115,'[1]Employer information'!$I$3:$J$1391,2,FALSE)</f>
        <v xml:space="preserve">Public Education                                  </v>
      </c>
      <c r="D1115" s="33" t="str">
        <f>'[1]Schedule of Pension Amounts LW'!B1108</f>
        <v>1078</v>
      </c>
      <c r="E1115" s="33" t="str">
        <f>IF(ISNA(VLOOKUP(D1115,'[1]Proportionate Shares'!$D$23:$G$1400,2,FALSE)),"",VLOOKUP(D1115,'[1]Proportionate Shares'!$D$23:$G$1400,2,FALSE))</f>
        <v>076903</v>
      </c>
      <c r="F1115" s="33" t="str">
        <f>IF(ISNA(VLOOKUP(D1115,'[1]Proportionate Shares'!$D$23:$G$1400,3,FALSE)),"",VLOOKUP(D1115,'[1]Proportionate Shares'!$D$23:$G$1400,3,FALSE))</f>
        <v/>
      </c>
      <c r="G1115" s="34" t="str">
        <f>VLOOKUP(D1115,'[1]Employer information'!$A$3:$B$1390,2,FALSE)</f>
        <v>ROBY CISD</v>
      </c>
      <c r="H1115" s="36">
        <f>IF(ISNA(VLOOKUP(D1115,'[1]Proportionate Shares'!$D$23:$I$1377,6,FALSE)),0,VLOOKUP(D1115,'[1]Proportionate Shares'!$D$23:$I$1377,6,FALSE))</f>
        <v>1.6258869E-5</v>
      </c>
      <c r="I1115" s="105">
        <f>VLOOKUP(D1115,'[1]Schedule of Pension Amounts LW'!$B$15:$E$1399,3,FALSE)</f>
        <v>853981</v>
      </c>
      <c r="J1115" s="105">
        <f>-IF(ISNA(VLOOKUP(D1115,'[1]Combined Contribution Amounts'!$A$2:$K$1335,5,FALSE)),0,VLOOKUP(D1115,'[1]Combined Contribution Amounts'!$A$2:$K$1335,5,FALSE))</f>
        <v>-56908</v>
      </c>
      <c r="K1115" s="105">
        <f>-IF(ISNA(VLOOKUP(D1115,'[1]Combined Contribution Amounts'!$A$2:$K$1335,7,FALSE)),0,VLOOKUP(D1115,'[1]Combined Contribution Amounts'!$A$2:$K$1335,7,FALSE))+-IF(ISNA(VLOOKUP(D1115,'[1]Combined Contribution Amounts'!$A$2:$K$1335,8,FALSE)),0,VLOOKUP(D1115,'[1]Combined Contribution Amounts'!$A$2:$K$1335,8,FALSE))+-IF(ISNA(VLOOKUP(D1115,'[1]Combined Contribution Amounts'!$A$2:$K$1335,9,FALSE)),0,VLOOKUP(D1115,'[1]Combined Contribution Amounts'!$A$2:$K$1335,9,FALSE))</f>
        <v>0</v>
      </c>
      <c r="L1115" s="105">
        <f>VLOOKUP(D1115,'[1]Pension Expense Details'!$D$23:$S$1407,16,FALSE)</f>
        <v>84815</v>
      </c>
      <c r="M1115" s="105">
        <f>ROUND(('[1]68_InOutFlowsCurPrdAndPriorHist'!$F$28-'[1]68_InOutFlowsCurPrdAndPriorHist'!$F$31)*$H1115,0)-VLOOKUP(D1115,'[1]Pension Expense Details'!$D$23:$S$1407,12,FALSE)</f>
        <v>-13466</v>
      </c>
      <c r="N1115" s="105">
        <f>ROUND(('[1]68_InOutFlowsCurPrdAndPriorHist'!$F$29-'[1]68_InOutFlowsCurPrdAndPriorHist'!$F$32)*$H1115,0)-VLOOKUP(D1115,'[1]Pension Expense Details'!$D$23:$S$1407,13,FALSE)</f>
        <v>-101752</v>
      </c>
      <c r="O1115" s="105">
        <f>ROUND(('[1]68_InOutFlowsCurPrdAndPriorHist'!$F$30-'[1]68_InOutFlowsCurPrdAndPriorHist'!$F$33)*$H1115,0)-VLOOKUP(D1115,'[1]Pension Expense Details'!$D$23:$S$1407,14,FALSE)</f>
        <v>44001</v>
      </c>
      <c r="P1115" s="105">
        <f>ROUND((VLOOKUP(D1115,'[1]Schedule of Pension Amounts LW'!$B$15:$AC$1399,28,FALSE)-VLOOKUP(D1115,'[1]Schedule of Pension Amounts LW'!$B$15:$AC$1399,27,FALSE))*'[1]Schedule of Pension Amounts LW'!AD$4,0)+VLOOKUP(D1115,'[1]Schedule of Pension Amounts LW'!$B$15:$AH$1399,33,FALSE)-VLOOKUP(D1115,'[1]Pension Expense Details'!$D$23:$S$1407,15,FALSE)</f>
        <v>34516</v>
      </c>
      <c r="Q1115" s="98">
        <f t="shared" si="74"/>
        <v>845187</v>
      </c>
      <c r="R1115" s="98">
        <f>ROUND('[1]68_InOutFlowsCurPrdAndPrior'!$D$32*IF(ISNA(VLOOKUP(D1115,'[1]Proportionate Shares'!$D$23:$I$1359,6,FALSE)),0,VLOOKUP(D1115,'[1]Proportionate Shares'!$D$23:$I$1359,6,FALSE)),0)</f>
        <v>3551</v>
      </c>
      <c r="S1115" s="98">
        <f>ROUND('[1]68_InOutFlowsCurPrdAndPrior'!$D$33*IF(ISNA(VLOOKUP(D1115,'[1]Proportionate Shares'!$D$23:$I$1359,6,FALSE)),0,VLOOKUP(D1115,'[1]Proportionate Shares'!$D$23:$I$1359,6,FALSE)),0)</f>
        <v>262218</v>
      </c>
      <c r="T1115" s="98">
        <f>ROUND('[1]68_InOutFlowsCurPrdAndPrior'!$D$35*IF(ISNA(VLOOKUP(D1115,'[1]Proportionate Shares'!$D$23:$I$1359,6,FALSE)),0,VLOOKUP(D1115,'[1]Proportionate Shares'!$D$23:$I$1359,6,FALSE)),0)</f>
        <v>50813</v>
      </c>
      <c r="U1115" s="98">
        <f>VLOOKUP(D1115,'[1]Schedule of Pension Amounts LW'!$B$15:$AS$1399,36,FALSE)</f>
        <v>138114</v>
      </c>
      <c r="V1115" s="99">
        <f t="shared" si="75"/>
        <v>454696</v>
      </c>
      <c r="W1115" s="98">
        <f>ROUND('[1]68_InOutFlowsCurPrdAndPrior'!$F$32*IF(ISNA(VLOOKUP(D1115,'[1]Proportionate Shares'!$D$23:$I$1359,6,FALSE)),0,VLOOKUP(D1115,'[1]Proportionate Shares'!$D$23:$I$1359,6,FALSE)),0)</f>
        <v>29346</v>
      </c>
      <c r="X1115" s="98">
        <f>ROUND('[1]68_InOutFlowsCurPrdAndPrior'!$F$33*IF(ISNA(VLOOKUP(D1115,'[1]Proportionate Shares'!$D$23:$I$1359,6,FALSE)),0,VLOOKUP(D1115,'[1]Proportionate Shares'!$D$23:$I$1359,6,FALSE)),0)</f>
        <v>108361</v>
      </c>
      <c r="Y1115" s="98">
        <f>ROUND('[1]68_InOutFlowsCurPrdAndPrior'!$F$35*IF(ISNA(VLOOKUP(D1115,'[1]Proportionate Shares'!$D$23:$I$1359,6,FALSE)),0,VLOOKUP(D1115,'[1]Proportionate Shares'!$D$23:$I$1359,6,FALSE)),0)</f>
        <v>42326</v>
      </c>
      <c r="Z1115" s="98">
        <f>-VLOOKUP(D1115,'[1]Schedule of Pension Amounts LW'!$B$15:$AS$1399,37,FALSE)</f>
        <v>32867</v>
      </c>
      <c r="AA1115" s="99">
        <f t="shared" si="76"/>
        <v>212900</v>
      </c>
      <c r="AB1115" s="72">
        <f>VLOOKUP(D1115,'[1]Pension Expense Details'!$D$22:$S$1407,16,FALSE)</f>
        <v>84815</v>
      </c>
      <c r="AC1115" s="72">
        <f t="shared" si="77"/>
        <v>106548</v>
      </c>
      <c r="AD1115" s="72">
        <f>VLOOKUP(D1115,'[1]Schedule of Pension Amounts LW'!$B$15:$W$1399,22,FALSE)</f>
        <v>191363</v>
      </c>
    </row>
    <row r="1116" spans="1:30" x14ac:dyDescent="0.3">
      <c r="A1116" s="104"/>
      <c r="B1116" s="33"/>
      <c r="C1116" s="33" t="str">
        <f>VLOOKUP(D1116,'[1]Employer information'!$I$3:$J$1391,2,FALSE)</f>
        <v xml:space="preserve">Public Education                                  </v>
      </c>
      <c r="D1116" s="33" t="str">
        <f>'[1]Schedule of Pension Amounts LW'!B1109</f>
        <v>1886</v>
      </c>
      <c r="E1116" s="33" t="str">
        <f>IF(ISNA(VLOOKUP(D1116,'[1]Proportionate Shares'!$D$23:$G$1400,2,FALSE)),"",VLOOKUP(D1116,'[1]Proportionate Shares'!$D$23:$G$1400,2,FALSE))</f>
        <v>160904</v>
      </c>
      <c r="F1116" s="33" t="str">
        <f>IF(ISNA(VLOOKUP(D1116,'[1]Proportionate Shares'!$D$23:$G$1400,3,FALSE)),"",VLOOKUP(D1116,'[1]Proportionate Shares'!$D$23:$G$1400,3,FALSE))</f>
        <v/>
      </c>
      <c r="G1116" s="34" t="str">
        <f>VLOOKUP(D1116,'[1]Employer information'!$A$3:$B$1390,2,FALSE)</f>
        <v>ROCHELLE ISD</v>
      </c>
      <c r="H1116" s="36">
        <f>IF(ISNA(VLOOKUP(D1116,'[1]Proportionate Shares'!$D$23:$I$1377,6,FALSE)),0,VLOOKUP(D1116,'[1]Proportionate Shares'!$D$23:$I$1377,6,FALSE))</f>
        <v>1.3987518E-5</v>
      </c>
      <c r="I1116" s="105">
        <f>VLOOKUP(D1116,'[1]Schedule of Pension Amounts LW'!$B$15:$E$1399,3,FALSE)</f>
        <v>775194</v>
      </c>
      <c r="J1116" s="105">
        <f>-IF(ISNA(VLOOKUP(D1116,'[1]Combined Contribution Amounts'!$A$2:$K$1335,5,FALSE)),0,VLOOKUP(D1116,'[1]Combined Contribution Amounts'!$A$2:$K$1335,5,FALSE))</f>
        <v>-48958</v>
      </c>
      <c r="K1116" s="105">
        <f>-IF(ISNA(VLOOKUP(D1116,'[1]Combined Contribution Amounts'!$A$2:$K$1335,7,FALSE)),0,VLOOKUP(D1116,'[1]Combined Contribution Amounts'!$A$2:$K$1335,7,FALSE))+-IF(ISNA(VLOOKUP(D1116,'[1]Combined Contribution Amounts'!$A$2:$K$1335,8,FALSE)),0,VLOOKUP(D1116,'[1]Combined Contribution Amounts'!$A$2:$K$1335,8,FALSE))+-IF(ISNA(VLOOKUP(D1116,'[1]Combined Contribution Amounts'!$A$2:$K$1335,9,FALSE)),0,VLOOKUP(D1116,'[1]Combined Contribution Amounts'!$A$2:$K$1335,9,FALSE))</f>
        <v>0</v>
      </c>
      <c r="L1116" s="105">
        <f>VLOOKUP(D1116,'[1]Pension Expense Details'!$D$23:$S$1407,16,FALSE)</f>
        <v>66598</v>
      </c>
      <c r="M1116" s="105">
        <f>ROUND(('[1]68_InOutFlowsCurPrdAndPriorHist'!$F$28-'[1]68_InOutFlowsCurPrdAndPriorHist'!$F$31)*$H1116,0)-VLOOKUP(D1116,'[1]Pension Expense Details'!$D$23:$S$1407,12,FALSE)</f>
        <v>-11585</v>
      </c>
      <c r="N1116" s="105">
        <f>ROUND(('[1]68_InOutFlowsCurPrdAndPriorHist'!$F$29-'[1]68_InOutFlowsCurPrdAndPriorHist'!$F$32)*$H1116,0)-VLOOKUP(D1116,'[1]Pension Expense Details'!$D$23:$S$1407,13,FALSE)</f>
        <v>-87537</v>
      </c>
      <c r="O1116" s="105">
        <f>ROUND(('[1]68_InOutFlowsCurPrdAndPriorHist'!$F$30-'[1]68_InOutFlowsCurPrdAndPriorHist'!$F$33)*$H1116,0)-VLOOKUP(D1116,'[1]Pension Expense Details'!$D$23:$S$1407,14,FALSE)</f>
        <v>37854</v>
      </c>
      <c r="P1116" s="105">
        <f>ROUND((VLOOKUP(D1116,'[1]Schedule of Pension Amounts LW'!$B$15:$AC$1399,28,FALSE)-VLOOKUP(D1116,'[1]Schedule of Pension Amounts LW'!$B$15:$AC$1399,27,FALSE))*'[1]Schedule of Pension Amounts LW'!AD$4,0)+VLOOKUP(D1116,'[1]Schedule of Pension Amounts LW'!$B$15:$AH$1399,33,FALSE)-VLOOKUP(D1116,'[1]Pension Expense Details'!$D$23:$S$1407,15,FALSE)</f>
        <v>-4451</v>
      </c>
      <c r="Q1116" s="98">
        <f t="shared" si="74"/>
        <v>727115</v>
      </c>
      <c r="R1116" s="98">
        <f>ROUND('[1]68_InOutFlowsCurPrdAndPrior'!$D$32*IF(ISNA(VLOOKUP(D1116,'[1]Proportionate Shares'!$D$23:$I$1359,6,FALSE)),0,VLOOKUP(D1116,'[1]Proportionate Shares'!$D$23:$I$1359,6,FALSE)),0)</f>
        <v>3055</v>
      </c>
      <c r="S1116" s="98">
        <f>ROUND('[1]68_InOutFlowsCurPrdAndPrior'!$D$33*IF(ISNA(VLOOKUP(D1116,'[1]Proportionate Shares'!$D$23:$I$1359,6,FALSE)),0,VLOOKUP(D1116,'[1]Proportionate Shares'!$D$23:$I$1359,6,FALSE)),0)</f>
        <v>225587</v>
      </c>
      <c r="T1116" s="98">
        <f>ROUND('[1]68_InOutFlowsCurPrdAndPrior'!$D$35*IF(ISNA(VLOOKUP(D1116,'[1]Proportionate Shares'!$D$23:$I$1359,6,FALSE)),0,VLOOKUP(D1116,'[1]Proportionate Shares'!$D$23:$I$1359,6,FALSE)),0)</f>
        <v>43714</v>
      </c>
      <c r="U1116" s="98">
        <f>VLOOKUP(D1116,'[1]Schedule of Pension Amounts LW'!$B$15:$AS$1399,36,FALSE)</f>
        <v>45248</v>
      </c>
      <c r="V1116" s="99">
        <f t="shared" si="75"/>
        <v>317604</v>
      </c>
      <c r="W1116" s="98">
        <f>ROUND('[1]68_InOutFlowsCurPrdAndPrior'!$F$32*IF(ISNA(VLOOKUP(D1116,'[1]Proportionate Shares'!$D$23:$I$1359,6,FALSE)),0,VLOOKUP(D1116,'[1]Proportionate Shares'!$D$23:$I$1359,6,FALSE)),0)</f>
        <v>25247</v>
      </c>
      <c r="X1116" s="98">
        <f>ROUND('[1]68_InOutFlowsCurPrdAndPrior'!$F$33*IF(ISNA(VLOOKUP(D1116,'[1]Proportionate Shares'!$D$23:$I$1359,6,FALSE)),0,VLOOKUP(D1116,'[1]Proportionate Shares'!$D$23:$I$1359,6,FALSE)),0)</f>
        <v>93223</v>
      </c>
      <c r="Y1116" s="98">
        <f>ROUND('[1]68_InOutFlowsCurPrdAndPrior'!$F$35*IF(ISNA(VLOOKUP(D1116,'[1]Proportionate Shares'!$D$23:$I$1359,6,FALSE)),0,VLOOKUP(D1116,'[1]Proportionate Shares'!$D$23:$I$1359,6,FALSE)),0)</f>
        <v>36413</v>
      </c>
      <c r="Z1116" s="98">
        <f>-VLOOKUP(D1116,'[1]Schedule of Pension Amounts LW'!$B$15:$AS$1399,37,FALSE)</f>
        <v>61827</v>
      </c>
      <c r="AA1116" s="99">
        <f t="shared" si="76"/>
        <v>216710</v>
      </c>
      <c r="AB1116" s="72">
        <f>VLOOKUP(D1116,'[1]Pension Expense Details'!$D$22:$S$1407,16,FALSE)</f>
        <v>66598</v>
      </c>
      <c r="AC1116" s="72">
        <f t="shared" si="77"/>
        <v>67834</v>
      </c>
      <c r="AD1116" s="72">
        <f>VLOOKUP(D1116,'[1]Schedule of Pension Amounts LW'!$B$15:$W$1399,22,FALSE)</f>
        <v>134432</v>
      </c>
    </row>
    <row r="1117" spans="1:30" x14ac:dyDescent="0.3">
      <c r="A1117" s="104"/>
      <c r="B1117" s="33"/>
      <c r="C1117" s="33" t="str">
        <f>VLOOKUP(D1117,'[1]Employer information'!$I$3:$J$1391,2,FALSE)</f>
        <v xml:space="preserve">Public Education                                  </v>
      </c>
      <c r="D1117" s="33" t="str">
        <f>'[1]Schedule of Pension Amounts LW'!B1110</f>
        <v>1080</v>
      </c>
      <c r="E1117" s="33" t="str">
        <f>IF(ISNA(VLOOKUP(D1117,'[1]Proportionate Shares'!$D$23:$G$1400,2,FALSE)),"",VLOOKUP(D1117,'[1]Proportionate Shares'!$D$23:$G$1400,2,FALSE))</f>
        <v>166904</v>
      </c>
      <c r="F1117" s="33" t="str">
        <f>IF(ISNA(VLOOKUP(D1117,'[1]Proportionate Shares'!$D$23:$G$1400,3,FALSE)),"",VLOOKUP(D1117,'[1]Proportionate Shares'!$D$23:$G$1400,3,FALSE))</f>
        <v/>
      </c>
      <c r="G1117" s="34" t="str">
        <f>VLOOKUP(D1117,'[1]Employer information'!$A$3:$B$1390,2,FALSE)</f>
        <v>ROCKDALE ISD</v>
      </c>
      <c r="H1117" s="36">
        <f>IF(ISNA(VLOOKUP(D1117,'[1]Proportionate Shares'!$D$23:$I$1377,6,FALSE)),0,VLOOKUP(D1117,'[1]Proportionate Shares'!$D$23:$I$1377,6,FALSE))</f>
        <v>1.08371697E-4</v>
      </c>
      <c r="I1117" s="105">
        <f>VLOOKUP(D1117,'[1]Schedule of Pension Amounts LW'!$B$15:$E$1399,3,FALSE)</f>
        <v>6072245</v>
      </c>
      <c r="J1117" s="105">
        <f>-IF(ISNA(VLOOKUP(D1117,'[1]Combined Contribution Amounts'!$A$2:$K$1335,5,FALSE)),0,VLOOKUP(D1117,'[1]Combined Contribution Amounts'!$A$2:$K$1335,5,FALSE))</f>
        <v>-379314</v>
      </c>
      <c r="K1117" s="105">
        <f>-IF(ISNA(VLOOKUP(D1117,'[1]Combined Contribution Amounts'!$A$2:$K$1335,7,FALSE)),0,VLOOKUP(D1117,'[1]Combined Contribution Amounts'!$A$2:$K$1335,7,FALSE))+-IF(ISNA(VLOOKUP(D1117,'[1]Combined Contribution Amounts'!$A$2:$K$1335,8,FALSE)),0,VLOOKUP(D1117,'[1]Combined Contribution Amounts'!$A$2:$K$1335,8,FALSE))+-IF(ISNA(VLOOKUP(D1117,'[1]Combined Contribution Amounts'!$A$2:$K$1335,9,FALSE)),0,VLOOKUP(D1117,'[1]Combined Contribution Amounts'!$A$2:$K$1335,9,FALSE))</f>
        <v>0</v>
      </c>
      <c r="L1117" s="105">
        <f>VLOOKUP(D1117,'[1]Pension Expense Details'!$D$23:$S$1407,16,FALSE)</f>
        <v>505572</v>
      </c>
      <c r="M1117" s="105">
        <f>ROUND(('[1]68_InOutFlowsCurPrdAndPriorHist'!$F$28-'[1]68_InOutFlowsCurPrdAndPriorHist'!$F$31)*$H1117,0)-VLOOKUP(D1117,'[1]Pension Expense Details'!$D$23:$S$1407,12,FALSE)</f>
        <v>-89757</v>
      </c>
      <c r="N1117" s="105">
        <f>ROUND(('[1]68_InOutFlowsCurPrdAndPriorHist'!$F$29-'[1]68_InOutFlowsCurPrdAndPriorHist'!$F$32)*$H1117,0)-VLOOKUP(D1117,'[1]Pension Expense Details'!$D$23:$S$1407,13,FALSE)</f>
        <v>-678212</v>
      </c>
      <c r="O1117" s="105">
        <f>ROUND(('[1]68_InOutFlowsCurPrdAndPriorHist'!$F$30-'[1]68_InOutFlowsCurPrdAndPriorHist'!$F$33)*$H1117,0)-VLOOKUP(D1117,'[1]Pension Expense Details'!$D$23:$S$1407,14,FALSE)</f>
        <v>293280</v>
      </c>
      <c r="P1117" s="105">
        <f>ROUND((VLOOKUP(D1117,'[1]Schedule of Pension Amounts LW'!$B$15:$AC$1399,28,FALSE)-VLOOKUP(D1117,'[1]Schedule of Pension Amounts LW'!$B$15:$AC$1399,27,FALSE))*'[1]Schedule of Pension Amounts LW'!AD$4,0)+VLOOKUP(D1117,'[1]Schedule of Pension Amounts LW'!$B$15:$AH$1399,33,FALSE)-VLOOKUP(D1117,'[1]Pension Expense Details'!$D$23:$S$1407,15,FALSE)</f>
        <v>-90314</v>
      </c>
      <c r="Q1117" s="98">
        <f t="shared" si="74"/>
        <v>5633500</v>
      </c>
      <c r="R1117" s="98">
        <f>ROUND('[1]68_InOutFlowsCurPrdAndPrior'!$D$32*IF(ISNA(VLOOKUP(D1117,'[1]Proportionate Shares'!$D$23:$I$1359,6,FALSE)),0,VLOOKUP(D1117,'[1]Proportionate Shares'!$D$23:$I$1359,6,FALSE)),0)</f>
        <v>23666</v>
      </c>
      <c r="S1117" s="98">
        <f>ROUND('[1]68_InOutFlowsCurPrdAndPrior'!$D$33*IF(ISNA(VLOOKUP(D1117,'[1]Proportionate Shares'!$D$23:$I$1359,6,FALSE)),0,VLOOKUP(D1117,'[1]Proportionate Shares'!$D$23:$I$1359,6,FALSE)),0)</f>
        <v>1747788</v>
      </c>
      <c r="T1117" s="98">
        <f>ROUND('[1]68_InOutFlowsCurPrdAndPrior'!$D$35*IF(ISNA(VLOOKUP(D1117,'[1]Proportionate Shares'!$D$23:$I$1359,6,FALSE)),0,VLOOKUP(D1117,'[1]Proportionate Shares'!$D$23:$I$1359,6,FALSE)),0)</f>
        <v>338688</v>
      </c>
      <c r="U1117" s="98">
        <f>VLOOKUP(D1117,'[1]Schedule of Pension Amounts LW'!$B$15:$AS$1399,36,FALSE)</f>
        <v>234243</v>
      </c>
      <c r="V1117" s="99">
        <f t="shared" si="75"/>
        <v>2344385</v>
      </c>
      <c r="W1117" s="98">
        <f>ROUND('[1]68_InOutFlowsCurPrdAndPrior'!$F$32*IF(ISNA(VLOOKUP(D1117,'[1]Proportionate Shares'!$D$23:$I$1359,6,FALSE)),0,VLOOKUP(D1117,'[1]Proportionate Shares'!$D$23:$I$1359,6,FALSE)),0)</f>
        <v>195604</v>
      </c>
      <c r="X1117" s="98">
        <f>ROUND('[1]68_InOutFlowsCurPrdAndPrior'!$F$33*IF(ISNA(VLOOKUP(D1117,'[1]Proportionate Shares'!$D$23:$I$1359,6,FALSE)),0,VLOOKUP(D1117,'[1]Proportionate Shares'!$D$23:$I$1359,6,FALSE)),0)</f>
        <v>722269</v>
      </c>
      <c r="Y1117" s="98">
        <f>ROUND('[1]68_InOutFlowsCurPrdAndPrior'!$F$35*IF(ISNA(VLOOKUP(D1117,'[1]Proportionate Shares'!$D$23:$I$1359,6,FALSE)),0,VLOOKUP(D1117,'[1]Proportionate Shares'!$D$23:$I$1359,6,FALSE)),0)</f>
        <v>282121</v>
      </c>
      <c r="Z1117" s="98">
        <f>-VLOOKUP(D1117,'[1]Schedule of Pension Amounts LW'!$B$15:$AS$1399,37,FALSE)</f>
        <v>187419</v>
      </c>
      <c r="AA1117" s="99">
        <f t="shared" si="76"/>
        <v>1387413</v>
      </c>
      <c r="AB1117" s="72">
        <f>VLOOKUP(D1117,'[1]Pension Expense Details'!$D$22:$S$1407,16,FALSE)</f>
        <v>505572</v>
      </c>
      <c r="AC1117" s="72">
        <f t="shared" si="77"/>
        <v>564761</v>
      </c>
      <c r="AD1117" s="72">
        <f>VLOOKUP(D1117,'[1]Schedule of Pension Amounts LW'!$B$15:$W$1399,22,FALSE)</f>
        <v>1070333</v>
      </c>
    </row>
    <row r="1118" spans="1:30" x14ac:dyDescent="0.3">
      <c r="A1118" s="104"/>
      <c r="B1118" s="33"/>
      <c r="C1118" s="33" t="str">
        <f>VLOOKUP(D1118,'[1]Employer information'!$I$3:$J$1391,2,FALSE)</f>
        <v xml:space="preserve">Public Education                                  </v>
      </c>
      <c r="D1118" s="33" t="str">
        <f>'[1]Schedule of Pension Amounts LW'!B1111</f>
        <v>1083</v>
      </c>
      <c r="E1118" s="33" t="str">
        <f>IF(ISNA(VLOOKUP(D1118,'[1]Proportionate Shares'!$D$23:$G$1400,2,FALSE)),"",VLOOKUP(D1118,'[1]Proportionate Shares'!$D$23:$G$1400,2,FALSE))</f>
        <v>069901</v>
      </c>
      <c r="F1118" s="33" t="str">
        <f>IF(ISNA(VLOOKUP(D1118,'[1]Proportionate Shares'!$D$23:$G$1400,3,FALSE)),"",VLOOKUP(D1118,'[1]Proportionate Shares'!$D$23:$G$1400,3,FALSE))</f>
        <v/>
      </c>
      <c r="G1118" s="34" t="str">
        <f>VLOOKUP(D1118,'[1]Employer information'!$A$3:$B$1390,2,FALSE)</f>
        <v>ROCKSPRINGS ISD</v>
      </c>
      <c r="H1118" s="36">
        <f>IF(ISNA(VLOOKUP(D1118,'[1]Proportionate Shares'!$D$23:$I$1377,6,FALSE)),0,VLOOKUP(D1118,'[1]Proportionate Shares'!$D$23:$I$1377,6,FALSE))</f>
        <v>1.5484610000000001E-5</v>
      </c>
      <c r="I1118" s="105">
        <f>VLOOKUP(D1118,'[1]Schedule of Pension Amounts LW'!$B$15:$E$1399,3,FALSE)</f>
        <v>956395</v>
      </c>
      <c r="J1118" s="105">
        <f>-IF(ISNA(VLOOKUP(D1118,'[1]Combined Contribution Amounts'!$A$2:$K$1335,5,FALSE)),0,VLOOKUP(D1118,'[1]Combined Contribution Amounts'!$A$2:$K$1335,5,FALSE))</f>
        <v>-54198</v>
      </c>
      <c r="K1118" s="105">
        <f>-IF(ISNA(VLOOKUP(D1118,'[1]Combined Contribution Amounts'!$A$2:$K$1335,7,FALSE)),0,VLOOKUP(D1118,'[1]Combined Contribution Amounts'!$A$2:$K$1335,7,FALSE))+-IF(ISNA(VLOOKUP(D1118,'[1]Combined Contribution Amounts'!$A$2:$K$1335,8,FALSE)),0,VLOOKUP(D1118,'[1]Combined Contribution Amounts'!$A$2:$K$1335,8,FALSE))+-IF(ISNA(VLOOKUP(D1118,'[1]Combined Contribution Amounts'!$A$2:$K$1335,9,FALSE)),0,VLOOKUP(D1118,'[1]Combined Contribution Amounts'!$A$2:$K$1335,9,FALSE))</f>
        <v>0</v>
      </c>
      <c r="L1118" s="105">
        <f>VLOOKUP(D1118,'[1]Pension Expense Details'!$D$23:$S$1407,16,FALSE)</f>
        <v>58287</v>
      </c>
      <c r="M1118" s="105">
        <f>ROUND(('[1]68_InOutFlowsCurPrdAndPriorHist'!$F$28-'[1]68_InOutFlowsCurPrdAndPriorHist'!$F$31)*$H1118,0)-VLOOKUP(D1118,'[1]Pension Expense Details'!$D$23:$S$1407,12,FALSE)</f>
        <v>-12825</v>
      </c>
      <c r="N1118" s="105">
        <f>ROUND(('[1]68_InOutFlowsCurPrdAndPriorHist'!$F$29-'[1]68_InOutFlowsCurPrdAndPriorHist'!$F$32)*$H1118,0)-VLOOKUP(D1118,'[1]Pension Expense Details'!$D$23:$S$1407,13,FALSE)</f>
        <v>-96906</v>
      </c>
      <c r="O1118" s="105">
        <f>ROUND(('[1]68_InOutFlowsCurPrdAndPriorHist'!$F$30-'[1]68_InOutFlowsCurPrdAndPriorHist'!$F$33)*$H1118,0)-VLOOKUP(D1118,'[1]Pension Expense Details'!$D$23:$S$1407,14,FALSE)</f>
        <v>41905</v>
      </c>
      <c r="P1118" s="105">
        <f>ROUND((VLOOKUP(D1118,'[1]Schedule of Pension Amounts LW'!$B$15:$AC$1399,28,FALSE)-VLOOKUP(D1118,'[1]Schedule of Pension Amounts LW'!$B$15:$AC$1399,27,FALSE))*'[1]Schedule of Pension Amounts LW'!AD$4,0)+VLOOKUP(D1118,'[1]Schedule of Pension Amounts LW'!$B$15:$AH$1399,33,FALSE)-VLOOKUP(D1118,'[1]Pension Expense Details'!$D$23:$S$1407,15,FALSE)</f>
        <v>-87720</v>
      </c>
      <c r="Q1118" s="98">
        <f t="shared" si="74"/>
        <v>804938</v>
      </c>
      <c r="R1118" s="98">
        <f>ROUND('[1]68_InOutFlowsCurPrdAndPrior'!$D$32*IF(ISNA(VLOOKUP(D1118,'[1]Proportionate Shares'!$D$23:$I$1359,6,FALSE)),0,VLOOKUP(D1118,'[1]Proportionate Shares'!$D$23:$I$1359,6,FALSE)),0)</f>
        <v>3381</v>
      </c>
      <c r="S1118" s="98">
        <f>ROUND('[1]68_InOutFlowsCurPrdAndPrior'!$D$33*IF(ISNA(VLOOKUP(D1118,'[1]Proportionate Shares'!$D$23:$I$1359,6,FALSE)),0,VLOOKUP(D1118,'[1]Proportionate Shares'!$D$23:$I$1359,6,FALSE)),0)</f>
        <v>249731</v>
      </c>
      <c r="T1118" s="98">
        <f>ROUND('[1]68_InOutFlowsCurPrdAndPrior'!$D$35*IF(ISNA(VLOOKUP(D1118,'[1]Proportionate Shares'!$D$23:$I$1359,6,FALSE)),0,VLOOKUP(D1118,'[1]Proportionate Shares'!$D$23:$I$1359,6,FALSE)),0)</f>
        <v>48393</v>
      </c>
      <c r="U1118" s="98">
        <f>VLOOKUP(D1118,'[1]Schedule of Pension Amounts LW'!$B$15:$AS$1399,36,FALSE)</f>
        <v>92803</v>
      </c>
      <c r="V1118" s="99">
        <f t="shared" si="75"/>
        <v>394308</v>
      </c>
      <c r="W1118" s="98">
        <f>ROUND('[1]68_InOutFlowsCurPrdAndPrior'!$F$32*IF(ISNA(VLOOKUP(D1118,'[1]Proportionate Shares'!$D$23:$I$1359,6,FALSE)),0,VLOOKUP(D1118,'[1]Proportionate Shares'!$D$23:$I$1359,6,FALSE)),0)</f>
        <v>27949</v>
      </c>
      <c r="X1118" s="98">
        <f>ROUND('[1]68_InOutFlowsCurPrdAndPrior'!$F$33*IF(ISNA(VLOOKUP(D1118,'[1]Proportionate Shares'!$D$23:$I$1359,6,FALSE)),0,VLOOKUP(D1118,'[1]Proportionate Shares'!$D$23:$I$1359,6,FALSE)),0)</f>
        <v>103201</v>
      </c>
      <c r="Y1118" s="98">
        <f>ROUND('[1]68_InOutFlowsCurPrdAndPrior'!$F$35*IF(ISNA(VLOOKUP(D1118,'[1]Proportionate Shares'!$D$23:$I$1359,6,FALSE)),0,VLOOKUP(D1118,'[1]Proportionate Shares'!$D$23:$I$1359,6,FALSE)),0)</f>
        <v>40311</v>
      </c>
      <c r="Z1118" s="98">
        <f>-VLOOKUP(D1118,'[1]Schedule of Pension Amounts LW'!$B$15:$AS$1399,37,FALSE)</f>
        <v>133850</v>
      </c>
      <c r="AA1118" s="99">
        <f t="shared" si="76"/>
        <v>305311</v>
      </c>
      <c r="AB1118" s="72">
        <f>VLOOKUP(D1118,'[1]Pension Expense Details'!$D$22:$S$1407,16,FALSE)</f>
        <v>58287</v>
      </c>
      <c r="AC1118" s="72">
        <f t="shared" si="77"/>
        <v>100352</v>
      </c>
      <c r="AD1118" s="72">
        <f>VLOOKUP(D1118,'[1]Schedule of Pension Amounts LW'!$B$15:$W$1399,22,FALSE)</f>
        <v>158639</v>
      </c>
    </row>
    <row r="1119" spans="1:30" x14ac:dyDescent="0.3">
      <c r="A1119" s="104"/>
      <c r="B1119" s="33"/>
      <c r="C1119" s="33" t="str">
        <f>VLOOKUP(D1119,'[1]Employer information'!$I$3:$J$1391,2,FALSE)</f>
        <v xml:space="preserve">Public Education                                  </v>
      </c>
      <c r="D1119" s="33" t="str">
        <f>'[1]Schedule of Pension Amounts LW'!B1112</f>
        <v>1084</v>
      </c>
      <c r="E1119" s="33" t="str">
        <f>IF(ISNA(VLOOKUP(D1119,'[1]Proportionate Shares'!$D$23:$G$1400,2,FALSE)),"",VLOOKUP(D1119,'[1]Proportionate Shares'!$D$23:$G$1400,2,FALSE))</f>
        <v>199901</v>
      </c>
      <c r="F1119" s="33" t="str">
        <f>IF(ISNA(VLOOKUP(D1119,'[1]Proportionate Shares'!$D$23:$G$1400,3,FALSE)),"",VLOOKUP(D1119,'[1]Proportionate Shares'!$D$23:$G$1400,3,FALSE))</f>
        <v/>
      </c>
      <c r="G1119" s="34" t="str">
        <f>VLOOKUP(D1119,'[1]Employer information'!$A$3:$B$1390,2,FALSE)</f>
        <v>ROCKWALL ISD</v>
      </c>
      <c r="H1119" s="36">
        <f>IF(ISNA(VLOOKUP(D1119,'[1]Proportionate Shares'!$D$23:$I$1377,6,FALSE)),0,VLOOKUP(D1119,'[1]Proportionate Shares'!$D$23:$I$1377,6,FALSE))</f>
        <v>7.6585419900000002E-4</v>
      </c>
      <c r="I1119" s="105">
        <f>VLOOKUP(D1119,'[1]Schedule of Pension Amounts LW'!$B$15:$E$1399,3,FALSE)</f>
        <v>40483878</v>
      </c>
      <c r="J1119" s="105">
        <f>-IF(ISNA(VLOOKUP(D1119,'[1]Combined Contribution Amounts'!$A$2:$K$1335,5,FALSE)),0,VLOOKUP(D1119,'[1]Combined Contribution Amounts'!$A$2:$K$1335,5,FALSE))</f>
        <v>-2680582</v>
      </c>
      <c r="K1119" s="105">
        <f>-IF(ISNA(VLOOKUP(D1119,'[1]Combined Contribution Amounts'!$A$2:$K$1335,7,FALSE)),0,VLOOKUP(D1119,'[1]Combined Contribution Amounts'!$A$2:$K$1335,7,FALSE))+-IF(ISNA(VLOOKUP(D1119,'[1]Combined Contribution Amounts'!$A$2:$K$1335,8,FALSE)),0,VLOOKUP(D1119,'[1]Combined Contribution Amounts'!$A$2:$K$1335,8,FALSE))+-IF(ISNA(VLOOKUP(D1119,'[1]Combined Contribution Amounts'!$A$2:$K$1335,9,FALSE)),0,VLOOKUP(D1119,'[1]Combined Contribution Amounts'!$A$2:$K$1335,9,FALSE))</f>
        <v>0</v>
      </c>
      <c r="L1119" s="105">
        <f>VLOOKUP(D1119,'[1]Pension Expense Details'!$D$23:$S$1407,16,FALSE)</f>
        <v>3954487</v>
      </c>
      <c r="M1119" s="105">
        <f>ROUND(('[1]68_InOutFlowsCurPrdAndPriorHist'!$F$28-'[1]68_InOutFlowsCurPrdAndPriorHist'!$F$31)*$H1119,0)-VLOOKUP(D1119,'[1]Pension Expense Details'!$D$23:$S$1407,12,FALSE)</f>
        <v>-634309</v>
      </c>
      <c r="N1119" s="105">
        <f>ROUND(('[1]68_InOutFlowsCurPrdAndPriorHist'!$F$29-'[1]68_InOutFlowsCurPrdAndPriorHist'!$F$32)*$H1119,0)-VLOOKUP(D1119,'[1]Pension Expense Details'!$D$23:$S$1407,13,FALSE)</f>
        <v>-4792872</v>
      </c>
      <c r="O1119" s="105">
        <f>ROUND(('[1]68_InOutFlowsCurPrdAndPriorHist'!$F$30-'[1]68_InOutFlowsCurPrdAndPriorHist'!$F$33)*$H1119,0)-VLOOKUP(D1119,'[1]Pension Expense Details'!$D$23:$S$1407,14,FALSE)</f>
        <v>2072586</v>
      </c>
      <c r="P1119" s="105">
        <f>ROUND((VLOOKUP(D1119,'[1]Schedule of Pension Amounts LW'!$B$15:$AC$1399,28,FALSE)-VLOOKUP(D1119,'[1]Schedule of Pension Amounts LW'!$B$15:$AC$1399,27,FALSE))*'[1]Schedule of Pension Amounts LW'!AD$4,0)+VLOOKUP(D1119,'[1]Schedule of Pension Amounts LW'!$B$15:$AH$1399,33,FALSE)-VLOOKUP(D1119,'[1]Pension Expense Details'!$D$23:$S$1407,15,FALSE)</f>
        <v>1408307</v>
      </c>
      <c r="Q1119" s="98">
        <f t="shared" si="74"/>
        <v>39811495</v>
      </c>
      <c r="R1119" s="98">
        <f>ROUND('[1]68_InOutFlowsCurPrdAndPrior'!$D$32*IF(ISNA(VLOOKUP(D1119,'[1]Proportionate Shares'!$D$23:$I$1359,6,FALSE)),0,VLOOKUP(D1119,'[1]Proportionate Shares'!$D$23:$I$1359,6,FALSE)),0)</f>
        <v>167244</v>
      </c>
      <c r="S1119" s="98">
        <f>ROUND('[1]68_InOutFlowsCurPrdAndPrior'!$D$33*IF(ISNA(VLOOKUP(D1119,'[1]Proportionate Shares'!$D$23:$I$1359,6,FALSE)),0,VLOOKUP(D1119,'[1]Proportionate Shares'!$D$23:$I$1359,6,FALSE)),0)</f>
        <v>12351481</v>
      </c>
      <c r="T1119" s="98">
        <f>ROUND('[1]68_InOutFlowsCurPrdAndPrior'!$D$35*IF(ISNA(VLOOKUP(D1119,'[1]Proportionate Shares'!$D$23:$I$1359,6,FALSE)),0,VLOOKUP(D1119,'[1]Proportionate Shares'!$D$23:$I$1359,6,FALSE)),0)</f>
        <v>2393479</v>
      </c>
      <c r="U1119" s="98">
        <f>VLOOKUP(D1119,'[1]Schedule of Pension Amounts LW'!$B$15:$AS$1399,36,FALSE)</f>
        <v>3759772</v>
      </c>
      <c r="V1119" s="99">
        <f t="shared" si="75"/>
        <v>18671976</v>
      </c>
      <c r="W1119" s="98">
        <f>ROUND('[1]68_InOutFlowsCurPrdAndPrior'!$F$32*IF(ISNA(VLOOKUP(D1119,'[1]Proportionate Shares'!$D$23:$I$1359,6,FALSE)),0,VLOOKUP(D1119,'[1]Proportionate Shares'!$D$23:$I$1359,6,FALSE)),0)</f>
        <v>1382318</v>
      </c>
      <c r="X1119" s="98">
        <f>ROUND('[1]68_InOutFlowsCurPrdAndPrior'!$F$33*IF(ISNA(VLOOKUP(D1119,'[1]Proportionate Shares'!$D$23:$I$1359,6,FALSE)),0,VLOOKUP(D1119,'[1]Proportionate Shares'!$D$23:$I$1359,6,FALSE)),0)</f>
        <v>5104216</v>
      </c>
      <c r="Y1119" s="98">
        <f>ROUND('[1]68_InOutFlowsCurPrdAndPrior'!$F$35*IF(ISNA(VLOOKUP(D1119,'[1]Proportionate Shares'!$D$23:$I$1359,6,FALSE)),0,VLOOKUP(D1119,'[1]Proportionate Shares'!$D$23:$I$1359,6,FALSE)),0)</f>
        <v>1993726</v>
      </c>
      <c r="Z1119" s="98">
        <f>-VLOOKUP(D1119,'[1]Schedule of Pension Amounts LW'!$B$15:$AS$1399,37,FALSE)</f>
        <v>226894</v>
      </c>
      <c r="AA1119" s="99">
        <f t="shared" si="76"/>
        <v>8707154</v>
      </c>
      <c r="AB1119" s="72">
        <f>VLOOKUP(D1119,'[1]Pension Expense Details'!$D$22:$S$1407,16,FALSE)</f>
        <v>3954487</v>
      </c>
      <c r="AC1119" s="72">
        <f t="shared" si="77"/>
        <v>4558856</v>
      </c>
      <c r="AD1119" s="72">
        <f>VLOOKUP(D1119,'[1]Schedule of Pension Amounts LW'!$B$15:$W$1399,22,FALSE)</f>
        <v>8513343</v>
      </c>
    </row>
    <row r="1120" spans="1:30" x14ac:dyDescent="0.3">
      <c r="A1120" s="104"/>
      <c r="B1120" s="33"/>
      <c r="C1120" s="33" t="str">
        <f>VLOOKUP(D1120,'[1]Employer information'!$I$3:$J$1391,2,FALSE)</f>
        <v xml:space="preserve">Public Education                                  </v>
      </c>
      <c r="D1120" s="33" t="str">
        <f>'[1]Schedule of Pension Amounts LW'!B1113</f>
        <v>1086</v>
      </c>
      <c r="E1120" s="33" t="str">
        <f>IF(ISNA(VLOOKUP(D1120,'[1]Proportionate Shares'!$D$23:$G$1400,2,FALSE)),"",VLOOKUP(D1120,'[1]Proportionate Shares'!$D$23:$G$1400,2,FALSE))</f>
        <v>014907</v>
      </c>
      <c r="F1120" s="33" t="str">
        <f>IF(ISNA(VLOOKUP(D1120,'[1]Proportionate Shares'!$D$23:$G$1400,3,FALSE)),"",VLOOKUP(D1120,'[1]Proportionate Shares'!$D$23:$G$1400,3,FALSE))</f>
        <v/>
      </c>
      <c r="G1120" s="34" t="str">
        <f>VLOOKUP(D1120,'[1]Employer information'!$A$3:$B$1390,2,FALSE)</f>
        <v>ROGERS ISD</v>
      </c>
      <c r="H1120" s="36">
        <f>IF(ISNA(VLOOKUP(D1120,'[1]Proportionate Shares'!$D$23:$I$1377,6,FALSE)),0,VLOOKUP(D1120,'[1]Proportionate Shares'!$D$23:$I$1377,6,FALSE))</f>
        <v>3.9048083999999999E-5</v>
      </c>
      <c r="I1120" s="105">
        <f>VLOOKUP(D1120,'[1]Schedule of Pension Amounts LW'!$B$15:$E$1399,3,FALSE)</f>
        <v>2165835</v>
      </c>
      <c r="J1120" s="105">
        <f>-IF(ISNA(VLOOKUP(D1120,'[1]Combined Contribution Amounts'!$A$2:$K$1335,5,FALSE)),0,VLOOKUP(D1120,'[1]Combined Contribution Amounts'!$A$2:$K$1335,5,FALSE))</f>
        <v>-136673</v>
      </c>
      <c r="K1120" s="105">
        <f>-IF(ISNA(VLOOKUP(D1120,'[1]Combined Contribution Amounts'!$A$2:$K$1335,7,FALSE)),0,VLOOKUP(D1120,'[1]Combined Contribution Amounts'!$A$2:$K$1335,7,FALSE))+-IF(ISNA(VLOOKUP(D1120,'[1]Combined Contribution Amounts'!$A$2:$K$1335,8,FALSE)),0,VLOOKUP(D1120,'[1]Combined Contribution Amounts'!$A$2:$K$1335,8,FALSE))+-IF(ISNA(VLOOKUP(D1120,'[1]Combined Contribution Amounts'!$A$2:$K$1335,9,FALSE)),0,VLOOKUP(D1120,'[1]Combined Contribution Amounts'!$A$2:$K$1335,9,FALSE))</f>
        <v>0</v>
      </c>
      <c r="L1120" s="105">
        <f>VLOOKUP(D1120,'[1]Pension Expense Details'!$D$23:$S$1407,16,FALSE)</f>
        <v>185637</v>
      </c>
      <c r="M1120" s="105">
        <f>ROUND(('[1]68_InOutFlowsCurPrdAndPriorHist'!$F$28-'[1]68_InOutFlowsCurPrdAndPriorHist'!$F$31)*$H1120,0)-VLOOKUP(D1120,'[1]Pension Expense Details'!$D$23:$S$1407,12,FALSE)</f>
        <v>-32341</v>
      </c>
      <c r="N1120" s="105">
        <f>ROUND(('[1]68_InOutFlowsCurPrdAndPriorHist'!$F$29-'[1]68_InOutFlowsCurPrdAndPriorHist'!$F$32)*$H1120,0)-VLOOKUP(D1120,'[1]Pension Expense Details'!$D$23:$S$1407,13,FALSE)</f>
        <v>-244371</v>
      </c>
      <c r="O1120" s="105">
        <f>ROUND(('[1]68_InOutFlowsCurPrdAndPriorHist'!$F$30-'[1]68_InOutFlowsCurPrdAndPriorHist'!$F$33)*$H1120,0)-VLOOKUP(D1120,'[1]Pension Expense Details'!$D$23:$S$1407,14,FALSE)</f>
        <v>105674</v>
      </c>
      <c r="P1120" s="105">
        <f>ROUND((VLOOKUP(D1120,'[1]Schedule of Pension Amounts LW'!$B$15:$AC$1399,28,FALSE)-VLOOKUP(D1120,'[1]Schedule of Pension Amounts LW'!$B$15:$AC$1399,27,FALSE))*'[1]Schedule of Pension Amounts LW'!AD$4,0)+VLOOKUP(D1120,'[1]Schedule of Pension Amounts LW'!$B$15:$AH$1399,33,FALSE)-VLOOKUP(D1120,'[1]Pension Expense Details'!$D$23:$S$1407,15,FALSE)</f>
        <v>-13920</v>
      </c>
      <c r="Q1120" s="98">
        <f t="shared" si="74"/>
        <v>2029841</v>
      </c>
      <c r="R1120" s="98">
        <f>ROUND('[1]68_InOutFlowsCurPrdAndPrior'!$D$32*IF(ISNA(VLOOKUP(D1120,'[1]Proportionate Shares'!$D$23:$I$1359,6,FALSE)),0,VLOOKUP(D1120,'[1]Proportionate Shares'!$D$23:$I$1359,6,FALSE)),0)</f>
        <v>8527</v>
      </c>
      <c r="S1120" s="98">
        <f>ROUND('[1]68_InOutFlowsCurPrdAndPrior'!$D$33*IF(ISNA(VLOOKUP(D1120,'[1]Proportionate Shares'!$D$23:$I$1359,6,FALSE)),0,VLOOKUP(D1120,'[1]Proportionate Shares'!$D$23:$I$1359,6,FALSE)),0)</f>
        <v>629757</v>
      </c>
      <c r="T1120" s="98">
        <f>ROUND('[1]68_InOutFlowsCurPrdAndPrior'!$D$35*IF(ISNA(VLOOKUP(D1120,'[1]Proportionate Shares'!$D$23:$I$1359,6,FALSE)),0,VLOOKUP(D1120,'[1]Proportionate Shares'!$D$23:$I$1359,6,FALSE)),0)</f>
        <v>122035</v>
      </c>
      <c r="U1120" s="98">
        <f>VLOOKUP(D1120,'[1]Schedule of Pension Amounts LW'!$B$15:$AS$1399,36,FALSE)</f>
        <v>123219</v>
      </c>
      <c r="V1120" s="99">
        <f t="shared" si="75"/>
        <v>883538</v>
      </c>
      <c r="W1120" s="98">
        <f>ROUND('[1]68_InOutFlowsCurPrdAndPrior'!$F$32*IF(ISNA(VLOOKUP(D1120,'[1]Proportionate Shares'!$D$23:$I$1359,6,FALSE)),0,VLOOKUP(D1120,'[1]Proportionate Shares'!$D$23:$I$1359,6,FALSE)),0)</f>
        <v>70479</v>
      </c>
      <c r="X1120" s="98">
        <f>ROUND('[1]68_InOutFlowsCurPrdAndPrior'!$F$33*IF(ISNA(VLOOKUP(D1120,'[1]Proportionate Shares'!$D$23:$I$1359,6,FALSE)),0,VLOOKUP(D1120,'[1]Proportionate Shares'!$D$23:$I$1359,6,FALSE)),0)</f>
        <v>260245</v>
      </c>
      <c r="Y1120" s="98">
        <f>ROUND('[1]68_InOutFlowsCurPrdAndPrior'!$F$35*IF(ISNA(VLOOKUP(D1120,'[1]Proportionate Shares'!$D$23:$I$1359,6,FALSE)),0,VLOOKUP(D1120,'[1]Proportionate Shares'!$D$23:$I$1359,6,FALSE)),0)</f>
        <v>101653</v>
      </c>
      <c r="Z1120" s="98">
        <f>-VLOOKUP(D1120,'[1]Schedule of Pension Amounts LW'!$B$15:$AS$1399,37,FALSE)</f>
        <v>58462</v>
      </c>
      <c r="AA1120" s="99">
        <f t="shared" si="76"/>
        <v>490839</v>
      </c>
      <c r="AB1120" s="72">
        <f>VLOOKUP(D1120,'[1]Pension Expense Details'!$D$22:$S$1407,16,FALSE)</f>
        <v>185637</v>
      </c>
      <c r="AC1120" s="72">
        <f t="shared" si="77"/>
        <v>220945</v>
      </c>
      <c r="AD1120" s="72">
        <f>VLOOKUP(D1120,'[1]Schedule of Pension Amounts LW'!$B$15:$W$1399,22,FALSE)</f>
        <v>406582</v>
      </c>
    </row>
    <row r="1121" spans="1:30" x14ac:dyDescent="0.3">
      <c r="A1121" s="104"/>
      <c r="B1121" s="33"/>
      <c r="C1121" s="33" t="str">
        <f>VLOOKUP(D1121,'[1]Employer information'!$I$3:$J$1391,2,FALSE)</f>
        <v xml:space="preserve">Public Education                                  </v>
      </c>
      <c r="D1121" s="33" t="str">
        <f>'[1]Schedule of Pension Amounts LW'!B1114</f>
        <v>1486</v>
      </c>
      <c r="E1121" s="33" t="str">
        <f>IF(ISNA(VLOOKUP(D1121,'[1]Proportionate Shares'!$D$23:$G$1400,2,FALSE)),"",VLOOKUP(D1121,'[1]Proportionate Shares'!$D$23:$G$1400,2,FALSE))</f>
        <v>214903</v>
      </c>
      <c r="F1121" s="33" t="str">
        <f>IF(ISNA(VLOOKUP(D1121,'[1]Proportionate Shares'!$D$23:$G$1400,3,FALSE)),"",VLOOKUP(D1121,'[1]Proportionate Shares'!$D$23:$G$1400,3,FALSE))</f>
        <v/>
      </c>
      <c r="G1121" s="34" t="str">
        <f>VLOOKUP(D1121,'[1]Employer information'!$A$3:$B$1390,2,FALSE)</f>
        <v>ROMA ISD</v>
      </c>
      <c r="H1121" s="36">
        <f>IF(ISNA(VLOOKUP(D1121,'[1]Proportionate Shares'!$D$23:$I$1377,6,FALSE)),0,VLOOKUP(D1121,'[1]Proportionate Shares'!$D$23:$I$1377,6,FALSE))</f>
        <v>4.05945164E-4</v>
      </c>
      <c r="I1121" s="105">
        <f>VLOOKUP(D1121,'[1]Schedule of Pension Amounts LW'!$B$15:$E$1399,3,FALSE)</f>
        <v>22167114</v>
      </c>
      <c r="J1121" s="105">
        <f>-IF(ISNA(VLOOKUP(D1121,'[1]Combined Contribution Amounts'!$A$2:$K$1335,5,FALSE)),0,VLOOKUP(D1121,'[1]Combined Contribution Amounts'!$A$2:$K$1335,5,FALSE))</f>
        <v>-1420857</v>
      </c>
      <c r="K1121" s="105">
        <f>-IF(ISNA(VLOOKUP(D1121,'[1]Combined Contribution Amounts'!$A$2:$K$1335,7,FALSE)),0,VLOOKUP(D1121,'[1]Combined Contribution Amounts'!$A$2:$K$1335,7,FALSE))+-IF(ISNA(VLOOKUP(D1121,'[1]Combined Contribution Amounts'!$A$2:$K$1335,8,FALSE)),0,VLOOKUP(D1121,'[1]Combined Contribution Amounts'!$A$2:$K$1335,8,FALSE))+-IF(ISNA(VLOOKUP(D1121,'[1]Combined Contribution Amounts'!$A$2:$K$1335,9,FALSE)),0,VLOOKUP(D1121,'[1]Combined Contribution Amounts'!$A$2:$K$1335,9,FALSE))</f>
        <v>0</v>
      </c>
      <c r="L1121" s="105">
        <f>VLOOKUP(D1121,'[1]Pension Expense Details'!$D$23:$S$1407,16,FALSE)</f>
        <v>1984752</v>
      </c>
      <c r="M1121" s="105">
        <f>ROUND(('[1]68_InOutFlowsCurPrdAndPriorHist'!$F$28-'[1]68_InOutFlowsCurPrdAndPriorHist'!$F$31)*$H1121,0)-VLOOKUP(D1121,'[1]Pension Expense Details'!$D$23:$S$1407,12,FALSE)</f>
        <v>-336219</v>
      </c>
      <c r="N1121" s="105">
        <f>ROUND(('[1]68_InOutFlowsCurPrdAndPriorHist'!$F$29-'[1]68_InOutFlowsCurPrdAndPriorHist'!$F$32)*$H1121,0)-VLOOKUP(D1121,'[1]Pension Expense Details'!$D$23:$S$1407,13,FALSE)</f>
        <v>-2540488</v>
      </c>
      <c r="O1121" s="105">
        <f>ROUND(('[1]68_InOutFlowsCurPrdAndPriorHist'!$F$30-'[1]68_InOutFlowsCurPrdAndPriorHist'!$F$33)*$H1121,0)-VLOOKUP(D1121,'[1]Pension Expense Details'!$D$23:$S$1407,14,FALSE)</f>
        <v>1098586</v>
      </c>
      <c r="P1121" s="105">
        <f>ROUND((VLOOKUP(D1121,'[1]Schedule of Pension Amounts LW'!$B$15:$AC$1399,28,FALSE)-VLOOKUP(D1121,'[1]Schedule of Pension Amounts LW'!$B$15:$AC$1399,27,FALSE))*'[1]Schedule of Pension Amounts LW'!AD$4,0)+VLOOKUP(D1121,'[1]Schedule of Pension Amounts LW'!$B$15:$AH$1399,33,FALSE)-VLOOKUP(D1121,'[1]Pension Expense Details'!$D$23:$S$1407,15,FALSE)</f>
        <v>149411</v>
      </c>
      <c r="Q1121" s="98">
        <f t="shared" si="74"/>
        <v>21102299</v>
      </c>
      <c r="R1121" s="98">
        <f>ROUND('[1]68_InOutFlowsCurPrdAndPrior'!$D$32*IF(ISNA(VLOOKUP(D1121,'[1]Proportionate Shares'!$D$23:$I$1359,6,FALSE)),0,VLOOKUP(D1121,'[1]Proportionate Shares'!$D$23:$I$1359,6,FALSE)),0)</f>
        <v>88649</v>
      </c>
      <c r="S1121" s="98">
        <f>ROUND('[1]68_InOutFlowsCurPrdAndPrior'!$D$33*IF(ISNA(VLOOKUP(D1121,'[1]Proportionate Shares'!$D$23:$I$1359,6,FALSE)),0,VLOOKUP(D1121,'[1]Proportionate Shares'!$D$23:$I$1359,6,FALSE)),0)</f>
        <v>6546969</v>
      </c>
      <c r="T1121" s="98">
        <f>ROUND('[1]68_InOutFlowsCurPrdAndPrior'!$D$35*IF(ISNA(VLOOKUP(D1121,'[1]Proportionate Shares'!$D$23:$I$1359,6,FALSE)),0,VLOOKUP(D1121,'[1]Proportionate Shares'!$D$23:$I$1359,6,FALSE)),0)</f>
        <v>1268677</v>
      </c>
      <c r="U1121" s="98">
        <f>VLOOKUP(D1121,'[1]Schedule of Pension Amounts LW'!$B$15:$AS$1399,36,FALSE)</f>
        <v>1412800</v>
      </c>
      <c r="V1121" s="99">
        <f t="shared" si="75"/>
        <v>9317095</v>
      </c>
      <c r="W1121" s="98">
        <f>ROUND('[1]68_InOutFlowsCurPrdAndPrior'!$F$32*IF(ISNA(VLOOKUP(D1121,'[1]Proportionate Shares'!$D$23:$I$1359,6,FALSE)),0,VLOOKUP(D1121,'[1]Proportionate Shares'!$D$23:$I$1359,6,FALSE)),0)</f>
        <v>732705</v>
      </c>
      <c r="X1121" s="98">
        <f>ROUND('[1]68_InOutFlowsCurPrdAndPrior'!$F$33*IF(ISNA(VLOOKUP(D1121,'[1]Proportionate Shares'!$D$23:$I$1359,6,FALSE)),0,VLOOKUP(D1121,'[1]Proportionate Shares'!$D$23:$I$1359,6,FALSE)),0)</f>
        <v>2705518</v>
      </c>
      <c r="Y1121" s="98">
        <f>ROUND('[1]68_InOutFlowsCurPrdAndPrior'!$F$35*IF(ISNA(VLOOKUP(D1121,'[1]Proportionate Shares'!$D$23:$I$1359,6,FALSE)),0,VLOOKUP(D1121,'[1]Proportionate Shares'!$D$23:$I$1359,6,FALSE)),0)</f>
        <v>1056785</v>
      </c>
      <c r="Z1121" s="98">
        <f>-VLOOKUP(D1121,'[1]Schedule of Pension Amounts LW'!$B$15:$AS$1399,37,FALSE)</f>
        <v>1072901</v>
      </c>
      <c r="AA1121" s="99">
        <f t="shared" si="76"/>
        <v>5567909</v>
      </c>
      <c r="AB1121" s="72">
        <f>VLOOKUP(D1121,'[1]Pension Expense Details'!$D$22:$S$1407,16,FALSE)</f>
        <v>1984752</v>
      </c>
      <c r="AC1121" s="72">
        <f t="shared" si="77"/>
        <v>2145489</v>
      </c>
      <c r="AD1121" s="72">
        <f>VLOOKUP(D1121,'[1]Schedule of Pension Amounts LW'!$B$15:$W$1399,22,FALSE)</f>
        <v>4130241</v>
      </c>
    </row>
    <row r="1122" spans="1:30" x14ac:dyDescent="0.3">
      <c r="A1122" s="104"/>
      <c r="B1122" s="33"/>
      <c r="C1122" s="33" t="str">
        <f>VLOOKUP(D1122,'[1]Employer information'!$I$3:$J$1391,2,FALSE)</f>
        <v xml:space="preserve">Public Education                                  </v>
      </c>
      <c r="D1122" s="33" t="str">
        <f>'[1]Schedule of Pension Amounts LW'!B1115</f>
        <v>1841</v>
      </c>
      <c r="E1122" s="33" t="str">
        <f>IF(ISNA(VLOOKUP(D1122,'[1]Proportionate Shares'!$D$23:$G$1400,2,FALSE)),"",VLOOKUP(D1122,'[1]Proportionate Shares'!$D$23:$G$1400,2,FALSE))</f>
        <v>152908</v>
      </c>
      <c r="F1122" s="33" t="str">
        <f>IF(ISNA(VLOOKUP(D1122,'[1]Proportionate Shares'!$D$23:$G$1400,3,FALSE)),"",VLOOKUP(D1122,'[1]Proportionate Shares'!$D$23:$G$1400,3,FALSE))</f>
        <v/>
      </c>
      <c r="G1122" s="34" t="str">
        <f>VLOOKUP(D1122,'[1]Employer information'!$A$3:$B$1390,2,FALSE)</f>
        <v>ROOSEVELT ISD</v>
      </c>
      <c r="H1122" s="36">
        <f>IF(ISNA(VLOOKUP(D1122,'[1]Proportionate Shares'!$D$23:$I$1377,6,FALSE)),0,VLOOKUP(D1122,'[1]Proportionate Shares'!$D$23:$I$1377,6,FALSE))</f>
        <v>5.1648506999999998E-5</v>
      </c>
      <c r="I1122" s="105">
        <f>VLOOKUP(D1122,'[1]Schedule of Pension Amounts LW'!$B$15:$E$1399,3,FALSE)</f>
        <v>2912272</v>
      </c>
      <c r="J1122" s="105">
        <f>-IF(ISNA(VLOOKUP(D1122,'[1]Combined Contribution Amounts'!$A$2:$K$1335,5,FALSE)),0,VLOOKUP(D1122,'[1]Combined Contribution Amounts'!$A$2:$K$1335,5,FALSE))</f>
        <v>-180776</v>
      </c>
      <c r="K1122" s="105">
        <f>-IF(ISNA(VLOOKUP(D1122,'[1]Combined Contribution Amounts'!$A$2:$K$1335,7,FALSE)),0,VLOOKUP(D1122,'[1]Combined Contribution Amounts'!$A$2:$K$1335,7,FALSE))+-IF(ISNA(VLOOKUP(D1122,'[1]Combined Contribution Amounts'!$A$2:$K$1335,8,FALSE)),0,VLOOKUP(D1122,'[1]Combined Contribution Amounts'!$A$2:$K$1335,8,FALSE))+-IF(ISNA(VLOOKUP(D1122,'[1]Combined Contribution Amounts'!$A$2:$K$1335,9,FALSE)),0,VLOOKUP(D1122,'[1]Combined Contribution Amounts'!$A$2:$K$1335,9,FALSE))</f>
        <v>0</v>
      </c>
      <c r="L1122" s="105">
        <f>VLOOKUP(D1122,'[1]Pension Expense Details'!$D$23:$S$1407,16,FALSE)</f>
        <v>238070</v>
      </c>
      <c r="M1122" s="105">
        <f>ROUND(('[1]68_InOutFlowsCurPrdAndPriorHist'!$F$28-'[1]68_InOutFlowsCurPrdAndPriorHist'!$F$31)*$H1122,0)-VLOOKUP(D1122,'[1]Pension Expense Details'!$D$23:$S$1407,12,FALSE)</f>
        <v>-42778</v>
      </c>
      <c r="N1122" s="105">
        <f>ROUND(('[1]68_InOutFlowsCurPrdAndPriorHist'!$F$29-'[1]68_InOutFlowsCurPrdAndPriorHist'!$F$32)*$H1122,0)-VLOOKUP(D1122,'[1]Pension Expense Details'!$D$23:$S$1407,13,FALSE)</f>
        <v>-323227</v>
      </c>
      <c r="O1122" s="105">
        <f>ROUND(('[1]68_InOutFlowsCurPrdAndPriorHist'!$F$30-'[1]68_InOutFlowsCurPrdAndPriorHist'!$F$33)*$H1122,0)-VLOOKUP(D1122,'[1]Pension Expense Details'!$D$23:$S$1407,14,FALSE)</f>
        <v>139774</v>
      </c>
      <c r="P1122" s="105">
        <f>ROUND((VLOOKUP(D1122,'[1]Schedule of Pension Amounts LW'!$B$15:$AC$1399,28,FALSE)-VLOOKUP(D1122,'[1]Schedule of Pension Amounts LW'!$B$15:$AC$1399,27,FALSE))*'[1]Schedule of Pension Amounts LW'!AD$4,0)+VLOOKUP(D1122,'[1]Schedule of Pension Amounts LW'!$B$15:$AH$1399,33,FALSE)-VLOOKUP(D1122,'[1]Pension Expense Details'!$D$23:$S$1407,15,FALSE)</f>
        <v>-58484</v>
      </c>
      <c r="Q1122" s="98">
        <f t="shared" si="74"/>
        <v>2684851</v>
      </c>
      <c r="R1122" s="98">
        <f>ROUND('[1]68_InOutFlowsCurPrdAndPrior'!$D$32*IF(ISNA(VLOOKUP(D1122,'[1]Proportionate Shares'!$D$23:$I$1359,6,FALSE)),0,VLOOKUP(D1122,'[1]Proportionate Shares'!$D$23:$I$1359,6,FALSE)),0)</f>
        <v>11279</v>
      </c>
      <c r="S1122" s="98">
        <f>ROUND('[1]68_InOutFlowsCurPrdAndPrior'!$D$33*IF(ISNA(VLOOKUP(D1122,'[1]Proportionate Shares'!$D$23:$I$1359,6,FALSE)),0,VLOOKUP(D1122,'[1]Proportionate Shares'!$D$23:$I$1359,6,FALSE)),0)</f>
        <v>832973</v>
      </c>
      <c r="T1122" s="98">
        <f>ROUND('[1]68_InOutFlowsCurPrdAndPrior'!$D$35*IF(ISNA(VLOOKUP(D1122,'[1]Proportionate Shares'!$D$23:$I$1359,6,FALSE)),0,VLOOKUP(D1122,'[1]Proportionate Shares'!$D$23:$I$1359,6,FALSE)),0)</f>
        <v>161414</v>
      </c>
      <c r="U1122" s="98">
        <f>VLOOKUP(D1122,'[1]Schedule of Pension Amounts LW'!$B$15:$AS$1399,36,FALSE)</f>
        <v>223636</v>
      </c>
      <c r="V1122" s="99">
        <f t="shared" si="75"/>
        <v>1229302</v>
      </c>
      <c r="W1122" s="98">
        <f>ROUND('[1]68_InOutFlowsCurPrdAndPrior'!$F$32*IF(ISNA(VLOOKUP(D1122,'[1]Proportionate Shares'!$D$23:$I$1359,6,FALSE)),0,VLOOKUP(D1122,'[1]Proportionate Shares'!$D$23:$I$1359,6,FALSE)),0)</f>
        <v>93222</v>
      </c>
      <c r="X1122" s="98">
        <f>ROUND('[1]68_InOutFlowsCurPrdAndPrior'!$F$33*IF(ISNA(VLOOKUP(D1122,'[1]Proportionate Shares'!$D$23:$I$1359,6,FALSE)),0,VLOOKUP(D1122,'[1]Proportionate Shares'!$D$23:$I$1359,6,FALSE)),0)</f>
        <v>344224</v>
      </c>
      <c r="Y1122" s="98">
        <f>ROUND('[1]68_InOutFlowsCurPrdAndPrior'!$F$35*IF(ISNA(VLOOKUP(D1122,'[1]Proportionate Shares'!$D$23:$I$1359,6,FALSE)),0,VLOOKUP(D1122,'[1]Proportionate Shares'!$D$23:$I$1359,6,FALSE)),0)</f>
        <v>134455</v>
      </c>
      <c r="Z1122" s="98">
        <f>-VLOOKUP(D1122,'[1]Schedule of Pension Amounts LW'!$B$15:$AS$1399,37,FALSE)</f>
        <v>127951</v>
      </c>
      <c r="AA1122" s="99">
        <f t="shared" si="76"/>
        <v>699852</v>
      </c>
      <c r="AB1122" s="72">
        <f>VLOOKUP(D1122,'[1]Pension Expense Details'!$D$22:$S$1407,16,FALSE)</f>
        <v>238070</v>
      </c>
      <c r="AC1122" s="72">
        <f t="shared" si="77"/>
        <v>324587</v>
      </c>
      <c r="AD1122" s="72">
        <f>VLOOKUP(D1122,'[1]Schedule of Pension Amounts LW'!$B$15:$W$1399,22,FALSE)</f>
        <v>562657</v>
      </c>
    </row>
    <row r="1123" spans="1:30" x14ac:dyDescent="0.3">
      <c r="A1123" s="104"/>
      <c r="B1123" s="33"/>
      <c r="C1123" s="33" t="str">
        <f>VLOOKUP(D1123,'[1]Employer information'!$I$3:$J$1391,2,FALSE)</f>
        <v xml:space="preserve">Public Education                                  </v>
      </c>
      <c r="D1123" s="33" t="str">
        <f>'[1]Schedule of Pension Amounts LW'!B1116</f>
        <v>1087</v>
      </c>
      <c r="E1123" s="33" t="str">
        <f>IF(ISNA(VLOOKUP(D1123,'[1]Proportionate Shares'!$D$23:$G$1400,2,FALSE)),"",VLOOKUP(D1123,'[1]Proportionate Shares'!$D$23:$G$1400,2,FALSE))</f>
        <v>110905</v>
      </c>
      <c r="F1123" s="33" t="str">
        <f>IF(ISNA(VLOOKUP(D1123,'[1]Proportionate Shares'!$D$23:$G$1400,3,FALSE)),"",VLOOKUP(D1123,'[1]Proportionate Shares'!$D$23:$G$1400,3,FALSE))</f>
        <v/>
      </c>
      <c r="G1123" s="34" t="str">
        <f>VLOOKUP(D1123,'[1]Employer information'!$A$3:$B$1390,2,FALSE)</f>
        <v>ROPES ISD</v>
      </c>
      <c r="H1123" s="36">
        <f>IF(ISNA(VLOOKUP(D1123,'[1]Proportionate Shares'!$D$23:$I$1377,6,FALSE)),0,VLOOKUP(D1123,'[1]Proportionate Shares'!$D$23:$I$1377,6,FALSE))</f>
        <v>2.0956135999999999E-5</v>
      </c>
      <c r="I1123" s="105">
        <f>VLOOKUP(D1123,'[1]Schedule of Pension Amounts LW'!$B$15:$E$1399,3,FALSE)</f>
        <v>1033598</v>
      </c>
      <c r="J1123" s="105">
        <f>-IF(ISNA(VLOOKUP(D1123,'[1]Combined Contribution Amounts'!$A$2:$K$1335,5,FALSE)),0,VLOOKUP(D1123,'[1]Combined Contribution Amounts'!$A$2:$K$1335,5,FALSE))</f>
        <v>-73349</v>
      </c>
      <c r="K1123" s="105">
        <f>-IF(ISNA(VLOOKUP(D1123,'[1]Combined Contribution Amounts'!$A$2:$K$1335,7,FALSE)),0,VLOOKUP(D1123,'[1]Combined Contribution Amounts'!$A$2:$K$1335,7,FALSE))+-IF(ISNA(VLOOKUP(D1123,'[1]Combined Contribution Amounts'!$A$2:$K$1335,8,FALSE)),0,VLOOKUP(D1123,'[1]Combined Contribution Amounts'!$A$2:$K$1335,8,FALSE))+-IF(ISNA(VLOOKUP(D1123,'[1]Combined Contribution Amounts'!$A$2:$K$1335,9,FALSE)),0,VLOOKUP(D1123,'[1]Combined Contribution Amounts'!$A$2:$K$1335,9,FALSE))</f>
        <v>0</v>
      </c>
      <c r="L1123" s="105">
        <f>VLOOKUP(D1123,'[1]Pension Expense Details'!$D$23:$S$1407,16,FALSE)</f>
        <v>119863</v>
      </c>
      <c r="M1123" s="105">
        <f>ROUND(('[1]68_InOutFlowsCurPrdAndPriorHist'!$F$28-'[1]68_InOutFlowsCurPrdAndPriorHist'!$F$31)*$H1123,0)-VLOOKUP(D1123,'[1]Pension Expense Details'!$D$23:$S$1407,12,FALSE)</f>
        <v>-17356</v>
      </c>
      <c r="N1123" s="105">
        <f>ROUND(('[1]68_InOutFlowsCurPrdAndPriorHist'!$F$29-'[1]68_InOutFlowsCurPrdAndPriorHist'!$F$32)*$H1123,0)-VLOOKUP(D1123,'[1]Pension Expense Details'!$D$23:$S$1407,13,FALSE)</f>
        <v>-131148</v>
      </c>
      <c r="O1123" s="105">
        <f>ROUND(('[1]68_InOutFlowsCurPrdAndPriorHist'!$F$30-'[1]68_InOutFlowsCurPrdAndPriorHist'!$F$33)*$H1123,0)-VLOOKUP(D1123,'[1]Pension Expense Details'!$D$23:$S$1407,14,FALSE)</f>
        <v>56712</v>
      </c>
      <c r="P1123" s="105">
        <f>ROUND((VLOOKUP(D1123,'[1]Schedule of Pension Amounts LW'!$B$15:$AC$1399,28,FALSE)-VLOOKUP(D1123,'[1]Schedule of Pension Amounts LW'!$B$15:$AC$1399,27,FALSE))*'[1]Schedule of Pension Amounts LW'!AD$4,0)+VLOOKUP(D1123,'[1]Schedule of Pension Amounts LW'!$B$15:$AH$1399,33,FALSE)-VLOOKUP(D1123,'[1]Pension Expense Details'!$D$23:$S$1407,15,FALSE)</f>
        <v>101045</v>
      </c>
      <c r="Q1123" s="98">
        <f t="shared" si="74"/>
        <v>1089365</v>
      </c>
      <c r="R1123" s="98">
        <f>ROUND('[1]68_InOutFlowsCurPrdAndPrior'!$D$32*IF(ISNA(VLOOKUP(D1123,'[1]Proportionate Shares'!$D$23:$I$1359,6,FALSE)),0,VLOOKUP(D1123,'[1]Proportionate Shares'!$D$23:$I$1359,6,FALSE)),0)</f>
        <v>4576</v>
      </c>
      <c r="S1123" s="98">
        <f>ROUND('[1]68_InOutFlowsCurPrdAndPrior'!$D$33*IF(ISNA(VLOOKUP(D1123,'[1]Proportionate Shares'!$D$23:$I$1359,6,FALSE)),0,VLOOKUP(D1123,'[1]Proportionate Shares'!$D$23:$I$1359,6,FALSE)),0)</f>
        <v>337975</v>
      </c>
      <c r="T1123" s="98">
        <f>ROUND('[1]68_InOutFlowsCurPrdAndPrior'!$D$35*IF(ISNA(VLOOKUP(D1123,'[1]Proportionate Shares'!$D$23:$I$1359,6,FALSE)),0,VLOOKUP(D1123,'[1]Proportionate Shares'!$D$23:$I$1359,6,FALSE)),0)</f>
        <v>65493</v>
      </c>
      <c r="U1123" s="98">
        <f>VLOOKUP(D1123,'[1]Schedule of Pension Amounts LW'!$B$15:$AS$1399,36,FALSE)</f>
        <v>328841</v>
      </c>
      <c r="V1123" s="99">
        <f t="shared" si="75"/>
        <v>736885</v>
      </c>
      <c r="W1123" s="98">
        <f>ROUND('[1]68_InOutFlowsCurPrdAndPrior'!$F$32*IF(ISNA(VLOOKUP(D1123,'[1]Proportionate Shares'!$D$23:$I$1359,6,FALSE)),0,VLOOKUP(D1123,'[1]Proportionate Shares'!$D$23:$I$1359,6,FALSE)),0)</f>
        <v>37824</v>
      </c>
      <c r="X1123" s="98">
        <f>ROUND('[1]68_InOutFlowsCurPrdAndPrior'!$F$33*IF(ISNA(VLOOKUP(D1123,'[1]Proportionate Shares'!$D$23:$I$1359,6,FALSE)),0,VLOOKUP(D1123,'[1]Proportionate Shares'!$D$23:$I$1359,6,FALSE)),0)</f>
        <v>139667</v>
      </c>
      <c r="Y1123" s="98">
        <f>ROUND('[1]68_InOutFlowsCurPrdAndPrior'!$F$35*IF(ISNA(VLOOKUP(D1123,'[1]Proportionate Shares'!$D$23:$I$1359,6,FALSE)),0,VLOOKUP(D1123,'[1]Proportionate Shares'!$D$23:$I$1359,6,FALSE)),0)</f>
        <v>54554</v>
      </c>
      <c r="Z1123" s="98">
        <f>-VLOOKUP(D1123,'[1]Schedule of Pension Amounts LW'!$B$15:$AS$1399,37,FALSE)</f>
        <v>163904</v>
      </c>
      <c r="AA1123" s="99">
        <f t="shared" si="76"/>
        <v>395949</v>
      </c>
      <c r="AB1123" s="72">
        <f>VLOOKUP(D1123,'[1]Pension Expense Details'!$D$22:$S$1407,16,FALSE)</f>
        <v>119863</v>
      </c>
      <c r="AC1123" s="72">
        <f t="shared" si="77"/>
        <v>140153</v>
      </c>
      <c r="AD1123" s="72">
        <f>VLOOKUP(D1123,'[1]Schedule of Pension Amounts LW'!$B$15:$W$1399,22,FALSE)</f>
        <v>260016</v>
      </c>
    </row>
    <row r="1124" spans="1:30" x14ac:dyDescent="0.3">
      <c r="A1124" s="104"/>
      <c r="B1124" s="33"/>
      <c r="C1124" s="33" t="str">
        <f>VLOOKUP(D1124,'[1]Employer information'!$I$3:$J$1391,2,FALSE)</f>
        <v xml:space="preserve">Public Education                                  </v>
      </c>
      <c r="D1124" s="33" t="str">
        <f>'[1]Schedule of Pension Amounts LW'!B1117</f>
        <v>1088</v>
      </c>
      <c r="E1124" s="33" t="str">
        <f>IF(ISNA(VLOOKUP(D1124,'[1]Proportionate Shares'!$D$23:$G$1400,2,FALSE)),"",VLOOKUP(D1124,'[1]Proportionate Shares'!$D$23:$G$1400,2,FALSE))</f>
        <v>177901</v>
      </c>
      <c r="F1124" s="33" t="str">
        <f>IF(ISNA(VLOOKUP(D1124,'[1]Proportionate Shares'!$D$23:$G$1400,3,FALSE)),"",VLOOKUP(D1124,'[1]Proportionate Shares'!$D$23:$G$1400,3,FALSE))</f>
        <v/>
      </c>
      <c r="G1124" s="34" t="str">
        <f>VLOOKUP(D1124,'[1]Employer information'!$A$3:$B$1390,2,FALSE)</f>
        <v>ROSCOE ISD</v>
      </c>
      <c r="H1124" s="36">
        <f>IF(ISNA(VLOOKUP(D1124,'[1]Proportionate Shares'!$D$23:$I$1377,6,FALSE)),0,VLOOKUP(D1124,'[1]Proportionate Shares'!$D$23:$I$1377,6,FALSE))</f>
        <v>3.6431888E-5</v>
      </c>
      <c r="I1124" s="105">
        <f>VLOOKUP(D1124,'[1]Schedule of Pension Amounts LW'!$B$15:$E$1399,3,FALSE)</f>
        <v>1776081</v>
      </c>
      <c r="J1124" s="105">
        <f>-IF(ISNA(VLOOKUP(D1124,'[1]Combined Contribution Amounts'!$A$2:$K$1335,5,FALSE)),0,VLOOKUP(D1124,'[1]Combined Contribution Amounts'!$A$2:$K$1335,5,FALSE))</f>
        <v>-127516</v>
      </c>
      <c r="K1124" s="105">
        <f>-IF(ISNA(VLOOKUP(D1124,'[1]Combined Contribution Amounts'!$A$2:$K$1335,7,FALSE)),0,VLOOKUP(D1124,'[1]Combined Contribution Amounts'!$A$2:$K$1335,7,FALSE))+-IF(ISNA(VLOOKUP(D1124,'[1]Combined Contribution Amounts'!$A$2:$K$1335,8,FALSE)),0,VLOOKUP(D1124,'[1]Combined Contribution Amounts'!$A$2:$K$1335,8,FALSE))+-IF(ISNA(VLOOKUP(D1124,'[1]Combined Contribution Amounts'!$A$2:$K$1335,9,FALSE)),0,VLOOKUP(D1124,'[1]Combined Contribution Amounts'!$A$2:$K$1335,9,FALSE))</f>
        <v>0</v>
      </c>
      <c r="L1124" s="105">
        <f>VLOOKUP(D1124,'[1]Pension Expense Details'!$D$23:$S$1407,16,FALSE)</f>
        <v>211651</v>
      </c>
      <c r="M1124" s="105">
        <f>ROUND(('[1]68_InOutFlowsCurPrdAndPriorHist'!$F$28-'[1]68_InOutFlowsCurPrdAndPriorHist'!$F$31)*$H1124,0)-VLOOKUP(D1124,'[1]Pension Expense Details'!$D$23:$S$1407,12,FALSE)</f>
        <v>-30174</v>
      </c>
      <c r="N1124" s="105">
        <f>ROUND(('[1]68_InOutFlowsCurPrdAndPriorHist'!$F$29-'[1]68_InOutFlowsCurPrdAndPriorHist'!$F$32)*$H1124,0)-VLOOKUP(D1124,'[1]Pension Expense Details'!$D$23:$S$1407,13,FALSE)</f>
        <v>-227998</v>
      </c>
      <c r="O1124" s="105">
        <f>ROUND(('[1]68_InOutFlowsCurPrdAndPriorHist'!$F$30-'[1]68_InOutFlowsCurPrdAndPriorHist'!$F$33)*$H1124,0)-VLOOKUP(D1124,'[1]Pension Expense Details'!$D$23:$S$1407,14,FALSE)</f>
        <v>98594</v>
      </c>
      <c r="P1124" s="105">
        <f>ROUND((VLOOKUP(D1124,'[1]Schedule of Pension Amounts LW'!$B$15:$AC$1399,28,FALSE)-VLOOKUP(D1124,'[1]Schedule of Pension Amounts LW'!$B$15:$AC$1399,27,FALSE))*'[1]Schedule of Pension Amounts LW'!AD$4,0)+VLOOKUP(D1124,'[1]Schedule of Pension Amounts LW'!$B$15:$AH$1399,33,FALSE)-VLOOKUP(D1124,'[1]Pension Expense Details'!$D$23:$S$1407,15,FALSE)</f>
        <v>193205</v>
      </c>
      <c r="Q1124" s="98">
        <f t="shared" si="74"/>
        <v>1893843</v>
      </c>
      <c r="R1124" s="98">
        <f>ROUND('[1]68_InOutFlowsCurPrdAndPrior'!$D$32*IF(ISNA(VLOOKUP(D1124,'[1]Proportionate Shares'!$D$23:$I$1359,6,FALSE)),0,VLOOKUP(D1124,'[1]Proportionate Shares'!$D$23:$I$1359,6,FALSE)),0)</f>
        <v>7956</v>
      </c>
      <c r="S1124" s="98">
        <f>ROUND('[1]68_InOutFlowsCurPrdAndPrior'!$D$33*IF(ISNA(VLOOKUP(D1124,'[1]Proportionate Shares'!$D$23:$I$1359,6,FALSE)),0,VLOOKUP(D1124,'[1]Proportionate Shares'!$D$23:$I$1359,6,FALSE)),0)</f>
        <v>587563</v>
      </c>
      <c r="T1124" s="98">
        <f>ROUND('[1]68_InOutFlowsCurPrdAndPrior'!$D$35*IF(ISNA(VLOOKUP(D1124,'[1]Proportionate Shares'!$D$23:$I$1359,6,FALSE)),0,VLOOKUP(D1124,'[1]Proportionate Shares'!$D$23:$I$1359,6,FALSE)),0)</f>
        <v>113858</v>
      </c>
      <c r="U1124" s="98">
        <f>VLOOKUP(D1124,'[1]Schedule of Pension Amounts LW'!$B$15:$AS$1399,36,FALSE)</f>
        <v>267565</v>
      </c>
      <c r="V1124" s="99">
        <f t="shared" si="75"/>
        <v>976942</v>
      </c>
      <c r="W1124" s="98">
        <f>ROUND('[1]68_InOutFlowsCurPrdAndPrior'!$F$32*IF(ISNA(VLOOKUP(D1124,'[1]Proportionate Shares'!$D$23:$I$1359,6,FALSE)),0,VLOOKUP(D1124,'[1]Proportionate Shares'!$D$23:$I$1359,6,FALSE)),0)</f>
        <v>65757</v>
      </c>
      <c r="X1124" s="98">
        <f>ROUND('[1]68_InOutFlowsCurPrdAndPrior'!$F$33*IF(ISNA(VLOOKUP(D1124,'[1]Proportionate Shares'!$D$23:$I$1359,6,FALSE)),0,VLOOKUP(D1124,'[1]Proportionate Shares'!$D$23:$I$1359,6,FALSE)),0)</f>
        <v>242809</v>
      </c>
      <c r="Y1124" s="98">
        <f>ROUND('[1]68_InOutFlowsCurPrdAndPrior'!$F$35*IF(ISNA(VLOOKUP(D1124,'[1]Proportionate Shares'!$D$23:$I$1359,6,FALSE)),0,VLOOKUP(D1124,'[1]Proportionate Shares'!$D$23:$I$1359,6,FALSE)),0)</f>
        <v>94842</v>
      </c>
      <c r="Z1124" s="98">
        <f>-VLOOKUP(D1124,'[1]Schedule of Pension Amounts LW'!$B$15:$AS$1399,37,FALSE)</f>
        <v>36620</v>
      </c>
      <c r="AA1124" s="99">
        <f t="shared" si="76"/>
        <v>440028</v>
      </c>
      <c r="AB1124" s="72">
        <f>VLOOKUP(D1124,'[1]Pension Expense Details'!$D$22:$S$1407,16,FALSE)</f>
        <v>211651</v>
      </c>
      <c r="AC1124" s="72">
        <f t="shared" si="77"/>
        <v>202597</v>
      </c>
      <c r="AD1124" s="72">
        <f>VLOOKUP(D1124,'[1]Schedule of Pension Amounts LW'!$B$15:$W$1399,22,FALSE)</f>
        <v>414248</v>
      </c>
    </row>
    <row r="1125" spans="1:30" x14ac:dyDescent="0.3">
      <c r="A1125" s="104"/>
      <c r="B1125" s="33"/>
      <c r="C1125" s="33" t="str">
        <f>VLOOKUP(D1125,'[1]Employer information'!$I$3:$J$1391,2,FALSE)</f>
        <v xml:space="preserve">Public Education                                  </v>
      </c>
      <c r="D1125" s="33" t="str">
        <f>'[1]Schedule of Pension Amounts LW'!B1118</f>
        <v>1089</v>
      </c>
      <c r="E1125" s="33" t="str">
        <f>IF(ISNA(VLOOKUP(D1125,'[1]Proportionate Shares'!$D$23:$G$1400,2,FALSE)),"",VLOOKUP(D1125,'[1]Proportionate Shares'!$D$23:$G$1400,2,FALSE))</f>
        <v>073905</v>
      </c>
      <c r="F1125" s="33" t="str">
        <f>IF(ISNA(VLOOKUP(D1125,'[1]Proportionate Shares'!$D$23:$G$1400,3,FALSE)),"",VLOOKUP(D1125,'[1]Proportionate Shares'!$D$23:$G$1400,3,FALSE))</f>
        <v/>
      </c>
      <c r="G1125" s="34" t="str">
        <f>VLOOKUP(D1125,'[1]Employer information'!$A$3:$B$1390,2,FALSE)</f>
        <v>ROSEBUD-LOTT CONS ISD</v>
      </c>
      <c r="H1125" s="36">
        <f>IF(ISNA(VLOOKUP(D1125,'[1]Proportionate Shares'!$D$23:$I$1377,6,FALSE)),0,VLOOKUP(D1125,'[1]Proportionate Shares'!$D$23:$I$1377,6,FALSE))</f>
        <v>4.0022621999999999E-5</v>
      </c>
      <c r="I1125" s="105">
        <f>VLOOKUP(D1125,'[1]Schedule of Pension Amounts LW'!$B$15:$E$1399,3,FALSE)</f>
        <v>2089433</v>
      </c>
      <c r="J1125" s="105">
        <f>-IF(ISNA(VLOOKUP(D1125,'[1]Combined Contribution Amounts'!$A$2:$K$1335,5,FALSE)),0,VLOOKUP(D1125,'[1]Combined Contribution Amounts'!$A$2:$K$1335,5,FALSE))</f>
        <v>-140084</v>
      </c>
      <c r="K1125" s="105">
        <f>-IF(ISNA(VLOOKUP(D1125,'[1]Combined Contribution Amounts'!$A$2:$K$1335,7,FALSE)),0,VLOOKUP(D1125,'[1]Combined Contribution Amounts'!$A$2:$K$1335,7,FALSE))+-IF(ISNA(VLOOKUP(D1125,'[1]Combined Contribution Amounts'!$A$2:$K$1335,8,FALSE)),0,VLOOKUP(D1125,'[1]Combined Contribution Amounts'!$A$2:$K$1335,8,FALSE))+-IF(ISNA(VLOOKUP(D1125,'[1]Combined Contribution Amounts'!$A$2:$K$1335,9,FALSE)),0,VLOOKUP(D1125,'[1]Combined Contribution Amounts'!$A$2:$K$1335,9,FALSE))</f>
        <v>0</v>
      </c>
      <c r="L1125" s="105">
        <f>VLOOKUP(D1125,'[1]Pension Expense Details'!$D$23:$S$1407,16,FALSE)</f>
        <v>210776</v>
      </c>
      <c r="M1125" s="105">
        <f>ROUND(('[1]68_InOutFlowsCurPrdAndPriorHist'!$F$28-'[1]68_InOutFlowsCurPrdAndPriorHist'!$F$31)*$H1125,0)-VLOOKUP(D1125,'[1]Pension Expense Details'!$D$23:$S$1407,12,FALSE)</f>
        <v>-33148</v>
      </c>
      <c r="N1125" s="105">
        <f>ROUND(('[1]68_InOutFlowsCurPrdAndPriorHist'!$F$29-'[1]68_InOutFlowsCurPrdAndPriorHist'!$F$32)*$H1125,0)-VLOOKUP(D1125,'[1]Pension Expense Details'!$D$23:$S$1407,13,FALSE)</f>
        <v>-250470</v>
      </c>
      <c r="O1125" s="105">
        <f>ROUND(('[1]68_InOutFlowsCurPrdAndPriorHist'!$F$30-'[1]68_InOutFlowsCurPrdAndPriorHist'!$F$33)*$H1125,0)-VLOOKUP(D1125,'[1]Pension Expense Details'!$D$23:$S$1407,14,FALSE)</f>
        <v>108311</v>
      </c>
      <c r="P1125" s="105">
        <f>ROUND((VLOOKUP(D1125,'[1]Schedule of Pension Amounts LW'!$B$15:$AC$1399,28,FALSE)-VLOOKUP(D1125,'[1]Schedule of Pension Amounts LW'!$B$15:$AC$1399,27,FALSE))*'[1]Schedule of Pension Amounts LW'!AD$4,0)+VLOOKUP(D1125,'[1]Schedule of Pension Amounts LW'!$B$15:$AH$1399,33,FALSE)-VLOOKUP(D1125,'[1]Pension Expense Details'!$D$23:$S$1407,15,FALSE)</f>
        <v>95683</v>
      </c>
      <c r="Q1125" s="98">
        <f t="shared" si="74"/>
        <v>2080501</v>
      </c>
      <c r="R1125" s="98">
        <f>ROUND('[1]68_InOutFlowsCurPrdAndPrior'!$D$32*IF(ISNA(VLOOKUP(D1125,'[1]Proportionate Shares'!$D$23:$I$1359,6,FALSE)),0,VLOOKUP(D1125,'[1]Proportionate Shares'!$D$23:$I$1359,6,FALSE)),0)</f>
        <v>8740</v>
      </c>
      <c r="S1125" s="98">
        <f>ROUND('[1]68_InOutFlowsCurPrdAndPrior'!$D$33*IF(ISNA(VLOOKUP(D1125,'[1]Proportionate Shares'!$D$23:$I$1359,6,FALSE)),0,VLOOKUP(D1125,'[1]Proportionate Shares'!$D$23:$I$1359,6,FALSE)),0)</f>
        <v>645474</v>
      </c>
      <c r="T1125" s="98">
        <f>ROUND('[1]68_InOutFlowsCurPrdAndPrior'!$D$35*IF(ISNA(VLOOKUP(D1125,'[1]Proportionate Shares'!$D$23:$I$1359,6,FALSE)),0,VLOOKUP(D1125,'[1]Proportionate Shares'!$D$23:$I$1359,6,FALSE)),0)</f>
        <v>125080</v>
      </c>
      <c r="U1125" s="98">
        <f>VLOOKUP(D1125,'[1]Schedule of Pension Amounts LW'!$B$15:$AS$1399,36,FALSE)</f>
        <v>226959</v>
      </c>
      <c r="V1125" s="99">
        <f t="shared" si="75"/>
        <v>1006253</v>
      </c>
      <c r="W1125" s="98">
        <f>ROUND('[1]68_InOutFlowsCurPrdAndPrior'!$F$32*IF(ISNA(VLOOKUP(D1125,'[1]Proportionate Shares'!$D$23:$I$1359,6,FALSE)),0,VLOOKUP(D1125,'[1]Proportionate Shares'!$D$23:$I$1359,6,FALSE)),0)</f>
        <v>72238</v>
      </c>
      <c r="X1125" s="98">
        <f>ROUND('[1]68_InOutFlowsCurPrdAndPrior'!$F$33*IF(ISNA(VLOOKUP(D1125,'[1]Proportionate Shares'!$D$23:$I$1359,6,FALSE)),0,VLOOKUP(D1125,'[1]Proportionate Shares'!$D$23:$I$1359,6,FALSE)),0)</f>
        <v>266740</v>
      </c>
      <c r="Y1125" s="98">
        <f>ROUND('[1]68_InOutFlowsCurPrdAndPrior'!$F$35*IF(ISNA(VLOOKUP(D1125,'[1]Proportionate Shares'!$D$23:$I$1359,6,FALSE)),0,VLOOKUP(D1125,'[1]Proportionate Shares'!$D$23:$I$1359,6,FALSE)),0)</f>
        <v>104190</v>
      </c>
      <c r="Z1125" s="98">
        <f>-VLOOKUP(D1125,'[1]Schedule of Pension Amounts LW'!$B$15:$AS$1399,37,FALSE)</f>
        <v>4751</v>
      </c>
      <c r="AA1125" s="99">
        <f t="shared" si="76"/>
        <v>447919</v>
      </c>
      <c r="AB1125" s="72">
        <f>VLOOKUP(D1125,'[1]Pension Expense Details'!$D$22:$S$1407,16,FALSE)</f>
        <v>210776</v>
      </c>
      <c r="AC1125" s="72">
        <f t="shared" si="77"/>
        <v>241142</v>
      </c>
      <c r="AD1125" s="72">
        <f>VLOOKUP(D1125,'[1]Schedule of Pension Amounts LW'!$B$15:$W$1399,22,FALSE)</f>
        <v>451918</v>
      </c>
    </row>
    <row r="1126" spans="1:30" x14ac:dyDescent="0.3">
      <c r="A1126" s="104"/>
      <c r="B1126" s="33"/>
      <c r="C1126" s="33" t="str">
        <f>VLOOKUP(D1126,'[1]Employer information'!$I$3:$J$1391,2,FALSE)</f>
        <v xml:space="preserve">Public Education                                  </v>
      </c>
      <c r="D1126" s="33" t="str">
        <f>'[1]Schedule of Pension Amounts LW'!B1119</f>
        <v>1093</v>
      </c>
      <c r="E1126" s="33" t="str">
        <f>IF(ISNA(VLOOKUP(D1126,'[1]Proportionate Shares'!$D$23:$G$1400,2,FALSE)),"",VLOOKUP(D1126,'[1]Proportionate Shares'!$D$23:$G$1400,2,FALSE))</f>
        <v>076904</v>
      </c>
      <c r="F1126" s="33" t="str">
        <f>IF(ISNA(VLOOKUP(D1126,'[1]Proportionate Shares'!$D$23:$G$1400,3,FALSE)),"",VLOOKUP(D1126,'[1]Proportionate Shares'!$D$23:$G$1400,3,FALSE))</f>
        <v/>
      </c>
      <c r="G1126" s="34" t="str">
        <f>VLOOKUP(D1126,'[1]Employer information'!$A$3:$B$1390,2,FALSE)</f>
        <v>ROTAN ISD</v>
      </c>
      <c r="H1126" s="36">
        <f>IF(ISNA(VLOOKUP(D1126,'[1]Proportionate Shares'!$D$23:$I$1377,6,FALSE)),0,VLOOKUP(D1126,'[1]Proportionate Shares'!$D$23:$I$1377,6,FALSE))</f>
        <v>1.6368293000000001E-5</v>
      </c>
      <c r="I1126" s="105">
        <f>VLOOKUP(D1126,'[1]Schedule of Pension Amounts LW'!$B$15:$E$1399,3,FALSE)</f>
        <v>814408</v>
      </c>
      <c r="J1126" s="105">
        <f>-IF(ISNA(VLOOKUP(D1126,'[1]Combined Contribution Amounts'!$A$2:$K$1335,5,FALSE)),0,VLOOKUP(D1126,'[1]Combined Contribution Amounts'!$A$2:$K$1335,5,FALSE))</f>
        <v>-57291</v>
      </c>
      <c r="K1126" s="105">
        <f>-IF(ISNA(VLOOKUP(D1126,'[1]Combined Contribution Amounts'!$A$2:$K$1335,7,FALSE)),0,VLOOKUP(D1126,'[1]Combined Contribution Amounts'!$A$2:$K$1335,7,FALSE))+-IF(ISNA(VLOOKUP(D1126,'[1]Combined Contribution Amounts'!$A$2:$K$1335,8,FALSE)),0,VLOOKUP(D1126,'[1]Combined Contribution Amounts'!$A$2:$K$1335,8,FALSE))+-IF(ISNA(VLOOKUP(D1126,'[1]Combined Contribution Amounts'!$A$2:$K$1335,9,FALSE)),0,VLOOKUP(D1126,'[1]Combined Contribution Amounts'!$A$2:$K$1335,9,FALSE))</f>
        <v>0</v>
      </c>
      <c r="L1126" s="105">
        <f>VLOOKUP(D1126,'[1]Pension Expense Details'!$D$23:$S$1407,16,FALSE)</f>
        <v>92508</v>
      </c>
      <c r="M1126" s="105">
        <f>ROUND(('[1]68_InOutFlowsCurPrdAndPriorHist'!$F$28-'[1]68_InOutFlowsCurPrdAndPriorHist'!$F$31)*$H1126,0)-VLOOKUP(D1126,'[1]Pension Expense Details'!$D$23:$S$1407,12,FALSE)</f>
        <v>-13557</v>
      </c>
      <c r="N1126" s="105">
        <f>ROUND(('[1]68_InOutFlowsCurPrdAndPriorHist'!$F$29-'[1]68_InOutFlowsCurPrdAndPriorHist'!$F$32)*$H1126,0)-VLOOKUP(D1126,'[1]Pension Expense Details'!$D$23:$S$1407,13,FALSE)</f>
        <v>-102436</v>
      </c>
      <c r="O1126" s="105">
        <f>ROUND(('[1]68_InOutFlowsCurPrdAndPriorHist'!$F$30-'[1]68_InOutFlowsCurPrdAndPriorHist'!$F$33)*$H1126,0)-VLOOKUP(D1126,'[1]Pension Expense Details'!$D$23:$S$1407,14,FALSE)</f>
        <v>44297</v>
      </c>
      <c r="P1126" s="105">
        <f>ROUND((VLOOKUP(D1126,'[1]Schedule of Pension Amounts LW'!$B$15:$AC$1399,28,FALSE)-VLOOKUP(D1126,'[1]Schedule of Pension Amounts LW'!$B$15:$AC$1399,27,FALSE))*'[1]Schedule of Pension Amounts LW'!AD$4,0)+VLOOKUP(D1126,'[1]Schedule of Pension Amounts LW'!$B$15:$AH$1399,33,FALSE)-VLOOKUP(D1126,'[1]Pension Expense Details'!$D$23:$S$1407,15,FALSE)</f>
        <v>72946</v>
      </c>
      <c r="Q1126" s="98">
        <f t="shared" si="74"/>
        <v>850875</v>
      </c>
      <c r="R1126" s="98">
        <f>ROUND('[1]68_InOutFlowsCurPrdAndPrior'!$D$32*IF(ISNA(VLOOKUP(D1126,'[1]Proportionate Shares'!$D$23:$I$1359,6,FALSE)),0,VLOOKUP(D1126,'[1]Proportionate Shares'!$D$23:$I$1359,6,FALSE)),0)</f>
        <v>3574</v>
      </c>
      <c r="S1126" s="98">
        <f>ROUND('[1]68_InOutFlowsCurPrdAndPrior'!$D$33*IF(ISNA(VLOOKUP(D1126,'[1]Proportionate Shares'!$D$23:$I$1359,6,FALSE)),0,VLOOKUP(D1126,'[1]Proportionate Shares'!$D$23:$I$1359,6,FALSE)),0)</f>
        <v>263983</v>
      </c>
      <c r="T1126" s="98">
        <f>ROUND('[1]68_InOutFlowsCurPrdAndPrior'!$D$35*IF(ISNA(VLOOKUP(D1126,'[1]Proportionate Shares'!$D$23:$I$1359,6,FALSE)),0,VLOOKUP(D1126,'[1]Proportionate Shares'!$D$23:$I$1359,6,FALSE)),0)</f>
        <v>51155</v>
      </c>
      <c r="U1126" s="98">
        <f>VLOOKUP(D1126,'[1]Schedule of Pension Amounts LW'!$B$15:$AS$1399,36,FALSE)</f>
        <v>115893</v>
      </c>
      <c r="V1126" s="99">
        <f t="shared" si="75"/>
        <v>434605</v>
      </c>
      <c r="W1126" s="98">
        <f>ROUND('[1]68_InOutFlowsCurPrdAndPrior'!$F$32*IF(ISNA(VLOOKUP(D1126,'[1]Proportionate Shares'!$D$23:$I$1359,6,FALSE)),0,VLOOKUP(D1126,'[1]Proportionate Shares'!$D$23:$I$1359,6,FALSE)),0)</f>
        <v>29544</v>
      </c>
      <c r="X1126" s="98">
        <f>ROUND('[1]68_InOutFlowsCurPrdAndPrior'!$F$33*IF(ISNA(VLOOKUP(D1126,'[1]Proportionate Shares'!$D$23:$I$1359,6,FALSE)),0,VLOOKUP(D1126,'[1]Proportionate Shares'!$D$23:$I$1359,6,FALSE)),0)</f>
        <v>109090</v>
      </c>
      <c r="Y1126" s="98">
        <f>ROUND('[1]68_InOutFlowsCurPrdAndPrior'!$F$35*IF(ISNA(VLOOKUP(D1126,'[1]Proportionate Shares'!$D$23:$I$1359,6,FALSE)),0,VLOOKUP(D1126,'[1]Proportionate Shares'!$D$23:$I$1359,6,FALSE)),0)</f>
        <v>42611</v>
      </c>
      <c r="Z1126" s="98">
        <f>-VLOOKUP(D1126,'[1]Schedule of Pension Amounts LW'!$B$15:$AS$1399,37,FALSE)</f>
        <v>122761</v>
      </c>
      <c r="AA1126" s="99">
        <f t="shared" si="76"/>
        <v>304006</v>
      </c>
      <c r="AB1126" s="72">
        <f>VLOOKUP(D1126,'[1]Pension Expense Details'!$D$22:$S$1407,16,FALSE)</f>
        <v>92508</v>
      </c>
      <c r="AC1126" s="72">
        <f t="shared" si="77"/>
        <v>69864</v>
      </c>
      <c r="AD1126" s="72">
        <f>VLOOKUP(D1126,'[1]Schedule of Pension Amounts LW'!$B$15:$W$1399,22,FALSE)</f>
        <v>162372</v>
      </c>
    </row>
    <row r="1127" spans="1:30" x14ac:dyDescent="0.3">
      <c r="A1127" s="104"/>
      <c r="B1127" s="33"/>
      <c r="C1127" s="33" t="str">
        <f>VLOOKUP(D1127,'[1]Employer information'!$I$3:$J$1391,2,FALSE)</f>
        <v xml:space="preserve">Public Education                                  </v>
      </c>
      <c r="D1127" s="33" t="str">
        <f>'[1]Schedule of Pension Amounts LW'!B1120</f>
        <v>1094</v>
      </c>
      <c r="E1127" s="33" t="str">
        <f>IF(ISNA(VLOOKUP(D1127,'[1]Proportionate Shares'!$D$23:$G$1400,2,FALSE)),"",VLOOKUP(D1127,'[1]Proportionate Shares'!$D$23:$G$1400,2,FALSE))</f>
        <v>246909</v>
      </c>
      <c r="F1127" s="33" t="str">
        <f>IF(ISNA(VLOOKUP(D1127,'[1]Proportionate Shares'!$D$23:$G$1400,3,FALSE)),"",VLOOKUP(D1127,'[1]Proportionate Shares'!$D$23:$G$1400,3,FALSE))</f>
        <v/>
      </c>
      <c r="G1127" s="34" t="str">
        <f>VLOOKUP(D1127,'[1]Employer information'!$A$3:$B$1390,2,FALSE)</f>
        <v>ROUND ROCK ISD</v>
      </c>
      <c r="H1127" s="36">
        <f>IF(ISNA(VLOOKUP(D1127,'[1]Proportionate Shares'!$D$23:$I$1377,6,FALSE)),0,VLOOKUP(D1127,'[1]Proportionate Shares'!$D$23:$I$1377,6,FALSE))</f>
        <v>2.3929450269999999E-3</v>
      </c>
      <c r="I1127" s="105">
        <f>VLOOKUP(D1127,'[1]Schedule of Pension Amounts LW'!$B$15:$E$1399,3,FALSE)</f>
        <v>131175742</v>
      </c>
      <c r="J1127" s="105">
        <f>-IF(ISNA(VLOOKUP(D1127,'[1]Combined Contribution Amounts'!$A$2:$K$1335,5,FALSE)),0,VLOOKUP(D1127,'[1]Combined Contribution Amounts'!$A$2:$K$1335,5,FALSE))</f>
        <v>-8375596</v>
      </c>
      <c r="K1127" s="105">
        <f>-IF(ISNA(VLOOKUP(D1127,'[1]Combined Contribution Amounts'!$A$2:$K$1335,7,FALSE)),0,VLOOKUP(D1127,'[1]Combined Contribution Amounts'!$A$2:$K$1335,7,FALSE))+-IF(ISNA(VLOOKUP(D1127,'[1]Combined Contribution Amounts'!$A$2:$K$1335,8,FALSE)),0,VLOOKUP(D1127,'[1]Combined Contribution Amounts'!$A$2:$K$1335,8,FALSE))+-IF(ISNA(VLOOKUP(D1127,'[1]Combined Contribution Amounts'!$A$2:$K$1335,9,FALSE)),0,VLOOKUP(D1127,'[1]Combined Contribution Amounts'!$A$2:$K$1335,9,FALSE))</f>
        <v>0</v>
      </c>
      <c r="L1127" s="105">
        <f>VLOOKUP(D1127,'[1]Pension Expense Details'!$D$23:$S$1407,16,FALSE)</f>
        <v>11620061</v>
      </c>
      <c r="M1127" s="105">
        <f>ROUND(('[1]68_InOutFlowsCurPrdAndPriorHist'!$F$28-'[1]68_InOutFlowsCurPrdAndPriorHist'!$F$31)*$H1127,0)-VLOOKUP(D1127,'[1]Pension Expense Details'!$D$23:$S$1407,12,FALSE)</f>
        <v>-1981928</v>
      </c>
      <c r="N1127" s="105">
        <f>ROUND(('[1]68_InOutFlowsCurPrdAndPriorHist'!$F$29-'[1]68_InOutFlowsCurPrdAndPriorHist'!$F$32)*$H1127,0)-VLOOKUP(D1127,'[1]Pension Expense Details'!$D$23:$S$1407,13,FALSE)</f>
        <v>-14975539</v>
      </c>
      <c r="O1127" s="105">
        <f>ROUND(('[1]68_InOutFlowsCurPrdAndPriorHist'!$F$30-'[1]68_InOutFlowsCurPrdAndPriorHist'!$F$33)*$H1127,0)-VLOOKUP(D1127,'[1]Pension Expense Details'!$D$23:$S$1407,14,FALSE)</f>
        <v>6475886</v>
      </c>
      <c r="P1127" s="105">
        <f>ROUND((VLOOKUP(D1127,'[1]Schedule of Pension Amounts LW'!$B$15:$AC$1399,28,FALSE)-VLOOKUP(D1127,'[1]Schedule of Pension Amounts LW'!$B$15:$AC$1399,27,FALSE))*'[1]Schedule of Pension Amounts LW'!AD$4,0)+VLOOKUP(D1127,'[1]Schedule of Pension Amounts LW'!$B$15:$AH$1399,33,FALSE)-VLOOKUP(D1127,'[1]Pension Expense Details'!$D$23:$S$1407,15,FALSE)</f>
        <v>454137</v>
      </c>
      <c r="Q1127" s="98">
        <f t="shared" si="74"/>
        <v>124392763</v>
      </c>
      <c r="R1127" s="98">
        <f>ROUND('[1]68_InOutFlowsCurPrdAndPrior'!$D$32*IF(ISNA(VLOOKUP(D1127,'[1]Proportionate Shares'!$D$23:$I$1359,6,FALSE)),0,VLOOKUP(D1127,'[1]Proportionate Shares'!$D$23:$I$1359,6,FALSE)),0)</f>
        <v>522561</v>
      </c>
      <c r="S1127" s="98">
        <f>ROUND('[1]68_InOutFlowsCurPrdAndPrior'!$D$33*IF(ISNA(VLOOKUP(D1127,'[1]Proportionate Shares'!$D$23:$I$1359,6,FALSE)),0,VLOOKUP(D1127,'[1]Proportionate Shares'!$D$23:$I$1359,6,FALSE)),0)</f>
        <v>38592744</v>
      </c>
      <c r="T1127" s="98">
        <f>ROUND('[1]68_InOutFlowsCurPrdAndPrior'!$D$35*IF(ISNA(VLOOKUP(D1127,'[1]Proportionate Shares'!$D$23:$I$1359,6,FALSE)),0,VLOOKUP(D1127,'[1]Proportionate Shares'!$D$23:$I$1359,6,FALSE)),0)</f>
        <v>7478531</v>
      </c>
      <c r="U1127" s="98">
        <f>VLOOKUP(D1127,'[1]Schedule of Pension Amounts LW'!$B$15:$AS$1399,36,FALSE)</f>
        <v>7347125</v>
      </c>
      <c r="V1127" s="99">
        <f t="shared" si="75"/>
        <v>53940961</v>
      </c>
      <c r="W1127" s="98">
        <f>ROUND('[1]68_InOutFlowsCurPrdAndPrior'!$F$32*IF(ISNA(VLOOKUP(D1127,'[1]Proportionate Shares'!$D$23:$I$1359,6,FALSE)),0,VLOOKUP(D1127,'[1]Proportionate Shares'!$D$23:$I$1359,6,FALSE)),0)</f>
        <v>4319114</v>
      </c>
      <c r="X1127" s="98">
        <f>ROUND('[1]68_InOutFlowsCurPrdAndPrior'!$F$33*IF(ISNA(VLOOKUP(D1127,'[1]Proportionate Shares'!$D$23:$I$1359,6,FALSE)),0,VLOOKUP(D1127,'[1]Proportionate Shares'!$D$23:$I$1359,6,FALSE)),0)</f>
        <v>15948348</v>
      </c>
      <c r="Y1127" s="98">
        <f>ROUND('[1]68_InOutFlowsCurPrdAndPrior'!$F$35*IF(ISNA(VLOOKUP(D1127,'[1]Proportionate Shares'!$D$23:$I$1359,6,FALSE)),0,VLOOKUP(D1127,'[1]Proportionate Shares'!$D$23:$I$1359,6,FALSE)),0)</f>
        <v>6229484</v>
      </c>
      <c r="Z1127" s="98">
        <f>-VLOOKUP(D1127,'[1]Schedule of Pension Amounts LW'!$B$15:$AS$1399,37,FALSE)</f>
        <v>461795</v>
      </c>
      <c r="AA1127" s="99">
        <f t="shared" si="76"/>
        <v>26958741</v>
      </c>
      <c r="AB1127" s="72">
        <f>VLOOKUP(D1127,'[1]Pension Expense Details'!$D$22:$S$1407,16,FALSE)</f>
        <v>11620061</v>
      </c>
      <c r="AC1127" s="72">
        <f t="shared" si="77"/>
        <v>13991804</v>
      </c>
      <c r="AD1127" s="72">
        <f>VLOOKUP(D1127,'[1]Schedule of Pension Amounts LW'!$B$15:$W$1399,22,FALSE)</f>
        <v>25611865</v>
      </c>
    </row>
    <row r="1128" spans="1:30" x14ac:dyDescent="0.3">
      <c r="A1128" s="104"/>
      <c r="B1128" s="33"/>
      <c r="C1128" s="33" t="str">
        <f>VLOOKUP(D1128,'[1]Employer information'!$I$3:$J$1391,2,FALSE)</f>
        <v xml:space="preserve">Public Education                                  </v>
      </c>
      <c r="D1128" s="33" t="str">
        <f>'[1]Schedule of Pension Amounts LW'!B1121</f>
        <v>1684</v>
      </c>
      <c r="E1128" s="33" t="str">
        <f>IF(ISNA(VLOOKUP(D1128,'[1]Proportionate Shares'!$D$23:$G$1400,2,FALSE)),"",VLOOKUP(D1128,'[1]Proportionate Shares'!$D$23:$G$1400,2,FALSE))</f>
        <v>075908</v>
      </c>
      <c r="F1128" s="33" t="str">
        <f>IF(ISNA(VLOOKUP(D1128,'[1]Proportionate Shares'!$D$23:$G$1400,3,FALSE)),"",VLOOKUP(D1128,'[1]Proportionate Shares'!$D$23:$G$1400,3,FALSE))</f>
        <v/>
      </c>
      <c r="G1128" s="34" t="str">
        <f>VLOOKUP(D1128,'[1]Employer information'!$A$3:$B$1390,2,FALSE)</f>
        <v>ROUND TOP CARMINE ISD</v>
      </c>
      <c r="H1128" s="36">
        <f>IF(ISNA(VLOOKUP(D1128,'[1]Proportionate Shares'!$D$23:$I$1377,6,FALSE)),0,VLOOKUP(D1128,'[1]Proportionate Shares'!$D$23:$I$1377,6,FALSE))</f>
        <v>1.6624570000000001E-5</v>
      </c>
      <c r="I1128" s="105">
        <f>VLOOKUP(D1128,'[1]Schedule of Pension Amounts LW'!$B$15:$E$1399,3,FALSE)</f>
        <v>876726</v>
      </c>
      <c r="J1128" s="105">
        <f>-IF(ISNA(VLOOKUP(D1128,'[1]Combined Contribution Amounts'!$A$2:$K$1335,5,FALSE)),0,VLOOKUP(D1128,'[1]Combined Contribution Amounts'!$A$2:$K$1335,5,FALSE))</f>
        <v>-58188</v>
      </c>
      <c r="K1128" s="105">
        <f>-IF(ISNA(VLOOKUP(D1128,'[1]Combined Contribution Amounts'!$A$2:$K$1335,7,FALSE)),0,VLOOKUP(D1128,'[1]Combined Contribution Amounts'!$A$2:$K$1335,7,FALSE))+-IF(ISNA(VLOOKUP(D1128,'[1]Combined Contribution Amounts'!$A$2:$K$1335,8,FALSE)),0,VLOOKUP(D1128,'[1]Combined Contribution Amounts'!$A$2:$K$1335,8,FALSE))+-IF(ISNA(VLOOKUP(D1128,'[1]Combined Contribution Amounts'!$A$2:$K$1335,9,FALSE)),0,VLOOKUP(D1128,'[1]Combined Contribution Amounts'!$A$2:$K$1335,9,FALSE))</f>
        <v>0</v>
      </c>
      <c r="L1128" s="105">
        <f>VLOOKUP(D1128,'[1]Pension Expense Details'!$D$23:$S$1407,16,FALSE)</f>
        <v>86166</v>
      </c>
      <c r="M1128" s="105">
        <f>ROUND(('[1]68_InOutFlowsCurPrdAndPriorHist'!$F$28-'[1]68_InOutFlowsCurPrdAndPriorHist'!$F$31)*$H1128,0)-VLOOKUP(D1128,'[1]Pension Expense Details'!$D$23:$S$1407,12,FALSE)</f>
        <v>-13769</v>
      </c>
      <c r="N1128" s="105">
        <f>ROUND(('[1]68_InOutFlowsCurPrdAndPriorHist'!$F$29-'[1]68_InOutFlowsCurPrdAndPriorHist'!$F$32)*$H1128,0)-VLOOKUP(D1128,'[1]Pension Expense Details'!$D$23:$S$1407,13,FALSE)</f>
        <v>-104040</v>
      </c>
      <c r="O1128" s="105">
        <f>ROUND(('[1]68_InOutFlowsCurPrdAndPriorHist'!$F$30-'[1]68_InOutFlowsCurPrdAndPriorHist'!$F$33)*$H1128,0)-VLOOKUP(D1128,'[1]Pension Expense Details'!$D$23:$S$1407,14,FALSE)</f>
        <v>44990</v>
      </c>
      <c r="P1128" s="105">
        <f>ROUND((VLOOKUP(D1128,'[1]Schedule of Pension Amounts LW'!$B$15:$AC$1399,28,FALSE)-VLOOKUP(D1128,'[1]Schedule of Pension Amounts LW'!$B$15:$AC$1399,27,FALSE))*'[1]Schedule of Pension Amounts LW'!AD$4,0)+VLOOKUP(D1128,'[1]Schedule of Pension Amounts LW'!$B$15:$AH$1399,33,FALSE)-VLOOKUP(D1128,'[1]Pension Expense Details'!$D$23:$S$1407,15,FALSE)</f>
        <v>32312</v>
      </c>
      <c r="Q1128" s="98">
        <f t="shared" si="74"/>
        <v>864197</v>
      </c>
      <c r="R1128" s="98">
        <f>ROUND('[1]68_InOutFlowsCurPrdAndPrior'!$D$32*IF(ISNA(VLOOKUP(D1128,'[1]Proportionate Shares'!$D$23:$I$1359,6,FALSE)),0,VLOOKUP(D1128,'[1]Proportionate Shares'!$D$23:$I$1359,6,FALSE)),0)</f>
        <v>3630</v>
      </c>
      <c r="S1128" s="98">
        <f>ROUND('[1]68_InOutFlowsCurPrdAndPrior'!$D$33*IF(ISNA(VLOOKUP(D1128,'[1]Proportionate Shares'!$D$23:$I$1359,6,FALSE)),0,VLOOKUP(D1128,'[1]Proportionate Shares'!$D$23:$I$1359,6,FALSE)),0)</f>
        <v>268116</v>
      </c>
      <c r="T1128" s="98">
        <f>ROUND('[1]68_InOutFlowsCurPrdAndPrior'!$D$35*IF(ISNA(VLOOKUP(D1128,'[1]Proportionate Shares'!$D$23:$I$1359,6,FALSE)),0,VLOOKUP(D1128,'[1]Proportionate Shares'!$D$23:$I$1359,6,FALSE)),0)</f>
        <v>51956</v>
      </c>
      <c r="U1128" s="98">
        <f>VLOOKUP(D1128,'[1]Schedule of Pension Amounts LW'!$B$15:$AS$1399,36,FALSE)</f>
        <v>88724</v>
      </c>
      <c r="V1128" s="99">
        <f t="shared" si="75"/>
        <v>412426</v>
      </c>
      <c r="W1128" s="98">
        <f>ROUND('[1]68_InOutFlowsCurPrdAndPrior'!$F$32*IF(ISNA(VLOOKUP(D1128,'[1]Proportionate Shares'!$D$23:$I$1359,6,FALSE)),0,VLOOKUP(D1128,'[1]Proportionate Shares'!$D$23:$I$1359,6,FALSE)),0)</f>
        <v>30006</v>
      </c>
      <c r="X1128" s="98">
        <f>ROUND('[1]68_InOutFlowsCurPrdAndPrior'!$F$33*IF(ISNA(VLOOKUP(D1128,'[1]Proportionate Shares'!$D$23:$I$1359,6,FALSE)),0,VLOOKUP(D1128,'[1]Proportionate Shares'!$D$23:$I$1359,6,FALSE)),0)</f>
        <v>110798</v>
      </c>
      <c r="Y1128" s="98">
        <f>ROUND('[1]68_InOutFlowsCurPrdAndPrior'!$F$35*IF(ISNA(VLOOKUP(D1128,'[1]Proportionate Shares'!$D$23:$I$1359,6,FALSE)),0,VLOOKUP(D1128,'[1]Proportionate Shares'!$D$23:$I$1359,6,FALSE)),0)</f>
        <v>43278</v>
      </c>
      <c r="Z1128" s="98">
        <f>-VLOOKUP(D1128,'[1]Schedule of Pension Amounts LW'!$B$15:$AS$1399,37,FALSE)</f>
        <v>44755</v>
      </c>
      <c r="AA1128" s="99">
        <f t="shared" si="76"/>
        <v>228837</v>
      </c>
      <c r="AB1128" s="72">
        <f>VLOOKUP(D1128,'[1]Pension Expense Details'!$D$22:$S$1407,16,FALSE)</f>
        <v>86166</v>
      </c>
      <c r="AC1128" s="72">
        <f t="shared" si="77"/>
        <v>94165</v>
      </c>
      <c r="AD1128" s="72">
        <f>VLOOKUP(D1128,'[1]Schedule of Pension Amounts LW'!$B$15:$W$1399,22,FALSE)</f>
        <v>180331</v>
      </c>
    </row>
    <row r="1129" spans="1:30" x14ac:dyDescent="0.3">
      <c r="A1129" s="104"/>
      <c r="B1129" s="33"/>
      <c r="C1129" s="33" t="str">
        <f>VLOOKUP(D1129,'[1]Employer information'!$I$3:$J$1391,2,FALSE)</f>
        <v xml:space="preserve">Public Education                                  </v>
      </c>
      <c r="D1129" s="33" t="str">
        <f>'[1]Schedule of Pension Amounts LW'!B1122</f>
        <v>1097</v>
      </c>
      <c r="E1129" s="33" t="str">
        <f>IF(ISNA(VLOOKUP(D1129,'[1]Proportionate Shares'!$D$23:$G$1400,2,FALSE)),"",VLOOKUP(D1129,'[1]Proportionate Shares'!$D$23:$G$1400,2,FALSE))</f>
        <v>139908</v>
      </c>
      <c r="F1129" s="33" t="str">
        <f>IF(ISNA(VLOOKUP(D1129,'[1]Proportionate Shares'!$D$23:$G$1400,3,FALSE)),"",VLOOKUP(D1129,'[1]Proportionate Shares'!$D$23:$G$1400,3,FALSE))</f>
        <v/>
      </c>
      <c r="G1129" s="34" t="str">
        <f>VLOOKUP(D1129,'[1]Employer information'!$A$3:$B$1390,2,FALSE)</f>
        <v>ROXTON ISD</v>
      </c>
      <c r="H1129" s="36">
        <f>IF(ISNA(VLOOKUP(D1129,'[1]Proportionate Shares'!$D$23:$I$1377,6,FALSE)),0,VLOOKUP(D1129,'[1]Proportionate Shares'!$D$23:$I$1377,6,FALSE))</f>
        <v>0</v>
      </c>
      <c r="I1129" s="105">
        <f>VLOOKUP(D1129,'[1]Schedule of Pension Amounts LW'!$B$15:$E$1399,3,FALSE)</f>
        <v>547525</v>
      </c>
      <c r="J1129" s="105">
        <f>-IF(ISNA(VLOOKUP(D1129,'[1]Combined Contribution Amounts'!$A$2:$K$1335,5,FALSE)),0,VLOOKUP(D1129,'[1]Combined Contribution Amounts'!$A$2:$K$1335,5,FALSE))</f>
        <v>-38089</v>
      </c>
      <c r="K1129" s="105">
        <f>-IF(ISNA(VLOOKUP(D1129,'[1]Combined Contribution Amounts'!$A$2:$K$1335,7,FALSE)),0,VLOOKUP(D1129,'[1]Combined Contribution Amounts'!$A$2:$K$1335,7,FALSE))+-IF(ISNA(VLOOKUP(D1129,'[1]Combined Contribution Amounts'!$A$2:$K$1335,8,FALSE)),0,VLOOKUP(D1129,'[1]Combined Contribution Amounts'!$A$2:$K$1335,8,FALSE))+-IF(ISNA(VLOOKUP(D1129,'[1]Combined Contribution Amounts'!$A$2:$K$1335,9,FALSE)),0,VLOOKUP(D1129,'[1]Combined Contribution Amounts'!$A$2:$K$1335,9,FALSE))</f>
        <v>0</v>
      </c>
      <c r="L1129" s="105">
        <f>VLOOKUP(D1129,'[1]Pension Expense Details'!$D$23:$S$1407,16,FALSE)</f>
        <v>-80071</v>
      </c>
      <c r="M1129" s="105">
        <f>ROUND(('[1]68_InOutFlowsCurPrdAndPriorHist'!$F$28-'[1]68_InOutFlowsCurPrdAndPriorHist'!$F$31)*$H1129,0)-VLOOKUP(D1129,'[1]Pension Expense Details'!$D$23:$S$1407,12,FALSE)</f>
        <v>0</v>
      </c>
      <c r="N1129" s="105">
        <f>ROUND(('[1]68_InOutFlowsCurPrdAndPriorHist'!$F$29-'[1]68_InOutFlowsCurPrdAndPriorHist'!$F$32)*$H1129,0)-VLOOKUP(D1129,'[1]Pension Expense Details'!$D$23:$S$1407,13,FALSE)</f>
        <v>0</v>
      </c>
      <c r="O1129" s="105">
        <f>ROUND(('[1]68_InOutFlowsCurPrdAndPriorHist'!$F$30-'[1]68_InOutFlowsCurPrdAndPriorHist'!$F$33)*$H1129,0)-VLOOKUP(D1129,'[1]Pension Expense Details'!$D$23:$S$1407,14,FALSE)</f>
        <v>0</v>
      </c>
      <c r="P1129" s="105">
        <f>ROUND((VLOOKUP(D1129,'[1]Schedule of Pension Amounts LW'!$B$15:$AC$1399,28,FALSE)-VLOOKUP(D1129,'[1]Schedule of Pension Amounts LW'!$B$15:$AC$1399,27,FALSE))*'[1]Schedule of Pension Amounts LW'!AD$4,0)+VLOOKUP(D1129,'[1]Schedule of Pension Amounts LW'!$B$15:$AH$1399,33,FALSE)-VLOOKUP(D1129,'[1]Pension Expense Details'!$D$23:$S$1407,15,FALSE)</f>
        <v>-429365</v>
      </c>
      <c r="Q1129" s="98">
        <f t="shared" si="74"/>
        <v>0</v>
      </c>
      <c r="R1129" s="98">
        <f>ROUND('[1]68_InOutFlowsCurPrdAndPrior'!$D$32*IF(ISNA(VLOOKUP(D1129,'[1]Proportionate Shares'!$D$23:$I$1359,6,FALSE)),0,VLOOKUP(D1129,'[1]Proportionate Shares'!$D$23:$I$1359,6,FALSE)),0)</f>
        <v>0</v>
      </c>
      <c r="S1129" s="98">
        <f>ROUND('[1]68_InOutFlowsCurPrdAndPrior'!$D$33*IF(ISNA(VLOOKUP(D1129,'[1]Proportionate Shares'!$D$23:$I$1359,6,FALSE)),0,VLOOKUP(D1129,'[1]Proportionate Shares'!$D$23:$I$1359,6,FALSE)),0)</f>
        <v>0</v>
      </c>
      <c r="T1129" s="98">
        <f>ROUND('[1]68_InOutFlowsCurPrdAndPrior'!$D$35*IF(ISNA(VLOOKUP(D1129,'[1]Proportionate Shares'!$D$23:$I$1359,6,FALSE)),0,VLOOKUP(D1129,'[1]Proportionate Shares'!$D$23:$I$1359,6,FALSE)),0)</f>
        <v>0</v>
      </c>
      <c r="U1129" s="98">
        <f>VLOOKUP(D1129,'[1]Schedule of Pension Amounts LW'!$B$15:$AS$1399,36,FALSE)</f>
        <v>53710</v>
      </c>
      <c r="V1129" s="99">
        <f t="shared" si="75"/>
        <v>53710</v>
      </c>
      <c r="W1129" s="98">
        <f>ROUND('[1]68_InOutFlowsCurPrdAndPrior'!$F$32*IF(ISNA(VLOOKUP(D1129,'[1]Proportionate Shares'!$D$23:$I$1359,6,FALSE)),0,VLOOKUP(D1129,'[1]Proportionate Shares'!$D$23:$I$1359,6,FALSE)),0)</f>
        <v>0</v>
      </c>
      <c r="X1129" s="98">
        <f>ROUND('[1]68_InOutFlowsCurPrdAndPrior'!$F$33*IF(ISNA(VLOOKUP(D1129,'[1]Proportionate Shares'!$D$23:$I$1359,6,FALSE)),0,VLOOKUP(D1129,'[1]Proportionate Shares'!$D$23:$I$1359,6,FALSE)),0)</f>
        <v>0</v>
      </c>
      <c r="Y1129" s="98">
        <f>ROUND('[1]68_InOutFlowsCurPrdAndPrior'!$F$35*IF(ISNA(VLOOKUP(D1129,'[1]Proportionate Shares'!$D$23:$I$1359,6,FALSE)),0,VLOOKUP(D1129,'[1]Proportionate Shares'!$D$23:$I$1359,6,FALSE)),0)</f>
        <v>0</v>
      </c>
      <c r="Z1129" s="98">
        <f>-VLOOKUP(D1129,'[1]Schedule of Pension Amounts LW'!$B$15:$AS$1399,37,FALSE)</f>
        <v>285389</v>
      </c>
      <c r="AA1129" s="99">
        <f t="shared" si="76"/>
        <v>285389</v>
      </c>
      <c r="AB1129" s="72">
        <f>VLOOKUP(D1129,'[1]Pension Expense Details'!$D$22:$S$1407,16,FALSE)</f>
        <v>-80071</v>
      </c>
      <c r="AC1129" s="72">
        <f t="shared" si="77"/>
        <v>49987</v>
      </c>
      <c r="AD1129" s="72">
        <f>VLOOKUP(D1129,'[1]Schedule of Pension Amounts LW'!$B$15:$W$1399,22,FALSE)</f>
        <v>-30084</v>
      </c>
    </row>
    <row r="1130" spans="1:30" x14ac:dyDescent="0.3">
      <c r="A1130" s="104"/>
      <c r="B1130" s="33"/>
      <c r="C1130" s="33" t="str">
        <f>VLOOKUP(D1130,'[1]Employer information'!$I$3:$J$1391,2,FALSE)</f>
        <v xml:space="preserve">Public Education                                  </v>
      </c>
      <c r="D1130" s="33" t="str">
        <f>'[1]Schedule of Pension Amounts LW'!B1123</f>
        <v>1421</v>
      </c>
      <c r="E1130" s="33" t="str">
        <f>IF(ISNA(VLOOKUP(D1130,'[1]Proportionate Shares'!$D$23:$G$1400,2,FALSE)),"",VLOOKUP(D1130,'[1]Proportionate Shares'!$D$23:$G$1400,2,FALSE))</f>
        <v>237905</v>
      </c>
      <c r="F1130" s="33" t="str">
        <f>IF(ISNA(VLOOKUP(D1130,'[1]Proportionate Shares'!$D$23:$G$1400,3,FALSE)),"",VLOOKUP(D1130,'[1]Proportionate Shares'!$D$23:$G$1400,3,FALSE))</f>
        <v/>
      </c>
      <c r="G1130" s="34" t="str">
        <f>VLOOKUP(D1130,'[1]Employer information'!$A$3:$B$1390,2,FALSE)</f>
        <v>ROYAL ISD</v>
      </c>
      <c r="H1130" s="36">
        <f>IF(ISNA(VLOOKUP(D1130,'[1]Proportionate Shares'!$D$23:$I$1377,6,FALSE)),0,VLOOKUP(D1130,'[1]Proportionate Shares'!$D$23:$I$1377,6,FALSE))</f>
        <v>1.3190060099999999E-4</v>
      </c>
      <c r="I1130" s="105">
        <f>VLOOKUP(D1130,'[1]Schedule of Pension Amounts LW'!$B$15:$E$1399,3,FALSE)</f>
        <v>8087433</v>
      </c>
      <c r="J1130" s="105">
        <f>-IF(ISNA(VLOOKUP(D1130,'[1]Combined Contribution Amounts'!$A$2:$K$1335,5,FALSE)),0,VLOOKUP(D1130,'[1]Combined Contribution Amounts'!$A$2:$K$1335,5,FALSE))</f>
        <v>-461668</v>
      </c>
      <c r="K1130" s="105">
        <f>-IF(ISNA(VLOOKUP(D1130,'[1]Combined Contribution Amounts'!$A$2:$K$1335,7,FALSE)),0,VLOOKUP(D1130,'[1]Combined Contribution Amounts'!$A$2:$K$1335,7,FALSE))+-IF(ISNA(VLOOKUP(D1130,'[1]Combined Contribution Amounts'!$A$2:$K$1335,8,FALSE)),0,VLOOKUP(D1130,'[1]Combined Contribution Amounts'!$A$2:$K$1335,8,FALSE))+-IF(ISNA(VLOOKUP(D1130,'[1]Combined Contribution Amounts'!$A$2:$K$1335,9,FALSE)),0,VLOOKUP(D1130,'[1]Combined Contribution Amounts'!$A$2:$K$1335,9,FALSE))</f>
        <v>0</v>
      </c>
      <c r="L1130" s="105">
        <f>VLOOKUP(D1130,'[1]Pension Expense Details'!$D$23:$S$1407,16,FALSE)</f>
        <v>505814</v>
      </c>
      <c r="M1130" s="105">
        <f>ROUND(('[1]68_InOutFlowsCurPrdAndPriorHist'!$F$28-'[1]68_InOutFlowsCurPrdAndPriorHist'!$F$31)*$H1130,0)-VLOOKUP(D1130,'[1]Pension Expense Details'!$D$23:$S$1407,12,FALSE)</f>
        <v>-109245</v>
      </c>
      <c r="N1130" s="105">
        <f>ROUND(('[1]68_InOutFlowsCurPrdAndPriorHist'!$F$29-'[1]68_InOutFlowsCurPrdAndPriorHist'!$F$32)*$H1130,0)-VLOOKUP(D1130,'[1]Pension Expense Details'!$D$23:$S$1407,13,FALSE)</f>
        <v>-825461</v>
      </c>
      <c r="O1130" s="105">
        <f>ROUND(('[1]68_InOutFlowsCurPrdAndPriorHist'!$F$30-'[1]68_InOutFlowsCurPrdAndPriorHist'!$F$33)*$H1130,0)-VLOOKUP(D1130,'[1]Pension Expense Details'!$D$23:$S$1407,14,FALSE)</f>
        <v>356955</v>
      </c>
      <c r="P1130" s="105">
        <f>ROUND((VLOOKUP(D1130,'[1]Schedule of Pension Amounts LW'!$B$15:$AC$1399,28,FALSE)-VLOOKUP(D1130,'[1]Schedule of Pension Amounts LW'!$B$15:$AC$1399,27,FALSE))*'[1]Schedule of Pension Amounts LW'!AD$4,0)+VLOOKUP(D1130,'[1]Schedule of Pension Amounts LW'!$B$15:$AH$1399,33,FALSE)-VLOOKUP(D1130,'[1]Pension Expense Details'!$D$23:$S$1407,15,FALSE)</f>
        <v>-697222</v>
      </c>
      <c r="Q1130" s="98">
        <f t="shared" si="74"/>
        <v>6856606</v>
      </c>
      <c r="R1130" s="98">
        <f>ROUND('[1]68_InOutFlowsCurPrdAndPrior'!$D$32*IF(ISNA(VLOOKUP(D1130,'[1]Proportionate Shares'!$D$23:$I$1359,6,FALSE)),0,VLOOKUP(D1130,'[1]Proportionate Shares'!$D$23:$I$1359,6,FALSE)),0)</f>
        <v>28804</v>
      </c>
      <c r="S1130" s="98">
        <f>ROUND('[1]68_InOutFlowsCurPrdAndPrior'!$D$33*IF(ISNA(VLOOKUP(D1130,'[1]Proportionate Shares'!$D$23:$I$1359,6,FALSE)),0,VLOOKUP(D1130,'[1]Proportionate Shares'!$D$23:$I$1359,6,FALSE)),0)</f>
        <v>2127256</v>
      </c>
      <c r="T1130" s="98">
        <f>ROUND('[1]68_InOutFlowsCurPrdAndPrior'!$D$35*IF(ISNA(VLOOKUP(D1130,'[1]Proportionate Shares'!$D$23:$I$1359,6,FALSE)),0,VLOOKUP(D1130,'[1]Proportionate Shares'!$D$23:$I$1359,6,FALSE)),0)</f>
        <v>412221</v>
      </c>
      <c r="U1130" s="98">
        <f>VLOOKUP(D1130,'[1]Schedule of Pension Amounts LW'!$B$15:$AS$1399,36,FALSE)</f>
        <v>603739</v>
      </c>
      <c r="V1130" s="99">
        <f t="shared" si="75"/>
        <v>3172020</v>
      </c>
      <c r="W1130" s="98">
        <f>ROUND('[1]68_InOutFlowsCurPrdAndPrior'!$F$32*IF(ISNA(VLOOKUP(D1130,'[1]Proportionate Shares'!$D$23:$I$1359,6,FALSE)),0,VLOOKUP(D1130,'[1]Proportionate Shares'!$D$23:$I$1359,6,FALSE)),0)</f>
        <v>238072</v>
      </c>
      <c r="X1130" s="98">
        <f>ROUND('[1]68_InOutFlowsCurPrdAndPrior'!$F$33*IF(ISNA(VLOOKUP(D1130,'[1]Proportionate Shares'!$D$23:$I$1359,6,FALSE)),0,VLOOKUP(D1130,'[1]Proportionate Shares'!$D$23:$I$1359,6,FALSE)),0)</f>
        <v>879083</v>
      </c>
      <c r="Y1130" s="98">
        <f>ROUND('[1]68_InOutFlowsCurPrdAndPrior'!$F$35*IF(ISNA(VLOOKUP(D1130,'[1]Proportionate Shares'!$D$23:$I$1359,6,FALSE)),0,VLOOKUP(D1130,'[1]Proportionate Shares'!$D$23:$I$1359,6,FALSE)),0)</f>
        <v>343373</v>
      </c>
      <c r="Z1130" s="98">
        <f>-VLOOKUP(D1130,'[1]Schedule of Pension Amounts LW'!$B$15:$AS$1399,37,FALSE)</f>
        <v>541525</v>
      </c>
      <c r="AA1130" s="99">
        <f t="shared" si="76"/>
        <v>2002053</v>
      </c>
      <c r="AB1130" s="72">
        <f>VLOOKUP(D1130,'[1]Pension Expense Details'!$D$22:$S$1407,16,FALSE)</f>
        <v>505814</v>
      </c>
      <c r="AC1130" s="72">
        <f t="shared" si="77"/>
        <v>897965</v>
      </c>
      <c r="AD1130" s="72">
        <f>VLOOKUP(D1130,'[1]Schedule of Pension Amounts LW'!$B$15:$W$1399,22,FALSE)</f>
        <v>1403779</v>
      </c>
    </row>
    <row r="1131" spans="1:30" x14ac:dyDescent="0.3">
      <c r="A1131" s="104"/>
      <c r="B1131" s="33"/>
      <c r="C1131" s="33" t="str">
        <f>VLOOKUP(D1131,'[1]Employer information'!$I$3:$J$1391,2,FALSE)</f>
        <v xml:space="preserve">Public Education                                  </v>
      </c>
      <c r="D1131" s="33" t="str">
        <f>'[1]Schedule of Pension Amounts LW'!B1124</f>
        <v>1098</v>
      </c>
      <c r="E1131" s="33" t="str">
        <f>IF(ISNA(VLOOKUP(D1131,'[1]Proportionate Shares'!$D$23:$G$1400,2,FALSE)),"",VLOOKUP(D1131,'[1]Proportionate Shares'!$D$23:$G$1400,2,FALSE))</f>
        <v>199902</v>
      </c>
      <c r="F1131" s="33" t="str">
        <f>IF(ISNA(VLOOKUP(D1131,'[1]Proportionate Shares'!$D$23:$G$1400,3,FALSE)),"",VLOOKUP(D1131,'[1]Proportionate Shares'!$D$23:$G$1400,3,FALSE))</f>
        <v/>
      </c>
      <c r="G1131" s="34" t="str">
        <f>VLOOKUP(D1131,'[1]Employer information'!$A$3:$B$1390,2,FALSE)</f>
        <v>ROYSE CITY ISD</v>
      </c>
      <c r="H1131" s="36">
        <f>IF(ISNA(VLOOKUP(D1131,'[1]Proportionate Shares'!$D$23:$I$1377,6,FALSE)),0,VLOOKUP(D1131,'[1]Proportionate Shares'!$D$23:$I$1377,6,FALSE))</f>
        <v>2.9136025300000002E-4</v>
      </c>
      <c r="I1131" s="105">
        <f>VLOOKUP(D1131,'[1]Schedule of Pension Amounts LW'!$B$15:$E$1399,3,FALSE)</f>
        <v>14710470</v>
      </c>
      <c r="J1131" s="105">
        <f>-IF(ISNA(VLOOKUP(D1131,'[1]Combined Contribution Amounts'!$A$2:$K$1335,5,FALSE)),0,VLOOKUP(D1131,'[1]Combined Contribution Amounts'!$A$2:$K$1335,5,FALSE))</f>
        <v>-1019796</v>
      </c>
      <c r="K1131" s="105">
        <f>-IF(ISNA(VLOOKUP(D1131,'[1]Combined Contribution Amounts'!$A$2:$K$1335,7,FALSE)),0,VLOOKUP(D1131,'[1]Combined Contribution Amounts'!$A$2:$K$1335,7,FALSE))+-IF(ISNA(VLOOKUP(D1131,'[1]Combined Contribution Amounts'!$A$2:$K$1335,8,FALSE)),0,VLOOKUP(D1131,'[1]Combined Contribution Amounts'!$A$2:$K$1335,8,FALSE))+-IF(ISNA(VLOOKUP(D1131,'[1]Combined Contribution Amounts'!$A$2:$K$1335,9,FALSE)),0,VLOOKUP(D1131,'[1]Combined Contribution Amounts'!$A$2:$K$1335,9,FALSE))</f>
        <v>0</v>
      </c>
      <c r="L1131" s="105">
        <f>VLOOKUP(D1131,'[1]Pension Expense Details'!$D$23:$S$1407,16,FALSE)</f>
        <v>1613071</v>
      </c>
      <c r="M1131" s="105">
        <f>ROUND(('[1]68_InOutFlowsCurPrdAndPriorHist'!$F$28-'[1]68_InOutFlowsCurPrdAndPriorHist'!$F$31)*$H1131,0)-VLOOKUP(D1131,'[1]Pension Expense Details'!$D$23:$S$1407,12,FALSE)</f>
        <v>-241316</v>
      </c>
      <c r="N1131" s="105">
        <f>ROUND(('[1]68_InOutFlowsCurPrdAndPriorHist'!$F$29-'[1]68_InOutFlowsCurPrdAndPriorHist'!$F$32)*$H1131,0)-VLOOKUP(D1131,'[1]Pension Expense Details'!$D$23:$S$1407,13,FALSE)</f>
        <v>-1823392</v>
      </c>
      <c r="O1131" s="105">
        <f>ROUND(('[1]68_InOutFlowsCurPrdAndPriorHist'!$F$30-'[1]68_InOutFlowsCurPrdAndPriorHist'!$F$33)*$H1131,0)-VLOOKUP(D1131,'[1]Pension Expense Details'!$D$23:$S$1407,14,FALSE)</f>
        <v>788491</v>
      </c>
      <c r="P1131" s="105">
        <f>ROUND((VLOOKUP(D1131,'[1]Schedule of Pension Amounts LW'!$B$15:$AC$1399,28,FALSE)-VLOOKUP(D1131,'[1]Schedule of Pension Amounts LW'!$B$15:$AC$1399,27,FALSE))*'[1]Schedule of Pension Amounts LW'!AD$4,0)+VLOOKUP(D1131,'[1]Schedule of Pension Amounts LW'!$B$15:$AH$1399,33,FALSE)-VLOOKUP(D1131,'[1]Pension Expense Details'!$D$23:$S$1407,15,FALSE)</f>
        <v>1118289</v>
      </c>
      <c r="Q1131" s="98">
        <f t="shared" si="74"/>
        <v>15145817</v>
      </c>
      <c r="R1131" s="98">
        <f>ROUND('[1]68_InOutFlowsCurPrdAndPrior'!$D$32*IF(ISNA(VLOOKUP(D1131,'[1]Proportionate Shares'!$D$23:$I$1359,6,FALSE)),0,VLOOKUP(D1131,'[1]Proportionate Shares'!$D$23:$I$1359,6,FALSE)),0)</f>
        <v>63626</v>
      </c>
      <c r="S1131" s="98">
        <f>ROUND('[1]68_InOutFlowsCurPrdAndPrior'!$D$33*IF(ISNA(VLOOKUP(D1131,'[1]Proportionate Shares'!$D$23:$I$1359,6,FALSE)),0,VLOOKUP(D1131,'[1]Proportionate Shares'!$D$23:$I$1359,6,FALSE)),0)</f>
        <v>4698976</v>
      </c>
      <c r="T1131" s="98">
        <f>ROUND('[1]68_InOutFlowsCurPrdAndPrior'!$D$35*IF(ISNA(VLOOKUP(D1131,'[1]Proportionate Shares'!$D$23:$I$1359,6,FALSE)),0,VLOOKUP(D1131,'[1]Proportionate Shares'!$D$23:$I$1359,6,FALSE)),0)</f>
        <v>910571</v>
      </c>
      <c r="U1131" s="98">
        <f>VLOOKUP(D1131,'[1]Schedule of Pension Amounts LW'!$B$15:$AS$1399,36,FALSE)</f>
        <v>2198524</v>
      </c>
      <c r="V1131" s="99">
        <f t="shared" si="75"/>
        <v>7871697</v>
      </c>
      <c r="W1131" s="98">
        <f>ROUND('[1]68_InOutFlowsCurPrdAndPrior'!$F$32*IF(ISNA(VLOOKUP(D1131,'[1]Proportionate Shares'!$D$23:$I$1359,6,FALSE)),0,VLOOKUP(D1131,'[1]Proportionate Shares'!$D$23:$I$1359,6,FALSE)),0)</f>
        <v>525887</v>
      </c>
      <c r="X1131" s="98">
        <f>ROUND('[1]68_InOutFlowsCurPrdAndPrior'!$F$33*IF(ISNA(VLOOKUP(D1131,'[1]Proportionate Shares'!$D$23:$I$1359,6,FALSE)),0,VLOOKUP(D1131,'[1]Proportionate Shares'!$D$23:$I$1359,6,FALSE)),0)</f>
        <v>1941839</v>
      </c>
      <c r="Y1131" s="98">
        <f>ROUND('[1]68_InOutFlowsCurPrdAndPrior'!$F$35*IF(ISNA(VLOOKUP(D1131,'[1]Proportionate Shares'!$D$23:$I$1359,6,FALSE)),0,VLOOKUP(D1131,'[1]Proportionate Shares'!$D$23:$I$1359,6,FALSE)),0)</f>
        <v>758490</v>
      </c>
      <c r="Z1131" s="98">
        <f>-VLOOKUP(D1131,'[1]Schedule of Pension Amounts LW'!$B$15:$AS$1399,37,FALSE)</f>
        <v>154</v>
      </c>
      <c r="AA1131" s="99">
        <f t="shared" si="76"/>
        <v>3226370</v>
      </c>
      <c r="AB1131" s="72">
        <f>VLOOKUP(D1131,'[1]Pension Expense Details'!$D$22:$S$1407,16,FALSE)</f>
        <v>1613071</v>
      </c>
      <c r="AC1131" s="72">
        <f t="shared" si="77"/>
        <v>1802216</v>
      </c>
      <c r="AD1131" s="72">
        <f>VLOOKUP(D1131,'[1]Schedule of Pension Amounts LW'!$B$15:$W$1399,22,FALSE)</f>
        <v>3415287</v>
      </c>
    </row>
    <row r="1132" spans="1:30" x14ac:dyDescent="0.3">
      <c r="A1132" s="104"/>
      <c r="B1132" s="33"/>
      <c r="C1132" s="33" t="str">
        <f>VLOOKUP(D1132,'[1]Employer information'!$I$3:$J$1391,2,FALSE)</f>
        <v xml:space="preserve">Public Education                                  </v>
      </c>
      <c r="D1132" s="33" t="str">
        <f>'[1]Schedule of Pension Amounts LW'!B1125</f>
        <v>1099</v>
      </c>
      <c r="E1132" s="33" t="str">
        <f>IF(ISNA(VLOOKUP(D1132,'[1]Proportionate Shares'!$D$23:$G$1400,2,FALSE)),"",VLOOKUP(D1132,'[1]Proportionate Shares'!$D$23:$G$1400,2,FALSE))</f>
        <v>104903</v>
      </c>
      <c r="F1132" s="33" t="str">
        <f>IF(ISNA(VLOOKUP(D1132,'[1]Proportionate Shares'!$D$23:$G$1400,3,FALSE)),"",VLOOKUP(D1132,'[1]Proportionate Shares'!$D$23:$G$1400,3,FALSE))</f>
        <v/>
      </c>
      <c r="G1132" s="34" t="str">
        <f>VLOOKUP(D1132,'[1]Employer information'!$A$3:$B$1390,2,FALSE)</f>
        <v>RULE ISD</v>
      </c>
      <c r="H1132" s="36">
        <f>IF(ISNA(VLOOKUP(D1132,'[1]Proportionate Shares'!$D$23:$I$1377,6,FALSE)),0,VLOOKUP(D1132,'[1]Proportionate Shares'!$D$23:$I$1377,6,FALSE))</f>
        <v>7.2820349999999998E-6</v>
      </c>
      <c r="I1132" s="105">
        <f>VLOOKUP(D1132,'[1]Schedule of Pension Amounts LW'!$B$15:$E$1399,3,FALSE)</f>
        <v>485469</v>
      </c>
      <c r="J1132" s="105">
        <f>-IF(ISNA(VLOOKUP(D1132,'[1]Combined Contribution Amounts'!$A$2:$K$1335,5,FALSE)),0,VLOOKUP(D1132,'[1]Combined Contribution Amounts'!$A$2:$K$1335,5,FALSE))</f>
        <v>-25488</v>
      </c>
      <c r="K1132" s="105">
        <f>-IF(ISNA(VLOOKUP(D1132,'[1]Combined Contribution Amounts'!$A$2:$K$1335,7,FALSE)),0,VLOOKUP(D1132,'[1]Combined Contribution Amounts'!$A$2:$K$1335,7,FALSE))+-IF(ISNA(VLOOKUP(D1132,'[1]Combined Contribution Amounts'!$A$2:$K$1335,8,FALSE)),0,VLOOKUP(D1132,'[1]Combined Contribution Amounts'!$A$2:$K$1335,8,FALSE))+-IF(ISNA(VLOOKUP(D1132,'[1]Combined Contribution Amounts'!$A$2:$K$1335,9,FALSE)),0,VLOOKUP(D1132,'[1]Combined Contribution Amounts'!$A$2:$K$1335,9,FALSE))</f>
        <v>0</v>
      </c>
      <c r="L1132" s="105">
        <f>VLOOKUP(D1132,'[1]Pension Expense Details'!$D$23:$S$1407,16,FALSE)</f>
        <v>21799</v>
      </c>
      <c r="M1132" s="105">
        <f>ROUND(('[1]68_InOutFlowsCurPrdAndPriorHist'!$F$28-'[1]68_InOutFlowsCurPrdAndPriorHist'!$F$31)*$H1132,0)-VLOOKUP(D1132,'[1]Pension Expense Details'!$D$23:$S$1407,12,FALSE)</f>
        <v>-6031</v>
      </c>
      <c r="N1132" s="105">
        <f>ROUND(('[1]68_InOutFlowsCurPrdAndPriorHist'!$F$29-'[1]68_InOutFlowsCurPrdAndPriorHist'!$F$32)*$H1132,0)-VLOOKUP(D1132,'[1]Pension Expense Details'!$D$23:$S$1407,13,FALSE)</f>
        <v>-45572</v>
      </c>
      <c r="O1132" s="105">
        <f>ROUND(('[1]68_InOutFlowsCurPrdAndPriorHist'!$F$30-'[1]68_InOutFlowsCurPrdAndPriorHist'!$F$33)*$H1132,0)-VLOOKUP(D1132,'[1]Pension Expense Details'!$D$23:$S$1407,14,FALSE)</f>
        <v>19707</v>
      </c>
      <c r="P1132" s="105">
        <f>ROUND((VLOOKUP(D1132,'[1]Schedule of Pension Amounts LW'!$B$15:$AC$1399,28,FALSE)-VLOOKUP(D1132,'[1]Schedule of Pension Amounts LW'!$B$15:$AC$1399,27,FALSE))*'[1]Schedule of Pension Amounts LW'!AD$4,0)+VLOOKUP(D1132,'[1]Schedule of Pension Amounts LW'!$B$15:$AH$1399,33,FALSE)-VLOOKUP(D1132,'[1]Pension Expense Details'!$D$23:$S$1407,15,FALSE)</f>
        <v>-71341</v>
      </c>
      <c r="Q1132" s="98">
        <f t="shared" si="74"/>
        <v>378543</v>
      </c>
      <c r="R1132" s="98">
        <f>ROUND('[1]68_InOutFlowsCurPrdAndPrior'!$D$32*IF(ISNA(VLOOKUP(D1132,'[1]Proportionate Shares'!$D$23:$I$1359,6,FALSE)),0,VLOOKUP(D1132,'[1]Proportionate Shares'!$D$23:$I$1359,6,FALSE)),0)</f>
        <v>1590</v>
      </c>
      <c r="S1132" s="98">
        <f>ROUND('[1]68_InOutFlowsCurPrdAndPrior'!$D$33*IF(ISNA(VLOOKUP(D1132,'[1]Proportionate Shares'!$D$23:$I$1359,6,FALSE)),0,VLOOKUP(D1132,'[1]Proportionate Shares'!$D$23:$I$1359,6,FALSE)),0)</f>
        <v>117443</v>
      </c>
      <c r="T1132" s="98">
        <f>ROUND('[1]68_InOutFlowsCurPrdAndPrior'!$D$35*IF(ISNA(VLOOKUP(D1132,'[1]Proportionate Shares'!$D$23:$I$1359,6,FALSE)),0,VLOOKUP(D1132,'[1]Proportionate Shares'!$D$23:$I$1359,6,FALSE)),0)</f>
        <v>22758</v>
      </c>
      <c r="U1132" s="98">
        <f>VLOOKUP(D1132,'[1]Schedule of Pension Amounts LW'!$B$15:$AS$1399,36,FALSE)</f>
        <v>58205</v>
      </c>
      <c r="V1132" s="99">
        <f t="shared" si="75"/>
        <v>199996</v>
      </c>
      <c r="W1132" s="98">
        <f>ROUND('[1]68_InOutFlowsCurPrdAndPrior'!$F$32*IF(ISNA(VLOOKUP(D1132,'[1]Proportionate Shares'!$D$23:$I$1359,6,FALSE)),0,VLOOKUP(D1132,'[1]Proportionate Shares'!$D$23:$I$1359,6,FALSE)),0)</f>
        <v>13144</v>
      </c>
      <c r="X1132" s="98">
        <f>ROUND('[1]68_InOutFlowsCurPrdAndPrior'!$F$33*IF(ISNA(VLOOKUP(D1132,'[1]Proportionate Shares'!$D$23:$I$1359,6,FALSE)),0,VLOOKUP(D1132,'[1]Proportionate Shares'!$D$23:$I$1359,6,FALSE)),0)</f>
        <v>48533</v>
      </c>
      <c r="Y1132" s="98">
        <f>ROUND('[1]68_InOutFlowsCurPrdAndPrior'!$F$35*IF(ISNA(VLOOKUP(D1132,'[1]Proportionate Shares'!$D$23:$I$1359,6,FALSE)),0,VLOOKUP(D1132,'[1]Proportionate Shares'!$D$23:$I$1359,6,FALSE)),0)</f>
        <v>18957</v>
      </c>
      <c r="Z1132" s="98">
        <f>-VLOOKUP(D1132,'[1]Schedule of Pension Amounts LW'!$B$15:$AS$1399,37,FALSE)</f>
        <v>57188</v>
      </c>
      <c r="AA1132" s="99">
        <f t="shared" si="76"/>
        <v>137822</v>
      </c>
      <c r="AB1132" s="72">
        <f>VLOOKUP(D1132,'[1]Pension Expense Details'!$D$22:$S$1407,16,FALSE)</f>
        <v>21799</v>
      </c>
      <c r="AC1132" s="72">
        <f t="shared" si="77"/>
        <v>55986</v>
      </c>
      <c r="AD1132" s="72">
        <f>VLOOKUP(D1132,'[1]Schedule of Pension Amounts LW'!$B$15:$W$1399,22,FALSE)</f>
        <v>77785</v>
      </c>
    </row>
    <row r="1133" spans="1:30" x14ac:dyDescent="0.3">
      <c r="A1133" s="104"/>
      <c r="B1133" s="33"/>
      <c r="C1133" s="33" t="str">
        <f>VLOOKUP(D1133,'[1]Employer information'!$I$3:$J$1391,2,FALSE)</f>
        <v xml:space="preserve">Public Education                                  </v>
      </c>
      <c r="D1133" s="33" t="str">
        <f>'[1]Schedule of Pension Amounts LW'!B1126</f>
        <v>1100</v>
      </c>
      <c r="E1133" s="33" t="str">
        <f>IF(ISNA(VLOOKUP(D1133,'[1]Proportionate Shares'!$D$23:$G$1400,2,FALSE)),"",VLOOKUP(D1133,'[1]Proportionate Shares'!$D$23:$G$1400,2,FALSE))</f>
        <v>128903</v>
      </c>
      <c r="F1133" s="33" t="str">
        <f>IF(ISNA(VLOOKUP(D1133,'[1]Proportionate Shares'!$D$23:$G$1400,3,FALSE)),"",VLOOKUP(D1133,'[1]Proportionate Shares'!$D$23:$G$1400,3,FALSE))</f>
        <v/>
      </c>
      <c r="G1133" s="34" t="str">
        <f>VLOOKUP(D1133,'[1]Employer information'!$A$3:$B$1390,2,FALSE)</f>
        <v>RUNGE ISD</v>
      </c>
      <c r="H1133" s="36">
        <f>IF(ISNA(VLOOKUP(D1133,'[1]Proportionate Shares'!$D$23:$I$1377,6,FALSE)),0,VLOOKUP(D1133,'[1]Proportionate Shares'!$D$23:$I$1377,6,FALSE))</f>
        <v>1.8338797E-5</v>
      </c>
      <c r="I1133" s="105">
        <f>VLOOKUP(D1133,'[1]Schedule of Pension Amounts LW'!$B$15:$E$1399,3,FALSE)</f>
        <v>1016817</v>
      </c>
      <c r="J1133" s="105">
        <f>-IF(ISNA(VLOOKUP(D1133,'[1]Combined Contribution Amounts'!$A$2:$K$1335,5,FALSE)),0,VLOOKUP(D1133,'[1]Combined Contribution Amounts'!$A$2:$K$1335,5,FALSE))</f>
        <v>-64188</v>
      </c>
      <c r="K1133" s="105">
        <f>-IF(ISNA(VLOOKUP(D1133,'[1]Combined Contribution Amounts'!$A$2:$K$1335,7,FALSE)),0,VLOOKUP(D1133,'[1]Combined Contribution Amounts'!$A$2:$K$1335,7,FALSE))+-IF(ISNA(VLOOKUP(D1133,'[1]Combined Contribution Amounts'!$A$2:$K$1335,8,FALSE)),0,VLOOKUP(D1133,'[1]Combined Contribution Amounts'!$A$2:$K$1335,8,FALSE))+-IF(ISNA(VLOOKUP(D1133,'[1]Combined Contribution Amounts'!$A$2:$K$1335,9,FALSE)),0,VLOOKUP(D1133,'[1]Combined Contribution Amounts'!$A$2:$K$1335,9,FALSE))</f>
        <v>0</v>
      </c>
      <c r="L1133" s="105">
        <f>VLOOKUP(D1133,'[1]Pension Expense Details'!$D$23:$S$1407,16,FALSE)</f>
        <v>87239</v>
      </c>
      <c r="M1133" s="105">
        <f>ROUND(('[1]68_InOutFlowsCurPrdAndPriorHist'!$F$28-'[1]68_InOutFlowsCurPrdAndPriorHist'!$F$31)*$H1133,0)-VLOOKUP(D1133,'[1]Pension Expense Details'!$D$23:$S$1407,12,FALSE)</f>
        <v>-15188</v>
      </c>
      <c r="N1133" s="105">
        <f>ROUND(('[1]68_InOutFlowsCurPrdAndPriorHist'!$F$29-'[1]68_InOutFlowsCurPrdAndPriorHist'!$F$32)*$H1133,0)-VLOOKUP(D1133,'[1]Pension Expense Details'!$D$23:$S$1407,13,FALSE)</f>
        <v>-114768</v>
      </c>
      <c r="O1133" s="105">
        <f>ROUND(('[1]68_InOutFlowsCurPrdAndPriorHist'!$F$30-'[1]68_InOutFlowsCurPrdAndPriorHist'!$F$33)*$H1133,0)-VLOOKUP(D1133,'[1]Pension Expense Details'!$D$23:$S$1407,14,FALSE)</f>
        <v>49630</v>
      </c>
      <c r="P1133" s="105">
        <f>ROUND((VLOOKUP(D1133,'[1]Schedule of Pension Amounts LW'!$B$15:$AC$1399,28,FALSE)-VLOOKUP(D1133,'[1]Schedule of Pension Amounts LW'!$B$15:$AC$1399,27,FALSE))*'[1]Schedule of Pension Amounts LW'!AD$4,0)+VLOOKUP(D1133,'[1]Schedule of Pension Amounts LW'!$B$15:$AH$1399,33,FALSE)-VLOOKUP(D1133,'[1]Pension Expense Details'!$D$23:$S$1407,15,FALSE)</f>
        <v>-6234</v>
      </c>
      <c r="Q1133" s="98">
        <f t="shared" si="74"/>
        <v>953308</v>
      </c>
      <c r="R1133" s="98">
        <f>ROUND('[1]68_InOutFlowsCurPrdAndPrior'!$D$32*IF(ISNA(VLOOKUP(D1133,'[1]Proportionate Shares'!$D$23:$I$1359,6,FALSE)),0,VLOOKUP(D1133,'[1]Proportionate Shares'!$D$23:$I$1359,6,FALSE)),0)</f>
        <v>4005</v>
      </c>
      <c r="S1133" s="98">
        <f>ROUND('[1]68_InOutFlowsCurPrdAndPrior'!$D$33*IF(ISNA(VLOOKUP(D1133,'[1]Proportionate Shares'!$D$23:$I$1359,6,FALSE)),0,VLOOKUP(D1133,'[1]Proportionate Shares'!$D$23:$I$1359,6,FALSE)),0)</f>
        <v>295763</v>
      </c>
      <c r="T1133" s="98">
        <f>ROUND('[1]68_InOutFlowsCurPrdAndPrior'!$D$35*IF(ISNA(VLOOKUP(D1133,'[1]Proportionate Shares'!$D$23:$I$1359,6,FALSE)),0,VLOOKUP(D1133,'[1]Proportionate Shares'!$D$23:$I$1359,6,FALSE)),0)</f>
        <v>57313</v>
      </c>
      <c r="U1133" s="98">
        <f>VLOOKUP(D1133,'[1]Schedule of Pension Amounts LW'!$B$15:$AS$1399,36,FALSE)</f>
        <v>87288</v>
      </c>
      <c r="V1133" s="99">
        <f t="shared" si="75"/>
        <v>444369</v>
      </c>
      <c r="W1133" s="98">
        <f>ROUND('[1]68_InOutFlowsCurPrdAndPrior'!$F$32*IF(ISNA(VLOOKUP(D1133,'[1]Proportionate Shares'!$D$23:$I$1359,6,FALSE)),0,VLOOKUP(D1133,'[1]Proportionate Shares'!$D$23:$I$1359,6,FALSE)),0)</f>
        <v>33100</v>
      </c>
      <c r="X1133" s="98">
        <f>ROUND('[1]68_InOutFlowsCurPrdAndPrior'!$F$33*IF(ISNA(VLOOKUP(D1133,'[1]Proportionate Shares'!$D$23:$I$1359,6,FALSE)),0,VLOOKUP(D1133,'[1]Proportionate Shares'!$D$23:$I$1359,6,FALSE)),0)</f>
        <v>122223</v>
      </c>
      <c r="Y1133" s="98">
        <f>ROUND('[1]68_InOutFlowsCurPrdAndPrior'!$F$35*IF(ISNA(VLOOKUP(D1133,'[1]Proportionate Shares'!$D$23:$I$1359,6,FALSE)),0,VLOOKUP(D1133,'[1]Proportionate Shares'!$D$23:$I$1359,6,FALSE)),0)</f>
        <v>47741</v>
      </c>
      <c r="Z1133" s="98">
        <f>-VLOOKUP(D1133,'[1]Schedule of Pension Amounts LW'!$B$15:$AS$1399,37,FALSE)</f>
        <v>78014</v>
      </c>
      <c r="AA1133" s="99">
        <f t="shared" si="76"/>
        <v>281078</v>
      </c>
      <c r="AB1133" s="72">
        <f>VLOOKUP(D1133,'[1]Pension Expense Details'!$D$22:$S$1407,16,FALSE)</f>
        <v>87239</v>
      </c>
      <c r="AC1133" s="72">
        <f t="shared" si="77"/>
        <v>104935</v>
      </c>
      <c r="AD1133" s="72">
        <f>VLOOKUP(D1133,'[1]Schedule of Pension Amounts LW'!$B$15:$W$1399,22,FALSE)</f>
        <v>192174</v>
      </c>
    </row>
    <row r="1134" spans="1:30" x14ac:dyDescent="0.3">
      <c r="A1134" s="104"/>
      <c r="B1134" s="33"/>
      <c r="C1134" s="33" t="str">
        <f>VLOOKUP(D1134,'[1]Employer information'!$I$3:$J$1391,2,FALSE)</f>
        <v xml:space="preserve">Public Education                                  </v>
      </c>
      <c r="D1134" s="33" t="str">
        <f>'[1]Schedule of Pension Amounts LW'!B1127</f>
        <v>1102</v>
      </c>
      <c r="E1134" s="33" t="str">
        <f>IF(ISNA(VLOOKUP(D1134,'[1]Proportionate Shares'!$D$23:$G$1400,2,FALSE)),"",VLOOKUP(D1134,'[1]Proportionate Shares'!$D$23:$G$1400,2,FALSE))</f>
        <v>037907</v>
      </c>
      <c r="F1134" s="33" t="str">
        <f>IF(ISNA(VLOOKUP(D1134,'[1]Proportionate Shares'!$D$23:$G$1400,3,FALSE)),"",VLOOKUP(D1134,'[1]Proportionate Shares'!$D$23:$G$1400,3,FALSE))</f>
        <v/>
      </c>
      <c r="G1134" s="34" t="str">
        <f>VLOOKUP(D1134,'[1]Employer information'!$A$3:$B$1390,2,FALSE)</f>
        <v>RUSK ISD</v>
      </c>
      <c r="H1134" s="36">
        <f>IF(ISNA(VLOOKUP(D1134,'[1]Proportionate Shares'!$D$23:$I$1377,6,FALSE)),0,VLOOKUP(D1134,'[1]Proportionate Shares'!$D$23:$I$1377,6,FALSE))</f>
        <v>1.07139168E-4</v>
      </c>
      <c r="I1134" s="105">
        <f>VLOOKUP(D1134,'[1]Schedule of Pension Amounts LW'!$B$15:$E$1399,3,FALSE)</f>
        <v>5845147</v>
      </c>
      <c r="J1134" s="105">
        <f>-IF(ISNA(VLOOKUP(D1134,'[1]Combined Contribution Amounts'!$A$2:$K$1335,5,FALSE)),0,VLOOKUP(D1134,'[1]Combined Contribution Amounts'!$A$2:$K$1335,5,FALSE))</f>
        <v>-375000</v>
      </c>
      <c r="K1134" s="105">
        <f>-IF(ISNA(VLOOKUP(D1134,'[1]Combined Contribution Amounts'!$A$2:$K$1335,7,FALSE)),0,VLOOKUP(D1134,'[1]Combined Contribution Amounts'!$A$2:$K$1335,7,FALSE))+-IF(ISNA(VLOOKUP(D1134,'[1]Combined Contribution Amounts'!$A$2:$K$1335,8,FALSE)),0,VLOOKUP(D1134,'[1]Combined Contribution Amounts'!$A$2:$K$1335,8,FALSE))+-IF(ISNA(VLOOKUP(D1134,'[1]Combined Contribution Amounts'!$A$2:$K$1335,9,FALSE)),0,VLOOKUP(D1134,'[1]Combined Contribution Amounts'!$A$2:$K$1335,9,FALSE))</f>
        <v>0</v>
      </c>
      <c r="L1134" s="105">
        <f>VLOOKUP(D1134,'[1]Pension Expense Details'!$D$23:$S$1407,16,FALSE)</f>
        <v>524662</v>
      </c>
      <c r="M1134" s="105">
        <f>ROUND(('[1]68_InOutFlowsCurPrdAndPriorHist'!$F$28-'[1]68_InOutFlowsCurPrdAndPriorHist'!$F$31)*$H1134,0)-VLOOKUP(D1134,'[1]Pension Expense Details'!$D$23:$S$1407,12,FALSE)</f>
        <v>-88737</v>
      </c>
      <c r="N1134" s="105">
        <f>ROUND(('[1]68_InOutFlowsCurPrdAndPriorHist'!$F$29-'[1]68_InOutFlowsCurPrdAndPriorHist'!$F$32)*$H1134,0)-VLOOKUP(D1134,'[1]Pension Expense Details'!$D$23:$S$1407,13,FALSE)</f>
        <v>-670499</v>
      </c>
      <c r="O1134" s="105">
        <f>ROUND(('[1]68_InOutFlowsCurPrdAndPriorHist'!$F$30-'[1]68_InOutFlowsCurPrdAndPriorHist'!$F$33)*$H1134,0)-VLOOKUP(D1134,'[1]Pension Expense Details'!$D$23:$S$1407,14,FALSE)</f>
        <v>289945</v>
      </c>
      <c r="P1134" s="105">
        <f>ROUND((VLOOKUP(D1134,'[1]Schedule of Pension Amounts LW'!$B$15:$AC$1399,28,FALSE)-VLOOKUP(D1134,'[1]Schedule of Pension Amounts LW'!$B$15:$AC$1399,27,FALSE))*'[1]Schedule of Pension Amounts LW'!AD$4,0)+VLOOKUP(D1134,'[1]Schedule of Pension Amounts LW'!$B$15:$AH$1399,33,FALSE)-VLOOKUP(D1134,'[1]Pension Expense Details'!$D$23:$S$1407,15,FALSE)</f>
        <v>43911</v>
      </c>
      <c r="Q1134" s="98">
        <f t="shared" si="74"/>
        <v>5569429</v>
      </c>
      <c r="R1134" s="98">
        <f>ROUND('[1]68_InOutFlowsCurPrdAndPrior'!$D$32*IF(ISNA(VLOOKUP(D1134,'[1]Proportionate Shares'!$D$23:$I$1359,6,FALSE)),0,VLOOKUP(D1134,'[1]Proportionate Shares'!$D$23:$I$1359,6,FALSE)),0)</f>
        <v>23397</v>
      </c>
      <c r="S1134" s="98">
        <f>ROUND('[1]68_InOutFlowsCurPrdAndPrior'!$D$33*IF(ISNA(VLOOKUP(D1134,'[1]Proportionate Shares'!$D$23:$I$1359,6,FALSE)),0,VLOOKUP(D1134,'[1]Proportionate Shares'!$D$23:$I$1359,6,FALSE)),0)</f>
        <v>1727910</v>
      </c>
      <c r="T1134" s="98">
        <f>ROUND('[1]68_InOutFlowsCurPrdAndPrior'!$D$35*IF(ISNA(VLOOKUP(D1134,'[1]Proportionate Shares'!$D$23:$I$1359,6,FALSE)),0,VLOOKUP(D1134,'[1]Proportionate Shares'!$D$23:$I$1359,6,FALSE)),0)</f>
        <v>334836</v>
      </c>
      <c r="U1134" s="98">
        <f>VLOOKUP(D1134,'[1]Schedule of Pension Amounts LW'!$B$15:$AS$1399,36,FALSE)</f>
        <v>383505</v>
      </c>
      <c r="V1134" s="99">
        <f t="shared" si="75"/>
        <v>2469648</v>
      </c>
      <c r="W1134" s="98">
        <f>ROUND('[1]68_InOutFlowsCurPrdAndPrior'!$F$32*IF(ISNA(VLOOKUP(D1134,'[1]Proportionate Shares'!$D$23:$I$1359,6,FALSE)),0,VLOOKUP(D1134,'[1]Proportionate Shares'!$D$23:$I$1359,6,FALSE)),0)</f>
        <v>193379</v>
      </c>
      <c r="X1134" s="98">
        <f>ROUND('[1]68_InOutFlowsCurPrdAndPrior'!$F$33*IF(ISNA(VLOOKUP(D1134,'[1]Proportionate Shares'!$D$23:$I$1359,6,FALSE)),0,VLOOKUP(D1134,'[1]Proportionate Shares'!$D$23:$I$1359,6,FALSE)),0)</f>
        <v>714054</v>
      </c>
      <c r="Y1134" s="98">
        <f>ROUND('[1]68_InOutFlowsCurPrdAndPrior'!$F$35*IF(ISNA(VLOOKUP(D1134,'[1]Proportionate Shares'!$D$23:$I$1359,6,FALSE)),0,VLOOKUP(D1134,'[1]Proportionate Shares'!$D$23:$I$1359,6,FALSE)),0)</f>
        <v>278912</v>
      </c>
      <c r="Z1134" s="98">
        <f>-VLOOKUP(D1134,'[1]Schedule of Pension Amounts LW'!$B$15:$AS$1399,37,FALSE)</f>
        <v>8104</v>
      </c>
      <c r="AA1134" s="99">
        <f t="shared" si="76"/>
        <v>1194449</v>
      </c>
      <c r="AB1134" s="72">
        <f>VLOOKUP(D1134,'[1]Pension Expense Details'!$D$22:$S$1407,16,FALSE)</f>
        <v>524662</v>
      </c>
      <c r="AC1134" s="72">
        <f t="shared" si="77"/>
        <v>643446</v>
      </c>
      <c r="AD1134" s="72">
        <f>VLOOKUP(D1134,'[1]Schedule of Pension Amounts LW'!$B$15:$W$1399,22,FALSE)</f>
        <v>1168108</v>
      </c>
    </row>
    <row r="1135" spans="1:30" x14ac:dyDescent="0.3">
      <c r="A1135" s="104"/>
      <c r="B1135" s="33"/>
      <c r="C1135" s="33" t="str">
        <f>VLOOKUP(D1135,'[1]Employer information'!$I$3:$J$1391,2,FALSE)</f>
        <v xml:space="preserve">Public Education                                  </v>
      </c>
      <c r="D1135" s="33" t="str">
        <f>'[1]Schedule of Pension Amounts LW'!B1128</f>
        <v>1933</v>
      </c>
      <c r="E1135" s="33" t="str">
        <f>IF(ISNA(VLOOKUP(D1135,'[1]Proportionate Shares'!$D$23:$G$1400,2,FALSE)),"",VLOOKUP(D1135,'[1]Proportionate Shares'!$D$23:$G$1400,2,FALSE))</f>
        <v>091914</v>
      </c>
      <c r="F1135" s="33" t="str">
        <f>IF(ISNA(VLOOKUP(D1135,'[1]Proportionate Shares'!$D$23:$G$1400,3,FALSE)),"",VLOOKUP(D1135,'[1]Proportionate Shares'!$D$23:$G$1400,3,FALSE))</f>
        <v/>
      </c>
      <c r="G1135" s="34" t="str">
        <f>VLOOKUP(D1135,'[1]Employer information'!$A$3:$B$1390,2,FALSE)</f>
        <v>S &amp; S CONS ISD</v>
      </c>
      <c r="H1135" s="36">
        <f>IF(ISNA(VLOOKUP(D1135,'[1]Proportionate Shares'!$D$23:$I$1377,6,FALSE)),0,VLOOKUP(D1135,'[1]Proportionate Shares'!$D$23:$I$1377,6,FALSE))</f>
        <v>4.7408082000000002E-5</v>
      </c>
      <c r="I1135" s="105">
        <f>VLOOKUP(D1135,'[1]Schedule of Pension Amounts LW'!$B$15:$E$1399,3,FALSE)</f>
        <v>2554281</v>
      </c>
      <c r="J1135" s="105">
        <f>-IF(ISNA(VLOOKUP(D1135,'[1]Combined Contribution Amounts'!$A$2:$K$1335,5,FALSE)),0,VLOOKUP(D1135,'[1]Combined Contribution Amounts'!$A$2:$K$1335,5,FALSE))</f>
        <v>-165934</v>
      </c>
      <c r="K1135" s="105">
        <f>-IF(ISNA(VLOOKUP(D1135,'[1]Combined Contribution Amounts'!$A$2:$K$1335,7,FALSE)),0,VLOOKUP(D1135,'[1]Combined Contribution Amounts'!$A$2:$K$1335,7,FALSE))+-IF(ISNA(VLOOKUP(D1135,'[1]Combined Contribution Amounts'!$A$2:$K$1335,8,FALSE)),0,VLOOKUP(D1135,'[1]Combined Contribution Amounts'!$A$2:$K$1335,8,FALSE))+-IF(ISNA(VLOOKUP(D1135,'[1]Combined Contribution Amounts'!$A$2:$K$1335,9,FALSE)),0,VLOOKUP(D1135,'[1]Combined Contribution Amounts'!$A$2:$K$1335,9,FALSE))</f>
        <v>0</v>
      </c>
      <c r="L1135" s="105">
        <f>VLOOKUP(D1135,'[1]Pension Expense Details'!$D$23:$S$1407,16,FALSE)</f>
        <v>237209</v>
      </c>
      <c r="M1135" s="105">
        <f>ROUND(('[1]68_InOutFlowsCurPrdAndPriorHist'!$F$28-'[1]68_InOutFlowsCurPrdAndPriorHist'!$F$31)*$H1135,0)-VLOOKUP(D1135,'[1]Pension Expense Details'!$D$23:$S$1407,12,FALSE)</f>
        <v>-39266</v>
      </c>
      <c r="N1135" s="105">
        <f>ROUND(('[1]68_InOutFlowsCurPrdAndPriorHist'!$F$29-'[1]68_InOutFlowsCurPrdAndPriorHist'!$F$32)*$H1135,0)-VLOOKUP(D1135,'[1]Pension Expense Details'!$D$23:$S$1407,13,FALSE)</f>
        <v>-296689</v>
      </c>
      <c r="O1135" s="105">
        <f>ROUND(('[1]68_InOutFlowsCurPrdAndPriorHist'!$F$30-'[1]68_InOutFlowsCurPrdAndPriorHist'!$F$33)*$H1135,0)-VLOOKUP(D1135,'[1]Pension Expense Details'!$D$23:$S$1407,14,FALSE)</f>
        <v>128298</v>
      </c>
      <c r="P1135" s="105">
        <f>ROUND((VLOOKUP(D1135,'[1]Schedule of Pension Amounts LW'!$B$15:$AC$1399,28,FALSE)-VLOOKUP(D1135,'[1]Schedule of Pension Amounts LW'!$B$15:$AC$1399,27,FALSE))*'[1]Schedule of Pension Amounts LW'!AD$4,0)+VLOOKUP(D1135,'[1]Schedule of Pension Amounts LW'!$B$15:$AH$1399,33,FALSE)-VLOOKUP(D1135,'[1]Pension Expense Details'!$D$23:$S$1407,15,FALSE)</f>
        <v>46521</v>
      </c>
      <c r="Q1135" s="98">
        <f t="shared" si="74"/>
        <v>2464420</v>
      </c>
      <c r="R1135" s="98">
        <f>ROUND('[1]68_InOutFlowsCurPrdAndPrior'!$D$32*IF(ISNA(VLOOKUP(D1135,'[1]Proportionate Shares'!$D$23:$I$1359,6,FALSE)),0,VLOOKUP(D1135,'[1]Proportionate Shares'!$D$23:$I$1359,6,FALSE)),0)</f>
        <v>10353</v>
      </c>
      <c r="S1135" s="98">
        <f>ROUND('[1]68_InOutFlowsCurPrdAndPrior'!$D$33*IF(ISNA(VLOOKUP(D1135,'[1]Proportionate Shares'!$D$23:$I$1359,6,FALSE)),0,VLOOKUP(D1135,'[1]Proportionate Shares'!$D$23:$I$1359,6,FALSE)),0)</f>
        <v>764584</v>
      </c>
      <c r="T1135" s="98">
        <f>ROUND('[1]68_InOutFlowsCurPrdAndPrior'!$D$35*IF(ISNA(VLOOKUP(D1135,'[1]Proportionate Shares'!$D$23:$I$1359,6,FALSE)),0,VLOOKUP(D1135,'[1]Proportionate Shares'!$D$23:$I$1359,6,FALSE)),0)</f>
        <v>148162</v>
      </c>
      <c r="U1135" s="98">
        <f>VLOOKUP(D1135,'[1]Schedule of Pension Amounts LW'!$B$15:$AS$1399,36,FALSE)</f>
        <v>338666</v>
      </c>
      <c r="V1135" s="99">
        <f t="shared" si="75"/>
        <v>1261765</v>
      </c>
      <c r="W1135" s="98">
        <f>ROUND('[1]68_InOutFlowsCurPrdAndPrior'!$F$32*IF(ISNA(VLOOKUP(D1135,'[1]Proportionate Shares'!$D$23:$I$1359,6,FALSE)),0,VLOOKUP(D1135,'[1]Proportionate Shares'!$D$23:$I$1359,6,FALSE)),0)</f>
        <v>85569</v>
      </c>
      <c r="X1135" s="98">
        <f>ROUND('[1]68_InOutFlowsCurPrdAndPrior'!$F$33*IF(ISNA(VLOOKUP(D1135,'[1]Proportionate Shares'!$D$23:$I$1359,6,FALSE)),0,VLOOKUP(D1135,'[1]Proportionate Shares'!$D$23:$I$1359,6,FALSE)),0)</f>
        <v>315962</v>
      </c>
      <c r="Y1135" s="98">
        <f>ROUND('[1]68_InOutFlowsCurPrdAndPrior'!$F$35*IF(ISNA(VLOOKUP(D1135,'[1]Proportionate Shares'!$D$23:$I$1359,6,FALSE)),0,VLOOKUP(D1135,'[1]Proportionate Shares'!$D$23:$I$1359,6,FALSE)),0)</f>
        <v>123416</v>
      </c>
      <c r="Z1135" s="98">
        <f>-VLOOKUP(D1135,'[1]Schedule of Pension Amounts LW'!$B$15:$AS$1399,37,FALSE)</f>
        <v>25</v>
      </c>
      <c r="AA1135" s="99">
        <f t="shared" si="76"/>
        <v>524972</v>
      </c>
      <c r="AB1135" s="72">
        <f>VLOOKUP(D1135,'[1]Pension Expense Details'!$D$22:$S$1407,16,FALSE)</f>
        <v>237209</v>
      </c>
      <c r="AC1135" s="72">
        <f t="shared" si="77"/>
        <v>321332</v>
      </c>
      <c r="AD1135" s="72">
        <f>VLOOKUP(D1135,'[1]Schedule of Pension Amounts LW'!$B$15:$W$1399,22,FALSE)</f>
        <v>558541</v>
      </c>
    </row>
    <row r="1136" spans="1:30" x14ac:dyDescent="0.3">
      <c r="A1136" s="104"/>
      <c r="B1136" s="33"/>
      <c r="C1136" s="33" t="str">
        <f>VLOOKUP(D1136,'[1]Employer information'!$I$3:$J$1391,2,FALSE)</f>
        <v xml:space="preserve">Public Education                                  </v>
      </c>
      <c r="D1136" s="33" t="str">
        <f>'[1]Schedule of Pension Amounts LW'!B1129</f>
        <v>1103</v>
      </c>
      <c r="E1136" s="33" t="str">
        <f>IF(ISNA(VLOOKUP(D1136,'[1]Proportionate Shares'!$D$23:$G$1400,2,FALSE)),"",VLOOKUP(D1136,'[1]Proportionate Shares'!$D$23:$G$1400,2,FALSE))</f>
        <v>232902</v>
      </c>
      <c r="F1136" s="33" t="str">
        <f>IF(ISNA(VLOOKUP(D1136,'[1]Proportionate Shares'!$D$23:$G$1400,3,FALSE)),"",VLOOKUP(D1136,'[1]Proportionate Shares'!$D$23:$G$1400,3,FALSE))</f>
        <v/>
      </c>
      <c r="G1136" s="34" t="str">
        <f>VLOOKUP(D1136,'[1]Employer information'!$A$3:$B$1390,2,FALSE)</f>
        <v>SABINAL ISD</v>
      </c>
      <c r="H1136" s="36">
        <f>IF(ISNA(VLOOKUP(D1136,'[1]Proportionate Shares'!$D$23:$I$1377,6,FALSE)),0,VLOOKUP(D1136,'[1]Proportionate Shares'!$D$23:$I$1377,6,FALSE))</f>
        <v>4.0518890000000002E-5</v>
      </c>
      <c r="I1136" s="105">
        <f>VLOOKUP(D1136,'[1]Schedule of Pension Amounts LW'!$B$15:$E$1399,3,FALSE)</f>
        <v>1807468</v>
      </c>
      <c r="J1136" s="105">
        <f>-IF(ISNA(VLOOKUP(D1136,'[1]Combined Contribution Amounts'!$A$2:$K$1335,5,FALSE)),0,VLOOKUP(D1136,'[1]Combined Contribution Amounts'!$A$2:$K$1335,5,FALSE))</f>
        <v>-141821</v>
      </c>
      <c r="K1136" s="105">
        <f>-IF(ISNA(VLOOKUP(D1136,'[1]Combined Contribution Amounts'!$A$2:$K$1335,7,FALSE)),0,VLOOKUP(D1136,'[1]Combined Contribution Amounts'!$A$2:$K$1335,7,FALSE))+-IF(ISNA(VLOOKUP(D1136,'[1]Combined Contribution Amounts'!$A$2:$K$1335,8,FALSE)),0,VLOOKUP(D1136,'[1]Combined Contribution Amounts'!$A$2:$K$1335,8,FALSE))+-IF(ISNA(VLOOKUP(D1136,'[1]Combined Contribution Amounts'!$A$2:$K$1335,9,FALSE)),0,VLOOKUP(D1136,'[1]Combined Contribution Amounts'!$A$2:$K$1335,9,FALSE))</f>
        <v>0</v>
      </c>
      <c r="L1136" s="105">
        <f>VLOOKUP(D1136,'[1]Pension Expense Details'!$D$23:$S$1407,16,FALSE)</f>
        <v>261780</v>
      </c>
      <c r="M1136" s="105">
        <f>ROUND(('[1]68_InOutFlowsCurPrdAndPriorHist'!$F$28-'[1]68_InOutFlowsCurPrdAndPriorHist'!$F$31)*$H1136,0)-VLOOKUP(D1136,'[1]Pension Expense Details'!$D$23:$S$1407,12,FALSE)</f>
        <v>-33560</v>
      </c>
      <c r="N1136" s="105">
        <f>ROUND(('[1]68_InOutFlowsCurPrdAndPriorHist'!$F$29-'[1]68_InOutFlowsCurPrdAndPriorHist'!$F$32)*$H1136,0)-VLOOKUP(D1136,'[1]Pension Expense Details'!$D$23:$S$1407,13,FALSE)</f>
        <v>-253575</v>
      </c>
      <c r="O1136" s="105">
        <f>ROUND(('[1]68_InOutFlowsCurPrdAndPriorHist'!$F$30-'[1]68_InOutFlowsCurPrdAndPriorHist'!$F$33)*$H1136,0)-VLOOKUP(D1136,'[1]Pension Expense Details'!$D$23:$S$1407,14,FALSE)</f>
        <v>109654</v>
      </c>
      <c r="P1136" s="105">
        <f>ROUND((VLOOKUP(D1136,'[1]Schedule of Pension Amounts LW'!$B$15:$AC$1399,28,FALSE)-VLOOKUP(D1136,'[1]Schedule of Pension Amounts LW'!$B$15:$AC$1399,27,FALSE))*'[1]Schedule of Pension Amounts LW'!AD$4,0)+VLOOKUP(D1136,'[1]Schedule of Pension Amounts LW'!$B$15:$AH$1399,33,FALSE)-VLOOKUP(D1136,'[1]Pension Expense Details'!$D$23:$S$1407,15,FALSE)</f>
        <v>356353</v>
      </c>
      <c r="Q1136" s="98">
        <f t="shared" si="74"/>
        <v>2106299</v>
      </c>
      <c r="R1136" s="98">
        <f>ROUND('[1]68_InOutFlowsCurPrdAndPrior'!$D$32*IF(ISNA(VLOOKUP(D1136,'[1]Proportionate Shares'!$D$23:$I$1359,6,FALSE)),0,VLOOKUP(D1136,'[1]Proportionate Shares'!$D$23:$I$1359,6,FALSE)),0)</f>
        <v>8848</v>
      </c>
      <c r="S1136" s="98">
        <f>ROUND('[1]68_InOutFlowsCurPrdAndPrior'!$D$33*IF(ISNA(VLOOKUP(D1136,'[1]Proportionate Shares'!$D$23:$I$1359,6,FALSE)),0,VLOOKUP(D1136,'[1]Proportionate Shares'!$D$23:$I$1359,6,FALSE)),0)</f>
        <v>653477</v>
      </c>
      <c r="T1136" s="98">
        <f>ROUND('[1]68_InOutFlowsCurPrdAndPrior'!$D$35*IF(ISNA(VLOOKUP(D1136,'[1]Proportionate Shares'!$D$23:$I$1359,6,FALSE)),0,VLOOKUP(D1136,'[1]Proportionate Shares'!$D$23:$I$1359,6,FALSE)),0)</f>
        <v>126631</v>
      </c>
      <c r="U1136" s="98">
        <f>VLOOKUP(D1136,'[1]Schedule of Pension Amounts LW'!$B$15:$AS$1399,36,FALSE)</f>
        <v>445236</v>
      </c>
      <c r="V1136" s="99">
        <f t="shared" si="75"/>
        <v>1234192</v>
      </c>
      <c r="W1136" s="98">
        <f>ROUND('[1]68_InOutFlowsCurPrdAndPrior'!$F$32*IF(ISNA(VLOOKUP(D1136,'[1]Proportionate Shares'!$D$23:$I$1359,6,FALSE)),0,VLOOKUP(D1136,'[1]Proportionate Shares'!$D$23:$I$1359,6,FALSE)),0)</f>
        <v>73134</v>
      </c>
      <c r="X1136" s="98">
        <f>ROUND('[1]68_InOutFlowsCurPrdAndPrior'!$F$33*IF(ISNA(VLOOKUP(D1136,'[1]Proportionate Shares'!$D$23:$I$1359,6,FALSE)),0,VLOOKUP(D1136,'[1]Proportionate Shares'!$D$23:$I$1359,6,FALSE)),0)</f>
        <v>270048</v>
      </c>
      <c r="Y1136" s="98">
        <f>ROUND('[1]68_InOutFlowsCurPrdAndPrior'!$F$35*IF(ISNA(VLOOKUP(D1136,'[1]Proportionate Shares'!$D$23:$I$1359,6,FALSE)),0,VLOOKUP(D1136,'[1]Proportionate Shares'!$D$23:$I$1359,6,FALSE)),0)</f>
        <v>105482</v>
      </c>
      <c r="Z1136" s="98">
        <f>-VLOOKUP(D1136,'[1]Schedule of Pension Amounts LW'!$B$15:$AS$1399,37,FALSE)</f>
        <v>41433</v>
      </c>
      <c r="AA1136" s="99">
        <f t="shared" si="76"/>
        <v>490097</v>
      </c>
      <c r="AB1136" s="72">
        <f>VLOOKUP(D1136,'[1]Pension Expense Details'!$D$22:$S$1407,16,FALSE)</f>
        <v>261780</v>
      </c>
      <c r="AC1136" s="72">
        <f t="shared" si="77"/>
        <v>224633</v>
      </c>
      <c r="AD1136" s="72">
        <f>VLOOKUP(D1136,'[1]Schedule of Pension Amounts LW'!$B$15:$W$1399,22,FALSE)</f>
        <v>486413</v>
      </c>
    </row>
    <row r="1137" spans="1:30" x14ac:dyDescent="0.3">
      <c r="A1137" s="104"/>
      <c r="B1137" s="33"/>
      <c r="C1137" s="33" t="str">
        <f>VLOOKUP(D1137,'[1]Employer information'!$I$3:$J$1391,2,FALSE)</f>
        <v xml:space="preserve">Public Education                                  </v>
      </c>
      <c r="D1137" s="33" t="str">
        <f>'[1]Schedule of Pension Amounts LW'!B1130</f>
        <v>1569</v>
      </c>
      <c r="E1137" s="33" t="str">
        <f>IF(ISNA(VLOOKUP(D1137,'[1]Proportionate Shares'!$D$23:$G$1400,2,FALSE)),"",VLOOKUP(D1137,'[1]Proportionate Shares'!$D$23:$G$1400,2,FALSE))</f>
        <v>092906</v>
      </c>
      <c r="F1137" s="33" t="str">
        <f>IF(ISNA(VLOOKUP(D1137,'[1]Proportionate Shares'!$D$23:$G$1400,3,FALSE)),"",VLOOKUP(D1137,'[1]Proportionate Shares'!$D$23:$G$1400,3,FALSE))</f>
        <v/>
      </c>
      <c r="G1137" s="34" t="str">
        <f>VLOOKUP(D1137,'[1]Employer information'!$A$3:$B$1390,2,FALSE)</f>
        <v>SABINE ISD</v>
      </c>
      <c r="H1137" s="36">
        <f>IF(ISNA(VLOOKUP(D1137,'[1]Proportionate Shares'!$D$23:$I$1377,6,FALSE)),0,VLOOKUP(D1137,'[1]Proportionate Shares'!$D$23:$I$1377,6,FALSE))</f>
        <v>6.9382181999999999E-5</v>
      </c>
      <c r="I1137" s="105">
        <f>VLOOKUP(D1137,'[1]Schedule of Pension Amounts LW'!$B$15:$E$1399,3,FALSE)</f>
        <v>3951686</v>
      </c>
      <c r="J1137" s="105">
        <f>-IF(ISNA(VLOOKUP(D1137,'[1]Combined Contribution Amounts'!$A$2:$K$1335,5,FALSE)),0,VLOOKUP(D1137,'[1]Combined Contribution Amounts'!$A$2:$K$1335,5,FALSE))</f>
        <v>-242846</v>
      </c>
      <c r="K1137" s="105">
        <f>-IF(ISNA(VLOOKUP(D1137,'[1]Combined Contribution Amounts'!$A$2:$K$1335,7,FALSE)),0,VLOOKUP(D1137,'[1]Combined Contribution Amounts'!$A$2:$K$1335,7,FALSE))+-IF(ISNA(VLOOKUP(D1137,'[1]Combined Contribution Amounts'!$A$2:$K$1335,8,FALSE)),0,VLOOKUP(D1137,'[1]Combined Contribution Amounts'!$A$2:$K$1335,8,FALSE))+-IF(ISNA(VLOOKUP(D1137,'[1]Combined Contribution Amounts'!$A$2:$K$1335,9,FALSE)),0,VLOOKUP(D1137,'[1]Combined Contribution Amounts'!$A$2:$K$1335,9,FALSE))</f>
        <v>0</v>
      </c>
      <c r="L1137" s="105">
        <f>VLOOKUP(D1137,'[1]Pension Expense Details'!$D$23:$S$1407,16,FALSE)</f>
        <v>313607</v>
      </c>
      <c r="M1137" s="105">
        <f>ROUND(('[1]68_InOutFlowsCurPrdAndPriorHist'!$F$28-'[1]68_InOutFlowsCurPrdAndPriorHist'!$F$31)*$H1137,0)-VLOOKUP(D1137,'[1]Pension Expense Details'!$D$23:$S$1407,12,FALSE)</f>
        <v>-57465</v>
      </c>
      <c r="N1137" s="105">
        <f>ROUND(('[1]68_InOutFlowsCurPrdAndPriorHist'!$F$29-'[1]68_InOutFlowsCurPrdAndPriorHist'!$F$32)*$H1137,0)-VLOOKUP(D1137,'[1]Pension Expense Details'!$D$23:$S$1407,13,FALSE)</f>
        <v>-434208</v>
      </c>
      <c r="O1137" s="105">
        <f>ROUND(('[1]68_InOutFlowsCurPrdAndPriorHist'!$F$30-'[1]68_InOutFlowsCurPrdAndPriorHist'!$F$33)*$H1137,0)-VLOOKUP(D1137,'[1]Pension Expense Details'!$D$23:$S$1407,14,FALSE)</f>
        <v>187765</v>
      </c>
      <c r="P1137" s="105">
        <f>ROUND((VLOOKUP(D1137,'[1]Schedule of Pension Amounts LW'!$B$15:$AC$1399,28,FALSE)-VLOOKUP(D1137,'[1]Schedule of Pension Amounts LW'!$B$15:$AC$1399,27,FALSE))*'[1]Schedule of Pension Amounts LW'!AD$4,0)+VLOOKUP(D1137,'[1]Schedule of Pension Amounts LW'!$B$15:$AH$1399,33,FALSE)-VLOOKUP(D1137,'[1]Pension Expense Details'!$D$23:$S$1407,15,FALSE)</f>
        <v>-111836</v>
      </c>
      <c r="Q1137" s="98">
        <f t="shared" si="74"/>
        <v>3606703</v>
      </c>
      <c r="R1137" s="98">
        <f>ROUND('[1]68_InOutFlowsCurPrdAndPrior'!$D$32*IF(ISNA(VLOOKUP(D1137,'[1]Proportionate Shares'!$D$23:$I$1359,6,FALSE)),0,VLOOKUP(D1137,'[1]Proportionate Shares'!$D$23:$I$1359,6,FALSE)),0)</f>
        <v>15151</v>
      </c>
      <c r="S1137" s="98">
        <f>ROUND('[1]68_InOutFlowsCurPrdAndPrior'!$D$33*IF(ISNA(VLOOKUP(D1137,'[1]Proportionate Shares'!$D$23:$I$1359,6,FALSE)),0,VLOOKUP(D1137,'[1]Proportionate Shares'!$D$23:$I$1359,6,FALSE)),0)</f>
        <v>1118976</v>
      </c>
      <c r="T1137" s="98">
        <f>ROUND('[1]68_InOutFlowsCurPrdAndPrior'!$D$35*IF(ISNA(VLOOKUP(D1137,'[1]Proportionate Shares'!$D$23:$I$1359,6,FALSE)),0,VLOOKUP(D1137,'[1]Proportionate Shares'!$D$23:$I$1359,6,FALSE)),0)</f>
        <v>216836</v>
      </c>
      <c r="U1137" s="98">
        <f>VLOOKUP(D1137,'[1]Schedule of Pension Amounts LW'!$B$15:$AS$1399,36,FALSE)</f>
        <v>410378</v>
      </c>
      <c r="V1137" s="99">
        <f t="shared" si="75"/>
        <v>1761341</v>
      </c>
      <c r="W1137" s="98">
        <f>ROUND('[1]68_InOutFlowsCurPrdAndPrior'!$F$32*IF(ISNA(VLOOKUP(D1137,'[1]Proportionate Shares'!$D$23:$I$1359,6,FALSE)),0,VLOOKUP(D1137,'[1]Proportionate Shares'!$D$23:$I$1359,6,FALSE)),0)</f>
        <v>125230</v>
      </c>
      <c r="X1137" s="98">
        <f>ROUND('[1]68_InOutFlowsCurPrdAndPrior'!$F$33*IF(ISNA(VLOOKUP(D1137,'[1]Proportionate Shares'!$D$23:$I$1359,6,FALSE)),0,VLOOKUP(D1137,'[1]Proportionate Shares'!$D$23:$I$1359,6,FALSE)),0)</f>
        <v>462414</v>
      </c>
      <c r="Y1137" s="98">
        <f>ROUND('[1]68_InOutFlowsCurPrdAndPrior'!$F$35*IF(ISNA(VLOOKUP(D1137,'[1]Proportionate Shares'!$D$23:$I$1359,6,FALSE)),0,VLOOKUP(D1137,'[1]Proportionate Shares'!$D$23:$I$1359,6,FALSE)),0)</f>
        <v>180621</v>
      </c>
      <c r="Z1137" s="98">
        <f>-VLOOKUP(D1137,'[1]Schedule of Pension Amounts LW'!$B$15:$AS$1399,37,FALSE)</f>
        <v>147002</v>
      </c>
      <c r="AA1137" s="99">
        <f t="shared" si="76"/>
        <v>915267</v>
      </c>
      <c r="AB1137" s="72">
        <f>VLOOKUP(D1137,'[1]Pension Expense Details'!$D$22:$S$1407,16,FALSE)</f>
        <v>313607</v>
      </c>
      <c r="AC1137" s="72">
        <f t="shared" si="77"/>
        <v>471571</v>
      </c>
      <c r="AD1137" s="72">
        <f>VLOOKUP(D1137,'[1]Schedule of Pension Amounts LW'!$B$15:$W$1399,22,FALSE)</f>
        <v>785178</v>
      </c>
    </row>
    <row r="1138" spans="1:30" x14ac:dyDescent="0.3">
      <c r="A1138" s="104"/>
      <c r="B1138" s="33"/>
      <c r="C1138" s="33" t="str">
        <f>VLOOKUP(D1138,'[1]Employer information'!$I$3:$J$1391,2,FALSE)</f>
        <v xml:space="preserve">Public Education                                  </v>
      </c>
      <c r="D1138" s="33" t="str">
        <f>'[1]Schedule of Pension Amounts LW'!B1131</f>
        <v>1554</v>
      </c>
      <c r="E1138" s="33" t="str">
        <f>IF(ISNA(VLOOKUP(D1138,'[1]Proportionate Shares'!$D$23:$G$1400,2,FALSE)),"",VLOOKUP(D1138,'[1]Proportionate Shares'!$D$23:$G$1400,2,FALSE))</f>
        <v>123913</v>
      </c>
      <c r="F1138" s="33" t="str">
        <f>IF(ISNA(VLOOKUP(D1138,'[1]Proportionate Shares'!$D$23:$G$1400,3,FALSE)),"",VLOOKUP(D1138,'[1]Proportionate Shares'!$D$23:$G$1400,3,FALSE))</f>
        <v/>
      </c>
      <c r="G1138" s="34" t="str">
        <f>VLOOKUP(D1138,'[1]Employer information'!$A$3:$B$1390,2,FALSE)</f>
        <v>SABINE PASS ISD</v>
      </c>
      <c r="H1138" s="36">
        <f>IF(ISNA(VLOOKUP(D1138,'[1]Proportionate Shares'!$D$23:$I$1377,6,FALSE)),0,VLOOKUP(D1138,'[1]Proportionate Shares'!$D$23:$I$1377,6,FALSE))</f>
        <v>2.3221771999999999E-5</v>
      </c>
      <c r="I1138" s="105">
        <f>VLOOKUP(D1138,'[1]Schedule of Pension Amounts LW'!$B$15:$E$1399,3,FALSE)</f>
        <v>1290269</v>
      </c>
      <c r="J1138" s="105">
        <f>-IF(ISNA(VLOOKUP(D1138,'[1]Combined Contribution Amounts'!$A$2:$K$1335,5,FALSE)),0,VLOOKUP(D1138,'[1]Combined Contribution Amounts'!$A$2:$K$1335,5,FALSE))</f>
        <v>-81279</v>
      </c>
      <c r="K1138" s="105">
        <f>-IF(ISNA(VLOOKUP(D1138,'[1]Combined Contribution Amounts'!$A$2:$K$1335,7,FALSE)),0,VLOOKUP(D1138,'[1]Combined Contribution Amounts'!$A$2:$K$1335,7,FALSE))+-IF(ISNA(VLOOKUP(D1138,'[1]Combined Contribution Amounts'!$A$2:$K$1335,8,FALSE)),0,VLOOKUP(D1138,'[1]Combined Contribution Amounts'!$A$2:$K$1335,8,FALSE))+-IF(ISNA(VLOOKUP(D1138,'[1]Combined Contribution Amounts'!$A$2:$K$1335,9,FALSE)),0,VLOOKUP(D1138,'[1]Combined Contribution Amounts'!$A$2:$K$1335,9,FALSE))</f>
        <v>0</v>
      </c>
      <c r="L1138" s="105">
        <f>VLOOKUP(D1138,'[1]Pension Expense Details'!$D$23:$S$1407,16,FALSE)</f>
        <v>110043</v>
      </c>
      <c r="M1138" s="105">
        <f>ROUND(('[1]68_InOutFlowsCurPrdAndPriorHist'!$F$28-'[1]68_InOutFlowsCurPrdAndPriorHist'!$F$31)*$H1138,0)-VLOOKUP(D1138,'[1]Pension Expense Details'!$D$23:$S$1407,12,FALSE)</f>
        <v>-19233</v>
      </c>
      <c r="N1138" s="105">
        <f>ROUND(('[1]68_InOutFlowsCurPrdAndPriorHist'!$F$29-'[1]68_InOutFlowsCurPrdAndPriorHist'!$F$32)*$H1138,0)-VLOOKUP(D1138,'[1]Pension Expense Details'!$D$23:$S$1407,13,FALSE)</f>
        <v>-145326</v>
      </c>
      <c r="O1138" s="105">
        <f>ROUND(('[1]68_InOutFlowsCurPrdAndPriorHist'!$F$30-'[1]68_InOutFlowsCurPrdAndPriorHist'!$F$33)*$H1138,0)-VLOOKUP(D1138,'[1]Pension Expense Details'!$D$23:$S$1407,14,FALSE)</f>
        <v>62844</v>
      </c>
      <c r="P1138" s="105">
        <f>ROUND((VLOOKUP(D1138,'[1]Schedule of Pension Amounts LW'!$B$15:$AC$1399,28,FALSE)-VLOOKUP(D1138,'[1]Schedule of Pension Amounts LW'!$B$15:$AC$1399,27,FALSE))*'[1]Schedule of Pension Amounts LW'!AD$4,0)+VLOOKUP(D1138,'[1]Schedule of Pension Amounts LW'!$B$15:$AH$1399,33,FALSE)-VLOOKUP(D1138,'[1]Pension Expense Details'!$D$23:$S$1407,15,FALSE)</f>
        <v>-10178</v>
      </c>
      <c r="Q1138" s="98">
        <f t="shared" si="74"/>
        <v>1207140</v>
      </c>
      <c r="R1138" s="98">
        <f>ROUND('[1]68_InOutFlowsCurPrdAndPrior'!$D$32*IF(ISNA(VLOOKUP(D1138,'[1]Proportionate Shares'!$D$23:$I$1359,6,FALSE)),0,VLOOKUP(D1138,'[1]Proportionate Shares'!$D$23:$I$1359,6,FALSE)),0)</f>
        <v>5071</v>
      </c>
      <c r="S1138" s="98">
        <f>ROUND('[1]68_InOutFlowsCurPrdAndPrior'!$D$33*IF(ISNA(VLOOKUP(D1138,'[1]Proportionate Shares'!$D$23:$I$1359,6,FALSE)),0,VLOOKUP(D1138,'[1]Proportionate Shares'!$D$23:$I$1359,6,FALSE)),0)</f>
        <v>374514</v>
      </c>
      <c r="T1138" s="98">
        <f>ROUND('[1]68_InOutFlowsCurPrdAndPrior'!$D$35*IF(ISNA(VLOOKUP(D1138,'[1]Proportionate Shares'!$D$23:$I$1359,6,FALSE)),0,VLOOKUP(D1138,'[1]Proportionate Shares'!$D$23:$I$1359,6,FALSE)),0)</f>
        <v>72574</v>
      </c>
      <c r="U1138" s="98">
        <f>VLOOKUP(D1138,'[1]Schedule of Pension Amounts LW'!$B$15:$AS$1399,36,FALSE)</f>
        <v>118564</v>
      </c>
      <c r="V1138" s="99">
        <f t="shared" si="75"/>
        <v>570723</v>
      </c>
      <c r="W1138" s="98">
        <f>ROUND('[1]68_InOutFlowsCurPrdAndPrior'!$F$32*IF(ISNA(VLOOKUP(D1138,'[1]Proportionate Shares'!$D$23:$I$1359,6,FALSE)),0,VLOOKUP(D1138,'[1]Proportionate Shares'!$D$23:$I$1359,6,FALSE)),0)</f>
        <v>41914</v>
      </c>
      <c r="X1138" s="98">
        <f>ROUND('[1]68_InOutFlowsCurPrdAndPrior'!$F$33*IF(ISNA(VLOOKUP(D1138,'[1]Proportionate Shares'!$D$23:$I$1359,6,FALSE)),0,VLOOKUP(D1138,'[1]Proportionate Shares'!$D$23:$I$1359,6,FALSE)),0)</f>
        <v>154767</v>
      </c>
      <c r="Y1138" s="98">
        <f>ROUND('[1]68_InOutFlowsCurPrdAndPrior'!$F$35*IF(ISNA(VLOOKUP(D1138,'[1]Proportionate Shares'!$D$23:$I$1359,6,FALSE)),0,VLOOKUP(D1138,'[1]Proportionate Shares'!$D$23:$I$1359,6,FALSE)),0)</f>
        <v>60453</v>
      </c>
      <c r="Z1138" s="98">
        <f>-VLOOKUP(D1138,'[1]Schedule of Pension Amounts LW'!$B$15:$AS$1399,37,FALSE)</f>
        <v>19938</v>
      </c>
      <c r="AA1138" s="99">
        <f t="shared" si="76"/>
        <v>277072</v>
      </c>
      <c r="AB1138" s="72">
        <f>VLOOKUP(D1138,'[1]Pension Expense Details'!$D$22:$S$1407,16,FALSE)</f>
        <v>110043</v>
      </c>
      <c r="AC1138" s="72">
        <f t="shared" si="77"/>
        <v>151569</v>
      </c>
      <c r="AD1138" s="72">
        <f>VLOOKUP(D1138,'[1]Schedule of Pension Amounts LW'!$B$15:$W$1399,22,FALSE)</f>
        <v>261612</v>
      </c>
    </row>
    <row r="1139" spans="1:30" x14ac:dyDescent="0.3">
      <c r="A1139" s="104"/>
      <c r="B1139" s="33"/>
      <c r="C1139" s="33" t="str">
        <f>VLOOKUP(D1139,'[1]Employer information'!$I$3:$J$1391,2,FALSE)</f>
        <v xml:space="preserve">Public Education                                  </v>
      </c>
      <c r="D1139" s="33" t="str">
        <f>'[1]Schedule of Pension Amounts LW'!B1132</f>
        <v>1106</v>
      </c>
      <c r="E1139" s="33" t="str">
        <f>IF(ISNA(VLOOKUP(D1139,'[1]Proportionate Shares'!$D$23:$G$1400,2,FALSE)),"",VLOOKUP(D1139,'[1]Proportionate Shares'!$D$23:$G$1400,2,FALSE))</f>
        <v>169911</v>
      </c>
      <c r="F1139" s="33" t="str">
        <f>IF(ISNA(VLOOKUP(D1139,'[1]Proportionate Shares'!$D$23:$G$1400,3,FALSE)),"",VLOOKUP(D1139,'[1]Proportionate Shares'!$D$23:$G$1400,3,FALSE))</f>
        <v/>
      </c>
      <c r="G1139" s="34" t="str">
        <f>VLOOKUP(D1139,'[1]Employer information'!$A$3:$B$1390,2,FALSE)</f>
        <v>SAINT JO ISD</v>
      </c>
      <c r="H1139" s="36">
        <f>IF(ISNA(VLOOKUP(D1139,'[1]Proportionate Shares'!$D$23:$I$1377,6,FALSE)),0,VLOOKUP(D1139,'[1]Proportionate Shares'!$D$23:$I$1377,6,FALSE))</f>
        <v>1.7137124000000001E-5</v>
      </c>
      <c r="I1139" s="105">
        <f>VLOOKUP(D1139,'[1]Schedule of Pension Amounts LW'!$B$15:$E$1399,3,FALSE)</f>
        <v>824489</v>
      </c>
      <c r="J1139" s="105">
        <f>-IF(ISNA(VLOOKUP(D1139,'[1]Combined Contribution Amounts'!$A$2:$K$1335,5,FALSE)),0,VLOOKUP(D1139,'[1]Combined Contribution Amounts'!$A$2:$K$1335,5,FALSE))</f>
        <v>-59982</v>
      </c>
      <c r="K1139" s="105">
        <f>-IF(ISNA(VLOOKUP(D1139,'[1]Combined Contribution Amounts'!$A$2:$K$1335,7,FALSE)),0,VLOOKUP(D1139,'[1]Combined Contribution Amounts'!$A$2:$K$1335,7,FALSE))+-IF(ISNA(VLOOKUP(D1139,'[1]Combined Contribution Amounts'!$A$2:$K$1335,8,FALSE)),0,VLOOKUP(D1139,'[1]Combined Contribution Amounts'!$A$2:$K$1335,8,FALSE))+-IF(ISNA(VLOOKUP(D1139,'[1]Combined Contribution Amounts'!$A$2:$K$1335,9,FALSE)),0,VLOOKUP(D1139,'[1]Combined Contribution Amounts'!$A$2:$K$1335,9,FALSE))</f>
        <v>0</v>
      </c>
      <c r="L1139" s="105">
        <f>VLOOKUP(D1139,'[1]Pension Expense Details'!$D$23:$S$1407,16,FALSE)</f>
        <v>101282</v>
      </c>
      <c r="M1139" s="105">
        <f>ROUND(('[1]68_InOutFlowsCurPrdAndPriorHist'!$F$28-'[1]68_InOutFlowsCurPrdAndPriorHist'!$F$31)*$H1139,0)-VLOOKUP(D1139,'[1]Pension Expense Details'!$D$23:$S$1407,12,FALSE)</f>
        <v>-14194</v>
      </c>
      <c r="N1139" s="105">
        <f>ROUND(('[1]68_InOutFlowsCurPrdAndPriorHist'!$F$29-'[1]68_InOutFlowsCurPrdAndPriorHist'!$F$32)*$H1139,0)-VLOOKUP(D1139,'[1]Pension Expense Details'!$D$23:$S$1407,13,FALSE)</f>
        <v>-107248</v>
      </c>
      <c r="O1139" s="105">
        <f>ROUND(('[1]68_InOutFlowsCurPrdAndPriorHist'!$F$30-'[1]68_InOutFlowsCurPrdAndPriorHist'!$F$33)*$H1139,0)-VLOOKUP(D1139,'[1]Pension Expense Details'!$D$23:$S$1407,14,FALSE)</f>
        <v>46377</v>
      </c>
      <c r="P1139" s="105">
        <f>ROUND((VLOOKUP(D1139,'[1]Schedule of Pension Amounts LW'!$B$15:$AC$1399,28,FALSE)-VLOOKUP(D1139,'[1]Schedule of Pension Amounts LW'!$B$15:$AC$1399,27,FALSE))*'[1]Schedule of Pension Amounts LW'!AD$4,0)+VLOOKUP(D1139,'[1]Schedule of Pension Amounts LW'!$B$15:$AH$1399,33,FALSE)-VLOOKUP(D1139,'[1]Pension Expense Details'!$D$23:$S$1407,15,FALSE)</f>
        <v>100117</v>
      </c>
      <c r="Q1139" s="98">
        <f t="shared" si="74"/>
        <v>890841</v>
      </c>
      <c r="R1139" s="98">
        <f>ROUND('[1]68_InOutFlowsCurPrdAndPrior'!$D$32*IF(ISNA(VLOOKUP(D1139,'[1]Proportionate Shares'!$D$23:$I$1359,6,FALSE)),0,VLOOKUP(D1139,'[1]Proportionate Shares'!$D$23:$I$1359,6,FALSE)),0)</f>
        <v>3742</v>
      </c>
      <c r="S1139" s="98">
        <f>ROUND('[1]68_InOutFlowsCurPrdAndPrior'!$D$33*IF(ISNA(VLOOKUP(D1139,'[1]Proportionate Shares'!$D$23:$I$1359,6,FALSE)),0,VLOOKUP(D1139,'[1]Proportionate Shares'!$D$23:$I$1359,6,FALSE)),0)</f>
        <v>276383</v>
      </c>
      <c r="T1139" s="98">
        <f>ROUND('[1]68_InOutFlowsCurPrdAndPrior'!$D$35*IF(ISNA(VLOOKUP(D1139,'[1]Proportionate Shares'!$D$23:$I$1359,6,FALSE)),0,VLOOKUP(D1139,'[1]Proportionate Shares'!$D$23:$I$1359,6,FALSE)),0)</f>
        <v>53558</v>
      </c>
      <c r="U1139" s="98">
        <f>VLOOKUP(D1139,'[1]Schedule of Pension Amounts LW'!$B$15:$AS$1399,36,FALSE)</f>
        <v>151400</v>
      </c>
      <c r="V1139" s="99">
        <f t="shared" si="75"/>
        <v>485083</v>
      </c>
      <c r="W1139" s="98">
        <f>ROUND('[1]68_InOutFlowsCurPrdAndPrior'!$F$32*IF(ISNA(VLOOKUP(D1139,'[1]Proportionate Shares'!$D$23:$I$1359,6,FALSE)),0,VLOOKUP(D1139,'[1]Proportionate Shares'!$D$23:$I$1359,6,FALSE)),0)</f>
        <v>30931</v>
      </c>
      <c r="X1139" s="98">
        <f>ROUND('[1]68_InOutFlowsCurPrdAndPrior'!$F$33*IF(ISNA(VLOOKUP(D1139,'[1]Proportionate Shares'!$D$23:$I$1359,6,FALSE)),0,VLOOKUP(D1139,'[1]Proportionate Shares'!$D$23:$I$1359,6,FALSE)),0)</f>
        <v>114214</v>
      </c>
      <c r="Y1139" s="98">
        <f>ROUND('[1]68_InOutFlowsCurPrdAndPrior'!$F$35*IF(ISNA(VLOOKUP(D1139,'[1]Proportionate Shares'!$D$23:$I$1359,6,FALSE)),0,VLOOKUP(D1139,'[1]Proportionate Shares'!$D$23:$I$1359,6,FALSE)),0)</f>
        <v>44613</v>
      </c>
      <c r="Z1139" s="98">
        <f>-VLOOKUP(D1139,'[1]Schedule of Pension Amounts LW'!$B$15:$AS$1399,37,FALSE)</f>
        <v>3086</v>
      </c>
      <c r="AA1139" s="99">
        <f t="shared" si="76"/>
        <v>192844</v>
      </c>
      <c r="AB1139" s="72">
        <f>VLOOKUP(D1139,'[1]Pension Expense Details'!$D$22:$S$1407,16,FALSE)</f>
        <v>101282</v>
      </c>
      <c r="AC1139" s="72">
        <f t="shared" si="77"/>
        <v>103435</v>
      </c>
      <c r="AD1139" s="72">
        <f>VLOOKUP(D1139,'[1]Schedule of Pension Amounts LW'!$B$15:$W$1399,22,FALSE)</f>
        <v>204717</v>
      </c>
    </row>
    <row r="1140" spans="1:30" x14ac:dyDescent="0.3">
      <c r="A1140" s="104"/>
      <c r="B1140" s="33"/>
      <c r="C1140" s="33" t="str">
        <f>VLOOKUP(D1140,'[1]Employer information'!$I$3:$J$1391,2,FALSE)</f>
        <v xml:space="preserve">Public Education                                  </v>
      </c>
      <c r="D1140" s="33" t="str">
        <f>'[1]Schedule of Pension Amounts LW'!B1133</f>
        <v>1108</v>
      </c>
      <c r="E1140" s="33" t="str">
        <f>IF(ISNA(VLOOKUP(D1140,'[1]Proportionate Shares'!$D$23:$G$1400,2,FALSE)),"",VLOOKUP(D1140,'[1]Proportionate Shares'!$D$23:$G$1400,2,FALSE))</f>
        <v>014908</v>
      </c>
      <c r="F1140" s="33" t="str">
        <f>IF(ISNA(VLOOKUP(D1140,'[1]Proportionate Shares'!$D$23:$G$1400,3,FALSE)),"",VLOOKUP(D1140,'[1]Proportionate Shares'!$D$23:$G$1400,3,FALSE))</f>
        <v/>
      </c>
      <c r="G1140" s="34" t="str">
        <f>VLOOKUP(D1140,'[1]Employer information'!$A$3:$B$1390,2,FALSE)</f>
        <v>SALADO ISD</v>
      </c>
      <c r="H1140" s="36">
        <f>IF(ISNA(VLOOKUP(D1140,'[1]Proportionate Shares'!$D$23:$I$1377,6,FALSE)),0,VLOOKUP(D1140,'[1]Proportionate Shares'!$D$23:$I$1377,6,FALSE))</f>
        <v>8.3853397999999994E-5</v>
      </c>
      <c r="I1140" s="105">
        <f>VLOOKUP(D1140,'[1]Schedule of Pension Amounts LW'!$B$15:$E$1399,3,FALSE)</f>
        <v>4516481</v>
      </c>
      <c r="J1140" s="105">
        <f>-IF(ISNA(VLOOKUP(D1140,'[1]Combined Contribution Amounts'!$A$2:$K$1335,5,FALSE)),0,VLOOKUP(D1140,'[1]Combined Contribution Amounts'!$A$2:$K$1335,5,FALSE))</f>
        <v>-293497</v>
      </c>
      <c r="K1140" s="105">
        <f>-IF(ISNA(VLOOKUP(D1140,'[1]Combined Contribution Amounts'!$A$2:$K$1335,7,FALSE)),0,VLOOKUP(D1140,'[1]Combined Contribution Amounts'!$A$2:$K$1335,7,FALSE))+-IF(ISNA(VLOOKUP(D1140,'[1]Combined Contribution Amounts'!$A$2:$K$1335,8,FALSE)),0,VLOOKUP(D1140,'[1]Combined Contribution Amounts'!$A$2:$K$1335,8,FALSE))+-IF(ISNA(VLOOKUP(D1140,'[1]Combined Contribution Amounts'!$A$2:$K$1335,9,FALSE)),0,VLOOKUP(D1140,'[1]Combined Contribution Amounts'!$A$2:$K$1335,9,FALSE))</f>
        <v>0</v>
      </c>
      <c r="L1140" s="105">
        <f>VLOOKUP(D1140,'[1]Pension Expense Details'!$D$23:$S$1407,16,FALSE)</f>
        <v>419791</v>
      </c>
      <c r="M1140" s="105">
        <f>ROUND(('[1]68_InOutFlowsCurPrdAndPriorHist'!$F$28-'[1]68_InOutFlowsCurPrdAndPriorHist'!$F$31)*$H1140,0)-VLOOKUP(D1140,'[1]Pension Expense Details'!$D$23:$S$1407,12,FALSE)</f>
        <v>-69450</v>
      </c>
      <c r="N1140" s="105">
        <f>ROUND(('[1]68_InOutFlowsCurPrdAndPriorHist'!$F$29-'[1]68_InOutFlowsCurPrdAndPriorHist'!$F$32)*$H1140,0)-VLOOKUP(D1140,'[1]Pension Expense Details'!$D$23:$S$1407,13,FALSE)</f>
        <v>-524772</v>
      </c>
      <c r="O1140" s="105">
        <f>ROUND(('[1]68_InOutFlowsCurPrdAndPriorHist'!$F$30-'[1]68_InOutFlowsCurPrdAndPriorHist'!$F$33)*$H1140,0)-VLOOKUP(D1140,'[1]Pension Expense Details'!$D$23:$S$1407,14,FALSE)</f>
        <v>226927</v>
      </c>
      <c r="P1140" s="105">
        <f>ROUND((VLOOKUP(D1140,'[1]Schedule of Pension Amounts LW'!$B$15:$AC$1399,28,FALSE)-VLOOKUP(D1140,'[1]Schedule of Pension Amounts LW'!$B$15:$AC$1399,27,FALSE))*'[1]Schedule of Pension Amounts LW'!AD$4,0)+VLOOKUP(D1140,'[1]Schedule of Pension Amounts LW'!$B$15:$AH$1399,33,FALSE)-VLOOKUP(D1140,'[1]Pension Expense Details'!$D$23:$S$1407,15,FALSE)</f>
        <v>83482</v>
      </c>
      <c r="Q1140" s="98">
        <f t="shared" si="74"/>
        <v>4358962</v>
      </c>
      <c r="R1140" s="98">
        <f>ROUND('[1]68_InOutFlowsCurPrdAndPrior'!$D$32*IF(ISNA(VLOOKUP(D1140,'[1]Proportionate Shares'!$D$23:$I$1359,6,FALSE)),0,VLOOKUP(D1140,'[1]Proportionate Shares'!$D$23:$I$1359,6,FALSE)),0)</f>
        <v>18312</v>
      </c>
      <c r="S1140" s="98">
        <f>ROUND('[1]68_InOutFlowsCurPrdAndPrior'!$D$33*IF(ISNA(VLOOKUP(D1140,'[1]Proportionate Shares'!$D$23:$I$1359,6,FALSE)),0,VLOOKUP(D1140,'[1]Proportionate Shares'!$D$23:$I$1359,6,FALSE)),0)</f>
        <v>1352364</v>
      </c>
      <c r="T1140" s="98">
        <f>ROUND('[1]68_InOutFlowsCurPrdAndPrior'!$D$35*IF(ISNA(VLOOKUP(D1140,'[1]Proportionate Shares'!$D$23:$I$1359,6,FALSE)),0,VLOOKUP(D1140,'[1]Proportionate Shares'!$D$23:$I$1359,6,FALSE)),0)</f>
        <v>262062</v>
      </c>
      <c r="U1140" s="98">
        <f>VLOOKUP(D1140,'[1]Schedule of Pension Amounts LW'!$B$15:$AS$1399,36,FALSE)</f>
        <v>771852</v>
      </c>
      <c r="V1140" s="99">
        <f t="shared" si="75"/>
        <v>2404590</v>
      </c>
      <c r="W1140" s="98">
        <f>ROUND('[1]68_InOutFlowsCurPrdAndPrior'!$F$32*IF(ISNA(VLOOKUP(D1140,'[1]Proportionate Shares'!$D$23:$I$1359,6,FALSE)),0,VLOOKUP(D1140,'[1]Proportionate Shares'!$D$23:$I$1359,6,FALSE)),0)</f>
        <v>151350</v>
      </c>
      <c r="X1140" s="98">
        <f>ROUND('[1]68_InOutFlowsCurPrdAndPrior'!$F$33*IF(ISNA(VLOOKUP(D1140,'[1]Proportionate Shares'!$D$23:$I$1359,6,FALSE)),0,VLOOKUP(D1140,'[1]Proportionate Shares'!$D$23:$I$1359,6,FALSE)),0)</f>
        <v>558861</v>
      </c>
      <c r="Y1140" s="98">
        <f>ROUND('[1]68_InOutFlowsCurPrdAndPrior'!$F$35*IF(ISNA(VLOOKUP(D1140,'[1]Proportionate Shares'!$D$23:$I$1359,6,FALSE)),0,VLOOKUP(D1140,'[1]Proportionate Shares'!$D$23:$I$1359,6,FALSE)),0)</f>
        <v>218293</v>
      </c>
      <c r="Z1140" s="98">
        <f>-VLOOKUP(D1140,'[1]Schedule of Pension Amounts LW'!$B$15:$AS$1399,37,FALSE)</f>
        <v>33</v>
      </c>
      <c r="AA1140" s="99">
        <f t="shared" si="76"/>
        <v>928537</v>
      </c>
      <c r="AB1140" s="72">
        <f>VLOOKUP(D1140,'[1]Pension Expense Details'!$D$22:$S$1407,16,FALSE)</f>
        <v>419791</v>
      </c>
      <c r="AC1140" s="72">
        <f t="shared" si="77"/>
        <v>612776</v>
      </c>
      <c r="AD1140" s="72">
        <f>VLOOKUP(D1140,'[1]Schedule of Pension Amounts LW'!$B$15:$W$1399,22,FALSE)</f>
        <v>1032567</v>
      </c>
    </row>
    <row r="1141" spans="1:30" x14ac:dyDescent="0.3">
      <c r="A1141" s="104"/>
      <c r="B1141" s="33"/>
      <c r="C1141" s="33" t="str">
        <f>VLOOKUP(D1141,'[1]Employer information'!$I$3:$J$1391,2,FALSE)</f>
        <v xml:space="preserve">Public Education                                  </v>
      </c>
      <c r="D1141" s="33" t="str">
        <f>'[1]Schedule of Pension Amounts LW'!B1134</f>
        <v>1109</v>
      </c>
      <c r="E1141" s="33" t="str">
        <f>IF(ISNA(VLOOKUP(D1141,'[1]Proportionate Shares'!$D$23:$G$1400,2,FALSE)),"",VLOOKUP(D1141,'[1]Proportionate Shares'!$D$23:$G$1400,2,FALSE))</f>
        <v>112909</v>
      </c>
      <c r="F1141" s="33" t="str">
        <f>IF(ISNA(VLOOKUP(D1141,'[1]Proportionate Shares'!$D$23:$G$1400,3,FALSE)),"",VLOOKUP(D1141,'[1]Proportionate Shares'!$D$23:$G$1400,3,FALSE))</f>
        <v/>
      </c>
      <c r="G1141" s="34" t="str">
        <f>VLOOKUP(D1141,'[1]Employer information'!$A$3:$B$1390,2,FALSE)</f>
        <v>SALTILLO ISD</v>
      </c>
      <c r="H1141" s="36">
        <f>IF(ISNA(VLOOKUP(D1141,'[1]Proportionate Shares'!$D$23:$I$1377,6,FALSE)),0,VLOOKUP(D1141,'[1]Proportionate Shares'!$D$23:$I$1377,6,FALSE))</f>
        <v>1.9222480999999999E-5</v>
      </c>
      <c r="I1141" s="105">
        <f>VLOOKUP(D1141,'[1]Schedule of Pension Amounts LW'!$B$15:$E$1399,3,FALSE)</f>
        <v>1014563</v>
      </c>
      <c r="J1141" s="105">
        <f>-IF(ISNA(VLOOKUP(D1141,'[1]Combined Contribution Amounts'!$A$2:$K$1335,5,FALSE)),0,VLOOKUP(D1141,'[1]Combined Contribution Amounts'!$A$2:$K$1335,5,FALSE))</f>
        <v>-67281</v>
      </c>
      <c r="K1141" s="105">
        <f>-IF(ISNA(VLOOKUP(D1141,'[1]Combined Contribution Amounts'!$A$2:$K$1335,7,FALSE)),0,VLOOKUP(D1141,'[1]Combined Contribution Amounts'!$A$2:$K$1335,7,FALSE))+-IF(ISNA(VLOOKUP(D1141,'[1]Combined Contribution Amounts'!$A$2:$K$1335,8,FALSE)),0,VLOOKUP(D1141,'[1]Combined Contribution Amounts'!$A$2:$K$1335,8,FALSE))+-IF(ISNA(VLOOKUP(D1141,'[1]Combined Contribution Amounts'!$A$2:$K$1335,9,FALSE)),0,VLOOKUP(D1141,'[1]Combined Contribution Amounts'!$A$2:$K$1335,9,FALSE))</f>
        <v>0</v>
      </c>
      <c r="L1141" s="105">
        <f>VLOOKUP(D1141,'[1]Pension Expense Details'!$D$23:$S$1407,16,FALSE)</f>
        <v>99500</v>
      </c>
      <c r="M1141" s="105">
        <f>ROUND(('[1]68_InOutFlowsCurPrdAndPriorHist'!$F$28-'[1]68_InOutFlowsCurPrdAndPriorHist'!$F$31)*$H1141,0)-VLOOKUP(D1141,'[1]Pension Expense Details'!$D$23:$S$1407,12,FALSE)</f>
        <v>-15921</v>
      </c>
      <c r="N1141" s="105">
        <f>ROUND(('[1]68_InOutFlowsCurPrdAndPriorHist'!$F$29-'[1]68_InOutFlowsCurPrdAndPriorHist'!$F$32)*$H1141,0)-VLOOKUP(D1141,'[1]Pension Expense Details'!$D$23:$S$1407,13,FALSE)</f>
        <v>-120298</v>
      </c>
      <c r="O1141" s="105">
        <f>ROUND(('[1]68_InOutFlowsCurPrdAndPriorHist'!$F$30-'[1]68_InOutFlowsCurPrdAndPriorHist'!$F$33)*$H1141,0)-VLOOKUP(D1141,'[1]Pension Expense Details'!$D$23:$S$1407,14,FALSE)</f>
        <v>52021</v>
      </c>
      <c r="P1141" s="105">
        <f>ROUND((VLOOKUP(D1141,'[1]Schedule of Pension Amounts LW'!$B$15:$AC$1399,28,FALSE)-VLOOKUP(D1141,'[1]Schedule of Pension Amounts LW'!$B$15:$AC$1399,27,FALSE))*'[1]Schedule of Pension Amounts LW'!AD$4,0)+VLOOKUP(D1141,'[1]Schedule of Pension Amounts LW'!$B$15:$AH$1399,33,FALSE)-VLOOKUP(D1141,'[1]Pension Expense Details'!$D$23:$S$1407,15,FALSE)</f>
        <v>36661</v>
      </c>
      <c r="Q1141" s="98">
        <f t="shared" si="74"/>
        <v>999245</v>
      </c>
      <c r="R1141" s="98">
        <f>ROUND('[1]68_InOutFlowsCurPrdAndPrior'!$D$32*IF(ISNA(VLOOKUP(D1141,'[1]Proportionate Shares'!$D$23:$I$1359,6,FALSE)),0,VLOOKUP(D1141,'[1]Proportionate Shares'!$D$23:$I$1359,6,FALSE)),0)</f>
        <v>4198</v>
      </c>
      <c r="S1141" s="98">
        <f>ROUND('[1]68_InOutFlowsCurPrdAndPrior'!$D$33*IF(ISNA(VLOOKUP(D1141,'[1]Proportionate Shares'!$D$23:$I$1359,6,FALSE)),0,VLOOKUP(D1141,'[1]Proportionate Shares'!$D$23:$I$1359,6,FALSE)),0)</f>
        <v>310015</v>
      </c>
      <c r="T1141" s="98">
        <f>ROUND('[1]68_InOutFlowsCurPrdAndPrior'!$D$35*IF(ISNA(VLOOKUP(D1141,'[1]Proportionate Shares'!$D$23:$I$1359,6,FALSE)),0,VLOOKUP(D1141,'[1]Proportionate Shares'!$D$23:$I$1359,6,FALSE)),0)</f>
        <v>60075</v>
      </c>
      <c r="U1141" s="98">
        <f>VLOOKUP(D1141,'[1]Schedule of Pension Amounts LW'!$B$15:$AS$1399,36,FALSE)</f>
        <v>143269</v>
      </c>
      <c r="V1141" s="99">
        <f t="shared" si="75"/>
        <v>517557</v>
      </c>
      <c r="W1141" s="98">
        <f>ROUND('[1]68_InOutFlowsCurPrdAndPrior'!$F$32*IF(ISNA(VLOOKUP(D1141,'[1]Proportionate Shares'!$D$23:$I$1359,6,FALSE)),0,VLOOKUP(D1141,'[1]Proportionate Shares'!$D$23:$I$1359,6,FALSE)),0)</f>
        <v>34695</v>
      </c>
      <c r="X1141" s="98">
        <f>ROUND('[1]68_InOutFlowsCurPrdAndPrior'!$F$33*IF(ISNA(VLOOKUP(D1141,'[1]Proportionate Shares'!$D$23:$I$1359,6,FALSE)),0,VLOOKUP(D1141,'[1]Proportionate Shares'!$D$23:$I$1359,6,FALSE)),0)</f>
        <v>128113</v>
      </c>
      <c r="Y1141" s="98">
        <f>ROUND('[1]68_InOutFlowsCurPrdAndPrior'!$F$35*IF(ISNA(VLOOKUP(D1141,'[1]Proportionate Shares'!$D$23:$I$1359,6,FALSE)),0,VLOOKUP(D1141,'[1]Proportionate Shares'!$D$23:$I$1359,6,FALSE)),0)</f>
        <v>50041</v>
      </c>
      <c r="Z1141" s="98">
        <f>-VLOOKUP(D1141,'[1]Schedule of Pension Amounts LW'!$B$15:$AS$1399,37,FALSE)</f>
        <v>32708</v>
      </c>
      <c r="AA1141" s="99">
        <f t="shared" si="76"/>
        <v>245557</v>
      </c>
      <c r="AB1141" s="72">
        <f>VLOOKUP(D1141,'[1]Pension Expense Details'!$D$22:$S$1407,16,FALSE)</f>
        <v>99500</v>
      </c>
      <c r="AC1141" s="72">
        <f t="shared" si="77"/>
        <v>118080</v>
      </c>
      <c r="AD1141" s="72">
        <f>VLOOKUP(D1141,'[1]Schedule of Pension Amounts LW'!$B$15:$W$1399,22,FALSE)</f>
        <v>217580</v>
      </c>
    </row>
    <row r="1142" spans="1:30" x14ac:dyDescent="0.3">
      <c r="A1142" s="104"/>
      <c r="B1142" s="33"/>
      <c r="C1142" s="33" t="str">
        <f>VLOOKUP(D1142,'[1]Employer information'!$I$3:$J$1391,2,FALSE)</f>
        <v xml:space="preserve">Public Education                                  </v>
      </c>
      <c r="D1142" s="33" t="str">
        <f>'[1]Schedule of Pension Amounts LW'!B1135</f>
        <v>1737</v>
      </c>
      <c r="E1142" s="33" t="str">
        <f>IF(ISNA(VLOOKUP(D1142,'[1]Proportionate Shares'!$D$23:$G$1400,2,FALSE)),"",VLOOKUP(D1142,'[1]Proportionate Shares'!$D$23:$G$1400,2,FALSE))</f>
        <v>074917</v>
      </c>
      <c r="F1142" s="33" t="str">
        <f>IF(ISNA(VLOOKUP(D1142,'[1]Proportionate Shares'!$D$23:$G$1400,3,FALSE)),"",VLOOKUP(D1142,'[1]Proportionate Shares'!$D$23:$G$1400,3,FALSE))</f>
        <v/>
      </c>
      <c r="G1142" s="34" t="str">
        <f>VLOOKUP(D1142,'[1]Employer information'!$A$3:$B$1390,2,FALSE)</f>
        <v>SAM RAYBURN CONS ISD</v>
      </c>
      <c r="H1142" s="36">
        <f>IF(ISNA(VLOOKUP(D1142,'[1]Proportionate Shares'!$D$23:$I$1377,6,FALSE)),0,VLOOKUP(D1142,'[1]Proportionate Shares'!$D$23:$I$1377,6,FALSE))</f>
        <v>2.2745502E-5</v>
      </c>
      <c r="I1142" s="105">
        <f>VLOOKUP(D1142,'[1]Schedule of Pension Amounts LW'!$B$15:$E$1399,3,FALSE)</f>
        <v>1161435</v>
      </c>
      <c r="J1142" s="105">
        <f>-IF(ISNA(VLOOKUP(D1142,'[1]Combined Contribution Amounts'!$A$2:$K$1335,5,FALSE)),0,VLOOKUP(D1142,'[1]Combined Contribution Amounts'!$A$2:$K$1335,5,FALSE))</f>
        <v>-79612</v>
      </c>
      <c r="K1142" s="105">
        <f>-IF(ISNA(VLOOKUP(D1142,'[1]Combined Contribution Amounts'!$A$2:$K$1335,7,FALSE)),0,VLOOKUP(D1142,'[1]Combined Contribution Amounts'!$A$2:$K$1335,7,FALSE))+-IF(ISNA(VLOOKUP(D1142,'[1]Combined Contribution Amounts'!$A$2:$K$1335,8,FALSE)),0,VLOOKUP(D1142,'[1]Combined Contribution Amounts'!$A$2:$K$1335,8,FALSE))+-IF(ISNA(VLOOKUP(D1142,'[1]Combined Contribution Amounts'!$A$2:$K$1335,9,FALSE)),0,VLOOKUP(D1142,'[1]Combined Contribution Amounts'!$A$2:$K$1335,9,FALSE))</f>
        <v>0</v>
      </c>
      <c r="L1142" s="105">
        <f>VLOOKUP(D1142,'[1]Pension Expense Details'!$D$23:$S$1407,16,FALSE)</f>
        <v>123877</v>
      </c>
      <c r="M1142" s="105">
        <f>ROUND(('[1]68_InOutFlowsCurPrdAndPriorHist'!$F$28-'[1]68_InOutFlowsCurPrdAndPriorHist'!$F$31)*$H1142,0)-VLOOKUP(D1142,'[1]Pension Expense Details'!$D$23:$S$1407,12,FALSE)</f>
        <v>-18839</v>
      </c>
      <c r="N1142" s="105">
        <f>ROUND(('[1]68_InOutFlowsCurPrdAndPriorHist'!$F$29-'[1]68_InOutFlowsCurPrdAndPriorHist'!$F$32)*$H1142,0)-VLOOKUP(D1142,'[1]Pension Expense Details'!$D$23:$S$1407,13,FALSE)</f>
        <v>-142346</v>
      </c>
      <c r="O1142" s="105">
        <f>ROUND(('[1]68_InOutFlowsCurPrdAndPriorHist'!$F$30-'[1]68_InOutFlowsCurPrdAndPriorHist'!$F$33)*$H1142,0)-VLOOKUP(D1142,'[1]Pension Expense Details'!$D$23:$S$1407,14,FALSE)</f>
        <v>61555</v>
      </c>
      <c r="P1142" s="105">
        <f>ROUND((VLOOKUP(D1142,'[1]Schedule of Pension Amounts LW'!$B$15:$AC$1399,28,FALSE)-VLOOKUP(D1142,'[1]Schedule of Pension Amounts LW'!$B$15:$AC$1399,27,FALSE))*'[1]Schedule of Pension Amounts LW'!AD$4,0)+VLOOKUP(D1142,'[1]Schedule of Pension Amounts LW'!$B$15:$AH$1399,33,FALSE)-VLOOKUP(D1142,'[1]Pension Expense Details'!$D$23:$S$1407,15,FALSE)</f>
        <v>76312</v>
      </c>
      <c r="Q1142" s="98">
        <f t="shared" si="74"/>
        <v>1182382</v>
      </c>
      <c r="R1142" s="98">
        <f>ROUND('[1]68_InOutFlowsCurPrdAndPrior'!$D$32*IF(ISNA(VLOOKUP(D1142,'[1]Proportionate Shares'!$D$23:$I$1359,6,FALSE)),0,VLOOKUP(D1142,'[1]Proportionate Shares'!$D$23:$I$1359,6,FALSE)),0)</f>
        <v>4967</v>
      </c>
      <c r="S1142" s="98">
        <f>ROUND('[1]68_InOutFlowsCurPrdAndPrior'!$D$33*IF(ISNA(VLOOKUP(D1142,'[1]Proportionate Shares'!$D$23:$I$1359,6,FALSE)),0,VLOOKUP(D1142,'[1]Proportionate Shares'!$D$23:$I$1359,6,FALSE)),0)</f>
        <v>366833</v>
      </c>
      <c r="T1142" s="98">
        <f>ROUND('[1]68_InOutFlowsCurPrdAndPrior'!$D$35*IF(ISNA(VLOOKUP(D1142,'[1]Proportionate Shares'!$D$23:$I$1359,6,FALSE)),0,VLOOKUP(D1142,'[1]Proportionate Shares'!$D$23:$I$1359,6,FALSE)),0)</f>
        <v>71085</v>
      </c>
      <c r="U1142" s="98">
        <f>VLOOKUP(D1142,'[1]Schedule of Pension Amounts LW'!$B$15:$AS$1399,36,FALSE)</f>
        <v>136667</v>
      </c>
      <c r="V1142" s="99">
        <f t="shared" si="75"/>
        <v>579552</v>
      </c>
      <c r="W1142" s="98">
        <f>ROUND('[1]68_InOutFlowsCurPrdAndPrior'!$F$32*IF(ISNA(VLOOKUP(D1142,'[1]Proportionate Shares'!$D$23:$I$1359,6,FALSE)),0,VLOOKUP(D1142,'[1]Proportionate Shares'!$D$23:$I$1359,6,FALSE)),0)</f>
        <v>41054</v>
      </c>
      <c r="X1142" s="98">
        <f>ROUND('[1]68_InOutFlowsCurPrdAndPrior'!$F$33*IF(ISNA(VLOOKUP(D1142,'[1]Proportionate Shares'!$D$23:$I$1359,6,FALSE)),0,VLOOKUP(D1142,'[1]Proportionate Shares'!$D$23:$I$1359,6,FALSE)),0)</f>
        <v>151593</v>
      </c>
      <c r="Y1142" s="98">
        <f>ROUND('[1]68_InOutFlowsCurPrdAndPrior'!$F$35*IF(ISNA(VLOOKUP(D1142,'[1]Proportionate Shares'!$D$23:$I$1359,6,FALSE)),0,VLOOKUP(D1142,'[1]Proportionate Shares'!$D$23:$I$1359,6,FALSE)),0)</f>
        <v>59213</v>
      </c>
      <c r="Z1142" s="98">
        <f>-VLOOKUP(D1142,'[1]Schedule of Pension Amounts LW'!$B$15:$AS$1399,37,FALSE)</f>
        <v>38674</v>
      </c>
      <c r="AA1142" s="99">
        <f t="shared" si="76"/>
        <v>290534</v>
      </c>
      <c r="AB1142" s="72">
        <f>VLOOKUP(D1142,'[1]Pension Expense Details'!$D$22:$S$1407,16,FALSE)</f>
        <v>123877</v>
      </c>
      <c r="AC1142" s="72">
        <f t="shared" si="77"/>
        <v>126315</v>
      </c>
      <c r="AD1142" s="72">
        <f>VLOOKUP(D1142,'[1]Schedule of Pension Amounts LW'!$B$15:$W$1399,22,FALSE)</f>
        <v>250192</v>
      </c>
    </row>
    <row r="1143" spans="1:30" x14ac:dyDescent="0.3">
      <c r="A1143" s="104"/>
      <c r="B1143" s="33"/>
      <c r="C1143" s="33" t="str">
        <f>VLOOKUP(D1143,'[1]Employer information'!$I$3:$J$1391,2,FALSE)</f>
        <v xml:space="preserve">Public Education                                  </v>
      </c>
      <c r="D1143" s="33" t="str">
        <f>'[1]Schedule of Pension Amounts LW'!B1136</f>
        <v>1110</v>
      </c>
      <c r="E1143" s="33" t="str">
        <f>IF(ISNA(VLOOKUP(D1143,'[1]Proportionate Shares'!$D$23:$G$1400,2,FALSE)),"",VLOOKUP(D1143,'[1]Proportionate Shares'!$D$23:$G$1400,2,FALSE))</f>
        <v>226903</v>
      </c>
      <c r="F1143" s="33" t="str">
        <f>IF(ISNA(VLOOKUP(D1143,'[1]Proportionate Shares'!$D$23:$G$1400,3,FALSE)),"",VLOOKUP(D1143,'[1]Proportionate Shares'!$D$23:$G$1400,3,FALSE))</f>
        <v/>
      </c>
      <c r="G1143" s="34" t="str">
        <f>VLOOKUP(D1143,'[1]Employer information'!$A$3:$B$1390,2,FALSE)</f>
        <v>SAN ANGELO ISD</v>
      </c>
      <c r="H1143" s="36">
        <f>IF(ISNA(VLOOKUP(D1143,'[1]Proportionate Shares'!$D$23:$I$1377,6,FALSE)),0,VLOOKUP(D1143,'[1]Proportionate Shares'!$D$23:$I$1377,6,FALSE))</f>
        <v>7.1811070000000002E-4</v>
      </c>
      <c r="I1143" s="105">
        <f>VLOOKUP(D1143,'[1]Schedule of Pension Amounts LW'!$B$15:$E$1399,3,FALSE)</f>
        <v>39753257</v>
      </c>
      <c r="J1143" s="105">
        <f>-IF(ISNA(VLOOKUP(D1143,'[1]Combined Contribution Amounts'!$A$2:$K$1335,5,FALSE)),0,VLOOKUP(D1143,'[1]Combined Contribution Amounts'!$A$2:$K$1335,5,FALSE))</f>
        <v>-2513474</v>
      </c>
      <c r="K1143" s="105">
        <f>-IF(ISNA(VLOOKUP(D1143,'[1]Combined Contribution Amounts'!$A$2:$K$1335,7,FALSE)),0,VLOOKUP(D1143,'[1]Combined Contribution Amounts'!$A$2:$K$1335,7,FALSE))+-IF(ISNA(VLOOKUP(D1143,'[1]Combined Contribution Amounts'!$A$2:$K$1335,8,FALSE)),0,VLOOKUP(D1143,'[1]Combined Contribution Amounts'!$A$2:$K$1335,8,FALSE))+-IF(ISNA(VLOOKUP(D1143,'[1]Combined Contribution Amounts'!$A$2:$K$1335,9,FALSE)),0,VLOOKUP(D1143,'[1]Combined Contribution Amounts'!$A$2:$K$1335,9,FALSE))</f>
        <v>0</v>
      </c>
      <c r="L1143" s="105">
        <f>VLOOKUP(D1143,'[1]Pension Expense Details'!$D$23:$S$1407,16,FALSE)</f>
        <v>3426124</v>
      </c>
      <c r="M1143" s="105">
        <f>ROUND(('[1]68_InOutFlowsCurPrdAndPriorHist'!$F$28-'[1]68_InOutFlowsCurPrdAndPriorHist'!$F$31)*$H1143,0)-VLOOKUP(D1143,'[1]Pension Expense Details'!$D$23:$S$1407,12,FALSE)</f>
        <v>-594767</v>
      </c>
      <c r="N1143" s="105">
        <f>ROUND(('[1]68_InOutFlowsCurPrdAndPriorHist'!$F$29-'[1]68_InOutFlowsCurPrdAndPriorHist'!$F$32)*$H1143,0)-VLOOKUP(D1143,'[1]Pension Expense Details'!$D$23:$S$1407,13,FALSE)</f>
        <v>-4494083</v>
      </c>
      <c r="O1143" s="105">
        <f>ROUND(('[1]68_InOutFlowsCurPrdAndPriorHist'!$F$30-'[1]68_InOutFlowsCurPrdAndPriorHist'!$F$33)*$H1143,0)-VLOOKUP(D1143,'[1]Pension Expense Details'!$D$23:$S$1407,14,FALSE)</f>
        <v>1943381</v>
      </c>
      <c r="P1143" s="105">
        <f>ROUND((VLOOKUP(D1143,'[1]Schedule of Pension Amounts LW'!$B$15:$AC$1399,28,FALSE)-VLOOKUP(D1143,'[1]Schedule of Pension Amounts LW'!$B$15:$AC$1399,27,FALSE))*'[1]Schedule of Pension Amounts LW'!AD$4,0)+VLOOKUP(D1143,'[1]Schedule of Pension Amounts LW'!$B$15:$AH$1399,33,FALSE)-VLOOKUP(D1143,'[1]Pension Expense Details'!$D$23:$S$1407,15,FALSE)</f>
        <v>-190799</v>
      </c>
      <c r="Q1143" s="98">
        <f t="shared" si="74"/>
        <v>37329639</v>
      </c>
      <c r="R1143" s="98">
        <f>ROUND('[1]68_InOutFlowsCurPrdAndPrior'!$D$32*IF(ISNA(VLOOKUP(D1143,'[1]Proportionate Shares'!$D$23:$I$1359,6,FALSE)),0,VLOOKUP(D1143,'[1]Proportionate Shares'!$D$23:$I$1359,6,FALSE)),0)</f>
        <v>156818</v>
      </c>
      <c r="S1143" s="98">
        <f>ROUND('[1]68_InOutFlowsCurPrdAndPrior'!$D$33*IF(ISNA(VLOOKUP(D1143,'[1]Proportionate Shares'!$D$23:$I$1359,6,FALSE)),0,VLOOKUP(D1143,'[1]Proportionate Shares'!$D$23:$I$1359,6,FALSE)),0)</f>
        <v>11581487</v>
      </c>
      <c r="T1143" s="98">
        <f>ROUND('[1]68_InOutFlowsCurPrdAndPrior'!$D$35*IF(ISNA(VLOOKUP(D1143,'[1]Proportionate Shares'!$D$23:$I$1359,6,FALSE)),0,VLOOKUP(D1143,'[1]Proportionate Shares'!$D$23:$I$1359,6,FALSE)),0)</f>
        <v>2244269</v>
      </c>
      <c r="U1143" s="98">
        <f>VLOOKUP(D1143,'[1]Schedule of Pension Amounts LW'!$B$15:$AS$1399,36,FALSE)</f>
        <v>2186229</v>
      </c>
      <c r="V1143" s="99">
        <f t="shared" si="75"/>
        <v>16168803</v>
      </c>
      <c r="W1143" s="98">
        <f>ROUND('[1]68_InOutFlowsCurPrdAndPrior'!$F$32*IF(ISNA(VLOOKUP(D1143,'[1]Proportionate Shares'!$D$23:$I$1359,6,FALSE)),0,VLOOKUP(D1143,'[1]Proportionate Shares'!$D$23:$I$1359,6,FALSE)),0)</f>
        <v>1296144</v>
      </c>
      <c r="X1143" s="98">
        <f>ROUND('[1]68_InOutFlowsCurPrdAndPrior'!$F$33*IF(ISNA(VLOOKUP(D1143,'[1]Proportionate Shares'!$D$23:$I$1359,6,FALSE)),0,VLOOKUP(D1143,'[1]Proportionate Shares'!$D$23:$I$1359,6,FALSE)),0)</f>
        <v>4786019</v>
      </c>
      <c r="Y1143" s="98">
        <f>ROUND('[1]68_InOutFlowsCurPrdAndPrior'!$F$35*IF(ISNA(VLOOKUP(D1143,'[1]Proportionate Shares'!$D$23:$I$1359,6,FALSE)),0,VLOOKUP(D1143,'[1]Proportionate Shares'!$D$23:$I$1359,6,FALSE)),0)</f>
        <v>1869437</v>
      </c>
      <c r="Z1143" s="98">
        <f>-VLOOKUP(D1143,'[1]Schedule of Pension Amounts LW'!$B$15:$AS$1399,37,FALSE)</f>
        <v>392227</v>
      </c>
      <c r="AA1143" s="99">
        <f t="shared" si="76"/>
        <v>8343827</v>
      </c>
      <c r="AB1143" s="72">
        <f>VLOOKUP(D1143,'[1]Pension Expense Details'!$D$22:$S$1407,16,FALSE)</f>
        <v>3426124</v>
      </c>
      <c r="AC1143" s="72">
        <f t="shared" si="77"/>
        <v>4203420</v>
      </c>
      <c r="AD1143" s="72">
        <f>VLOOKUP(D1143,'[1]Schedule of Pension Amounts LW'!$B$15:$W$1399,22,FALSE)</f>
        <v>7629544</v>
      </c>
    </row>
    <row r="1144" spans="1:30" x14ac:dyDescent="0.3">
      <c r="A1144" s="104"/>
      <c r="B1144" s="33"/>
      <c r="C1144" s="33" t="str">
        <f>VLOOKUP(D1144,'[1]Employer information'!$I$3:$J$1391,2,FALSE)</f>
        <v xml:space="preserve">Public Education                                  </v>
      </c>
      <c r="D1144" s="33" t="str">
        <f>'[1]Schedule of Pension Amounts LW'!B1137</f>
        <v>1111</v>
      </c>
      <c r="E1144" s="33" t="str">
        <f>IF(ISNA(VLOOKUP(D1144,'[1]Proportionate Shares'!$D$23:$G$1400,2,FALSE)),"",VLOOKUP(D1144,'[1]Proportionate Shares'!$D$23:$G$1400,2,FALSE))</f>
        <v>015907</v>
      </c>
      <c r="F1144" s="33" t="str">
        <f>IF(ISNA(VLOOKUP(D1144,'[1]Proportionate Shares'!$D$23:$G$1400,3,FALSE)),"",VLOOKUP(D1144,'[1]Proportionate Shares'!$D$23:$G$1400,3,FALSE))</f>
        <v/>
      </c>
      <c r="G1144" s="34" t="str">
        <f>VLOOKUP(D1144,'[1]Employer information'!$A$3:$B$1390,2,FALSE)</f>
        <v>SAN ANTONIO ISD</v>
      </c>
      <c r="H1144" s="36">
        <f>IF(ISNA(VLOOKUP(D1144,'[1]Proportionate Shares'!$D$23:$I$1377,6,FALSE)),0,VLOOKUP(D1144,'[1]Proportionate Shares'!$D$23:$I$1377,6,FALSE))</f>
        <v>2.6790271759999998E-3</v>
      </c>
      <c r="I1144" s="105">
        <f>VLOOKUP(D1144,'[1]Schedule of Pension Amounts LW'!$B$15:$E$1399,3,FALSE)</f>
        <v>155303847</v>
      </c>
      <c r="J1144" s="105">
        <f>-IF(ISNA(VLOOKUP(D1144,'[1]Combined Contribution Amounts'!$A$2:$K$1335,5,FALSE)),0,VLOOKUP(D1144,'[1]Combined Contribution Amounts'!$A$2:$K$1335,5,FALSE))</f>
        <v>-9376918</v>
      </c>
      <c r="K1144" s="105">
        <f>-IF(ISNA(VLOOKUP(D1144,'[1]Combined Contribution Amounts'!$A$2:$K$1335,7,FALSE)),0,VLOOKUP(D1144,'[1]Combined Contribution Amounts'!$A$2:$K$1335,7,FALSE))+-IF(ISNA(VLOOKUP(D1144,'[1]Combined Contribution Amounts'!$A$2:$K$1335,8,FALSE)),0,VLOOKUP(D1144,'[1]Combined Contribution Amounts'!$A$2:$K$1335,8,FALSE))+-IF(ISNA(VLOOKUP(D1144,'[1]Combined Contribution Amounts'!$A$2:$K$1335,9,FALSE)),0,VLOOKUP(D1144,'[1]Combined Contribution Amounts'!$A$2:$K$1335,9,FALSE))</f>
        <v>0</v>
      </c>
      <c r="L1144" s="105">
        <f>VLOOKUP(D1144,'[1]Pension Expense Details'!$D$23:$S$1407,16,FALSE)</f>
        <v>11681799</v>
      </c>
      <c r="M1144" s="105">
        <f>ROUND(('[1]68_InOutFlowsCurPrdAndPriorHist'!$F$28-'[1]68_InOutFlowsCurPrdAndPriorHist'!$F$31)*$H1144,0)-VLOOKUP(D1144,'[1]Pension Expense Details'!$D$23:$S$1407,12,FALSE)</f>
        <v>-2218872</v>
      </c>
      <c r="N1144" s="105">
        <f>ROUND(('[1]68_InOutFlowsCurPrdAndPriorHist'!$F$29-'[1]68_InOutFlowsCurPrdAndPriorHist'!$F$32)*$H1144,0)-VLOOKUP(D1144,'[1]Pension Expense Details'!$D$23:$S$1407,13,FALSE)</f>
        <v>-16765898</v>
      </c>
      <c r="O1144" s="105">
        <f>ROUND(('[1]68_InOutFlowsCurPrdAndPriorHist'!$F$30-'[1]68_InOutFlowsCurPrdAndPriorHist'!$F$33)*$H1144,0)-VLOOKUP(D1144,'[1]Pension Expense Details'!$D$23:$S$1407,14,FALSE)</f>
        <v>7250093</v>
      </c>
      <c r="P1144" s="105">
        <f>ROUND((VLOOKUP(D1144,'[1]Schedule of Pension Amounts LW'!$B$15:$AC$1399,28,FALSE)-VLOOKUP(D1144,'[1]Schedule of Pension Amounts LW'!$B$15:$AC$1399,27,FALSE))*'[1]Schedule of Pension Amounts LW'!AD$4,0)+VLOOKUP(D1144,'[1]Schedule of Pension Amounts LW'!$B$15:$AH$1399,33,FALSE)-VLOOKUP(D1144,'[1]Pension Expense Details'!$D$23:$S$1407,15,FALSE)</f>
        <v>-6609843</v>
      </c>
      <c r="Q1144" s="98">
        <f t="shared" si="74"/>
        <v>139264208</v>
      </c>
      <c r="R1144" s="98">
        <f>ROUND('[1]68_InOutFlowsCurPrdAndPrior'!$D$32*IF(ISNA(VLOOKUP(D1144,'[1]Proportionate Shares'!$D$23:$I$1359,6,FALSE)),0,VLOOKUP(D1144,'[1]Proportionate Shares'!$D$23:$I$1359,6,FALSE)),0)</f>
        <v>585034</v>
      </c>
      <c r="S1144" s="98">
        <f>ROUND('[1]68_InOutFlowsCurPrdAndPrior'!$D$33*IF(ISNA(VLOOKUP(D1144,'[1]Proportionate Shares'!$D$23:$I$1359,6,FALSE)),0,VLOOKUP(D1144,'[1]Proportionate Shares'!$D$23:$I$1359,6,FALSE)),0)</f>
        <v>43206597</v>
      </c>
      <c r="T1144" s="98">
        <f>ROUND('[1]68_InOutFlowsCurPrdAndPrior'!$D$35*IF(ISNA(VLOOKUP(D1144,'[1]Proportionate Shares'!$D$23:$I$1359,6,FALSE)),0,VLOOKUP(D1144,'[1]Proportionate Shares'!$D$23:$I$1359,6,FALSE)),0)</f>
        <v>8372607</v>
      </c>
      <c r="U1144" s="98">
        <f>VLOOKUP(D1144,'[1]Schedule of Pension Amounts LW'!$B$15:$AS$1399,36,FALSE)</f>
        <v>5686487</v>
      </c>
      <c r="V1144" s="99">
        <f t="shared" si="75"/>
        <v>57850725</v>
      </c>
      <c r="W1144" s="98">
        <f>ROUND('[1]68_InOutFlowsCurPrdAndPrior'!$F$32*IF(ISNA(VLOOKUP(D1144,'[1]Proportionate Shares'!$D$23:$I$1359,6,FALSE)),0,VLOOKUP(D1144,'[1]Proportionate Shares'!$D$23:$I$1359,6,FALSE)),0)</f>
        <v>4835474</v>
      </c>
      <c r="X1144" s="98">
        <f>ROUND('[1]68_InOutFlowsCurPrdAndPrior'!$F$33*IF(ISNA(VLOOKUP(D1144,'[1]Proportionate Shares'!$D$23:$I$1359,6,FALSE)),0,VLOOKUP(D1144,'[1]Proportionate Shares'!$D$23:$I$1359,6,FALSE)),0)</f>
        <v>17855010</v>
      </c>
      <c r="Y1144" s="98">
        <f>ROUND('[1]68_InOutFlowsCurPrdAndPrior'!$F$35*IF(ISNA(VLOOKUP(D1144,'[1]Proportionate Shares'!$D$23:$I$1359,6,FALSE)),0,VLOOKUP(D1144,'[1]Proportionate Shares'!$D$23:$I$1359,6,FALSE)),0)</f>
        <v>6974233</v>
      </c>
      <c r="Z1144" s="98">
        <f>-VLOOKUP(D1144,'[1]Schedule of Pension Amounts LW'!$B$15:$AS$1399,37,FALSE)</f>
        <v>8290112</v>
      </c>
      <c r="AA1144" s="99">
        <f t="shared" si="76"/>
        <v>37954829</v>
      </c>
      <c r="AB1144" s="72">
        <f>VLOOKUP(D1144,'[1]Pension Expense Details'!$D$22:$S$1407,16,FALSE)</f>
        <v>11681799</v>
      </c>
      <c r="AC1144" s="72">
        <f t="shared" si="77"/>
        <v>11881017</v>
      </c>
      <c r="AD1144" s="72">
        <f>VLOOKUP(D1144,'[1]Schedule of Pension Amounts LW'!$B$15:$W$1399,22,FALSE)</f>
        <v>23562816</v>
      </c>
    </row>
    <row r="1145" spans="1:30" x14ac:dyDescent="0.3">
      <c r="A1145" s="104"/>
      <c r="B1145" s="33"/>
      <c r="C1145" s="33" t="str">
        <f>VLOOKUP(D1145,'[1]Employer information'!$I$3:$J$1391,2,FALSE)</f>
        <v xml:space="preserve">Public Education                                  </v>
      </c>
      <c r="D1145" s="33" t="str">
        <f>'[1]Schedule of Pension Amounts LW'!B1138</f>
        <v>1113</v>
      </c>
      <c r="E1145" s="33" t="str">
        <f>IF(ISNA(VLOOKUP(D1145,'[1]Proportionate Shares'!$D$23:$G$1400,2,FALSE)),"",VLOOKUP(D1145,'[1]Proportionate Shares'!$D$23:$G$1400,2,FALSE))</f>
        <v>203901</v>
      </c>
      <c r="F1145" s="33" t="str">
        <f>IF(ISNA(VLOOKUP(D1145,'[1]Proportionate Shares'!$D$23:$G$1400,3,FALSE)),"",VLOOKUP(D1145,'[1]Proportionate Shares'!$D$23:$G$1400,3,FALSE))</f>
        <v/>
      </c>
      <c r="G1145" s="34" t="str">
        <f>VLOOKUP(D1145,'[1]Employer information'!$A$3:$B$1390,2,FALSE)</f>
        <v>SAN AUGUSTINE ISD</v>
      </c>
      <c r="H1145" s="36">
        <f>IF(ISNA(VLOOKUP(D1145,'[1]Proportionate Shares'!$D$23:$I$1377,6,FALSE)),0,VLOOKUP(D1145,'[1]Proportionate Shares'!$D$23:$I$1377,6,FALSE))</f>
        <v>4.5072447999999997E-5</v>
      </c>
      <c r="I1145" s="105">
        <f>VLOOKUP(D1145,'[1]Schedule of Pension Amounts LW'!$B$15:$E$1399,3,FALSE)</f>
        <v>2456067</v>
      </c>
      <c r="J1145" s="105">
        <f>-IF(ISNA(VLOOKUP(D1145,'[1]Combined Contribution Amounts'!$A$2:$K$1335,5,FALSE)),0,VLOOKUP(D1145,'[1]Combined Contribution Amounts'!$A$2:$K$1335,5,FALSE))</f>
        <v>-157759</v>
      </c>
      <c r="K1145" s="105">
        <f>-IF(ISNA(VLOOKUP(D1145,'[1]Combined Contribution Amounts'!$A$2:$K$1335,7,FALSE)),0,VLOOKUP(D1145,'[1]Combined Contribution Amounts'!$A$2:$K$1335,7,FALSE))+-IF(ISNA(VLOOKUP(D1145,'[1]Combined Contribution Amounts'!$A$2:$K$1335,8,FALSE)),0,VLOOKUP(D1145,'[1]Combined Contribution Amounts'!$A$2:$K$1335,8,FALSE))+-IF(ISNA(VLOOKUP(D1145,'[1]Combined Contribution Amounts'!$A$2:$K$1335,9,FALSE)),0,VLOOKUP(D1145,'[1]Combined Contribution Amounts'!$A$2:$K$1335,9,FALSE))</f>
        <v>0</v>
      </c>
      <c r="L1145" s="105">
        <f>VLOOKUP(D1145,'[1]Pension Expense Details'!$D$23:$S$1407,16,FALSE)</f>
        <v>221180</v>
      </c>
      <c r="M1145" s="105">
        <f>ROUND(('[1]68_InOutFlowsCurPrdAndPriorHist'!$F$28-'[1]68_InOutFlowsCurPrdAndPriorHist'!$F$31)*$H1145,0)-VLOOKUP(D1145,'[1]Pension Expense Details'!$D$23:$S$1407,12,FALSE)</f>
        <v>-37330</v>
      </c>
      <c r="N1145" s="105">
        <f>ROUND(('[1]68_InOutFlowsCurPrdAndPriorHist'!$F$29-'[1]68_InOutFlowsCurPrdAndPriorHist'!$F$32)*$H1145,0)-VLOOKUP(D1145,'[1]Pension Expense Details'!$D$23:$S$1407,13,FALSE)</f>
        <v>-282072</v>
      </c>
      <c r="O1145" s="105">
        <f>ROUND(('[1]68_InOutFlowsCurPrdAndPriorHist'!$F$30-'[1]68_InOutFlowsCurPrdAndPriorHist'!$F$33)*$H1145,0)-VLOOKUP(D1145,'[1]Pension Expense Details'!$D$23:$S$1407,14,FALSE)</f>
        <v>121977</v>
      </c>
      <c r="P1145" s="105">
        <f>ROUND((VLOOKUP(D1145,'[1]Schedule of Pension Amounts LW'!$B$15:$AC$1399,28,FALSE)-VLOOKUP(D1145,'[1]Schedule of Pension Amounts LW'!$B$15:$AC$1399,27,FALSE))*'[1]Schedule of Pension Amounts LW'!AD$4,0)+VLOOKUP(D1145,'[1]Schedule of Pension Amounts LW'!$B$15:$AH$1399,33,FALSE)-VLOOKUP(D1145,'[1]Pension Expense Details'!$D$23:$S$1407,15,FALSE)</f>
        <v>20944</v>
      </c>
      <c r="Q1145" s="98">
        <f t="shared" si="74"/>
        <v>2343007</v>
      </c>
      <c r="R1145" s="98">
        <f>ROUND('[1]68_InOutFlowsCurPrdAndPrior'!$D$32*IF(ISNA(VLOOKUP(D1145,'[1]Proportionate Shares'!$D$23:$I$1359,6,FALSE)),0,VLOOKUP(D1145,'[1]Proportionate Shares'!$D$23:$I$1359,6,FALSE)),0)</f>
        <v>9843</v>
      </c>
      <c r="S1145" s="98">
        <f>ROUND('[1]68_InOutFlowsCurPrdAndPrior'!$D$33*IF(ISNA(VLOOKUP(D1145,'[1]Proportionate Shares'!$D$23:$I$1359,6,FALSE)),0,VLOOKUP(D1145,'[1]Proportionate Shares'!$D$23:$I$1359,6,FALSE)),0)</f>
        <v>726916</v>
      </c>
      <c r="T1145" s="98">
        <f>ROUND('[1]68_InOutFlowsCurPrdAndPrior'!$D$35*IF(ISNA(VLOOKUP(D1145,'[1]Proportionate Shares'!$D$23:$I$1359,6,FALSE)),0,VLOOKUP(D1145,'[1]Proportionate Shares'!$D$23:$I$1359,6,FALSE)),0)</f>
        <v>140862</v>
      </c>
      <c r="U1145" s="98">
        <f>VLOOKUP(D1145,'[1]Schedule of Pension Amounts LW'!$B$15:$AS$1399,36,FALSE)</f>
        <v>148469</v>
      </c>
      <c r="V1145" s="99">
        <f t="shared" si="75"/>
        <v>1026090</v>
      </c>
      <c r="W1145" s="98">
        <f>ROUND('[1]68_InOutFlowsCurPrdAndPrior'!$F$32*IF(ISNA(VLOOKUP(D1145,'[1]Proportionate Shares'!$D$23:$I$1359,6,FALSE)),0,VLOOKUP(D1145,'[1]Proportionate Shares'!$D$23:$I$1359,6,FALSE)),0)</f>
        <v>81353</v>
      </c>
      <c r="X1145" s="98">
        <f>ROUND('[1]68_InOutFlowsCurPrdAndPrior'!$F$33*IF(ISNA(VLOOKUP(D1145,'[1]Proportionate Shares'!$D$23:$I$1359,6,FALSE)),0,VLOOKUP(D1145,'[1]Proportionate Shares'!$D$23:$I$1359,6,FALSE)),0)</f>
        <v>300396</v>
      </c>
      <c r="Y1145" s="98">
        <f>ROUND('[1]68_InOutFlowsCurPrdAndPrior'!$F$35*IF(ISNA(VLOOKUP(D1145,'[1]Proportionate Shares'!$D$23:$I$1359,6,FALSE)),0,VLOOKUP(D1145,'[1]Proportionate Shares'!$D$23:$I$1359,6,FALSE)),0)</f>
        <v>117336</v>
      </c>
      <c r="Z1145" s="98">
        <f>-VLOOKUP(D1145,'[1]Schedule of Pension Amounts LW'!$B$15:$AS$1399,37,FALSE)</f>
        <v>140450</v>
      </c>
      <c r="AA1145" s="99">
        <f t="shared" si="76"/>
        <v>639535</v>
      </c>
      <c r="AB1145" s="72">
        <f>VLOOKUP(D1145,'[1]Pension Expense Details'!$D$22:$S$1407,16,FALSE)</f>
        <v>221180</v>
      </c>
      <c r="AC1145" s="72">
        <f t="shared" si="77"/>
        <v>235182</v>
      </c>
      <c r="AD1145" s="72">
        <f>VLOOKUP(D1145,'[1]Schedule of Pension Amounts LW'!$B$15:$W$1399,22,FALSE)</f>
        <v>456362</v>
      </c>
    </row>
    <row r="1146" spans="1:30" x14ac:dyDescent="0.3">
      <c r="A1146" s="104"/>
      <c r="B1146" s="33"/>
      <c r="C1146" s="33" t="str">
        <f>VLOOKUP(D1146,'[1]Employer information'!$I$3:$J$1391,2,FALSE)</f>
        <v xml:space="preserve">Public Education                                  </v>
      </c>
      <c r="D1146" s="33" t="str">
        <f>'[1]Schedule of Pension Amounts LW'!B1139</f>
        <v>1114</v>
      </c>
      <c r="E1146" s="33" t="str">
        <f>IF(ISNA(VLOOKUP(D1146,'[1]Proportionate Shares'!$D$23:$G$1400,2,FALSE)),"",VLOOKUP(D1146,'[1]Proportionate Shares'!$D$23:$G$1400,2,FALSE))</f>
        <v>031912</v>
      </c>
      <c r="F1146" s="33" t="str">
        <f>IF(ISNA(VLOOKUP(D1146,'[1]Proportionate Shares'!$D$23:$G$1400,3,FALSE)),"",VLOOKUP(D1146,'[1]Proportionate Shares'!$D$23:$G$1400,3,FALSE))</f>
        <v/>
      </c>
      <c r="G1146" s="34" t="str">
        <f>VLOOKUP(D1146,'[1]Employer information'!$A$3:$B$1390,2,FALSE)</f>
        <v>SAN BENITO CONS ISD</v>
      </c>
      <c r="H1146" s="36">
        <f>IF(ISNA(VLOOKUP(D1146,'[1]Proportionate Shares'!$D$23:$I$1377,6,FALSE)),0,VLOOKUP(D1146,'[1]Proportionate Shares'!$D$23:$I$1377,6,FALSE))</f>
        <v>6.1933495899999999E-4</v>
      </c>
      <c r="I1146" s="105">
        <f>VLOOKUP(D1146,'[1]Schedule of Pension Amounts LW'!$B$15:$E$1399,3,FALSE)</f>
        <v>34810438</v>
      </c>
      <c r="J1146" s="105">
        <f>-IF(ISNA(VLOOKUP(D1146,'[1]Combined Contribution Amounts'!$A$2:$K$1335,5,FALSE)),0,VLOOKUP(D1146,'[1]Combined Contribution Amounts'!$A$2:$K$1335,5,FALSE))</f>
        <v>-2167747</v>
      </c>
      <c r="K1146" s="105">
        <f>-IF(ISNA(VLOOKUP(D1146,'[1]Combined Contribution Amounts'!$A$2:$K$1335,7,FALSE)),0,VLOOKUP(D1146,'[1]Combined Contribution Amounts'!$A$2:$K$1335,7,FALSE))+-IF(ISNA(VLOOKUP(D1146,'[1]Combined Contribution Amounts'!$A$2:$K$1335,8,FALSE)),0,VLOOKUP(D1146,'[1]Combined Contribution Amounts'!$A$2:$K$1335,8,FALSE))+-IF(ISNA(VLOOKUP(D1146,'[1]Combined Contribution Amounts'!$A$2:$K$1335,9,FALSE)),0,VLOOKUP(D1146,'[1]Combined Contribution Amounts'!$A$2:$K$1335,9,FALSE))</f>
        <v>0</v>
      </c>
      <c r="L1146" s="105">
        <f>VLOOKUP(D1146,'[1]Pension Expense Details'!$D$23:$S$1407,16,FALSE)</f>
        <v>2872311</v>
      </c>
      <c r="M1146" s="105">
        <f>ROUND(('[1]68_InOutFlowsCurPrdAndPriorHist'!$F$28-'[1]68_InOutFlowsCurPrdAndPriorHist'!$F$31)*$H1146,0)-VLOOKUP(D1146,'[1]Pension Expense Details'!$D$23:$S$1407,12,FALSE)</f>
        <v>-512956</v>
      </c>
      <c r="N1146" s="105">
        <f>ROUND(('[1]68_InOutFlowsCurPrdAndPriorHist'!$F$29-'[1]68_InOutFlowsCurPrdAndPriorHist'!$F$32)*$H1146,0)-VLOOKUP(D1146,'[1]Pension Expense Details'!$D$23:$S$1407,13,FALSE)</f>
        <v>-3875925</v>
      </c>
      <c r="O1146" s="105">
        <f>ROUND(('[1]68_InOutFlowsCurPrdAndPriorHist'!$F$30-'[1]68_InOutFlowsCurPrdAndPriorHist'!$F$33)*$H1146,0)-VLOOKUP(D1146,'[1]Pension Expense Details'!$D$23:$S$1407,14,FALSE)</f>
        <v>1676070</v>
      </c>
      <c r="P1146" s="105">
        <f>ROUND((VLOOKUP(D1146,'[1]Schedule of Pension Amounts LW'!$B$15:$AC$1399,28,FALSE)-VLOOKUP(D1146,'[1]Schedule of Pension Amounts LW'!$B$15:$AC$1399,27,FALSE))*'[1]Schedule of Pension Amounts LW'!AD$4,0)+VLOOKUP(D1146,'[1]Schedule of Pension Amounts LW'!$B$15:$AH$1399,33,FALSE)-VLOOKUP(D1146,'[1]Pension Expense Details'!$D$23:$S$1407,15,FALSE)</f>
        <v>-607224</v>
      </c>
      <c r="Q1146" s="98">
        <f t="shared" si="74"/>
        <v>32194967</v>
      </c>
      <c r="R1146" s="98">
        <f>ROUND('[1]68_InOutFlowsCurPrdAndPrior'!$D$32*IF(ISNA(VLOOKUP(D1146,'[1]Proportionate Shares'!$D$23:$I$1359,6,FALSE)),0,VLOOKUP(D1146,'[1]Proportionate Shares'!$D$23:$I$1359,6,FALSE)),0)</f>
        <v>135248</v>
      </c>
      <c r="S1146" s="98">
        <f>ROUND('[1]68_InOutFlowsCurPrdAndPrior'!$D$33*IF(ISNA(VLOOKUP(D1146,'[1]Proportionate Shares'!$D$23:$I$1359,6,FALSE)),0,VLOOKUP(D1146,'[1]Proportionate Shares'!$D$23:$I$1359,6,FALSE)),0)</f>
        <v>9988460</v>
      </c>
      <c r="T1146" s="98">
        <f>ROUND('[1]68_InOutFlowsCurPrdAndPrior'!$D$35*IF(ISNA(VLOOKUP(D1146,'[1]Proportionate Shares'!$D$23:$I$1359,6,FALSE)),0,VLOOKUP(D1146,'[1]Proportionate Shares'!$D$23:$I$1359,6,FALSE)),0)</f>
        <v>1935571</v>
      </c>
      <c r="U1146" s="98">
        <f>VLOOKUP(D1146,'[1]Schedule of Pension Amounts LW'!$B$15:$AS$1399,36,FALSE)</f>
        <v>2954216</v>
      </c>
      <c r="V1146" s="99">
        <f t="shared" si="75"/>
        <v>15013495</v>
      </c>
      <c r="W1146" s="98">
        <f>ROUND('[1]68_InOutFlowsCurPrdAndPrior'!$F$32*IF(ISNA(VLOOKUP(D1146,'[1]Proportionate Shares'!$D$23:$I$1359,6,FALSE)),0,VLOOKUP(D1146,'[1]Proportionate Shares'!$D$23:$I$1359,6,FALSE)),0)</f>
        <v>1117860</v>
      </c>
      <c r="X1146" s="98">
        <f>ROUND('[1]68_InOutFlowsCurPrdAndPrior'!$F$33*IF(ISNA(VLOOKUP(D1146,'[1]Proportionate Shares'!$D$23:$I$1359,6,FALSE)),0,VLOOKUP(D1146,'[1]Proportionate Shares'!$D$23:$I$1359,6,FALSE)),0)</f>
        <v>4127704</v>
      </c>
      <c r="Y1146" s="98">
        <f>ROUND('[1]68_InOutFlowsCurPrdAndPrior'!$F$35*IF(ISNA(VLOOKUP(D1146,'[1]Proportionate Shares'!$D$23:$I$1359,6,FALSE)),0,VLOOKUP(D1146,'[1]Proportionate Shares'!$D$23:$I$1359,6,FALSE)),0)</f>
        <v>1612297</v>
      </c>
      <c r="Z1146" s="98">
        <f>-VLOOKUP(D1146,'[1]Schedule of Pension Amounts LW'!$B$15:$AS$1399,37,FALSE)</f>
        <v>1320413</v>
      </c>
      <c r="AA1146" s="99">
        <f t="shared" si="76"/>
        <v>8178274</v>
      </c>
      <c r="AB1146" s="72">
        <f>VLOOKUP(D1146,'[1]Pension Expense Details'!$D$22:$S$1407,16,FALSE)</f>
        <v>2872311</v>
      </c>
      <c r="AC1146" s="72">
        <f t="shared" si="77"/>
        <v>3674176</v>
      </c>
      <c r="AD1146" s="72">
        <f>VLOOKUP(D1146,'[1]Schedule of Pension Amounts LW'!$B$15:$W$1399,22,FALSE)</f>
        <v>6546487</v>
      </c>
    </row>
    <row r="1147" spans="1:30" x14ac:dyDescent="0.3">
      <c r="A1147" s="104"/>
      <c r="B1147" s="33"/>
      <c r="C1147" s="33" t="str">
        <f>VLOOKUP(D1147,'[1]Employer information'!$I$3:$J$1391,2,FALSE)</f>
        <v xml:space="preserve">Public Education                                  </v>
      </c>
      <c r="D1147" s="33" t="str">
        <f>'[1]Schedule of Pension Amounts LW'!B1140</f>
        <v>1116</v>
      </c>
      <c r="E1147" s="33" t="str">
        <f>IF(ISNA(VLOOKUP(D1147,'[1]Proportionate Shares'!$D$23:$G$1400,2,FALSE)),"",VLOOKUP(D1147,'[1]Proportionate Shares'!$D$23:$G$1400,2,FALSE))</f>
        <v>066902</v>
      </c>
      <c r="F1147" s="33" t="str">
        <f>IF(ISNA(VLOOKUP(D1147,'[1]Proportionate Shares'!$D$23:$G$1400,3,FALSE)),"",VLOOKUP(D1147,'[1]Proportionate Shares'!$D$23:$G$1400,3,FALSE))</f>
        <v/>
      </c>
      <c r="G1147" s="34" t="str">
        <f>VLOOKUP(D1147,'[1]Employer information'!$A$3:$B$1390,2,FALSE)</f>
        <v>SAN DIEGO ISD</v>
      </c>
      <c r="H1147" s="36">
        <f>IF(ISNA(VLOOKUP(D1147,'[1]Proportionate Shares'!$D$23:$I$1377,6,FALSE)),0,VLOOKUP(D1147,'[1]Proportionate Shares'!$D$23:$I$1377,6,FALSE))</f>
        <v>9.0651450000000001E-5</v>
      </c>
      <c r="I1147" s="105">
        <f>VLOOKUP(D1147,'[1]Schedule of Pension Amounts LW'!$B$15:$E$1399,3,FALSE)</f>
        <v>3890970</v>
      </c>
      <c r="J1147" s="105">
        <f>-IF(ISNA(VLOOKUP(D1147,'[1]Combined Contribution Amounts'!$A$2:$K$1335,5,FALSE)),0,VLOOKUP(D1147,'[1]Combined Contribution Amounts'!$A$2:$K$1335,5,FALSE))</f>
        <v>-317291</v>
      </c>
      <c r="K1147" s="105">
        <f>-IF(ISNA(VLOOKUP(D1147,'[1]Combined Contribution Amounts'!$A$2:$K$1335,7,FALSE)),0,VLOOKUP(D1147,'[1]Combined Contribution Amounts'!$A$2:$K$1335,7,FALSE))+-IF(ISNA(VLOOKUP(D1147,'[1]Combined Contribution Amounts'!$A$2:$K$1335,8,FALSE)),0,VLOOKUP(D1147,'[1]Combined Contribution Amounts'!$A$2:$K$1335,8,FALSE))+-IF(ISNA(VLOOKUP(D1147,'[1]Combined Contribution Amounts'!$A$2:$K$1335,9,FALSE)),0,VLOOKUP(D1147,'[1]Combined Contribution Amounts'!$A$2:$K$1335,9,FALSE))</f>
        <v>0</v>
      </c>
      <c r="L1147" s="105">
        <f>VLOOKUP(D1147,'[1]Pension Expense Details'!$D$23:$S$1407,16,FALSE)</f>
        <v>609688</v>
      </c>
      <c r="M1147" s="105">
        <f>ROUND(('[1]68_InOutFlowsCurPrdAndPriorHist'!$F$28-'[1]68_InOutFlowsCurPrdAndPriorHist'!$F$31)*$H1147,0)-VLOOKUP(D1147,'[1]Pension Expense Details'!$D$23:$S$1407,12,FALSE)</f>
        <v>-75081</v>
      </c>
      <c r="N1147" s="105">
        <f>ROUND(('[1]68_InOutFlowsCurPrdAndPriorHist'!$F$29-'[1]68_InOutFlowsCurPrdAndPriorHist'!$F$32)*$H1147,0)-VLOOKUP(D1147,'[1]Pension Expense Details'!$D$23:$S$1407,13,FALSE)</f>
        <v>-567315</v>
      </c>
      <c r="O1147" s="105">
        <f>ROUND(('[1]68_InOutFlowsCurPrdAndPriorHist'!$F$30-'[1]68_InOutFlowsCurPrdAndPriorHist'!$F$33)*$H1147,0)-VLOOKUP(D1147,'[1]Pension Expense Details'!$D$23:$S$1407,14,FALSE)</f>
        <v>245325</v>
      </c>
      <c r="P1147" s="105">
        <f>ROUND((VLOOKUP(D1147,'[1]Schedule of Pension Amounts LW'!$B$15:$AC$1399,28,FALSE)-VLOOKUP(D1147,'[1]Schedule of Pension Amounts LW'!$B$15:$AC$1399,27,FALSE))*'[1]Schedule of Pension Amounts LW'!AD$4,0)+VLOOKUP(D1147,'[1]Schedule of Pension Amounts LW'!$B$15:$AH$1399,33,FALSE)-VLOOKUP(D1147,'[1]Pension Expense Details'!$D$23:$S$1407,15,FALSE)</f>
        <v>926050</v>
      </c>
      <c r="Q1147" s="98">
        <f t="shared" si="74"/>
        <v>4712346</v>
      </c>
      <c r="R1147" s="98">
        <f>ROUND('[1]68_InOutFlowsCurPrdAndPrior'!$D$32*IF(ISNA(VLOOKUP(D1147,'[1]Proportionate Shares'!$D$23:$I$1359,6,FALSE)),0,VLOOKUP(D1147,'[1]Proportionate Shares'!$D$23:$I$1359,6,FALSE)),0)</f>
        <v>19796</v>
      </c>
      <c r="S1147" s="98">
        <f>ROUND('[1]68_InOutFlowsCurPrdAndPrior'!$D$33*IF(ISNA(VLOOKUP(D1147,'[1]Proportionate Shares'!$D$23:$I$1359,6,FALSE)),0,VLOOKUP(D1147,'[1]Proportionate Shares'!$D$23:$I$1359,6,FALSE)),0)</f>
        <v>1462001</v>
      </c>
      <c r="T1147" s="98">
        <f>ROUND('[1]68_InOutFlowsCurPrdAndPrior'!$D$35*IF(ISNA(VLOOKUP(D1147,'[1]Proportionate Shares'!$D$23:$I$1359,6,FALSE)),0,VLOOKUP(D1147,'[1]Proportionate Shares'!$D$23:$I$1359,6,FALSE)),0)</f>
        <v>283308</v>
      </c>
      <c r="U1147" s="98">
        <f>VLOOKUP(D1147,'[1]Schedule of Pension Amounts LW'!$B$15:$AS$1399,36,FALSE)</f>
        <v>841902</v>
      </c>
      <c r="V1147" s="99">
        <f t="shared" si="75"/>
        <v>2607007</v>
      </c>
      <c r="W1147" s="98">
        <f>ROUND('[1]68_InOutFlowsCurPrdAndPrior'!$F$32*IF(ISNA(VLOOKUP(D1147,'[1]Proportionate Shares'!$D$23:$I$1359,6,FALSE)),0,VLOOKUP(D1147,'[1]Proportionate Shares'!$D$23:$I$1359,6,FALSE)),0)</f>
        <v>163620</v>
      </c>
      <c r="X1147" s="98">
        <f>ROUND('[1]68_InOutFlowsCurPrdAndPrior'!$F$33*IF(ISNA(VLOOKUP(D1147,'[1]Proportionate Shares'!$D$23:$I$1359,6,FALSE)),0,VLOOKUP(D1147,'[1]Proportionate Shares'!$D$23:$I$1359,6,FALSE)),0)</f>
        <v>604168</v>
      </c>
      <c r="Y1147" s="98">
        <f>ROUND('[1]68_InOutFlowsCurPrdAndPrior'!$F$35*IF(ISNA(VLOOKUP(D1147,'[1]Proportionate Shares'!$D$23:$I$1359,6,FALSE)),0,VLOOKUP(D1147,'[1]Proportionate Shares'!$D$23:$I$1359,6,FALSE)),0)</f>
        <v>235990</v>
      </c>
      <c r="Z1147" s="98">
        <f>-VLOOKUP(D1147,'[1]Schedule of Pension Amounts LW'!$B$15:$AS$1399,37,FALSE)</f>
        <v>116645</v>
      </c>
      <c r="AA1147" s="99">
        <f t="shared" si="76"/>
        <v>1120423</v>
      </c>
      <c r="AB1147" s="72">
        <f>VLOOKUP(D1147,'[1]Pension Expense Details'!$D$22:$S$1407,16,FALSE)</f>
        <v>609688</v>
      </c>
      <c r="AC1147" s="72">
        <f t="shared" si="77"/>
        <v>417233</v>
      </c>
      <c r="AD1147" s="72">
        <f>VLOOKUP(D1147,'[1]Schedule of Pension Amounts LW'!$B$15:$W$1399,22,FALSE)</f>
        <v>1026921</v>
      </c>
    </row>
    <row r="1148" spans="1:30" x14ac:dyDescent="0.3">
      <c r="A1148" s="104"/>
      <c r="B1148" s="33"/>
      <c r="C1148" s="33" t="str">
        <f>VLOOKUP(D1148,'[1]Employer information'!$I$3:$J$1391,2,FALSE)</f>
        <v xml:space="preserve">Public Education                                  </v>
      </c>
      <c r="D1148" s="33" t="str">
        <f>'[1]Schedule of Pension Amounts LW'!B1141</f>
        <v>1117</v>
      </c>
      <c r="E1148" s="33" t="str">
        <f>IF(ISNA(VLOOKUP(D1148,'[1]Proportionate Shares'!$D$23:$G$1400,2,FALSE)),"",VLOOKUP(D1148,'[1]Proportionate Shares'!$D$23:$G$1400,2,FALSE))</f>
        <v>071904</v>
      </c>
      <c r="F1148" s="33" t="str">
        <f>IF(ISNA(VLOOKUP(D1148,'[1]Proportionate Shares'!$D$23:$G$1400,3,FALSE)),"",VLOOKUP(D1148,'[1]Proportionate Shares'!$D$23:$G$1400,3,FALSE))</f>
        <v/>
      </c>
      <c r="G1148" s="34" t="str">
        <f>VLOOKUP(D1148,'[1]Employer information'!$A$3:$B$1390,2,FALSE)</f>
        <v>SAN ELIZARIO ISD</v>
      </c>
      <c r="H1148" s="36">
        <f>IF(ISNA(VLOOKUP(D1148,'[1]Proportionate Shares'!$D$23:$I$1377,6,FALSE)),0,VLOOKUP(D1148,'[1]Proportionate Shares'!$D$23:$I$1377,6,FALSE))</f>
        <v>2.38266367E-4</v>
      </c>
      <c r="I1148" s="105">
        <f>VLOOKUP(D1148,'[1]Schedule of Pension Amounts LW'!$B$15:$E$1399,3,FALSE)</f>
        <v>13814873</v>
      </c>
      <c r="J1148" s="105">
        <f>-IF(ISNA(VLOOKUP(D1148,'[1]Combined Contribution Amounts'!$A$2:$K$1335,5,FALSE)),0,VLOOKUP(D1148,'[1]Combined Contribution Amounts'!$A$2:$K$1335,5,FALSE))</f>
        <v>-833961</v>
      </c>
      <c r="K1148" s="105">
        <f>-IF(ISNA(VLOOKUP(D1148,'[1]Combined Contribution Amounts'!$A$2:$K$1335,7,FALSE)),0,VLOOKUP(D1148,'[1]Combined Contribution Amounts'!$A$2:$K$1335,7,FALSE))+-IF(ISNA(VLOOKUP(D1148,'[1]Combined Contribution Amounts'!$A$2:$K$1335,8,FALSE)),0,VLOOKUP(D1148,'[1]Combined Contribution Amounts'!$A$2:$K$1335,8,FALSE))+-IF(ISNA(VLOOKUP(D1148,'[1]Combined Contribution Amounts'!$A$2:$K$1335,9,FALSE)),0,VLOOKUP(D1148,'[1]Combined Contribution Amounts'!$A$2:$K$1335,9,FALSE))</f>
        <v>0</v>
      </c>
      <c r="L1148" s="105">
        <f>VLOOKUP(D1148,'[1]Pension Expense Details'!$D$23:$S$1407,16,FALSE)</f>
        <v>1038557</v>
      </c>
      <c r="M1148" s="105">
        <f>ROUND(('[1]68_InOutFlowsCurPrdAndPriorHist'!$F$28-'[1]68_InOutFlowsCurPrdAndPriorHist'!$F$31)*$H1148,0)-VLOOKUP(D1148,'[1]Pension Expense Details'!$D$23:$S$1407,12,FALSE)</f>
        <v>-197341</v>
      </c>
      <c r="N1148" s="105">
        <f>ROUND(('[1]68_InOutFlowsCurPrdAndPriorHist'!$F$29-'[1]68_InOutFlowsCurPrdAndPriorHist'!$F$32)*$H1148,0)-VLOOKUP(D1148,'[1]Pension Expense Details'!$D$23:$S$1407,13,FALSE)</f>
        <v>-1491119</v>
      </c>
      <c r="O1148" s="105">
        <f>ROUND(('[1]68_InOutFlowsCurPrdAndPriorHist'!$F$30-'[1]68_InOutFlowsCurPrdAndPriorHist'!$F$33)*$H1148,0)-VLOOKUP(D1148,'[1]Pension Expense Details'!$D$23:$S$1407,14,FALSE)</f>
        <v>644806</v>
      </c>
      <c r="P1148" s="105">
        <f>ROUND((VLOOKUP(D1148,'[1]Schedule of Pension Amounts LW'!$B$15:$AC$1399,28,FALSE)-VLOOKUP(D1148,'[1]Schedule of Pension Amounts LW'!$B$15:$AC$1399,27,FALSE))*'[1]Schedule of Pension Amounts LW'!AD$4,0)+VLOOKUP(D1148,'[1]Schedule of Pension Amounts LW'!$B$15:$AH$1399,33,FALSE)-VLOOKUP(D1148,'[1]Pension Expense Details'!$D$23:$S$1407,15,FALSE)</f>
        <v>-589984</v>
      </c>
      <c r="Q1148" s="98">
        <f t="shared" si="74"/>
        <v>12385831</v>
      </c>
      <c r="R1148" s="98">
        <f>ROUND('[1]68_InOutFlowsCurPrdAndPrior'!$D$32*IF(ISNA(VLOOKUP(D1148,'[1]Proportionate Shares'!$D$23:$I$1359,6,FALSE)),0,VLOOKUP(D1148,'[1]Proportionate Shares'!$D$23:$I$1359,6,FALSE)),0)</f>
        <v>52032</v>
      </c>
      <c r="S1148" s="98">
        <f>ROUND('[1]68_InOutFlowsCurPrdAndPrior'!$D$33*IF(ISNA(VLOOKUP(D1148,'[1]Proportionate Shares'!$D$23:$I$1359,6,FALSE)),0,VLOOKUP(D1148,'[1]Proportionate Shares'!$D$23:$I$1359,6,FALSE)),0)</f>
        <v>3842693</v>
      </c>
      <c r="T1148" s="98">
        <f>ROUND('[1]68_InOutFlowsCurPrdAndPrior'!$D$35*IF(ISNA(VLOOKUP(D1148,'[1]Proportionate Shares'!$D$23:$I$1359,6,FALSE)),0,VLOOKUP(D1148,'[1]Proportionate Shares'!$D$23:$I$1359,6,FALSE)),0)</f>
        <v>744640</v>
      </c>
      <c r="U1148" s="98">
        <f>VLOOKUP(D1148,'[1]Schedule of Pension Amounts LW'!$B$15:$AS$1399,36,FALSE)</f>
        <v>178182</v>
      </c>
      <c r="V1148" s="99">
        <f t="shared" si="75"/>
        <v>4817547</v>
      </c>
      <c r="W1148" s="98">
        <f>ROUND('[1]68_InOutFlowsCurPrdAndPrior'!$F$32*IF(ISNA(VLOOKUP(D1148,'[1]Proportionate Shares'!$D$23:$I$1359,6,FALSE)),0,VLOOKUP(D1148,'[1]Proportionate Shares'!$D$23:$I$1359,6,FALSE)),0)</f>
        <v>430056</v>
      </c>
      <c r="X1148" s="98">
        <f>ROUND('[1]68_InOutFlowsCurPrdAndPrior'!$F$33*IF(ISNA(VLOOKUP(D1148,'[1]Proportionate Shares'!$D$23:$I$1359,6,FALSE)),0,VLOOKUP(D1148,'[1]Proportionate Shares'!$D$23:$I$1359,6,FALSE)),0)</f>
        <v>1587983</v>
      </c>
      <c r="Y1148" s="98">
        <f>ROUND('[1]68_InOutFlowsCurPrdAndPrior'!$F$35*IF(ISNA(VLOOKUP(D1148,'[1]Proportionate Shares'!$D$23:$I$1359,6,FALSE)),0,VLOOKUP(D1148,'[1]Proportionate Shares'!$D$23:$I$1359,6,FALSE)),0)</f>
        <v>620272</v>
      </c>
      <c r="Z1148" s="98">
        <f>-VLOOKUP(D1148,'[1]Schedule of Pension Amounts LW'!$B$15:$AS$1399,37,FALSE)</f>
        <v>603733</v>
      </c>
      <c r="AA1148" s="99">
        <f t="shared" si="76"/>
        <v>3242044</v>
      </c>
      <c r="AB1148" s="72">
        <f>VLOOKUP(D1148,'[1]Pension Expense Details'!$D$22:$S$1407,16,FALSE)</f>
        <v>1038557</v>
      </c>
      <c r="AC1148" s="72">
        <f t="shared" si="77"/>
        <v>1107916</v>
      </c>
      <c r="AD1148" s="72">
        <f>VLOOKUP(D1148,'[1]Schedule of Pension Amounts LW'!$B$15:$W$1399,22,FALSE)</f>
        <v>2146473</v>
      </c>
    </row>
    <row r="1149" spans="1:30" x14ac:dyDescent="0.3">
      <c r="A1149" s="104"/>
      <c r="B1149" s="33"/>
      <c r="C1149" s="33" t="str">
        <f>VLOOKUP(D1149,'[1]Employer information'!$I$3:$J$1391,2,FALSE)</f>
        <v xml:space="preserve">Public Education                                  </v>
      </c>
      <c r="D1149" s="33" t="str">
        <f>'[1]Schedule of Pension Amounts LW'!B1142</f>
        <v>1846</v>
      </c>
      <c r="E1149" s="33" t="str">
        <f>IF(ISNA(VLOOKUP(D1149,'[1]Proportionate Shares'!$D$23:$G$1400,2,FALSE)),"",VLOOKUP(D1149,'[1]Proportionate Shares'!$D$23:$G$1400,2,FALSE))</f>
        <v>233901</v>
      </c>
      <c r="F1149" s="33" t="str">
        <f>IF(ISNA(VLOOKUP(D1149,'[1]Proportionate Shares'!$D$23:$G$1400,3,FALSE)),"",VLOOKUP(D1149,'[1]Proportionate Shares'!$D$23:$G$1400,3,FALSE))</f>
        <v/>
      </c>
      <c r="G1149" s="34" t="str">
        <f>VLOOKUP(D1149,'[1]Employer information'!$A$3:$B$1390,2,FALSE)</f>
        <v>SAN FELIPE DEL RIO CISD</v>
      </c>
      <c r="H1149" s="36">
        <f>IF(ISNA(VLOOKUP(D1149,'[1]Proportionate Shares'!$D$23:$I$1377,6,FALSE)),0,VLOOKUP(D1149,'[1]Proportionate Shares'!$D$23:$I$1377,6,FALSE))</f>
        <v>5.8949455800000002E-4</v>
      </c>
      <c r="I1149" s="105">
        <f>VLOOKUP(D1149,'[1]Schedule of Pension Amounts LW'!$B$15:$E$1399,3,FALSE)</f>
        <v>33072215</v>
      </c>
      <c r="J1149" s="105">
        <f>-IF(ISNA(VLOOKUP(D1149,'[1]Combined Contribution Amounts'!$A$2:$K$1335,5,FALSE)),0,VLOOKUP(D1149,'[1]Combined Contribution Amounts'!$A$2:$K$1335,5,FALSE))</f>
        <v>-2063302</v>
      </c>
      <c r="K1149" s="105">
        <f>-IF(ISNA(VLOOKUP(D1149,'[1]Combined Contribution Amounts'!$A$2:$K$1335,7,FALSE)),0,VLOOKUP(D1149,'[1]Combined Contribution Amounts'!$A$2:$K$1335,7,FALSE))+-IF(ISNA(VLOOKUP(D1149,'[1]Combined Contribution Amounts'!$A$2:$K$1335,8,FALSE)),0,VLOOKUP(D1149,'[1]Combined Contribution Amounts'!$A$2:$K$1335,8,FALSE))+-IF(ISNA(VLOOKUP(D1149,'[1]Combined Contribution Amounts'!$A$2:$K$1335,9,FALSE)),0,VLOOKUP(D1149,'[1]Combined Contribution Amounts'!$A$2:$K$1335,9,FALSE))</f>
        <v>0</v>
      </c>
      <c r="L1149" s="105">
        <f>VLOOKUP(D1149,'[1]Pension Expense Details'!$D$23:$S$1407,16,FALSE)</f>
        <v>2743509</v>
      </c>
      <c r="M1149" s="105">
        <f>ROUND(('[1]68_InOutFlowsCurPrdAndPriorHist'!$F$28-'[1]68_InOutFlowsCurPrdAndPriorHist'!$F$31)*$H1149,0)-VLOOKUP(D1149,'[1]Pension Expense Details'!$D$23:$S$1407,12,FALSE)</f>
        <v>-488242</v>
      </c>
      <c r="N1149" s="105">
        <f>ROUND(('[1]68_InOutFlowsCurPrdAndPriorHist'!$F$29-'[1]68_InOutFlowsCurPrdAndPriorHist'!$F$32)*$H1149,0)-VLOOKUP(D1149,'[1]Pension Expense Details'!$D$23:$S$1407,13,FALSE)</f>
        <v>-3689177</v>
      </c>
      <c r="O1149" s="105">
        <f>ROUND(('[1]68_InOutFlowsCurPrdAndPriorHist'!$F$30-'[1]68_InOutFlowsCurPrdAndPriorHist'!$F$33)*$H1149,0)-VLOOKUP(D1149,'[1]Pension Expense Details'!$D$23:$S$1407,14,FALSE)</f>
        <v>1595314</v>
      </c>
      <c r="P1149" s="105">
        <f>ROUND((VLOOKUP(D1149,'[1]Schedule of Pension Amounts LW'!$B$15:$AC$1399,28,FALSE)-VLOOKUP(D1149,'[1]Schedule of Pension Amounts LW'!$B$15:$AC$1399,27,FALSE))*'[1]Schedule of Pension Amounts LW'!AD$4,0)+VLOOKUP(D1149,'[1]Schedule of Pension Amounts LW'!$B$15:$AH$1399,33,FALSE)-VLOOKUP(D1149,'[1]Pension Expense Details'!$D$23:$S$1407,15,FALSE)</f>
        <v>-526547</v>
      </c>
      <c r="Q1149" s="98">
        <f t="shared" si="74"/>
        <v>30643770</v>
      </c>
      <c r="R1149" s="98">
        <f>ROUND('[1]68_InOutFlowsCurPrdAndPrior'!$D$32*IF(ISNA(VLOOKUP(D1149,'[1]Proportionate Shares'!$D$23:$I$1359,6,FALSE)),0,VLOOKUP(D1149,'[1]Proportionate Shares'!$D$23:$I$1359,6,FALSE)),0)</f>
        <v>128731</v>
      </c>
      <c r="S1149" s="98">
        <f>ROUND('[1]68_InOutFlowsCurPrdAndPrior'!$D$33*IF(ISNA(VLOOKUP(D1149,'[1]Proportionate Shares'!$D$23:$I$1359,6,FALSE)),0,VLOOKUP(D1149,'[1]Proportionate Shares'!$D$23:$I$1359,6,FALSE)),0)</f>
        <v>9507202</v>
      </c>
      <c r="T1149" s="98">
        <f>ROUND('[1]68_InOutFlowsCurPrdAndPrior'!$D$35*IF(ISNA(VLOOKUP(D1149,'[1]Proportionate Shares'!$D$23:$I$1359,6,FALSE)),0,VLOOKUP(D1149,'[1]Proportionate Shares'!$D$23:$I$1359,6,FALSE)),0)</f>
        <v>1842313</v>
      </c>
      <c r="U1149" s="98">
        <f>VLOOKUP(D1149,'[1]Schedule of Pension Amounts LW'!$B$15:$AS$1399,36,FALSE)</f>
        <v>1692534</v>
      </c>
      <c r="V1149" s="99">
        <f t="shared" si="75"/>
        <v>13170780</v>
      </c>
      <c r="W1149" s="98">
        <f>ROUND('[1]68_InOutFlowsCurPrdAndPrior'!$F$32*IF(ISNA(VLOOKUP(D1149,'[1]Proportionate Shares'!$D$23:$I$1359,6,FALSE)),0,VLOOKUP(D1149,'[1]Proportionate Shares'!$D$23:$I$1359,6,FALSE)),0)</f>
        <v>1064000</v>
      </c>
      <c r="X1149" s="98">
        <f>ROUND('[1]68_InOutFlowsCurPrdAndPrior'!$F$33*IF(ISNA(VLOOKUP(D1149,'[1]Proportionate Shares'!$D$23:$I$1359,6,FALSE)),0,VLOOKUP(D1149,'[1]Proportionate Shares'!$D$23:$I$1359,6,FALSE)),0)</f>
        <v>3928826</v>
      </c>
      <c r="Y1149" s="98">
        <f>ROUND('[1]68_InOutFlowsCurPrdAndPrior'!$F$35*IF(ISNA(VLOOKUP(D1149,'[1]Proportionate Shares'!$D$23:$I$1359,6,FALSE)),0,VLOOKUP(D1149,'[1]Proportionate Shares'!$D$23:$I$1359,6,FALSE)),0)</f>
        <v>1534614</v>
      </c>
      <c r="Z1149" s="98">
        <f>-VLOOKUP(D1149,'[1]Schedule of Pension Amounts LW'!$B$15:$AS$1399,37,FALSE)</f>
        <v>849362</v>
      </c>
      <c r="AA1149" s="99">
        <f t="shared" si="76"/>
        <v>7376802</v>
      </c>
      <c r="AB1149" s="72">
        <f>VLOOKUP(D1149,'[1]Pension Expense Details'!$D$22:$S$1407,16,FALSE)</f>
        <v>2743509</v>
      </c>
      <c r="AC1149" s="72">
        <f t="shared" si="77"/>
        <v>3373078</v>
      </c>
      <c r="AD1149" s="72">
        <f>VLOOKUP(D1149,'[1]Schedule of Pension Amounts LW'!$B$15:$W$1399,22,FALSE)</f>
        <v>6116587</v>
      </c>
    </row>
    <row r="1150" spans="1:30" x14ac:dyDescent="0.3">
      <c r="A1150" s="104"/>
      <c r="B1150" s="33"/>
      <c r="C1150" s="33" t="str">
        <f>VLOOKUP(D1150,'[1]Employer information'!$I$3:$J$1391,2,FALSE)</f>
        <v xml:space="preserve">Public Education                                  </v>
      </c>
      <c r="D1150" s="33" t="str">
        <f>'[1]Schedule of Pension Amounts LW'!B1143</f>
        <v>1463</v>
      </c>
      <c r="E1150" s="33" t="str">
        <f>IF(ISNA(VLOOKUP(D1150,'[1]Proportionate Shares'!$D$23:$G$1400,2,FALSE)),"",VLOOKUP(D1150,'[1]Proportionate Shares'!$D$23:$G$1400,2,FALSE))</f>
        <v>214902</v>
      </c>
      <c r="F1150" s="33" t="str">
        <f>IF(ISNA(VLOOKUP(D1150,'[1]Proportionate Shares'!$D$23:$G$1400,3,FALSE)),"",VLOOKUP(D1150,'[1]Proportionate Shares'!$D$23:$G$1400,3,FALSE))</f>
        <v/>
      </c>
      <c r="G1150" s="34" t="str">
        <f>VLOOKUP(D1150,'[1]Employer information'!$A$3:$B$1390,2,FALSE)</f>
        <v>SAN ISIDRO ISD</v>
      </c>
      <c r="H1150" s="36">
        <f>IF(ISNA(VLOOKUP(D1150,'[1]Proportionate Shares'!$D$23:$I$1377,6,FALSE)),0,VLOOKUP(D1150,'[1]Proportionate Shares'!$D$23:$I$1377,6,FALSE))</f>
        <v>1.6966843999999999E-5</v>
      </c>
      <c r="I1150" s="105">
        <f>VLOOKUP(D1150,'[1]Schedule of Pension Amounts LW'!$B$15:$E$1399,3,FALSE)</f>
        <v>933684</v>
      </c>
      <c r="J1150" s="105">
        <f>-IF(ISNA(VLOOKUP(D1150,'[1]Combined Contribution Amounts'!$A$2:$K$1335,5,FALSE)),0,VLOOKUP(D1150,'[1]Combined Contribution Amounts'!$A$2:$K$1335,5,FALSE))</f>
        <v>-59386</v>
      </c>
      <c r="K1150" s="105">
        <f>-IF(ISNA(VLOOKUP(D1150,'[1]Combined Contribution Amounts'!$A$2:$K$1335,7,FALSE)),0,VLOOKUP(D1150,'[1]Combined Contribution Amounts'!$A$2:$K$1335,7,FALSE))+-IF(ISNA(VLOOKUP(D1150,'[1]Combined Contribution Amounts'!$A$2:$K$1335,8,FALSE)),0,VLOOKUP(D1150,'[1]Combined Contribution Amounts'!$A$2:$K$1335,8,FALSE))+-IF(ISNA(VLOOKUP(D1150,'[1]Combined Contribution Amounts'!$A$2:$K$1335,9,FALSE)),0,VLOOKUP(D1150,'[1]Combined Contribution Amounts'!$A$2:$K$1335,9,FALSE))</f>
        <v>0</v>
      </c>
      <c r="L1150" s="105">
        <f>VLOOKUP(D1150,'[1]Pension Expense Details'!$D$23:$S$1407,16,FALSE)</f>
        <v>81825</v>
      </c>
      <c r="M1150" s="105">
        <f>ROUND(('[1]68_InOutFlowsCurPrdAndPriorHist'!$F$28-'[1]68_InOutFlowsCurPrdAndPriorHist'!$F$31)*$H1150,0)-VLOOKUP(D1150,'[1]Pension Expense Details'!$D$23:$S$1407,12,FALSE)</f>
        <v>-14052</v>
      </c>
      <c r="N1150" s="105">
        <f>ROUND(('[1]68_InOutFlowsCurPrdAndPriorHist'!$F$29-'[1]68_InOutFlowsCurPrdAndPriorHist'!$F$32)*$H1150,0)-VLOOKUP(D1150,'[1]Pension Expense Details'!$D$23:$S$1407,13,FALSE)</f>
        <v>-106182</v>
      </c>
      <c r="O1150" s="105">
        <f>ROUND(('[1]68_InOutFlowsCurPrdAndPriorHist'!$F$30-'[1]68_InOutFlowsCurPrdAndPriorHist'!$F$33)*$H1150,0)-VLOOKUP(D1150,'[1]Pension Expense Details'!$D$23:$S$1407,14,FALSE)</f>
        <v>45916</v>
      </c>
      <c r="P1150" s="105">
        <f>ROUND((VLOOKUP(D1150,'[1]Schedule of Pension Amounts LW'!$B$15:$AC$1399,28,FALSE)-VLOOKUP(D1150,'[1]Schedule of Pension Amounts LW'!$B$15:$AC$1399,27,FALSE))*'[1]Schedule of Pension Amounts LW'!AD$4,0)+VLOOKUP(D1150,'[1]Schedule of Pension Amounts LW'!$B$15:$AH$1399,33,FALSE)-VLOOKUP(D1150,'[1]Pension Expense Details'!$D$23:$S$1407,15,FALSE)</f>
        <v>185</v>
      </c>
      <c r="Q1150" s="98">
        <f t="shared" si="74"/>
        <v>881990</v>
      </c>
      <c r="R1150" s="98">
        <f>ROUND('[1]68_InOutFlowsCurPrdAndPrior'!$D$32*IF(ISNA(VLOOKUP(D1150,'[1]Proportionate Shares'!$D$23:$I$1359,6,FALSE)),0,VLOOKUP(D1150,'[1]Proportionate Shares'!$D$23:$I$1359,6,FALSE)),0)</f>
        <v>3705</v>
      </c>
      <c r="S1150" s="98">
        <f>ROUND('[1]68_InOutFlowsCurPrdAndPrior'!$D$33*IF(ISNA(VLOOKUP(D1150,'[1]Proportionate Shares'!$D$23:$I$1359,6,FALSE)),0,VLOOKUP(D1150,'[1]Proportionate Shares'!$D$23:$I$1359,6,FALSE)),0)</f>
        <v>273636</v>
      </c>
      <c r="T1150" s="98">
        <f>ROUND('[1]68_InOutFlowsCurPrdAndPrior'!$D$35*IF(ISNA(VLOOKUP(D1150,'[1]Proportionate Shares'!$D$23:$I$1359,6,FALSE)),0,VLOOKUP(D1150,'[1]Proportionate Shares'!$D$23:$I$1359,6,FALSE)),0)</f>
        <v>53025</v>
      </c>
      <c r="U1150" s="98">
        <f>VLOOKUP(D1150,'[1]Schedule of Pension Amounts LW'!$B$15:$AS$1399,36,FALSE)</f>
        <v>251655</v>
      </c>
      <c r="V1150" s="99">
        <f t="shared" si="75"/>
        <v>582021</v>
      </c>
      <c r="W1150" s="98">
        <f>ROUND('[1]68_InOutFlowsCurPrdAndPrior'!$F$32*IF(ISNA(VLOOKUP(D1150,'[1]Proportionate Shares'!$D$23:$I$1359,6,FALSE)),0,VLOOKUP(D1150,'[1]Proportionate Shares'!$D$23:$I$1359,6,FALSE)),0)</f>
        <v>30624</v>
      </c>
      <c r="X1150" s="98">
        <f>ROUND('[1]68_InOutFlowsCurPrdAndPrior'!$F$33*IF(ISNA(VLOOKUP(D1150,'[1]Proportionate Shares'!$D$23:$I$1359,6,FALSE)),0,VLOOKUP(D1150,'[1]Proportionate Shares'!$D$23:$I$1359,6,FALSE)),0)</f>
        <v>113080</v>
      </c>
      <c r="Y1150" s="98">
        <f>ROUND('[1]68_InOutFlowsCurPrdAndPrior'!$F$35*IF(ISNA(VLOOKUP(D1150,'[1]Proportionate Shares'!$D$23:$I$1359,6,FALSE)),0,VLOOKUP(D1150,'[1]Proportionate Shares'!$D$23:$I$1359,6,FALSE)),0)</f>
        <v>44169</v>
      </c>
      <c r="Z1150" s="98">
        <f>-VLOOKUP(D1150,'[1]Schedule of Pension Amounts LW'!$B$15:$AS$1399,37,FALSE)</f>
        <v>129933</v>
      </c>
      <c r="AA1150" s="99">
        <f t="shared" si="76"/>
        <v>317806</v>
      </c>
      <c r="AB1150" s="72">
        <f>VLOOKUP(D1150,'[1]Pension Expense Details'!$D$22:$S$1407,16,FALSE)</f>
        <v>81825</v>
      </c>
      <c r="AC1150" s="72">
        <f t="shared" si="77"/>
        <v>99817</v>
      </c>
      <c r="AD1150" s="72">
        <f>VLOOKUP(D1150,'[1]Schedule of Pension Amounts LW'!$B$15:$W$1399,22,FALSE)</f>
        <v>181642</v>
      </c>
    </row>
    <row r="1151" spans="1:30" x14ac:dyDescent="0.3">
      <c r="A1151" s="104"/>
      <c r="B1151" s="33"/>
      <c r="C1151" s="33" t="str">
        <f>VLOOKUP(D1151,'[1]Employer information'!$I$3:$J$1391,2,FALSE)</f>
        <v xml:space="preserve">Public Education                                  </v>
      </c>
      <c r="D1151" s="33" t="str">
        <f>'[1]Schedule of Pension Amounts LW'!B1144</f>
        <v>1121</v>
      </c>
      <c r="E1151" s="33" t="str">
        <f>IF(ISNA(VLOOKUP(D1151,'[1]Proportionate Shares'!$D$23:$G$1400,2,FALSE)),"",VLOOKUP(D1151,'[1]Proportionate Shares'!$D$23:$G$1400,2,FALSE))</f>
        <v>105902</v>
      </c>
      <c r="F1151" s="33" t="str">
        <f>IF(ISNA(VLOOKUP(D1151,'[1]Proportionate Shares'!$D$23:$G$1400,3,FALSE)),"",VLOOKUP(D1151,'[1]Proportionate Shares'!$D$23:$G$1400,3,FALSE))</f>
        <v/>
      </c>
      <c r="G1151" s="34" t="str">
        <f>VLOOKUP(D1151,'[1]Employer information'!$A$3:$B$1390,2,FALSE)</f>
        <v>SAN MARCOS CONS ISD</v>
      </c>
      <c r="H1151" s="36">
        <f>IF(ISNA(VLOOKUP(D1151,'[1]Proportionate Shares'!$D$23:$I$1377,6,FALSE)),0,VLOOKUP(D1151,'[1]Proportionate Shares'!$D$23:$I$1377,6,FALSE))</f>
        <v>5.3177711699999995E-4</v>
      </c>
      <c r="I1151" s="105">
        <f>VLOOKUP(D1151,'[1]Schedule of Pension Amounts LW'!$B$15:$E$1399,3,FALSE)</f>
        <v>27906139</v>
      </c>
      <c r="J1151" s="105">
        <f>-IF(ISNA(VLOOKUP(D1151,'[1]Combined Contribution Amounts'!$A$2:$K$1335,5,FALSE)),0,VLOOKUP(D1151,'[1]Combined Contribution Amounts'!$A$2:$K$1335,5,FALSE))</f>
        <v>-1861284</v>
      </c>
      <c r="K1151" s="105">
        <f>-IF(ISNA(VLOOKUP(D1151,'[1]Combined Contribution Amounts'!$A$2:$K$1335,7,FALSE)),0,VLOOKUP(D1151,'[1]Combined Contribution Amounts'!$A$2:$K$1335,7,FALSE))+-IF(ISNA(VLOOKUP(D1151,'[1]Combined Contribution Amounts'!$A$2:$K$1335,8,FALSE)),0,VLOOKUP(D1151,'[1]Combined Contribution Amounts'!$A$2:$K$1335,8,FALSE))+-IF(ISNA(VLOOKUP(D1151,'[1]Combined Contribution Amounts'!$A$2:$K$1335,9,FALSE)),0,VLOOKUP(D1151,'[1]Combined Contribution Amounts'!$A$2:$K$1335,9,FALSE))</f>
        <v>0</v>
      </c>
      <c r="L1151" s="105">
        <f>VLOOKUP(D1151,'[1]Pension Expense Details'!$D$23:$S$1407,16,FALSE)</f>
        <v>2777922</v>
      </c>
      <c r="M1151" s="105">
        <f>ROUND(('[1]68_InOutFlowsCurPrdAndPriorHist'!$F$28-'[1]68_InOutFlowsCurPrdAndPriorHist'!$F$31)*$H1151,0)-VLOOKUP(D1151,'[1]Pension Expense Details'!$D$23:$S$1407,12,FALSE)</f>
        <v>-440438</v>
      </c>
      <c r="N1151" s="105">
        <f>ROUND(('[1]68_InOutFlowsCurPrdAndPriorHist'!$F$29-'[1]68_InOutFlowsCurPrdAndPriorHist'!$F$32)*$H1151,0)-VLOOKUP(D1151,'[1]Pension Expense Details'!$D$23:$S$1407,13,FALSE)</f>
        <v>-3327969</v>
      </c>
      <c r="O1151" s="105">
        <f>ROUND(('[1]68_InOutFlowsCurPrdAndPriorHist'!$F$30-'[1]68_InOutFlowsCurPrdAndPriorHist'!$F$33)*$H1151,0)-VLOOKUP(D1151,'[1]Pension Expense Details'!$D$23:$S$1407,14,FALSE)</f>
        <v>1439117</v>
      </c>
      <c r="P1151" s="105">
        <f>ROUND((VLOOKUP(D1151,'[1]Schedule of Pension Amounts LW'!$B$15:$AC$1399,28,FALSE)-VLOOKUP(D1151,'[1]Schedule of Pension Amounts LW'!$B$15:$AC$1399,27,FALSE))*'[1]Schedule of Pension Amounts LW'!AD$4,0)+VLOOKUP(D1151,'[1]Schedule of Pension Amounts LW'!$B$15:$AH$1399,33,FALSE)-VLOOKUP(D1151,'[1]Pension Expense Details'!$D$23:$S$1407,15,FALSE)</f>
        <v>1149950</v>
      </c>
      <c r="Q1151" s="98">
        <f t="shared" si="74"/>
        <v>27643437</v>
      </c>
      <c r="R1151" s="98">
        <f>ROUND('[1]68_InOutFlowsCurPrdAndPrior'!$D$32*IF(ISNA(VLOOKUP(D1151,'[1]Proportionate Shares'!$D$23:$I$1359,6,FALSE)),0,VLOOKUP(D1151,'[1]Proportionate Shares'!$D$23:$I$1359,6,FALSE)),0)</f>
        <v>116127</v>
      </c>
      <c r="S1151" s="98">
        <f>ROUND('[1]68_InOutFlowsCurPrdAndPrior'!$D$33*IF(ISNA(VLOOKUP(D1151,'[1]Proportionate Shares'!$D$23:$I$1359,6,FALSE)),0,VLOOKUP(D1151,'[1]Proportionate Shares'!$D$23:$I$1359,6,FALSE)),0)</f>
        <v>8576352</v>
      </c>
      <c r="T1151" s="98">
        <f>ROUND('[1]68_InOutFlowsCurPrdAndPrior'!$D$35*IF(ISNA(VLOOKUP(D1151,'[1]Proportionate Shares'!$D$23:$I$1359,6,FALSE)),0,VLOOKUP(D1151,'[1]Proportionate Shares'!$D$23:$I$1359,6,FALSE)),0)</f>
        <v>1661932</v>
      </c>
      <c r="U1151" s="98">
        <f>VLOOKUP(D1151,'[1]Schedule of Pension Amounts LW'!$B$15:$AS$1399,36,FALSE)</f>
        <v>3057969</v>
      </c>
      <c r="V1151" s="99">
        <f t="shared" si="75"/>
        <v>13412380</v>
      </c>
      <c r="W1151" s="98">
        <f>ROUND('[1]68_InOutFlowsCurPrdAndPrior'!$F$32*IF(ISNA(VLOOKUP(D1151,'[1]Proportionate Shares'!$D$23:$I$1359,6,FALSE)),0,VLOOKUP(D1151,'[1]Proportionate Shares'!$D$23:$I$1359,6,FALSE)),0)</f>
        <v>959824</v>
      </c>
      <c r="X1151" s="98">
        <f>ROUND('[1]68_InOutFlowsCurPrdAndPrior'!$F$33*IF(ISNA(VLOOKUP(D1151,'[1]Proportionate Shares'!$D$23:$I$1359,6,FALSE)),0,VLOOKUP(D1151,'[1]Proportionate Shares'!$D$23:$I$1359,6,FALSE)),0)</f>
        <v>3544154</v>
      </c>
      <c r="Y1151" s="98">
        <f>ROUND('[1]68_InOutFlowsCurPrdAndPrior'!$F$35*IF(ISNA(VLOOKUP(D1151,'[1]Proportionate Shares'!$D$23:$I$1359,6,FALSE)),0,VLOOKUP(D1151,'[1]Proportionate Shares'!$D$23:$I$1359,6,FALSE)),0)</f>
        <v>1384360</v>
      </c>
      <c r="Z1151" s="98">
        <f>-VLOOKUP(D1151,'[1]Schedule of Pension Amounts LW'!$B$15:$AS$1399,37,FALSE)</f>
        <v>368</v>
      </c>
      <c r="AA1151" s="99">
        <f t="shared" si="76"/>
        <v>5888706</v>
      </c>
      <c r="AB1151" s="72">
        <f>VLOOKUP(D1151,'[1]Pension Expense Details'!$D$22:$S$1407,16,FALSE)</f>
        <v>2777922</v>
      </c>
      <c r="AC1151" s="72">
        <f t="shared" si="77"/>
        <v>3099132</v>
      </c>
      <c r="AD1151" s="72">
        <f>VLOOKUP(D1151,'[1]Schedule of Pension Amounts LW'!$B$15:$W$1399,22,FALSE)</f>
        <v>5877054</v>
      </c>
    </row>
    <row r="1152" spans="1:30" x14ac:dyDescent="0.3">
      <c r="A1152" s="104"/>
      <c r="B1152" s="33"/>
      <c r="C1152" s="33" t="str">
        <f>VLOOKUP(D1152,'[1]Employer information'!$I$3:$J$1391,2,FALSE)</f>
        <v xml:space="preserve">Public Education                                  </v>
      </c>
      <c r="D1152" s="33" t="str">
        <f>'[1]Schedule of Pension Amounts LW'!B1145</f>
        <v>1482</v>
      </c>
      <c r="E1152" s="33" t="str">
        <f>IF(ISNA(VLOOKUP(D1152,'[1]Proportionate Shares'!$D$23:$G$1400,2,FALSE)),"",VLOOKUP(D1152,'[1]Proportionate Shares'!$D$23:$G$1400,2,FALSE))</f>
        <v>245904</v>
      </c>
      <c r="F1152" s="33" t="str">
        <f>IF(ISNA(VLOOKUP(D1152,'[1]Proportionate Shares'!$D$23:$G$1400,3,FALSE)),"",VLOOKUP(D1152,'[1]Proportionate Shares'!$D$23:$G$1400,3,FALSE))</f>
        <v/>
      </c>
      <c r="G1152" s="34" t="str">
        <f>VLOOKUP(D1152,'[1]Employer information'!$A$3:$B$1390,2,FALSE)</f>
        <v>SAN PERLITA ISD</v>
      </c>
      <c r="H1152" s="36">
        <f>IF(ISNA(VLOOKUP(D1152,'[1]Proportionate Shares'!$D$23:$I$1377,6,FALSE)),0,VLOOKUP(D1152,'[1]Proportionate Shares'!$D$23:$I$1377,6,FALSE))</f>
        <v>2.0613576E-5</v>
      </c>
      <c r="I1152" s="105">
        <f>VLOOKUP(D1152,'[1]Schedule of Pension Amounts LW'!$B$15:$E$1399,3,FALSE)</f>
        <v>1093023</v>
      </c>
      <c r="J1152" s="105">
        <f>-IF(ISNA(VLOOKUP(D1152,'[1]Combined Contribution Amounts'!$A$2:$K$1335,5,FALSE)),0,VLOOKUP(D1152,'[1]Combined Contribution Amounts'!$A$2:$K$1335,5,FALSE))</f>
        <v>-72150</v>
      </c>
      <c r="K1152" s="105">
        <f>-IF(ISNA(VLOOKUP(D1152,'[1]Combined Contribution Amounts'!$A$2:$K$1335,7,FALSE)),0,VLOOKUP(D1152,'[1]Combined Contribution Amounts'!$A$2:$K$1335,7,FALSE))+-IF(ISNA(VLOOKUP(D1152,'[1]Combined Contribution Amounts'!$A$2:$K$1335,8,FALSE)),0,VLOOKUP(D1152,'[1]Combined Contribution Amounts'!$A$2:$K$1335,8,FALSE))+-IF(ISNA(VLOOKUP(D1152,'[1]Combined Contribution Amounts'!$A$2:$K$1335,9,FALSE)),0,VLOOKUP(D1152,'[1]Combined Contribution Amounts'!$A$2:$K$1335,9,FALSE))</f>
        <v>0</v>
      </c>
      <c r="L1152" s="105">
        <f>VLOOKUP(D1152,'[1]Pension Expense Details'!$D$23:$S$1407,16,FALSE)</f>
        <v>105909</v>
      </c>
      <c r="M1152" s="105">
        <f>ROUND(('[1]68_InOutFlowsCurPrdAndPriorHist'!$F$28-'[1]68_InOutFlowsCurPrdAndPriorHist'!$F$31)*$H1152,0)-VLOOKUP(D1152,'[1]Pension Expense Details'!$D$23:$S$1407,12,FALSE)</f>
        <v>-17073</v>
      </c>
      <c r="N1152" s="105">
        <f>ROUND(('[1]68_InOutFlowsCurPrdAndPriorHist'!$F$29-'[1]68_InOutFlowsCurPrdAndPriorHist'!$F$32)*$H1152,0)-VLOOKUP(D1152,'[1]Pension Expense Details'!$D$23:$S$1407,13,FALSE)</f>
        <v>-129004</v>
      </c>
      <c r="O1152" s="105">
        <f>ROUND(('[1]68_InOutFlowsCurPrdAndPriorHist'!$F$30-'[1]68_InOutFlowsCurPrdAndPriorHist'!$F$33)*$H1152,0)-VLOOKUP(D1152,'[1]Pension Expense Details'!$D$23:$S$1407,14,FALSE)</f>
        <v>55786</v>
      </c>
      <c r="P1152" s="105">
        <f>ROUND((VLOOKUP(D1152,'[1]Schedule of Pension Amounts LW'!$B$15:$AC$1399,28,FALSE)-VLOOKUP(D1152,'[1]Schedule of Pension Amounts LW'!$B$15:$AC$1399,27,FALSE))*'[1]Schedule of Pension Amounts LW'!AD$4,0)+VLOOKUP(D1152,'[1]Schedule of Pension Amounts LW'!$B$15:$AH$1399,33,FALSE)-VLOOKUP(D1152,'[1]Pension Expense Details'!$D$23:$S$1407,15,FALSE)</f>
        <v>35067</v>
      </c>
      <c r="Q1152" s="98">
        <f t="shared" si="74"/>
        <v>1071558</v>
      </c>
      <c r="R1152" s="98">
        <f>ROUND('[1]68_InOutFlowsCurPrdAndPrior'!$D$32*IF(ISNA(VLOOKUP(D1152,'[1]Proportionate Shares'!$D$23:$I$1359,6,FALSE)),0,VLOOKUP(D1152,'[1]Proportionate Shares'!$D$23:$I$1359,6,FALSE)),0)</f>
        <v>4502</v>
      </c>
      <c r="S1152" s="98">
        <f>ROUND('[1]68_InOutFlowsCurPrdAndPrior'!$D$33*IF(ISNA(VLOOKUP(D1152,'[1]Proportionate Shares'!$D$23:$I$1359,6,FALSE)),0,VLOOKUP(D1152,'[1]Proportionate Shares'!$D$23:$I$1359,6,FALSE)),0)</f>
        <v>332450</v>
      </c>
      <c r="T1152" s="98">
        <f>ROUND('[1]68_InOutFlowsCurPrdAndPrior'!$D$35*IF(ISNA(VLOOKUP(D1152,'[1]Proportionate Shares'!$D$23:$I$1359,6,FALSE)),0,VLOOKUP(D1152,'[1]Proportionate Shares'!$D$23:$I$1359,6,FALSE)),0)</f>
        <v>64422</v>
      </c>
      <c r="U1152" s="98">
        <f>VLOOKUP(D1152,'[1]Schedule of Pension Amounts LW'!$B$15:$AS$1399,36,FALSE)</f>
        <v>121692</v>
      </c>
      <c r="V1152" s="99">
        <f t="shared" si="75"/>
        <v>523066</v>
      </c>
      <c r="W1152" s="98">
        <f>ROUND('[1]68_InOutFlowsCurPrdAndPrior'!$F$32*IF(ISNA(VLOOKUP(D1152,'[1]Proportionate Shares'!$D$23:$I$1359,6,FALSE)),0,VLOOKUP(D1152,'[1]Proportionate Shares'!$D$23:$I$1359,6,FALSE)),0)</f>
        <v>37206</v>
      </c>
      <c r="X1152" s="98">
        <f>ROUND('[1]68_InOutFlowsCurPrdAndPrior'!$F$33*IF(ISNA(VLOOKUP(D1152,'[1]Proportionate Shares'!$D$23:$I$1359,6,FALSE)),0,VLOOKUP(D1152,'[1]Proportionate Shares'!$D$23:$I$1359,6,FALSE)),0)</f>
        <v>137384</v>
      </c>
      <c r="Y1152" s="98">
        <f>ROUND('[1]68_InOutFlowsCurPrdAndPrior'!$F$35*IF(ISNA(VLOOKUP(D1152,'[1]Proportionate Shares'!$D$23:$I$1359,6,FALSE)),0,VLOOKUP(D1152,'[1]Proportionate Shares'!$D$23:$I$1359,6,FALSE)),0)</f>
        <v>53663</v>
      </c>
      <c r="Z1152" s="98">
        <f>-VLOOKUP(D1152,'[1]Schedule of Pension Amounts LW'!$B$15:$AS$1399,37,FALSE)</f>
        <v>81229</v>
      </c>
      <c r="AA1152" s="99">
        <f t="shared" si="76"/>
        <v>309482</v>
      </c>
      <c r="AB1152" s="72">
        <f>VLOOKUP(D1152,'[1]Pension Expense Details'!$D$22:$S$1407,16,FALSE)</f>
        <v>105909</v>
      </c>
      <c r="AC1152" s="72">
        <f t="shared" si="77"/>
        <v>107670</v>
      </c>
      <c r="AD1152" s="72">
        <f>VLOOKUP(D1152,'[1]Schedule of Pension Amounts LW'!$B$15:$W$1399,22,FALSE)</f>
        <v>213579</v>
      </c>
    </row>
    <row r="1153" spans="1:30" x14ac:dyDescent="0.3">
      <c r="A1153" s="104"/>
      <c r="B1153" s="33"/>
      <c r="C1153" s="33" t="str">
        <f>VLOOKUP(D1153,'[1]Employer information'!$I$3:$J$1391,2,FALSE)</f>
        <v xml:space="preserve">Public Education                                  </v>
      </c>
      <c r="D1153" s="33" t="str">
        <f>'[1]Schedule of Pension Amounts LW'!B1146</f>
        <v>1122</v>
      </c>
      <c r="E1153" s="33" t="str">
        <f>IF(ISNA(VLOOKUP(D1153,'[1]Proportionate Shares'!$D$23:$G$1400,2,FALSE)),"",VLOOKUP(D1153,'[1]Proportionate Shares'!$D$23:$G$1400,2,FALSE))</f>
        <v>206901</v>
      </c>
      <c r="F1153" s="33" t="str">
        <f>IF(ISNA(VLOOKUP(D1153,'[1]Proportionate Shares'!$D$23:$G$1400,3,FALSE)),"",VLOOKUP(D1153,'[1]Proportionate Shares'!$D$23:$G$1400,3,FALSE))</f>
        <v/>
      </c>
      <c r="G1153" s="34" t="str">
        <f>VLOOKUP(D1153,'[1]Employer information'!$A$3:$B$1390,2,FALSE)</f>
        <v>SAN SABA ISD</v>
      </c>
      <c r="H1153" s="36">
        <f>IF(ISNA(VLOOKUP(D1153,'[1]Proportionate Shares'!$D$23:$I$1377,6,FALSE)),0,VLOOKUP(D1153,'[1]Proportionate Shares'!$D$23:$I$1377,6,FALSE))</f>
        <v>3.1280350999999999E-5</v>
      </c>
      <c r="I1153" s="105">
        <f>VLOOKUP(D1153,'[1]Schedule of Pension Amounts LW'!$B$15:$E$1399,3,FALSE)</f>
        <v>1800622</v>
      </c>
      <c r="J1153" s="105">
        <f>-IF(ISNA(VLOOKUP(D1153,'[1]Combined Contribution Amounts'!$A$2:$K$1335,5,FALSE)),0,VLOOKUP(D1153,'[1]Combined Contribution Amounts'!$A$2:$K$1335,5,FALSE))</f>
        <v>-109485</v>
      </c>
      <c r="K1153" s="105">
        <f>-IF(ISNA(VLOOKUP(D1153,'[1]Combined Contribution Amounts'!$A$2:$K$1335,7,FALSE)),0,VLOOKUP(D1153,'[1]Combined Contribution Amounts'!$A$2:$K$1335,7,FALSE))+-IF(ISNA(VLOOKUP(D1153,'[1]Combined Contribution Amounts'!$A$2:$K$1335,8,FALSE)),0,VLOOKUP(D1153,'[1]Combined Contribution Amounts'!$A$2:$K$1335,8,FALSE))+-IF(ISNA(VLOOKUP(D1153,'[1]Combined Contribution Amounts'!$A$2:$K$1335,9,FALSE)),0,VLOOKUP(D1153,'[1]Combined Contribution Amounts'!$A$2:$K$1335,9,FALSE))</f>
        <v>0</v>
      </c>
      <c r="L1153" s="105">
        <f>VLOOKUP(D1153,'[1]Pension Expense Details'!$D$23:$S$1407,16,FALSE)</f>
        <v>138394</v>
      </c>
      <c r="M1153" s="105">
        <f>ROUND(('[1]68_InOutFlowsCurPrdAndPriorHist'!$F$28-'[1]68_InOutFlowsCurPrdAndPriorHist'!$F$31)*$H1153,0)-VLOOKUP(D1153,'[1]Pension Expense Details'!$D$23:$S$1407,12,FALSE)</f>
        <v>-25908</v>
      </c>
      <c r="N1153" s="105">
        <f>ROUND(('[1]68_InOutFlowsCurPrdAndPriorHist'!$F$29-'[1]68_InOutFlowsCurPrdAndPriorHist'!$F$32)*$H1153,0)-VLOOKUP(D1153,'[1]Pension Expense Details'!$D$23:$S$1407,13,FALSE)</f>
        <v>-195758</v>
      </c>
      <c r="O1153" s="105">
        <f>ROUND(('[1]68_InOutFlowsCurPrdAndPriorHist'!$F$30-'[1]68_InOutFlowsCurPrdAndPriorHist'!$F$33)*$H1153,0)-VLOOKUP(D1153,'[1]Pension Expense Details'!$D$23:$S$1407,14,FALSE)</f>
        <v>84652</v>
      </c>
      <c r="P1153" s="105">
        <f>ROUND((VLOOKUP(D1153,'[1]Schedule of Pension Amounts LW'!$B$15:$AC$1399,28,FALSE)-VLOOKUP(D1153,'[1]Schedule of Pension Amounts LW'!$B$15:$AC$1399,27,FALSE))*'[1]Schedule of Pension Amounts LW'!AD$4,0)+VLOOKUP(D1153,'[1]Schedule of Pension Amounts LW'!$B$15:$AH$1399,33,FALSE)-VLOOKUP(D1153,'[1]Pension Expense Details'!$D$23:$S$1407,15,FALSE)</f>
        <v>-66467</v>
      </c>
      <c r="Q1153" s="98">
        <f t="shared" si="74"/>
        <v>1626050</v>
      </c>
      <c r="R1153" s="98">
        <f>ROUND('[1]68_InOutFlowsCurPrdAndPrior'!$D$32*IF(ISNA(VLOOKUP(D1153,'[1]Proportionate Shares'!$D$23:$I$1359,6,FALSE)),0,VLOOKUP(D1153,'[1]Proportionate Shares'!$D$23:$I$1359,6,FALSE)),0)</f>
        <v>6831</v>
      </c>
      <c r="S1153" s="98">
        <f>ROUND('[1]68_InOutFlowsCurPrdAndPrior'!$D$33*IF(ISNA(VLOOKUP(D1153,'[1]Proportionate Shares'!$D$23:$I$1359,6,FALSE)),0,VLOOKUP(D1153,'[1]Proportionate Shares'!$D$23:$I$1359,6,FALSE)),0)</f>
        <v>504481</v>
      </c>
      <c r="T1153" s="98">
        <f>ROUND('[1]68_InOutFlowsCurPrdAndPrior'!$D$35*IF(ISNA(VLOOKUP(D1153,'[1]Proportionate Shares'!$D$23:$I$1359,6,FALSE)),0,VLOOKUP(D1153,'[1]Proportionate Shares'!$D$23:$I$1359,6,FALSE)),0)</f>
        <v>97759</v>
      </c>
      <c r="U1153" s="98">
        <f>VLOOKUP(D1153,'[1]Schedule of Pension Amounts LW'!$B$15:$AS$1399,36,FALSE)</f>
        <v>116956</v>
      </c>
      <c r="V1153" s="99">
        <f t="shared" si="75"/>
        <v>726027</v>
      </c>
      <c r="W1153" s="98">
        <f>ROUND('[1]68_InOutFlowsCurPrdAndPrior'!$F$32*IF(ISNA(VLOOKUP(D1153,'[1]Proportionate Shares'!$D$23:$I$1359,6,FALSE)),0,VLOOKUP(D1153,'[1]Proportionate Shares'!$D$23:$I$1359,6,FALSE)),0)</f>
        <v>56459</v>
      </c>
      <c r="X1153" s="98">
        <f>ROUND('[1]68_InOutFlowsCurPrdAndPrior'!$F$33*IF(ISNA(VLOOKUP(D1153,'[1]Proportionate Shares'!$D$23:$I$1359,6,FALSE)),0,VLOOKUP(D1153,'[1]Proportionate Shares'!$D$23:$I$1359,6,FALSE)),0)</f>
        <v>208475</v>
      </c>
      <c r="Y1153" s="98">
        <f>ROUND('[1]68_InOutFlowsCurPrdAndPrior'!$F$35*IF(ISNA(VLOOKUP(D1153,'[1]Proportionate Shares'!$D$23:$I$1359,6,FALSE)),0,VLOOKUP(D1153,'[1]Proportionate Shares'!$D$23:$I$1359,6,FALSE)),0)</f>
        <v>81431</v>
      </c>
      <c r="Z1153" s="98">
        <f>-VLOOKUP(D1153,'[1]Schedule of Pension Amounts LW'!$B$15:$AS$1399,37,FALSE)</f>
        <v>143755</v>
      </c>
      <c r="AA1153" s="99">
        <f t="shared" si="76"/>
        <v>490120</v>
      </c>
      <c r="AB1153" s="72">
        <f>VLOOKUP(D1153,'[1]Pension Expense Details'!$D$22:$S$1407,16,FALSE)</f>
        <v>138394</v>
      </c>
      <c r="AC1153" s="72">
        <f t="shared" si="77"/>
        <v>176355</v>
      </c>
      <c r="AD1153" s="72">
        <f>VLOOKUP(D1153,'[1]Schedule of Pension Amounts LW'!$B$15:$W$1399,22,FALSE)</f>
        <v>314749</v>
      </c>
    </row>
    <row r="1154" spans="1:30" x14ac:dyDescent="0.3">
      <c r="A1154" s="104"/>
      <c r="B1154" s="33"/>
      <c r="C1154" s="33" t="str">
        <f>VLOOKUP(D1154,'[1]Employer information'!$I$3:$J$1391,2,FALSE)</f>
        <v xml:space="preserve">Public Education                                  </v>
      </c>
      <c r="D1154" s="33" t="str">
        <f>'[1]Schedule of Pension Amounts LW'!B1147</f>
        <v>1968</v>
      </c>
      <c r="E1154" s="33" t="str">
        <f>IF(ISNA(VLOOKUP(D1154,'[1]Proportionate Shares'!$D$23:$G$1400,2,FALSE)),"",VLOOKUP(D1154,'[1]Proportionate Shares'!$D$23:$G$1400,2,FALSE))</f>
        <v>022903</v>
      </c>
      <c r="F1154" s="33" t="str">
        <f>IF(ISNA(VLOOKUP(D1154,'[1]Proportionate Shares'!$D$23:$G$1400,3,FALSE)),"",VLOOKUP(D1154,'[1]Proportionate Shares'!$D$23:$G$1400,3,FALSE))</f>
        <v/>
      </c>
      <c r="G1154" s="34" t="str">
        <f>VLOOKUP(D1154,'[1]Employer information'!$A$3:$B$1390,2,FALSE)</f>
        <v>SAN VICENTE ISD</v>
      </c>
      <c r="H1154" s="36">
        <f>IF(ISNA(VLOOKUP(D1154,'[1]Proportionate Shares'!$D$23:$I$1377,6,FALSE)),0,VLOOKUP(D1154,'[1]Proportionate Shares'!$D$23:$I$1377,6,FALSE))</f>
        <v>2.4827719999999998E-6</v>
      </c>
      <c r="I1154" s="105">
        <f>VLOOKUP(D1154,'[1]Schedule of Pension Amounts LW'!$B$15:$E$1399,3,FALSE)</f>
        <v>137592</v>
      </c>
      <c r="J1154" s="105">
        <f>-IF(ISNA(VLOOKUP(D1154,'[1]Combined Contribution Amounts'!$A$2:$K$1335,5,FALSE)),0,VLOOKUP(D1154,'[1]Combined Contribution Amounts'!$A$2:$K$1335,5,FALSE))</f>
        <v>-8690</v>
      </c>
      <c r="K1154" s="105">
        <f>-IF(ISNA(VLOOKUP(D1154,'[1]Combined Contribution Amounts'!$A$2:$K$1335,7,FALSE)),0,VLOOKUP(D1154,'[1]Combined Contribution Amounts'!$A$2:$K$1335,7,FALSE))+-IF(ISNA(VLOOKUP(D1154,'[1]Combined Contribution Amounts'!$A$2:$K$1335,8,FALSE)),0,VLOOKUP(D1154,'[1]Combined Contribution Amounts'!$A$2:$K$1335,8,FALSE))+-IF(ISNA(VLOOKUP(D1154,'[1]Combined Contribution Amounts'!$A$2:$K$1335,9,FALSE)),0,VLOOKUP(D1154,'[1]Combined Contribution Amounts'!$A$2:$K$1335,9,FALSE))</f>
        <v>0</v>
      </c>
      <c r="L1154" s="105">
        <f>VLOOKUP(D1154,'[1]Pension Expense Details'!$D$23:$S$1407,16,FALSE)</f>
        <v>11821</v>
      </c>
      <c r="M1154" s="105">
        <f>ROUND(('[1]68_InOutFlowsCurPrdAndPriorHist'!$F$28-'[1]68_InOutFlowsCurPrdAndPriorHist'!$F$31)*$H1154,0)-VLOOKUP(D1154,'[1]Pension Expense Details'!$D$23:$S$1407,12,FALSE)</f>
        <v>-2057</v>
      </c>
      <c r="N1154" s="105">
        <f>ROUND(('[1]68_InOutFlowsCurPrdAndPriorHist'!$F$29-'[1]68_InOutFlowsCurPrdAndPriorHist'!$F$32)*$H1154,0)-VLOOKUP(D1154,'[1]Pension Expense Details'!$D$23:$S$1407,13,FALSE)</f>
        <v>-15537</v>
      </c>
      <c r="O1154" s="105">
        <f>ROUND(('[1]68_InOutFlowsCurPrdAndPriorHist'!$F$30-'[1]68_InOutFlowsCurPrdAndPriorHist'!$F$33)*$H1154,0)-VLOOKUP(D1154,'[1]Pension Expense Details'!$D$23:$S$1407,14,FALSE)</f>
        <v>6719</v>
      </c>
      <c r="P1154" s="105">
        <f>ROUND((VLOOKUP(D1154,'[1]Schedule of Pension Amounts LW'!$B$15:$AC$1399,28,FALSE)-VLOOKUP(D1154,'[1]Schedule of Pension Amounts LW'!$B$15:$AC$1399,27,FALSE))*'[1]Schedule of Pension Amounts LW'!AD$4,0)+VLOOKUP(D1154,'[1]Schedule of Pension Amounts LW'!$B$15:$AH$1399,33,FALSE)-VLOOKUP(D1154,'[1]Pension Expense Details'!$D$23:$S$1407,15,FALSE)</f>
        <v>-786</v>
      </c>
      <c r="Q1154" s="98">
        <f t="shared" si="74"/>
        <v>129062</v>
      </c>
      <c r="R1154" s="98">
        <f>ROUND('[1]68_InOutFlowsCurPrdAndPrior'!$D$32*IF(ISNA(VLOOKUP(D1154,'[1]Proportionate Shares'!$D$23:$I$1359,6,FALSE)),0,VLOOKUP(D1154,'[1]Proportionate Shares'!$D$23:$I$1359,6,FALSE)),0)</f>
        <v>542</v>
      </c>
      <c r="S1154" s="98">
        <f>ROUND('[1]68_InOutFlowsCurPrdAndPrior'!$D$33*IF(ISNA(VLOOKUP(D1154,'[1]Proportionate Shares'!$D$23:$I$1359,6,FALSE)),0,VLOOKUP(D1154,'[1]Proportionate Shares'!$D$23:$I$1359,6,FALSE)),0)</f>
        <v>40041</v>
      </c>
      <c r="T1154" s="98">
        <f>ROUND('[1]68_InOutFlowsCurPrdAndPrior'!$D$35*IF(ISNA(VLOOKUP(D1154,'[1]Proportionate Shares'!$D$23:$I$1359,6,FALSE)),0,VLOOKUP(D1154,'[1]Proportionate Shares'!$D$23:$I$1359,6,FALSE)),0)</f>
        <v>7759</v>
      </c>
      <c r="U1154" s="98">
        <f>VLOOKUP(D1154,'[1]Schedule of Pension Amounts LW'!$B$15:$AS$1399,36,FALSE)</f>
        <v>15991</v>
      </c>
      <c r="V1154" s="99">
        <f t="shared" si="75"/>
        <v>64333</v>
      </c>
      <c r="W1154" s="98">
        <f>ROUND('[1]68_InOutFlowsCurPrdAndPrior'!$F$32*IF(ISNA(VLOOKUP(D1154,'[1]Proportionate Shares'!$D$23:$I$1359,6,FALSE)),0,VLOOKUP(D1154,'[1]Proportionate Shares'!$D$23:$I$1359,6,FALSE)),0)</f>
        <v>4481</v>
      </c>
      <c r="X1154" s="98">
        <f>ROUND('[1]68_InOutFlowsCurPrdAndPrior'!$F$33*IF(ISNA(VLOOKUP(D1154,'[1]Proportionate Shares'!$D$23:$I$1359,6,FALSE)),0,VLOOKUP(D1154,'[1]Proportionate Shares'!$D$23:$I$1359,6,FALSE)),0)</f>
        <v>16547</v>
      </c>
      <c r="Y1154" s="98">
        <f>ROUND('[1]68_InOutFlowsCurPrdAndPrior'!$F$35*IF(ISNA(VLOOKUP(D1154,'[1]Proportionate Shares'!$D$23:$I$1359,6,FALSE)),0,VLOOKUP(D1154,'[1]Proportionate Shares'!$D$23:$I$1359,6,FALSE)),0)</f>
        <v>6463</v>
      </c>
      <c r="Z1154" s="98">
        <f>-VLOOKUP(D1154,'[1]Schedule of Pension Amounts LW'!$B$15:$AS$1399,37,FALSE)</f>
        <v>542</v>
      </c>
      <c r="AA1154" s="99">
        <f t="shared" si="76"/>
        <v>28033</v>
      </c>
      <c r="AB1154" s="72">
        <f>VLOOKUP(D1154,'[1]Pension Expense Details'!$D$22:$S$1407,16,FALSE)</f>
        <v>11821</v>
      </c>
      <c r="AC1154" s="72">
        <f t="shared" si="77"/>
        <v>15122</v>
      </c>
      <c r="AD1154" s="72">
        <f>VLOOKUP(D1154,'[1]Schedule of Pension Amounts LW'!$B$15:$W$1399,22,FALSE)</f>
        <v>26943</v>
      </c>
    </row>
    <row r="1155" spans="1:30" x14ac:dyDescent="0.3">
      <c r="A1155" s="104"/>
      <c r="B1155" s="33"/>
      <c r="C1155" s="33" t="str">
        <f>VLOOKUP(D1155,'[1]Employer information'!$I$3:$J$1391,2,FALSE)</f>
        <v xml:space="preserve">Public Education                                  </v>
      </c>
      <c r="D1155" s="33" t="str">
        <f>'[1]Schedule of Pension Amounts LW'!B1148</f>
        <v>0304</v>
      </c>
      <c r="E1155" s="33" t="str">
        <f>IF(ISNA(VLOOKUP(D1155,'[1]Proportionate Shares'!$D$23:$G$1400,2,FALSE)),"",VLOOKUP(D1155,'[1]Proportionate Shares'!$D$23:$G$1400,2,FALSE))</f>
        <v>058909</v>
      </c>
      <c r="F1155" s="33" t="str">
        <f>IF(ISNA(VLOOKUP(D1155,'[1]Proportionate Shares'!$D$23:$G$1400,3,FALSE)),"",VLOOKUP(D1155,'[1]Proportionate Shares'!$D$23:$G$1400,3,FALSE))</f>
        <v xml:space="preserve">   </v>
      </c>
      <c r="G1155" s="34" t="str">
        <f>VLOOKUP(D1155,'[1]Employer information'!$A$3:$B$1390,2,FALSE)</f>
        <v>SANDS CONS ISD</v>
      </c>
      <c r="H1155" s="36">
        <f>IF(ISNA(VLOOKUP(D1155,'[1]Proportionate Shares'!$D$23:$I$1377,6,FALSE)),0,VLOOKUP(D1155,'[1]Proportionate Shares'!$D$23:$I$1377,6,FALSE))</f>
        <v>1.3448965E-5</v>
      </c>
      <c r="I1155" s="105">
        <f>VLOOKUP(D1155,'[1]Schedule of Pension Amounts LW'!$B$15:$E$1399,3,FALSE)</f>
        <v>714576</v>
      </c>
      <c r="J1155" s="105">
        <f>-IF(ISNA(VLOOKUP(D1155,'[1]Combined Contribution Amounts'!$A$2:$K$1335,5,FALSE)),0,VLOOKUP(D1155,'[1]Combined Contribution Amounts'!$A$2:$K$1335,5,FALSE))</f>
        <v>-47073</v>
      </c>
      <c r="K1155" s="105">
        <f>-IF(ISNA(VLOOKUP(D1155,'[1]Combined Contribution Amounts'!$A$2:$K$1335,7,FALSE)),0,VLOOKUP(D1155,'[1]Combined Contribution Amounts'!$A$2:$K$1335,7,FALSE))+-IF(ISNA(VLOOKUP(D1155,'[1]Combined Contribution Amounts'!$A$2:$K$1335,8,FALSE)),0,VLOOKUP(D1155,'[1]Combined Contribution Amounts'!$A$2:$K$1335,8,FALSE))+-IF(ISNA(VLOOKUP(D1155,'[1]Combined Contribution Amounts'!$A$2:$K$1335,9,FALSE)),0,VLOOKUP(D1155,'[1]Combined Contribution Amounts'!$A$2:$K$1335,9,FALSE))</f>
        <v>0</v>
      </c>
      <c r="L1155" s="105">
        <f>VLOOKUP(D1155,'[1]Pension Expense Details'!$D$23:$S$1407,16,FALSE)</f>
        <v>68869</v>
      </c>
      <c r="M1155" s="105">
        <f>ROUND(('[1]68_InOutFlowsCurPrdAndPriorHist'!$F$28-'[1]68_InOutFlowsCurPrdAndPriorHist'!$F$31)*$H1155,0)-VLOOKUP(D1155,'[1]Pension Expense Details'!$D$23:$S$1407,12,FALSE)</f>
        <v>-11139</v>
      </c>
      <c r="N1155" s="105">
        <f>ROUND(('[1]68_InOutFlowsCurPrdAndPriorHist'!$F$29-'[1]68_InOutFlowsCurPrdAndPriorHist'!$F$32)*$H1155,0)-VLOOKUP(D1155,'[1]Pension Expense Details'!$D$23:$S$1407,13,FALSE)</f>
        <v>-84166</v>
      </c>
      <c r="O1155" s="105">
        <f>ROUND(('[1]68_InOutFlowsCurPrdAndPriorHist'!$F$30-'[1]68_InOutFlowsCurPrdAndPriorHist'!$F$33)*$H1155,0)-VLOOKUP(D1155,'[1]Pension Expense Details'!$D$23:$S$1407,14,FALSE)</f>
        <v>36396</v>
      </c>
      <c r="P1155" s="105">
        <f>ROUND((VLOOKUP(D1155,'[1]Schedule of Pension Amounts LW'!$B$15:$AC$1399,28,FALSE)-VLOOKUP(D1155,'[1]Schedule of Pension Amounts LW'!$B$15:$AC$1399,27,FALSE))*'[1]Schedule of Pension Amounts LW'!AD$4,0)+VLOOKUP(D1155,'[1]Schedule of Pension Amounts LW'!$B$15:$AH$1399,33,FALSE)-VLOOKUP(D1155,'[1]Pension Expense Details'!$D$23:$S$1407,15,FALSE)</f>
        <v>21656</v>
      </c>
      <c r="Q1155" s="98">
        <f t="shared" si="74"/>
        <v>699119</v>
      </c>
      <c r="R1155" s="98">
        <f>ROUND('[1]68_InOutFlowsCurPrdAndPrior'!$D$32*IF(ISNA(VLOOKUP(D1155,'[1]Proportionate Shares'!$D$23:$I$1359,6,FALSE)),0,VLOOKUP(D1155,'[1]Proportionate Shares'!$D$23:$I$1359,6,FALSE)),0)</f>
        <v>2937</v>
      </c>
      <c r="S1155" s="98">
        <f>ROUND('[1]68_InOutFlowsCurPrdAndPrior'!$D$33*IF(ISNA(VLOOKUP(D1155,'[1]Proportionate Shares'!$D$23:$I$1359,6,FALSE)),0,VLOOKUP(D1155,'[1]Proportionate Shares'!$D$23:$I$1359,6,FALSE)),0)</f>
        <v>216901</v>
      </c>
      <c r="T1155" s="98">
        <f>ROUND('[1]68_InOutFlowsCurPrdAndPrior'!$D$35*IF(ISNA(VLOOKUP(D1155,'[1]Proportionate Shares'!$D$23:$I$1359,6,FALSE)),0,VLOOKUP(D1155,'[1]Proportionate Shares'!$D$23:$I$1359,6,FALSE)),0)</f>
        <v>42031</v>
      </c>
      <c r="U1155" s="98">
        <f>VLOOKUP(D1155,'[1]Schedule of Pension Amounts LW'!$B$15:$AS$1399,36,FALSE)</f>
        <v>58040</v>
      </c>
      <c r="V1155" s="99">
        <f t="shared" si="75"/>
        <v>319909</v>
      </c>
      <c r="W1155" s="98">
        <f>ROUND('[1]68_InOutFlowsCurPrdAndPrior'!$F$32*IF(ISNA(VLOOKUP(D1155,'[1]Proportionate Shares'!$D$23:$I$1359,6,FALSE)),0,VLOOKUP(D1155,'[1]Proportionate Shares'!$D$23:$I$1359,6,FALSE)),0)</f>
        <v>24275</v>
      </c>
      <c r="X1155" s="98">
        <f>ROUND('[1]68_InOutFlowsCurPrdAndPrior'!$F$33*IF(ISNA(VLOOKUP(D1155,'[1]Proportionate Shares'!$D$23:$I$1359,6,FALSE)),0,VLOOKUP(D1155,'[1]Proportionate Shares'!$D$23:$I$1359,6,FALSE)),0)</f>
        <v>89634</v>
      </c>
      <c r="Y1155" s="98">
        <f>ROUND('[1]68_InOutFlowsCurPrdAndPrior'!$F$35*IF(ISNA(VLOOKUP(D1155,'[1]Proportionate Shares'!$D$23:$I$1359,6,FALSE)),0,VLOOKUP(D1155,'[1]Proportionate Shares'!$D$23:$I$1359,6,FALSE)),0)</f>
        <v>35011</v>
      </c>
      <c r="Z1155" s="98">
        <f>-VLOOKUP(D1155,'[1]Schedule of Pension Amounts LW'!$B$15:$AS$1399,37,FALSE)</f>
        <v>17481</v>
      </c>
      <c r="AA1155" s="99">
        <f t="shared" si="76"/>
        <v>166401</v>
      </c>
      <c r="AB1155" s="72">
        <f>VLOOKUP(D1155,'[1]Pension Expense Details'!$D$22:$S$1407,16,FALSE)</f>
        <v>68869</v>
      </c>
      <c r="AC1155" s="72">
        <f t="shared" si="77"/>
        <v>76528</v>
      </c>
      <c r="AD1155" s="72">
        <f>VLOOKUP(D1155,'[1]Schedule of Pension Amounts LW'!$B$15:$W$1399,22,FALSE)</f>
        <v>145397</v>
      </c>
    </row>
    <row r="1156" spans="1:30" x14ac:dyDescent="0.3">
      <c r="A1156" s="104"/>
      <c r="B1156" s="33"/>
      <c r="C1156" s="33" t="str">
        <f>VLOOKUP(D1156,'[1]Employer information'!$I$3:$J$1391,2,FALSE)</f>
        <v xml:space="preserve">Public Education                                  </v>
      </c>
      <c r="D1156" s="33" t="str">
        <f>'[1]Schedule of Pension Amounts LW'!B1149</f>
        <v>1119</v>
      </c>
      <c r="E1156" s="33" t="str">
        <f>IF(ISNA(VLOOKUP(D1156,'[1]Proportionate Shares'!$D$23:$G$1400,2,FALSE)),"",VLOOKUP(D1156,'[1]Proportionate Shares'!$D$23:$G$1400,2,FALSE))</f>
        <v>117903</v>
      </c>
      <c r="F1156" s="33" t="str">
        <f>IF(ISNA(VLOOKUP(D1156,'[1]Proportionate Shares'!$D$23:$G$1400,3,FALSE)),"",VLOOKUP(D1156,'[1]Proportionate Shares'!$D$23:$G$1400,3,FALSE))</f>
        <v/>
      </c>
      <c r="G1156" s="34" t="str">
        <f>VLOOKUP(D1156,'[1]Employer information'!$A$3:$B$1390,2,FALSE)</f>
        <v>SANFORD-FRITCH ISD</v>
      </c>
      <c r="H1156" s="36">
        <f>IF(ISNA(VLOOKUP(D1156,'[1]Proportionate Shares'!$D$23:$I$1377,6,FALSE)),0,VLOOKUP(D1156,'[1]Proportionate Shares'!$D$23:$I$1377,6,FALSE))</f>
        <v>3.8612099E-5</v>
      </c>
      <c r="I1156" s="105">
        <f>VLOOKUP(D1156,'[1]Schedule of Pension Amounts LW'!$B$15:$E$1399,3,FALSE)</f>
        <v>2186667</v>
      </c>
      <c r="J1156" s="105">
        <f>-IF(ISNA(VLOOKUP(D1156,'[1]Combined Contribution Amounts'!$A$2:$K$1335,5,FALSE)),0,VLOOKUP(D1156,'[1]Combined Contribution Amounts'!$A$2:$K$1335,5,FALSE))</f>
        <v>-135147</v>
      </c>
      <c r="K1156" s="105">
        <f>-IF(ISNA(VLOOKUP(D1156,'[1]Combined Contribution Amounts'!$A$2:$K$1335,7,FALSE)),0,VLOOKUP(D1156,'[1]Combined Contribution Amounts'!$A$2:$K$1335,7,FALSE))+-IF(ISNA(VLOOKUP(D1156,'[1]Combined Contribution Amounts'!$A$2:$K$1335,8,FALSE)),0,VLOOKUP(D1156,'[1]Combined Contribution Amounts'!$A$2:$K$1335,8,FALSE))+-IF(ISNA(VLOOKUP(D1156,'[1]Combined Contribution Amounts'!$A$2:$K$1335,9,FALSE)),0,VLOOKUP(D1156,'[1]Combined Contribution Amounts'!$A$2:$K$1335,9,FALSE))</f>
        <v>0</v>
      </c>
      <c r="L1156" s="105">
        <f>VLOOKUP(D1156,'[1]Pension Expense Details'!$D$23:$S$1407,16,FALSE)</f>
        <v>176491</v>
      </c>
      <c r="M1156" s="105">
        <f>ROUND(('[1]68_InOutFlowsCurPrdAndPriorHist'!$F$28-'[1]68_InOutFlowsCurPrdAndPriorHist'!$F$31)*$H1156,0)-VLOOKUP(D1156,'[1]Pension Expense Details'!$D$23:$S$1407,12,FALSE)</f>
        <v>-31980</v>
      </c>
      <c r="N1156" s="105">
        <f>ROUND(('[1]68_InOutFlowsCurPrdAndPriorHist'!$F$29-'[1]68_InOutFlowsCurPrdAndPriorHist'!$F$32)*$H1156,0)-VLOOKUP(D1156,'[1]Pension Expense Details'!$D$23:$S$1407,13,FALSE)</f>
        <v>-241643</v>
      </c>
      <c r="O1156" s="105">
        <f>ROUND(('[1]68_InOutFlowsCurPrdAndPriorHist'!$F$30-'[1]68_InOutFlowsCurPrdAndPriorHist'!$F$33)*$H1156,0)-VLOOKUP(D1156,'[1]Pension Expense Details'!$D$23:$S$1407,14,FALSE)</f>
        <v>104494</v>
      </c>
      <c r="P1156" s="105">
        <f>ROUND((VLOOKUP(D1156,'[1]Schedule of Pension Amounts LW'!$B$15:$AC$1399,28,FALSE)-VLOOKUP(D1156,'[1]Schedule of Pension Amounts LW'!$B$15:$AC$1399,27,FALSE))*'[1]Schedule of Pension Amounts LW'!AD$4,0)+VLOOKUP(D1156,'[1]Schedule of Pension Amounts LW'!$B$15:$AH$1399,33,FALSE)-VLOOKUP(D1156,'[1]Pension Expense Details'!$D$23:$S$1407,15,FALSE)</f>
        <v>-51704</v>
      </c>
      <c r="Q1156" s="98">
        <f t="shared" si="74"/>
        <v>2007178</v>
      </c>
      <c r="R1156" s="98">
        <f>ROUND('[1]68_InOutFlowsCurPrdAndPrior'!$D$32*IF(ISNA(VLOOKUP(D1156,'[1]Proportionate Shares'!$D$23:$I$1359,6,FALSE)),0,VLOOKUP(D1156,'[1]Proportionate Shares'!$D$23:$I$1359,6,FALSE)),0)</f>
        <v>8432</v>
      </c>
      <c r="S1156" s="98">
        <f>ROUND('[1]68_InOutFlowsCurPrdAndPrior'!$D$33*IF(ISNA(VLOOKUP(D1156,'[1]Proportionate Shares'!$D$23:$I$1359,6,FALSE)),0,VLOOKUP(D1156,'[1]Proportionate Shares'!$D$23:$I$1359,6,FALSE)),0)</f>
        <v>622725</v>
      </c>
      <c r="T1156" s="98">
        <f>ROUND('[1]68_InOutFlowsCurPrdAndPrior'!$D$35*IF(ISNA(VLOOKUP(D1156,'[1]Proportionate Shares'!$D$23:$I$1359,6,FALSE)),0,VLOOKUP(D1156,'[1]Proportionate Shares'!$D$23:$I$1359,6,FALSE)),0)</f>
        <v>120672</v>
      </c>
      <c r="U1156" s="98">
        <f>VLOOKUP(D1156,'[1]Schedule of Pension Amounts LW'!$B$15:$AS$1399,36,FALSE)</f>
        <v>160654</v>
      </c>
      <c r="V1156" s="99">
        <f t="shared" si="75"/>
        <v>912483</v>
      </c>
      <c r="W1156" s="98">
        <f>ROUND('[1]68_InOutFlowsCurPrdAndPrior'!$F$32*IF(ISNA(VLOOKUP(D1156,'[1]Proportionate Shares'!$D$23:$I$1359,6,FALSE)),0,VLOOKUP(D1156,'[1]Proportionate Shares'!$D$23:$I$1359,6,FALSE)),0)</f>
        <v>69692</v>
      </c>
      <c r="X1156" s="98">
        <f>ROUND('[1]68_InOutFlowsCurPrdAndPrior'!$F$33*IF(ISNA(VLOOKUP(D1156,'[1]Proportionate Shares'!$D$23:$I$1359,6,FALSE)),0,VLOOKUP(D1156,'[1]Proportionate Shares'!$D$23:$I$1359,6,FALSE)),0)</f>
        <v>257339</v>
      </c>
      <c r="Y1156" s="98">
        <f>ROUND('[1]68_InOutFlowsCurPrdAndPrior'!$F$35*IF(ISNA(VLOOKUP(D1156,'[1]Proportionate Shares'!$D$23:$I$1359,6,FALSE)),0,VLOOKUP(D1156,'[1]Proportionate Shares'!$D$23:$I$1359,6,FALSE)),0)</f>
        <v>100518</v>
      </c>
      <c r="Z1156" s="98">
        <f>-VLOOKUP(D1156,'[1]Schedule of Pension Amounts LW'!$B$15:$AS$1399,37,FALSE)</f>
        <v>120333</v>
      </c>
      <c r="AA1156" s="99">
        <f t="shared" si="76"/>
        <v>547882</v>
      </c>
      <c r="AB1156" s="72">
        <f>VLOOKUP(D1156,'[1]Pension Expense Details'!$D$22:$S$1407,16,FALSE)</f>
        <v>176491</v>
      </c>
      <c r="AC1156" s="72">
        <f t="shared" si="77"/>
        <v>231199</v>
      </c>
      <c r="AD1156" s="72">
        <f>VLOOKUP(D1156,'[1]Schedule of Pension Amounts LW'!$B$15:$W$1399,22,FALSE)</f>
        <v>407690</v>
      </c>
    </row>
    <row r="1157" spans="1:30" x14ac:dyDescent="0.3">
      <c r="A1157" s="104"/>
      <c r="B1157" s="33"/>
      <c r="C1157" s="33" t="str">
        <f>VLOOKUP(D1157,'[1]Employer information'!$I$3:$J$1391,2,FALSE)</f>
        <v xml:space="preserve">Public Education                                  </v>
      </c>
      <c r="D1157" s="33" t="str">
        <f>'[1]Schedule of Pension Amounts LW'!B1150</f>
        <v>1120</v>
      </c>
      <c r="E1157" s="33" t="str">
        <f>IF(ISNA(VLOOKUP(D1157,'[1]Proportionate Shares'!$D$23:$G$1400,2,FALSE)),"",VLOOKUP(D1157,'[1]Proportionate Shares'!$D$23:$G$1400,2,FALSE))</f>
        <v>061908</v>
      </c>
      <c r="F1157" s="33" t="str">
        <f>IF(ISNA(VLOOKUP(D1157,'[1]Proportionate Shares'!$D$23:$G$1400,3,FALSE)),"",VLOOKUP(D1157,'[1]Proportionate Shares'!$D$23:$G$1400,3,FALSE))</f>
        <v/>
      </c>
      <c r="G1157" s="34" t="str">
        <f>VLOOKUP(D1157,'[1]Employer information'!$A$3:$B$1390,2,FALSE)</f>
        <v>SANGER ISD</v>
      </c>
      <c r="H1157" s="36">
        <f>IF(ISNA(VLOOKUP(D1157,'[1]Proportionate Shares'!$D$23:$I$1377,6,FALSE)),0,VLOOKUP(D1157,'[1]Proportionate Shares'!$D$23:$I$1377,6,FALSE))</f>
        <v>2.0773713200000001E-4</v>
      </c>
      <c r="I1157" s="105">
        <f>VLOOKUP(D1157,'[1]Schedule of Pension Amounts LW'!$B$15:$E$1399,3,FALSE)</f>
        <v>10930933</v>
      </c>
      <c r="J1157" s="105">
        <f>-IF(ISNA(VLOOKUP(D1157,'[1]Combined Contribution Amounts'!$A$2:$K$1335,5,FALSE)),0,VLOOKUP(D1157,'[1]Combined Contribution Amounts'!$A$2:$K$1335,5,FALSE))</f>
        <v>-727105</v>
      </c>
      <c r="K1157" s="105">
        <f>-IF(ISNA(VLOOKUP(D1157,'[1]Combined Contribution Amounts'!$A$2:$K$1335,7,FALSE)),0,VLOOKUP(D1157,'[1]Combined Contribution Amounts'!$A$2:$K$1335,7,FALSE))+-IF(ISNA(VLOOKUP(D1157,'[1]Combined Contribution Amounts'!$A$2:$K$1335,8,FALSE)),0,VLOOKUP(D1157,'[1]Combined Contribution Amounts'!$A$2:$K$1335,8,FALSE))+-IF(ISNA(VLOOKUP(D1157,'[1]Combined Contribution Amounts'!$A$2:$K$1335,9,FALSE)),0,VLOOKUP(D1157,'[1]Combined Contribution Amounts'!$A$2:$K$1335,9,FALSE))</f>
        <v>0</v>
      </c>
      <c r="L1157" s="105">
        <f>VLOOKUP(D1157,'[1]Pension Expense Details'!$D$23:$S$1407,16,FALSE)</f>
        <v>1080554</v>
      </c>
      <c r="M1157" s="105">
        <f>ROUND(('[1]68_InOutFlowsCurPrdAndPriorHist'!$F$28-'[1]68_InOutFlowsCurPrdAndPriorHist'!$F$31)*$H1157,0)-VLOOKUP(D1157,'[1]Pension Expense Details'!$D$23:$S$1407,12,FALSE)</f>
        <v>-172056</v>
      </c>
      <c r="N1157" s="105">
        <f>ROUND(('[1]68_InOutFlowsCurPrdAndPriorHist'!$F$29-'[1]68_InOutFlowsCurPrdAndPriorHist'!$F$32)*$H1157,0)-VLOOKUP(D1157,'[1]Pension Expense Details'!$D$23:$S$1407,13,FALSE)</f>
        <v>-1300061</v>
      </c>
      <c r="O1157" s="105">
        <f>ROUND(('[1]68_InOutFlowsCurPrdAndPriorHist'!$F$30-'[1]68_InOutFlowsCurPrdAndPriorHist'!$F$33)*$H1157,0)-VLOOKUP(D1157,'[1]Pension Expense Details'!$D$23:$S$1407,14,FALSE)</f>
        <v>562186</v>
      </c>
      <c r="P1157" s="105">
        <f>ROUND((VLOOKUP(D1157,'[1]Schedule of Pension Amounts LW'!$B$15:$AC$1399,28,FALSE)-VLOOKUP(D1157,'[1]Schedule of Pension Amounts LW'!$B$15:$AC$1399,27,FALSE))*'[1]Schedule of Pension Amounts LW'!AD$4,0)+VLOOKUP(D1157,'[1]Schedule of Pension Amounts LW'!$B$15:$AH$1399,33,FALSE)-VLOOKUP(D1157,'[1]Pension Expense Details'!$D$23:$S$1407,15,FALSE)</f>
        <v>424375</v>
      </c>
      <c r="Q1157" s="98">
        <f t="shared" si="74"/>
        <v>10798826</v>
      </c>
      <c r="R1157" s="98">
        <f>ROUND('[1]68_InOutFlowsCurPrdAndPrior'!$D$32*IF(ISNA(VLOOKUP(D1157,'[1]Proportionate Shares'!$D$23:$I$1359,6,FALSE)),0,VLOOKUP(D1157,'[1]Proportionate Shares'!$D$23:$I$1359,6,FALSE)),0)</f>
        <v>45365</v>
      </c>
      <c r="S1157" s="98">
        <f>ROUND('[1]68_InOutFlowsCurPrdAndPrior'!$D$33*IF(ISNA(VLOOKUP(D1157,'[1]Proportionate Shares'!$D$23:$I$1359,6,FALSE)),0,VLOOKUP(D1157,'[1]Proportionate Shares'!$D$23:$I$1359,6,FALSE)),0)</f>
        <v>3350326</v>
      </c>
      <c r="T1157" s="98">
        <f>ROUND('[1]68_InOutFlowsCurPrdAndPrior'!$D$35*IF(ISNA(VLOOKUP(D1157,'[1]Proportionate Shares'!$D$23:$I$1359,6,FALSE)),0,VLOOKUP(D1157,'[1]Proportionate Shares'!$D$23:$I$1359,6,FALSE)),0)</f>
        <v>649229</v>
      </c>
      <c r="U1157" s="98">
        <f>VLOOKUP(D1157,'[1]Schedule of Pension Amounts LW'!$B$15:$AS$1399,36,FALSE)</f>
        <v>946505</v>
      </c>
      <c r="V1157" s="99">
        <f t="shared" si="75"/>
        <v>4991425</v>
      </c>
      <c r="W1157" s="98">
        <f>ROUND('[1]68_InOutFlowsCurPrdAndPrior'!$F$32*IF(ISNA(VLOOKUP(D1157,'[1]Proportionate Shares'!$D$23:$I$1359,6,FALSE)),0,VLOOKUP(D1157,'[1]Proportionate Shares'!$D$23:$I$1359,6,FALSE)),0)</f>
        <v>374952</v>
      </c>
      <c r="X1157" s="98">
        <f>ROUND('[1]68_InOutFlowsCurPrdAndPrior'!$F$33*IF(ISNA(VLOOKUP(D1157,'[1]Proportionate Shares'!$D$23:$I$1359,6,FALSE)),0,VLOOKUP(D1157,'[1]Proportionate Shares'!$D$23:$I$1359,6,FALSE)),0)</f>
        <v>1384513</v>
      </c>
      <c r="Y1157" s="98">
        <f>ROUND('[1]68_InOutFlowsCurPrdAndPrior'!$F$35*IF(ISNA(VLOOKUP(D1157,'[1]Proportionate Shares'!$D$23:$I$1359,6,FALSE)),0,VLOOKUP(D1157,'[1]Proportionate Shares'!$D$23:$I$1359,6,FALSE)),0)</f>
        <v>540796</v>
      </c>
      <c r="Z1157" s="98">
        <f>-VLOOKUP(D1157,'[1]Schedule of Pension Amounts LW'!$B$15:$AS$1399,37,FALSE)</f>
        <v>147</v>
      </c>
      <c r="AA1157" s="99">
        <f t="shared" si="76"/>
        <v>2300408</v>
      </c>
      <c r="AB1157" s="72">
        <f>VLOOKUP(D1157,'[1]Pension Expense Details'!$D$22:$S$1407,16,FALSE)</f>
        <v>1080554</v>
      </c>
      <c r="AC1157" s="72">
        <f t="shared" si="77"/>
        <v>1182363</v>
      </c>
      <c r="AD1157" s="72">
        <f>VLOOKUP(D1157,'[1]Schedule of Pension Amounts LW'!$B$15:$W$1399,22,FALSE)</f>
        <v>2262917</v>
      </c>
    </row>
    <row r="1158" spans="1:30" x14ac:dyDescent="0.3">
      <c r="A1158" s="104"/>
      <c r="B1158" s="33"/>
      <c r="C1158" s="33" t="str">
        <f>VLOOKUP(D1158,'[1]Employer information'!$I$3:$J$1391,2,FALSE)</f>
        <v xml:space="preserve">Public Education                                  </v>
      </c>
      <c r="D1158" s="33" t="str">
        <f>'[1]Schedule of Pension Amounts LW'!B1151</f>
        <v>1123</v>
      </c>
      <c r="E1158" s="33" t="str">
        <f>IF(ISNA(VLOOKUP(D1158,'[1]Proportionate Shares'!$D$23:$G$1400,2,FALSE)),"",VLOOKUP(D1158,'[1]Proportionate Shares'!$D$23:$G$1400,2,FALSE))</f>
        <v>042903</v>
      </c>
      <c r="F1158" s="33" t="str">
        <f>IF(ISNA(VLOOKUP(D1158,'[1]Proportionate Shares'!$D$23:$G$1400,3,FALSE)),"",VLOOKUP(D1158,'[1]Proportionate Shares'!$D$23:$G$1400,3,FALSE))</f>
        <v/>
      </c>
      <c r="G1158" s="34" t="str">
        <f>VLOOKUP(D1158,'[1]Employer information'!$A$3:$B$1390,2,FALSE)</f>
        <v>SANTA ANNA ISD</v>
      </c>
      <c r="H1158" s="36">
        <f>IF(ISNA(VLOOKUP(D1158,'[1]Proportionate Shares'!$D$23:$I$1377,6,FALSE)),0,VLOOKUP(D1158,'[1]Proportionate Shares'!$D$23:$I$1377,6,FALSE))</f>
        <v>1.7080269000000002E-5</v>
      </c>
      <c r="I1158" s="105">
        <f>VLOOKUP(D1158,'[1]Schedule of Pension Amounts LW'!$B$15:$E$1399,3,FALSE)</f>
        <v>935399</v>
      </c>
      <c r="J1158" s="105">
        <f>-IF(ISNA(VLOOKUP(D1158,'[1]Combined Contribution Amounts'!$A$2:$K$1335,5,FALSE)),0,VLOOKUP(D1158,'[1]Combined Contribution Amounts'!$A$2:$K$1335,5,FALSE))</f>
        <v>-59783</v>
      </c>
      <c r="K1158" s="105">
        <f>-IF(ISNA(VLOOKUP(D1158,'[1]Combined Contribution Amounts'!$A$2:$K$1335,7,FALSE)),0,VLOOKUP(D1158,'[1]Combined Contribution Amounts'!$A$2:$K$1335,7,FALSE))+-IF(ISNA(VLOOKUP(D1158,'[1]Combined Contribution Amounts'!$A$2:$K$1335,8,FALSE)),0,VLOOKUP(D1158,'[1]Combined Contribution Amounts'!$A$2:$K$1335,8,FALSE))+-IF(ISNA(VLOOKUP(D1158,'[1]Combined Contribution Amounts'!$A$2:$K$1335,9,FALSE)),0,VLOOKUP(D1158,'[1]Combined Contribution Amounts'!$A$2:$K$1335,9,FALSE))</f>
        <v>0</v>
      </c>
      <c r="L1158" s="105">
        <f>VLOOKUP(D1158,'[1]Pension Expense Details'!$D$23:$S$1407,16,FALSE)</f>
        <v>83084</v>
      </c>
      <c r="M1158" s="105">
        <f>ROUND(('[1]68_InOutFlowsCurPrdAndPriorHist'!$F$28-'[1]68_InOutFlowsCurPrdAndPriorHist'!$F$31)*$H1158,0)-VLOOKUP(D1158,'[1]Pension Expense Details'!$D$23:$S$1407,12,FALSE)</f>
        <v>-14147</v>
      </c>
      <c r="N1158" s="105">
        <f>ROUND(('[1]68_InOutFlowsCurPrdAndPriorHist'!$F$29-'[1]68_InOutFlowsCurPrdAndPriorHist'!$F$32)*$H1158,0)-VLOOKUP(D1158,'[1]Pension Expense Details'!$D$23:$S$1407,13,FALSE)</f>
        <v>-106892</v>
      </c>
      <c r="O1158" s="105">
        <f>ROUND(('[1]68_InOutFlowsCurPrdAndPriorHist'!$F$30-'[1]68_InOutFlowsCurPrdAndPriorHist'!$F$33)*$H1158,0)-VLOOKUP(D1158,'[1]Pension Expense Details'!$D$23:$S$1407,14,FALSE)</f>
        <v>46223</v>
      </c>
      <c r="P1158" s="105">
        <f>ROUND((VLOOKUP(D1158,'[1]Schedule of Pension Amounts LW'!$B$15:$AC$1399,28,FALSE)-VLOOKUP(D1158,'[1]Schedule of Pension Amounts LW'!$B$15:$AC$1399,27,FALSE))*'[1]Schedule of Pension Amounts LW'!AD$4,0)+VLOOKUP(D1158,'[1]Schedule of Pension Amounts LW'!$B$15:$AH$1399,33,FALSE)-VLOOKUP(D1158,'[1]Pension Expense Details'!$D$23:$S$1407,15,FALSE)</f>
        <v>4002</v>
      </c>
      <c r="Q1158" s="98">
        <f t="shared" si="74"/>
        <v>887886</v>
      </c>
      <c r="R1158" s="98">
        <f>ROUND('[1]68_InOutFlowsCurPrdAndPrior'!$D$32*IF(ISNA(VLOOKUP(D1158,'[1]Proportionate Shares'!$D$23:$I$1359,6,FALSE)),0,VLOOKUP(D1158,'[1]Proportionate Shares'!$D$23:$I$1359,6,FALSE)),0)</f>
        <v>3730</v>
      </c>
      <c r="S1158" s="98">
        <f>ROUND('[1]68_InOutFlowsCurPrdAndPrior'!$D$33*IF(ISNA(VLOOKUP(D1158,'[1]Proportionate Shares'!$D$23:$I$1359,6,FALSE)),0,VLOOKUP(D1158,'[1]Proportionate Shares'!$D$23:$I$1359,6,FALSE)),0)</f>
        <v>275466</v>
      </c>
      <c r="T1158" s="98">
        <f>ROUND('[1]68_InOutFlowsCurPrdAndPrior'!$D$35*IF(ISNA(VLOOKUP(D1158,'[1]Proportionate Shares'!$D$23:$I$1359,6,FALSE)),0,VLOOKUP(D1158,'[1]Proportionate Shares'!$D$23:$I$1359,6,FALSE)),0)</f>
        <v>53380</v>
      </c>
      <c r="U1158" s="98">
        <f>VLOOKUP(D1158,'[1]Schedule of Pension Amounts LW'!$B$15:$AS$1399,36,FALSE)</f>
        <v>119507</v>
      </c>
      <c r="V1158" s="99">
        <f t="shared" si="75"/>
        <v>452083</v>
      </c>
      <c r="W1158" s="98">
        <f>ROUND('[1]68_InOutFlowsCurPrdAndPrior'!$F$32*IF(ISNA(VLOOKUP(D1158,'[1]Proportionate Shares'!$D$23:$I$1359,6,FALSE)),0,VLOOKUP(D1158,'[1]Proportionate Shares'!$D$23:$I$1359,6,FALSE)),0)</f>
        <v>30829</v>
      </c>
      <c r="X1158" s="98">
        <f>ROUND('[1]68_InOutFlowsCurPrdAndPrior'!$F$33*IF(ISNA(VLOOKUP(D1158,'[1]Proportionate Shares'!$D$23:$I$1359,6,FALSE)),0,VLOOKUP(D1158,'[1]Proportionate Shares'!$D$23:$I$1359,6,FALSE)),0)</f>
        <v>113835</v>
      </c>
      <c r="Y1158" s="98">
        <f>ROUND('[1]68_InOutFlowsCurPrdAndPrior'!$F$35*IF(ISNA(VLOOKUP(D1158,'[1]Proportionate Shares'!$D$23:$I$1359,6,FALSE)),0,VLOOKUP(D1158,'[1]Proportionate Shares'!$D$23:$I$1359,6,FALSE)),0)</f>
        <v>44465</v>
      </c>
      <c r="Z1158" s="98">
        <f>-VLOOKUP(D1158,'[1]Schedule of Pension Amounts LW'!$B$15:$AS$1399,37,FALSE)</f>
        <v>8</v>
      </c>
      <c r="AA1158" s="99">
        <f t="shared" si="76"/>
        <v>189137</v>
      </c>
      <c r="AB1158" s="72">
        <f>VLOOKUP(D1158,'[1]Pension Expense Details'!$D$22:$S$1407,16,FALSE)</f>
        <v>83084</v>
      </c>
      <c r="AC1158" s="72">
        <f t="shared" si="77"/>
        <v>118777</v>
      </c>
      <c r="AD1158" s="72">
        <f>VLOOKUP(D1158,'[1]Schedule of Pension Amounts LW'!$B$15:$W$1399,22,FALSE)</f>
        <v>201861</v>
      </c>
    </row>
    <row r="1159" spans="1:30" x14ac:dyDescent="0.3">
      <c r="A1159" s="104"/>
      <c r="B1159" s="33"/>
      <c r="C1159" s="33" t="str">
        <f>VLOOKUP(D1159,'[1]Employer information'!$I$3:$J$1391,2,FALSE)</f>
        <v xml:space="preserve">Public Education                                  </v>
      </c>
      <c r="D1159" s="33" t="str">
        <f>'[1]Schedule of Pension Amounts LW'!B1152</f>
        <v>1488</v>
      </c>
      <c r="E1159" s="33" t="str">
        <f>IF(ISNA(VLOOKUP(D1159,'[1]Proportionate Shares'!$D$23:$G$1400,2,FALSE)),"",VLOOKUP(D1159,'[1]Proportionate Shares'!$D$23:$G$1400,2,FALSE))</f>
        <v>084909</v>
      </c>
      <c r="F1159" s="33" t="str">
        <f>IF(ISNA(VLOOKUP(D1159,'[1]Proportionate Shares'!$D$23:$G$1400,3,FALSE)),"",VLOOKUP(D1159,'[1]Proportionate Shares'!$D$23:$G$1400,3,FALSE))</f>
        <v/>
      </c>
      <c r="G1159" s="34" t="str">
        <f>VLOOKUP(D1159,'[1]Employer information'!$A$3:$B$1390,2,FALSE)</f>
        <v>SANTA FE ISD</v>
      </c>
      <c r="H1159" s="36">
        <f>IF(ISNA(VLOOKUP(D1159,'[1]Proportionate Shares'!$D$23:$I$1377,6,FALSE)),0,VLOOKUP(D1159,'[1]Proportionate Shares'!$D$23:$I$1377,6,FALSE))</f>
        <v>2.8874062899999998E-4</v>
      </c>
      <c r="I1159" s="105">
        <f>VLOOKUP(D1159,'[1]Schedule of Pension Amounts LW'!$B$15:$E$1399,3,FALSE)</f>
        <v>14048114</v>
      </c>
      <c r="J1159" s="105">
        <f>-IF(ISNA(VLOOKUP(D1159,'[1]Combined Contribution Amounts'!$A$2:$K$1335,5,FALSE)),0,VLOOKUP(D1159,'[1]Combined Contribution Amounts'!$A$2:$K$1335,5,FALSE))</f>
        <v>-1010627</v>
      </c>
      <c r="K1159" s="105">
        <f>-IF(ISNA(VLOOKUP(D1159,'[1]Combined Contribution Amounts'!$A$2:$K$1335,7,FALSE)),0,VLOOKUP(D1159,'[1]Combined Contribution Amounts'!$A$2:$K$1335,7,FALSE))+-IF(ISNA(VLOOKUP(D1159,'[1]Combined Contribution Amounts'!$A$2:$K$1335,8,FALSE)),0,VLOOKUP(D1159,'[1]Combined Contribution Amounts'!$A$2:$K$1335,8,FALSE))+-IF(ISNA(VLOOKUP(D1159,'[1]Combined Contribution Amounts'!$A$2:$K$1335,9,FALSE)),0,VLOOKUP(D1159,'[1]Combined Contribution Amounts'!$A$2:$K$1335,9,FALSE))</f>
        <v>0</v>
      </c>
      <c r="L1159" s="105">
        <f>VLOOKUP(D1159,'[1]Pension Expense Details'!$D$23:$S$1407,16,FALSE)</f>
        <v>1681885</v>
      </c>
      <c r="M1159" s="105">
        <f>ROUND(('[1]68_InOutFlowsCurPrdAndPriorHist'!$F$28-'[1]68_InOutFlowsCurPrdAndPriorHist'!$F$31)*$H1159,0)-VLOOKUP(D1159,'[1]Pension Expense Details'!$D$23:$S$1407,12,FALSE)</f>
        <v>-239146</v>
      </c>
      <c r="N1159" s="105">
        <f>ROUND(('[1]68_InOutFlowsCurPrdAndPriorHist'!$F$29-'[1]68_InOutFlowsCurPrdAndPriorHist'!$F$32)*$H1159,0)-VLOOKUP(D1159,'[1]Pension Expense Details'!$D$23:$S$1407,13,FALSE)</f>
        <v>-1806998</v>
      </c>
      <c r="O1159" s="105">
        <f>ROUND(('[1]68_InOutFlowsCurPrdAndPriorHist'!$F$30-'[1]68_InOutFlowsCurPrdAndPriorHist'!$F$33)*$H1159,0)-VLOOKUP(D1159,'[1]Pension Expense Details'!$D$23:$S$1407,14,FALSE)</f>
        <v>781402</v>
      </c>
      <c r="P1159" s="105">
        <f>ROUND((VLOOKUP(D1159,'[1]Schedule of Pension Amounts LW'!$B$15:$AC$1399,28,FALSE)-VLOOKUP(D1159,'[1]Schedule of Pension Amounts LW'!$B$15:$AC$1399,27,FALSE))*'[1]Schedule of Pension Amounts LW'!AD$4,0)+VLOOKUP(D1159,'[1]Schedule of Pension Amounts LW'!$B$15:$AH$1399,33,FALSE)-VLOOKUP(D1159,'[1]Pension Expense Details'!$D$23:$S$1407,15,FALSE)</f>
        <v>1555011</v>
      </c>
      <c r="Q1159" s="98">
        <f t="shared" si="74"/>
        <v>15009641</v>
      </c>
      <c r="R1159" s="98">
        <f>ROUND('[1]68_InOutFlowsCurPrdAndPrior'!$D$32*IF(ISNA(VLOOKUP(D1159,'[1]Proportionate Shares'!$D$23:$I$1359,6,FALSE)),0,VLOOKUP(D1159,'[1]Proportionate Shares'!$D$23:$I$1359,6,FALSE)),0)</f>
        <v>63054</v>
      </c>
      <c r="S1159" s="98">
        <f>ROUND('[1]68_InOutFlowsCurPrdAndPrior'!$D$33*IF(ISNA(VLOOKUP(D1159,'[1]Proportionate Shares'!$D$23:$I$1359,6,FALSE)),0,VLOOKUP(D1159,'[1]Proportionate Shares'!$D$23:$I$1359,6,FALSE)),0)</f>
        <v>4656728</v>
      </c>
      <c r="T1159" s="98">
        <f>ROUND('[1]68_InOutFlowsCurPrdAndPrior'!$D$35*IF(ISNA(VLOOKUP(D1159,'[1]Proportionate Shares'!$D$23:$I$1359,6,FALSE)),0,VLOOKUP(D1159,'[1]Proportionate Shares'!$D$23:$I$1359,6,FALSE)),0)</f>
        <v>902384</v>
      </c>
      <c r="U1159" s="98">
        <f>VLOOKUP(D1159,'[1]Schedule of Pension Amounts LW'!$B$15:$AS$1399,36,FALSE)</f>
        <v>2357290</v>
      </c>
      <c r="V1159" s="99">
        <f t="shared" si="75"/>
        <v>7979456</v>
      </c>
      <c r="W1159" s="98">
        <f>ROUND('[1]68_InOutFlowsCurPrdAndPrior'!$F$32*IF(ISNA(VLOOKUP(D1159,'[1]Proportionate Shares'!$D$23:$I$1359,6,FALSE)),0,VLOOKUP(D1159,'[1]Proportionate Shares'!$D$23:$I$1359,6,FALSE)),0)</f>
        <v>521159</v>
      </c>
      <c r="X1159" s="98">
        <f>ROUND('[1]68_InOutFlowsCurPrdAndPrior'!$F$33*IF(ISNA(VLOOKUP(D1159,'[1]Proportionate Shares'!$D$23:$I$1359,6,FALSE)),0,VLOOKUP(D1159,'[1]Proportionate Shares'!$D$23:$I$1359,6,FALSE)),0)</f>
        <v>1924380</v>
      </c>
      <c r="Y1159" s="98">
        <f>ROUND('[1]68_InOutFlowsCurPrdAndPrior'!$F$35*IF(ISNA(VLOOKUP(D1159,'[1]Proportionate Shares'!$D$23:$I$1359,6,FALSE)),0,VLOOKUP(D1159,'[1]Proportionate Shares'!$D$23:$I$1359,6,FALSE)),0)</f>
        <v>751670</v>
      </c>
      <c r="Z1159" s="98">
        <f>-VLOOKUP(D1159,'[1]Schedule of Pension Amounts LW'!$B$15:$AS$1399,37,FALSE)</f>
        <v>157</v>
      </c>
      <c r="AA1159" s="99">
        <f t="shared" si="76"/>
        <v>3197366</v>
      </c>
      <c r="AB1159" s="72">
        <f>VLOOKUP(D1159,'[1]Pension Expense Details'!$D$22:$S$1407,16,FALSE)</f>
        <v>1681885</v>
      </c>
      <c r="AC1159" s="72">
        <f t="shared" si="77"/>
        <v>1698270</v>
      </c>
      <c r="AD1159" s="72">
        <f>VLOOKUP(D1159,'[1]Schedule of Pension Amounts LW'!$B$15:$W$1399,22,FALSE)</f>
        <v>3380155</v>
      </c>
    </row>
    <row r="1160" spans="1:30" x14ac:dyDescent="0.3">
      <c r="A1160" s="104"/>
      <c r="B1160" s="33"/>
      <c r="C1160" s="33" t="str">
        <f>VLOOKUP(D1160,'[1]Employer information'!$I$3:$J$1391,2,FALSE)</f>
        <v xml:space="preserve">Public Education                                  </v>
      </c>
      <c r="D1160" s="33" t="str">
        <f>'[1]Schedule of Pension Amounts LW'!B1153</f>
        <v>1425</v>
      </c>
      <c r="E1160" s="33" t="str">
        <f>IF(ISNA(VLOOKUP(D1160,'[1]Proportionate Shares'!$D$23:$G$1400,2,FALSE)),"",VLOOKUP(D1160,'[1]Proportionate Shares'!$D$23:$G$1400,2,FALSE))</f>
        <v>137904</v>
      </c>
      <c r="F1160" s="33" t="str">
        <f>IF(ISNA(VLOOKUP(D1160,'[1]Proportionate Shares'!$D$23:$G$1400,3,FALSE)),"",VLOOKUP(D1160,'[1]Proportionate Shares'!$D$23:$G$1400,3,FALSE))</f>
        <v/>
      </c>
      <c r="G1160" s="34" t="str">
        <f>VLOOKUP(D1160,'[1]Employer information'!$A$3:$B$1390,2,FALSE)</f>
        <v>SANTA GERTRUDIS ISD</v>
      </c>
      <c r="H1160" s="36">
        <f>IF(ISNA(VLOOKUP(D1160,'[1]Proportionate Shares'!$D$23:$I$1377,6,FALSE)),0,VLOOKUP(D1160,'[1]Proportionate Shares'!$D$23:$I$1377,6,FALSE))</f>
        <v>3.8505245000000002E-5</v>
      </c>
      <c r="I1160" s="105">
        <f>VLOOKUP(D1160,'[1]Schedule of Pension Amounts LW'!$B$15:$E$1399,3,FALSE)</f>
        <v>2021903</v>
      </c>
      <c r="J1160" s="105">
        <f>-IF(ISNA(VLOOKUP(D1160,'[1]Combined Contribution Amounts'!$A$2:$K$1335,5,FALSE)),0,VLOOKUP(D1160,'[1]Combined Contribution Amounts'!$A$2:$K$1335,5,FALSE))</f>
        <v>-134773</v>
      </c>
      <c r="K1160" s="105">
        <f>-IF(ISNA(VLOOKUP(D1160,'[1]Combined Contribution Amounts'!$A$2:$K$1335,7,FALSE)),0,VLOOKUP(D1160,'[1]Combined Contribution Amounts'!$A$2:$K$1335,7,FALSE))+-IF(ISNA(VLOOKUP(D1160,'[1]Combined Contribution Amounts'!$A$2:$K$1335,8,FALSE)),0,VLOOKUP(D1160,'[1]Combined Contribution Amounts'!$A$2:$K$1335,8,FALSE))+-IF(ISNA(VLOOKUP(D1160,'[1]Combined Contribution Amounts'!$A$2:$K$1335,9,FALSE)),0,VLOOKUP(D1160,'[1]Combined Contribution Amounts'!$A$2:$K$1335,9,FALSE))</f>
        <v>0</v>
      </c>
      <c r="L1160" s="105">
        <f>VLOOKUP(D1160,'[1]Pension Expense Details'!$D$23:$S$1407,16,FALSE)</f>
        <v>200948</v>
      </c>
      <c r="M1160" s="105">
        <f>ROUND(('[1]68_InOutFlowsCurPrdAndPriorHist'!$F$28-'[1]68_InOutFlowsCurPrdAndPriorHist'!$F$31)*$H1160,0)-VLOOKUP(D1160,'[1]Pension Expense Details'!$D$23:$S$1407,12,FALSE)</f>
        <v>-31892</v>
      </c>
      <c r="N1160" s="105">
        <f>ROUND(('[1]68_InOutFlowsCurPrdAndPriorHist'!$F$29-'[1]68_InOutFlowsCurPrdAndPriorHist'!$F$32)*$H1160,0)-VLOOKUP(D1160,'[1]Pension Expense Details'!$D$23:$S$1407,13,FALSE)</f>
        <v>-240974</v>
      </c>
      <c r="O1160" s="105">
        <f>ROUND(('[1]68_InOutFlowsCurPrdAndPriorHist'!$F$30-'[1]68_InOutFlowsCurPrdAndPriorHist'!$F$33)*$H1160,0)-VLOOKUP(D1160,'[1]Pension Expense Details'!$D$23:$S$1407,14,FALSE)</f>
        <v>104205</v>
      </c>
      <c r="P1160" s="105">
        <f>ROUND((VLOOKUP(D1160,'[1]Schedule of Pension Amounts LW'!$B$15:$AC$1399,28,FALSE)-VLOOKUP(D1160,'[1]Schedule of Pension Amounts LW'!$B$15:$AC$1399,27,FALSE))*'[1]Schedule of Pension Amounts LW'!AD$4,0)+VLOOKUP(D1160,'[1]Schedule of Pension Amounts LW'!$B$15:$AH$1399,33,FALSE)-VLOOKUP(D1160,'[1]Pension Expense Details'!$D$23:$S$1407,15,FALSE)</f>
        <v>82206</v>
      </c>
      <c r="Q1160" s="98">
        <f t="shared" si="74"/>
        <v>2001623</v>
      </c>
      <c r="R1160" s="98">
        <f>ROUND('[1]68_InOutFlowsCurPrdAndPrior'!$D$32*IF(ISNA(VLOOKUP(D1160,'[1]Proportionate Shares'!$D$23:$I$1359,6,FALSE)),0,VLOOKUP(D1160,'[1]Proportionate Shares'!$D$23:$I$1359,6,FALSE)),0)</f>
        <v>8409</v>
      </c>
      <c r="S1160" s="98">
        <f>ROUND('[1]68_InOutFlowsCurPrdAndPrior'!$D$33*IF(ISNA(VLOOKUP(D1160,'[1]Proportionate Shares'!$D$23:$I$1359,6,FALSE)),0,VLOOKUP(D1160,'[1]Proportionate Shares'!$D$23:$I$1359,6,FALSE)),0)</f>
        <v>621002</v>
      </c>
      <c r="T1160" s="98">
        <f>ROUND('[1]68_InOutFlowsCurPrdAndPrior'!$D$35*IF(ISNA(VLOOKUP(D1160,'[1]Proportionate Shares'!$D$23:$I$1359,6,FALSE)),0,VLOOKUP(D1160,'[1]Proportionate Shares'!$D$23:$I$1359,6,FALSE)),0)</f>
        <v>120338</v>
      </c>
      <c r="U1160" s="98">
        <f>VLOOKUP(D1160,'[1]Schedule of Pension Amounts LW'!$B$15:$AS$1399,36,FALSE)</f>
        <v>147394</v>
      </c>
      <c r="V1160" s="99">
        <f t="shared" si="75"/>
        <v>897143</v>
      </c>
      <c r="W1160" s="98">
        <f>ROUND('[1]68_InOutFlowsCurPrdAndPrior'!$F$32*IF(ISNA(VLOOKUP(D1160,'[1]Proportionate Shares'!$D$23:$I$1359,6,FALSE)),0,VLOOKUP(D1160,'[1]Proportionate Shares'!$D$23:$I$1359,6,FALSE)),0)</f>
        <v>69500</v>
      </c>
      <c r="X1160" s="98">
        <f>ROUND('[1]68_InOutFlowsCurPrdAndPrior'!$F$33*IF(ISNA(VLOOKUP(D1160,'[1]Proportionate Shares'!$D$23:$I$1359,6,FALSE)),0,VLOOKUP(D1160,'[1]Proportionate Shares'!$D$23:$I$1359,6,FALSE)),0)</f>
        <v>256627</v>
      </c>
      <c r="Y1160" s="98">
        <f>ROUND('[1]68_InOutFlowsCurPrdAndPrior'!$F$35*IF(ISNA(VLOOKUP(D1160,'[1]Proportionate Shares'!$D$23:$I$1359,6,FALSE)),0,VLOOKUP(D1160,'[1]Proportionate Shares'!$D$23:$I$1359,6,FALSE)),0)</f>
        <v>100240</v>
      </c>
      <c r="Z1160" s="98">
        <f>-VLOOKUP(D1160,'[1]Schedule of Pension Amounts LW'!$B$15:$AS$1399,37,FALSE)</f>
        <v>18611</v>
      </c>
      <c r="AA1160" s="99">
        <f t="shared" si="76"/>
        <v>444978</v>
      </c>
      <c r="AB1160" s="72">
        <f>VLOOKUP(D1160,'[1]Pension Expense Details'!$D$22:$S$1407,16,FALSE)</f>
        <v>200948</v>
      </c>
      <c r="AC1160" s="72">
        <f t="shared" si="77"/>
        <v>192532</v>
      </c>
      <c r="AD1160" s="72">
        <f>VLOOKUP(D1160,'[1]Schedule of Pension Amounts LW'!$B$15:$W$1399,22,FALSE)</f>
        <v>393480</v>
      </c>
    </row>
    <row r="1161" spans="1:30" x14ac:dyDescent="0.3">
      <c r="A1161" s="104"/>
      <c r="B1161" s="33"/>
      <c r="C1161" s="33" t="str">
        <f>VLOOKUP(D1161,'[1]Employer information'!$I$3:$J$1391,2,FALSE)</f>
        <v xml:space="preserve">Public Education                                  </v>
      </c>
      <c r="D1161" s="33" t="str">
        <f>'[1]Schedule of Pension Amounts LW'!B1154</f>
        <v>1126</v>
      </c>
      <c r="E1161" s="33" t="str">
        <f>IF(ISNA(VLOOKUP(D1161,'[1]Proportionate Shares'!$D$23:$G$1400,2,FALSE)),"",VLOOKUP(D1161,'[1]Proportionate Shares'!$D$23:$G$1400,2,FALSE))</f>
        <v>031913</v>
      </c>
      <c r="F1161" s="33" t="str">
        <f>IF(ISNA(VLOOKUP(D1161,'[1]Proportionate Shares'!$D$23:$G$1400,3,FALSE)),"",VLOOKUP(D1161,'[1]Proportionate Shares'!$D$23:$G$1400,3,FALSE))</f>
        <v/>
      </c>
      <c r="G1161" s="34" t="str">
        <f>VLOOKUP(D1161,'[1]Employer information'!$A$3:$B$1390,2,FALSE)</f>
        <v>SANTA MARIA ISD</v>
      </c>
      <c r="H1161" s="36">
        <f>IF(ISNA(VLOOKUP(D1161,'[1]Proportionate Shares'!$D$23:$I$1377,6,FALSE)),0,VLOOKUP(D1161,'[1]Proportionate Shares'!$D$23:$I$1377,6,FALSE))</f>
        <v>4.4746744999999999E-5</v>
      </c>
      <c r="I1161" s="105">
        <f>VLOOKUP(D1161,'[1]Schedule of Pension Amounts LW'!$B$15:$E$1399,3,FALSE)</f>
        <v>2557108</v>
      </c>
      <c r="J1161" s="105">
        <f>-IF(ISNA(VLOOKUP(D1161,'[1]Combined Contribution Amounts'!$A$2:$K$1335,5,FALSE)),0,VLOOKUP(D1161,'[1]Combined Contribution Amounts'!$A$2:$K$1335,5,FALSE))</f>
        <v>-156619</v>
      </c>
      <c r="K1161" s="105">
        <f>-IF(ISNA(VLOOKUP(D1161,'[1]Combined Contribution Amounts'!$A$2:$K$1335,7,FALSE)),0,VLOOKUP(D1161,'[1]Combined Contribution Amounts'!$A$2:$K$1335,7,FALSE))+-IF(ISNA(VLOOKUP(D1161,'[1]Combined Contribution Amounts'!$A$2:$K$1335,8,FALSE)),0,VLOOKUP(D1161,'[1]Combined Contribution Amounts'!$A$2:$K$1335,8,FALSE))+-IF(ISNA(VLOOKUP(D1161,'[1]Combined Contribution Amounts'!$A$2:$K$1335,9,FALSE)),0,VLOOKUP(D1161,'[1]Combined Contribution Amounts'!$A$2:$K$1335,9,FALSE))</f>
        <v>0</v>
      </c>
      <c r="L1161" s="105">
        <f>VLOOKUP(D1161,'[1]Pension Expense Details'!$D$23:$S$1407,16,FALSE)</f>
        <v>200913</v>
      </c>
      <c r="M1161" s="105">
        <f>ROUND(('[1]68_InOutFlowsCurPrdAndPriorHist'!$F$28-'[1]68_InOutFlowsCurPrdAndPriorHist'!$F$31)*$H1161,0)-VLOOKUP(D1161,'[1]Pension Expense Details'!$D$23:$S$1407,12,FALSE)</f>
        <v>-37061</v>
      </c>
      <c r="N1161" s="105">
        <f>ROUND(('[1]68_InOutFlowsCurPrdAndPriorHist'!$F$29-'[1]68_InOutFlowsCurPrdAndPriorHist'!$F$32)*$H1161,0)-VLOOKUP(D1161,'[1]Pension Expense Details'!$D$23:$S$1407,13,FALSE)</f>
        <v>-280034</v>
      </c>
      <c r="O1161" s="105">
        <f>ROUND(('[1]68_InOutFlowsCurPrdAndPriorHist'!$F$30-'[1]68_InOutFlowsCurPrdAndPriorHist'!$F$33)*$H1161,0)-VLOOKUP(D1161,'[1]Pension Expense Details'!$D$23:$S$1407,14,FALSE)</f>
        <v>121095</v>
      </c>
      <c r="P1161" s="105">
        <f>ROUND((VLOOKUP(D1161,'[1]Schedule of Pension Amounts LW'!$B$15:$AC$1399,28,FALSE)-VLOOKUP(D1161,'[1]Schedule of Pension Amounts LW'!$B$15:$AC$1399,27,FALSE))*'[1]Schedule of Pension Amounts LW'!AD$4,0)+VLOOKUP(D1161,'[1]Schedule of Pension Amounts LW'!$B$15:$AH$1399,33,FALSE)-VLOOKUP(D1161,'[1]Pension Expense Details'!$D$23:$S$1407,15,FALSE)</f>
        <v>-79326</v>
      </c>
      <c r="Q1161" s="98">
        <f t="shared" si="74"/>
        <v>2326076</v>
      </c>
      <c r="R1161" s="98">
        <f>ROUND('[1]68_InOutFlowsCurPrdAndPrior'!$D$32*IF(ISNA(VLOOKUP(D1161,'[1]Proportionate Shares'!$D$23:$I$1359,6,FALSE)),0,VLOOKUP(D1161,'[1]Proportionate Shares'!$D$23:$I$1359,6,FALSE)),0)</f>
        <v>9772</v>
      </c>
      <c r="S1161" s="98">
        <f>ROUND('[1]68_InOutFlowsCurPrdAndPrior'!$D$33*IF(ISNA(VLOOKUP(D1161,'[1]Proportionate Shares'!$D$23:$I$1359,6,FALSE)),0,VLOOKUP(D1161,'[1]Proportionate Shares'!$D$23:$I$1359,6,FALSE)),0)</f>
        <v>721663</v>
      </c>
      <c r="T1161" s="98">
        <f>ROUND('[1]68_InOutFlowsCurPrdAndPrior'!$D$35*IF(ISNA(VLOOKUP(D1161,'[1]Proportionate Shares'!$D$23:$I$1359,6,FALSE)),0,VLOOKUP(D1161,'[1]Proportionate Shares'!$D$23:$I$1359,6,FALSE)),0)</f>
        <v>139844</v>
      </c>
      <c r="U1161" s="98">
        <f>VLOOKUP(D1161,'[1]Schedule of Pension Amounts LW'!$B$15:$AS$1399,36,FALSE)</f>
        <v>300672</v>
      </c>
      <c r="V1161" s="99">
        <f t="shared" si="75"/>
        <v>1171951</v>
      </c>
      <c r="W1161" s="98">
        <f>ROUND('[1]68_InOutFlowsCurPrdAndPrior'!$F$32*IF(ISNA(VLOOKUP(D1161,'[1]Proportionate Shares'!$D$23:$I$1359,6,FALSE)),0,VLOOKUP(D1161,'[1]Proportionate Shares'!$D$23:$I$1359,6,FALSE)),0)</f>
        <v>80765</v>
      </c>
      <c r="X1161" s="98">
        <f>ROUND('[1]68_InOutFlowsCurPrdAndPrior'!$F$33*IF(ISNA(VLOOKUP(D1161,'[1]Proportionate Shares'!$D$23:$I$1359,6,FALSE)),0,VLOOKUP(D1161,'[1]Proportionate Shares'!$D$23:$I$1359,6,FALSE)),0)</f>
        <v>298225</v>
      </c>
      <c r="Y1161" s="98">
        <f>ROUND('[1]68_InOutFlowsCurPrdAndPrior'!$F$35*IF(ISNA(VLOOKUP(D1161,'[1]Proportionate Shares'!$D$23:$I$1359,6,FALSE)),0,VLOOKUP(D1161,'[1]Proportionate Shares'!$D$23:$I$1359,6,FALSE)),0)</f>
        <v>116488</v>
      </c>
      <c r="Z1161" s="98">
        <f>-VLOOKUP(D1161,'[1]Schedule of Pension Amounts LW'!$B$15:$AS$1399,37,FALSE)</f>
        <v>557426</v>
      </c>
      <c r="AA1161" s="99">
        <f t="shared" si="76"/>
        <v>1052904</v>
      </c>
      <c r="AB1161" s="72">
        <f>VLOOKUP(D1161,'[1]Pension Expense Details'!$D$22:$S$1407,16,FALSE)</f>
        <v>200913</v>
      </c>
      <c r="AC1161" s="72">
        <f t="shared" si="77"/>
        <v>214904</v>
      </c>
      <c r="AD1161" s="72">
        <f>VLOOKUP(D1161,'[1]Schedule of Pension Amounts LW'!$B$15:$W$1399,22,FALSE)</f>
        <v>415817</v>
      </c>
    </row>
    <row r="1162" spans="1:30" x14ac:dyDescent="0.3">
      <c r="A1162" s="104"/>
      <c r="B1162" s="33"/>
      <c r="C1162" s="33" t="str">
        <f>VLOOKUP(D1162,'[1]Employer information'!$I$3:$J$1391,2,FALSE)</f>
        <v xml:space="preserve">Public Education                                  </v>
      </c>
      <c r="D1162" s="33" t="str">
        <f>'[1]Schedule of Pension Amounts LW'!B1155</f>
        <v>1127</v>
      </c>
      <c r="E1162" s="33" t="str">
        <f>IF(ISNA(VLOOKUP(D1162,'[1]Proportionate Shares'!$D$23:$G$1400,2,FALSE)),"",VLOOKUP(D1162,'[1]Proportionate Shares'!$D$23:$G$1400,2,FALSE))</f>
        <v>031914</v>
      </c>
      <c r="F1162" s="33" t="str">
        <f>IF(ISNA(VLOOKUP(D1162,'[1]Proportionate Shares'!$D$23:$G$1400,3,FALSE)),"",VLOOKUP(D1162,'[1]Proportionate Shares'!$D$23:$G$1400,3,FALSE))</f>
        <v/>
      </c>
      <c r="G1162" s="34" t="str">
        <f>VLOOKUP(D1162,'[1]Employer information'!$A$3:$B$1390,2,FALSE)</f>
        <v>SANTA ROSA ISD</v>
      </c>
      <c r="H1162" s="36">
        <f>IF(ISNA(VLOOKUP(D1162,'[1]Proportionate Shares'!$D$23:$I$1377,6,FALSE)),0,VLOOKUP(D1162,'[1]Proportionate Shares'!$D$23:$I$1377,6,FALSE))</f>
        <v>8.4406808000000002E-5</v>
      </c>
      <c r="I1162" s="105">
        <f>VLOOKUP(D1162,'[1]Schedule of Pension Amounts LW'!$B$15:$E$1399,3,FALSE)</f>
        <v>4417809</v>
      </c>
      <c r="J1162" s="105">
        <f>-IF(ISNA(VLOOKUP(D1162,'[1]Combined Contribution Amounts'!$A$2:$K$1335,5,FALSE)),0,VLOOKUP(D1162,'[1]Combined Contribution Amounts'!$A$2:$K$1335,5,FALSE))</f>
        <v>-295434</v>
      </c>
      <c r="K1162" s="105">
        <f>-IF(ISNA(VLOOKUP(D1162,'[1]Combined Contribution Amounts'!$A$2:$K$1335,7,FALSE)),0,VLOOKUP(D1162,'[1]Combined Contribution Amounts'!$A$2:$K$1335,7,FALSE))+-IF(ISNA(VLOOKUP(D1162,'[1]Combined Contribution Amounts'!$A$2:$K$1335,8,FALSE)),0,VLOOKUP(D1162,'[1]Combined Contribution Amounts'!$A$2:$K$1335,8,FALSE))+-IF(ISNA(VLOOKUP(D1162,'[1]Combined Contribution Amounts'!$A$2:$K$1335,9,FALSE)),0,VLOOKUP(D1162,'[1]Combined Contribution Amounts'!$A$2:$K$1335,9,FALSE))</f>
        <v>0</v>
      </c>
      <c r="L1162" s="105">
        <f>VLOOKUP(D1162,'[1]Pension Expense Details'!$D$23:$S$1407,16,FALSE)</f>
        <v>442755</v>
      </c>
      <c r="M1162" s="105">
        <f>ROUND(('[1]68_InOutFlowsCurPrdAndPriorHist'!$F$28-'[1]68_InOutFlowsCurPrdAndPriorHist'!$F$31)*$H1162,0)-VLOOKUP(D1162,'[1]Pension Expense Details'!$D$23:$S$1407,12,FALSE)</f>
        <v>-69909</v>
      </c>
      <c r="N1162" s="105">
        <f>ROUND(('[1]68_InOutFlowsCurPrdAndPriorHist'!$F$29-'[1]68_InOutFlowsCurPrdAndPriorHist'!$F$32)*$H1162,0)-VLOOKUP(D1162,'[1]Pension Expense Details'!$D$23:$S$1407,13,FALSE)</f>
        <v>-528235</v>
      </c>
      <c r="O1162" s="105">
        <f>ROUND(('[1]68_InOutFlowsCurPrdAndPriorHist'!$F$30-'[1]68_InOutFlowsCurPrdAndPriorHist'!$F$33)*$H1162,0)-VLOOKUP(D1162,'[1]Pension Expense Details'!$D$23:$S$1407,14,FALSE)</f>
        <v>228425</v>
      </c>
      <c r="P1162" s="105">
        <f>ROUND((VLOOKUP(D1162,'[1]Schedule of Pension Amounts LW'!$B$15:$AC$1399,28,FALSE)-VLOOKUP(D1162,'[1]Schedule of Pension Amounts LW'!$B$15:$AC$1399,27,FALSE))*'[1]Schedule of Pension Amounts LW'!AD$4,0)+VLOOKUP(D1162,'[1]Schedule of Pension Amounts LW'!$B$15:$AH$1399,33,FALSE)-VLOOKUP(D1162,'[1]Pension Expense Details'!$D$23:$S$1407,15,FALSE)</f>
        <v>192319</v>
      </c>
      <c r="Q1162" s="98">
        <f t="shared" si="74"/>
        <v>4387730</v>
      </c>
      <c r="R1162" s="98">
        <f>ROUND('[1]68_InOutFlowsCurPrdAndPrior'!$D$32*IF(ISNA(VLOOKUP(D1162,'[1]Proportionate Shares'!$D$23:$I$1359,6,FALSE)),0,VLOOKUP(D1162,'[1]Proportionate Shares'!$D$23:$I$1359,6,FALSE)),0)</f>
        <v>18432</v>
      </c>
      <c r="S1162" s="98">
        <f>ROUND('[1]68_InOutFlowsCurPrdAndPrior'!$D$33*IF(ISNA(VLOOKUP(D1162,'[1]Proportionate Shares'!$D$23:$I$1359,6,FALSE)),0,VLOOKUP(D1162,'[1]Proportionate Shares'!$D$23:$I$1359,6,FALSE)),0)</f>
        <v>1361289</v>
      </c>
      <c r="T1162" s="98">
        <f>ROUND('[1]68_InOutFlowsCurPrdAndPrior'!$D$35*IF(ISNA(VLOOKUP(D1162,'[1]Proportionate Shares'!$D$23:$I$1359,6,FALSE)),0,VLOOKUP(D1162,'[1]Proportionate Shares'!$D$23:$I$1359,6,FALSE)),0)</f>
        <v>263792</v>
      </c>
      <c r="U1162" s="98">
        <f>VLOOKUP(D1162,'[1]Schedule of Pension Amounts LW'!$B$15:$AS$1399,36,FALSE)</f>
        <v>693393</v>
      </c>
      <c r="V1162" s="99">
        <f t="shared" si="75"/>
        <v>2336906</v>
      </c>
      <c r="W1162" s="98">
        <f>ROUND('[1]68_InOutFlowsCurPrdAndPrior'!$F$32*IF(ISNA(VLOOKUP(D1162,'[1]Proportionate Shares'!$D$23:$I$1359,6,FALSE)),0,VLOOKUP(D1162,'[1]Proportionate Shares'!$D$23:$I$1359,6,FALSE)),0)</f>
        <v>152349</v>
      </c>
      <c r="X1162" s="98">
        <f>ROUND('[1]68_InOutFlowsCurPrdAndPrior'!$F$33*IF(ISNA(VLOOKUP(D1162,'[1]Proportionate Shares'!$D$23:$I$1359,6,FALSE)),0,VLOOKUP(D1162,'[1]Proportionate Shares'!$D$23:$I$1359,6,FALSE)),0)</f>
        <v>562549</v>
      </c>
      <c r="Y1162" s="98">
        <f>ROUND('[1]68_InOutFlowsCurPrdAndPrior'!$F$35*IF(ISNA(VLOOKUP(D1162,'[1]Proportionate Shares'!$D$23:$I$1359,6,FALSE)),0,VLOOKUP(D1162,'[1]Proportionate Shares'!$D$23:$I$1359,6,FALSE)),0)</f>
        <v>219734</v>
      </c>
      <c r="Z1162" s="98">
        <f>-VLOOKUP(D1162,'[1]Schedule of Pension Amounts LW'!$B$15:$AS$1399,37,FALSE)</f>
        <v>604378</v>
      </c>
      <c r="AA1162" s="99">
        <f t="shared" si="76"/>
        <v>1539010</v>
      </c>
      <c r="AB1162" s="72">
        <f>VLOOKUP(D1162,'[1]Pension Expense Details'!$D$22:$S$1407,16,FALSE)</f>
        <v>442755</v>
      </c>
      <c r="AC1162" s="72">
        <f t="shared" si="77"/>
        <v>431260</v>
      </c>
      <c r="AD1162" s="72">
        <f>VLOOKUP(D1162,'[1]Schedule of Pension Amounts LW'!$B$15:$W$1399,22,FALSE)</f>
        <v>874015</v>
      </c>
    </row>
    <row r="1163" spans="1:30" x14ac:dyDescent="0.3">
      <c r="A1163" s="104"/>
      <c r="B1163" s="33"/>
      <c r="C1163" s="33" t="str">
        <f>VLOOKUP(D1163,'[1]Employer information'!$I$3:$J$1391,2,FALSE)</f>
        <v xml:space="preserve">Public Education                                  </v>
      </c>
      <c r="D1163" s="33" t="str">
        <f>'[1]Schedule of Pension Amounts LW'!B1156</f>
        <v>1128</v>
      </c>
      <c r="E1163" s="33" t="str">
        <f>IF(ISNA(VLOOKUP(D1163,'[1]Proportionate Shares'!$D$23:$G$1400,2,FALSE)),"",VLOOKUP(D1163,'[1]Proportionate Shares'!$D$23:$G$1400,2,FALSE))</f>
        <v>182904</v>
      </c>
      <c r="F1163" s="33" t="str">
        <f>IF(ISNA(VLOOKUP(D1163,'[1]Proportionate Shares'!$D$23:$G$1400,3,FALSE)),"",VLOOKUP(D1163,'[1]Proportionate Shares'!$D$23:$G$1400,3,FALSE))</f>
        <v/>
      </c>
      <c r="G1163" s="34" t="str">
        <f>VLOOKUP(D1163,'[1]Employer information'!$A$3:$B$1390,2,FALSE)</f>
        <v>SANTO ISD</v>
      </c>
      <c r="H1163" s="36">
        <f>IF(ISNA(VLOOKUP(D1163,'[1]Proportionate Shares'!$D$23:$I$1377,6,FALSE)),0,VLOOKUP(D1163,'[1]Proportionate Shares'!$D$23:$I$1377,6,FALSE))</f>
        <v>2.6088244999999998E-5</v>
      </c>
      <c r="I1163" s="105">
        <f>VLOOKUP(D1163,'[1]Schedule of Pension Amounts LW'!$B$15:$E$1399,3,FALSE)</f>
        <v>1431570</v>
      </c>
      <c r="J1163" s="105">
        <f>-IF(ISNA(VLOOKUP(D1163,'[1]Combined Contribution Amounts'!$A$2:$K$1335,5,FALSE)),0,VLOOKUP(D1163,'[1]Combined Contribution Amounts'!$A$2:$K$1335,5,FALSE))</f>
        <v>-91312</v>
      </c>
      <c r="K1163" s="105">
        <f>-IF(ISNA(VLOOKUP(D1163,'[1]Combined Contribution Amounts'!$A$2:$K$1335,7,FALSE)),0,VLOOKUP(D1163,'[1]Combined Contribution Amounts'!$A$2:$K$1335,7,FALSE))+-IF(ISNA(VLOOKUP(D1163,'[1]Combined Contribution Amounts'!$A$2:$K$1335,8,FALSE)),0,VLOOKUP(D1163,'[1]Combined Contribution Amounts'!$A$2:$K$1335,8,FALSE))+-IF(ISNA(VLOOKUP(D1163,'[1]Combined Contribution Amounts'!$A$2:$K$1335,9,FALSE)),0,VLOOKUP(D1163,'[1]Combined Contribution Amounts'!$A$2:$K$1335,9,FALSE))</f>
        <v>0</v>
      </c>
      <c r="L1163" s="105">
        <f>VLOOKUP(D1163,'[1]Pension Expense Details'!$D$23:$S$1407,16,FALSE)</f>
        <v>126453</v>
      </c>
      <c r="M1163" s="105">
        <f>ROUND(('[1]68_InOutFlowsCurPrdAndPriorHist'!$F$28-'[1]68_InOutFlowsCurPrdAndPriorHist'!$F$31)*$H1163,0)-VLOOKUP(D1163,'[1]Pension Expense Details'!$D$23:$S$1407,12,FALSE)</f>
        <v>-21608</v>
      </c>
      <c r="N1163" s="105">
        <f>ROUND(('[1]68_InOutFlowsCurPrdAndPriorHist'!$F$29-'[1]68_InOutFlowsCurPrdAndPriorHist'!$F$32)*$H1163,0)-VLOOKUP(D1163,'[1]Pension Expense Details'!$D$23:$S$1407,13,FALSE)</f>
        <v>-163265</v>
      </c>
      <c r="O1163" s="105">
        <f>ROUND(('[1]68_InOutFlowsCurPrdAndPriorHist'!$F$30-'[1]68_InOutFlowsCurPrdAndPriorHist'!$F$33)*$H1163,0)-VLOOKUP(D1163,'[1]Pension Expense Details'!$D$23:$S$1407,14,FALSE)</f>
        <v>70601</v>
      </c>
      <c r="P1163" s="105">
        <f>ROUND((VLOOKUP(D1163,'[1]Schedule of Pension Amounts LW'!$B$15:$AC$1399,28,FALSE)-VLOOKUP(D1163,'[1]Schedule of Pension Amounts LW'!$B$15:$AC$1399,27,FALSE))*'[1]Schedule of Pension Amounts LW'!AD$4,0)+VLOOKUP(D1163,'[1]Schedule of Pension Amounts LW'!$B$15:$AH$1399,33,FALSE)-VLOOKUP(D1163,'[1]Pension Expense Details'!$D$23:$S$1407,15,FALSE)</f>
        <v>3710</v>
      </c>
      <c r="Q1163" s="98">
        <f t="shared" si="74"/>
        <v>1356149</v>
      </c>
      <c r="R1163" s="98">
        <f>ROUND('[1]68_InOutFlowsCurPrdAndPrior'!$D$32*IF(ISNA(VLOOKUP(D1163,'[1]Proportionate Shares'!$D$23:$I$1359,6,FALSE)),0,VLOOKUP(D1163,'[1]Proportionate Shares'!$D$23:$I$1359,6,FALSE)),0)</f>
        <v>5697</v>
      </c>
      <c r="S1163" s="98">
        <f>ROUND('[1]68_InOutFlowsCurPrdAndPrior'!$D$33*IF(ISNA(VLOOKUP(D1163,'[1]Proportionate Shares'!$D$23:$I$1359,6,FALSE)),0,VLOOKUP(D1163,'[1]Proportionate Shares'!$D$23:$I$1359,6,FALSE)),0)</f>
        <v>420744</v>
      </c>
      <c r="T1163" s="98">
        <f>ROUND('[1]68_InOutFlowsCurPrdAndPrior'!$D$35*IF(ISNA(VLOOKUP(D1163,'[1]Proportionate Shares'!$D$23:$I$1359,6,FALSE)),0,VLOOKUP(D1163,'[1]Proportionate Shares'!$D$23:$I$1359,6,FALSE)),0)</f>
        <v>81532</v>
      </c>
      <c r="U1163" s="98">
        <f>VLOOKUP(D1163,'[1]Schedule of Pension Amounts LW'!$B$15:$AS$1399,36,FALSE)</f>
        <v>175289</v>
      </c>
      <c r="V1163" s="99">
        <f t="shared" si="75"/>
        <v>683262</v>
      </c>
      <c r="W1163" s="98">
        <f>ROUND('[1]68_InOutFlowsCurPrdAndPrior'!$F$32*IF(ISNA(VLOOKUP(D1163,'[1]Proportionate Shares'!$D$23:$I$1359,6,FALSE)),0,VLOOKUP(D1163,'[1]Proportionate Shares'!$D$23:$I$1359,6,FALSE)),0)</f>
        <v>47088</v>
      </c>
      <c r="X1163" s="98">
        <f>ROUND('[1]68_InOutFlowsCurPrdAndPrior'!$F$33*IF(ISNA(VLOOKUP(D1163,'[1]Proportionate Shares'!$D$23:$I$1359,6,FALSE)),0,VLOOKUP(D1163,'[1]Proportionate Shares'!$D$23:$I$1359,6,FALSE)),0)</f>
        <v>173871</v>
      </c>
      <c r="Y1163" s="98">
        <f>ROUND('[1]68_InOutFlowsCurPrdAndPrior'!$F$35*IF(ISNA(VLOOKUP(D1163,'[1]Proportionate Shares'!$D$23:$I$1359,6,FALSE)),0,VLOOKUP(D1163,'[1]Proportionate Shares'!$D$23:$I$1359,6,FALSE)),0)</f>
        <v>67915</v>
      </c>
      <c r="Z1163" s="98">
        <f>-VLOOKUP(D1163,'[1]Schedule of Pension Amounts LW'!$B$15:$AS$1399,37,FALSE)</f>
        <v>12</v>
      </c>
      <c r="AA1163" s="99">
        <f t="shared" si="76"/>
        <v>288886</v>
      </c>
      <c r="AB1163" s="72">
        <f>VLOOKUP(D1163,'[1]Pension Expense Details'!$D$22:$S$1407,16,FALSE)</f>
        <v>126453</v>
      </c>
      <c r="AC1163" s="72">
        <f t="shared" si="77"/>
        <v>181260</v>
      </c>
      <c r="AD1163" s="72">
        <f>VLOOKUP(D1163,'[1]Schedule of Pension Amounts LW'!$B$15:$W$1399,22,FALSE)</f>
        <v>307713</v>
      </c>
    </row>
    <row r="1164" spans="1:30" x14ac:dyDescent="0.3">
      <c r="A1164" s="104"/>
      <c r="B1164" s="33"/>
      <c r="C1164" s="33" t="str">
        <f>VLOOKUP(D1164,'[1]Employer information'!$I$3:$J$1391,2,FALSE)</f>
        <v xml:space="preserve">Public Education                                  </v>
      </c>
      <c r="D1164" s="33" t="str">
        <f>'[1]Schedule of Pension Amounts LW'!B1157</f>
        <v>1132</v>
      </c>
      <c r="E1164" s="33" t="str">
        <f>IF(ISNA(VLOOKUP(D1164,'[1]Proportionate Shares'!$D$23:$G$1400,2,FALSE)),"",VLOOKUP(D1164,'[1]Proportionate Shares'!$D$23:$G$1400,2,FALSE))</f>
        <v>074911</v>
      </c>
      <c r="F1164" s="33" t="str">
        <f>IF(ISNA(VLOOKUP(D1164,'[1]Proportionate Shares'!$D$23:$G$1400,3,FALSE)),"",VLOOKUP(D1164,'[1]Proportionate Shares'!$D$23:$G$1400,3,FALSE))</f>
        <v/>
      </c>
      <c r="G1164" s="34" t="str">
        <f>VLOOKUP(D1164,'[1]Employer information'!$A$3:$B$1390,2,FALSE)</f>
        <v>SAVOY ISD</v>
      </c>
      <c r="H1164" s="36">
        <f>IF(ISNA(VLOOKUP(D1164,'[1]Proportionate Shares'!$D$23:$I$1377,6,FALSE)),0,VLOOKUP(D1164,'[1]Proportionate Shares'!$D$23:$I$1377,6,FALSE))</f>
        <v>1.5148336E-5</v>
      </c>
      <c r="I1164" s="105">
        <f>VLOOKUP(D1164,'[1]Schedule of Pension Amounts LW'!$B$15:$E$1399,3,FALSE)</f>
        <v>799196</v>
      </c>
      <c r="J1164" s="105">
        <f>-IF(ISNA(VLOOKUP(D1164,'[1]Combined Contribution Amounts'!$A$2:$K$1335,5,FALSE)),0,VLOOKUP(D1164,'[1]Combined Contribution Amounts'!$A$2:$K$1335,5,FALSE))</f>
        <v>-53021</v>
      </c>
      <c r="K1164" s="105">
        <f>-IF(ISNA(VLOOKUP(D1164,'[1]Combined Contribution Amounts'!$A$2:$K$1335,7,FALSE)),0,VLOOKUP(D1164,'[1]Combined Contribution Amounts'!$A$2:$K$1335,7,FALSE))+-IF(ISNA(VLOOKUP(D1164,'[1]Combined Contribution Amounts'!$A$2:$K$1335,8,FALSE)),0,VLOOKUP(D1164,'[1]Combined Contribution Amounts'!$A$2:$K$1335,8,FALSE))+-IF(ISNA(VLOOKUP(D1164,'[1]Combined Contribution Amounts'!$A$2:$K$1335,9,FALSE)),0,VLOOKUP(D1164,'[1]Combined Contribution Amounts'!$A$2:$K$1335,9,FALSE))</f>
        <v>0</v>
      </c>
      <c r="L1164" s="105">
        <f>VLOOKUP(D1164,'[1]Pension Expense Details'!$D$23:$S$1407,16,FALSE)</f>
        <v>78464</v>
      </c>
      <c r="M1164" s="105">
        <f>ROUND(('[1]68_InOutFlowsCurPrdAndPriorHist'!$F$28-'[1]68_InOutFlowsCurPrdAndPriorHist'!$F$31)*$H1164,0)-VLOOKUP(D1164,'[1]Pension Expense Details'!$D$23:$S$1407,12,FALSE)</f>
        <v>-12546</v>
      </c>
      <c r="N1164" s="105">
        <f>ROUND(('[1]68_InOutFlowsCurPrdAndPriorHist'!$F$29-'[1]68_InOutFlowsCurPrdAndPriorHist'!$F$32)*$H1164,0)-VLOOKUP(D1164,'[1]Pension Expense Details'!$D$23:$S$1407,13,FALSE)</f>
        <v>-94802</v>
      </c>
      <c r="O1164" s="105">
        <f>ROUND(('[1]68_InOutFlowsCurPrdAndPriorHist'!$F$30-'[1]68_InOutFlowsCurPrdAndPriorHist'!$F$33)*$H1164,0)-VLOOKUP(D1164,'[1]Pension Expense Details'!$D$23:$S$1407,14,FALSE)</f>
        <v>40995</v>
      </c>
      <c r="P1164" s="105">
        <f>ROUND((VLOOKUP(D1164,'[1]Schedule of Pension Amounts LW'!$B$15:$AC$1399,28,FALSE)-VLOOKUP(D1164,'[1]Schedule of Pension Amounts LW'!$B$15:$AC$1399,27,FALSE))*'[1]Schedule of Pension Amounts LW'!AD$4,0)+VLOOKUP(D1164,'[1]Schedule of Pension Amounts LW'!$B$15:$AH$1399,33,FALSE)-VLOOKUP(D1164,'[1]Pension Expense Details'!$D$23:$S$1407,15,FALSE)</f>
        <v>29172</v>
      </c>
      <c r="Q1164" s="98">
        <f t="shared" si="74"/>
        <v>787458</v>
      </c>
      <c r="R1164" s="98">
        <f>ROUND('[1]68_InOutFlowsCurPrdAndPrior'!$D$32*IF(ISNA(VLOOKUP(D1164,'[1]Proportionate Shares'!$D$23:$I$1359,6,FALSE)),0,VLOOKUP(D1164,'[1]Proportionate Shares'!$D$23:$I$1359,6,FALSE)),0)</f>
        <v>3308</v>
      </c>
      <c r="S1164" s="98">
        <f>ROUND('[1]68_InOutFlowsCurPrdAndPrior'!$D$33*IF(ISNA(VLOOKUP(D1164,'[1]Proportionate Shares'!$D$23:$I$1359,6,FALSE)),0,VLOOKUP(D1164,'[1]Proportionate Shares'!$D$23:$I$1359,6,FALSE)),0)</f>
        <v>244308</v>
      </c>
      <c r="T1164" s="98">
        <f>ROUND('[1]68_InOutFlowsCurPrdAndPrior'!$D$35*IF(ISNA(VLOOKUP(D1164,'[1]Proportionate Shares'!$D$23:$I$1359,6,FALSE)),0,VLOOKUP(D1164,'[1]Proportionate Shares'!$D$23:$I$1359,6,FALSE)),0)</f>
        <v>47342</v>
      </c>
      <c r="U1164" s="98">
        <f>VLOOKUP(D1164,'[1]Schedule of Pension Amounts LW'!$B$15:$AS$1399,36,FALSE)</f>
        <v>116524</v>
      </c>
      <c r="V1164" s="99">
        <f t="shared" si="75"/>
        <v>411482</v>
      </c>
      <c r="W1164" s="98">
        <f>ROUND('[1]68_InOutFlowsCurPrdAndPrior'!$F$32*IF(ISNA(VLOOKUP(D1164,'[1]Proportionate Shares'!$D$23:$I$1359,6,FALSE)),0,VLOOKUP(D1164,'[1]Proportionate Shares'!$D$23:$I$1359,6,FALSE)),0)</f>
        <v>27342</v>
      </c>
      <c r="X1164" s="98">
        <f>ROUND('[1]68_InOutFlowsCurPrdAndPrior'!$F$33*IF(ISNA(VLOOKUP(D1164,'[1]Proportionate Shares'!$D$23:$I$1359,6,FALSE)),0,VLOOKUP(D1164,'[1]Proportionate Shares'!$D$23:$I$1359,6,FALSE)),0)</f>
        <v>100960</v>
      </c>
      <c r="Y1164" s="98">
        <f>ROUND('[1]68_InOutFlowsCurPrdAndPrior'!$F$35*IF(ISNA(VLOOKUP(D1164,'[1]Proportionate Shares'!$D$23:$I$1359,6,FALSE)),0,VLOOKUP(D1164,'[1]Proportionate Shares'!$D$23:$I$1359,6,FALSE)),0)</f>
        <v>39435</v>
      </c>
      <c r="Z1164" s="98">
        <f>-VLOOKUP(D1164,'[1]Schedule of Pension Amounts LW'!$B$15:$AS$1399,37,FALSE)</f>
        <v>8982</v>
      </c>
      <c r="AA1164" s="99">
        <f t="shared" si="76"/>
        <v>176719</v>
      </c>
      <c r="AB1164" s="72">
        <f>VLOOKUP(D1164,'[1]Pension Expense Details'!$D$22:$S$1407,16,FALSE)</f>
        <v>78464</v>
      </c>
      <c r="AC1164" s="72">
        <f t="shared" si="77"/>
        <v>103400</v>
      </c>
      <c r="AD1164" s="72">
        <f>VLOOKUP(D1164,'[1]Schedule of Pension Amounts LW'!$B$15:$W$1399,22,FALSE)</f>
        <v>181864</v>
      </c>
    </row>
    <row r="1165" spans="1:30" x14ac:dyDescent="0.3">
      <c r="A1165" s="104"/>
      <c r="B1165" s="33"/>
      <c r="C1165" s="33" t="str">
        <f>VLOOKUP(D1165,'[1]Employer information'!$I$3:$J$1391,2,FALSE)</f>
        <v xml:space="preserve">Public Education                                  </v>
      </c>
      <c r="D1165" s="33" t="str">
        <f>'[1]Schedule of Pension Amounts LW'!B1158</f>
        <v>1713</v>
      </c>
      <c r="E1165" s="33" t="str">
        <f>IF(ISNA(VLOOKUP(D1165,'[1]Proportionate Shares'!$D$23:$G$1400,2,FALSE)),"",VLOOKUP(D1165,'[1]Proportionate Shares'!$D$23:$G$1400,2,FALSE))</f>
        <v>094902</v>
      </c>
      <c r="F1165" s="33" t="str">
        <f>IF(ISNA(VLOOKUP(D1165,'[1]Proportionate Shares'!$D$23:$G$1400,3,FALSE)),"",VLOOKUP(D1165,'[1]Proportionate Shares'!$D$23:$G$1400,3,FALSE))</f>
        <v/>
      </c>
      <c r="G1165" s="34" t="str">
        <f>VLOOKUP(D1165,'[1]Employer information'!$A$3:$B$1390,2,FALSE)</f>
        <v>SCHERTZ-CIBOLO-UNIVERSAL CITY ISD</v>
      </c>
      <c r="H1165" s="36">
        <f>IF(ISNA(VLOOKUP(D1165,'[1]Proportionate Shares'!$D$23:$I$1377,6,FALSE)),0,VLOOKUP(D1165,'[1]Proportionate Shares'!$D$23:$I$1377,6,FALSE))</f>
        <v>7.8411671300000004E-4</v>
      </c>
      <c r="I1165" s="105">
        <f>VLOOKUP(D1165,'[1]Schedule of Pension Amounts LW'!$B$15:$E$1399,3,FALSE)</f>
        <v>44852065</v>
      </c>
      <c r="J1165" s="105">
        <f>-IF(ISNA(VLOOKUP(D1165,'[1]Combined Contribution Amounts'!$A$2:$K$1335,5,FALSE)),0,VLOOKUP(D1165,'[1]Combined Contribution Amounts'!$A$2:$K$1335,5,FALSE))</f>
        <v>-2744503</v>
      </c>
      <c r="K1165" s="105">
        <f>-IF(ISNA(VLOOKUP(D1165,'[1]Combined Contribution Amounts'!$A$2:$K$1335,7,FALSE)),0,VLOOKUP(D1165,'[1]Combined Contribution Amounts'!$A$2:$K$1335,7,FALSE))+-IF(ISNA(VLOOKUP(D1165,'[1]Combined Contribution Amounts'!$A$2:$K$1335,8,FALSE)),0,VLOOKUP(D1165,'[1]Combined Contribution Amounts'!$A$2:$K$1335,8,FALSE))+-IF(ISNA(VLOOKUP(D1165,'[1]Combined Contribution Amounts'!$A$2:$K$1335,9,FALSE)),0,VLOOKUP(D1165,'[1]Combined Contribution Amounts'!$A$2:$K$1335,9,FALSE))</f>
        <v>0</v>
      </c>
      <c r="L1165" s="105">
        <f>VLOOKUP(D1165,'[1]Pension Expense Details'!$D$23:$S$1407,16,FALSE)</f>
        <v>3513946</v>
      </c>
      <c r="M1165" s="105">
        <f>ROUND(('[1]68_InOutFlowsCurPrdAndPriorHist'!$F$28-'[1]68_InOutFlowsCurPrdAndPriorHist'!$F$31)*$H1165,0)-VLOOKUP(D1165,'[1]Pension Expense Details'!$D$23:$S$1407,12,FALSE)</f>
        <v>-649435</v>
      </c>
      <c r="N1165" s="105">
        <f>ROUND(('[1]68_InOutFlowsCurPrdAndPriorHist'!$F$29-'[1]68_InOutFlowsCurPrdAndPriorHist'!$F$32)*$H1165,0)-VLOOKUP(D1165,'[1]Pension Expense Details'!$D$23:$S$1407,13,FALSE)</f>
        <v>-4907162</v>
      </c>
      <c r="O1165" s="105">
        <f>ROUND(('[1]68_InOutFlowsCurPrdAndPriorHist'!$F$30-'[1]68_InOutFlowsCurPrdAndPriorHist'!$F$33)*$H1165,0)-VLOOKUP(D1165,'[1]Pension Expense Details'!$D$23:$S$1407,14,FALSE)</f>
        <v>2122009</v>
      </c>
      <c r="P1165" s="105">
        <f>ROUND((VLOOKUP(D1165,'[1]Schedule of Pension Amounts LW'!$B$15:$AC$1399,28,FALSE)-VLOOKUP(D1165,'[1]Schedule of Pension Amounts LW'!$B$15:$AC$1399,27,FALSE))*'[1]Schedule of Pension Amounts LW'!AD$4,0)+VLOOKUP(D1165,'[1]Schedule of Pension Amounts LW'!$B$15:$AH$1399,33,FALSE)-VLOOKUP(D1165,'[1]Pension Expense Details'!$D$23:$S$1407,15,FALSE)</f>
        <v>-1426082</v>
      </c>
      <c r="Q1165" s="98">
        <f t="shared" si="74"/>
        <v>40760838</v>
      </c>
      <c r="R1165" s="98">
        <f>ROUND('[1]68_InOutFlowsCurPrdAndPrior'!$D$32*IF(ISNA(VLOOKUP(D1165,'[1]Proportionate Shares'!$D$23:$I$1359,6,FALSE)),0,VLOOKUP(D1165,'[1]Proportionate Shares'!$D$23:$I$1359,6,FALSE)),0)</f>
        <v>171232</v>
      </c>
      <c r="S1165" s="98">
        <f>ROUND('[1]68_InOutFlowsCurPrdAndPrior'!$D$33*IF(ISNA(VLOOKUP(D1165,'[1]Proportionate Shares'!$D$23:$I$1359,6,FALSE)),0,VLOOKUP(D1165,'[1]Proportionate Shares'!$D$23:$I$1359,6,FALSE)),0)</f>
        <v>12646014</v>
      </c>
      <c r="T1165" s="98">
        <f>ROUND('[1]68_InOutFlowsCurPrdAndPrior'!$D$35*IF(ISNA(VLOOKUP(D1165,'[1]Proportionate Shares'!$D$23:$I$1359,6,FALSE)),0,VLOOKUP(D1165,'[1]Proportionate Shares'!$D$23:$I$1359,6,FALSE)),0)</f>
        <v>2450554</v>
      </c>
      <c r="U1165" s="98">
        <f>VLOOKUP(D1165,'[1]Schedule of Pension Amounts LW'!$B$15:$AS$1399,36,FALSE)</f>
        <v>3236821</v>
      </c>
      <c r="V1165" s="99">
        <f t="shared" si="75"/>
        <v>18504621</v>
      </c>
      <c r="W1165" s="98">
        <f>ROUND('[1]68_InOutFlowsCurPrdAndPrior'!$F$32*IF(ISNA(VLOOKUP(D1165,'[1]Proportionate Shares'!$D$23:$I$1359,6,FALSE)),0,VLOOKUP(D1165,'[1]Proportionate Shares'!$D$23:$I$1359,6,FALSE)),0)</f>
        <v>1415281</v>
      </c>
      <c r="X1165" s="98">
        <f>ROUND('[1]68_InOutFlowsCurPrdAndPrior'!$F$33*IF(ISNA(VLOOKUP(D1165,'[1]Proportionate Shares'!$D$23:$I$1359,6,FALSE)),0,VLOOKUP(D1165,'[1]Proportionate Shares'!$D$23:$I$1359,6,FALSE)),0)</f>
        <v>5225931</v>
      </c>
      <c r="Y1165" s="98">
        <f>ROUND('[1]68_InOutFlowsCurPrdAndPrior'!$F$35*IF(ISNA(VLOOKUP(D1165,'[1]Proportionate Shares'!$D$23:$I$1359,6,FALSE)),0,VLOOKUP(D1165,'[1]Proportionate Shares'!$D$23:$I$1359,6,FALSE)),0)</f>
        <v>2041268</v>
      </c>
      <c r="Z1165" s="98">
        <f>-VLOOKUP(D1165,'[1]Schedule of Pension Amounts LW'!$B$15:$AS$1399,37,FALSE)</f>
        <v>988796</v>
      </c>
      <c r="AA1165" s="99">
        <f t="shared" si="76"/>
        <v>9671276</v>
      </c>
      <c r="AB1165" s="72">
        <f>VLOOKUP(D1165,'[1]Pension Expense Details'!$D$22:$S$1407,16,FALSE)</f>
        <v>3513946</v>
      </c>
      <c r="AC1165" s="72">
        <f t="shared" si="77"/>
        <v>4914628</v>
      </c>
      <c r="AD1165" s="72">
        <f>VLOOKUP(D1165,'[1]Schedule of Pension Amounts LW'!$B$15:$W$1399,22,FALSE)</f>
        <v>8428574</v>
      </c>
    </row>
    <row r="1166" spans="1:30" x14ac:dyDescent="0.3">
      <c r="A1166" s="104"/>
      <c r="B1166" s="33"/>
      <c r="C1166" s="33" t="str">
        <f>VLOOKUP(D1166,'[1]Employer information'!$I$3:$J$1391,2,FALSE)</f>
        <v xml:space="preserve">Public Education                                  </v>
      </c>
      <c r="D1166" s="33" t="str">
        <f>'[1]Schedule of Pension Amounts LW'!B1159</f>
        <v>0584</v>
      </c>
      <c r="E1166" s="33" t="str">
        <f>IF(ISNA(VLOOKUP(D1166,'[1]Proportionate Shares'!$D$23:$G$1400,2,FALSE)),"",VLOOKUP(D1166,'[1]Proportionate Shares'!$D$23:$G$1400,2,FALSE))</f>
        <v>207901</v>
      </c>
      <c r="F1166" s="33" t="str">
        <f>IF(ISNA(VLOOKUP(D1166,'[1]Proportionate Shares'!$D$23:$G$1400,3,FALSE)),"",VLOOKUP(D1166,'[1]Proportionate Shares'!$D$23:$G$1400,3,FALSE))</f>
        <v xml:space="preserve">   </v>
      </c>
      <c r="G1166" s="34" t="str">
        <f>VLOOKUP(D1166,'[1]Employer information'!$A$3:$B$1390,2,FALSE)</f>
        <v>SCHLEICHER CTY ISD</v>
      </c>
      <c r="H1166" s="36">
        <f>IF(ISNA(VLOOKUP(D1166,'[1]Proportionate Shares'!$D$23:$I$1377,6,FALSE)),0,VLOOKUP(D1166,'[1]Proportionate Shares'!$D$23:$I$1377,6,FALSE))</f>
        <v>2.8281311999999999E-5</v>
      </c>
      <c r="I1166" s="105">
        <f>VLOOKUP(D1166,'[1]Schedule of Pension Amounts LW'!$B$15:$E$1399,3,FALSE)</f>
        <v>1611235</v>
      </c>
      <c r="J1166" s="105">
        <f>-IF(ISNA(VLOOKUP(D1166,'[1]Combined Contribution Amounts'!$A$2:$K$1335,5,FALSE)),0,VLOOKUP(D1166,'[1]Combined Contribution Amounts'!$A$2:$K$1335,5,FALSE))</f>
        <v>-98988</v>
      </c>
      <c r="K1166" s="105">
        <f>-IF(ISNA(VLOOKUP(D1166,'[1]Combined Contribution Amounts'!$A$2:$K$1335,7,FALSE)),0,VLOOKUP(D1166,'[1]Combined Contribution Amounts'!$A$2:$K$1335,7,FALSE))+-IF(ISNA(VLOOKUP(D1166,'[1]Combined Contribution Amounts'!$A$2:$K$1335,8,FALSE)),0,VLOOKUP(D1166,'[1]Combined Contribution Amounts'!$A$2:$K$1335,8,FALSE))+-IF(ISNA(VLOOKUP(D1166,'[1]Combined Contribution Amounts'!$A$2:$K$1335,9,FALSE)),0,VLOOKUP(D1166,'[1]Combined Contribution Amounts'!$A$2:$K$1335,9,FALSE))</f>
        <v>0</v>
      </c>
      <c r="L1166" s="105">
        <f>VLOOKUP(D1166,'[1]Pension Expense Details'!$D$23:$S$1407,16,FALSE)</f>
        <v>127759</v>
      </c>
      <c r="M1166" s="105">
        <f>ROUND(('[1]68_InOutFlowsCurPrdAndPriorHist'!$F$28-'[1]68_InOutFlowsCurPrdAndPriorHist'!$F$31)*$H1166,0)-VLOOKUP(D1166,'[1]Pension Expense Details'!$D$23:$S$1407,12,FALSE)</f>
        <v>-23424</v>
      </c>
      <c r="N1166" s="105">
        <f>ROUND(('[1]68_InOutFlowsCurPrdAndPriorHist'!$F$29-'[1]68_InOutFlowsCurPrdAndPriorHist'!$F$32)*$H1166,0)-VLOOKUP(D1166,'[1]Pension Expense Details'!$D$23:$S$1407,13,FALSE)</f>
        <v>-176991</v>
      </c>
      <c r="O1166" s="105">
        <f>ROUND(('[1]68_InOutFlowsCurPrdAndPriorHist'!$F$30-'[1]68_InOutFlowsCurPrdAndPriorHist'!$F$33)*$H1166,0)-VLOOKUP(D1166,'[1]Pension Expense Details'!$D$23:$S$1407,14,FALSE)</f>
        <v>76536</v>
      </c>
      <c r="P1166" s="105">
        <f>ROUND((VLOOKUP(D1166,'[1]Schedule of Pension Amounts LW'!$B$15:$AC$1399,28,FALSE)-VLOOKUP(D1166,'[1]Schedule of Pension Amounts LW'!$B$15:$AC$1399,27,FALSE))*'[1]Schedule of Pension Amounts LW'!AD$4,0)+VLOOKUP(D1166,'[1]Schedule of Pension Amounts LW'!$B$15:$AH$1399,33,FALSE)-VLOOKUP(D1166,'[1]Pension Expense Details'!$D$23:$S$1407,15,FALSE)</f>
        <v>-45976</v>
      </c>
      <c r="Q1166" s="98">
        <f t="shared" si="74"/>
        <v>1470151</v>
      </c>
      <c r="R1166" s="98">
        <f>ROUND('[1]68_InOutFlowsCurPrdAndPrior'!$D$32*IF(ISNA(VLOOKUP(D1166,'[1]Proportionate Shares'!$D$23:$I$1359,6,FALSE)),0,VLOOKUP(D1166,'[1]Proportionate Shares'!$D$23:$I$1359,6,FALSE)),0)</f>
        <v>6176</v>
      </c>
      <c r="S1166" s="98">
        <f>ROUND('[1]68_InOutFlowsCurPrdAndPrior'!$D$33*IF(ISNA(VLOOKUP(D1166,'[1]Proportionate Shares'!$D$23:$I$1359,6,FALSE)),0,VLOOKUP(D1166,'[1]Proportionate Shares'!$D$23:$I$1359,6,FALSE)),0)</f>
        <v>456113</v>
      </c>
      <c r="T1166" s="98">
        <f>ROUND('[1]68_InOutFlowsCurPrdAndPrior'!$D$35*IF(ISNA(VLOOKUP(D1166,'[1]Proportionate Shares'!$D$23:$I$1359,6,FALSE)),0,VLOOKUP(D1166,'[1]Proportionate Shares'!$D$23:$I$1359,6,FALSE)),0)</f>
        <v>88386</v>
      </c>
      <c r="U1166" s="98">
        <f>VLOOKUP(D1166,'[1]Schedule of Pension Amounts LW'!$B$15:$AS$1399,36,FALSE)</f>
        <v>121567</v>
      </c>
      <c r="V1166" s="99">
        <f t="shared" si="75"/>
        <v>672242</v>
      </c>
      <c r="W1166" s="98">
        <f>ROUND('[1]68_InOutFlowsCurPrdAndPrior'!$F$32*IF(ISNA(VLOOKUP(D1166,'[1]Proportionate Shares'!$D$23:$I$1359,6,FALSE)),0,VLOOKUP(D1166,'[1]Proportionate Shares'!$D$23:$I$1359,6,FALSE)),0)</f>
        <v>51046</v>
      </c>
      <c r="X1166" s="98">
        <f>ROUND('[1]68_InOutFlowsCurPrdAndPrior'!$F$33*IF(ISNA(VLOOKUP(D1166,'[1]Proportionate Shares'!$D$23:$I$1359,6,FALSE)),0,VLOOKUP(D1166,'[1]Proportionate Shares'!$D$23:$I$1359,6,FALSE)),0)</f>
        <v>188487</v>
      </c>
      <c r="Y1166" s="98">
        <f>ROUND('[1]68_InOutFlowsCurPrdAndPrior'!$F$35*IF(ISNA(VLOOKUP(D1166,'[1]Proportionate Shares'!$D$23:$I$1359,6,FALSE)),0,VLOOKUP(D1166,'[1]Proportionate Shares'!$D$23:$I$1359,6,FALSE)),0)</f>
        <v>73624</v>
      </c>
      <c r="Z1166" s="98">
        <f>-VLOOKUP(D1166,'[1]Schedule of Pension Amounts LW'!$B$15:$AS$1399,37,FALSE)</f>
        <v>116787</v>
      </c>
      <c r="AA1166" s="99">
        <f t="shared" si="76"/>
        <v>429944</v>
      </c>
      <c r="AB1166" s="72">
        <f>VLOOKUP(D1166,'[1]Pension Expense Details'!$D$22:$S$1407,16,FALSE)</f>
        <v>127759</v>
      </c>
      <c r="AC1166" s="72">
        <f t="shared" si="77"/>
        <v>168793</v>
      </c>
      <c r="AD1166" s="72">
        <f>VLOOKUP(D1166,'[1]Schedule of Pension Amounts LW'!$B$15:$W$1399,22,FALSE)</f>
        <v>296552</v>
      </c>
    </row>
    <row r="1167" spans="1:30" x14ac:dyDescent="0.3">
      <c r="A1167" s="104"/>
      <c r="B1167" s="33"/>
      <c r="C1167" s="33" t="str">
        <f>VLOOKUP(D1167,'[1]Employer information'!$I$3:$J$1391,2,FALSE)</f>
        <v xml:space="preserve">Public Education                                  </v>
      </c>
      <c r="D1167" s="33" t="str">
        <f>'[1]Schedule of Pension Amounts LW'!B1160</f>
        <v>1133</v>
      </c>
      <c r="E1167" s="33" t="str">
        <f>IF(ISNA(VLOOKUP(D1167,'[1]Proportionate Shares'!$D$23:$G$1400,2,FALSE)),"",VLOOKUP(D1167,'[1]Proportionate Shares'!$D$23:$G$1400,2,FALSE))</f>
        <v>075903</v>
      </c>
      <c r="F1167" s="33" t="str">
        <f>IF(ISNA(VLOOKUP(D1167,'[1]Proportionate Shares'!$D$23:$G$1400,3,FALSE)),"",VLOOKUP(D1167,'[1]Proportionate Shares'!$D$23:$G$1400,3,FALSE))</f>
        <v/>
      </c>
      <c r="G1167" s="34" t="str">
        <f>VLOOKUP(D1167,'[1]Employer information'!$A$3:$B$1390,2,FALSE)</f>
        <v>SCHULENBURG ISD</v>
      </c>
      <c r="H1167" s="36">
        <f>IF(ISNA(VLOOKUP(D1167,'[1]Proportionate Shares'!$D$23:$I$1377,6,FALSE)),0,VLOOKUP(D1167,'[1]Proportionate Shares'!$D$23:$I$1377,6,FALSE))</f>
        <v>4.3003661999999999E-5</v>
      </c>
      <c r="I1167" s="105">
        <f>VLOOKUP(D1167,'[1]Schedule of Pension Amounts LW'!$B$15:$E$1399,3,FALSE)</f>
        <v>2250586</v>
      </c>
      <c r="J1167" s="105">
        <f>-IF(ISNA(VLOOKUP(D1167,'[1]Combined Contribution Amounts'!$A$2:$K$1335,5,FALSE)),0,VLOOKUP(D1167,'[1]Combined Contribution Amounts'!$A$2:$K$1335,5,FALSE))</f>
        <v>-150518</v>
      </c>
      <c r="K1167" s="105">
        <f>-IF(ISNA(VLOOKUP(D1167,'[1]Combined Contribution Amounts'!$A$2:$K$1335,7,FALSE)),0,VLOOKUP(D1167,'[1]Combined Contribution Amounts'!$A$2:$K$1335,7,FALSE))+-IF(ISNA(VLOOKUP(D1167,'[1]Combined Contribution Amounts'!$A$2:$K$1335,8,FALSE)),0,VLOOKUP(D1167,'[1]Combined Contribution Amounts'!$A$2:$K$1335,8,FALSE))+-IF(ISNA(VLOOKUP(D1167,'[1]Combined Contribution Amounts'!$A$2:$K$1335,9,FALSE)),0,VLOOKUP(D1167,'[1]Combined Contribution Amounts'!$A$2:$K$1335,9,FALSE))</f>
        <v>0</v>
      </c>
      <c r="L1167" s="105">
        <f>VLOOKUP(D1167,'[1]Pension Expense Details'!$D$23:$S$1407,16,FALSE)</f>
        <v>225608</v>
      </c>
      <c r="M1167" s="105">
        <f>ROUND(('[1]68_InOutFlowsCurPrdAndPriorHist'!$F$28-'[1]68_InOutFlowsCurPrdAndPriorHist'!$F$31)*$H1167,0)-VLOOKUP(D1167,'[1]Pension Expense Details'!$D$23:$S$1407,12,FALSE)</f>
        <v>-35617</v>
      </c>
      <c r="N1167" s="105">
        <f>ROUND(('[1]68_InOutFlowsCurPrdAndPriorHist'!$F$29-'[1]68_InOutFlowsCurPrdAndPriorHist'!$F$32)*$H1167,0)-VLOOKUP(D1167,'[1]Pension Expense Details'!$D$23:$S$1407,13,FALSE)</f>
        <v>-269126</v>
      </c>
      <c r="O1167" s="105">
        <f>ROUND(('[1]68_InOutFlowsCurPrdAndPriorHist'!$F$30-'[1]68_InOutFlowsCurPrdAndPriorHist'!$F$33)*$H1167,0)-VLOOKUP(D1167,'[1]Pension Expense Details'!$D$23:$S$1407,14,FALSE)</f>
        <v>116378</v>
      </c>
      <c r="P1167" s="105">
        <f>ROUND((VLOOKUP(D1167,'[1]Schedule of Pension Amounts LW'!$B$15:$AC$1399,28,FALSE)-VLOOKUP(D1167,'[1]Schedule of Pension Amounts LW'!$B$15:$AC$1399,27,FALSE))*'[1]Schedule of Pension Amounts LW'!AD$4,0)+VLOOKUP(D1167,'[1]Schedule of Pension Amounts LW'!$B$15:$AH$1399,33,FALSE)-VLOOKUP(D1167,'[1]Pension Expense Details'!$D$23:$S$1407,15,FALSE)</f>
        <v>98154</v>
      </c>
      <c r="Q1167" s="98">
        <f t="shared" si="74"/>
        <v>2235465</v>
      </c>
      <c r="R1167" s="98">
        <f>ROUND('[1]68_InOutFlowsCurPrdAndPrior'!$D$32*IF(ISNA(VLOOKUP(D1167,'[1]Proportionate Shares'!$D$23:$I$1359,6,FALSE)),0,VLOOKUP(D1167,'[1]Proportionate Shares'!$D$23:$I$1359,6,FALSE)),0)</f>
        <v>9391</v>
      </c>
      <c r="S1167" s="98">
        <f>ROUND('[1]68_InOutFlowsCurPrdAndPrior'!$D$33*IF(ISNA(VLOOKUP(D1167,'[1]Proportionate Shares'!$D$23:$I$1359,6,FALSE)),0,VLOOKUP(D1167,'[1]Proportionate Shares'!$D$23:$I$1359,6,FALSE)),0)</f>
        <v>693551</v>
      </c>
      <c r="T1167" s="98">
        <f>ROUND('[1]68_InOutFlowsCurPrdAndPrior'!$D$35*IF(ISNA(VLOOKUP(D1167,'[1]Proportionate Shares'!$D$23:$I$1359,6,FALSE)),0,VLOOKUP(D1167,'[1]Proportionate Shares'!$D$23:$I$1359,6,FALSE)),0)</f>
        <v>134397</v>
      </c>
      <c r="U1167" s="98">
        <f>VLOOKUP(D1167,'[1]Schedule of Pension Amounts LW'!$B$15:$AS$1399,36,FALSE)</f>
        <v>300031</v>
      </c>
      <c r="V1167" s="99">
        <f t="shared" si="75"/>
        <v>1137370</v>
      </c>
      <c r="W1167" s="98">
        <f>ROUND('[1]68_InOutFlowsCurPrdAndPrior'!$F$32*IF(ISNA(VLOOKUP(D1167,'[1]Proportionate Shares'!$D$23:$I$1359,6,FALSE)),0,VLOOKUP(D1167,'[1]Proportionate Shares'!$D$23:$I$1359,6,FALSE)),0)</f>
        <v>77619</v>
      </c>
      <c r="X1167" s="98">
        <f>ROUND('[1]68_InOutFlowsCurPrdAndPrior'!$F$33*IF(ISNA(VLOOKUP(D1167,'[1]Proportionate Shares'!$D$23:$I$1359,6,FALSE)),0,VLOOKUP(D1167,'[1]Proportionate Shares'!$D$23:$I$1359,6,FALSE)),0)</f>
        <v>286608</v>
      </c>
      <c r="Y1167" s="98">
        <f>ROUND('[1]68_InOutFlowsCurPrdAndPrior'!$F$35*IF(ISNA(VLOOKUP(D1167,'[1]Proportionate Shares'!$D$23:$I$1359,6,FALSE)),0,VLOOKUP(D1167,'[1]Proportionate Shares'!$D$23:$I$1359,6,FALSE)),0)</f>
        <v>111950</v>
      </c>
      <c r="Z1167" s="98">
        <f>-VLOOKUP(D1167,'[1]Schedule of Pension Amounts LW'!$B$15:$AS$1399,37,FALSE)</f>
        <v>118695</v>
      </c>
      <c r="AA1167" s="99">
        <f t="shared" si="76"/>
        <v>594872</v>
      </c>
      <c r="AB1167" s="72">
        <f>VLOOKUP(D1167,'[1]Pension Expense Details'!$D$22:$S$1407,16,FALSE)</f>
        <v>225608</v>
      </c>
      <c r="AC1167" s="72">
        <f t="shared" si="77"/>
        <v>259427</v>
      </c>
      <c r="AD1167" s="72">
        <f>VLOOKUP(D1167,'[1]Schedule of Pension Amounts LW'!$B$15:$W$1399,22,FALSE)</f>
        <v>485035</v>
      </c>
    </row>
    <row r="1168" spans="1:30" x14ac:dyDescent="0.3">
      <c r="A1168" s="104"/>
      <c r="B1168" s="33"/>
      <c r="C1168" s="33" t="str">
        <f>VLOOKUP(D1168,'[1]Employer information'!$I$3:$J$1391,2,FALSE)</f>
        <v xml:space="preserve">Public Education                                  </v>
      </c>
      <c r="D1168" s="33" t="str">
        <f>'[1]Schedule of Pension Amounts LW'!B1161</f>
        <v>1650</v>
      </c>
      <c r="E1168" s="33" t="str">
        <f>IF(ISNA(VLOOKUP(D1168,'[1]Proportionate Shares'!$D$23:$G$1400,2,FALSE)),"",VLOOKUP(D1168,'[1]Proportionate Shares'!$D$23:$G$1400,2,FALSE))</f>
        <v>129910</v>
      </c>
      <c r="F1168" s="33" t="str">
        <f>IF(ISNA(VLOOKUP(D1168,'[1]Proportionate Shares'!$D$23:$G$1400,3,FALSE)),"",VLOOKUP(D1168,'[1]Proportionate Shares'!$D$23:$G$1400,3,FALSE))</f>
        <v/>
      </c>
      <c r="G1168" s="34" t="str">
        <f>VLOOKUP(D1168,'[1]Employer information'!$A$3:$B$1390,2,FALSE)</f>
        <v>SCURRY ROSSER ISD</v>
      </c>
      <c r="H1168" s="36">
        <f>IF(ISNA(VLOOKUP(D1168,'[1]Proportionate Shares'!$D$23:$I$1377,6,FALSE)),0,VLOOKUP(D1168,'[1]Proportionate Shares'!$D$23:$I$1377,6,FALSE))</f>
        <v>6.3774089999999996E-5</v>
      </c>
      <c r="I1168" s="105">
        <f>VLOOKUP(D1168,'[1]Schedule of Pension Amounts LW'!$B$15:$E$1399,3,FALSE)</f>
        <v>3386662</v>
      </c>
      <c r="J1168" s="105">
        <f>-IF(ISNA(VLOOKUP(D1168,'[1]Combined Contribution Amounts'!$A$2:$K$1335,5,FALSE)),0,VLOOKUP(D1168,'[1]Combined Contribution Amounts'!$A$2:$K$1335,5,FALSE))</f>
        <v>-223217</v>
      </c>
      <c r="K1168" s="105">
        <f>-IF(ISNA(VLOOKUP(D1168,'[1]Combined Contribution Amounts'!$A$2:$K$1335,7,FALSE)),0,VLOOKUP(D1168,'[1]Combined Contribution Amounts'!$A$2:$K$1335,7,FALSE))+-IF(ISNA(VLOOKUP(D1168,'[1]Combined Contribution Amounts'!$A$2:$K$1335,8,FALSE)),0,VLOOKUP(D1168,'[1]Combined Contribution Amounts'!$A$2:$K$1335,8,FALSE))+-IF(ISNA(VLOOKUP(D1168,'[1]Combined Contribution Amounts'!$A$2:$K$1335,9,FALSE)),0,VLOOKUP(D1168,'[1]Combined Contribution Amounts'!$A$2:$K$1335,9,FALSE))</f>
        <v>0</v>
      </c>
      <c r="L1168" s="105">
        <f>VLOOKUP(D1168,'[1]Pension Expense Details'!$D$23:$S$1407,16,FALSE)</f>
        <v>326863</v>
      </c>
      <c r="M1168" s="105">
        <f>ROUND(('[1]68_InOutFlowsCurPrdAndPriorHist'!$F$28-'[1]68_InOutFlowsCurPrdAndPriorHist'!$F$31)*$H1168,0)-VLOOKUP(D1168,'[1]Pension Expense Details'!$D$23:$S$1407,12,FALSE)</f>
        <v>-52820</v>
      </c>
      <c r="N1168" s="105">
        <f>ROUND(('[1]68_InOutFlowsCurPrdAndPriorHist'!$F$29-'[1]68_InOutFlowsCurPrdAndPriorHist'!$F$32)*$H1168,0)-VLOOKUP(D1168,'[1]Pension Expense Details'!$D$23:$S$1407,13,FALSE)</f>
        <v>-399111</v>
      </c>
      <c r="O1168" s="105">
        <f>ROUND(('[1]68_InOutFlowsCurPrdAndPriorHist'!$F$30-'[1]68_InOutFlowsCurPrdAndPriorHist'!$F$33)*$H1168,0)-VLOOKUP(D1168,'[1]Pension Expense Details'!$D$23:$S$1407,14,FALSE)</f>
        <v>172588</v>
      </c>
      <c r="P1168" s="105">
        <f>ROUND((VLOOKUP(D1168,'[1]Schedule of Pension Amounts LW'!$B$15:$AC$1399,28,FALSE)-VLOOKUP(D1168,'[1]Schedule of Pension Amounts LW'!$B$15:$AC$1399,27,FALSE))*'[1]Schedule of Pension Amounts LW'!AD$4,0)+VLOOKUP(D1168,'[1]Schedule of Pension Amounts LW'!$B$15:$AH$1399,33,FALSE)-VLOOKUP(D1168,'[1]Pension Expense Details'!$D$23:$S$1407,15,FALSE)</f>
        <v>104212</v>
      </c>
      <c r="Q1168" s="98">
        <f t="shared" si="74"/>
        <v>3315177</v>
      </c>
      <c r="R1168" s="98">
        <f>ROUND('[1]68_InOutFlowsCurPrdAndPrior'!$D$32*IF(ISNA(VLOOKUP(D1168,'[1]Proportionate Shares'!$D$23:$I$1359,6,FALSE)),0,VLOOKUP(D1168,'[1]Proportionate Shares'!$D$23:$I$1359,6,FALSE)),0)</f>
        <v>13927</v>
      </c>
      <c r="S1168" s="98">
        <f>ROUND('[1]68_InOutFlowsCurPrdAndPrior'!$D$33*IF(ISNA(VLOOKUP(D1168,'[1]Proportionate Shares'!$D$23:$I$1359,6,FALSE)),0,VLOOKUP(D1168,'[1]Proportionate Shares'!$D$23:$I$1359,6,FALSE)),0)</f>
        <v>1028531</v>
      </c>
      <c r="T1168" s="98">
        <f>ROUND('[1]68_InOutFlowsCurPrdAndPrior'!$D$35*IF(ISNA(VLOOKUP(D1168,'[1]Proportionate Shares'!$D$23:$I$1359,6,FALSE)),0,VLOOKUP(D1168,'[1]Proportionate Shares'!$D$23:$I$1359,6,FALSE)),0)</f>
        <v>199309</v>
      </c>
      <c r="U1168" s="98">
        <f>VLOOKUP(D1168,'[1]Schedule of Pension Amounts LW'!$B$15:$AS$1399,36,FALSE)</f>
        <v>589181</v>
      </c>
      <c r="V1168" s="99">
        <f t="shared" si="75"/>
        <v>1830948</v>
      </c>
      <c r="W1168" s="98">
        <f>ROUND('[1]68_InOutFlowsCurPrdAndPrior'!$F$32*IF(ISNA(VLOOKUP(D1168,'[1]Proportionate Shares'!$D$23:$I$1359,6,FALSE)),0,VLOOKUP(D1168,'[1]Proportionate Shares'!$D$23:$I$1359,6,FALSE)),0)</f>
        <v>115108</v>
      </c>
      <c r="X1168" s="98">
        <f>ROUND('[1]68_InOutFlowsCurPrdAndPrior'!$F$33*IF(ISNA(VLOOKUP(D1168,'[1]Proportionate Shares'!$D$23:$I$1359,6,FALSE)),0,VLOOKUP(D1168,'[1]Proportionate Shares'!$D$23:$I$1359,6,FALSE)),0)</f>
        <v>425037</v>
      </c>
      <c r="Y1168" s="98">
        <f>ROUND('[1]68_InOutFlowsCurPrdAndPrior'!$F$35*IF(ISNA(VLOOKUP(D1168,'[1]Proportionate Shares'!$D$23:$I$1359,6,FALSE)),0,VLOOKUP(D1168,'[1]Proportionate Shares'!$D$23:$I$1359,6,FALSE)),0)</f>
        <v>166021</v>
      </c>
      <c r="Z1168" s="98">
        <f>-VLOOKUP(D1168,'[1]Schedule of Pension Amounts LW'!$B$15:$AS$1399,37,FALSE)</f>
        <v>30</v>
      </c>
      <c r="AA1168" s="99">
        <f t="shared" si="76"/>
        <v>706196</v>
      </c>
      <c r="AB1168" s="72">
        <f>VLOOKUP(D1168,'[1]Pension Expense Details'!$D$22:$S$1407,16,FALSE)</f>
        <v>326863</v>
      </c>
      <c r="AC1168" s="72">
        <f t="shared" si="77"/>
        <v>433662</v>
      </c>
      <c r="AD1168" s="72">
        <f>VLOOKUP(D1168,'[1]Schedule of Pension Amounts LW'!$B$15:$W$1399,22,FALSE)</f>
        <v>760525</v>
      </c>
    </row>
    <row r="1169" spans="1:30" x14ac:dyDescent="0.3">
      <c r="A1169" s="104"/>
      <c r="B1169" s="33"/>
      <c r="C1169" s="33" t="str">
        <f>VLOOKUP(D1169,'[1]Employer information'!$I$3:$J$1391,2,FALSE)</f>
        <v xml:space="preserve">Public Education                                  </v>
      </c>
      <c r="D1169" s="33" t="str">
        <f>'[1]Schedule of Pension Amounts LW'!B1162</f>
        <v>0401</v>
      </c>
      <c r="E1169" s="33" t="str">
        <f>IF(ISNA(VLOOKUP(D1169,'[1]Proportionate Shares'!$D$23:$G$1400,2,FALSE)),"",VLOOKUP(D1169,'[1]Proportionate Shares'!$D$23:$G$1400,2,FALSE))</f>
        <v>083901</v>
      </c>
      <c r="F1169" s="33" t="str">
        <f>IF(ISNA(VLOOKUP(D1169,'[1]Proportionate Shares'!$D$23:$G$1400,3,FALSE)),"",VLOOKUP(D1169,'[1]Proportionate Shares'!$D$23:$G$1400,3,FALSE))</f>
        <v xml:space="preserve">   </v>
      </c>
      <c r="G1169" s="34" t="str">
        <f>VLOOKUP(D1169,'[1]Employer information'!$A$3:$B$1390,2,FALSE)</f>
        <v>SEAGRAVES ISD</v>
      </c>
      <c r="H1169" s="36">
        <f>IF(ISNA(VLOOKUP(D1169,'[1]Proportionate Shares'!$D$23:$I$1377,6,FALSE)),0,VLOOKUP(D1169,'[1]Proportionate Shares'!$D$23:$I$1377,6,FALSE))</f>
        <v>4.0538318E-5</v>
      </c>
      <c r="I1169" s="105">
        <f>VLOOKUP(D1169,'[1]Schedule of Pension Amounts LW'!$B$15:$E$1399,3,FALSE)</f>
        <v>2251125</v>
      </c>
      <c r="J1169" s="105">
        <f>-IF(ISNA(VLOOKUP(D1169,'[1]Combined Contribution Amounts'!$A$2:$K$1335,5,FALSE)),0,VLOOKUP(D1169,'[1]Combined Contribution Amounts'!$A$2:$K$1335,5,FALSE))</f>
        <v>-141889</v>
      </c>
      <c r="K1169" s="105">
        <f>-IF(ISNA(VLOOKUP(D1169,'[1]Combined Contribution Amounts'!$A$2:$K$1335,7,FALSE)),0,VLOOKUP(D1169,'[1]Combined Contribution Amounts'!$A$2:$K$1335,7,FALSE))+-IF(ISNA(VLOOKUP(D1169,'[1]Combined Contribution Amounts'!$A$2:$K$1335,8,FALSE)),0,VLOOKUP(D1169,'[1]Combined Contribution Amounts'!$A$2:$K$1335,8,FALSE))+-IF(ISNA(VLOOKUP(D1169,'[1]Combined Contribution Amounts'!$A$2:$K$1335,9,FALSE)),0,VLOOKUP(D1169,'[1]Combined Contribution Amounts'!$A$2:$K$1335,9,FALSE))</f>
        <v>0</v>
      </c>
      <c r="L1169" s="105">
        <f>VLOOKUP(D1169,'[1]Pension Expense Details'!$D$23:$S$1407,16,FALSE)</f>
        <v>192311</v>
      </c>
      <c r="M1169" s="105">
        <f>ROUND(('[1]68_InOutFlowsCurPrdAndPriorHist'!$F$28-'[1]68_InOutFlowsCurPrdAndPriorHist'!$F$31)*$H1169,0)-VLOOKUP(D1169,'[1]Pension Expense Details'!$D$23:$S$1407,12,FALSE)</f>
        <v>-33576</v>
      </c>
      <c r="N1169" s="105">
        <f>ROUND(('[1]68_InOutFlowsCurPrdAndPriorHist'!$F$29-'[1]68_InOutFlowsCurPrdAndPriorHist'!$F$32)*$H1169,0)-VLOOKUP(D1169,'[1]Pension Expense Details'!$D$23:$S$1407,13,FALSE)</f>
        <v>-253697</v>
      </c>
      <c r="O1169" s="105">
        <f>ROUND(('[1]68_InOutFlowsCurPrdAndPriorHist'!$F$30-'[1]68_InOutFlowsCurPrdAndPriorHist'!$F$33)*$H1169,0)-VLOOKUP(D1169,'[1]Pension Expense Details'!$D$23:$S$1407,14,FALSE)</f>
        <v>109706</v>
      </c>
      <c r="P1169" s="105">
        <f>ROUND((VLOOKUP(D1169,'[1]Schedule of Pension Amounts LW'!$B$15:$AC$1399,28,FALSE)-VLOOKUP(D1169,'[1]Schedule of Pension Amounts LW'!$B$15:$AC$1399,27,FALSE))*'[1]Schedule of Pension Amounts LW'!AD$4,0)+VLOOKUP(D1169,'[1]Schedule of Pension Amounts LW'!$B$15:$AH$1399,33,FALSE)-VLOOKUP(D1169,'[1]Pension Expense Details'!$D$23:$S$1407,15,FALSE)</f>
        <v>-16671</v>
      </c>
      <c r="Q1169" s="98">
        <f t="shared" si="74"/>
        <v>2107309</v>
      </c>
      <c r="R1169" s="98">
        <f>ROUND('[1]68_InOutFlowsCurPrdAndPrior'!$D$32*IF(ISNA(VLOOKUP(D1169,'[1]Proportionate Shares'!$D$23:$I$1359,6,FALSE)),0,VLOOKUP(D1169,'[1]Proportionate Shares'!$D$23:$I$1359,6,FALSE)),0)</f>
        <v>8853</v>
      </c>
      <c r="S1169" s="98">
        <f>ROUND('[1]68_InOutFlowsCurPrdAndPrior'!$D$33*IF(ISNA(VLOOKUP(D1169,'[1]Proportionate Shares'!$D$23:$I$1359,6,FALSE)),0,VLOOKUP(D1169,'[1]Proportionate Shares'!$D$23:$I$1359,6,FALSE)),0)</f>
        <v>653791</v>
      </c>
      <c r="T1169" s="98">
        <f>ROUND('[1]68_InOutFlowsCurPrdAndPrior'!$D$35*IF(ISNA(VLOOKUP(D1169,'[1]Proportionate Shares'!$D$23:$I$1359,6,FALSE)),0,VLOOKUP(D1169,'[1]Proportionate Shares'!$D$23:$I$1359,6,FALSE)),0)</f>
        <v>126692</v>
      </c>
      <c r="U1169" s="98">
        <f>VLOOKUP(D1169,'[1]Schedule of Pension Amounts LW'!$B$15:$AS$1399,36,FALSE)</f>
        <v>134229</v>
      </c>
      <c r="V1169" s="99">
        <f t="shared" si="75"/>
        <v>923565</v>
      </c>
      <c r="W1169" s="98">
        <f>ROUND('[1]68_InOutFlowsCurPrdAndPrior'!$F$32*IF(ISNA(VLOOKUP(D1169,'[1]Proportionate Shares'!$D$23:$I$1359,6,FALSE)),0,VLOOKUP(D1169,'[1]Proportionate Shares'!$D$23:$I$1359,6,FALSE)),0)</f>
        <v>73169</v>
      </c>
      <c r="X1169" s="98">
        <f>ROUND('[1]68_InOutFlowsCurPrdAndPrior'!$F$33*IF(ISNA(VLOOKUP(D1169,'[1]Proportionate Shares'!$D$23:$I$1359,6,FALSE)),0,VLOOKUP(D1169,'[1]Proportionate Shares'!$D$23:$I$1359,6,FALSE)),0)</f>
        <v>270177</v>
      </c>
      <c r="Y1169" s="98">
        <f>ROUND('[1]68_InOutFlowsCurPrdAndPrior'!$F$35*IF(ISNA(VLOOKUP(D1169,'[1]Proportionate Shares'!$D$23:$I$1359,6,FALSE)),0,VLOOKUP(D1169,'[1]Proportionate Shares'!$D$23:$I$1359,6,FALSE)),0)</f>
        <v>105532</v>
      </c>
      <c r="Z1169" s="98">
        <f>-VLOOKUP(D1169,'[1]Schedule of Pension Amounts LW'!$B$15:$AS$1399,37,FALSE)</f>
        <v>82732</v>
      </c>
      <c r="AA1169" s="99">
        <f t="shared" si="76"/>
        <v>531610</v>
      </c>
      <c r="AB1169" s="72">
        <f>VLOOKUP(D1169,'[1]Pension Expense Details'!$D$22:$S$1407,16,FALSE)</f>
        <v>192311</v>
      </c>
      <c r="AC1169" s="72">
        <f t="shared" si="77"/>
        <v>231289</v>
      </c>
      <c r="AD1169" s="72">
        <f>VLOOKUP(D1169,'[1]Schedule of Pension Amounts LW'!$B$15:$W$1399,22,FALSE)</f>
        <v>423600</v>
      </c>
    </row>
    <row r="1170" spans="1:30" x14ac:dyDescent="0.3">
      <c r="A1170" s="104"/>
      <c r="B1170" s="33"/>
      <c r="C1170" s="33" t="str">
        <f>VLOOKUP(D1170,'[1]Employer information'!$I$3:$J$1391,2,FALSE)</f>
        <v xml:space="preserve">Public Education                                  </v>
      </c>
      <c r="D1170" s="33" t="str">
        <f>'[1]Schedule of Pension Amounts LW'!B1163</f>
        <v>1136</v>
      </c>
      <c r="E1170" s="33" t="str">
        <f>IF(ISNA(VLOOKUP(D1170,'[1]Proportionate Shares'!$D$23:$G$1400,2,FALSE)),"",VLOOKUP(D1170,'[1]Proportionate Shares'!$D$23:$G$1400,2,FALSE))</f>
        <v>008902</v>
      </c>
      <c r="F1170" s="33" t="str">
        <f>IF(ISNA(VLOOKUP(D1170,'[1]Proportionate Shares'!$D$23:$G$1400,3,FALSE)),"",VLOOKUP(D1170,'[1]Proportionate Shares'!$D$23:$G$1400,3,FALSE))</f>
        <v/>
      </c>
      <c r="G1170" s="34" t="str">
        <f>VLOOKUP(D1170,'[1]Employer information'!$A$3:$B$1390,2,FALSE)</f>
        <v>SEALY ISD</v>
      </c>
      <c r="H1170" s="36">
        <f>IF(ISNA(VLOOKUP(D1170,'[1]Proportionate Shares'!$D$23:$I$1377,6,FALSE)),0,VLOOKUP(D1170,'[1]Proportionate Shares'!$D$23:$I$1377,6,FALSE))</f>
        <v>1.5490380900000001E-4</v>
      </c>
      <c r="I1170" s="105">
        <f>VLOOKUP(D1170,'[1]Schedule of Pension Amounts LW'!$B$15:$E$1399,3,FALSE)</f>
        <v>8181154</v>
      </c>
      <c r="J1170" s="105">
        <f>-IF(ISNA(VLOOKUP(D1170,'[1]Combined Contribution Amounts'!$A$2:$K$1335,5,FALSE)),0,VLOOKUP(D1170,'[1]Combined Contribution Amounts'!$A$2:$K$1335,5,FALSE))</f>
        <v>-542182</v>
      </c>
      <c r="K1170" s="105">
        <f>-IF(ISNA(VLOOKUP(D1170,'[1]Combined Contribution Amounts'!$A$2:$K$1335,7,FALSE)),0,VLOOKUP(D1170,'[1]Combined Contribution Amounts'!$A$2:$K$1335,7,FALSE))+-IF(ISNA(VLOOKUP(D1170,'[1]Combined Contribution Amounts'!$A$2:$K$1335,8,FALSE)),0,VLOOKUP(D1170,'[1]Combined Contribution Amounts'!$A$2:$K$1335,8,FALSE))+-IF(ISNA(VLOOKUP(D1170,'[1]Combined Contribution Amounts'!$A$2:$K$1335,9,FALSE)),0,VLOOKUP(D1170,'[1]Combined Contribution Amounts'!$A$2:$K$1335,9,FALSE))</f>
        <v>0</v>
      </c>
      <c r="L1170" s="105">
        <f>VLOOKUP(D1170,'[1]Pension Expense Details'!$D$23:$S$1407,16,FALSE)</f>
        <v>800983</v>
      </c>
      <c r="M1170" s="105">
        <f>ROUND(('[1]68_InOutFlowsCurPrdAndPriorHist'!$F$28-'[1]68_InOutFlowsCurPrdAndPriorHist'!$F$31)*$H1170,0)-VLOOKUP(D1170,'[1]Pension Expense Details'!$D$23:$S$1407,12,FALSE)</f>
        <v>-128297</v>
      </c>
      <c r="N1170" s="105">
        <f>ROUND(('[1]68_InOutFlowsCurPrdAndPriorHist'!$F$29-'[1]68_InOutFlowsCurPrdAndPriorHist'!$F$32)*$H1170,0)-VLOOKUP(D1170,'[1]Pension Expense Details'!$D$23:$S$1407,13,FALSE)</f>
        <v>-969420</v>
      </c>
      <c r="O1170" s="105">
        <f>ROUND(('[1]68_InOutFlowsCurPrdAndPriorHist'!$F$30-'[1]68_InOutFlowsCurPrdAndPriorHist'!$F$33)*$H1170,0)-VLOOKUP(D1170,'[1]Pension Expense Details'!$D$23:$S$1407,14,FALSE)</f>
        <v>419207</v>
      </c>
      <c r="P1170" s="105">
        <f>ROUND((VLOOKUP(D1170,'[1]Schedule of Pension Amounts LW'!$B$15:$AC$1399,28,FALSE)-VLOOKUP(D1170,'[1]Schedule of Pension Amounts LW'!$B$15:$AC$1399,27,FALSE))*'[1]Schedule of Pension Amounts LW'!AD$4,0)+VLOOKUP(D1170,'[1]Schedule of Pension Amounts LW'!$B$15:$AH$1399,33,FALSE)-VLOOKUP(D1170,'[1]Pension Expense Details'!$D$23:$S$1407,15,FALSE)</f>
        <v>290939</v>
      </c>
      <c r="Q1170" s="98">
        <f t="shared" si="74"/>
        <v>8052384</v>
      </c>
      <c r="R1170" s="98">
        <f>ROUND('[1]68_InOutFlowsCurPrdAndPrior'!$D$32*IF(ISNA(VLOOKUP(D1170,'[1]Proportionate Shares'!$D$23:$I$1359,6,FALSE)),0,VLOOKUP(D1170,'[1]Proportionate Shares'!$D$23:$I$1359,6,FALSE)),0)</f>
        <v>33827</v>
      </c>
      <c r="S1170" s="98">
        <f>ROUND('[1]68_InOutFlowsCurPrdAndPrior'!$D$33*IF(ISNA(VLOOKUP(D1170,'[1]Proportionate Shares'!$D$23:$I$1359,6,FALSE)),0,VLOOKUP(D1170,'[1]Proportionate Shares'!$D$23:$I$1359,6,FALSE)),0)</f>
        <v>2498245</v>
      </c>
      <c r="T1170" s="98">
        <f>ROUND('[1]68_InOutFlowsCurPrdAndPrior'!$D$35*IF(ISNA(VLOOKUP(D1170,'[1]Proportionate Shares'!$D$23:$I$1359,6,FALSE)),0,VLOOKUP(D1170,'[1]Proportionate Shares'!$D$23:$I$1359,6,FALSE)),0)</f>
        <v>484112</v>
      </c>
      <c r="U1170" s="98">
        <f>VLOOKUP(D1170,'[1]Schedule of Pension Amounts LW'!$B$15:$AS$1399,36,FALSE)</f>
        <v>894158</v>
      </c>
      <c r="V1170" s="99">
        <f t="shared" si="75"/>
        <v>3910342</v>
      </c>
      <c r="W1170" s="98">
        <f>ROUND('[1]68_InOutFlowsCurPrdAndPrior'!$F$32*IF(ISNA(VLOOKUP(D1170,'[1]Proportionate Shares'!$D$23:$I$1359,6,FALSE)),0,VLOOKUP(D1170,'[1]Proportionate Shares'!$D$23:$I$1359,6,FALSE)),0)</f>
        <v>279592</v>
      </c>
      <c r="X1170" s="98">
        <f>ROUND('[1]68_InOutFlowsCurPrdAndPrior'!$F$33*IF(ISNA(VLOOKUP(D1170,'[1]Proportionate Shares'!$D$23:$I$1359,6,FALSE)),0,VLOOKUP(D1170,'[1]Proportionate Shares'!$D$23:$I$1359,6,FALSE)),0)</f>
        <v>1032393</v>
      </c>
      <c r="Y1170" s="98">
        <f>ROUND('[1]68_InOutFlowsCurPrdAndPrior'!$F$35*IF(ISNA(VLOOKUP(D1170,'[1]Proportionate Shares'!$D$23:$I$1359,6,FALSE)),0,VLOOKUP(D1170,'[1]Proportionate Shares'!$D$23:$I$1359,6,FALSE)),0)</f>
        <v>403257</v>
      </c>
      <c r="Z1170" s="98">
        <f>-VLOOKUP(D1170,'[1]Schedule of Pension Amounts LW'!$B$15:$AS$1399,37,FALSE)</f>
        <v>47816</v>
      </c>
      <c r="AA1170" s="99">
        <f t="shared" si="76"/>
        <v>1763058</v>
      </c>
      <c r="AB1170" s="72">
        <f>VLOOKUP(D1170,'[1]Pension Expense Details'!$D$22:$S$1407,16,FALSE)</f>
        <v>800983</v>
      </c>
      <c r="AC1170" s="72">
        <f t="shared" si="77"/>
        <v>956688</v>
      </c>
      <c r="AD1170" s="72">
        <f>VLOOKUP(D1170,'[1]Schedule of Pension Amounts LW'!$B$15:$W$1399,22,FALSE)</f>
        <v>1757671</v>
      </c>
    </row>
    <row r="1171" spans="1:30" x14ac:dyDescent="0.3">
      <c r="A1171" s="104"/>
      <c r="B1171" s="33"/>
      <c r="C1171" s="33" t="str">
        <f>VLOOKUP(D1171,'[1]Employer information'!$I$3:$J$1391,2,FALSE)</f>
        <v xml:space="preserve">Public Education                                  </v>
      </c>
      <c r="D1171" s="33" t="str">
        <f>'[1]Schedule of Pension Amounts LW'!B1164</f>
        <v>1137</v>
      </c>
      <c r="E1171" s="33" t="str">
        <f>IF(ISNA(VLOOKUP(D1171,'[1]Proportionate Shares'!$D$23:$G$1400,2,FALSE)),"",VLOOKUP(D1171,'[1]Proportionate Shares'!$D$23:$G$1400,2,FALSE))</f>
        <v>094901</v>
      </c>
      <c r="F1171" s="33" t="str">
        <f>IF(ISNA(VLOOKUP(D1171,'[1]Proportionate Shares'!$D$23:$G$1400,3,FALSE)),"",VLOOKUP(D1171,'[1]Proportionate Shares'!$D$23:$G$1400,3,FALSE))</f>
        <v/>
      </c>
      <c r="G1171" s="34" t="str">
        <f>VLOOKUP(D1171,'[1]Employer information'!$A$3:$B$1390,2,FALSE)</f>
        <v>SEGUIN ISD</v>
      </c>
      <c r="H1171" s="36">
        <f>IF(ISNA(VLOOKUP(D1171,'[1]Proportionate Shares'!$D$23:$I$1377,6,FALSE)),0,VLOOKUP(D1171,'[1]Proportionate Shares'!$D$23:$I$1377,6,FALSE))</f>
        <v>4.47284312E-4</v>
      </c>
      <c r="I1171" s="105">
        <f>VLOOKUP(D1171,'[1]Schedule of Pension Amounts LW'!$B$15:$E$1399,3,FALSE)</f>
        <v>24584065</v>
      </c>
      <c r="J1171" s="105">
        <f>-IF(ISNA(VLOOKUP(D1171,'[1]Combined Contribution Amounts'!$A$2:$K$1335,5,FALSE)),0,VLOOKUP(D1171,'[1]Combined Contribution Amounts'!$A$2:$K$1335,5,FALSE))</f>
        <v>-1565549</v>
      </c>
      <c r="K1171" s="105">
        <f>-IF(ISNA(VLOOKUP(D1171,'[1]Combined Contribution Amounts'!$A$2:$K$1335,7,FALSE)),0,VLOOKUP(D1171,'[1]Combined Contribution Amounts'!$A$2:$K$1335,7,FALSE))+-IF(ISNA(VLOOKUP(D1171,'[1]Combined Contribution Amounts'!$A$2:$K$1335,8,FALSE)),0,VLOOKUP(D1171,'[1]Combined Contribution Amounts'!$A$2:$K$1335,8,FALSE))+-IF(ISNA(VLOOKUP(D1171,'[1]Combined Contribution Amounts'!$A$2:$K$1335,9,FALSE)),0,VLOOKUP(D1171,'[1]Combined Contribution Amounts'!$A$2:$K$1335,9,FALSE))</f>
        <v>0</v>
      </c>
      <c r="L1171" s="105">
        <f>VLOOKUP(D1171,'[1]Pension Expense Details'!$D$23:$S$1407,16,FALSE)</f>
        <v>2161786</v>
      </c>
      <c r="M1171" s="105">
        <f>ROUND(('[1]68_InOutFlowsCurPrdAndPriorHist'!$F$28-'[1]68_InOutFlowsCurPrdAndPriorHist'!$F$31)*$H1171,0)-VLOOKUP(D1171,'[1]Pension Expense Details'!$D$23:$S$1407,12,FALSE)</f>
        <v>-370457</v>
      </c>
      <c r="N1171" s="105">
        <f>ROUND(('[1]68_InOutFlowsCurPrdAndPriorHist'!$F$29-'[1]68_InOutFlowsCurPrdAndPriorHist'!$F$32)*$H1171,0)-VLOOKUP(D1171,'[1]Pension Expense Details'!$D$23:$S$1407,13,FALSE)</f>
        <v>-2799197</v>
      </c>
      <c r="O1171" s="105">
        <f>ROUND(('[1]68_InOutFlowsCurPrdAndPriorHist'!$F$30-'[1]68_InOutFlowsCurPrdAndPriorHist'!$F$33)*$H1171,0)-VLOOKUP(D1171,'[1]Pension Expense Details'!$D$23:$S$1407,14,FALSE)</f>
        <v>1210459</v>
      </c>
      <c r="P1171" s="105">
        <f>ROUND((VLOOKUP(D1171,'[1]Schedule of Pension Amounts LW'!$B$15:$AC$1399,28,FALSE)-VLOOKUP(D1171,'[1]Schedule of Pension Amounts LW'!$B$15:$AC$1399,27,FALSE))*'[1]Schedule of Pension Amounts LW'!AD$4,0)+VLOOKUP(D1171,'[1]Schedule of Pension Amounts LW'!$B$15:$AH$1399,33,FALSE)-VLOOKUP(D1171,'[1]Pension Expense Details'!$D$23:$S$1407,15,FALSE)</f>
        <v>30130</v>
      </c>
      <c r="Q1171" s="98">
        <f t="shared" si="74"/>
        <v>23251237</v>
      </c>
      <c r="R1171" s="98">
        <f>ROUND('[1]68_InOutFlowsCurPrdAndPrior'!$D$32*IF(ISNA(VLOOKUP(D1171,'[1]Proportionate Shares'!$D$23:$I$1359,6,FALSE)),0,VLOOKUP(D1171,'[1]Proportionate Shares'!$D$23:$I$1359,6,FALSE)),0)</f>
        <v>97676</v>
      </c>
      <c r="S1171" s="98">
        <f>ROUND('[1]68_InOutFlowsCurPrdAndPrior'!$D$33*IF(ISNA(VLOOKUP(D1171,'[1]Proportionate Shares'!$D$23:$I$1359,6,FALSE)),0,VLOOKUP(D1171,'[1]Proportionate Shares'!$D$23:$I$1359,6,FALSE)),0)</f>
        <v>7213676</v>
      </c>
      <c r="T1171" s="98">
        <f>ROUND('[1]68_InOutFlowsCurPrdAndPrior'!$D$35*IF(ISNA(VLOOKUP(D1171,'[1]Proportionate Shares'!$D$23:$I$1359,6,FALSE)),0,VLOOKUP(D1171,'[1]Proportionate Shares'!$D$23:$I$1359,6,FALSE)),0)</f>
        <v>1397871</v>
      </c>
      <c r="U1171" s="98">
        <f>VLOOKUP(D1171,'[1]Schedule of Pension Amounts LW'!$B$15:$AS$1399,36,FALSE)</f>
        <v>1726442</v>
      </c>
      <c r="V1171" s="99">
        <f t="shared" si="75"/>
        <v>10435665</v>
      </c>
      <c r="W1171" s="98">
        <f>ROUND('[1]68_InOutFlowsCurPrdAndPrior'!$F$32*IF(ISNA(VLOOKUP(D1171,'[1]Proportionate Shares'!$D$23:$I$1359,6,FALSE)),0,VLOOKUP(D1171,'[1]Proportionate Shares'!$D$23:$I$1359,6,FALSE)),0)</f>
        <v>807320</v>
      </c>
      <c r="X1171" s="98">
        <f>ROUND('[1]68_InOutFlowsCurPrdAndPrior'!$F$33*IF(ISNA(VLOOKUP(D1171,'[1]Proportionate Shares'!$D$23:$I$1359,6,FALSE)),0,VLOOKUP(D1171,'[1]Proportionate Shares'!$D$23:$I$1359,6,FALSE)),0)</f>
        <v>2981032</v>
      </c>
      <c r="Y1171" s="98">
        <f>ROUND('[1]68_InOutFlowsCurPrdAndPrior'!$F$35*IF(ISNA(VLOOKUP(D1171,'[1]Proportionate Shares'!$D$23:$I$1359,6,FALSE)),0,VLOOKUP(D1171,'[1]Proportionate Shares'!$D$23:$I$1359,6,FALSE)),0)</f>
        <v>1164402</v>
      </c>
      <c r="Z1171" s="98">
        <f>-VLOOKUP(D1171,'[1]Schedule of Pension Amounts LW'!$B$15:$AS$1399,37,FALSE)</f>
        <v>213388</v>
      </c>
      <c r="AA1171" s="99">
        <f t="shared" si="76"/>
        <v>5166142</v>
      </c>
      <c r="AB1171" s="72">
        <f>VLOOKUP(D1171,'[1]Pension Expense Details'!$D$22:$S$1407,16,FALSE)</f>
        <v>2161786</v>
      </c>
      <c r="AC1171" s="72">
        <f t="shared" si="77"/>
        <v>2732151</v>
      </c>
      <c r="AD1171" s="72">
        <f>VLOOKUP(D1171,'[1]Schedule of Pension Amounts LW'!$B$15:$W$1399,22,FALSE)</f>
        <v>4893937</v>
      </c>
    </row>
    <row r="1172" spans="1:30" x14ac:dyDescent="0.3">
      <c r="A1172" s="104"/>
      <c r="B1172" s="33"/>
      <c r="C1172" s="33" t="str">
        <f>VLOOKUP(D1172,'[1]Employer information'!$I$3:$J$1391,2,FALSE)</f>
        <v xml:space="preserve">Public Education                                  </v>
      </c>
      <c r="D1172" s="33" t="str">
        <f>'[1]Schedule of Pension Amounts LW'!B1165</f>
        <v>1687</v>
      </c>
      <c r="E1172" s="33" t="str">
        <f>IF(ISNA(VLOOKUP(D1172,'[1]Proportionate Shares'!$D$23:$G$1400,2,FALSE)),"",VLOOKUP(D1172,'[1]Proportionate Shares'!$D$23:$G$1400,2,FALSE))</f>
        <v>083903</v>
      </c>
      <c r="F1172" s="33" t="str">
        <f>IF(ISNA(VLOOKUP(D1172,'[1]Proportionate Shares'!$D$23:$G$1400,3,FALSE)),"",VLOOKUP(D1172,'[1]Proportionate Shares'!$D$23:$G$1400,3,FALSE))</f>
        <v/>
      </c>
      <c r="G1172" s="34" t="str">
        <f>VLOOKUP(D1172,'[1]Employer information'!$A$3:$B$1390,2,FALSE)</f>
        <v>SEMINOLE PUBLIC SCHOOLS</v>
      </c>
      <c r="H1172" s="36">
        <f>IF(ISNA(VLOOKUP(D1172,'[1]Proportionate Shares'!$D$23:$I$1377,6,FALSE)),0,VLOOKUP(D1172,'[1]Proportionate Shares'!$D$23:$I$1377,6,FALSE))</f>
        <v>2.1532258499999999E-4</v>
      </c>
      <c r="I1172" s="105">
        <f>VLOOKUP(D1172,'[1]Schedule of Pension Amounts LW'!$B$15:$E$1399,3,FALSE)</f>
        <v>11483245</v>
      </c>
      <c r="J1172" s="105">
        <f>-IF(ISNA(VLOOKUP(D1172,'[1]Combined Contribution Amounts'!$A$2:$K$1335,5,FALSE)),0,VLOOKUP(D1172,'[1]Combined Contribution Amounts'!$A$2:$K$1335,5,FALSE))</f>
        <v>-753655</v>
      </c>
      <c r="K1172" s="105">
        <f>-IF(ISNA(VLOOKUP(D1172,'[1]Combined Contribution Amounts'!$A$2:$K$1335,7,FALSE)),0,VLOOKUP(D1172,'[1]Combined Contribution Amounts'!$A$2:$K$1335,7,FALSE))+-IF(ISNA(VLOOKUP(D1172,'[1]Combined Contribution Amounts'!$A$2:$K$1335,8,FALSE)),0,VLOOKUP(D1172,'[1]Combined Contribution Amounts'!$A$2:$K$1335,8,FALSE))+-IF(ISNA(VLOOKUP(D1172,'[1]Combined Contribution Amounts'!$A$2:$K$1335,9,FALSE)),0,VLOOKUP(D1172,'[1]Combined Contribution Amounts'!$A$2:$K$1335,9,FALSE))</f>
        <v>0</v>
      </c>
      <c r="L1172" s="105">
        <f>VLOOKUP(D1172,'[1]Pension Expense Details'!$D$23:$S$1407,16,FALSE)</f>
        <v>1095933</v>
      </c>
      <c r="M1172" s="105">
        <f>ROUND(('[1]68_InOutFlowsCurPrdAndPriorHist'!$F$28-'[1]68_InOutFlowsCurPrdAndPriorHist'!$F$31)*$H1172,0)-VLOOKUP(D1172,'[1]Pension Expense Details'!$D$23:$S$1407,12,FALSE)</f>
        <v>-178338</v>
      </c>
      <c r="N1172" s="105">
        <f>ROUND(('[1]68_InOutFlowsCurPrdAndPriorHist'!$F$29-'[1]68_InOutFlowsCurPrdAndPriorHist'!$F$32)*$H1172,0)-VLOOKUP(D1172,'[1]Pension Expense Details'!$D$23:$S$1407,13,FALSE)</f>
        <v>-1347532</v>
      </c>
      <c r="O1172" s="105">
        <f>ROUND(('[1]68_InOutFlowsCurPrdAndPriorHist'!$F$30-'[1]68_InOutFlowsCurPrdAndPriorHist'!$F$33)*$H1172,0)-VLOOKUP(D1172,'[1]Pension Expense Details'!$D$23:$S$1407,14,FALSE)</f>
        <v>582715</v>
      </c>
      <c r="P1172" s="105">
        <f>ROUND((VLOOKUP(D1172,'[1]Schedule of Pension Amounts LW'!$B$15:$AC$1399,28,FALSE)-VLOOKUP(D1172,'[1]Schedule of Pension Amounts LW'!$B$15:$AC$1399,27,FALSE))*'[1]Schedule of Pension Amounts LW'!AD$4,0)+VLOOKUP(D1172,'[1]Schedule of Pension Amounts LW'!$B$15:$AH$1399,33,FALSE)-VLOOKUP(D1172,'[1]Pension Expense Details'!$D$23:$S$1407,15,FALSE)</f>
        <v>310773</v>
      </c>
      <c r="Q1172" s="98">
        <f t="shared" si="74"/>
        <v>11193141</v>
      </c>
      <c r="R1172" s="98">
        <f>ROUND('[1]68_InOutFlowsCurPrdAndPrior'!$D$32*IF(ISNA(VLOOKUP(D1172,'[1]Proportionate Shares'!$D$23:$I$1359,6,FALSE)),0,VLOOKUP(D1172,'[1]Proportionate Shares'!$D$23:$I$1359,6,FALSE)),0)</f>
        <v>47021</v>
      </c>
      <c r="S1172" s="98">
        <f>ROUND('[1]68_InOutFlowsCurPrdAndPrior'!$D$33*IF(ISNA(VLOOKUP(D1172,'[1]Proportionate Shares'!$D$23:$I$1359,6,FALSE)),0,VLOOKUP(D1172,'[1]Proportionate Shares'!$D$23:$I$1359,6,FALSE)),0)</f>
        <v>3472662</v>
      </c>
      <c r="T1172" s="98">
        <f>ROUND('[1]68_InOutFlowsCurPrdAndPrior'!$D$35*IF(ISNA(VLOOKUP(D1172,'[1]Proportionate Shares'!$D$23:$I$1359,6,FALSE)),0,VLOOKUP(D1172,'[1]Proportionate Shares'!$D$23:$I$1359,6,FALSE)),0)</f>
        <v>672935</v>
      </c>
      <c r="U1172" s="98">
        <f>VLOOKUP(D1172,'[1]Schedule of Pension Amounts LW'!$B$15:$AS$1399,36,FALSE)</f>
        <v>1195710</v>
      </c>
      <c r="V1172" s="99">
        <f t="shared" si="75"/>
        <v>5388328</v>
      </c>
      <c r="W1172" s="98">
        <f>ROUND('[1]68_InOutFlowsCurPrdAndPrior'!$F$32*IF(ISNA(VLOOKUP(D1172,'[1]Proportionate Shares'!$D$23:$I$1359,6,FALSE)),0,VLOOKUP(D1172,'[1]Proportionate Shares'!$D$23:$I$1359,6,FALSE)),0)</f>
        <v>388644</v>
      </c>
      <c r="X1172" s="98">
        <f>ROUND('[1]68_InOutFlowsCurPrdAndPrior'!$F$33*IF(ISNA(VLOOKUP(D1172,'[1]Proportionate Shares'!$D$23:$I$1359,6,FALSE)),0,VLOOKUP(D1172,'[1]Proportionate Shares'!$D$23:$I$1359,6,FALSE)),0)</f>
        <v>1435068</v>
      </c>
      <c r="Y1172" s="98">
        <f>ROUND('[1]68_InOutFlowsCurPrdAndPrior'!$F$35*IF(ISNA(VLOOKUP(D1172,'[1]Proportionate Shares'!$D$23:$I$1359,6,FALSE)),0,VLOOKUP(D1172,'[1]Proportionate Shares'!$D$23:$I$1359,6,FALSE)),0)</f>
        <v>560543</v>
      </c>
      <c r="Z1172" s="98">
        <f>-VLOOKUP(D1172,'[1]Schedule of Pension Amounts LW'!$B$15:$AS$1399,37,FALSE)</f>
        <v>533497</v>
      </c>
      <c r="AA1172" s="99">
        <f t="shared" si="76"/>
        <v>2917752</v>
      </c>
      <c r="AB1172" s="72">
        <f>VLOOKUP(D1172,'[1]Pension Expense Details'!$D$22:$S$1407,16,FALSE)</f>
        <v>1095933</v>
      </c>
      <c r="AC1172" s="72">
        <f t="shared" si="77"/>
        <v>1122753</v>
      </c>
      <c r="AD1172" s="72">
        <f>VLOOKUP(D1172,'[1]Schedule of Pension Amounts LW'!$B$15:$W$1399,22,FALSE)</f>
        <v>2218686</v>
      </c>
    </row>
    <row r="1173" spans="1:30" x14ac:dyDescent="0.3">
      <c r="A1173" s="104"/>
      <c r="B1173" s="33"/>
      <c r="C1173" s="33" t="str">
        <f>VLOOKUP(D1173,'[1]Employer information'!$I$3:$J$1391,2,FALSE)</f>
        <v xml:space="preserve">Public Education                                  </v>
      </c>
      <c r="D1173" s="33" t="str">
        <f>'[1]Schedule of Pension Amounts LW'!B1166</f>
        <v>1138</v>
      </c>
      <c r="E1173" s="33" t="str">
        <f>IF(ISNA(VLOOKUP(D1173,'[1]Proportionate Shares'!$D$23:$G$1400,2,FALSE)),"",VLOOKUP(D1173,'[1]Proportionate Shares'!$D$23:$G$1400,2,FALSE))</f>
        <v>012901</v>
      </c>
      <c r="F1173" s="33" t="str">
        <f>IF(ISNA(VLOOKUP(D1173,'[1]Proportionate Shares'!$D$23:$G$1400,3,FALSE)),"",VLOOKUP(D1173,'[1]Proportionate Shares'!$D$23:$G$1400,3,FALSE))</f>
        <v/>
      </c>
      <c r="G1173" s="34" t="str">
        <f>VLOOKUP(D1173,'[1]Employer information'!$A$3:$B$1390,2,FALSE)</f>
        <v>SEYMOUR ISD</v>
      </c>
      <c r="H1173" s="36">
        <f>IF(ISNA(VLOOKUP(D1173,'[1]Proportionate Shares'!$D$23:$I$1377,6,FALSE)),0,VLOOKUP(D1173,'[1]Proportionate Shares'!$D$23:$I$1377,6,FALSE))</f>
        <v>2.8542445999999999E-5</v>
      </c>
      <c r="I1173" s="105">
        <f>VLOOKUP(D1173,'[1]Schedule of Pension Amounts LW'!$B$15:$E$1399,3,FALSE)</f>
        <v>1682408</v>
      </c>
      <c r="J1173" s="105">
        <f>-IF(ISNA(VLOOKUP(D1173,'[1]Combined Contribution Amounts'!$A$2:$K$1335,5,FALSE)),0,VLOOKUP(D1173,'[1]Combined Contribution Amounts'!$A$2:$K$1335,5,FALSE))</f>
        <v>-99902</v>
      </c>
      <c r="K1173" s="105">
        <f>-IF(ISNA(VLOOKUP(D1173,'[1]Combined Contribution Amounts'!$A$2:$K$1335,7,FALSE)),0,VLOOKUP(D1173,'[1]Combined Contribution Amounts'!$A$2:$K$1335,7,FALSE))+-IF(ISNA(VLOOKUP(D1173,'[1]Combined Contribution Amounts'!$A$2:$K$1335,8,FALSE)),0,VLOOKUP(D1173,'[1]Combined Contribution Amounts'!$A$2:$K$1335,8,FALSE))+-IF(ISNA(VLOOKUP(D1173,'[1]Combined Contribution Amounts'!$A$2:$K$1335,9,FALSE)),0,VLOOKUP(D1173,'[1]Combined Contribution Amounts'!$A$2:$K$1335,9,FALSE))</f>
        <v>0</v>
      </c>
      <c r="L1173" s="105">
        <f>VLOOKUP(D1173,'[1]Pension Expense Details'!$D$23:$S$1407,16,FALSE)</f>
        <v>120090</v>
      </c>
      <c r="M1173" s="105">
        <f>ROUND(('[1]68_InOutFlowsCurPrdAndPriorHist'!$F$28-'[1]68_InOutFlowsCurPrdAndPriorHist'!$F$31)*$H1173,0)-VLOOKUP(D1173,'[1]Pension Expense Details'!$D$23:$S$1407,12,FALSE)</f>
        <v>-23639</v>
      </c>
      <c r="N1173" s="105">
        <f>ROUND(('[1]68_InOutFlowsCurPrdAndPriorHist'!$F$29-'[1]68_InOutFlowsCurPrdAndPriorHist'!$F$32)*$H1173,0)-VLOOKUP(D1173,'[1]Pension Expense Details'!$D$23:$S$1407,13,FALSE)</f>
        <v>-178625</v>
      </c>
      <c r="O1173" s="105">
        <f>ROUND(('[1]68_InOutFlowsCurPrdAndPriorHist'!$F$30-'[1]68_InOutFlowsCurPrdAndPriorHist'!$F$33)*$H1173,0)-VLOOKUP(D1173,'[1]Pension Expense Details'!$D$23:$S$1407,14,FALSE)</f>
        <v>77242</v>
      </c>
      <c r="P1173" s="105">
        <f>ROUND((VLOOKUP(D1173,'[1]Schedule of Pension Amounts LW'!$B$15:$AC$1399,28,FALSE)-VLOOKUP(D1173,'[1]Schedule of Pension Amounts LW'!$B$15:$AC$1399,27,FALSE))*'[1]Schedule of Pension Amounts LW'!AD$4,0)+VLOOKUP(D1173,'[1]Schedule of Pension Amounts LW'!$B$15:$AH$1399,33,FALSE)-VLOOKUP(D1173,'[1]Pension Expense Details'!$D$23:$S$1407,15,FALSE)</f>
        <v>-93848</v>
      </c>
      <c r="Q1173" s="98">
        <f t="shared" si="74"/>
        <v>1483726</v>
      </c>
      <c r="R1173" s="98">
        <f>ROUND('[1]68_InOutFlowsCurPrdAndPrior'!$D$32*IF(ISNA(VLOOKUP(D1173,'[1]Proportionate Shares'!$D$23:$I$1359,6,FALSE)),0,VLOOKUP(D1173,'[1]Proportionate Shares'!$D$23:$I$1359,6,FALSE)),0)</f>
        <v>6233</v>
      </c>
      <c r="S1173" s="98">
        <f>ROUND('[1]68_InOutFlowsCurPrdAndPrior'!$D$33*IF(ISNA(VLOOKUP(D1173,'[1]Proportionate Shares'!$D$23:$I$1359,6,FALSE)),0,VLOOKUP(D1173,'[1]Proportionate Shares'!$D$23:$I$1359,6,FALSE)),0)</f>
        <v>460325</v>
      </c>
      <c r="T1173" s="98">
        <f>ROUND('[1]68_InOutFlowsCurPrdAndPrior'!$D$35*IF(ISNA(VLOOKUP(D1173,'[1]Proportionate Shares'!$D$23:$I$1359,6,FALSE)),0,VLOOKUP(D1173,'[1]Proportionate Shares'!$D$23:$I$1359,6,FALSE)),0)</f>
        <v>89202</v>
      </c>
      <c r="U1173" s="98">
        <f>VLOOKUP(D1173,'[1]Schedule of Pension Amounts LW'!$B$15:$AS$1399,36,FALSE)</f>
        <v>161417</v>
      </c>
      <c r="V1173" s="99">
        <f t="shared" si="75"/>
        <v>717177</v>
      </c>
      <c r="W1173" s="98">
        <f>ROUND('[1]68_InOutFlowsCurPrdAndPrior'!$F$32*IF(ISNA(VLOOKUP(D1173,'[1]Proportionate Shares'!$D$23:$I$1359,6,FALSE)),0,VLOOKUP(D1173,'[1]Proportionate Shares'!$D$23:$I$1359,6,FALSE)),0)</f>
        <v>51517</v>
      </c>
      <c r="X1173" s="98">
        <f>ROUND('[1]68_InOutFlowsCurPrdAndPrior'!$F$33*IF(ISNA(VLOOKUP(D1173,'[1]Proportionate Shares'!$D$23:$I$1359,6,FALSE)),0,VLOOKUP(D1173,'[1]Proportionate Shares'!$D$23:$I$1359,6,FALSE)),0)</f>
        <v>190228</v>
      </c>
      <c r="Y1173" s="98">
        <f>ROUND('[1]68_InOutFlowsCurPrdAndPrior'!$F$35*IF(ISNA(VLOOKUP(D1173,'[1]Proportionate Shares'!$D$23:$I$1359,6,FALSE)),0,VLOOKUP(D1173,'[1]Proportionate Shares'!$D$23:$I$1359,6,FALSE)),0)</f>
        <v>74304</v>
      </c>
      <c r="Z1173" s="98">
        <f>-VLOOKUP(D1173,'[1]Schedule of Pension Amounts LW'!$B$15:$AS$1399,37,FALSE)</f>
        <v>64580</v>
      </c>
      <c r="AA1173" s="99">
        <f t="shared" si="76"/>
        <v>380629</v>
      </c>
      <c r="AB1173" s="72">
        <f>VLOOKUP(D1173,'[1]Pension Expense Details'!$D$22:$S$1407,16,FALSE)</f>
        <v>120090</v>
      </c>
      <c r="AC1173" s="72">
        <f t="shared" si="77"/>
        <v>203992</v>
      </c>
      <c r="AD1173" s="72">
        <f>VLOOKUP(D1173,'[1]Schedule of Pension Amounts LW'!$B$15:$W$1399,22,FALSE)</f>
        <v>324082</v>
      </c>
    </row>
    <row r="1174" spans="1:30" x14ac:dyDescent="0.3">
      <c r="A1174" s="104"/>
      <c r="B1174" s="33"/>
      <c r="C1174" s="33" t="str">
        <f>VLOOKUP(D1174,'[1]Employer information'!$I$3:$J$1391,2,FALSE)</f>
        <v xml:space="preserve">Public Education                                  </v>
      </c>
      <c r="D1174" s="33" t="str">
        <f>'[1]Schedule of Pension Amounts LW'!B1167</f>
        <v>1658</v>
      </c>
      <c r="E1174" s="33" t="str">
        <f>IF(ISNA(VLOOKUP(D1174,'[1]Proportionate Shares'!$D$23:$G$1400,2,FALSE)),"",VLOOKUP(D1174,'[1]Proportionate Shares'!$D$23:$G$1400,2,FALSE))</f>
        <v>152909</v>
      </c>
      <c r="F1174" s="33" t="str">
        <f>IF(ISNA(VLOOKUP(D1174,'[1]Proportionate Shares'!$D$23:$G$1400,3,FALSE)),"",VLOOKUP(D1174,'[1]Proportionate Shares'!$D$23:$G$1400,3,FALSE))</f>
        <v/>
      </c>
      <c r="G1174" s="34" t="str">
        <f>VLOOKUP(D1174,'[1]Employer information'!$A$3:$B$1390,2,FALSE)</f>
        <v>SHALLOWATER ISD</v>
      </c>
      <c r="H1174" s="36">
        <f>IF(ISNA(VLOOKUP(D1174,'[1]Proportionate Shares'!$D$23:$I$1377,6,FALSE)),0,VLOOKUP(D1174,'[1]Proportionate Shares'!$D$23:$I$1377,6,FALSE))</f>
        <v>9.5566138000000004E-5</v>
      </c>
      <c r="I1174" s="105">
        <f>VLOOKUP(D1174,'[1]Schedule of Pension Amounts LW'!$B$15:$E$1399,3,FALSE)</f>
        <v>4899275</v>
      </c>
      <c r="J1174" s="105">
        <f>-IF(ISNA(VLOOKUP(D1174,'[1]Combined Contribution Amounts'!$A$2:$K$1335,5,FALSE)),0,VLOOKUP(D1174,'[1]Combined Contribution Amounts'!$A$2:$K$1335,5,FALSE))</f>
        <v>-334493</v>
      </c>
      <c r="K1174" s="105">
        <f>-IF(ISNA(VLOOKUP(D1174,'[1]Combined Contribution Amounts'!$A$2:$K$1335,7,FALSE)),0,VLOOKUP(D1174,'[1]Combined Contribution Amounts'!$A$2:$K$1335,7,FALSE))+-IF(ISNA(VLOOKUP(D1174,'[1]Combined Contribution Amounts'!$A$2:$K$1335,8,FALSE)),0,VLOOKUP(D1174,'[1]Combined Contribution Amounts'!$A$2:$K$1335,8,FALSE))+-IF(ISNA(VLOOKUP(D1174,'[1]Combined Contribution Amounts'!$A$2:$K$1335,9,FALSE)),0,VLOOKUP(D1174,'[1]Combined Contribution Amounts'!$A$2:$K$1335,9,FALSE))</f>
        <v>0</v>
      </c>
      <c r="L1174" s="105">
        <f>VLOOKUP(D1174,'[1]Pension Expense Details'!$D$23:$S$1407,16,FALSE)</f>
        <v>517416</v>
      </c>
      <c r="M1174" s="105">
        <f>ROUND(('[1]68_InOutFlowsCurPrdAndPriorHist'!$F$28-'[1]68_InOutFlowsCurPrdAndPriorHist'!$F$31)*$H1174,0)-VLOOKUP(D1174,'[1]Pension Expense Details'!$D$23:$S$1407,12,FALSE)</f>
        <v>-79151</v>
      </c>
      <c r="N1174" s="105">
        <f>ROUND(('[1]68_InOutFlowsCurPrdAndPriorHist'!$F$29-'[1]68_InOutFlowsCurPrdAndPriorHist'!$F$32)*$H1174,0)-VLOOKUP(D1174,'[1]Pension Expense Details'!$D$23:$S$1407,13,FALSE)</f>
        <v>-598072</v>
      </c>
      <c r="O1174" s="105">
        <f>ROUND(('[1]68_InOutFlowsCurPrdAndPriorHist'!$F$30-'[1]68_InOutFlowsCurPrdAndPriorHist'!$F$33)*$H1174,0)-VLOOKUP(D1174,'[1]Pension Expense Details'!$D$23:$S$1407,14,FALSE)</f>
        <v>258625</v>
      </c>
      <c r="P1174" s="105">
        <f>ROUND((VLOOKUP(D1174,'[1]Schedule of Pension Amounts LW'!$B$15:$AC$1399,28,FALSE)-VLOOKUP(D1174,'[1]Schedule of Pension Amounts LW'!$B$15:$AC$1399,27,FALSE))*'[1]Schedule of Pension Amounts LW'!AD$4,0)+VLOOKUP(D1174,'[1]Schedule of Pension Amounts LW'!$B$15:$AH$1399,33,FALSE)-VLOOKUP(D1174,'[1]Pension Expense Details'!$D$23:$S$1407,15,FALSE)</f>
        <v>304227</v>
      </c>
      <c r="Q1174" s="98">
        <f t="shared" ref="Q1174:Q1237" si="78">SUM(I1174:K1174,L1174:P1174)</f>
        <v>4967827</v>
      </c>
      <c r="R1174" s="98">
        <f>ROUND('[1]68_InOutFlowsCurPrdAndPrior'!$D$32*IF(ISNA(VLOOKUP(D1174,'[1]Proportionate Shares'!$D$23:$I$1359,6,FALSE)),0,VLOOKUP(D1174,'[1]Proportionate Shares'!$D$23:$I$1359,6,FALSE)),0)</f>
        <v>20869</v>
      </c>
      <c r="S1174" s="98">
        <f>ROUND('[1]68_InOutFlowsCurPrdAndPrior'!$D$33*IF(ISNA(VLOOKUP(D1174,'[1]Proportionate Shares'!$D$23:$I$1359,6,FALSE)),0,VLOOKUP(D1174,'[1]Proportionate Shares'!$D$23:$I$1359,6,FALSE)),0)</f>
        <v>1541264</v>
      </c>
      <c r="T1174" s="98">
        <f>ROUND('[1]68_InOutFlowsCurPrdAndPrior'!$D$35*IF(ISNA(VLOOKUP(D1174,'[1]Proportionate Shares'!$D$23:$I$1359,6,FALSE)),0,VLOOKUP(D1174,'[1]Proportionate Shares'!$D$23:$I$1359,6,FALSE)),0)</f>
        <v>298667</v>
      </c>
      <c r="U1174" s="98">
        <f>VLOOKUP(D1174,'[1]Schedule of Pension Amounts LW'!$B$15:$AS$1399,36,FALSE)</f>
        <v>600348</v>
      </c>
      <c r="V1174" s="99">
        <f t="shared" si="75"/>
        <v>2461148</v>
      </c>
      <c r="W1174" s="98">
        <f>ROUND('[1]68_InOutFlowsCurPrdAndPrior'!$F$32*IF(ISNA(VLOOKUP(D1174,'[1]Proportionate Shares'!$D$23:$I$1359,6,FALSE)),0,VLOOKUP(D1174,'[1]Proportionate Shares'!$D$23:$I$1359,6,FALSE)),0)</f>
        <v>172491</v>
      </c>
      <c r="X1174" s="98">
        <f>ROUND('[1]68_InOutFlowsCurPrdAndPrior'!$F$33*IF(ISNA(VLOOKUP(D1174,'[1]Proportionate Shares'!$D$23:$I$1359,6,FALSE)),0,VLOOKUP(D1174,'[1]Proportionate Shares'!$D$23:$I$1359,6,FALSE)),0)</f>
        <v>636923</v>
      </c>
      <c r="Y1174" s="98">
        <f>ROUND('[1]68_InOutFlowsCurPrdAndPrior'!$F$35*IF(ISNA(VLOOKUP(D1174,'[1]Proportionate Shares'!$D$23:$I$1359,6,FALSE)),0,VLOOKUP(D1174,'[1]Proportionate Shares'!$D$23:$I$1359,6,FALSE)),0)</f>
        <v>248785</v>
      </c>
      <c r="Z1174" s="98">
        <f>-VLOOKUP(D1174,'[1]Schedule of Pension Amounts LW'!$B$15:$AS$1399,37,FALSE)</f>
        <v>67282</v>
      </c>
      <c r="AA1174" s="99">
        <f t="shared" si="76"/>
        <v>1125481</v>
      </c>
      <c r="AB1174" s="72">
        <f>VLOOKUP(D1174,'[1]Pension Expense Details'!$D$22:$S$1407,16,FALSE)</f>
        <v>517416</v>
      </c>
      <c r="AC1174" s="72">
        <f t="shared" si="77"/>
        <v>548871</v>
      </c>
      <c r="AD1174" s="72">
        <f>VLOOKUP(D1174,'[1]Schedule of Pension Amounts LW'!$B$15:$W$1399,22,FALSE)</f>
        <v>1066287</v>
      </c>
    </row>
    <row r="1175" spans="1:30" x14ac:dyDescent="0.3">
      <c r="A1175" s="104"/>
      <c r="B1175" s="33"/>
      <c r="C1175" s="33" t="str">
        <f>VLOOKUP(D1175,'[1]Employer information'!$I$3:$J$1391,2,FALSE)</f>
        <v xml:space="preserve">Public Education                                  </v>
      </c>
      <c r="D1175" s="33" t="str">
        <f>'[1]Schedule of Pension Amounts LW'!B1168</f>
        <v>1139</v>
      </c>
      <c r="E1175" s="33" t="str">
        <f>IF(ISNA(VLOOKUP(D1175,'[1]Proportionate Shares'!$D$23:$G$1400,2,FALSE)),"",VLOOKUP(D1175,'[1]Proportionate Shares'!$D$23:$G$1400,2,FALSE))</f>
        <v>242902</v>
      </c>
      <c r="F1175" s="33" t="str">
        <f>IF(ISNA(VLOOKUP(D1175,'[1]Proportionate Shares'!$D$23:$G$1400,3,FALSE)),"",VLOOKUP(D1175,'[1]Proportionate Shares'!$D$23:$G$1400,3,FALSE))</f>
        <v/>
      </c>
      <c r="G1175" s="34" t="str">
        <f>VLOOKUP(D1175,'[1]Employer information'!$A$3:$B$1390,2,FALSE)</f>
        <v>SHAMROCK ISD</v>
      </c>
      <c r="H1175" s="36">
        <f>IF(ISNA(VLOOKUP(D1175,'[1]Proportionate Shares'!$D$23:$I$1377,6,FALSE)),0,VLOOKUP(D1175,'[1]Proportionate Shares'!$D$23:$I$1377,6,FALSE))</f>
        <v>3.8813234999999999E-5</v>
      </c>
      <c r="I1175" s="105">
        <f>VLOOKUP(D1175,'[1]Schedule of Pension Amounts LW'!$B$15:$E$1399,3,FALSE)</f>
        <v>1946972</v>
      </c>
      <c r="J1175" s="105">
        <f>-IF(ISNA(VLOOKUP(D1175,'[1]Combined Contribution Amounts'!$A$2:$K$1335,5,FALSE)),0,VLOOKUP(D1175,'[1]Combined Contribution Amounts'!$A$2:$K$1335,5,FALSE))</f>
        <v>-135851</v>
      </c>
      <c r="K1175" s="105">
        <f>-IF(ISNA(VLOOKUP(D1175,'[1]Combined Contribution Amounts'!$A$2:$K$1335,7,FALSE)),0,VLOOKUP(D1175,'[1]Combined Contribution Amounts'!$A$2:$K$1335,7,FALSE))+-IF(ISNA(VLOOKUP(D1175,'[1]Combined Contribution Amounts'!$A$2:$K$1335,8,FALSE)),0,VLOOKUP(D1175,'[1]Combined Contribution Amounts'!$A$2:$K$1335,8,FALSE))+-IF(ISNA(VLOOKUP(D1175,'[1]Combined Contribution Amounts'!$A$2:$K$1335,9,FALSE)),0,VLOOKUP(D1175,'[1]Combined Contribution Amounts'!$A$2:$K$1335,9,FALSE))</f>
        <v>0</v>
      </c>
      <c r="L1175" s="105">
        <f>VLOOKUP(D1175,'[1]Pension Expense Details'!$D$23:$S$1407,16,FALSE)</f>
        <v>216874</v>
      </c>
      <c r="M1175" s="105">
        <f>ROUND(('[1]68_InOutFlowsCurPrdAndPriorHist'!$F$28-'[1]68_InOutFlowsCurPrdAndPriorHist'!$F$31)*$H1175,0)-VLOOKUP(D1175,'[1]Pension Expense Details'!$D$23:$S$1407,12,FALSE)</f>
        <v>-32147</v>
      </c>
      <c r="N1175" s="105">
        <f>ROUND(('[1]68_InOutFlowsCurPrdAndPriorHist'!$F$29-'[1]68_InOutFlowsCurPrdAndPriorHist'!$F$32)*$H1175,0)-VLOOKUP(D1175,'[1]Pension Expense Details'!$D$23:$S$1407,13,FALSE)</f>
        <v>-242901</v>
      </c>
      <c r="O1175" s="105">
        <f>ROUND(('[1]68_InOutFlowsCurPrdAndPriorHist'!$F$30-'[1]68_InOutFlowsCurPrdAndPriorHist'!$F$33)*$H1175,0)-VLOOKUP(D1175,'[1]Pension Expense Details'!$D$23:$S$1407,14,FALSE)</f>
        <v>105038</v>
      </c>
      <c r="P1175" s="105">
        <f>ROUND((VLOOKUP(D1175,'[1]Schedule of Pension Amounts LW'!$B$15:$AC$1399,28,FALSE)-VLOOKUP(D1175,'[1]Schedule of Pension Amounts LW'!$B$15:$AC$1399,27,FALSE))*'[1]Schedule of Pension Amounts LW'!AD$4,0)+VLOOKUP(D1175,'[1]Schedule of Pension Amounts LW'!$B$15:$AH$1399,33,FALSE)-VLOOKUP(D1175,'[1]Pension Expense Details'!$D$23:$S$1407,15,FALSE)</f>
        <v>159648</v>
      </c>
      <c r="Q1175" s="98">
        <f t="shared" si="78"/>
        <v>2017633</v>
      </c>
      <c r="R1175" s="98">
        <f>ROUND('[1]68_InOutFlowsCurPrdAndPrior'!$D$32*IF(ISNA(VLOOKUP(D1175,'[1]Proportionate Shares'!$D$23:$I$1359,6,FALSE)),0,VLOOKUP(D1175,'[1]Proportionate Shares'!$D$23:$I$1359,6,FALSE)),0)</f>
        <v>8476</v>
      </c>
      <c r="S1175" s="98">
        <f>ROUND('[1]68_InOutFlowsCurPrdAndPrior'!$D$33*IF(ISNA(VLOOKUP(D1175,'[1]Proportionate Shares'!$D$23:$I$1359,6,FALSE)),0,VLOOKUP(D1175,'[1]Proportionate Shares'!$D$23:$I$1359,6,FALSE)),0)</f>
        <v>625969</v>
      </c>
      <c r="T1175" s="98">
        <f>ROUND('[1]68_InOutFlowsCurPrdAndPrior'!$D$35*IF(ISNA(VLOOKUP(D1175,'[1]Proportionate Shares'!$D$23:$I$1359,6,FALSE)),0,VLOOKUP(D1175,'[1]Proportionate Shares'!$D$23:$I$1359,6,FALSE)),0)</f>
        <v>121301</v>
      </c>
      <c r="U1175" s="98">
        <f>VLOOKUP(D1175,'[1]Schedule of Pension Amounts LW'!$B$15:$AS$1399,36,FALSE)</f>
        <v>265345</v>
      </c>
      <c r="V1175" s="99">
        <f t="shared" ref="V1175:V1238" si="79">SUM(R1175:U1175)</f>
        <v>1021091</v>
      </c>
      <c r="W1175" s="98">
        <f>ROUND('[1]68_InOutFlowsCurPrdAndPrior'!$F$32*IF(ISNA(VLOOKUP(D1175,'[1]Proportionate Shares'!$D$23:$I$1359,6,FALSE)),0,VLOOKUP(D1175,'[1]Proportionate Shares'!$D$23:$I$1359,6,FALSE)),0)</f>
        <v>70055</v>
      </c>
      <c r="X1175" s="98">
        <f>ROUND('[1]68_InOutFlowsCurPrdAndPrior'!$F$33*IF(ISNA(VLOOKUP(D1175,'[1]Proportionate Shares'!$D$23:$I$1359,6,FALSE)),0,VLOOKUP(D1175,'[1]Proportionate Shares'!$D$23:$I$1359,6,FALSE)),0)</f>
        <v>258680</v>
      </c>
      <c r="Y1175" s="98">
        <f>ROUND('[1]68_InOutFlowsCurPrdAndPrior'!$F$35*IF(ISNA(VLOOKUP(D1175,'[1]Proportionate Shares'!$D$23:$I$1359,6,FALSE)),0,VLOOKUP(D1175,'[1]Proportionate Shares'!$D$23:$I$1359,6,FALSE)),0)</f>
        <v>101041</v>
      </c>
      <c r="Z1175" s="98">
        <f>-VLOOKUP(D1175,'[1]Schedule of Pension Amounts LW'!$B$15:$AS$1399,37,FALSE)</f>
        <v>113325</v>
      </c>
      <c r="AA1175" s="99">
        <f t="shared" ref="AA1175:AA1238" si="80">SUM(W1175:Z1175)</f>
        <v>543101</v>
      </c>
      <c r="AB1175" s="72">
        <f>VLOOKUP(D1175,'[1]Pension Expense Details'!$D$22:$S$1407,16,FALSE)</f>
        <v>216874</v>
      </c>
      <c r="AC1175" s="72">
        <f t="shared" si="77"/>
        <v>213450</v>
      </c>
      <c r="AD1175" s="72">
        <f>VLOOKUP(D1175,'[1]Schedule of Pension Amounts LW'!$B$15:$W$1399,22,FALSE)</f>
        <v>430324</v>
      </c>
    </row>
    <row r="1176" spans="1:30" x14ac:dyDescent="0.3">
      <c r="A1176" s="104"/>
      <c r="B1176" s="33"/>
      <c r="C1176" s="33" t="str">
        <f>VLOOKUP(D1176,'[1]Employer information'!$I$3:$J$1391,2,FALSE)</f>
        <v xml:space="preserve">Public Education                                  </v>
      </c>
      <c r="D1176" s="33" t="str">
        <f>'[1]Schedule of Pension Amounts LW'!B1169</f>
        <v>1140</v>
      </c>
      <c r="E1176" s="33" t="str">
        <f>IF(ISNA(VLOOKUP(D1176,'[1]Proportionate Shares'!$D$23:$G$1400,2,FALSE)),"",VLOOKUP(D1176,'[1]Proportionate Shares'!$D$23:$G$1400,2,FALSE))</f>
        <v>108911</v>
      </c>
      <c r="F1176" s="33" t="str">
        <f>IF(ISNA(VLOOKUP(D1176,'[1]Proportionate Shares'!$D$23:$G$1400,3,FALSE)),"",VLOOKUP(D1176,'[1]Proportionate Shares'!$D$23:$G$1400,3,FALSE))</f>
        <v/>
      </c>
      <c r="G1176" s="34" t="str">
        <f>VLOOKUP(D1176,'[1]Employer information'!$A$3:$B$1390,2,FALSE)</f>
        <v>SHARYLAND ISD</v>
      </c>
      <c r="H1176" s="36">
        <f>IF(ISNA(VLOOKUP(D1176,'[1]Proportionate Shares'!$D$23:$I$1377,6,FALSE)),0,VLOOKUP(D1176,'[1]Proportionate Shares'!$D$23:$I$1377,6,FALSE))</f>
        <v>5.3648638299999996E-4</v>
      </c>
      <c r="I1176" s="105">
        <f>VLOOKUP(D1176,'[1]Schedule of Pension Amounts LW'!$B$15:$E$1399,3,FALSE)</f>
        <v>30662045</v>
      </c>
      <c r="J1176" s="105">
        <f>-IF(ISNA(VLOOKUP(D1176,'[1]Combined Contribution Amounts'!$A$2:$K$1335,5,FALSE)),0,VLOOKUP(D1176,'[1]Combined Contribution Amounts'!$A$2:$K$1335,5,FALSE))</f>
        <v>-1877767</v>
      </c>
      <c r="K1176" s="105">
        <f>-IF(ISNA(VLOOKUP(D1176,'[1]Combined Contribution Amounts'!$A$2:$K$1335,7,FALSE)),0,VLOOKUP(D1176,'[1]Combined Contribution Amounts'!$A$2:$K$1335,7,FALSE))+-IF(ISNA(VLOOKUP(D1176,'[1]Combined Contribution Amounts'!$A$2:$K$1335,8,FALSE)),0,VLOOKUP(D1176,'[1]Combined Contribution Amounts'!$A$2:$K$1335,8,FALSE))+-IF(ISNA(VLOOKUP(D1176,'[1]Combined Contribution Amounts'!$A$2:$K$1335,9,FALSE)),0,VLOOKUP(D1176,'[1]Combined Contribution Amounts'!$A$2:$K$1335,9,FALSE))</f>
        <v>0</v>
      </c>
      <c r="L1176" s="105">
        <f>VLOOKUP(D1176,'[1]Pension Expense Details'!$D$23:$S$1407,16,FALSE)</f>
        <v>2408204</v>
      </c>
      <c r="M1176" s="105">
        <f>ROUND(('[1]68_InOutFlowsCurPrdAndPriorHist'!$F$28-'[1]68_InOutFlowsCurPrdAndPriorHist'!$F$31)*$H1176,0)-VLOOKUP(D1176,'[1]Pension Expense Details'!$D$23:$S$1407,12,FALSE)</f>
        <v>-444339</v>
      </c>
      <c r="N1176" s="105">
        <f>ROUND(('[1]68_InOutFlowsCurPrdAndPriorHist'!$F$29-'[1]68_InOutFlowsCurPrdAndPriorHist'!$F$32)*$H1176,0)-VLOOKUP(D1176,'[1]Pension Expense Details'!$D$23:$S$1407,13,FALSE)</f>
        <v>-3357441</v>
      </c>
      <c r="O1176" s="105">
        <f>ROUND(('[1]68_InOutFlowsCurPrdAndPriorHist'!$F$30-'[1]68_InOutFlowsCurPrdAndPriorHist'!$F$33)*$H1176,0)-VLOOKUP(D1176,'[1]Pension Expense Details'!$D$23:$S$1407,14,FALSE)</f>
        <v>1451862</v>
      </c>
      <c r="P1176" s="105">
        <f>ROUND((VLOOKUP(D1176,'[1]Schedule of Pension Amounts LW'!$B$15:$AC$1399,28,FALSE)-VLOOKUP(D1176,'[1]Schedule of Pension Amounts LW'!$B$15:$AC$1399,27,FALSE))*'[1]Schedule of Pension Amounts LW'!AD$4,0)+VLOOKUP(D1176,'[1]Schedule of Pension Amounts LW'!$B$15:$AH$1399,33,FALSE)-VLOOKUP(D1176,'[1]Pension Expense Details'!$D$23:$S$1407,15,FALSE)</f>
        <v>-954325</v>
      </c>
      <c r="Q1176" s="98">
        <f t="shared" si="78"/>
        <v>27888239</v>
      </c>
      <c r="R1176" s="98">
        <f>ROUND('[1]68_InOutFlowsCurPrdAndPrior'!$D$32*IF(ISNA(VLOOKUP(D1176,'[1]Proportionate Shares'!$D$23:$I$1359,6,FALSE)),0,VLOOKUP(D1176,'[1]Proportionate Shares'!$D$23:$I$1359,6,FALSE)),0)</f>
        <v>117156</v>
      </c>
      <c r="S1176" s="98">
        <f>ROUND('[1]68_InOutFlowsCurPrdAndPrior'!$D$33*IF(ISNA(VLOOKUP(D1176,'[1]Proportionate Shares'!$D$23:$I$1359,6,FALSE)),0,VLOOKUP(D1176,'[1]Proportionate Shares'!$D$23:$I$1359,6,FALSE)),0)</f>
        <v>8652301</v>
      </c>
      <c r="T1176" s="98">
        <f>ROUND('[1]68_InOutFlowsCurPrdAndPrior'!$D$35*IF(ISNA(VLOOKUP(D1176,'[1]Proportionate Shares'!$D$23:$I$1359,6,FALSE)),0,VLOOKUP(D1176,'[1]Proportionate Shares'!$D$23:$I$1359,6,FALSE)),0)</f>
        <v>1676649</v>
      </c>
      <c r="U1176" s="98">
        <f>VLOOKUP(D1176,'[1]Schedule of Pension Amounts LW'!$B$15:$AS$1399,36,FALSE)</f>
        <v>2738999</v>
      </c>
      <c r="V1176" s="99">
        <f t="shared" si="79"/>
        <v>13185105</v>
      </c>
      <c r="W1176" s="98">
        <f>ROUND('[1]68_InOutFlowsCurPrdAndPrior'!$F$32*IF(ISNA(VLOOKUP(D1176,'[1]Proportionate Shares'!$D$23:$I$1359,6,FALSE)),0,VLOOKUP(D1176,'[1]Proportionate Shares'!$D$23:$I$1359,6,FALSE)),0)</f>
        <v>968324</v>
      </c>
      <c r="X1176" s="98">
        <f>ROUND('[1]68_InOutFlowsCurPrdAndPrior'!$F$33*IF(ISNA(VLOOKUP(D1176,'[1]Proportionate Shares'!$D$23:$I$1359,6,FALSE)),0,VLOOKUP(D1176,'[1]Proportionate Shares'!$D$23:$I$1359,6,FALSE)),0)</f>
        <v>3575540</v>
      </c>
      <c r="Y1176" s="98">
        <f>ROUND('[1]68_InOutFlowsCurPrdAndPrior'!$F$35*IF(ISNA(VLOOKUP(D1176,'[1]Proportionate Shares'!$D$23:$I$1359,6,FALSE)),0,VLOOKUP(D1176,'[1]Proportionate Shares'!$D$23:$I$1359,6,FALSE)),0)</f>
        <v>1396619</v>
      </c>
      <c r="Z1176" s="98">
        <f>-VLOOKUP(D1176,'[1]Schedule of Pension Amounts LW'!$B$15:$AS$1399,37,FALSE)</f>
        <v>656826</v>
      </c>
      <c r="AA1176" s="99">
        <f t="shared" si="80"/>
        <v>6597309</v>
      </c>
      <c r="AB1176" s="72">
        <f>VLOOKUP(D1176,'[1]Pension Expense Details'!$D$22:$S$1407,16,FALSE)</f>
        <v>2408204</v>
      </c>
      <c r="AC1176" s="72">
        <f t="shared" ref="AC1176:AC1239" si="81">AD1176-AB1176</f>
        <v>3652613</v>
      </c>
      <c r="AD1176" s="72">
        <f>VLOOKUP(D1176,'[1]Schedule of Pension Amounts LW'!$B$15:$W$1399,22,FALSE)</f>
        <v>6060817</v>
      </c>
    </row>
    <row r="1177" spans="1:30" x14ac:dyDescent="0.3">
      <c r="A1177" s="104"/>
      <c r="B1177" s="33"/>
      <c r="C1177" s="33" t="str">
        <f>VLOOKUP(D1177,'[1]Employer information'!$I$3:$J$1391,2,FALSE)</f>
        <v xml:space="preserve">Public Education                                  </v>
      </c>
      <c r="D1177" s="33" t="str">
        <f>'[1]Schedule of Pension Amounts LW'!B1170</f>
        <v>1142</v>
      </c>
      <c r="E1177" s="33" t="str">
        <f>IF(ISNA(VLOOKUP(D1177,'[1]Proportionate Shares'!$D$23:$G$1400,2,FALSE)),"",VLOOKUP(D1177,'[1]Proportionate Shares'!$D$23:$G$1400,2,FALSE))</f>
        <v>210903</v>
      </c>
      <c r="F1177" s="33" t="str">
        <f>IF(ISNA(VLOOKUP(D1177,'[1]Proportionate Shares'!$D$23:$G$1400,3,FALSE)),"",VLOOKUP(D1177,'[1]Proportionate Shares'!$D$23:$G$1400,3,FALSE))</f>
        <v/>
      </c>
      <c r="G1177" s="34" t="str">
        <f>VLOOKUP(D1177,'[1]Employer information'!$A$3:$B$1390,2,FALSE)</f>
        <v>SHELBYVILLE ISD</v>
      </c>
      <c r="H1177" s="36">
        <f>IF(ISNA(VLOOKUP(D1177,'[1]Proportionate Shares'!$D$23:$I$1377,6,FALSE)),0,VLOOKUP(D1177,'[1]Proportionate Shares'!$D$23:$I$1377,6,FALSE))</f>
        <v>4.3842776000000001E-5</v>
      </c>
      <c r="I1177" s="105">
        <f>VLOOKUP(D1177,'[1]Schedule of Pension Amounts LW'!$B$15:$E$1399,3,FALSE)</f>
        <v>2360385</v>
      </c>
      <c r="J1177" s="105">
        <f>-IF(ISNA(VLOOKUP(D1177,'[1]Combined Contribution Amounts'!$A$2:$K$1335,5,FALSE)),0,VLOOKUP(D1177,'[1]Combined Contribution Amounts'!$A$2:$K$1335,5,FALSE))</f>
        <v>-153455</v>
      </c>
      <c r="K1177" s="105">
        <f>-IF(ISNA(VLOOKUP(D1177,'[1]Combined Contribution Amounts'!$A$2:$K$1335,7,FALSE)),0,VLOOKUP(D1177,'[1]Combined Contribution Amounts'!$A$2:$K$1335,7,FALSE))+-IF(ISNA(VLOOKUP(D1177,'[1]Combined Contribution Amounts'!$A$2:$K$1335,8,FALSE)),0,VLOOKUP(D1177,'[1]Combined Contribution Amounts'!$A$2:$K$1335,8,FALSE))+-IF(ISNA(VLOOKUP(D1177,'[1]Combined Contribution Amounts'!$A$2:$K$1335,9,FALSE)),0,VLOOKUP(D1177,'[1]Combined Contribution Amounts'!$A$2:$K$1335,9,FALSE))</f>
        <v>0</v>
      </c>
      <c r="L1177" s="105">
        <f>VLOOKUP(D1177,'[1]Pension Expense Details'!$D$23:$S$1407,16,FALSE)</f>
        <v>219653</v>
      </c>
      <c r="M1177" s="105">
        <f>ROUND(('[1]68_InOutFlowsCurPrdAndPriorHist'!$F$28-'[1]68_InOutFlowsCurPrdAndPriorHist'!$F$31)*$H1177,0)-VLOOKUP(D1177,'[1]Pension Expense Details'!$D$23:$S$1407,12,FALSE)</f>
        <v>-36312</v>
      </c>
      <c r="N1177" s="105">
        <f>ROUND(('[1]68_InOutFlowsCurPrdAndPriorHist'!$F$29-'[1]68_InOutFlowsCurPrdAndPriorHist'!$F$32)*$H1177,0)-VLOOKUP(D1177,'[1]Pension Expense Details'!$D$23:$S$1407,13,FALSE)</f>
        <v>-274377</v>
      </c>
      <c r="O1177" s="105">
        <f>ROUND(('[1]68_InOutFlowsCurPrdAndPriorHist'!$F$30-'[1]68_InOutFlowsCurPrdAndPriorHist'!$F$33)*$H1177,0)-VLOOKUP(D1177,'[1]Pension Expense Details'!$D$23:$S$1407,14,FALSE)</f>
        <v>118649</v>
      </c>
      <c r="P1177" s="105">
        <f>ROUND((VLOOKUP(D1177,'[1]Schedule of Pension Amounts LW'!$B$15:$AC$1399,28,FALSE)-VLOOKUP(D1177,'[1]Schedule of Pension Amounts LW'!$B$15:$AC$1399,27,FALSE))*'[1]Schedule of Pension Amounts LW'!AD$4,0)+VLOOKUP(D1177,'[1]Schedule of Pension Amounts LW'!$B$15:$AH$1399,33,FALSE)-VLOOKUP(D1177,'[1]Pension Expense Details'!$D$23:$S$1407,15,FALSE)</f>
        <v>44542</v>
      </c>
      <c r="Q1177" s="98">
        <f t="shared" si="78"/>
        <v>2279085</v>
      </c>
      <c r="R1177" s="98">
        <f>ROUND('[1]68_InOutFlowsCurPrdAndPrior'!$D$32*IF(ISNA(VLOOKUP(D1177,'[1]Proportionate Shares'!$D$23:$I$1359,6,FALSE)),0,VLOOKUP(D1177,'[1]Proportionate Shares'!$D$23:$I$1359,6,FALSE)),0)</f>
        <v>9574</v>
      </c>
      <c r="S1177" s="98">
        <f>ROUND('[1]68_InOutFlowsCurPrdAndPrior'!$D$33*IF(ISNA(VLOOKUP(D1177,'[1]Proportionate Shares'!$D$23:$I$1359,6,FALSE)),0,VLOOKUP(D1177,'[1]Proportionate Shares'!$D$23:$I$1359,6,FALSE)),0)</f>
        <v>707084</v>
      </c>
      <c r="T1177" s="98">
        <f>ROUND('[1]68_InOutFlowsCurPrdAndPrior'!$D$35*IF(ISNA(VLOOKUP(D1177,'[1]Proportionate Shares'!$D$23:$I$1359,6,FALSE)),0,VLOOKUP(D1177,'[1]Proportionate Shares'!$D$23:$I$1359,6,FALSE)),0)</f>
        <v>137019</v>
      </c>
      <c r="U1177" s="98">
        <f>VLOOKUP(D1177,'[1]Schedule of Pension Amounts LW'!$B$15:$AS$1399,36,FALSE)</f>
        <v>172743</v>
      </c>
      <c r="V1177" s="99">
        <f t="shared" si="79"/>
        <v>1026420</v>
      </c>
      <c r="W1177" s="98">
        <f>ROUND('[1]68_InOutFlowsCurPrdAndPrior'!$F$32*IF(ISNA(VLOOKUP(D1177,'[1]Proportionate Shares'!$D$23:$I$1359,6,FALSE)),0,VLOOKUP(D1177,'[1]Proportionate Shares'!$D$23:$I$1359,6,FALSE)),0)</f>
        <v>79133</v>
      </c>
      <c r="X1177" s="98">
        <f>ROUND('[1]68_InOutFlowsCurPrdAndPrior'!$F$33*IF(ISNA(VLOOKUP(D1177,'[1]Proportionate Shares'!$D$23:$I$1359,6,FALSE)),0,VLOOKUP(D1177,'[1]Proportionate Shares'!$D$23:$I$1359,6,FALSE)),0)</f>
        <v>292201</v>
      </c>
      <c r="Y1177" s="98">
        <f>ROUND('[1]68_InOutFlowsCurPrdAndPrior'!$F$35*IF(ISNA(VLOOKUP(D1177,'[1]Proportionate Shares'!$D$23:$I$1359,6,FALSE)),0,VLOOKUP(D1177,'[1]Proportionate Shares'!$D$23:$I$1359,6,FALSE)),0)</f>
        <v>114135</v>
      </c>
      <c r="Z1177" s="98">
        <f>-VLOOKUP(D1177,'[1]Schedule of Pension Amounts LW'!$B$15:$AS$1399,37,FALSE)</f>
        <v>60364</v>
      </c>
      <c r="AA1177" s="99">
        <f t="shared" si="80"/>
        <v>545833</v>
      </c>
      <c r="AB1177" s="72">
        <f>VLOOKUP(D1177,'[1]Pension Expense Details'!$D$22:$S$1407,16,FALSE)</f>
        <v>219653</v>
      </c>
      <c r="AC1177" s="72">
        <f t="shared" si="81"/>
        <v>247420</v>
      </c>
      <c r="AD1177" s="72">
        <f>VLOOKUP(D1177,'[1]Schedule of Pension Amounts LW'!$B$15:$W$1399,22,FALSE)</f>
        <v>467073</v>
      </c>
    </row>
    <row r="1178" spans="1:30" x14ac:dyDescent="0.3">
      <c r="A1178" s="104"/>
      <c r="B1178" s="33"/>
      <c r="C1178" s="33" t="str">
        <f>VLOOKUP(D1178,'[1]Employer information'!$I$3:$J$1391,2,FALSE)</f>
        <v xml:space="preserve">Public Education                                  </v>
      </c>
      <c r="D1178" s="33" t="str">
        <f>'[1]Schedule of Pension Amounts LW'!B1171</f>
        <v>1492</v>
      </c>
      <c r="E1178" s="33" t="str">
        <f>IF(ISNA(VLOOKUP(D1178,'[1]Proportionate Shares'!$D$23:$G$1400,2,FALSE)),"",VLOOKUP(D1178,'[1]Proportionate Shares'!$D$23:$G$1400,2,FALSE))</f>
        <v>101924</v>
      </c>
      <c r="F1178" s="33" t="str">
        <f>IF(ISNA(VLOOKUP(D1178,'[1]Proportionate Shares'!$D$23:$G$1400,3,FALSE)),"",VLOOKUP(D1178,'[1]Proportionate Shares'!$D$23:$G$1400,3,FALSE))</f>
        <v/>
      </c>
      <c r="G1178" s="34" t="str">
        <f>VLOOKUP(D1178,'[1]Employer information'!$A$3:$B$1390,2,FALSE)</f>
        <v>SHELDON ISD</v>
      </c>
      <c r="H1178" s="36">
        <f>IF(ISNA(VLOOKUP(D1178,'[1]Proportionate Shares'!$D$23:$I$1377,6,FALSE)),0,VLOOKUP(D1178,'[1]Proportionate Shares'!$D$23:$I$1377,6,FALSE))</f>
        <v>5.7224000899999997E-4</v>
      </c>
      <c r="I1178" s="105">
        <f>VLOOKUP(D1178,'[1]Schedule of Pension Amounts LW'!$B$15:$E$1399,3,FALSE)</f>
        <v>26688171</v>
      </c>
      <c r="J1178" s="105">
        <f>-IF(ISNA(VLOOKUP(D1178,'[1]Combined Contribution Amounts'!$A$2:$K$1335,5,FALSE)),0,VLOOKUP(D1178,'[1]Combined Contribution Amounts'!$A$2:$K$1335,5,FALSE))</f>
        <v>-2002909</v>
      </c>
      <c r="K1178" s="105">
        <f>-IF(ISNA(VLOOKUP(D1178,'[1]Combined Contribution Amounts'!$A$2:$K$1335,7,FALSE)),0,VLOOKUP(D1178,'[1]Combined Contribution Amounts'!$A$2:$K$1335,7,FALSE))+-IF(ISNA(VLOOKUP(D1178,'[1]Combined Contribution Amounts'!$A$2:$K$1335,8,FALSE)),0,VLOOKUP(D1178,'[1]Combined Contribution Amounts'!$A$2:$K$1335,8,FALSE))+-IF(ISNA(VLOOKUP(D1178,'[1]Combined Contribution Amounts'!$A$2:$K$1335,9,FALSE)),0,VLOOKUP(D1178,'[1]Combined Contribution Amounts'!$A$2:$K$1335,9,FALSE))</f>
        <v>0</v>
      </c>
      <c r="L1178" s="105">
        <f>VLOOKUP(D1178,'[1]Pension Expense Details'!$D$23:$S$1407,16,FALSE)</f>
        <v>3514473</v>
      </c>
      <c r="M1178" s="105">
        <f>ROUND(('[1]68_InOutFlowsCurPrdAndPriorHist'!$F$28-'[1]68_InOutFlowsCurPrdAndPriorHist'!$F$31)*$H1178,0)-VLOOKUP(D1178,'[1]Pension Expense Details'!$D$23:$S$1407,12,FALSE)</f>
        <v>-473951</v>
      </c>
      <c r="N1178" s="105">
        <f>ROUND(('[1]68_InOutFlowsCurPrdAndPriorHist'!$F$29-'[1]68_InOutFlowsCurPrdAndPriorHist'!$F$32)*$H1178,0)-VLOOKUP(D1178,'[1]Pension Expense Details'!$D$23:$S$1407,13,FALSE)</f>
        <v>-3581194</v>
      </c>
      <c r="O1178" s="105">
        <f>ROUND(('[1]68_InOutFlowsCurPrdAndPriorHist'!$F$30-'[1]68_InOutFlowsCurPrdAndPriorHist'!$F$33)*$H1178,0)-VLOOKUP(D1178,'[1]Pension Expense Details'!$D$23:$S$1407,14,FALSE)</f>
        <v>1548619</v>
      </c>
      <c r="P1178" s="105">
        <f>ROUND((VLOOKUP(D1178,'[1]Schedule of Pension Amounts LW'!$B$15:$AC$1399,28,FALSE)-VLOOKUP(D1178,'[1]Schedule of Pension Amounts LW'!$B$15:$AC$1399,27,FALSE))*'[1]Schedule of Pension Amounts LW'!AD$4,0)+VLOOKUP(D1178,'[1]Schedule of Pension Amounts LW'!$B$15:$AH$1399,33,FALSE)-VLOOKUP(D1178,'[1]Pension Expense Details'!$D$23:$S$1407,15,FALSE)</f>
        <v>4053616</v>
      </c>
      <c r="Q1178" s="98">
        <f t="shared" si="78"/>
        <v>29746825</v>
      </c>
      <c r="R1178" s="98">
        <f>ROUND('[1]68_InOutFlowsCurPrdAndPrior'!$D$32*IF(ISNA(VLOOKUP(D1178,'[1]Proportionate Shares'!$D$23:$I$1359,6,FALSE)),0,VLOOKUP(D1178,'[1]Proportionate Shares'!$D$23:$I$1359,6,FALSE)),0)</f>
        <v>124963</v>
      </c>
      <c r="S1178" s="98">
        <f>ROUND('[1]68_InOutFlowsCurPrdAndPrior'!$D$33*IF(ISNA(VLOOKUP(D1178,'[1]Proportionate Shares'!$D$23:$I$1359,6,FALSE)),0,VLOOKUP(D1178,'[1]Proportionate Shares'!$D$23:$I$1359,6,FALSE)),0)</f>
        <v>9228926</v>
      </c>
      <c r="T1178" s="98">
        <f>ROUND('[1]68_InOutFlowsCurPrdAndPrior'!$D$35*IF(ISNA(VLOOKUP(D1178,'[1]Proportionate Shares'!$D$23:$I$1359,6,FALSE)),0,VLOOKUP(D1178,'[1]Proportionate Shares'!$D$23:$I$1359,6,FALSE)),0)</f>
        <v>1788388</v>
      </c>
      <c r="U1178" s="98">
        <f>VLOOKUP(D1178,'[1]Schedule of Pension Amounts LW'!$B$15:$AS$1399,36,FALSE)</f>
        <v>4438589</v>
      </c>
      <c r="V1178" s="99">
        <f t="shared" si="79"/>
        <v>15580866</v>
      </c>
      <c r="W1178" s="98">
        <f>ROUND('[1]68_InOutFlowsCurPrdAndPrior'!$F$32*IF(ISNA(VLOOKUP(D1178,'[1]Proportionate Shares'!$D$23:$I$1359,6,FALSE)),0,VLOOKUP(D1178,'[1]Proportionate Shares'!$D$23:$I$1359,6,FALSE)),0)</f>
        <v>1032857</v>
      </c>
      <c r="X1178" s="98">
        <f>ROUND('[1]68_InOutFlowsCurPrdAndPrior'!$F$33*IF(ISNA(VLOOKUP(D1178,'[1]Proportionate Shares'!$D$23:$I$1359,6,FALSE)),0,VLOOKUP(D1178,'[1]Proportionate Shares'!$D$23:$I$1359,6,FALSE)),0)</f>
        <v>3813829</v>
      </c>
      <c r="Y1178" s="98">
        <f>ROUND('[1]68_InOutFlowsCurPrdAndPrior'!$F$35*IF(ISNA(VLOOKUP(D1178,'[1]Proportionate Shares'!$D$23:$I$1359,6,FALSE)),0,VLOOKUP(D1178,'[1]Proportionate Shares'!$D$23:$I$1359,6,FALSE)),0)</f>
        <v>1489696</v>
      </c>
      <c r="Z1178" s="98">
        <f>-VLOOKUP(D1178,'[1]Schedule of Pension Amounts LW'!$B$15:$AS$1399,37,FALSE)</f>
        <v>2066219</v>
      </c>
      <c r="AA1178" s="99">
        <f t="shared" si="80"/>
        <v>8402601</v>
      </c>
      <c r="AB1178" s="72">
        <f>VLOOKUP(D1178,'[1]Pension Expense Details'!$D$22:$S$1407,16,FALSE)</f>
        <v>3514473</v>
      </c>
      <c r="AC1178" s="72">
        <f t="shared" si="81"/>
        <v>2638881</v>
      </c>
      <c r="AD1178" s="72">
        <f>VLOOKUP(D1178,'[1]Schedule of Pension Amounts LW'!$B$15:$W$1399,22,FALSE)</f>
        <v>6153354</v>
      </c>
    </row>
    <row r="1179" spans="1:30" x14ac:dyDescent="0.3">
      <c r="A1179" s="104"/>
      <c r="B1179" s="33"/>
      <c r="C1179" s="33" t="str">
        <f>VLOOKUP(D1179,'[1]Employer information'!$I$3:$J$1391,2,FALSE)</f>
        <v xml:space="preserve">Public Education                                  </v>
      </c>
      <c r="D1179" s="33" t="str">
        <f>'[1]Schedule of Pension Amounts LW'!B1172</f>
        <v>1143</v>
      </c>
      <c r="E1179" s="33" t="str">
        <f>IF(ISNA(VLOOKUP(D1179,'[1]Proportionate Shares'!$D$23:$G$1400,2,FALSE)),"",VLOOKUP(D1179,'[1]Proportionate Shares'!$D$23:$G$1400,2,FALSE))</f>
        <v>204904</v>
      </c>
      <c r="F1179" s="33" t="str">
        <f>IF(ISNA(VLOOKUP(D1179,'[1]Proportionate Shares'!$D$23:$G$1400,3,FALSE)),"",VLOOKUP(D1179,'[1]Proportionate Shares'!$D$23:$G$1400,3,FALSE))</f>
        <v/>
      </c>
      <c r="G1179" s="34" t="str">
        <f>VLOOKUP(D1179,'[1]Employer information'!$A$3:$B$1390,2,FALSE)</f>
        <v>SHEPHERD ISD</v>
      </c>
      <c r="H1179" s="36">
        <f>IF(ISNA(VLOOKUP(D1179,'[1]Proportionate Shares'!$D$23:$I$1377,6,FALSE)),0,VLOOKUP(D1179,'[1]Proportionate Shares'!$D$23:$I$1377,6,FALSE))</f>
        <v>1.3453136699999999E-4</v>
      </c>
      <c r="I1179" s="105">
        <f>VLOOKUP(D1179,'[1]Schedule of Pension Amounts LW'!$B$15:$E$1399,3,FALSE)</f>
        <v>6089810</v>
      </c>
      <c r="J1179" s="105">
        <f>-IF(ISNA(VLOOKUP(D1179,'[1]Combined Contribution Amounts'!$A$2:$K$1335,5,FALSE)),0,VLOOKUP(D1179,'[1]Combined Contribution Amounts'!$A$2:$K$1335,5,FALSE))</f>
        <v>-470876</v>
      </c>
      <c r="K1179" s="105">
        <f>-IF(ISNA(VLOOKUP(D1179,'[1]Combined Contribution Amounts'!$A$2:$K$1335,7,FALSE)),0,VLOOKUP(D1179,'[1]Combined Contribution Amounts'!$A$2:$K$1335,7,FALSE))+-IF(ISNA(VLOOKUP(D1179,'[1]Combined Contribution Amounts'!$A$2:$K$1335,8,FALSE)),0,VLOOKUP(D1179,'[1]Combined Contribution Amounts'!$A$2:$K$1335,8,FALSE))+-IF(ISNA(VLOOKUP(D1179,'[1]Combined Contribution Amounts'!$A$2:$K$1335,9,FALSE)),0,VLOOKUP(D1179,'[1]Combined Contribution Amounts'!$A$2:$K$1335,9,FALSE))</f>
        <v>0</v>
      </c>
      <c r="L1179" s="105">
        <f>VLOOKUP(D1179,'[1]Pension Expense Details'!$D$23:$S$1407,16,FALSE)</f>
        <v>855234</v>
      </c>
      <c r="M1179" s="105">
        <f>ROUND(('[1]68_InOutFlowsCurPrdAndPriorHist'!$F$28-'[1]68_InOutFlowsCurPrdAndPriorHist'!$F$31)*$H1179,0)-VLOOKUP(D1179,'[1]Pension Expense Details'!$D$23:$S$1407,12,FALSE)</f>
        <v>-111424</v>
      </c>
      <c r="N1179" s="105">
        <f>ROUND(('[1]68_InOutFlowsCurPrdAndPriorHist'!$F$29-'[1]68_InOutFlowsCurPrdAndPriorHist'!$F$32)*$H1179,0)-VLOOKUP(D1179,'[1]Pension Expense Details'!$D$23:$S$1407,13,FALSE)</f>
        <v>-841925</v>
      </c>
      <c r="O1179" s="105">
        <f>ROUND(('[1]68_InOutFlowsCurPrdAndPriorHist'!$F$30-'[1]68_InOutFlowsCurPrdAndPriorHist'!$F$33)*$H1179,0)-VLOOKUP(D1179,'[1]Pension Expense Details'!$D$23:$S$1407,14,FALSE)</f>
        <v>364074</v>
      </c>
      <c r="P1179" s="105">
        <f>ROUND((VLOOKUP(D1179,'[1]Schedule of Pension Amounts LW'!$B$15:$AC$1399,28,FALSE)-VLOOKUP(D1179,'[1]Schedule of Pension Amounts LW'!$B$15:$AC$1399,27,FALSE))*'[1]Schedule of Pension Amounts LW'!AD$4,0)+VLOOKUP(D1179,'[1]Schedule of Pension Amounts LW'!$B$15:$AH$1399,33,FALSE)-VLOOKUP(D1179,'[1]Pension Expense Details'!$D$23:$S$1407,15,FALSE)</f>
        <v>1108468</v>
      </c>
      <c r="Q1179" s="98">
        <f t="shared" si="78"/>
        <v>6993361</v>
      </c>
      <c r="R1179" s="98">
        <f>ROUND('[1]68_InOutFlowsCurPrdAndPrior'!$D$32*IF(ISNA(VLOOKUP(D1179,'[1]Proportionate Shares'!$D$23:$I$1359,6,FALSE)),0,VLOOKUP(D1179,'[1]Proportionate Shares'!$D$23:$I$1359,6,FALSE)),0)</f>
        <v>29378</v>
      </c>
      <c r="S1179" s="98">
        <f>ROUND('[1]68_InOutFlowsCurPrdAndPrior'!$D$33*IF(ISNA(VLOOKUP(D1179,'[1]Proportionate Shares'!$D$23:$I$1359,6,FALSE)),0,VLOOKUP(D1179,'[1]Proportionate Shares'!$D$23:$I$1359,6,FALSE)),0)</f>
        <v>2169684</v>
      </c>
      <c r="T1179" s="98">
        <f>ROUND('[1]68_InOutFlowsCurPrdAndPrior'!$D$35*IF(ISNA(VLOOKUP(D1179,'[1]Proportionate Shares'!$D$23:$I$1359,6,FALSE)),0,VLOOKUP(D1179,'[1]Proportionate Shares'!$D$23:$I$1359,6,FALSE)),0)</f>
        <v>420443</v>
      </c>
      <c r="U1179" s="98">
        <f>VLOOKUP(D1179,'[1]Schedule of Pension Amounts LW'!$B$15:$AS$1399,36,FALSE)</f>
        <v>1502772</v>
      </c>
      <c r="V1179" s="99">
        <f t="shared" si="79"/>
        <v>4122277</v>
      </c>
      <c r="W1179" s="98">
        <f>ROUND('[1]68_InOutFlowsCurPrdAndPrior'!$F$32*IF(ISNA(VLOOKUP(D1179,'[1]Proportionate Shares'!$D$23:$I$1359,6,FALSE)),0,VLOOKUP(D1179,'[1]Proportionate Shares'!$D$23:$I$1359,6,FALSE)),0)</f>
        <v>242821</v>
      </c>
      <c r="X1179" s="98">
        <f>ROUND('[1]68_InOutFlowsCurPrdAndPrior'!$F$33*IF(ISNA(VLOOKUP(D1179,'[1]Proportionate Shares'!$D$23:$I$1359,6,FALSE)),0,VLOOKUP(D1179,'[1]Proportionate Shares'!$D$23:$I$1359,6,FALSE)),0)</f>
        <v>896616</v>
      </c>
      <c r="Y1179" s="98">
        <f>ROUND('[1]68_InOutFlowsCurPrdAndPrior'!$F$35*IF(ISNA(VLOOKUP(D1179,'[1]Proportionate Shares'!$D$23:$I$1359,6,FALSE)),0,VLOOKUP(D1179,'[1]Proportionate Shares'!$D$23:$I$1359,6,FALSE)),0)</f>
        <v>350222</v>
      </c>
      <c r="Z1179" s="98">
        <f>-VLOOKUP(D1179,'[1]Schedule of Pension Amounts LW'!$B$15:$AS$1399,37,FALSE)</f>
        <v>115231</v>
      </c>
      <c r="AA1179" s="99">
        <f t="shared" si="80"/>
        <v>1604890</v>
      </c>
      <c r="AB1179" s="72">
        <f>VLOOKUP(D1179,'[1]Pension Expense Details'!$D$22:$S$1407,16,FALSE)</f>
        <v>855234</v>
      </c>
      <c r="AC1179" s="72">
        <f t="shared" si="81"/>
        <v>731434</v>
      </c>
      <c r="AD1179" s="72">
        <f>VLOOKUP(D1179,'[1]Schedule of Pension Amounts LW'!$B$15:$W$1399,22,FALSE)</f>
        <v>1586668</v>
      </c>
    </row>
    <row r="1180" spans="1:30" x14ac:dyDescent="0.3">
      <c r="A1180" s="104"/>
      <c r="B1180" s="33"/>
      <c r="C1180" s="33" t="str">
        <f>VLOOKUP(D1180,'[1]Employer information'!$I$3:$J$1391,2,FALSE)</f>
        <v xml:space="preserve">Public Education                                  </v>
      </c>
      <c r="D1180" s="33" t="str">
        <f>'[1]Schedule of Pension Amounts LW'!B1173</f>
        <v>1144</v>
      </c>
      <c r="E1180" s="33" t="str">
        <f>IF(ISNA(VLOOKUP(D1180,'[1]Proportionate Shares'!$D$23:$G$1400,2,FALSE)),"",VLOOKUP(D1180,'[1]Proportionate Shares'!$D$23:$G$1400,2,FALSE))</f>
        <v>091906</v>
      </c>
      <c r="F1180" s="33" t="str">
        <f>IF(ISNA(VLOOKUP(D1180,'[1]Proportionate Shares'!$D$23:$G$1400,3,FALSE)),"",VLOOKUP(D1180,'[1]Proportionate Shares'!$D$23:$G$1400,3,FALSE))</f>
        <v/>
      </c>
      <c r="G1180" s="34" t="str">
        <f>VLOOKUP(D1180,'[1]Employer information'!$A$3:$B$1390,2,FALSE)</f>
        <v>SHERMAN ISD</v>
      </c>
      <c r="H1180" s="36">
        <f>IF(ISNA(VLOOKUP(D1180,'[1]Proportionate Shares'!$D$23:$I$1377,6,FALSE)),0,VLOOKUP(D1180,'[1]Proportionate Shares'!$D$23:$I$1377,6,FALSE))</f>
        <v>4.8387333800000001E-4</v>
      </c>
      <c r="I1180" s="105">
        <f>VLOOKUP(D1180,'[1]Schedule of Pension Amounts LW'!$B$15:$E$1399,3,FALSE)</f>
        <v>23035540</v>
      </c>
      <c r="J1180" s="105">
        <f>-IF(ISNA(VLOOKUP(D1180,'[1]Combined Contribution Amounts'!$A$2:$K$1335,5,FALSE)),0,VLOOKUP(D1180,'[1]Combined Contribution Amounts'!$A$2:$K$1335,5,FALSE))</f>
        <v>-1693615</v>
      </c>
      <c r="K1180" s="105">
        <f>-IF(ISNA(VLOOKUP(D1180,'[1]Combined Contribution Amounts'!$A$2:$K$1335,7,FALSE)),0,VLOOKUP(D1180,'[1]Combined Contribution Amounts'!$A$2:$K$1335,7,FALSE))+-IF(ISNA(VLOOKUP(D1180,'[1]Combined Contribution Amounts'!$A$2:$K$1335,8,FALSE)),0,VLOOKUP(D1180,'[1]Combined Contribution Amounts'!$A$2:$K$1335,8,FALSE))+-IF(ISNA(VLOOKUP(D1180,'[1]Combined Contribution Amounts'!$A$2:$K$1335,9,FALSE)),0,VLOOKUP(D1180,'[1]Combined Contribution Amounts'!$A$2:$K$1335,9,FALSE))</f>
        <v>0</v>
      </c>
      <c r="L1180" s="105">
        <f>VLOOKUP(D1180,'[1]Pension Expense Details'!$D$23:$S$1407,16,FALSE)</f>
        <v>2898103</v>
      </c>
      <c r="M1180" s="105">
        <f>ROUND(('[1]68_InOutFlowsCurPrdAndPriorHist'!$F$28-'[1]68_InOutFlowsCurPrdAndPriorHist'!$F$31)*$H1180,0)-VLOOKUP(D1180,'[1]Pension Expense Details'!$D$23:$S$1407,12,FALSE)</f>
        <v>-400762</v>
      </c>
      <c r="N1180" s="105">
        <f>ROUND(('[1]68_InOutFlowsCurPrdAndPriorHist'!$F$29-'[1]68_InOutFlowsCurPrdAndPriorHist'!$F$32)*$H1180,0)-VLOOKUP(D1180,'[1]Pension Expense Details'!$D$23:$S$1407,13,FALSE)</f>
        <v>-3028178</v>
      </c>
      <c r="O1180" s="105">
        <f>ROUND(('[1]68_InOutFlowsCurPrdAndPriorHist'!$F$30-'[1]68_InOutFlowsCurPrdAndPriorHist'!$F$33)*$H1180,0)-VLOOKUP(D1180,'[1]Pension Expense Details'!$D$23:$S$1407,14,FALSE)</f>
        <v>1309478</v>
      </c>
      <c r="P1180" s="105">
        <f>ROUND((VLOOKUP(D1180,'[1]Schedule of Pension Amounts LW'!$B$15:$AC$1399,28,FALSE)-VLOOKUP(D1180,'[1]Schedule of Pension Amounts LW'!$B$15:$AC$1399,27,FALSE))*'[1]Schedule of Pension Amounts LW'!AD$4,0)+VLOOKUP(D1180,'[1]Schedule of Pension Amounts LW'!$B$15:$AH$1399,33,FALSE)-VLOOKUP(D1180,'[1]Pension Expense Details'!$D$23:$S$1407,15,FALSE)</f>
        <v>3032683</v>
      </c>
      <c r="Q1180" s="98">
        <f t="shared" si="78"/>
        <v>25153249</v>
      </c>
      <c r="R1180" s="98">
        <f>ROUND('[1]68_InOutFlowsCurPrdAndPrior'!$D$32*IF(ISNA(VLOOKUP(D1180,'[1]Proportionate Shares'!$D$23:$I$1359,6,FALSE)),0,VLOOKUP(D1180,'[1]Proportionate Shares'!$D$23:$I$1359,6,FALSE)),0)</f>
        <v>105666</v>
      </c>
      <c r="S1180" s="98">
        <f>ROUND('[1]68_InOutFlowsCurPrdAndPrior'!$D$33*IF(ISNA(VLOOKUP(D1180,'[1]Proportionate Shares'!$D$23:$I$1359,6,FALSE)),0,VLOOKUP(D1180,'[1]Proportionate Shares'!$D$23:$I$1359,6,FALSE)),0)</f>
        <v>7803773</v>
      </c>
      <c r="T1180" s="98">
        <f>ROUND('[1]68_InOutFlowsCurPrdAndPrior'!$D$35*IF(ISNA(VLOOKUP(D1180,'[1]Proportionate Shares'!$D$23:$I$1359,6,FALSE)),0,VLOOKUP(D1180,'[1]Proportionate Shares'!$D$23:$I$1359,6,FALSE)),0)</f>
        <v>1512221</v>
      </c>
      <c r="U1180" s="98">
        <f>VLOOKUP(D1180,'[1]Schedule of Pension Amounts LW'!$B$15:$AS$1399,36,FALSE)</f>
        <v>3829149</v>
      </c>
      <c r="V1180" s="99">
        <f t="shared" si="79"/>
        <v>13250809</v>
      </c>
      <c r="W1180" s="98">
        <f>ROUND('[1]68_InOutFlowsCurPrdAndPrior'!$F$32*IF(ISNA(VLOOKUP(D1180,'[1]Proportionate Shares'!$D$23:$I$1359,6,FALSE)),0,VLOOKUP(D1180,'[1]Proportionate Shares'!$D$23:$I$1359,6,FALSE)),0)</f>
        <v>873361</v>
      </c>
      <c r="X1180" s="98">
        <f>ROUND('[1]68_InOutFlowsCurPrdAndPrior'!$F$33*IF(ISNA(VLOOKUP(D1180,'[1]Proportionate Shares'!$D$23:$I$1359,6,FALSE)),0,VLOOKUP(D1180,'[1]Proportionate Shares'!$D$23:$I$1359,6,FALSE)),0)</f>
        <v>3224888</v>
      </c>
      <c r="Y1180" s="98">
        <f>ROUND('[1]68_InOutFlowsCurPrdAndPrior'!$F$35*IF(ISNA(VLOOKUP(D1180,'[1]Proportionate Shares'!$D$23:$I$1359,6,FALSE)),0,VLOOKUP(D1180,'[1]Proportionate Shares'!$D$23:$I$1359,6,FALSE)),0)</f>
        <v>1259653</v>
      </c>
      <c r="Z1180" s="98">
        <f>-VLOOKUP(D1180,'[1]Schedule of Pension Amounts LW'!$B$15:$AS$1399,37,FALSE)</f>
        <v>831765</v>
      </c>
      <c r="AA1180" s="99">
        <f t="shared" si="80"/>
        <v>6189667</v>
      </c>
      <c r="AB1180" s="72">
        <f>VLOOKUP(D1180,'[1]Pension Expense Details'!$D$22:$S$1407,16,FALSE)</f>
        <v>2898103</v>
      </c>
      <c r="AC1180" s="72">
        <f t="shared" si="81"/>
        <v>2510021</v>
      </c>
      <c r="AD1180" s="72">
        <f>VLOOKUP(D1180,'[1]Schedule of Pension Amounts LW'!$B$15:$W$1399,22,FALSE)</f>
        <v>5408124</v>
      </c>
    </row>
    <row r="1181" spans="1:30" x14ac:dyDescent="0.3">
      <c r="A1181" s="104"/>
      <c r="B1181" s="33"/>
      <c r="C1181" s="33" t="str">
        <f>VLOOKUP(D1181,'[1]Employer information'!$I$3:$J$1391,2,FALSE)</f>
        <v xml:space="preserve">Public Education                                  </v>
      </c>
      <c r="D1181" s="33" t="str">
        <f>'[1]Schedule of Pension Amounts LW'!B1174</f>
        <v>1146</v>
      </c>
      <c r="E1181" s="33" t="str">
        <f>IF(ISNA(VLOOKUP(D1181,'[1]Proportionate Shares'!$D$23:$G$1400,2,FALSE)),"",VLOOKUP(D1181,'[1]Proportionate Shares'!$D$23:$G$1400,2,FALSE))</f>
        <v>143903</v>
      </c>
      <c r="F1181" s="33" t="str">
        <f>IF(ISNA(VLOOKUP(D1181,'[1]Proportionate Shares'!$D$23:$G$1400,3,FALSE)),"",VLOOKUP(D1181,'[1]Proportionate Shares'!$D$23:$G$1400,3,FALSE))</f>
        <v/>
      </c>
      <c r="G1181" s="34" t="str">
        <f>VLOOKUP(D1181,'[1]Employer information'!$A$3:$B$1390,2,FALSE)</f>
        <v>SHINER ISD</v>
      </c>
      <c r="H1181" s="36">
        <f>IF(ISNA(VLOOKUP(D1181,'[1]Proportionate Shares'!$D$23:$I$1377,6,FALSE)),0,VLOOKUP(D1181,'[1]Proportionate Shares'!$D$23:$I$1377,6,FALSE))</f>
        <v>2.8245599E-5</v>
      </c>
      <c r="I1181" s="105">
        <f>VLOOKUP(D1181,'[1]Schedule of Pension Amounts LW'!$B$15:$E$1399,3,FALSE)</f>
        <v>1620990</v>
      </c>
      <c r="J1181" s="105">
        <f>-IF(ISNA(VLOOKUP(D1181,'[1]Combined Contribution Amounts'!$A$2:$K$1335,5,FALSE)),0,VLOOKUP(D1181,'[1]Combined Contribution Amounts'!$A$2:$K$1335,5,FALSE))</f>
        <v>-98863</v>
      </c>
      <c r="K1181" s="105">
        <f>-IF(ISNA(VLOOKUP(D1181,'[1]Combined Contribution Amounts'!$A$2:$K$1335,7,FALSE)),0,VLOOKUP(D1181,'[1]Combined Contribution Amounts'!$A$2:$K$1335,7,FALSE))+-IF(ISNA(VLOOKUP(D1181,'[1]Combined Contribution Amounts'!$A$2:$K$1335,8,FALSE)),0,VLOOKUP(D1181,'[1]Combined Contribution Amounts'!$A$2:$K$1335,8,FALSE))+-IF(ISNA(VLOOKUP(D1181,'[1]Combined Contribution Amounts'!$A$2:$K$1335,9,FALSE)),0,VLOOKUP(D1181,'[1]Combined Contribution Amounts'!$A$2:$K$1335,9,FALSE))</f>
        <v>0</v>
      </c>
      <c r="L1181" s="105">
        <f>VLOOKUP(D1181,'[1]Pension Expense Details'!$D$23:$S$1407,16,FALSE)</f>
        <v>125743</v>
      </c>
      <c r="M1181" s="105">
        <f>ROUND(('[1]68_InOutFlowsCurPrdAndPriorHist'!$F$28-'[1]68_InOutFlowsCurPrdAndPriorHist'!$F$31)*$H1181,0)-VLOOKUP(D1181,'[1]Pension Expense Details'!$D$23:$S$1407,12,FALSE)</f>
        <v>-23394</v>
      </c>
      <c r="N1181" s="105">
        <f>ROUND(('[1]68_InOutFlowsCurPrdAndPriorHist'!$F$29-'[1]68_InOutFlowsCurPrdAndPriorHist'!$F$32)*$H1181,0)-VLOOKUP(D1181,'[1]Pension Expense Details'!$D$23:$S$1407,13,FALSE)</f>
        <v>-176766</v>
      </c>
      <c r="O1181" s="105">
        <f>ROUND(('[1]68_InOutFlowsCurPrdAndPriorHist'!$F$30-'[1]68_InOutFlowsCurPrdAndPriorHist'!$F$33)*$H1181,0)-VLOOKUP(D1181,'[1]Pension Expense Details'!$D$23:$S$1407,14,FALSE)</f>
        <v>76439</v>
      </c>
      <c r="P1181" s="105">
        <f>ROUND((VLOOKUP(D1181,'[1]Schedule of Pension Amounts LW'!$B$15:$AC$1399,28,FALSE)-VLOOKUP(D1181,'[1]Schedule of Pension Amounts LW'!$B$15:$AC$1399,27,FALSE))*'[1]Schedule of Pension Amounts LW'!AD$4,0)+VLOOKUP(D1181,'[1]Schedule of Pension Amounts LW'!$B$15:$AH$1399,33,FALSE)-VLOOKUP(D1181,'[1]Pension Expense Details'!$D$23:$S$1407,15,FALSE)</f>
        <v>-55854</v>
      </c>
      <c r="Q1181" s="98">
        <f t="shared" si="78"/>
        <v>1468295</v>
      </c>
      <c r="R1181" s="98">
        <f>ROUND('[1]68_InOutFlowsCurPrdAndPrior'!$D$32*IF(ISNA(VLOOKUP(D1181,'[1]Proportionate Shares'!$D$23:$I$1359,6,FALSE)),0,VLOOKUP(D1181,'[1]Proportionate Shares'!$D$23:$I$1359,6,FALSE)),0)</f>
        <v>6168</v>
      </c>
      <c r="S1181" s="98">
        <f>ROUND('[1]68_InOutFlowsCurPrdAndPrior'!$D$33*IF(ISNA(VLOOKUP(D1181,'[1]Proportionate Shares'!$D$23:$I$1359,6,FALSE)),0,VLOOKUP(D1181,'[1]Proportionate Shares'!$D$23:$I$1359,6,FALSE)),0)</f>
        <v>455537</v>
      </c>
      <c r="T1181" s="98">
        <f>ROUND('[1]68_InOutFlowsCurPrdAndPrior'!$D$35*IF(ISNA(VLOOKUP(D1181,'[1]Proportionate Shares'!$D$23:$I$1359,6,FALSE)),0,VLOOKUP(D1181,'[1]Proportionate Shares'!$D$23:$I$1359,6,FALSE)),0)</f>
        <v>88274</v>
      </c>
      <c r="U1181" s="98">
        <f>VLOOKUP(D1181,'[1]Schedule of Pension Amounts LW'!$B$15:$AS$1399,36,FALSE)</f>
        <v>166406</v>
      </c>
      <c r="V1181" s="99">
        <f t="shared" si="79"/>
        <v>716385</v>
      </c>
      <c r="W1181" s="98">
        <f>ROUND('[1]68_InOutFlowsCurPrdAndPrior'!$F$32*IF(ISNA(VLOOKUP(D1181,'[1]Proportionate Shares'!$D$23:$I$1359,6,FALSE)),0,VLOOKUP(D1181,'[1]Proportionate Shares'!$D$23:$I$1359,6,FALSE)),0)</f>
        <v>50982</v>
      </c>
      <c r="X1181" s="98">
        <f>ROUND('[1]68_InOutFlowsCurPrdAndPrior'!$F$33*IF(ISNA(VLOOKUP(D1181,'[1]Proportionate Shares'!$D$23:$I$1359,6,FALSE)),0,VLOOKUP(D1181,'[1]Proportionate Shares'!$D$23:$I$1359,6,FALSE)),0)</f>
        <v>188249</v>
      </c>
      <c r="Y1181" s="98">
        <f>ROUND('[1]68_InOutFlowsCurPrdAndPrior'!$F$35*IF(ISNA(VLOOKUP(D1181,'[1]Proportionate Shares'!$D$23:$I$1359,6,FALSE)),0,VLOOKUP(D1181,'[1]Proportionate Shares'!$D$23:$I$1359,6,FALSE)),0)</f>
        <v>73531</v>
      </c>
      <c r="Z1181" s="98">
        <f>-VLOOKUP(D1181,'[1]Schedule of Pension Amounts LW'!$B$15:$AS$1399,37,FALSE)</f>
        <v>38439</v>
      </c>
      <c r="AA1181" s="99">
        <f t="shared" si="80"/>
        <v>351201</v>
      </c>
      <c r="AB1181" s="72">
        <f>VLOOKUP(D1181,'[1]Pension Expense Details'!$D$22:$S$1407,16,FALSE)</f>
        <v>125743</v>
      </c>
      <c r="AC1181" s="72">
        <f t="shared" si="81"/>
        <v>196675</v>
      </c>
      <c r="AD1181" s="72">
        <f>VLOOKUP(D1181,'[1]Schedule of Pension Amounts LW'!$B$15:$W$1399,22,FALSE)</f>
        <v>322418</v>
      </c>
    </row>
    <row r="1182" spans="1:30" x14ac:dyDescent="0.3">
      <c r="A1182" s="104"/>
      <c r="B1182" s="33"/>
      <c r="C1182" s="33" t="str">
        <f>VLOOKUP(D1182,'[1]Employer information'!$I$3:$J$1391,2,FALSE)</f>
        <v xml:space="preserve">Public Education                                  </v>
      </c>
      <c r="D1182" s="33" t="str">
        <f>'[1]Schedule of Pension Amounts LW'!B1175</f>
        <v>1148</v>
      </c>
      <c r="E1182" s="33" t="str">
        <f>IF(ISNA(VLOOKUP(D1182,'[1]Proportionate Shares'!$D$23:$G$1400,2,FALSE)),"",VLOOKUP(D1182,'[1]Proportionate Shares'!$D$23:$G$1400,2,FALSE))</f>
        <v>047905</v>
      </c>
      <c r="F1182" s="33" t="str">
        <f>IF(ISNA(VLOOKUP(D1182,'[1]Proportionate Shares'!$D$23:$G$1400,3,FALSE)),"",VLOOKUP(D1182,'[1]Proportionate Shares'!$D$23:$G$1400,3,FALSE))</f>
        <v/>
      </c>
      <c r="G1182" s="34" t="str">
        <f>VLOOKUP(D1182,'[1]Employer information'!$A$3:$B$1390,2,FALSE)</f>
        <v>SIDNEY ISD</v>
      </c>
      <c r="H1182" s="36">
        <f>IF(ISNA(VLOOKUP(D1182,'[1]Proportionate Shares'!$D$23:$I$1377,6,FALSE)),0,VLOOKUP(D1182,'[1]Proportionate Shares'!$D$23:$I$1377,6,FALSE))</f>
        <v>5.4320989999999998E-6</v>
      </c>
      <c r="I1182" s="105">
        <f>VLOOKUP(D1182,'[1]Schedule of Pension Amounts LW'!$B$15:$E$1399,3,FALSE)</f>
        <v>348334</v>
      </c>
      <c r="J1182" s="105">
        <f>-IF(ISNA(VLOOKUP(D1182,'[1]Combined Contribution Amounts'!$A$2:$K$1335,5,FALSE)),0,VLOOKUP(D1182,'[1]Combined Contribution Amounts'!$A$2:$K$1335,5,FALSE))</f>
        <v>-19013</v>
      </c>
      <c r="K1182" s="105">
        <f>-IF(ISNA(VLOOKUP(D1182,'[1]Combined Contribution Amounts'!$A$2:$K$1335,7,FALSE)),0,VLOOKUP(D1182,'[1]Combined Contribution Amounts'!$A$2:$K$1335,7,FALSE))+-IF(ISNA(VLOOKUP(D1182,'[1]Combined Contribution Amounts'!$A$2:$K$1335,8,FALSE)),0,VLOOKUP(D1182,'[1]Combined Contribution Amounts'!$A$2:$K$1335,8,FALSE))+-IF(ISNA(VLOOKUP(D1182,'[1]Combined Contribution Amounts'!$A$2:$K$1335,9,FALSE)),0,VLOOKUP(D1182,'[1]Combined Contribution Amounts'!$A$2:$K$1335,9,FALSE))</f>
        <v>0</v>
      </c>
      <c r="L1182" s="105">
        <f>VLOOKUP(D1182,'[1]Pension Expense Details'!$D$23:$S$1407,16,FALSE)</f>
        <v>18431</v>
      </c>
      <c r="M1182" s="105">
        <f>ROUND(('[1]68_InOutFlowsCurPrdAndPriorHist'!$F$28-'[1]68_InOutFlowsCurPrdAndPriorHist'!$F$31)*$H1182,0)-VLOOKUP(D1182,'[1]Pension Expense Details'!$D$23:$S$1407,12,FALSE)</f>
        <v>-4499</v>
      </c>
      <c r="N1182" s="105">
        <f>ROUND(('[1]68_InOutFlowsCurPrdAndPriorHist'!$F$29-'[1]68_InOutFlowsCurPrdAndPriorHist'!$F$32)*$H1182,0)-VLOOKUP(D1182,'[1]Pension Expense Details'!$D$23:$S$1407,13,FALSE)</f>
        <v>-33995</v>
      </c>
      <c r="O1182" s="105">
        <f>ROUND(('[1]68_InOutFlowsCurPrdAndPriorHist'!$F$30-'[1]68_InOutFlowsCurPrdAndPriorHist'!$F$33)*$H1182,0)-VLOOKUP(D1182,'[1]Pension Expense Details'!$D$23:$S$1407,14,FALSE)</f>
        <v>14701</v>
      </c>
      <c r="P1182" s="105">
        <f>ROUND((VLOOKUP(D1182,'[1]Schedule of Pension Amounts LW'!$B$15:$AC$1399,28,FALSE)-VLOOKUP(D1182,'[1]Schedule of Pension Amounts LW'!$B$15:$AC$1399,27,FALSE))*'[1]Schedule of Pension Amounts LW'!AD$4,0)+VLOOKUP(D1182,'[1]Schedule of Pension Amounts LW'!$B$15:$AH$1399,33,FALSE)-VLOOKUP(D1182,'[1]Pension Expense Details'!$D$23:$S$1407,15,FALSE)</f>
        <v>-41582</v>
      </c>
      <c r="Q1182" s="98">
        <f t="shared" si="78"/>
        <v>282377</v>
      </c>
      <c r="R1182" s="98">
        <f>ROUND('[1]68_InOutFlowsCurPrdAndPrior'!$D$32*IF(ISNA(VLOOKUP(D1182,'[1]Proportionate Shares'!$D$23:$I$1359,6,FALSE)),0,VLOOKUP(D1182,'[1]Proportionate Shares'!$D$23:$I$1359,6,FALSE)),0)</f>
        <v>1186</v>
      </c>
      <c r="S1182" s="98">
        <f>ROUND('[1]68_InOutFlowsCurPrdAndPrior'!$D$33*IF(ISNA(VLOOKUP(D1182,'[1]Proportionate Shares'!$D$23:$I$1359,6,FALSE)),0,VLOOKUP(D1182,'[1]Proportionate Shares'!$D$23:$I$1359,6,FALSE)),0)</f>
        <v>87607</v>
      </c>
      <c r="T1182" s="98">
        <f>ROUND('[1]68_InOutFlowsCurPrdAndPrior'!$D$35*IF(ISNA(VLOOKUP(D1182,'[1]Proportionate Shares'!$D$23:$I$1359,6,FALSE)),0,VLOOKUP(D1182,'[1]Proportionate Shares'!$D$23:$I$1359,6,FALSE)),0)</f>
        <v>16977</v>
      </c>
      <c r="U1182" s="98">
        <f>VLOOKUP(D1182,'[1]Schedule of Pension Amounts LW'!$B$15:$AS$1399,36,FALSE)</f>
        <v>51575</v>
      </c>
      <c r="V1182" s="99">
        <f t="shared" si="79"/>
        <v>157345</v>
      </c>
      <c r="W1182" s="98">
        <f>ROUND('[1]68_InOutFlowsCurPrdAndPrior'!$F$32*IF(ISNA(VLOOKUP(D1182,'[1]Proportionate Shares'!$D$23:$I$1359,6,FALSE)),0,VLOOKUP(D1182,'[1]Proportionate Shares'!$D$23:$I$1359,6,FALSE)),0)</f>
        <v>9805</v>
      </c>
      <c r="X1182" s="98">
        <f>ROUND('[1]68_InOutFlowsCurPrdAndPrior'!$F$33*IF(ISNA(VLOOKUP(D1182,'[1]Proportionate Shares'!$D$23:$I$1359,6,FALSE)),0,VLOOKUP(D1182,'[1]Proportionate Shares'!$D$23:$I$1359,6,FALSE)),0)</f>
        <v>36204</v>
      </c>
      <c r="Y1182" s="98">
        <f>ROUND('[1]68_InOutFlowsCurPrdAndPrior'!$F$35*IF(ISNA(VLOOKUP(D1182,'[1]Proportionate Shares'!$D$23:$I$1359,6,FALSE)),0,VLOOKUP(D1182,'[1]Proportionate Shares'!$D$23:$I$1359,6,FALSE)),0)</f>
        <v>14141</v>
      </c>
      <c r="Z1182" s="98">
        <f>-VLOOKUP(D1182,'[1]Schedule of Pension Amounts LW'!$B$15:$AS$1399,37,FALSE)</f>
        <v>70357</v>
      </c>
      <c r="AA1182" s="99">
        <f t="shared" si="80"/>
        <v>130507</v>
      </c>
      <c r="AB1182" s="72">
        <f>VLOOKUP(D1182,'[1]Pension Expense Details'!$D$22:$S$1407,16,FALSE)</f>
        <v>18431</v>
      </c>
      <c r="AC1182" s="72">
        <f t="shared" si="81"/>
        <v>38192</v>
      </c>
      <c r="AD1182" s="72">
        <f>VLOOKUP(D1182,'[1]Schedule of Pension Amounts LW'!$B$15:$W$1399,22,FALSE)</f>
        <v>56623</v>
      </c>
    </row>
    <row r="1183" spans="1:30" x14ac:dyDescent="0.3">
      <c r="A1183" s="104"/>
      <c r="B1183" s="33"/>
      <c r="C1183" s="33" t="str">
        <f>VLOOKUP(D1183,'[1]Employer information'!$I$3:$J$1391,2,FALSE)</f>
        <v xml:space="preserve">Public Education                                  </v>
      </c>
      <c r="D1183" s="33" t="str">
        <f>'[1]Schedule of Pension Amounts LW'!B1176</f>
        <v>1490</v>
      </c>
      <c r="E1183" s="33" t="str">
        <f>IF(ISNA(VLOOKUP(D1183,'[1]Proportionate Shares'!$D$23:$G$1400,2,FALSE)),"",VLOOKUP(D1183,'[1]Proportionate Shares'!$D$23:$G$1400,2,FALSE))</f>
        <v>115902</v>
      </c>
      <c r="F1183" s="33" t="str">
        <f>IF(ISNA(VLOOKUP(D1183,'[1]Proportionate Shares'!$D$23:$G$1400,3,FALSE)),"",VLOOKUP(D1183,'[1]Proportionate Shares'!$D$23:$G$1400,3,FALSE))</f>
        <v/>
      </c>
      <c r="G1183" s="34" t="str">
        <f>VLOOKUP(D1183,'[1]Employer information'!$A$3:$B$1390,2,FALSE)</f>
        <v>SIERRA BLANCA ISD</v>
      </c>
      <c r="H1183" s="36">
        <f>IF(ISNA(VLOOKUP(D1183,'[1]Proportionate Shares'!$D$23:$I$1377,6,FALSE)),0,VLOOKUP(D1183,'[1]Proportionate Shares'!$D$23:$I$1377,6,FALSE))</f>
        <v>1.6292295999999999E-5</v>
      </c>
      <c r="I1183" s="105">
        <f>VLOOKUP(D1183,'[1]Schedule of Pension Amounts LW'!$B$15:$E$1399,3,FALSE)</f>
        <v>572523</v>
      </c>
      <c r="J1183" s="105">
        <f>-IF(ISNA(VLOOKUP(D1183,'[1]Combined Contribution Amounts'!$A$2:$K$1335,5,FALSE)),0,VLOOKUP(D1183,'[1]Combined Contribution Amounts'!$A$2:$K$1335,5,FALSE))</f>
        <v>-57025</v>
      </c>
      <c r="K1183" s="105">
        <f>-IF(ISNA(VLOOKUP(D1183,'[1]Combined Contribution Amounts'!$A$2:$K$1335,7,FALSE)),0,VLOOKUP(D1183,'[1]Combined Contribution Amounts'!$A$2:$K$1335,7,FALSE))+-IF(ISNA(VLOOKUP(D1183,'[1]Combined Contribution Amounts'!$A$2:$K$1335,8,FALSE)),0,VLOOKUP(D1183,'[1]Combined Contribution Amounts'!$A$2:$K$1335,8,FALSE))+-IF(ISNA(VLOOKUP(D1183,'[1]Combined Contribution Amounts'!$A$2:$K$1335,9,FALSE)),0,VLOOKUP(D1183,'[1]Combined Contribution Amounts'!$A$2:$K$1335,9,FALSE))</f>
        <v>0</v>
      </c>
      <c r="L1183" s="105">
        <f>VLOOKUP(D1183,'[1]Pension Expense Details'!$D$23:$S$1407,16,FALSE)</f>
        <v>129503</v>
      </c>
      <c r="M1183" s="105">
        <f>ROUND(('[1]68_InOutFlowsCurPrdAndPriorHist'!$F$28-'[1]68_InOutFlowsCurPrdAndPriorHist'!$F$31)*$H1183,0)-VLOOKUP(D1183,'[1]Pension Expense Details'!$D$23:$S$1407,12,FALSE)</f>
        <v>-13494</v>
      </c>
      <c r="N1183" s="105">
        <f>ROUND(('[1]68_InOutFlowsCurPrdAndPriorHist'!$F$29-'[1]68_InOutFlowsCurPrdAndPriorHist'!$F$32)*$H1183,0)-VLOOKUP(D1183,'[1]Pension Expense Details'!$D$23:$S$1407,13,FALSE)</f>
        <v>-101961</v>
      </c>
      <c r="O1183" s="105">
        <f>ROUND(('[1]68_InOutFlowsCurPrdAndPriorHist'!$F$30-'[1]68_InOutFlowsCurPrdAndPriorHist'!$F$33)*$H1183,0)-VLOOKUP(D1183,'[1]Pension Expense Details'!$D$23:$S$1407,14,FALSE)</f>
        <v>44091</v>
      </c>
      <c r="P1183" s="105">
        <f>ROUND((VLOOKUP(D1183,'[1]Schedule of Pension Amounts LW'!$B$15:$AC$1399,28,FALSE)-VLOOKUP(D1183,'[1]Schedule of Pension Amounts LW'!$B$15:$AC$1399,27,FALSE))*'[1]Schedule of Pension Amounts LW'!AD$4,0)+VLOOKUP(D1183,'[1]Schedule of Pension Amounts LW'!$B$15:$AH$1399,33,FALSE)-VLOOKUP(D1183,'[1]Pension Expense Details'!$D$23:$S$1407,15,FALSE)</f>
        <v>273287</v>
      </c>
      <c r="Q1183" s="98">
        <f t="shared" si="78"/>
        <v>846924</v>
      </c>
      <c r="R1183" s="98">
        <f>ROUND('[1]68_InOutFlowsCurPrdAndPrior'!$D$32*IF(ISNA(VLOOKUP(D1183,'[1]Proportionate Shares'!$D$23:$I$1359,6,FALSE)),0,VLOOKUP(D1183,'[1]Proportionate Shares'!$D$23:$I$1359,6,FALSE)),0)</f>
        <v>3558</v>
      </c>
      <c r="S1183" s="98">
        <f>ROUND('[1]68_InOutFlowsCurPrdAndPrior'!$D$33*IF(ISNA(VLOOKUP(D1183,'[1]Proportionate Shares'!$D$23:$I$1359,6,FALSE)),0,VLOOKUP(D1183,'[1]Proportionate Shares'!$D$23:$I$1359,6,FALSE)),0)</f>
        <v>262758</v>
      </c>
      <c r="T1183" s="98">
        <f>ROUND('[1]68_InOutFlowsCurPrdAndPrior'!$D$35*IF(ISNA(VLOOKUP(D1183,'[1]Proportionate Shares'!$D$23:$I$1359,6,FALSE)),0,VLOOKUP(D1183,'[1]Proportionate Shares'!$D$23:$I$1359,6,FALSE)),0)</f>
        <v>50917</v>
      </c>
      <c r="U1183" s="98">
        <f>VLOOKUP(D1183,'[1]Schedule of Pension Amounts LW'!$B$15:$AS$1399,36,FALSE)</f>
        <v>276020</v>
      </c>
      <c r="V1183" s="99">
        <f t="shared" si="79"/>
        <v>593253</v>
      </c>
      <c r="W1183" s="98">
        <f>ROUND('[1]68_InOutFlowsCurPrdAndPrior'!$F$32*IF(ISNA(VLOOKUP(D1183,'[1]Proportionate Shares'!$D$23:$I$1359,6,FALSE)),0,VLOOKUP(D1183,'[1]Proportionate Shares'!$D$23:$I$1359,6,FALSE)),0)</f>
        <v>29407</v>
      </c>
      <c r="X1183" s="98">
        <f>ROUND('[1]68_InOutFlowsCurPrdAndPrior'!$F$33*IF(ISNA(VLOOKUP(D1183,'[1]Proportionate Shares'!$D$23:$I$1359,6,FALSE)),0,VLOOKUP(D1183,'[1]Proportionate Shares'!$D$23:$I$1359,6,FALSE)),0)</f>
        <v>108584</v>
      </c>
      <c r="Y1183" s="98">
        <f>ROUND('[1]68_InOutFlowsCurPrdAndPrior'!$F$35*IF(ISNA(VLOOKUP(D1183,'[1]Proportionate Shares'!$D$23:$I$1359,6,FALSE)),0,VLOOKUP(D1183,'[1]Proportionate Shares'!$D$23:$I$1359,6,FALSE)),0)</f>
        <v>42413</v>
      </c>
      <c r="Z1183" s="98">
        <f>-VLOOKUP(D1183,'[1]Schedule of Pension Amounts LW'!$B$15:$AS$1399,37,FALSE)</f>
        <v>3247</v>
      </c>
      <c r="AA1183" s="99">
        <f t="shared" si="80"/>
        <v>183651</v>
      </c>
      <c r="AB1183" s="72">
        <f>VLOOKUP(D1183,'[1]Pension Expense Details'!$D$22:$S$1407,16,FALSE)</f>
        <v>129503</v>
      </c>
      <c r="AC1183" s="72">
        <f t="shared" si="81"/>
        <v>75245</v>
      </c>
      <c r="AD1183" s="72">
        <f>VLOOKUP(D1183,'[1]Schedule of Pension Amounts LW'!$B$15:$W$1399,22,FALSE)</f>
        <v>204748</v>
      </c>
    </row>
    <row r="1184" spans="1:30" x14ac:dyDescent="0.3">
      <c r="A1184" s="104"/>
      <c r="B1184" s="33"/>
      <c r="C1184" s="33" t="str">
        <f>VLOOKUP(D1184,'[1]Employer information'!$I$3:$J$1391,2,FALSE)</f>
        <v xml:space="preserve">Public Education                                  </v>
      </c>
      <c r="D1184" s="33" t="str">
        <f>'[1]Schedule of Pension Amounts LW'!B1177</f>
        <v>1149</v>
      </c>
      <c r="E1184" s="33" t="str">
        <f>IF(ISNA(VLOOKUP(D1184,'[1]Proportionate Shares'!$D$23:$G$1400,2,FALSE)),"",VLOOKUP(D1184,'[1]Proportionate Shares'!$D$23:$G$1400,2,FALSE))</f>
        <v>100904</v>
      </c>
      <c r="F1184" s="33" t="str">
        <f>IF(ISNA(VLOOKUP(D1184,'[1]Proportionate Shares'!$D$23:$G$1400,3,FALSE)),"",VLOOKUP(D1184,'[1]Proportionate Shares'!$D$23:$G$1400,3,FALSE))</f>
        <v/>
      </c>
      <c r="G1184" s="34" t="str">
        <f>VLOOKUP(D1184,'[1]Employer information'!$A$3:$B$1390,2,FALSE)</f>
        <v>SILSBEE ISD</v>
      </c>
      <c r="H1184" s="36">
        <f>IF(ISNA(VLOOKUP(D1184,'[1]Proportionate Shares'!$D$23:$I$1377,6,FALSE)),0,VLOOKUP(D1184,'[1]Proportionate Shares'!$D$23:$I$1377,6,FALSE))</f>
        <v>1.3366882599999999E-4</v>
      </c>
      <c r="I1184" s="105">
        <f>VLOOKUP(D1184,'[1]Schedule of Pension Amounts LW'!$B$15:$E$1399,3,FALSE)</f>
        <v>7851724</v>
      </c>
      <c r="J1184" s="105">
        <f>-IF(ISNA(VLOOKUP(D1184,'[1]Combined Contribution Amounts'!$A$2:$K$1335,5,FALSE)),0,VLOOKUP(D1184,'[1]Combined Contribution Amounts'!$A$2:$K$1335,5,FALSE))</f>
        <v>-467857</v>
      </c>
      <c r="K1184" s="105">
        <f>-IF(ISNA(VLOOKUP(D1184,'[1]Combined Contribution Amounts'!$A$2:$K$1335,7,FALSE)),0,VLOOKUP(D1184,'[1]Combined Contribution Amounts'!$A$2:$K$1335,7,FALSE))+-IF(ISNA(VLOOKUP(D1184,'[1]Combined Contribution Amounts'!$A$2:$K$1335,8,FALSE)),0,VLOOKUP(D1184,'[1]Combined Contribution Amounts'!$A$2:$K$1335,8,FALSE))+-IF(ISNA(VLOOKUP(D1184,'[1]Combined Contribution Amounts'!$A$2:$K$1335,9,FALSE)),0,VLOOKUP(D1184,'[1]Combined Contribution Amounts'!$A$2:$K$1335,9,FALSE))</f>
        <v>0</v>
      </c>
      <c r="L1184" s="105">
        <f>VLOOKUP(D1184,'[1]Pension Expense Details'!$D$23:$S$1407,16,FALSE)</f>
        <v>566682</v>
      </c>
      <c r="M1184" s="105">
        <f>ROUND(('[1]68_InOutFlowsCurPrdAndPriorHist'!$F$28-'[1]68_InOutFlowsCurPrdAndPriorHist'!$F$31)*$H1184,0)-VLOOKUP(D1184,'[1]Pension Expense Details'!$D$23:$S$1407,12,FALSE)</f>
        <v>-110709</v>
      </c>
      <c r="N1184" s="105">
        <f>ROUND(('[1]68_InOutFlowsCurPrdAndPriorHist'!$F$29-'[1]68_InOutFlowsCurPrdAndPriorHist'!$F$32)*$H1184,0)-VLOOKUP(D1184,'[1]Pension Expense Details'!$D$23:$S$1407,13,FALSE)</f>
        <v>-836527</v>
      </c>
      <c r="O1184" s="105">
        <f>ROUND(('[1]68_InOutFlowsCurPrdAndPriorHist'!$F$30-'[1]68_InOutFlowsCurPrdAndPriorHist'!$F$33)*$H1184,0)-VLOOKUP(D1184,'[1]Pension Expense Details'!$D$23:$S$1407,14,FALSE)</f>
        <v>361740</v>
      </c>
      <c r="P1184" s="105">
        <f>ROUND((VLOOKUP(D1184,'[1]Schedule of Pension Amounts LW'!$B$15:$AC$1399,28,FALSE)-VLOOKUP(D1184,'[1]Schedule of Pension Amounts LW'!$B$15:$AC$1399,27,FALSE))*'[1]Schedule of Pension Amounts LW'!AD$4,0)+VLOOKUP(D1184,'[1]Schedule of Pension Amounts LW'!$B$15:$AH$1399,33,FALSE)-VLOOKUP(D1184,'[1]Pension Expense Details'!$D$23:$S$1407,15,FALSE)</f>
        <v>-416530</v>
      </c>
      <c r="Q1184" s="98">
        <f t="shared" si="78"/>
        <v>6948523</v>
      </c>
      <c r="R1184" s="98">
        <f>ROUND('[1]68_InOutFlowsCurPrdAndPrior'!$D$32*IF(ISNA(VLOOKUP(D1184,'[1]Proportionate Shares'!$D$23:$I$1359,6,FALSE)),0,VLOOKUP(D1184,'[1]Proportionate Shares'!$D$23:$I$1359,6,FALSE)),0)</f>
        <v>29190</v>
      </c>
      <c r="S1184" s="98">
        <f>ROUND('[1]68_InOutFlowsCurPrdAndPrior'!$D$33*IF(ISNA(VLOOKUP(D1184,'[1]Proportionate Shares'!$D$23:$I$1359,6,FALSE)),0,VLOOKUP(D1184,'[1]Proportionate Shares'!$D$23:$I$1359,6,FALSE)),0)</f>
        <v>2155773</v>
      </c>
      <c r="T1184" s="98">
        <f>ROUND('[1]68_InOutFlowsCurPrdAndPrior'!$D$35*IF(ISNA(VLOOKUP(D1184,'[1]Proportionate Shares'!$D$23:$I$1359,6,FALSE)),0,VLOOKUP(D1184,'[1]Proportionate Shares'!$D$23:$I$1359,6,FALSE)),0)</f>
        <v>417747</v>
      </c>
      <c r="U1184" s="98">
        <f>VLOOKUP(D1184,'[1]Schedule of Pension Amounts LW'!$B$15:$AS$1399,36,FALSE)</f>
        <v>722070</v>
      </c>
      <c r="V1184" s="99">
        <f t="shared" si="79"/>
        <v>3324780</v>
      </c>
      <c r="W1184" s="98">
        <f>ROUND('[1]68_InOutFlowsCurPrdAndPrior'!$F$32*IF(ISNA(VLOOKUP(D1184,'[1]Proportionate Shares'!$D$23:$I$1359,6,FALSE)),0,VLOOKUP(D1184,'[1]Proportionate Shares'!$D$23:$I$1359,6,FALSE)),0)</f>
        <v>241264</v>
      </c>
      <c r="X1184" s="98">
        <f>ROUND('[1]68_InOutFlowsCurPrdAndPrior'!$F$33*IF(ISNA(VLOOKUP(D1184,'[1]Proportionate Shares'!$D$23:$I$1359,6,FALSE)),0,VLOOKUP(D1184,'[1]Proportionate Shares'!$D$23:$I$1359,6,FALSE)),0)</f>
        <v>890867</v>
      </c>
      <c r="Y1184" s="98">
        <f>ROUND('[1]68_InOutFlowsCurPrdAndPrior'!$F$35*IF(ISNA(VLOOKUP(D1184,'[1]Proportionate Shares'!$D$23:$I$1359,6,FALSE)),0,VLOOKUP(D1184,'[1]Proportionate Shares'!$D$23:$I$1359,6,FALSE)),0)</f>
        <v>347976</v>
      </c>
      <c r="Z1184" s="98">
        <f>-VLOOKUP(D1184,'[1]Schedule of Pension Amounts LW'!$B$15:$AS$1399,37,FALSE)</f>
        <v>286635</v>
      </c>
      <c r="AA1184" s="99">
        <f t="shared" si="80"/>
        <v>1766742</v>
      </c>
      <c r="AB1184" s="72">
        <f>VLOOKUP(D1184,'[1]Pension Expense Details'!$D$22:$S$1407,16,FALSE)</f>
        <v>566682</v>
      </c>
      <c r="AC1184" s="72">
        <f t="shared" si="81"/>
        <v>923894</v>
      </c>
      <c r="AD1184" s="72">
        <f>VLOOKUP(D1184,'[1]Schedule of Pension Amounts LW'!$B$15:$W$1399,22,FALSE)</f>
        <v>1490576</v>
      </c>
    </row>
    <row r="1185" spans="1:30" x14ac:dyDescent="0.3">
      <c r="A1185" s="104"/>
      <c r="B1185" s="33"/>
      <c r="C1185" s="33" t="str">
        <f>VLOOKUP(D1185,'[1]Employer information'!$I$3:$J$1391,2,FALSE)</f>
        <v xml:space="preserve">Public Education                                  </v>
      </c>
      <c r="D1185" s="33" t="str">
        <f>'[1]Schedule of Pension Amounts LW'!B1178</f>
        <v>1150</v>
      </c>
      <c r="E1185" s="33" t="str">
        <f>IF(ISNA(VLOOKUP(D1185,'[1]Proportionate Shares'!$D$23:$G$1400,2,FALSE)),"",VLOOKUP(D1185,'[1]Proportionate Shares'!$D$23:$G$1400,2,FALSE))</f>
        <v>023902</v>
      </c>
      <c r="F1185" s="33" t="str">
        <f>IF(ISNA(VLOOKUP(D1185,'[1]Proportionate Shares'!$D$23:$G$1400,3,FALSE)),"",VLOOKUP(D1185,'[1]Proportionate Shares'!$D$23:$G$1400,3,FALSE))</f>
        <v/>
      </c>
      <c r="G1185" s="34" t="str">
        <f>VLOOKUP(D1185,'[1]Employer information'!$A$3:$B$1390,2,FALSE)</f>
        <v>SILVERTON ISD</v>
      </c>
      <c r="H1185" s="36">
        <f>IF(ISNA(VLOOKUP(D1185,'[1]Proportionate Shares'!$D$23:$I$1377,6,FALSE)),0,VLOOKUP(D1185,'[1]Proportionate Shares'!$D$23:$I$1377,6,FALSE))</f>
        <v>1.0057939000000001E-5</v>
      </c>
      <c r="I1185" s="105">
        <f>VLOOKUP(D1185,'[1]Schedule of Pension Amounts LW'!$B$15:$E$1399,3,FALSE)</f>
        <v>496301</v>
      </c>
      <c r="J1185" s="105">
        <f>-IF(ISNA(VLOOKUP(D1185,'[1]Combined Contribution Amounts'!$A$2:$K$1335,5,FALSE)),0,VLOOKUP(D1185,'[1]Combined Contribution Amounts'!$A$2:$K$1335,5,FALSE))</f>
        <v>-35204</v>
      </c>
      <c r="K1185" s="105">
        <f>-IF(ISNA(VLOOKUP(D1185,'[1]Combined Contribution Amounts'!$A$2:$K$1335,7,FALSE)),0,VLOOKUP(D1185,'[1]Combined Contribution Amounts'!$A$2:$K$1335,7,FALSE))+-IF(ISNA(VLOOKUP(D1185,'[1]Combined Contribution Amounts'!$A$2:$K$1335,8,FALSE)),0,VLOOKUP(D1185,'[1]Combined Contribution Amounts'!$A$2:$K$1335,8,FALSE))+-IF(ISNA(VLOOKUP(D1185,'[1]Combined Contribution Amounts'!$A$2:$K$1335,9,FALSE)),0,VLOOKUP(D1185,'[1]Combined Contribution Amounts'!$A$2:$K$1335,9,FALSE))</f>
        <v>0</v>
      </c>
      <c r="L1185" s="105">
        <f>VLOOKUP(D1185,'[1]Pension Expense Details'!$D$23:$S$1407,16,FALSE)</f>
        <v>57495</v>
      </c>
      <c r="M1185" s="105">
        <f>ROUND(('[1]68_InOutFlowsCurPrdAndPriorHist'!$F$28-'[1]68_InOutFlowsCurPrdAndPriorHist'!$F$31)*$H1185,0)-VLOOKUP(D1185,'[1]Pension Expense Details'!$D$23:$S$1407,12,FALSE)</f>
        <v>-8330</v>
      </c>
      <c r="N1185" s="105">
        <f>ROUND(('[1]68_InOutFlowsCurPrdAndPriorHist'!$F$29-'[1]68_InOutFlowsCurPrdAndPriorHist'!$F$32)*$H1185,0)-VLOOKUP(D1185,'[1]Pension Expense Details'!$D$23:$S$1407,13,FALSE)</f>
        <v>-62945</v>
      </c>
      <c r="O1185" s="105">
        <f>ROUND(('[1]68_InOutFlowsCurPrdAndPriorHist'!$F$30-'[1]68_InOutFlowsCurPrdAndPriorHist'!$F$33)*$H1185,0)-VLOOKUP(D1185,'[1]Pension Expense Details'!$D$23:$S$1407,14,FALSE)</f>
        <v>27219</v>
      </c>
      <c r="P1185" s="105">
        <f>ROUND((VLOOKUP(D1185,'[1]Schedule of Pension Amounts LW'!$B$15:$AC$1399,28,FALSE)-VLOOKUP(D1185,'[1]Schedule of Pension Amounts LW'!$B$15:$AC$1399,27,FALSE))*'[1]Schedule of Pension Amounts LW'!AD$4,0)+VLOOKUP(D1185,'[1]Schedule of Pension Amounts LW'!$B$15:$AH$1399,33,FALSE)-VLOOKUP(D1185,'[1]Pension Expense Details'!$D$23:$S$1407,15,FALSE)</f>
        <v>48307</v>
      </c>
      <c r="Q1185" s="98">
        <f t="shared" si="78"/>
        <v>522843</v>
      </c>
      <c r="R1185" s="98">
        <f>ROUND('[1]68_InOutFlowsCurPrdAndPrior'!$D$32*IF(ISNA(VLOOKUP(D1185,'[1]Proportionate Shares'!$D$23:$I$1359,6,FALSE)),0,VLOOKUP(D1185,'[1]Proportionate Shares'!$D$23:$I$1359,6,FALSE)),0)</f>
        <v>2196</v>
      </c>
      <c r="S1185" s="98">
        <f>ROUND('[1]68_InOutFlowsCurPrdAndPrior'!$D$33*IF(ISNA(VLOOKUP(D1185,'[1]Proportionate Shares'!$D$23:$I$1359,6,FALSE)),0,VLOOKUP(D1185,'[1]Proportionate Shares'!$D$23:$I$1359,6,FALSE)),0)</f>
        <v>162212</v>
      </c>
      <c r="T1185" s="98">
        <f>ROUND('[1]68_InOutFlowsCurPrdAndPrior'!$D$35*IF(ISNA(VLOOKUP(D1185,'[1]Proportionate Shares'!$D$23:$I$1359,6,FALSE)),0,VLOOKUP(D1185,'[1]Proportionate Shares'!$D$23:$I$1359,6,FALSE)),0)</f>
        <v>31433</v>
      </c>
      <c r="U1185" s="98">
        <f>VLOOKUP(D1185,'[1]Schedule of Pension Amounts LW'!$B$15:$AS$1399,36,FALSE)</f>
        <v>84098</v>
      </c>
      <c r="V1185" s="99">
        <f t="shared" si="79"/>
        <v>279939</v>
      </c>
      <c r="W1185" s="98">
        <f>ROUND('[1]68_InOutFlowsCurPrdAndPrior'!$F$32*IF(ISNA(VLOOKUP(D1185,'[1]Proportionate Shares'!$D$23:$I$1359,6,FALSE)),0,VLOOKUP(D1185,'[1]Proportionate Shares'!$D$23:$I$1359,6,FALSE)),0)</f>
        <v>18154</v>
      </c>
      <c r="X1185" s="98">
        <f>ROUND('[1]68_InOutFlowsCurPrdAndPrior'!$F$33*IF(ISNA(VLOOKUP(D1185,'[1]Proportionate Shares'!$D$23:$I$1359,6,FALSE)),0,VLOOKUP(D1185,'[1]Proportionate Shares'!$D$23:$I$1359,6,FALSE)),0)</f>
        <v>67034</v>
      </c>
      <c r="Y1185" s="98">
        <f>ROUND('[1]68_InOutFlowsCurPrdAndPrior'!$F$35*IF(ISNA(VLOOKUP(D1185,'[1]Proportionate Shares'!$D$23:$I$1359,6,FALSE)),0,VLOOKUP(D1185,'[1]Proportionate Shares'!$D$23:$I$1359,6,FALSE)),0)</f>
        <v>26184</v>
      </c>
      <c r="Z1185" s="98">
        <f>-VLOOKUP(D1185,'[1]Schedule of Pension Amounts LW'!$B$15:$AS$1399,37,FALSE)</f>
        <v>5</v>
      </c>
      <c r="AA1185" s="99">
        <f t="shared" si="80"/>
        <v>111377</v>
      </c>
      <c r="AB1185" s="72">
        <f>VLOOKUP(D1185,'[1]Pension Expense Details'!$D$22:$S$1407,16,FALSE)</f>
        <v>57495</v>
      </c>
      <c r="AC1185" s="72">
        <f t="shared" si="81"/>
        <v>60047</v>
      </c>
      <c r="AD1185" s="72">
        <f>VLOOKUP(D1185,'[1]Schedule of Pension Amounts LW'!$B$15:$W$1399,22,FALSE)</f>
        <v>117542</v>
      </c>
    </row>
    <row r="1186" spans="1:30" x14ac:dyDescent="0.3">
      <c r="A1186" s="104"/>
      <c r="B1186" s="33"/>
      <c r="C1186" s="33" t="str">
        <f>VLOOKUP(D1186,'[1]Employer information'!$I$3:$J$1391,2,FALSE)</f>
        <v xml:space="preserve">Public Education                                  </v>
      </c>
      <c r="D1186" s="33" t="str">
        <f>'[1]Schedule of Pension Amounts LW'!B1179</f>
        <v>2000</v>
      </c>
      <c r="E1186" s="33" t="str">
        <f>IF(ISNA(VLOOKUP(D1186,'[1]Proportionate Shares'!$D$23:$G$1400,2,FALSE)),"",VLOOKUP(D1186,'[1]Proportionate Shares'!$D$23:$G$1400,2,FALSE))</f>
        <v>019909</v>
      </c>
      <c r="F1186" s="33" t="str">
        <f>IF(ISNA(VLOOKUP(D1186,'[1]Proportionate Shares'!$D$23:$G$1400,3,FALSE)),"",VLOOKUP(D1186,'[1]Proportionate Shares'!$D$23:$G$1400,3,FALSE))</f>
        <v/>
      </c>
      <c r="G1186" s="34" t="str">
        <f>VLOOKUP(D1186,'[1]Employer information'!$A$3:$B$1390,2,FALSE)</f>
        <v>SIMMS ISD</v>
      </c>
      <c r="H1186" s="36">
        <f>IF(ISNA(VLOOKUP(D1186,'[1]Proportionate Shares'!$D$23:$I$1377,6,FALSE)),0,VLOOKUP(D1186,'[1]Proportionate Shares'!$D$23:$I$1377,6,FALSE))</f>
        <v>2.7296774000000002E-5</v>
      </c>
      <c r="I1186" s="105">
        <f>VLOOKUP(D1186,'[1]Schedule of Pension Amounts LW'!$B$15:$E$1399,3,FALSE)</f>
        <v>1386490</v>
      </c>
      <c r="J1186" s="105">
        <f>-IF(ISNA(VLOOKUP(D1186,'[1]Combined Contribution Amounts'!$A$2:$K$1335,5,FALSE)),0,VLOOKUP(D1186,'[1]Combined Contribution Amounts'!$A$2:$K$1335,5,FALSE))</f>
        <v>-95542</v>
      </c>
      <c r="K1186" s="105">
        <f>-IF(ISNA(VLOOKUP(D1186,'[1]Combined Contribution Amounts'!$A$2:$K$1335,7,FALSE)),0,VLOOKUP(D1186,'[1]Combined Contribution Amounts'!$A$2:$K$1335,7,FALSE))+-IF(ISNA(VLOOKUP(D1186,'[1]Combined Contribution Amounts'!$A$2:$K$1335,8,FALSE)),0,VLOOKUP(D1186,'[1]Combined Contribution Amounts'!$A$2:$K$1335,8,FALSE))+-IF(ISNA(VLOOKUP(D1186,'[1]Combined Contribution Amounts'!$A$2:$K$1335,9,FALSE)),0,VLOOKUP(D1186,'[1]Combined Contribution Amounts'!$A$2:$K$1335,9,FALSE))</f>
        <v>0</v>
      </c>
      <c r="L1186" s="105">
        <f>VLOOKUP(D1186,'[1]Pension Expense Details'!$D$23:$S$1407,16,FALSE)</f>
        <v>149820</v>
      </c>
      <c r="M1186" s="105">
        <f>ROUND(('[1]68_InOutFlowsCurPrdAndPriorHist'!$F$28-'[1]68_InOutFlowsCurPrdAndPriorHist'!$F$31)*$H1186,0)-VLOOKUP(D1186,'[1]Pension Expense Details'!$D$23:$S$1407,12,FALSE)</f>
        <v>-22608</v>
      </c>
      <c r="N1186" s="105">
        <f>ROUND(('[1]68_InOutFlowsCurPrdAndPriorHist'!$F$29-'[1]68_InOutFlowsCurPrdAndPriorHist'!$F$32)*$H1186,0)-VLOOKUP(D1186,'[1]Pension Expense Details'!$D$23:$S$1407,13,FALSE)</f>
        <v>-170829</v>
      </c>
      <c r="O1186" s="105">
        <f>ROUND(('[1]68_InOutFlowsCurPrdAndPriorHist'!$F$30-'[1]68_InOutFlowsCurPrdAndPriorHist'!$F$33)*$H1186,0)-VLOOKUP(D1186,'[1]Pension Expense Details'!$D$23:$S$1407,14,FALSE)</f>
        <v>73872</v>
      </c>
      <c r="P1186" s="105">
        <f>ROUND((VLOOKUP(D1186,'[1]Schedule of Pension Amounts LW'!$B$15:$AC$1399,28,FALSE)-VLOOKUP(D1186,'[1]Schedule of Pension Amounts LW'!$B$15:$AC$1399,27,FALSE))*'[1]Schedule of Pension Amounts LW'!AD$4,0)+VLOOKUP(D1186,'[1]Schedule of Pension Amounts LW'!$B$15:$AH$1399,33,FALSE)-VLOOKUP(D1186,'[1]Pension Expense Details'!$D$23:$S$1407,15,FALSE)</f>
        <v>97769</v>
      </c>
      <c r="Q1186" s="98">
        <f t="shared" si="78"/>
        <v>1418972</v>
      </c>
      <c r="R1186" s="98">
        <f>ROUND('[1]68_InOutFlowsCurPrdAndPrior'!$D$32*IF(ISNA(VLOOKUP(D1186,'[1]Proportionate Shares'!$D$23:$I$1359,6,FALSE)),0,VLOOKUP(D1186,'[1]Proportionate Shares'!$D$23:$I$1359,6,FALSE)),0)</f>
        <v>5961</v>
      </c>
      <c r="S1186" s="98">
        <f>ROUND('[1]68_InOutFlowsCurPrdAndPrior'!$D$33*IF(ISNA(VLOOKUP(D1186,'[1]Proportionate Shares'!$D$23:$I$1359,6,FALSE)),0,VLOOKUP(D1186,'[1]Proportionate Shares'!$D$23:$I$1359,6,FALSE)),0)</f>
        <v>440235</v>
      </c>
      <c r="T1186" s="98">
        <f>ROUND('[1]68_InOutFlowsCurPrdAndPrior'!$D$35*IF(ISNA(VLOOKUP(D1186,'[1]Proportionate Shares'!$D$23:$I$1359,6,FALSE)),0,VLOOKUP(D1186,'[1]Proportionate Shares'!$D$23:$I$1359,6,FALSE)),0)</f>
        <v>85309</v>
      </c>
      <c r="U1186" s="98">
        <f>VLOOKUP(D1186,'[1]Schedule of Pension Amounts LW'!$B$15:$AS$1399,36,FALSE)</f>
        <v>176687</v>
      </c>
      <c r="V1186" s="99">
        <f t="shared" si="79"/>
        <v>708192</v>
      </c>
      <c r="W1186" s="98">
        <f>ROUND('[1]68_InOutFlowsCurPrdAndPrior'!$F$32*IF(ISNA(VLOOKUP(D1186,'[1]Proportionate Shares'!$D$23:$I$1359,6,FALSE)),0,VLOOKUP(D1186,'[1]Proportionate Shares'!$D$23:$I$1359,6,FALSE)),0)</f>
        <v>49269</v>
      </c>
      <c r="X1186" s="98">
        <f>ROUND('[1]68_InOutFlowsCurPrdAndPrior'!$F$33*IF(ISNA(VLOOKUP(D1186,'[1]Proportionate Shares'!$D$23:$I$1359,6,FALSE)),0,VLOOKUP(D1186,'[1]Proportionate Shares'!$D$23:$I$1359,6,FALSE)),0)</f>
        <v>181926</v>
      </c>
      <c r="Y1186" s="98">
        <f>ROUND('[1]68_InOutFlowsCurPrdAndPrior'!$F$35*IF(ISNA(VLOOKUP(D1186,'[1]Proportionate Shares'!$D$23:$I$1359,6,FALSE)),0,VLOOKUP(D1186,'[1]Proportionate Shares'!$D$23:$I$1359,6,FALSE)),0)</f>
        <v>71061</v>
      </c>
      <c r="Z1186" s="98">
        <f>-VLOOKUP(D1186,'[1]Schedule of Pension Amounts LW'!$B$15:$AS$1399,37,FALSE)</f>
        <v>11161</v>
      </c>
      <c r="AA1186" s="99">
        <f t="shared" si="80"/>
        <v>313417</v>
      </c>
      <c r="AB1186" s="72">
        <f>VLOOKUP(D1186,'[1]Pension Expense Details'!$D$22:$S$1407,16,FALSE)</f>
        <v>149820</v>
      </c>
      <c r="AC1186" s="72">
        <f t="shared" si="81"/>
        <v>163404</v>
      </c>
      <c r="AD1186" s="72">
        <f>VLOOKUP(D1186,'[1]Schedule of Pension Amounts LW'!$B$15:$W$1399,22,FALSE)</f>
        <v>313224</v>
      </c>
    </row>
    <row r="1187" spans="1:30" x14ac:dyDescent="0.3">
      <c r="A1187" s="104"/>
      <c r="B1187" s="33"/>
      <c r="C1187" s="33" t="str">
        <f>VLOOKUP(D1187,'[1]Employer information'!$I$3:$J$1391,2,FALSE)</f>
        <v xml:space="preserve">Public Education                                  </v>
      </c>
      <c r="D1187" s="33" t="str">
        <f>'[1]Schedule of Pension Amounts LW'!B1180</f>
        <v>1151</v>
      </c>
      <c r="E1187" s="33" t="str">
        <f>IF(ISNA(VLOOKUP(D1187,'[1]Proportionate Shares'!$D$23:$G$1400,2,FALSE)),"",VLOOKUP(D1187,'[1]Proportionate Shares'!$D$23:$G$1400,2,FALSE))</f>
        <v>205906</v>
      </c>
      <c r="F1187" s="33" t="str">
        <f>IF(ISNA(VLOOKUP(D1187,'[1]Proportionate Shares'!$D$23:$G$1400,3,FALSE)),"",VLOOKUP(D1187,'[1]Proportionate Shares'!$D$23:$G$1400,3,FALSE))</f>
        <v/>
      </c>
      <c r="G1187" s="34" t="str">
        <f>VLOOKUP(D1187,'[1]Employer information'!$A$3:$B$1390,2,FALSE)</f>
        <v>SINTON ISD</v>
      </c>
      <c r="H1187" s="36">
        <f>IF(ISNA(VLOOKUP(D1187,'[1]Proportionate Shares'!$D$23:$I$1377,6,FALSE)),0,VLOOKUP(D1187,'[1]Proportionate Shares'!$D$23:$I$1377,6,FALSE))</f>
        <v>1.11681869E-4</v>
      </c>
      <c r="I1187" s="105">
        <f>VLOOKUP(D1187,'[1]Schedule of Pension Amounts LW'!$B$15:$E$1399,3,FALSE)</f>
        <v>6448323</v>
      </c>
      <c r="J1187" s="105">
        <f>-IF(ISNA(VLOOKUP(D1187,'[1]Combined Contribution Amounts'!$A$2:$K$1335,5,FALSE)),0,VLOOKUP(D1187,'[1]Combined Contribution Amounts'!$A$2:$K$1335,5,FALSE))</f>
        <v>-390900</v>
      </c>
      <c r="K1187" s="105">
        <f>-IF(ISNA(VLOOKUP(D1187,'[1]Combined Contribution Amounts'!$A$2:$K$1335,7,FALSE)),0,VLOOKUP(D1187,'[1]Combined Contribution Amounts'!$A$2:$K$1335,7,FALSE))+-IF(ISNA(VLOOKUP(D1187,'[1]Combined Contribution Amounts'!$A$2:$K$1335,8,FALSE)),0,VLOOKUP(D1187,'[1]Combined Contribution Amounts'!$A$2:$K$1335,8,FALSE))+-IF(ISNA(VLOOKUP(D1187,'[1]Combined Contribution Amounts'!$A$2:$K$1335,9,FALSE)),0,VLOOKUP(D1187,'[1]Combined Contribution Amounts'!$A$2:$K$1335,9,FALSE))</f>
        <v>0</v>
      </c>
      <c r="L1187" s="105">
        <f>VLOOKUP(D1187,'[1]Pension Expense Details'!$D$23:$S$1407,16,FALSE)</f>
        <v>491056</v>
      </c>
      <c r="M1187" s="105">
        <f>ROUND(('[1]68_InOutFlowsCurPrdAndPriorHist'!$F$28-'[1]68_InOutFlowsCurPrdAndPriorHist'!$F$31)*$H1187,0)-VLOOKUP(D1187,'[1]Pension Expense Details'!$D$23:$S$1407,12,FALSE)</f>
        <v>-92499</v>
      </c>
      <c r="N1187" s="105">
        <f>ROUND(('[1]68_InOutFlowsCurPrdAndPriorHist'!$F$29-'[1]68_InOutFlowsCurPrdAndPriorHist'!$F$32)*$H1187,0)-VLOOKUP(D1187,'[1]Pension Expense Details'!$D$23:$S$1407,13,FALSE)</f>
        <v>-698928</v>
      </c>
      <c r="O1187" s="105">
        <f>ROUND(('[1]68_InOutFlowsCurPrdAndPriorHist'!$F$30-'[1]68_InOutFlowsCurPrdAndPriorHist'!$F$33)*$H1187,0)-VLOOKUP(D1187,'[1]Pension Expense Details'!$D$23:$S$1407,14,FALSE)</f>
        <v>302238</v>
      </c>
      <c r="P1187" s="105">
        <f>ROUND((VLOOKUP(D1187,'[1]Schedule of Pension Amounts LW'!$B$15:$AC$1399,28,FALSE)-VLOOKUP(D1187,'[1]Schedule of Pension Amounts LW'!$B$15:$AC$1399,27,FALSE))*'[1]Schedule of Pension Amounts LW'!AD$4,0)+VLOOKUP(D1187,'[1]Schedule of Pension Amounts LW'!$B$15:$AH$1399,33,FALSE)-VLOOKUP(D1187,'[1]Pension Expense Details'!$D$23:$S$1407,15,FALSE)</f>
        <v>-253717</v>
      </c>
      <c r="Q1187" s="98">
        <f t="shared" si="78"/>
        <v>5805573</v>
      </c>
      <c r="R1187" s="98">
        <f>ROUND('[1]68_InOutFlowsCurPrdAndPrior'!$D$32*IF(ISNA(VLOOKUP(D1187,'[1]Proportionate Shares'!$D$23:$I$1359,6,FALSE)),0,VLOOKUP(D1187,'[1]Proportionate Shares'!$D$23:$I$1359,6,FALSE)),0)</f>
        <v>24389</v>
      </c>
      <c r="S1187" s="98">
        <f>ROUND('[1]68_InOutFlowsCurPrdAndPrior'!$D$33*IF(ISNA(VLOOKUP(D1187,'[1]Proportionate Shares'!$D$23:$I$1359,6,FALSE)),0,VLOOKUP(D1187,'[1]Proportionate Shares'!$D$23:$I$1359,6,FALSE)),0)</f>
        <v>1801174</v>
      </c>
      <c r="T1187" s="98">
        <f>ROUND('[1]68_InOutFlowsCurPrdAndPrior'!$D$35*IF(ISNA(VLOOKUP(D1187,'[1]Proportionate Shares'!$D$23:$I$1359,6,FALSE)),0,VLOOKUP(D1187,'[1]Proportionate Shares'!$D$23:$I$1359,6,FALSE)),0)</f>
        <v>349033</v>
      </c>
      <c r="U1187" s="98">
        <f>VLOOKUP(D1187,'[1]Schedule of Pension Amounts LW'!$B$15:$AS$1399,36,FALSE)</f>
        <v>357999</v>
      </c>
      <c r="V1187" s="99">
        <f t="shared" si="79"/>
        <v>2532595</v>
      </c>
      <c r="W1187" s="98">
        <f>ROUND('[1]68_InOutFlowsCurPrdAndPrior'!$F$32*IF(ISNA(VLOOKUP(D1187,'[1]Proportionate Shares'!$D$23:$I$1359,6,FALSE)),0,VLOOKUP(D1187,'[1]Proportionate Shares'!$D$23:$I$1359,6,FALSE)),0)</f>
        <v>201579</v>
      </c>
      <c r="X1187" s="98">
        <f>ROUND('[1]68_InOutFlowsCurPrdAndPrior'!$F$33*IF(ISNA(VLOOKUP(D1187,'[1]Proportionate Shares'!$D$23:$I$1359,6,FALSE)),0,VLOOKUP(D1187,'[1]Proportionate Shares'!$D$23:$I$1359,6,FALSE)),0)</f>
        <v>744330</v>
      </c>
      <c r="Y1187" s="98">
        <f>ROUND('[1]68_InOutFlowsCurPrdAndPrior'!$F$35*IF(ISNA(VLOOKUP(D1187,'[1]Proportionate Shares'!$D$23:$I$1359,6,FALSE)),0,VLOOKUP(D1187,'[1]Proportionate Shares'!$D$23:$I$1359,6,FALSE)),0)</f>
        <v>290738</v>
      </c>
      <c r="Z1187" s="98">
        <f>-VLOOKUP(D1187,'[1]Schedule of Pension Amounts LW'!$B$15:$AS$1399,37,FALSE)</f>
        <v>426358</v>
      </c>
      <c r="AA1187" s="99">
        <f t="shared" si="80"/>
        <v>1663005</v>
      </c>
      <c r="AB1187" s="72">
        <f>VLOOKUP(D1187,'[1]Pension Expense Details'!$D$22:$S$1407,16,FALSE)</f>
        <v>491056</v>
      </c>
      <c r="AC1187" s="72">
        <f t="shared" si="81"/>
        <v>630313</v>
      </c>
      <c r="AD1187" s="72">
        <f>VLOOKUP(D1187,'[1]Schedule of Pension Amounts LW'!$B$15:$W$1399,22,FALSE)</f>
        <v>1121369</v>
      </c>
    </row>
    <row r="1188" spans="1:30" x14ac:dyDescent="0.3">
      <c r="A1188" s="104"/>
      <c r="B1188" s="33"/>
      <c r="C1188" s="33" t="str">
        <f>VLOOKUP(D1188,'[1]Employer information'!$I$3:$J$1391,2,FALSE)</f>
        <v xml:space="preserve">Public Education                                  </v>
      </c>
      <c r="D1188" s="33" t="str">
        <f>'[1]Schedule of Pension Amounts LW'!B1181</f>
        <v>1915</v>
      </c>
      <c r="E1188" s="33" t="str">
        <f>IF(ISNA(VLOOKUP(D1188,'[1]Proportionate Shares'!$D$23:$G$1400,2,FALSE)),"",VLOOKUP(D1188,'[1]Proportionate Shares'!$D$23:$G$1400,2,FALSE))</f>
        <v>049909</v>
      </c>
      <c r="F1188" s="33" t="str">
        <f>IF(ISNA(VLOOKUP(D1188,'[1]Proportionate Shares'!$D$23:$G$1400,3,FALSE)),"",VLOOKUP(D1188,'[1]Proportionate Shares'!$D$23:$G$1400,3,FALSE))</f>
        <v/>
      </c>
      <c r="G1188" s="34" t="str">
        <f>VLOOKUP(D1188,'[1]Employer information'!$A$3:$B$1390,2,FALSE)</f>
        <v>SIVELLS BEND ISD</v>
      </c>
      <c r="H1188" s="36">
        <f>IF(ISNA(VLOOKUP(D1188,'[1]Proportionate Shares'!$D$23:$I$1377,6,FALSE)),0,VLOOKUP(D1188,'[1]Proportionate Shares'!$D$23:$I$1377,6,FALSE))</f>
        <v>4.1755699999999999E-6</v>
      </c>
      <c r="I1188" s="105">
        <f>VLOOKUP(D1188,'[1]Schedule of Pension Amounts LW'!$B$15:$E$1399,3,FALSE)</f>
        <v>241378</v>
      </c>
      <c r="J1188" s="105">
        <f>-IF(ISNA(VLOOKUP(D1188,'[1]Combined Contribution Amounts'!$A$2:$K$1335,5,FALSE)),0,VLOOKUP(D1188,'[1]Combined Contribution Amounts'!$A$2:$K$1335,5,FALSE))</f>
        <v>-14615</v>
      </c>
      <c r="K1188" s="105">
        <f>-IF(ISNA(VLOOKUP(D1188,'[1]Combined Contribution Amounts'!$A$2:$K$1335,7,FALSE)),0,VLOOKUP(D1188,'[1]Combined Contribution Amounts'!$A$2:$K$1335,7,FALSE))+-IF(ISNA(VLOOKUP(D1188,'[1]Combined Contribution Amounts'!$A$2:$K$1335,8,FALSE)),0,VLOOKUP(D1188,'[1]Combined Contribution Amounts'!$A$2:$K$1335,8,FALSE))+-IF(ISNA(VLOOKUP(D1188,'[1]Combined Contribution Amounts'!$A$2:$K$1335,9,FALSE)),0,VLOOKUP(D1188,'[1]Combined Contribution Amounts'!$A$2:$K$1335,9,FALSE))</f>
        <v>0</v>
      </c>
      <c r="L1188" s="105">
        <f>VLOOKUP(D1188,'[1]Pension Expense Details'!$D$23:$S$1407,16,FALSE)</f>
        <v>18315</v>
      </c>
      <c r="M1188" s="105">
        <f>ROUND(('[1]68_InOutFlowsCurPrdAndPriorHist'!$F$28-'[1]68_InOutFlowsCurPrdAndPriorHist'!$F$31)*$H1188,0)-VLOOKUP(D1188,'[1]Pension Expense Details'!$D$23:$S$1407,12,FALSE)</f>
        <v>-3458</v>
      </c>
      <c r="N1188" s="105">
        <f>ROUND(('[1]68_InOutFlowsCurPrdAndPriorHist'!$F$29-'[1]68_InOutFlowsCurPrdAndPriorHist'!$F$32)*$H1188,0)-VLOOKUP(D1188,'[1]Pension Expense Details'!$D$23:$S$1407,13,FALSE)</f>
        <v>-26132</v>
      </c>
      <c r="O1188" s="105">
        <f>ROUND(('[1]68_InOutFlowsCurPrdAndPriorHist'!$F$30-'[1]68_InOutFlowsCurPrdAndPriorHist'!$F$33)*$H1188,0)-VLOOKUP(D1188,'[1]Pension Expense Details'!$D$23:$S$1407,14,FALSE)</f>
        <v>11300</v>
      </c>
      <c r="P1188" s="105">
        <f>ROUND((VLOOKUP(D1188,'[1]Schedule of Pension Amounts LW'!$B$15:$AC$1399,28,FALSE)-VLOOKUP(D1188,'[1]Schedule of Pension Amounts LW'!$B$15:$AC$1399,27,FALSE))*'[1]Schedule of Pension Amounts LW'!AD$4,0)+VLOOKUP(D1188,'[1]Schedule of Pension Amounts LW'!$B$15:$AH$1399,33,FALSE)-VLOOKUP(D1188,'[1]Pension Expense Details'!$D$23:$S$1407,15,FALSE)</f>
        <v>-9729</v>
      </c>
      <c r="Q1188" s="98">
        <f t="shared" si="78"/>
        <v>217059</v>
      </c>
      <c r="R1188" s="98">
        <f>ROUND('[1]68_InOutFlowsCurPrdAndPrior'!$D$32*IF(ISNA(VLOOKUP(D1188,'[1]Proportionate Shares'!$D$23:$I$1359,6,FALSE)),0,VLOOKUP(D1188,'[1]Proportionate Shares'!$D$23:$I$1359,6,FALSE)),0)</f>
        <v>912</v>
      </c>
      <c r="S1188" s="98">
        <f>ROUND('[1]68_InOutFlowsCurPrdAndPrior'!$D$33*IF(ISNA(VLOOKUP(D1188,'[1]Proportionate Shares'!$D$23:$I$1359,6,FALSE)),0,VLOOKUP(D1188,'[1]Proportionate Shares'!$D$23:$I$1359,6,FALSE)),0)</f>
        <v>67342</v>
      </c>
      <c r="T1188" s="98">
        <f>ROUND('[1]68_InOutFlowsCurPrdAndPrior'!$D$35*IF(ISNA(VLOOKUP(D1188,'[1]Proportionate Shares'!$D$23:$I$1359,6,FALSE)),0,VLOOKUP(D1188,'[1]Proportionate Shares'!$D$23:$I$1359,6,FALSE)),0)</f>
        <v>13050</v>
      </c>
      <c r="U1188" s="98">
        <f>VLOOKUP(D1188,'[1]Schedule of Pension Amounts LW'!$B$15:$AS$1399,36,FALSE)</f>
        <v>21883</v>
      </c>
      <c r="V1188" s="99">
        <f t="shared" si="79"/>
        <v>103187</v>
      </c>
      <c r="W1188" s="98">
        <f>ROUND('[1]68_InOutFlowsCurPrdAndPrior'!$F$32*IF(ISNA(VLOOKUP(D1188,'[1]Proportionate Shares'!$D$23:$I$1359,6,FALSE)),0,VLOOKUP(D1188,'[1]Proportionate Shares'!$D$23:$I$1359,6,FALSE)),0)</f>
        <v>7537</v>
      </c>
      <c r="X1188" s="98">
        <f>ROUND('[1]68_InOutFlowsCurPrdAndPrior'!$F$33*IF(ISNA(VLOOKUP(D1188,'[1]Proportionate Shares'!$D$23:$I$1359,6,FALSE)),0,VLOOKUP(D1188,'[1]Proportionate Shares'!$D$23:$I$1359,6,FALSE)),0)</f>
        <v>27829</v>
      </c>
      <c r="Y1188" s="98">
        <f>ROUND('[1]68_InOutFlowsCurPrdAndPrior'!$F$35*IF(ISNA(VLOOKUP(D1188,'[1]Proportionate Shares'!$D$23:$I$1359,6,FALSE)),0,VLOOKUP(D1188,'[1]Proportionate Shares'!$D$23:$I$1359,6,FALSE)),0)</f>
        <v>10870</v>
      </c>
      <c r="Z1188" s="98">
        <f>-VLOOKUP(D1188,'[1]Schedule of Pension Amounts LW'!$B$15:$AS$1399,37,FALSE)</f>
        <v>8340</v>
      </c>
      <c r="AA1188" s="99">
        <f t="shared" si="80"/>
        <v>54576</v>
      </c>
      <c r="AB1188" s="72">
        <f>VLOOKUP(D1188,'[1]Pension Expense Details'!$D$22:$S$1407,16,FALSE)</f>
        <v>18315</v>
      </c>
      <c r="AC1188" s="72">
        <f t="shared" si="81"/>
        <v>28257</v>
      </c>
      <c r="AD1188" s="72">
        <f>VLOOKUP(D1188,'[1]Schedule of Pension Amounts LW'!$B$15:$W$1399,22,FALSE)</f>
        <v>46572</v>
      </c>
    </row>
    <row r="1189" spans="1:30" x14ac:dyDescent="0.3">
      <c r="A1189" s="104"/>
      <c r="B1189" s="33"/>
      <c r="C1189" s="33" t="str">
        <f>VLOOKUP(D1189,'[1]Employer information'!$I$3:$J$1391,2,FALSE)</f>
        <v xml:space="preserve">Public Education                                  </v>
      </c>
      <c r="D1189" s="33" t="str">
        <f>'[1]Schedule of Pension Amounts LW'!B1182</f>
        <v>1153</v>
      </c>
      <c r="E1189" s="33" t="str">
        <f>IF(ISNA(VLOOKUP(D1189,'[1]Proportionate Shares'!$D$23:$G$1400,2,FALSE)),"",VLOOKUP(D1189,'[1]Proportionate Shares'!$D$23:$G$1400,2,FALSE))</f>
        <v>013905</v>
      </c>
      <c r="F1189" s="33" t="str">
        <f>IF(ISNA(VLOOKUP(D1189,'[1]Proportionate Shares'!$D$23:$G$1400,3,FALSE)),"",VLOOKUP(D1189,'[1]Proportionate Shares'!$D$23:$G$1400,3,FALSE))</f>
        <v/>
      </c>
      <c r="G1189" s="34" t="str">
        <f>VLOOKUP(D1189,'[1]Employer information'!$A$3:$B$1390,2,FALSE)</f>
        <v>SKIDMORE TYNAN ISD</v>
      </c>
      <c r="H1189" s="36">
        <f>IF(ISNA(VLOOKUP(D1189,'[1]Proportionate Shares'!$D$23:$I$1377,6,FALSE)),0,VLOOKUP(D1189,'[1]Proportionate Shares'!$D$23:$I$1377,6,FALSE))</f>
        <v>4.1773132999999998E-5</v>
      </c>
      <c r="I1189" s="105">
        <f>VLOOKUP(D1189,'[1]Schedule of Pension Amounts LW'!$B$15:$E$1399,3,FALSE)</f>
        <v>2217009</v>
      </c>
      <c r="J1189" s="105">
        <f>-IF(ISNA(VLOOKUP(D1189,'[1]Combined Contribution Amounts'!$A$2:$K$1335,5,FALSE)),0,VLOOKUP(D1189,'[1]Combined Contribution Amounts'!$A$2:$K$1335,5,FALSE))</f>
        <v>-146211</v>
      </c>
      <c r="K1189" s="105">
        <f>-IF(ISNA(VLOOKUP(D1189,'[1]Combined Contribution Amounts'!$A$2:$K$1335,7,FALSE)),0,VLOOKUP(D1189,'[1]Combined Contribution Amounts'!$A$2:$K$1335,7,FALSE))+-IF(ISNA(VLOOKUP(D1189,'[1]Combined Contribution Amounts'!$A$2:$K$1335,8,FALSE)),0,VLOOKUP(D1189,'[1]Combined Contribution Amounts'!$A$2:$K$1335,8,FALSE))+-IF(ISNA(VLOOKUP(D1189,'[1]Combined Contribution Amounts'!$A$2:$K$1335,9,FALSE)),0,VLOOKUP(D1189,'[1]Combined Contribution Amounts'!$A$2:$K$1335,9,FALSE))</f>
        <v>0</v>
      </c>
      <c r="L1189" s="105">
        <f>VLOOKUP(D1189,'[1]Pension Expense Details'!$D$23:$S$1407,16,FALSE)</f>
        <v>214306</v>
      </c>
      <c r="M1189" s="105">
        <f>ROUND(('[1]68_InOutFlowsCurPrdAndPriorHist'!$F$28-'[1]68_InOutFlowsCurPrdAndPriorHist'!$F$31)*$H1189,0)-VLOOKUP(D1189,'[1]Pension Expense Details'!$D$23:$S$1407,12,FALSE)</f>
        <v>-34598</v>
      </c>
      <c r="N1189" s="105">
        <f>ROUND(('[1]68_InOutFlowsCurPrdAndPriorHist'!$F$29-'[1]68_InOutFlowsCurPrdAndPriorHist'!$F$32)*$H1189,0)-VLOOKUP(D1189,'[1]Pension Expense Details'!$D$23:$S$1407,13,FALSE)</f>
        <v>-261425</v>
      </c>
      <c r="O1189" s="105">
        <f>ROUND(('[1]68_InOutFlowsCurPrdAndPriorHist'!$F$30-'[1]68_InOutFlowsCurPrdAndPriorHist'!$F$33)*$H1189,0)-VLOOKUP(D1189,'[1]Pension Expense Details'!$D$23:$S$1407,14,FALSE)</f>
        <v>113048</v>
      </c>
      <c r="P1189" s="105">
        <f>ROUND((VLOOKUP(D1189,'[1]Schedule of Pension Amounts LW'!$B$15:$AC$1399,28,FALSE)-VLOOKUP(D1189,'[1]Schedule of Pension Amounts LW'!$B$15:$AC$1399,27,FALSE))*'[1]Schedule of Pension Amounts LW'!AD$4,0)+VLOOKUP(D1189,'[1]Schedule of Pension Amounts LW'!$B$15:$AH$1399,33,FALSE)-VLOOKUP(D1189,'[1]Pension Expense Details'!$D$23:$S$1407,15,FALSE)</f>
        <v>69369</v>
      </c>
      <c r="Q1189" s="98">
        <f t="shared" si="78"/>
        <v>2171498</v>
      </c>
      <c r="R1189" s="98">
        <f>ROUND('[1]68_InOutFlowsCurPrdAndPrior'!$D$32*IF(ISNA(VLOOKUP(D1189,'[1]Proportionate Shares'!$D$23:$I$1359,6,FALSE)),0,VLOOKUP(D1189,'[1]Proportionate Shares'!$D$23:$I$1359,6,FALSE)),0)</f>
        <v>9122</v>
      </c>
      <c r="S1189" s="98">
        <f>ROUND('[1]68_InOutFlowsCurPrdAndPrior'!$D$33*IF(ISNA(VLOOKUP(D1189,'[1]Proportionate Shares'!$D$23:$I$1359,6,FALSE)),0,VLOOKUP(D1189,'[1]Proportionate Shares'!$D$23:$I$1359,6,FALSE)),0)</f>
        <v>673705</v>
      </c>
      <c r="T1189" s="98">
        <f>ROUND('[1]68_InOutFlowsCurPrdAndPrior'!$D$35*IF(ISNA(VLOOKUP(D1189,'[1]Proportionate Shares'!$D$23:$I$1359,6,FALSE)),0,VLOOKUP(D1189,'[1]Proportionate Shares'!$D$23:$I$1359,6,FALSE)),0)</f>
        <v>130551</v>
      </c>
      <c r="U1189" s="98">
        <f>VLOOKUP(D1189,'[1]Schedule of Pension Amounts LW'!$B$15:$AS$1399,36,FALSE)</f>
        <v>167656</v>
      </c>
      <c r="V1189" s="99">
        <f t="shared" si="79"/>
        <v>981034</v>
      </c>
      <c r="W1189" s="98">
        <f>ROUND('[1]68_InOutFlowsCurPrdAndPrior'!$F$32*IF(ISNA(VLOOKUP(D1189,'[1]Proportionate Shares'!$D$23:$I$1359,6,FALSE)),0,VLOOKUP(D1189,'[1]Proportionate Shares'!$D$23:$I$1359,6,FALSE)),0)</f>
        <v>75398</v>
      </c>
      <c r="X1189" s="98">
        <f>ROUND('[1]68_InOutFlowsCurPrdAndPrior'!$F$33*IF(ISNA(VLOOKUP(D1189,'[1]Proportionate Shares'!$D$23:$I$1359,6,FALSE)),0,VLOOKUP(D1189,'[1]Proportionate Shares'!$D$23:$I$1359,6,FALSE)),0)</f>
        <v>278407</v>
      </c>
      <c r="Y1189" s="98">
        <f>ROUND('[1]68_InOutFlowsCurPrdAndPrior'!$F$35*IF(ISNA(VLOOKUP(D1189,'[1]Proportionate Shares'!$D$23:$I$1359,6,FALSE)),0,VLOOKUP(D1189,'[1]Proportionate Shares'!$D$23:$I$1359,6,FALSE)),0)</f>
        <v>108747</v>
      </c>
      <c r="Z1189" s="98">
        <f>-VLOOKUP(D1189,'[1]Schedule of Pension Amounts LW'!$B$15:$AS$1399,37,FALSE)</f>
        <v>91333</v>
      </c>
      <c r="AA1189" s="99">
        <f t="shared" si="80"/>
        <v>553885</v>
      </c>
      <c r="AB1189" s="72">
        <f>VLOOKUP(D1189,'[1]Pension Expense Details'!$D$22:$S$1407,16,FALSE)</f>
        <v>214306</v>
      </c>
      <c r="AC1189" s="72">
        <f t="shared" si="81"/>
        <v>218676</v>
      </c>
      <c r="AD1189" s="72">
        <f>VLOOKUP(D1189,'[1]Schedule of Pension Amounts LW'!$B$15:$W$1399,22,FALSE)</f>
        <v>432982</v>
      </c>
    </row>
    <row r="1190" spans="1:30" x14ac:dyDescent="0.3">
      <c r="A1190" s="104"/>
      <c r="B1190" s="33"/>
      <c r="C1190" s="33" t="str">
        <f>VLOOKUP(D1190,'[1]Employer information'!$I$3:$J$1391,2,FALSE)</f>
        <v xml:space="preserve">Public Education                                  </v>
      </c>
      <c r="D1190" s="33" t="str">
        <f>'[1]Schedule of Pension Amounts LW'!B1183</f>
        <v>1154</v>
      </c>
      <c r="E1190" s="33" t="str">
        <f>IF(ISNA(VLOOKUP(D1190,'[1]Proportionate Shares'!$D$23:$G$1400,2,FALSE)),"",VLOOKUP(D1190,'[1]Proportionate Shares'!$D$23:$G$1400,2,FALSE))</f>
        <v>152903</v>
      </c>
      <c r="F1190" s="33" t="str">
        <f>IF(ISNA(VLOOKUP(D1190,'[1]Proportionate Shares'!$D$23:$G$1400,3,FALSE)),"",VLOOKUP(D1190,'[1]Proportionate Shares'!$D$23:$G$1400,3,FALSE))</f>
        <v/>
      </c>
      <c r="G1190" s="34" t="str">
        <f>VLOOKUP(D1190,'[1]Employer information'!$A$3:$B$1390,2,FALSE)</f>
        <v>SLATON ISD</v>
      </c>
      <c r="H1190" s="36">
        <f>IF(ISNA(VLOOKUP(D1190,'[1]Proportionate Shares'!$D$23:$I$1377,6,FALSE)),0,VLOOKUP(D1190,'[1]Proportionate Shares'!$D$23:$I$1377,6,FALSE))</f>
        <v>9.5568137999999995E-5</v>
      </c>
      <c r="I1190" s="105">
        <f>VLOOKUP(D1190,'[1]Schedule of Pension Amounts LW'!$B$15:$E$1399,3,FALSE)</f>
        <v>5375299</v>
      </c>
      <c r="J1190" s="105">
        <f>-IF(ISNA(VLOOKUP(D1190,'[1]Combined Contribution Amounts'!$A$2:$K$1335,5,FALSE)),0,VLOOKUP(D1190,'[1]Combined Contribution Amounts'!$A$2:$K$1335,5,FALSE))</f>
        <v>-334500</v>
      </c>
      <c r="K1190" s="105">
        <f>-IF(ISNA(VLOOKUP(D1190,'[1]Combined Contribution Amounts'!$A$2:$K$1335,7,FALSE)),0,VLOOKUP(D1190,'[1]Combined Contribution Amounts'!$A$2:$K$1335,7,FALSE))+-IF(ISNA(VLOOKUP(D1190,'[1]Combined Contribution Amounts'!$A$2:$K$1335,8,FALSE)),0,VLOOKUP(D1190,'[1]Combined Contribution Amounts'!$A$2:$K$1335,8,FALSE))+-IF(ISNA(VLOOKUP(D1190,'[1]Combined Contribution Amounts'!$A$2:$K$1335,9,FALSE)),0,VLOOKUP(D1190,'[1]Combined Contribution Amounts'!$A$2:$K$1335,9,FALSE))</f>
        <v>0</v>
      </c>
      <c r="L1190" s="105">
        <f>VLOOKUP(D1190,'[1]Pension Expense Details'!$D$23:$S$1407,16,FALSE)</f>
        <v>442626</v>
      </c>
      <c r="M1190" s="105">
        <f>ROUND(('[1]68_InOutFlowsCurPrdAndPriorHist'!$F$28-'[1]68_InOutFlowsCurPrdAndPriorHist'!$F$31)*$H1190,0)-VLOOKUP(D1190,'[1]Pension Expense Details'!$D$23:$S$1407,12,FALSE)</f>
        <v>-79153</v>
      </c>
      <c r="N1190" s="105">
        <f>ROUND(('[1]68_InOutFlowsCurPrdAndPriorHist'!$F$29-'[1]68_InOutFlowsCurPrdAndPriorHist'!$F$32)*$H1190,0)-VLOOKUP(D1190,'[1]Pension Expense Details'!$D$23:$S$1407,13,FALSE)</f>
        <v>-598085</v>
      </c>
      <c r="O1190" s="105">
        <f>ROUND(('[1]68_InOutFlowsCurPrdAndPriorHist'!$F$30-'[1]68_InOutFlowsCurPrdAndPriorHist'!$F$33)*$H1190,0)-VLOOKUP(D1190,'[1]Pension Expense Details'!$D$23:$S$1407,14,FALSE)</f>
        <v>258630</v>
      </c>
      <c r="P1190" s="105">
        <f>ROUND((VLOOKUP(D1190,'[1]Schedule of Pension Amounts LW'!$B$15:$AC$1399,28,FALSE)-VLOOKUP(D1190,'[1]Schedule of Pension Amounts LW'!$B$15:$AC$1399,27,FALSE))*'[1]Schedule of Pension Amounts LW'!AD$4,0)+VLOOKUP(D1190,'[1]Schedule of Pension Amounts LW'!$B$15:$AH$1399,33,FALSE)-VLOOKUP(D1190,'[1]Pension Expense Details'!$D$23:$S$1407,15,FALSE)</f>
        <v>-96886</v>
      </c>
      <c r="Q1190" s="98">
        <f t="shared" si="78"/>
        <v>4967931</v>
      </c>
      <c r="R1190" s="98">
        <f>ROUND('[1]68_InOutFlowsCurPrdAndPrior'!$D$32*IF(ISNA(VLOOKUP(D1190,'[1]Proportionate Shares'!$D$23:$I$1359,6,FALSE)),0,VLOOKUP(D1190,'[1]Proportionate Shares'!$D$23:$I$1359,6,FALSE)),0)</f>
        <v>20870</v>
      </c>
      <c r="S1190" s="98">
        <f>ROUND('[1]68_InOutFlowsCurPrdAndPrior'!$D$33*IF(ISNA(VLOOKUP(D1190,'[1]Proportionate Shares'!$D$23:$I$1359,6,FALSE)),0,VLOOKUP(D1190,'[1]Proportionate Shares'!$D$23:$I$1359,6,FALSE)),0)</f>
        <v>1541296</v>
      </c>
      <c r="T1190" s="98">
        <f>ROUND('[1]68_InOutFlowsCurPrdAndPrior'!$D$35*IF(ISNA(VLOOKUP(D1190,'[1]Proportionate Shares'!$D$23:$I$1359,6,FALSE)),0,VLOOKUP(D1190,'[1]Proportionate Shares'!$D$23:$I$1359,6,FALSE)),0)</f>
        <v>298674</v>
      </c>
      <c r="U1190" s="98">
        <f>VLOOKUP(D1190,'[1]Schedule of Pension Amounts LW'!$B$15:$AS$1399,36,FALSE)</f>
        <v>413304</v>
      </c>
      <c r="V1190" s="99">
        <f t="shared" si="79"/>
        <v>2274144</v>
      </c>
      <c r="W1190" s="98">
        <f>ROUND('[1]68_InOutFlowsCurPrdAndPrior'!$F$32*IF(ISNA(VLOOKUP(D1190,'[1]Proportionate Shares'!$D$23:$I$1359,6,FALSE)),0,VLOOKUP(D1190,'[1]Proportionate Shares'!$D$23:$I$1359,6,FALSE)),0)</f>
        <v>172494</v>
      </c>
      <c r="X1190" s="98">
        <f>ROUND('[1]68_InOutFlowsCurPrdAndPrior'!$F$33*IF(ISNA(VLOOKUP(D1190,'[1]Proportionate Shares'!$D$23:$I$1359,6,FALSE)),0,VLOOKUP(D1190,'[1]Proportionate Shares'!$D$23:$I$1359,6,FALSE)),0)</f>
        <v>636936</v>
      </c>
      <c r="Y1190" s="98">
        <f>ROUND('[1]68_InOutFlowsCurPrdAndPrior'!$F$35*IF(ISNA(VLOOKUP(D1190,'[1]Proportionate Shares'!$D$23:$I$1359,6,FALSE)),0,VLOOKUP(D1190,'[1]Proportionate Shares'!$D$23:$I$1359,6,FALSE)),0)</f>
        <v>248790</v>
      </c>
      <c r="Z1190" s="98">
        <f>-VLOOKUP(D1190,'[1]Schedule of Pension Amounts LW'!$B$15:$AS$1399,37,FALSE)</f>
        <v>210862</v>
      </c>
      <c r="AA1190" s="99">
        <f t="shared" si="80"/>
        <v>1269082</v>
      </c>
      <c r="AB1190" s="72">
        <f>VLOOKUP(D1190,'[1]Pension Expense Details'!$D$22:$S$1407,16,FALSE)</f>
        <v>442626</v>
      </c>
      <c r="AC1190" s="72">
        <f t="shared" si="81"/>
        <v>566211</v>
      </c>
      <c r="AD1190" s="72">
        <f>VLOOKUP(D1190,'[1]Schedule of Pension Amounts LW'!$B$15:$W$1399,22,FALSE)</f>
        <v>1008837</v>
      </c>
    </row>
    <row r="1191" spans="1:30" x14ac:dyDescent="0.3">
      <c r="A1191" s="104"/>
      <c r="B1191" s="33"/>
      <c r="C1191" s="33" t="str">
        <f>VLOOKUP(D1191,'[1]Employer information'!$I$3:$J$1391,2,FALSE)</f>
        <v xml:space="preserve">Public Education                                  </v>
      </c>
      <c r="D1191" s="33" t="str">
        <f>'[1]Schedule of Pension Amounts LW'!B1184</f>
        <v>1155</v>
      </c>
      <c r="E1191" s="33" t="str">
        <f>IF(ISNA(VLOOKUP(D1191,'[1]Proportionate Shares'!$D$23:$G$1400,2,FALSE)),"",VLOOKUP(D1191,'[1]Proportionate Shares'!$D$23:$G$1400,2,FALSE))</f>
        <v>249908</v>
      </c>
      <c r="F1191" s="33" t="str">
        <f>IF(ISNA(VLOOKUP(D1191,'[1]Proportionate Shares'!$D$23:$G$1400,3,FALSE)),"",VLOOKUP(D1191,'[1]Proportionate Shares'!$D$23:$G$1400,3,FALSE))</f>
        <v/>
      </c>
      <c r="G1191" s="34" t="str">
        <f>VLOOKUP(D1191,'[1]Employer information'!$A$3:$B$1390,2,FALSE)</f>
        <v>SLIDELL ISD</v>
      </c>
      <c r="H1191" s="36">
        <f>IF(ISNA(VLOOKUP(D1191,'[1]Proportionate Shares'!$D$23:$I$1377,6,FALSE)),0,VLOOKUP(D1191,'[1]Proportionate Shares'!$D$23:$I$1377,6,FALSE))</f>
        <v>1.1389322E-5</v>
      </c>
      <c r="I1191" s="105">
        <f>VLOOKUP(D1191,'[1]Schedule of Pension Amounts LW'!$B$15:$E$1399,3,FALSE)</f>
        <v>645592</v>
      </c>
      <c r="J1191" s="105">
        <f>-IF(ISNA(VLOOKUP(D1191,'[1]Combined Contribution Amounts'!$A$2:$K$1335,5,FALSE)),0,VLOOKUP(D1191,'[1]Combined Contribution Amounts'!$A$2:$K$1335,5,FALSE))</f>
        <v>-39864</v>
      </c>
      <c r="K1191" s="105">
        <f>-IF(ISNA(VLOOKUP(D1191,'[1]Combined Contribution Amounts'!$A$2:$K$1335,7,FALSE)),0,VLOOKUP(D1191,'[1]Combined Contribution Amounts'!$A$2:$K$1335,7,FALSE))+-IF(ISNA(VLOOKUP(D1191,'[1]Combined Contribution Amounts'!$A$2:$K$1335,8,FALSE)),0,VLOOKUP(D1191,'[1]Combined Contribution Amounts'!$A$2:$K$1335,8,FALSE))+-IF(ISNA(VLOOKUP(D1191,'[1]Combined Contribution Amounts'!$A$2:$K$1335,9,FALSE)),0,VLOOKUP(D1191,'[1]Combined Contribution Amounts'!$A$2:$K$1335,9,FALSE))</f>
        <v>0</v>
      </c>
      <c r="L1191" s="105">
        <f>VLOOKUP(D1191,'[1]Pension Expense Details'!$D$23:$S$1407,16,FALSE)</f>
        <v>51966</v>
      </c>
      <c r="M1191" s="105">
        <f>ROUND(('[1]68_InOutFlowsCurPrdAndPriorHist'!$F$28-'[1]68_InOutFlowsCurPrdAndPriorHist'!$F$31)*$H1191,0)-VLOOKUP(D1191,'[1]Pension Expense Details'!$D$23:$S$1407,12,FALSE)</f>
        <v>-9433</v>
      </c>
      <c r="N1191" s="105">
        <f>ROUND(('[1]68_InOutFlowsCurPrdAndPriorHist'!$F$29-'[1]68_InOutFlowsCurPrdAndPriorHist'!$F$32)*$H1191,0)-VLOOKUP(D1191,'[1]Pension Expense Details'!$D$23:$S$1407,13,FALSE)</f>
        <v>-71277</v>
      </c>
      <c r="O1191" s="105">
        <f>ROUND(('[1]68_InOutFlowsCurPrdAndPriorHist'!$F$30-'[1]68_InOutFlowsCurPrdAndPriorHist'!$F$33)*$H1191,0)-VLOOKUP(D1191,'[1]Pension Expense Details'!$D$23:$S$1407,14,FALSE)</f>
        <v>30822</v>
      </c>
      <c r="P1191" s="105">
        <f>ROUND((VLOOKUP(D1191,'[1]Schedule of Pension Amounts LW'!$B$15:$AC$1399,28,FALSE)-VLOOKUP(D1191,'[1]Schedule of Pension Amounts LW'!$B$15:$AC$1399,27,FALSE))*'[1]Schedule of Pension Amounts LW'!AD$4,0)+VLOOKUP(D1191,'[1]Schedule of Pension Amounts LW'!$B$15:$AH$1399,33,FALSE)-VLOOKUP(D1191,'[1]Pension Expense Details'!$D$23:$S$1407,15,FALSE)</f>
        <v>-15753</v>
      </c>
      <c r="Q1191" s="98">
        <f t="shared" si="78"/>
        <v>592053</v>
      </c>
      <c r="R1191" s="98">
        <f>ROUND('[1]68_InOutFlowsCurPrdAndPrior'!$D$32*IF(ISNA(VLOOKUP(D1191,'[1]Proportionate Shares'!$D$23:$I$1359,6,FALSE)),0,VLOOKUP(D1191,'[1]Proportionate Shares'!$D$23:$I$1359,6,FALSE)),0)</f>
        <v>2487</v>
      </c>
      <c r="S1191" s="98">
        <f>ROUND('[1]68_InOutFlowsCurPrdAndPrior'!$D$33*IF(ISNA(VLOOKUP(D1191,'[1]Proportionate Shares'!$D$23:$I$1359,6,FALSE)),0,VLOOKUP(D1191,'[1]Proportionate Shares'!$D$23:$I$1359,6,FALSE)),0)</f>
        <v>183684</v>
      </c>
      <c r="T1191" s="98">
        <f>ROUND('[1]68_InOutFlowsCurPrdAndPrior'!$D$35*IF(ISNA(VLOOKUP(D1191,'[1]Proportionate Shares'!$D$23:$I$1359,6,FALSE)),0,VLOOKUP(D1191,'[1]Proportionate Shares'!$D$23:$I$1359,6,FALSE)),0)</f>
        <v>35594</v>
      </c>
      <c r="U1191" s="98">
        <f>VLOOKUP(D1191,'[1]Schedule of Pension Amounts LW'!$B$15:$AS$1399,36,FALSE)</f>
        <v>55540</v>
      </c>
      <c r="V1191" s="99">
        <f t="shared" si="79"/>
        <v>277305</v>
      </c>
      <c r="W1191" s="98">
        <f>ROUND('[1]68_InOutFlowsCurPrdAndPrior'!$F$32*IF(ISNA(VLOOKUP(D1191,'[1]Proportionate Shares'!$D$23:$I$1359,6,FALSE)),0,VLOOKUP(D1191,'[1]Proportionate Shares'!$D$23:$I$1359,6,FALSE)),0)</f>
        <v>20557</v>
      </c>
      <c r="X1191" s="98">
        <f>ROUND('[1]68_InOutFlowsCurPrdAndPrior'!$F$33*IF(ISNA(VLOOKUP(D1191,'[1]Proportionate Shares'!$D$23:$I$1359,6,FALSE)),0,VLOOKUP(D1191,'[1]Proportionate Shares'!$D$23:$I$1359,6,FALSE)),0)</f>
        <v>75907</v>
      </c>
      <c r="Y1191" s="98">
        <f>ROUND('[1]68_InOutFlowsCurPrdAndPrior'!$F$35*IF(ISNA(VLOOKUP(D1191,'[1]Proportionate Shares'!$D$23:$I$1359,6,FALSE)),0,VLOOKUP(D1191,'[1]Proportionate Shares'!$D$23:$I$1359,6,FALSE)),0)</f>
        <v>29649</v>
      </c>
      <c r="Z1191" s="98">
        <f>-VLOOKUP(D1191,'[1]Schedule of Pension Amounts LW'!$B$15:$AS$1399,37,FALSE)</f>
        <v>80202</v>
      </c>
      <c r="AA1191" s="99">
        <f t="shared" si="80"/>
        <v>206315</v>
      </c>
      <c r="AB1191" s="72">
        <f>VLOOKUP(D1191,'[1]Pension Expense Details'!$D$22:$S$1407,16,FALSE)</f>
        <v>51966</v>
      </c>
      <c r="AC1191" s="72">
        <f t="shared" si="81"/>
        <v>61853</v>
      </c>
      <c r="AD1191" s="72">
        <f>VLOOKUP(D1191,'[1]Schedule of Pension Amounts LW'!$B$15:$W$1399,22,FALSE)</f>
        <v>113819</v>
      </c>
    </row>
    <row r="1192" spans="1:30" x14ac:dyDescent="0.3">
      <c r="A1192" s="104"/>
      <c r="B1192" s="33"/>
      <c r="C1192" s="33" t="str">
        <f>VLOOKUP(D1192,'[1]Employer information'!$I$3:$J$1391,2,FALSE)</f>
        <v xml:space="preserve">Public Education                                  </v>
      </c>
      <c r="D1192" s="33" t="str">
        <f>'[1]Schedule of Pension Amounts LW'!B1185</f>
        <v>1792</v>
      </c>
      <c r="E1192" s="33" t="str">
        <f>IF(ISNA(VLOOKUP(D1192,'[1]Proportionate Shares'!$D$23:$G$1400,2,FALSE)),"",VLOOKUP(D1192,'[1]Proportionate Shares'!$D$23:$G$1400,2,FALSE))</f>
        <v>001909</v>
      </c>
      <c r="F1192" s="33" t="str">
        <f>IF(ISNA(VLOOKUP(D1192,'[1]Proportionate Shares'!$D$23:$G$1400,3,FALSE)),"",VLOOKUP(D1192,'[1]Proportionate Shares'!$D$23:$G$1400,3,FALSE))</f>
        <v/>
      </c>
      <c r="G1192" s="34" t="str">
        <f>VLOOKUP(D1192,'[1]Employer information'!$A$3:$B$1390,2,FALSE)</f>
        <v>SLOCUM ISD</v>
      </c>
      <c r="H1192" s="36">
        <f>IF(ISNA(VLOOKUP(D1192,'[1]Proportionate Shares'!$D$23:$I$1377,6,FALSE)),0,VLOOKUP(D1192,'[1]Proportionate Shares'!$D$23:$I$1377,6,FALSE))</f>
        <v>1.8654499999999999E-5</v>
      </c>
      <c r="I1192" s="105">
        <f>VLOOKUP(D1192,'[1]Schedule of Pension Amounts LW'!$B$15:$E$1399,3,FALSE)</f>
        <v>1015216</v>
      </c>
      <c r="J1192" s="105">
        <f>-IF(ISNA(VLOOKUP(D1192,'[1]Combined Contribution Amounts'!$A$2:$K$1335,5,FALSE)),0,VLOOKUP(D1192,'[1]Combined Contribution Amounts'!$A$2:$K$1335,5,FALSE))</f>
        <v>-65293</v>
      </c>
      <c r="K1192" s="105">
        <f>-IF(ISNA(VLOOKUP(D1192,'[1]Combined Contribution Amounts'!$A$2:$K$1335,7,FALSE)),0,VLOOKUP(D1192,'[1]Combined Contribution Amounts'!$A$2:$K$1335,7,FALSE))+-IF(ISNA(VLOOKUP(D1192,'[1]Combined Contribution Amounts'!$A$2:$K$1335,8,FALSE)),0,VLOOKUP(D1192,'[1]Combined Contribution Amounts'!$A$2:$K$1335,8,FALSE))+-IF(ISNA(VLOOKUP(D1192,'[1]Combined Contribution Amounts'!$A$2:$K$1335,9,FALSE)),0,VLOOKUP(D1192,'[1]Combined Contribution Amounts'!$A$2:$K$1335,9,FALSE))</f>
        <v>0</v>
      </c>
      <c r="L1192" s="105">
        <f>VLOOKUP(D1192,'[1]Pension Expense Details'!$D$23:$S$1407,16,FALSE)</f>
        <v>91747</v>
      </c>
      <c r="M1192" s="105">
        <f>ROUND(('[1]68_InOutFlowsCurPrdAndPriorHist'!$F$28-'[1]68_InOutFlowsCurPrdAndPriorHist'!$F$31)*$H1192,0)-VLOOKUP(D1192,'[1]Pension Expense Details'!$D$23:$S$1407,12,FALSE)</f>
        <v>-15451</v>
      </c>
      <c r="N1192" s="105">
        <f>ROUND(('[1]68_InOutFlowsCurPrdAndPriorHist'!$F$29-'[1]68_InOutFlowsCurPrdAndPriorHist'!$F$32)*$H1192,0)-VLOOKUP(D1192,'[1]Pension Expense Details'!$D$23:$S$1407,13,FALSE)</f>
        <v>-116744</v>
      </c>
      <c r="O1192" s="105">
        <f>ROUND(('[1]68_InOutFlowsCurPrdAndPriorHist'!$F$30-'[1]68_InOutFlowsCurPrdAndPriorHist'!$F$33)*$H1192,0)-VLOOKUP(D1192,'[1]Pension Expense Details'!$D$23:$S$1407,14,FALSE)</f>
        <v>50483</v>
      </c>
      <c r="P1192" s="105">
        <f>ROUND((VLOOKUP(D1192,'[1]Schedule of Pension Amounts LW'!$B$15:$AC$1399,28,FALSE)-VLOOKUP(D1192,'[1]Schedule of Pension Amounts LW'!$B$15:$AC$1399,27,FALSE))*'[1]Schedule of Pension Amounts LW'!AD$4,0)+VLOOKUP(D1192,'[1]Schedule of Pension Amounts LW'!$B$15:$AH$1399,33,FALSE)-VLOOKUP(D1192,'[1]Pension Expense Details'!$D$23:$S$1407,15,FALSE)</f>
        <v>9761</v>
      </c>
      <c r="Q1192" s="98">
        <f t="shared" si="78"/>
        <v>969719</v>
      </c>
      <c r="R1192" s="98">
        <f>ROUND('[1]68_InOutFlowsCurPrdAndPrior'!$D$32*IF(ISNA(VLOOKUP(D1192,'[1]Proportionate Shares'!$D$23:$I$1359,6,FALSE)),0,VLOOKUP(D1192,'[1]Proportionate Shares'!$D$23:$I$1359,6,FALSE)),0)</f>
        <v>4074</v>
      </c>
      <c r="S1192" s="98">
        <f>ROUND('[1]68_InOutFlowsCurPrdAndPrior'!$D$33*IF(ISNA(VLOOKUP(D1192,'[1]Proportionate Shares'!$D$23:$I$1359,6,FALSE)),0,VLOOKUP(D1192,'[1]Proportionate Shares'!$D$23:$I$1359,6,FALSE)),0)</f>
        <v>300855</v>
      </c>
      <c r="T1192" s="98">
        <f>ROUND('[1]68_InOutFlowsCurPrdAndPrior'!$D$35*IF(ISNA(VLOOKUP(D1192,'[1]Proportionate Shares'!$D$23:$I$1359,6,FALSE)),0,VLOOKUP(D1192,'[1]Proportionate Shares'!$D$23:$I$1359,6,FALSE)),0)</f>
        <v>58300</v>
      </c>
      <c r="U1192" s="98">
        <f>VLOOKUP(D1192,'[1]Schedule of Pension Amounts LW'!$B$15:$AS$1399,36,FALSE)</f>
        <v>130672</v>
      </c>
      <c r="V1192" s="99">
        <f t="shared" si="79"/>
        <v>493901</v>
      </c>
      <c r="W1192" s="98">
        <f>ROUND('[1]68_InOutFlowsCurPrdAndPrior'!$F$32*IF(ISNA(VLOOKUP(D1192,'[1]Proportionate Shares'!$D$23:$I$1359,6,FALSE)),0,VLOOKUP(D1192,'[1]Proportionate Shares'!$D$23:$I$1359,6,FALSE)),0)</f>
        <v>33670</v>
      </c>
      <c r="X1192" s="98">
        <f>ROUND('[1]68_InOutFlowsCurPrdAndPrior'!$F$33*IF(ISNA(VLOOKUP(D1192,'[1]Proportionate Shares'!$D$23:$I$1359,6,FALSE)),0,VLOOKUP(D1192,'[1]Proportionate Shares'!$D$23:$I$1359,6,FALSE)),0)</f>
        <v>124327</v>
      </c>
      <c r="Y1192" s="98">
        <f>ROUND('[1]68_InOutFlowsCurPrdAndPrior'!$F$35*IF(ISNA(VLOOKUP(D1192,'[1]Proportionate Shares'!$D$23:$I$1359,6,FALSE)),0,VLOOKUP(D1192,'[1]Proportionate Shares'!$D$23:$I$1359,6,FALSE)),0)</f>
        <v>48563</v>
      </c>
      <c r="Z1192" s="98">
        <f>-VLOOKUP(D1192,'[1]Schedule of Pension Amounts LW'!$B$15:$AS$1399,37,FALSE)</f>
        <v>11403</v>
      </c>
      <c r="AA1192" s="99">
        <f t="shared" si="80"/>
        <v>217963</v>
      </c>
      <c r="AB1192" s="72">
        <f>VLOOKUP(D1192,'[1]Pension Expense Details'!$D$22:$S$1407,16,FALSE)</f>
        <v>91747</v>
      </c>
      <c r="AC1192" s="72">
        <f t="shared" si="81"/>
        <v>132171</v>
      </c>
      <c r="AD1192" s="72">
        <f>VLOOKUP(D1192,'[1]Schedule of Pension Amounts LW'!$B$15:$W$1399,22,FALSE)</f>
        <v>223918</v>
      </c>
    </row>
    <row r="1193" spans="1:30" x14ac:dyDescent="0.3">
      <c r="A1193" s="104"/>
      <c r="B1193" s="33"/>
      <c r="C1193" s="33" t="str">
        <f>VLOOKUP(D1193,'[1]Employer information'!$I$3:$J$1391,2,FALSE)</f>
        <v xml:space="preserve">Public Education                                  </v>
      </c>
      <c r="D1193" s="33" t="str">
        <f>'[1]Schedule of Pension Amounts LW'!B1186</f>
        <v>1159</v>
      </c>
      <c r="E1193" s="33" t="str">
        <f>IF(ISNA(VLOOKUP(D1193,'[1]Proportionate Shares'!$D$23:$G$1400,2,FALSE)),"",VLOOKUP(D1193,'[1]Proportionate Shares'!$D$23:$G$1400,2,FALSE))</f>
        <v>011904</v>
      </c>
      <c r="F1193" s="33" t="str">
        <f>IF(ISNA(VLOOKUP(D1193,'[1]Proportionate Shares'!$D$23:$G$1400,3,FALSE)),"",VLOOKUP(D1193,'[1]Proportionate Shares'!$D$23:$G$1400,3,FALSE))</f>
        <v/>
      </c>
      <c r="G1193" s="34" t="str">
        <f>VLOOKUP(D1193,'[1]Employer information'!$A$3:$B$1390,2,FALSE)</f>
        <v>SMITHVILLE ISD</v>
      </c>
      <c r="H1193" s="36">
        <f>IF(ISNA(VLOOKUP(D1193,'[1]Proportionate Shares'!$D$23:$I$1377,6,FALSE)),0,VLOOKUP(D1193,'[1]Proportionate Shares'!$D$23:$I$1377,6,FALSE))</f>
        <v>9.350878E-5</v>
      </c>
      <c r="I1193" s="105">
        <f>VLOOKUP(D1193,'[1]Schedule of Pension Amounts LW'!$B$15:$E$1399,3,FALSE)</f>
        <v>5162253</v>
      </c>
      <c r="J1193" s="105">
        <f>-IF(ISNA(VLOOKUP(D1193,'[1]Combined Contribution Amounts'!$A$2:$K$1335,5,FALSE)),0,VLOOKUP(D1193,'[1]Combined Contribution Amounts'!$A$2:$K$1335,5,FALSE))</f>
        <v>-327292</v>
      </c>
      <c r="K1193" s="105">
        <f>-IF(ISNA(VLOOKUP(D1193,'[1]Combined Contribution Amounts'!$A$2:$K$1335,7,FALSE)),0,VLOOKUP(D1193,'[1]Combined Contribution Amounts'!$A$2:$K$1335,7,FALSE))+-IF(ISNA(VLOOKUP(D1193,'[1]Combined Contribution Amounts'!$A$2:$K$1335,8,FALSE)),0,VLOOKUP(D1193,'[1]Combined Contribution Amounts'!$A$2:$K$1335,8,FALSE))+-IF(ISNA(VLOOKUP(D1193,'[1]Combined Contribution Amounts'!$A$2:$K$1335,9,FALSE)),0,VLOOKUP(D1193,'[1]Combined Contribution Amounts'!$A$2:$K$1335,9,FALSE))</f>
        <v>0</v>
      </c>
      <c r="L1193" s="105">
        <f>VLOOKUP(D1193,'[1]Pension Expense Details'!$D$23:$S$1407,16,FALSE)</f>
        <v>448366</v>
      </c>
      <c r="M1193" s="105">
        <f>ROUND(('[1]68_InOutFlowsCurPrdAndPriorHist'!$F$28-'[1]68_InOutFlowsCurPrdAndPriorHist'!$F$31)*$H1193,0)-VLOOKUP(D1193,'[1]Pension Expense Details'!$D$23:$S$1407,12,FALSE)</f>
        <v>-77447</v>
      </c>
      <c r="N1193" s="105">
        <f>ROUND(('[1]68_InOutFlowsCurPrdAndPriorHist'!$F$29-'[1]68_InOutFlowsCurPrdAndPriorHist'!$F$32)*$H1193,0)-VLOOKUP(D1193,'[1]Pension Expense Details'!$D$23:$S$1407,13,FALSE)</f>
        <v>-585197</v>
      </c>
      <c r="O1193" s="105">
        <f>ROUND(('[1]68_InOutFlowsCurPrdAndPriorHist'!$F$30-'[1]68_InOutFlowsCurPrdAndPriorHist'!$F$33)*$H1193,0)-VLOOKUP(D1193,'[1]Pension Expense Details'!$D$23:$S$1407,14,FALSE)</f>
        <v>253058</v>
      </c>
      <c r="P1193" s="105">
        <f>ROUND((VLOOKUP(D1193,'[1]Schedule of Pension Amounts LW'!$B$15:$AC$1399,28,FALSE)-VLOOKUP(D1193,'[1]Schedule of Pension Amounts LW'!$B$15:$AC$1399,27,FALSE))*'[1]Schedule of Pension Amounts LW'!AD$4,0)+VLOOKUP(D1193,'[1]Schedule of Pension Amounts LW'!$B$15:$AH$1399,33,FALSE)-VLOOKUP(D1193,'[1]Pension Expense Details'!$D$23:$S$1407,15,FALSE)</f>
        <v>-12862</v>
      </c>
      <c r="Q1193" s="98">
        <f t="shared" si="78"/>
        <v>4860879</v>
      </c>
      <c r="R1193" s="98">
        <f>ROUND('[1]68_InOutFlowsCurPrdAndPrior'!$D$32*IF(ISNA(VLOOKUP(D1193,'[1]Proportionate Shares'!$D$23:$I$1359,6,FALSE)),0,VLOOKUP(D1193,'[1]Proportionate Shares'!$D$23:$I$1359,6,FALSE)),0)</f>
        <v>20420</v>
      </c>
      <c r="S1193" s="98">
        <f>ROUND('[1]68_InOutFlowsCurPrdAndPrior'!$D$33*IF(ISNA(VLOOKUP(D1193,'[1]Proportionate Shares'!$D$23:$I$1359,6,FALSE)),0,VLOOKUP(D1193,'[1]Proportionate Shares'!$D$23:$I$1359,6,FALSE)),0)</f>
        <v>1508083</v>
      </c>
      <c r="T1193" s="98">
        <f>ROUND('[1]68_InOutFlowsCurPrdAndPrior'!$D$35*IF(ISNA(VLOOKUP(D1193,'[1]Proportionate Shares'!$D$23:$I$1359,6,FALSE)),0,VLOOKUP(D1193,'[1]Proportionate Shares'!$D$23:$I$1359,6,FALSE)),0)</f>
        <v>292238</v>
      </c>
      <c r="U1193" s="98">
        <f>VLOOKUP(D1193,'[1]Schedule of Pension Amounts LW'!$B$15:$AS$1399,36,FALSE)</f>
        <v>376855</v>
      </c>
      <c r="V1193" s="99">
        <f t="shared" si="79"/>
        <v>2197596</v>
      </c>
      <c r="W1193" s="98">
        <f>ROUND('[1]68_InOutFlowsCurPrdAndPrior'!$F$32*IF(ISNA(VLOOKUP(D1193,'[1]Proportionate Shares'!$D$23:$I$1359,6,FALSE)),0,VLOOKUP(D1193,'[1]Proportionate Shares'!$D$23:$I$1359,6,FALSE)),0)</f>
        <v>168777</v>
      </c>
      <c r="X1193" s="98">
        <f>ROUND('[1]68_InOutFlowsCurPrdAndPrior'!$F$33*IF(ISNA(VLOOKUP(D1193,'[1]Proportionate Shares'!$D$23:$I$1359,6,FALSE)),0,VLOOKUP(D1193,'[1]Proportionate Shares'!$D$23:$I$1359,6,FALSE)),0)</f>
        <v>623211</v>
      </c>
      <c r="Y1193" s="98">
        <f>ROUND('[1]68_InOutFlowsCurPrdAndPrior'!$F$35*IF(ISNA(VLOOKUP(D1193,'[1]Proportionate Shares'!$D$23:$I$1359,6,FALSE)),0,VLOOKUP(D1193,'[1]Proportionate Shares'!$D$23:$I$1359,6,FALSE)),0)</f>
        <v>243429</v>
      </c>
      <c r="Z1193" s="98">
        <f>-VLOOKUP(D1193,'[1]Schedule of Pension Amounts LW'!$B$15:$AS$1399,37,FALSE)</f>
        <v>80330</v>
      </c>
      <c r="AA1193" s="99">
        <f t="shared" si="80"/>
        <v>1115747</v>
      </c>
      <c r="AB1193" s="72">
        <f>VLOOKUP(D1193,'[1]Pension Expense Details'!$D$22:$S$1407,16,FALSE)</f>
        <v>448366</v>
      </c>
      <c r="AC1193" s="72">
        <f t="shared" si="81"/>
        <v>575107</v>
      </c>
      <c r="AD1193" s="72">
        <f>VLOOKUP(D1193,'[1]Schedule of Pension Amounts LW'!$B$15:$W$1399,22,FALSE)</f>
        <v>1023473</v>
      </c>
    </row>
    <row r="1194" spans="1:30" x14ac:dyDescent="0.3">
      <c r="A1194" s="104"/>
      <c r="B1194" s="33"/>
      <c r="C1194" s="33" t="str">
        <f>VLOOKUP(D1194,'[1]Employer information'!$I$3:$J$1391,2,FALSE)</f>
        <v xml:space="preserve">Public Education                                  </v>
      </c>
      <c r="D1194" s="33" t="str">
        <f>'[1]Schedule of Pension Amounts LW'!B1187</f>
        <v>1160</v>
      </c>
      <c r="E1194" s="33" t="str">
        <f>IF(ISNA(VLOOKUP(D1194,'[1]Proportionate Shares'!$D$23:$G$1400,2,FALSE)),"",VLOOKUP(D1194,'[1]Proportionate Shares'!$D$23:$G$1400,2,FALSE))</f>
        <v>110906</v>
      </c>
      <c r="F1194" s="33" t="str">
        <f>IF(ISNA(VLOOKUP(D1194,'[1]Proportionate Shares'!$D$23:$G$1400,3,FALSE)),"",VLOOKUP(D1194,'[1]Proportionate Shares'!$D$23:$G$1400,3,FALSE))</f>
        <v/>
      </c>
      <c r="G1194" s="34" t="str">
        <f>VLOOKUP(D1194,'[1]Employer information'!$A$3:$B$1390,2,FALSE)</f>
        <v>SMYER ISD</v>
      </c>
      <c r="H1194" s="36">
        <f>IF(ISNA(VLOOKUP(D1194,'[1]Proportionate Shares'!$D$23:$I$1377,6,FALSE)),0,VLOOKUP(D1194,'[1]Proportionate Shares'!$D$23:$I$1377,6,FALSE))</f>
        <v>2.1148985999999999E-5</v>
      </c>
      <c r="I1194" s="105">
        <f>VLOOKUP(D1194,'[1]Schedule of Pension Amounts LW'!$B$15:$E$1399,3,FALSE)</f>
        <v>1363616</v>
      </c>
      <c r="J1194" s="105">
        <f>-IF(ISNA(VLOOKUP(D1194,'[1]Combined Contribution Amounts'!$A$2:$K$1335,5,FALSE)),0,VLOOKUP(D1194,'[1]Combined Contribution Amounts'!$A$2:$K$1335,5,FALSE))</f>
        <v>-74024</v>
      </c>
      <c r="K1194" s="105">
        <f>-IF(ISNA(VLOOKUP(D1194,'[1]Combined Contribution Amounts'!$A$2:$K$1335,7,FALSE)),0,VLOOKUP(D1194,'[1]Combined Contribution Amounts'!$A$2:$K$1335,7,FALSE))+-IF(ISNA(VLOOKUP(D1194,'[1]Combined Contribution Amounts'!$A$2:$K$1335,8,FALSE)),0,VLOOKUP(D1194,'[1]Combined Contribution Amounts'!$A$2:$K$1335,8,FALSE))+-IF(ISNA(VLOOKUP(D1194,'[1]Combined Contribution Amounts'!$A$2:$K$1335,9,FALSE)),0,VLOOKUP(D1194,'[1]Combined Contribution Amounts'!$A$2:$K$1335,9,FALSE))</f>
        <v>0</v>
      </c>
      <c r="L1194" s="105">
        <f>VLOOKUP(D1194,'[1]Pension Expense Details'!$D$23:$S$1407,16,FALSE)</f>
        <v>70591</v>
      </c>
      <c r="M1194" s="105">
        <f>ROUND(('[1]68_InOutFlowsCurPrdAndPriorHist'!$F$28-'[1]68_InOutFlowsCurPrdAndPriorHist'!$F$31)*$H1194,0)-VLOOKUP(D1194,'[1]Pension Expense Details'!$D$23:$S$1407,12,FALSE)</f>
        <v>-17516</v>
      </c>
      <c r="N1194" s="105">
        <f>ROUND(('[1]68_InOutFlowsCurPrdAndPriorHist'!$F$29-'[1]68_InOutFlowsCurPrdAndPriorHist'!$F$32)*$H1194,0)-VLOOKUP(D1194,'[1]Pension Expense Details'!$D$23:$S$1407,13,FALSE)</f>
        <v>-132355</v>
      </c>
      <c r="O1194" s="105">
        <f>ROUND(('[1]68_InOutFlowsCurPrdAndPriorHist'!$F$30-'[1]68_InOutFlowsCurPrdAndPriorHist'!$F$33)*$H1194,0)-VLOOKUP(D1194,'[1]Pension Expense Details'!$D$23:$S$1407,14,FALSE)</f>
        <v>57234</v>
      </c>
      <c r="P1194" s="105">
        <f>ROUND((VLOOKUP(D1194,'[1]Schedule of Pension Amounts LW'!$B$15:$AC$1399,28,FALSE)-VLOOKUP(D1194,'[1]Schedule of Pension Amounts LW'!$B$15:$AC$1399,27,FALSE))*'[1]Schedule of Pension Amounts LW'!AD$4,0)+VLOOKUP(D1194,'[1]Schedule of Pension Amounts LW'!$B$15:$AH$1399,33,FALSE)-VLOOKUP(D1194,'[1]Pension Expense Details'!$D$23:$S$1407,15,FALSE)</f>
        <v>-168156</v>
      </c>
      <c r="Q1194" s="98">
        <f t="shared" si="78"/>
        <v>1099390</v>
      </c>
      <c r="R1194" s="98">
        <f>ROUND('[1]68_InOutFlowsCurPrdAndPrior'!$D$32*IF(ISNA(VLOOKUP(D1194,'[1]Proportionate Shares'!$D$23:$I$1359,6,FALSE)),0,VLOOKUP(D1194,'[1]Proportionate Shares'!$D$23:$I$1359,6,FALSE)),0)</f>
        <v>4618</v>
      </c>
      <c r="S1194" s="98">
        <f>ROUND('[1]68_InOutFlowsCurPrdAndPrior'!$D$33*IF(ISNA(VLOOKUP(D1194,'[1]Proportionate Shares'!$D$23:$I$1359,6,FALSE)),0,VLOOKUP(D1194,'[1]Proportionate Shares'!$D$23:$I$1359,6,FALSE)),0)</f>
        <v>341085</v>
      </c>
      <c r="T1194" s="98">
        <f>ROUND('[1]68_InOutFlowsCurPrdAndPrior'!$D$35*IF(ISNA(VLOOKUP(D1194,'[1]Proportionate Shares'!$D$23:$I$1359,6,FALSE)),0,VLOOKUP(D1194,'[1]Proportionate Shares'!$D$23:$I$1359,6,FALSE)),0)</f>
        <v>66096</v>
      </c>
      <c r="U1194" s="98">
        <f>VLOOKUP(D1194,'[1]Schedule of Pension Amounts LW'!$B$15:$AS$1399,36,FALSE)</f>
        <v>129498</v>
      </c>
      <c r="V1194" s="99">
        <f t="shared" si="79"/>
        <v>541297</v>
      </c>
      <c r="W1194" s="98">
        <f>ROUND('[1]68_InOutFlowsCurPrdAndPrior'!$F$32*IF(ISNA(VLOOKUP(D1194,'[1]Proportionate Shares'!$D$23:$I$1359,6,FALSE)),0,VLOOKUP(D1194,'[1]Proportionate Shares'!$D$23:$I$1359,6,FALSE)),0)</f>
        <v>38173</v>
      </c>
      <c r="X1194" s="98">
        <f>ROUND('[1]68_InOutFlowsCurPrdAndPrior'!$F$33*IF(ISNA(VLOOKUP(D1194,'[1]Proportionate Shares'!$D$23:$I$1359,6,FALSE)),0,VLOOKUP(D1194,'[1]Proportionate Shares'!$D$23:$I$1359,6,FALSE)),0)</f>
        <v>140952</v>
      </c>
      <c r="Y1194" s="98">
        <f>ROUND('[1]68_InOutFlowsCurPrdAndPrior'!$F$35*IF(ISNA(VLOOKUP(D1194,'[1]Proportionate Shares'!$D$23:$I$1359,6,FALSE)),0,VLOOKUP(D1194,'[1]Proportionate Shares'!$D$23:$I$1359,6,FALSE)),0)</f>
        <v>55057</v>
      </c>
      <c r="Z1194" s="98">
        <f>-VLOOKUP(D1194,'[1]Schedule of Pension Amounts LW'!$B$15:$AS$1399,37,FALSE)</f>
        <v>122554</v>
      </c>
      <c r="AA1194" s="99">
        <f t="shared" si="80"/>
        <v>356736</v>
      </c>
      <c r="AB1194" s="72">
        <f>VLOOKUP(D1194,'[1]Pension Expense Details'!$D$22:$S$1407,16,FALSE)</f>
        <v>70591</v>
      </c>
      <c r="AC1194" s="72">
        <f t="shared" si="81"/>
        <v>161709</v>
      </c>
      <c r="AD1194" s="72">
        <f>VLOOKUP(D1194,'[1]Schedule of Pension Amounts LW'!$B$15:$W$1399,22,FALSE)</f>
        <v>232300</v>
      </c>
    </row>
    <row r="1195" spans="1:30" x14ac:dyDescent="0.3">
      <c r="A1195" s="104"/>
      <c r="B1195" s="33"/>
      <c r="C1195" s="33" t="str">
        <f>VLOOKUP(D1195,'[1]Employer information'!$I$3:$J$1391,2,FALSE)</f>
        <v xml:space="preserve">Public Education                                  </v>
      </c>
      <c r="D1195" s="33" t="str">
        <f>'[1]Schedule of Pension Amounts LW'!B1188</f>
        <v>1576</v>
      </c>
      <c r="E1195" s="33" t="str">
        <f>IF(ISNA(VLOOKUP(D1195,'[1]Proportionate Shares'!$D$23:$G$1400,2,FALSE)),"",VLOOKUP(D1195,'[1]Proportionate Shares'!$D$23:$G$1400,2,FALSE))</f>
        <v>026903</v>
      </c>
      <c r="F1195" s="33" t="str">
        <f>IF(ISNA(VLOOKUP(D1195,'[1]Proportionate Shares'!$D$23:$G$1400,3,FALSE)),"",VLOOKUP(D1195,'[1]Proportionate Shares'!$D$23:$G$1400,3,FALSE))</f>
        <v/>
      </c>
      <c r="G1195" s="34" t="str">
        <f>VLOOKUP(D1195,'[1]Employer information'!$A$3:$B$1390,2,FALSE)</f>
        <v>SNOOK ISD</v>
      </c>
      <c r="H1195" s="36">
        <f>IF(ISNA(VLOOKUP(D1195,'[1]Proportionate Shares'!$D$23:$I$1377,6,FALSE)),0,VLOOKUP(D1195,'[1]Proportionate Shares'!$D$23:$I$1377,6,FALSE))</f>
        <v>3.0348669000000002E-5</v>
      </c>
      <c r="I1195" s="105">
        <f>VLOOKUP(D1195,'[1]Schedule of Pension Amounts LW'!$B$15:$E$1399,3,FALSE)</f>
        <v>1702163</v>
      </c>
      <c r="J1195" s="105">
        <f>-IF(ISNA(VLOOKUP(D1195,'[1]Combined Contribution Amounts'!$A$2:$K$1335,5,FALSE)),0,VLOOKUP(D1195,'[1]Combined Contribution Amounts'!$A$2:$K$1335,5,FALSE))</f>
        <v>-106224</v>
      </c>
      <c r="K1195" s="105">
        <f>-IF(ISNA(VLOOKUP(D1195,'[1]Combined Contribution Amounts'!$A$2:$K$1335,7,FALSE)),0,VLOOKUP(D1195,'[1]Combined Contribution Amounts'!$A$2:$K$1335,7,FALSE))+-IF(ISNA(VLOOKUP(D1195,'[1]Combined Contribution Amounts'!$A$2:$K$1335,8,FALSE)),0,VLOOKUP(D1195,'[1]Combined Contribution Amounts'!$A$2:$K$1335,8,FALSE))+-IF(ISNA(VLOOKUP(D1195,'[1]Combined Contribution Amounts'!$A$2:$K$1335,9,FALSE)),0,VLOOKUP(D1195,'[1]Combined Contribution Amounts'!$A$2:$K$1335,9,FALSE))</f>
        <v>0</v>
      </c>
      <c r="L1195" s="105">
        <f>VLOOKUP(D1195,'[1]Pension Expense Details'!$D$23:$S$1407,16,FALSE)</f>
        <v>141316</v>
      </c>
      <c r="M1195" s="105">
        <f>ROUND(('[1]68_InOutFlowsCurPrdAndPriorHist'!$F$28-'[1]68_InOutFlowsCurPrdAndPriorHist'!$F$31)*$H1195,0)-VLOOKUP(D1195,'[1]Pension Expense Details'!$D$23:$S$1407,12,FALSE)</f>
        <v>-25135</v>
      </c>
      <c r="N1195" s="105">
        <f>ROUND(('[1]68_InOutFlowsCurPrdAndPriorHist'!$F$29-'[1]68_InOutFlowsCurPrdAndPriorHist'!$F$32)*$H1195,0)-VLOOKUP(D1195,'[1]Pension Expense Details'!$D$23:$S$1407,13,FALSE)</f>
        <v>-189928</v>
      </c>
      <c r="O1195" s="105">
        <f>ROUND(('[1]68_InOutFlowsCurPrdAndPriorHist'!$F$30-'[1]68_InOutFlowsCurPrdAndPriorHist'!$F$33)*$H1195,0)-VLOOKUP(D1195,'[1]Pension Expense Details'!$D$23:$S$1407,14,FALSE)</f>
        <v>82131</v>
      </c>
      <c r="P1195" s="105">
        <f>ROUND((VLOOKUP(D1195,'[1]Schedule of Pension Amounts LW'!$B$15:$AC$1399,28,FALSE)-VLOOKUP(D1195,'[1]Schedule of Pension Amounts LW'!$B$15:$AC$1399,27,FALSE))*'[1]Schedule of Pension Amounts LW'!AD$4,0)+VLOOKUP(D1195,'[1]Schedule of Pension Amounts LW'!$B$15:$AH$1399,33,FALSE)-VLOOKUP(D1195,'[1]Pension Expense Details'!$D$23:$S$1407,15,FALSE)</f>
        <v>-26704</v>
      </c>
      <c r="Q1195" s="98">
        <f t="shared" si="78"/>
        <v>1577619</v>
      </c>
      <c r="R1195" s="98">
        <f>ROUND('[1]68_InOutFlowsCurPrdAndPrior'!$D$32*IF(ISNA(VLOOKUP(D1195,'[1]Proportionate Shares'!$D$23:$I$1359,6,FALSE)),0,VLOOKUP(D1195,'[1]Proportionate Shares'!$D$23:$I$1359,6,FALSE)),0)</f>
        <v>6627</v>
      </c>
      <c r="S1195" s="98">
        <f>ROUND('[1]68_InOutFlowsCurPrdAndPrior'!$D$33*IF(ISNA(VLOOKUP(D1195,'[1]Proportionate Shares'!$D$23:$I$1359,6,FALSE)),0,VLOOKUP(D1195,'[1]Proportionate Shares'!$D$23:$I$1359,6,FALSE)),0)</f>
        <v>489455</v>
      </c>
      <c r="T1195" s="98">
        <f>ROUND('[1]68_InOutFlowsCurPrdAndPrior'!$D$35*IF(ISNA(VLOOKUP(D1195,'[1]Proportionate Shares'!$D$23:$I$1359,6,FALSE)),0,VLOOKUP(D1195,'[1]Proportionate Shares'!$D$23:$I$1359,6,FALSE)),0)</f>
        <v>94847</v>
      </c>
      <c r="U1195" s="98">
        <f>VLOOKUP(D1195,'[1]Schedule of Pension Amounts LW'!$B$15:$AS$1399,36,FALSE)</f>
        <v>205556</v>
      </c>
      <c r="V1195" s="99">
        <f t="shared" si="79"/>
        <v>796485</v>
      </c>
      <c r="W1195" s="98">
        <f>ROUND('[1]68_InOutFlowsCurPrdAndPrior'!$F$32*IF(ISNA(VLOOKUP(D1195,'[1]Proportionate Shares'!$D$23:$I$1359,6,FALSE)),0,VLOOKUP(D1195,'[1]Proportionate Shares'!$D$23:$I$1359,6,FALSE)),0)</f>
        <v>54777</v>
      </c>
      <c r="X1195" s="98">
        <f>ROUND('[1]68_InOutFlowsCurPrdAndPrior'!$F$33*IF(ISNA(VLOOKUP(D1195,'[1]Proportionate Shares'!$D$23:$I$1359,6,FALSE)),0,VLOOKUP(D1195,'[1]Proportionate Shares'!$D$23:$I$1359,6,FALSE)),0)</f>
        <v>202266</v>
      </c>
      <c r="Y1195" s="98">
        <f>ROUND('[1]68_InOutFlowsCurPrdAndPrior'!$F$35*IF(ISNA(VLOOKUP(D1195,'[1]Proportionate Shares'!$D$23:$I$1359,6,FALSE)),0,VLOOKUP(D1195,'[1]Proportionate Shares'!$D$23:$I$1359,6,FALSE)),0)</f>
        <v>79006</v>
      </c>
      <c r="Z1195" s="98">
        <f>-VLOOKUP(D1195,'[1]Schedule of Pension Amounts LW'!$B$15:$AS$1399,37,FALSE)</f>
        <v>18826</v>
      </c>
      <c r="AA1195" s="99">
        <f t="shared" si="80"/>
        <v>354875</v>
      </c>
      <c r="AB1195" s="72">
        <f>VLOOKUP(D1195,'[1]Pension Expense Details'!$D$22:$S$1407,16,FALSE)</f>
        <v>141316</v>
      </c>
      <c r="AC1195" s="72">
        <f t="shared" si="81"/>
        <v>207407</v>
      </c>
      <c r="AD1195" s="72">
        <f>VLOOKUP(D1195,'[1]Schedule of Pension Amounts LW'!$B$15:$W$1399,22,FALSE)</f>
        <v>348723</v>
      </c>
    </row>
    <row r="1196" spans="1:30" x14ac:dyDescent="0.3">
      <c r="A1196" s="104"/>
      <c r="B1196" s="33"/>
      <c r="C1196" s="33" t="str">
        <f>VLOOKUP(D1196,'[1]Employer information'!$I$3:$J$1391,2,FALSE)</f>
        <v xml:space="preserve">Public Education                                  </v>
      </c>
      <c r="D1196" s="33" t="str">
        <f>'[1]Schedule of Pension Amounts LW'!B1189</f>
        <v>1161</v>
      </c>
      <c r="E1196" s="33" t="str">
        <f>IF(ISNA(VLOOKUP(D1196,'[1]Proportionate Shares'!$D$23:$G$1400,2,FALSE)),"",VLOOKUP(D1196,'[1]Proportionate Shares'!$D$23:$G$1400,2,FALSE))</f>
        <v>208902</v>
      </c>
      <c r="F1196" s="33" t="str">
        <f>IF(ISNA(VLOOKUP(D1196,'[1]Proportionate Shares'!$D$23:$G$1400,3,FALSE)),"",VLOOKUP(D1196,'[1]Proportionate Shares'!$D$23:$G$1400,3,FALSE))</f>
        <v/>
      </c>
      <c r="G1196" s="34" t="str">
        <f>VLOOKUP(D1196,'[1]Employer information'!$A$3:$B$1390,2,FALSE)</f>
        <v>SNYDER ISD</v>
      </c>
      <c r="H1196" s="36">
        <f>IF(ISNA(VLOOKUP(D1196,'[1]Proportionate Shares'!$D$23:$I$1377,6,FALSE)),0,VLOOKUP(D1196,'[1]Proportionate Shares'!$D$23:$I$1377,6,FALSE))</f>
        <v>1.5680659999999999E-4</v>
      </c>
      <c r="I1196" s="105">
        <f>VLOOKUP(D1196,'[1]Schedule of Pension Amounts LW'!$B$15:$E$1399,3,FALSE)</f>
        <v>7658530</v>
      </c>
      <c r="J1196" s="105">
        <f>-IF(ISNA(VLOOKUP(D1196,'[1]Combined Contribution Amounts'!$A$2:$K$1335,5,FALSE)),0,VLOOKUP(D1196,'[1]Combined Contribution Amounts'!$A$2:$K$1335,5,FALSE))</f>
        <v>-548842</v>
      </c>
      <c r="K1196" s="105">
        <f>-IF(ISNA(VLOOKUP(D1196,'[1]Combined Contribution Amounts'!$A$2:$K$1335,7,FALSE)),0,VLOOKUP(D1196,'[1]Combined Contribution Amounts'!$A$2:$K$1335,7,FALSE))+-IF(ISNA(VLOOKUP(D1196,'[1]Combined Contribution Amounts'!$A$2:$K$1335,8,FALSE)),0,VLOOKUP(D1196,'[1]Combined Contribution Amounts'!$A$2:$K$1335,8,FALSE))+-IF(ISNA(VLOOKUP(D1196,'[1]Combined Contribution Amounts'!$A$2:$K$1335,9,FALSE)),0,VLOOKUP(D1196,'[1]Combined Contribution Amounts'!$A$2:$K$1335,9,FALSE))</f>
        <v>0</v>
      </c>
      <c r="L1196" s="105">
        <f>VLOOKUP(D1196,'[1]Pension Expense Details'!$D$23:$S$1407,16,FALSE)</f>
        <v>908760</v>
      </c>
      <c r="M1196" s="105">
        <f>ROUND(('[1]68_InOutFlowsCurPrdAndPriorHist'!$F$28-'[1]68_InOutFlowsCurPrdAndPriorHist'!$F$31)*$H1196,0)-VLOOKUP(D1196,'[1]Pension Expense Details'!$D$23:$S$1407,12,FALSE)</f>
        <v>-129873</v>
      </c>
      <c r="N1196" s="105">
        <f>ROUND(('[1]68_InOutFlowsCurPrdAndPriorHist'!$F$29-'[1]68_InOutFlowsCurPrdAndPriorHist'!$F$32)*$H1196,0)-VLOOKUP(D1196,'[1]Pension Expense Details'!$D$23:$S$1407,13,FALSE)</f>
        <v>-981328</v>
      </c>
      <c r="O1196" s="105">
        <f>ROUND(('[1]68_InOutFlowsCurPrdAndPriorHist'!$F$30-'[1]68_InOutFlowsCurPrdAndPriorHist'!$F$33)*$H1196,0)-VLOOKUP(D1196,'[1]Pension Expense Details'!$D$23:$S$1407,14,FALSE)</f>
        <v>424357</v>
      </c>
      <c r="P1196" s="105">
        <f>ROUND((VLOOKUP(D1196,'[1]Schedule of Pension Amounts LW'!$B$15:$AC$1399,28,FALSE)-VLOOKUP(D1196,'[1]Schedule of Pension Amounts LW'!$B$15:$AC$1399,27,FALSE))*'[1]Schedule of Pension Amounts LW'!AD$4,0)+VLOOKUP(D1196,'[1]Schedule of Pension Amounts LW'!$B$15:$AH$1399,33,FALSE)-VLOOKUP(D1196,'[1]Pension Expense Details'!$D$23:$S$1407,15,FALSE)</f>
        <v>819693</v>
      </c>
      <c r="Q1196" s="98">
        <f t="shared" si="78"/>
        <v>8151297</v>
      </c>
      <c r="R1196" s="98">
        <f>ROUND('[1]68_InOutFlowsCurPrdAndPrior'!$D$32*IF(ISNA(VLOOKUP(D1196,'[1]Proportionate Shares'!$D$23:$I$1359,6,FALSE)),0,VLOOKUP(D1196,'[1]Proportionate Shares'!$D$23:$I$1359,6,FALSE)),0)</f>
        <v>34243</v>
      </c>
      <c r="S1196" s="98">
        <f>ROUND('[1]68_InOutFlowsCurPrdAndPrior'!$D$33*IF(ISNA(VLOOKUP(D1196,'[1]Proportionate Shares'!$D$23:$I$1359,6,FALSE)),0,VLOOKUP(D1196,'[1]Proportionate Shares'!$D$23:$I$1359,6,FALSE)),0)</f>
        <v>2528933</v>
      </c>
      <c r="T1196" s="98">
        <f>ROUND('[1]68_InOutFlowsCurPrdAndPrior'!$D$35*IF(ISNA(VLOOKUP(D1196,'[1]Proportionate Shares'!$D$23:$I$1359,6,FALSE)),0,VLOOKUP(D1196,'[1]Proportionate Shares'!$D$23:$I$1359,6,FALSE)),0)</f>
        <v>490058</v>
      </c>
      <c r="U1196" s="98">
        <f>VLOOKUP(D1196,'[1]Schedule of Pension Amounts LW'!$B$15:$AS$1399,36,FALSE)</f>
        <v>931890</v>
      </c>
      <c r="V1196" s="99">
        <f t="shared" si="79"/>
        <v>3985124</v>
      </c>
      <c r="W1196" s="98">
        <f>ROUND('[1]68_InOutFlowsCurPrdAndPrior'!$F$32*IF(ISNA(VLOOKUP(D1196,'[1]Proportionate Shares'!$D$23:$I$1359,6,FALSE)),0,VLOOKUP(D1196,'[1]Proportionate Shares'!$D$23:$I$1359,6,FALSE)),0)</f>
        <v>283026</v>
      </c>
      <c r="X1196" s="98">
        <f>ROUND('[1]68_InOutFlowsCurPrdAndPrior'!$F$33*IF(ISNA(VLOOKUP(D1196,'[1]Proportionate Shares'!$D$23:$I$1359,6,FALSE)),0,VLOOKUP(D1196,'[1]Proportionate Shares'!$D$23:$I$1359,6,FALSE)),0)</f>
        <v>1045075</v>
      </c>
      <c r="Y1196" s="98">
        <f>ROUND('[1]68_InOutFlowsCurPrdAndPrior'!$F$35*IF(ISNA(VLOOKUP(D1196,'[1]Proportionate Shares'!$D$23:$I$1359,6,FALSE)),0,VLOOKUP(D1196,'[1]Proportionate Shares'!$D$23:$I$1359,6,FALSE)),0)</f>
        <v>408210</v>
      </c>
      <c r="Z1196" s="98">
        <f>-VLOOKUP(D1196,'[1]Schedule of Pension Amounts LW'!$B$15:$AS$1399,37,FALSE)</f>
        <v>586087</v>
      </c>
      <c r="AA1196" s="99">
        <f t="shared" si="80"/>
        <v>2322398</v>
      </c>
      <c r="AB1196" s="72">
        <f>VLOOKUP(D1196,'[1]Pension Expense Details'!$D$22:$S$1407,16,FALSE)</f>
        <v>908760</v>
      </c>
      <c r="AC1196" s="72">
        <f t="shared" si="81"/>
        <v>677444</v>
      </c>
      <c r="AD1196" s="72">
        <f>VLOOKUP(D1196,'[1]Schedule of Pension Amounts LW'!$B$15:$W$1399,22,FALSE)</f>
        <v>1586204</v>
      </c>
    </row>
    <row r="1197" spans="1:30" x14ac:dyDescent="0.3">
      <c r="A1197" s="104"/>
      <c r="B1197" s="33"/>
      <c r="C1197" s="33" t="str">
        <f>VLOOKUP(D1197,'[1]Employer information'!$I$3:$J$1391,2,FALSE)</f>
        <v xml:space="preserve">Public Education                                  </v>
      </c>
      <c r="D1197" s="33" t="str">
        <f>'[1]Schedule of Pension Amounts LW'!B1190</f>
        <v>1718</v>
      </c>
      <c r="E1197" s="33" t="str">
        <f>IF(ISNA(VLOOKUP(D1197,'[1]Proportionate Shares'!$D$23:$G$1400,2,FALSE)),"",VLOOKUP(D1197,'[1]Proportionate Shares'!$D$23:$G$1400,2,FALSE))</f>
        <v>071909</v>
      </c>
      <c r="F1197" s="33" t="str">
        <f>IF(ISNA(VLOOKUP(D1197,'[1]Proportionate Shares'!$D$23:$G$1400,3,FALSE)),"",VLOOKUP(D1197,'[1]Proportionate Shares'!$D$23:$G$1400,3,FALSE))</f>
        <v/>
      </c>
      <c r="G1197" s="34" t="str">
        <f>VLOOKUP(D1197,'[1]Employer information'!$A$3:$B$1390,2,FALSE)</f>
        <v>SOCORRO ISD</v>
      </c>
      <c r="H1197" s="36">
        <f>IF(ISNA(VLOOKUP(D1197,'[1]Proportionate Shares'!$D$23:$I$1377,6,FALSE)),0,VLOOKUP(D1197,'[1]Proportionate Shares'!$D$23:$I$1377,6,FALSE))</f>
        <v>2.2740222649999999E-3</v>
      </c>
      <c r="I1197" s="105">
        <f>VLOOKUP(D1197,'[1]Schedule of Pension Amounts LW'!$B$15:$E$1399,3,FALSE)</f>
        <v>124500108</v>
      </c>
      <c r="J1197" s="105">
        <f>-IF(ISNA(VLOOKUP(D1197,'[1]Combined Contribution Amounts'!$A$2:$K$1335,5,FALSE)),0,VLOOKUP(D1197,'[1]Combined Contribution Amounts'!$A$2:$K$1335,5,FALSE))</f>
        <v>-7956850</v>
      </c>
      <c r="K1197" s="105">
        <f>-IF(ISNA(VLOOKUP(D1197,'[1]Combined Contribution Amounts'!$A$2:$K$1335,7,FALSE)),0,VLOOKUP(D1197,'[1]Combined Contribution Amounts'!$A$2:$K$1335,7,FALSE))+-IF(ISNA(VLOOKUP(D1197,'[1]Combined Contribution Amounts'!$A$2:$K$1335,8,FALSE)),0,VLOOKUP(D1197,'[1]Combined Contribution Amounts'!$A$2:$K$1335,8,FALSE))+-IF(ISNA(VLOOKUP(D1197,'[1]Combined Contribution Amounts'!$A$2:$K$1335,9,FALSE)),0,VLOOKUP(D1197,'[1]Combined Contribution Amounts'!$A$2:$K$1335,9,FALSE))</f>
        <v>-2502</v>
      </c>
      <c r="L1197" s="105">
        <f>VLOOKUP(D1197,'[1]Pension Expense Details'!$D$23:$S$1407,16,FALSE)</f>
        <v>11067183</v>
      </c>
      <c r="M1197" s="105">
        <f>ROUND(('[1]68_InOutFlowsCurPrdAndPriorHist'!$F$28-'[1]68_InOutFlowsCurPrdAndPriorHist'!$F$31)*$H1197,0)-VLOOKUP(D1197,'[1]Pension Expense Details'!$D$23:$S$1407,12,FALSE)</f>
        <v>-1883431</v>
      </c>
      <c r="N1197" s="105">
        <f>ROUND(('[1]68_InOutFlowsCurPrdAndPriorHist'!$F$29-'[1]68_InOutFlowsCurPrdAndPriorHist'!$F$32)*$H1197,0)-VLOOKUP(D1197,'[1]Pension Expense Details'!$D$23:$S$1407,13,FALSE)</f>
        <v>-14231295</v>
      </c>
      <c r="O1197" s="105">
        <f>ROUND(('[1]68_InOutFlowsCurPrdAndPriorHist'!$F$30-'[1]68_InOutFlowsCurPrdAndPriorHist'!$F$33)*$H1197,0)-VLOOKUP(D1197,'[1]Pension Expense Details'!$D$23:$S$1407,14,FALSE)</f>
        <v>6154052</v>
      </c>
      <c r="P1197" s="105">
        <f>ROUND((VLOOKUP(D1197,'[1]Schedule of Pension Amounts LW'!$B$15:$AC$1399,28,FALSE)-VLOOKUP(D1197,'[1]Schedule of Pension Amounts LW'!$B$15:$AC$1399,27,FALSE))*'[1]Schedule of Pension Amounts LW'!AD$4,0)+VLOOKUP(D1197,'[1]Schedule of Pension Amounts LW'!$B$15:$AH$1399,33,FALSE)-VLOOKUP(D1197,'[1]Pension Expense Details'!$D$23:$S$1407,15,FALSE)</f>
        <v>563521</v>
      </c>
      <c r="Q1197" s="98">
        <f t="shared" si="78"/>
        <v>118210786</v>
      </c>
      <c r="R1197" s="98">
        <f>ROUND('[1]68_InOutFlowsCurPrdAndPrior'!$D$32*IF(ISNA(VLOOKUP(D1197,'[1]Proportionate Shares'!$D$23:$I$1359,6,FALSE)),0,VLOOKUP(D1197,'[1]Proportionate Shares'!$D$23:$I$1359,6,FALSE)),0)</f>
        <v>496591</v>
      </c>
      <c r="S1197" s="98">
        <f>ROUND('[1]68_InOutFlowsCurPrdAndPrior'!$D$33*IF(ISNA(VLOOKUP(D1197,'[1]Proportionate Shares'!$D$23:$I$1359,6,FALSE)),0,VLOOKUP(D1197,'[1]Proportionate Shares'!$D$23:$I$1359,6,FALSE)),0)</f>
        <v>36674791</v>
      </c>
      <c r="T1197" s="98">
        <f>ROUND('[1]68_InOutFlowsCurPrdAndPrior'!$D$35*IF(ISNA(VLOOKUP(D1197,'[1]Proportionate Shares'!$D$23:$I$1359,6,FALSE)),0,VLOOKUP(D1197,'[1]Proportionate Shares'!$D$23:$I$1359,6,FALSE)),0)</f>
        <v>7106869</v>
      </c>
      <c r="U1197" s="98">
        <f>VLOOKUP(D1197,'[1]Schedule of Pension Amounts LW'!$B$15:$AS$1399,36,FALSE)</f>
        <v>9104373</v>
      </c>
      <c r="V1197" s="99">
        <f t="shared" si="79"/>
        <v>53382624</v>
      </c>
      <c r="W1197" s="98">
        <f>ROUND('[1]68_InOutFlowsCurPrdAndPrior'!$F$32*IF(ISNA(VLOOKUP(D1197,'[1]Proportionate Shares'!$D$23:$I$1359,6,FALSE)),0,VLOOKUP(D1197,'[1]Proportionate Shares'!$D$23:$I$1359,6,FALSE)),0)</f>
        <v>4104466</v>
      </c>
      <c r="X1197" s="98">
        <f>ROUND('[1]68_InOutFlowsCurPrdAndPrior'!$F$33*IF(ISNA(VLOOKUP(D1197,'[1]Proportionate Shares'!$D$23:$I$1359,6,FALSE)),0,VLOOKUP(D1197,'[1]Proportionate Shares'!$D$23:$I$1359,6,FALSE)),0)</f>
        <v>15155759</v>
      </c>
      <c r="Y1197" s="98">
        <f>ROUND('[1]68_InOutFlowsCurPrdAndPrior'!$F$35*IF(ISNA(VLOOKUP(D1197,'[1]Proportionate Shares'!$D$23:$I$1359,6,FALSE)),0,VLOOKUP(D1197,'[1]Proportionate Shares'!$D$23:$I$1359,6,FALSE)),0)</f>
        <v>5919896</v>
      </c>
      <c r="Z1197" s="98">
        <f>-VLOOKUP(D1197,'[1]Schedule of Pension Amounts LW'!$B$15:$AS$1399,37,FALSE)</f>
        <v>808489</v>
      </c>
      <c r="AA1197" s="99">
        <f t="shared" si="80"/>
        <v>25988610</v>
      </c>
      <c r="AB1197" s="72">
        <f>VLOOKUP(D1197,'[1]Pension Expense Details'!$D$22:$S$1407,16,FALSE)</f>
        <v>11067183</v>
      </c>
      <c r="AC1197" s="72">
        <f t="shared" si="81"/>
        <v>13426645</v>
      </c>
      <c r="AD1197" s="72">
        <f>VLOOKUP(D1197,'[1]Schedule of Pension Amounts LW'!$B$15:$W$1399,22,FALSE)</f>
        <v>24493828</v>
      </c>
    </row>
    <row r="1198" spans="1:30" x14ac:dyDescent="0.3">
      <c r="A1198" s="104"/>
      <c r="B1198" s="33"/>
      <c r="C1198" s="33" t="str">
        <f>VLOOKUP(D1198,'[1]Employer information'!$I$3:$J$1391,2,FALSE)</f>
        <v xml:space="preserve">Public Education                                  </v>
      </c>
      <c r="D1198" s="33" t="str">
        <f>'[1]Schedule of Pension Amounts LW'!B1191</f>
        <v>1163</v>
      </c>
      <c r="E1198" s="33" t="str">
        <f>IF(ISNA(VLOOKUP(D1198,'[1]Proportionate Shares'!$D$23:$G$1400,2,FALSE)),"",VLOOKUP(D1198,'[1]Proportionate Shares'!$D$23:$G$1400,2,FALSE))</f>
        <v>015909</v>
      </c>
      <c r="F1198" s="33" t="str">
        <f>IF(ISNA(VLOOKUP(D1198,'[1]Proportionate Shares'!$D$23:$G$1400,3,FALSE)),"",VLOOKUP(D1198,'[1]Proportionate Shares'!$D$23:$G$1400,3,FALSE))</f>
        <v/>
      </c>
      <c r="G1198" s="34" t="str">
        <f>VLOOKUP(D1198,'[1]Employer information'!$A$3:$B$1390,2,FALSE)</f>
        <v>SOMERSET ISD</v>
      </c>
      <c r="H1198" s="36">
        <f>IF(ISNA(VLOOKUP(D1198,'[1]Proportionate Shares'!$D$23:$I$1377,6,FALSE)),0,VLOOKUP(D1198,'[1]Proportionate Shares'!$D$23:$I$1377,6,FALSE))</f>
        <v>2.6733393700000002E-4</v>
      </c>
      <c r="I1198" s="105">
        <f>VLOOKUP(D1198,'[1]Schedule of Pension Amounts LW'!$B$15:$E$1399,3,FALSE)</f>
        <v>15992390</v>
      </c>
      <c r="J1198" s="105">
        <f>-IF(ISNA(VLOOKUP(D1198,'[1]Combined Contribution Amounts'!$A$2:$K$1335,5,FALSE)),0,VLOOKUP(D1198,'[1]Combined Contribution Amounts'!$A$2:$K$1335,5,FALSE))</f>
        <v>-935697</v>
      </c>
      <c r="K1198" s="105">
        <f>-IF(ISNA(VLOOKUP(D1198,'[1]Combined Contribution Amounts'!$A$2:$K$1335,7,FALSE)),0,VLOOKUP(D1198,'[1]Combined Contribution Amounts'!$A$2:$K$1335,7,FALSE))+-IF(ISNA(VLOOKUP(D1198,'[1]Combined Contribution Amounts'!$A$2:$K$1335,8,FALSE)),0,VLOOKUP(D1198,'[1]Combined Contribution Amounts'!$A$2:$K$1335,8,FALSE))+-IF(ISNA(VLOOKUP(D1198,'[1]Combined Contribution Amounts'!$A$2:$K$1335,9,FALSE)),0,VLOOKUP(D1198,'[1]Combined Contribution Amounts'!$A$2:$K$1335,9,FALSE))</f>
        <v>-4</v>
      </c>
      <c r="L1198" s="105">
        <f>VLOOKUP(D1198,'[1]Pension Expense Details'!$D$23:$S$1407,16,FALSE)</f>
        <v>1087901</v>
      </c>
      <c r="M1198" s="105">
        <f>ROUND(('[1]68_InOutFlowsCurPrdAndPriorHist'!$F$28-'[1]68_InOutFlowsCurPrdAndPriorHist'!$F$31)*$H1198,0)-VLOOKUP(D1198,'[1]Pension Expense Details'!$D$23:$S$1407,12,FALSE)</f>
        <v>-221416</v>
      </c>
      <c r="N1198" s="105">
        <f>ROUND(('[1]68_InOutFlowsCurPrdAndPriorHist'!$F$29-'[1]68_InOutFlowsCurPrdAndPriorHist'!$F$32)*$H1198,0)-VLOOKUP(D1198,'[1]Pension Expense Details'!$D$23:$S$1407,13,FALSE)</f>
        <v>-1673030</v>
      </c>
      <c r="O1198" s="105">
        <f>ROUND(('[1]68_InOutFlowsCurPrdAndPriorHist'!$F$30-'[1]68_InOutFlowsCurPrdAndPriorHist'!$F$33)*$H1198,0)-VLOOKUP(D1198,'[1]Pension Expense Details'!$D$23:$S$1407,14,FALSE)</f>
        <v>723470</v>
      </c>
      <c r="P1198" s="105">
        <f>ROUND((VLOOKUP(D1198,'[1]Schedule of Pension Amounts LW'!$B$15:$AC$1399,28,FALSE)-VLOOKUP(D1198,'[1]Schedule of Pension Amounts LW'!$B$15:$AC$1399,27,FALSE))*'[1]Schedule of Pension Amounts LW'!AD$4,0)+VLOOKUP(D1198,'[1]Schedule of Pension Amounts LW'!$B$15:$AH$1399,33,FALSE)-VLOOKUP(D1198,'[1]Pension Expense Details'!$D$23:$S$1407,15,FALSE)</f>
        <v>-1076760</v>
      </c>
      <c r="Q1198" s="98">
        <f t="shared" si="78"/>
        <v>13896854</v>
      </c>
      <c r="R1198" s="98">
        <f>ROUND('[1]68_InOutFlowsCurPrdAndPrior'!$D$32*IF(ISNA(VLOOKUP(D1198,'[1]Proportionate Shares'!$D$23:$I$1359,6,FALSE)),0,VLOOKUP(D1198,'[1]Proportionate Shares'!$D$23:$I$1359,6,FALSE)),0)</f>
        <v>58379</v>
      </c>
      <c r="S1198" s="98">
        <f>ROUND('[1]68_InOutFlowsCurPrdAndPrior'!$D$33*IF(ISNA(VLOOKUP(D1198,'[1]Proportionate Shares'!$D$23:$I$1359,6,FALSE)),0,VLOOKUP(D1198,'[1]Proportionate Shares'!$D$23:$I$1359,6,FALSE)),0)</f>
        <v>4311487</v>
      </c>
      <c r="T1198" s="98">
        <f>ROUND('[1]68_InOutFlowsCurPrdAndPrior'!$D$35*IF(ISNA(VLOOKUP(D1198,'[1]Proportionate Shares'!$D$23:$I$1359,6,FALSE)),0,VLOOKUP(D1198,'[1]Proportionate Shares'!$D$23:$I$1359,6,FALSE)),0)</f>
        <v>835483</v>
      </c>
      <c r="U1198" s="98">
        <f>VLOOKUP(D1198,'[1]Schedule of Pension Amounts LW'!$B$15:$AS$1399,36,FALSE)</f>
        <v>1401535</v>
      </c>
      <c r="V1198" s="99">
        <f t="shared" si="79"/>
        <v>6606884</v>
      </c>
      <c r="W1198" s="98">
        <f>ROUND('[1]68_InOutFlowsCurPrdAndPrior'!$F$32*IF(ISNA(VLOOKUP(D1198,'[1]Proportionate Shares'!$D$23:$I$1359,6,FALSE)),0,VLOOKUP(D1198,'[1]Proportionate Shares'!$D$23:$I$1359,6,FALSE)),0)</f>
        <v>482521</v>
      </c>
      <c r="X1198" s="98">
        <f>ROUND('[1]68_InOutFlowsCurPrdAndPrior'!$F$33*IF(ISNA(VLOOKUP(D1198,'[1]Proportionate Shares'!$D$23:$I$1359,6,FALSE)),0,VLOOKUP(D1198,'[1]Proportionate Shares'!$D$23:$I$1359,6,FALSE)),0)</f>
        <v>1781710</v>
      </c>
      <c r="Y1198" s="98">
        <f>ROUND('[1]68_InOutFlowsCurPrdAndPrior'!$F$35*IF(ISNA(VLOOKUP(D1198,'[1]Proportionate Shares'!$D$23:$I$1359,6,FALSE)),0,VLOOKUP(D1198,'[1]Proportionate Shares'!$D$23:$I$1359,6,FALSE)),0)</f>
        <v>695943</v>
      </c>
      <c r="Z1198" s="98">
        <f>-VLOOKUP(D1198,'[1]Schedule of Pension Amounts LW'!$B$15:$AS$1399,37,FALSE)</f>
        <v>897156</v>
      </c>
      <c r="AA1198" s="99">
        <f t="shared" si="80"/>
        <v>3857330</v>
      </c>
      <c r="AB1198" s="72">
        <f>VLOOKUP(D1198,'[1]Pension Expense Details'!$D$22:$S$1407,16,FALSE)</f>
        <v>1087901</v>
      </c>
      <c r="AC1198" s="72">
        <f t="shared" si="81"/>
        <v>1756613</v>
      </c>
      <c r="AD1198" s="72">
        <f>VLOOKUP(D1198,'[1]Schedule of Pension Amounts LW'!$B$15:$W$1399,22,FALSE)</f>
        <v>2844514</v>
      </c>
    </row>
    <row r="1199" spans="1:30" x14ac:dyDescent="0.3">
      <c r="A1199" s="104"/>
      <c r="B1199" s="33"/>
      <c r="C1199" s="33" t="str">
        <f>VLOOKUP(D1199,'[1]Employer information'!$I$3:$J$1391,2,FALSE)</f>
        <v xml:space="preserve">Public Education                                  </v>
      </c>
      <c r="D1199" s="33" t="str">
        <f>'[1]Schedule of Pension Amounts LW'!B1192</f>
        <v>1164</v>
      </c>
      <c r="E1199" s="33" t="str">
        <f>IF(ISNA(VLOOKUP(D1199,'[1]Proportionate Shares'!$D$23:$G$1400,2,FALSE)),"",VLOOKUP(D1199,'[1]Proportionate Shares'!$D$23:$G$1400,2,FALSE))</f>
        <v>026902</v>
      </c>
      <c r="F1199" s="33" t="str">
        <f>IF(ISNA(VLOOKUP(D1199,'[1]Proportionate Shares'!$D$23:$G$1400,3,FALSE)),"",VLOOKUP(D1199,'[1]Proportionate Shares'!$D$23:$G$1400,3,FALSE))</f>
        <v/>
      </c>
      <c r="G1199" s="34" t="str">
        <f>VLOOKUP(D1199,'[1]Employer information'!$A$3:$B$1390,2,FALSE)</f>
        <v>SOMERVILLE ISD</v>
      </c>
      <c r="H1199" s="36">
        <f>IF(ISNA(VLOOKUP(D1199,'[1]Proportionate Shares'!$D$23:$I$1377,6,FALSE)),0,VLOOKUP(D1199,'[1]Proportionate Shares'!$D$23:$I$1377,6,FALSE))</f>
        <v>2.4258592999999999E-5</v>
      </c>
      <c r="I1199" s="105">
        <f>VLOOKUP(D1199,'[1]Schedule of Pension Amounts LW'!$B$15:$E$1399,3,FALSE)</f>
        <v>1342326</v>
      </c>
      <c r="J1199" s="105">
        <f>-IF(ISNA(VLOOKUP(D1199,'[1]Combined Contribution Amounts'!$A$2:$K$1335,5,FALSE)),0,VLOOKUP(D1199,'[1]Combined Contribution Amounts'!$A$2:$K$1335,5,FALSE))</f>
        <v>-84908</v>
      </c>
      <c r="K1199" s="105">
        <f>-IF(ISNA(VLOOKUP(D1199,'[1]Combined Contribution Amounts'!$A$2:$K$1335,7,FALSE)),0,VLOOKUP(D1199,'[1]Combined Contribution Amounts'!$A$2:$K$1335,7,FALSE))+-IF(ISNA(VLOOKUP(D1199,'[1]Combined Contribution Amounts'!$A$2:$K$1335,8,FALSE)),0,VLOOKUP(D1199,'[1]Combined Contribution Amounts'!$A$2:$K$1335,8,FALSE))+-IF(ISNA(VLOOKUP(D1199,'[1]Combined Contribution Amounts'!$A$2:$K$1335,9,FALSE)),0,VLOOKUP(D1199,'[1]Combined Contribution Amounts'!$A$2:$K$1335,9,FALSE))</f>
        <v>0</v>
      </c>
      <c r="L1199" s="105">
        <f>VLOOKUP(D1199,'[1]Pension Expense Details'!$D$23:$S$1407,16,FALSE)</f>
        <v>115830</v>
      </c>
      <c r="M1199" s="105">
        <f>ROUND(('[1]68_InOutFlowsCurPrdAndPriorHist'!$F$28-'[1]68_InOutFlowsCurPrdAndPriorHist'!$F$31)*$H1199,0)-VLOOKUP(D1199,'[1]Pension Expense Details'!$D$23:$S$1407,12,FALSE)</f>
        <v>-20092</v>
      </c>
      <c r="N1199" s="105">
        <f>ROUND(('[1]68_InOutFlowsCurPrdAndPriorHist'!$F$29-'[1]68_InOutFlowsCurPrdAndPriorHist'!$F$32)*$H1199,0)-VLOOKUP(D1199,'[1]Pension Expense Details'!$D$23:$S$1407,13,FALSE)</f>
        <v>-151815</v>
      </c>
      <c r="O1199" s="105">
        <f>ROUND(('[1]68_InOutFlowsCurPrdAndPriorHist'!$F$30-'[1]68_InOutFlowsCurPrdAndPriorHist'!$F$33)*$H1199,0)-VLOOKUP(D1199,'[1]Pension Expense Details'!$D$23:$S$1407,14,FALSE)</f>
        <v>65650</v>
      </c>
      <c r="P1199" s="105">
        <f>ROUND((VLOOKUP(D1199,'[1]Schedule of Pension Amounts LW'!$B$15:$AC$1399,28,FALSE)-VLOOKUP(D1199,'[1]Schedule of Pension Amounts LW'!$B$15:$AC$1399,27,FALSE))*'[1]Schedule of Pension Amounts LW'!AD$4,0)+VLOOKUP(D1199,'[1]Schedule of Pension Amounts LW'!$B$15:$AH$1399,33,FALSE)-VLOOKUP(D1199,'[1]Pension Expense Details'!$D$23:$S$1407,15,FALSE)</f>
        <v>-5953</v>
      </c>
      <c r="Q1199" s="98">
        <f t="shared" si="78"/>
        <v>1261038</v>
      </c>
      <c r="R1199" s="98">
        <f>ROUND('[1]68_InOutFlowsCurPrdAndPrior'!$D$32*IF(ISNA(VLOOKUP(D1199,'[1]Proportionate Shares'!$D$23:$I$1359,6,FALSE)),0,VLOOKUP(D1199,'[1]Proportionate Shares'!$D$23:$I$1359,6,FALSE)),0)</f>
        <v>5297</v>
      </c>
      <c r="S1199" s="98">
        <f>ROUND('[1]68_InOutFlowsCurPrdAndPrior'!$D$33*IF(ISNA(VLOOKUP(D1199,'[1]Proportionate Shares'!$D$23:$I$1359,6,FALSE)),0,VLOOKUP(D1199,'[1]Proportionate Shares'!$D$23:$I$1359,6,FALSE)),0)</f>
        <v>391236</v>
      </c>
      <c r="T1199" s="98">
        <f>ROUND('[1]68_InOutFlowsCurPrdAndPrior'!$D$35*IF(ISNA(VLOOKUP(D1199,'[1]Proportionate Shares'!$D$23:$I$1359,6,FALSE)),0,VLOOKUP(D1199,'[1]Proportionate Shares'!$D$23:$I$1359,6,FALSE)),0)</f>
        <v>75814</v>
      </c>
      <c r="U1199" s="98">
        <f>VLOOKUP(D1199,'[1]Schedule of Pension Amounts LW'!$B$15:$AS$1399,36,FALSE)</f>
        <v>148116</v>
      </c>
      <c r="V1199" s="99">
        <f t="shared" si="79"/>
        <v>620463</v>
      </c>
      <c r="W1199" s="98">
        <f>ROUND('[1]68_InOutFlowsCurPrdAndPrior'!$F$32*IF(ISNA(VLOOKUP(D1199,'[1]Proportionate Shares'!$D$23:$I$1359,6,FALSE)),0,VLOOKUP(D1199,'[1]Proportionate Shares'!$D$23:$I$1359,6,FALSE)),0)</f>
        <v>43785</v>
      </c>
      <c r="X1199" s="98">
        <f>ROUND('[1]68_InOutFlowsCurPrdAndPrior'!$F$33*IF(ISNA(VLOOKUP(D1199,'[1]Proportionate Shares'!$D$23:$I$1359,6,FALSE)),0,VLOOKUP(D1199,'[1]Proportionate Shares'!$D$23:$I$1359,6,FALSE)),0)</f>
        <v>161677</v>
      </c>
      <c r="Y1199" s="98">
        <f>ROUND('[1]68_InOutFlowsCurPrdAndPrior'!$F$35*IF(ISNA(VLOOKUP(D1199,'[1]Proportionate Shares'!$D$23:$I$1359,6,FALSE)),0,VLOOKUP(D1199,'[1]Proportionate Shares'!$D$23:$I$1359,6,FALSE)),0)</f>
        <v>63152</v>
      </c>
      <c r="Z1199" s="98">
        <f>-VLOOKUP(D1199,'[1]Schedule of Pension Amounts LW'!$B$15:$AS$1399,37,FALSE)</f>
        <v>4108</v>
      </c>
      <c r="AA1199" s="99">
        <f t="shared" si="80"/>
        <v>272722</v>
      </c>
      <c r="AB1199" s="72">
        <f>VLOOKUP(D1199,'[1]Pension Expense Details'!$D$22:$S$1407,16,FALSE)</f>
        <v>115830</v>
      </c>
      <c r="AC1199" s="72">
        <f t="shared" si="81"/>
        <v>157524</v>
      </c>
      <c r="AD1199" s="72">
        <f>VLOOKUP(D1199,'[1]Schedule of Pension Amounts LW'!$B$15:$W$1399,22,FALSE)</f>
        <v>273354</v>
      </c>
    </row>
    <row r="1200" spans="1:30" x14ac:dyDescent="0.3">
      <c r="A1200" s="104"/>
      <c r="B1200" s="33"/>
      <c r="C1200" s="33" t="str">
        <f>VLOOKUP(D1200,'[1]Employer information'!$I$3:$J$1391,2,FALSE)</f>
        <v xml:space="preserve">Public Education                                  </v>
      </c>
      <c r="D1200" s="33" t="str">
        <f>'[1]Schedule of Pension Amounts LW'!B1193</f>
        <v>1165</v>
      </c>
      <c r="E1200" s="33" t="str">
        <f>IF(ISNA(VLOOKUP(D1200,'[1]Proportionate Shares'!$D$23:$G$1400,2,FALSE)),"",VLOOKUP(D1200,'[1]Proportionate Shares'!$D$23:$G$1400,2,FALSE))</f>
        <v>218901</v>
      </c>
      <c r="F1200" s="33" t="str">
        <f>IF(ISNA(VLOOKUP(D1200,'[1]Proportionate Shares'!$D$23:$G$1400,3,FALSE)),"",VLOOKUP(D1200,'[1]Proportionate Shares'!$D$23:$G$1400,3,FALSE))</f>
        <v/>
      </c>
      <c r="G1200" s="34" t="str">
        <f>VLOOKUP(D1200,'[1]Employer information'!$A$3:$B$1390,2,FALSE)</f>
        <v>SONORA ISD</v>
      </c>
      <c r="H1200" s="36">
        <f>IF(ISNA(VLOOKUP(D1200,'[1]Proportionate Shares'!$D$23:$I$1377,6,FALSE)),0,VLOOKUP(D1200,'[1]Proportionate Shares'!$D$23:$I$1377,6,FALSE))</f>
        <v>4.4713603E-5</v>
      </c>
      <c r="I1200" s="105">
        <f>VLOOKUP(D1200,'[1]Schedule of Pension Amounts LW'!$B$15:$E$1399,3,FALSE)</f>
        <v>2670583</v>
      </c>
      <c r="J1200" s="105">
        <f>-IF(ISNA(VLOOKUP(D1200,'[1]Combined Contribution Amounts'!$A$2:$K$1335,5,FALSE)),0,VLOOKUP(D1200,'[1]Combined Contribution Amounts'!$A$2:$K$1335,5,FALSE))</f>
        <v>-156503</v>
      </c>
      <c r="K1200" s="105">
        <f>-IF(ISNA(VLOOKUP(D1200,'[1]Combined Contribution Amounts'!$A$2:$K$1335,7,FALSE)),0,VLOOKUP(D1200,'[1]Combined Contribution Amounts'!$A$2:$K$1335,7,FALSE))+-IF(ISNA(VLOOKUP(D1200,'[1]Combined Contribution Amounts'!$A$2:$K$1335,8,FALSE)),0,VLOOKUP(D1200,'[1]Combined Contribution Amounts'!$A$2:$K$1335,8,FALSE))+-IF(ISNA(VLOOKUP(D1200,'[1]Combined Contribution Amounts'!$A$2:$K$1335,9,FALSE)),0,VLOOKUP(D1200,'[1]Combined Contribution Amounts'!$A$2:$K$1335,9,FALSE))</f>
        <v>0</v>
      </c>
      <c r="L1200" s="105">
        <f>VLOOKUP(D1200,'[1]Pension Expense Details'!$D$23:$S$1407,16,FALSE)</f>
        <v>182631</v>
      </c>
      <c r="M1200" s="105">
        <f>ROUND(('[1]68_InOutFlowsCurPrdAndPriorHist'!$F$28-'[1]68_InOutFlowsCurPrdAndPriorHist'!$F$31)*$H1200,0)-VLOOKUP(D1200,'[1]Pension Expense Details'!$D$23:$S$1407,12,FALSE)</f>
        <v>-37034</v>
      </c>
      <c r="N1200" s="105">
        <f>ROUND(('[1]68_InOutFlowsCurPrdAndPriorHist'!$F$29-'[1]68_InOutFlowsCurPrdAndPriorHist'!$F$32)*$H1200,0)-VLOOKUP(D1200,'[1]Pension Expense Details'!$D$23:$S$1407,13,FALSE)</f>
        <v>-279827</v>
      </c>
      <c r="O1200" s="105">
        <f>ROUND(('[1]68_InOutFlowsCurPrdAndPriorHist'!$F$30-'[1]68_InOutFlowsCurPrdAndPriorHist'!$F$33)*$H1200,0)-VLOOKUP(D1200,'[1]Pension Expense Details'!$D$23:$S$1407,14,FALSE)</f>
        <v>121006</v>
      </c>
      <c r="P1200" s="105">
        <f>ROUND((VLOOKUP(D1200,'[1]Schedule of Pension Amounts LW'!$B$15:$AC$1399,28,FALSE)-VLOOKUP(D1200,'[1]Schedule of Pension Amounts LW'!$B$15:$AC$1399,27,FALSE))*'[1]Schedule of Pension Amounts LW'!AD$4,0)+VLOOKUP(D1200,'[1]Schedule of Pension Amounts LW'!$B$15:$AH$1399,33,FALSE)-VLOOKUP(D1200,'[1]Pension Expense Details'!$D$23:$S$1407,15,FALSE)</f>
        <v>-176503</v>
      </c>
      <c r="Q1200" s="98">
        <f t="shared" si="78"/>
        <v>2324353</v>
      </c>
      <c r="R1200" s="98">
        <f>ROUND('[1]68_InOutFlowsCurPrdAndPrior'!$D$32*IF(ISNA(VLOOKUP(D1200,'[1]Proportionate Shares'!$D$23:$I$1359,6,FALSE)),0,VLOOKUP(D1200,'[1]Proportionate Shares'!$D$23:$I$1359,6,FALSE)),0)</f>
        <v>9764</v>
      </c>
      <c r="S1200" s="98">
        <f>ROUND('[1]68_InOutFlowsCurPrdAndPrior'!$D$33*IF(ISNA(VLOOKUP(D1200,'[1]Proportionate Shares'!$D$23:$I$1359,6,FALSE)),0,VLOOKUP(D1200,'[1]Proportionate Shares'!$D$23:$I$1359,6,FALSE)),0)</f>
        <v>721128</v>
      </c>
      <c r="T1200" s="98">
        <f>ROUND('[1]68_InOutFlowsCurPrdAndPrior'!$D$35*IF(ISNA(VLOOKUP(D1200,'[1]Proportionate Shares'!$D$23:$I$1359,6,FALSE)),0,VLOOKUP(D1200,'[1]Proportionate Shares'!$D$23:$I$1359,6,FALSE)),0)</f>
        <v>139741</v>
      </c>
      <c r="U1200" s="98">
        <f>VLOOKUP(D1200,'[1]Schedule of Pension Amounts LW'!$B$15:$AS$1399,36,FALSE)</f>
        <v>203820</v>
      </c>
      <c r="V1200" s="99">
        <f t="shared" si="79"/>
        <v>1074453</v>
      </c>
      <c r="W1200" s="98">
        <f>ROUND('[1]68_InOutFlowsCurPrdAndPrior'!$F$32*IF(ISNA(VLOOKUP(D1200,'[1]Proportionate Shares'!$D$23:$I$1359,6,FALSE)),0,VLOOKUP(D1200,'[1]Proportionate Shares'!$D$23:$I$1359,6,FALSE)),0)</f>
        <v>80705</v>
      </c>
      <c r="X1200" s="98">
        <f>ROUND('[1]68_InOutFlowsCurPrdAndPrior'!$F$33*IF(ISNA(VLOOKUP(D1200,'[1]Proportionate Shares'!$D$23:$I$1359,6,FALSE)),0,VLOOKUP(D1200,'[1]Proportionate Shares'!$D$23:$I$1359,6,FALSE)),0)</f>
        <v>298004</v>
      </c>
      <c r="Y1200" s="98">
        <f>ROUND('[1]68_InOutFlowsCurPrdAndPrior'!$F$35*IF(ISNA(VLOOKUP(D1200,'[1]Proportionate Shares'!$D$23:$I$1359,6,FALSE)),0,VLOOKUP(D1200,'[1]Proportionate Shares'!$D$23:$I$1359,6,FALSE)),0)</f>
        <v>116402</v>
      </c>
      <c r="Z1200" s="98">
        <f>-VLOOKUP(D1200,'[1]Schedule of Pension Amounts LW'!$B$15:$AS$1399,37,FALSE)</f>
        <v>371353</v>
      </c>
      <c r="AA1200" s="99">
        <f t="shared" si="80"/>
        <v>866464</v>
      </c>
      <c r="AB1200" s="72">
        <f>VLOOKUP(D1200,'[1]Pension Expense Details'!$D$22:$S$1407,16,FALSE)</f>
        <v>182631</v>
      </c>
      <c r="AC1200" s="72">
        <f t="shared" si="81"/>
        <v>254771</v>
      </c>
      <c r="AD1200" s="72">
        <f>VLOOKUP(D1200,'[1]Schedule of Pension Amounts LW'!$B$15:$W$1399,22,FALSE)</f>
        <v>437402</v>
      </c>
    </row>
    <row r="1201" spans="1:30" x14ac:dyDescent="0.3">
      <c r="A1201" s="104"/>
      <c r="B1201" s="33"/>
      <c r="C1201" s="33" t="str">
        <f>VLOOKUP(D1201,'[1]Employer information'!$I$3:$J$1391,2,FALSE)</f>
        <v xml:space="preserve">Public Education                                  </v>
      </c>
      <c r="D1201" s="33" t="str">
        <f>'[1]Schedule of Pension Amounts LW'!B1194</f>
        <v>1170</v>
      </c>
      <c r="E1201" s="33" t="str">
        <f>IF(ISNA(VLOOKUP(D1201,'[1]Proportionate Shares'!$D$23:$G$1400,2,FALSE)),"",VLOOKUP(D1201,'[1]Proportionate Shares'!$D$23:$G$1400,2,FALSE))</f>
        <v>015908</v>
      </c>
      <c r="F1201" s="33" t="str">
        <f>IF(ISNA(VLOOKUP(D1201,'[1]Proportionate Shares'!$D$23:$G$1400,3,FALSE)),"",VLOOKUP(D1201,'[1]Proportionate Shares'!$D$23:$G$1400,3,FALSE))</f>
        <v/>
      </c>
      <c r="G1201" s="34" t="str">
        <f>VLOOKUP(D1201,'[1]Employer information'!$A$3:$B$1390,2,FALSE)</f>
        <v>SOUTH SAN ANTONIO ISD</v>
      </c>
      <c r="H1201" s="36">
        <f>IF(ISNA(VLOOKUP(D1201,'[1]Proportionate Shares'!$D$23:$I$1377,6,FALSE)),0,VLOOKUP(D1201,'[1]Proportionate Shares'!$D$23:$I$1377,6,FALSE))</f>
        <v>5.8259222400000002E-4</v>
      </c>
      <c r="I1201" s="105">
        <f>VLOOKUP(D1201,'[1]Schedule of Pension Amounts LW'!$B$15:$E$1399,3,FALSE)</f>
        <v>33474812</v>
      </c>
      <c r="J1201" s="105">
        <f>-IF(ISNA(VLOOKUP(D1201,'[1]Combined Contribution Amounts'!$A$2:$K$1335,5,FALSE)),0,VLOOKUP(D1201,'[1]Combined Contribution Amounts'!$A$2:$K$1335,5,FALSE))</f>
        <v>-2039143</v>
      </c>
      <c r="K1201" s="105">
        <f>-IF(ISNA(VLOOKUP(D1201,'[1]Combined Contribution Amounts'!$A$2:$K$1335,7,FALSE)),0,VLOOKUP(D1201,'[1]Combined Contribution Amounts'!$A$2:$K$1335,7,FALSE))+-IF(ISNA(VLOOKUP(D1201,'[1]Combined Contribution Amounts'!$A$2:$K$1335,8,FALSE)),0,VLOOKUP(D1201,'[1]Combined Contribution Amounts'!$A$2:$K$1335,8,FALSE))+-IF(ISNA(VLOOKUP(D1201,'[1]Combined Contribution Amounts'!$A$2:$K$1335,9,FALSE)),0,VLOOKUP(D1201,'[1]Combined Contribution Amounts'!$A$2:$K$1335,9,FALSE))</f>
        <v>0</v>
      </c>
      <c r="L1201" s="105">
        <f>VLOOKUP(D1201,'[1]Pension Expense Details'!$D$23:$S$1407,16,FALSE)</f>
        <v>2587241</v>
      </c>
      <c r="M1201" s="105">
        <f>ROUND(('[1]68_InOutFlowsCurPrdAndPriorHist'!$F$28-'[1]68_InOutFlowsCurPrdAndPriorHist'!$F$31)*$H1201,0)-VLOOKUP(D1201,'[1]Pension Expense Details'!$D$23:$S$1407,12,FALSE)</f>
        <v>-482525</v>
      </c>
      <c r="N1201" s="105">
        <f>ROUND(('[1]68_InOutFlowsCurPrdAndPriorHist'!$F$29-'[1]68_InOutFlowsCurPrdAndPriorHist'!$F$32)*$H1201,0)-VLOOKUP(D1201,'[1]Pension Expense Details'!$D$23:$S$1407,13,FALSE)</f>
        <v>-3645981</v>
      </c>
      <c r="O1201" s="105">
        <f>ROUND(('[1]68_InOutFlowsCurPrdAndPriorHist'!$F$30-'[1]68_InOutFlowsCurPrdAndPriorHist'!$F$33)*$H1201,0)-VLOOKUP(D1201,'[1]Pension Expense Details'!$D$23:$S$1407,14,FALSE)</f>
        <v>1576635</v>
      </c>
      <c r="P1201" s="105">
        <f>ROUND((VLOOKUP(D1201,'[1]Schedule of Pension Amounts LW'!$B$15:$AC$1399,28,FALSE)-VLOOKUP(D1201,'[1]Schedule of Pension Amounts LW'!$B$15:$AC$1399,27,FALSE))*'[1]Schedule of Pension Amounts LW'!AD$4,0)+VLOOKUP(D1201,'[1]Schedule of Pension Amounts LW'!$B$15:$AH$1399,33,FALSE)-VLOOKUP(D1201,'[1]Pension Expense Details'!$D$23:$S$1407,15,FALSE)</f>
        <v>-1186074</v>
      </c>
      <c r="Q1201" s="98">
        <f t="shared" si="78"/>
        <v>30284965</v>
      </c>
      <c r="R1201" s="98">
        <f>ROUND('[1]68_InOutFlowsCurPrdAndPrior'!$D$32*IF(ISNA(VLOOKUP(D1201,'[1]Proportionate Shares'!$D$23:$I$1359,6,FALSE)),0,VLOOKUP(D1201,'[1]Proportionate Shares'!$D$23:$I$1359,6,FALSE)),0)</f>
        <v>127224</v>
      </c>
      <c r="S1201" s="98">
        <f>ROUND('[1]68_InOutFlowsCurPrdAndPrior'!$D$33*IF(ISNA(VLOOKUP(D1201,'[1]Proportionate Shares'!$D$23:$I$1359,6,FALSE)),0,VLOOKUP(D1201,'[1]Proportionate Shares'!$D$23:$I$1359,6,FALSE)),0)</f>
        <v>9395884</v>
      </c>
      <c r="T1201" s="98">
        <f>ROUND('[1]68_InOutFlowsCurPrdAndPrior'!$D$35*IF(ISNA(VLOOKUP(D1201,'[1]Proportionate Shares'!$D$23:$I$1359,6,FALSE)),0,VLOOKUP(D1201,'[1]Proportionate Shares'!$D$23:$I$1359,6,FALSE)),0)</f>
        <v>1820741</v>
      </c>
      <c r="U1201" s="98">
        <f>VLOOKUP(D1201,'[1]Schedule of Pension Amounts LW'!$B$15:$AS$1399,36,FALSE)</f>
        <v>1964967</v>
      </c>
      <c r="V1201" s="99">
        <f t="shared" si="79"/>
        <v>13308816</v>
      </c>
      <c r="W1201" s="98">
        <f>ROUND('[1]68_InOutFlowsCurPrdAndPrior'!$F$32*IF(ISNA(VLOOKUP(D1201,'[1]Proportionate Shares'!$D$23:$I$1359,6,FALSE)),0,VLOOKUP(D1201,'[1]Proportionate Shares'!$D$23:$I$1359,6,FALSE)),0)</f>
        <v>1051542</v>
      </c>
      <c r="X1201" s="98">
        <f>ROUND('[1]68_InOutFlowsCurPrdAndPrior'!$F$33*IF(ISNA(VLOOKUP(D1201,'[1]Proportionate Shares'!$D$23:$I$1359,6,FALSE)),0,VLOOKUP(D1201,'[1]Proportionate Shares'!$D$23:$I$1359,6,FALSE)),0)</f>
        <v>3882824</v>
      </c>
      <c r="Y1201" s="98">
        <f>ROUND('[1]68_InOutFlowsCurPrdAndPrior'!$F$35*IF(ISNA(VLOOKUP(D1201,'[1]Proportionate Shares'!$D$23:$I$1359,6,FALSE)),0,VLOOKUP(D1201,'[1]Proportionate Shares'!$D$23:$I$1359,6,FALSE)),0)</f>
        <v>1516645</v>
      </c>
      <c r="Z1201" s="98">
        <f>-VLOOKUP(D1201,'[1]Schedule of Pension Amounts LW'!$B$15:$AS$1399,37,FALSE)</f>
        <v>1222938</v>
      </c>
      <c r="AA1201" s="99">
        <f t="shared" si="80"/>
        <v>7673949</v>
      </c>
      <c r="AB1201" s="72">
        <f>VLOOKUP(D1201,'[1]Pension Expense Details'!$D$22:$S$1407,16,FALSE)</f>
        <v>2587241</v>
      </c>
      <c r="AC1201" s="72">
        <f t="shared" si="81"/>
        <v>3357219</v>
      </c>
      <c r="AD1201" s="72">
        <f>VLOOKUP(D1201,'[1]Schedule of Pension Amounts LW'!$B$15:$W$1399,22,FALSE)</f>
        <v>5944460</v>
      </c>
    </row>
    <row r="1202" spans="1:30" x14ac:dyDescent="0.3">
      <c r="A1202" s="104"/>
      <c r="B1202" s="33"/>
      <c r="C1202" s="33" t="str">
        <f>VLOOKUP(D1202,'[1]Employer information'!$I$3:$J$1391,2,FALSE)</f>
        <v xml:space="preserve">Public Education                                  </v>
      </c>
      <c r="D1202" s="33" t="str">
        <f>'[1]Schedule of Pension Amounts LW'!B1195</f>
        <v>1749</v>
      </c>
      <c r="E1202" s="33" t="str">
        <f>IF(ISNA(VLOOKUP(D1202,'[1]Proportionate Shares'!$D$23:$G$1400,2,FALSE)),"",VLOOKUP(D1202,'[1]Proportionate Shares'!$D$23:$G$1400,2,FALSE))</f>
        <v>031916</v>
      </c>
      <c r="F1202" s="33" t="str">
        <f>IF(ISNA(VLOOKUP(D1202,'[1]Proportionate Shares'!$D$23:$G$1400,3,FALSE)),"",VLOOKUP(D1202,'[1]Proportionate Shares'!$D$23:$G$1400,3,FALSE))</f>
        <v/>
      </c>
      <c r="G1202" s="34" t="str">
        <f>VLOOKUP(D1202,'[1]Employer information'!$A$3:$B$1390,2,FALSE)</f>
        <v>SOUTH TEXAS ISD</v>
      </c>
      <c r="H1202" s="36">
        <f>IF(ISNA(VLOOKUP(D1202,'[1]Proportionate Shares'!$D$23:$I$1377,6,FALSE)),0,VLOOKUP(D1202,'[1]Proportionate Shares'!$D$23:$I$1377,6,FALSE))</f>
        <v>1.73229178E-4</v>
      </c>
      <c r="I1202" s="105">
        <f>VLOOKUP(D1202,'[1]Schedule of Pension Amounts LW'!$B$15:$E$1399,3,FALSE)</f>
        <v>9631334</v>
      </c>
      <c r="J1202" s="105">
        <f>-IF(ISNA(VLOOKUP(D1202,'[1]Combined Contribution Amounts'!$A$2:$K$1335,5,FALSE)),0,VLOOKUP(D1202,'[1]Combined Contribution Amounts'!$A$2:$K$1335,5,FALSE))</f>
        <v>-606323</v>
      </c>
      <c r="K1202" s="105">
        <f>-IF(ISNA(VLOOKUP(D1202,'[1]Combined Contribution Amounts'!$A$2:$K$1335,7,FALSE)),0,VLOOKUP(D1202,'[1]Combined Contribution Amounts'!$A$2:$K$1335,7,FALSE))+-IF(ISNA(VLOOKUP(D1202,'[1]Combined Contribution Amounts'!$A$2:$K$1335,8,FALSE)),0,VLOOKUP(D1202,'[1]Combined Contribution Amounts'!$A$2:$K$1335,8,FALSE))+-IF(ISNA(VLOOKUP(D1202,'[1]Combined Contribution Amounts'!$A$2:$K$1335,9,FALSE)),0,VLOOKUP(D1202,'[1]Combined Contribution Amounts'!$A$2:$K$1335,9,FALSE))</f>
        <v>0</v>
      </c>
      <c r="L1202" s="105">
        <f>VLOOKUP(D1202,'[1]Pension Expense Details'!$D$23:$S$1407,16,FALSE)</f>
        <v>819928</v>
      </c>
      <c r="M1202" s="105">
        <f>ROUND(('[1]68_InOutFlowsCurPrdAndPriorHist'!$F$28-'[1]68_InOutFlowsCurPrdAndPriorHist'!$F$31)*$H1202,0)-VLOOKUP(D1202,'[1]Pension Expense Details'!$D$23:$S$1407,12,FALSE)</f>
        <v>-143475</v>
      </c>
      <c r="N1202" s="105">
        <f>ROUND(('[1]68_InOutFlowsCurPrdAndPriorHist'!$F$29-'[1]68_InOutFlowsCurPrdAndPriorHist'!$F$32)*$H1202,0)-VLOOKUP(D1202,'[1]Pension Expense Details'!$D$23:$S$1407,13,FALSE)</f>
        <v>-1084104</v>
      </c>
      <c r="O1202" s="105">
        <f>ROUND(('[1]68_InOutFlowsCurPrdAndPriorHist'!$F$30-'[1]68_InOutFlowsCurPrdAndPriorHist'!$F$33)*$H1202,0)-VLOOKUP(D1202,'[1]Pension Expense Details'!$D$23:$S$1407,14,FALSE)</f>
        <v>468800</v>
      </c>
      <c r="P1202" s="105">
        <f>ROUND((VLOOKUP(D1202,'[1]Schedule of Pension Amounts LW'!$B$15:$AC$1399,28,FALSE)-VLOOKUP(D1202,'[1]Schedule of Pension Amounts LW'!$B$15:$AC$1399,27,FALSE))*'[1]Schedule of Pension Amounts LW'!AD$4,0)+VLOOKUP(D1202,'[1]Schedule of Pension Amounts LW'!$B$15:$AH$1399,33,FALSE)-VLOOKUP(D1202,'[1]Pension Expense Details'!$D$23:$S$1407,15,FALSE)</f>
        <v>-81166</v>
      </c>
      <c r="Q1202" s="98">
        <f t="shared" si="78"/>
        <v>9004994</v>
      </c>
      <c r="R1202" s="98">
        <f>ROUND('[1]68_InOutFlowsCurPrdAndPrior'!$D$32*IF(ISNA(VLOOKUP(D1202,'[1]Proportionate Shares'!$D$23:$I$1359,6,FALSE)),0,VLOOKUP(D1202,'[1]Proportionate Shares'!$D$23:$I$1359,6,FALSE)),0)</f>
        <v>37829</v>
      </c>
      <c r="S1202" s="98">
        <f>ROUND('[1]68_InOutFlowsCurPrdAndPrior'!$D$33*IF(ISNA(VLOOKUP(D1202,'[1]Proportionate Shares'!$D$23:$I$1359,6,FALSE)),0,VLOOKUP(D1202,'[1]Proportionate Shares'!$D$23:$I$1359,6,FALSE)),0)</f>
        <v>2793791</v>
      </c>
      <c r="T1202" s="98">
        <f>ROUND('[1]68_InOutFlowsCurPrdAndPrior'!$D$35*IF(ISNA(VLOOKUP(D1202,'[1]Proportionate Shares'!$D$23:$I$1359,6,FALSE)),0,VLOOKUP(D1202,'[1]Proportionate Shares'!$D$23:$I$1359,6,FALSE)),0)</f>
        <v>541383</v>
      </c>
      <c r="U1202" s="98">
        <f>VLOOKUP(D1202,'[1]Schedule of Pension Amounts LW'!$B$15:$AS$1399,36,FALSE)</f>
        <v>1522865</v>
      </c>
      <c r="V1202" s="99">
        <f t="shared" si="79"/>
        <v>4895868</v>
      </c>
      <c r="W1202" s="98">
        <f>ROUND('[1]68_InOutFlowsCurPrdAndPrior'!$F$32*IF(ISNA(VLOOKUP(D1202,'[1]Proportionate Shares'!$D$23:$I$1359,6,FALSE)),0,VLOOKUP(D1202,'[1]Proportionate Shares'!$D$23:$I$1359,6,FALSE)),0)</f>
        <v>312668</v>
      </c>
      <c r="X1202" s="98">
        <f>ROUND('[1]68_InOutFlowsCurPrdAndPrior'!$F$33*IF(ISNA(VLOOKUP(D1202,'[1]Proportionate Shares'!$D$23:$I$1359,6,FALSE)),0,VLOOKUP(D1202,'[1]Proportionate Shares'!$D$23:$I$1359,6,FALSE)),0)</f>
        <v>1154527</v>
      </c>
      <c r="Y1202" s="98">
        <f>ROUND('[1]68_InOutFlowsCurPrdAndPrior'!$F$35*IF(ISNA(VLOOKUP(D1202,'[1]Proportionate Shares'!$D$23:$I$1359,6,FALSE)),0,VLOOKUP(D1202,'[1]Proportionate Shares'!$D$23:$I$1359,6,FALSE)),0)</f>
        <v>450962</v>
      </c>
      <c r="Z1202" s="98">
        <f>-VLOOKUP(D1202,'[1]Schedule of Pension Amounts LW'!$B$15:$AS$1399,37,FALSE)</f>
        <v>118629</v>
      </c>
      <c r="AA1202" s="99">
        <f t="shared" si="80"/>
        <v>2036786</v>
      </c>
      <c r="AB1202" s="72">
        <f>VLOOKUP(D1202,'[1]Pension Expense Details'!$D$22:$S$1407,16,FALSE)</f>
        <v>819928</v>
      </c>
      <c r="AC1202" s="72">
        <f t="shared" si="81"/>
        <v>1452398</v>
      </c>
      <c r="AD1202" s="72">
        <f>VLOOKUP(D1202,'[1]Schedule of Pension Amounts LW'!$B$15:$W$1399,22,FALSE)</f>
        <v>2272326</v>
      </c>
    </row>
    <row r="1203" spans="1:30" x14ac:dyDescent="0.3">
      <c r="A1203" s="104"/>
      <c r="B1203" s="33"/>
      <c r="C1203" s="33" t="str">
        <f>VLOOKUP(D1203,'[1]Employer information'!$I$3:$J$1391,2,FALSE)</f>
        <v xml:space="preserve">Public Education                                  </v>
      </c>
      <c r="D1203" s="33" t="str">
        <f>'[1]Schedule of Pension Amounts LW'!B1196</f>
        <v>1168</v>
      </c>
      <c r="E1203" s="33" t="str">
        <f>IF(ISNA(VLOOKUP(D1203,'[1]Proportionate Shares'!$D$23:$G$1400,2,FALSE)),"",VLOOKUP(D1203,'[1]Proportionate Shares'!$D$23:$G$1400,2,FALSE))</f>
        <v>085903</v>
      </c>
      <c r="F1203" s="33" t="str">
        <f>IF(ISNA(VLOOKUP(D1203,'[1]Proportionate Shares'!$D$23:$G$1400,3,FALSE)),"",VLOOKUP(D1203,'[1]Proportionate Shares'!$D$23:$G$1400,3,FALSE))</f>
        <v/>
      </c>
      <c r="G1203" s="34" t="str">
        <f>VLOOKUP(D1203,'[1]Employer information'!$A$3:$B$1390,2,FALSE)</f>
        <v>SOUTHLAND ISD</v>
      </c>
      <c r="H1203" s="36">
        <f>IF(ISNA(VLOOKUP(D1203,'[1]Proportionate Shares'!$D$23:$I$1377,6,FALSE)),0,VLOOKUP(D1203,'[1]Proportionate Shares'!$D$23:$I$1377,6,FALSE))</f>
        <v>7.1083269999999999E-6</v>
      </c>
      <c r="I1203" s="105">
        <f>VLOOKUP(D1203,'[1]Schedule of Pension Amounts LW'!$B$15:$E$1399,3,FALSE)</f>
        <v>327159</v>
      </c>
      <c r="J1203" s="105">
        <f>-IF(ISNA(VLOOKUP(D1203,'[1]Combined Contribution Amounts'!$A$2:$K$1335,5,FALSE)),0,VLOOKUP(D1203,'[1]Combined Contribution Amounts'!$A$2:$K$1335,5,FALSE))</f>
        <v>-24880</v>
      </c>
      <c r="K1203" s="105">
        <f>-IF(ISNA(VLOOKUP(D1203,'[1]Combined Contribution Amounts'!$A$2:$K$1335,7,FALSE)),0,VLOOKUP(D1203,'[1]Combined Contribution Amounts'!$A$2:$K$1335,7,FALSE))+-IF(ISNA(VLOOKUP(D1203,'[1]Combined Contribution Amounts'!$A$2:$K$1335,8,FALSE)),0,VLOOKUP(D1203,'[1]Combined Contribution Amounts'!$A$2:$K$1335,8,FALSE))+-IF(ISNA(VLOOKUP(D1203,'[1]Combined Contribution Amounts'!$A$2:$K$1335,9,FALSE)),0,VLOOKUP(D1203,'[1]Combined Contribution Amounts'!$A$2:$K$1335,9,FALSE))</f>
        <v>0</v>
      </c>
      <c r="L1203" s="105">
        <f>VLOOKUP(D1203,'[1]Pension Expense Details'!$D$23:$S$1407,16,FALSE)</f>
        <v>44341</v>
      </c>
      <c r="M1203" s="105">
        <f>ROUND(('[1]68_InOutFlowsCurPrdAndPriorHist'!$F$28-'[1]68_InOutFlowsCurPrdAndPriorHist'!$F$31)*$H1203,0)-VLOOKUP(D1203,'[1]Pension Expense Details'!$D$23:$S$1407,12,FALSE)</f>
        <v>-5887</v>
      </c>
      <c r="N1203" s="105">
        <f>ROUND(('[1]68_InOutFlowsCurPrdAndPriorHist'!$F$29-'[1]68_InOutFlowsCurPrdAndPriorHist'!$F$32)*$H1203,0)-VLOOKUP(D1203,'[1]Pension Expense Details'!$D$23:$S$1407,13,FALSE)</f>
        <v>-44485</v>
      </c>
      <c r="O1203" s="105">
        <f>ROUND(('[1]68_InOutFlowsCurPrdAndPriorHist'!$F$30-'[1]68_InOutFlowsCurPrdAndPriorHist'!$F$33)*$H1203,0)-VLOOKUP(D1203,'[1]Pension Expense Details'!$D$23:$S$1407,14,FALSE)</f>
        <v>19237</v>
      </c>
      <c r="P1203" s="105">
        <f>ROUND((VLOOKUP(D1203,'[1]Schedule of Pension Amounts LW'!$B$15:$AC$1399,28,FALSE)-VLOOKUP(D1203,'[1]Schedule of Pension Amounts LW'!$B$15:$AC$1399,27,FALSE))*'[1]Schedule of Pension Amounts LW'!AD$4,0)+VLOOKUP(D1203,'[1]Schedule of Pension Amounts LW'!$B$15:$AH$1399,33,FALSE)-VLOOKUP(D1203,'[1]Pension Expense Details'!$D$23:$S$1407,15,FALSE)</f>
        <v>54028</v>
      </c>
      <c r="Q1203" s="98">
        <f t="shared" si="78"/>
        <v>369513</v>
      </c>
      <c r="R1203" s="98">
        <f>ROUND('[1]68_InOutFlowsCurPrdAndPrior'!$D$32*IF(ISNA(VLOOKUP(D1203,'[1]Proportionate Shares'!$D$23:$I$1359,6,FALSE)),0,VLOOKUP(D1203,'[1]Proportionate Shares'!$D$23:$I$1359,6,FALSE)),0)</f>
        <v>1552</v>
      </c>
      <c r="S1203" s="98">
        <f>ROUND('[1]68_InOutFlowsCurPrdAndPrior'!$D$33*IF(ISNA(VLOOKUP(D1203,'[1]Proportionate Shares'!$D$23:$I$1359,6,FALSE)),0,VLOOKUP(D1203,'[1]Proportionate Shares'!$D$23:$I$1359,6,FALSE)),0)</f>
        <v>114641</v>
      </c>
      <c r="T1203" s="98">
        <f>ROUND('[1]68_InOutFlowsCurPrdAndPrior'!$D$35*IF(ISNA(VLOOKUP(D1203,'[1]Proportionate Shares'!$D$23:$I$1359,6,FALSE)),0,VLOOKUP(D1203,'[1]Proportionate Shares'!$D$23:$I$1359,6,FALSE)),0)</f>
        <v>22215</v>
      </c>
      <c r="U1203" s="98">
        <f>VLOOKUP(D1203,'[1]Schedule of Pension Amounts LW'!$B$15:$AS$1399,36,FALSE)</f>
        <v>88745</v>
      </c>
      <c r="V1203" s="99">
        <f t="shared" si="79"/>
        <v>227153</v>
      </c>
      <c r="W1203" s="98">
        <f>ROUND('[1]68_InOutFlowsCurPrdAndPrior'!$F$32*IF(ISNA(VLOOKUP(D1203,'[1]Proportionate Shares'!$D$23:$I$1359,6,FALSE)),0,VLOOKUP(D1203,'[1]Proportionate Shares'!$D$23:$I$1359,6,FALSE)),0)</f>
        <v>12830</v>
      </c>
      <c r="X1203" s="98">
        <f>ROUND('[1]68_InOutFlowsCurPrdAndPrior'!$F$33*IF(ISNA(VLOOKUP(D1203,'[1]Proportionate Shares'!$D$23:$I$1359,6,FALSE)),0,VLOOKUP(D1203,'[1]Proportionate Shares'!$D$23:$I$1359,6,FALSE)),0)</f>
        <v>47375</v>
      </c>
      <c r="Y1203" s="98">
        <f>ROUND('[1]68_InOutFlowsCurPrdAndPrior'!$F$35*IF(ISNA(VLOOKUP(D1203,'[1]Proportionate Shares'!$D$23:$I$1359,6,FALSE)),0,VLOOKUP(D1203,'[1]Proportionate Shares'!$D$23:$I$1359,6,FALSE)),0)</f>
        <v>18505</v>
      </c>
      <c r="Z1203" s="98">
        <f>-VLOOKUP(D1203,'[1]Schedule of Pension Amounts LW'!$B$15:$AS$1399,37,FALSE)</f>
        <v>51589</v>
      </c>
      <c r="AA1203" s="99">
        <f t="shared" si="80"/>
        <v>130299</v>
      </c>
      <c r="AB1203" s="72">
        <f>VLOOKUP(D1203,'[1]Pension Expense Details'!$D$22:$S$1407,16,FALSE)</f>
        <v>44341</v>
      </c>
      <c r="AC1203" s="72">
        <f t="shared" si="81"/>
        <v>39634</v>
      </c>
      <c r="AD1203" s="72">
        <f>VLOOKUP(D1203,'[1]Schedule of Pension Amounts LW'!$B$15:$W$1399,22,FALSE)</f>
        <v>83975</v>
      </c>
    </row>
    <row r="1204" spans="1:30" x14ac:dyDescent="0.3">
      <c r="A1204" s="104"/>
      <c r="B1204" s="33"/>
      <c r="C1204" s="33" t="str">
        <f>VLOOKUP(D1204,'[1]Employer information'!$I$3:$J$1391,2,FALSE)</f>
        <v xml:space="preserve">Public Education                                  </v>
      </c>
      <c r="D1204" s="33" t="str">
        <f>'[1]Schedule of Pension Amounts LW'!B1197</f>
        <v>1738</v>
      </c>
      <c r="E1204" s="33" t="str">
        <f>IF(ISNA(VLOOKUP(D1204,'[1]Proportionate Shares'!$D$23:$G$1400,2,FALSE)),"",VLOOKUP(D1204,'[1]Proportionate Shares'!$D$23:$G$1400,2,FALSE))</f>
        <v>015917</v>
      </c>
      <c r="F1204" s="33" t="str">
        <f>IF(ISNA(VLOOKUP(D1204,'[1]Proportionate Shares'!$D$23:$G$1400,3,FALSE)),"",VLOOKUP(D1204,'[1]Proportionate Shares'!$D$23:$G$1400,3,FALSE))</f>
        <v/>
      </c>
      <c r="G1204" s="34" t="str">
        <f>VLOOKUP(D1204,'[1]Employer information'!$A$3:$B$1390,2,FALSE)</f>
        <v>SOUTHSIDE ISD</v>
      </c>
      <c r="H1204" s="36">
        <f>IF(ISNA(VLOOKUP(D1204,'[1]Proportionate Shares'!$D$23:$I$1377,6,FALSE)),0,VLOOKUP(D1204,'[1]Proportionate Shares'!$D$23:$I$1377,6,FALSE))</f>
        <v>2.6762164199999999E-4</v>
      </c>
      <c r="I1204" s="105">
        <f>VLOOKUP(D1204,'[1]Schedule of Pension Amounts LW'!$B$15:$E$1399,3,FALSE)</f>
        <v>21892355</v>
      </c>
      <c r="J1204" s="105">
        <f>-IF(ISNA(VLOOKUP(D1204,'[1]Combined Contribution Amounts'!$A$2:$K$1335,5,FALSE)),0,VLOOKUP(D1204,'[1]Combined Contribution Amounts'!$A$2:$K$1335,5,FALSE))</f>
        <v>-936708</v>
      </c>
      <c r="K1204" s="105">
        <f>-IF(ISNA(VLOOKUP(D1204,'[1]Combined Contribution Amounts'!$A$2:$K$1335,7,FALSE)),0,VLOOKUP(D1204,'[1]Combined Contribution Amounts'!$A$2:$K$1335,7,FALSE))+-IF(ISNA(VLOOKUP(D1204,'[1]Combined Contribution Amounts'!$A$2:$K$1335,8,FALSE)),0,VLOOKUP(D1204,'[1]Combined Contribution Amounts'!$A$2:$K$1335,8,FALSE))+-IF(ISNA(VLOOKUP(D1204,'[1]Combined Contribution Amounts'!$A$2:$K$1335,9,FALSE)),0,VLOOKUP(D1204,'[1]Combined Contribution Amounts'!$A$2:$K$1335,9,FALSE))</f>
        <v>0</v>
      </c>
      <c r="L1204" s="105">
        <f>VLOOKUP(D1204,'[1]Pension Expense Details'!$D$23:$S$1407,16,FALSE)</f>
        <v>164446</v>
      </c>
      <c r="M1204" s="105">
        <f>ROUND(('[1]68_InOutFlowsCurPrdAndPriorHist'!$F$28-'[1]68_InOutFlowsCurPrdAndPriorHist'!$F$31)*$H1204,0)-VLOOKUP(D1204,'[1]Pension Expense Details'!$D$23:$S$1407,12,FALSE)</f>
        <v>-221654</v>
      </c>
      <c r="N1204" s="105">
        <f>ROUND(('[1]68_InOutFlowsCurPrdAndPriorHist'!$F$29-'[1]68_InOutFlowsCurPrdAndPriorHist'!$F$32)*$H1204,0)-VLOOKUP(D1204,'[1]Pension Expense Details'!$D$23:$S$1407,13,FALSE)</f>
        <v>-1674831</v>
      </c>
      <c r="O1204" s="105">
        <f>ROUND(('[1]68_InOutFlowsCurPrdAndPriorHist'!$F$30-'[1]68_InOutFlowsCurPrdAndPriorHist'!$F$33)*$H1204,0)-VLOOKUP(D1204,'[1]Pension Expense Details'!$D$23:$S$1407,14,FALSE)</f>
        <v>724249</v>
      </c>
      <c r="P1204" s="105">
        <f>ROUND((VLOOKUP(D1204,'[1]Schedule of Pension Amounts LW'!$B$15:$AC$1399,28,FALSE)-VLOOKUP(D1204,'[1]Schedule of Pension Amounts LW'!$B$15:$AC$1399,27,FALSE))*'[1]Schedule of Pension Amounts LW'!AD$4,0)+VLOOKUP(D1204,'[1]Schedule of Pension Amounts LW'!$B$15:$AH$1399,33,FALSE)-VLOOKUP(D1204,'[1]Pension Expense Details'!$D$23:$S$1407,15,FALSE)</f>
        <v>-6036047</v>
      </c>
      <c r="Q1204" s="98">
        <f t="shared" si="78"/>
        <v>13911810</v>
      </c>
      <c r="R1204" s="98">
        <f>ROUND('[1]68_InOutFlowsCurPrdAndPrior'!$D$32*IF(ISNA(VLOOKUP(D1204,'[1]Proportionate Shares'!$D$23:$I$1359,6,FALSE)),0,VLOOKUP(D1204,'[1]Proportionate Shares'!$D$23:$I$1359,6,FALSE)),0)</f>
        <v>58442</v>
      </c>
      <c r="S1204" s="98">
        <f>ROUND('[1]68_InOutFlowsCurPrdAndPrior'!$D$33*IF(ISNA(VLOOKUP(D1204,'[1]Proportionate Shares'!$D$23:$I$1359,6,FALSE)),0,VLOOKUP(D1204,'[1]Proportionate Shares'!$D$23:$I$1359,6,FALSE)),0)</f>
        <v>4316127</v>
      </c>
      <c r="T1204" s="98">
        <f>ROUND('[1]68_InOutFlowsCurPrdAndPrior'!$D$35*IF(ISNA(VLOOKUP(D1204,'[1]Proportionate Shares'!$D$23:$I$1359,6,FALSE)),0,VLOOKUP(D1204,'[1]Proportionate Shares'!$D$23:$I$1359,6,FALSE)),0)</f>
        <v>836382</v>
      </c>
      <c r="U1204" s="98">
        <f>VLOOKUP(D1204,'[1]Schedule of Pension Amounts LW'!$B$15:$AS$1399,36,FALSE)</f>
        <v>3219169</v>
      </c>
      <c r="V1204" s="99">
        <f t="shared" si="79"/>
        <v>8430120</v>
      </c>
      <c r="W1204" s="98">
        <f>ROUND('[1]68_InOutFlowsCurPrdAndPrior'!$F$32*IF(ISNA(VLOOKUP(D1204,'[1]Proportionate Shares'!$D$23:$I$1359,6,FALSE)),0,VLOOKUP(D1204,'[1]Proportionate Shares'!$D$23:$I$1359,6,FALSE)),0)</f>
        <v>483040</v>
      </c>
      <c r="X1204" s="98">
        <f>ROUND('[1]68_InOutFlowsCurPrdAndPrior'!$F$33*IF(ISNA(VLOOKUP(D1204,'[1]Proportionate Shares'!$D$23:$I$1359,6,FALSE)),0,VLOOKUP(D1204,'[1]Proportionate Shares'!$D$23:$I$1359,6,FALSE)),0)</f>
        <v>1783628</v>
      </c>
      <c r="Y1204" s="98">
        <f>ROUND('[1]68_InOutFlowsCurPrdAndPrior'!$F$35*IF(ISNA(VLOOKUP(D1204,'[1]Proportionate Shares'!$D$23:$I$1359,6,FALSE)),0,VLOOKUP(D1204,'[1]Proportionate Shares'!$D$23:$I$1359,6,FALSE)),0)</f>
        <v>696692</v>
      </c>
      <c r="Z1204" s="98">
        <f>-VLOOKUP(D1204,'[1]Schedule of Pension Amounts LW'!$B$15:$AS$1399,37,FALSE)</f>
        <v>5004623</v>
      </c>
      <c r="AA1204" s="99">
        <f t="shared" si="80"/>
        <v>7967983</v>
      </c>
      <c r="AB1204" s="72">
        <f>VLOOKUP(D1204,'[1]Pension Expense Details'!$D$22:$S$1407,16,FALSE)</f>
        <v>164446</v>
      </c>
      <c r="AC1204" s="72">
        <f t="shared" si="81"/>
        <v>2863298</v>
      </c>
      <c r="AD1204" s="72">
        <f>VLOOKUP(D1204,'[1]Schedule of Pension Amounts LW'!$B$15:$W$1399,22,FALSE)</f>
        <v>3027744</v>
      </c>
    </row>
    <row r="1205" spans="1:30" x14ac:dyDescent="0.3">
      <c r="A1205" s="104"/>
      <c r="B1205" s="33"/>
      <c r="C1205" s="33" t="str">
        <f>VLOOKUP(D1205,'[1]Employer information'!$I$3:$J$1391,2,FALSE)</f>
        <v xml:space="preserve">Public Education                                  </v>
      </c>
      <c r="D1205" s="33" t="str">
        <f>'[1]Schedule of Pension Amounts LW'!B1198</f>
        <v>1726</v>
      </c>
      <c r="E1205" s="33" t="str">
        <f>IF(ISNA(VLOOKUP(D1205,'[1]Proportionate Shares'!$D$23:$G$1400,2,FALSE)),"",VLOOKUP(D1205,'[1]Proportionate Shares'!$D$23:$G$1400,2,FALSE))</f>
        <v>015912</v>
      </c>
      <c r="F1205" s="33" t="str">
        <f>IF(ISNA(VLOOKUP(D1205,'[1]Proportionate Shares'!$D$23:$G$1400,3,FALSE)),"",VLOOKUP(D1205,'[1]Proportionate Shares'!$D$23:$G$1400,3,FALSE))</f>
        <v/>
      </c>
      <c r="G1205" s="34" t="str">
        <f>VLOOKUP(D1205,'[1]Employer information'!$A$3:$B$1390,2,FALSE)</f>
        <v>SOUTHWEST ISD</v>
      </c>
      <c r="H1205" s="36">
        <f>IF(ISNA(VLOOKUP(D1205,'[1]Proportionate Shares'!$D$23:$I$1377,6,FALSE)),0,VLOOKUP(D1205,'[1]Proportionate Shares'!$D$23:$I$1377,6,FALSE))</f>
        <v>8.6171461200000002E-4</v>
      </c>
      <c r="I1205" s="105">
        <f>VLOOKUP(D1205,'[1]Schedule of Pension Amounts LW'!$B$15:$E$1399,3,FALSE)</f>
        <v>48230133</v>
      </c>
      <c r="J1205" s="105">
        <f>-IF(ISNA(VLOOKUP(D1205,'[1]Combined Contribution Amounts'!$A$2:$K$1335,5,FALSE)),0,VLOOKUP(D1205,'[1]Combined Contribution Amounts'!$A$2:$K$1335,5,FALSE))</f>
        <v>-3016105</v>
      </c>
      <c r="K1205" s="105">
        <f>-IF(ISNA(VLOOKUP(D1205,'[1]Combined Contribution Amounts'!$A$2:$K$1335,7,FALSE)),0,VLOOKUP(D1205,'[1]Combined Contribution Amounts'!$A$2:$K$1335,7,FALSE))+-IF(ISNA(VLOOKUP(D1205,'[1]Combined Contribution Amounts'!$A$2:$K$1335,8,FALSE)),0,VLOOKUP(D1205,'[1]Combined Contribution Amounts'!$A$2:$K$1335,8,FALSE))+-IF(ISNA(VLOOKUP(D1205,'[1]Combined Contribution Amounts'!$A$2:$K$1335,9,FALSE)),0,VLOOKUP(D1205,'[1]Combined Contribution Amounts'!$A$2:$K$1335,9,FALSE))</f>
        <v>0</v>
      </c>
      <c r="L1205" s="105">
        <f>VLOOKUP(D1205,'[1]Pension Expense Details'!$D$23:$S$1407,16,FALSE)</f>
        <v>4028393</v>
      </c>
      <c r="M1205" s="105">
        <f>ROUND(('[1]68_InOutFlowsCurPrdAndPriorHist'!$F$28-'[1]68_InOutFlowsCurPrdAndPriorHist'!$F$31)*$H1205,0)-VLOOKUP(D1205,'[1]Pension Expense Details'!$D$23:$S$1407,12,FALSE)</f>
        <v>-713704</v>
      </c>
      <c r="N1205" s="105">
        <f>ROUND(('[1]68_InOutFlowsCurPrdAndPriorHist'!$F$29-'[1]68_InOutFlowsCurPrdAndPriorHist'!$F$32)*$H1205,0)-VLOOKUP(D1205,'[1]Pension Expense Details'!$D$23:$S$1407,13,FALSE)</f>
        <v>-5392786</v>
      </c>
      <c r="O1205" s="105">
        <f>ROUND(('[1]68_InOutFlowsCurPrdAndPriorHist'!$F$30-'[1]68_InOutFlowsCurPrdAndPriorHist'!$F$33)*$H1205,0)-VLOOKUP(D1205,'[1]Pension Expense Details'!$D$23:$S$1407,14,FALSE)</f>
        <v>2332007</v>
      </c>
      <c r="P1205" s="105">
        <f>ROUND((VLOOKUP(D1205,'[1]Schedule of Pension Amounts LW'!$B$15:$AC$1399,28,FALSE)-VLOOKUP(D1205,'[1]Schedule of Pension Amounts LW'!$B$15:$AC$1399,27,FALSE))*'[1]Schedule of Pension Amounts LW'!AD$4,0)+VLOOKUP(D1205,'[1]Schedule of Pension Amounts LW'!$B$15:$AH$1399,33,FALSE)-VLOOKUP(D1205,'[1]Pension Expense Details'!$D$23:$S$1407,15,FALSE)</f>
        <v>-673319</v>
      </c>
      <c r="Q1205" s="98">
        <f t="shared" si="78"/>
        <v>44794619</v>
      </c>
      <c r="R1205" s="98">
        <f>ROUND('[1]68_InOutFlowsCurPrdAndPrior'!$D$32*IF(ISNA(VLOOKUP(D1205,'[1]Proportionate Shares'!$D$23:$I$1359,6,FALSE)),0,VLOOKUP(D1205,'[1]Proportionate Shares'!$D$23:$I$1359,6,FALSE)),0)</f>
        <v>188177</v>
      </c>
      <c r="S1205" s="98">
        <f>ROUND('[1]68_InOutFlowsCurPrdAndPrior'!$D$33*IF(ISNA(VLOOKUP(D1205,'[1]Proportionate Shares'!$D$23:$I$1359,6,FALSE)),0,VLOOKUP(D1205,'[1]Proportionate Shares'!$D$23:$I$1359,6,FALSE)),0)</f>
        <v>13897491</v>
      </c>
      <c r="T1205" s="98">
        <f>ROUND('[1]68_InOutFlowsCurPrdAndPrior'!$D$35*IF(ISNA(VLOOKUP(D1205,'[1]Proportionate Shares'!$D$23:$I$1359,6,FALSE)),0,VLOOKUP(D1205,'[1]Proportionate Shares'!$D$23:$I$1359,6,FALSE)),0)</f>
        <v>2693066</v>
      </c>
      <c r="U1205" s="98">
        <f>VLOOKUP(D1205,'[1]Schedule of Pension Amounts LW'!$B$15:$AS$1399,36,FALSE)</f>
        <v>2500442</v>
      </c>
      <c r="V1205" s="99">
        <f t="shared" si="79"/>
        <v>19279176</v>
      </c>
      <c r="W1205" s="98">
        <f>ROUND('[1]68_InOutFlowsCurPrdAndPrior'!$F$32*IF(ISNA(VLOOKUP(D1205,'[1]Proportionate Shares'!$D$23:$I$1359,6,FALSE)),0,VLOOKUP(D1205,'[1]Proportionate Shares'!$D$23:$I$1359,6,FALSE)),0)</f>
        <v>1555340</v>
      </c>
      <c r="X1205" s="98">
        <f>ROUND('[1]68_InOutFlowsCurPrdAndPrior'!$F$33*IF(ISNA(VLOOKUP(D1205,'[1]Proportionate Shares'!$D$23:$I$1359,6,FALSE)),0,VLOOKUP(D1205,'[1]Proportionate Shares'!$D$23:$I$1359,6,FALSE)),0)</f>
        <v>5743101</v>
      </c>
      <c r="Y1205" s="98">
        <f>ROUND('[1]68_InOutFlowsCurPrdAndPrior'!$F$35*IF(ISNA(VLOOKUP(D1205,'[1]Proportionate Shares'!$D$23:$I$1359,6,FALSE)),0,VLOOKUP(D1205,'[1]Proportionate Shares'!$D$23:$I$1359,6,FALSE)),0)</f>
        <v>2243277</v>
      </c>
      <c r="Z1205" s="98">
        <f>-VLOOKUP(D1205,'[1]Schedule of Pension Amounts LW'!$B$15:$AS$1399,37,FALSE)</f>
        <v>2255224</v>
      </c>
      <c r="AA1205" s="99">
        <f t="shared" si="80"/>
        <v>11796942</v>
      </c>
      <c r="AB1205" s="72">
        <f>VLOOKUP(D1205,'[1]Pension Expense Details'!$D$22:$S$1407,16,FALSE)</f>
        <v>4028393</v>
      </c>
      <c r="AC1205" s="72">
        <f t="shared" si="81"/>
        <v>4653392</v>
      </c>
      <c r="AD1205" s="72">
        <f>VLOOKUP(D1205,'[1]Schedule of Pension Amounts LW'!$B$15:$W$1399,22,FALSE)</f>
        <v>8681785</v>
      </c>
    </row>
    <row r="1206" spans="1:30" x14ac:dyDescent="0.3">
      <c r="A1206" s="104"/>
      <c r="B1206" s="33"/>
      <c r="C1206" s="33" t="str">
        <f>VLOOKUP(D1206,'[1]Employer information'!$I$3:$J$1391,2,FALSE)</f>
        <v xml:space="preserve">Public Education                                  </v>
      </c>
      <c r="D1206" s="33" t="str">
        <f>'[1]Schedule of Pension Amounts LW'!B1199</f>
        <v>1173</v>
      </c>
      <c r="E1206" s="33" t="str">
        <f>IF(ISNA(VLOOKUP(D1206,'[1]Proportionate Shares'!$D$23:$G$1400,2,FALSE)),"",VLOOKUP(D1206,'[1]Proportionate Shares'!$D$23:$G$1400,2,FALSE))</f>
        <v>098904</v>
      </c>
      <c r="F1206" s="33" t="str">
        <f>IF(ISNA(VLOOKUP(D1206,'[1]Proportionate Shares'!$D$23:$G$1400,3,FALSE)),"",VLOOKUP(D1206,'[1]Proportionate Shares'!$D$23:$G$1400,3,FALSE))</f>
        <v/>
      </c>
      <c r="G1206" s="34" t="str">
        <f>VLOOKUP(D1206,'[1]Employer information'!$A$3:$B$1390,2,FALSE)</f>
        <v>SPEARMAN ISD</v>
      </c>
      <c r="H1206" s="36">
        <f>IF(ISNA(VLOOKUP(D1206,'[1]Proportionate Shares'!$D$23:$I$1377,6,FALSE)),0,VLOOKUP(D1206,'[1]Proportionate Shares'!$D$23:$I$1377,6,FALSE))</f>
        <v>5.4804969999999999E-5</v>
      </c>
      <c r="I1206" s="105">
        <f>VLOOKUP(D1206,'[1]Schedule of Pension Amounts LW'!$B$15:$E$1399,3,FALSE)</f>
        <v>2742557</v>
      </c>
      <c r="J1206" s="105">
        <f>-IF(ISNA(VLOOKUP(D1206,'[1]Combined Contribution Amounts'!$A$2:$K$1335,5,FALSE)),0,VLOOKUP(D1206,'[1]Combined Contribution Amounts'!$A$2:$K$1335,5,FALSE))</f>
        <v>-191824</v>
      </c>
      <c r="K1206" s="105">
        <f>-IF(ISNA(VLOOKUP(D1206,'[1]Combined Contribution Amounts'!$A$2:$K$1335,7,FALSE)),0,VLOOKUP(D1206,'[1]Combined Contribution Amounts'!$A$2:$K$1335,7,FALSE))+-IF(ISNA(VLOOKUP(D1206,'[1]Combined Contribution Amounts'!$A$2:$K$1335,8,FALSE)),0,VLOOKUP(D1206,'[1]Combined Contribution Amounts'!$A$2:$K$1335,8,FALSE))+-IF(ISNA(VLOOKUP(D1206,'[1]Combined Contribution Amounts'!$A$2:$K$1335,9,FALSE)),0,VLOOKUP(D1206,'[1]Combined Contribution Amounts'!$A$2:$K$1335,9,FALSE))</f>
        <v>0</v>
      </c>
      <c r="L1206" s="105">
        <f>VLOOKUP(D1206,'[1]Pension Expense Details'!$D$23:$S$1407,16,FALSE)</f>
        <v>307269</v>
      </c>
      <c r="M1206" s="105">
        <f>ROUND(('[1]68_InOutFlowsCurPrdAndPriorHist'!$F$28-'[1]68_InOutFlowsCurPrdAndPriorHist'!$F$31)*$H1206,0)-VLOOKUP(D1206,'[1]Pension Expense Details'!$D$23:$S$1407,12,FALSE)</f>
        <v>-45391</v>
      </c>
      <c r="N1206" s="105">
        <f>ROUND(('[1]68_InOutFlowsCurPrdAndPriorHist'!$F$29-'[1]68_InOutFlowsCurPrdAndPriorHist'!$F$32)*$H1206,0)-VLOOKUP(D1206,'[1]Pension Expense Details'!$D$23:$S$1407,13,FALSE)</f>
        <v>-342981</v>
      </c>
      <c r="O1206" s="105">
        <f>ROUND(('[1]68_InOutFlowsCurPrdAndPriorHist'!$F$30-'[1]68_InOutFlowsCurPrdAndPriorHist'!$F$33)*$H1206,0)-VLOOKUP(D1206,'[1]Pension Expense Details'!$D$23:$S$1407,14,FALSE)</f>
        <v>148315</v>
      </c>
      <c r="P1206" s="105">
        <f>ROUND((VLOOKUP(D1206,'[1]Schedule of Pension Amounts LW'!$B$15:$AC$1399,28,FALSE)-VLOOKUP(D1206,'[1]Schedule of Pension Amounts LW'!$B$15:$AC$1399,27,FALSE))*'[1]Schedule of Pension Amounts LW'!AD$4,0)+VLOOKUP(D1206,'[1]Schedule of Pension Amounts LW'!$B$15:$AH$1399,33,FALSE)-VLOOKUP(D1206,'[1]Pension Expense Details'!$D$23:$S$1407,15,FALSE)</f>
        <v>230989</v>
      </c>
      <c r="Q1206" s="98">
        <f t="shared" si="78"/>
        <v>2848934</v>
      </c>
      <c r="R1206" s="98">
        <f>ROUND('[1]68_InOutFlowsCurPrdAndPrior'!$D$32*IF(ISNA(VLOOKUP(D1206,'[1]Proportionate Shares'!$D$23:$I$1359,6,FALSE)),0,VLOOKUP(D1206,'[1]Proportionate Shares'!$D$23:$I$1359,6,FALSE)),0)</f>
        <v>11968</v>
      </c>
      <c r="S1206" s="98">
        <f>ROUND('[1]68_InOutFlowsCurPrdAndPrior'!$D$33*IF(ISNA(VLOOKUP(D1206,'[1]Proportionate Shares'!$D$23:$I$1359,6,FALSE)),0,VLOOKUP(D1206,'[1]Proportionate Shares'!$D$23:$I$1359,6,FALSE)),0)</f>
        <v>883879</v>
      </c>
      <c r="T1206" s="98">
        <f>ROUND('[1]68_InOutFlowsCurPrdAndPrior'!$D$35*IF(ISNA(VLOOKUP(D1206,'[1]Proportionate Shares'!$D$23:$I$1359,6,FALSE)),0,VLOOKUP(D1206,'[1]Proportionate Shares'!$D$23:$I$1359,6,FALSE)),0)</f>
        <v>171279</v>
      </c>
      <c r="U1206" s="98">
        <f>VLOOKUP(D1206,'[1]Schedule of Pension Amounts LW'!$B$15:$AS$1399,36,FALSE)</f>
        <v>434411</v>
      </c>
      <c r="V1206" s="99">
        <f t="shared" si="79"/>
        <v>1501537</v>
      </c>
      <c r="W1206" s="98">
        <f>ROUND('[1]68_InOutFlowsCurPrdAndPrior'!$F$32*IF(ISNA(VLOOKUP(D1206,'[1]Proportionate Shares'!$D$23:$I$1359,6,FALSE)),0,VLOOKUP(D1206,'[1]Proportionate Shares'!$D$23:$I$1359,6,FALSE)),0)</f>
        <v>98919</v>
      </c>
      <c r="X1206" s="98">
        <f>ROUND('[1]68_InOutFlowsCurPrdAndPrior'!$F$33*IF(ISNA(VLOOKUP(D1206,'[1]Proportionate Shares'!$D$23:$I$1359,6,FALSE)),0,VLOOKUP(D1206,'[1]Proportionate Shares'!$D$23:$I$1359,6,FALSE)),0)</f>
        <v>365261</v>
      </c>
      <c r="Y1206" s="98">
        <f>ROUND('[1]68_InOutFlowsCurPrdAndPrior'!$F$35*IF(ISNA(VLOOKUP(D1206,'[1]Proportionate Shares'!$D$23:$I$1359,6,FALSE)),0,VLOOKUP(D1206,'[1]Proportionate Shares'!$D$23:$I$1359,6,FALSE)),0)</f>
        <v>142672</v>
      </c>
      <c r="Z1206" s="98">
        <f>-VLOOKUP(D1206,'[1]Schedule of Pension Amounts LW'!$B$15:$AS$1399,37,FALSE)</f>
        <v>54097</v>
      </c>
      <c r="AA1206" s="99">
        <f t="shared" si="80"/>
        <v>660949</v>
      </c>
      <c r="AB1206" s="72">
        <f>VLOOKUP(D1206,'[1]Pension Expense Details'!$D$22:$S$1407,16,FALSE)</f>
        <v>307269</v>
      </c>
      <c r="AC1206" s="72">
        <f t="shared" si="81"/>
        <v>322208</v>
      </c>
      <c r="AD1206" s="72">
        <f>VLOOKUP(D1206,'[1]Schedule of Pension Amounts LW'!$B$15:$W$1399,22,FALSE)</f>
        <v>629477</v>
      </c>
    </row>
    <row r="1207" spans="1:30" x14ac:dyDescent="0.3">
      <c r="A1207" s="104"/>
      <c r="B1207" s="33"/>
      <c r="C1207" s="33" t="str">
        <f>VLOOKUP(D1207,'[1]Employer information'!$I$3:$J$1391,2,FALSE)</f>
        <v xml:space="preserve">Public Education                                  </v>
      </c>
      <c r="D1207" s="33" t="str">
        <f>'[1]Schedule of Pension Amounts LW'!B1200</f>
        <v>1568</v>
      </c>
      <c r="E1207" s="33" t="str">
        <f>IF(ISNA(VLOOKUP(D1207,'[1]Proportionate Shares'!$D$23:$G$1400,2,FALSE)),"",VLOOKUP(D1207,'[1]Proportionate Shares'!$D$23:$G$1400,2,FALSE))</f>
        <v>170907</v>
      </c>
      <c r="F1207" s="33" t="str">
        <f>IF(ISNA(VLOOKUP(D1207,'[1]Proportionate Shares'!$D$23:$G$1400,3,FALSE)),"",VLOOKUP(D1207,'[1]Proportionate Shares'!$D$23:$G$1400,3,FALSE))</f>
        <v/>
      </c>
      <c r="G1207" s="34" t="str">
        <f>VLOOKUP(D1207,'[1]Employer information'!$A$3:$B$1390,2,FALSE)</f>
        <v>SPLENDORA ISD</v>
      </c>
      <c r="H1207" s="36">
        <f>IF(ISNA(VLOOKUP(D1207,'[1]Proportionate Shares'!$D$23:$I$1377,6,FALSE)),0,VLOOKUP(D1207,'[1]Proportionate Shares'!$D$23:$I$1377,6,FALSE))</f>
        <v>2.5454094899999999E-4</v>
      </c>
      <c r="I1207" s="105">
        <f>VLOOKUP(D1207,'[1]Schedule of Pension Amounts LW'!$B$15:$E$1399,3,FALSE)</f>
        <v>13229115</v>
      </c>
      <c r="J1207" s="105">
        <f>-IF(ISNA(VLOOKUP(D1207,'[1]Combined Contribution Amounts'!$A$2:$K$1335,5,FALSE)),0,VLOOKUP(D1207,'[1]Combined Contribution Amounts'!$A$2:$K$1335,5,FALSE))</f>
        <v>-890924</v>
      </c>
      <c r="K1207" s="105">
        <f>-IF(ISNA(VLOOKUP(D1207,'[1]Combined Contribution Amounts'!$A$2:$K$1335,7,FALSE)),0,VLOOKUP(D1207,'[1]Combined Contribution Amounts'!$A$2:$K$1335,7,FALSE))+-IF(ISNA(VLOOKUP(D1207,'[1]Combined Contribution Amounts'!$A$2:$K$1335,8,FALSE)),0,VLOOKUP(D1207,'[1]Combined Contribution Amounts'!$A$2:$K$1335,8,FALSE))+-IF(ISNA(VLOOKUP(D1207,'[1]Combined Contribution Amounts'!$A$2:$K$1335,9,FALSE)),0,VLOOKUP(D1207,'[1]Combined Contribution Amounts'!$A$2:$K$1335,9,FALSE))</f>
        <v>0</v>
      </c>
      <c r="L1207" s="105">
        <f>VLOOKUP(D1207,'[1]Pension Expense Details'!$D$23:$S$1407,16,FALSE)</f>
        <v>1349874</v>
      </c>
      <c r="M1207" s="105">
        <f>ROUND(('[1]68_InOutFlowsCurPrdAndPriorHist'!$F$28-'[1]68_InOutFlowsCurPrdAndPriorHist'!$F$31)*$H1207,0)-VLOOKUP(D1207,'[1]Pension Expense Details'!$D$23:$S$1407,12,FALSE)</f>
        <v>-210821</v>
      </c>
      <c r="N1207" s="105">
        <f>ROUND(('[1]68_InOutFlowsCurPrdAndPriorHist'!$F$29-'[1]68_InOutFlowsCurPrdAndPriorHist'!$F$32)*$H1207,0)-VLOOKUP(D1207,'[1]Pension Expense Details'!$D$23:$S$1407,13,FALSE)</f>
        <v>-1592969</v>
      </c>
      <c r="O1207" s="105">
        <f>ROUND(('[1]68_InOutFlowsCurPrdAndPriorHist'!$F$30-'[1]68_InOutFlowsCurPrdAndPriorHist'!$F$33)*$H1207,0)-VLOOKUP(D1207,'[1]Pension Expense Details'!$D$23:$S$1407,14,FALSE)</f>
        <v>688849</v>
      </c>
      <c r="P1207" s="105">
        <f>ROUND((VLOOKUP(D1207,'[1]Schedule of Pension Amounts LW'!$B$15:$AC$1399,28,FALSE)-VLOOKUP(D1207,'[1]Schedule of Pension Amounts LW'!$B$15:$AC$1399,27,FALSE))*'[1]Schedule of Pension Amounts LW'!AD$4,0)+VLOOKUP(D1207,'[1]Schedule of Pension Amounts LW'!$B$15:$AH$1399,33,FALSE)-VLOOKUP(D1207,'[1]Pension Expense Details'!$D$23:$S$1407,15,FALSE)</f>
        <v>658710</v>
      </c>
      <c r="Q1207" s="98">
        <f t="shared" si="78"/>
        <v>13231834</v>
      </c>
      <c r="R1207" s="98">
        <f>ROUND('[1]68_InOutFlowsCurPrdAndPrior'!$D$32*IF(ISNA(VLOOKUP(D1207,'[1]Proportionate Shares'!$D$23:$I$1359,6,FALSE)),0,VLOOKUP(D1207,'[1]Proportionate Shares'!$D$23:$I$1359,6,FALSE)),0)</f>
        <v>55586</v>
      </c>
      <c r="S1207" s="98">
        <f>ROUND('[1]68_InOutFlowsCurPrdAndPrior'!$D$33*IF(ISNA(VLOOKUP(D1207,'[1]Proportionate Shares'!$D$23:$I$1359,6,FALSE)),0,VLOOKUP(D1207,'[1]Proportionate Shares'!$D$23:$I$1359,6,FALSE)),0)</f>
        <v>4105165</v>
      </c>
      <c r="T1207" s="98">
        <f>ROUND('[1]68_InOutFlowsCurPrdAndPrior'!$D$35*IF(ISNA(VLOOKUP(D1207,'[1]Proportionate Shares'!$D$23:$I$1359,6,FALSE)),0,VLOOKUP(D1207,'[1]Proportionate Shares'!$D$23:$I$1359,6,FALSE)),0)</f>
        <v>795502</v>
      </c>
      <c r="U1207" s="98">
        <f>VLOOKUP(D1207,'[1]Schedule of Pension Amounts LW'!$B$15:$AS$1399,36,FALSE)</f>
        <v>1996889</v>
      </c>
      <c r="V1207" s="99">
        <f t="shared" si="79"/>
        <v>6953142</v>
      </c>
      <c r="W1207" s="98">
        <f>ROUND('[1]68_InOutFlowsCurPrdAndPrior'!$F$32*IF(ISNA(VLOOKUP(D1207,'[1]Proportionate Shares'!$D$23:$I$1359,6,FALSE)),0,VLOOKUP(D1207,'[1]Proportionate Shares'!$D$23:$I$1359,6,FALSE)),0)</f>
        <v>459430</v>
      </c>
      <c r="X1207" s="98">
        <f>ROUND('[1]68_InOutFlowsCurPrdAndPrior'!$F$33*IF(ISNA(VLOOKUP(D1207,'[1]Proportionate Shares'!$D$23:$I$1359,6,FALSE)),0,VLOOKUP(D1207,'[1]Proportionate Shares'!$D$23:$I$1359,6,FALSE)),0)</f>
        <v>1696448</v>
      </c>
      <c r="Y1207" s="98">
        <f>ROUND('[1]68_InOutFlowsCurPrdAndPrior'!$F$35*IF(ISNA(VLOOKUP(D1207,'[1]Proportionate Shares'!$D$23:$I$1359,6,FALSE)),0,VLOOKUP(D1207,'[1]Proportionate Shares'!$D$23:$I$1359,6,FALSE)),0)</f>
        <v>662639</v>
      </c>
      <c r="Z1207" s="98">
        <f>-VLOOKUP(D1207,'[1]Schedule of Pension Amounts LW'!$B$15:$AS$1399,37,FALSE)</f>
        <v>131</v>
      </c>
      <c r="AA1207" s="99">
        <f t="shared" si="80"/>
        <v>2818648</v>
      </c>
      <c r="AB1207" s="72">
        <f>VLOOKUP(D1207,'[1]Pension Expense Details'!$D$22:$S$1407,16,FALSE)</f>
        <v>1349874</v>
      </c>
      <c r="AC1207" s="72">
        <f t="shared" si="81"/>
        <v>1645159</v>
      </c>
      <c r="AD1207" s="72">
        <f>VLOOKUP(D1207,'[1]Schedule of Pension Amounts LW'!$B$15:$W$1399,22,FALSE)</f>
        <v>2995033</v>
      </c>
    </row>
    <row r="1208" spans="1:30" x14ac:dyDescent="0.3">
      <c r="A1208" s="104"/>
      <c r="B1208" s="33"/>
      <c r="C1208" s="33" t="str">
        <f>VLOOKUP(D1208,'[1]Employer information'!$I$3:$J$1391,2,FALSE)</f>
        <v xml:space="preserve">Public Education                                  </v>
      </c>
      <c r="D1208" s="33" t="str">
        <f>'[1]Schedule of Pension Amounts LW'!B1201</f>
        <v>1433</v>
      </c>
      <c r="E1208" s="33" t="str">
        <f>IF(ISNA(VLOOKUP(D1208,'[1]Proportionate Shares'!$D$23:$G$1400,2,FALSE)),"",VLOOKUP(D1208,'[1]Proportionate Shares'!$D$23:$G$1400,2,FALSE))</f>
        <v>101920</v>
      </c>
      <c r="F1208" s="33" t="str">
        <f>IF(ISNA(VLOOKUP(D1208,'[1]Proportionate Shares'!$D$23:$G$1400,3,FALSE)),"",VLOOKUP(D1208,'[1]Proportionate Shares'!$D$23:$G$1400,3,FALSE))</f>
        <v/>
      </c>
      <c r="G1208" s="34" t="str">
        <f>VLOOKUP(D1208,'[1]Employer information'!$A$3:$B$1390,2,FALSE)</f>
        <v>SPRING BRANCH ISD</v>
      </c>
      <c r="H1208" s="36">
        <f>IF(ISNA(VLOOKUP(D1208,'[1]Proportionate Shares'!$D$23:$I$1377,6,FALSE)),0,VLOOKUP(D1208,'[1]Proportionate Shares'!$D$23:$I$1377,6,FALSE))</f>
        <v>2.152580733E-3</v>
      </c>
      <c r="I1208" s="105">
        <f>VLOOKUP(D1208,'[1]Schedule of Pension Amounts LW'!$B$15:$E$1399,3,FALSE)</f>
        <v>115310682</v>
      </c>
      <c r="J1208" s="105">
        <f>-IF(ISNA(VLOOKUP(D1208,'[1]Combined Contribution Amounts'!$A$2:$K$1335,5,FALSE)),0,VLOOKUP(D1208,'[1]Combined Contribution Amounts'!$A$2:$K$1335,5,FALSE))</f>
        <v>-7534292</v>
      </c>
      <c r="K1208" s="105">
        <f>-IF(ISNA(VLOOKUP(D1208,'[1]Combined Contribution Amounts'!$A$2:$K$1335,7,FALSE)),0,VLOOKUP(D1208,'[1]Combined Contribution Amounts'!$A$2:$K$1335,7,FALSE))+-IF(ISNA(VLOOKUP(D1208,'[1]Combined Contribution Amounts'!$A$2:$K$1335,8,FALSE)),0,VLOOKUP(D1208,'[1]Combined Contribution Amounts'!$A$2:$K$1335,8,FALSE))+-IF(ISNA(VLOOKUP(D1208,'[1]Combined Contribution Amounts'!$A$2:$K$1335,9,FALSE)),0,VLOOKUP(D1208,'[1]Combined Contribution Amounts'!$A$2:$K$1335,9,FALSE))</f>
        <v>0</v>
      </c>
      <c r="L1208" s="105">
        <f>VLOOKUP(D1208,'[1]Pension Expense Details'!$D$23:$S$1407,16,FALSE)</f>
        <v>10875483</v>
      </c>
      <c r="M1208" s="105">
        <f>ROUND(('[1]68_InOutFlowsCurPrdAndPriorHist'!$F$28-'[1]68_InOutFlowsCurPrdAndPriorHist'!$F$31)*$H1208,0)-VLOOKUP(D1208,'[1]Pension Expense Details'!$D$23:$S$1407,12,FALSE)</f>
        <v>-1782849</v>
      </c>
      <c r="N1208" s="105">
        <f>ROUND(('[1]68_InOutFlowsCurPrdAndPriorHist'!$F$29-'[1]68_InOutFlowsCurPrdAndPriorHist'!$F$32)*$H1208,0)-VLOOKUP(D1208,'[1]Pension Expense Details'!$D$23:$S$1407,13,FALSE)</f>
        <v>-13471290</v>
      </c>
      <c r="O1208" s="105">
        <f>ROUND(('[1]68_InOutFlowsCurPrdAndPriorHist'!$F$30-'[1]68_InOutFlowsCurPrdAndPriorHist'!$F$33)*$H1208,0)-VLOOKUP(D1208,'[1]Pension Expense Details'!$D$23:$S$1407,14,FALSE)</f>
        <v>5825402</v>
      </c>
      <c r="P1208" s="105">
        <f>ROUND((VLOOKUP(D1208,'[1]Schedule of Pension Amounts LW'!$B$15:$AC$1399,28,FALSE)-VLOOKUP(D1208,'[1]Schedule of Pension Amounts LW'!$B$15:$AC$1399,27,FALSE))*'[1]Schedule of Pension Amounts LW'!AD$4,0)+VLOOKUP(D1208,'[1]Schedule of Pension Amounts LW'!$B$15:$AH$1399,33,FALSE)-VLOOKUP(D1208,'[1]Pension Expense Details'!$D$23:$S$1407,15,FALSE)</f>
        <v>2674740</v>
      </c>
      <c r="Q1208" s="98">
        <f t="shared" si="78"/>
        <v>111897876</v>
      </c>
      <c r="R1208" s="98">
        <f>ROUND('[1]68_InOutFlowsCurPrdAndPrior'!$D$32*IF(ISNA(VLOOKUP(D1208,'[1]Proportionate Shares'!$D$23:$I$1359,6,FALSE)),0,VLOOKUP(D1208,'[1]Proportionate Shares'!$D$23:$I$1359,6,FALSE)),0)</f>
        <v>470071</v>
      </c>
      <c r="S1208" s="98">
        <f>ROUND('[1]68_InOutFlowsCurPrdAndPrior'!$D$33*IF(ISNA(VLOOKUP(D1208,'[1]Proportionate Shares'!$D$23:$I$1359,6,FALSE)),0,VLOOKUP(D1208,'[1]Proportionate Shares'!$D$23:$I$1359,6,FALSE)),0)</f>
        <v>34716217</v>
      </c>
      <c r="T1208" s="98">
        <f>ROUND('[1]68_InOutFlowsCurPrdAndPrior'!$D$35*IF(ISNA(VLOOKUP(D1208,'[1]Proportionate Shares'!$D$23:$I$1359,6,FALSE)),0,VLOOKUP(D1208,'[1]Proportionate Shares'!$D$23:$I$1359,6,FALSE)),0)</f>
        <v>6727335</v>
      </c>
      <c r="U1208" s="98">
        <f>VLOOKUP(D1208,'[1]Schedule of Pension Amounts LW'!$B$15:$AS$1399,36,FALSE)</f>
        <v>8968910</v>
      </c>
      <c r="V1208" s="99">
        <f t="shared" si="79"/>
        <v>50882533</v>
      </c>
      <c r="W1208" s="98">
        <f>ROUND('[1]68_InOutFlowsCurPrdAndPrior'!$F$32*IF(ISNA(VLOOKUP(D1208,'[1]Proportionate Shares'!$D$23:$I$1359,6,FALSE)),0,VLOOKUP(D1208,'[1]Proportionate Shares'!$D$23:$I$1359,6,FALSE)),0)</f>
        <v>3885272</v>
      </c>
      <c r="X1208" s="98">
        <f>ROUND('[1]68_InOutFlowsCurPrdAndPrior'!$F$33*IF(ISNA(VLOOKUP(D1208,'[1]Proportionate Shares'!$D$23:$I$1359,6,FALSE)),0,VLOOKUP(D1208,'[1]Proportionate Shares'!$D$23:$I$1359,6,FALSE)),0)</f>
        <v>14346383</v>
      </c>
      <c r="Y1208" s="98">
        <f>ROUND('[1]68_InOutFlowsCurPrdAndPrior'!$F$35*IF(ISNA(VLOOKUP(D1208,'[1]Proportionate Shares'!$D$23:$I$1359,6,FALSE)),0,VLOOKUP(D1208,'[1]Proportionate Shares'!$D$23:$I$1359,6,FALSE)),0)</f>
        <v>5603751</v>
      </c>
      <c r="Z1208" s="98">
        <f>-VLOOKUP(D1208,'[1]Schedule of Pension Amounts LW'!$B$15:$AS$1399,37,FALSE)</f>
        <v>2189317</v>
      </c>
      <c r="AA1208" s="99">
        <f t="shared" si="80"/>
        <v>26024723</v>
      </c>
      <c r="AB1208" s="72">
        <f>VLOOKUP(D1208,'[1]Pension Expense Details'!$D$22:$S$1407,16,FALSE)</f>
        <v>10875483</v>
      </c>
      <c r="AC1208" s="72">
        <f t="shared" si="81"/>
        <v>11849996</v>
      </c>
      <c r="AD1208" s="72">
        <f>VLOOKUP(D1208,'[1]Schedule of Pension Amounts LW'!$B$15:$W$1399,22,FALSE)</f>
        <v>22725479</v>
      </c>
    </row>
    <row r="1209" spans="1:30" x14ac:dyDescent="0.3">
      <c r="A1209" s="104"/>
      <c r="B1209" s="33"/>
      <c r="C1209" s="33" t="str">
        <f>VLOOKUP(D1209,'[1]Employer information'!$I$3:$J$1391,2,FALSE)</f>
        <v xml:space="preserve">Public Education                                  </v>
      </c>
      <c r="D1209" s="33" t="str">
        <f>'[1]Schedule of Pension Amounts LW'!B1202</f>
        <v>1601</v>
      </c>
      <c r="E1209" s="33" t="str">
        <f>IF(ISNA(VLOOKUP(D1209,'[1]Proportionate Shares'!$D$23:$G$1400,2,FALSE)),"",VLOOKUP(D1209,'[1]Proportionate Shares'!$D$23:$G$1400,2,FALSE))</f>
        <v>117907</v>
      </c>
      <c r="F1209" s="33" t="str">
        <f>IF(ISNA(VLOOKUP(D1209,'[1]Proportionate Shares'!$D$23:$G$1400,3,FALSE)),"",VLOOKUP(D1209,'[1]Proportionate Shares'!$D$23:$G$1400,3,FALSE))</f>
        <v/>
      </c>
      <c r="G1209" s="34" t="str">
        <f>VLOOKUP(D1209,'[1]Employer information'!$A$3:$B$1390,2,FALSE)</f>
        <v>SPRING CREEK ISD</v>
      </c>
      <c r="H1209" s="36">
        <f>IF(ISNA(VLOOKUP(D1209,'[1]Proportionate Shares'!$D$23:$I$1377,6,FALSE)),0,VLOOKUP(D1209,'[1]Proportionate Shares'!$D$23:$I$1377,6,FALSE))</f>
        <v>5.9537950000000001E-6</v>
      </c>
      <c r="I1209" s="105">
        <f>VLOOKUP(D1209,'[1]Schedule of Pension Amounts LW'!$B$15:$E$1399,3,FALSE)</f>
        <v>305607</v>
      </c>
      <c r="J1209" s="105">
        <f>-IF(ISNA(VLOOKUP(D1209,'[1]Combined Contribution Amounts'!$A$2:$K$1335,5,FALSE)),0,VLOOKUP(D1209,'[1]Combined Contribution Amounts'!$A$2:$K$1335,5,FALSE))</f>
        <v>-20839</v>
      </c>
      <c r="K1209" s="105">
        <f>-IF(ISNA(VLOOKUP(D1209,'[1]Combined Contribution Amounts'!$A$2:$K$1335,7,FALSE)),0,VLOOKUP(D1209,'[1]Combined Contribution Amounts'!$A$2:$K$1335,7,FALSE))+-IF(ISNA(VLOOKUP(D1209,'[1]Combined Contribution Amounts'!$A$2:$K$1335,8,FALSE)),0,VLOOKUP(D1209,'[1]Combined Contribution Amounts'!$A$2:$K$1335,8,FALSE))+-IF(ISNA(VLOOKUP(D1209,'[1]Combined Contribution Amounts'!$A$2:$K$1335,9,FALSE)),0,VLOOKUP(D1209,'[1]Combined Contribution Amounts'!$A$2:$K$1335,9,FALSE))</f>
        <v>0</v>
      </c>
      <c r="L1209" s="105">
        <f>VLOOKUP(D1209,'[1]Pension Expense Details'!$D$23:$S$1407,16,FALSE)</f>
        <v>32175</v>
      </c>
      <c r="M1209" s="105">
        <f>ROUND(('[1]68_InOutFlowsCurPrdAndPriorHist'!$F$28-'[1]68_InOutFlowsCurPrdAndPriorHist'!$F$31)*$H1209,0)-VLOOKUP(D1209,'[1]Pension Expense Details'!$D$23:$S$1407,12,FALSE)</f>
        <v>-4931</v>
      </c>
      <c r="N1209" s="105">
        <f>ROUND(('[1]68_InOutFlowsCurPrdAndPriorHist'!$F$29-'[1]68_InOutFlowsCurPrdAndPriorHist'!$F$32)*$H1209,0)-VLOOKUP(D1209,'[1]Pension Expense Details'!$D$23:$S$1407,13,FALSE)</f>
        <v>-37260</v>
      </c>
      <c r="O1209" s="105">
        <f>ROUND(('[1]68_InOutFlowsCurPrdAndPriorHist'!$F$30-'[1]68_InOutFlowsCurPrdAndPriorHist'!$F$33)*$H1209,0)-VLOOKUP(D1209,'[1]Pension Expense Details'!$D$23:$S$1407,14,FALSE)</f>
        <v>16113</v>
      </c>
      <c r="P1209" s="105">
        <f>ROUND((VLOOKUP(D1209,'[1]Schedule of Pension Amounts LW'!$B$15:$AC$1399,28,FALSE)-VLOOKUP(D1209,'[1]Schedule of Pension Amounts LW'!$B$15:$AC$1399,27,FALSE))*'[1]Schedule of Pension Amounts LW'!AD$4,0)+VLOOKUP(D1209,'[1]Schedule of Pension Amounts LW'!$B$15:$AH$1399,33,FALSE)-VLOOKUP(D1209,'[1]Pension Expense Details'!$D$23:$S$1407,15,FALSE)</f>
        <v>18632</v>
      </c>
      <c r="Q1209" s="98">
        <f t="shared" si="78"/>
        <v>309497</v>
      </c>
      <c r="R1209" s="98">
        <f>ROUND('[1]68_InOutFlowsCurPrdAndPrior'!$D$32*IF(ISNA(VLOOKUP(D1209,'[1]Proportionate Shares'!$D$23:$I$1359,6,FALSE)),0,VLOOKUP(D1209,'[1]Proportionate Shares'!$D$23:$I$1359,6,FALSE)),0)</f>
        <v>1300</v>
      </c>
      <c r="S1209" s="98">
        <f>ROUND('[1]68_InOutFlowsCurPrdAndPrior'!$D$33*IF(ISNA(VLOOKUP(D1209,'[1]Proportionate Shares'!$D$23:$I$1359,6,FALSE)),0,VLOOKUP(D1209,'[1]Proportionate Shares'!$D$23:$I$1359,6,FALSE)),0)</f>
        <v>96021</v>
      </c>
      <c r="T1209" s="98">
        <f>ROUND('[1]68_InOutFlowsCurPrdAndPrior'!$D$35*IF(ISNA(VLOOKUP(D1209,'[1]Proportionate Shares'!$D$23:$I$1359,6,FALSE)),0,VLOOKUP(D1209,'[1]Proportionate Shares'!$D$23:$I$1359,6,FALSE)),0)</f>
        <v>18607</v>
      </c>
      <c r="U1209" s="98">
        <f>VLOOKUP(D1209,'[1]Schedule of Pension Amounts LW'!$B$15:$AS$1399,36,FALSE)</f>
        <v>46271</v>
      </c>
      <c r="V1209" s="99">
        <f t="shared" si="79"/>
        <v>162199</v>
      </c>
      <c r="W1209" s="98">
        <f>ROUND('[1]68_InOutFlowsCurPrdAndPrior'!$F$32*IF(ISNA(VLOOKUP(D1209,'[1]Proportionate Shares'!$D$23:$I$1359,6,FALSE)),0,VLOOKUP(D1209,'[1]Proportionate Shares'!$D$23:$I$1359,6,FALSE)),0)</f>
        <v>10746</v>
      </c>
      <c r="X1209" s="98">
        <f>ROUND('[1]68_InOutFlowsCurPrdAndPrior'!$F$33*IF(ISNA(VLOOKUP(D1209,'[1]Proportionate Shares'!$D$23:$I$1359,6,FALSE)),0,VLOOKUP(D1209,'[1]Proportionate Shares'!$D$23:$I$1359,6,FALSE)),0)</f>
        <v>39680</v>
      </c>
      <c r="Y1209" s="98">
        <f>ROUND('[1]68_InOutFlowsCurPrdAndPrior'!$F$35*IF(ISNA(VLOOKUP(D1209,'[1]Proportionate Shares'!$D$23:$I$1359,6,FALSE)),0,VLOOKUP(D1209,'[1]Proportionate Shares'!$D$23:$I$1359,6,FALSE)),0)</f>
        <v>15499</v>
      </c>
      <c r="Z1209" s="98">
        <f>-VLOOKUP(D1209,'[1]Schedule of Pension Amounts LW'!$B$15:$AS$1399,37,FALSE)</f>
        <v>9771</v>
      </c>
      <c r="AA1209" s="99">
        <f t="shared" si="80"/>
        <v>75696</v>
      </c>
      <c r="AB1209" s="72">
        <f>VLOOKUP(D1209,'[1]Pension Expense Details'!$D$22:$S$1407,16,FALSE)</f>
        <v>32175</v>
      </c>
      <c r="AC1209" s="72">
        <f t="shared" si="81"/>
        <v>39238</v>
      </c>
      <c r="AD1209" s="72">
        <f>VLOOKUP(D1209,'[1]Schedule of Pension Amounts LW'!$B$15:$W$1399,22,FALSE)</f>
        <v>71413</v>
      </c>
    </row>
    <row r="1210" spans="1:30" x14ac:dyDescent="0.3">
      <c r="A1210" s="104"/>
      <c r="B1210" s="33"/>
      <c r="C1210" s="33" t="str">
        <f>VLOOKUP(D1210,'[1]Employer information'!$I$3:$J$1391,2,FALSE)</f>
        <v xml:space="preserve">Public Education                                  </v>
      </c>
      <c r="D1210" s="33" t="str">
        <f>'[1]Schedule of Pension Amounts LW'!B1203</f>
        <v>1731</v>
      </c>
      <c r="E1210" s="33" t="str">
        <f>IF(ISNA(VLOOKUP(D1210,'[1]Proportionate Shares'!$D$23:$G$1400,2,FALSE)),"",VLOOKUP(D1210,'[1]Proportionate Shares'!$D$23:$G$1400,2,FALSE))</f>
        <v>092907</v>
      </c>
      <c r="F1210" s="33" t="str">
        <f>IF(ISNA(VLOOKUP(D1210,'[1]Proportionate Shares'!$D$23:$G$1400,3,FALSE)),"",VLOOKUP(D1210,'[1]Proportionate Shares'!$D$23:$G$1400,3,FALSE))</f>
        <v/>
      </c>
      <c r="G1210" s="34" t="str">
        <f>VLOOKUP(D1210,'[1]Employer information'!$A$3:$B$1390,2,FALSE)</f>
        <v>SPRING HILL ISD</v>
      </c>
      <c r="H1210" s="36">
        <f>IF(ISNA(VLOOKUP(D1210,'[1]Proportionate Shares'!$D$23:$I$1377,6,FALSE)),0,VLOOKUP(D1210,'[1]Proportionate Shares'!$D$23:$I$1377,6,FALSE))</f>
        <v>7.6305372E-5</v>
      </c>
      <c r="I1210" s="105">
        <f>VLOOKUP(D1210,'[1]Schedule of Pension Amounts LW'!$B$15:$E$1399,3,FALSE)</f>
        <v>4097644</v>
      </c>
      <c r="J1210" s="105">
        <f>-IF(ISNA(VLOOKUP(D1210,'[1]Combined Contribution Amounts'!$A$2:$K$1335,5,FALSE)),0,VLOOKUP(D1210,'[1]Combined Contribution Amounts'!$A$2:$K$1335,5,FALSE))</f>
        <v>-267078</v>
      </c>
      <c r="K1210" s="105">
        <f>-IF(ISNA(VLOOKUP(D1210,'[1]Combined Contribution Amounts'!$A$2:$K$1335,7,FALSE)),0,VLOOKUP(D1210,'[1]Combined Contribution Amounts'!$A$2:$K$1335,7,FALSE))+-IF(ISNA(VLOOKUP(D1210,'[1]Combined Contribution Amounts'!$A$2:$K$1335,8,FALSE)),0,VLOOKUP(D1210,'[1]Combined Contribution Amounts'!$A$2:$K$1335,8,FALSE))+-IF(ISNA(VLOOKUP(D1210,'[1]Combined Contribution Amounts'!$A$2:$K$1335,9,FALSE)),0,VLOOKUP(D1210,'[1]Combined Contribution Amounts'!$A$2:$K$1335,9,FALSE))</f>
        <v>0</v>
      </c>
      <c r="L1210" s="105">
        <f>VLOOKUP(D1210,'[1]Pension Expense Details'!$D$23:$S$1407,16,FALSE)</f>
        <v>383934</v>
      </c>
      <c r="M1210" s="105">
        <f>ROUND(('[1]68_InOutFlowsCurPrdAndPriorHist'!$F$28-'[1]68_InOutFlowsCurPrdAndPriorHist'!$F$31)*$H1210,0)-VLOOKUP(D1210,'[1]Pension Expense Details'!$D$23:$S$1407,12,FALSE)</f>
        <v>-63199</v>
      </c>
      <c r="N1210" s="105">
        <f>ROUND(('[1]68_InOutFlowsCurPrdAndPriorHist'!$F$29-'[1]68_InOutFlowsCurPrdAndPriorHist'!$F$32)*$H1210,0)-VLOOKUP(D1210,'[1]Pension Expense Details'!$D$23:$S$1407,13,FALSE)</f>
        <v>-477535</v>
      </c>
      <c r="O1210" s="105">
        <f>ROUND(('[1]68_InOutFlowsCurPrdAndPriorHist'!$F$30-'[1]68_InOutFlowsCurPrdAndPriorHist'!$F$33)*$H1210,0)-VLOOKUP(D1210,'[1]Pension Expense Details'!$D$23:$S$1407,14,FALSE)</f>
        <v>206501</v>
      </c>
      <c r="P1210" s="105">
        <f>ROUND((VLOOKUP(D1210,'[1]Schedule of Pension Amounts LW'!$B$15:$AC$1399,28,FALSE)-VLOOKUP(D1210,'[1]Schedule of Pension Amounts LW'!$B$15:$AC$1399,27,FALSE))*'[1]Schedule of Pension Amounts LW'!AD$4,0)+VLOOKUP(D1210,'[1]Schedule of Pension Amounts LW'!$B$15:$AH$1399,33,FALSE)-VLOOKUP(D1210,'[1]Pension Expense Details'!$D$23:$S$1407,15,FALSE)</f>
        <v>86325</v>
      </c>
      <c r="Q1210" s="98">
        <f t="shared" si="78"/>
        <v>3966592</v>
      </c>
      <c r="R1210" s="98">
        <f>ROUND('[1]68_InOutFlowsCurPrdAndPrior'!$D$32*IF(ISNA(VLOOKUP(D1210,'[1]Proportionate Shares'!$D$23:$I$1359,6,FALSE)),0,VLOOKUP(D1210,'[1]Proportionate Shares'!$D$23:$I$1359,6,FALSE)),0)</f>
        <v>16663</v>
      </c>
      <c r="S1210" s="98">
        <f>ROUND('[1]68_InOutFlowsCurPrdAndPrior'!$D$33*IF(ISNA(VLOOKUP(D1210,'[1]Proportionate Shares'!$D$23:$I$1359,6,FALSE)),0,VLOOKUP(D1210,'[1]Proportionate Shares'!$D$23:$I$1359,6,FALSE)),0)</f>
        <v>1230632</v>
      </c>
      <c r="T1210" s="98">
        <f>ROUND('[1]68_InOutFlowsCurPrdAndPrior'!$D$35*IF(ISNA(VLOOKUP(D1210,'[1]Proportionate Shares'!$D$23:$I$1359,6,FALSE)),0,VLOOKUP(D1210,'[1]Proportionate Shares'!$D$23:$I$1359,6,FALSE)),0)</f>
        <v>238473</v>
      </c>
      <c r="U1210" s="98">
        <f>VLOOKUP(D1210,'[1]Schedule of Pension Amounts LW'!$B$15:$AS$1399,36,FALSE)</f>
        <v>589228</v>
      </c>
      <c r="V1210" s="99">
        <f t="shared" si="79"/>
        <v>2074996</v>
      </c>
      <c r="W1210" s="98">
        <f>ROUND('[1]68_InOutFlowsCurPrdAndPrior'!$F$32*IF(ISNA(VLOOKUP(D1210,'[1]Proportionate Shares'!$D$23:$I$1359,6,FALSE)),0,VLOOKUP(D1210,'[1]Proportionate Shares'!$D$23:$I$1359,6,FALSE)),0)</f>
        <v>137726</v>
      </c>
      <c r="X1210" s="98">
        <f>ROUND('[1]68_InOutFlowsCurPrdAndPrior'!$F$33*IF(ISNA(VLOOKUP(D1210,'[1]Proportionate Shares'!$D$23:$I$1359,6,FALSE)),0,VLOOKUP(D1210,'[1]Proportionate Shares'!$D$23:$I$1359,6,FALSE)),0)</f>
        <v>508555</v>
      </c>
      <c r="Y1210" s="98">
        <f>ROUND('[1]68_InOutFlowsCurPrdAndPrior'!$F$35*IF(ISNA(VLOOKUP(D1210,'[1]Proportionate Shares'!$D$23:$I$1359,6,FALSE)),0,VLOOKUP(D1210,'[1]Proportionate Shares'!$D$23:$I$1359,6,FALSE)),0)</f>
        <v>198644</v>
      </c>
      <c r="Z1210" s="98">
        <f>-VLOOKUP(D1210,'[1]Schedule of Pension Amounts LW'!$B$15:$AS$1399,37,FALSE)</f>
        <v>40010</v>
      </c>
      <c r="AA1210" s="99">
        <f t="shared" si="80"/>
        <v>884935</v>
      </c>
      <c r="AB1210" s="72">
        <f>VLOOKUP(D1210,'[1]Pension Expense Details'!$D$22:$S$1407,16,FALSE)</f>
        <v>383934</v>
      </c>
      <c r="AC1210" s="72">
        <f t="shared" si="81"/>
        <v>547292</v>
      </c>
      <c r="AD1210" s="72">
        <f>VLOOKUP(D1210,'[1]Schedule of Pension Amounts LW'!$B$15:$W$1399,22,FALSE)</f>
        <v>931226</v>
      </c>
    </row>
    <row r="1211" spans="1:30" x14ac:dyDescent="0.3">
      <c r="A1211" s="104"/>
      <c r="B1211" s="33"/>
      <c r="C1211" s="33" t="str">
        <f>VLOOKUP(D1211,'[1]Employer information'!$I$3:$J$1391,2,FALSE)</f>
        <v xml:space="preserve">Public Education                                  </v>
      </c>
      <c r="D1211" s="33" t="str">
        <f>'[1]Schedule of Pension Amounts LW'!B1204</f>
        <v>1175</v>
      </c>
      <c r="E1211" s="33" t="str">
        <f>IF(ISNA(VLOOKUP(D1211,'[1]Proportionate Shares'!$D$23:$G$1400,2,FALSE)),"",VLOOKUP(D1211,'[1]Proportionate Shares'!$D$23:$G$1400,2,FALSE))</f>
        <v>101919</v>
      </c>
      <c r="F1211" s="33" t="str">
        <f>IF(ISNA(VLOOKUP(D1211,'[1]Proportionate Shares'!$D$23:$G$1400,3,FALSE)),"",VLOOKUP(D1211,'[1]Proportionate Shares'!$D$23:$G$1400,3,FALSE))</f>
        <v/>
      </c>
      <c r="G1211" s="34" t="str">
        <f>VLOOKUP(D1211,'[1]Employer information'!$A$3:$B$1390,2,FALSE)</f>
        <v>SPRING ISD</v>
      </c>
      <c r="H1211" s="36">
        <f>IF(ISNA(VLOOKUP(D1211,'[1]Proportionate Shares'!$D$23:$I$1377,6,FALSE)),0,VLOOKUP(D1211,'[1]Proportionate Shares'!$D$23:$I$1377,6,FALSE))</f>
        <v>2.2060586050000001E-3</v>
      </c>
      <c r="I1211" s="105">
        <f>VLOOKUP(D1211,'[1]Schedule of Pension Amounts LW'!$B$15:$E$1399,3,FALSE)</f>
        <v>125016131</v>
      </c>
      <c r="J1211" s="105">
        <f>-IF(ISNA(VLOOKUP(D1211,'[1]Combined Contribution Amounts'!$A$2:$K$1335,5,FALSE)),0,VLOOKUP(D1211,'[1]Combined Contribution Amounts'!$A$2:$K$1335,5,FALSE))</f>
        <v>-7696774</v>
      </c>
      <c r="K1211" s="105">
        <f>-IF(ISNA(VLOOKUP(D1211,'[1]Combined Contribution Amounts'!$A$2:$K$1335,7,FALSE)),0,VLOOKUP(D1211,'[1]Combined Contribution Amounts'!$A$2:$K$1335,7,FALSE))+-IF(ISNA(VLOOKUP(D1211,'[1]Combined Contribution Amounts'!$A$2:$K$1335,8,FALSE)),0,VLOOKUP(D1211,'[1]Combined Contribution Amounts'!$A$2:$K$1335,8,FALSE))+-IF(ISNA(VLOOKUP(D1211,'[1]Combined Contribution Amounts'!$A$2:$K$1335,9,FALSE)),0,VLOOKUP(D1211,'[1]Combined Contribution Amounts'!$A$2:$K$1335,9,FALSE))</f>
        <v>-24697</v>
      </c>
      <c r="L1211" s="105">
        <f>VLOOKUP(D1211,'[1]Pension Expense Details'!$D$23:$S$1407,16,FALSE)</f>
        <v>10070473</v>
      </c>
      <c r="M1211" s="105">
        <f>ROUND(('[1]68_InOutFlowsCurPrdAndPriorHist'!$F$28-'[1]68_InOutFlowsCurPrdAndPriorHist'!$F$31)*$H1211,0)-VLOOKUP(D1211,'[1]Pension Expense Details'!$D$23:$S$1407,12,FALSE)</f>
        <v>-1827142</v>
      </c>
      <c r="N1211" s="105">
        <f>ROUND(('[1]68_InOutFlowsCurPrdAndPriorHist'!$F$29-'[1]68_InOutFlowsCurPrdAndPriorHist'!$F$32)*$H1211,0)-VLOOKUP(D1211,'[1]Pension Expense Details'!$D$23:$S$1407,13,FALSE)</f>
        <v>-13805965</v>
      </c>
      <c r="O1211" s="105">
        <f>ROUND(('[1]68_InOutFlowsCurPrdAndPriorHist'!$F$30-'[1]68_InOutFlowsCurPrdAndPriorHist'!$F$33)*$H1211,0)-VLOOKUP(D1211,'[1]Pension Expense Details'!$D$23:$S$1407,14,FALSE)</f>
        <v>5970126</v>
      </c>
      <c r="P1211" s="105">
        <f>ROUND((VLOOKUP(D1211,'[1]Schedule of Pension Amounts LW'!$B$15:$AC$1399,28,FALSE)-VLOOKUP(D1211,'[1]Schedule of Pension Amounts LW'!$B$15:$AC$1399,27,FALSE))*'[1]Schedule of Pension Amounts LW'!AD$4,0)+VLOOKUP(D1211,'[1]Schedule of Pension Amounts LW'!$B$15:$AH$1399,33,FALSE)-VLOOKUP(D1211,'[1]Pension Expense Details'!$D$23:$S$1407,15,FALSE)</f>
        <v>-3024329</v>
      </c>
      <c r="Q1211" s="98">
        <f t="shared" si="78"/>
        <v>114677823</v>
      </c>
      <c r="R1211" s="98">
        <f>ROUND('[1]68_InOutFlowsCurPrdAndPrior'!$D$32*IF(ISNA(VLOOKUP(D1211,'[1]Proportionate Shares'!$D$23:$I$1359,6,FALSE)),0,VLOOKUP(D1211,'[1]Proportionate Shares'!$D$23:$I$1359,6,FALSE)),0)</f>
        <v>481749</v>
      </c>
      <c r="S1211" s="98">
        <f>ROUND('[1]68_InOutFlowsCurPrdAndPrior'!$D$33*IF(ISNA(VLOOKUP(D1211,'[1]Proportionate Shares'!$D$23:$I$1359,6,FALSE)),0,VLOOKUP(D1211,'[1]Proportionate Shares'!$D$23:$I$1359,6,FALSE)),0)</f>
        <v>35578693</v>
      </c>
      <c r="T1211" s="98">
        <f>ROUND('[1]68_InOutFlowsCurPrdAndPrior'!$D$35*IF(ISNA(VLOOKUP(D1211,'[1]Proportionate Shares'!$D$23:$I$1359,6,FALSE)),0,VLOOKUP(D1211,'[1]Proportionate Shares'!$D$23:$I$1359,6,FALSE)),0)</f>
        <v>6894466</v>
      </c>
      <c r="U1211" s="98">
        <f>VLOOKUP(D1211,'[1]Schedule of Pension Amounts LW'!$B$15:$AS$1399,36,FALSE)</f>
        <v>8543537</v>
      </c>
      <c r="V1211" s="99">
        <f t="shared" si="79"/>
        <v>51498445</v>
      </c>
      <c r="W1211" s="98">
        <f>ROUND('[1]68_InOutFlowsCurPrdAndPrior'!$F$32*IF(ISNA(VLOOKUP(D1211,'[1]Proportionate Shares'!$D$23:$I$1359,6,FALSE)),0,VLOOKUP(D1211,'[1]Proportionate Shares'!$D$23:$I$1359,6,FALSE)),0)</f>
        <v>3981796</v>
      </c>
      <c r="X1211" s="98">
        <f>ROUND('[1]68_InOutFlowsCurPrdAndPrior'!$F$33*IF(ISNA(VLOOKUP(D1211,'[1]Proportionate Shares'!$D$23:$I$1359,6,FALSE)),0,VLOOKUP(D1211,'[1]Proportionate Shares'!$D$23:$I$1359,6,FALSE)),0)</f>
        <v>14702799</v>
      </c>
      <c r="Y1211" s="98">
        <f>ROUND('[1]68_InOutFlowsCurPrdAndPrior'!$F$35*IF(ISNA(VLOOKUP(D1211,'[1]Proportionate Shares'!$D$23:$I$1359,6,FALSE)),0,VLOOKUP(D1211,'[1]Proportionate Shares'!$D$23:$I$1359,6,FALSE)),0)</f>
        <v>5742968</v>
      </c>
      <c r="Z1211" s="98">
        <f>-VLOOKUP(D1211,'[1]Schedule of Pension Amounts LW'!$B$15:$AS$1399,37,FALSE)</f>
        <v>4775312</v>
      </c>
      <c r="AA1211" s="99">
        <f t="shared" si="80"/>
        <v>29202875</v>
      </c>
      <c r="AB1211" s="72">
        <f>VLOOKUP(D1211,'[1]Pension Expense Details'!$D$22:$S$1407,16,FALSE)</f>
        <v>10070473</v>
      </c>
      <c r="AC1211" s="72">
        <f t="shared" si="81"/>
        <v>13574235</v>
      </c>
      <c r="AD1211" s="72">
        <f>VLOOKUP(D1211,'[1]Schedule of Pension Amounts LW'!$B$15:$W$1399,22,FALSE)</f>
        <v>23644708</v>
      </c>
    </row>
    <row r="1212" spans="1:30" x14ac:dyDescent="0.3">
      <c r="A1212" s="104"/>
      <c r="B1212" s="33"/>
      <c r="C1212" s="33" t="str">
        <f>VLOOKUP(D1212,'[1]Employer information'!$I$3:$J$1391,2,FALSE)</f>
        <v xml:space="preserve">Public Education                                  </v>
      </c>
      <c r="D1212" s="33" t="str">
        <f>'[1]Schedule of Pension Amounts LW'!B1205</f>
        <v>1176</v>
      </c>
      <c r="E1212" s="33" t="str">
        <f>IF(ISNA(VLOOKUP(D1212,'[1]Proportionate Shares'!$D$23:$G$1400,2,FALSE)),"",VLOOKUP(D1212,'[1]Proportionate Shares'!$D$23:$G$1400,2,FALSE))</f>
        <v>140907</v>
      </c>
      <c r="F1212" s="33" t="str">
        <f>IF(ISNA(VLOOKUP(D1212,'[1]Proportionate Shares'!$D$23:$G$1400,3,FALSE)),"",VLOOKUP(D1212,'[1]Proportionate Shares'!$D$23:$G$1400,3,FALSE))</f>
        <v/>
      </c>
      <c r="G1212" s="34" t="str">
        <f>VLOOKUP(D1212,'[1]Employer information'!$A$3:$B$1390,2,FALSE)</f>
        <v>SPRINGLAKE-EARTH ISD</v>
      </c>
      <c r="H1212" s="36">
        <f>IF(ISNA(VLOOKUP(D1212,'[1]Proportionate Shares'!$D$23:$I$1377,6,FALSE)),0,VLOOKUP(D1212,'[1]Proportionate Shares'!$D$23:$I$1377,6,FALSE))</f>
        <v>1.8318226000000001E-5</v>
      </c>
      <c r="I1212" s="105">
        <f>VLOOKUP(D1212,'[1]Schedule of Pension Amounts LW'!$B$15:$E$1399,3,FALSE)</f>
        <v>988681</v>
      </c>
      <c r="J1212" s="105">
        <f>-IF(ISNA(VLOOKUP(D1212,'[1]Combined Contribution Amounts'!$A$2:$K$1335,5,FALSE)),0,VLOOKUP(D1212,'[1]Combined Contribution Amounts'!$A$2:$K$1335,5,FALSE))</f>
        <v>-64116</v>
      </c>
      <c r="K1212" s="105">
        <f>-IF(ISNA(VLOOKUP(D1212,'[1]Combined Contribution Amounts'!$A$2:$K$1335,7,FALSE)),0,VLOOKUP(D1212,'[1]Combined Contribution Amounts'!$A$2:$K$1335,7,FALSE))+-IF(ISNA(VLOOKUP(D1212,'[1]Combined Contribution Amounts'!$A$2:$K$1335,8,FALSE)),0,VLOOKUP(D1212,'[1]Combined Contribution Amounts'!$A$2:$K$1335,8,FALSE))+-IF(ISNA(VLOOKUP(D1212,'[1]Combined Contribution Amounts'!$A$2:$K$1335,9,FALSE)),0,VLOOKUP(D1212,'[1]Combined Contribution Amounts'!$A$2:$K$1335,9,FALSE))</f>
        <v>0</v>
      </c>
      <c r="L1212" s="105">
        <f>VLOOKUP(D1212,'[1]Pension Expense Details'!$D$23:$S$1407,16,FALSE)</f>
        <v>91387</v>
      </c>
      <c r="M1212" s="105">
        <f>ROUND(('[1]68_InOutFlowsCurPrdAndPriorHist'!$F$28-'[1]68_InOutFlowsCurPrdAndPriorHist'!$F$31)*$H1212,0)-VLOOKUP(D1212,'[1]Pension Expense Details'!$D$23:$S$1407,12,FALSE)</f>
        <v>-15172</v>
      </c>
      <c r="N1212" s="105">
        <f>ROUND(('[1]68_InOutFlowsCurPrdAndPriorHist'!$F$29-'[1]68_InOutFlowsCurPrdAndPriorHist'!$F$32)*$H1212,0)-VLOOKUP(D1212,'[1]Pension Expense Details'!$D$23:$S$1407,13,FALSE)</f>
        <v>-114639</v>
      </c>
      <c r="O1212" s="105">
        <f>ROUND(('[1]68_InOutFlowsCurPrdAndPriorHist'!$F$30-'[1]68_InOutFlowsCurPrdAndPriorHist'!$F$33)*$H1212,0)-VLOOKUP(D1212,'[1]Pension Expense Details'!$D$23:$S$1407,14,FALSE)</f>
        <v>49574</v>
      </c>
      <c r="P1212" s="105">
        <f>ROUND((VLOOKUP(D1212,'[1]Schedule of Pension Amounts LW'!$B$15:$AC$1399,28,FALSE)-VLOOKUP(D1212,'[1]Schedule of Pension Amounts LW'!$B$15:$AC$1399,27,FALSE))*'[1]Schedule of Pension Amounts LW'!AD$4,0)+VLOOKUP(D1212,'[1]Schedule of Pension Amounts LW'!$B$15:$AH$1399,33,FALSE)-VLOOKUP(D1212,'[1]Pension Expense Details'!$D$23:$S$1407,15,FALSE)</f>
        <v>16524</v>
      </c>
      <c r="Q1212" s="98">
        <f t="shared" si="78"/>
        <v>952239</v>
      </c>
      <c r="R1212" s="98">
        <f>ROUND('[1]68_InOutFlowsCurPrdAndPrior'!$D$32*IF(ISNA(VLOOKUP(D1212,'[1]Proportionate Shares'!$D$23:$I$1359,6,FALSE)),0,VLOOKUP(D1212,'[1]Proportionate Shares'!$D$23:$I$1359,6,FALSE)),0)</f>
        <v>4000</v>
      </c>
      <c r="S1212" s="98">
        <f>ROUND('[1]68_InOutFlowsCurPrdAndPrior'!$D$33*IF(ISNA(VLOOKUP(D1212,'[1]Proportionate Shares'!$D$23:$I$1359,6,FALSE)),0,VLOOKUP(D1212,'[1]Proportionate Shares'!$D$23:$I$1359,6,FALSE)),0)</f>
        <v>295431</v>
      </c>
      <c r="T1212" s="98">
        <f>ROUND('[1]68_InOutFlowsCurPrdAndPrior'!$D$35*IF(ISNA(VLOOKUP(D1212,'[1]Proportionate Shares'!$D$23:$I$1359,6,FALSE)),0,VLOOKUP(D1212,'[1]Proportionate Shares'!$D$23:$I$1359,6,FALSE)),0)</f>
        <v>57249</v>
      </c>
      <c r="U1212" s="98">
        <f>VLOOKUP(D1212,'[1]Schedule of Pension Amounts LW'!$B$15:$AS$1399,36,FALSE)</f>
        <v>119933</v>
      </c>
      <c r="V1212" s="99">
        <f t="shared" si="79"/>
        <v>476613</v>
      </c>
      <c r="W1212" s="98">
        <f>ROUND('[1]68_InOutFlowsCurPrdAndPrior'!$F$32*IF(ISNA(VLOOKUP(D1212,'[1]Proportionate Shares'!$D$23:$I$1359,6,FALSE)),0,VLOOKUP(D1212,'[1]Proportionate Shares'!$D$23:$I$1359,6,FALSE)),0)</f>
        <v>33063</v>
      </c>
      <c r="X1212" s="98">
        <f>ROUND('[1]68_InOutFlowsCurPrdAndPrior'!$F$33*IF(ISNA(VLOOKUP(D1212,'[1]Proportionate Shares'!$D$23:$I$1359,6,FALSE)),0,VLOOKUP(D1212,'[1]Proportionate Shares'!$D$23:$I$1359,6,FALSE)),0)</f>
        <v>122086</v>
      </c>
      <c r="Y1212" s="98">
        <f>ROUND('[1]68_InOutFlowsCurPrdAndPrior'!$F$35*IF(ISNA(VLOOKUP(D1212,'[1]Proportionate Shares'!$D$23:$I$1359,6,FALSE)),0,VLOOKUP(D1212,'[1]Proportionate Shares'!$D$23:$I$1359,6,FALSE)),0)</f>
        <v>47687</v>
      </c>
      <c r="Z1212" s="98">
        <f>-VLOOKUP(D1212,'[1]Schedule of Pension Amounts LW'!$B$15:$AS$1399,37,FALSE)</f>
        <v>51720</v>
      </c>
      <c r="AA1212" s="99">
        <f t="shared" si="80"/>
        <v>254556</v>
      </c>
      <c r="AB1212" s="72">
        <f>VLOOKUP(D1212,'[1]Pension Expense Details'!$D$22:$S$1407,16,FALSE)</f>
        <v>91387</v>
      </c>
      <c r="AC1212" s="72">
        <f t="shared" si="81"/>
        <v>117915</v>
      </c>
      <c r="AD1212" s="72">
        <f>VLOOKUP(D1212,'[1]Schedule of Pension Amounts LW'!$B$15:$W$1399,22,FALSE)</f>
        <v>209302</v>
      </c>
    </row>
    <row r="1213" spans="1:30" x14ac:dyDescent="0.3">
      <c r="A1213" s="104"/>
      <c r="B1213" s="33"/>
      <c r="C1213" s="33" t="str">
        <f>VLOOKUP(D1213,'[1]Employer information'!$I$3:$J$1391,2,FALSE)</f>
        <v xml:space="preserve">Public Education                                  </v>
      </c>
      <c r="D1213" s="33" t="str">
        <f>'[1]Schedule of Pension Amounts LW'!B1206</f>
        <v>1177</v>
      </c>
      <c r="E1213" s="33" t="str">
        <f>IF(ISNA(VLOOKUP(D1213,'[1]Proportionate Shares'!$D$23:$G$1400,2,FALSE)),"",VLOOKUP(D1213,'[1]Proportionate Shares'!$D$23:$G$1400,2,FALSE))</f>
        <v>184902</v>
      </c>
      <c r="F1213" s="33" t="str">
        <f>IF(ISNA(VLOOKUP(D1213,'[1]Proportionate Shares'!$D$23:$G$1400,3,FALSE)),"",VLOOKUP(D1213,'[1]Proportionate Shares'!$D$23:$G$1400,3,FALSE))</f>
        <v/>
      </c>
      <c r="G1213" s="34" t="str">
        <f>VLOOKUP(D1213,'[1]Employer information'!$A$3:$B$1390,2,FALSE)</f>
        <v>SPRINGTOWN ISD</v>
      </c>
      <c r="H1213" s="36">
        <f>IF(ISNA(VLOOKUP(D1213,'[1]Proportionate Shares'!$D$23:$I$1377,6,FALSE)),0,VLOOKUP(D1213,'[1]Proportionate Shares'!$D$23:$I$1377,6,FALSE))</f>
        <v>1.7320860700000001E-4</v>
      </c>
      <c r="I1213" s="105">
        <f>VLOOKUP(D1213,'[1]Schedule of Pension Amounts LW'!$B$15:$E$1399,3,FALSE)</f>
        <v>9141945</v>
      </c>
      <c r="J1213" s="105">
        <f>-IF(ISNA(VLOOKUP(D1213,'[1]Combined Contribution Amounts'!$A$2:$K$1335,5,FALSE)),0,VLOOKUP(D1213,'[1]Combined Contribution Amounts'!$A$2:$K$1335,5,FALSE))</f>
        <v>-606251</v>
      </c>
      <c r="K1213" s="105">
        <f>-IF(ISNA(VLOOKUP(D1213,'[1]Combined Contribution Amounts'!$A$2:$K$1335,7,FALSE)),0,VLOOKUP(D1213,'[1]Combined Contribution Amounts'!$A$2:$K$1335,7,FALSE))+-IF(ISNA(VLOOKUP(D1213,'[1]Combined Contribution Amounts'!$A$2:$K$1335,8,FALSE)),0,VLOOKUP(D1213,'[1]Combined Contribution Amounts'!$A$2:$K$1335,8,FALSE))+-IF(ISNA(VLOOKUP(D1213,'[1]Combined Contribution Amounts'!$A$2:$K$1335,9,FALSE)),0,VLOOKUP(D1213,'[1]Combined Contribution Amounts'!$A$2:$K$1335,9,FALSE))</f>
        <v>0</v>
      </c>
      <c r="L1213" s="105">
        <f>VLOOKUP(D1213,'[1]Pension Expense Details'!$D$23:$S$1407,16,FALSE)</f>
        <v>896571</v>
      </c>
      <c r="M1213" s="105">
        <f>ROUND(('[1]68_InOutFlowsCurPrdAndPriorHist'!$F$28-'[1]68_InOutFlowsCurPrdAndPriorHist'!$F$31)*$H1213,0)-VLOOKUP(D1213,'[1]Pension Expense Details'!$D$23:$S$1407,12,FALSE)</f>
        <v>-143458</v>
      </c>
      <c r="N1213" s="105">
        <f>ROUND(('[1]68_InOutFlowsCurPrdAndPriorHist'!$F$29-'[1]68_InOutFlowsCurPrdAndPriorHist'!$F$32)*$H1213,0)-VLOOKUP(D1213,'[1]Pension Expense Details'!$D$23:$S$1407,13,FALSE)</f>
        <v>-1083975</v>
      </c>
      <c r="O1213" s="105">
        <f>ROUND(('[1]68_InOutFlowsCurPrdAndPriorHist'!$F$30-'[1]68_InOutFlowsCurPrdAndPriorHist'!$F$33)*$H1213,0)-VLOOKUP(D1213,'[1]Pension Expense Details'!$D$23:$S$1407,14,FALSE)</f>
        <v>468744</v>
      </c>
      <c r="P1213" s="105">
        <f>ROUND((VLOOKUP(D1213,'[1]Schedule of Pension Amounts LW'!$B$15:$AC$1399,28,FALSE)-VLOOKUP(D1213,'[1]Schedule of Pension Amounts LW'!$B$15:$AC$1399,27,FALSE))*'[1]Schedule of Pension Amounts LW'!AD$4,0)+VLOOKUP(D1213,'[1]Schedule of Pension Amounts LW'!$B$15:$AH$1399,33,FALSE)-VLOOKUP(D1213,'[1]Pension Expense Details'!$D$23:$S$1407,15,FALSE)</f>
        <v>330349</v>
      </c>
      <c r="Q1213" s="98">
        <f t="shared" si="78"/>
        <v>9003925</v>
      </c>
      <c r="R1213" s="98">
        <f>ROUND('[1]68_InOutFlowsCurPrdAndPrior'!$D$32*IF(ISNA(VLOOKUP(D1213,'[1]Proportionate Shares'!$D$23:$I$1359,6,FALSE)),0,VLOOKUP(D1213,'[1]Proportionate Shares'!$D$23:$I$1359,6,FALSE)),0)</f>
        <v>37825</v>
      </c>
      <c r="S1213" s="98">
        <f>ROUND('[1]68_InOutFlowsCurPrdAndPrior'!$D$33*IF(ISNA(VLOOKUP(D1213,'[1]Proportionate Shares'!$D$23:$I$1359,6,FALSE)),0,VLOOKUP(D1213,'[1]Proportionate Shares'!$D$23:$I$1359,6,FALSE)),0)</f>
        <v>2793460</v>
      </c>
      <c r="T1213" s="98">
        <f>ROUND('[1]68_InOutFlowsCurPrdAndPrior'!$D$35*IF(ISNA(VLOOKUP(D1213,'[1]Proportionate Shares'!$D$23:$I$1359,6,FALSE)),0,VLOOKUP(D1213,'[1]Proportionate Shares'!$D$23:$I$1359,6,FALSE)),0)</f>
        <v>541319</v>
      </c>
      <c r="U1213" s="98">
        <f>VLOOKUP(D1213,'[1]Schedule of Pension Amounts LW'!$B$15:$AS$1399,36,FALSE)</f>
        <v>919302</v>
      </c>
      <c r="V1213" s="99">
        <f t="shared" si="79"/>
        <v>4291906</v>
      </c>
      <c r="W1213" s="98">
        <f>ROUND('[1]68_InOutFlowsCurPrdAndPrior'!$F$32*IF(ISNA(VLOOKUP(D1213,'[1]Proportionate Shares'!$D$23:$I$1359,6,FALSE)),0,VLOOKUP(D1213,'[1]Proportionate Shares'!$D$23:$I$1359,6,FALSE)),0)</f>
        <v>312631</v>
      </c>
      <c r="X1213" s="98">
        <f>ROUND('[1]68_InOutFlowsCurPrdAndPrior'!$F$33*IF(ISNA(VLOOKUP(D1213,'[1]Proportionate Shares'!$D$23:$I$1359,6,FALSE)),0,VLOOKUP(D1213,'[1]Proportionate Shares'!$D$23:$I$1359,6,FALSE)),0)</f>
        <v>1154390</v>
      </c>
      <c r="Y1213" s="98">
        <f>ROUND('[1]68_InOutFlowsCurPrdAndPrior'!$F$35*IF(ISNA(VLOOKUP(D1213,'[1]Proportionate Shares'!$D$23:$I$1359,6,FALSE)),0,VLOOKUP(D1213,'[1]Proportionate Shares'!$D$23:$I$1359,6,FALSE)),0)</f>
        <v>450909</v>
      </c>
      <c r="Z1213" s="98">
        <f>-VLOOKUP(D1213,'[1]Schedule of Pension Amounts LW'!$B$15:$AS$1399,37,FALSE)</f>
        <v>103</v>
      </c>
      <c r="AA1213" s="99">
        <f t="shared" si="80"/>
        <v>1918033</v>
      </c>
      <c r="AB1213" s="72">
        <f>VLOOKUP(D1213,'[1]Pension Expense Details'!$D$22:$S$1407,16,FALSE)</f>
        <v>896571</v>
      </c>
      <c r="AC1213" s="72">
        <f t="shared" si="81"/>
        <v>1064781</v>
      </c>
      <c r="AD1213" s="72">
        <f>VLOOKUP(D1213,'[1]Schedule of Pension Amounts LW'!$B$15:$W$1399,22,FALSE)</f>
        <v>1961352</v>
      </c>
    </row>
    <row r="1214" spans="1:30" x14ac:dyDescent="0.3">
      <c r="A1214" s="104"/>
      <c r="B1214" s="33"/>
      <c r="C1214" s="33" t="str">
        <f>VLOOKUP(D1214,'[1]Employer information'!$I$3:$J$1391,2,FALSE)</f>
        <v xml:space="preserve">Public Education                                  </v>
      </c>
      <c r="D1214" s="33" t="str">
        <f>'[1]Schedule of Pension Amounts LW'!B1207</f>
        <v>1178</v>
      </c>
      <c r="E1214" s="33" t="str">
        <f>IF(ISNA(VLOOKUP(D1214,'[1]Proportionate Shares'!$D$23:$G$1400,2,FALSE)),"",VLOOKUP(D1214,'[1]Proportionate Shares'!$D$23:$G$1400,2,FALSE))</f>
        <v>063903</v>
      </c>
      <c r="F1214" s="33" t="str">
        <f>IF(ISNA(VLOOKUP(D1214,'[1]Proportionate Shares'!$D$23:$G$1400,3,FALSE)),"",VLOOKUP(D1214,'[1]Proportionate Shares'!$D$23:$G$1400,3,FALSE))</f>
        <v/>
      </c>
      <c r="G1214" s="34" t="str">
        <f>VLOOKUP(D1214,'[1]Employer information'!$A$3:$B$1390,2,FALSE)</f>
        <v>SPUR ISD</v>
      </c>
      <c r="H1214" s="36">
        <f>IF(ISNA(VLOOKUP(D1214,'[1]Proportionate Shares'!$D$23:$I$1377,6,FALSE)),0,VLOOKUP(D1214,'[1]Proportionate Shares'!$D$23:$I$1377,6,FALSE))</f>
        <v>1.4223509999999999E-5</v>
      </c>
      <c r="I1214" s="105">
        <f>VLOOKUP(D1214,'[1]Schedule of Pension Amounts LW'!$B$15:$E$1399,3,FALSE)</f>
        <v>766093</v>
      </c>
      <c r="J1214" s="105">
        <f>-IF(ISNA(VLOOKUP(D1214,'[1]Combined Contribution Amounts'!$A$2:$K$1335,5,FALSE)),0,VLOOKUP(D1214,'[1]Combined Contribution Amounts'!$A$2:$K$1335,5,FALSE))</f>
        <v>-49784</v>
      </c>
      <c r="K1214" s="105">
        <f>-IF(ISNA(VLOOKUP(D1214,'[1]Combined Contribution Amounts'!$A$2:$K$1335,7,FALSE)),0,VLOOKUP(D1214,'[1]Combined Contribution Amounts'!$A$2:$K$1335,7,FALSE))+-IF(ISNA(VLOOKUP(D1214,'[1]Combined Contribution Amounts'!$A$2:$K$1335,8,FALSE)),0,VLOOKUP(D1214,'[1]Combined Contribution Amounts'!$A$2:$K$1335,8,FALSE))+-IF(ISNA(VLOOKUP(D1214,'[1]Combined Contribution Amounts'!$A$2:$K$1335,9,FALSE)),0,VLOOKUP(D1214,'[1]Combined Contribution Amounts'!$A$2:$K$1335,9,FALSE))</f>
        <v>0</v>
      </c>
      <c r="L1214" s="105">
        <f>VLOOKUP(D1214,'[1]Pension Expense Details'!$D$23:$S$1407,16,FALSE)</f>
        <v>71209</v>
      </c>
      <c r="M1214" s="105">
        <f>ROUND(('[1]68_InOutFlowsCurPrdAndPriorHist'!$F$28-'[1]68_InOutFlowsCurPrdAndPriorHist'!$F$31)*$H1214,0)-VLOOKUP(D1214,'[1]Pension Expense Details'!$D$23:$S$1407,12,FALSE)</f>
        <v>-11780</v>
      </c>
      <c r="N1214" s="105">
        <f>ROUND(('[1]68_InOutFlowsCurPrdAndPriorHist'!$F$29-'[1]68_InOutFlowsCurPrdAndPriorHist'!$F$32)*$H1214,0)-VLOOKUP(D1214,'[1]Pension Expense Details'!$D$23:$S$1407,13,FALSE)</f>
        <v>-89014</v>
      </c>
      <c r="O1214" s="105">
        <f>ROUND(('[1]68_InOutFlowsCurPrdAndPriorHist'!$F$30-'[1]68_InOutFlowsCurPrdAndPriorHist'!$F$33)*$H1214,0)-VLOOKUP(D1214,'[1]Pension Expense Details'!$D$23:$S$1407,14,FALSE)</f>
        <v>38492</v>
      </c>
      <c r="P1214" s="105">
        <f>ROUND((VLOOKUP(D1214,'[1]Schedule of Pension Amounts LW'!$B$15:$AC$1399,28,FALSE)-VLOOKUP(D1214,'[1]Schedule of Pension Amounts LW'!$B$15:$AC$1399,27,FALSE))*'[1]Schedule of Pension Amounts LW'!AD$4,0)+VLOOKUP(D1214,'[1]Schedule of Pension Amounts LW'!$B$15:$AH$1399,33,FALSE)-VLOOKUP(D1214,'[1]Pension Expense Details'!$D$23:$S$1407,15,FALSE)</f>
        <v>14167</v>
      </c>
      <c r="Q1214" s="98">
        <f t="shared" si="78"/>
        <v>739383</v>
      </c>
      <c r="R1214" s="98">
        <f>ROUND('[1]68_InOutFlowsCurPrdAndPrior'!$D$32*IF(ISNA(VLOOKUP(D1214,'[1]Proportionate Shares'!$D$23:$I$1359,6,FALSE)),0,VLOOKUP(D1214,'[1]Proportionate Shares'!$D$23:$I$1359,6,FALSE)),0)</f>
        <v>3106</v>
      </c>
      <c r="S1214" s="98">
        <f>ROUND('[1]68_InOutFlowsCurPrdAndPrior'!$D$33*IF(ISNA(VLOOKUP(D1214,'[1]Proportionate Shares'!$D$23:$I$1359,6,FALSE)),0,VLOOKUP(D1214,'[1]Proportionate Shares'!$D$23:$I$1359,6,FALSE)),0)</f>
        <v>229393</v>
      </c>
      <c r="T1214" s="98">
        <f>ROUND('[1]68_InOutFlowsCurPrdAndPrior'!$D$35*IF(ISNA(VLOOKUP(D1214,'[1]Proportionate Shares'!$D$23:$I$1359,6,FALSE)),0,VLOOKUP(D1214,'[1]Proportionate Shares'!$D$23:$I$1359,6,FALSE)),0)</f>
        <v>44452</v>
      </c>
      <c r="U1214" s="98">
        <f>VLOOKUP(D1214,'[1]Schedule of Pension Amounts LW'!$B$15:$AS$1399,36,FALSE)</f>
        <v>90841</v>
      </c>
      <c r="V1214" s="99">
        <f t="shared" si="79"/>
        <v>367792</v>
      </c>
      <c r="W1214" s="98">
        <f>ROUND('[1]68_InOutFlowsCurPrdAndPrior'!$F$32*IF(ISNA(VLOOKUP(D1214,'[1]Proportionate Shares'!$D$23:$I$1359,6,FALSE)),0,VLOOKUP(D1214,'[1]Proportionate Shares'!$D$23:$I$1359,6,FALSE)),0)</f>
        <v>25673</v>
      </c>
      <c r="X1214" s="98">
        <f>ROUND('[1]68_InOutFlowsCurPrdAndPrior'!$F$33*IF(ISNA(VLOOKUP(D1214,'[1]Proportionate Shares'!$D$23:$I$1359,6,FALSE)),0,VLOOKUP(D1214,'[1]Proportionate Shares'!$D$23:$I$1359,6,FALSE)),0)</f>
        <v>94796</v>
      </c>
      <c r="Y1214" s="98">
        <f>ROUND('[1]68_InOutFlowsCurPrdAndPrior'!$F$35*IF(ISNA(VLOOKUP(D1214,'[1]Proportionate Shares'!$D$23:$I$1359,6,FALSE)),0,VLOOKUP(D1214,'[1]Proportionate Shares'!$D$23:$I$1359,6,FALSE)),0)</f>
        <v>37028</v>
      </c>
      <c r="Z1214" s="98">
        <f>-VLOOKUP(D1214,'[1]Schedule of Pension Amounts LW'!$B$15:$AS$1399,37,FALSE)</f>
        <v>78269</v>
      </c>
      <c r="AA1214" s="99">
        <f t="shared" si="80"/>
        <v>235766</v>
      </c>
      <c r="AB1214" s="72">
        <f>VLOOKUP(D1214,'[1]Pension Expense Details'!$D$22:$S$1407,16,FALSE)</f>
        <v>71209</v>
      </c>
      <c r="AC1214" s="72">
        <f t="shared" si="81"/>
        <v>79253</v>
      </c>
      <c r="AD1214" s="72">
        <f>VLOOKUP(D1214,'[1]Schedule of Pension Amounts LW'!$B$15:$W$1399,22,FALSE)</f>
        <v>150462</v>
      </c>
    </row>
    <row r="1215" spans="1:30" x14ac:dyDescent="0.3">
      <c r="A1215" s="104"/>
      <c r="B1215" s="33"/>
      <c r="C1215" s="33" t="str">
        <f>VLOOKUP(D1215,'[1]Employer information'!$I$3:$J$1391,2,FALSE)</f>
        <v xml:space="preserve">Public Education                                  </v>
      </c>
      <c r="D1215" s="33" t="str">
        <f>'[1]Schedule of Pension Amounts LW'!B1208</f>
        <v>1661</v>
      </c>
      <c r="E1215" s="33" t="str">
        <f>IF(ISNA(VLOOKUP(D1215,'[1]Proportionate Shares'!$D$23:$G$1400,2,FALSE)),"",VLOOKUP(D1215,'[1]Proportionate Shares'!$D$23:$G$1400,2,FALSE))</f>
        <v>229905</v>
      </c>
      <c r="F1215" s="33" t="str">
        <f>IF(ISNA(VLOOKUP(D1215,'[1]Proportionate Shares'!$D$23:$G$1400,3,FALSE)),"",VLOOKUP(D1215,'[1]Proportionate Shares'!$D$23:$G$1400,3,FALSE))</f>
        <v/>
      </c>
      <c r="G1215" s="34" t="str">
        <f>VLOOKUP(D1215,'[1]Employer information'!$A$3:$B$1390,2,FALSE)</f>
        <v>SPURGER ISD</v>
      </c>
      <c r="H1215" s="36">
        <f>IF(ISNA(VLOOKUP(D1215,'[1]Proportionate Shares'!$D$23:$I$1377,6,FALSE)),0,VLOOKUP(D1215,'[1]Proportionate Shares'!$D$23:$I$1377,6,FALSE))</f>
        <v>1.8595074E-5</v>
      </c>
      <c r="I1215" s="105">
        <f>VLOOKUP(D1215,'[1]Schedule of Pension Amounts LW'!$B$15:$E$1399,3,FALSE)</f>
        <v>1013827</v>
      </c>
      <c r="J1215" s="105">
        <f>-IF(ISNA(VLOOKUP(D1215,'[1]Combined Contribution Amounts'!$A$2:$K$1335,5,FALSE)),0,VLOOKUP(D1215,'[1]Combined Contribution Amounts'!$A$2:$K$1335,5,FALSE))</f>
        <v>-65085</v>
      </c>
      <c r="K1215" s="105">
        <f>-IF(ISNA(VLOOKUP(D1215,'[1]Combined Contribution Amounts'!$A$2:$K$1335,7,FALSE)),0,VLOOKUP(D1215,'[1]Combined Contribution Amounts'!$A$2:$K$1335,7,FALSE))+-IF(ISNA(VLOOKUP(D1215,'[1]Combined Contribution Amounts'!$A$2:$K$1335,8,FALSE)),0,VLOOKUP(D1215,'[1]Combined Contribution Amounts'!$A$2:$K$1335,8,FALSE))+-IF(ISNA(VLOOKUP(D1215,'[1]Combined Contribution Amounts'!$A$2:$K$1335,9,FALSE)),0,VLOOKUP(D1215,'[1]Combined Contribution Amounts'!$A$2:$K$1335,9,FALSE))</f>
        <v>0</v>
      </c>
      <c r="L1215" s="105">
        <f>VLOOKUP(D1215,'[1]Pension Expense Details'!$D$23:$S$1407,16,FALSE)</f>
        <v>91164</v>
      </c>
      <c r="M1215" s="105">
        <f>ROUND(('[1]68_InOutFlowsCurPrdAndPriorHist'!$F$28-'[1]68_InOutFlowsCurPrdAndPriorHist'!$F$31)*$H1215,0)-VLOOKUP(D1215,'[1]Pension Expense Details'!$D$23:$S$1407,12,FALSE)</f>
        <v>-15401</v>
      </c>
      <c r="N1215" s="105">
        <f>ROUND(('[1]68_InOutFlowsCurPrdAndPriorHist'!$F$29-'[1]68_InOutFlowsCurPrdAndPriorHist'!$F$32)*$H1215,0)-VLOOKUP(D1215,'[1]Pension Expense Details'!$D$23:$S$1407,13,FALSE)</f>
        <v>-116372</v>
      </c>
      <c r="O1215" s="105">
        <f>ROUND(('[1]68_InOutFlowsCurPrdAndPriorHist'!$F$30-'[1]68_InOutFlowsCurPrdAndPriorHist'!$F$33)*$H1215,0)-VLOOKUP(D1215,'[1]Pension Expense Details'!$D$23:$S$1407,14,FALSE)</f>
        <v>50322</v>
      </c>
      <c r="P1215" s="105">
        <f>ROUND((VLOOKUP(D1215,'[1]Schedule of Pension Amounts LW'!$B$15:$AC$1399,28,FALSE)-VLOOKUP(D1215,'[1]Schedule of Pension Amounts LW'!$B$15:$AC$1399,27,FALSE))*'[1]Schedule of Pension Amounts LW'!AD$4,0)+VLOOKUP(D1215,'[1]Schedule of Pension Amounts LW'!$B$15:$AH$1399,33,FALSE)-VLOOKUP(D1215,'[1]Pension Expense Details'!$D$23:$S$1407,15,FALSE)</f>
        <v>8175</v>
      </c>
      <c r="Q1215" s="98">
        <f t="shared" si="78"/>
        <v>966630</v>
      </c>
      <c r="R1215" s="98">
        <f>ROUND('[1]68_InOutFlowsCurPrdAndPrior'!$D$32*IF(ISNA(VLOOKUP(D1215,'[1]Proportionate Shares'!$D$23:$I$1359,6,FALSE)),0,VLOOKUP(D1215,'[1]Proportionate Shares'!$D$23:$I$1359,6,FALSE)),0)</f>
        <v>4061</v>
      </c>
      <c r="S1215" s="98">
        <f>ROUND('[1]68_InOutFlowsCurPrdAndPrior'!$D$33*IF(ISNA(VLOOKUP(D1215,'[1]Proportionate Shares'!$D$23:$I$1359,6,FALSE)),0,VLOOKUP(D1215,'[1]Proportionate Shares'!$D$23:$I$1359,6,FALSE)),0)</f>
        <v>299896</v>
      </c>
      <c r="T1215" s="98">
        <f>ROUND('[1]68_InOutFlowsCurPrdAndPrior'!$D$35*IF(ISNA(VLOOKUP(D1215,'[1]Proportionate Shares'!$D$23:$I$1359,6,FALSE)),0,VLOOKUP(D1215,'[1]Proportionate Shares'!$D$23:$I$1359,6,FALSE)),0)</f>
        <v>58114</v>
      </c>
      <c r="U1215" s="98">
        <f>VLOOKUP(D1215,'[1]Schedule of Pension Amounts LW'!$B$15:$AS$1399,36,FALSE)</f>
        <v>146157</v>
      </c>
      <c r="V1215" s="99">
        <f t="shared" si="79"/>
        <v>508228</v>
      </c>
      <c r="W1215" s="98">
        <f>ROUND('[1]68_InOutFlowsCurPrdAndPrior'!$F$32*IF(ISNA(VLOOKUP(D1215,'[1]Proportionate Shares'!$D$23:$I$1359,6,FALSE)),0,VLOOKUP(D1215,'[1]Proportionate Shares'!$D$23:$I$1359,6,FALSE)),0)</f>
        <v>33563</v>
      </c>
      <c r="X1215" s="98">
        <f>ROUND('[1]68_InOutFlowsCurPrdAndPrior'!$F$33*IF(ISNA(VLOOKUP(D1215,'[1]Proportionate Shares'!$D$23:$I$1359,6,FALSE)),0,VLOOKUP(D1215,'[1]Proportionate Shares'!$D$23:$I$1359,6,FALSE)),0)</f>
        <v>123931</v>
      </c>
      <c r="Y1215" s="98">
        <f>ROUND('[1]68_InOutFlowsCurPrdAndPrior'!$F$35*IF(ISNA(VLOOKUP(D1215,'[1]Proportionate Shares'!$D$23:$I$1359,6,FALSE)),0,VLOOKUP(D1215,'[1]Proportionate Shares'!$D$23:$I$1359,6,FALSE)),0)</f>
        <v>48408</v>
      </c>
      <c r="Z1215" s="98">
        <f>-VLOOKUP(D1215,'[1]Schedule of Pension Amounts LW'!$B$15:$AS$1399,37,FALSE)</f>
        <v>20119</v>
      </c>
      <c r="AA1215" s="99">
        <f t="shared" si="80"/>
        <v>226021</v>
      </c>
      <c r="AB1215" s="72">
        <f>VLOOKUP(D1215,'[1]Pension Expense Details'!$D$22:$S$1407,16,FALSE)</f>
        <v>91164</v>
      </c>
      <c r="AC1215" s="72">
        <f t="shared" si="81"/>
        <v>137988</v>
      </c>
      <c r="AD1215" s="72">
        <f>VLOOKUP(D1215,'[1]Schedule of Pension Amounts LW'!$B$15:$W$1399,22,FALSE)</f>
        <v>229152</v>
      </c>
    </row>
    <row r="1216" spans="1:30" x14ac:dyDescent="0.3">
      <c r="A1216" s="104"/>
      <c r="B1216" s="33"/>
      <c r="C1216" s="33" t="str">
        <f>VLOOKUP(D1216,'[1]Employer information'!$I$3:$J$1391,2,FALSE)</f>
        <v xml:space="preserve">Public Education                                  </v>
      </c>
      <c r="D1216" s="33" t="str">
        <f>'[1]Schedule of Pension Amounts LW'!B1209</f>
        <v>1988</v>
      </c>
      <c r="E1216" s="33" t="str">
        <f>IF(ISNA(VLOOKUP(D1216,'[1]Proportionate Shares'!$D$23:$G$1400,2,FALSE)),"",VLOOKUP(D1216,'[1]Proportionate Shares'!$D$23:$G$1400,2,FALSE))</f>
        <v>079910</v>
      </c>
      <c r="F1216" s="33" t="str">
        <f>IF(ISNA(VLOOKUP(D1216,'[1]Proportionate Shares'!$D$23:$G$1400,3,FALSE)),"",VLOOKUP(D1216,'[1]Proportionate Shares'!$D$23:$G$1400,3,FALSE))</f>
        <v/>
      </c>
      <c r="G1216" s="34" t="str">
        <f>VLOOKUP(D1216,'[1]Employer information'!$A$3:$B$1390,2,FALSE)</f>
        <v>STAFFORD MUNICIPAL SCHOOL DISTRICT</v>
      </c>
      <c r="H1216" s="36">
        <f>IF(ISNA(VLOOKUP(D1216,'[1]Proportionate Shares'!$D$23:$I$1377,6,FALSE)),0,VLOOKUP(D1216,'[1]Proportionate Shares'!$D$23:$I$1377,6,FALSE))</f>
        <v>1.8716098399999999E-4</v>
      </c>
      <c r="I1216" s="105">
        <f>VLOOKUP(D1216,'[1]Schedule of Pension Amounts LW'!$B$15:$E$1399,3,FALSE)</f>
        <v>9928805</v>
      </c>
      <c r="J1216" s="105">
        <f>-IF(ISNA(VLOOKUP(D1216,'[1]Combined Contribution Amounts'!$A$2:$K$1335,5,FALSE)),0,VLOOKUP(D1216,'[1]Combined Contribution Amounts'!$A$2:$K$1335,5,FALSE))</f>
        <v>-655086</v>
      </c>
      <c r="K1216" s="105">
        <f>-IF(ISNA(VLOOKUP(D1216,'[1]Combined Contribution Amounts'!$A$2:$K$1335,7,FALSE)),0,VLOOKUP(D1216,'[1]Combined Contribution Amounts'!$A$2:$K$1335,7,FALSE))+-IF(ISNA(VLOOKUP(D1216,'[1]Combined Contribution Amounts'!$A$2:$K$1335,8,FALSE)),0,VLOOKUP(D1216,'[1]Combined Contribution Amounts'!$A$2:$K$1335,8,FALSE))+-IF(ISNA(VLOOKUP(D1216,'[1]Combined Contribution Amounts'!$A$2:$K$1335,9,FALSE)),0,VLOOKUP(D1216,'[1]Combined Contribution Amounts'!$A$2:$K$1335,9,FALSE))</f>
        <v>0</v>
      </c>
      <c r="L1216" s="105">
        <f>VLOOKUP(D1216,'[1]Pension Expense Details'!$D$23:$S$1407,16,FALSE)</f>
        <v>960862</v>
      </c>
      <c r="M1216" s="105">
        <f>ROUND(('[1]68_InOutFlowsCurPrdAndPriorHist'!$F$28-'[1]68_InOutFlowsCurPrdAndPriorHist'!$F$31)*$H1216,0)-VLOOKUP(D1216,'[1]Pension Expense Details'!$D$23:$S$1407,12,FALSE)</f>
        <v>-155014</v>
      </c>
      <c r="N1216" s="105">
        <f>ROUND(('[1]68_InOutFlowsCurPrdAndPriorHist'!$F$29-'[1]68_InOutFlowsCurPrdAndPriorHist'!$F$32)*$H1216,0)-VLOOKUP(D1216,'[1]Pension Expense Details'!$D$23:$S$1407,13,FALSE)</f>
        <v>-1171291</v>
      </c>
      <c r="O1216" s="105">
        <f>ROUND(('[1]68_InOutFlowsCurPrdAndPriorHist'!$F$30-'[1]68_InOutFlowsCurPrdAndPriorHist'!$F$33)*$H1216,0)-VLOOKUP(D1216,'[1]Pension Expense Details'!$D$23:$S$1407,14,FALSE)</f>
        <v>506502</v>
      </c>
      <c r="P1216" s="105">
        <f>ROUND((VLOOKUP(D1216,'[1]Schedule of Pension Amounts LW'!$B$15:$AC$1399,28,FALSE)-VLOOKUP(D1216,'[1]Schedule of Pension Amounts LW'!$B$15:$AC$1399,27,FALSE))*'[1]Schedule of Pension Amounts LW'!AD$4,0)+VLOOKUP(D1216,'[1]Schedule of Pension Amounts LW'!$B$15:$AH$1399,33,FALSE)-VLOOKUP(D1216,'[1]Pension Expense Details'!$D$23:$S$1407,15,FALSE)</f>
        <v>314435</v>
      </c>
      <c r="Q1216" s="98">
        <f t="shared" si="78"/>
        <v>9729213</v>
      </c>
      <c r="R1216" s="98">
        <f>ROUND('[1]68_InOutFlowsCurPrdAndPrior'!$D$32*IF(ISNA(VLOOKUP(D1216,'[1]Proportionate Shares'!$D$23:$I$1359,6,FALSE)),0,VLOOKUP(D1216,'[1]Proportionate Shares'!$D$23:$I$1359,6,FALSE)),0)</f>
        <v>40871</v>
      </c>
      <c r="S1216" s="98">
        <f>ROUND('[1]68_InOutFlowsCurPrdAndPrior'!$D$33*IF(ISNA(VLOOKUP(D1216,'[1]Proportionate Shares'!$D$23:$I$1359,6,FALSE)),0,VLOOKUP(D1216,'[1]Proportionate Shares'!$D$23:$I$1359,6,FALSE)),0)</f>
        <v>3018480</v>
      </c>
      <c r="T1216" s="98">
        <f>ROUND('[1]68_InOutFlowsCurPrdAndPrior'!$D$35*IF(ISNA(VLOOKUP(D1216,'[1]Proportionate Shares'!$D$23:$I$1359,6,FALSE)),0,VLOOKUP(D1216,'[1]Proportionate Shares'!$D$23:$I$1359,6,FALSE)),0)</f>
        <v>584923</v>
      </c>
      <c r="U1216" s="98">
        <f>VLOOKUP(D1216,'[1]Schedule of Pension Amounts LW'!$B$15:$AS$1399,36,FALSE)</f>
        <v>883315</v>
      </c>
      <c r="V1216" s="99">
        <f t="shared" si="79"/>
        <v>4527589</v>
      </c>
      <c r="W1216" s="98">
        <f>ROUND('[1]68_InOutFlowsCurPrdAndPrior'!$F$32*IF(ISNA(VLOOKUP(D1216,'[1]Proportionate Shares'!$D$23:$I$1359,6,FALSE)),0,VLOOKUP(D1216,'[1]Proportionate Shares'!$D$23:$I$1359,6,FALSE)),0)</f>
        <v>337814</v>
      </c>
      <c r="X1216" s="98">
        <f>ROUND('[1]68_InOutFlowsCurPrdAndPrior'!$F$33*IF(ISNA(VLOOKUP(D1216,'[1]Proportionate Shares'!$D$23:$I$1359,6,FALSE)),0,VLOOKUP(D1216,'[1]Proportionate Shares'!$D$23:$I$1359,6,FALSE)),0)</f>
        <v>1247379</v>
      </c>
      <c r="Y1216" s="98">
        <f>ROUND('[1]68_InOutFlowsCurPrdAndPrior'!$F$35*IF(ISNA(VLOOKUP(D1216,'[1]Proportionate Shares'!$D$23:$I$1359,6,FALSE)),0,VLOOKUP(D1216,'[1]Proportionate Shares'!$D$23:$I$1359,6,FALSE)),0)</f>
        <v>487231</v>
      </c>
      <c r="Z1216" s="98">
        <f>-VLOOKUP(D1216,'[1]Schedule of Pension Amounts LW'!$B$15:$AS$1399,37,FALSE)</f>
        <v>269482</v>
      </c>
      <c r="AA1216" s="99">
        <f t="shared" si="80"/>
        <v>2341906</v>
      </c>
      <c r="AB1216" s="72">
        <f>VLOOKUP(D1216,'[1]Pension Expense Details'!$D$22:$S$1407,16,FALSE)</f>
        <v>960862</v>
      </c>
      <c r="AC1216" s="72">
        <f t="shared" si="81"/>
        <v>1050555</v>
      </c>
      <c r="AD1216" s="72">
        <f>VLOOKUP(D1216,'[1]Schedule of Pension Amounts LW'!$B$15:$W$1399,22,FALSE)</f>
        <v>2011417</v>
      </c>
    </row>
    <row r="1217" spans="1:30" x14ac:dyDescent="0.3">
      <c r="A1217" s="104"/>
      <c r="B1217" s="33"/>
      <c r="C1217" s="33" t="str">
        <f>VLOOKUP(D1217,'[1]Employer information'!$I$3:$J$1391,2,FALSE)</f>
        <v xml:space="preserve">Public Education                                  </v>
      </c>
      <c r="D1217" s="33" t="str">
        <f>'[1]Schedule of Pension Amounts LW'!B1210</f>
        <v>1179</v>
      </c>
      <c r="E1217" s="33" t="str">
        <f>IF(ISNA(VLOOKUP(D1217,'[1]Proportionate Shares'!$D$23:$G$1400,2,FALSE)),"",VLOOKUP(D1217,'[1]Proportionate Shares'!$D$23:$G$1400,2,FALSE))</f>
        <v>127906</v>
      </c>
      <c r="F1217" s="33" t="str">
        <f>IF(ISNA(VLOOKUP(D1217,'[1]Proportionate Shares'!$D$23:$G$1400,3,FALSE)),"",VLOOKUP(D1217,'[1]Proportionate Shares'!$D$23:$G$1400,3,FALSE))</f>
        <v/>
      </c>
      <c r="G1217" s="34" t="str">
        <f>VLOOKUP(D1217,'[1]Employer information'!$A$3:$B$1390,2,FALSE)</f>
        <v>STAMFORD ISD</v>
      </c>
      <c r="H1217" s="36">
        <f>IF(ISNA(VLOOKUP(D1217,'[1]Proportionate Shares'!$D$23:$I$1377,6,FALSE)),0,VLOOKUP(D1217,'[1]Proportionate Shares'!$D$23:$I$1377,6,FALSE))</f>
        <v>5.5257526000000002E-5</v>
      </c>
      <c r="I1217" s="105">
        <f>VLOOKUP(D1217,'[1]Schedule of Pension Amounts LW'!$B$15:$E$1399,3,FALSE)</f>
        <v>3169728</v>
      </c>
      <c r="J1217" s="105">
        <f>-IF(ISNA(VLOOKUP(D1217,'[1]Combined Contribution Amounts'!$A$2:$K$1335,5,FALSE)),0,VLOOKUP(D1217,'[1]Combined Contribution Amounts'!$A$2:$K$1335,5,FALSE))</f>
        <v>-193408</v>
      </c>
      <c r="K1217" s="105">
        <f>-IF(ISNA(VLOOKUP(D1217,'[1]Combined Contribution Amounts'!$A$2:$K$1335,7,FALSE)),0,VLOOKUP(D1217,'[1]Combined Contribution Amounts'!$A$2:$K$1335,7,FALSE))+-IF(ISNA(VLOOKUP(D1217,'[1]Combined Contribution Amounts'!$A$2:$K$1335,8,FALSE)),0,VLOOKUP(D1217,'[1]Combined Contribution Amounts'!$A$2:$K$1335,8,FALSE))+-IF(ISNA(VLOOKUP(D1217,'[1]Combined Contribution Amounts'!$A$2:$K$1335,9,FALSE)),0,VLOOKUP(D1217,'[1]Combined Contribution Amounts'!$A$2:$K$1335,9,FALSE))</f>
        <v>0</v>
      </c>
      <c r="L1217" s="105">
        <f>VLOOKUP(D1217,'[1]Pension Expense Details'!$D$23:$S$1407,16,FALSE)</f>
        <v>246223</v>
      </c>
      <c r="M1217" s="105">
        <f>ROUND(('[1]68_InOutFlowsCurPrdAndPriorHist'!$F$28-'[1]68_InOutFlowsCurPrdAndPriorHist'!$F$31)*$H1217,0)-VLOOKUP(D1217,'[1]Pension Expense Details'!$D$23:$S$1407,12,FALSE)</f>
        <v>-45766</v>
      </c>
      <c r="N1217" s="105">
        <f>ROUND(('[1]68_InOutFlowsCurPrdAndPriorHist'!$F$29-'[1]68_InOutFlowsCurPrdAndPriorHist'!$F$32)*$H1217,0)-VLOOKUP(D1217,'[1]Pension Expense Details'!$D$23:$S$1407,13,FALSE)</f>
        <v>-345813</v>
      </c>
      <c r="O1217" s="105">
        <f>ROUND(('[1]68_InOutFlowsCurPrdAndPriorHist'!$F$30-'[1]68_InOutFlowsCurPrdAndPriorHist'!$F$33)*$H1217,0)-VLOOKUP(D1217,'[1]Pension Expense Details'!$D$23:$S$1407,14,FALSE)</f>
        <v>149540</v>
      </c>
      <c r="P1217" s="105">
        <f>ROUND((VLOOKUP(D1217,'[1]Schedule of Pension Amounts LW'!$B$15:$AC$1399,28,FALSE)-VLOOKUP(D1217,'[1]Schedule of Pension Amounts LW'!$B$15:$AC$1399,27,FALSE))*'[1]Schedule of Pension Amounts LW'!AD$4,0)+VLOOKUP(D1217,'[1]Schedule of Pension Amounts LW'!$B$15:$AH$1399,33,FALSE)-VLOOKUP(D1217,'[1]Pension Expense Details'!$D$23:$S$1407,15,FALSE)</f>
        <v>-108045</v>
      </c>
      <c r="Q1217" s="98">
        <f t="shared" si="78"/>
        <v>2872459</v>
      </c>
      <c r="R1217" s="98">
        <f>ROUND('[1]68_InOutFlowsCurPrdAndPrior'!$D$32*IF(ISNA(VLOOKUP(D1217,'[1]Proportionate Shares'!$D$23:$I$1359,6,FALSE)),0,VLOOKUP(D1217,'[1]Proportionate Shares'!$D$23:$I$1359,6,FALSE)),0)</f>
        <v>12067</v>
      </c>
      <c r="S1217" s="98">
        <f>ROUND('[1]68_InOutFlowsCurPrdAndPrior'!$D$33*IF(ISNA(VLOOKUP(D1217,'[1]Proportionate Shares'!$D$23:$I$1359,6,FALSE)),0,VLOOKUP(D1217,'[1]Proportionate Shares'!$D$23:$I$1359,6,FALSE)),0)</f>
        <v>891178</v>
      </c>
      <c r="T1217" s="98">
        <f>ROUND('[1]68_InOutFlowsCurPrdAndPrior'!$D$35*IF(ISNA(VLOOKUP(D1217,'[1]Proportionate Shares'!$D$23:$I$1359,6,FALSE)),0,VLOOKUP(D1217,'[1]Proportionate Shares'!$D$23:$I$1359,6,FALSE)),0)</f>
        <v>172693</v>
      </c>
      <c r="U1217" s="98">
        <f>VLOOKUP(D1217,'[1]Schedule of Pension Amounts LW'!$B$15:$AS$1399,36,FALSE)</f>
        <v>122081</v>
      </c>
      <c r="V1217" s="99">
        <f t="shared" si="79"/>
        <v>1198019</v>
      </c>
      <c r="W1217" s="98">
        <f>ROUND('[1]68_InOutFlowsCurPrdAndPrior'!$F$32*IF(ISNA(VLOOKUP(D1217,'[1]Proportionate Shares'!$D$23:$I$1359,6,FALSE)),0,VLOOKUP(D1217,'[1]Proportionate Shares'!$D$23:$I$1359,6,FALSE)),0)</f>
        <v>99736</v>
      </c>
      <c r="X1217" s="98">
        <f>ROUND('[1]68_InOutFlowsCurPrdAndPrior'!$F$33*IF(ISNA(VLOOKUP(D1217,'[1]Proportionate Shares'!$D$23:$I$1359,6,FALSE)),0,VLOOKUP(D1217,'[1]Proportionate Shares'!$D$23:$I$1359,6,FALSE)),0)</f>
        <v>368277</v>
      </c>
      <c r="Y1217" s="98">
        <f>ROUND('[1]68_InOutFlowsCurPrdAndPrior'!$F$35*IF(ISNA(VLOOKUP(D1217,'[1]Proportionate Shares'!$D$23:$I$1359,6,FALSE)),0,VLOOKUP(D1217,'[1]Proportionate Shares'!$D$23:$I$1359,6,FALSE)),0)</f>
        <v>143850</v>
      </c>
      <c r="Z1217" s="98">
        <f>-VLOOKUP(D1217,'[1]Schedule of Pension Amounts LW'!$B$15:$AS$1399,37,FALSE)</f>
        <v>247418</v>
      </c>
      <c r="AA1217" s="99">
        <f t="shared" si="80"/>
        <v>859281</v>
      </c>
      <c r="AB1217" s="72">
        <f>VLOOKUP(D1217,'[1]Pension Expense Details'!$D$22:$S$1407,16,FALSE)</f>
        <v>246223</v>
      </c>
      <c r="AC1217" s="72">
        <f t="shared" si="81"/>
        <v>269547</v>
      </c>
      <c r="AD1217" s="72">
        <f>VLOOKUP(D1217,'[1]Schedule of Pension Amounts LW'!$B$15:$W$1399,22,FALSE)</f>
        <v>515770</v>
      </c>
    </row>
    <row r="1218" spans="1:30" x14ac:dyDescent="0.3">
      <c r="A1218" s="104"/>
      <c r="B1218" s="33"/>
      <c r="C1218" s="33" t="str">
        <f>VLOOKUP(D1218,'[1]Employer information'!$I$3:$J$1391,2,FALSE)</f>
        <v xml:space="preserve">Public Education                                  </v>
      </c>
      <c r="D1218" s="33" t="str">
        <f>'[1]Schedule of Pension Amounts LW'!B1211</f>
        <v>1180</v>
      </c>
      <c r="E1218" s="33" t="str">
        <f>IF(ISNA(VLOOKUP(D1218,'[1]Proportionate Shares'!$D$23:$G$1400,2,FALSE)),"",VLOOKUP(D1218,'[1]Proportionate Shares'!$D$23:$G$1400,2,FALSE))</f>
        <v>156902</v>
      </c>
      <c r="F1218" s="33" t="str">
        <f>IF(ISNA(VLOOKUP(D1218,'[1]Proportionate Shares'!$D$23:$G$1400,3,FALSE)),"",VLOOKUP(D1218,'[1]Proportionate Shares'!$D$23:$G$1400,3,FALSE))</f>
        <v/>
      </c>
      <c r="G1218" s="34" t="str">
        <f>VLOOKUP(D1218,'[1]Employer information'!$A$3:$B$1390,2,FALSE)</f>
        <v>STANTON ISD</v>
      </c>
      <c r="H1218" s="36">
        <f>IF(ISNA(VLOOKUP(D1218,'[1]Proportionate Shares'!$D$23:$I$1377,6,FALSE)),0,VLOOKUP(D1218,'[1]Proportionate Shares'!$D$23:$I$1377,6,FALSE))</f>
        <v>5.9121678E-5</v>
      </c>
      <c r="I1218" s="105">
        <f>VLOOKUP(D1218,'[1]Schedule of Pension Amounts LW'!$B$15:$E$1399,3,FALSE)</f>
        <v>2907043</v>
      </c>
      <c r="J1218" s="105">
        <f>-IF(ISNA(VLOOKUP(D1218,'[1]Combined Contribution Amounts'!$A$2:$K$1335,5,FALSE)),0,VLOOKUP(D1218,'[1]Combined Contribution Amounts'!$A$2:$K$1335,5,FALSE))</f>
        <v>-206933</v>
      </c>
      <c r="K1218" s="105">
        <f>-IF(ISNA(VLOOKUP(D1218,'[1]Combined Contribution Amounts'!$A$2:$K$1335,7,FALSE)),0,VLOOKUP(D1218,'[1]Combined Contribution Amounts'!$A$2:$K$1335,7,FALSE))+-IF(ISNA(VLOOKUP(D1218,'[1]Combined Contribution Amounts'!$A$2:$K$1335,8,FALSE)),0,VLOOKUP(D1218,'[1]Combined Contribution Amounts'!$A$2:$K$1335,8,FALSE))+-IF(ISNA(VLOOKUP(D1218,'[1]Combined Contribution Amounts'!$A$2:$K$1335,9,FALSE)),0,VLOOKUP(D1218,'[1]Combined Contribution Amounts'!$A$2:$K$1335,9,FALSE))</f>
        <v>0</v>
      </c>
      <c r="L1218" s="105">
        <f>VLOOKUP(D1218,'[1]Pension Expense Details'!$D$23:$S$1407,16,FALSE)</f>
        <v>339570</v>
      </c>
      <c r="M1218" s="105">
        <f>ROUND(('[1]68_InOutFlowsCurPrdAndPriorHist'!$F$28-'[1]68_InOutFlowsCurPrdAndPriorHist'!$F$31)*$H1218,0)-VLOOKUP(D1218,'[1]Pension Expense Details'!$D$23:$S$1407,12,FALSE)</f>
        <v>-48966</v>
      </c>
      <c r="N1218" s="105">
        <f>ROUND(('[1]68_InOutFlowsCurPrdAndPriorHist'!$F$29-'[1]68_InOutFlowsCurPrdAndPriorHist'!$F$32)*$H1218,0)-VLOOKUP(D1218,'[1]Pension Expense Details'!$D$23:$S$1407,13,FALSE)</f>
        <v>-369996</v>
      </c>
      <c r="O1218" s="105">
        <f>ROUND(('[1]68_InOutFlowsCurPrdAndPriorHist'!$F$30-'[1]68_InOutFlowsCurPrdAndPriorHist'!$F$33)*$H1218,0)-VLOOKUP(D1218,'[1]Pension Expense Details'!$D$23:$S$1407,14,FALSE)</f>
        <v>159998</v>
      </c>
      <c r="P1218" s="105">
        <f>ROUND((VLOOKUP(D1218,'[1]Schedule of Pension Amounts LW'!$B$15:$AC$1399,28,FALSE)-VLOOKUP(D1218,'[1]Schedule of Pension Amounts LW'!$B$15:$AC$1399,27,FALSE))*'[1]Schedule of Pension Amounts LW'!AD$4,0)+VLOOKUP(D1218,'[1]Schedule of Pension Amounts LW'!$B$15:$AH$1399,33,FALSE)-VLOOKUP(D1218,'[1]Pension Expense Details'!$D$23:$S$1407,15,FALSE)</f>
        <v>292614</v>
      </c>
      <c r="Q1218" s="98">
        <f t="shared" si="78"/>
        <v>3073330</v>
      </c>
      <c r="R1218" s="98">
        <f>ROUND('[1]68_InOutFlowsCurPrdAndPrior'!$D$32*IF(ISNA(VLOOKUP(D1218,'[1]Proportionate Shares'!$D$23:$I$1359,6,FALSE)),0,VLOOKUP(D1218,'[1]Proportionate Shares'!$D$23:$I$1359,6,FALSE)),0)</f>
        <v>12911</v>
      </c>
      <c r="S1218" s="98">
        <f>ROUND('[1]68_InOutFlowsCurPrdAndPrior'!$D$33*IF(ISNA(VLOOKUP(D1218,'[1]Proportionate Shares'!$D$23:$I$1359,6,FALSE)),0,VLOOKUP(D1218,'[1]Proportionate Shares'!$D$23:$I$1359,6,FALSE)),0)</f>
        <v>953498</v>
      </c>
      <c r="T1218" s="98">
        <f>ROUND('[1]68_InOutFlowsCurPrdAndPrior'!$D$35*IF(ISNA(VLOOKUP(D1218,'[1]Proportionate Shares'!$D$23:$I$1359,6,FALSE)),0,VLOOKUP(D1218,'[1]Proportionate Shares'!$D$23:$I$1359,6,FALSE)),0)</f>
        <v>184770</v>
      </c>
      <c r="U1218" s="98">
        <f>VLOOKUP(D1218,'[1]Schedule of Pension Amounts LW'!$B$15:$AS$1399,36,FALSE)</f>
        <v>472732</v>
      </c>
      <c r="V1218" s="99">
        <f t="shared" si="79"/>
        <v>1623911</v>
      </c>
      <c r="W1218" s="98">
        <f>ROUND('[1]68_InOutFlowsCurPrdAndPrior'!$F$32*IF(ISNA(VLOOKUP(D1218,'[1]Proportionate Shares'!$D$23:$I$1359,6,FALSE)),0,VLOOKUP(D1218,'[1]Proportionate Shares'!$D$23:$I$1359,6,FALSE)),0)</f>
        <v>106711</v>
      </c>
      <c r="X1218" s="98">
        <f>ROUND('[1]68_InOutFlowsCurPrdAndPrior'!$F$33*IF(ISNA(VLOOKUP(D1218,'[1]Proportionate Shares'!$D$23:$I$1359,6,FALSE)),0,VLOOKUP(D1218,'[1]Proportionate Shares'!$D$23:$I$1359,6,FALSE)),0)</f>
        <v>394030</v>
      </c>
      <c r="Y1218" s="98">
        <f>ROUND('[1]68_InOutFlowsCurPrdAndPrior'!$F$35*IF(ISNA(VLOOKUP(D1218,'[1]Proportionate Shares'!$D$23:$I$1359,6,FALSE)),0,VLOOKUP(D1218,'[1]Proportionate Shares'!$D$23:$I$1359,6,FALSE)),0)</f>
        <v>153910</v>
      </c>
      <c r="Z1218" s="98">
        <f>-VLOOKUP(D1218,'[1]Schedule of Pension Amounts LW'!$B$15:$AS$1399,37,FALSE)</f>
        <v>408827</v>
      </c>
      <c r="AA1218" s="99">
        <f t="shared" si="80"/>
        <v>1063478</v>
      </c>
      <c r="AB1218" s="72">
        <f>VLOOKUP(D1218,'[1]Pension Expense Details'!$D$22:$S$1407,16,FALSE)</f>
        <v>339570</v>
      </c>
      <c r="AC1218" s="72">
        <f t="shared" si="81"/>
        <v>249836</v>
      </c>
      <c r="AD1218" s="72">
        <f>VLOOKUP(D1218,'[1]Schedule of Pension Amounts LW'!$B$15:$W$1399,22,FALSE)</f>
        <v>589406</v>
      </c>
    </row>
    <row r="1219" spans="1:30" x14ac:dyDescent="0.3">
      <c r="A1219" s="104"/>
      <c r="B1219" s="33"/>
      <c r="C1219" s="33" t="str">
        <f>VLOOKUP(D1219,'[1]Employer information'!$I$3:$J$1391,2,FALSE)</f>
        <v xml:space="preserve">Public Education                                  </v>
      </c>
      <c r="D1219" s="33" t="str">
        <f>'[1]Schedule of Pension Amounts LW'!B1212</f>
        <v>1185</v>
      </c>
      <c r="E1219" s="33" t="str">
        <f>IF(ISNA(VLOOKUP(D1219,'[1]Proportionate Shares'!$D$23:$G$1400,2,FALSE)),"",VLOOKUP(D1219,'[1]Proportionate Shares'!$D$23:$G$1400,2,FALSE))</f>
        <v>072903</v>
      </c>
      <c r="F1219" s="33" t="str">
        <f>IF(ISNA(VLOOKUP(D1219,'[1]Proportionate Shares'!$D$23:$G$1400,3,FALSE)),"",VLOOKUP(D1219,'[1]Proportionate Shares'!$D$23:$G$1400,3,FALSE))</f>
        <v/>
      </c>
      <c r="G1219" s="34" t="str">
        <f>VLOOKUP(D1219,'[1]Employer information'!$A$3:$B$1390,2,FALSE)</f>
        <v>STEPHENVILLE ISD</v>
      </c>
      <c r="H1219" s="36">
        <f>IF(ISNA(VLOOKUP(D1219,'[1]Proportionate Shares'!$D$23:$I$1377,6,FALSE)),0,VLOOKUP(D1219,'[1]Proportionate Shares'!$D$23:$I$1377,6,FALSE))</f>
        <v>1.5647289799999999E-4</v>
      </c>
      <c r="I1219" s="105">
        <f>VLOOKUP(D1219,'[1]Schedule of Pension Amounts LW'!$B$15:$E$1399,3,FALSE)</f>
        <v>8694219</v>
      </c>
      <c r="J1219" s="105">
        <f>-IF(ISNA(VLOOKUP(D1219,'[1]Combined Contribution Amounts'!$A$2:$K$1335,5,FALSE)),0,VLOOKUP(D1219,'[1]Combined Contribution Amounts'!$A$2:$K$1335,5,FALSE))</f>
        <v>-547674</v>
      </c>
      <c r="K1219" s="105">
        <f>-IF(ISNA(VLOOKUP(D1219,'[1]Combined Contribution Amounts'!$A$2:$K$1335,7,FALSE)),0,VLOOKUP(D1219,'[1]Combined Contribution Amounts'!$A$2:$K$1335,7,FALSE))+-IF(ISNA(VLOOKUP(D1219,'[1]Combined Contribution Amounts'!$A$2:$K$1335,8,FALSE)),0,VLOOKUP(D1219,'[1]Combined Contribution Amounts'!$A$2:$K$1335,8,FALSE))+-IF(ISNA(VLOOKUP(D1219,'[1]Combined Contribution Amounts'!$A$2:$K$1335,9,FALSE)),0,VLOOKUP(D1219,'[1]Combined Contribution Amounts'!$A$2:$K$1335,9,FALSE))</f>
        <v>0</v>
      </c>
      <c r="L1219" s="105">
        <f>VLOOKUP(D1219,'[1]Pension Expense Details'!$D$23:$S$1407,16,FALSE)</f>
        <v>741478</v>
      </c>
      <c r="M1219" s="105">
        <f>ROUND(('[1]68_InOutFlowsCurPrdAndPriorHist'!$F$28-'[1]68_InOutFlowsCurPrdAndPriorHist'!$F$31)*$H1219,0)-VLOOKUP(D1219,'[1]Pension Expense Details'!$D$23:$S$1407,12,FALSE)</f>
        <v>-129597</v>
      </c>
      <c r="N1219" s="105">
        <f>ROUND(('[1]68_InOutFlowsCurPrdAndPriorHist'!$F$29-'[1]68_InOutFlowsCurPrdAndPriorHist'!$F$32)*$H1219,0)-VLOOKUP(D1219,'[1]Pension Expense Details'!$D$23:$S$1407,13,FALSE)</f>
        <v>-979239</v>
      </c>
      <c r="O1219" s="105">
        <f>ROUND(('[1]68_InOutFlowsCurPrdAndPriorHist'!$F$30-'[1]68_InOutFlowsCurPrdAndPriorHist'!$F$33)*$H1219,0)-VLOOKUP(D1219,'[1]Pension Expense Details'!$D$23:$S$1407,14,FALSE)</f>
        <v>423454</v>
      </c>
      <c r="P1219" s="105">
        <f>ROUND((VLOOKUP(D1219,'[1]Schedule of Pension Amounts LW'!$B$15:$AC$1399,28,FALSE)-VLOOKUP(D1219,'[1]Schedule of Pension Amounts LW'!$B$15:$AC$1399,27,FALSE))*'[1]Schedule of Pension Amounts LW'!AD$4,0)+VLOOKUP(D1219,'[1]Schedule of Pension Amounts LW'!$B$15:$AH$1399,33,FALSE)-VLOOKUP(D1219,'[1]Pension Expense Details'!$D$23:$S$1407,15,FALSE)</f>
        <v>-68691</v>
      </c>
      <c r="Q1219" s="98">
        <f t="shared" si="78"/>
        <v>8133950</v>
      </c>
      <c r="R1219" s="98">
        <f>ROUND('[1]68_InOutFlowsCurPrdAndPrior'!$D$32*IF(ISNA(VLOOKUP(D1219,'[1]Proportionate Shares'!$D$23:$I$1359,6,FALSE)),0,VLOOKUP(D1219,'[1]Proportionate Shares'!$D$23:$I$1359,6,FALSE)),0)</f>
        <v>34170</v>
      </c>
      <c r="S1219" s="98">
        <f>ROUND('[1]68_InOutFlowsCurPrdAndPrior'!$D$33*IF(ISNA(VLOOKUP(D1219,'[1]Proportionate Shares'!$D$23:$I$1359,6,FALSE)),0,VLOOKUP(D1219,'[1]Proportionate Shares'!$D$23:$I$1359,6,FALSE)),0)</f>
        <v>2523551</v>
      </c>
      <c r="T1219" s="98">
        <f>ROUND('[1]68_InOutFlowsCurPrdAndPrior'!$D$35*IF(ISNA(VLOOKUP(D1219,'[1]Proportionate Shares'!$D$23:$I$1359,6,FALSE)),0,VLOOKUP(D1219,'[1]Proportionate Shares'!$D$23:$I$1359,6,FALSE)),0)</f>
        <v>489016</v>
      </c>
      <c r="U1219" s="98">
        <f>VLOOKUP(D1219,'[1]Schedule of Pension Amounts LW'!$B$15:$AS$1399,36,FALSE)</f>
        <v>546615</v>
      </c>
      <c r="V1219" s="99">
        <f t="shared" si="79"/>
        <v>3593352</v>
      </c>
      <c r="W1219" s="98">
        <f>ROUND('[1]68_InOutFlowsCurPrdAndPrior'!$F$32*IF(ISNA(VLOOKUP(D1219,'[1]Proportionate Shares'!$D$23:$I$1359,6,FALSE)),0,VLOOKUP(D1219,'[1]Proportionate Shares'!$D$23:$I$1359,6,FALSE)),0)</f>
        <v>282424</v>
      </c>
      <c r="X1219" s="98">
        <f>ROUND('[1]68_InOutFlowsCurPrdAndPrior'!$F$33*IF(ISNA(VLOOKUP(D1219,'[1]Proportionate Shares'!$D$23:$I$1359,6,FALSE)),0,VLOOKUP(D1219,'[1]Proportionate Shares'!$D$23:$I$1359,6,FALSE)),0)</f>
        <v>1042851</v>
      </c>
      <c r="Y1219" s="98">
        <f>ROUND('[1]68_InOutFlowsCurPrdAndPrior'!$F$35*IF(ISNA(VLOOKUP(D1219,'[1]Proportionate Shares'!$D$23:$I$1359,6,FALSE)),0,VLOOKUP(D1219,'[1]Proportionate Shares'!$D$23:$I$1359,6,FALSE)),0)</f>
        <v>407341</v>
      </c>
      <c r="Z1219" s="98">
        <f>-VLOOKUP(D1219,'[1]Schedule of Pension Amounts LW'!$B$15:$AS$1399,37,FALSE)</f>
        <v>47354</v>
      </c>
      <c r="AA1219" s="99">
        <f t="shared" si="80"/>
        <v>1779970</v>
      </c>
      <c r="AB1219" s="72">
        <f>VLOOKUP(D1219,'[1]Pension Expense Details'!$D$22:$S$1407,16,FALSE)</f>
        <v>741478</v>
      </c>
      <c r="AC1219" s="72">
        <f t="shared" si="81"/>
        <v>936844</v>
      </c>
      <c r="AD1219" s="72">
        <f>VLOOKUP(D1219,'[1]Schedule of Pension Amounts LW'!$B$15:$W$1399,22,FALSE)</f>
        <v>1678322</v>
      </c>
    </row>
    <row r="1220" spans="1:30" x14ac:dyDescent="0.3">
      <c r="A1220" s="104"/>
      <c r="B1220" s="33"/>
      <c r="C1220" s="33" t="str">
        <f>VLOOKUP(D1220,'[1]Employer information'!$I$3:$J$1391,2,FALSE)</f>
        <v xml:space="preserve">Public Education                                  </v>
      </c>
      <c r="D1220" s="33" t="str">
        <f>'[1]Schedule of Pension Amounts LW'!B1213</f>
        <v>1186</v>
      </c>
      <c r="E1220" s="33" t="str">
        <f>IF(ISNA(VLOOKUP(D1220,'[1]Proportionate Shares'!$D$23:$G$1400,2,FALSE)),"",VLOOKUP(D1220,'[1]Proportionate Shares'!$D$23:$G$1400,2,FALSE))</f>
        <v>216901</v>
      </c>
      <c r="F1220" s="33" t="str">
        <f>IF(ISNA(VLOOKUP(D1220,'[1]Proportionate Shares'!$D$23:$G$1400,3,FALSE)),"",VLOOKUP(D1220,'[1]Proportionate Shares'!$D$23:$G$1400,3,FALSE))</f>
        <v/>
      </c>
      <c r="G1220" s="34" t="str">
        <f>VLOOKUP(D1220,'[1]Employer information'!$A$3:$B$1390,2,FALSE)</f>
        <v>STERLING CITY ISD</v>
      </c>
      <c r="H1220" s="36">
        <f>IF(ISNA(VLOOKUP(D1220,'[1]Proportionate Shares'!$D$23:$I$1377,6,FALSE)),0,VLOOKUP(D1220,'[1]Proportionate Shares'!$D$23:$I$1377,6,FALSE))</f>
        <v>1.5519180000000001E-5</v>
      </c>
      <c r="I1220" s="105">
        <f>VLOOKUP(D1220,'[1]Schedule of Pension Amounts LW'!$B$15:$E$1399,3,FALSE)</f>
        <v>909126</v>
      </c>
      <c r="J1220" s="105">
        <f>-IF(ISNA(VLOOKUP(D1220,'[1]Combined Contribution Amounts'!$A$2:$K$1335,5,FALSE)),0,VLOOKUP(D1220,'[1]Combined Contribution Amounts'!$A$2:$K$1335,5,FALSE))</f>
        <v>-54319</v>
      </c>
      <c r="K1220" s="105">
        <f>-IF(ISNA(VLOOKUP(D1220,'[1]Combined Contribution Amounts'!$A$2:$K$1335,7,FALSE)),0,VLOOKUP(D1220,'[1]Combined Contribution Amounts'!$A$2:$K$1335,7,FALSE))+-IF(ISNA(VLOOKUP(D1220,'[1]Combined Contribution Amounts'!$A$2:$K$1335,8,FALSE)),0,VLOOKUP(D1220,'[1]Combined Contribution Amounts'!$A$2:$K$1335,8,FALSE))+-IF(ISNA(VLOOKUP(D1220,'[1]Combined Contribution Amounts'!$A$2:$K$1335,9,FALSE)),0,VLOOKUP(D1220,'[1]Combined Contribution Amounts'!$A$2:$K$1335,9,FALSE))</f>
        <v>0</v>
      </c>
      <c r="L1220" s="105">
        <f>VLOOKUP(D1220,'[1]Pension Expense Details'!$D$23:$S$1407,16,FALSE)</f>
        <v>66182</v>
      </c>
      <c r="M1220" s="105">
        <f>ROUND(('[1]68_InOutFlowsCurPrdAndPriorHist'!$F$28-'[1]68_InOutFlowsCurPrdAndPriorHist'!$F$31)*$H1220,0)-VLOOKUP(D1220,'[1]Pension Expense Details'!$D$23:$S$1407,12,FALSE)</f>
        <v>-12854</v>
      </c>
      <c r="N1220" s="105">
        <f>ROUND(('[1]68_InOutFlowsCurPrdAndPriorHist'!$F$29-'[1]68_InOutFlowsCurPrdAndPriorHist'!$F$32)*$H1220,0)-VLOOKUP(D1220,'[1]Pension Expense Details'!$D$23:$S$1407,13,FALSE)</f>
        <v>-97122</v>
      </c>
      <c r="O1220" s="105">
        <f>ROUND(('[1]68_InOutFlowsCurPrdAndPriorHist'!$F$30-'[1]68_InOutFlowsCurPrdAndPriorHist'!$F$33)*$H1220,0)-VLOOKUP(D1220,'[1]Pension Expense Details'!$D$23:$S$1407,14,FALSE)</f>
        <v>41998</v>
      </c>
      <c r="P1220" s="105">
        <f>ROUND((VLOOKUP(D1220,'[1]Schedule of Pension Amounts LW'!$B$15:$AC$1399,28,FALSE)-VLOOKUP(D1220,'[1]Schedule of Pension Amounts LW'!$B$15:$AC$1399,27,FALSE))*'[1]Schedule of Pension Amounts LW'!AD$4,0)+VLOOKUP(D1220,'[1]Schedule of Pension Amounts LW'!$B$15:$AH$1399,33,FALSE)-VLOOKUP(D1220,'[1]Pension Expense Details'!$D$23:$S$1407,15,FALSE)</f>
        <v>-46276</v>
      </c>
      <c r="Q1220" s="98">
        <f t="shared" si="78"/>
        <v>806735</v>
      </c>
      <c r="R1220" s="98">
        <f>ROUND('[1]68_InOutFlowsCurPrdAndPrior'!$D$32*IF(ISNA(VLOOKUP(D1220,'[1]Proportionate Shares'!$D$23:$I$1359,6,FALSE)),0,VLOOKUP(D1220,'[1]Proportionate Shares'!$D$23:$I$1359,6,FALSE)),0)</f>
        <v>3389</v>
      </c>
      <c r="S1220" s="98">
        <f>ROUND('[1]68_InOutFlowsCurPrdAndPrior'!$D$33*IF(ISNA(VLOOKUP(D1220,'[1]Proportionate Shares'!$D$23:$I$1359,6,FALSE)),0,VLOOKUP(D1220,'[1]Proportionate Shares'!$D$23:$I$1359,6,FALSE)),0)</f>
        <v>250289</v>
      </c>
      <c r="T1220" s="98">
        <f>ROUND('[1]68_InOutFlowsCurPrdAndPrior'!$D$35*IF(ISNA(VLOOKUP(D1220,'[1]Proportionate Shares'!$D$23:$I$1359,6,FALSE)),0,VLOOKUP(D1220,'[1]Proportionate Shares'!$D$23:$I$1359,6,FALSE)),0)</f>
        <v>48501</v>
      </c>
      <c r="U1220" s="98">
        <f>VLOOKUP(D1220,'[1]Schedule of Pension Amounts LW'!$B$15:$AS$1399,36,FALSE)</f>
        <v>105648</v>
      </c>
      <c r="V1220" s="99">
        <f t="shared" si="79"/>
        <v>407827</v>
      </c>
      <c r="W1220" s="98">
        <f>ROUND('[1]68_InOutFlowsCurPrdAndPrior'!$F$32*IF(ISNA(VLOOKUP(D1220,'[1]Proportionate Shares'!$D$23:$I$1359,6,FALSE)),0,VLOOKUP(D1220,'[1]Proportionate Shares'!$D$23:$I$1359,6,FALSE)),0)</f>
        <v>28011</v>
      </c>
      <c r="X1220" s="98">
        <f>ROUND('[1]68_InOutFlowsCurPrdAndPrior'!$F$33*IF(ISNA(VLOOKUP(D1220,'[1]Proportionate Shares'!$D$23:$I$1359,6,FALSE)),0,VLOOKUP(D1220,'[1]Proportionate Shares'!$D$23:$I$1359,6,FALSE)),0)</f>
        <v>103431</v>
      </c>
      <c r="Y1220" s="98">
        <f>ROUND('[1]68_InOutFlowsCurPrdAndPrior'!$F$35*IF(ISNA(VLOOKUP(D1220,'[1]Proportionate Shares'!$D$23:$I$1359,6,FALSE)),0,VLOOKUP(D1220,'[1]Proportionate Shares'!$D$23:$I$1359,6,FALSE)),0)</f>
        <v>40401</v>
      </c>
      <c r="Z1220" s="98">
        <f>-VLOOKUP(D1220,'[1]Schedule of Pension Amounts LW'!$B$15:$AS$1399,37,FALSE)</f>
        <v>75360</v>
      </c>
      <c r="AA1220" s="99">
        <f t="shared" si="80"/>
        <v>247203</v>
      </c>
      <c r="AB1220" s="72">
        <f>VLOOKUP(D1220,'[1]Pension Expense Details'!$D$22:$S$1407,16,FALSE)</f>
        <v>66182</v>
      </c>
      <c r="AC1220" s="72">
        <f t="shared" si="81"/>
        <v>102182</v>
      </c>
      <c r="AD1220" s="72">
        <f>VLOOKUP(D1220,'[1]Schedule of Pension Amounts LW'!$B$15:$W$1399,22,FALSE)</f>
        <v>168364</v>
      </c>
    </row>
    <row r="1221" spans="1:30" x14ac:dyDescent="0.3">
      <c r="A1221" s="104"/>
      <c r="B1221" s="33"/>
      <c r="C1221" s="33" t="str">
        <f>VLOOKUP(D1221,'[1]Employer information'!$I$3:$J$1391,2,FALSE)</f>
        <v xml:space="preserve">Public Education                                  </v>
      </c>
      <c r="D1221" s="33" t="str">
        <f>'[1]Schedule of Pension Amounts LW'!B1214</f>
        <v>1188</v>
      </c>
      <c r="E1221" s="33" t="str">
        <f>IF(ISNA(VLOOKUP(D1221,'[1]Proportionate Shares'!$D$23:$G$1400,2,FALSE)),"",VLOOKUP(D1221,'[1]Proportionate Shares'!$D$23:$G$1400,2,FALSE))</f>
        <v>247906</v>
      </c>
      <c r="F1221" s="33" t="str">
        <f>IF(ISNA(VLOOKUP(D1221,'[1]Proportionate Shares'!$D$23:$G$1400,3,FALSE)),"",VLOOKUP(D1221,'[1]Proportionate Shares'!$D$23:$G$1400,3,FALSE))</f>
        <v/>
      </c>
      <c r="G1221" s="34" t="str">
        <f>VLOOKUP(D1221,'[1]Employer information'!$A$3:$B$1390,2,FALSE)</f>
        <v>STOCKDALE ISD</v>
      </c>
      <c r="H1221" s="36">
        <f>IF(ISNA(VLOOKUP(D1221,'[1]Proportionate Shares'!$D$23:$I$1377,6,FALSE)),0,VLOOKUP(D1221,'[1]Proportionate Shares'!$D$23:$I$1377,6,FALSE))</f>
        <v>4.0230328999999999E-5</v>
      </c>
      <c r="I1221" s="105">
        <f>VLOOKUP(D1221,'[1]Schedule of Pension Amounts LW'!$B$15:$E$1399,3,FALSE)</f>
        <v>2196585</v>
      </c>
      <c r="J1221" s="105">
        <f>-IF(ISNA(VLOOKUP(D1221,'[1]Combined Contribution Amounts'!$A$2:$K$1335,5,FALSE)),0,VLOOKUP(D1221,'[1]Combined Contribution Amounts'!$A$2:$K$1335,5,FALSE))</f>
        <v>-140811</v>
      </c>
      <c r="K1221" s="105">
        <f>-IF(ISNA(VLOOKUP(D1221,'[1]Combined Contribution Amounts'!$A$2:$K$1335,7,FALSE)),0,VLOOKUP(D1221,'[1]Combined Contribution Amounts'!$A$2:$K$1335,7,FALSE))+-IF(ISNA(VLOOKUP(D1221,'[1]Combined Contribution Amounts'!$A$2:$K$1335,8,FALSE)),0,VLOOKUP(D1221,'[1]Combined Contribution Amounts'!$A$2:$K$1335,8,FALSE))+-IF(ISNA(VLOOKUP(D1221,'[1]Combined Contribution Amounts'!$A$2:$K$1335,9,FALSE)),0,VLOOKUP(D1221,'[1]Combined Contribution Amounts'!$A$2:$K$1335,9,FALSE))</f>
        <v>0</v>
      </c>
      <c r="L1221" s="105">
        <f>VLOOKUP(D1221,'[1]Pension Expense Details'!$D$23:$S$1407,16,FALSE)</f>
        <v>196731</v>
      </c>
      <c r="M1221" s="105">
        <f>ROUND(('[1]68_InOutFlowsCurPrdAndPriorHist'!$F$28-'[1]68_InOutFlowsCurPrdAndPriorHist'!$F$31)*$H1221,0)-VLOOKUP(D1221,'[1]Pension Expense Details'!$D$23:$S$1407,12,FALSE)</f>
        <v>-33320</v>
      </c>
      <c r="N1221" s="105">
        <f>ROUND(('[1]68_InOutFlowsCurPrdAndPriorHist'!$F$29-'[1]68_InOutFlowsCurPrdAndPriorHist'!$F$32)*$H1221,0)-VLOOKUP(D1221,'[1]Pension Expense Details'!$D$23:$S$1407,13,FALSE)</f>
        <v>-251769</v>
      </c>
      <c r="O1221" s="105">
        <f>ROUND(('[1]68_InOutFlowsCurPrdAndPriorHist'!$F$30-'[1]68_InOutFlowsCurPrdAndPriorHist'!$F$33)*$H1221,0)-VLOOKUP(D1221,'[1]Pension Expense Details'!$D$23:$S$1407,14,FALSE)</f>
        <v>108873</v>
      </c>
      <c r="P1221" s="105">
        <f>ROUND((VLOOKUP(D1221,'[1]Schedule of Pension Amounts LW'!$B$15:$AC$1399,28,FALSE)-VLOOKUP(D1221,'[1]Schedule of Pension Amounts LW'!$B$15:$AC$1399,27,FALSE))*'[1]Schedule of Pension Amounts LW'!AD$4,0)+VLOOKUP(D1221,'[1]Schedule of Pension Amounts LW'!$B$15:$AH$1399,33,FALSE)-VLOOKUP(D1221,'[1]Pension Expense Details'!$D$23:$S$1407,15,FALSE)</f>
        <v>15009</v>
      </c>
      <c r="Q1221" s="98">
        <f t="shared" si="78"/>
        <v>2091298</v>
      </c>
      <c r="R1221" s="98">
        <f>ROUND('[1]68_InOutFlowsCurPrdAndPrior'!$D$32*IF(ISNA(VLOOKUP(D1221,'[1]Proportionate Shares'!$D$23:$I$1359,6,FALSE)),0,VLOOKUP(D1221,'[1]Proportionate Shares'!$D$23:$I$1359,6,FALSE)),0)</f>
        <v>8785</v>
      </c>
      <c r="S1221" s="98">
        <f>ROUND('[1]68_InOutFlowsCurPrdAndPrior'!$D$33*IF(ISNA(VLOOKUP(D1221,'[1]Proportionate Shares'!$D$23:$I$1359,6,FALSE)),0,VLOOKUP(D1221,'[1]Proportionate Shares'!$D$23:$I$1359,6,FALSE)),0)</f>
        <v>648823</v>
      </c>
      <c r="T1221" s="98">
        <f>ROUND('[1]68_InOutFlowsCurPrdAndPrior'!$D$35*IF(ISNA(VLOOKUP(D1221,'[1]Proportionate Shares'!$D$23:$I$1359,6,FALSE)),0,VLOOKUP(D1221,'[1]Proportionate Shares'!$D$23:$I$1359,6,FALSE)),0)</f>
        <v>125729</v>
      </c>
      <c r="U1221" s="98">
        <f>VLOOKUP(D1221,'[1]Schedule of Pension Amounts LW'!$B$15:$AS$1399,36,FALSE)</f>
        <v>209192</v>
      </c>
      <c r="V1221" s="99">
        <f t="shared" si="79"/>
        <v>992529</v>
      </c>
      <c r="W1221" s="98">
        <f>ROUND('[1]68_InOutFlowsCurPrdAndPrior'!$F$32*IF(ISNA(VLOOKUP(D1221,'[1]Proportionate Shares'!$D$23:$I$1359,6,FALSE)),0,VLOOKUP(D1221,'[1]Proportionate Shares'!$D$23:$I$1359,6,FALSE)),0)</f>
        <v>72613</v>
      </c>
      <c r="X1221" s="98">
        <f>ROUND('[1]68_InOutFlowsCurPrdAndPrior'!$F$33*IF(ISNA(VLOOKUP(D1221,'[1]Proportionate Shares'!$D$23:$I$1359,6,FALSE)),0,VLOOKUP(D1221,'[1]Proportionate Shares'!$D$23:$I$1359,6,FALSE)),0)</f>
        <v>268125</v>
      </c>
      <c r="Y1221" s="98">
        <f>ROUND('[1]68_InOutFlowsCurPrdAndPrior'!$F$35*IF(ISNA(VLOOKUP(D1221,'[1]Proportionate Shares'!$D$23:$I$1359,6,FALSE)),0,VLOOKUP(D1221,'[1]Proportionate Shares'!$D$23:$I$1359,6,FALSE)),0)</f>
        <v>104730</v>
      </c>
      <c r="Z1221" s="98">
        <f>-VLOOKUP(D1221,'[1]Schedule of Pension Amounts LW'!$B$15:$AS$1399,37,FALSE)</f>
        <v>6174</v>
      </c>
      <c r="AA1221" s="99">
        <f t="shared" si="80"/>
        <v>451642</v>
      </c>
      <c r="AB1221" s="72">
        <f>VLOOKUP(D1221,'[1]Pension Expense Details'!$D$22:$S$1407,16,FALSE)</f>
        <v>196731</v>
      </c>
      <c r="AC1221" s="72">
        <f t="shared" si="81"/>
        <v>269516</v>
      </c>
      <c r="AD1221" s="72">
        <f>VLOOKUP(D1221,'[1]Schedule of Pension Amounts LW'!$B$15:$W$1399,22,FALSE)</f>
        <v>466247</v>
      </c>
    </row>
    <row r="1222" spans="1:30" x14ac:dyDescent="0.3">
      <c r="A1222" s="104"/>
      <c r="B1222" s="33"/>
      <c r="C1222" s="33" t="str">
        <f>VLOOKUP(D1222,'[1]Employer information'!$I$3:$J$1391,2,FALSE)</f>
        <v xml:space="preserve">Public Education                                  </v>
      </c>
      <c r="D1222" s="33" t="str">
        <f>'[1]Schedule of Pension Amounts LW'!B1215</f>
        <v>1189</v>
      </c>
      <c r="E1222" s="33" t="str">
        <f>IF(ISNA(VLOOKUP(D1222,'[1]Proportionate Shares'!$D$23:$G$1400,2,FALSE)),"",VLOOKUP(D1222,'[1]Proportionate Shares'!$D$23:$G$1400,2,FALSE))</f>
        <v>211902</v>
      </c>
      <c r="F1222" s="33" t="str">
        <f>IF(ISNA(VLOOKUP(D1222,'[1]Proportionate Shares'!$D$23:$G$1400,3,FALSE)),"",VLOOKUP(D1222,'[1]Proportionate Shares'!$D$23:$G$1400,3,FALSE))</f>
        <v/>
      </c>
      <c r="G1222" s="34" t="str">
        <f>VLOOKUP(D1222,'[1]Employer information'!$A$3:$B$1390,2,FALSE)</f>
        <v>STRATFORD ISD</v>
      </c>
      <c r="H1222" s="36">
        <f>IF(ISNA(VLOOKUP(D1222,'[1]Proportionate Shares'!$D$23:$I$1377,6,FALSE)),0,VLOOKUP(D1222,'[1]Proportionate Shares'!$D$23:$I$1377,6,FALSE))</f>
        <v>3.6639023999999998E-5</v>
      </c>
      <c r="I1222" s="105">
        <f>VLOOKUP(D1222,'[1]Schedule of Pension Amounts LW'!$B$15:$E$1399,3,FALSE)</f>
        <v>1906336</v>
      </c>
      <c r="J1222" s="105">
        <f>-IF(ISNA(VLOOKUP(D1222,'[1]Combined Contribution Amounts'!$A$2:$K$1335,5,FALSE)),0,VLOOKUP(D1222,'[1]Combined Contribution Amounts'!$A$2:$K$1335,5,FALSE))</f>
        <v>-128241</v>
      </c>
      <c r="K1222" s="105">
        <f>-IF(ISNA(VLOOKUP(D1222,'[1]Combined Contribution Amounts'!$A$2:$K$1335,7,FALSE)),0,VLOOKUP(D1222,'[1]Combined Contribution Amounts'!$A$2:$K$1335,7,FALSE))+-IF(ISNA(VLOOKUP(D1222,'[1]Combined Contribution Amounts'!$A$2:$K$1335,8,FALSE)),0,VLOOKUP(D1222,'[1]Combined Contribution Amounts'!$A$2:$K$1335,8,FALSE))+-IF(ISNA(VLOOKUP(D1222,'[1]Combined Contribution Amounts'!$A$2:$K$1335,9,FALSE)),0,VLOOKUP(D1222,'[1]Combined Contribution Amounts'!$A$2:$K$1335,9,FALSE))</f>
        <v>0</v>
      </c>
      <c r="L1222" s="105">
        <f>VLOOKUP(D1222,'[1]Pension Expense Details'!$D$23:$S$1407,16,FALSE)</f>
        <v>193972</v>
      </c>
      <c r="M1222" s="105">
        <f>ROUND(('[1]68_InOutFlowsCurPrdAndPriorHist'!$F$28-'[1]68_InOutFlowsCurPrdAndPriorHist'!$F$31)*$H1222,0)-VLOOKUP(D1222,'[1]Pension Expense Details'!$D$23:$S$1407,12,FALSE)</f>
        <v>-30346</v>
      </c>
      <c r="N1222" s="105">
        <f>ROUND(('[1]68_InOutFlowsCurPrdAndPriorHist'!$F$29-'[1]68_InOutFlowsCurPrdAndPriorHist'!$F$32)*$H1222,0)-VLOOKUP(D1222,'[1]Pension Expense Details'!$D$23:$S$1407,13,FALSE)</f>
        <v>-229295</v>
      </c>
      <c r="O1222" s="105">
        <f>ROUND(('[1]68_InOutFlowsCurPrdAndPriorHist'!$F$30-'[1]68_InOutFlowsCurPrdAndPriorHist'!$F$33)*$H1222,0)-VLOOKUP(D1222,'[1]Pension Expense Details'!$D$23:$S$1407,14,FALSE)</f>
        <v>99154</v>
      </c>
      <c r="P1222" s="105">
        <f>ROUND((VLOOKUP(D1222,'[1]Schedule of Pension Amounts LW'!$B$15:$AC$1399,28,FALSE)-VLOOKUP(D1222,'[1]Schedule of Pension Amounts LW'!$B$15:$AC$1399,27,FALSE))*'[1]Schedule of Pension Amounts LW'!AD$4,0)+VLOOKUP(D1222,'[1]Schedule of Pension Amounts LW'!$B$15:$AH$1399,33,FALSE)-VLOOKUP(D1222,'[1]Pension Expense Details'!$D$23:$S$1407,15,FALSE)</f>
        <v>93031</v>
      </c>
      <c r="Q1222" s="98">
        <f t="shared" si="78"/>
        <v>1904611</v>
      </c>
      <c r="R1222" s="98">
        <f>ROUND('[1]68_InOutFlowsCurPrdAndPrior'!$D$32*IF(ISNA(VLOOKUP(D1222,'[1]Proportionate Shares'!$D$23:$I$1359,6,FALSE)),0,VLOOKUP(D1222,'[1]Proportionate Shares'!$D$23:$I$1359,6,FALSE)),0)</f>
        <v>8001</v>
      </c>
      <c r="S1222" s="98">
        <f>ROUND('[1]68_InOutFlowsCurPrdAndPrior'!$D$33*IF(ISNA(VLOOKUP(D1222,'[1]Proportionate Shares'!$D$23:$I$1359,6,FALSE)),0,VLOOKUP(D1222,'[1]Proportionate Shares'!$D$23:$I$1359,6,FALSE)),0)</f>
        <v>590904</v>
      </c>
      <c r="T1222" s="98">
        <f>ROUND('[1]68_InOutFlowsCurPrdAndPrior'!$D$35*IF(ISNA(VLOOKUP(D1222,'[1]Proportionate Shares'!$D$23:$I$1359,6,FALSE)),0,VLOOKUP(D1222,'[1]Proportionate Shares'!$D$23:$I$1359,6,FALSE)),0)</f>
        <v>114506</v>
      </c>
      <c r="U1222" s="98">
        <f>VLOOKUP(D1222,'[1]Schedule of Pension Amounts LW'!$B$15:$AS$1399,36,FALSE)</f>
        <v>218549</v>
      </c>
      <c r="V1222" s="99">
        <f t="shared" si="79"/>
        <v>931960</v>
      </c>
      <c r="W1222" s="98">
        <f>ROUND('[1]68_InOutFlowsCurPrdAndPrior'!$F$32*IF(ISNA(VLOOKUP(D1222,'[1]Proportionate Shares'!$D$23:$I$1359,6,FALSE)),0,VLOOKUP(D1222,'[1]Proportionate Shares'!$D$23:$I$1359,6,FALSE)),0)</f>
        <v>66131</v>
      </c>
      <c r="X1222" s="98">
        <f>ROUND('[1]68_InOutFlowsCurPrdAndPrior'!$F$33*IF(ISNA(VLOOKUP(D1222,'[1]Proportionate Shares'!$D$23:$I$1359,6,FALSE)),0,VLOOKUP(D1222,'[1]Proportionate Shares'!$D$23:$I$1359,6,FALSE)),0)</f>
        <v>244189</v>
      </c>
      <c r="Y1222" s="98">
        <f>ROUND('[1]68_InOutFlowsCurPrdAndPrior'!$F$35*IF(ISNA(VLOOKUP(D1222,'[1]Proportionate Shares'!$D$23:$I$1359,6,FALSE)),0,VLOOKUP(D1222,'[1]Proportionate Shares'!$D$23:$I$1359,6,FALSE)),0)</f>
        <v>95381</v>
      </c>
      <c r="Z1222" s="98">
        <f>-VLOOKUP(D1222,'[1]Schedule of Pension Amounts LW'!$B$15:$AS$1399,37,FALSE)</f>
        <v>15680</v>
      </c>
      <c r="AA1222" s="99">
        <f t="shared" si="80"/>
        <v>421381</v>
      </c>
      <c r="AB1222" s="72">
        <f>VLOOKUP(D1222,'[1]Pension Expense Details'!$D$22:$S$1407,16,FALSE)</f>
        <v>193972</v>
      </c>
      <c r="AC1222" s="72">
        <f t="shared" si="81"/>
        <v>220859</v>
      </c>
      <c r="AD1222" s="72">
        <f>VLOOKUP(D1222,'[1]Schedule of Pension Amounts LW'!$B$15:$W$1399,22,FALSE)</f>
        <v>414831</v>
      </c>
    </row>
    <row r="1223" spans="1:30" x14ac:dyDescent="0.3">
      <c r="A1223" s="104"/>
      <c r="B1223" s="33"/>
      <c r="C1223" s="33" t="str">
        <f>VLOOKUP(D1223,'[1]Employer information'!$I$3:$J$1391,2,FALSE)</f>
        <v xml:space="preserve">Public Education                                  </v>
      </c>
      <c r="D1223" s="33" t="str">
        <f>'[1]Schedule of Pension Amounts LW'!B1216</f>
        <v>1190</v>
      </c>
      <c r="E1223" s="33" t="str">
        <f>IF(ISNA(VLOOKUP(D1223,'[1]Proportionate Shares'!$D$23:$G$1400,2,FALSE)),"",VLOOKUP(D1223,'[1]Proportionate Shares'!$D$23:$G$1400,2,FALSE))</f>
        <v>182905</v>
      </c>
      <c r="F1223" s="33" t="str">
        <f>IF(ISNA(VLOOKUP(D1223,'[1]Proportionate Shares'!$D$23:$G$1400,3,FALSE)),"",VLOOKUP(D1223,'[1]Proportionate Shares'!$D$23:$G$1400,3,FALSE))</f>
        <v/>
      </c>
      <c r="G1223" s="34" t="str">
        <f>VLOOKUP(D1223,'[1]Employer information'!$A$3:$B$1390,2,FALSE)</f>
        <v>STRAWN ISD</v>
      </c>
      <c r="H1223" s="36">
        <f>IF(ISNA(VLOOKUP(D1223,'[1]Proportionate Shares'!$D$23:$I$1377,6,FALSE)),0,VLOOKUP(D1223,'[1]Proportionate Shares'!$D$23:$I$1377,6,FALSE))</f>
        <v>8.2751440000000001E-6</v>
      </c>
      <c r="I1223" s="105">
        <f>VLOOKUP(D1223,'[1]Schedule of Pension Amounts LW'!$B$15:$E$1399,3,FALSE)</f>
        <v>454882</v>
      </c>
      <c r="J1223" s="105">
        <f>-IF(ISNA(VLOOKUP(D1223,'[1]Combined Contribution Amounts'!$A$2:$K$1335,5,FALSE)),0,VLOOKUP(D1223,'[1]Combined Contribution Amounts'!$A$2:$K$1335,5,FALSE))</f>
        <v>-28964</v>
      </c>
      <c r="K1223" s="105">
        <f>-IF(ISNA(VLOOKUP(D1223,'[1]Combined Contribution Amounts'!$A$2:$K$1335,7,FALSE)),0,VLOOKUP(D1223,'[1]Combined Contribution Amounts'!$A$2:$K$1335,7,FALSE))+-IF(ISNA(VLOOKUP(D1223,'[1]Combined Contribution Amounts'!$A$2:$K$1335,8,FALSE)),0,VLOOKUP(D1223,'[1]Combined Contribution Amounts'!$A$2:$K$1335,8,FALSE))+-IF(ISNA(VLOOKUP(D1223,'[1]Combined Contribution Amounts'!$A$2:$K$1335,9,FALSE)),0,VLOOKUP(D1223,'[1]Combined Contribution Amounts'!$A$2:$K$1335,9,FALSE))</f>
        <v>0</v>
      </c>
      <c r="L1223" s="105">
        <f>VLOOKUP(D1223,'[1]Pension Expense Details'!$D$23:$S$1407,16,FALSE)</f>
        <v>39986</v>
      </c>
      <c r="M1223" s="105">
        <f>ROUND(('[1]68_InOutFlowsCurPrdAndPriorHist'!$F$28-'[1]68_InOutFlowsCurPrdAndPriorHist'!$F$31)*$H1223,0)-VLOOKUP(D1223,'[1]Pension Expense Details'!$D$23:$S$1407,12,FALSE)</f>
        <v>-6854</v>
      </c>
      <c r="N1223" s="105">
        <f>ROUND(('[1]68_InOutFlowsCurPrdAndPriorHist'!$F$29-'[1]68_InOutFlowsCurPrdAndPriorHist'!$F$32)*$H1223,0)-VLOOKUP(D1223,'[1]Pension Expense Details'!$D$23:$S$1407,13,FALSE)</f>
        <v>-51787</v>
      </c>
      <c r="O1223" s="105">
        <f>ROUND(('[1]68_InOutFlowsCurPrdAndPriorHist'!$F$30-'[1]68_InOutFlowsCurPrdAndPriorHist'!$F$33)*$H1223,0)-VLOOKUP(D1223,'[1]Pension Expense Details'!$D$23:$S$1407,14,FALSE)</f>
        <v>22394</v>
      </c>
      <c r="P1223" s="105">
        <f>ROUND((VLOOKUP(D1223,'[1]Schedule of Pension Amounts LW'!$B$15:$AC$1399,28,FALSE)-VLOOKUP(D1223,'[1]Schedule of Pension Amounts LW'!$B$15:$AC$1399,27,FALSE))*'[1]Schedule of Pension Amounts LW'!AD$4,0)+VLOOKUP(D1223,'[1]Schedule of Pension Amounts LW'!$B$15:$AH$1399,33,FALSE)-VLOOKUP(D1223,'[1]Pension Expense Details'!$D$23:$S$1407,15,FALSE)</f>
        <v>511</v>
      </c>
      <c r="Q1223" s="98">
        <f t="shared" si="78"/>
        <v>430168</v>
      </c>
      <c r="R1223" s="98">
        <f>ROUND('[1]68_InOutFlowsCurPrdAndPrior'!$D$32*IF(ISNA(VLOOKUP(D1223,'[1]Proportionate Shares'!$D$23:$I$1359,6,FALSE)),0,VLOOKUP(D1223,'[1]Proportionate Shares'!$D$23:$I$1359,6,FALSE)),0)</f>
        <v>1807</v>
      </c>
      <c r="S1223" s="98">
        <f>ROUND('[1]68_InOutFlowsCurPrdAndPrior'!$D$33*IF(ISNA(VLOOKUP(D1223,'[1]Proportionate Shares'!$D$23:$I$1359,6,FALSE)),0,VLOOKUP(D1223,'[1]Proportionate Shares'!$D$23:$I$1359,6,FALSE)),0)</f>
        <v>133459</v>
      </c>
      <c r="T1223" s="98">
        <f>ROUND('[1]68_InOutFlowsCurPrdAndPrior'!$D$35*IF(ISNA(VLOOKUP(D1223,'[1]Proportionate Shares'!$D$23:$I$1359,6,FALSE)),0,VLOOKUP(D1223,'[1]Proportionate Shares'!$D$23:$I$1359,6,FALSE)),0)</f>
        <v>25862</v>
      </c>
      <c r="U1223" s="98">
        <f>VLOOKUP(D1223,'[1]Schedule of Pension Amounts LW'!$B$15:$AS$1399,36,FALSE)</f>
        <v>53422</v>
      </c>
      <c r="V1223" s="99">
        <f t="shared" si="79"/>
        <v>214550</v>
      </c>
      <c r="W1223" s="98">
        <f>ROUND('[1]68_InOutFlowsCurPrdAndPrior'!$F$32*IF(ISNA(VLOOKUP(D1223,'[1]Proportionate Shares'!$D$23:$I$1359,6,FALSE)),0,VLOOKUP(D1223,'[1]Proportionate Shares'!$D$23:$I$1359,6,FALSE)),0)</f>
        <v>14936</v>
      </c>
      <c r="X1223" s="98">
        <f>ROUND('[1]68_InOutFlowsCurPrdAndPrior'!$F$33*IF(ISNA(VLOOKUP(D1223,'[1]Proportionate Shares'!$D$23:$I$1359,6,FALSE)),0,VLOOKUP(D1223,'[1]Proportionate Shares'!$D$23:$I$1359,6,FALSE)),0)</f>
        <v>55152</v>
      </c>
      <c r="Y1223" s="98">
        <f>ROUND('[1]68_InOutFlowsCurPrdAndPrior'!$F$35*IF(ISNA(VLOOKUP(D1223,'[1]Proportionate Shares'!$D$23:$I$1359,6,FALSE)),0,VLOOKUP(D1223,'[1]Proportionate Shares'!$D$23:$I$1359,6,FALSE)),0)</f>
        <v>21542</v>
      </c>
      <c r="Z1223" s="98">
        <f>-VLOOKUP(D1223,'[1]Schedule of Pension Amounts LW'!$B$15:$AS$1399,37,FALSE)</f>
        <v>21874</v>
      </c>
      <c r="AA1223" s="99">
        <f t="shared" si="80"/>
        <v>113504</v>
      </c>
      <c r="AB1223" s="72">
        <f>VLOOKUP(D1223,'[1]Pension Expense Details'!$D$22:$S$1407,16,FALSE)</f>
        <v>39986</v>
      </c>
      <c r="AC1223" s="72">
        <f t="shared" si="81"/>
        <v>52892</v>
      </c>
      <c r="AD1223" s="72">
        <f>VLOOKUP(D1223,'[1]Schedule of Pension Amounts LW'!$B$15:$W$1399,22,FALSE)</f>
        <v>92878</v>
      </c>
    </row>
    <row r="1224" spans="1:30" x14ac:dyDescent="0.3">
      <c r="A1224" s="104"/>
      <c r="B1224" s="33"/>
      <c r="C1224" s="33" t="str">
        <f>VLOOKUP(D1224,'[1]Employer information'!$I$3:$J$1391,2,FALSE)</f>
        <v xml:space="preserve">Public Education                                  </v>
      </c>
      <c r="D1224" s="33" t="str">
        <f>'[1]Schedule of Pension Amounts LW'!B1217</f>
        <v>1194</v>
      </c>
      <c r="E1224" s="33" t="str">
        <f>IF(ISNA(VLOOKUP(D1224,'[1]Proportionate Shares'!$D$23:$G$1400,2,FALSE)),"",VLOOKUP(D1224,'[1]Proportionate Shares'!$D$23:$G$1400,2,FALSE))</f>
        <v>140908</v>
      </c>
      <c r="F1224" s="33" t="str">
        <f>IF(ISNA(VLOOKUP(D1224,'[1]Proportionate Shares'!$D$23:$G$1400,3,FALSE)),"",VLOOKUP(D1224,'[1]Proportionate Shares'!$D$23:$G$1400,3,FALSE))</f>
        <v/>
      </c>
      <c r="G1224" s="34" t="str">
        <f>VLOOKUP(D1224,'[1]Employer information'!$A$3:$B$1390,2,FALSE)</f>
        <v>SUDAN ISD</v>
      </c>
      <c r="H1224" s="36">
        <f>IF(ISNA(VLOOKUP(D1224,'[1]Proportionate Shares'!$D$23:$I$1377,6,FALSE)),0,VLOOKUP(D1224,'[1]Proportionate Shares'!$D$23:$I$1377,6,FALSE))</f>
        <v>2.7545909000000001E-5</v>
      </c>
      <c r="I1224" s="105">
        <f>VLOOKUP(D1224,'[1]Schedule of Pension Amounts LW'!$B$15:$E$1399,3,FALSE)</f>
        <v>1566825</v>
      </c>
      <c r="J1224" s="105">
        <f>-IF(ISNA(VLOOKUP(D1224,'[1]Combined Contribution Amounts'!$A$2:$K$1335,5,FALSE)),0,VLOOKUP(D1224,'[1]Combined Contribution Amounts'!$A$2:$K$1335,5,FALSE))</f>
        <v>-96414</v>
      </c>
      <c r="K1224" s="105">
        <f>-IF(ISNA(VLOOKUP(D1224,'[1]Combined Contribution Amounts'!$A$2:$K$1335,7,FALSE)),0,VLOOKUP(D1224,'[1]Combined Contribution Amounts'!$A$2:$K$1335,7,FALSE))+-IF(ISNA(VLOOKUP(D1224,'[1]Combined Contribution Amounts'!$A$2:$K$1335,8,FALSE)),0,VLOOKUP(D1224,'[1]Combined Contribution Amounts'!$A$2:$K$1335,8,FALSE))+-IF(ISNA(VLOOKUP(D1224,'[1]Combined Contribution Amounts'!$A$2:$K$1335,9,FALSE)),0,VLOOKUP(D1224,'[1]Combined Contribution Amounts'!$A$2:$K$1335,9,FALSE))</f>
        <v>0</v>
      </c>
      <c r="L1224" s="105">
        <f>VLOOKUP(D1224,'[1]Pension Expense Details'!$D$23:$S$1407,16,FALSE)</f>
        <v>124831</v>
      </c>
      <c r="M1224" s="105">
        <f>ROUND(('[1]68_InOutFlowsCurPrdAndPriorHist'!$F$28-'[1]68_InOutFlowsCurPrdAndPriorHist'!$F$31)*$H1224,0)-VLOOKUP(D1224,'[1]Pension Expense Details'!$D$23:$S$1407,12,FALSE)</f>
        <v>-22814</v>
      </c>
      <c r="N1224" s="105">
        <f>ROUND(('[1]68_InOutFlowsCurPrdAndPriorHist'!$F$29-'[1]68_InOutFlowsCurPrdAndPriorHist'!$F$32)*$H1224,0)-VLOOKUP(D1224,'[1]Pension Expense Details'!$D$23:$S$1407,13,FALSE)</f>
        <v>-172388</v>
      </c>
      <c r="O1224" s="105">
        <f>ROUND(('[1]68_InOutFlowsCurPrdAndPriorHist'!$F$30-'[1]68_InOutFlowsCurPrdAndPriorHist'!$F$33)*$H1224,0)-VLOOKUP(D1224,'[1]Pension Expense Details'!$D$23:$S$1407,14,FALSE)</f>
        <v>74546</v>
      </c>
      <c r="P1224" s="105">
        <f>ROUND((VLOOKUP(D1224,'[1]Schedule of Pension Amounts LW'!$B$15:$AC$1399,28,FALSE)-VLOOKUP(D1224,'[1]Schedule of Pension Amounts LW'!$B$15:$AC$1399,27,FALSE))*'[1]Schedule of Pension Amounts LW'!AD$4,0)+VLOOKUP(D1224,'[1]Schedule of Pension Amounts LW'!$B$15:$AH$1399,33,FALSE)-VLOOKUP(D1224,'[1]Pension Expense Details'!$D$23:$S$1407,15,FALSE)</f>
        <v>-42664</v>
      </c>
      <c r="Q1224" s="98">
        <f t="shared" si="78"/>
        <v>1431922</v>
      </c>
      <c r="R1224" s="98">
        <f>ROUND('[1]68_InOutFlowsCurPrdAndPrior'!$D$32*IF(ISNA(VLOOKUP(D1224,'[1]Proportionate Shares'!$D$23:$I$1359,6,FALSE)),0,VLOOKUP(D1224,'[1]Proportionate Shares'!$D$23:$I$1359,6,FALSE)),0)</f>
        <v>6015</v>
      </c>
      <c r="S1224" s="98">
        <f>ROUND('[1]68_InOutFlowsCurPrdAndPrior'!$D$33*IF(ISNA(VLOOKUP(D1224,'[1]Proportionate Shares'!$D$23:$I$1359,6,FALSE)),0,VLOOKUP(D1224,'[1]Proportionate Shares'!$D$23:$I$1359,6,FALSE)),0)</f>
        <v>444253</v>
      </c>
      <c r="T1224" s="98">
        <f>ROUND('[1]68_InOutFlowsCurPrdAndPrior'!$D$35*IF(ISNA(VLOOKUP(D1224,'[1]Proportionate Shares'!$D$23:$I$1359,6,FALSE)),0,VLOOKUP(D1224,'[1]Proportionate Shares'!$D$23:$I$1359,6,FALSE)),0)</f>
        <v>86088</v>
      </c>
      <c r="U1224" s="98">
        <f>VLOOKUP(D1224,'[1]Schedule of Pension Amounts LW'!$B$15:$AS$1399,36,FALSE)</f>
        <v>154951</v>
      </c>
      <c r="V1224" s="99">
        <f t="shared" si="79"/>
        <v>691307</v>
      </c>
      <c r="W1224" s="98">
        <f>ROUND('[1]68_InOutFlowsCurPrdAndPrior'!$F$32*IF(ISNA(VLOOKUP(D1224,'[1]Proportionate Shares'!$D$23:$I$1359,6,FALSE)),0,VLOOKUP(D1224,'[1]Proportionate Shares'!$D$23:$I$1359,6,FALSE)),0)</f>
        <v>49719</v>
      </c>
      <c r="X1224" s="98">
        <f>ROUND('[1]68_InOutFlowsCurPrdAndPrior'!$F$33*IF(ISNA(VLOOKUP(D1224,'[1]Proportionate Shares'!$D$23:$I$1359,6,FALSE)),0,VLOOKUP(D1224,'[1]Proportionate Shares'!$D$23:$I$1359,6,FALSE)),0)</f>
        <v>183586</v>
      </c>
      <c r="Y1224" s="98">
        <f>ROUND('[1]68_InOutFlowsCurPrdAndPrior'!$F$35*IF(ISNA(VLOOKUP(D1224,'[1]Proportionate Shares'!$D$23:$I$1359,6,FALSE)),0,VLOOKUP(D1224,'[1]Proportionate Shares'!$D$23:$I$1359,6,FALSE)),0)</f>
        <v>71709</v>
      </c>
      <c r="Z1224" s="98">
        <f>-VLOOKUP(D1224,'[1]Schedule of Pension Amounts LW'!$B$15:$AS$1399,37,FALSE)</f>
        <v>29367</v>
      </c>
      <c r="AA1224" s="99">
        <f t="shared" si="80"/>
        <v>334381</v>
      </c>
      <c r="AB1224" s="72">
        <f>VLOOKUP(D1224,'[1]Pension Expense Details'!$D$22:$S$1407,16,FALSE)</f>
        <v>124831</v>
      </c>
      <c r="AC1224" s="72">
        <f t="shared" si="81"/>
        <v>184510</v>
      </c>
      <c r="AD1224" s="72">
        <f>VLOOKUP(D1224,'[1]Schedule of Pension Amounts LW'!$B$15:$W$1399,22,FALSE)</f>
        <v>309341</v>
      </c>
    </row>
    <row r="1225" spans="1:30" x14ac:dyDescent="0.3">
      <c r="A1225" s="104"/>
      <c r="B1225" s="33"/>
      <c r="C1225" s="33" t="str">
        <f>VLOOKUP(D1225,'[1]Employer information'!$I$3:$J$1391,2,FALSE)</f>
        <v xml:space="preserve">Public Education                                  </v>
      </c>
      <c r="D1225" s="33" t="str">
        <f>'[1]Schedule of Pension Amounts LW'!B1218</f>
        <v>1196</v>
      </c>
      <c r="E1225" s="33" t="str">
        <f>IF(ISNA(VLOOKUP(D1225,'[1]Proportionate Shares'!$D$23:$G$1400,2,FALSE)),"",VLOOKUP(D1225,'[1]Proportionate Shares'!$D$23:$G$1400,2,FALSE))</f>
        <v>112910</v>
      </c>
      <c r="F1225" s="33" t="str">
        <f>IF(ISNA(VLOOKUP(D1225,'[1]Proportionate Shares'!$D$23:$G$1400,3,FALSE)),"",VLOOKUP(D1225,'[1]Proportionate Shares'!$D$23:$G$1400,3,FALSE))</f>
        <v/>
      </c>
      <c r="G1225" s="34" t="str">
        <f>VLOOKUP(D1225,'[1]Employer information'!$A$3:$B$1390,2,FALSE)</f>
        <v>SULPHUR BLUFF ISD</v>
      </c>
      <c r="H1225" s="36">
        <f>IF(ISNA(VLOOKUP(D1225,'[1]Proportionate Shares'!$D$23:$I$1377,6,FALSE)),0,VLOOKUP(D1225,'[1]Proportionate Shares'!$D$23:$I$1377,6,FALSE))</f>
        <v>1.0492496000000001E-5</v>
      </c>
      <c r="I1225" s="105">
        <f>VLOOKUP(D1225,'[1]Schedule of Pension Amounts LW'!$B$15:$E$1399,3,FALSE)</f>
        <v>608323</v>
      </c>
      <c r="J1225" s="105">
        <f>-IF(ISNA(VLOOKUP(D1225,'[1]Combined Contribution Amounts'!$A$2:$K$1335,5,FALSE)),0,VLOOKUP(D1225,'[1]Combined Contribution Amounts'!$A$2:$K$1335,5,FALSE))</f>
        <v>-36725</v>
      </c>
      <c r="K1225" s="105">
        <f>-IF(ISNA(VLOOKUP(D1225,'[1]Combined Contribution Amounts'!$A$2:$K$1335,7,FALSE)),0,VLOOKUP(D1225,'[1]Combined Contribution Amounts'!$A$2:$K$1335,7,FALSE))+-IF(ISNA(VLOOKUP(D1225,'[1]Combined Contribution Amounts'!$A$2:$K$1335,8,FALSE)),0,VLOOKUP(D1225,'[1]Combined Contribution Amounts'!$A$2:$K$1335,8,FALSE))+-IF(ISNA(VLOOKUP(D1225,'[1]Combined Contribution Amounts'!$A$2:$K$1335,9,FALSE)),0,VLOOKUP(D1225,'[1]Combined Contribution Amounts'!$A$2:$K$1335,9,FALSE))</f>
        <v>0</v>
      </c>
      <c r="L1225" s="105">
        <f>VLOOKUP(D1225,'[1]Pension Expense Details'!$D$23:$S$1407,16,FALSE)</f>
        <v>45740</v>
      </c>
      <c r="M1225" s="105">
        <f>ROUND(('[1]68_InOutFlowsCurPrdAndPriorHist'!$F$28-'[1]68_InOutFlowsCurPrdAndPriorHist'!$F$31)*$H1225,0)-VLOOKUP(D1225,'[1]Pension Expense Details'!$D$23:$S$1407,12,FALSE)</f>
        <v>-8690</v>
      </c>
      <c r="N1225" s="105">
        <f>ROUND(('[1]68_InOutFlowsCurPrdAndPriorHist'!$F$29-'[1]68_InOutFlowsCurPrdAndPriorHist'!$F$32)*$H1225,0)-VLOOKUP(D1225,'[1]Pension Expense Details'!$D$23:$S$1407,13,FALSE)</f>
        <v>-65664</v>
      </c>
      <c r="O1225" s="105">
        <f>ROUND(('[1]68_InOutFlowsCurPrdAndPriorHist'!$F$30-'[1]68_InOutFlowsCurPrdAndPriorHist'!$F$33)*$H1225,0)-VLOOKUP(D1225,'[1]Pension Expense Details'!$D$23:$S$1407,14,FALSE)</f>
        <v>28395</v>
      </c>
      <c r="P1225" s="105">
        <f>ROUND((VLOOKUP(D1225,'[1]Schedule of Pension Amounts LW'!$B$15:$AC$1399,28,FALSE)-VLOOKUP(D1225,'[1]Schedule of Pension Amounts LW'!$B$15:$AC$1399,27,FALSE))*'[1]Schedule of Pension Amounts LW'!AD$4,0)+VLOOKUP(D1225,'[1]Schedule of Pension Amounts LW'!$B$15:$AH$1399,33,FALSE)-VLOOKUP(D1225,'[1]Pension Expense Details'!$D$23:$S$1407,15,FALSE)</f>
        <v>-25946</v>
      </c>
      <c r="Q1225" s="98">
        <f t="shared" si="78"/>
        <v>545433</v>
      </c>
      <c r="R1225" s="98">
        <f>ROUND('[1]68_InOutFlowsCurPrdAndPrior'!$D$32*IF(ISNA(VLOOKUP(D1225,'[1]Proportionate Shares'!$D$23:$I$1359,6,FALSE)),0,VLOOKUP(D1225,'[1]Proportionate Shares'!$D$23:$I$1359,6,FALSE)),0)</f>
        <v>2291</v>
      </c>
      <c r="S1225" s="98">
        <f>ROUND('[1]68_InOutFlowsCurPrdAndPrior'!$D$33*IF(ISNA(VLOOKUP(D1225,'[1]Proportionate Shares'!$D$23:$I$1359,6,FALSE)),0,VLOOKUP(D1225,'[1]Proportionate Shares'!$D$23:$I$1359,6,FALSE)),0)</f>
        <v>169220</v>
      </c>
      <c r="T1225" s="98">
        <f>ROUND('[1]68_InOutFlowsCurPrdAndPrior'!$D$35*IF(ISNA(VLOOKUP(D1225,'[1]Proportionate Shares'!$D$23:$I$1359,6,FALSE)),0,VLOOKUP(D1225,'[1]Proportionate Shares'!$D$23:$I$1359,6,FALSE)),0)</f>
        <v>32792</v>
      </c>
      <c r="U1225" s="98">
        <f>VLOOKUP(D1225,'[1]Schedule of Pension Amounts LW'!$B$15:$AS$1399,36,FALSE)</f>
        <v>60113</v>
      </c>
      <c r="V1225" s="99">
        <f t="shared" si="79"/>
        <v>264416</v>
      </c>
      <c r="W1225" s="98">
        <f>ROUND('[1]68_InOutFlowsCurPrdAndPrior'!$F$32*IF(ISNA(VLOOKUP(D1225,'[1]Proportionate Shares'!$D$23:$I$1359,6,FALSE)),0,VLOOKUP(D1225,'[1]Proportionate Shares'!$D$23:$I$1359,6,FALSE)),0)</f>
        <v>18938</v>
      </c>
      <c r="X1225" s="98">
        <f>ROUND('[1]68_InOutFlowsCurPrdAndPrior'!$F$33*IF(ISNA(VLOOKUP(D1225,'[1]Proportionate Shares'!$D$23:$I$1359,6,FALSE)),0,VLOOKUP(D1225,'[1]Proportionate Shares'!$D$23:$I$1359,6,FALSE)),0)</f>
        <v>69930</v>
      </c>
      <c r="Y1225" s="98">
        <f>ROUND('[1]68_InOutFlowsCurPrdAndPrior'!$F$35*IF(ISNA(VLOOKUP(D1225,'[1]Proportionate Shares'!$D$23:$I$1359,6,FALSE)),0,VLOOKUP(D1225,'[1]Proportionate Shares'!$D$23:$I$1359,6,FALSE)),0)</f>
        <v>27315</v>
      </c>
      <c r="Z1225" s="98">
        <f>-VLOOKUP(D1225,'[1]Schedule of Pension Amounts LW'!$B$15:$AS$1399,37,FALSE)</f>
        <v>25603</v>
      </c>
      <c r="AA1225" s="99">
        <f t="shared" si="80"/>
        <v>141786</v>
      </c>
      <c r="AB1225" s="72">
        <f>VLOOKUP(D1225,'[1]Pension Expense Details'!$D$22:$S$1407,16,FALSE)</f>
        <v>45740</v>
      </c>
      <c r="AC1225" s="72">
        <f t="shared" si="81"/>
        <v>72810</v>
      </c>
      <c r="AD1225" s="72">
        <f>VLOOKUP(D1225,'[1]Schedule of Pension Amounts LW'!$B$15:$W$1399,22,FALSE)</f>
        <v>118550</v>
      </c>
    </row>
    <row r="1226" spans="1:30" x14ac:dyDescent="0.3">
      <c r="A1226" s="104"/>
      <c r="B1226" s="33"/>
      <c r="C1226" s="33" t="str">
        <f>VLOOKUP(D1226,'[1]Employer information'!$I$3:$J$1391,2,FALSE)</f>
        <v xml:space="preserve">Public Education                                  </v>
      </c>
      <c r="D1226" s="33" t="str">
        <f>'[1]Schedule of Pension Amounts LW'!B1219</f>
        <v>1197</v>
      </c>
      <c r="E1226" s="33" t="str">
        <f>IF(ISNA(VLOOKUP(D1226,'[1]Proportionate Shares'!$D$23:$G$1400,2,FALSE)),"",VLOOKUP(D1226,'[1]Proportionate Shares'!$D$23:$G$1400,2,FALSE))</f>
        <v>112901</v>
      </c>
      <c r="F1226" s="33" t="str">
        <f>IF(ISNA(VLOOKUP(D1226,'[1]Proportionate Shares'!$D$23:$G$1400,3,FALSE)),"",VLOOKUP(D1226,'[1]Proportionate Shares'!$D$23:$G$1400,3,FALSE))</f>
        <v/>
      </c>
      <c r="G1226" s="34" t="str">
        <f>VLOOKUP(D1226,'[1]Employer information'!$A$3:$B$1390,2,FALSE)</f>
        <v>SULPHUR SPRINGS ISD</v>
      </c>
      <c r="H1226" s="36">
        <f>IF(ISNA(VLOOKUP(D1226,'[1]Proportionate Shares'!$D$23:$I$1377,6,FALSE)),0,VLOOKUP(D1226,'[1]Proportionate Shares'!$D$23:$I$1377,6,FALSE))</f>
        <v>2.52641015E-4</v>
      </c>
      <c r="I1226" s="105">
        <f>VLOOKUP(D1226,'[1]Schedule of Pension Amounts LW'!$B$15:$E$1399,3,FALSE)</f>
        <v>13487633</v>
      </c>
      <c r="J1226" s="105">
        <f>-IF(ISNA(VLOOKUP(D1226,'[1]Combined Contribution Amounts'!$A$2:$K$1335,5,FALSE)),0,VLOOKUP(D1226,'[1]Combined Contribution Amounts'!$A$2:$K$1335,5,FALSE))</f>
        <v>-884274</v>
      </c>
      <c r="K1226" s="105">
        <f>-IF(ISNA(VLOOKUP(D1226,'[1]Combined Contribution Amounts'!$A$2:$K$1335,7,FALSE)),0,VLOOKUP(D1226,'[1]Combined Contribution Amounts'!$A$2:$K$1335,7,FALSE))+-IF(ISNA(VLOOKUP(D1226,'[1]Combined Contribution Amounts'!$A$2:$K$1335,8,FALSE)),0,VLOOKUP(D1226,'[1]Combined Contribution Amounts'!$A$2:$K$1335,8,FALSE))+-IF(ISNA(VLOOKUP(D1226,'[1]Combined Contribution Amounts'!$A$2:$K$1335,9,FALSE)),0,VLOOKUP(D1226,'[1]Combined Contribution Amounts'!$A$2:$K$1335,9,FALSE))</f>
        <v>0</v>
      </c>
      <c r="L1226" s="105">
        <f>VLOOKUP(D1226,'[1]Pension Expense Details'!$D$23:$S$1407,16,FALSE)</f>
        <v>1283646</v>
      </c>
      <c r="M1226" s="105">
        <f>ROUND(('[1]68_InOutFlowsCurPrdAndPriorHist'!$F$28-'[1]68_InOutFlowsCurPrdAndPriorHist'!$F$31)*$H1226,0)-VLOOKUP(D1226,'[1]Pension Expense Details'!$D$23:$S$1407,12,FALSE)</f>
        <v>-209247</v>
      </c>
      <c r="N1226" s="105">
        <f>ROUND(('[1]68_InOutFlowsCurPrdAndPriorHist'!$F$29-'[1]68_InOutFlowsCurPrdAndPriorHist'!$F$32)*$H1226,0)-VLOOKUP(D1226,'[1]Pension Expense Details'!$D$23:$S$1407,13,FALSE)</f>
        <v>-1581079</v>
      </c>
      <c r="O1226" s="105">
        <f>ROUND(('[1]68_InOutFlowsCurPrdAndPriorHist'!$F$30-'[1]68_InOutFlowsCurPrdAndPriorHist'!$F$33)*$H1226,0)-VLOOKUP(D1226,'[1]Pension Expense Details'!$D$23:$S$1407,14,FALSE)</f>
        <v>683707</v>
      </c>
      <c r="P1226" s="105">
        <f>ROUND((VLOOKUP(D1226,'[1]Schedule of Pension Amounts LW'!$B$15:$AC$1399,28,FALSE)-VLOOKUP(D1226,'[1]Schedule of Pension Amounts LW'!$B$15:$AC$1399,27,FALSE))*'[1]Schedule of Pension Amounts LW'!AD$4,0)+VLOOKUP(D1226,'[1]Schedule of Pension Amounts LW'!$B$15:$AH$1399,33,FALSE)-VLOOKUP(D1226,'[1]Pension Expense Details'!$D$23:$S$1407,15,FALSE)</f>
        <v>352684</v>
      </c>
      <c r="Q1226" s="98">
        <f t="shared" si="78"/>
        <v>13133070</v>
      </c>
      <c r="R1226" s="98">
        <f>ROUND('[1]68_InOutFlowsCurPrdAndPrior'!$D$32*IF(ISNA(VLOOKUP(D1226,'[1]Proportionate Shares'!$D$23:$I$1359,6,FALSE)),0,VLOOKUP(D1226,'[1]Proportionate Shares'!$D$23:$I$1359,6,FALSE)),0)</f>
        <v>55171</v>
      </c>
      <c r="S1226" s="98">
        <f>ROUND('[1]68_InOutFlowsCurPrdAndPrior'!$D$33*IF(ISNA(VLOOKUP(D1226,'[1]Proportionate Shares'!$D$23:$I$1359,6,FALSE)),0,VLOOKUP(D1226,'[1]Proportionate Shares'!$D$23:$I$1359,6,FALSE)),0)</f>
        <v>4074523</v>
      </c>
      <c r="T1226" s="98">
        <f>ROUND('[1]68_InOutFlowsCurPrdAndPrior'!$D$35*IF(ISNA(VLOOKUP(D1226,'[1]Proportionate Shares'!$D$23:$I$1359,6,FALSE)),0,VLOOKUP(D1226,'[1]Proportionate Shares'!$D$23:$I$1359,6,FALSE)),0)</f>
        <v>789564</v>
      </c>
      <c r="U1226" s="98">
        <f>VLOOKUP(D1226,'[1]Schedule of Pension Amounts LW'!$B$15:$AS$1399,36,FALSE)</f>
        <v>1106291</v>
      </c>
      <c r="V1226" s="99">
        <f t="shared" si="79"/>
        <v>6025549</v>
      </c>
      <c r="W1226" s="98">
        <f>ROUND('[1]68_InOutFlowsCurPrdAndPrior'!$F$32*IF(ISNA(VLOOKUP(D1226,'[1]Proportionate Shares'!$D$23:$I$1359,6,FALSE)),0,VLOOKUP(D1226,'[1]Proportionate Shares'!$D$23:$I$1359,6,FALSE)),0)</f>
        <v>456001</v>
      </c>
      <c r="X1226" s="98">
        <f>ROUND('[1]68_InOutFlowsCurPrdAndPrior'!$F$33*IF(ISNA(VLOOKUP(D1226,'[1]Proportionate Shares'!$D$23:$I$1359,6,FALSE)),0,VLOOKUP(D1226,'[1]Proportionate Shares'!$D$23:$I$1359,6,FALSE)),0)</f>
        <v>1683786</v>
      </c>
      <c r="Y1226" s="98">
        <f>ROUND('[1]68_InOutFlowsCurPrdAndPrior'!$F$35*IF(ISNA(VLOOKUP(D1226,'[1]Proportionate Shares'!$D$23:$I$1359,6,FALSE)),0,VLOOKUP(D1226,'[1]Proportionate Shares'!$D$23:$I$1359,6,FALSE)),0)</f>
        <v>657693</v>
      </c>
      <c r="Z1226" s="98">
        <f>-VLOOKUP(D1226,'[1]Schedule of Pension Amounts LW'!$B$15:$AS$1399,37,FALSE)</f>
        <v>93812</v>
      </c>
      <c r="AA1226" s="99">
        <f t="shared" si="80"/>
        <v>2891292</v>
      </c>
      <c r="AB1226" s="72">
        <f>VLOOKUP(D1226,'[1]Pension Expense Details'!$D$22:$S$1407,16,FALSE)</f>
        <v>1283646</v>
      </c>
      <c r="AC1226" s="72">
        <f t="shared" si="81"/>
        <v>1485561</v>
      </c>
      <c r="AD1226" s="72">
        <f>VLOOKUP(D1226,'[1]Schedule of Pension Amounts LW'!$B$15:$W$1399,22,FALSE)</f>
        <v>2769207</v>
      </c>
    </row>
    <row r="1227" spans="1:30" x14ac:dyDescent="0.3">
      <c r="A1227" s="104"/>
      <c r="B1227" s="33"/>
      <c r="C1227" s="33" t="str">
        <f>VLOOKUP(D1227,'[1]Employer information'!$I$3:$J$1391,2,FALSE)</f>
        <v xml:space="preserve">Public Education                                  </v>
      </c>
      <c r="D1227" s="33" t="str">
        <f>'[1]Schedule of Pension Amounts LW'!B1220</f>
        <v>1349</v>
      </c>
      <c r="E1227" s="33" t="str">
        <f>IF(ISNA(VLOOKUP(D1227,'[1]Proportionate Shares'!$D$23:$G$1400,2,FALSE)),"",VLOOKUP(D1227,'[1]Proportionate Shares'!$D$23:$G$1400,2,FALSE))</f>
        <v>110907</v>
      </c>
      <c r="F1227" s="33" t="str">
        <f>IF(ISNA(VLOOKUP(D1227,'[1]Proportionate Shares'!$D$23:$G$1400,3,FALSE)),"",VLOOKUP(D1227,'[1]Proportionate Shares'!$D$23:$G$1400,3,FALSE))</f>
        <v/>
      </c>
      <c r="G1227" s="34" t="str">
        <f>VLOOKUP(D1227,'[1]Employer information'!$A$3:$B$1390,2,FALSE)</f>
        <v>SUNDOWN ISD</v>
      </c>
      <c r="H1227" s="36">
        <f>IF(ISNA(VLOOKUP(D1227,'[1]Proportionate Shares'!$D$23:$I$1377,6,FALSE)),0,VLOOKUP(D1227,'[1]Proportionate Shares'!$D$23:$I$1377,6,FALSE))</f>
        <v>4.5911276000000003E-5</v>
      </c>
      <c r="I1227" s="105">
        <f>VLOOKUP(D1227,'[1]Schedule of Pension Amounts LW'!$B$15:$E$1399,3,FALSE)</f>
        <v>2380319</v>
      </c>
      <c r="J1227" s="105">
        <f>-IF(ISNA(VLOOKUP(D1227,'[1]Combined Contribution Amounts'!$A$2:$K$1335,5,FALSE)),0,VLOOKUP(D1227,'[1]Combined Contribution Amounts'!$A$2:$K$1335,5,FALSE))</f>
        <v>-160695</v>
      </c>
      <c r="K1227" s="105">
        <f>-IF(ISNA(VLOOKUP(D1227,'[1]Combined Contribution Amounts'!$A$2:$K$1335,7,FALSE)),0,VLOOKUP(D1227,'[1]Combined Contribution Amounts'!$A$2:$K$1335,7,FALSE))+-IF(ISNA(VLOOKUP(D1227,'[1]Combined Contribution Amounts'!$A$2:$K$1335,8,FALSE)),0,VLOOKUP(D1227,'[1]Combined Contribution Amounts'!$A$2:$K$1335,8,FALSE))+-IF(ISNA(VLOOKUP(D1227,'[1]Combined Contribution Amounts'!$A$2:$K$1335,9,FALSE)),0,VLOOKUP(D1227,'[1]Combined Contribution Amounts'!$A$2:$K$1335,9,FALSE))</f>
        <v>0</v>
      </c>
      <c r="L1227" s="105">
        <f>VLOOKUP(D1227,'[1]Pension Expense Details'!$D$23:$S$1407,16,FALSE)</f>
        <v>244388</v>
      </c>
      <c r="M1227" s="105">
        <f>ROUND(('[1]68_InOutFlowsCurPrdAndPriorHist'!$F$28-'[1]68_InOutFlowsCurPrdAndPriorHist'!$F$31)*$H1227,0)-VLOOKUP(D1227,'[1]Pension Expense Details'!$D$23:$S$1407,12,FALSE)</f>
        <v>-38026</v>
      </c>
      <c r="N1227" s="105">
        <f>ROUND(('[1]68_InOutFlowsCurPrdAndPriorHist'!$F$29-'[1]68_InOutFlowsCurPrdAndPriorHist'!$F$32)*$H1227,0)-VLOOKUP(D1227,'[1]Pension Expense Details'!$D$23:$S$1407,13,FALSE)</f>
        <v>-287322</v>
      </c>
      <c r="O1227" s="105">
        <f>ROUND(('[1]68_InOutFlowsCurPrdAndPriorHist'!$F$30-'[1]68_InOutFlowsCurPrdAndPriorHist'!$F$33)*$H1227,0)-VLOOKUP(D1227,'[1]Pension Expense Details'!$D$23:$S$1407,14,FALSE)</f>
        <v>124247</v>
      </c>
      <c r="P1227" s="105">
        <f>ROUND((VLOOKUP(D1227,'[1]Schedule of Pension Amounts LW'!$B$15:$AC$1399,28,FALSE)-VLOOKUP(D1227,'[1]Schedule of Pension Amounts LW'!$B$15:$AC$1399,27,FALSE))*'[1]Schedule of Pension Amounts LW'!AD$4,0)+VLOOKUP(D1227,'[1]Schedule of Pension Amounts LW'!$B$15:$AH$1399,33,FALSE)-VLOOKUP(D1227,'[1]Pension Expense Details'!$D$23:$S$1407,15,FALSE)</f>
        <v>123701</v>
      </c>
      <c r="Q1227" s="98">
        <f t="shared" si="78"/>
        <v>2386612</v>
      </c>
      <c r="R1227" s="98">
        <f>ROUND('[1]68_InOutFlowsCurPrdAndPrior'!$D$32*IF(ISNA(VLOOKUP(D1227,'[1]Proportionate Shares'!$D$23:$I$1359,6,FALSE)),0,VLOOKUP(D1227,'[1]Proportionate Shares'!$D$23:$I$1359,6,FALSE)),0)</f>
        <v>10026</v>
      </c>
      <c r="S1227" s="98">
        <f>ROUND('[1]68_InOutFlowsCurPrdAndPrior'!$D$33*IF(ISNA(VLOOKUP(D1227,'[1]Proportionate Shares'!$D$23:$I$1359,6,FALSE)),0,VLOOKUP(D1227,'[1]Proportionate Shares'!$D$23:$I$1359,6,FALSE)),0)</f>
        <v>740444</v>
      </c>
      <c r="T1227" s="98">
        <f>ROUND('[1]68_InOutFlowsCurPrdAndPrior'!$D$35*IF(ISNA(VLOOKUP(D1227,'[1]Proportionate Shares'!$D$23:$I$1359,6,FALSE)),0,VLOOKUP(D1227,'[1]Proportionate Shares'!$D$23:$I$1359,6,FALSE)),0)</f>
        <v>143484</v>
      </c>
      <c r="U1227" s="98">
        <f>VLOOKUP(D1227,'[1]Schedule of Pension Amounts LW'!$B$15:$AS$1399,36,FALSE)</f>
        <v>212826</v>
      </c>
      <c r="V1227" s="99">
        <f t="shared" si="79"/>
        <v>1106780</v>
      </c>
      <c r="W1227" s="98">
        <f>ROUND('[1]68_InOutFlowsCurPrdAndPrior'!$F$32*IF(ISNA(VLOOKUP(D1227,'[1]Proportionate Shares'!$D$23:$I$1359,6,FALSE)),0,VLOOKUP(D1227,'[1]Proportionate Shares'!$D$23:$I$1359,6,FALSE)),0)</f>
        <v>82867</v>
      </c>
      <c r="X1227" s="98">
        <f>ROUND('[1]68_InOutFlowsCurPrdAndPrior'!$F$33*IF(ISNA(VLOOKUP(D1227,'[1]Proportionate Shares'!$D$23:$I$1359,6,FALSE)),0,VLOOKUP(D1227,'[1]Proportionate Shares'!$D$23:$I$1359,6,FALSE)),0)</f>
        <v>305987</v>
      </c>
      <c r="Y1227" s="98">
        <f>ROUND('[1]68_InOutFlowsCurPrdAndPrior'!$F$35*IF(ISNA(VLOOKUP(D1227,'[1]Proportionate Shares'!$D$23:$I$1359,6,FALSE)),0,VLOOKUP(D1227,'[1]Proportionate Shares'!$D$23:$I$1359,6,FALSE)),0)</f>
        <v>119519</v>
      </c>
      <c r="Z1227" s="98">
        <f>-VLOOKUP(D1227,'[1]Schedule of Pension Amounts LW'!$B$15:$AS$1399,37,FALSE)</f>
        <v>164652</v>
      </c>
      <c r="AA1227" s="99">
        <f t="shared" si="80"/>
        <v>673025</v>
      </c>
      <c r="AB1227" s="72">
        <f>VLOOKUP(D1227,'[1]Pension Expense Details'!$D$22:$S$1407,16,FALSE)</f>
        <v>244388</v>
      </c>
      <c r="AC1227" s="72">
        <f t="shared" si="81"/>
        <v>219695</v>
      </c>
      <c r="AD1227" s="72">
        <f>VLOOKUP(D1227,'[1]Schedule of Pension Amounts LW'!$B$15:$W$1399,22,FALSE)</f>
        <v>464083</v>
      </c>
    </row>
    <row r="1228" spans="1:30" x14ac:dyDescent="0.3">
      <c r="A1228" s="104"/>
      <c r="B1228" s="33"/>
      <c r="C1228" s="33" t="str">
        <f>VLOOKUP(D1228,'[1]Employer information'!$I$3:$J$1391,2,FALSE)</f>
        <v xml:space="preserve">Public Education                                  </v>
      </c>
      <c r="D1228" s="33" t="str">
        <f>'[1]Schedule of Pension Amounts LW'!B1221</f>
        <v>1382</v>
      </c>
      <c r="E1228" s="33" t="str">
        <f>IF(ISNA(VLOOKUP(D1228,'[1]Proportionate Shares'!$D$23:$G$1400,2,FALSE)),"",VLOOKUP(D1228,'[1]Proportionate Shares'!$D$23:$G$1400,2,FALSE))</f>
        <v>057919</v>
      </c>
      <c r="F1228" s="33" t="str">
        <f>IF(ISNA(VLOOKUP(D1228,'[1]Proportionate Shares'!$D$23:$G$1400,3,FALSE)),"",VLOOKUP(D1228,'[1]Proportionate Shares'!$D$23:$G$1400,3,FALSE))</f>
        <v/>
      </c>
      <c r="G1228" s="34" t="str">
        <f>VLOOKUP(D1228,'[1]Employer information'!$A$3:$B$1390,2,FALSE)</f>
        <v>SUNNYVALE ISD</v>
      </c>
      <c r="H1228" s="36">
        <f>IF(ISNA(VLOOKUP(D1228,'[1]Proportionate Shares'!$D$23:$I$1377,6,FALSE)),0,VLOOKUP(D1228,'[1]Proportionate Shares'!$D$23:$I$1377,6,FALSE))</f>
        <v>9.4140757999999997E-5</v>
      </c>
      <c r="I1228" s="105">
        <f>VLOOKUP(D1228,'[1]Schedule of Pension Amounts LW'!$B$15:$E$1399,3,FALSE)</f>
        <v>5200340</v>
      </c>
      <c r="J1228" s="105">
        <f>-IF(ISNA(VLOOKUP(D1228,'[1]Combined Contribution Amounts'!$A$2:$K$1335,5,FALSE)),0,VLOOKUP(D1228,'[1]Combined Contribution Amounts'!$A$2:$K$1335,5,FALSE))</f>
        <v>-329504</v>
      </c>
      <c r="K1228" s="105">
        <f>-IF(ISNA(VLOOKUP(D1228,'[1]Combined Contribution Amounts'!$A$2:$K$1335,7,FALSE)),0,VLOOKUP(D1228,'[1]Combined Contribution Amounts'!$A$2:$K$1335,7,FALSE))+-IF(ISNA(VLOOKUP(D1228,'[1]Combined Contribution Amounts'!$A$2:$K$1335,8,FALSE)),0,VLOOKUP(D1228,'[1]Combined Contribution Amounts'!$A$2:$K$1335,8,FALSE))+-IF(ISNA(VLOOKUP(D1228,'[1]Combined Contribution Amounts'!$A$2:$K$1335,9,FALSE)),0,VLOOKUP(D1228,'[1]Combined Contribution Amounts'!$A$2:$K$1335,9,FALSE))</f>
        <v>0</v>
      </c>
      <c r="L1228" s="105">
        <f>VLOOKUP(D1228,'[1]Pension Expense Details'!$D$23:$S$1407,16,FALSE)</f>
        <v>450896</v>
      </c>
      <c r="M1228" s="105">
        <f>ROUND(('[1]68_InOutFlowsCurPrdAndPriorHist'!$F$28-'[1]68_InOutFlowsCurPrdAndPriorHist'!$F$31)*$H1228,0)-VLOOKUP(D1228,'[1]Pension Expense Details'!$D$23:$S$1407,12,FALSE)</f>
        <v>-77971</v>
      </c>
      <c r="N1228" s="105">
        <f>ROUND(('[1]68_InOutFlowsCurPrdAndPriorHist'!$F$29-'[1]68_InOutFlowsCurPrdAndPriorHist'!$F$32)*$H1228,0)-VLOOKUP(D1228,'[1]Pension Expense Details'!$D$23:$S$1407,13,FALSE)</f>
        <v>-589152</v>
      </c>
      <c r="O1228" s="105">
        <f>ROUND(('[1]68_InOutFlowsCurPrdAndPriorHist'!$F$30-'[1]68_InOutFlowsCurPrdAndPriorHist'!$F$33)*$H1228,0)-VLOOKUP(D1228,'[1]Pension Expense Details'!$D$23:$S$1407,14,FALSE)</f>
        <v>254767</v>
      </c>
      <c r="P1228" s="105">
        <f>ROUND((VLOOKUP(D1228,'[1]Schedule of Pension Amounts LW'!$B$15:$AC$1399,28,FALSE)-VLOOKUP(D1228,'[1]Schedule of Pension Amounts LW'!$B$15:$AC$1399,27,FALSE))*'[1]Schedule of Pension Amounts LW'!AD$4,0)+VLOOKUP(D1228,'[1]Schedule of Pension Amounts LW'!$B$15:$AH$1399,33,FALSE)-VLOOKUP(D1228,'[1]Pension Expense Details'!$D$23:$S$1407,15,FALSE)</f>
        <v>-15645</v>
      </c>
      <c r="Q1228" s="98">
        <f t="shared" si="78"/>
        <v>4893731</v>
      </c>
      <c r="R1228" s="98">
        <f>ROUND('[1]68_InOutFlowsCurPrdAndPrior'!$D$32*IF(ISNA(VLOOKUP(D1228,'[1]Proportionate Shares'!$D$23:$I$1359,6,FALSE)),0,VLOOKUP(D1228,'[1]Proportionate Shares'!$D$23:$I$1359,6,FALSE)),0)</f>
        <v>20558</v>
      </c>
      <c r="S1228" s="98">
        <f>ROUND('[1]68_InOutFlowsCurPrdAndPrior'!$D$33*IF(ISNA(VLOOKUP(D1228,'[1]Proportionate Shares'!$D$23:$I$1359,6,FALSE)),0,VLOOKUP(D1228,'[1]Proportionate Shares'!$D$23:$I$1359,6,FALSE)),0)</f>
        <v>1518276</v>
      </c>
      <c r="T1228" s="98">
        <f>ROUND('[1]68_InOutFlowsCurPrdAndPrior'!$D$35*IF(ISNA(VLOOKUP(D1228,'[1]Proportionate Shares'!$D$23:$I$1359,6,FALSE)),0,VLOOKUP(D1228,'[1]Proportionate Shares'!$D$23:$I$1359,6,FALSE)),0)</f>
        <v>294213</v>
      </c>
      <c r="U1228" s="98">
        <f>VLOOKUP(D1228,'[1]Schedule of Pension Amounts LW'!$B$15:$AS$1399,36,FALSE)</f>
        <v>425736</v>
      </c>
      <c r="V1228" s="99">
        <f t="shared" si="79"/>
        <v>2258783</v>
      </c>
      <c r="W1228" s="98">
        <f>ROUND('[1]68_InOutFlowsCurPrdAndPrior'!$F$32*IF(ISNA(VLOOKUP(D1228,'[1]Proportionate Shares'!$D$23:$I$1359,6,FALSE)),0,VLOOKUP(D1228,'[1]Proportionate Shares'!$D$23:$I$1359,6,FALSE)),0)</f>
        <v>169918</v>
      </c>
      <c r="X1228" s="98">
        <f>ROUND('[1]68_InOutFlowsCurPrdAndPrior'!$F$33*IF(ISNA(VLOOKUP(D1228,'[1]Proportionate Shares'!$D$23:$I$1359,6,FALSE)),0,VLOOKUP(D1228,'[1]Proportionate Shares'!$D$23:$I$1359,6,FALSE)),0)</f>
        <v>627423</v>
      </c>
      <c r="Y1228" s="98">
        <f>ROUND('[1]68_InOutFlowsCurPrdAndPrior'!$F$35*IF(ISNA(VLOOKUP(D1228,'[1]Proportionate Shares'!$D$23:$I$1359,6,FALSE)),0,VLOOKUP(D1228,'[1]Proportionate Shares'!$D$23:$I$1359,6,FALSE)),0)</f>
        <v>245074</v>
      </c>
      <c r="Z1228" s="98">
        <f>-VLOOKUP(D1228,'[1]Schedule of Pension Amounts LW'!$B$15:$AS$1399,37,FALSE)</f>
        <v>23371</v>
      </c>
      <c r="AA1228" s="99">
        <f t="shared" si="80"/>
        <v>1065786</v>
      </c>
      <c r="AB1228" s="72">
        <f>VLOOKUP(D1228,'[1]Pension Expense Details'!$D$22:$S$1407,16,FALSE)</f>
        <v>450896</v>
      </c>
      <c r="AC1228" s="72">
        <f t="shared" si="81"/>
        <v>586102</v>
      </c>
      <c r="AD1228" s="72">
        <f>VLOOKUP(D1228,'[1]Schedule of Pension Amounts LW'!$B$15:$W$1399,22,FALSE)</f>
        <v>1036998</v>
      </c>
    </row>
    <row r="1229" spans="1:30" x14ac:dyDescent="0.3">
      <c r="A1229" s="104"/>
      <c r="B1229" s="33"/>
      <c r="C1229" s="33" t="str">
        <f>VLOOKUP(D1229,'[1]Employer information'!$I$3:$J$1391,2,FALSE)</f>
        <v xml:space="preserve">Public Education                                  </v>
      </c>
      <c r="D1229" s="33" t="str">
        <f>'[1]Schedule of Pension Amounts LW'!B1222</f>
        <v>1201</v>
      </c>
      <c r="E1229" s="33" t="str">
        <f>IF(ISNA(VLOOKUP(D1229,'[1]Proportionate Shares'!$D$23:$G$1400,2,FALSE)),"",VLOOKUP(D1229,'[1]Proportionate Shares'!$D$23:$G$1400,2,FALSE))</f>
        <v>171902</v>
      </c>
      <c r="F1229" s="33" t="str">
        <f>IF(ISNA(VLOOKUP(D1229,'[1]Proportionate Shares'!$D$23:$G$1400,3,FALSE)),"",VLOOKUP(D1229,'[1]Proportionate Shares'!$D$23:$G$1400,3,FALSE))</f>
        <v/>
      </c>
      <c r="G1229" s="34" t="str">
        <f>VLOOKUP(D1229,'[1]Employer information'!$A$3:$B$1390,2,FALSE)</f>
        <v>SUNRAY ISD</v>
      </c>
      <c r="H1229" s="36">
        <f>IF(ISNA(VLOOKUP(D1229,'[1]Proportionate Shares'!$D$23:$I$1377,6,FALSE)),0,VLOOKUP(D1229,'[1]Proportionate Shares'!$D$23:$I$1377,6,FALSE))</f>
        <v>4.5746710000000001E-5</v>
      </c>
      <c r="I1229" s="105">
        <f>VLOOKUP(D1229,'[1]Schedule of Pension Amounts LW'!$B$15:$E$1399,3,FALSE)</f>
        <v>2141718</v>
      </c>
      <c r="J1229" s="105">
        <f>-IF(ISNA(VLOOKUP(D1229,'[1]Combined Contribution Amounts'!$A$2:$K$1335,5,FALSE)),0,VLOOKUP(D1229,'[1]Combined Contribution Amounts'!$A$2:$K$1335,5,FALSE))</f>
        <v>-160119</v>
      </c>
      <c r="K1229" s="105">
        <f>-IF(ISNA(VLOOKUP(D1229,'[1]Combined Contribution Amounts'!$A$2:$K$1335,7,FALSE)),0,VLOOKUP(D1229,'[1]Combined Contribution Amounts'!$A$2:$K$1335,7,FALSE))+-IF(ISNA(VLOOKUP(D1229,'[1]Combined Contribution Amounts'!$A$2:$K$1335,8,FALSE)),0,VLOOKUP(D1229,'[1]Combined Contribution Amounts'!$A$2:$K$1335,8,FALSE))+-IF(ISNA(VLOOKUP(D1229,'[1]Combined Contribution Amounts'!$A$2:$K$1335,9,FALSE)),0,VLOOKUP(D1229,'[1]Combined Contribution Amounts'!$A$2:$K$1335,9,FALSE))</f>
        <v>0</v>
      </c>
      <c r="L1229" s="105">
        <f>VLOOKUP(D1229,'[1]Pension Expense Details'!$D$23:$S$1407,16,FALSE)</f>
        <v>279672</v>
      </c>
      <c r="M1229" s="105">
        <f>ROUND(('[1]68_InOutFlowsCurPrdAndPriorHist'!$F$28-'[1]68_InOutFlowsCurPrdAndPriorHist'!$F$31)*$H1229,0)-VLOOKUP(D1229,'[1]Pension Expense Details'!$D$23:$S$1407,12,FALSE)</f>
        <v>-37889</v>
      </c>
      <c r="N1229" s="105">
        <f>ROUND(('[1]68_InOutFlowsCurPrdAndPriorHist'!$F$29-'[1]68_InOutFlowsCurPrdAndPriorHist'!$F$32)*$H1229,0)-VLOOKUP(D1229,'[1]Pension Expense Details'!$D$23:$S$1407,13,FALSE)</f>
        <v>-286292</v>
      </c>
      <c r="O1229" s="105">
        <f>ROUND(('[1]68_InOutFlowsCurPrdAndPriorHist'!$F$30-'[1]68_InOutFlowsCurPrdAndPriorHist'!$F$33)*$H1229,0)-VLOOKUP(D1229,'[1]Pension Expense Details'!$D$23:$S$1407,14,FALSE)</f>
        <v>123802</v>
      </c>
      <c r="P1229" s="105">
        <f>ROUND((VLOOKUP(D1229,'[1]Schedule of Pension Amounts LW'!$B$15:$AC$1399,28,FALSE)-VLOOKUP(D1229,'[1]Schedule of Pension Amounts LW'!$B$15:$AC$1399,27,FALSE))*'[1]Schedule of Pension Amounts LW'!AD$4,0)+VLOOKUP(D1229,'[1]Schedule of Pension Amounts LW'!$B$15:$AH$1399,33,FALSE)-VLOOKUP(D1229,'[1]Pension Expense Details'!$D$23:$S$1407,15,FALSE)</f>
        <v>317165</v>
      </c>
      <c r="Q1229" s="98">
        <f t="shared" si="78"/>
        <v>2378057</v>
      </c>
      <c r="R1229" s="98">
        <f>ROUND('[1]68_InOutFlowsCurPrdAndPrior'!$D$32*IF(ISNA(VLOOKUP(D1229,'[1]Proportionate Shares'!$D$23:$I$1359,6,FALSE)),0,VLOOKUP(D1229,'[1]Proportionate Shares'!$D$23:$I$1359,6,FALSE)),0)</f>
        <v>9990</v>
      </c>
      <c r="S1229" s="98">
        <f>ROUND('[1]68_InOutFlowsCurPrdAndPrior'!$D$33*IF(ISNA(VLOOKUP(D1229,'[1]Proportionate Shares'!$D$23:$I$1359,6,FALSE)),0,VLOOKUP(D1229,'[1]Proportionate Shares'!$D$23:$I$1359,6,FALSE)),0)</f>
        <v>737790</v>
      </c>
      <c r="T1229" s="98">
        <f>ROUND('[1]68_InOutFlowsCurPrdAndPrior'!$D$35*IF(ISNA(VLOOKUP(D1229,'[1]Proportionate Shares'!$D$23:$I$1359,6,FALSE)),0,VLOOKUP(D1229,'[1]Proportionate Shares'!$D$23:$I$1359,6,FALSE)),0)</f>
        <v>142970</v>
      </c>
      <c r="U1229" s="98">
        <f>VLOOKUP(D1229,'[1]Schedule of Pension Amounts LW'!$B$15:$AS$1399,36,FALSE)</f>
        <v>497860</v>
      </c>
      <c r="V1229" s="99">
        <f t="shared" si="79"/>
        <v>1388610</v>
      </c>
      <c r="W1229" s="98">
        <f>ROUND('[1]68_InOutFlowsCurPrdAndPrior'!$F$32*IF(ISNA(VLOOKUP(D1229,'[1]Proportionate Shares'!$D$23:$I$1359,6,FALSE)),0,VLOOKUP(D1229,'[1]Proportionate Shares'!$D$23:$I$1359,6,FALSE)),0)</f>
        <v>82570</v>
      </c>
      <c r="X1229" s="98">
        <f>ROUND('[1]68_InOutFlowsCurPrdAndPrior'!$F$33*IF(ISNA(VLOOKUP(D1229,'[1]Proportionate Shares'!$D$23:$I$1359,6,FALSE)),0,VLOOKUP(D1229,'[1]Proportionate Shares'!$D$23:$I$1359,6,FALSE)),0)</f>
        <v>304890</v>
      </c>
      <c r="Y1229" s="98">
        <f>ROUND('[1]68_InOutFlowsCurPrdAndPrior'!$F$35*IF(ISNA(VLOOKUP(D1229,'[1]Proportionate Shares'!$D$23:$I$1359,6,FALSE)),0,VLOOKUP(D1229,'[1]Proportionate Shares'!$D$23:$I$1359,6,FALSE)),0)</f>
        <v>119091</v>
      </c>
      <c r="Z1229" s="98">
        <f>-VLOOKUP(D1229,'[1]Schedule of Pension Amounts LW'!$B$15:$AS$1399,37,FALSE)</f>
        <v>65220</v>
      </c>
      <c r="AA1229" s="99">
        <f t="shared" si="80"/>
        <v>571771</v>
      </c>
      <c r="AB1229" s="72">
        <f>VLOOKUP(D1229,'[1]Pension Expense Details'!$D$22:$S$1407,16,FALSE)</f>
        <v>279672</v>
      </c>
      <c r="AC1229" s="72">
        <f t="shared" si="81"/>
        <v>250662</v>
      </c>
      <c r="AD1229" s="72">
        <f>VLOOKUP(D1229,'[1]Schedule of Pension Amounts LW'!$B$15:$W$1399,22,FALSE)</f>
        <v>530334</v>
      </c>
    </row>
    <row r="1230" spans="1:30" x14ac:dyDescent="0.3">
      <c r="A1230" s="104"/>
      <c r="B1230" s="33"/>
      <c r="C1230" s="33" t="str">
        <f>VLOOKUP(D1230,'[1]Employer information'!$I$3:$J$1391,2,FALSE)</f>
        <v xml:space="preserve">Public Education                                  </v>
      </c>
      <c r="D1230" s="33" t="str">
        <f>'[1]Schedule of Pension Amounts LW'!B1223</f>
        <v>1202</v>
      </c>
      <c r="E1230" s="33" t="str">
        <f>IF(ISNA(VLOOKUP(D1230,'[1]Proportionate Shares'!$D$23:$G$1400,2,FALSE)),"",VLOOKUP(D1230,'[1]Proportionate Shares'!$D$23:$G$1400,2,FALSE))</f>
        <v>020906</v>
      </c>
      <c r="F1230" s="33" t="str">
        <f>IF(ISNA(VLOOKUP(D1230,'[1]Proportionate Shares'!$D$23:$G$1400,3,FALSE)),"",VLOOKUP(D1230,'[1]Proportionate Shares'!$D$23:$G$1400,3,FALSE))</f>
        <v/>
      </c>
      <c r="G1230" s="34" t="str">
        <f>VLOOKUP(D1230,'[1]Employer information'!$A$3:$B$1390,2,FALSE)</f>
        <v>SWEENY ISD</v>
      </c>
      <c r="H1230" s="36">
        <f>IF(ISNA(VLOOKUP(D1230,'[1]Proportionate Shares'!$D$23:$I$1377,6,FALSE)),0,VLOOKUP(D1230,'[1]Proportionate Shares'!$D$23:$I$1377,6,FALSE))</f>
        <v>8.0629794999999998E-5</v>
      </c>
      <c r="I1230" s="105">
        <f>VLOOKUP(D1230,'[1]Schedule of Pension Amounts LW'!$B$15:$E$1399,3,FALSE)</f>
        <v>4080292</v>
      </c>
      <c r="J1230" s="105">
        <f>-IF(ISNA(VLOOKUP(D1230,'[1]Combined Contribution Amounts'!$A$2:$K$1335,5,FALSE)),0,VLOOKUP(D1230,'[1]Combined Contribution Amounts'!$A$2:$K$1335,5,FALSE))</f>
        <v>-282214</v>
      </c>
      <c r="K1230" s="105">
        <f>-IF(ISNA(VLOOKUP(D1230,'[1]Combined Contribution Amounts'!$A$2:$K$1335,7,FALSE)),0,VLOOKUP(D1230,'[1]Combined Contribution Amounts'!$A$2:$K$1335,7,FALSE))+-IF(ISNA(VLOOKUP(D1230,'[1]Combined Contribution Amounts'!$A$2:$K$1335,8,FALSE)),0,VLOOKUP(D1230,'[1]Combined Contribution Amounts'!$A$2:$K$1335,8,FALSE))+-IF(ISNA(VLOOKUP(D1230,'[1]Combined Contribution Amounts'!$A$2:$K$1335,9,FALSE)),0,VLOOKUP(D1230,'[1]Combined Contribution Amounts'!$A$2:$K$1335,9,FALSE))</f>
        <v>0</v>
      </c>
      <c r="L1230" s="105">
        <f>VLOOKUP(D1230,'[1]Pension Expense Details'!$D$23:$S$1407,16,FALSE)</f>
        <v>444919</v>
      </c>
      <c r="M1230" s="105">
        <f>ROUND(('[1]68_InOutFlowsCurPrdAndPriorHist'!$F$28-'[1]68_InOutFlowsCurPrdAndPriorHist'!$F$31)*$H1230,0)-VLOOKUP(D1230,'[1]Pension Expense Details'!$D$23:$S$1407,12,FALSE)</f>
        <v>-66780</v>
      </c>
      <c r="N1230" s="105">
        <f>ROUND(('[1]68_InOutFlowsCurPrdAndPriorHist'!$F$29-'[1]68_InOutFlowsCurPrdAndPriorHist'!$F$32)*$H1230,0)-VLOOKUP(D1230,'[1]Pension Expense Details'!$D$23:$S$1407,13,FALSE)</f>
        <v>-504598</v>
      </c>
      <c r="O1230" s="105">
        <f>ROUND(('[1]68_InOutFlowsCurPrdAndPriorHist'!$F$30-'[1]68_InOutFlowsCurPrdAndPriorHist'!$F$33)*$H1230,0)-VLOOKUP(D1230,'[1]Pension Expense Details'!$D$23:$S$1407,14,FALSE)</f>
        <v>218204</v>
      </c>
      <c r="P1230" s="105">
        <f>ROUND((VLOOKUP(D1230,'[1]Schedule of Pension Amounts LW'!$B$15:$AC$1399,28,FALSE)-VLOOKUP(D1230,'[1]Schedule of Pension Amounts LW'!$B$15:$AC$1399,27,FALSE))*'[1]Schedule of Pension Amounts LW'!AD$4,0)+VLOOKUP(D1230,'[1]Schedule of Pension Amounts LW'!$B$15:$AH$1399,33,FALSE)-VLOOKUP(D1230,'[1]Pension Expense Details'!$D$23:$S$1407,15,FALSE)</f>
        <v>301566</v>
      </c>
      <c r="Q1230" s="98">
        <f t="shared" si="78"/>
        <v>4191389</v>
      </c>
      <c r="R1230" s="98">
        <f>ROUND('[1]68_InOutFlowsCurPrdAndPrior'!$D$32*IF(ISNA(VLOOKUP(D1230,'[1]Proportionate Shares'!$D$23:$I$1359,6,FALSE)),0,VLOOKUP(D1230,'[1]Proportionate Shares'!$D$23:$I$1359,6,FALSE)),0)</f>
        <v>17608</v>
      </c>
      <c r="S1230" s="98">
        <f>ROUND('[1]68_InOutFlowsCurPrdAndPrior'!$D$33*IF(ISNA(VLOOKUP(D1230,'[1]Proportionate Shares'!$D$23:$I$1359,6,FALSE)),0,VLOOKUP(D1230,'[1]Proportionate Shares'!$D$23:$I$1359,6,FALSE)),0)</f>
        <v>1300375</v>
      </c>
      <c r="T1230" s="98">
        <f>ROUND('[1]68_InOutFlowsCurPrdAndPrior'!$D$35*IF(ISNA(VLOOKUP(D1230,'[1]Proportionate Shares'!$D$23:$I$1359,6,FALSE)),0,VLOOKUP(D1230,'[1]Proportionate Shares'!$D$23:$I$1359,6,FALSE)),0)</f>
        <v>251988</v>
      </c>
      <c r="U1230" s="98">
        <f>VLOOKUP(D1230,'[1]Schedule of Pension Amounts LW'!$B$15:$AS$1399,36,FALSE)</f>
        <v>380145</v>
      </c>
      <c r="V1230" s="99">
        <f t="shared" si="79"/>
        <v>1950116</v>
      </c>
      <c r="W1230" s="98">
        <f>ROUND('[1]68_InOutFlowsCurPrdAndPrior'!$F$32*IF(ISNA(VLOOKUP(D1230,'[1]Proportionate Shares'!$D$23:$I$1359,6,FALSE)),0,VLOOKUP(D1230,'[1]Proportionate Shares'!$D$23:$I$1359,6,FALSE)),0)</f>
        <v>145532</v>
      </c>
      <c r="X1230" s="98">
        <f>ROUND('[1]68_InOutFlowsCurPrdAndPrior'!$F$33*IF(ISNA(VLOOKUP(D1230,'[1]Proportionate Shares'!$D$23:$I$1359,6,FALSE)),0,VLOOKUP(D1230,'[1]Proportionate Shares'!$D$23:$I$1359,6,FALSE)),0)</f>
        <v>537376</v>
      </c>
      <c r="Y1230" s="98">
        <f>ROUND('[1]68_InOutFlowsCurPrdAndPrior'!$F$35*IF(ISNA(VLOOKUP(D1230,'[1]Proportionate Shares'!$D$23:$I$1359,6,FALSE)),0,VLOOKUP(D1230,'[1]Proportionate Shares'!$D$23:$I$1359,6,FALSE)),0)</f>
        <v>209901</v>
      </c>
      <c r="Z1230" s="98">
        <f>-VLOOKUP(D1230,'[1]Schedule of Pension Amounts LW'!$B$15:$AS$1399,37,FALSE)</f>
        <v>10453</v>
      </c>
      <c r="AA1230" s="99">
        <f t="shared" si="80"/>
        <v>903262</v>
      </c>
      <c r="AB1230" s="72">
        <f>VLOOKUP(D1230,'[1]Pension Expense Details'!$D$22:$S$1407,16,FALSE)</f>
        <v>444919</v>
      </c>
      <c r="AC1230" s="72">
        <f t="shared" si="81"/>
        <v>382208</v>
      </c>
      <c r="AD1230" s="72">
        <f>VLOOKUP(D1230,'[1]Schedule of Pension Amounts LW'!$B$15:$W$1399,22,FALSE)</f>
        <v>827127</v>
      </c>
    </row>
    <row r="1231" spans="1:30" x14ac:dyDescent="0.3">
      <c r="A1231" s="104"/>
      <c r="B1231" s="33"/>
      <c r="C1231" s="33" t="str">
        <f>VLOOKUP(D1231,'[1]Employer information'!$I$3:$J$1391,2,FALSE)</f>
        <v xml:space="preserve">Public Education                                  </v>
      </c>
      <c r="D1231" s="33" t="str">
        <f>'[1]Schedule of Pension Amounts LW'!B1224</f>
        <v>1975</v>
      </c>
      <c r="E1231" s="33" t="str">
        <f>IF(ISNA(VLOOKUP(D1231,'[1]Proportionate Shares'!$D$23:$G$1400,2,FALSE)),"",VLOOKUP(D1231,'[1]Proportionate Shares'!$D$23:$G$1400,2,FALSE))</f>
        <v>143905</v>
      </c>
      <c r="F1231" s="33" t="str">
        <f>IF(ISNA(VLOOKUP(D1231,'[1]Proportionate Shares'!$D$23:$G$1400,3,FALSE)),"",VLOOKUP(D1231,'[1]Proportionate Shares'!$D$23:$G$1400,3,FALSE))</f>
        <v/>
      </c>
      <c r="G1231" s="34" t="str">
        <f>VLOOKUP(D1231,'[1]Employer information'!$A$3:$B$1390,2,FALSE)</f>
        <v>SWEET HOME ISD</v>
      </c>
      <c r="H1231" s="36">
        <f>IF(ISNA(VLOOKUP(D1231,'[1]Proportionate Shares'!$D$23:$I$1377,6,FALSE)),0,VLOOKUP(D1231,'[1]Proportionate Shares'!$D$23:$I$1377,6,FALSE))</f>
        <v>4.9284019999999997E-6</v>
      </c>
      <c r="I1231" s="105">
        <f>VLOOKUP(D1231,'[1]Schedule of Pension Amounts LW'!$B$15:$E$1399,3,FALSE)</f>
        <v>255250</v>
      </c>
      <c r="J1231" s="105">
        <f>-IF(ISNA(VLOOKUP(D1231,'[1]Combined Contribution Amounts'!$A$2:$K$1335,5,FALSE)),0,VLOOKUP(D1231,'[1]Combined Contribution Amounts'!$A$2:$K$1335,5,FALSE))</f>
        <v>-17250</v>
      </c>
      <c r="K1231" s="105">
        <f>-IF(ISNA(VLOOKUP(D1231,'[1]Combined Contribution Amounts'!$A$2:$K$1335,7,FALSE)),0,VLOOKUP(D1231,'[1]Combined Contribution Amounts'!$A$2:$K$1335,7,FALSE))+-IF(ISNA(VLOOKUP(D1231,'[1]Combined Contribution Amounts'!$A$2:$K$1335,8,FALSE)),0,VLOOKUP(D1231,'[1]Combined Contribution Amounts'!$A$2:$K$1335,8,FALSE))+-IF(ISNA(VLOOKUP(D1231,'[1]Combined Contribution Amounts'!$A$2:$K$1335,9,FALSE)),0,VLOOKUP(D1231,'[1]Combined Contribution Amounts'!$A$2:$K$1335,9,FALSE))</f>
        <v>0</v>
      </c>
      <c r="L1231" s="105">
        <f>VLOOKUP(D1231,'[1]Pension Expense Details'!$D$23:$S$1407,16,FALSE)</f>
        <v>26276</v>
      </c>
      <c r="M1231" s="105">
        <f>ROUND(('[1]68_InOutFlowsCurPrdAndPriorHist'!$F$28-'[1]68_InOutFlowsCurPrdAndPriorHist'!$F$31)*$H1231,0)-VLOOKUP(D1231,'[1]Pension Expense Details'!$D$23:$S$1407,12,FALSE)</f>
        <v>-4082</v>
      </c>
      <c r="N1231" s="105">
        <f>ROUND(('[1]68_InOutFlowsCurPrdAndPriorHist'!$F$29-'[1]68_InOutFlowsCurPrdAndPriorHist'!$F$32)*$H1231,0)-VLOOKUP(D1231,'[1]Pension Expense Details'!$D$23:$S$1407,13,FALSE)</f>
        <v>-30843</v>
      </c>
      <c r="O1231" s="105">
        <f>ROUND(('[1]68_InOutFlowsCurPrdAndPriorHist'!$F$30-'[1]68_InOutFlowsCurPrdAndPriorHist'!$F$33)*$H1231,0)-VLOOKUP(D1231,'[1]Pension Expense Details'!$D$23:$S$1407,14,FALSE)</f>
        <v>13338</v>
      </c>
      <c r="P1231" s="105">
        <f>ROUND((VLOOKUP(D1231,'[1]Schedule of Pension Amounts LW'!$B$15:$AC$1399,28,FALSE)-VLOOKUP(D1231,'[1]Schedule of Pension Amounts LW'!$B$15:$AC$1399,27,FALSE))*'[1]Schedule of Pension Amounts LW'!AD$4,0)+VLOOKUP(D1231,'[1]Schedule of Pension Amounts LW'!$B$15:$AH$1399,33,FALSE)-VLOOKUP(D1231,'[1]Pension Expense Details'!$D$23:$S$1407,15,FALSE)</f>
        <v>13505</v>
      </c>
      <c r="Q1231" s="98">
        <f t="shared" si="78"/>
        <v>256194</v>
      </c>
      <c r="R1231" s="98">
        <f>ROUND('[1]68_InOutFlowsCurPrdAndPrior'!$D$32*IF(ISNA(VLOOKUP(D1231,'[1]Proportionate Shares'!$D$23:$I$1359,6,FALSE)),0,VLOOKUP(D1231,'[1]Proportionate Shares'!$D$23:$I$1359,6,FALSE)),0)</f>
        <v>1076</v>
      </c>
      <c r="S1231" s="98">
        <f>ROUND('[1]68_InOutFlowsCurPrdAndPrior'!$D$33*IF(ISNA(VLOOKUP(D1231,'[1]Proportionate Shares'!$D$23:$I$1359,6,FALSE)),0,VLOOKUP(D1231,'[1]Proportionate Shares'!$D$23:$I$1359,6,FALSE)),0)</f>
        <v>79484</v>
      </c>
      <c r="T1231" s="98">
        <f>ROUND('[1]68_InOutFlowsCurPrdAndPrior'!$D$35*IF(ISNA(VLOOKUP(D1231,'[1]Proportionate Shares'!$D$23:$I$1359,6,FALSE)),0,VLOOKUP(D1231,'[1]Proportionate Shares'!$D$23:$I$1359,6,FALSE)),0)</f>
        <v>15402</v>
      </c>
      <c r="U1231" s="98">
        <f>VLOOKUP(D1231,'[1]Schedule of Pension Amounts LW'!$B$15:$AS$1399,36,FALSE)</f>
        <v>44756</v>
      </c>
      <c r="V1231" s="99">
        <f t="shared" si="79"/>
        <v>140718</v>
      </c>
      <c r="W1231" s="98">
        <f>ROUND('[1]68_InOutFlowsCurPrdAndPrior'!$F$32*IF(ISNA(VLOOKUP(D1231,'[1]Proportionate Shares'!$D$23:$I$1359,6,FALSE)),0,VLOOKUP(D1231,'[1]Proportionate Shares'!$D$23:$I$1359,6,FALSE)),0)</f>
        <v>8895</v>
      </c>
      <c r="X1231" s="98">
        <f>ROUND('[1]68_InOutFlowsCurPrdAndPrior'!$F$33*IF(ISNA(VLOOKUP(D1231,'[1]Proportionate Shares'!$D$23:$I$1359,6,FALSE)),0,VLOOKUP(D1231,'[1]Proportionate Shares'!$D$23:$I$1359,6,FALSE)),0)</f>
        <v>32847</v>
      </c>
      <c r="Y1231" s="98">
        <f>ROUND('[1]68_InOutFlowsCurPrdAndPrior'!$F$35*IF(ISNA(VLOOKUP(D1231,'[1]Proportionate Shares'!$D$23:$I$1359,6,FALSE)),0,VLOOKUP(D1231,'[1]Proportionate Shares'!$D$23:$I$1359,6,FALSE)),0)</f>
        <v>12830</v>
      </c>
      <c r="Z1231" s="98">
        <f>-VLOOKUP(D1231,'[1]Schedule of Pension Amounts LW'!$B$15:$AS$1399,37,FALSE)</f>
        <v>24038</v>
      </c>
      <c r="AA1231" s="99">
        <f t="shared" si="80"/>
        <v>78610</v>
      </c>
      <c r="AB1231" s="72">
        <f>VLOOKUP(D1231,'[1]Pension Expense Details'!$D$22:$S$1407,16,FALSE)</f>
        <v>26276</v>
      </c>
      <c r="AC1231" s="72">
        <f t="shared" si="81"/>
        <v>32381</v>
      </c>
      <c r="AD1231" s="72">
        <f>VLOOKUP(D1231,'[1]Schedule of Pension Amounts LW'!$B$15:$W$1399,22,FALSE)</f>
        <v>58657</v>
      </c>
    </row>
    <row r="1232" spans="1:30" x14ac:dyDescent="0.3">
      <c r="A1232" s="104"/>
      <c r="B1232" s="33"/>
      <c r="C1232" s="33" t="str">
        <f>VLOOKUP(D1232,'[1]Employer information'!$I$3:$J$1391,2,FALSE)</f>
        <v xml:space="preserve">Public Education                                  </v>
      </c>
      <c r="D1232" s="33" t="str">
        <f>'[1]Schedule of Pension Amounts LW'!B1225</f>
        <v>1203</v>
      </c>
      <c r="E1232" s="33" t="str">
        <f>IF(ISNA(VLOOKUP(D1232,'[1]Proportionate Shares'!$D$23:$G$1400,2,FALSE)),"",VLOOKUP(D1232,'[1]Proportionate Shares'!$D$23:$G$1400,2,FALSE))</f>
        <v>177902</v>
      </c>
      <c r="F1232" s="33" t="str">
        <f>IF(ISNA(VLOOKUP(D1232,'[1]Proportionate Shares'!$D$23:$G$1400,3,FALSE)),"",VLOOKUP(D1232,'[1]Proportionate Shares'!$D$23:$G$1400,3,FALSE))</f>
        <v/>
      </c>
      <c r="G1232" s="34" t="str">
        <f>VLOOKUP(D1232,'[1]Employer information'!$A$3:$B$1390,2,FALSE)</f>
        <v>SWEETWATER ISD</v>
      </c>
      <c r="H1232" s="36">
        <f>IF(ISNA(VLOOKUP(D1232,'[1]Proportionate Shares'!$D$23:$I$1377,6,FALSE)),0,VLOOKUP(D1232,'[1]Proportionate Shares'!$D$23:$I$1377,6,FALSE))</f>
        <v>1.4531299600000001E-4</v>
      </c>
      <c r="I1232" s="105">
        <f>VLOOKUP(D1232,'[1]Schedule of Pension Amounts LW'!$B$15:$E$1399,3,FALSE)</f>
        <v>8118183</v>
      </c>
      <c r="J1232" s="105">
        <f>-IF(ISNA(VLOOKUP(D1232,'[1]Combined Contribution Amounts'!$A$2:$K$1335,5,FALSE)),0,VLOOKUP(D1232,'[1]Combined Contribution Amounts'!$A$2:$K$1335,5,FALSE))</f>
        <v>-508613</v>
      </c>
      <c r="K1232" s="105">
        <f>-IF(ISNA(VLOOKUP(D1232,'[1]Combined Contribution Amounts'!$A$2:$K$1335,7,FALSE)),0,VLOOKUP(D1232,'[1]Combined Contribution Amounts'!$A$2:$K$1335,7,FALSE))+-IF(ISNA(VLOOKUP(D1232,'[1]Combined Contribution Amounts'!$A$2:$K$1335,8,FALSE)),0,VLOOKUP(D1232,'[1]Combined Contribution Amounts'!$A$2:$K$1335,8,FALSE))+-IF(ISNA(VLOOKUP(D1232,'[1]Combined Contribution Amounts'!$A$2:$K$1335,9,FALSE)),0,VLOOKUP(D1232,'[1]Combined Contribution Amounts'!$A$2:$K$1335,9,FALSE))</f>
        <v>0</v>
      </c>
      <c r="L1232" s="105">
        <f>VLOOKUP(D1232,'[1]Pension Expense Details'!$D$23:$S$1407,16,FALSE)</f>
        <v>681672</v>
      </c>
      <c r="M1232" s="105">
        <f>ROUND(('[1]68_InOutFlowsCurPrdAndPriorHist'!$F$28-'[1]68_InOutFlowsCurPrdAndPriorHist'!$F$31)*$H1232,0)-VLOOKUP(D1232,'[1]Pension Expense Details'!$D$23:$S$1407,12,FALSE)</f>
        <v>-120354</v>
      </c>
      <c r="N1232" s="105">
        <f>ROUND(('[1]68_InOutFlowsCurPrdAndPriorHist'!$F$29-'[1]68_InOutFlowsCurPrdAndPriorHist'!$F$32)*$H1232,0)-VLOOKUP(D1232,'[1]Pension Expense Details'!$D$23:$S$1407,13,FALSE)</f>
        <v>-909398</v>
      </c>
      <c r="O1232" s="105">
        <f>ROUND(('[1]68_InOutFlowsCurPrdAndPriorHist'!$F$30-'[1]68_InOutFlowsCurPrdAndPriorHist'!$F$33)*$H1232,0)-VLOOKUP(D1232,'[1]Pension Expense Details'!$D$23:$S$1407,14,FALSE)</f>
        <v>393252</v>
      </c>
      <c r="P1232" s="105">
        <f>ROUND((VLOOKUP(D1232,'[1]Schedule of Pension Amounts LW'!$B$15:$AC$1399,28,FALSE)-VLOOKUP(D1232,'[1]Schedule of Pension Amounts LW'!$B$15:$AC$1399,27,FALSE))*'[1]Schedule of Pension Amounts LW'!AD$4,0)+VLOOKUP(D1232,'[1]Schedule of Pension Amounts LW'!$B$15:$AH$1399,33,FALSE)-VLOOKUP(D1232,'[1]Pension Expense Details'!$D$23:$S$1407,15,FALSE)</f>
        <v>-100918</v>
      </c>
      <c r="Q1232" s="98">
        <f t="shared" si="78"/>
        <v>7553824</v>
      </c>
      <c r="R1232" s="98">
        <f>ROUND('[1]68_InOutFlowsCurPrdAndPrior'!$D$32*IF(ISNA(VLOOKUP(D1232,'[1]Proportionate Shares'!$D$23:$I$1359,6,FALSE)),0,VLOOKUP(D1232,'[1]Proportionate Shares'!$D$23:$I$1359,6,FALSE)),0)</f>
        <v>31733</v>
      </c>
      <c r="S1232" s="98">
        <f>ROUND('[1]68_InOutFlowsCurPrdAndPrior'!$D$33*IF(ISNA(VLOOKUP(D1232,'[1]Proportionate Shares'!$D$23:$I$1359,6,FALSE)),0,VLOOKUP(D1232,'[1]Proportionate Shares'!$D$23:$I$1359,6,FALSE)),0)</f>
        <v>2343567</v>
      </c>
      <c r="T1232" s="98">
        <f>ROUND('[1]68_InOutFlowsCurPrdAndPrior'!$D$35*IF(ISNA(VLOOKUP(D1232,'[1]Proportionate Shares'!$D$23:$I$1359,6,FALSE)),0,VLOOKUP(D1232,'[1]Proportionate Shares'!$D$23:$I$1359,6,FALSE)),0)</f>
        <v>454138</v>
      </c>
      <c r="U1232" s="98">
        <f>VLOOKUP(D1232,'[1]Schedule of Pension Amounts LW'!$B$15:$AS$1399,36,FALSE)</f>
        <v>534328</v>
      </c>
      <c r="V1232" s="99">
        <f t="shared" si="79"/>
        <v>3363766</v>
      </c>
      <c r="W1232" s="98">
        <f>ROUND('[1]68_InOutFlowsCurPrdAndPrior'!$F$32*IF(ISNA(VLOOKUP(D1232,'[1]Proportionate Shares'!$D$23:$I$1359,6,FALSE)),0,VLOOKUP(D1232,'[1]Proportionate Shares'!$D$23:$I$1359,6,FALSE)),0)</f>
        <v>262281</v>
      </c>
      <c r="X1232" s="98">
        <f>ROUND('[1]68_InOutFlowsCurPrdAndPrior'!$F$33*IF(ISNA(VLOOKUP(D1232,'[1]Proportionate Shares'!$D$23:$I$1359,6,FALSE)),0,VLOOKUP(D1232,'[1]Proportionate Shares'!$D$23:$I$1359,6,FALSE)),0)</f>
        <v>968473</v>
      </c>
      <c r="Y1232" s="98">
        <f>ROUND('[1]68_InOutFlowsCurPrdAndPrior'!$F$35*IF(ISNA(VLOOKUP(D1232,'[1]Proportionate Shares'!$D$23:$I$1359,6,FALSE)),0,VLOOKUP(D1232,'[1]Proportionate Shares'!$D$23:$I$1359,6,FALSE)),0)</f>
        <v>378289</v>
      </c>
      <c r="Z1232" s="98">
        <f>-VLOOKUP(D1232,'[1]Schedule of Pension Amounts LW'!$B$15:$AS$1399,37,FALSE)</f>
        <v>180559</v>
      </c>
      <c r="AA1232" s="99">
        <f t="shared" si="80"/>
        <v>1789602</v>
      </c>
      <c r="AB1232" s="72">
        <f>VLOOKUP(D1232,'[1]Pension Expense Details'!$D$22:$S$1407,16,FALSE)</f>
        <v>681672</v>
      </c>
      <c r="AC1232" s="72">
        <f t="shared" si="81"/>
        <v>857037</v>
      </c>
      <c r="AD1232" s="72">
        <f>VLOOKUP(D1232,'[1]Schedule of Pension Amounts LW'!$B$15:$W$1399,22,FALSE)</f>
        <v>1538709</v>
      </c>
    </row>
    <row r="1233" spans="1:30" x14ac:dyDescent="0.3">
      <c r="A1233" s="104"/>
      <c r="B1233" s="33"/>
      <c r="C1233" s="33" t="str">
        <f>VLOOKUP(D1233,'[1]Employer information'!$I$3:$J$1391,2,FALSE)</f>
        <v xml:space="preserve">Public Education                                  </v>
      </c>
      <c r="D1233" s="33" t="str">
        <f>'[1]Schedule of Pension Amounts LW'!B1226</f>
        <v>1206</v>
      </c>
      <c r="E1233" s="33" t="str">
        <f>IF(ISNA(VLOOKUP(D1233,'[1]Proportionate Shares'!$D$23:$G$1400,2,FALSE)),"",VLOOKUP(D1233,'[1]Proportionate Shares'!$D$23:$G$1400,2,FALSE))</f>
        <v>205907</v>
      </c>
      <c r="F1233" s="33" t="str">
        <f>IF(ISNA(VLOOKUP(D1233,'[1]Proportionate Shares'!$D$23:$G$1400,3,FALSE)),"",VLOOKUP(D1233,'[1]Proportionate Shares'!$D$23:$G$1400,3,FALSE))</f>
        <v/>
      </c>
      <c r="G1233" s="34" t="str">
        <f>VLOOKUP(D1233,'[1]Employer information'!$A$3:$B$1390,2,FALSE)</f>
        <v>TAFT ISD</v>
      </c>
      <c r="H1233" s="36">
        <f>IF(ISNA(VLOOKUP(D1233,'[1]Proportionate Shares'!$D$23:$I$1377,6,FALSE)),0,VLOOKUP(D1233,'[1]Proportionate Shares'!$D$23:$I$1377,6,FALSE))</f>
        <v>5.7335454000000001E-5</v>
      </c>
      <c r="I1233" s="105">
        <f>VLOOKUP(D1233,'[1]Schedule of Pension Amounts LW'!$B$15:$E$1399,3,FALSE)</f>
        <v>3526427</v>
      </c>
      <c r="J1233" s="105">
        <f>-IF(ISNA(VLOOKUP(D1233,'[1]Combined Contribution Amounts'!$A$2:$K$1335,5,FALSE)),0,VLOOKUP(D1233,'[1]Combined Contribution Amounts'!$A$2:$K$1335,5,FALSE))</f>
        <v>-200681</v>
      </c>
      <c r="K1233" s="105">
        <f>-IF(ISNA(VLOOKUP(D1233,'[1]Combined Contribution Amounts'!$A$2:$K$1335,7,FALSE)),0,VLOOKUP(D1233,'[1]Combined Contribution Amounts'!$A$2:$K$1335,7,FALSE))+-IF(ISNA(VLOOKUP(D1233,'[1]Combined Contribution Amounts'!$A$2:$K$1335,8,FALSE)),0,VLOOKUP(D1233,'[1]Combined Contribution Amounts'!$A$2:$K$1335,8,FALSE))+-IF(ISNA(VLOOKUP(D1233,'[1]Combined Contribution Amounts'!$A$2:$K$1335,9,FALSE)),0,VLOOKUP(D1233,'[1]Combined Contribution Amounts'!$A$2:$K$1335,9,FALSE))</f>
        <v>0</v>
      </c>
      <c r="L1233" s="105">
        <f>VLOOKUP(D1233,'[1]Pension Expense Details'!$D$23:$S$1407,16,FALSE)</f>
        <v>218153</v>
      </c>
      <c r="M1233" s="105">
        <f>ROUND(('[1]68_InOutFlowsCurPrdAndPriorHist'!$F$28-'[1]68_InOutFlowsCurPrdAndPriorHist'!$F$31)*$H1233,0)-VLOOKUP(D1233,'[1]Pension Expense Details'!$D$23:$S$1407,12,FALSE)</f>
        <v>-47487</v>
      </c>
      <c r="N1233" s="105">
        <f>ROUND(('[1]68_InOutFlowsCurPrdAndPriorHist'!$F$29-'[1]68_InOutFlowsCurPrdAndPriorHist'!$F$32)*$H1233,0)-VLOOKUP(D1233,'[1]Pension Expense Details'!$D$23:$S$1407,13,FALSE)</f>
        <v>-358817</v>
      </c>
      <c r="O1233" s="105">
        <f>ROUND(('[1]68_InOutFlowsCurPrdAndPriorHist'!$F$30-'[1]68_InOutFlowsCurPrdAndPriorHist'!$F$33)*$H1233,0)-VLOOKUP(D1233,'[1]Pension Expense Details'!$D$23:$S$1407,14,FALSE)</f>
        <v>155163</v>
      </c>
      <c r="P1233" s="105">
        <f>ROUND((VLOOKUP(D1233,'[1]Schedule of Pension Amounts LW'!$B$15:$AC$1399,28,FALSE)-VLOOKUP(D1233,'[1]Schedule of Pension Amounts LW'!$B$15:$AC$1399,27,FALSE))*'[1]Schedule of Pension Amounts LW'!AD$4,0)+VLOOKUP(D1233,'[1]Schedule of Pension Amounts LW'!$B$15:$AH$1399,33,FALSE)-VLOOKUP(D1233,'[1]Pension Expense Details'!$D$23:$S$1407,15,FALSE)</f>
        <v>-312282</v>
      </c>
      <c r="Q1233" s="98">
        <f t="shared" si="78"/>
        <v>2980476</v>
      </c>
      <c r="R1233" s="98">
        <f>ROUND('[1]68_InOutFlowsCurPrdAndPrior'!$D$32*IF(ISNA(VLOOKUP(D1233,'[1]Proportionate Shares'!$D$23:$I$1359,6,FALSE)),0,VLOOKUP(D1233,'[1]Proportionate Shares'!$D$23:$I$1359,6,FALSE)),0)</f>
        <v>12521</v>
      </c>
      <c r="S1233" s="98">
        <f>ROUND('[1]68_InOutFlowsCurPrdAndPrior'!$D$33*IF(ISNA(VLOOKUP(D1233,'[1]Proportionate Shares'!$D$23:$I$1359,6,FALSE)),0,VLOOKUP(D1233,'[1]Proportionate Shares'!$D$23:$I$1359,6,FALSE)),0)</f>
        <v>924690</v>
      </c>
      <c r="T1233" s="98">
        <f>ROUND('[1]68_InOutFlowsCurPrdAndPrior'!$D$35*IF(ISNA(VLOOKUP(D1233,'[1]Proportionate Shares'!$D$23:$I$1359,6,FALSE)),0,VLOOKUP(D1233,'[1]Proportionate Shares'!$D$23:$I$1359,6,FALSE)),0)</f>
        <v>179187</v>
      </c>
      <c r="U1233" s="98">
        <f>VLOOKUP(D1233,'[1]Schedule of Pension Amounts LW'!$B$15:$AS$1399,36,FALSE)</f>
        <v>170542</v>
      </c>
      <c r="V1233" s="99">
        <f t="shared" si="79"/>
        <v>1286940</v>
      </c>
      <c r="W1233" s="98">
        <f>ROUND('[1]68_InOutFlowsCurPrdAndPrior'!$F$32*IF(ISNA(VLOOKUP(D1233,'[1]Proportionate Shares'!$D$23:$I$1359,6,FALSE)),0,VLOOKUP(D1233,'[1]Proportionate Shares'!$D$23:$I$1359,6,FALSE)),0)</f>
        <v>103487</v>
      </c>
      <c r="X1233" s="98">
        <f>ROUND('[1]68_InOutFlowsCurPrdAndPrior'!$F$33*IF(ISNA(VLOOKUP(D1233,'[1]Proportionate Shares'!$D$23:$I$1359,6,FALSE)),0,VLOOKUP(D1233,'[1]Proportionate Shares'!$D$23:$I$1359,6,FALSE)),0)</f>
        <v>382126</v>
      </c>
      <c r="Y1233" s="98">
        <f>ROUND('[1]68_InOutFlowsCurPrdAndPrior'!$F$35*IF(ISNA(VLOOKUP(D1233,'[1]Proportionate Shares'!$D$23:$I$1359,6,FALSE)),0,VLOOKUP(D1233,'[1]Proportionate Shares'!$D$23:$I$1359,6,FALSE)),0)</f>
        <v>149260</v>
      </c>
      <c r="Z1233" s="98">
        <f>-VLOOKUP(D1233,'[1]Schedule of Pension Amounts LW'!$B$15:$AS$1399,37,FALSE)</f>
        <v>443113</v>
      </c>
      <c r="AA1233" s="99">
        <f t="shared" si="80"/>
        <v>1077986</v>
      </c>
      <c r="AB1233" s="72">
        <f>VLOOKUP(D1233,'[1]Pension Expense Details'!$D$22:$S$1407,16,FALSE)</f>
        <v>218153</v>
      </c>
      <c r="AC1233" s="72">
        <f t="shared" si="81"/>
        <v>297799</v>
      </c>
      <c r="AD1233" s="72">
        <f>VLOOKUP(D1233,'[1]Schedule of Pension Amounts LW'!$B$15:$W$1399,22,FALSE)</f>
        <v>515952</v>
      </c>
    </row>
    <row r="1234" spans="1:30" x14ac:dyDescent="0.3">
      <c r="A1234" s="104"/>
      <c r="B1234" s="33"/>
      <c r="C1234" s="33" t="str">
        <f>VLOOKUP(D1234,'[1]Employer information'!$I$3:$J$1391,2,FALSE)</f>
        <v xml:space="preserve">Public Education                                  </v>
      </c>
      <c r="D1234" s="33" t="str">
        <f>'[1]Schedule of Pension Amounts LW'!B1227</f>
        <v>1207</v>
      </c>
      <c r="E1234" s="33" t="str">
        <f>IF(ISNA(VLOOKUP(D1234,'[1]Proportionate Shares'!$D$23:$G$1400,2,FALSE)),"",VLOOKUP(D1234,'[1]Proportionate Shares'!$D$23:$G$1400,2,FALSE))</f>
        <v>153904</v>
      </c>
      <c r="F1234" s="33" t="str">
        <f>IF(ISNA(VLOOKUP(D1234,'[1]Proportionate Shares'!$D$23:$G$1400,3,FALSE)),"",VLOOKUP(D1234,'[1]Proportionate Shares'!$D$23:$G$1400,3,FALSE))</f>
        <v/>
      </c>
      <c r="G1234" s="34" t="str">
        <f>VLOOKUP(D1234,'[1]Employer information'!$A$3:$B$1390,2,FALSE)</f>
        <v>TAHOKA ISD</v>
      </c>
      <c r="H1234" s="36">
        <f>IF(ISNA(VLOOKUP(D1234,'[1]Proportionate Shares'!$D$23:$I$1377,6,FALSE)),0,VLOOKUP(D1234,'[1]Proportionate Shares'!$D$23:$I$1377,6,FALSE))</f>
        <v>4.9918567000000003E-5</v>
      </c>
      <c r="I1234" s="105">
        <f>VLOOKUP(D1234,'[1]Schedule of Pension Amounts LW'!$B$15:$E$1399,3,FALSE)</f>
        <v>2474889</v>
      </c>
      <c r="J1234" s="105">
        <f>-IF(ISNA(VLOOKUP(D1234,'[1]Combined Contribution Amounts'!$A$2:$K$1335,5,FALSE)),0,VLOOKUP(D1234,'[1]Combined Contribution Amounts'!$A$2:$K$1335,5,FALSE))</f>
        <v>-174721</v>
      </c>
      <c r="K1234" s="105">
        <f>-IF(ISNA(VLOOKUP(D1234,'[1]Combined Contribution Amounts'!$A$2:$K$1335,7,FALSE)),0,VLOOKUP(D1234,'[1]Combined Contribution Amounts'!$A$2:$K$1335,7,FALSE))+-IF(ISNA(VLOOKUP(D1234,'[1]Combined Contribution Amounts'!$A$2:$K$1335,8,FALSE)),0,VLOOKUP(D1234,'[1]Combined Contribution Amounts'!$A$2:$K$1335,8,FALSE))+-IF(ISNA(VLOOKUP(D1234,'[1]Combined Contribution Amounts'!$A$2:$K$1335,9,FALSE)),0,VLOOKUP(D1234,'[1]Combined Contribution Amounts'!$A$2:$K$1335,9,FALSE))</f>
        <v>0</v>
      </c>
      <c r="L1234" s="105">
        <f>VLOOKUP(D1234,'[1]Pension Expense Details'!$D$23:$S$1407,16,FALSE)</f>
        <v>283509</v>
      </c>
      <c r="M1234" s="105">
        <f>ROUND(('[1]68_InOutFlowsCurPrdAndPriorHist'!$F$28-'[1]68_InOutFlowsCurPrdAndPriorHist'!$F$31)*$H1234,0)-VLOOKUP(D1234,'[1]Pension Expense Details'!$D$23:$S$1407,12,FALSE)</f>
        <v>-41345</v>
      </c>
      <c r="N1234" s="105">
        <f>ROUND(('[1]68_InOutFlowsCurPrdAndPriorHist'!$F$29-'[1]68_InOutFlowsCurPrdAndPriorHist'!$F$32)*$H1234,0)-VLOOKUP(D1234,'[1]Pension Expense Details'!$D$23:$S$1407,13,FALSE)</f>
        <v>-312400</v>
      </c>
      <c r="O1234" s="105">
        <f>ROUND(('[1]68_InOutFlowsCurPrdAndPriorHist'!$F$30-'[1]68_InOutFlowsCurPrdAndPriorHist'!$F$33)*$H1234,0)-VLOOKUP(D1234,'[1]Pension Expense Details'!$D$23:$S$1407,14,FALSE)</f>
        <v>135092</v>
      </c>
      <c r="P1234" s="105">
        <f>ROUND((VLOOKUP(D1234,'[1]Schedule of Pension Amounts LW'!$B$15:$AC$1399,28,FALSE)-VLOOKUP(D1234,'[1]Schedule of Pension Amounts LW'!$B$15:$AC$1399,27,FALSE))*'[1]Schedule of Pension Amounts LW'!AD$4,0)+VLOOKUP(D1234,'[1]Schedule of Pension Amounts LW'!$B$15:$AH$1399,33,FALSE)-VLOOKUP(D1234,'[1]Pension Expense Details'!$D$23:$S$1407,15,FALSE)</f>
        <v>229899</v>
      </c>
      <c r="Q1234" s="98">
        <f t="shared" si="78"/>
        <v>2594923</v>
      </c>
      <c r="R1234" s="98">
        <f>ROUND('[1]68_InOutFlowsCurPrdAndPrior'!$D$32*IF(ISNA(VLOOKUP(D1234,'[1]Proportionate Shares'!$D$23:$I$1359,6,FALSE)),0,VLOOKUP(D1234,'[1]Proportionate Shares'!$D$23:$I$1359,6,FALSE)),0)</f>
        <v>10901</v>
      </c>
      <c r="S1234" s="98">
        <f>ROUND('[1]68_InOutFlowsCurPrdAndPrior'!$D$33*IF(ISNA(VLOOKUP(D1234,'[1]Proportionate Shares'!$D$23:$I$1359,6,FALSE)),0,VLOOKUP(D1234,'[1]Proportionate Shares'!$D$23:$I$1359,6,FALSE)),0)</f>
        <v>805073</v>
      </c>
      <c r="T1234" s="98">
        <f>ROUND('[1]68_InOutFlowsCurPrdAndPrior'!$D$35*IF(ISNA(VLOOKUP(D1234,'[1]Proportionate Shares'!$D$23:$I$1359,6,FALSE)),0,VLOOKUP(D1234,'[1]Proportionate Shares'!$D$23:$I$1359,6,FALSE)),0)</f>
        <v>156008</v>
      </c>
      <c r="U1234" s="98">
        <f>VLOOKUP(D1234,'[1]Schedule of Pension Amounts LW'!$B$15:$AS$1399,36,FALSE)</f>
        <v>527970</v>
      </c>
      <c r="V1234" s="99">
        <f t="shared" si="79"/>
        <v>1499952</v>
      </c>
      <c r="W1234" s="98">
        <f>ROUND('[1]68_InOutFlowsCurPrdAndPrior'!$F$32*IF(ISNA(VLOOKUP(D1234,'[1]Proportionate Shares'!$D$23:$I$1359,6,FALSE)),0,VLOOKUP(D1234,'[1]Proportionate Shares'!$D$23:$I$1359,6,FALSE)),0)</f>
        <v>90100</v>
      </c>
      <c r="X1234" s="98">
        <f>ROUND('[1]68_InOutFlowsCurPrdAndPrior'!$F$33*IF(ISNA(VLOOKUP(D1234,'[1]Proportionate Shares'!$D$23:$I$1359,6,FALSE)),0,VLOOKUP(D1234,'[1]Proportionate Shares'!$D$23:$I$1359,6,FALSE)),0)</f>
        <v>332694</v>
      </c>
      <c r="Y1234" s="98">
        <f>ROUND('[1]68_InOutFlowsCurPrdAndPrior'!$F$35*IF(ISNA(VLOOKUP(D1234,'[1]Proportionate Shares'!$D$23:$I$1359,6,FALSE)),0,VLOOKUP(D1234,'[1]Proportionate Shares'!$D$23:$I$1359,6,FALSE)),0)</f>
        <v>129952</v>
      </c>
      <c r="Z1234" s="98">
        <f>-VLOOKUP(D1234,'[1]Schedule of Pension Amounts LW'!$B$15:$AS$1399,37,FALSE)</f>
        <v>62027</v>
      </c>
      <c r="AA1234" s="99">
        <f t="shared" si="80"/>
        <v>614773</v>
      </c>
      <c r="AB1234" s="72">
        <f>VLOOKUP(D1234,'[1]Pension Expense Details'!$D$22:$S$1407,16,FALSE)</f>
        <v>283509</v>
      </c>
      <c r="AC1234" s="72">
        <f t="shared" si="81"/>
        <v>292731</v>
      </c>
      <c r="AD1234" s="72">
        <f>VLOOKUP(D1234,'[1]Schedule of Pension Amounts LW'!$B$15:$W$1399,22,FALSE)</f>
        <v>576240</v>
      </c>
    </row>
    <row r="1235" spans="1:30" x14ac:dyDescent="0.3">
      <c r="A1235" s="104"/>
      <c r="B1235" s="33"/>
      <c r="C1235" s="33" t="str">
        <f>VLOOKUP(D1235,'[1]Employer information'!$I$3:$J$1391,2,FALSE)</f>
        <v xml:space="preserve">Public Education                                  </v>
      </c>
      <c r="D1235" s="33" t="str">
        <f>'[1]Schedule of Pension Amounts LW'!B1228</f>
        <v>1615</v>
      </c>
      <c r="E1235" s="33" t="str">
        <f>IF(ISNA(VLOOKUP(D1235,'[1]Proportionate Shares'!$D$23:$G$1400,2,FALSE)),"",VLOOKUP(D1235,'[1]Proportionate Shares'!$D$23:$G$1400,2,FALSE))</f>
        <v>146907</v>
      </c>
      <c r="F1235" s="33" t="str">
        <f>IF(ISNA(VLOOKUP(D1235,'[1]Proportionate Shares'!$D$23:$G$1400,3,FALSE)),"",VLOOKUP(D1235,'[1]Proportionate Shares'!$D$23:$G$1400,3,FALSE))</f>
        <v/>
      </c>
      <c r="G1235" s="34" t="str">
        <f>VLOOKUP(D1235,'[1]Employer information'!$A$3:$B$1390,2,FALSE)</f>
        <v>TARKINGTON ISD</v>
      </c>
      <c r="H1235" s="36">
        <f>IF(ISNA(VLOOKUP(D1235,'[1]Proportionate Shares'!$D$23:$I$1377,6,FALSE)),0,VLOOKUP(D1235,'[1]Proportionate Shares'!$D$23:$I$1377,6,FALSE))</f>
        <v>8.2884003000000003E-5</v>
      </c>
      <c r="I1235" s="105">
        <f>VLOOKUP(D1235,'[1]Schedule of Pension Amounts LW'!$B$15:$E$1399,3,FALSE)</f>
        <v>4543049</v>
      </c>
      <c r="J1235" s="105">
        <f>-IF(ISNA(VLOOKUP(D1235,'[1]Combined Contribution Amounts'!$A$2:$K$1335,5,FALSE)),0,VLOOKUP(D1235,'[1]Combined Contribution Amounts'!$A$2:$K$1335,5,FALSE))</f>
        <v>-290104</v>
      </c>
      <c r="K1235" s="105">
        <f>-IF(ISNA(VLOOKUP(D1235,'[1]Combined Contribution Amounts'!$A$2:$K$1335,7,FALSE)),0,VLOOKUP(D1235,'[1]Combined Contribution Amounts'!$A$2:$K$1335,7,FALSE))+-IF(ISNA(VLOOKUP(D1235,'[1]Combined Contribution Amounts'!$A$2:$K$1335,8,FALSE)),0,VLOOKUP(D1235,'[1]Combined Contribution Amounts'!$A$2:$K$1335,8,FALSE))+-IF(ISNA(VLOOKUP(D1235,'[1]Combined Contribution Amounts'!$A$2:$K$1335,9,FALSE)),0,VLOOKUP(D1235,'[1]Combined Contribution Amounts'!$A$2:$K$1335,9,FALSE))</f>
        <v>0</v>
      </c>
      <c r="L1235" s="105">
        <f>VLOOKUP(D1235,'[1]Pension Expense Details'!$D$23:$S$1407,16,FALSE)</f>
        <v>402555</v>
      </c>
      <c r="M1235" s="105">
        <f>ROUND(('[1]68_InOutFlowsCurPrdAndPriorHist'!$F$28-'[1]68_InOutFlowsCurPrdAndPriorHist'!$F$31)*$H1235,0)-VLOOKUP(D1235,'[1]Pension Expense Details'!$D$23:$S$1407,12,FALSE)</f>
        <v>-68648</v>
      </c>
      <c r="N1235" s="105">
        <f>ROUND(('[1]68_InOutFlowsCurPrdAndPriorHist'!$F$29-'[1]68_InOutFlowsCurPrdAndPriorHist'!$F$32)*$H1235,0)-VLOOKUP(D1235,'[1]Pension Expense Details'!$D$23:$S$1407,13,FALSE)</f>
        <v>-518705</v>
      </c>
      <c r="O1235" s="105">
        <f>ROUND(('[1]68_InOutFlowsCurPrdAndPriorHist'!$F$30-'[1]68_InOutFlowsCurPrdAndPriorHist'!$F$33)*$H1235,0)-VLOOKUP(D1235,'[1]Pension Expense Details'!$D$23:$S$1407,14,FALSE)</f>
        <v>224304</v>
      </c>
      <c r="P1235" s="105">
        <f>ROUND((VLOOKUP(D1235,'[1]Schedule of Pension Amounts LW'!$B$15:$AC$1399,28,FALSE)-VLOOKUP(D1235,'[1]Schedule of Pension Amounts LW'!$B$15:$AC$1399,27,FALSE))*'[1]Schedule of Pension Amounts LW'!AD$4,0)+VLOOKUP(D1235,'[1]Schedule of Pension Amounts LW'!$B$15:$AH$1399,33,FALSE)-VLOOKUP(D1235,'[1]Pension Expense Details'!$D$23:$S$1407,15,FALSE)</f>
        <v>16119</v>
      </c>
      <c r="Q1235" s="98">
        <f t="shared" si="78"/>
        <v>4308570</v>
      </c>
      <c r="R1235" s="98">
        <f>ROUND('[1]68_InOutFlowsCurPrdAndPrior'!$D$32*IF(ISNA(VLOOKUP(D1235,'[1]Proportionate Shares'!$D$23:$I$1359,6,FALSE)),0,VLOOKUP(D1235,'[1]Proportionate Shares'!$D$23:$I$1359,6,FALSE)),0)</f>
        <v>18100</v>
      </c>
      <c r="S1235" s="98">
        <f>ROUND('[1]68_InOutFlowsCurPrdAndPrior'!$D$33*IF(ISNA(VLOOKUP(D1235,'[1]Proportionate Shares'!$D$23:$I$1359,6,FALSE)),0,VLOOKUP(D1235,'[1]Proportionate Shares'!$D$23:$I$1359,6,FALSE)),0)</f>
        <v>1336730</v>
      </c>
      <c r="T1235" s="98">
        <f>ROUND('[1]68_InOutFlowsCurPrdAndPrior'!$D$35*IF(ISNA(VLOOKUP(D1235,'[1]Proportionate Shares'!$D$23:$I$1359,6,FALSE)),0,VLOOKUP(D1235,'[1]Proportionate Shares'!$D$23:$I$1359,6,FALSE)),0)</f>
        <v>259033</v>
      </c>
      <c r="U1235" s="98">
        <f>VLOOKUP(D1235,'[1]Schedule of Pension Amounts LW'!$B$15:$AS$1399,36,FALSE)</f>
        <v>292132</v>
      </c>
      <c r="V1235" s="99">
        <f t="shared" si="79"/>
        <v>1905995</v>
      </c>
      <c r="W1235" s="98">
        <f>ROUND('[1]68_InOutFlowsCurPrdAndPrior'!$F$32*IF(ISNA(VLOOKUP(D1235,'[1]Proportionate Shares'!$D$23:$I$1359,6,FALSE)),0,VLOOKUP(D1235,'[1]Proportionate Shares'!$D$23:$I$1359,6,FALSE)),0)</f>
        <v>149600</v>
      </c>
      <c r="X1235" s="98">
        <f>ROUND('[1]68_InOutFlowsCurPrdAndPrior'!$F$33*IF(ISNA(VLOOKUP(D1235,'[1]Proportionate Shares'!$D$23:$I$1359,6,FALSE)),0,VLOOKUP(D1235,'[1]Proportionate Shares'!$D$23:$I$1359,6,FALSE)),0)</f>
        <v>552400</v>
      </c>
      <c r="Y1235" s="98">
        <f>ROUND('[1]68_InOutFlowsCurPrdAndPrior'!$F$35*IF(ISNA(VLOOKUP(D1235,'[1]Proportionate Shares'!$D$23:$I$1359,6,FALSE)),0,VLOOKUP(D1235,'[1]Proportionate Shares'!$D$23:$I$1359,6,FALSE)),0)</f>
        <v>215770</v>
      </c>
      <c r="Z1235" s="98">
        <f>-VLOOKUP(D1235,'[1]Schedule of Pension Amounts LW'!$B$15:$AS$1399,37,FALSE)</f>
        <v>80094</v>
      </c>
      <c r="AA1235" s="99">
        <f t="shared" si="80"/>
        <v>997864</v>
      </c>
      <c r="AB1235" s="72">
        <f>VLOOKUP(D1235,'[1]Pension Expense Details'!$D$22:$S$1407,16,FALSE)</f>
        <v>402555</v>
      </c>
      <c r="AC1235" s="72">
        <f t="shared" si="81"/>
        <v>489212</v>
      </c>
      <c r="AD1235" s="72">
        <f>VLOOKUP(D1235,'[1]Schedule of Pension Amounts LW'!$B$15:$W$1399,22,FALSE)</f>
        <v>891767</v>
      </c>
    </row>
    <row r="1236" spans="1:30" x14ac:dyDescent="0.3">
      <c r="A1236" s="104"/>
      <c r="B1236" s="33"/>
      <c r="C1236" s="33" t="str">
        <f>VLOOKUP(D1236,'[1]Employer information'!$I$3:$J$1391,2,FALSE)</f>
        <v xml:space="preserve">Public Education                                  </v>
      </c>
      <c r="D1236" s="33" t="str">
        <f>'[1]Schedule of Pension Amounts LW'!B1229</f>
        <v>1209</v>
      </c>
      <c r="E1236" s="33" t="str">
        <f>IF(ISNA(VLOOKUP(D1236,'[1]Proportionate Shares'!$D$23:$G$1400,2,FALSE)),"",VLOOKUP(D1236,'[1]Proportionate Shares'!$D$23:$G$1400,2,FALSE))</f>
        <v>201910</v>
      </c>
      <c r="F1236" s="33" t="str">
        <f>IF(ISNA(VLOOKUP(D1236,'[1]Proportionate Shares'!$D$23:$G$1400,3,FALSE)),"",VLOOKUP(D1236,'[1]Proportionate Shares'!$D$23:$G$1400,3,FALSE))</f>
        <v/>
      </c>
      <c r="G1236" s="34" t="str">
        <f>VLOOKUP(D1236,'[1]Employer information'!$A$3:$B$1390,2,FALSE)</f>
        <v>TATUM ISD</v>
      </c>
      <c r="H1236" s="36">
        <f>IF(ISNA(VLOOKUP(D1236,'[1]Proportionate Shares'!$D$23:$I$1377,6,FALSE)),0,VLOOKUP(D1236,'[1]Proportionate Shares'!$D$23:$I$1377,6,FALSE))</f>
        <v>8.9390921999999998E-5</v>
      </c>
      <c r="I1236" s="105">
        <f>VLOOKUP(D1236,'[1]Schedule of Pension Amounts LW'!$B$15:$E$1399,3,FALSE)</f>
        <v>5630386</v>
      </c>
      <c r="J1236" s="105">
        <f>-IF(ISNA(VLOOKUP(D1236,'[1]Combined Contribution Amounts'!$A$2:$K$1335,5,FALSE)),0,VLOOKUP(D1236,'[1]Combined Contribution Amounts'!$A$2:$K$1335,5,FALSE))</f>
        <v>-312879</v>
      </c>
      <c r="K1236" s="105">
        <f>-IF(ISNA(VLOOKUP(D1236,'[1]Combined Contribution Amounts'!$A$2:$K$1335,7,FALSE)),0,VLOOKUP(D1236,'[1]Combined Contribution Amounts'!$A$2:$K$1335,7,FALSE))+-IF(ISNA(VLOOKUP(D1236,'[1]Combined Contribution Amounts'!$A$2:$K$1335,8,FALSE)),0,VLOOKUP(D1236,'[1]Combined Contribution Amounts'!$A$2:$K$1335,8,FALSE))+-IF(ISNA(VLOOKUP(D1236,'[1]Combined Contribution Amounts'!$A$2:$K$1335,9,FALSE)),0,VLOOKUP(D1236,'[1]Combined Contribution Amounts'!$A$2:$K$1335,9,FALSE))</f>
        <v>0</v>
      </c>
      <c r="L1236" s="105">
        <f>VLOOKUP(D1236,'[1]Pension Expense Details'!$D$23:$S$1407,16,FALSE)</f>
        <v>319312</v>
      </c>
      <c r="M1236" s="105">
        <f>ROUND(('[1]68_InOutFlowsCurPrdAndPriorHist'!$F$28-'[1]68_InOutFlowsCurPrdAndPriorHist'!$F$31)*$H1236,0)-VLOOKUP(D1236,'[1]Pension Expense Details'!$D$23:$S$1407,12,FALSE)</f>
        <v>-74037</v>
      </c>
      <c r="N1236" s="105">
        <f>ROUND(('[1]68_InOutFlowsCurPrdAndPriorHist'!$F$29-'[1]68_InOutFlowsCurPrdAndPriorHist'!$F$32)*$H1236,0)-VLOOKUP(D1236,'[1]Pension Expense Details'!$D$23:$S$1407,13,FALSE)</f>
        <v>-559427</v>
      </c>
      <c r="O1236" s="105">
        <f>ROUND(('[1]68_InOutFlowsCurPrdAndPriorHist'!$F$30-'[1]68_InOutFlowsCurPrdAndPriorHist'!$F$33)*$H1236,0)-VLOOKUP(D1236,'[1]Pension Expense Details'!$D$23:$S$1407,14,FALSE)</f>
        <v>241914</v>
      </c>
      <c r="P1236" s="105">
        <f>ROUND((VLOOKUP(D1236,'[1]Schedule of Pension Amounts LW'!$B$15:$AC$1399,28,FALSE)-VLOOKUP(D1236,'[1]Schedule of Pension Amounts LW'!$B$15:$AC$1399,27,FALSE))*'[1]Schedule of Pension Amounts LW'!AD$4,0)+VLOOKUP(D1236,'[1]Schedule of Pension Amounts LW'!$B$15:$AH$1399,33,FALSE)-VLOOKUP(D1236,'[1]Pension Expense Details'!$D$23:$S$1407,15,FALSE)</f>
        <v>-598449</v>
      </c>
      <c r="Q1236" s="98">
        <f t="shared" si="78"/>
        <v>4646820</v>
      </c>
      <c r="R1236" s="98">
        <f>ROUND('[1]68_InOutFlowsCurPrdAndPrior'!$D$32*IF(ISNA(VLOOKUP(D1236,'[1]Proportionate Shares'!$D$23:$I$1359,6,FALSE)),0,VLOOKUP(D1236,'[1]Proportionate Shares'!$D$23:$I$1359,6,FALSE)),0)</f>
        <v>19521</v>
      </c>
      <c r="S1236" s="98">
        <f>ROUND('[1]68_InOutFlowsCurPrdAndPrior'!$D$33*IF(ISNA(VLOOKUP(D1236,'[1]Proportionate Shares'!$D$23:$I$1359,6,FALSE)),0,VLOOKUP(D1236,'[1]Proportionate Shares'!$D$23:$I$1359,6,FALSE)),0)</f>
        <v>1441672</v>
      </c>
      <c r="T1236" s="98">
        <f>ROUND('[1]68_InOutFlowsCurPrdAndPrior'!$D$35*IF(ISNA(VLOOKUP(D1236,'[1]Proportionate Shares'!$D$23:$I$1359,6,FALSE)),0,VLOOKUP(D1236,'[1]Proportionate Shares'!$D$23:$I$1359,6,FALSE)),0)</f>
        <v>279368</v>
      </c>
      <c r="U1236" s="98">
        <f>VLOOKUP(D1236,'[1]Schedule of Pension Amounts LW'!$B$15:$AS$1399,36,FALSE)</f>
        <v>261969</v>
      </c>
      <c r="V1236" s="99">
        <f t="shared" si="79"/>
        <v>2002530</v>
      </c>
      <c r="W1236" s="98">
        <f>ROUND('[1]68_InOutFlowsCurPrdAndPrior'!$F$32*IF(ISNA(VLOOKUP(D1236,'[1]Proportionate Shares'!$D$23:$I$1359,6,FALSE)),0,VLOOKUP(D1236,'[1]Proportionate Shares'!$D$23:$I$1359,6,FALSE)),0)</f>
        <v>161345</v>
      </c>
      <c r="X1236" s="98">
        <f>ROUND('[1]68_InOutFlowsCurPrdAndPrior'!$F$33*IF(ISNA(VLOOKUP(D1236,'[1]Proportionate Shares'!$D$23:$I$1359,6,FALSE)),0,VLOOKUP(D1236,'[1]Proportionate Shares'!$D$23:$I$1359,6,FALSE)),0)</f>
        <v>595767</v>
      </c>
      <c r="Y1236" s="98">
        <f>ROUND('[1]68_InOutFlowsCurPrdAndPrior'!$F$35*IF(ISNA(VLOOKUP(D1236,'[1]Proportionate Shares'!$D$23:$I$1359,6,FALSE)),0,VLOOKUP(D1236,'[1]Proportionate Shares'!$D$23:$I$1359,6,FALSE)),0)</f>
        <v>232709</v>
      </c>
      <c r="Z1236" s="98">
        <f>-VLOOKUP(D1236,'[1]Schedule of Pension Amounts LW'!$B$15:$AS$1399,37,FALSE)</f>
        <v>438304</v>
      </c>
      <c r="AA1236" s="99">
        <f t="shared" si="80"/>
        <v>1428125</v>
      </c>
      <c r="AB1236" s="72">
        <f>VLOOKUP(D1236,'[1]Pension Expense Details'!$D$22:$S$1407,16,FALSE)</f>
        <v>319312</v>
      </c>
      <c r="AC1236" s="72">
        <f t="shared" si="81"/>
        <v>548549</v>
      </c>
      <c r="AD1236" s="72">
        <f>VLOOKUP(D1236,'[1]Schedule of Pension Amounts LW'!$B$15:$W$1399,22,FALSE)</f>
        <v>867861</v>
      </c>
    </row>
    <row r="1237" spans="1:30" x14ac:dyDescent="0.3">
      <c r="A1237" s="104"/>
      <c r="B1237" s="33"/>
      <c r="C1237" s="33" t="str">
        <f>VLOOKUP(D1237,'[1]Employer information'!$I$3:$J$1391,2,FALSE)</f>
        <v xml:space="preserve">Public Education                                  </v>
      </c>
      <c r="D1237" s="33" t="str">
        <f>'[1]Schedule of Pension Amounts LW'!B1230</f>
        <v>1211</v>
      </c>
      <c r="E1237" s="33" t="str">
        <f>IF(ISNA(VLOOKUP(D1237,'[1]Proportionate Shares'!$D$23:$G$1400,2,FALSE)),"",VLOOKUP(D1237,'[1]Proportionate Shares'!$D$23:$G$1400,2,FALSE))</f>
        <v>246911</v>
      </c>
      <c r="F1237" s="33" t="str">
        <f>IF(ISNA(VLOOKUP(D1237,'[1]Proportionate Shares'!$D$23:$G$1400,3,FALSE)),"",VLOOKUP(D1237,'[1]Proportionate Shares'!$D$23:$G$1400,3,FALSE))</f>
        <v/>
      </c>
      <c r="G1237" s="34" t="str">
        <f>VLOOKUP(D1237,'[1]Employer information'!$A$3:$B$1390,2,FALSE)</f>
        <v>TAYLOR ISD</v>
      </c>
      <c r="H1237" s="36">
        <f>IF(ISNA(VLOOKUP(D1237,'[1]Proportionate Shares'!$D$23:$I$1377,6,FALSE)),0,VLOOKUP(D1237,'[1]Proportionate Shares'!$D$23:$I$1377,6,FALSE))</f>
        <v>1.8052435500000001E-4</v>
      </c>
      <c r="I1237" s="105">
        <f>VLOOKUP(D1237,'[1]Schedule of Pension Amounts LW'!$B$15:$E$1399,3,FALSE)</f>
        <v>10450187</v>
      </c>
      <c r="J1237" s="105">
        <f>-IF(ISNA(VLOOKUP(D1237,'[1]Combined Contribution Amounts'!$A$2:$K$1335,5,FALSE)),0,VLOOKUP(D1237,'[1]Combined Contribution Amounts'!$A$2:$K$1335,5,FALSE))</f>
        <v>-631857</v>
      </c>
      <c r="K1237" s="105">
        <f>-IF(ISNA(VLOOKUP(D1237,'[1]Combined Contribution Amounts'!$A$2:$K$1335,7,FALSE)),0,VLOOKUP(D1237,'[1]Combined Contribution Amounts'!$A$2:$K$1335,7,FALSE))+-IF(ISNA(VLOOKUP(D1237,'[1]Combined Contribution Amounts'!$A$2:$K$1335,8,FALSE)),0,VLOOKUP(D1237,'[1]Combined Contribution Amounts'!$A$2:$K$1335,8,FALSE))+-IF(ISNA(VLOOKUP(D1237,'[1]Combined Contribution Amounts'!$A$2:$K$1335,9,FALSE)),0,VLOOKUP(D1237,'[1]Combined Contribution Amounts'!$A$2:$K$1335,9,FALSE))</f>
        <v>0</v>
      </c>
      <c r="L1237" s="105">
        <f>VLOOKUP(D1237,'[1]Pension Expense Details'!$D$23:$S$1407,16,FALSE)</f>
        <v>789504</v>
      </c>
      <c r="M1237" s="105">
        <f>ROUND(('[1]68_InOutFlowsCurPrdAndPriorHist'!$F$28-'[1]68_InOutFlowsCurPrdAndPriorHist'!$F$31)*$H1237,0)-VLOOKUP(D1237,'[1]Pension Expense Details'!$D$23:$S$1407,12,FALSE)</f>
        <v>-149517</v>
      </c>
      <c r="N1237" s="105">
        <f>ROUND(('[1]68_InOutFlowsCurPrdAndPriorHist'!$F$29-'[1]68_InOutFlowsCurPrdAndPriorHist'!$F$32)*$H1237,0)-VLOOKUP(D1237,'[1]Pension Expense Details'!$D$23:$S$1407,13,FALSE)</f>
        <v>-1129759</v>
      </c>
      <c r="O1237" s="105">
        <f>ROUND(('[1]68_InOutFlowsCurPrdAndPriorHist'!$F$30-'[1]68_InOutFlowsCurPrdAndPriorHist'!$F$33)*$H1237,0)-VLOOKUP(D1237,'[1]Pension Expense Details'!$D$23:$S$1407,14,FALSE)</f>
        <v>488542</v>
      </c>
      <c r="P1237" s="105">
        <f>ROUND((VLOOKUP(D1237,'[1]Schedule of Pension Amounts LW'!$B$15:$AC$1399,28,FALSE)-VLOOKUP(D1237,'[1]Schedule of Pension Amounts LW'!$B$15:$AC$1399,27,FALSE))*'[1]Schedule of Pension Amounts LW'!AD$4,0)+VLOOKUP(D1237,'[1]Schedule of Pension Amounts LW'!$B$15:$AH$1399,33,FALSE)-VLOOKUP(D1237,'[1]Pension Expense Details'!$D$23:$S$1407,15,FALSE)</f>
        <v>-432880</v>
      </c>
      <c r="Q1237" s="98">
        <f t="shared" si="78"/>
        <v>9384220</v>
      </c>
      <c r="R1237" s="98">
        <f>ROUND('[1]68_InOutFlowsCurPrdAndPrior'!$D$32*IF(ISNA(VLOOKUP(D1237,'[1]Proportionate Shares'!$D$23:$I$1359,6,FALSE)),0,VLOOKUP(D1237,'[1]Proportionate Shares'!$D$23:$I$1359,6,FALSE)),0)</f>
        <v>39422</v>
      </c>
      <c r="S1237" s="98">
        <f>ROUND('[1]68_InOutFlowsCurPrdAndPrior'!$D$33*IF(ISNA(VLOOKUP(D1237,'[1]Proportionate Shares'!$D$23:$I$1359,6,FALSE)),0,VLOOKUP(D1237,'[1]Proportionate Shares'!$D$23:$I$1359,6,FALSE)),0)</f>
        <v>2911446</v>
      </c>
      <c r="T1237" s="98">
        <f>ROUND('[1]68_InOutFlowsCurPrdAndPrior'!$D$35*IF(ISNA(VLOOKUP(D1237,'[1]Proportionate Shares'!$D$23:$I$1359,6,FALSE)),0,VLOOKUP(D1237,'[1]Proportionate Shares'!$D$23:$I$1359,6,FALSE)),0)</f>
        <v>564182</v>
      </c>
      <c r="U1237" s="98">
        <f>VLOOKUP(D1237,'[1]Schedule of Pension Amounts LW'!$B$15:$AS$1399,36,FALSE)</f>
        <v>463456</v>
      </c>
      <c r="V1237" s="99">
        <f t="shared" si="79"/>
        <v>3978506</v>
      </c>
      <c r="W1237" s="98">
        <f>ROUND('[1]68_InOutFlowsCurPrdAndPrior'!$F$32*IF(ISNA(VLOOKUP(D1237,'[1]Proportionate Shares'!$D$23:$I$1359,6,FALSE)),0,VLOOKUP(D1237,'[1]Proportionate Shares'!$D$23:$I$1359,6,FALSE)),0)</f>
        <v>325835</v>
      </c>
      <c r="X1237" s="98">
        <f>ROUND('[1]68_InOutFlowsCurPrdAndPrior'!$F$33*IF(ISNA(VLOOKUP(D1237,'[1]Proportionate Shares'!$D$23:$I$1359,6,FALSE)),0,VLOOKUP(D1237,'[1]Proportionate Shares'!$D$23:$I$1359,6,FALSE)),0)</f>
        <v>1203147</v>
      </c>
      <c r="Y1237" s="98">
        <f>ROUND('[1]68_InOutFlowsCurPrdAndPrior'!$F$35*IF(ISNA(VLOOKUP(D1237,'[1]Proportionate Shares'!$D$23:$I$1359,6,FALSE)),0,VLOOKUP(D1237,'[1]Proportionate Shares'!$D$23:$I$1359,6,FALSE)),0)</f>
        <v>469954</v>
      </c>
      <c r="Z1237" s="98">
        <f>-VLOOKUP(D1237,'[1]Schedule of Pension Amounts LW'!$B$15:$AS$1399,37,FALSE)</f>
        <v>421073</v>
      </c>
      <c r="AA1237" s="99">
        <f t="shared" si="80"/>
        <v>2420009</v>
      </c>
      <c r="AB1237" s="72">
        <f>VLOOKUP(D1237,'[1]Pension Expense Details'!$D$22:$S$1407,16,FALSE)</f>
        <v>789504</v>
      </c>
      <c r="AC1237" s="72">
        <f t="shared" si="81"/>
        <v>1000538</v>
      </c>
      <c r="AD1237" s="72">
        <f>VLOOKUP(D1237,'[1]Schedule of Pension Amounts LW'!$B$15:$W$1399,22,FALSE)</f>
        <v>1790042</v>
      </c>
    </row>
    <row r="1238" spans="1:30" x14ac:dyDescent="0.3">
      <c r="A1238" s="104"/>
      <c r="B1238" s="33"/>
      <c r="C1238" s="33" t="str">
        <f>VLOOKUP(D1238,'[1]Employer information'!$I$3:$J$1391,2,FALSE)</f>
        <v xml:space="preserve">Public Education                                  </v>
      </c>
      <c r="D1238" s="33" t="str">
        <f>'[1]Schedule of Pension Amounts LW'!B1231</f>
        <v>1212</v>
      </c>
      <c r="E1238" s="33" t="str">
        <f>IF(ISNA(VLOOKUP(D1238,'[1]Proportionate Shares'!$D$23:$G$1400,2,FALSE)),"",VLOOKUP(D1238,'[1]Proportionate Shares'!$D$23:$G$1400,2,FALSE))</f>
        <v>081904</v>
      </c>
      <c r="F1238" s="33" t="str">
        <f>IF(ISNA(VLOOKUP(D1238,'[1]Proportionate Shares'!$D$23:$G$1400,3,FALSE)),"",VLOOKUP(D1238,'[1]Proportionate Shares'!$D$23:$G$1400,3,FALSE))</f>
        <v/>
      </c>
      <c r="G1238" s="34" t="str">
        <f>VLOOKUP(D1238,'[1]Employer information'!$A$3:$B$1390,2,FALSE)</f>
        <v>TEAGUE ISD</v>
      </c>
      <c r="H1238" s="36">
        <f>IF(ISNA(VLOOKUP(D1238,'[1]Proportionate Shares'!$D$23:$I$1377,6,FALSE)),0,VLOOKUP(D1238,'[1]Proportionate Shares'!$D$23:$I$1377,6,FALSE))</f>
        <v>7.0617853999999994E-5</v>
      </c>
      <c r="I1238" s="105">
        <f>VLOOKUP(D1238,'[1]Schedule of Pension Amounts LW'!$B$15:$E$1399,3,FALSE)</f>
        <v>3812755</v>
      </c>
      <c r="J1238" s="105">
        <f>-IF(ISNA(VLOOKUP(D1238,'[1]Combined Contribution Amounts'!$A$2:$K$1335,5,FALSE)),0,VLOOKUP(D1238,'[1]Combined Contribution Amounts'!$A$2:$K$1335,5,FALSE))</f>
        <v>-247171</v>
      </c>
      <c r="K1238" s="105">
        <f>-IF(ISNA(VLOOKUP(D1238,'[1]Combined Contribution Amounts'!$A$2:$K$1335,7,FALSE)),0,VLOOKUP(D1238,'[1]Combined Contribution Amounts'!$A$2:$K$1335,7,FALSE))+-IF(ISNA(VLOOKUP(D1238,'[1]Combined Contribution Amounts'!$A$2:$K$1335,8,FALSE)),0,VLOOKUP(D1238,'[1]Combined Contribution Amounts'!$A$2:$K$1335,8,FALSE))+-IF(ISNA(VLOOKUP(D1238,'[1]Combined Contribution Amounts'!$A$2:$K$1335,9,FALSE)),0,VLOOKUP(D1238,'[1]Combined Contribution Amounts'!$A$2:$K$1335,9,FALSE))</f>
        <v>0</v>
      </c>
      <c r="L1238" s="105">
        <f>VLOOKUP(D1238,'[1]Pension Expense Details'!$D$23:$S$1407,16,FALSE)</f>
        <v>352089</v>
      </c>
      <c r="M1238" s="105">
        <f>ROUND(('[1]68_InOutFlowsCurPrdAndPriorHist'!$F$28-'[1]68_InOutFlowsCurPrdAndPriorHist'!$F$31)*$H1238,0)-VLOOKUP(D1238,'[1]Pension Expense Details'!$D$23:$S$1407,12,FALSE)</f>
        <v>-58489</v>
      </c>
      <c r="N1238" s="105">
        <f>ROUND(('[1]68_InOutFlowsCurPrdAndPriorHist'!$F$29-'[1]68_InOutFlowsCurPrdAndPriorHist'!$F$32)*$H1238,0)-VLOOKUP(D1238,'[1]Pension Expense Details'!$D$23:$S$1407,13,FALSE)</f>
        <v>-441941</v>
      </c>
      <c r="O1238" s="105">
        <f>ROUND(('[1]68_InOutFlowsCurPrdAndPriorHist'!$F$30-'[1]68_InOutFlowsCurPrdAndPriorHist'!$F$33)*$H1238,0)-VLOOKUP(D1238,'[1]Pension Expense Details'!$D$23:$S$1407,14,FALSE)</f>
        <v>191109</v>
      </c>
      <c r="P1238" s="105">
        <f>ROUND((VLOOKUP(D1238,'[1]Schedule of Pension Amounts LW'!$B$15:$AC$1399,28,FALSE)-VLOOKUP(D1238,'[1]Schedule of Pension Amounts LW'!$B$15:$AC$1399,27,FALSE))*'[1]Schedule of Pension Amounts LW'!AD$4,0)+VLOOKUP(D1238,'[1]Schedule of Pension Amounts LW'!$B$15:$AH$1399,33,FALSE)-VLOOKUP(D1238,'[1]Pension Expense Details'!$D$23:$S$1407,15,FALSE)</f>
        <v>62585</v>
      </c>
      <c r="Q1238" s="98">
        <f t="shared" ref="Q1238:Q1301" si="82">SUM(I1238:K1238,L1238:P1238)</f>
        <v>3670937</v>
      </c>
      <c r="R1238" s="98">
        <f>ROUND('[1]68_InOutFlowsCurPrdAndPrior'!$D$32*IF(ISNA(VLOOKUP(D1238,'[1]Proportionate Shares'!$D$23:$I$1359,6,FALSE)),0,VLOOKUP(D1238,'[1]Proportionate Shares'!$D$23:$I$1359,6,FALSE)),0)</f>
        <v>15421</v>
      </c>
      <c r="S1238" s="98">
        <f>ROUND('[1]68_InOutFlowsCurPrdAndPrior'!$D$33*IF(ISNA(VLOOKUP(D1238,'[1]Proportionate Shares'!$D$23:$I$1359,6,FALSE)),0,VLOOKUP(D1238,'[1]Proportionate Shares'!$D$23:$I$1359,6,FALSE)),0)</f>
        <v>1138905</v>
      </c>
      <c r="T1238" s="98">
        <f>ROUND('[1]68_InOutFlowsCurPrdAndPrior'!$D$35*IF(ISNA(VLOOKUP(D1238,'[1]Proportionate Shares'!$D$23:$I$1359,6,FALSE)),0,VLOOKUP(D1238,'[1]Proportionate Shares'!$D$23:$I$1359,6,FALSE)),0)</f>
        <v>220698</v>
      </c>
      <c r="U1238" s="98">
        <f>VLOOKUP(D1238,'[1]Schedule of Pension Amounts LW'!$B$15:$AS$1399,36,FALSE)</f>
        <v>365824</v>
      </c>
      <c r="V1238" s="99">
        <f t="shared" si="79"/>
        <v>1740848</v>
      </c>
      <c r="W1238" s="98">
        <f>ROUND('[1]68_InOutFlowsCurPrdAndPrior'!$F$32*IF(ISNA(VLOOKUP(D1238,'[1]Proportionate Shares'!$D$23:$I$1359,6,FALSE)),0,VLOOKUP(D1238,'[1]Proportionate Shares'!$D$23:$I$1359,6,FALSE)),0)</f>
        <v>127461</v>
      </c>
      <c r="X1238" s="98">
        <f>ROUND('[1]68_InOutFlowsCurPrdAndPrior'!$F$33*IF(ISNA(VLOOKUP(D1238,'[1]Proportionate Shares'!$D$23:$I$1359,6,FALSE)),0,VLOOKUP(D1238,'[1]Proportionate Shares'!$D$23:$I$1359,6,FALSE)),0)</f>
        <v>470649</v>
      </c>
      <c r="Y1238" s="98">
        <f>ROUND('[1]68_InOutFlowsCurPrdAndPrior'!$F$35*IF(ISNA(VLOOKUP(D1238,'[1]Proportionate Shares'!$D$23:$I$1359,6,FALSE)),0,VLOOKUP(D1238,'[1]Proportionate Shares'!$D$23:$I$1359,6,FALSE)),0)</f>
        <v>183837</v>
      </c>
      <c r="Z1238" s="98">
        <f>-VLOOKUP(D1238,'[1]Schedule of Pension Amounts LW'!$B$15:$AS$1399,37,FALSE)</f>
        <v>68030</v>
      </c>
      <c r="AA1238" s="99">
        <f t="shared" si="80"/>
        <v>849977</v>
      </c>
      <c r="AB1238" s="72">
        <f>VLOOKUP(D1238,'[1]Pension Expense Details'!$D$22:$S$1407,16,FALSE)</f>
        <v>352089</v>
      </c>
      <c r="AC1238" s="72">
        <f t="shared" si="81"/>
        <v>446628</v>
      </c>
      <c r="AD1238" s="72">
        <f>VLOOKUP(D1238,'[1]Schedule of Pension Amounts LW'!$B$15:$W$1399,22,FALSE)</f>
        <v>798717</v>
      </c>
    </row>
    <row r="1239" spans="1:30" x14ac:dyDescent="0.3">
      <c r="A1239" s="104"/>
      <c r="B1239" s="33"/>
      <c r="C1239" s="33" t="str">
        <f>VLOOKUP(D1239,'[1]Employer information'!$I$3:$J$1391,2,FALSE)</f>
        <v xml:space="preserve">Public Education                                  </v>
      </c>
      <c r="D1239" s="33" t="str">
        <f>'[1]Schedule of Pension Amounts LW'!B1232</f>
        <v>1215</v>
      </c>
      <c r="E1239" s="33" t="str">
        <f>IF(ISNA(VLOOKUP(D1239,'[1]Proportionate Shares'!$D$23:$G$1400,2,FALSE)),"",VLOOKUP(D1239,'[1]Proportionate Shares'!$D$23:$G$1400,2,FALSE))</f>
        <v>014909</v>
      </c>
      <c r="F1239" s="33" t="str">
        <f>IF(ISNA(VLOOKUP(D1239,'[1]Proportionate Shares'!$D$23:$G$1400,3,FALSE)),"",VLOOKUP(D1239,'[1]Proportionate Shares'!$D$23:$G$1400,3,FALSE))</f>
        <v/>
      </c>
      <c r="G1239" s="34" t="str">
        <f>VLOOKUP(D1239,'[1]Employer information'!$A$3:$B$1390,2,FALSE)</f>
        <v>TEMPLE ISD</v>
      </c>
      <c r="H1239" s="36">
        <f>IF(ISNA(VLOOKUP(D1239,'[1]Proportionate Shares'!$D$23:$I$1377,6,FALSE)),0,VLOOKUP(D1239,'[1]Proportionate Shares'!$D$23:$I$1377,6,FALSE))</f>
        <v>3.3275082699999999E-4</v>
      </c>
      <c r="I1239" s="105">
        <f>VLOOKUP(D1239,'[1]Schedule of Pension Amounts LW'!$B$15:$E$1399,3,FALSE)</f>
        <v>17340206</v>
      </c>
      <c r="J1239" s="105">
        <f>-IF(ISNA(VLOOKUP(D1239,'[1]Combined Contribution Amounts'!$A$2:$K$1335,5,FALSE)),0,VLOOKUP(D1239,'[1]Combined Contribution Amounts'!$A$2:$K$1335,5,FALSE))</f>
        <v>-1164668</v>
      </c>
      <c r="K1239" s="105">
        <f>-IF(ISNA(VLOOKUP(D1239,'[1]Combined Contribution Amounts'!$A$2:$K$1335,7,FALSE)),0,VLOOKUP(D1239,'[1]Combined Contribution Amounts'!$A$2:$K$1335,7,FALSE))+-IF(ISNA(VLOOKUP(D1239,'[1]Combined Contribution Amounts'!$A$2:$K$1335,8,FALSE)),0,VLOOKUP(D1239,'[1]Combined Contribution Amounts'!$A$2:$K$1335,8,FALSE))+-IF(ISNA(VLOOKUP(D1239,'[1]Combined Contribution Amounts'!$A$2:$K$1335,9,FALSE)),0,VLOOKUP(D1239,'[1]Combined Contribution Amounts'!$A$2:$K$1335,9,FALSE))</f>
        <v>0</v>
      </c>
      <c r="L1239" s="105">
        <f>VLOOKUP(D1239,'[1]Pension Expense Details'!$D$23:$S$1407,16,FALSE)</f>
        <v>1757353</v>
      </c>
      <c r="M1239" s="105">
        <f>ROUND(('[1]68_InOutFlowsCurPrdAndPriorHist'!$F$28-'[1]68_InOutFlowsCurPrdAndPriorHist'!$F$31)*$H1239,0)-VLOOKUP(D1239,'[1]Pension Expense Details'!$D$23:$S$1407,12,FALSE)</f>
        <v>-275597</v>
      </c>
      <c r="N1239" s="105">
        <f>ROUND(('[1]68_InOutFlowsCurPrdAndPriorHist'!$F$29-'[1]68_InOutFlowsCurPrdAndPriorHist'!$F$32)*$H1239,0)-VLOOKUP(D1239,'[1]Pension Expense Details'!$D$23:$S$1407,13,FALSE)</f>
        <v>-2082423</v>
      </c>
      <c r="O1239" s="105">
        <f>ROUND(('[1]68_InOutFlowsCurPrdAndPriorHist'!$F$30-'[1]68_InOutFlowsCurPrdAndPriorHist'!$F$33)*$H1239,0)-VLOOKUP(D1239,'[1]Pension Expense Details'!$D$23:$S$1407,14,FALSE)</f>
        <v>900504</v>
      </c>
      <c r="P1239" s="105">
        <f>ROUND((VLOOKUP(D1239,'[1]Schedule of Pension Amounts LW'!$B$15:$AC$1399,28,FALSE)-VLOOKUP(D1239,'[1]Schedule of Pension Amounts LW'!$B$15:$AC$1399,27,FALSE))*'[1]Schedule of Pension Amounts LW'!AD$4,0)+VLOOKUP(D1239,'[1]Schedule of Pension Amounts LW'!$B$15:$AH$1399,33,FALSE)-VLOOKUP(D1239,'[1]Pension Expense Details'!$D$23:$S$1407,15,FALSE)</f>
        <v>822053</v>
      </c>
      <c r="Q1239" s="98">
        <f t="shared" si="82"/>
        <v>17297428</v>
      </c>
      <c r="R1239" s="98">
        <f>ROUND('[1]68_InOutFlowsCurPrdAndPrior'!$D$32*IF(ISNA(VLOOKUP(D1239,'[1]Proportionate Shares'!$D$23:$I$1359,6,FALSE)),0,VLOOKUP(D1239,'[1]Proportionate Shares'!$D$23:$I$1359,6,FALSE)),0)</f>
        <v>72665</v>
      </c>
      <c r="S1239" s="98">
        <f>ROUND('[1]68_InOutFlowsCurPrdAndPrior'!$D$33*IF(ISNA(VLOOKUP(D1239,'[1]Proportionate Shares'!$D$23:$I$1359,6,FALSE)),0,VLOOKUP(D1239,'[1]Proportionate Shares'!$D$23:$I$1359,6,FALSE)),0)</f>
        <v>5366512</v>
      </c>
      <c r="T1239" s="98">
        <f>ROUND('[1]68_InOutFlowsCurPrdAndPrior'!$D$35*IF(ISNA(VLOOKUP(D1239,'[1]Proportionate Shares'!$D$23:$I$1359,6,FALSE)),0,VLOOKUP(D1239,'[1]Proportionate Shares'!$D$23:$I$1359,6,FALSE)),0)</f>
        <v>1039927</v>
      </c>
      <c r="U1239" s="98">
        <f>VLOOKUP(D1239,'[1]Schedule of Pension Amounts LW'!$B$15:$AS$1399,36,FALSE)</f>
        <v>2429816</v>
      </c>
      <c r="V1239" s="99">
        <f t="shared" ref="V1239:V1302" si="83">SUM(R1239:U1239)</f>
        <v>8908920</v>
      </c>
      <c r="W1239" s="98">
        <f>ROUND('[1]68_InOutFlowsCurPrdAndPrior'!$F$32*IF(ISNA(VLOOKUP(D1239,'[1]Proportionate Shares'!$D$23:$I$1359,6,FALSE)),0,VLOOKUP(D1239,'[1]Proportionate Shares'!$D$23:$I$1359,6,FALSE)),0)</f>
        <v>600594</v>
      </c>
      <c r="X1239" s="98">
        <f>ROUND('[1]68_InOutFlowsCurPrdAndPrior'!$F$33*IF(ISNA(VLOOKUP(D1239,'[1]Proportionate Shares'!$D$23:$I$1359,6,FALSE)),0,VLOOKUP(D1239,'[1]Proportionate Shares'!$D$23:$I$1359,6,FALSE)),0)</f>
        <v>2217697</v>
      </c>
      <c r="Y1239" s="98">
        <f>ROUND('[1]68_InOutFlowsCurPrdAndPrior'!$F$35*IF(ISNA(VLOOKUP(D1239,'[1]Proportionate Shares'!$D$23:$I$1359,6,FALSE)),0,VLOOKUP(D1239,'[1]Proportionate Shares'!$D$23:$I$1359,6,FALSE)),0)</f>
        <v>866241</v>
      </c>
      <c r="Z1239" s="98">
        <f>-VLOOKUP(D1239,'[1]Schedule of Pension Amounts LW'!$B$15:$AS$1399,37,FALSE)</f>
        <v>3616702</v>
      </c>
      <c r="AA1239" s="99">
        <f t="shared" ref="AA1239:AA1302" si="84">SUM(W1239:Z1239)</f>
        <v>7301234</v>
      </c>
      <c r="AB1239" s="72">
        <f>VLOOKUP(D1239,'[1]Pension Expense Details'!$D$22:$S$1407,16,FALSE)</f>
        <v>1757353</v>
      </c>
      <c r="AC1239" s="72">
        <f t="shared" si="81"/>
        <v>1263407</v>
      </c>
      <c r="AD1239" s="72">
        <f>VLOOKUP(D1239,'[1]Schedule of Pension Amounts LW'!$B$15:$W$1399,22,FALSE)</f>
        <v>3020760</v>
      </c>
    </row>
    <row r="1240" spans="1:30" x14ac:dyDescent="0.3">
      <c r="A1240" s="104"/>
      <c r="B1240" s="33"/>
      <c r="C1240" s="33" t="str">
        <f>VLOOKUP(D1240,'[1]Employer information'!$I$3:$J$1391,2,FALSE)</f>
        <v xml:space="preserve">Public Education                                  </v>
      </c>
      <c r="D1240" s="33" t="str">
        <f>'[1]Schedule of Pension Amounts LW'!B1233</f>
        <v>1216</v>
      </c>
      <c r="E1240" s="33" t="str">
        <f>IF(ISNA(VLOOKUP(D1240,'[1]Proportionate Shares'!$D$23:$G$1400,2,FALSE)),"",VLOOKUP(D1240,'[1]Proportionate Shares'!$D$23:$G$1400,2,FALSE))</f>
        <v>210904</v>
      </c>
      <c r="F1240" s="33" t="str">
        <f>IF(ISNA(VLOOKUP(D1240,'[1]Proportionate Shares'!$D$23:$G$1400,3,FALSE)),"",VLOOKUP(D1240,'[1]Proportionate Shares'!$D$23:$G$1400,3,FALSE))</f>
        <v/>
      </c>
      <c r="G1240" s="34" t="str">
        <f>VLOOKUP(D1240,'[1]Employer information'!$A$3:$B$1390,2,FALSE)</f>
        <v>TENAHA ISD</v>
      </c>
      <c r="H1240" s="36">
        <f>IF(ISNA(VLOOKUP(D1240,'[1]Proportionate Shares'!$D$23:$I$1377,6,FALSE)),0,VLOOKUP(D1240,'[1]Proportionate Shares'!$D$23:$I$1377,6,FALSE))</f>
        <v>3.9103510999999999E-5</v>
      </c>
      <c r="I1240" s="105">
        <f>VLOOKUP(D1240,'[1]Schedule of Pension Amounts LW'!$B$15:$E$1399,3,FALSE)</f>
        <v>2208872</v>
      </c>
      <c r="J1240" s="105">
        <f>-IF(ISNA(VLOOKUP(D1240,'[1]Combined Contribution Amounts'!$A$2:$K$1335,5,FALSE)),0,VLOOKUP(D1240,'[1]Combined Contribution Amounts'!$A$2:$K$1335,5,FALSE))</f>
        <v>-136867</v>
      </c>
      <c r="K1240" s="105">
        <f>-IF(ISNA(VLOOKUP(D1240,'[1]Combined Contribution Amounts'!$A$2:$K$1335,7,FALSE)),0,VLOOKUP(D1240,'[1]Combined Contribution Amounts'!$A$2:$K$1335,7,FALSE))+-IF(ISNA(VLOOKUP(D1240,'[1]Combined Contribution Amounts'!$A$2:$K$1335,8,FALSE)),0,VLOOKUP(D1240,'[1]Combined Contribution Amounts'!$A$2:$K$1335,8,FALSE))+-IF(ISNA(VLOOKUP(D1240,'[1]Combined Contribution Amounts'!$A$2:$K$1335,9,FALSE)),0,VLOOKUP(D1240,'[1]Combined Contribution Amounts'!$A$2:$K$1335,9,FALSE))</f>
        <v>0</v>
      </c>
      <c r="L1240" s="105">
        <f>VLOOKUP(D1240,'[1]Pension Expense Details'!$D$23:$S$1407,16,FALSE)</f>
        <v>179621</v>
      </c>
      <c r="M1240" s="105">
        <f>ROUND(('[1]68_InOutFlowsCurPrdAndPriorHist'!$F$28-'[1]68_InOutFlowsCurPrdAndPriorHist'!$F$31)*$H1240,0)-VLOOKUP(D1240,'[1]Pension Expense Details'!$D$23:$S$1407,12,FALSE)</f>
        <v>-32387</v>
      </c>
      <c r="N1240" s="105">
        <f>ROUND(('[1]68_InOutFlowsCurPrdAndPriorHist'!$F$29-'[1]68_InOutFlowsCurPrdAndPriorHist'!$F$32)*$H1240,0)-VLOOKUP(D1240,'[1]Pension Expense Details'!$D$23:$S$1407,13,FALSE)</f>
        <v>-244717</v>
      </c>
      <c r="O1240" s="105">
        <f>ROUND(('[1]68_InOutFlowsCurPrdAndPriorHist'!$F$30-'[1]68_InOutFlowsCurPrdAndPriorHist'!$F$33)*$H1240,0)-VLOOKUP(D1240,'[1]Pension Expense Details'!$D$23:$S$1407,14,FALSE)</f>
        <v>105823</v>
      </c>
      <c r="P1240" s="105">
        <f>ROUND((VLOOKUP(D1240,'[1]Schedule of Pension Amounts LW'!$B$15:$AC$1399,28,FALSE)-VLOOKUP(D1240,'[1]Schedule of Pension Amounts LW'!$B$15:$AC$1399,27,FALSE))*'[1]Schedule of Pension Amounts LW'!AD$4,0)+VLOOKUP(D1240,'[1]Schedule of Pension Amounts LW'!$B$15:$AH$1399,33,FALSE)-VLOOKUP(D1240,'[1]Pension Expense Details'!$D$23:$S$1407,15,FALSE)</f>
        <v>-47622</v>
      </c>
      <c r="Q1240" s="98">
        <f t="shared" si="82"/>
        <v>2032723</v>
      </c>
      <c r="R1240" s="98">
        <f>ROUND('[1]68_InOutFlowsCurPrdAndPrior'!$D$32*IF(ISNA(VLOOKUP(D1240,'[1]Proportionate Shares'!$D$23:$I$1359,6,FALSE)),0,VLOOKUP(D1240,'[1]Proportionate Shares'!$D$23:$I$1359,6,FALSE)),0)</f>
        <v>8539</v>
      </c>
      <c r="S1240" s="98">
        <f>ROUND('[1]68_InOutFlowsCurPrdAndPrior'!$D$33*IF(ISNA(VLOOKUP(D1240,'[1]Proportionate Shares'!$D$23:$I$1359,6,FALSE)),0,VLOOKUP(D1240,'[1]Proportionate Shares'!$D$23:$I$1359,6,FALSE)),0)</f>
        <v>630650</v>
      </c>
      <c r="T1240" s="98">
        <f>ROUND('[1]68_InOutFlowsCurPrdAndPrior'!$D$35*IF(ISNA(VLOOKUP(D1240,'[1]Proportionate Shares'!$D$23:$I$1359,6,FALSE)),0,VLOOKUP(D1240,'[1]Proportionate Shares'!$D$23:$I$1359,6,FALSE)),0)</f>
        <v>122208</v>
      </c>
      <c r="U1240" s="98">
        <f>VLOOKUP(D1240,'[1]Schedule of Pension Amounts LW'!$B$15:$AS$1399,36,FALSE)</f>
        <v>91073</v>
      </c>
      <c r="V1240" s="99">
        <f t="shared" si="83"/>
        <v>852470</v>
      </c>
      <c r="W1240" s="98">
        <f>ROUND('[1]68_InOutFlowsCurPrdAndPrior'!$F$32*IF(ISNA(VLOOKUP(D1240,'[1]Proportionate Shares'!$D$23:$I$1359,6,FALSE)),0,VLOOKUP(D1240,'[1]Proportionate Shares'!$D$23:$I$1359,6,FALSE)),0)</f>
        <v>70579</v>
      </c>
      <c r="X1240" s="98">
        <f>ROUND('[1]68_InOutFlowsCurPrdAndPrior'!$F$33*IF(ISNA(VLOOKUP(D1240,'[1]Proportionate Shares'!$D$23:$I$1359,6,FALSE)),0,VLOOKUP(D1240,'[1]Proportionate Shares'!$D$23:$I$1359,6,FALSE)),0)</f>
        <v>260615</v>
      </c>
      <c r="Y1240" s="98">
        <f>ROUND('[1]68_InOutFlowsCurPrdAndPrior'!$F$35*IF(ISNA(VLOOKUP(D1240,'[1]Proportionate Shares'!$D$23:$I$1359,6,FALSE)),0,VLOOKUP(D1240,'[1]Proportionate Shares'!$D$23:$I$1359,6,FALSE)),0)</f>
        <v>101797</v>
      </c>
      <c r="Z1240" s="98">
        <f>-VLOOKUP(D1240,'[1]Schedule of Pension Amounts LW'!$B$15:$AS$1399,37,FALSE)</f>
        <v>148169</v>
      </c>
      <c r="AA1240" s="99">
        <f t="shared" si="84"/>
        <v>581160</v>
      </c>
      <c r="AB1240" s="72">
        <f>VLOOKUP(D1240,'[1]Pension Expense Details'!$D$22:$S$1407,16,FALSE)</f>
        <v>179621</v>
      </c>
      <c r="AC1240" s="72">
        <f t="shared" ref="AC1240:AC1303" si="85">AD1240-AB1240</f>
        <v>193894</v>
      </c>
      <c r="AD1240" s="72">
        <f>VLOOKUP(D1240,'[1]Schedule of Pension Amounts LW'!$B$15:$W$1399,22,FALSE)</f>
        <v>373515</v>
      </c>
    </row>
    <row r="1241" spans="1:30" x14ac:dyDescent="0.3">
      <c r="A1241" s="104"/>
      <c r="B1241" s="33"/>
      <c r="C1241" s="33" t="str">
        <f>VLOOKUP(D1241,'[1]Employer information'!$I$3:$J$1391,2,FALSE)</f>
        <v xml:space="preserve">Public Education                                  </v>
      </c>
      <c r="D1241" s="33" t="str">
        <f>'[1]Schedule of Pension Amounts LW'!B1234</f>
        <v>1967</v>
      </c>
      <c r="E1241" s="33" t="str">
        <f>IF(ISNA(VLOOKUP(D1241,'[1]Proportionate Shares'!$D$23:$G$1400,2,FALSE)),"",VLOOKUP(D1241,'[1]Proportionate Shares'!$D$23:$G$1400,2,FALSE))</f>
        <v>022004</v>
      </c>
      <c r="F1241" s="33" t="str">
        <f>IF(ISNA(VLOOKUP(D1241,'[1]Proportionate Shares'!$D$23:$G$1400,3,FALSE)),"",VLOOKUP(D1241,'[1]Proportionate Shares'!$D$23:$G$1400,3,FALSE))</f>
        <v/>
      </c>
      <c r="G1241" s="34" t="str">
        <f>VLOOKUP(D1241,'[1]Employer information'!$A$3:$B$1390,2,FALSE)</f>
        <v>TERLINGUA CSD</v>
      </c>
      <c r="H1241" s="36">
        <f>IF(ISNA(VLOOKUP(D1241,'[1]Proportionate Shares'!$D$23:$I$1377,6,FALSE)),0,VLOOKUP(D1241,'[1]Proportionate Shares'!$D$23:$I$1377,6,FALSE))</f>
        <v>5.6046639999999997E-6</v>
      </c>
      <c r="I1241" s="105">
        <f>VLOOKUP(D1241,'[1]Schedule of Pension Amounts LW'!$B$15:$E$1399,3,FALSE)</f>
        <v>330851</v>
      </c>
      <c r="J1241" s="105">
        <f>-IF(ISNA(VLOOKUP(D1241,'[1]Combined Contribution Amounts'!$A$2:$K$1335,5,FALSE)),0,VLOOKUP(D1241,'[1]Combined Contribution Amounts'!$A$2:$K$1335,5,FALSE))</f>
        <v>-19617</v>
      </c>
      <c r="K1241" s="105">
        <f>-IF(ISNA(VLOOKUP(D1241,'[1]Combined Contribution Amounts'!$A$2:$K$1335,7,FALSE)),0,VLOOKUP(D1241,'[1]Combined Contribution Amounts'!$A$2:$K$1335,7,FALSE))+-IF(ISNA(VLOOKUP(D1241,'[1]Combined Contribution Amounts'!$A$2:$K$1335,8,FALSE)),0,VLOOKUP(D1241,'[1]Combined Contribution Amounts'!$A$2:$K$1335,8,FALSE))+-IF(ISNA(VLOOKUP(D1241,'[1]Combined Contribution Amounts'!$A$2:$K$1335,9,FALSE)),0,VLOOKUP(D1241,'[1]Combined Contribution Amounts'!$A$2:$K$1335,9,FALSE))</f>
        <v>0</v>
      </c>
      <c r="L1241" s="105">
        <f>VLOOKUP(D1241,'[1]Pension Expense Details'!$D$23:$S$1407,16,FALSE)</f>
        <v>23505</v>
      </c>
      <c r="M1241" s="105">
        <f>ROUND(('[1]68_InOutFlowsCurPrdAndPriorHist'!$F$28-'[1]68_InOutFlowsCurPrdAndPriorHist'!$F$31)*$H1241,0)-VLOOKUP(D1241,'[1]Pension Expense Details'!$D$23:$S$1407,12,FALSE)</f>
        <v>-4642</v>
      </c>
      <c r="N1241" s="105">
        <f>ROUND(('[1]68_InOutFlowsCurPrdAndPriorHist'!$F$29-'[1]68_InOutFlowsCurPrdAndPriorHist'!$F$32)*$H1241,0)-VLOOKUP(D1241,'[1]Pension Expense Details'!$D$23:$S$1407,13,FALSE)</f>
        <v>-35075</v>
      </c>
      <c r="O1241" s="105">
        <f>ROUND(('[1]68_InOutFlowsCurPrdAndPriorHist'!$F$30-'[1]68_InOutFlowsCurPrdAndPriorHist'!$F$33)*$H1241,0)-VLOOKUP(D1241,'[1]Pension Expense Details'!$D$23:$S$1407,14,FALSE)</f>
        <v>15167</v>
      </c>
      <c r="P1241" s="105">
        <f>ROUND((VLOOKUP(D1241,'[1]Schedule of Pension Amounts LW'!$B$15:$AC$1399,28,FALSE)-VLOOKUP(D1241,'[1]Schedule of Pension Amounts LW'!$B$15:$AC$1399,27,FALSE))*'[1]Schedule of Pension Amounts LW'!AD$4,0)+VLOOKUP(D1241,'[1]Schedule of Pension Amounts LW'!$B$15:$AH$1399,33,FALSE)-VLOOKUP(D1241,'[1]Pension Expense Details'!$D$23:$S$1407,15,FALSE)</f>
        <v>-18841</v>
      </c>
      <c r="Q1241" s="98">
        <f t="shared" si="82"/>
        <v>291348</v>
      </c>
      <c r="R1241" s="98">
        <f>ROUND('[1]68_InOutFlowsCurPrdAndPrior'!$D$32*IF(ISNA(VLOOKUP(D1241,'[1]Proportionate Shares'!$D$23:$I$1359,6,FALSE)),0,VLOOKUP(D1241,'[1]Proportionate Shares'!$D$23:$I$1359,6,FALSE)),0)</f>
        <v>1224</v>
      </c>
      <c r="S1241" s="98">
        <f>ROUND('[1]68_InOutFlowsCurPrdAndPrior'!$D$33*IF(ISNA(VLOOKUP(D1241,'[1]Proportionate Shares'!$D$23:$I$1359,6,FALSE)),0,VLOOKUP(D1241,'[1]Proportionate Shares'!$D$23:$I$1359,6,FALSE)),0)</f>
        <v>90390</v>
      </c>
      <c r="T1241" s="98">
        <f>ROUND('[1]68_InOutFlowsCurPrdAndPrior'!$D$35*IF(ISNA(VLOOKUP(D1241,'[1]Proportionate Shares'!$D$23:$I$1359,6,FALSE)),0,VLOOKUP(D1241,'[1]Proportionate Shares'!$D$23:$I$1359,6,FALSE)),0)</f>
        <v>17516</v>
      </c>
      <c r="U1241" s="98">
        <f>VLOOKUP(D1241,'[1]Schedule of Pension Amounts LW'!$B$15:$AS$1399,36,FALSE)</f>
        <v>43982</v>
      </c>
      <c r="V1241" s="99">
        <f t="shared" si="83"/>
        <v>153112</v>
      </c>
      <c r="W1241" s="98">
        <f>ROUND('[1]68_InOutFlowsCurPrdAndPrior'!$F$32*IF(ISNA(VLOOKUP(D1241,'[1]Proportionate Shares'!$D$23:$I$1359,6,FALSE)),0,VLOOKUP(D1241,'[1]Proportionate Shares'!$D$23:$I$1359,6,FALSE)),0)</f>
        <v>10116</v>
      </c>
      <c r="X1241" s="98">
        <f>ROUND('[1]68_InOutFlowsCurPrdAndPrior'!$F$33*IF(ISNA(VLOOKUP(D1241,'[1]Proportionate Shares'!$D$23:$I$1359,6,FALSE)),0,VLOOKUP(D1241,'[1]Proportionate Shares'!$D$23:$I$1359,6,FALSE)),0)</f>
        <v>37354</v>
      </c>
      <c r="Y1241" s="98">
        <f>ROUND('[1]68_InOutFlowsCurPrdAndPrior'!$F$35*IF(ISNA(VLOOKUP(D1241,'[1]Proportionate Shares'!$D$23:$I$1359,6,FALSE)),0,VLOOKUP(D1241,'[1]Proportionate Shares'!$D$23:$I$1359,6,FALSE)),0)</f>
        <v>14590</v>
      </c>
      <c r="Z1241" s="98">
        <f>-VLOOKUP(D1241,'[1]Schedule of Pension Amounts LW'!$B$15:$AS$1399,37,FALSE)</f>
        <v>17511</v>
      </c>
      <c r="AA1241" s="99">
        <f t="shared" si="84"/>
        <v>79571</v>
      </c>
      <c r="AB1241" s="72">
        <f>VLOOKUP(D1241,'[1]Pension Expense Details'!$D$22:$S$1407,16,FALSE)</f>
        <v>23505</v>
      </c>
      <c r="AC1241" s="72">
        <f t="shared" si="85"/>
        <v>36915</v>
      </c>
      <c r="AD1241" s="72">
        <f>VLOOKUP(D1241,'[1]Schedule of Pension Amounts LW'!$B$15:$W$1399,22,FALSE)</f>
        <v>60420</v>
      </c>
    </row>
    <row r="1242" spans="1:30" x14ac:dyDescent="0.3">
      <c r="A1242" s="104"/>
      <c r="B1242" s="33"/>
      <c r="C1242" s="33" t="str">
        <f>VLOOKUP(D1242,'[1]Employer information'!$I$3:$J$1391,2,FALSE)</f>
        <v xml:space="preserve">Public Education                                  </v>
      </c>
      <c r="D1242" s="33" t="str">
        <f>'[1]Schedule of Pension Amounts LW'!B1235</f>
        <v>1667</v>
      </c>
      <c r="E1242" s="33" t="str">
        <f>IF(ISNA(VLOOKUP(D1242,'[1]Proportionate Shares'!$D$23:$G$1400,2,FALSE)),"",VLOOKUP(D1242,'[1]Proportionate Shares'!$D$23:$G$1400,2,FALSE))</f>
        <v>222901</v>
      </c>
      <c r="F1242" s="33" t="str">
        <f>IF(ISNA(VLOOKUP(D1242,'[1]Proportionate Shares'!$D$23:$G$1400,3,FALSE)),"",VLOOKUP(D1242,'[1]Proportionate Shares'!$D$23:$G$1400,3,FALSE))</f>
        <v/>
      </c>
      <c r="G1242" s="34" t="str">
        <f>VLOOKUP(D1242,'[1]Employer information'!$A$3:$B$1390,2,FALSE)</f>
        <v>TERRELL COUNTY ISD</v>
      </c>
      <c r="H1242" s="36">
        <f>IF(ISNA(VLOOKUP(D1242,'[1]Proportionate Shares'!$D$23:$I$1377,6,FALSE)),0,VLOOKUP(D1242,'[1]Proportionate Shares'!$D$23:$I$1377,6,FALSE))</f>
        <v>1.0453069E-5</v>
      </c>
      <c r="I1242" s="105">
        <f>VLOOKUP(D1242,'[1]Schedule of Pension Amounts LW'!$B$15:$E$1399,3,FALSE)</f>
        <v>637864</v>
      </c>
      <c r="J1242" s="105">
        <f>-IF(ISNA(VLOOKUP(D1242,'[1]Combined Contribution Amounts'!$A$2:$K$1335,5,FALSE)),0,VLOOKUP(D1242,'[1]Combined Contribution Amounts'!$A$2:$K$1335,5,FALSE))</f>
        <v>-36587</v>
      </c>
      <c r="K1242" s="105">
        <f>-IF(ISNA(VLOOKUP(D1242,'[1]Combined Contribution Amounts'!$A$2:$K$1335,7,FALSE)),0,VLOOKUP(D1242,'[1]Combined Contribution Amounts'!$A$2:$K$1335,7,FALSE))+-IF(ISNA(VLOOKUP(D1242,'[1]Combined Contribution Amounts'!$A$2:$K$1335,8,FALSE)),0,VLOOKUP(D1242,'[1]Combined Contribution Amounts'!$A$2:$K$1335,8,FALSE))+-IF(ISNA(VLOOKUP(D1242,'[1]Combined Contribution Amounts'!$A$2:$K$1335,9,FALSE)),0,VLOOKUP(D1242,'[1]Combined Contribution Amounts'!$A$2:$K$1335,9,FALSE))</f>
        <v>0</v>
      </c>
      <c r="L1242" s="105">
        <f>VLOOKUP(D1242,'[1]Pension Expense Details'!$D$23:$S$1407,16,FALSE)</f>
        <v>40564</v>
      </c>
      <c r="M1242" s="105">
        <f>ROUND(('[1]68_InOutFlowsCurPrdAndPriorHist'!$F$28-'[1]68_InOutFlowsCurPrdAndPriorHist'!$F$31)*$H1242,0)-VLOOKUP(D1242,'[1]Pension Expense Details'!$D$23:$S$1407,12,FALSE)</f>
        <v>-8657</v>
      </c>
      <c r="N1242" s="105">
        <f>ROUND(('[1]68_InOutFlowsCurPrdAndPriorHist'!$F$29-'[1]68_InOutFlowsCurPrdAndPriorHist'!$F$32)*$H1242,0)-VLOOKUP(D1242,'[1]Pension Expense Details'!$D$23:$S$1407,13,FALSE)</f>
        <v>-65417</v>
      </c>
      <c r="O1242" s="105">
        <f>ROUND(('[1]68_InOutFlowsCurPrdAndPriorHist'!$F$30-'[1]68_InOutFlowsCurPrdAndPriorHist'!$F$33)*$H1242,0)-VLOOKUP(D1242,'[1]Pension Expense Details'!$D$23:$S$1407,14,FALSE)</f>
        <v>28289</v>
      </c>
      <c r="P1242" s="105">
        <f>ROUND((VLOOKUP(D1242,'[1]Schedule of Pension Amounts LW'!$B$15:$AC$1399,28,FALSE)-VLOOKUP(D1242,'[1]Schedule of Pension Amounts LW'!$B$15:$AC$1399,27,FALSE))*'[1]Schedule of Pension Amounts LW'!AD$4,0)+VLOOKUP(D1242,'[1]Schedule of Pension Amounts LW'!$B$15:$AH$1399,33,FALSE)-VLOOKUP(D1242,'[1]Pension Expense Details'!$D$23:$S$1407,15,FALSE)</f>
        <v>-52673</v>
      </c>
      <c r="Q1242" s="98">
        <f t="shared" si="82"/>
        <v>543383</v>
      </c>
      <c r="R1242" s="98">
        <f>ROUND('[1]68_InOutFlowsCurPrdAndPrior'!$D$32*IF(ISNA(VLOOKUP(D1242,'[1]Proportionate Shares'!$D$23:$I$1359,6,FALSE)),0,VLOOKUP(D1242,'[1]Proportionate Shares'!$D$23:$I$1359,6,FALSE)),0)</f>
        <v>2283</v>
      </c>
      <c r="S1242" s="98">
        <f>ROUND('[1]68_InOutFlowsCurPrdAndPrior'!$D$33*IF(ISNA(VLOOKUP(D1242,'[1]Proportionate Shares'!$D$23:$I$1359,6,FALSE)),0,VLOOKUP(D1242,'[1]Proportionate Shares'!$D$23:$I$1359,6,FALSE)),0)</f>
        <v>168584</v>
      </c>
      <c r="T1242" s="98">
        <f>ROUND('[1]68_InOutFlowsCurPrdAndPrior'!$D$35*IF(ISNA(VLOOKUP(D1242,'[1]Proportionate Shares'!$D$23:$I$1359,6,FALSE)),0,VLOOKUP(D1242,'[1]Proportionate Shares'!$D$23:$I$1359,6,FALSE)),0)</f>
        <v>32668</v>
      </c>
      <c r="U1242" s="98">
        <f>VLOOKUP(D1242,'[1]Schedule of Pension Amounts LW'!$B$15:$AS$1399,36,FALSE)</f>
        <v>82976</v>
      </c>
      <c r="V1242" s="99">
        <f t="shared" si="83"/>
        <v>286511</v>
      </c>
      <c r="W1242" s="98">
        <f>ROUND('[1]68_InOutFlowsCurPrdAndPrior'!$F$32*IF(ISNA(VLOOKUP(D1242,'[1]Proportionate Shares'!$D$23:$I$1359,6,FALSE)),0,VLOOKUP(D1242,'[1]Proportionate Shares'!$D$23:$I$1359,6,FALSE)),0)</f>
        <v>18867</v>
      </c>
      <c r="X1242" s="98">
        <f>ROUND('[1]68_InOutFlowsCurPrdAndPrior'!$F$33*IF(ISNA(VLOOKUP(D1242,'[1]Proportionate Shares'!$D$23:$I$1359,6,FALSE)),0,VLOOKUP(D1242,'[1]Proportionate Shares'!$D$23:$I$1359,6,FALSE)),0)</f>
        <v>69667</v>
      </c>
      <c r="Y1242" s="98">
        <f>ROUND('[1]68_InOutFlowsCurPrdAndPrior'!$F$35*IF(ISNA(VLOOKUP(D1242,'[1]Proportionate Shares'!$D$23:$I$1359,6,FALSE)),0,VLOOKUP(D1242,'[1]Proportionate Shares'!$D$23:$I$1359,6,FALSE)),0)</f>
        <v>27212</v>
      </c>
      <c r="Z1242" s="98">
        <f>-VLOOKUP(D1242,'[1]Schedule of Pension Amounts LW'!$B$15:$AS$1399,37,FALSE)</f>
        <v>77503</v>
      </c>
      <c r="AA1242" s="99">
        <f t="shared" si="84"/>
        <v>193249</v>
      </c>
      <c r="AB1242" s="72">
        <f>VLOOKUP(D1242,'[1]Pension Expense Details'!$D$22:$S$1407,16,FALSE)</f>
        <v>40564</v>
      </c>
      <c r="AC1242" s="72">
        <f t="shared" si="85"/>
        <v>69788</v>
      </c>
      <c r="AD1242" s="72">
        <f>VLOOKUP(D1242,'[1]Schedule of Pension Amounts LW'!$B$15:$W$1399,22,FALSE)</f>
        <v>110352</v>
      </c>
    </row>
    <row r="1243" spans="1:30" x14ac:dyDescent="0.3">
      <c r="A1243" s="104"/>
      <c r="B1243" s="33"/>
      <c r="C1243" s="33" t="str">
        <f>VLOOKUP(D1243,'[1]Employer information'!$I$3:$J$1391,2,FALSE)</f>
        <v xml:space="preserve">Public Education                                  </v>
      </c>
      <c r="D1243" s="33" t="str">
        <f>'[1]Schedule of Pension Amounts LW'!B1236</f>
        <v>1217</v>
      </c>
      <c r="E1243" s="33" t="str">
        <f>IF(ISNA(VLOOKUP(D1243,'[1]Proportionate Shares'!$D$23:$G$1400,2,FALSE)),"",VLOOKUP(D1243,'[1]Proportionate Shares'!$D$23:$G$1400,2,FALSE))</f>
        <v>129906</v>
      </c>
      <c r="F1243" s="33" t="str">
        <f>IF(ISNA(VLOOKUP(D1243,'[1]Proportionate Shares'!$D$23:$G$1400,3,FALSE)),"",VLOOKUP(D1243,'[1]Proportionate Shares'!$D$23:$G$1400,3,FALSE))</f>
        <v/>
      </c>
      <c r="G1243" s="34" t="str">
        <f>VLOOKUP(D1243,'[1]Employer information'!$A$3:$B$1390,2,FALSE)</f>
        <v>TERRELL ISD</v>
      </c>
      <c r="H1243" s="36">
        <f>IF(ISNA(VLOOKUP(D1243,'[1]Proportionate Shares'!$D$23:$I$1377,6,FALSE)),0,VLOOKUP(D1243,'[1]Proportionate Shares'!$D$23:$I$1377,6,FALSE))</f>
        <v>2.8719811E-4</v>
      </c>
      <c r="I1243" s="105">
        <f>VLOOKUP(D1243,'[1]Schedule of Pension Amounts LW'!$B$15:$E$1399,3,FALSE)</f>
        <v>15357762</v>
      </c>
      <c r="J1243" s="105">
        <f>-IF(ISNA(VLOOKUP(D1243,'[1]Combined Contribution Amounts'!$A$2:$K$1335,5,FALSE)),0,VLOOKUP(D1243,'[1]Combined Contribution Amounts'!$A$2:$K$1335,5,FALSE))</f>
        <v>-1005228</v>
      </c>
      <c r="K1243" s="105">
        <f>-IF(ISNA(VLOOKUP(D1243,'[1]Combined Contribution Amounts'!$A$2:$K$1335,7,FALSE)),0,VLOOKUP(D1243,'[1]Combined Contribution Amounts'!$A$2:$K$1335,7,FALSE))+-IF(ISNA(VLOOKUP(D1243,'[1]Combined Contribution Amounts'!$A$2:$K$1335,8,FALSE)),0,VLOOKUP(D1243,'[1]Combined Contribution Amounts'!$A$2:$K$1335,8,FALSE))+-IF(ISNA(VLOOKUP(D1243,'[1]Combined Contribution Amounts'!$A$2:$K$1335,9,FALSE)),0,VLOOKUP(D1243,'[1]Combined Contribution Amounts'!$A$2:$K$1335,9,FALSE))</f>
        <v>0</v>
      </c>
      <c r="L1243" s="105">
        <f>VLOOKUP(D1243,'[1]Pension Expense Details'!$D$23:$S$1407,16,FALSE)</f>
        <v>1455260</v>
      </c>
      <c r="M1243" s="105">
        <f>ROUND(('[1]68_InOutFlowsCurPrdAndPriorHist'!$F$28-'[1]68_InOutFlowsCurPrdAndPriorHist'!$F$31)*$H1243,0)-VLOOKUP(D1243,'[1]Pension Expense Details'!$D$23:$S$1407,12,FALSE)</f>
        <v>-237869</v>
      </c>
      <c r="N1243" s="105">
        <f>ROUND(('[1]68_InOutFlowsCurPrdAndPriorHist'!$F$29-'[1]68_InOutFlowsCurPrdAndPriorHist'!$F$32)*$H1243,0)-VLOOKUP(D1243,'[1]Pension Expense Details'!$D$23:$S$1407,13,FALSE)</f>
        <v>-1797344</v>
      </c>
      <c r="O1243" s="105">
        <f>ROUND(('[1]68_InOutFlowsCurPrdAndPriorHist'!$F$30-'[1]68_InOutFlowsCurPrdAndPriorHist'!$F$33)*$H1243,0)-VLOOKUP(D1243,'[1]Pension Expense Details'!$D$23:$S$1407,14,FALSE)</f>
        <v>777227</v>
      </c>
      <c r="P1243" s="105">
        <f>ROUND((VLOOKUP(D1243,'[1]Schedule of Pension Amounts LW'!$B$15:$AC$1399,28,FALSE)-VLOOKUP(D1243,'[1]Schedule of Pension Amounts LW'!$B$15:$AC$1399,27,FALSE))*'[1]Schedule of Pension Amounts LW'!AD$4,0)+VLOOKUP(D1243,'[1]Schedule of Pension Amounts LW'!$B$15:$AH$1399,33,FALSE)-VLOOKUP(D1243,'[1]Pension Expense Details'!$D$23:$S$1407,15,FALSE)</f>
        <v>379648</v>
      </c>
      <c r="Q1243" s="98">
        <f t="shared" si="82"/>
        <v>14929456</v>
      </c>
      <c r="R1243" s="98">
        <f>ROUND('[1]68_InOutFlowsCurPrdAndPrior'!$D$32*IF(ISNA(VLOOKUP(D1243,'[1]Proportionate Shares'!$D$23:$I$1359,6,FALSE)),0,VLOOKUP(D1243,'[1]Proportionate Shares'!$D$23:$I$1359,6,FALSE)),0)</f>
        <v>62717</v>
      </c>
      <c r="S1243" s="98">
        <f>ROUND('[1]68_InOutFlowsCurPrdAndPrior'!$D$33*IF(ISNA(VLOOKUP(D1243,'[1]Proportionate Shares'!$D$23:$I$1359,6,FALSE)),0,VLOOKUP(D1243,'[1]Proportionate Shares'!$D$23:$I$1359,6,FALSE)),0)</f>
        <v>4631850</v>
      </c>
      <c r="T1243" s="98">
        <f>ROUND('[1]68_InOutFlowsCurPrdAndPrior'!$D$35*IF(ISNA(VLOOKUP(D1243,'[1]Proportionate Shares'!$D$23:$I$1359,6,FALSE)),0,VLOOKUP(D1243,'[1]Proportionate Shares'!$D$23:$I$1359,6,FALSE)),0)</f>
        <v>897563</v>
      </c>
      <c r="U1243" s="98">
        <f>VLOOKUP(D1243,'[1]Schedule of Pension Amounts LW'!$B$15:$AS$1399,36,FALSE)</f>
        <v>1018014</v>
      </c>
      <c r="V1243" s="99">
        <f t="shared" si="83"/>
        <v>6610144</v>
      </c>
      <c r="W1243" s="98">
        <f>ROUND('[1]68_InOutFlowsCurPrdAndPrior'!$F$32*IF(ISNA(VLOOKUP(D1243,'[1]Proportionate Shares'!$D$23:$I$1359,6,FALSE)),0,VLOOKUP(D1243,'[1]Proportionate Shares'!$D$23:$I$1359,6,FALSE)),0)</f>
        <v>518374</v>
      </c>
      <c r="X1243" s="98">
        <f>ROUND('[1]68_InOutFlowsCurPrdAndPrior'!$F$33*IF(ISNA(VLOOKUP(D1243,'[1]Proportionate Shares'!$D$23:$I$1359,6,FALSE)),0,VLOOKUP(D1243,'[1]Proportionate Shares'!$D$23:$I$1359,6,FALSE)),0)</f>
        <v>1914100</v>
      </c>
      <c r="Y1243" s="98">
        <f>ROUND('[1]68_InOutFlowsCurPrdAndPrior'!$F$35*IF(ISNA(VLOOKUP(D1243,'[1]Proportionate Shares'!$D$23:$I$1359,6,FALSE)),0,VLOOKUP(D1243,'[1]Proportionate Shares'!$D$23:$I$1359,6,FALSE)),0)</f>
        <v>747654</v>
      </c>
      <c r="Z1243" s="98">
        <f>-VLOOKUP(D1243,'[1]Schedule of Pension Amounts LW'!$B$15:$AS$1399,37,FALSE)</f>
        <v>228</v>
      </c>
      <c r="AA1243" s="99">
        <f t="shared" si="84"/>
        <v>3180356</v>
      </c>
      <c r="AB1243" s="72">
        <f>VLOOKUP(D1243,'[1]Pension Expense Details'!$D$22:$S$1407,16,FALSE)</f>
        <v>1455260</v>
      </c>
      <c r="AC1243" s="72">
        <f t="shared" si="85"/>
        <v>1577923</v>
      </c>
      <c r="AD1243" s="72">
        <f>VLOOKUP(D1243,'[1]Schedule of Pension Amounts LW'!$B$15:$W$1399,22,FALSE)</f>
        <v>3033183</v>
      </c>
    </row>
    <row r="1244" spans="1:30" x14ac:dyDescent="0.3">
      <c r="A1244" s="104"/>
      <c r="B1244" s="33"/>
      <c r="C1244" s="33" t="str">
        <f>VLOOKUP(D1244,'[1]Employer information'!$I$3:$J$1391,2,FALSE)</f>
        <v xml:space="preserve">Public Education                                  </v>
      </c>
      <c r="D1244" s="33" t="str">
        <f>'[1]Schedule of Pension Amounts LW'!B1237</f>
        <v>1218</v>
      </c>
      <c r="E1244" s="33" t="str">
        <f>IF(ISNA(VLOOKUP(D1244,'[1]Proportionate Shares'!$D$23:$G$1400,2,FALSE)),"",VLOOKUP(D1244,'[1]Proportionate Shares'!$D$23:$G$1400,2,FALSE))</f>
        <v>019907</v>
      </c>
      <c r="F1244" s="33" t="str">
        <f>IF(ISNA(VLOOKUP(D1244,'[1]Proportionate Shares'!$D$23:$G$1400,3,FALSE)),"",VLOOKUP(D1244,'[1]Proportionate Shares'!$D$23:$G$1400,3,FALSE))</f>
        <v/>
      </c>
      <c r="G1244" s="34" t="str">
        <f>VLOOKUP(D1244,'[1]Employer information'!$A$3:$B$1390,2,FALSE)</f>
        <v>TEXARKANA ISD</v>
      </c>
      <c r="H1244" s="36">
        <f>IF(ISNA(VLOOKUP(D1244,'[1]Proportionate Shares'!$D$23:$I$1377,6,FALSE)),0,VLOOKUP(D1244,'[1]Proportionate Shares'!$D$23:$I$1377,6,FALSE))</f>
        <v>4.5942703700000001E-4</v>
      </c>
      <c r="I1244" s="105">
        <f>VLOOKUP(D1244,'[1]Schedule of Pension Amounts LW'!$B$15:$E$1399,3,FALSE)</f>
        <v>24153856</v>
      </c>
      <c r="J1244" s="105">
        <f>-IF(ISNA(VLOOKUP(D1244,'[1]Combined Contribution Amounts'!$A$2:$K$1335,5,FALSE)),0,VLOOKUP(D1244,'[1]Combined Contribution Amounts'!$A$2:$K$1335,5,FALSE))</f>
        <v>-1608050</v>
      </c>
      <c r="K1244" s="105">
        <f>-IF(ISNA(VLOOKUP(D1244,'[1]Combined Contribution Amounts'!$A$2:$K$1335,7,FALSE)),0,VLOOKUP(D1244,'[1]Combined Contribution Amounts'!$A$2:$K$1335,7,FALSE))+-IF(ISNA(VLOOKUP(D1244,'[1]Combined Contribution Amounts'!$A$2:$K$1335,8,FALSE)),0,VLOOKUP(D1244,'[1]Combined Contribution Amounts'!$A$2:$K$1335,8,FALSE))+-IF(ISNA(VLOOKUP(D1244,'[1]Combined Contribution Amounts'!$A$2:$K$1335,9,FALSE)),0,VLOOKUP(D1244,'[1]Combined Contribution Amounts'!$A$2:$K$1335,9,FALSE))</f>
        <v>0</v>
      </c>
      <c r="L1244" s="105">
        <f>VLOOKUP(D1244,'[1]Pension Expense Details'!$D$23:$S$1407,16,FALSE)</f>
        <v>2392992</v>
      </c>
      <c r="M1244" s="105">
        <f>ROUND(('[1]68_InOutFlowsCurPrdAndPriorHist'!$F$28-'[1]68_InOutFlowsCurPrdAndPriorHist'!$F$31)*$H1244,0)-VLOOKUP(D1244,'[1]Pension Expense Details'!$D$23:$S$1407,12,FALSE)</f>
        <v>-380515</v>
      </c>
      <c r="N1244" s="105">
        <f>ROUND(('[1]68_InOutFlowsCurPrdAndPriorHist'!$F$29-'[1]68_InOutFlowsCurPrdAndPriorHist'!$F$32)*$H1244,0)-VLOOKUP(D1244,'[1]Pension Expense Details'!$D$23:$S$1407,13,FALSE)</f>
        <v>-2875188</v>
      </c>
      <c r="O1244" s="105">
        <f>ROUND(('[1]68_InOutFlowsCurPrdAndPriorHist'!$F$30-'[1]68_InOutFlowsCurPrdAndPriorHist'!$F$33)*$H1244,0)-VLOOKUP(D1244,'[1]Pension Expense Details'!$D$23:$S$1407,14,FALSE)</f>
        <v>1243320</v>
      </c>
      <c r="P1244" s="105">
        <f>ROUND((VLOOKUP(D1244,'[1]Schedule of Pension Amounts LW'!$B$15:$AC$1399,28,FALSE)-VLOOKUP(D1244,'[1]Schedule of Pension Amounts LW'!$B$15:$AC$1399,27,FALSE))*'[1]Schedule of Pension Amounts LW'!AD$4,0)+VLOOKUP(D1244,'[1]Schedule of Pension Amounts LW'!$B$15:$AH$1399,33,FALSE)-VLOOKUP(D1244,'[1]Pension Expense Details'!$D$23:$S$1407,15,FALSE)</f>
        <v>956039</v>
      </c>
      <c r="Q1244" s="98">
        <f t="shared" si="82"/>
        <v>23882454</v>
      </c>
      <c r="R1244" s="98">
        <f>ROUND('[1]68_InOutFlowsCurPrdAndPrior'!$D$32*IF(ISNA(VLOOKUP(D1244,'[1]Proportionate Shares'!$D$23:$I$1359,6,FALSE)),0,VLOOKUP(D1244,'[1]Proportionate Shares'!$D$23:$I$1359,6,FALSE)),0)</f>
        <v>100328</v>
      </c>
      <c r="S1244" s="98">
        <f>ROUND('[1]68_InOutFlowsCurPrdAndPrior'!$D$33*IF(ISNA(VLOOKUP(D1244,'[1]Proportionate Shares'!$D$23:$I$1359,6,FALSE)),0,VLOOKUP(D1244,'[1]Proportionate Shares'!$D$23:$I$1359,6,FALSE)),0)</f>
        <v>7409510</v>
      </c>
      <c r="T1244" s="98">
        <f>ROUND('[1]68_InOutFlowsCurPrdAndPrior'!$D$35*IF(ISNA(VLOOKUP(D1244,'[1]Proportionate Shares'!$D$23:$I$1359,6,FALSE)),0,VLOOKUP(D1244,'[1]Proportionate Shares'!$D$23:$I$1359,6,FALSE)),0)</f>
        <v>1435820</v>
      </c>
      <c r="U1244" s="98">
        <f>VLOOKUP(D1244,'[1]Schedule of Pension Amounts LW'!$B$15:$AS$1399,36,FALSE)</f>
        <v>2010351</v>
      </c>
      <c r="V1244" s="99">
        <f t="shared" si="83"/>
        <v>10956009</v>
      </c>
      <c r="W1244" s="98">
        <f>ROUND('[1]68_InOutFlowsCurPrdAndPrior'!$F$32*IF(ISNA(VLOOKUP(D1244,'[1]Proportionate Shares'!$D$23:$I$1359,6,FALSE)),0,VLOOKUP(D1244,'[1]Proportionate Shares'!$D$23:$I$1359,6,FALSE)),0)</f>
        <v>829237</v>
      </c>
      <c r="X1244" s="98">
        <f>ROUND('[1]68_InOutFlowsCurPrdAndPrior'!$F$33*IF(ISNA(VLOOKUP(D1244,'[1]Proportionate Shares'!$D$23:$I$1359,6,FALSE)),0,VLOOKUP(D1244,'[1]Proportionate Shares'!$D$23:$I$1359,6,FALSE)),0)</f>
        <v>3061960</v>
      </c>
      <c r="Y1244" s="98">
        <f>ROUND('[1]68_InOutFlowsCurPrdAndPrior'!$F$35*IF(ISNA(VLOOKUP(D1244,'[1]Proportionate Shares'!$D$23:$I$1359,6,FALSE)),0,VLOOKUP(D1244,'[1]Proportionate Shares'!$D$23:$I$1359,6,FALSE)),0)</f>
        <v>1196013</v>
      </c>
      <c r="Z1244" s="98">
        <f>-VLOOKUP(D1244,'[1]Schedule of Pension Amounts LW'!$B$15:$AS$1399,37,FALSE)</f>
        <v>84702</v>
      </c>
      <c r="AA1244" s="99">
        <f t="shared" si="84"/>
        <v>5171912</v>
      </c>
      <c r="AB1244" s="72">
        <f>VLOOKUP(D1244,'[1]Pension Expense Details'!$D$22:$S$1407,16,FALSE)</f>
        <v>2392992</v>
      </c>
      <c r="AC1244" s="72">
        <f t="shared" si="85"/>
        <v>2573563</v>
      </c>
      <c r="AD1244" s="72">
        <f>VLOOKUP(D1244,'[1]Schedule of Pension Amounts LW'!$B$15:$W$1399,22,FALSE)</f>
        <v>4966555</v>
      </c>
    </row>
    <row r="1245" spans="1:30" x14ac:dyDescent="0.3">
      <c r="A1245" s="104"/>
      <c r="B1245" s="33"/>
      <c r="C1245" s="33" t="str">
        <f>VLOOKUP(D1245,'[1]Employer information'!$I$3:$J$1391,2,FALSE)</f>
        <v xml:space="preserve">Public Education                                  </v>
      </c>
      <c r="D1245" s="33" t="str">
        <f>'[1]Schedule of Pension Amounts LW'!B1238</f>
        <v>1219</v>
      </c>
      <c r="E1245" s="33" t="str">
        <f>IF(ISNA(VLOOKUP(D1245,'[1]Proportionate Shares'!$D$23:$G$1400,2,FALSE)),"",VLOOKUP(D1245,'[1]Proportionate Shares'!$D$23:$G$1400,2,FALSE))</f>
        <v>084906</v>
      </c>
      <c r="F1245" s="33" t="str">
        <f>IF(ISNA(VLOOKUP(D1245,'[1]Proportionate Shares'!$D$23:$G$1400,3,FALSE)),"",VLOOKUP(D1245,'[1]Proportionate Shares'!$D$23:$G$1400,3,FALSE))</f>
        <v/>
      </c>
      <c r="G1245" s="34" t="str">
        <f>VLOOKUP(D1245,'[1]Employer information'!$A$3:$B$1390,2,FALSE)</f>
        <v>TEXAS CITY ISD</v>
      </c>
      <c r="H1245" s="36">
        <f>IF(ISNA(VLOOKUP(D1245,'[1]Proportionate Shares'!$D$23:$I$1377,6,FALSE)),0,VLOOKUP(D1245,'[1]Proportionate Shares'!$D$23:$I$1377,6,FALSE))</f>
        <v>6.1415656600000005E-4</v>
      </c>
      <c r="I1245" s="105">
        <f>VLOOKUP(D1245,'[1]Schedule of Pension Amounts LW'!$B$15:$E$1399,3,FALSE)</f>
        <v>34122953</v>
      </c>
      <c r="J1245" s="105">
        <f>-IF(ISNA(VLOOKUP(D1245,'[1]Combined Contribution Amounts'!$A$2:$K$1335,5,FALSE)),0,VLOOKUP(D1245,'[1]Combined Contribution Amounts'!$A$2:$K$1335,5,FALSE))</f>
        <v>-2149622</v>
      </c>
      <c r="K1245" s="105">
        <f>-IF(ISNA(VLOOKUP(D1245,'[1]Combined Contribution Amounts'!$A$2:$K$1335,7,FALSE)),0,VLOOKUP(D1245,'[1]Combined Contribution Amounts'!$A$2:$K$1335,7,FALSE))+-IF(ISNA(VLOOKUP(D1245,'[1]Combined Contribution Amounts'!$A$2:$K$1335,8,FALSE)),0,VLOOKUP(D1245,'[1]Combined Contribution Amounts'!$A$2:$K$1335,8,FALSE))+-IF(ISNA(VLOOKUP(D1245,'[1]Combined Contribution Amounts'!$A$2:$K$1335,9,FALSE)),0,VLOOKUP(D1245,'[1]Combined Contribution Amounts'!$A$2:$K$1335,9,FALSE))</f>
        <v>0</v>
      </c>
      <c r="L1245" s="105">
        <f>VLOOKUP(D1245,'[1]Pension Expense Details'!$D$23:$S$1407,16,FALSE)</f>
        <v>2910603</v>
      </c>
      <c r="M1245" s="105">
        <f>ROUND(('[1]68_InOutFlowsCurPrdAndPriorHist'!$F$28-'[1]68_InOutFlowsCurPrdAndPriorHist'!$F$31)*$H1245,0)-VLOOKUP(D1245,'[1]Pension Expense Details'!$D$23:$S$1407,12,FALSE)</f>
        <v>-508668</v>
      </c>
      <c r="N1245" s="105">
        <f>ROUND(('[1]68_InOutFlowsCurPrdAndPriorHist'!$F$29-'[1]68_InOutFlowsCurPrdAndPriorHist'!$F$32)*$H1245,0)-VLOOKUP(D1245,'[1]Pension Expense Details'!$D$23:$S$1407,13,FALSE)</f>
        <v>-3843517</v>
      </c>
      <c r="O1245" s="105">
        <f>ROUND(('[1]68_InOutFlowsCurPrdAndPriorHist'!$F$30-'[1]68_InOutFlowsCurPrdAndPriorHist'!$F$33)*$H1245,0)-VLOOKUP(D1245,'[1]Pension Expense Details'!$D$23:$S$1407,14,FALSE)</f>
        <v>1662056</v>
      </c>
      <c r="P1245" s="105">
        <f>ROUND((VLOOKUP(D1245,'[1]Schedule of Pension Amounts LW'!$B$15:$AC$1399,28,FALSE)-VLOOKUP(D1245,'[1]Schedule of Pension Amounts LW'!$B$15:$AC$1399,27,FALSE))*'[1]Schedule of Pension Amounts LW'!AD$4,0)+VLOOKUP(D1245,'[1]Schedule of Pension Amounts LW'!$B$15:$AH$1399,33,FALSE)-VLOOKUP(D1245,'[1]Pension Expense Details'!$D$23:$S$1407,15,FALSE)</f>
        <v>-268027</v>
      </c>
      <c r="Q1245" s="98">
        <f t="shared" si="82"/>
        <v>31925778</v>
      </c>
      <c r="R1245" s="98">
        <f>ROUND('[1]68_InOutFlowsCurPrdAndPrior'!$D$32*IF(ISNA(VLOOKUP(D1245,'[1]Proportionate Shares'!$D$23:$I$1359,6,FALSE)),0,VLOOKUP(D1245,'[1]Proportionate Shares'!$D$23:$I$1359,6,FALSE)),0)</f>
        <v>134117</v>
      </c>
      <c r="S1245" s="98">
        <f>ROUND('[1]68_InOutFlowsCurPrdAndPrior'!$D$33*IF(ISNA(VLOOKUP(D1245,'[1]Proportionate Shares'!$D$23:$I$1359,6,FALSE)),0,VLOOKUP(D1245,'[1]Proportionate Shares'!$D$23:$I$1359,6,FALSE)),0)</f>
        <v>9904944</v>
      </c>
      <c r="T1245" s="98">
        <f>ROUND('[1]68_InOutFlowsCurPrdAndPrior'!$D$35*IF(ISNA(VLOOKUP(D1245,'[1]Proportionate Shares'!$D$23:$I$1359,6,FALSE)),0,VLOOKUP(D1245,'[1]Proportionate Shares'!$D$23:$I$1359,6,FALSE)),0)</f>
        <v>1919388</v>
      </c>
      <c r="U1245" s="98">
        <f>VLOOKUP(D1245,'[1]Schedule of Pension Amounts LW'!$B$15:$AS$1399,36,FALSE)</f>
        <v>6307062</v>
      </c>
      <c r="V1245" s="99">
        <f t="shared" si="83"/>
        <v>18265511</v>
      </c>
      <c r="W1245" s="98">
        <f>ROUND('[1]68_InOutFlowsCurPrdAndPrior'!$F$32*IF(ISNA(VLOOKUP(D1245,'[1]Proportionate Shares'!$D$23:$I$1359,6,FALSE)),0,VLOOKUP(D1245,'[1]Proportionate Shares'!$D$23:$I$1359,6,FALSE)),0)</f>
        <v>1108514</v>
      </c>
      <c r="X1245" s="98">
        <f>ROUND('[1]68_InOutFlowsCurPrdAndPrior'!$F$33*IF(ISNA(VLOOKUP(D1245,'[1]Proportionate Shares'!$D$23:$I$1359,6,FALSE)),0,VLOOKUP(D1245,'[1]Proportionate Shares'!$D$23:$I$1359,6,FALSE)),0)</f>
        <v>4093192</v>
      </c>
      <c r="Y1245" s="98">
        <f>ROUND('[1]68_InOutFlowsCurPrdAndPrior'!$F$35*IF(ISNA(VLOOKUP(D1245,'[1]Proportionate Shares'!$D$23:$I$1359,6,FALSE)),0,VLOOKUP(D1245,'[1]Proportionate Shares'!$D$23:$I$1359,6,FALSE)),0)</f>
        <v>1598816</v>
      </c>
      <c r="Z1245" s="98">
        <f>-VLOOKUP(D1245,'[1]Schedule of Pension Amounts LW'!$B$15:$AS$1399,37,FALSE)</f>
        <v>1435893</v>
      </c>
      <c r="AA1245" s="99">
        <f t="shared" si="84"/>
        <v>8236415</v>
      </c>
      <c r="AB1245" s="72">
        <f>VLOOKUP(D1245,'[1]Pension Expense Details'!$D$22:$S$1407,16,FALSE)</f>
        <v>2910603</v>
      </c>
      <c r="AC1245" s="72">
        <f t="shared" si="85"/>
        <v>4373573</v>
      </c>
      <c r="AD1245" s="72">
        <f>VLOOKUP(D1245,'[1]Schedule of Pension Amounts LW'!$B$15:$W$1399,22,FALSE)</f>
        <v>7284176</v>
      </c>
    </row>
    <row r="1246" spans="1:30" x14ac:dyDescent="0.3">
      <c r="A1246" s="104"/>
      <c r="B1246" s="33"/>
      <c r="C1246" s="33" t="str">
        <f>VLOOKUP(D1246,'[1]Employer information'!$I$3:$J$1391,2,FALSE)</f>
        <v xml:space="preserve">Public Education                                  </v>
      </c>
      <c r="D1246" s="33" t="str">
        <f>'[1]Schedule of Pension Amounts LW'!B1239</f>
        <v>1220</v>
      </c>
      <c r="E1246" s="33" t="str">
        <f>IF(ISNA(VLOOKUP(D1246,'[1]Proportionate Shares'!$D$23:$G$1400,2,FALSE)),"",VLOOKUP(D1246,'[1]Proportionate Shares'!$D$23:$G$1400,2,FALSE))</f>
        <v>211901</v>
      </c>
      <c r="F1246" s="33" t="str">
        <f>IF(ISNA(VLOOKUP(D1246,'[1]Proportionate Shares'!$D$23:$G$1400,3,FALSE)),"",VLOOKUP(D1246,'[1]Proportionate Shares'!$D$23:$G$1400,3,FALSE))</f>
        <v/>
      </c>
      <c r="G1246" s="34" t="str">
        <f>VLOOKUP(D1246,'[1]Employer information'!$A$3:$B$1390,2,FALSE)</f>
        <v>TEXHOMA ISD</v>
      </c>
      <c r="H1246" s="36">
        <f>IF(ISNA(VLOOKUP(D1246,'[1]Proportionate Shares'!$D$23:$I$1377,6,FALSE)),0,VLOOKUP(D1246,'[1]Proportionate Shares'!$D$23:$I$1377,6,FALSE))</f>
        <v>5.570665E-6</v>
      </c>
      <c r="I1246" s="105">
        <f>VLOOKUP(D1246,'[1]Schedule of Pension Amounts LW'!$B$15:$E$1399,3,FALSE)</f>
        <v>309774</v>
      </c>
      <c r="J1246" s="105">
        <f>-IF(ISNA(VLOOKUP(D1246,'[1]Combined Contribution Amounts'!$A$2:$K$1335,5,FALSE)),0,VLOOKUP(D1246,'[1]Combined Contribution Amounts'!$A$2:$K$1335,5,FALSE))</f>
        <v>-19498</v>
      </c>
      <c r="K1246" s="105">
        <f>-IF(ISNA(VLOOKUP(D1246,'[1]Combined Contribution Amounts'!$A$2:$K$1335,7,FALSE)),0,VLOOKUP(D1246,'[1]Combined Contribution Amounts'!$A$2:$K$1335,7,FALSE))+-IF(ISNA(VLOOKUP(D1246,'[1]Combined Contribution Amounts'!$A$2:$K$1335,8,FALSE)),0,VLOOKUP(D1246,'[1]Combined Contribution Amounts'!$A$2:$K$1335,8,FALSE))+-IF(ISNA(VLOOKUP(D1246,'[1]Combined Contribution Amounts'!$A$2:$K$1335,9,FALSE)),0,VLOOKUP(D1246,'[1]Combined Contribution Amounts'!$A$2:$K$1335,9,FALSE))</f>
        <v>0</v>
      </c>
      <c r="L1246" s="105">
        <f>VLOOKUP(D1246,'[1]Pension Expense Details'!$D$23:$S$1407,16,FALSE)</f>
        <v>26361</v>
      </c>
      <c r="M1246" s="105">
        <f>ROUND(('[1]68_InOutFlowsCurPrdAndPriorHist'!$F$28-'[1]68_InOutFlowsCurPrdAndPriorHist'!$F$31)*$H1246,0)-VLOOKUP(D1246,'[1]Pension Expense Details'!$D$23:$S$1407,12,FALSE)</f>
        <v>-4614</v>
      </c>
      <c r="N1246" s="105">
        <f>ROUND(('[1]68_InOutFlowsCurPrdAndPriorHist'!$F$29-'[1]68_InOutFlowsCurPrdAndPriorHist'!$F$32)*$H1246,0)-VLOOKUP(D1246,'[1]Pension Expense Details'!$D$23:$S$1407,13,FALSE)</f>
        <v>-34863</v>
      </c>
      <c r="O1246" s="105">
        <f>ROUND(('[1]68_InOutFlowsCurPrdAndPriorHist'!$F$30-'[1]68_InOutFlowsCurPrdAndPriorHist'!$F$33)*$H1246,0)-VLOOKUP(D1246,'[1]Pension Expense Details'!$D$23:$S$1407,14,FALSE)</f>
        <v>15075</v>
      </c>
      <c r="P1246" s="105">
        <f>ROUND((VLOOKUP(D1246,'[1]Schedule of Pension Amounts LW'!$B$15:$AC$1399,28,FALSE)-VLOOKUP(D1246,'[1]Schedule of Pension Amounts LW'!$B$15:$AC$1399,27,FALSE))*'[1]Schedule of Pension Amounts LW'!AD$4,0)+VLOOKUP(D1246,'[1]Schedule of Pension Amounts LW'!$B$15:$AH$1399,33,FALSE)-VLOOKUP(D1246,'[1]Pension Expense Details'!$D$23:$S$1407,15,FALSE)</f>
        <v>-2654</v>
      </c>
      <c r="Q1246" s="98">
        <f t="shared" si="82"/>
        <v>289581</v>
      </c>
      <c r="R1246" s="98">
        <f>ROUND('[1]68_InOutFlowsCurPrdAndPrior'!$D$32*IF(ISNA(VLOOKUP(D1246,'[1]Proportionate Shares'!$D$23:$I$1359,6,FALSE)),0,VLOOKUP(D1246,'[1]Proportionate Shares'!$D$23:$I$1359,6,FALSE)),0)</f>
        <v>1216</v>
      </c>
      <c r="S1246" s="98">
        <f>ROUND('[1]68_InOutFlowsCurPrdAndPrior'!$D$33*IF(ISNA(VLOOKUP(D1246,'[1]Proportionate Shares'!$D$23:$I$1359,6,FALSE)),0,VLOOKUP(D1246,'[1]Proportionate Shares'!$D$23:$I$1359,6,FALSE)),0)</f>
        <v>89842</v>
      </c>
      <c r="T1246" s="98">
        <f>ROUND('[1]68_InOutFlowsCurPrdAndPrior'!$D$35*IF(ISNA(VLOOKUP(D1246,'[1]Proportionate Shares'!$D$23:$I$1359,6,FALSE)),0,VLOOKUP(D1246,'[1]Proportionate Shares'!$D$23:$I$1359,6,FALSE)),0)</f>
        <v>17410</v>
      </c>
      <c r="U1246" s="98">
        <f>VLOOKUP(D1246,'[1]Schedule of Pension Amounts LW'!$B$15:$AS$1399,36,FALSE)</f>
        <v>99272</v>
      </c>
      <c r="V1246" s="99">
        <f t="shared" si="83"/>
        <v>207740</v>
      </c>
      <c r="W1246" s="98">
        <f>ROUND('[1]68_InOutFlowsCurPrdAndPrior'!$F$32*IF(ISNA(VLOOKUP(D1246,'[1]Proportionate Shares'!$D$23:$I$1359,6,FALSE)),0,VLOOKUP(D1246,'[1]Proportionate Shares'!$D$23:$I$1359,6,FALSE)),0)</f>
        <v>10055</v>
      </c>
      <c r="X1246" s="98">
        <f>ROUND('[1]68_InOutFlowsCurPrdAndPrior'!$F$33*IF(ISNA(VLOOKUP(D1246,'[1]Proportionate Shares'!$D$23:$I$1359,6,FALSE)),0,VLOOKUP(D1246,'[1]Proportionate Shares'!$D$23:$I$1359,6,FALSE)),0)</f>
        <v>37127</v>
      </c>
      <c r="Y1246" s="98">
        <f>ROUND('[1]68_InOutFlowsCurPrdAndPrior'!$F$35*IF(ISNA(VLOOKUP(D1246,'[1]Proportionate Shares'!$D$23:$I$1359,6,FALSE)),0,VLOOKUP(D1246,'[1]Proportionate Shares'!$D$23:$I$1359,6,FALSE)),0)</f>
        <v>14502</v>
      </c>
      <c r="Z1246" s="98">
        <f>-VLOOKUP(D1246,'[1]Schedule of Pension Amounts LW'!$B$15:$AS$1399,37,FALSE)</f>
        <v>95785</v>
      </c>
      <c r="AA1246" s="99">
        <f t="shared" si="84"/>
        <v>157469</v>
      </c>
      <c r="AB1246" s="72">
        <f>VLOOKUP(D1246,'[1]Pension Expense Details'!$D$22:$S$1407,16,FALSE)</f>
        <v>26361</v>
      </c>
      <c r="AC1246" s="72">
        <f t="shared" si="85"/>
        <v>37238</v>
      </c>
      <c r="AD1246" s="72">
        <f>VLOOKUP(D1246,'[1]Schedule of Pension Amounts LW'!$B$15:$W$1399,22,FALSE)</f>
        <v>63599</v>
      </c>
    </row>
    <row r="1247" spans="1:30" x14ac:dyDescent="0.3">
      <c r="A1247" s="104"/>
      <c r="B1247" s="33"/>
      <c r="C1247" s="33" t="str">
        <f>VLOOKUP(D1247,'[1]Employer information'!$I$3:$J$1391,2,FALSE)</f>
        <v xml:space="preserve">Public Education                                  </v>
      </c>
      <c r="D1247" s="33" t="str">
        <f>'[1]Schedule of Pension Amounts LW'!B1240</f>
        <v>1221</v>
      </c>
      <c r="E1247" s="33" t="str">
        <f>IF(ISNA(VLOOKUP(D1247,'[1]Proportionate Shares'!$D$23:$G$1400,2,FALSE)),"",VLOOKUP(D1247,'[1]Proportionate Shares'!$D$23:$G$1400,2,FALSE))</f>
        <v>056902</v>
      </c>
      <c r="F1247" s="33" t="str">
        <f>IF(ISNA(VLOOKUP(D1247,'[1]Proportionate Shares'!$D$23:$G$1400,3,FALSE)),"",VLOOKUP(D1247,'[1]Proportionate Shares'!$D$23:$G$1400,3,FALSE))</f>
        <v/>
      </c>
      <c r="G1247" s="34" t="str">
        <f>VLOOKUP(D1247,'[1]Employer information'!$A$3:$B$1390,2,FALSE)</f>
        <v>TEXLINE ISD</v>
      </c>
      <c r="H1247" s="36">
        <f>IF(ISNA(VLOOKUP(D1247,'[1]Proportionate Shares'!$D$23:$I$1377,6,FALSE)),0,VLOOKUP(D1247,'[1]Proportionate Shares'!$D$23:$I$1377,6,FALSE))</f>
        <v>7.0543289999999997E-6</v>
      </c>
      <c r="I1247" s="105">
        <f>VLOOKUP(D1247,'[1]Schedule of Pension Amounts LW'!$B$15:$E$1399,3,FALSE)</f>
        <v>421958</v>
      </c>
      <c r="J1247" s="105">
        <f>-IF(ISNA(VLOOKUP(D1247,'[1]Combined Contribution Amounts'!$A$2:$K$1335,5,FALSE)),0,VLOOKUP(D1247,'[1]Combined Contribution Amounts'!$A$2:$K$1335,5,FALSE))</f>
        <v>-24691</v>
      </c>
      <c r="K1247" s="105">
        <f>-IF(ISNA(VLOOKUP(D1247,'[1]Combined Contribution Amounts'!$A$2:$K$1335,7,FALSE)),0,VLOOKUP(D1247,'[1]Combined Contribution Amounts'!$A$2:$K$1335,7,FALSE))+-IF(ISNA(VLOOKUP(D1247,'[1]Combined Contribution Amounts'!$A$2:$K$1335,8,FALSE)),0,VLOOKUP(D1247,'[1]Combined Contribution Amounts'!$A$2:$K$1335,8,FALSE))+-IF(ISNA(VLOOKUP(D1247,'[1]Combined Contribution Amounts'!$A$2:$K$1335,9,FALSE)),0,VLOOKUP(D1247,'[1]Combined Contribution Amounts'!$A$2:$K$1335,9,FALSE))</f>
        <v>0</v>
      </c>
      <c r="L1247" s="105">
        <f>VLOOKUP(D1247,'[1]Pension Expense Details'!$D$23:$S$1407,16,FALSE)</f>
        <v>28714</v>
      </c>
      <c r="M1247" s="105">
        <f>ROUND(('[1]68_InOutFlowsCurPrdAndPriorHist'!$F$28-'[1]68_InOutFlowsCurPrdAndPriorHist'!$F$31)*$H1247,0)-VLOOKUP(D1247,'[1]Pension Expense Details'!$D$23:$S$1407,12,FALSE)</f>
        <v>-5842</v>
      </c>
      <c r="N1247" s="105">
        <f>ROUND(('[1]68_InOutFlowsCurPrdAndPriorHist'!$F$29-'[1]68_InOutFlowsCurPrdAndPriorHist'!$F$32)*$H1247,0)-VLOOKUP(D1247,'[1]Pension Expense Details'!$D$23:$S$1407,13,FALSE)</f>
        <v>-44147</v>
      </c>
      <c r="O1247" s="105">
        <f>ROUND(('[1]68_InOutFlowsCurPrdAndPriorHist'!$F$30-'[1]68_InOutFlowsCurPrdAndPriorHist'!$F$33)*$H1247,0)-VLOOKUP(D1247,'[1]Pension Expense Details'!$D$23:$S$1407,14,FALSE)</f>
        <v>19090</v>
      </c>
      <c r="P1247" s="105">
        <f>ROUND((VLOOKUP(D1247,'[1]Schedule of Pension Amounts LW'!$B$15:$AC$1399,28,FALSE)-VLOOKUP(D1247,'[1]Schedule of Pension Amounts LW'!$B$15:$AC$1399,27,FALSE))*'[1]Schedule of Pension Amounts LW'!AD$4,0)+VLOOKUP(D1247,'[1]Schedule of Pension Amounts LW'!$B$15:$AH$1399,33,FALSE)-VLOOKUP(D1247,'[1]Pension Expense Details'!$D$23:$S$1407,15,FALSE)</f>
        <v>-28376</v>
      </c>
      <c r="Q1247" s="98">
        <f t="shared" si="82"/>
        <v>366706</v>
      </c>
      <c r="R1247" s="98">
        <f>ROUND('[1]68_InOutFlowsCurPrdAndPrior'!$D$32*IF(ISNA(VLOOKUP(D1247,'[1]Proportionate Shares'!$D$23:$I$1359,6,FALSE)),0,VLOOKUP(D1247,'[1]Proportionate Shares'!$D$23:$I$1359,6,FALSE)),0)</f>
        <v>1540</v>
      </c>
      <c r="S1247" s="98">
        <f>ROUND('[1]68_InOutFlowsCurPrdAndPrior'!$D$33*IF(ISNA(VLOOKUP(D1247,'[1]Proportionate Shares'!$D$23:$I$1359,6,FALSE)),0,VLOOKUP(D1247,'[1]Proportionate Shares'!$D$23:$I$1359,6,FALSE)),0)</f>
        <v>113770</v>
      </c>
      <c r="T1247" s="98">
        <f>ROUND('[1]68_InOutFlowsCurPrdAndPrior'!$D$35*IF(ISNA(VLOOKUP(D1247,'[1]Proportionate Shares'!$D$23:$I$1359,6,FALSE)),0,VLOOKUP(D1247,'[1]Proportionate Shares'!$D$23:$I$1359,6,FALSE)),0)</f>
        <v>22046</v>
      </c>
      <c r="U1247" s="98">
        <f>VLOOKUP(D1247,'[1]Schedule of Pension Amounts LW'!$B$15:$AS$1399,36,FALSE)</f>
        <v>61601</v>
      </c>
      <c r="V1247" s="99">
        <f t="shared" si="83"/>
        <v>198957</v>
      </c>
      <c r="W1247" s="98">
        <f>ROUND('[1]68_InOutFlowsCurPrdAndPrior'!$F$32*IF(ISNA(VLOOKUP(D1247,'[1]Proportionate Shares'!$D$23:$I$1359,6,FALSE)),0,VLOOKUP(D1247,'[1]Proportionate Shares'!$D$23:$I$1359,6,FALSE)),0)</f>
        <v>12733</v>
      </c>
      <c r="X1247" s="98">
        <f>ROUND('[1]68_InOutFlowsCurPrdAndPrior'!$F$33*IF(ISNA(VLOOKUP(D1247,'[1]Proportionate Shares'!$D$23:$I$1359,6,FALSE)),0,VLOOKUP(D1247,'[1]Proportionate Shares'!$D$23:$I$1359,6,FALSE)),0)</f>
        <v>47015</v>
      </c>
      <c r="Y1247" s="98">
        <f>ROUND('[1]68_InOutFlowsCurPrdAndPrior'!$F$35*IF(ISNA(VLOOKUP(D1247,'[1]Proportionate Shares'!$D$23:$I$1359,6,FALSE)),0,VLOOKUP(D1247,'[1]Proportionate Shares'!$D$23:$I$1359,6,FALSE)),0)</f>
        <v>18364</v>
      </c>
      <c r="Z1247" s="98">
        <f>-VLOOKUP(D1247,'[1]Schedule of Pension Amounts LW'!$B$15:$AS$1399,37,FALSE)</f>
        <v>45972</v>
      </c>
      <c r="AA1247" s="99">
        <f t="shared" si="84"/>
        <v>124084</v>
      </c>
      <c r="AB1247" s="72">
        <f>VLOOKUP(D1247,'[1]Pension Expense Details'!$D$22:$S$1407,16,FALSE)</f>
        <v>28714</v>
      </c>
      <c r="AC1247" s="72">
        <f t="shared" si="85"/>
        <v>53273</v>
      </c>
      <c r="AD1247" s="72">
        <f>VLOOKUP(D1247,'[1]Schedule of Pension Amounts LW'!$B$15:$W$1399,22,FALSE)</f>
        <v>81987</v>
      </c>
    </row>
    <row r="1248" spans="1:30" x14ac:dyDescent="0.3">
      <c r="A1248" s="104"/>
      <c r="B1248" s="33"/>
      <c r="C1248" s="33" t="str">
        <f>VLOOKUP(D1248,'[1]Employer information'!$I$3:$J$1391,2,FALSE)</f>
        <v xml:space="preserve">Public Education                                  </v>
      </c>
      <c r="D1248" s="33" t="str">
        <f>'[1]Schedule of Pension Amounts LW'!B1241</f>
        <v>1223</v>
      </c>
      <c r="E1248" s="33" t="str">
        <f>IF(ISNA(VLOOKUP(D1248,'[1]Proportionate Shares'!$D$23:$G$1400,2,FALSE)),"",VLOOKUP(D1248,'[1]Proportionate Shares'!$D$23:$G$1400,2,FALSE))</f>
        <v>166905</v>
      </c>
      <c r="F1248" s="33" t="str">
        <f>IF(ISNA(VLOOKUP(D1248,'[1]Proportionate Shares'!$D$23:$G$1400,3,FALSE)),"",VLOOKUP(D1248,'[1]Proportionate Shares'!$D$23:$G$1400,3,FALSE))</f>
        <v/>
      </c>
      <c r="G1248" s="34" t="str">
        <f>VLOOKUP(D1248,'[1]Employer information'!$A$3:$B$1390,2,FALSE)</f>
        <v>THORNDALE ISD</v>
      </c>
      <c r="H1248" s="36">
        <f>IF(ISNA(VLOOKUP(D1248,'[1]Proportionate Shares'!$D$23:$I$1377,6,FALSE)),0,VLOOKUP(D1248,'[1]Proportionate Shares'!$D$23:$I$1377,6,FALSE))</f>
        <v>3.0242100999999999E-5</v>
      </c>
      <c r="I1248" s="105">
        <f>VLOOKUP(D1248,'[1]Schedule of Pension Amounts LW'!$B$15:$E$1399,3,FALSE)</f>
        <v>1620205</v>
      </c>
      <c r="J1248" s="105">
        <f>-IF(ISNA(VLOOKUP(D1248,'[1]Combined Contribution Amounts'!$A$2:$K$1335,5,FALSE)),0,VLOOKUP(D1248,'[1]Combined Contribution Amounts'!$A$2:$K$1335,5,FALSE))</f>
        <v>-105851</v>
      </c>
      <c r="K1248" s="105">
        <f>-IF(ISNA(VLOOKUP(D1248,'[1]Combined Contribution Amounts'!$A$2:$K$1335,7,FALSE)),0,VLOOKUP(D1248,'[1]Combined Contribution Amounts'!$A$2:$K$1335,7,FALSE))+-IF(ISNA(VLOOKUP(D1248,'[1]Combined Contribution Amounts'!$A$2:$K$1335,8,FALSE)),0,VLOOKUP(D1248,'[1]Combined Contribution Amounts'!$A$2:$K$1335,8,FALSE))+-IF(ISNA(VLOOKUP(D1248,'[1]Combined Contribution Amounts'!$A$2:$K$1335,9,FALSE)),0,VLOOKUP(D1248,'[1]Combined Contribution Amounts'!$A$2:$K$1335,9,FALSE))</f>
        <v>0</v>
      </c>
      <c r="L1248" s="105">
        <f>VLOOKUP(D1248,'[1]Pension Expense Details'!$D$23:$S$1407,16,FALSE)</f>
        <v>152766</v>
      </c>
      <c r="M1248" s="105">
        <f>ROUND(('[1]68_InOutFlowsCurPrdAndPriorHist'!$F$28-'[1]68_InOutFlowsCurPrdAndPriorHist'!$F$31)*$H1248,0)-VLOOKUP(D1248,'[1]Pension Expense Details'!$D$23:$S$1407,12,FALSE)</f>
        <v>-25048</v>
      </c>
      <c r="N1248" s="105">
        <f>ROUND(('[1]68_InOutFlowsCurPrdAndPriorHist'!$F$29-'[1]68_InOutFlowsCurPrdAndPriorHist'!$F$32)*$H1248,0)-VLOOKUP(D1248,'[1]Pension Expense Details'!$D$23:$S$1407,13,FALSE)</f>
        <v>-189261</v>
      </c>
      <c r="O1248" s="105">
        <f>ROUND(('[1]68_InOutFlowsCurPrdAndPriorHist'!$F$30-'[1]68_InOutFlowsCurPrdAndPriorHist'!$F$33)*$H1248,0)-VLOOKUP(D1248,'[1]Pension Expense Details'!$D$23:$S$1407,14,FALSE)</f>
        <v>81842</v>
      </c>
      <c r="P1248" s="105">
        <f>ROUND((VLOOKUP(D1248,'[1]Schedule of Pension Amounts LW'!$B$15:$AC$1399,28,FALSE)-VLOOKUP(D1248,'[1]Schedule of Pension Amounts LW'!$B$15:$AC$1399,27,FALSE))*'[1]Schedule of Pension Amounts LW'!AD$4,0)+VLOOKUP(D1248,'[1]Schedule of Pension Amounts LW'!$B$15:$AH$1399,33,FALSE)-VLOOKUP(D1248,'[1]Pension Expense Details'!$D$23:$S$1407,15,FALSE)</f>
        <v>37426</v>
      </c>
      <c r="Q1248" s="98">
        <f t="shared" si="82"/>
        <v>1572079</v>
      </c>
      <c r="R1248" s="98">
        <f>ROUND('[1]68_InOutFlowsCurPrdAndPrior'!$D$32*IF(ISNA(VLOOKUP(D1248,'[1]Proportionate Shares'!$D$23:$I$1359,6,FALSE)),0,VLOOKUP(D1248,'[1]Proportionate Shares'!$D$23:$I$1359,6,FALSE)),0)</f>
        <v>6604</v>
      </c>
      <c r="S1248" s="98">
        <f>ROUND('[1]68_InOutFlowsCurPrdAndPrior'!$D$33*IF(ISNA(VLOOKUP(D1248,'[1]Proportionate Shares'!$D$23:$I$1359,6,FALSE)),0,VLOOKUP(D1248,'[1]Proportionate Shares'!$D$23:$I$1359,6,FALSE)),0)</f>
        <v>487736</v>
      </c>
      <c r="T1248" s="98">
        <f>ROUND('[1]68_InOutFlowsCurPrdAndPrior'!$D$35*IF(ISNA(VLOOKUP(D1248,'[1]Proportionate Shares'!$D$23:$I$1359,6,FALSE)),0,VLOOKUP(D1248,'[1]Proportionate Shares'!$D$23:$I$1359,6,FALSE)),0)</f>
        <v>94514</v>
      </c>
      <c r="U1248" s="98">
        <f>VLOOKUP(D1248,'[1]Schedule of Pension Amounts LW'!$B$15:$AS$1399,36,FALSE)</f>
        <v>178628</v>
      </c>
      <c r="V1248" s="99">
        <f t="shared" si="83"/>
        <v>767482</v>
      </c>
      <c r="W1248" s="98">
        <f>ROUND('[1]68_InOutFlowsCurPrdAndPrior'!$F$32*IF(ISNA(VLOOKUP(D1248,'[1]Proportionate Shares'!$D$23:$I$1359,6,FALSE)),0,VLOOKUP(D1248,'[1]Proportionate Shares'!$D$23:$I$1359,6,FALSE)),0)</f>
        <v>54585</v>
      </c>
      <c r="X1248" s="98">
        <f>ROUND('[1]68_InOutFlowsCurPrdAndPrior'!$F$33*IF(ISNA(VLOOKUP(D1248,'[1]Proportionate Shares'!$D$23:$I$1359,6,FALSE)),0,VLOOKUP(D1248,'[1]Proportionate Shares'!$D$23:$I$1359,6,FALSE)),0)</f>
        <v>201556</v>
      </c>
      <c r="Y1248" s="98">
        <f>ROUND('[1]68_InOutFlowsCurPrdAndPrior'!$F$35*IF(ISNA(VLOOKUP(D1248,'[1]Proportionate Shares'!$D$23:$I$1359,6,FALSE)),0,VLOOKUP(D1248,'[1]Proportionate Shares'!$D$23:$I$1359,6,FALSE)),0)</f>
        <v>78728</v>
      </c>
      <c r="Z1248" s="98">
        <f>-VLOOKUP(D1248,'[1]Schedule of Pension Amounts LW'!$B$15:$AS$1399,37,FALSE)</f>
        <v>117039</v>
      </c>
      <c r="AA1248" s="99">
        <f t="shared" si="84"/>
        <v>451908</v>
      </c>
      <c r="AB1248" s="72">
        <f>VLOOKUP(D1248,'[1]Pension Expense Details'!$D$22:$S$1407,16,FALSE)</f>
        <v>152766</v>
      </c>
      <c r="AC1248" s="72">
        <f t="shared" si="85"/>
        <v>179875</v>
      </c>
      <c r="AD1248" s="72">
        <f>VLOOKUP(D1248,'[1]Schedule of Pension Amounts LW'!$B$15:$W$1399,22,FALSE)</f>
        <v>332641</v>
      </c>
    </row>
    <row r="1249" spans="1:30" x14ac:dyDescent="0.3">
      <c r="A1249" s="104"/>
      <c r="B1249" s="33"/>
      <c r="C1249" s="33" t="str">
        <f>VLOOKUP(D1249,'[1]Employer information'!$I$3:$J$1391,2,FALSE)</f>
        <v xml:space="preserve">Public Education                                  </v>
      </c>
      <c r="D1249" s="33" t="str">
        <f>'[1]Schedule of Pension Amounts LW'!B1242</f>
        <v>1225</v>
      </c>
      <c r="E1249" s="33" t="str">
        <f>IF(ISNA(VLOOKUP(D1249,'[1]Proportionate Shares'!$D$23:$G$1400,2,FALSE)),"",VLOOKUP(D1249,'[1]Proportionate Shares'!$D$23:$G$1400,2,FALSE))</f>
        <v>246912</v>
      </c>
      <c r="F1249" s="33" t="str">
        <f>IF(ISNA(VLOOKUP(D1249,'[1]Proportionate Shares'!$D$23:$G$1400,3,FALSE)),"",VLOOKUP(D1249,'[1]Proportionate Shares'!$D$23:$G$1400,3,FALSE))</f>
        <v/>
      </c>
      <c r="G1249" s="34" t="str">
        <f>VLOOKUP(D1249,'[1]Employer information'!$A$3:$B$1390,2,FALSE)</f>
        <v>THRALL ISD</v>
      </c>
      <c r="H1249" s="36">
        <f>IF(ISNA(VLOOKUP(D1249,'[1]Proportionate Shares'!$D$23:$I$1377,6,FALSE)),0,VLOOKUP(D1249,'[1]Proportionate Shares'!$D$23:$I$1377,6,FALSE))</f>
        <v>3.6161041E-5</v>
      </c>
      <c r="I1249" s="105">
        <f>VLOOKUP(D1249,'[1]Schedule of Pension Amounts LW'!$B$15:$E$1399,3,FALSE)</f>
        <v>1780492</v>
      </c>
      <c r="J1249" s="105">
        <f>-IF(ISNA(VLOOKUP(D1249,'[1]Combined Contribution Amounts'!$A$2:$K$1335,5,FALSE)),0,VLOOKUP(D1249,'[1]Combined Contribution Amounts'!$A$2:$K$1335,5,FALSE))</f>
        <v>-126568</v>
      </c>
      <c r="K1249" s="105">
        <f>-IF(ISNA(VLOOKUP(D1249,'[1]Combined Contribution Amounts'!$A$2:$K$1335,7,FALSE)),0,VLOOKUP(D1249,'[1]Combined Contribution Amounts'!$A$2:$K$1335,7,FALSE))+-IF(ISNA(VLOOKUP(D1249,'[1]Combined Contribution Amounts'!$A$2:$K$1335,8,FALSE)),0,VLOOKUP(D1249,'[1]Combined Contribution Amounts'!$A$2:$K$1335,8,FALSE))+-IF(ISNA(VLOOKUP(D1249,'[1]Combined Contribution Amounts'!$A$2:$K$1335,9,FALSE)),0,VLOOKUP(D1249,'[1]Combined Contribution Amounts'!$A$2:$K$1335,9,FALSE))</f>
        <v>0</v>
      </c>
      <c r="L1249" s="105">
        <f>VLOOKUP(D1249,'[1]Pension Expense Details'!$D$23:$S$1407,16,FALSE)</f>
        <v>207311</v>
      </c>
      <c r="M1249" s="105">
        <f>ROUND(('[1]68_InOutFlowsCurPrdAndPriorHist'!$F$28-'[1]68_InOutFlowsCurPrdAndPriorHist'!$F$31)*$H1249,0)-VLOOKUP(D1249,'[1]Pension Expense Details'!$D$23:$S$1407,12,FALSE)</f>
        <v>-29950</v>
      </c>
      <c r="N1249" s="105">
        <f>ROUND(('[1]68_InOutFlowsCurPrdAndPriorHist'!$F$29-'[1]68_InOutFlowsCurPrdAndPriorHist'!$F$32)*$H1249,0)-VLOOKUP(D1249,'[1]Pension Expense Details'!$D$23:$S$1407,13,FALSE)</f>
        <v>-226303</v>
      </c>
      <c r="O1249" s="105">
        <f>ROUND(('[1]68_InOutFlowsCurPrdAndPriorHist'!$F$30-'[1]68_InOutFlowsCurPrdAndPriorHist'!$F$33)*$H1249,0)-VLOOKUP(D1249,'[1]Pension Expense Details'!$D$23:$S$1407,14,FALSE)</f>
        <v>97861</v>
      </c>
      <c r="P1249" s="105">
        <f>ROUND((VLOOKUP(D1249,'[1]Schedule of Pension Amounts LW'!$B$15:$AC$1399,28,FALSE)-VLOOKUP(D1249,'[1]Schedule of Pension Amounts LW'!$B$15:$AC$1399,27,FALSE))*'[1]Schedule of Pension Amounts LW'!AD$4,0)+VLOOKUP(D1249,'[1]Schedule of Pension Amounts LW'!$B$15:$AH$1399,33,FALSE)-VLOOKUP(D1249,'[1]Pension Expense Details'!$D$23:$S$1407,15,FALSE)</f>
        <v>176921</v>
      </c>
      <c r="Q1249" s="98">
        <f t="shared" si="82"/>
        <v>1879764</v>
      </c>
      <c r="R1249" s="98">
        <f>ROUND('[1]68_InOutFlowsCurPrdAndPrior'!$D$32*IF(ISNA(VLOOKUP(D1249,'[1]Proportionate Shares'!$D$23:$I$1359,6,FALSE)),0,VLOOKUP(D1249,'[1]Proportionate Shares'!$D$23:$I$1359,6,FALSE)),0)</f>
        <v>7897</v>
      </c>
      <c r="S1249" s="98">
        <f>ROUND('[1]68_InOutFlowsCurPrdAndPrior'!$D$33*IF(ISNA(VLOOKUP(D1249,'[1]Proportionate Shares'!$D$23:$I$1359,6,FALSE)),0,VLOOKUP(D1249,'[1]Proportionate Shares'!$D$23:$I$1359,6,FALSE)),0)</f>
        <v>583195</v>
      </c>
      <c r="T1249" s="98">
        <f>ROUND('[1]68_InOutFlowsCurPrdAndPrior'!$D$35*IF(ISNA(VLOOKUP(D1249,'[1]Proportionate Shares'!$D$23:$I$1359,6,FALSE)),0,VLOOKUP(D1249,'[1]Proportionate Shares'!$D$23:$I$1359,6,FALSE)),0)</f>
        <v>113012</v>
      </c>
      <c r="U1249" s="98">
        <f>VLOOKUP(D1249,'[1]Schedule of Pension Amounts LW'!$B$15:$AS$1399,36,FALSE)</f>
        <v>326861</v>
      </c>
      <c r="V1249" s="99">
        <f t="shared" si="83"/>
        <v>1030965</v>
      </c>
      <c r="W1249" s="98">
        <f>ROUND('[1]68_InOutFlowsCurPrdAndPrior'!$F$32*IF(ISNA(VLOOKUP(D1249,'[1]Proportionate Shares'!$D$23:$I$1359,6,FALSE)),0,VLOOKUP(D1249,'[1]Proportionate Shares'!$D$23:$I$1359,6,FALSE)),0)</f>
        <v>65268</v>
      </c>
      <c r="X1249" s="98">
        <f>ROUND('[1]68_InOutFlowsCurPrdAndPrior'!$F$33*IF(ISNA(VLOOKUP(D1249,'[1]Proportionate Shares'!$D$23:$I$1359,6,FALSE)),0,VLOOKUP(D1249,'[1]Proportionate Shares'!$D$23:$I$1359,6,FALSE)),0)</f>
        <v>241004</v>
      </c>
      <c r="Y1249" s="98">
        <f>ROUND('[1]68_InOutFlowsCurPrdAndPrior'!$F$35*IF(ISNA(VLOOKUP(D1249,'[1]Proportionate Shares'!$D$23:$I$1359,6,FALSE)),0,VLOOKUP(D1249,'[1]Proportionate Shares'!$D$23:$I$1359,6,FALSE)),0)</f>
        <v>94137</v>
      </c>
      <c r="Z1249" s="98">
        <f>-VLOOKUP(D1249,'[1]Schedule of Pension Amounts LW'!$B$15:$AS$1399,37,FALSE)</f>
        <v>1405</v>
      </c>
      <c r="AA1249" s="99">
        <f t="shared" si="84"/>
        <v>401814</v>
      </c>
      <c r="AB1249" s="72">
        <f>VLOOKUP(D1249,'[1]Pension Expense Details'!$D$22:$S$1407,16,FALSE)</f>
        <v>207311</v>
      </c>
      <c r="AC1249" s="72">
        <f t="shared" si="85"/>
        <v>239604</v>
      </c>
      <c r="AD1249" s="72">
        <f>VLOOKUP(D1249,'[1]Schedule of Pension Amounts LW'!$B$15:$W$1399,22,FALSE)</f>
        <v>446915</v>
      </c>
    </row>
    <row r="1250" spans="1:30" x14ac:dyDescent="0.3">
      <c r="A1250" s="104"/>
      <c r="B1250" s="33"/>
      <c r="C1250" s="33" t="str">
        <f>VLOOKUP(D1250,'[1]Employer information'!$I$3:$J$1391,2,FALSE)</f>
        <v xml:space="preserve">Public Education                                  </v>
      </c>
      <c r="D1250" s="33" t="str">
        <f>'[1]Schedule of Pension Amounts LW'!B1243</f>
        <v>1227</v>
      </c>
      <c r="E1250" s="33" t="str">
        <f>IF(ISNA(VLOOKUP(D1250,'[1]Proportionate Shares'!$D$23:$G$1400,2,FALSE)),"",VLOOKUP(D1250,'[1]Proportionate Shares'!$D$23:$G$1400,2,FALSE))</f>
        <v>149902</v>
      </c>
      <c r="F1250" s="33" t="str">
        <f>IF(ISNA(VLOOKUP(D1250,'[1]Proportionate Shares'!$D$23:$G$1400,3,FALSE)),"",VLOOKUP(D1250,'[1]Proportionate Shares'!$D$23:$G$1400,3,FALSE))</f>
        <v/>
      </c>
      <c r="G1250" s="34" t="str">
        <f>VLOOKUP(D1250,'[1]Employer information'!$A$3:$B$1390,2,FALSE)</f>
        <v>THREE RIVERS ISD</v>
      </c>
      <c r="H1250" s="36">
        <f>IF(ISNA(VLOOKUP(D1250,'[1]Proportionate Shares'!$D$23:$I$1377,6,FALSE)),0,VLOOKUP(D1250,'[1]Proportionate Shares'!$D$23:$I$1377,6,FALSE))</f>
        <v>3.9152651999999997E-5</v>
      </c>
      <c r="I1250" s="105">
        <f>VLOOKUP(D1250,'[1]Schedule of Pension Amounts LW'!$B$15:$E$1399,3,FALSE)</f>
        <v>2307528</v>
      </c>
      <c r="J1250" s="105">
        <f>-IF(ISNA(VLOOKUP(D1250,'[1]Combined Contribution Amounts'!$A$2:$K$1335,5,FALSE)),0,VLOOKUP(D1250,'[1]Combined Contribution Amounts'!$A$2:$K$1335,5,FALSE))</f>
        <v>-137039</v>
      </c>
      <c r="K1250" s="105">
        <f>-IF(ISNA(VLOOKUP(D1250,'[1]Combined Contribution Amounts'!$A$2:$K$1335,7,FALSE)),0,VLOOKUP(D1250,'[1]Combined Contribution Amounts'!$A$2:$K$1335,7,FALSE))+-IF(ISNA(VLOOKUP(D1250,'[1]Combined Contribution Amounts'!$A$2:$K$1335,8,FALSE)),0,VLOOKUP(D1250,'[1]Combined Contribution Amounts'!$A$2:$K$1335,8,FALSE))+-IF(ISNA(VLOOKUP(D1250,'[1]Combined Contribution Amounts'!$A$2:$K$1335,9,FALSE)),0,VLOOKUP(D1250,'[1]Combined Contribution Amounts'!$A$2:$K$1335,9,FALSE))</f>
        <v>0</v>
      </c>
      <c r="L1250" s="105">
        <f>VLOOKUP(D1250,'[1]Pension Expense Details'!$D$23:$S$1407,16,FALSE)</f>
        <v>164776</v>
      </c>
      <c r="M1250" s="105">
        <f>ROUND(('[1]68_InOutFlowsCurPrdAndPriorHist'!$F$28-'[1]68_InOutFlowsCurPrdAndPriorHist'!$F$31)*$H1250,0)-VLOOKUP(D1250,'[1]Pension Expense Details'!$D$23:$S$1407,12,FALSE)</f>
        <v>-32428</v>
      </c>
      <c r="N1250" s="105">
        <f>ROUND(('[1]68_InOutFlowsCurPrdAndPriorHist'!$F$29-'[1]68_InOutFlowsCurPrdAndPriorHist'!$F$32)*$H1250,0)-VLOOKUP(D1250,'[1]Pension Expense Details'!$D$23:$S$1407,13,FALSE)</f>
        <v>-245025</v>
      </c>
      <c r="O1250" s="105">
        <f>ROUND(('[1]68_InOutFlowsCurPrdAndPriorHist'!$F$30-'[1]68_InOutFlowsCurPrdAndPriorHist'!$F$33)*$H1250,0)-VLOOKUP(D1250,'[1]Pension Expense Details'!$D$23:$S$1407,14,FALSE)</f>
        <v>105957</v>
      </c>
      <c r="P1250" s="105">
        <f>ROUND((VLOOKUP(D1250,'[1]Schedule of Pension Amounts LW'!$B$15:$AC$1399,28,FALSE)-VLOOKUP(D1250,'[1]Schedule of Pension Amounts LW'!$B$15:$AC$1399,27,FALSE))*'[1]Schedule of Pension Amounts LW'!AD$4,0)+VLOOKUP(D1250,'[1]Schedule of Pension Amounts LW'!$B$15:$AH$1399,33,FALSE)-VLOOKUP(D1250,'[1]Pension Expense Details'!$D$23:$S$1407,15,FALSE)</f>
        <v>-128492</v>
      </c>
      <c r="Q1250" s="98">
        <f t="shared" si="82"/>
        <v>2035277</v>
      </c>
      <c r="R1250" s="98">
        <f>ROUND('[1]68_InOutFlowsCurPrdAndPrior'!$D$32*IF(ISNA(VLOOKUP(D1250,'[1]Proportionate Shares'!$D$23:$I$1359,6,FALSE)),0,VLOOKUP(D1250,'[1]Proportionate Shares'!$D$23:$I$1359,6,FALSE)),0)</f>
        <v>8550</v>
      </c>
      <c r="S1250" s="98">
        <f>ROUND('[1]68_InOutFlowsCurPrdAndPrior'!$D$33*IF(ISNA(VLOOKUP(D1250,'[1]Proportionate Shares'!$D$23:$I$1359,6,FALSE)),0,VLOOKUP(D1250,'[1]Proportionate Shares'!$D$23:$I$1359,6,FALSE)),0)</f>
        <v>631443</v>
      </c>
      <c r="T1250" s="98">
        <f>ROUND('[1]68_InOutFlowsCurPrdAndPrior'!$D$35*IF(ISNA(VLOOKUP(D1250,'[1]Proportionate Shares'!$D$23:$I$1359,6,FALSE)),0,VLOOKUP(D1250,'[1]Proportionate Shares'!$D$23:$I$1359,6,FALSE)),0)</f>
        <v>122361</v>
      </c>
      <c r="U1250" s="98">
        <f>VLOOKUP(D1250,'[1]Schedule of Pension Amounts LW'!$B$15:$AS$1399,36,FALSE)</f>
        <v>150137</v>
      </c>
      <c r="V1250" s="99">
        <f t="shared" si="83"/>
        <v>912491</v>
      </c>
      <c r="W1250" s="98">
        <f>ROUND('[1]68_InOutFlowsCurPrdAndPrior'!$F$32*IF(ISNA(VLOOKUP(D1250,'[1]Proportionate Shares'!$D$23:$I$1359,6,FALSE)),0,VLOOKUP(D1250,'[1]Proportionate Shares'!$D$23:$I$1359,6,FALSE)),0)</f>
        <v>70668</v>
      </c>
      <c r="X1250" s="98">
        <f>ROUND('[1]68_InOutFlowsCurPrdAndPrior'!$F$33*IF(ISNA(VLOOKUP(D1250,'[1]Proportionate Shares'!$D$23:$I$1359,6,FALSE)),0,VLOOKUP(D1250,'[1]Proportionate Shares'!$D$23:$I$1359,6,FALSE)),0)</f>
        <v>260942</v>
      </c>
      <c r="Y1250" s="98">
        <f>ROUND('[1]68_InOutFlowsCurPrdAndPrior'!$F$35*IF(ISNA(VLOOKUP(D1250,'[1]Proportionate Shares'!$D$23:$I$1359,6,FALSE)),0,VLOOKUP(D1250,'[1]Proportionate Shares'!$D$23:$I$1359,6,FALSE)),0)</f>
        <v>101925</v>
      </c>
      <c r="Z1250" s="98">
        <f>-VLOOKUP(D1250,'[1]Schedule of Pension Amounts LW'!$B$15:$AS$1399,37,FALSE)</f>
        <v>283722</v>
      </c>
      <c r="AA1250" s="99">
        <f t="shared" si="84"/>
        <v>717257</v>
      </c>
      <c r="AB1250" s="72">
        <f>VLOOKUP(D1250,'[1]Pension Expense Details'!$D$22:$S$1407,16,FALSE)</f>
        <v>164776</v>
      </c>
      <c r="AC1250" s="72">
        <f t="shared" si="85"/>
        <v>208328</v>
      </c>
      <c r="AD1250" s="72">
        <f>VLOOKUP(D1250,'[1]Schedule of Pension Amounts LW'!$B$15:$W$1399,22,FALSE)</f>
        <v>373104</v>
      </c>
    </row>
    <row r="1251" spans="1:30" x14ac:dyDescent="0.3">
      <c r="A1251" s="104"/>
      <c r="B1251" s="33"/>
      <c r="C1251" s="33" t="str">
        <f>VLOOKUP(D1251,'[1]Employer information'!$I$3:$J$1391,2,FALSE)</f>
        <v xml:space="preserve">Public Education                                  </v>
      </c>
      <c r="D1251" s="33" t="str">
        <f>'[1]Schedule of Pension Amounts LW'!B1244</f>
        <v>1978</v>
      </c>
      <c r="E1251" s="33" t="str">
        <f>IF(ISNA(VLOOKUP(D1251,'[1]Proportionate Shares'!$D$23:$G$1400,2,FALSE)),"",VLOOKUP(D1251,'[1]Proportionate Shares'!$D$23:$G$1400,2,FALSE))</f>
        <v>072901</v>
      </c>
      <c r="F1251" s="33" t="str">
        <f>IF(ISNA(VLOOKUP(D1251,'[1]Proportionate Shares'!$D$23:$G$1400,3,FALSE)),"",VLOOKUP(D1251,'[1]Proportionate Shares'!$D$23:$G$1400,3,FALSE))</f>
        <v/>
      </c>
      <c r="G1251" s="34" t="str">
        <f>VLOOKUP(D1251,'[1]Employer information'!$A$3:$B$1390,2,FALSE)</f>
        <v>THREE WAY ISD</v>
      </c>
      <c r="H1251" s="36">
        <f>IF(ISNA(VLOOKUP(D1251,'[1]Proportionate Shares'!$D$23:$I$1377,6,FALSE)),0,VLOOKUP(D1251,'[1]Proportionate Shares'!$D$23:$I$1377,6,FALSE))</f>
        <v>6.986617E-6</v>
      </c>
      <c r="I1251" s="105">
        <f>VLOOKUP(D1251,'[1]Schedule of Pension Amounts LW'!$B$15:$E$1399,3,FALSE)</f>
        <v>271213</v>
      </c>
      <c r="J1251" s="105">
        <f>-IF(ISNA(VLOOKUP(D1251,'[1]Combined Contribution Amounts'!$A$2:$K$1335,5,FALSE)),0,VLOOKUP(D1251,'[1]Combined Contribution Amounts'!$A$2:$K$1335,5,FALSE))</f>
        <v>-24454</v>
      </c>
      <c r="K1251" s="105">
        <f>-IF(ISNA(VLOOKUP(D1251,'[1]Combined Contribution Amounts'!$A$2:$K$1335,7,FALSE)),0,VLOOKUP(D1251,'[1]Combined Contribution Amounts'!$A$2:$K$1335,7,FALSE))+-IF(ISNA(VLOOKUP(D1251,'[1]Combined Contribution Amounts'!$A$2:$K$1335,8,FALSE)),0,VLOOKUP(D1251,'[1]Combined Contribution Amounts'!$A$2:$K$1335,8,FALSE))+-IF(ISNA(VLOOKUP(D1251,'[1]Combined Contribution Amounts'!$A$2:$K$1335,9,FALSE)),0,VLOOKUP(D1251,'[1]Combined Contribution Amounts'!$A$2:$K$1335,9,FALSE))</f>
        <v>0</v>
      </c>
      <c r="L1251" s="105">
        <f>VLOOKUP(D1251,'[1]Pension Expense Details'!$D$23:$S$1407,16,FALSE)</f>
        <v>51497</v>
      </c>
      <c r="M1251" s="105">
        <f>ROUND(('[1]68_InOutFlowsCurPrdAndPriorHist'!$F$28-'[1]68_InOutFlowsCurPrdAndPriorHist'!$F$31)*$H1251,0)-VLOOKUP(D1251,'[1]Pension Expense Details'!$D$23:$S$1407,12,FALSE)</f>
        <v>-5787</v>
      </c>
      <c r="N1251" s="105">
        <f>ROUND(('[1]68_InOutFlowsCurPrdAndPriorHist'!$F$29-'[1]68_InOutFlowsCurPrdAndPriorHist'!$F$32)*$H1251,0)-VLOOKUP(D1251,'[1]Pension Expense Details'!$D$23:$S$1407,13,FALSE)</f>
        <v>-43724</v>
      </c>
      <c r="O1251" s="105">
        <f>ROUND(('[1]68_InOutFlowsCurPrdAndPriorHist'!$F$30-'[1]68_InOutFlowsCurPrdAndPriorHist'!$F$33)*$H1251,0)-VLOOKUP(D1251,'[1]Pension Expense Details'!$D$23:$S$1407,14,FALSE)</f>
        <v>18907</v>
      </c>
      <c r="P1251" s="105">
        <f>ROUND((VLOOKUP(D1251,'[1]Schedule of Pension Amounts LW'!$B$15:$AC$1399,28,FALSE)-VLOOKUP(D1251,'[1]Schedule of Pension Amounts LW'!$B$15:$AC$1399,27,FALSE))*'[1]Schedule of Pension Amounts LW'!AD$4,0)+VLOOKUP(D1251,'[1]Schedule of Pension Amounts LW'!$B$15:$AH$1399,33,FALSE)-VLOOKUP(D1251,'[1]Pension Expense Details'!$D$23:$S$1407,15,FALSE)</f>
        <v>95534</v>
      </c>
      <c r="Q1251" s="98">
        <f t="shared" si="82"/>
        <v>363186</v>
      </c>
      <c r="R1251" s="98">
        <f>ROUND('[1]68_InOutFlowsCurPrdAndPrior'!$D$32*IF(ISNA(VLOOKUP(D1251,'[1]Proportionate Shares'!$D$23:$I$1359,6,FALSE)),0,VLOOKUP(D1251,'[1]Proportionate Shares'!$D$23:$I$1359,6,FALSE)),0)</f>
        <v>1526</v>
      </c>
      <c r="S1251" s="98">
        <f>ROUND('[1]68_InOutFlowsCurPrdAndPrior'!$D$33*IF(ISNA(VLOOKUP(D1251,'[1]Proportionate Shares'!$D$23:$I$1359,6,FALSE)),0,VLOOKUP(D1251,'[1]Proportionate Shares'!$D$23:$I$1359,6,FALSE)),0)</f>
        <v>112678</v>
      </c>
      <c r="T1251" s="98">
        <f>ROUND('[1]68_InOutFlowsCurPrdAndPrior'!$D$35*IF(ISNA(VLOOKUP(D1251,'[1]Proportionate Shares'!$D$23:$I$1359,6,FALSE)),0,VLOOKUP(D1251,'[1]Proportionate Shares'!$D$23:$I$1359,6,FALSE)),0)</f>
        <v>21835</v>
      </c>
      <c r="U1251" s="98">
        <f>VLOOKUP(D1251,'[1]Schedule of Pension Amounts LW'!$B$15:$AS$1399,36,FALSE)</f>
        <v>114683</v>
      </c>
      <c r="V1251" s="99">
        <f t="shared" si="83"/>
        <v>250722</v>
      </c>
      <c r="W1251" s="98">
        <f>ROUND('[1]68_InOutFlowsCurPrdAndPrior'!$F$32*IF(ISNA(VLOOKUP(D1251,'[1]Proportionate Shares'!$D$23:$I$1359,6,FALSE)),0,VLOOKUP(D1251,'[1]Proportionate Shares'!$D$23:$I$1359,6,FALSE)),0)</f>
        <v>12610</v>
      </c>
      <c r="X1251" s="98">
        <f>ROUND('[1]68_InOutFlowsCurPrdAndPrior'!$F$33*IF(ISNA(VLOOKUP(D1251,'[1]Proportionate Shares'!$D$23:$I$1359,6,FALSE)),0,VLOOKUP(D1251,'[1]Proportionate Shares'!$D$23:$I$1359,6,FALSE)),0)</f>
        <v>46564</v>
      </c>
      <c r="Y1251" s="98">
        <f>ROUND('[1]68_InOutFlowsCurPrdAndPrior'!$F$35*IF(ISNA(VLOOKUP(D1251,'[1]Proportionate Shares'!$D$23:$I$1359,6,FALSE)),0,VLOOKUP(D1251,'[1]Proportionate Shares'!$D$23:$I$1359,6,FALSE)),0)</f>
        <v>18188</v>
      </c>
      <c r="Z1251" s="98">
        <f>-VLOOKUP(D1251,'[1]Schedule of Pension Amounts LW'!$B$15:$AS$1399,37,FALSE)</f>
        <v>14495</v>
      </c>
      <c r="AA1251" s="99">
        <f t="shared" si="84"/>
        <v>91857</v>
      </c>
      <c r="AB1251" s="72">
        <f>VLOOKUP(D1251,'[1]Pension Expense Details'!$D$22:$S$1407,16,FALSE)</f>
        <v>51497</v>
      </c>
      <c r="AC1251" s="72">
        <f t="shared" si="85"/>
        <v>40836</v>
      </c>
      <c r="AD1251" s="72">
        <f>VLOOKUP(D1251,'[1]Schedule of Pension Amounts LW'!$B$15:$W$1399,22,FALSE)</f>
        <v>92333</v>
      </c>
    </row>
    <row r="1252" spans="1:30" x14ac:dyDescent="0.3">
      <c r="A1252" s="104"/>
      <c r="B1252" s="33"/>
      <c r="C1252" s="33" t="str">
        <f>VLOOKUP(D1252,'[1]Employer information'!$I$3:$J$1391,2,FALSE)</f>
        <v xml:space="preserve">Public Education                                  </v>
      </c>
      <c r="D1252" s="33" t="str">
        <f>'[1]Schedule of Pension Amounts LW'!B1245</f>
        <v>1228</v>
      </c>
      <c r="E1252" s="33" t="str">
        <f>IF(ISNA(VLOOKUP(D1252,'[1]Proportionate Shares'!$D$23:$G$1400,2,FALSE)),"",VLOOKUP(D1252,'[1]Proportionate Shares'!$D$23:$G$1400,2,FALSE))</f>
        <v>224901</v>
      </c>
      <c r="F1252" s="33" t="str">
        <f>IF(ISNA(VLOOKUP(D1252,'[1]Proportionate Shares'!$D$23:$G$1400,3,FALSE)),"",VLOOKUP(D1252,'[1]Proportionate Shares'!$D$23:$G$1400,3,FALSE))</f>
        <v/>
      </c>
      <c r="G1252" s="34" t="str">
        <f>VLOOKUP(D1252,'[1]Employer information'!$A$3:$B$1390,2,FALSE)</f>
        <v>THROCKMORTON ISD</v>
      </c>
      <c r="H1252" s="36">
        <f>IF(ISNA(VLOOKUP(D1252,'[1]Proportionate Shares'!$D$23:$I$1377,6,FALSE)),0,VLOOKUP(D1252,'[1]Proportionate Shares'!$D$23:$I$1377,6,FALSE))</f>
        <v>7.8208740000000005E-6</v>
      </c>
      <c r="I1252" s="105">
        <f>VLOOKUP(D1252,'[1]Schedule of Pension Amounts LW'!$B$15:$E$1399,3,FALSE)</f>
        <v>371960</v>
      </c>
      <c r="J1252" s="105">
        <f>-IF(ISNA(VLOOKUP(D1252,'[1]Combined Contribution Amounts'!$A$2:$K$1335,5,FALSE)),0,VLOOKUP(D1252,'[1]Combined Contribution Amounts'!$A$2:$K$1335,5,FALSE))</f>
        <v>-27374</v>
      </c>
      <c r="K1252" s="105">
        <f>-IF(ISNA(VLOOKUP(D1252,'[1]Combined Contribution Amounts'!$A$2:$K$1335,7,FALSE)),0,VLOOKUP(D1252,'[1]Combined Contribution Amounts'!$A$2:$K$1335,7,FALSE))+-IF(ISNA(VLOOKUP(D1252,'[1]Combined Contribution Amounts'!$A$2:$K$1335,8,FALSE)),0,VLOOKUP(D1252,'[1]Combined Contribution Amounts'!$A$2:$K$1335,8,FALSE))+-IF(ISNA(VLOOKUP(D1252,'[1]Combined Contribution Amounts'!$A$2:$K$1335,9,FALSE)),0,VLOOKUP(D1252,'[1]Combined Contribution Amounts'!$A$2:$K$1335,9,FALSE))</f>
        <v>0</v>
      </c>
      <c r="L1252" s="105">
        <f>VLOOKUP(D1252,'[1]Pension Expense Details'!$D$23:$S$1407,16,FALSE)</f>
        <v>46900</v>
      </c>
      <c r="M1252" s="105">
        <f>ROUND(('[1]68_InOutFlowsCurPrdAndPriorHist'!$F$28-'[1]68_InOutFlowsCurPrdAndPriorHist'!$F$31)*$H1252,0)-VLOOKUP(D1252,'[1]Pension Expense Details'!$D$23:$S$1407,12,FALSE)</f>
        <v>-6478</v>
      </c>
      <c r="N1252" s="105">
        <f>ROUND(('[1]68_InOutFlowsCurPrdAndPriorHist'!$F$29-'[1]68_InOutFlowsCurPrdAndPriorHist'!$F$32)*$H1252,0)-VLOOKUP(D1252,'[1]Pension Expense Details'!$D$23:$S$1407,13,FALSE)</f>
        <v>-48944</v>
      </c>
      <c r="O1252" s="105">
        <f>ROUND(('[1]68_InOutFlowsCurPrdAndPriorHist'!$F$30-'[1]68_InOutFlowsCurPrdAndPriorHist'!$F$33)*$H1252,0)-VLOOKUP(D1252,'[1]Pension Expense Details'!$D$23:$S$1407,14,FALSE)</f>
        <v>21165</v>
      </c>
      <c r="P1252" s="105">
        <f>ROUND((VLOOKUP(D1252,'[1]Schedule of Pension Amounts LW'!$B$15:$AC$1399,28,FALSE)-VLOOKUP(D1252,'[1]Schedule of Pension Amounts LW'!$B$15:$AC$1399,27,FALSE))*'[1]Schedule of Pension Amounts LW'!AD$4,0)+VLOOKUP(D1252,'[1]Schedule of Pension Amounts LW'!$B$15:$AH$1399,33,FALSE)-VLOOKUP(D1252,'[1]Pension Expense Details'!$D$23:$S$1407,15,FALSE)</f>
        <v>49324</v>
      </c>
      <c r="Q1252" s="98">
        <f t="shared" si="82"/>
        <v>406553</v>
      </c>
      <c r="R1252" s="98">
        <f>ROUND('[1]68_InOutFlowsCurPrdAndPrior'!$D$32*IF(ISNA(VLOOKUP(D1252,'[1]Proportionate Shares'!$D$23:$I$1359,6,FALSE)),0,VLOOKUP(D1252,'[1]Proportionate Shares'!$D$23:$I$1359,6,FALSE)),0)</f>
        <v>1708</v>
      </c>
      <c r="S1252" s="98">
        <f>ROUND('[1]68_InOutFlowsCurPrdAndPrior'!$D$33*IF(ISNA(VLOOKUP(D1252,'[1]Proportionate Shares'!$D$23:$I$1359,6,FALSE)),0,VLOOKUP(D1252,'[1]Proportionate Shares'!$D$23:$I$1359,6,FALSE)),0)</f>
        <v>126133</v>
      </c>
      <c r="T1252" s="98">
        <f>ROUND('[1]68_InOutFlowsCurPrdAndPrior'!$D$35*IF(ISNA(VLOOKUP(D1252,'[1]Proportionate Shares'!$D$23:$I$1359,6,FALSE)),0,VLOOKUP(D1252,'[1]Proportionate Shares'!$D$23:$I$1359,6,FALSE)),0)</f>
        <v>24442</v>
      </c>
      <c r="U1252" s="98">
        <f>VLOOKUP(D1252,'[1]Schedule of Pension Amounts LW'!$B$15:$AS$1399,36,FALSE)</f>
        <v>74641</v>
      </c>
      <c r="V1252" s="99">
        <f t="shared" si="83"/>
        <v>226924</v>
      </c>
      <c r="W1252" s="98">
        <f>ROUND('[1]68_InOutFlowsCurPrdAndPrior'!$F$32*IF(ISNA(VLOOKUP(D1252,'[1]Proportionate Shares'!$D$23:$I$1359,6,FALSE)),0,VLOOKUP(D1252,'[1]Proportionate Shares'!$D$23:$I$1359,6,FALSE)),0)</f>
        <v>14116</v>
      </c>
      <c r="X1252" s="98">
        <f>ROUND('[1]68_InOutFlowsCurPrdAndPrior'!$F$33*IF(ISNA(VLOOKUP(D1252,'[1]Proportionate Shares'!$D$23:$I$1359,6,FALSE)),0,VLOOKUP(D1252,'[1]Proportionate Shares'!$D$23:$I$1359,6,FALSE)),0)</f>
        <v>52124</v>
      </c>
      <c r="Y1252" s="98">
        <f>ROUND('[1]68_InOutFlowsCurPrdAndPrior'!$F$35*IF(ISNA(VLOOKUP(D1252,'[1]Proportionate Shares'!$D$23:$I$1359,6,FALSE)),0,VLOOKUP(D1252,'[1]Proportionate Shares'!$D$23:$I$1359,6,FALSE)),0)</f>
        <v>20360</v>
      </c>
      <c r="Z1252" s="98">
        <f>-VLOOKUP(D1252,'[1]Schedule of Pension Amounts LW'!$B$15:$AS$1399,37,FALSE)</f>
        <v>80551</v>
      </c>
      <c r="AA1252" s="99">
        <f t="shared" si="84"/>
        <v>167151</v>
      </c>
      <c r="AB1252" s="72">
        <f>VLOOKUP(D1252,'[1]Pension Expense Details'!$D$22:$S$1407,16,FALSE)</f>
        <v>46900</v>
      </c>
      <c r="AC1252" s="72">
        <f t="shared" si="85"/>
        <v>32884</v>
      </c>
      <c r="AD1252" s="72">
        <f>VLOOKUP(D1252,'[1]Schedule of Pension Amounts LW'!$B$15:$W$1399,22,FALSE)</f>
        <v>79784</v>
      </c>
    </row>
    <row r="1253" spans="1:30" x14ac:dyDescent="0.3">
      <c r="A1253" s="104"/>
      <c r="B1253" s="33"/>
      <c r="C1253" s="33" t="str">
        <f>VLOOKUP(D1253,'[1]Employer information'!$I$3:$J$1391,2,FALSE)</f>
        <v xml:space="preserve">Public Education                                  </v>
      </c>
      <c r="D1253" s="33" t="str">
        <f>'[1]Schedule of Pension Amounts LW'!B1246</f>
        <v>0863</v>
      </c>
      <c r="E1253" s="33" t="str">
        <f>IF(ISNA(VLOOKUP(D1253,'[1]Proportionate Shares'!$D$23:$G$1400,2,FALSE)),"",VLOOKUP(D1253,'[1]Proportionate Shares'!$D$23:$G$1400,2,FALSE))</f>
        <v>158902</v>
      </c>
      <c r="F1253" s="33" t="str">
        <f>IF(ISNA(VLOOKUP(D1253,'[1]Proportionate Shares'!$D$23:$G$1400,3,FALSE)),"",VLOOKUP(D1253,'[1]Proportionate Shares'!$D$23:$G$1400,3,FALSE))</f>
        <v xml:space="preserve">   </v>
      </c>
      <c r="G1253" s="34" t="str">
        <f>VLOOKUP(D1253,'[1]Employer information'!$A$3:$B$1390,2,FALSE)</f>
        <v>TIDEHAVEN ISD</v>
      </c>
      <c r="H1253" s="36">
        <f>IF(ISNA(VLOOKUP(D1253,'[1]Proportionate Shares'!$D$23:$I$1377,6,FALSE)),0,VLOOKUP(D1253,'[1]Proportionate Shares'!$D$23:$I$1377,6,FALSE))</f>
        <v>4.7246373000000002E-5</v>
      </c>
      <c r="I1253" s="105">
        <f>VLOOKUP(D1253,'[1]Schedule of Pension Amounts LW'!$B$15:$E$1399,3,FALSE)</f>
        <v>2082815</v>
      </c>
      <c r="J1253" s="105">
        <f>-IF(ISNA(VLOOKUP(D1253,'[1]Combined Contribution Amounts'!$A$2:$K$1335,5,FALSE)),0,VLOOKUP(D1253,'[1]Combined Contribution Amounts'!$A$2:$K$1335,5,FALSE))</f>
        <v>-165368</v>
      </c>
      <c r="K1253" s="105">
        <f>-IF(ISNA(VLOOKUP(D1253,'[1]Combined Contribution Amounts'!$A$2:$K$1335,7,FALSE)),0,VLOOKUP(D1253,'[1]Combined Contribution Amounts'!$A$2:$K$1335,7,FALSE))+-IF(ISNA(VLOOKUP(D1253,'[1]Combined Contribution Amounts'!$A$2:$K$1335,8,FALSE)),0,VLOOKUP(D1253,'[1]Combined Contribution Amounts'!$A$2:$K$1335,8,FALSE))+-IF(ISNA(VLOOKUP(D1253,'[1]Combined Contribution Amounts'!$A$2:$K$1335,9,FALSE)),0,VLOOKUP(D1253,'[1]Combined Contribution Amounts'!$A$2:$K$1335,9,FALSE))</f>
        <v>0</v>
      </c>
      <c r="L1253" s="105">
        <f>VLOOKUP(D1253,'[1]Pension Expense Details'!$D$23:$S$1407,16,FALSE)</f>
        <v>309134</v>
      </c>
      <c r="M1253" s="105">
        <f>ROUND(('[1]68_InOutFlowsCurPrdAndPriorHist'!$F$28-'[1]68_InOutFlowsCurPrdAndPriorHist'!$F$31)*$H1253,0)-VLOOKUP(D1253,'[1]Pension Expense Details'!$D$23:$S$1407,12,FALSE)</f>
        <v>-39132</v>
      </c>
      <c r="N1253" s="105">
        <f>ROUND(('[1]68_InOutFlowsCurPrdAndPriorHist'!$F$29-'[1]68_InOutFlowsCurPrdAndPriorHist'!$F$32)*$H1253,0)-VLOOKUP(D1253,'[1]Pension Expense Details'!$D$23:$S$1407,13,FALSE)</f>
        <v>-295677</v>
      </c>
      <c r="O1253" s="105">
        <f>ROUND(('[1]68_InOutFlowsCurPrdAndPriorHist'!$F$30-'[1]68_InOutFlowsCurPrdAndPriorHist'!$F$33)*$H1253,0)-VLOOKUP(D1253,'[1]Pension Expense Details'!$D$23:$S$1407,14,FALSE)</f>
        <v>127860</v>
      </c>
      <c r="P1253" s="105">
        <f>ROUND((VLOOKUP(D1253,'[1]Schedule of Pension Amounts LW'!$B$15:$AC$1399,28,FALSE)-VLOOKUP(D1253,'[1]Schedule of Pension Amounts LW'!$B$15:$AC$1399,27,FALSE))*'[1]Schedule of Pension Amounts LW'!AD$4,0)+VLOOKUP(D1253,'[1]Schedule of Pension Amounts LW'!$B$15:$AH$1399,33,FALSE)-VLOOKUP(D1253,'[1]Pension Expense Details'!$D$23:$S$1407,15,FALSE)</f>
        <v>436382</v>
      </c>
      <c r="Q1253" s="98">
        <f t="shared" si="82"/>
        <v>2456014</v>
      </c>
      <c r="R1253" s="98">
        <f>ROUND('[1]68_InOutFlowsCurPrdAndPrior'!$D$32*IF(ISNA(VLOOKUP(D1253,'[1]Proportionate Shares'!$D$23:$I$1359,6,FALSE)),0,VLOOKUP(D1253,'[1]Proportionate Shares'!$D$23:$I$1359,6,FALSE)),0)</f>
        <v>10317</v>
      </c>
      <c r="S1253" s="98">
        <f>ROUND('[1]68_InOutFlowsCurPrdAndPrior'!$D$33*IF(ISNA(VLOOKUP(D1253,'[1]Proportionate Shares'!$D$23:$I$1359,6,FALSE)),0,VLOOKUP(D1253,'[1]Proportionate Shares'!$D$23:$I$1359,6,FALSE)),0)</f>
        <v>761976</v>
      </c>
      <c r="T1253" s="98">
        <f>ROUND('[1]68_InOutFlowsCurPrdAndPrior'!$D$35*IF(ISNA(VLOOKUP(D1253,'[1]Proportionate Shares'!$D$23:$I$1359,6,FALSE)),0,VLOOKUP(D1253,'[1]Proportionate Shares'!$D$23:$I$1359,6,FALSE)),0)</f>
        <v>147656</v>
      </c>
      <c r="U1253" s="98">
        <f>VLOOKUP(D1253,'[1]Schedule of Pension Amounts LW'!$B$15:$AS$1399,36,FALSE)</f>
        <v>542651</v>
      </c>
      <c r="V1253" s="99">
        <f t="shared" si="83"/>
        <v>1462600</v>
      </c>
      <c r="W1253" s="98">
        <f>ROUND('[1]68_InOutFlowsCurPrdAndPrior'!$F$32*IF(ISNA(VLOOKUP(D1253,'[1]Proportionate Shares'!$D$23:$I$1359,6,FALSE)),0,VLOOKUP(D1253,'[1]Proportionate Shares'!$D$23:$I$1359,6,FALSE)),0)</f>
        <v>85277</v>
      </c>
      <c r="X1253" s="98">
        <f>ROUND('[1]68_InOutFlowsCurPrdAndPrior'!$F$33*IF(ISNA(VLOOKUP(D1253,'[1]Proportionate Shares'!$D$23:$I$1359,6,FALSE)),0,VLOOKUP(D1253,'[1]Proportionate Shares'!$D$23:$I$1359,6,FALSE)),0)</f>
        <v>314885</v>
      </c>
      <c r="Y1253" s="98">
        <f>ROUND('[1]68_InOutFlowsCurPrdAndPrior'!$F$35*IF(ISNA(VLOOKUP(D1253,'[1]Proportionate Shares'!$D$23:$I$1359,6,FALSE)),0,VLOOKUP(D1253,'[1]Proportionate Shares'!$D$23:$I$1359,6,FALSE)),0)</f>
        <v>122995</v>
      </c>
      <c r="Z1253" s="98">
        <f>-VLOOKUP(D1253,'[1]Schedule of Pension Amounts LW'!$B$15:$AS$1399,37,FALSE)</f>
        <v>50841</v>
      </c>
      <c r="AA1253" s="99">
        <f t="shared" si="84"/>
        <v>573998</v>
      </c>
      <c r="AB1253" s="72">
        <f>VLOOKUP(D1253,'[1]Pension Expense Details'!$D$22:$S$1407,16,FALSE)</f>
        <v>309134</v>
      </c>
      <c r="AC1253" s="72">
        <f t="shared" si="85"/>
        <v>231712</v>
      </c>
      <c r="AD1253" s="72">
        <f>VLOOKUP(D1253,'[1]Schedule of Pension Amounts LW'!$B$15:$W$1399,22,FALSE)</f>
        <v>540846</v>
      </c>
    </row>
    <row r="1254" spans="1:30" x14ac:dyDescent="0.3">
      <c r="A1254" s="104"/>
      <c r="B1254" s="33"/>
      <c r="C1254" s="33" t="str">
        <f>VLOOKUP(D1254,'[1]Employer information'!$I$3:$J$1391,2,FALSE)</f>
        <v xml:space="preserve">Public Education                                  </v>
      </c>
      <c r="D1254" s="33" t="str">
        <f>'[1]Schedule of Pension Amounts LW'!B1247</f>
        <v>1230</v>
      </c>
      <c r="E1254" s="33" t="str">
        <f>IF(ISNA(VLOOKUP(D1254,'[1]Proportionate Shares'!$D$23:$G$1400,2,FALSE)),"",VLOOKUP(D1254,'[1]Proportionate Shares'!$D$23:$G$1400,2,FALSE))</f>
        <v>210905</v>
      </c>
      <c r="F1254" s="33" t="str">
        <f>IF(ISNA(VLOOKUP(D1254,'[1]Proportionate Shares'!$D$23:$G$1400,3,FALSE)),"",VLOOKUP(D1254,'[1]Proportionate Shares'!$D$23:$G$1400,3,FALSE))</f>
        <v/>
      </c>
      <c r="G1254" s="34" t="str">
        <f>VLOOKUP(D1254,'[1]Employer information'!$A$3:$B$1390,2,FALSE)</f>
        <v>TIMPSON ISD</v>
      </c>
      <c r="H1254" s="36">
        <f>IF(ISNA(VLOOKUP(D1254,'[1]Proportionate Shares'!$D$23:$I$1377,6,FALSE)),0,VLOOKUP(D1254,'[1]Proportionate Shares'!$D$23:$I$1377,6,FALSE))</f>
        <v>3.9820914000000002E-5</v>
      </c>
      <c r="I1254" s="105">
        <f>VLOOKUP(D1254,'[1]Schedule of Pension Amounts LW'!$B$15:$E$1399,3,FALSE)</f>
        <v>2252416</v>
      </c>
      <c r="J1254" s="105">
        <f>-IF(ISNA(VLOOKUP(D1254,'[1]Combined Contribution Amounts'!$A$2:$K$1335,5,FALSE)),0,VLOOKUP(D1254,'[1]Combined Contribution Amounts'!$A$2:$K$1335,5,FALSE))</f>
        <v>-139378</v>
      </c>
      <c r="K1254" s="105">
        <f>-IF(ISNA(VLOOKUP(D1254,'[1]Combined Contribution Amounts'!$A$2:$K$1335,7,FALSE)),0,VLOOKUP(D1254,'[1]Combined Contribution Amounts'!$A$2:$K$1335,7,FALSE))+-IF(ISNA(VLOOKUP(D1254,'[1]Combined Contribution Amounts'!$A$2:$K$1335,8,FALSE)),0,VLOOKUP(D1254,'[1]Combined Contribution Amounts'!$A$2:$K$1335,8,FALSE))+-IF(ISNA(VLOOKUP(D1254,'[1]Combined Contribution Amounts'!$A$2:$K$1335,9,FALSE)),0,VLOOKUP(D1254,'[1]Combined Contribution Amounts'!$A$2:$K$1335,9,FALSE))</f>
        <v>0</v>
      </c>
      <c r="L1254" s="105">
        <f>VLOOKUP(D1254,'[1]Pension Expense Details'!$D$23:$S$1407,16,FALSE)</f>
        <v>182441</v>
      </c>
      <c r="M1254" s="105">
        <f>ROUND(('[1]68_InOutFlowsCurPrdAndPriorHist'!$F$28-'[1]68_InOutFlowsCurPrdAndPriorHist'!$F$31)*$H1254,0)-VLOOKUP(D1254,'[1]Pension Expense Details'!$D$23:$S$1407,12,FALSE)</f>
        <v>-32981</v>
      </c>
      <c r="N1254" s="105">
        <f>ROUND(('[1]68_InOutFlowsCurPrdAndPriorHist'!$F$29-'[1]68_InOutFlowsCurPrdAndPriorHist'!$F$32)*$H1254,0)-VLOOKUP(D1254,'[1]Pension Expense Details'!$D$23:$S$1407,13,FALSE)</f>
        <v>-249207</v>
      </c>
      <c r="O1254" s="105">
        <f>ROUND(('[1]68_InOutFlowsCurPrdAndPriorHist'!$F$30-'[1]68_InOutFlowsCurPrdAndPriorHist'!$F$33)*$H1254,0)-VLOOKUP(D1254,'[1]Pension Expense Details'!$D$23:$S$1407,14,FALSE)</f>
        <v>107765</v>
      </c>
      <c r="P1254" s="105">
        <f>ROUND((VLOOKUP(D1254,'[1]Schedule of Pension Amounts LW'!$B$15:$AC$1399,28,FALSE)-VLOOKUP(D1254,'[1]Schedule of Pension Amounts LW'!$B$15:$AC$1399,27,FALSE))*'[1]Schedule of Pension Amounts LW'!AD$4,0)+VLOOKUP(D1254,'[1]Schedule of Pension Amounts LW'!$B$15:$AH$1399,33,FALSE)-VLOOKUP(D1254,'[1]Pension Expense Details'!$D$23:$S$1407,15,FALSE)</f>
        <v>-51040</v>
      </c>
      <c r="Q1254" s="98">
        <f t="shared" si="82"/>
        <v>2070016</v>
      </c>
      <c r="R1254" s="98">
        <f>ROUND('[1]68_InOutFlowsCurPrdAndPrior'!$D$32*IF(ISNA(VLOOKUP(D1254,'[1]Proportionate Shares'!$D$23:$I$1359,6,FALSE)),0,VLOOKUP(D1254,'[1]Proportionate Shares'!$D$23:$I$1359,6,FALSE)),0)</f>
        <v>8696</v>
      </c>
      <c r="S1254" s="98">
        <f>ROUND('[1]68_InOutFlowsCurPrdAndPrior'!$D$33*IF(ISNA(VLOOKUP(D1254,'[1]Proportionate Shares'!$D$23:$I$1359,6,FALSE)),0,VLOOKUP(D1254,'[1]Proportionate Shares'!$D$23:$I$1359,6,FALSE)),0)</f>
        <v>642220</v>
      </c>
      <c r="T1254" s="98">
        <f>ROUND('[1]68_InOutFlowsCurPrdAndPrior'!$D$35*IF(ISNA(VLOOKUP(D1254,'[1]Proportionate Shares'!$D$23:$I$1359,6,FALSE)),0,VLOOKUP(D1254,'[1]Proportionate Shares'!$D$23:$I$1359,6,FALSE)),0)</f>
        <v>124450</v>
      </c>
      <c r="U1254" s="98">
        <f>VLOOKUP(D1254,'[1]Schedule of Pension Amounts LW'!$B$15:$AS$1399,36,FALSE)</f>
        <v>105814</v>
      </c>
      <c r="V1254" s="99">
        <f t="shared" si="83"/>
        <v>881180</v>
      </c>
      <c r="W1254" s="98">
        <f>ROUND('[1]68_InOutFlowsCurPrdAndPrior'!$F$32*IF(ISNA(VLOOKUP(D1254,'[1]Proportionate Shares'!$D$23:$I$1359,6,FALSE)),0,VLOOKUP(D1254,'[1]Proportionate Shares'!$D$23:$I$1359,6,FALSE)),0)</f>
        <v>71874</v>
      </c>
      <c r="X1254" s="98">
        <f>ROUND('[1]68_InOutFlowsCurPrdAndPrior'!$F$33*IF(ISNA(VLOOKUP(D1254,'[1]Proportionate Shares'!$D$23:$I$1359,6,FALSE)),0,VLOOKUP(D1254,'[1]Proportionate Shares'!$D$23:$I$1359,6,FALSE)),0)</f>
        <v>265396</v>
      </c>
      <c r="Y1254" s="98">
        <f>ROUND('[1]68_InOutFlowsCurPrdAndPrior'!$F$35*IF(ISNA(VLOOKUP(D1254,'[1]Proportionate Shares'!$D$23:$I$1359,6,FALSE)),0,VLOOKUP(D1254,'[1]Proportionate Shares'!$D$23:$I$1359,6,FALSE)),0)</f>
        <v>103665</v>
      </c>
      <c r="Z1254" s="98">
        <f>-VLOOKUP(D1254,'[1]Schedule of Pension Amounts LW'!$B$15:$AS$1399,37,FALSE)</f>
        <v>87805</v>
      </c>
      <c r="AA1254" s="99">
        <f t="shared" si="84"/>
        <v>528740</v>
      </c>
      <c r="AB1254" s="72">
        <f>VLOOKUP(D1254,'[1]Pension Expense Details'!$D$22:$S$1407,16,FALSE)</f>
        <v>182441</v>
      </c>
      <c r="AC1254" s="72">
        <f t="shared" si="85"/>
        <v>218460</v>
      </c>
      <c r="AD1254" s="72">
        <f>VLOOKUP(D1254,'[1]Schedule of Pension Amounts LW'!$B$15:$W$1399,22,FALSE)</f>
        <v>400901</v>
      </c>
    </row>
    <row r="1255" spans="1:30" x14ac:dyDescent="0.3">
      <c r="A1255" s="104"/>
      <c r="B1255" s="33"/>
      <c r="C1255" s="33" t="str">
        <f>VLOOKUP(D1255,'[1]Employer information'!$I$3:$J$1391,2,FALSE)</f>
        <v xml:space="preserve">Public Education                                  </v>
      </c>
      <c r="D1255" s="33" t="str">
        <f>'[1]Schedule of Pension Amounts LW'!B1248</f>
        <v>1934</v>
      </c>
      <c r="E1255" s="33" t="str">
        <f>IF(ISNA(VLOOKUP(D1255,'[1]Proportionate Shares'!$D$23:$G$1400,2,FALSE)),"",VLOOKUP(D1255,'[1]Proportionate Shares'!$D$23:$G$1400,2,FALSE))</f>
        <v>091907</v>
      </c>
      <c r="F1255" s="33" t="str">
        <f>IF(ISNA(VLOOKUP(D1255,'[1]Proportionate Shares'!$D$23:$G$1400,3,FALSE)),"",VLOOKUP(D1255,'[1]Proportionate Shares'!$D$23:$G$1400,3,FALSE))</f>
        <v/>
      </c>
      <c r="G1255" s="34" t="str">
        <f>VLOOKUP(D1255,'[1]Employer information'!$A$3:$B$1390,2,FALSE)</f>
        <v>TIOGA ISD</v>
      </c>
      <c r="H1255" s="36">
        <f>IF(ISNA(VLOOKUP(D1255,'[1]Proportionate Shares'!$D$23:$I$1377,6,FALSE)),0,VLOOKUP(D1255,'[1]Proportionate Shares'!$D$23:$I$1377,6,FALSE))</f>
        <v>2.8995858999999999E-5</v>
      </c>
      <c r="I1255" s="105">
        <f>VLOOKUP(D1255,'[1]Schedule of Pension Amounts LW'!$B$15:$E$1399,3,FALSE)</f>
        <v>1383321</v>
      </c>
      <c r="J1255" s="105">
        <f>-IF(ISNA(VLOOKUP(D1255,'[1]Combined Contribution Amounts'!$A$2:$K$1335,5,FALSE)),0,VLOOKUP(D1255,'[1]Combined Contribution Amounts'!$A$2:$K$1335,5,FALSE))</f>
        <v>-101489</v>
      </c>
      <c r="K1255" s="105">
        <f>-IF(ISNA(VLOOKUP(D1255,'[1]Combined Contribution Amounts'!$A$2:$K$1335,7,FALSE)),0,VLOOKUP(D1255,'[1]Combined Contribution Amounts'!$A$2:$K$1335,7,FALSE))+-IF(ISNA(VLOOKUP(D1255,'[1]Combined Contribution Amounts'!$A$2:$K$1335,8,FALSE)),0,VLOOKUP(D1255,'[1]Combined Contribution Amounts'!$A$2:$K$1335,8,FALSE))+-IF(ISNA(VLOOKUP(D1255,'[1]Combined Contribution Amounts'!$A$2:$K$1335,9,FALSE)),0,VLOOKUP(D1255,'[1]Combined Contribution Amounts'!$A$2:$K$1335,9,FALSE))</f>
        <v>0</v>
      </c>
      <c r="L1255" s="105">
        <f>VLOOKUP(D1255,'[1]Pension Expense Details'!$D$23:$S$1407,16,FALSE)</f>
        <v>173206</v>
      </c>
      <c r="M1255" s="105">
        <f>ROUND(('[1]68_InOutFlowsCurPrdAndPriorHist'!$F$28-'[1]68_InOutFlowsCurPrdAndPriorHist'!$F$31)*$H1255,0)-VLOOKUP(D1255,'[1]Pension Expense Details'!$D$23:$S$1407,12,FALSE)</f>
        <v>-24015</v>
      </c>
      <c r="N1255" s="105">
        <f>ROUND(('[1]68_InOutFlowsCurPrdAndPriorHist'!$F$29-'[1]68_InOutFlowsCurPrdAndPriorHist'!$F$32)*$H1255,0)-VLOOKUP(D1255,'[1]Pension Expense Details'!$D$23:$S$1407,13,FALSE)</f>
        <v>-181462</v>
      </c>
      <c r="O1255" s="105">
        <f>ROUND(('[1]68_InOutFlowsCurPrdAndPriorHist'!$F$30-'[1]68_InOutFlowsCurPrdAndPriorHist'!$F$33)*$H1255,0)-VLOOKUP(D1255,'[1]Pension Expense Details'!$D$23:$S$1407,14,FALSE)</f>
        <v>78470</v>
      </c>
      <c r="P1255" s="105">
        <f>ROUND((VLOOKUP(D1255,'[1]Schedule of Pension Amounts LW'!$B$15:$AC$1399,28,FALSE)-VLOOKUP(D1255,'[1]Schedule of Pension Amounts LW'!$B$15:$AC$1399,27,FALSE))*'[1]Schedule of Pension Amounts LW'!AD$4,0)+VLOOKUP(D1255,'[1]Schedule of Pension Amounts LW'!$B$15:$AH$1399,33,FALSE)-VLOOKUP(D1255,'[1]Pension Expense Details'!$D$23:$S$1407,15,FALSE)</f>
        <v>179264</v>
      </c>
      <c r="Q1255" s="98">
        <f t="shared" si="82"/>
        <v>1507295</v>
      </c>
      <c r="R1255" s="98">
        <f>ROUND('[1]68_InOutFlowsCurPrdAndPrior'!$D$32*IF(ISNA(VLOOKUP(D1255,'[1]Proportionate Shares'!$D$23:$I$1359,6,FALSE)),0,VLOOKUP(D1255,'[1]Proportionate Shares'!$D$23:$I$1359,6,FALSE)),0)</f>
        <v>6332</v>
      </c>
      <c r="S1255" s="98">
        <f>ROUND('[1]68_InOutFlowsCurPrdAndPrior'!$D$33*IF(ISNA(VLOOKUP(D1255,'[1]Proportionate Shares'!$D$23:$I$1359,6,FALSE)),0,VLOOKUP(D1255,'[1]Proportionate Shares'!$D$23:$I$1359,6,FALSE)),0)</f>
        <v>467637</v>
      </c>
      <c r="T1255" s="98">
        <f>ROUND('[1]68_InOutFlowsCurPrdAndPrior'!$D$35*IF(ISNA(VLOOKUP(D1255,'[1]Proportionate Shares'!$D$23:$I$1359,6,FALSE)),0,VLOOKUP(D1255,'[1]Proportionate Shares'!$D$23:$I$1359,6,FALSE)),0)</f>
        <v>90619</v>
      </c>
      <c r="U1255" s="98">
        <f>VLOOKUP(D1255,'[1]Schedule of Pension Amounts LW'!$B$15:$AS$1399,36,FALSE)</f>
        <v>380876</v>
      </c>
      <c r="V1255" s="99">
        <f t="shared" si="83"/>
        <v>945464</v>
      </c>
      <c r="W1255" s="98">
        <f>ROUND('[1]68_InOutFlowsCurPrdAndPrior'!$F$32*IF(ISNA(VLOOKUP(D1255,'[1]Proportionate Shares'!$D$23:$I$1359,6,FALSE)),0,VLOOKUP(D1255,'[1]Proportionate Shares'!$D$23:$I$1359,6,FALSE)),0)</f>
        <v>52336</v>
      </c>
      <c r="X1255" s="98">
        <f>ROUND('[1]68_InOutFlowsCurPrdAndPrior'!$F$33*IF(ISNA(VLOOKUP(D1255,'[1]Proportionate Shares'!$D$23:$I$1359,6,FALSE)),0,VLOOKUP(D1255,'[1]Proportionate Shares'!$D$23:$I$1359,6,FALSE)),0)</f>
        <v>193250</v>
      </c>
      <c r="Y1255" s="98">
        <f>ROUND('[1]68_InOutFlowsCurPrdAndPrior'!$F$35*IF(ISNA(VLOOKUP(D1255,'[1]Proportionate Shares'!$D$23:$I$1359,6,FALSE)),0,VLOOKUP(D1255,'[1]Proportionate Shares'!$D$23:$I$1359,6,FALSE)),0)</f>
        <v>75484</v>
      </c>
      <c r="Z1255" s="98">
        <f>-VLOOKUP(D1255,'[1]Schedule of Pension Amounts LW'!$B$15:$AS$1399,37,FALSE)</f>
        <v>46767</v>
      </c>
      <c r="AA1255" s="99">
        <f t="shared" si="84"/>
        <v>367837</v>
      </c>
      <c r="AB1255" s="72">
        <f>VLOOKUP(D1255,'[1]Pension Expense Details'!$D$22:$S$1407,16,FALSE)</f>
        <v>173206</v>
      </c>
      <c r="AC1255" s="72">
        <f t="shared" si="85"/>
        <v>212196</v>
      </c>
      <c r="AD1255" s="72">
        <f>VLOOKUP(D1255,'[1]Schedule of Pension Amounts LW'!$B$15:$W$1399,22,FALSE)</f>
        <v>385402</v>
      </c>
    </row>
    <row r="1256" spans="1:30" x14ac:dyDescent="0.3">
      <c r="A1256" s="104"/>
      <c r="B1256" s="33"/>
      <c r="C1256" s="33" t="str">
        <f>VLOOKUP(D1256,'[1]Employer information'!$I$3:$J$1391,2,FALSE)</f>
        <v xml:space="preserve">Public Education                                  </v>
      </c>
      <c r="D1256" s="33" t="str">
        <f>'[1]Schedule of Pension Amounts LW'!B1249</f>
        <v>1232</v>
      </c>
      <c r="E1256" s="33" t="str">
        <f>IF(ISNA(VLOOKUP(D1256,'[1]Proportionate Shares'!$D$23:$G$1400,2,FALSE)),"",VLOOKUP(D1256,'[1]Proportionate Shares'!$D$23:$G$1400,2,FALSE))</f>
        <v>111903</v>
      </c>
      <c r="F1256" s="33" t="str">
        <f>IF(ISNA(VLOOKUP(D1256,'[1]Proportionate Shares'!$D$23:$G$1400,3,FALSE)),"",VLOOKUP(D1256,'[1]Proportionate Shares'!$D$23:$G$1400,3,FALSE))</f>
        <v/>
      </c>
      <c r="G1256" s="34" t="str">
        <f>VLOOKUP(D1256,'[1]Employer information'!$A$3:$B$1390,2,FALSE)</f>
        <v>TOLAR ISD</v>
      </c>
      <c r="H1256" s="36">
        <f>IF(ISNA(VLOOKUP(D1256,'[1]Proportionate Shares'!$D$23:$I$1377,6,FALSE)),0,VLOOKUP(D1256,'[1]Proportionate Shares'!$D$23:$I$1377,6,FALSE))</f>
        <v>3.6920157000000002E-5</v>
      </c>
      <c r="I1256" s="105">
        <f>VLOOKUP(D1256,'[1]Schedule of Pension Amounts LW'!$B$15:$E$1399,3,FALSE)</f>
        <v>2021952</v>
      </c>
      <c r="J1256" s="105">
        <f>-IF(ISNA(VLOOKUP(D1256,'[1]Combined Contribution Amounts'!$A$2:$K$1335,5,FALSE)),0,VLOOKUP(D1256,'[1]Combined Contribution Amounts'!$A$2:$K$1335,5,FALSE))</f>
        <v>-129225</v>
      </c>
      <c r="K1256" s="105">
        <f>-IF(ISNA(VLOOKUP(D1256,'[1]Combined Contribution Amounts'!$A$2:$K$1335,7,FALSE)),0,VLOOKUP(D1256,'[1]Combined Contribution Amounts'!$A$2:$K$1335,7,FALSE))+-IF(ISNA(VLOOKUP(D1256,'[1]Combined Contribution Amounts'!$A$2:$K$1335,8,FALSE)),0,VLOOKUP(D1256,'[1]Combined Contribution Amounts'!$A$2:$K$1335,8,FALSE))+-IF(ISNA(VLOOKUP(D1256,'[1]Combined Contribution Amounts'!$A$2:$K$1335,9,FALSE)),0,VLOOKUP(D1256,'[1]Combined Contribution Amounts'!$A$2:$K$1335,9,FALSE))</f>
        <v>0</v>
      </c>
      <c r="L1256" s="105">
        <f>VLOOKUP(D1256,'[1]Pension Expense Details'!$D$23:$S$1407,16,FALSE)</f>
        <v>179584</v>
      </c>
      <c r="M1256" s="105">
        <f>ROUND(('[1]68_InOutFlowsCurPrdAndPriorHist'!$F$28-'[1]68_InOutFlowsCurPrdAndPriorHist'!$F$31)*$H1256,0)-VLOOKUP(D1256,'[1]Pension Expense Details'!$D$23:$S$1407,12,FALSE)</f>
        <v>-30578</v>
      </c>
      <c r="N1256" s="105">
        <f>ROUND(('[1]68_InOutFlowsCurPrdAndPriorHist'!$F$29-'[1]68_InOutFlowsCurPrdAndPriorHist'!$F$32)*$H1256,0)-VLOOKUP(D1256,'[1]Pension Expense Details'!$D$23:$S$1407,13,FALSE)</f>
        <v>-231053</v>
      </c>
      <c r="O1256" s="105">
        <f>ROUND(('[1]68_InOutFlowsCurPrdAndPriorHist'!$F$30-'[1]68_InOutFlowsCurPrdAndPriorHist'!$F$33)*$H1256,0)-VLOOKUP(D1256,'[1]Pension Expense Details'!$D$23:$S$1407,14,FALSE)</f>
        <v>99915</v>
      </c>
      <c r="P1256" s="105">
        <f>ROUND((VLOOKUP(D1256,'[1]Schedule of Pension Amounts LW'!$B$15:$AC$1399,28,FALSE)-VLOOKUP(D1256,'[1]Schedule of Pension Amounts LW'!$B$15:$AC$1399,27,FALSE))*'[1]Schedule of Pension Amounts LW'!AD$4,0)+VLOOKUP(D1256,'[1]Schedule of Pension Amounts LW'!$B$15:$AH$1399,33,FALSE)-VLOOKUP(D1256,'[1]Pension Expense Details'!$D$23:$S$1407,15,FALSE)</f>
        <v>8630</v>
      </c>
      <c r="Q1256" s="98">
        <f t="shared" si="82"/>
        <v>1919225</v>
      </c>
      <c r="R1256" s="98">
        <f>ROUND('[1]68_InOutFlowsCurPrdAndPrior'!$D$32*IF(ISNA(VLOOKUP(D1256,'[1]Proportionate Shares'!$D$23:$I$1359,6,FALSE)),0,VLOOKUP(D1256,'[1]Proportionate Shares'!$D$23:$I$1359,6,FALSE)),0)</f>
        <v>8062</v>
      </c>
      <c r="S1256" s="98">
        <f>ROUND('[1]68_InOutFlowsCurPrdAndPrior'!$D$33*IF(ISNA(VLOOKUP(D1256,'[1]Proportionate Shares'!$D$23:$I$1359,6,FALSE)),0,VLOOKUP(D1256,'[1]Proportionate Shares'!$D$23:$I$1359,6,FALSE)),0)</f>
        <v>595438</v>
      </c>
      <c r="T1256" s="98">
        <f>ROUND('[1]68_InOutFlowsCurPrdAndPrior'!$D$35*IF(ISNA(VLOOKUP(D1256,'[1]Proportionate Shares'!$D$23:$I$1359,6,FALSE)),0,VLOOKUP(D1256,'[1]Proportionate Shares'!$D$23:$I$1359,6,FALSE)),0)</f>
        <v>115384</v>
      </c>
      <c r="U1256" s="98">
        <f>VLOOKUP(D1256,'[1]Schedule of Pension Amounts LW'!$B$15:$AS$1399,36,FALSE)</f>
        <v>225941</v>
      </c>
      <c r="V1256" s="99">
        <f t="shared" si="83"/>
        <v>944825</v>
      </c>
      <c r="W1256" s="98">
        <f>ROUND('[1]68_InOutFlowsCurPrdAndPrior'!$F$32*IF(ISNA(VLOOKUP(D1256,'[1]Proportionate Shares'!$D$23:$I$1359,6,FALSE)),0,VLOOKUP(D1256,'[1]Proportionate Shares'!$D$23:$I$1359,6,FALSE)),0)</f>
        <v>66639</v>
      </c>
      <c r="X1256" s="98">
        <f>ROUND('[1]68_InOutFlowsCurPrdAndPrior'!$F$33*IF(ISNA(VLOOKUP(D1256,'[1]Proportionate Shares'!$D$23:$I$1359,6,FALSE)),0,VLOOKUP(D1256,'[1]Proportionate Shares'!$D$23:$I$1359,6,FALSE)),0)</f>
        <v>246063</v>
      </c>
      <c r="Y1256" s="98">
        <f>ROUND('[1]68_InOutFlowsCurPrdAndPrior'!$F$35*IF(ISNA(VLOOKUP(D1256,'[1]Proportionate Shares'!$D$23:$I$1359,6,FALSE)),0,VLOOKUP(D1256,'[1]Proportionate Shares'!$D$23:$I$1359,6,FALSE)),0)</f>
        <v>96113</v>
      </c>
      <c r="Z1256" s="98">
        <f>-VLOOKUP(D1256,'[1]Schedule of Pension Amounts LW'!$B$15:$AS$1399,37,FALSE)</f>
        <v>10283</v>
      </c>
      <c r="AA1256" s="99">
        <f t="shared" si="84"/>
        <v>419098</v>
      </c>
      <c r="AB1256" s="72">
        <f>VLOOKUP(D1256,'[1]Pension Expense Details'!$D$22:$S$1407,16,FALSE)</f>
        <v>179584</v>
      </c>
      <c r="AC1256" s="72">
        <f t="shared" si="85"/>
        <v>236036</v>
      </c>
      <c r="AD1256" s="72">
        <f>VLOOKUP(D1256,'[1]Schedule of Pension Amounts LW'!$B$15:$W$1399,22,FALSE)</f>
        <v>415620</v>
      </c>
    </row>
    <row r="1257" spans="1:30" x14ac:dyDescent="0.3">
      <c r="A1257" s="104"/>
      <c r="B1257" s="33"/>
      <c r="C1257" s="33" t="str">
        <f>VLOOKUP(D1257,'[1]Employer information'!$I$3:$J$1391,2,FALSE)</f>
        <v xml:space="preserve">Public Education                                  </v>
      </c>
      <c r="D1257" s="33" t="str">
        <f>'[1]Schedule of Pension Amounts LW'!B1250</f>
        <v>1895</v>
      </c>
      <c r="E1257" s="33" t="str">
        <f>IF(ISNA(VLOOKUP(D1257,'[1]Proportionate Shares'!$D$23:$G$1400,2,FALSE)),"",VLOOKUP(D1257,'[1]Proportionate Shares'!$D$23:$G$1400,2,FALSE))</f>
        <v>091918</v>
      </c>
      <c r="F1257" s="33" t="str">
        <f>IF(ISNA(VLOOKUP(D1257,'[1]Proportionate Shares'!$D$23:$G$1400,3,FALSE)),"",VLOOKUP(D1257,'[1]Proportionate Shares'!$D$23:$G$1400,3,FALSE))</f>
        <v/>
      </c>
      <c r="G1257" s="34" t="str">
        <f>VLOOKUP(D1257,'[1]Employer information'!$A$3:$B$1390,2,FALSE)</f>
        <v>TOM BEAN ISD</v>
      </c>
      <c r="H1257" s="36">
        <f>IF(ISNA(VLOOKUP(D1257,'[1]Proportionate Shares'!$D$23:$I$1377,6,FALSE)),0,VLOOKUP(D1257,'[1]Proportionate Shares'!$D$23:$I$1377,6,FALSE))</f>
        <v>2.7448483E-5</v>
      </c>
      <c r="I1257" s="105">
        <f>VLOOKUP(D1257,'[1]Schedule of Pension Amounts LW'!$B$15:$E$1399,3,FALSE)</f>
        <v>1499982</v>
      </c>
      <c r="J1257" s="105">
        <f>-IF(ISNA(VLOOKUP(D1257,'[1]Combined Contribution Amounts'!$A$2:$K$1335,5,FALSE)),0,VLOOKUP(D1257,'[1]Combined Contribution Amounts'!$A$2:$K$1335,5,FALSE))</f>
        <v>-96073</v>
      </c>
      <c r="K1257" s="105">
        <f>-IF(ISNA(VLOOKUP(D1257,'[1]Combined Contribution Amounts'!$A$2:$K$1335,7,FALSE)),0,VLOOKUP(D1257,'[1]Combined Contribution Amounts'!$A$2:$K$1335,7,FALSE))+-IF(ISNA(VLOOKUP(D1257,'[1]Combined Contribution Amounts'!$A$2:$K$1335,8,FALSE)),0,VLOOKUP(D1257,'[1]Combined Contribution Amounts'!$A$2:$K$1335,8,FALSE))+-IF(ISNA(VLOOKUP(D1257,'[1]Combined Contribution Amounts'!$A$2:$K$1335,9,FALSE)),0,VLOOKUP(D1257,'[1]Combined Contribution Amounts'!$A$2:$K$1335,9,FALSE))</f>
        <v>0</v>
      </c>
      <c r="L1257" s="105">
        <f>VLOOKUP(D1257,'[1]Pension Expense Details'!$D$23:$S$1407,16,FALSE)</f>
        <v>134025</v>
      </c>
      <c r="M1257" s="105">
        <f>ROUND(('[1]68_InOutFlowsCurPrdAndPriorHist'!$F$28-'[1]68_InOutFlowsCurPrdAndPriorHist'!$F$31)*$H1257,0)-VLOOKUP(D1257,'[1]Pension Expense Details'!$D$23:$S$1407,12,FALSE)</f>
        <v>-22733</v>
      </c>
      <c r="N1257" s="105">
        <f>ROUND(('[1]68_InOutFlowsCurPrdAndPriorHist'!$F$29-'[1]68_InOutFlowsCurPrdAndPriorHist'!$F$32)*$H1257,0)-VLOOKUP(D1257,'[1]Pension Expense Details'!$D$23:$S$1407,13,FALSE)</f>
        <v>-171779</v>
      </c>
      <c r="O1257" s="105">
        <f>ROUND(('[1]68_InOutFlowsCurPrdAndPriorHist'!$F$30-'[1]68_InOutFlowsCurPrdAndPriorHist'!$F$33)*$H1257,0)-VLOOKUP(D1257,'[1]Pension Expense Details'!$D$23:$S$1407,14,FALSE)</f>
        <v>74282</v>
      </c>
      <c r="P1257" s="105">
        <f>ROUND((VLOOKUP(D1257,'[1]Schedule of Pension Amounts LW'!$B$15:$AC$1399,28,FALSE)-VLOOKUP(D1257,'[1]Schedule of Pension Amounts LW'!$B$15:$AC$1399,27,FALSE))*'[1]Schedule of Pension Amounts LW'!AD$4,0)+VLOOKUP(D1257,'[1]Schedule of Pension Amounts LW'!$B$15:$AH$1399,33,FALSE)-VLOOKUP(D1257,'[1]Pension Expense Details'!$D$23:$S$1407,15,FALSE)</f>
        <v>9154</v>
      </c>
      <c r="Q1257" s="98">
        <f t="shared" si="82"/>
        <v>1426858</v>
      </c>
      <c r="R1257" s="98">
        <f>ROUND('[1]68_InOutFlowsCurPrdAndPrior'!$D$32*IF(ISNA(VLOOKUP(D1257,'[1]Proportionate Shares'!$D$23:$I$1359,6,FALSE)),0,VLOOKUP(D1257,'[1]Proportionate Shares'!$D$23:$I$1359,6,FALSE)),0)</f>
        <v>5994</v>
      </c>
      <c r="S1257" s="98">
        <f>ROUND('[1]68_InOutFlowsCurPrdAndPrior'!$D$33*IF(ISNA(VLOOKUP(D1257,'[1]Proportionate Shares'!$D$23:$I$1359,6,FALSE)),0,VLOOKUP(D1257,'[1]Proportionate Shares'!$D$23:$I$1359,6,FALSE)),0)</f>
        <v>442681</v>
      </c>
      <c r="T1257" s="98">
        <f>ROUND('[1]68_InOutFlowsCurPrdAndPrior'!$D$35*IF(ISNA(VLOOKUP(D1257,'[1]Proportionate Shares'!$D$23:$I$1359,6,FALSE)),0,VLOOKUP(D1257,'[1]Proportionate Shares'!$D$23:$I$1359,6,FALSE)),0)</f>
        <v>85783</v>
      </c>
      <c r="U1257" s="98">
        <f>VLOOKUP(D1257,'[1]Schedule of Pension Amounts LW'!$B$15:$AS$1399,36,FALSE)</f>
        <v>155790</v>
      </c>
      <c r="V1257" s="99">
        <f t="shared" si="83"/>
        <v>690248</v>
      </c>
      <c r="W1257" s="98">
        <f>ROUND('[1]68_InOutFlowsCurPrdAndPrior'!$F$32*IF(ISNA(VLOOKUP(D1257,'[1]Proportionate Shares'!$D$23:$I$1359,6,FALSE)),0,VLOOKUP(D1257,'[1]Proportionate Shares'!$D$23:$I$1359,6,FALSE)),0)</f>
        <v>49543</v>
      </c>
      <c r="X1257" s="98">
        <f>ROUND('[1]68_InOutFlowsCurPrdAndPrior'!$F$33*IF(ISNA(VLOOKUP(D1257,'[1]Proportionate Shares'!$D$23:$I$1359,6,FALSE)),0,VLOOKUP(D1257,'[1]Proportionate Shares'!$D$23:$I$1359,6,FALSE)),0)</f>
        <v>182937</v>
      </c>
      <c r="Y1257" s="98">
        <f>ROUND('[1]68_InOutFlowsCurPrdAndPrior'!$F$35*IF(ISNA(VLOOKUP(D1257,'[1]Proportionate Shares'!$D$23:$I$1359,6,FALSE)),0,VLOOKUP(D1257,'[1]Proportionate Shares'!$D$23:$I$1359,6,FALSE)),0)</f>
        <v>71456</v>
      </c>
      <c r="Z1257" s="98">
        <f>-VLOOKUP(D1257,'[1]Schedule of Pension Amounts LW'!$B$15:$AS$1399,37,FALSE)</f>
        <v>111140</v>
      </c>
      <c r="AA1257" s="99">
        <f t="shared" si="84"/>
        <v>415076</v>
      </c>
      <c r="AB1257" s="72">
        <f>VLOOKUP(D1257,'[1]Pension Expense Details'!$D$22:$S$1407,16,FALSE)</f>
        <v>134025</v>
      </c>
      <c r="AC1257" s="72">
        <f t="shared" si="85"/>
        <v>168113</v>
      </c>
      <c r="AD1257" s="72">
        <f>VLOOKUP(D1257,'[1]Schedule of Pension Amounts LW'!$B$15:$W$1399,22,FALSE)</f>
        <v>302138</v>
      </c>
    </row>
    <row r="1258" spans="1:30" x14ac:dyDescent="0.3">
      <c r="A1258" s="104"/>
      <c r="B1258" s="33"/>
      <c r="C1258" s="33" t="str">
        <f>VLOOKUP(D1258,'[1]Employer information'!$I$3:$J$1391,2,FALSE)</f>
        <v xml:space="preserve">Public Education                                  </v>
      </c>
      <c r="D1258" s="33" t="str">
        <f>'[1]Schedule of Pension Amounts LW'!B1251</f>
        <v>1233</v>
      </c>
      <c r="E1258" s="33" t="str">
        <f>IF(ISNA(VLOOKUP(D1258,'[1]Proportionate Shares'!$D$23:$G$1400,2,FALSE)),"",VLOOKUP(D1258,'[1]Proportionate Shares'!$D$23:$G$1400,2,FALSE))</f>
        <v>101921</v>
      </c>
      <c r="F1258" s="33" t="str">
        <f>IF(ISNA(VLOOKUP(D1258,'[1]Proportionate Shares'!$D$23:$G$1400,3,FALSE)),"",VLOOKUP(D1258,'[1]Proportionate Shares'!$D$23:$G$1400,3,FALSE))</f>
        <v/>
      </c>
      <c r="G1258" s="34" t="str">
        <f>VLOOKUP(D1258,'[1]Employer information'!$A$3:$B$1390,2,FALSE)</f>
        <v>TOMBALL ISD</v>
      </c>
      <c r="H1258" s="36">
        <f>IF(ISNA(VLOOKUP(D1258,'[1]Proportionate Shares'!$D$23:$I$1377,6,FALSE)),0,VLOOKUP(D1258,'[1]Proportionate Shares'!$D$23:$I$1377,6,FALSE))</f>
        <v>9.1279399599999999E-4</v>
      </c>
      <c r="I1258" s="105">
        <f>VLOOKUP(D1258,'[1]Schedule of Pension Amounts LW'!$B$15:$E$1399,3,FALSE)</f>
        <v>47466948</v>
      </c>
      <c r="J1258" s="105">
        <f>-IF(ISNA(VLOOKUP(D1258,'[1]Combined Contribution Amounts'!$A$2:$K$1335,5,FALSE)),0,VLOOKUP(D1258,'[1]Combined Contribution Amounts'!$A$2:$K$1335,5,FALSE))</f>
        <v>-3194889</v>
      </c>
      <c r="K1258" s="105">
        <f>-IF(ISNA(VLOOKUP(D1258,'[1]Combined Contribution Amounts'!$A$2:$K$1335,7,FALSE)),0,VLOOKUP(D1258,'[1]Combined Contribution Amounts'!$A$2:$K$1335,7,FALSE))+-IF(ISNA(VLOOKUP(D1258,'[1]Combined Contribution Amounts'!$A$2:$K$1335,8,FALSE)),0,VLOOKUP(D1258,'[1]Combined Contribution Amounts'!$A$2:$K$1335,8,FALSE))+-IF(ISNA(VLOOKUP(D1258,'[1]Combined Contribution Amounts'!$A$2:$K$1335,9,FALSE)),0,VLOOKUP(D1258,'[1]Combined Contribution Amounts'!$A$2:$K$1335,9,FALSE))</f>
        <v>0</v>
      </c>
      <c r="L1258" s="105">
        <f>VLOOKUP(D1258,'[1]Pension Expense Details'!$D$23:$S$1407,16,FALSE)</f>
        <v>4836490</v>
      </c>
      <c r="M1258" s="105">
        <f>ROUND(('[1]68_InOutFlowsCurPrdAndPriorHist'!$F$28-'[1]68_InOutFlowsCurPrdAndPriorHist'!$F$31)*$H1258,0)-VLOOKUP(D1258,'[1]Pension Expense Details'!$D$23:$S$1407,12,FALSE)</f>
        <v>-756011</v>
      </c>
      <c r="N1258" s="105">
        <f>ROUND(('[1]68_InOutFlowsCurPrdAndPriorHist'!$F$29-'[1]68_InOutFlowsCurPrdAndPriorHist'!$F$32)*$H1258,0)-VLOOKUP(D1258,'[1]Pension Expense Details'!$D$23:$S$1407,13,FALSE)</f>
        <v>-5712451</v>
      </c>
      <c r="O1258" s="105">
        <f>ROUND(('[1]68_InOutFlowsCurPrdAndPriorHist'!$F$30-'[1]68_InOutFlowsCurPrdAndPriorHist'!$F$33)*$H1258,0)-VLOOKUP(D1258,'[1]Pension Expense Details'!$D$23:$S$1407,14,FALSE)</f>
        <v>2470241</v>
      </c>
      <c r="P1258" s="105">
        <f>ROUND((VLOOKUP(D1258,'[1]Schedule of Pension Amounts LW'!$B$15:$AC$1399,28,FALSE)-VLOOKUP(D1258,'[1]Schedule of Pension Amounts LW'!$B$15:$AC$1399,27,FALSE))*'[1]Schedule of Pension Amounts LW'!AD$4,0)+VLOOKUP(D1258,'[1]Schedule of Pension Amounts LW'!$B$15:$AH$1399,33,FALSE)-VLOOKUP(D1258,'[1]Pension Expense Details'!$D$23:$S$1407,15,FALSE)</f>
        <v>2339558</v>
      </c>
      <c r="Q1258" s="98">
        <f t="shared" si="82"/>
        <v>47449886</v>
      </c>
      <c r="R1258" s="98">
        <f>ROUND('[1]68_InOutFlowsCurPrdAndPrior'!$D$32*IF(ISNA(VLOOKUP(D1258,'[1]Proportionate Shares'!$D$23:$I$1359,6,FALSE)),0,VLOOKUP(D1258,'[1]Proportionate Shares'!$D$23:$I$1359,6,FALSE)),0)</f>
        <v>199332</v>
      </c>
      <c r="S1258" s="98">
        <f>ROUND('[1]68_InOutFlowsCurPrdAndPrior'!$D$33*IF(ISNA(VLOOKUP(D1258,'[1]Proportionate Shares'!$D$23:$I$1359,6,FALSE)),0,VLOOKUP(D1258,'[1]Proportionate Shares'!$D$23:$I$1359,6,FALSE)),0)</f>
        <v>14721285</v>
      </c>
      <c r="T1258" s="98">
        <f>ROUND('[1]68_InOutFlowsCurPrdAndPrior'!$D$35*IF(ISNA(VLOOKUP(D1258,'[1]Proportionate Shares'!$D$23:$I$1359,6,FALSE)),0,VLOOKUP(D1258,'[1]Proportionate Shares'!$D$23:$I$1359,6,FALSE)),0)</f>
        <v>2852702</v>
      </c>
      <c r="U1258" s="98">
        <f>VLOOKUP(D1258,'[1]Schedule of Pension Amounts LW'!$B$15:$AS$1399,36,FALSE)</f>
        <v>6875598</v>
      </c>
      <c r="V1258" s="99">
        <f t="shared" si="83"/>
        <v>24648917</v>
      </c>
      <c r="W1258" s="98">
        <f>ROUND('[1]68_InOutFlowsCurPrdAndPrior'!$F$32*IF(ISNA(VLOOKUP(D1258,'[1]Proportionate Shares'!$D$23:$I$1359,6,FALSE)),0,VLOOKUP(D1258,'[1]Proportionate Shares'!$D$23:$I$1359,6,FALSE)),0)</f>
        <v>1647535</v>
      </c>
      <c r="X1258" s="98">
        <f>ROUND('[1]68_InOutFlowsCurPrdAndPrior'!$F$33*IF(ISNA(VLOOKUP(D1258,'[1]Proportionate Shares'!$D$23:$I$1359,6,FALSE)),0,VLOOKUP(D1258,'[1]Proportionate Shares'!$D$23:$I$1359,6,FALSE)),0)</f>
        <v>6083531</v>
      </c>
      <c r="Y1258" s="98">
        <f>ROUND('[1]68_InOutFlowsCurPrdAndPrior'!$F$35*IF(ISNA(VLOOKUP(D1258,'[1]Proportionate Shares'!$D$23:$I$1359,6,FALSE)),0,VLOOKUP(D1258,'[1]Proportionate Shares'!$D$23:$I$1359,6,FALSE)),0)</f>
        <v>2376250</v>
      </c>
      <c r="Z1258" s="98">
        <f>-VLOOKUP(D1258,'[1]Schedule of Pension Amounts LW'!$B$15:$AS$1399,37,FALSE)</f>
        <v>497</v>
      </c>
      <c r="AA1258" s="99">
        <f t="shared" si="84"/>
        <v>10107813</v>
      </c>
      <c r="AB1258" s="72">
        <f>VLOOKUP(D1258,'[1]Pension Expense Details'!$D$22:$S$1407,16,FALSE)</f>
        <v>4836490</v>
      </c>
      <c r="AC1258" s="72">
        <f t="shared" si="85"/>
        <v>5829726</v>
      </c>
      <c r="AD1258" s="72">
        <f>VLOOKUP(D1258,'[1]Schedule of Pension Amounts LW'!$B$15:$W$1399,22,FALSE)</f>
        <v>10666216</v>
      </c>
    </row>
    <row r="1259" spans="1:30" x14ac:dyDescent="0.3">
      <c r="A1259" s="104"/>
      <c r="B1259" s="33"/>
      <c r="C1259" s="33" t="str">
        <f>VLOOKUP(D1259,'[1]Employer information'!$I$3:$J$1391,2,FALSE)</f>
        <v xml:space="preserve">Public Education                                  </v>
      </c>
      <c r="D1259" s="33" t="str">
        <f>'[1]Schedule of Pension Amounts LW'!B1252</f>
        <v>1710</v>
      </c>
      <c r="E1259" s="33" t="str">
        <f>IF(ISNA(VLOOKUP(D1259,'[1]Proportionate Shares'!$D$23:$G$1400,2,FALSE)),"",VLOOKUP(D1259,'[1]Proportionate Shares'!$D$23:$G$1400,2,FALSE))</f>
        <v>071908</v>
      </c>
      <c r="F1259" s="33" t="str">
        <f>IF(ISNA(VLOOKUP(D1259,'[1]Proportionate Shares'!$D$23:$G$1400,3,FALSE)),"",VLOOKUP(D1259,'[1]Proportionate Shares'!$D$23:$G$1400,3,FALSE))</f>
        <v/>
      </c>
      <c r="G1259" s="34" t="str">
        <f>VLOOKUP(D1259,'[1]Employer information'!$A$3:$B$1390,2,FALSE)</f>
        <v>TORNILLO ISD</v>
      </c>
      <c r="H1259" s="36">
        <f>IF(ISNA(VLOOKUP(D1259,'[1]Proportionate Shares'!$D$23:$I$1377,6,FALSE)),0,VLOOKUP(D1259,'[1]Proportionate Shares'!$D$23:$I$1377,6,FALSE))</f>
        <v>7.4622001999999997E-5</v>
      </c>
      <c r="I1259" s="105">
        <f>VLOOKUP(D1259,'[1]Schedule of Pension Amounts LW'!$B$15:$E$1399,3,FALSE)</f>
        <v>3868079</v>
      </c>
      <c r="J1259" s="105">
        <f>-IF(ISNA(VLOOKUP(D1259,'[1]Combined Contribution Amounts'!$A$2:$K$1335,5,FALSE)),0,VLOOKUP(D1259,'[1]Combined Contribution Amounts'!$A$2:$K$1335,5,FALSE))</f>
        <v>-261186</v>
      </c>
      <c r="K1259" s="105">
        <f>-IF(ISNA(VLOOKUP(D1259,'[1]Combined Contribution Amounts'!$A$2:$K$1335,7,FALSE)),0,VLOOKUP(D1259,'[1]Combined Contribution Amounts'!$A$2:$K$1335,7,FALSE))+-IF(ISNA(VLOOKUP(D1259,'[1]Combined Contribution Amounts'!$A$2:$K$1335,8,FALSE)),0,VLOOKUP(D1259,'[1]Combined Contribution Amounts'!$A$2:$K$1335,8,FALSE))+-IF(ISNA(VLOOKUP(D1259,'[1]Combined Contribution Amounts'!$A$2:$K$1335,9,FALSE)),0,VLOOKUP(D1259,'[1]Combined Contribution Amounts'!$A$2:$K$1335,9,FALSE))</f>
        <v>0</v>
      </c>
      <c r="L1259" s="105">
        <f>VLOOKUP(D1259,'[1]Pension Expense Details'!$D$23:$S$1407,16,FALSE)</f>
        <v>397339</v>
      </c>
      <c r="M1259" s="105">
        <f>ROUND(('[1]68_InOutFlowsCurPrdAndPriorHist'!$F$28-'[1]68_InOutFlowsCurPrdAndPriorHist'!$F$31)*$H1259,0)-VLOOKUP(D1259,'[1]Pension Expense Details'!$D$23:$S$1407,12,FALSE)</f>
        <v>-61805</v>
      </c>
      <c r="N1259" s="105">
        <f>ROUND(('[1]68_InOutFlowsCurPrdAndPriorHist'!$F$29-'[1]68_InOutFlowsCurPrdAndPriorHist'!$F$32)*$H1259,0)-VLOOKUP(D1259,'[1]Pension Expense Details'!$D$23:$S$1407,13,FALSE)</f>
        <v>-467000</v>
      </c>
      <c r="O1259" s="105">
        <f>ROUND(('[1]68_InOutFlowsCurPrdAndPriorHist'!$F$30-'[1]68_InOutFlowsCurPrdAndPriorHist'!$F$33)*$H1259,0)-VLOOKUP(D1259,'[1]Pension Expense Details'!$D$23:$S$1407,14,FALSE)</f>
        <v>201945</v>
      </c>
      <c r="P1259" s="105">
        <f>ROUND((VLOOKUP(D1259,'[1]Schedule of Pension Amounts LW'!$B$15:$AC$1399,28,FALSE)-VLOOKUP(D1259,'[1]Schedule of Pension Amounts LW'!$B$15:$AC$1399,27,FALSE))*'[1]Schedule of Pension Amounts LW'!AD$4,0)+VLOOKUP(D1259,'[1]Schedule of Pension Amounts LW'!$B$15:$AH$1399,33,FALSE)-VLOOKUP(D1259,'[1]Pension Expense Details'!$D$23:$S$1407,15,FALSE)</f>
        <v>201713</v>
      </c>
      <c r="Q1259" s="98">
        <f t="shared" si="82"/>
        <v>3879085</v>
      </c>
      <c r="R1259" s="98">
        <f>ROUND('[1]68_InOutFlowsCurPrdAndPrior'!$D$32*IF(ISNA(VLOOKUP(D1259,'[1]Proportionate Shares'!$D$23:$I$1359,6,FALSE)),0,VLOOKUP(D1259,'[1]Proportionate Shares'!$D$23:$I$1359,6,FALSE)),0)</f>
        <v>16296</v>
      </c>
      <c r="S1259" s="98">
        <f>ROUND('[1]68_InOutFlowsCurPrdAndPrior'!$D$33*IF(ISNA(VLOOKUP(D1259,'[1]Proportionate Shares'!$D$23:$I$1359,6,FALSE)),0,VLOOKUP(D1259,'[1]Proportionate Shares'!$D$23:$I$1359,6,FALSE)),0)</f>
        <v>1203483</v>
      </c>
      <c r="T1259" s="98">
        <f>ROUND('[1]68_InOutFlowsCurPrdAndPrior'!$D$35*IF(ISNA(VLOOKUP(D1259,'[1]Proportionate Shares'!$D$23:$I$1359,6,FALSE)),0,VLOOKUP(D1259,'[1]Proportionate Shares'!$D$23:$I$1359,6,FALSE)),0)</f>
        <v>233212</v>
      </c>
      <c r="U1259" s="98">
        <f>VLOOKUP(D1259,'[1]Schedule of Pension Amounts LW'!$B$15:$AS$1399,36,FALSE)</f>
        <v>419953</v>
      </c>
      <c r="V1259" s="99">
        <f t="shared" si="83"/>
        <v>1872944</v>
      </c>
      <c r="W1259" s="98">
        <f>ROUND('[1]68_InOutFlowsCurPrdAndPrior'!$F$32*IF(ISNA(VLOOKUP(D1259,'[1]Proportionate Shares'!$D$23:$I$1359,6,FALSE)),0,VLOOKUP(D1259,'[1]Proportionate Shares'!$D$23:$I$1359,6,FALSE)),0)</f>
        <v>134688</v>
      </c>
      <c r="X1259" s="98">
        <f>ROUND('[1]68_InOutFlowsCurPrdAndPrior'!$F$33*IF(ISNA(VLOOKUP(D1259,'[1]Proportionate Shares'!$D$23:$I$1359,6,FALSE)),0,VLOOKUP(D1259,'[1]Proportionate Shares'!$D$23:$I$1359,6,FALSE)),0)</f>
        <v>497336</v>
      </c>
      <c r="Y1259" s="98">
        <f>ROUND('[1]68_InOutFlowsCurPrdAndPrior'!$F$35*IF(ISNA(VLOOKUP(D1259,'[1]Proportionate Shares'!$D$23:$I$1359,6,FALSE)),0,VLOOKUP(D1259,'[1]Proportionate Shares'!$D$23:$I$1359,6,FALSE)),0)</f>
        <v>194261</v>
      </c>
      <c r="Z1259" s="98">
        <f>-VLOOKUP(D1259,'[1]Schedule of Pension Amounts LW'!$B$15:$AS$1399,37,FALSE)</f>
        <v>275310</v>
      </c>
      <c r="AA1259" s="99">
        <f t="shared" si="84"/>
        <v>1101595</v>
      </c>
      <c r="AB1259" s="72">
        <f>VLOOKUP(D1259,'[1]Pension Expense Details'!$D$22:$S$1407,16,FALSE)</f>
        <v>397339</v>
      </c>
      <c r="AC1259" s="72">
        <f t="shared" si="85"/>
        <v>376219</v>
      </c>
      <c r="AD1259" s="72">
        <f>VLOOKUP(D1259,'[1]Schedule of Pension Amounts LW'!$B$15:$W$1399,22,FALSE)</f>
        <v>773558</v>
      </c>
    </row>
    <row r="1260" spans="1:30" x14ac:dyDescent="0.3">
      <c r="A1260" s="104"/>
      <c r="B1260" s="33"/>
      <c r="C1260" s="33" t="str">
        <f>VLOOKUP(D1260,'[1]Employer information'!$I$3:$J$1391,2,FALSE)</f>
        <v xml:space="preserve">Public Education                                  </v>
      </c>
      <c r="D1260" s="33" t="str">
        <f>'[1]Schedule of Pension Amounts LW'!B1253</f>
        <v>1236</v>
      </c>
      <c r="E1260" s="33" t="str">
        <f>IF(ISNA(VLOOKUP(D1260,'[1]Proportionate Shares'!$D$23:$G$1400,2,FALSE)),"",VLOOKUP(D1260,'[1]Proportionate Shares'!$D$23:$G$1400,2,FALSE))</f>
        <v>221905</v>
      </c>
      <c r="F1260" s="33" t="str">
        <f>IF(ISNA(VLOOKUP(D1260,'[1]Proportionate Shares'!$D$23:$G$1400,3,FALSE)),"",VLOOKUP(D1260,'[1]Proportionate Shares'!$D$23:$G$1400,3,FALSE))</f>
        <v/>
      </c>
      <c r="G1260" s="34" t="str">
        <f>VLOOKUP(D1260,'[1]Employer information'!$A$3:$B$1390,2,FALSE)</f>
        <v>TRENT ISD</v>
      </c>
      <c r="H1260" s="36">
        <f>IF(ISNA(VLOOKUP(D1260,'[1]Proportionate Shares'!$D$23:$I$1377,6,FALSE)),0,VLOOKUP(D1260,'[1]Proportionate Shares'!$D$23:$I$1377,6,FALSE))</f>
        <v>1.0519065999999999E-5</v>
      </c>
      <c r="I1260" s="105">
        <f>VLOOKUP(D1260,'[1]Schedule of Pension Amounts LW'!$B$15:$E$1399,3,FALSE)</f>
        <v>510843</v>
      </c>
      <c r="J1260" s="105">
        <f>-IF(ISNA(VLOOKUP(D1260,'[1]Combined Contribution Amounts'!$A$2:$K$1335,5,FALSE)),0,VLOOKUP(D1260,'[1]Combined Contribution Amounts'!$A$2:$K$1335,5,FALSE))</f>
        <v>-36818</v>
      </c>
      <c r="K1260" s="105">
        <f>-IF(ISNA(VLOOKUP(D1260,'[1]Combined Contribution Amounts'!$A$2:$K$1335,7,FALSE)),0,VLOOKUP(D1260,'[1]Combined Contribution Amounts'!$A$2:$K$1335,7,FALSE))+-IF(ISNA(VLOOKUP(D1260,'[1]Combined Contribution Amounts'!$A$2:$K$1335,8,FALSE)),0,VLOOKUP(D1260,'[1]Combined Contribution Amounts'!$A$2:$K$1335,8,FALSE))+-IF(ISNA(VLOOKUP(D1260,'[1]Combined Contribution Amounts'!$A$2:$K$1335,9,FALSE)),0,VLOOKUP(D1260,'[1]Combined Contribution Amounts'!$A$2:$K$1335,9,FALSE))</f>
        <v>0</v>
      </c>
      <c r="L1260" s="105">
        <f>VLOOKUP(D1260,'[1]Pension Expense Details'!$D$23:$S$1407,16,FALSE)</f>
        <v>61420</v>
      </c>
      <c r="M1260" s="105">
        <f>ROUND(('[1]68_InOutFlowsCurPrdAndPriorHist'!$F$28-'[1]68_InOutFlowsCurPrdAndPriorHist'!$F$31)*$H1260,0)-VLOOKUP(D1260,'[1]Pension Expense Details'!$D$23:$S$1407,12,FALSE)</f>
        <v>-8712</v>
      </c>
      <c r="N1260" s="105">
        <f>ROUND(('[1]68_InOutFlowsCurPrdAndPriorHist'!$F$29-'[1]68_InOutFlowsCurPrdAndPriorHist'!$F$32)*$H1260,0)-VLOOKUP(D1260,'[1]Pension Expense Details'!$D$23:$S$1407,13,FALSE)</f>
        <v>-65830</v>
      </c>
      <c r="O1260" s="105">
        <f>ROUND(('[1]68_InOutFlowsCurPrdAndPriorHist'!$F$30-'[1]68_InOutFlowsCurPrdAndPriorHist'!$F$33)*$H1260,0)-VLOOKUP(D1260,'[1]Pension Expense Details'!$D$23:$S$1407,14,FALSE)</f>
        <v>28467</v>
      </c>
      <c r="P1260" s="105">
        <f>ROUND((VLOOKUP(D1260,'[1]Schedule of Pension Amounts LW'!$B$15:$AC$1399,28,FALSE)-VLOOKUP(D1260,'[1]Schedule of Pension Amounts LW'!$B$15:$AC$1399,27,FALSE))*'[1]Schedule of Pension Amounts LW'!AD$4,0)+VLOOKUP(D1260,'[1]Schedule of Pension Amounts LW'!$B$15:$AH$1399,33,FALSE)-VLOOKUP(D1260,'[1]Pension Expense Details'!$D$23:$S$1407,15,FALSE)</f>
        <v>57444</v>
      </c>
      <c r="Q1260" s="98">
        <f t="shared" si="82"/>
        <v>546814</v>
      </c>
      <c r="R1260" s="98">
        <f>ROUND('[1]68_InOutFlowsCurPrdAndPrior'!$D$32*IF(ISNA(VLOOKUP(D1260,'[1]Proportionate Shares'!$D$23:$I$1359,6,FALSE)),0,VLOOKUP(D1260,'[1]Proportionate Shares'!$D$23:$I$1359,6,FALSE)),0)</f>
        <v>2297</v>
      </c>
      <c r="S1260" s="98">
        <f>ROUND('[1]68_InOutFlowsCurPrdAndPrior'!$D$33*IF(ISNA(VLOOKUP(D1260,'[1]Proportionate Shares'!$D$23:$I$1359,6,FALSE)),0,VLOOKUP(D1260,'[1]Proportionate Shares'!$D$23:$I$1359,6,FALSE)),0)</f>
        <v>169649</v>
      </c>
      <c r="T1260" s="98">
        <f>ROUND('[1]68_InOutFlowsCurPrdAndPrior'!$D$35*IF(ISNA(VLOOKUP(D1260,'[1]Proportionate Shares'!$D$23:$I$1359,6,FALSE)),0,VLOOKUP(D1260,'[1]Proportionate Shares'!$D$23:$I$1359,6,FALSE)),0)</f>
        <v>32875</v>
      </c>
      <c r="U1260" s="98">
        <f>VLOOKUP(D1260,'[1]Schedule of Pension Amounts LW'!$B$15:$AS$1399,36,FALSE)</f>
        <v>96620</v>
      </c>
      <c r="V1260" s="99">
        <f t="shared" si="83"/>
        <v>301441</v>
      </c>
      <c r="W1260" s="98">
        <f>ROUND('[1]68_InOutFlowsCurPrdAndPrior'!$F$32*IF(ISNA(VLOOKUP(D1260,'[1]Proportionate Shares'!$D$23:$I$1359,6,FALSE)),0,VLOOKUP(D1260,'[1]Proportionate Shares'!$D$23:$I$1359,6,FALSE)),0)</f>
        <v>18986</v>
      </c>
      <c r="X1260" s="98">
        <f>ROUND('[1]68_InOutFlowsCurPrdAndPrior'!$F$33*IF(ISNA(VLOOKUP(D1260,'[1]Proportionate Shares'!$D$23:$I$1359,6,FALSE)),0,VLOOKUP(D1260,'[1]Proportionate Shares'!$D$23:$I$1359,6,FALSE)),0)</f>
        <v>70107</v>
      </c>
      <c r="Y1260" s="98">
        <f>ROUND('[1]68_InOutFlowsCurPrdAndPrior'!$F$35*IF(ISNA(VLOOKUP(D1260,'[1]Proportionate Shares'!$D$23:$I$1359,6,FALSE)),0,VLOOKUP(D1260,'[1]Proportionate Shares'!$D$23:$I$1359,6,FALSE)),0)</f>
        <v>27384</v>
      </c>
      <c r="Z1260" s="98">
        <f>-VLOOKUP(D1260,'[1]Schedule of Pension Amounts LW'!$B$15:$AS$1399,37,FALSE)</f>
        <v>17082</v>
      </c>
      <c r="AA1260" s="99">
        <f t="shared" si="84"/>
        <v>133559</v>
      </c>
      <c r="AB1260" s="72">
        <f>VLOOKUP(D1260,'[1]Pension Expense Details'!$D$22:$S$1407,16,FALSE)</f>
        <v>61420</v>
      </c>
      <c r="AC1260" s="72">
        <f t="shared" si="85"/>
        <v>64542</v>
      </c>
      <c r="AD1260" s="72">
        <f>VLOOKUP(D1260,'[1]Schedule of Pension Amounts LW'!$B$15:$W$1399,22,FALSE)</f>
        <v>125962</v>
      </c>
    </row>
    <row r="1261" spans="1:30" x14ac:dyDescent="0.3">
      <c r="A1261" s="104"/>
      <c r="B1261" s="33"/>
      <c r="C1261" s="33" t="str">
        <f>VLOOKUP(D1261,'[1]Employer information'!$I$3:$J$1391,2,FALSE)</f>
        <v xml:space="preserve">Public Education                                  </v>
      </c>
      <c r="D1261" s="33" t="str">
        <f>'[1]Schedule of Pension Amounts LW'!B1254</f>
        <v>1237</v>
      </c>
      <c r="E1261" s="33" t="str">
        <f>IF(ISNA(VLOOKUP(D1261,'[1]Proportionate Shares'!$D$23:$G$1400,2,FALSE)),"",VLOOKUP(D1261,'[1]Proportionate Shares'!$D$23:$G$1400,2,FALSE))</f>
        <v>074912</v>
      </c>
      <c r="F1261" s="33" t="str">
        <f>IF(ISNA(VLOOKUP(D1261,'[1]Proportionate Shares'!$D$23:$G$1400,3,FALSE)),"",VLOOKUP(D1261,'[1]Proportionate Shares'!$D$23:$G$1400,3,FALSE))</f>
        <v/>
      </c>
      <c r="G1261" s="34" t="str">
        <f>VLOOKUP(D1261,'[1]Employer information'!$A$3:$B$1390,2,FALSE)</f>
        <v>TRENTON ISD</v>
      </c>
      <c r="H1261" s="36">
        <f>IF(ISNA(VLOOKUP(D1261,'[1]Proportionate Shares'!$D$23:$I$1377,6,FALSE)),0,VLOOKUP(D1261,'[1]Proportionate Shares'!$D$23:$I$1377,6,FALSE))</f>
        <v>2.3892605999999999E-5</v>
      </c>
      <c r="I1261" s="105">
        <f>VLOOKUP(D1261,'[1]Schedule of Pension Amounts LW'!$B$15:$E$1399,3,FALSE)</f>
        <v>1235811</v>
      </c>
      <c r="J1261" s="105">
        <f>-IF(ISNA(VLOOKUP(D1261,'[1]Combined Contribution Amounts'!$A$2:$K$1335,5,FALSE)),0,VLOOKUP(D1261,'[1]Combined Contribution Amounts'!$A$2:$K$1335,5,FALSE))</f>
        <v>-83627</v>
      </c>
      <c r="K1261" s="105">
        <f>-IF(ISNA(VLOOKUP(D1261,'[1]Combined Contribution Amounts'!$A$2:$K$1335,7,FALSE)),0,VLOOKUP(D1261,'[1]Combined Contribution Amounts'!$A$2:$K$1335,7,FALSE))+-IF(ISNA(VLOOKUP(D1261,'[1]Combined Contribution Amounts'!$A$2:$K$1335,8,FALSE)),0,VLOOKUP(D1261,'[1]Combined Contribution Amounts'!$A$2:$K$1335,8,FALSE))+-IF(ISNA(VLOOKUP(D1261,'[1]Combined Contribution Amounts'!$A$2:$K$1335,9,FALSE)),0,VLOOKUP(D1261,'[1]Combined Contribution Amounts'!$A$2:$K$1335,9,FALSE))</f>
        <v>0</v>
      </c>
      <c r="L1261" s="105">
        <f>VLOOKUP(D1261,'[1]Pension Expense Details'!$D$23:$S$1407,16,FALSE)</f>
        <v>127641</v>
      </c>
      <c r="M1261" s="105">
        <f>ROUND(('[1]68_InOutFlowsCurPrdAndPriorHist'!$F$28-'[1]68_InOutFlowsCurPrdAndPriorHist'!$F$31)*$H1261,0)-VLOOKUP(D1261,'[1]Pension Expense Details'!$D$23:$S$1407,12,FALSE)</f>
        <v>-19789</v>
      </c>
      <c r="N1261" s="105">
        <f>ROUND(('[1]68_InOutFlowsCurPrdAndPriorHist'!$F$29-'[1]68_InOutFlowsCurPrdAndPriorHist'!$F$32)*$H1261,0)-VLOOKUP(D1261,'[1]Pension Expense Details'!$D$23:$S$1407,13,FALSE)</f>
        <v>-149525</v>
      </c>
      <c r="O1261" s="105">
        <f>ROUND(('[1]68_InOutFlowsCurPrdAndPriorHist'!$F$30-'[1]68_InOutFlowsCurPrdAndPriorHist'!$F$33)*$H1261,0)-VLOOKUP(D1261,'[1]Pension Expense Details'!$D$23:$S$1407,14,FALSE)</f>
        <v>64659</v>
      </c>
      <c r="P1261" s="105">
        <f>ROUND((VLOOKUP(D1261,'[1]Schedule of Pension Amounts LW'!$B$15:$AC$1399,28,FALSE)-VLOOKUP(D1261,'[1]Schedule of Pension Amounts LW'!$B$15:$AC$1399,27,FALSE))*'[1]Schedule of Pension Amounts LW'!AD$4,0)+VLOOKUP(D1261,'[1]Schedule of Pension Amounts LW'!$B$15:$AH$1399,33,FALSE)-VLOOKUP(D1261,'[1]Pension Expense Details'!$D$23:$S$1407,15,FALSE)</f>
        <v>66842</v>
      </c>
      <c r="Q1261" s="98">
        <f t="shared" si="82"/>
        <v>1242012</v>
      </c>
      <c r="R1261" s="98">
        <f>ROUND('[1]68_InOutFlowsCurPrdAndPrior'!$D$32*IF(ISNA(VLOOKUP(D1261,'[1]Proportionate Shares'!$D$23:$I$1359,6,FALSE)),0,VLOOKUP(D1261,'[1]Proportionate Shares'!$D$23:$I$1359,6,FALSE)),0)</f>
        <v>5218</v>
      </c>
      <c r="S1261" s="98">
        <f>ROUND('[1]68_InOutFlowsCurPrdAndPrior'!$D$33*IF(ISNA(VLOOKUP(D1261,'[1]Proportionate Shares'!$D$23:$I$1359,6,FALSE)),0,VLOOKUP(D1261,'[1]Proportionate Shares'!$D$23:$I$1359,6,FALSE)),0)</f>
        <v>385333</v>
      </c>
      <c r="T1261" s="98">
        <f>ROUND('[1]68_InOutFlowsCurPrdAndPrior'!$D$35*IF(ISNA(VLOOKUP(D1261,'[1]Proportionate Shares'!$D$23:$I$1359,6,FALSE)),0,VLOOKUP(D1261,'[1]Proportionate Shares'!$D$23:$I$1359,6,FALSE)),0)</f>
        <v>74670</v>
      </c>
      <c r="U1261" s="98">
        <f>VLOOKUP(D1261,'[1]Schedule of Pension Amounts LW'!$B$15:$AS$1399,36,FALSE)</f>
        <v>168911</v>
      </c>
      <c r="V1261" s="99">
        <f t="shared" si="83"/>
        <v>634132</v>
      </c>
      <c r="W1261" s="98">
        <f>ROUND('[1]68_InOutFlowsCurPrdAndPrior'!$F$32*IF(ISNA(VLOOKUP(D1261,'[1]Proportionate Shares'!$D$23:$I$1359,6,FALSE)),0,VLOOKUP(D1261,'[1]Proportionate Shares'!$D$23:$I$1359,6,FALSE)),0)</f>
        <v>43125</v>
      </c>
      <c r="X1261" s="98">
        <f>ROUND('[1]68_InOutFlowsCurPrdAndPrior'!$F$33*IF(ISNA(VLOOKUP(D1261,'[1]Proportionate Shares'!$D$23:$I$1359,6,FALSE)),0,VLOOKUP(D1261,'[1]Proportionate Shares'!$D$23:$I$1359,6,FALSE)),0)</f>
        <v>159238</v>
      </c>
      <c r="Y1261" s="98">
        <f>ROUND('[1]68_InOutFlowsCurPrdAndPrior'!$F$35*IF(ISNA(VLOOKUP(D1261,'[1]Proportionate Shares'!$D$23:$I$1359,6,FALSE)),0,VLOOKUP(D1261,'[1]Proportionate Shares'!$D$23:$I$1359,6,FALSE)),0)</f>
        <v>62199</v>
      </c>
      <c r="Z1261" s="98">
        <f>-VLOOKUP(D1261,'[1]Schedule of Pension Amounts LW'!$B$15:$AS$1399,37,FALSE)</f>
        <v>34256</v>
      </c>
      <c r="AA1261" s="99">
        <f t="shared" si="84"/>
        <v>298818</v>
      </c>
      <c r="AB1261" s="72">
        <f>VLOOKUP(D1261,'[1]Pension Expense Details'!$D$22:$S$1407,16,FALSE)</f>
        <v>127641</v>
      </c>
      <c r="AC1261" s="72">
        <f t="shared" si="85"/>
        <v>129099</v>
      </c>
      <c r="AD1261" s="72">
        <f>VLOOKUP(D1261,'[1]Schedule of Pension Amounts LW'!$B$15:$W$1399,22,FALSE)</f>
        <v>256740</v>
      </c>
    </row>
    <row r="1262" spans="1:30" x14ac:dyDescent="0.3">
      <c r="A1262" s="104"/>
      <c r="B1262" s="33"/>
      <c r="C1262" s="33" t="str">
        <f>VLOOKUP(D1262,'[1]Employer information'!$I$3:$J$1391,2,FALSE)</f>
        <v xml:space="preserve">Public Education                                  </v>
      </c>
      <c r="D1262" s="33" t="str">
        <f>'[1]Schedule of Pension Amounts LW'!B1255</f>
        <v>1238</v>
      </c>
      <c r="E1262" s="33" t="str">
        <f>IF(ISNA(VLOOKUP(D1262,'[1]Proportionate Shares'!$D$23:$G$1400,2,FALSE)),"",VLOOKUP(D1262,'[1]Proportionate Shares'!$D$23:$G$1400,2,FALSE))</f>
        <v>107907</v>
      </c>
      <c r="F1262" s="33" t="str">
        <f>IF(ISNA(VLOOKUP(D1262,'[1]Proportionate Shares'!$D$23:$G$1400,3,FALSE)),"",VLOOKUP(D1262,'[1]Proportionate Shares'!$D$23:$G$1400,3,FALSE))</f>
        <v/>
      </c>
      <c r="G1262" s="34" t="str">
        <f>VLOOKUP(D1262,'[1]Employer information'!$A$3:$B$1390,2,FALSE)</f>
        <v>TRINIDAD ISD</v>
      </c>
      <c r="H1262" s="36">
        <f>IF(ISNA(VLOOKUP(D1262,'[1]Proportionate Shares'!$D$23:$I$1377,6,FALSE)),0,VLOOKUP(D1262,'[1]Proportionate Shares'!$D$23:$I$1377,6,FALSE))</f>
        <v>9.0296889999999992E-6</v>
      </c>
      <c r="I1262" s="105">
        <f>VLOOKUP(D1262,'[1]Schedule of Pension Amounts LW'!$B$15:$E$1399,3,FALSE)</f>
        <v>551446</v>
      </c>
      <c r="J1262" s="105">
        <f>-IF(ISNA(VLOOKUP(D1262,'[1]Combined Contribution Amounts'!$A$2:$K$1335,5,FALSE)),0,VLOOKUP(D1262,'[1]Combined Contribution Amounts'!$A$2:$K$1335,5,FALSE))</f>
        <v>-31605</v>
      </c>
      <c r="K1262" s="105">
        <f>-IF(ISNA(VLOOKUP(D1262,'[1]Combined Contribution Amounts'!$A$2:$K$1335,7,FALSE)),0,VLOOKUP(D1262,'[1]Combined Contribution Amounts'!$A$2:$K$1335,7,FALSE))+-IF(ISNA(VLOOKUP(D1262,'[1]Combined Contribution Amounts'!$A$2:$K$1335,8,FALSE)),0,VLOOKUP(D1262,'[1]Combined Contribution Amounts'!$A$2:$K$1335,8,FALSE))+-IF(ISNA(VLOOKUP(D1262,'[1]Combined Contribution Amounts'!$A$2:$K$1335,9,FALSE)),0,VLOOKUP(D1262,'[1]Combined Contribution Amounts'!$A$2:$K$1335,9,FALSE))</f>
        <v>0</v>
      </c>
      <c r="L1262" s="105">
        <f>VLOOKUP(D1262,'[1]Pension Expense Details'!$D$23:$S$1407,16,FALSE)</f>
        <v>34973</v>
      </c>
      <c r="M1262" s="105">
        <f>ROUND(('[1]68_InOutFlowsCurPrdAndPriorHist'!$F$28-'[1]68_InOutFlowsCurPrdAndPriorHist'!$F$31)*$H1262,0)-VLOOKUP(D1262,'[1]Pension Expense Details'!$D$23:$S$1407,12,FALSE)</f>
        <v>-7478</v>
      </c>
      <c r="N1262" s="105">
        <f>ROUND(('[1]68_InOutFlowsCurPrdAndPriorHist'!$F$29-'[1]68_InOutFlowsCurPrdAndPriorHist'!$F$32)*$H1262,0)-VLOOKUP(D1262,'[1]Pension Expense Details'!$D$23:$S$1407,13,FALSE)</f>
        <v>-56510</v>
      </c>
      <c r="O1262" s="105">
        <f>ROUND(('[1]68_InOutFlowsCurPrdAndPriorHist'!$F$30-'[1]68_InOutFlowsCurPrdAndPriorHist'!$F$33)*$H1262,0)-VLOOKUP(D1262,'[1]Pension Expense Details'!$D$23:$S$1407,14,FALSE)</f>
        <v>24437</v>
      </c>
      <c r="P1262" s="105">
        <f>ROUND((VLOOKUP(D1262,'[1]Schedule of Pension Amounts LW'!$B$15:$AC$1399,28,FALSE)-VLOOKUP(D1262,'[1]Schedule of Pension Amounts LW'!$B$15:$AC$1399,27,FALSE))*'[1]Schedule of Pension Amounts LW'!AD$4,0)+VLOOKUP(D1262,'[1]Schedule of Pension Amounts LW'!$B$15:$AH$1399,33,FALSE)-VLOOKUP(D1262,'[1]Pension Expense Details'!$D$23:$S$1407,15,FALSE)</f>
        <v>-45872</v>
      </c>
      <c r="Q1262" s="98">
        <f t="shared" si="82"/>
        <v>469391</v>
      </c>
      <c r="R1262" s="98">
        <f>ROUND('[1]68_InOutFlowsCurPrdAndPrior'!$D$32*IF(ISNA(VLOOKUP(D1262,'[1]Proportionate Shares'!$D$23:$I$1359,6,FALSE)),0,VLOOKUP(D1262,'[1]Proportionate Shares'!$D$23:$I$1359,6,FALSE)),0)</f>
        <v>1972</v>
      </c>
      <c r="S1262" s="98">
        <f>ROUND('[1]68_InOutFlowsCurPrdAndPrior'!$D$33*IF(ISNA(VLOOKUP(D1262,'[1]Proportionate Shares'!$D$23:$I$1359,6,FALSE)),0,VLOOKUP(D1262,'[1]Proportionate Shares'!$D$23:$I$1359,6,FALSE)),0)</f>
        <v>145628</v>
      </c>
      <c r="T1262" s="98">
        <f>ROUND('[1]68_InOutFlowsCurPrdAndPrior'!$D$35*IF(ISNA(VLOOKUP(D1262,'[1]Proportionate Shares'!$D$23:$I$1359,6,FALSE)),0,VLOOKUP(D1262,'[1]Proportionate Shares'!$D$23:$I$1359,6,FALSE)),0)</f>
        <v>28220</v>
      </c>
      <c r="U1262" s="98">
        <f>VLOOKUP(D1262,'[1]Schedule of Pension Amounts LW'!$B$15:$AS$1399,36,FALSE)</f>
        <v>36696</v>
      </c>
      <c r="V1262" s="99">
        <f t="shared" si="83"/>
        <v>212516</v>
      </c>
      <c r="W1262" s="98">
        <f>ROUND('[1]68_InOutFlowsCurPrdAndPrior'!$F$32*IF(ISNA(VLOOKUP(D1262,'[1]Proportionate Shares'!$D$23:$I$1359,6,FALSE)),0,VLOOKUP(D1262,'[1]Proportionate Shares'!$D$23:$I$1359,6,FALSE)),0)</f>
        <v>16298</v>
      </c>
      <c r="X1262" s="98">
        <f>ROUND('[1]68_InOutFlowsCurPrdAndPrior'!$F$33*IF(ISNA(VLOOKUP(D1262,'[1]Proportionate Shares'!$D$23:$I$1359,6,FALSE)),0,VLOOKUP(D1262,'[1]Proportionate Shares'!$D$23:$I$1359,6,FALSE)),0)</f>
        <v>60180</v>
      </c>
      <c r="Y1262" s="98">
        <f>ROUND('[1]68_InOutFlowsCurPrdAndPrior'!$F$35*IF(ISNA(VLOOKUP(D1262,'[1]Proportionate Shares'!$D$23:$I$1359,6,FALSE)),0,VLOOKUP(D1262,'[1]Proportionate Shares'!$D$23:$I$1359,6,FALSE)),0)</f>
        <v>23507</v>
      </c>
      <c r="Z1262" s="98">
        <f>-VLOOKUP(D1262,'[1]Schedule of Pension Amounts LW'!$B$15:$AS$1399,37,FALSE)</f>
        <v>41025</v>
      </c>
      <c r="AA1262" s="99">
        <f t="shared" si="84"/>
        <v>141010</v>
      </c>
      <c r="AB1262" s="72">
        <f>VLOOKUP(D1262,'[1]Pension Expense Details'!$D$22:$S$1407,16,FALSE)</f>
        <v>34973</v>
      </c>
      <c r="AC1262" s="72">
        <f t="shared" si="85"/>
        <v>49416</v>
      </c>
      <c r="AD1262" s="72">
        <f>VLOOKUP(D1262,'[1]Schedule of Pension Amounts LW'!$B$15:$W$1399,22,FALSE)</f>
        <v>84389</v>
      </c>
    </row>
    <row r="1263" spans="1:30" x14ac:dyDescent="0.3">
      <c r="A1263" s="104"/>
      <c r="B1263" s="33"/>
      <c r="C1263" s="33" t="str">
        <f>VLOOKUP(D1263,'[1]Employer information'!$I$3:$J$1391,2,FALSE)</f>
        <v xml:space="preserve">Public Education                                  </v>
      </c>
      <c r="D1263" s="33" t="str">
        <f>'[1]Schedule of Pension Amounts LW'!B1256</f>
        <v>1239</v>
      </c>
      <c r="E1263" s="33" t="str">
        <f>IF(ISNA(VLOOKUP(D1263,'[1]Proportionate Shares'!$D$23:$G$1400,2,FALSE)),"",VLOOKUP(D1263,'[1]Proportionate Shares'!$D$23:$G$1400,2,FALSE))</f>
        <v>228903</v>
      </c>
      <c r="F1263" s="33" t="str">
        <f>IF(ISNA(VLOOKUP(D1263,'[1]Proportionate Shares'!$D$23:$G$1400,3,FALSE)),"",VLOOKUP(D1263,'[1]Proportionate Shares'!$D$23:$G$1400,3,FALSE))</f>
        <v/>
      </c>
      <c r="G1263" s="34" t="str">
        <f>VLOOKUP(D1263,'[1]Employer information'!$A$3:$B$1390,2,FALSE)</f>
        <v>TRINITY ISD</v>
      </c>
      <c r="H1263" s="36">
        <f>IF(ISNA(VLOOKUP(D1263,'[1]Proportionate Shares'!$D$23:$I$1377,6,FALSE)),0,VLOOKUP(D1263,'[1]Proportionate Shares'!$D$23:$I$1377,6,FALSE))</f>
        <v>6.7001407000000004E-5</v>
      </c>
      <c r="I1263" s="105">
        <f>VLOOKUP(D1263,'[1]Schedule of Pension Amounts LW'!$B$15:$E$1399,3,FALSE)</f>
        <v>3616162</v>
      </c>
      <c r="J1263" s="105">
        <f>-IF(ISNA(VLOOKUP(D1263,'[1]Combined Contribution Amounts'!$A$2:$K$1335,5,FALSE)),0,VLOOKUP(D1263,'[1]Combined Contribution Amounts'!$A$2:$K$1335,5,FALSE))</f>
        <v>-234513</v>
      </c>
      <c r="K1263" s="105">
        <f>-IF(ISNA(VLOOKUP(D1263,'[1]Combined Contribution Amounts'!$A$2:$K$1335,7,FALSE)),0,VLOOKUP(D1263,'[1]Combined Contribution Amounts'!$A$2:$K$1335,7,FALSE))+-IF(ISNA(VLOOKUP(D1263,'[1]Combined Contribution Amounts'!$A$2:$K$1335,8,FALSE)),0,VLOOKUP(D1263,'[1]Combined Contribution Amounts'!$A$2:$K$1335,8,FALSE))+-IF(ISNA(VLOOKUP(D1263,'[1]Combined Contribution Amounts'!$A$2:$K$1335,9,FALSE)),0,VLOOKUP(D1263,'[1]Combined Contribution Amounts'!$A$2:$K$1335,9,FALSE))</f>
        <v>0</v>
      </c>
      <c r="L1263" s="105">
        <f>VLOOKUP(D1263,'[1]Pension Expense Details'!$D$23:$S$1407,16,FALSE)</f>
        <v>334268</v>
      </c>
      <c r="M1263" s="105">
        <f>ROUND(('[1]68_InOutFlowsCurPrdAndPriorHist'!$F$28-'[1]68_InOutFlowsCurPrdAndPriorHist'!$F$31)*$H1263,0)-VLOOKUP(D1263,'[1]Pension Expense Details'!$D$23:$S$1407,12,FALSE)</f>
        <v>-55493</v>
      </c>
      <c r="N1263" s="105">
        <f>ROUND(('[1]68_InOutFlowsCurPrdAndPriorHist'!$F$29-'[1]68_InOutFlowsCurPrdAndPriorHist'!$F$32)*$H1263,0)-VLOOKUP(D1263,'[1]Pension Expense Details'!$D$23:$S$1407,13,FALSE)</f>
        <v>-419308</v>
      </c>
      <c r="O1263" s="105">
        <f>ROUND(('[1]68_InOutFlowsCurPrdAndPriorHist'!$F$30-'[1]68_InOutFlowsCurPrdAndPriorHist'!$F$33)*$H1263,0)-VLOOKUP(D1263,'[1]Pension Expense Details'!$D$23:$S$1407,14,FALSE)</f>
        <v>181322</v>
      </c>
      <c r="P1263" s="105">
        <f>ROUND((VLOOKUP(D1263,'[1]Schedule of Pension Amounts LW'!$B$15:$AC$1399,28,FALSE)-VLOOKUP(D1263,'[1]Schedule of Pension Amounts LW'!$B$15:$AC$1399,27,FALSE))*'[1]Schedule of Pension Amounts LW'!AD$4,0)+VLOOKUP(D1263,'[1]Schedule of Pension Amounts LW'!$B$15:$AH$1399,33,FALSE)-VLOOKUP(D1263,'[1]Pension Expense Details'!$D$23:$S$1407,15,FALSE)</f>
        <v>60505</v>
      </c>
      <c r="Q1263" s="98">
        <f t="shared" si="82"/>
        <v>3482943</v>
      </c>
      <c r="R1263" s="98">
        <f>ROUND('[1]68_InOutFlowsCurPrdAndPrior'!$D$32*IF(ISNA(VLOOKUP(D1263,'[1]Proportionate Shares'!$D$23:$I$1359,6,FALSE)),0,VLOOKUP(D1263,'[1]Proportionate Shares'!$D$23:$I$1359,6,FALSE)),0)</f>
        <v>14631</v>
      </c>
      <c r="S1263" s="98">
        <f>ROUND('[1]68_InOutFlowsCurPrdAndPrior'!$D$33*IF(ISNA(VLOOKUP(D1263,'[1]Proportionate Shares'!$D$23:$I$1359,6,FALSE)),0,VLOOKUP(D1263,'[1]Proportionate Shares'!$D$23:$I$1359,6,FALSE)),0)</f>
        <v>1080580</v>
      </c>
      <c r="T1263" s="98">
        <f>ROUND('[1]68_InOutFlowsCurPrdAndPrior'!$D$35*IF(ISNA(VLOOKUP(D1263,'[1]Proportionate Shares'!$D$23:$I$1359,6,FALSE)),0,VLOOKUP(D1263,'[1]Proportionate Shares'!$D$23:$I$1359,6,FALSE)),0)</f>
        <v>209396</v>
      </c>
      <c r="U1263" s="98">
        <f>VLOOKUP(D1263,'[1]Schedule of Pension Amounts LW'!$B$15:$AS$1399,36,FALSE)</f>
        <v>336509</v>
      </c>
      <c r="V1263" s="99">
        <f t="shared" si="83"/>
        <v>1641116</v>
      </c>
      <c r="W1263" s="98">
        <f>ROUND('[1]68_InOutFlowsCurPrdAndPrior'!$F$32*IF(ISNA(VLOOKUP(D1263,'[1]Proportionate Shares'!$D$23:$I$1359,6,FALSE)),0,VLOOKUP(D1263,'[1]Proportionate Shares'!$D$23:$I$1359,6,FALSE)),0)</f>
        <v>120933</v>
      </c>
      <c r="X1263" s="98">
        <f>ROUND('[1]68_InOutFlowsCurPrdAndPrior'!$F$33*IF(ISNA(VLOOKUP(D1263,'[1]Proportionate Shares'!$D$23:$I$1359,6,FALSE)),0,VLOOKUP(D1263,'[1]Proportionate Shares'!$D$23:$I$1359,6,FALSE)),0)</f>
        <v>446547</v>
      </c>
      <c r="Y1263" s="98">
        <f>ROUND('[1]68_InOutFlowsCurPrdAndPrior'!$F$35*IF(ISNA(VLOOKUP(D1263,'[1]Proportionate Shares'!$D$23:$I$1359,6,FALSE)),0,VLOOKUP(D1263,'[1]Proportionate Shares'!$D$23:$I$1359,6,FALSE)),0)</f>
        <v>174423</v>
      </c>
      <c r="Z1263" s="98">
        <f>-VLOOKUP(D1263,'[1]Schedule of Pension Amounts LW'!$B$15:$AS$1399,37,FALSE)</f>
        <v>131645</v>
      </c>
      <c r="AA1263" s="99">
        <f t="shared" si="84"/>
        <v>873548</v>
      </c>
      <c r="AB1263" s="72">
        <f>VLOOKUP(D1263,'[1]Pension Expense Details'!$D$22:$S$1407,16,FALSE)</f>
        <v>334268</v>
      </c>
      <c r="AC1263" s="72">
        <f t="shared" si="85"/>
        <v>402297</v>
      </c>
      <c r="AD1263" s="72">
        <f>VLOOKUP(D1263,'[1]Schedule of Pension Amounts LW'!$B$15:$W$1399,22,FALSE)</f>
        <v>736565</v>
      </c>
    </row>
    <row r="1264" spans="1:30" x14ac:dyDescent="0.3">
      <c r="A1264" s="104"/>
      <c r="B1264" s="33"/>
      <c r="C1264" s="33" t="str">
        <f>VLOOKUP(D1264,'[1]Employer information'!$I$3:$J$1391,2,FALSE)</f>
        <v xml:space="preserve">Public Education                                  </v>
      </c>
      <c r="D1264" s="33" t="str">
        <f>'[1]Schedule of Pension Amounts LW'!B1257</f>
        <v>1241</v>
      </c>
      <c r="E1264" s="33" t="str">
        <f>IF(ISNA(VLOOKUP(D1264,'[1]Proportionate Shares'!$D$23:$G$1400,2,FALSE)),"",VLOOKUP(D1264,'[1]Proportionate Shares'!$D$23:$G$1400,2,FALSE))</f>
        <v>212904</v>
      </c>
      <c r="F1264" s="33" t="str">
        <f>IF(ISNA(VLOOKUP(D1264,'[1]Proportionate Shares'!$D$23:$G$1400,3,FALSE)),"",VLOOKUP(D1264,'[1]Proportionate Shares'!$D$23:$G$1400,3,FALSE))</f>
        <v/>
      </c>
      <c r="G1264" s="34" t="str">
        <f>VLOOKUP(D1264,'[1]Employer information'!$A$3:$B$1390,2,FALSE)</f>
        <v>TROUP ISD</v>
      </c>
      <c r="H1264" s="36">
        <f>IF(ISNA(VLOOKUP(D1264,'[1]Proportionate Shares'!$D$23:$I$1377,6,FALSE)),0,VLOOKUP(D1264,'[1]Proportionate Shares'!$D$23:$I$1377,6,FALSE))</f>
        <v>5.6337773999999997E-5</v>
      </c>
      <c r="I1264" s="105">
        <f>VLOOKUP(D1264,'[1]Schedule of Pension Amounts LW'!$B$15:$E$1399,3,FALSE)</f>
        <v>3332302</v>
      </c>
      <c r="J1264" s="105">
        <f>-IF(ISNA(VLOOKUP(D1264,'[1]Combined Contribution Amounts'!$A$2:$K$1335,5,FALSE)),0,VLOOKUP(D1264,'[1]Combined Contribution Amounts'!$A$2:$K$1335,5,FALSE))</f>
        <v>-197189</v>
      </c>
      <c r="K1264" s="105">
        <f>-IF(ISNA(VLOOKUP(D1264,'[1]Combined Contribution Amounts'!$A$2:$K$1335,7,FALSE)),0,VLOOKUP(D1264,'[1]Combined Contribution Amounts'!$A$2:$K$1335,7,FALSE))+-IF(ISNA(VLOOKUP(D1264,'[1]Combined Contribution Amounts'!$A$2:$K$1335,8,FALSE)),0,VLOOKUP(D1264,'[1]Combined Contribution Amounts'!$A$2:$K$1335,8,FALSE))+-IF(ISNA(VLOOKUP(D1264,'[1]Combined Contribution Amounts'!$A$2:$K$1335,9,FALSE)),0,VLOOKUP(D1264,'[1]Combined Contribution Amounts'!$A$2:$K$1335,9,FALSE))</f>
        <v>0</v>
      </c>
      <c r="L1264" s="105">
        <f>VLOOKUP(D1264,'[1]Pension Expense Details'!$D$23:$S$1407,16,FALSE)</f>
        <v>235226</v>
      </c>
      <c r="M1264" s="105">
        <f>ROUND(('[1]68_InOutFlowsCurPrdAndPriorHist'!$F$28-'[1]68_InOutFlowsCurPrdAndPriorHist'!$F$31)*$H1264,0)-VLOOKUP(D1264,'[1]Pension Expense Details'!$D$23:$S$1407,12,FALSE)</f>
        <v>-46661</v>
      </c>
      <c r="N1264" s="105">
        <f>ROUND(('[1]68_InOutFlowsCurPrdAndPriorHist'!$F$29-'[1]68_InOutFlowsCurPrdAndPriorHist'!$F$32)*$H1264,0)-VLOOKUP(D1264,'[1]Pension Expense Details'!$D$23:$S$1407,13,FALSE)</f>
        <v>-352574</v>
      </c>
      <c r="O1264" s="105">
        <f>ROUND(('[1]68_InOutFlowsCurPrdAndPriorHist'!$F$30-'[1]68_InOutFlowsCurPrdAndPriorHist'!$F$33)*$H1264,0)-VLOOKUP(D1264,'[1]Pension Expense Details'!$D$23:$S$1407,14,FALSE)</f>
        <v>152463</v>
      </c>
      <c r="P1264" s="105">
        <f>ROUND((VLOOKUP(D1264,'[1]Schedule of Pension Amounts LW'!$B$15:$AC$1399,28,FALSE)-VLOOKUP(D1264,'[1]Schedule of Pension Amounts LW'!$B$15:$AC$1399,27,FALSE))*'[1]Schedule of Pension Amounts LW'!AD$4,0)+VLOOKUP(D1264,'[1]Schedule of Pension Amounts LW'!$B$15:$AH$1399,33,FALSE)-VLOOKUP(D1264,'[1]Pension Expense Details'!$D$23:$S$1407,15,FALSE)</f>
        <v>-194953</v>
      </c>
      <c r="Q1264" s="98">
        <f t="shared" si="82"/>
        <v>2928614</v>
      </c>
      <c r="R1264" s="98">
        <f>ROUND('[1]68_InOutFlowsCurPrdAndPrior'!$D$32*IF(ISNA(VLOOKUP(D1264,'[1]Proportionate Shares'!$D$23:$I$1359,6,FALSE)),0,VLOOKUP(D1264,'[1]Proportionate Shares'!$D$23:$I$1359,6,FALSE)),0)</f>
        <v>12303</v>
      </c>
      <c r="S1264" s="98">
        <f>ROUND('[1]68_InOutFlowsCurPrdAndPrior'!$D$33*IF(ISNA(VLOOKUP(D1264,'[1]Proportionate Shares'!$D$23:$I$1359,6,FALSE)),0,VLOOKUP(D1264,'[1]Proportionate Shares'!$D$23:$I$1359,6,FALSE)),0)</f>
        <v>908600</v>
      </c>
      <c r="T1264" s="98">
        <f>ROUND('[1]68_InOutFlowsCurPrdAndPrior'!$D$35*IF(ISNA(VLOOKUP(D1264,'[1]Proportionate Shares'!$D$23:$I$1359,6,FALSE)),0,VLOOKUP(D1264,'[1]Proportionate Shares'!$D$23:$I$1359,6,FALSE)),0)</f>
        <v>176069</v>
      </c>
      <c r="U1264" s="98">
        <f>VLOOKUP(D1264,'[1]Schedule of Pension Amounts LW'!$B$15:$AS$1399,36,FALSE)</f>
        <v>228197</v>
      </c>
      <c r="V1264" s="99">
        <f t="shared" si="83"/>
        <v>1325169</v>
      </c>
      <c r="W1264" s="98">
        <f>ROUND('[1]68_InOutFlowsCurPrdAndPrior'!$F$32*IF(ISNA(VLOOKUP(D1264,'[1]Proportionate Shares'!$D$23:$I$1359,6,FALSE)),0,VLOOKUP(D1264,'[1]Proportionate Shares'!$D$23:$I$1359,6,FALSE)),0)</f>
        <v>101686</v>
      </c>
      <c r="X1264" s="98">
        <f>ROUND('[1]68_InOutFlowsCurPrdAndPrior'!$F$33*IF(ISNA(VLOOKUP(D1264,'[1]Proportionate Shares'!$D$23:$I$1359,6,FALSE)),0,VLOOKUP(D1264,'[1]Proportionate Shares'!$D$23:$I$1359,6,FALSE)),0)</f>
        <v>375476</v>
      </c>
      <c r="Y1264" s="98">
        <f>ROUND('[1]68_InOutFlowsCurPrdAndPrior'!$F$35*IF(ISNA(VLOOKUP(D1264,'[1]Proportionate Shares'!$D$23:$I$1359,6,FALSE)),0,VLOOKUP(D1264,'[1]Proportionate Shares'!$D$23:$I$1359,6,FALSE)),0)</f>
        <v>146662</v>
      </c>
      <c r="Z1264" s="98">
        <f>-VLOOKUP(D1264,'[1]Schedule of Pension Amounts LW'!$B$15:$AS$1399,37,FALSE)</f>
        <v>247496</v>
      </c>
      <c r="AA1264" s="99">
        <f t="shared" si="84"/>
        <v>871320</v>
      </c>
      <c r="AB1264" s="72">
        <f>VLOOKUP(D1264,'[1]Pension Expense Details'!$D$22:$S$1407,16,FALSE)</f>
        <v>235226</v>
      </c>
      <c r="AC1264" s="72">
        <f t="shared" si="85"/>
        <v>328313</v>
      </c>
      <c r="AD1264" s="72">
        <f>VLOOKUP(D1264,'[1]Schedule of Pension Amounts LW'!$B$15:$W$1399,22,FALSE)</f>
        <v>563539</v>
      </c>
    </row>
    <row r="1265" spans="1:30" x14ac:dyDescent="0.3">
      <c r="A1265" s="104"/>
      <c r="B1265" s="33"/>
      <c r="C1265" s="33" t="str">
        <f>VLOOKUP(D1265,'[1]Employer information'!$I$3:$J$1391,2,FALSE)</f>
        <v xml:space="preserve">Public Education                                  </v>
      </c>
      <c r="D1265" s="33" t="str">
        <f>'[1]Schedule of Pension Amounts LW'!B1258</f>
        <v>1242</v>
      </c>
      <c r="E1265" s="33" t="str">
        <f>IF(ISNA(VLOOKUP(D1265,'[1]Proportionate Shares'!$D$23:$G$1400,2,FALSE)),"",VLOOKUP(D1265,'[1]Proportionate Shares'!$D$23:$G$1400,2,FALSE))</f>
        <v>014910</v>
      </c>
      <c r="F1265" s="33" t="str">
        <f>IF(ISNA(VLOOKUP(D1265,'[1]Proportionate Shares'!$D$23:$G$1400,3,FALSE)),"",VLOOKUP(D1265,'[1]Proportionate Shares'!$D$23:$G$1400,3,FALSE))</f>
        <v/>
      </c>
      <c r="G1265" s="34" t="str">
        <f>VLOOKUP(D1265,'[1]Employer information'!$A$3:$B$1390,2,FALSE)</f>
        <v>TROY ISD</v>
      </c>
      <c r="H1265" s="36">
        <f>IF(ISNA(VLOOKUP(D1265,'[1]Proportionate Shares'!$D$23:$I$1377,6,FALSE)),0,VLOOKUP(D1265,'[1]Proportionate Shares'!$D$23:$I$1377,6,FALSE))</f>
        <v>6.8087369999999999E-5</v>
      </c>
      <c r="I1265" s="105">
        <f>VLOOKUP(D1265,'[1]Schedule of Pension Amounts LW'!$B$15:$E$1399,3,FALSE)</f>
        <v>3624005</v>
      </c>
      <c r="J1265" s="105">
        <f>-IF(ISNA(VLOOKUP(D1265,'[1]Combined Contribution Amounts'!$A$2:$K$1335,5,FALSE)),0,VLOOKUP(D1265,'[1]Combined Contribution Amounts'!$A$2:$K$1335,5,FALSE))</f>
        <v>-238314</v>
      </c>
      <c r="K1265" s="105">
        <f>-IF(ISNA(VLOOKUP(D1265,'[1]Combined Contribution Amounts'!$A$2:$K$1335,7,FALSE)),0,VLOOKUP(D1265,'[1]Combined Contribution Amounts'!$A$2:$K$1335,7,FALSE))+-IF(ISNA(VLOOKUP(D1265,'[1]Combined Contribution Amounts'!$A$2:$K$1335,8,FALSE)),0,VLOOKUP(D1265,'[1]Combined Contribution Amounts'!$A$2:$K$1335,8,FALSE))+-IF(ISNA(VLOOKUP(D1265,'[1]Combined Contribution Amounts'!$A$2:$K$1335,9,FALSE)),0,VLOOKUP(D1265,'[1]Combined Contribution Amounts'!$A$2:$K$1335,9,FALSE))</f>
        <v>0</v>
      </c>
      <c r="L1265" s="105">
        <f>VLOOKUP(D1265,'[1]Pension Expense Details'!$D$23:$S$1407,16,FALSE)</f>
        <v>347667</v>
      </c>
      <c r="M1265" s="105">
        <f>ROUND(('[1]68_InOutFlowsCurPrdAndPriorHist'!$F$28-'[1]68_InOutFlowsCurPrdAndPriorHist'!$F$31)*$H1265,0)-VLOOKUP(D1265,'[1]Pension Expense Details'!$D$23:$S$1407,12,FALSE)</f>
        <v>-56393</v>
      </c>
      <c r="N1265" s="105">
        <f>ROUND(('[1]68_InOutFlowsCurPrdAndPriorHist'!$F$29-'[1]68_InOutFlowsCurPrdAndPriorHist'!$F$32)*$H1265,0)-VLOOKUP(D1265,'[1]Pension Expense Details'!$D$23:$S$1407,13,FALSE)</f>
        <v>-426105</v>
      </c>
      <c r="O1265" s="105">
        <f>ROUND(('[1]68_InOutFlowsCurPrdAndPriorHist'!$F$30-'[1]68_InOutFlowsCurPrdAndPriorHist'!$F$33)*$H1265,0)-VLOOKUP(D1265,'[1]Pension Expense Details'!$D$23:$S$1407,14,FALSE)</f>
        <v>184261</v>
      </c>
      <c r="P1265" s="105">
        <f>ROUND((VLOOKUP(D1265,'[1]Schedule of Pension Amounts LW'!$B$15:$AC$1399,28,FALSE)-VLOOKUP(D1265,'[1]Schedule of Pension Amounts LW'!$B$15:$AC$1399,27,FALSE))*'[1]Schedule of Pension Amounts LW'!AD$4,0)+VLOOKUP(D1265,'[1]Schedule of Pension Amounts LW'!$B$15:$AH$1399,33,FALSE)-VLOOKUP(D1265,'[1]Pension Expense Details'!$D$23:$S$1407,15,FALSE)</f>
        <v>104273</v>
      </c>
      <c r="Q1265" s="98">
        <f t="shared" si="82"/>
        <v>3539394</v>
      </c>
      <c r="R1265" s="98">
        <f>ROUND('[1]68_InOutFlowsCurPrdAndPrior'!$D$32*IF(ISNA(VLOOKUP(D1265,'[1]Proportionate Shares'!$D$23:$I$1359,6,FALSE)),0,VLOOKUP(D1265,'[1]Proportionate Shares'!$D$23:$I$1359,6,FALSE)),0)</f>
        <v>14869</v>
      </c>
      <c r="S1265" s="98">
        <f>ROUND('[1]68_InOutFlowsCurPrdAndPrior'!$D$33*IF(ISNA(VLOOKUP(D1265,'[1]Proportionate Shares'!$D$23:$I$1359,6,FALSE)),0,VLOOKUP(D1265,'[1]Proportionate Shares'!$D$23:$I$1359,6,FALSE)),0)</f>
        <v>1098094</v>
      </c>
      <c r="T1265" s="98">
        <f>ROUND('[1]68_InOutFlowsCurPrdAndPrior'!$D$35*IF(ISNA(VLOOKUP(D1265,'[1]Proportionate Shares'!$D$23:$I$1359,6,FALSE)),0,VLOOKUP(D1265,'[1]Proportionate Shares'!$D$23:$I$1359,6,FALSE)),0)</f>
        <v>212789</v>
      </c>
      <c r="U1265" s="98">
        <f>VLOOKUP(D1265,'[1]Schedule of Pension Amounts LW'!$B$15:$AS$1399,36,FALSE)</f>
        <v>446297</v>
      </c>
      <c r="V1265" s="99">
        <f t="shared" si="83"/>
        <v>1772049</v>
      </c>
      <c r="W1265" s="98">
        <f>ROUND('[1]68_InOutFlowsCurPrdAndPrior'!$F$32*IF(ISNA(VLOOKUP(D1265,'[1]Proportionate Shares'!$D$23:$I$1359,6,FALSE)),0,VLOOKUP(D1265,'[1]Proportionate Shares'!$D$23:$I$1359,6,FALSE)),0)</f>
        <v>122893</v>
      </c>
      <c r="X1265" s="98">
        <f>ROUND('[1]68_InOutFlowsCurPrdAndPrior'!$F$33*IF(ISNA(VLOOKUP(D1265,'[1]Proportionate Shares'!$D$23:$I$1359,6,FALSE)),0,VLOOKUP(D1265,'[1]Proportionate Shares'!$D$23:$I$1359,6,FALSE)),0)</f>
        <v>453784</v>
      </c>
      <c r="Y1265" s="98">
        <f>ROUND('[1]68_InOutFlowsCurPrdAndPrior'!$F$35*IF(ISNA(VLOOKUP(D1265,'[1]Proportionate Shares'!$D$23:$I$1359,6,FALSE)),0,VLOOKUP(D1265,'[1]Proportionate Shares'!$D$23:$I$1359,6,FALSE)),0)</f>
        <v>177250</v>
      </c>
      <c r="Z1265" s="98">
        <f>-VLOOKUP(D1265,'[1]Schedule of Pension Amounts LW'!$B$15:$AS$1399,37,FALSE)</f>
        <v>35</v>
      </c>
      <c r="AA1265" s="99">
        <f t="shared" si="84"/>
        <v>753962</v>
      </c>
      <c r="AB1265" s="72">
        <f>VLOOKUP(D1265,'[1]Pension Expense Details'!$D$22:$S$1407,16,FALSE)</f>
        <v>347667</v>
      </c>
      <c r="AC1265" s="72">
        <f t="shared" si="85"/>
        <v>448776</v>
      </c>
      <c r="AD1265" s="72">
        <f>VLOOKUP(D1265,'[1]Schedule of Pension Amounts LW'!$B$15:$W$1399,22,FALSE)</f>
        <v>796443</v>
      </c>
    </row>
    <row r="1266" spans="1:30" x14ac:dyDescent="0.3">
      <c r="A1266" s="104"/>
      <c r="B1266" s="33"/>
      <c r="C1266" s="33" t="str">
        <f>VLOOKUP(D1266,'[1]Employer information'!$I$3:$J$1391,2,FALSE)</f>
        <v xml:space="preserve">Public Education                                  </v>
      </c>
      <c r="D1266" s="33" t="str">
        <f>'[1]Schedule of Pension Amounts LW'!B1259</f>
        <v>1244</v>
      </c>
      <c r="E1266" s="33" t="str">
        <f>IF(ISNA(VLOOKUP(D1266,'[1]Proportionate Shares'!$D$23:$G$1400,2,FALSE)),"",VLOOKUP(D1266,'[1]Proportionate Shares'!$D$23:$G$1400,2,FALSE))</f>
        <v>219903</v>
      </c>
      <c r="F1266" s="33" t="str">
        <f>IF(ISNA(VLOOKUP(D1266,'[1]Proportionate Shares'!$D$23:$G$1400,3,FALSE)),"",VLOOKUP(D1266,'[1]Proportionate Shares'!$D$23:$G$1400,3,FALSE))</f>
        <v/>
      </c>
      <c r="G1266" s="34" t="str">
        <f>VLOOKUP(D1266,'[1]Employer information'!$A$3:$B$1390,2,FALSE)</f>
        <v>TULIA ISD</v>
      </c>
      <c r="H1266" s="36">
        <f>IF(ISNA(VLOOKUP(D1266,'[1]Proportionate Shares'!$D$23:$I$1377,6,FALSE)),0,VLOOKUP(D1266,'[1]Proportionate Shares'!$D$23:$I$1377,6,FALSE))</f>
        <v>7.2820921000000004E-5</v>
      </c>
      <c r="I1266" s="105">
        <f>VLOOKUP(D1266,'[1]Schedule of Pension Amounts LW'!$B$15:$E$1399,3,FALSE)</f>
        <v>3961081</v>
      </c>
      <c r="J1266" s="105">
        <f>-IF(ISNA(VLOOKUP(D1266,'[1]Combined Contribution Amounts'!$A$2:$K$1335,5,FALSE)),0,VLOOKUP(D1266,'[1]Combined Contribution Amounts'!$A$2:$K$1335,5,FALSE))</f>
        <v>-254882</v>
      </c>
      <c r="K1266" s="105">
        <f>-IF(ISNA(VLOOKUP(D1266,'[1]Combined Contribution Amounts'!$A$2:$K$1335,7,FALSE)),0,VLOOKUP(D1266,'[1]Combined Contribution Amounts'!$A$2:$K$1335,7,FALSE))+-IF(ISNA(VLOOKUP(D1266,'[1]Combined Contribution Amounts'!$A$2:$K$1335,8,FALSE)),0,VLOOKUP(D1266,'[1]Combined Contribution Amounts'!$A$2:$K$1335,8,FALSE))+-IF(ISNA(VLOOKUP(D1266,'[1]Combined Contribution Amounts'!$A$2:$K$1335,9,FALSE)),0,VLOOKUP(D1266,'[1]Combined Contribution Amounts'!$A$2:$K$1335,9,FALSE))</f>
        <v>0</v>
      </c>
      <c r="L1266" s="105">
        <f>VLOOKUP(D1266,'[1]Pension Expense Details'!$D$23:$S$1407,16,FALSE)</f>
        <v>358457</v>
      </c>
      <c r="M1266" s="105">
        <f>ROUND(('[1]68_InOutFlowsCurPrdAndPriorHist'!$F$28-'[1]68_InOutFlowsCurPrdAndPriorHist'!$F$31)*$H1266,0)-VLOOKUP(D1266,'[1]Pension Expense Details'!$D$23:$S$1407,12,FALSE)</f>
        <v>-60313</v>
      </c>
      <c r="N1266" s="105">
        <f>ROUND(('[1]68_InOutFlowsCurPrdAndPriorHist'!$F$29-'[1]68_InOutFlowsCurPrdAndPriorHist'!$F$32)*$H1266,0)-VLOOKUP(D1266,'[1]Pension Expense Details'!$D$23:$S$1407,13,FALSE)</f>
        <v>-455729</v>
      </c>
      <c r="O1266" s="105">
        <f>ROUND(('[1]68_InOutFlowsCurPrdAndPriorHist'!$F$30-'[1]68_InOutFlowsCurPrdAndPriorHist'!$F$33)*$H1266,0)-VLOOKUP(D1266,'[1]Pension Expense Details'!$D$23:$S$1407,14,FALSE)</f>
        <v>197071</v>
      </c>
      <c r="P1266" s="105">
        <f>ROUND((VLOOKUP(D1266,'[1]Schedule of Pension Amounts LW'!$B$15:$AC$1399,28,FALSE)-VLOOKUP(D1266,'[1]Schedule of Pension Amounts LW'!$B$15:$AC$1399,27,FALSE))*'[1]Schedule of Pension Amounts LW'!AD$4,0)+VLOOKUP(D1266,'[1]Schedule of Pension Amounts LW'!$B$15:$AH$1399,33,FALSE)-VLOOKUP(D1266,'[1]Pension Expense Details'!$D$23:$S$1407,15,FALSE)</f>
        <v>39774</v>
      </c>
      <c r="Q1266" s="98">
        <f t="shared" si="82"/>
        <v>3785459</v>
      </c>
      <c r="R1266" s="98">
        <f>ROUND('[1]68_InOutFlowsCurPrdAndPrior'!$D$32*IF(ISNA(VLOOKUP(D1266,'[1]Proportionate Shares'!$D$23:$I$1359,6,FALSE)),0,VLOOKUP(D1266,'[1]Proportionate Shares'!$D$23:$I$1359,6,FALSE)),0)</f>
        <v>15902</v>
      </c>
      <c r="S1266" s="98">
        <f>ROUND('[1]68_InOutFlowsCurPrdAndPrior'!$D$33*IF(ISNA(VLOOKUP(D1266,'[1]Proportionate Shares'!$D$23:$I$1359,6,FALSE)),0,VLOOKUP(D1266,'[1]Proportionate Shares'!$D$23:$I$1359,6,FALSE)),0)</f>
        <v>1174435</v>
      </c>
      <c r="T1266" s="98">
        <f>ROUND('[1]68_InOutFlowsCurPrdAndPrior'!$D$35*IF(ISNA(VLOOKUP(D1266,'[1]Proportionate Shares'!$D$23:$I$1359,6,FALSE)),0,VLOOKUP(D1266,'[1]Proportionate Shares'!$D$23:$I$1359,6,FALSE)),0)</f>
        <v>227583</v>
      </c>
      <c r="U1266" s="98">
        <f>VLOOKUP(D1266,'[1]Schedule of Pension Amounts LW'!$B$15:$AS$1399,36,FALSE)</f>
        <v>336499</v>
      </c>
      <c r="V1266" s="99">
        <f t="shared" si="83"/>
        <v>1754419</v>
      </c>
      <c r="W1266" s="98">
        <f>ROUND('[1]68_InOutFlowsCurPrdAndPrior'!$F$32*IF(ISNA(VLOOKUP(D1266,'[1]Proportionate Shares'!$D$23:$I$1359,6,FALSE)),0,VLOOKUP(D1266,'[1]Proportionate Shares'!$D$23:$I$1359,6,FALSE)),0)</f>
        <v>131437</v>
      </c>
      <c r="X1266" s="98">
        <f>ROUND('[1]68_InOutFlowsCurPrdAndPrior'!$F$33*IF(ISNA(VLOOKUP(D1266,'[1]Proportionate Shares'!$D$23:$I$1359,6,FALSE)),0,VLOOKUP(D1266,'[1]Proportionate Shares'!$D$23:$I$1359,6,FALSE)),0)</f>
        <v>485332</v>
      </c>
      <c r="Y1266" s="98">
        <f>ROUND('[1]68_InOutFlowsCurPrdAndPrior'!$F$35*IF(ISNA(VLOOKUP(D1266,'[1]Proportionate Shares'!$D$23:$I$1359,6,FALSE)),0,VLOOKUP(D1266,'[1]Proportionate Shares'!$D$23:$I$1359,6,FALSE)),0)</f>
        <v>189573</v>
      </c>
      <c r="Z1266" s="98">
        <f>-VLOOKUP(D1266,'[1]Schedule of Pension Amounts LW'!$B$15:$AS$1399,37,FALSE)</f>
        <v>54899</v>
      </c>
      <c r="AA1266" s="99">
        <f t="shared" si="84"/>
        <v>861241</v>
      </c>
      <c r="AB1266" s="72">
        <f>VLOOKUP(D1266,'[1]Pension Expense Details'!$D$22:$S$1407,16,FALSE)</f>
        <v>358457</v>
      </c>
      <c r="AC1266" s="72">
        <f t="shared" si="85"/>
        <v>445772</v>
      </c>
      <c r="AD1266" s="72">
        <f>VLOOKUP(D1266,'[1]Schedule of Pension Amounts LW'!$B$15:$W$1399,22,FALSE)</f>
        <v>804229</v>
      </c>
    </row>
    <row r="1267" spans="1:30" x14ac:dyDescent="0.3">
      <c r="A1267" s="104"/>
      <c r="B1267" s="33"/>
      <c r="C1267" s="33" t="str">
        <f>VLOOKUP(D1267,'[1]Employer information'!$I$3:$J$1391,2,FALSE)</f>
        <v xml:space="preserve">Public Education                                  </v>
      </c>
      <c r="D1267" s="33" t="str">
        <f>'[1]Schedule of Pension Amounts LW'!B1260</f>
        <v>1473</v>
      </c>
      <c r="E1267" s="33" t="str">
        <f>IF(ISNA(VLOOKUP(D1267,'[1]Proportionate Shares'!$D$23:$G$1400,2,FALSE)),"",VLOOKUP(D1267,'[1]Proportionate Shares'!$D$23:$G$1400,2,FALSE))</f>
        <v>178912</v>
      </c>
      <c r="F1267" s="33" t="str">
        <f>IF(ISNA(VLOOKUP(D1267,'[1]Proportionate Shares'!$D$23:$G$1400,3,FALSE)),"",VLOOKUP(D1267,'[1]Proportionate Shares'!$D$23:$G$1400,3,FALSE))</f>
        <v/>
      </c>
      <c r="G1267" s="34" t="str">
        <f>VLOOKUP(D1267,'[1]Employer information'!$A$3:$B$1390,2,FALSE)</f>
        <v>TULOSO-MIDWAY ISD</v>
      </c>
      <c r="H1267" s="36">
        <f>IF(ISNA(VLOOKUP(D1267,'[1]Proportionate Shares'!$D$23:$I$1377,6,FALSE)),0,VLOOKUP(D1267,'[1]Proportionate Shares'!$D$23:$I$1377,6,FALSE))</f>
        <v>1.7709875899999999E-4</v>
      </c>
      <c r="I1267" s="105">
        <f>VLOOKUP(D1267,'[1]Schedule of Pension Amounts LW'!$B$15:$E$1399,3,FALSE)</f>
        <v>10352593</v>
      </c>
      <c r="J1267" s="105">
        <f>-IF(ISNA(VLOOKUP(D1267,'[1]Combined Contribution Amounts'!$A$2:$K$1335,5,FALSE)),0,VLOOKUP(D1267,'[1]Combined Contribution Amounts'!$A$2:$K$1335,5,FALSE))</f>
        <v>-619867</v>
      </c>
      <c r="K1267" s="105">
        <f>-IF(ISNA(VLOOKUP(D1267,'[1]Combined Contribution Amounts'!$A$2:$K$1335,7,FALSE)),0,VLOOKUP(D1267,'[1]Combined Contribution Amounts'!$A$2:$K$1335,7,FALSE))+-IF(ISNA(VLOOKUP(D1267,'[1]Combined Contribution Amounts'!$A$2:$K$1335,8,FALSE)),0,VLOOKUP(D1267,'[1]Combined Contribution Amounts'!$A$2:$K$1335,8,FALSE))+-IF(ISNA(VLOOKUP(D1267,'[1]Combined Contribution Amounts'!$A$2:$K$1335,9,FALSE)),0,VLOOKUP(D1267,'[1]Combined Contribution Amounts'!$A$2:$K$1335,9,FALSE))</f>
        <v>0</v>
      </c>
      <c r="L1267" s="105">
        <f>VLOOKUP(D1267,'[1]Pension Expense Details'!$D$23:$S$1407,16,FALSE)</f>
        <v>758695</v>
      </c>
      <c r="M1267" s="105">
        <f>ROUND(('[1]68_InOutFlowsCurPrdAndPriorHist'!$F$28-'[1]68_InOutFlowsCurPrdAndPriorHist'!$F$31)*$H1267,0)-VLOOKUP(D1267,'[1]Pension Expense Details'!$D$23:$S$1407,12,FALSE)</f>
        <v>-146680</v>
      </c>
      <c r="N1267" s="105">
        <f>ROUND(('[1]68_InOutFlowsCurPrdAndPriorHist'!$F$29-'[1]68_InOutFlowsCurPrdAndPriorHist'!$F$32)*$H1267,0)-VLOOKUP(D1267,'[1]Pension Expense Details'!$D$23:$S$1407,13,FALSE)</f>
        <v>-1108321</v>
      </c>
      <c r="O1267" s="105">
        <f>ROUND(('[1]68_InOutFlowsCurPrdAndPriorHist'!$F$30-'[1]68_InOutFlowsCurPrdAndPriorHist'!$F$33)*$H1267,0)-VLOOKUP(D1267,'[1]Pension Expense Details'!$D$23:$S$1407,14,FALSE)</f>
        <v>479272</v>
      </c>
      <c r="P1267" s="105">
        <f>ROUND((VLOOKUP(D1267,'[1]Schedule of Pension Amounts LW'!$B$15:$AC$1399,28,FALSE)-VLOOKUP(D1267,'[1]Schedule of Pension Amounts LW'!$B$15:$AC$1399,27,FALSE))*'[1]Schedule of Pension Amounts LW'!AD$4,0)+VLOOKUP(D1267,'[1]Schedule of Pension Amounts LW'!$B$15:$AH$1399,33,FALSE)-VLOOKUP(D1267,'[1]Pension Expense Details'!$D$23:$S$1407,15,FALSE)</f>
        <v>-509545</v>
      </c>
      <c r="Q1267" s="98">
        <f t="shared" si="82"/>
        <v>9206147</v>
      </c>
      <c r="R1267" s="98">
        <f>ROUND('[1]68_InOutFlowsCurPrdAndPrior'!$D$32*IF(ISNA(VLOOKUP(D1267,'[1]Proportionate Shares'!$D$23:$I$1359,6,FALSE)),0,VLOOKUP(D1267,'[1]Proportionate Shares'!$D$23:$I$1359,6,FALSE)),0)</f>
        <v>38674</v>
      </c>
      <c r="S1267" s="98">
        <f>ROUND('[1]68_InOutFlowsCurPrdAndPrior'!$D$33*IF(ISNA(VLOOKUP(D1267,'[1]Proportionate Shares'!$D$23:$I$1359,6,FALSE)),0,VLOOKUP(D1267,'[1]Proportionate Shares'!$D$23:$I$1359,6,FALSE)),0)</f>
        <v>2856199</v>
      </c>
      <c r="T1267" s="98">
        <f>ROUND('[1]68_InOutFlowsCurPrdAndPrior'!$D$35*IF(ISNA(VLOOKUP(D1267,'[1]Proportionate Shares'!$D$23:$I$1359,6,FALSE)),0,VLOOKUP(D1267,'[1]Proportionate Shares'!$D$23:$I$1359,6,FALSE)),0)</f>
        <v>553476</v>
      </c>
      <c r="U1267" s="98">
        <f>VLOOKUP(D1267,'[1]Schedule of Pension Amounts LW'!$B$15:$AS$1399,36,FALSE)</f>
        <v>900465</v>
      </c>
      <c r="V1267" s="99">
        <f t="shared" si="83"/>
        <v>4348814</v>
      </c>
      <c r="W1267" s="98">
        <f>ROUND('[1]68_InOutFlowsCurPrdAndPrior'!$F$32*IF(ISNA(VLOOKUP(D1267,'[1]Proportionate Shares'!$D$23:$I$1359,6,FALSE)),0,VLOOKUP(D1267,'[1]Proportionate Shares'!$D$23:$I$1359,6,FALSE)),0)</f>
        <v>319652</v>
      </c>
      <c r="X1267" s="98">
        <f>ROUND('[1]68_InOutFlowsCurPrdAndPrior'!$F$33*IF(ISNA(VLOOKUP(D1267,'[1]Proportionate Shares'!$D$23:$I$1359,6,FALSE)),0,VLOOKUP(D1267,'[1]Proportionate Shares'!$D$23:$I$1359,6,FALSE)),0)</f>
        <v>1180317</v>
      </c>
      <c r="Y1267" s="98">
        <f>ROUND('[1]68_InOutFlowsCurPrdAndPrior'!$F$35*IF(ISNA(VLOOKUP(D1267,'[1]Proportionate Shares'!$D$23:$I$1359,6,FALSE)),0,VLOOKUP(D1267,'[1]Proportionate Shares'!$D$23:$I$1359,6,FALSE)),0)</f>
        <v>461036</v>
      </c>
      <c r="Z1267" s="98">
        <f>-VLOOKUP(D1267,'[1]Schedule of Pension Amounts LW'!$B$15:$AS$1399,37,FALSE)</f>
        <v>454072</v>
      </c>
      <c r="AA1267" s="99">
        <f t="shared" si="84"/>
        <v>2415077</v>
      </c>
      <c r="AB1267" s="72">
        <f>VLOOKUP(D1267,'[1]Pension Expense Details'!$D$22:$S$1407,16,FALSE)</f>
        <v>758695</v>
      </c>
      <c r="AC1267" s="72">
        <f t="shared" si="85"/>
        <v>1174333</v>
      </c>
      <c r="AD1267" s="72">
        <f>VLOOKUP(D1267,'[1]Schedule of Pension Amounts LW'!$B$15:$W$1399,22,FALSE)</f>
        <v>1933028</v>
      </c>
    </row>
    <row r="1268" spans="1:30" x14ac:dyDescent="0.3">
      <c r="A1268" s="104"/>
      <c r="B1268" s="33"/>
      <c r="C1268" s="33" t="str">
        <f>VLOOKUP(D1268,'[1]Employer information'!$I$3:$J$1391,2,FALSE)</f>
        <v xml:space="preserve">Public Education                                  </v>
      </c>
      <c r="D1268" s="33" t="str">
        <f>'[1]Schedule of Pension Amounts LW'!B1261</f>
        <v>1245</v>
      </c>
      <c r="E1268" s="33" t="str">
        <f>IF(ISNA(VLOOKUP(D1268,'[1]Proportionate Shares'!$D$23:$G$1400,2,FALSE)),"",VLOOKUP(D1268,'[1]Proportionate Shares'!$D$23:$G$1400,2,FALSE))</f>
        <v>096905</v>
      </c>
      <c r="F1268" s="33" t="str">
        <f>IF(ISNA(VLOOKUP(D1268,'[1]Proportionate Shares'!$D$23:$G$1400,3,FALSE)),"",VLOOKUP(D1268,'[1]Proportionate Shares'!$D$23:$G$1400,3,FALSE))</f>
        <v/>
      </c>
      <c r="G1268" s="34" t="str">
        <f>VLOOKUP(D1268,'[1]Employer information'!$A$3:$B$1390,2,FALSE)</f>
        <v>TURKEY QUITAQUE CISD</v>
      </c>
      <c r="H1268" s="36">
        <f>IF(ISNA(VLOOKUP(D1268,'[1]Proportionate Shares'!$D$23:$I$1377,6,FALSE)),0,VLOOKUP(D1268,'[1]Proportionate Shares'!$D$23:$I$1377,6,FALSE))</f>
        <v>1.0074224999999999E-5</v>
      </c>
      <c r="I1268" s="105">
        <f>VLOOKUP(D1268,'[1]Schedule of Pension Amounts LW'!$B$15:$E$1399,3,FALSE)</f>
        <v>520467</v>
      </c>
      <c r="J1268" s="105">
        <f>-IF(ISNA(VLOOKUP(D1268,'[1]Combined Contribution Amounts'!$A$2:$K$1335,5,FALSE)),0,VLOOKUP(D1268,'[1]Combined Contribution Amounts'!$A$2:$K$1335,5,FALSE))</f>
        <v>-35261</v>
      </c>
      <c r="K1268" s="105">
        <f>-IF(ISNA(VLOOKUP(D1268,'[1]Combined Contribution Amounts'!$A$2:$K$1335,7,FALSE)),0,VLOOKUP(D1268,'[1]Combined Contribution Amounts'!$A$2:$K$1335,7,FALSE))+-IF(ISNA(VLOOKUP(D1268,'[1]Combined Contribution Amounts'!$A$2:$K$1335,8,FALSE)),0,VLOOKUP(D1268,'[1]Combined Contribution Amounts'!$A$2:$K$1335,8,FALSE))+-IF(ISNA(VLOOKUP(D1268,'[1]Combined Contribution Amounts'!$A$2:$K$1335,9,FALSE)),0,VLOOKUP(D1268,'[1]Combined Contribution Amounts'!$A$2:$K$1335,9,FALSE))</f>
        <v>0</v>
      </c>
      <c r="L1268" s="105">
        <f>VLOOKUP(D1268,'[1]Pension Expense Details'!$D$23:$S$1407,16,FALSE)</f>
        <v>53916</v>
      </c>
      <c r="M1268" s="105">
        <f>ROUND(('[1]68_InOutFlowsCurPrdAndPriorHist'!$F$28-'[1]68_InOutFlowsCurPrdAndPriorHist'!$F$31)*$H1268,0)-VLOOKUP(D1268,'[1]Pension Expense Details'!$D$23:$S$1407,12,FALSE)</f>
        <v>-8344</v>
      </c>
      <c r="N1268" s="105">
        <f>ROUND(('[1]68_InOutFlowsCurPrdAndPriorHist'!$F$29-'[1]68_InOutFlowsCurPrdAndPriorHist'!$F$32)*$H1268,0)-VLOOKUP(D1268,'[1]Pension Expense Details'!$D$23:$S$1407,13,FALSE)</f>
        <v>-63047</v>
      </c>
      <c r="O1268" s="105">
        <f>ROUND(('[1]68_InOutFlowsCurPrdAndPriorHist'!$F$30-'[1]68_InOutFlowsCurPrdAndPriorHist'!$F$33)*$H1268,0)-VLOOKUP(D1268,'[1]Pension Expense Details'!$D$23:$S$1407,14,FALSE)</f>
        <v>27263</v>
      </c>
      <c r="P1268" s="105">
        <f>ROUND((VLOOKUP(D1268,'[1]Schedule of Pension Amounts LW'!$B$15:$AC$1399,28,FALSE)-VLOOKUP(D1268,'[1]Schedule of Pension Amounts LW'!$B$15:$AC$1399,27,FALSE))*'[1]Schedule of Pension Amounts LW'!AD$4,0)+VLOOKUP(D1268,'[1]Schedule of Pension Amounts LW'!$B$15:$AH$1399,33,FALSE)-VLOOKUP(D1268,'[1]Pension Expense Details'!$D$23:$S$1407,15,FALSE)</f>
        <v>28696</v>
      </c>
      <c r="Q1268" s="98">
        <f t="shared" si="82"/>
        <v>523690</v>
      </c>
      <c r="R1268" s="98">
        <f>ROUND('[1]68_InOutFlowsCurPrdAndPrior'!$D$32*IF(ISNA(VLOOKUP(D1268,'[1]Proportionate Shares'!$D$23:$I$1359,6,FALSE)),0,VLOOKUP(D1268,'[1]Proportionate Shares'!$D$23:$I$1359,6,FALSE)),0)</f>
        <v>2200</v>
      </c>
      <c r="S1268" s="98">
        <f>ROUND('[1]68_InOutFlowsCurPrdAndPrior'!$D$33*IF(ISNA(VLOOKUP(D1268,'[1]Proportionate Shares'!$D$23:$I$1359,6,FALSE)),0,VLOOKUP(D1268,'[1]Proportionate Shares'!$D$23:$I$1359,6,FALSE)),0)</f>
        <v>162474</v>
      </c>
      <c r="T1268" s="98">
        <f>ROUND('[1]68_InOutFlowsCurPrdAndPrior'!$D$35*IF(ISNA(VLOOKUP(D1268,'[1]Proportionate Shares'!$D$23:$I$1359,6,FALSE)),0,VLOOKUP(D1268,'[1]Proportionate Shares'!$D$23:$I$1359,6,FALSE)),0)</f>
        <v>31484</v>
      </c>
      <c r="U1268" s="98">
        <f>VLOOKUP(D1268,'[1]Schedule of Pension Amounts LW'!$B$15:$AS$1399,36,FALSE)</f>
        <v>82072</v>
      </c>
      <c r="V1268" s="99">
        <f t="shared" si="83"/>
        <v>278230</v>
      </c>
      <c r="W1268" s="98">
        <f>ROUND('[1]68_InOutFlowsCurPrdAndPrior'!$F$32*IF(ISNA(VLOOKUP(D1268,'[1]Proportionate Shares'!$D$23:$I$1359,6,FALSE)),0,VLOOKUP(D1268,'[1]Proportionate Shares'!$D$23:$I$1359,6,FALSE)),0)</f>
        <v>18183</v>
      </c>
      <c r="X1268" s="98">
        <f>ROUND('[1]68_InOutFlowsCurPrdAndPrior'!$F$33*IF(ISNA(VLOOKUP(D1268,'[1]Proportionate Shares'!$D$23:$I$1359,6,FALSE)),0,VLOOKUP(D1268,'[1]Proportionate Shares'!$D$23:$I$1359,6,FALSE)),0)</f>
        <v>67142</v>
      </c>
      <c r="Y1268" s="98">
        <f>ROUND('[1]68_InOutFlowsCurPrdAndPrior'!$F$35*IF(ISNA(VLOOKUP(D1268,'[1]Proportionate Shares'!$D$23:$I$1359,6,FALSE)),0,VLOOKUP(D1268,'[1]Proportionate Shares'!$D$23:$I$1359,6,FALSE)),0)</f>
        <v>26226</v>
      </c>
      <c r="Z1268" s="98">
        <f>-VLOOKUP(D1268,'[1]Schedule of Pension Amounts LW'!$B$15:$AS$1399,37,FALSE)</f>
        <v>41457</v>
      </c>
      <c r="AA1268" s="99">
        <f t="shared" si="84"/>
        <v>153008</v>
      </c>
      <c r="AB1268" s="72">
        <f>VLOOKUP(D1268,'[1]Pension Expense Details'!$D$22:$S$1407,16,FALSE)</f>
        <v>53916</v>
      </c>
      <c r="AC1268" s="72">
        <f t="shared" si="85"/>
        <v>61213</v>
      </c>
      <c r="AD1268" s="72">
        <f>VLOOKUP(D1268,'[1]Schedule of Pension Amounts LW'!$B$15:$W$1399,22,FALSE)</f>
        <v>115129</v>
      </c>
    </row>
    <row r="1269" spans="1:30" x14ac:dyDescent="0.3">
      <c r="A1269" s="104"/>
      <c r="B1269" s="33"/>
      <c r="C1269" s="33" t="str">
        <f>VLOOKUP(D1269,'[1]Employer information'!$I$3:$J$1391,2,FALSE)</f>
        <v xml:space="preserve">Public Education                                  </v>
      </c>
      <c r="D1269" s="33" t="str">
        <f>'[1]Schedule of Pension Amounts LW'!B1262</f>
        <v>1247</v>
      </c>
      <c r="E1269" s="33" t="str">
        <f>IF(ISNA(VLOOKUP(D1269,'[1]Proportionate Shares'!$D$23:$G$1400,2,FALSE)),"",VLOOKUP(D1269,'[1]Proportionate Shares'!$D$23:$G$1400,2,FALSE))</f>
        <v>212905</v>
      </c>
      <c r="F1269" s="33" t="str">
        <f>IF(ISNA(VLOOKUP(D1269,'[1]Proportionate Shares'!$D$23:$G$1400,3,FALSE)),"",VLOOKUP(D1269,'[1]Proportionate Shares'!$D$23:$G$1400,3,FALSE))</f>
        <v/>
      </c>
      <c r="G1269" s="34" t="str">
        <f>VLOOKUP(D1269,'[1]Employer information'!$A$3:$B$1390,2,FALSE)</f>
        <v>TYLER ISD</v>
      </c>
      <c r="H1269" s="36">
        <f>IF(ISNA(VLOOKUP(D1269,'[1]Proportionate Shares'!$D$23:$I$1377,6,FALSE)),0,VLOOKUP(D1269,'[1]Proportionate Shares'!$D$23:$I$1377,6,FALSE))</f>
        <v>1.020076588E-3</v>
      </c>
      <c r="I1269" s="105">
        <f>VLOOKUP(D1269,'[1]Schedule of Pension Amounts LW'!$B$15:$E$1399,3,FALSE)</f>
        <v>56694575</v>
      </c>
      <c r="J1269" s="105">
        <f>-IF(ISNA(VLOOKUP(D1269,'[1]Combined Contribution Amounts'!$A$2:$K$1335,5,FALSE)),0,VLOOKUP(D1269,'[1]Combined Contribution Amounts'!$A$2:$K$1335,5,FALSE))</f>
        <v>-3570381</v>
      </c>
      <c r="K1269" s="105">
        <f>-IF(ISNA(VLOOKUP(D1269,'[1]Combined Contribution Amounts'!$A$2:$K$1335,7,FALSE)),0,VLOOKUP(D1269,'[1]Combined Contribution Amounts'!$A$2:$K$1335,7,FALSE))+-IF(ISNA(VLOOKUP(D1269,'[1]Combined Contribution Amounts'!$A$2:$K$1335,8,FALSE)),0,VLOOKUP(D1269,'[1]Combined Contribution Amounts'!$A$2:$K$1335,8,FALSE))+-IF(ISNA(VLOOKUP(D1269,'[1]Combined Contribution Amounts'!$A$2:$K$1335,9,FALSE)),0,VLOOKUP(D1269,'[1]Combined Contribution Amounts'!$A$2:$K$1335,9,FALSE))</f>
        <v>-10</v>
      </c>
      <c r="L1269" s="105">
        <f>VLOOKUP(D1269,'[1]Pension Expense Details'!$D$23:$S$1407,16,FALSE)</f>
        <v>4831439</v>
      </c>
      <c r="M1269" s="105">
        <f>ROUND(('[1]68_InOutFlowsCurPrdAndPriorHist'!$F$28-'[1]68_InOutFlowsCurPrdAndPriorHist'!$F$31)*$H1269,0)-VLOOKUP(D1269,'[1]Pension Expense Details'!$D$23:$S$1407,12,FALSE)</f>
        <v>-844866</v>
      </c>
      <c r="N1269" s="105">
        <f>ROUND(('[1]68_InOutFlowsCurPrdAndPriorHist'!$F$29-'[1]68_InOutFlowsCurPrdAndPriorHist'!$F$32)*$H1269,0)-VLOOKUP(D1269,'[1]Pension Expense Details'!$D$23:$S$1407,13,FALSE)</f>
        <v>-6383848</v>
      </c>
      <c r="O1269" s="105">
        <f>ROUND(('[1]68_InOutFlowsCurPrdAndPriorHist'!$F$30-'[1]68_InOutFlowsCurPrdAndPriorHist'!$F$33)*$H1269,0)-VLOOKUP(D1269,'[1]Pension Expense Details'!$D$23:$S$1407,14,FALSE)</f>
        <v>2760573</v>
      </c>
      <c r="P1269" s="105">
        <f>ROUND((VLOOKUP(D1269,'[1]Schedule of Pension Amounts LW'!$B$15:$AC$1399,28,FALSE)-VLOOKUP(D1269,'[1]Schedule of Pension Amounts LW'!$B$15:$AC$1399,27,FALSE))*'[1]Schedule of Pension Amounts LW'!AD$4,0)+VLOOKUP(D1269,'[1]Schedule of Pension Amounts LW'!$B$15:$AH$1399,33,FALSE)-VLOOKUP(D1269,'[1]Pension Expense Details'!$D$23:$S$1407,15,FALSE)</f>
        <v>-460712</v>
      </c>
      <c r="Q1269" s="98">
        <f t="shared" si="82"/>
        <v>53026770</v>
      </c>
      <c r="R1269" s="98">
        <f>ROUND('[1]68_InOutFlowsCurPrdAndPrior'!$D$32*IF(ISNA(VLOOKUP(D1269,'[1]Proportionate Shares'!$D$23:$I$1359,6,FALSE)),0,VLOOKUP(D1269,'[1]Proportionate Shares'!$D$23:$I$1359,6,FALSE)),0)</f>
        <v>222760</v>
      </c>
      <c r="S1269" s="98">
        <f>ROUND('[1]68_InOutFlowsCurPrdAndPrior'!$D$33*IF(ISNA(VLOOKUP(D1269,'[1]Proportionate Shares'!$D$23:$I$1359,6,FALSE)),0,VLOOKUP(D1269,'[1]Proportionate Shares'!$D$23:$I$1359,6,FALSE)),0)</f>
        <v>16451508</v>
      </c>
      <c r="T1269" s="98">
        <f>ROUND('[1]68_InOutFlowsCurPrdAndPrior'!$D$35*IF(ISNA(VLOOKUP(D1269,'[1]Proportionate Shares'!$D$23:$I$1359,6,FALSE)),0,VLOOKUP(D1269,'[1]Proportionate Shares'!$D$23:$I$1359,6,FALSE)),0)</f>
        <v>3187986</v>
      </c>
      <c r="U1269" s="98">
        <f>VLOOKUP(D1269,'[1]Schedule of Pension Amounts LW'!$B$15:$AS$1399,36,FALSE)</f>
        <v>3771516</v>
      </c>
      <c r="V1269" s="99">
        <f t="shared" si="83"/>
        <v>23633770</v>
      </c>
      <c r="W1269" s="98">
        <f>ROUND('[1]68_InOutFlowsCurPrdAndPrior'!$F$32*IF(ISNA(VLOOKUP(D1269,'[1]Proportionate Shares'!$D$23:$I$1359,6,FALSE)),0,VLOOKUP(D1269,'[1]Proportionate Shares'!$D$23:$I$1359,6,FALSE)),0)</f>
        <v>1841174</v>
      </c>
      <c r="X1269" s="98">
        <f>ROUND('[1]68_InOutFlowsCurPrdAndPrior'!$F$33*IF(ISNA(VLOOKUP(D1269,'[1]Proportionate Shares'!$D$23:$I$1359,6,FALSE)),0,VLOOKUP(D1269,'[1]Proportionate Shares'!$D$23:$I$1359,6,FALSE)),0)</f>
        <v>6798542</v>
      </c>
      <c r="Y1269" s="98">
        <f>ROUND('[1]68_InOutFlowsCurPrdAndPrior'!$F$35*IF(ISNA(VLOOKUP(D1269,'[1]Proportionate Shares'!$D$23:$I$1359,6,FALSE)),0,VLOOKUP(D1269,'[1]Proportionate Shares'!$D$23:$I$1359,6,FALSE)),0)</f>
        <v>2655536</v>
      </c>
      <c r="Z1269" s="98">
        <f>-VLOOKUP(D1269,'[1]Schedule of Pension Amounts LW'!$B$15:$AS$1399,37,FALSE)</f>
        <v>887564</v>
      </c>
      <c r="AA1269" s="99">
        <f t="shared" si="84"/>
        <v>12182816</v>
      </c>
      <c r="AB1269" s="72">
        <f>VLOOKUP(D1269,'[1]Pension Expense Details'!$D$22:$S$1407,16,FALSE)</f>
        <v>4831439</v>
      </c>
      <c r="AC1269" s="72">
        <f t="shared" si="85"/>
        <v>5899542</v>
      </c>
      <c r="AD1269" s="72">
        <f>VLOOKUP(D1269,'[1]Schedule of Pension Amounts LW'!$B$15:$W$1399,22,FALSE)</f>
        <v>10730981</v>
      </c>
    </row>
    <row r="1270" spans="1:30" x14ac:dyDescent="0.3">
      <c r="A1270" s="104"/>
      <c r="B1270" s="33"/>
      <c r="C1270" s="33" t="str">
        <f>VLOOKUP(D1270,'[1]Employer information'!$I$3:$J$1391,2,FALSE)</f>
        <v xml:space="preserve">Public Education                                  </v>
      </c>
      <c r="D1270" s="33" t="str">
        <f>'[1]Schedule of Pension Amounts LW'!B1263</f>
        <v>1767</v>
      </c>
      <c r="E1270" s="33" t="str">
        <f>IF(ISNA(VLOOKUP(D1270,'[1]Proportionate Shares'!$D$23:$G$1400,2,FALSE)),"",VLOOKUP(D1270,'[1]Proportionate Shares'!$D$23:$G$1400,2,FALSE))</f>
        <v>230908</v>
      </c>
      <c r="F1270" s="33" t="str">
        <f>IF(ISNA(VLOOKUP(D1270,'[1]Proportionate Shares'!$D$23:$G$1400,3,FALSE)),"",VLOOKUP(D1270,'[1]Proportionate Shares'!$D$23:$G$1400,3,FALSE))</f>
        <v/>
      </c>
      <c r="G1270" s="34" t="str">
        <f>VLOOKUP(D1270,'[1]Employer information'!$A$3:$B$1390,2,FALSE)</f>
        <v>UNION GROVE ISD</v>
      </c>
      <c r="H1270" s="36">
        <f>IF(ISNA(VLOOKUP(D1270,'[1]Proportionate Shares'!$D$23:$I$1377,6,FALSE)),0,VLOOKUP(D1270,'[1]Proportionate Shares'!$D$23:$I$1377,6,FALSE))</f>
        <v>3.4939082999999999E-5</v>
      </c>
      <c r="I1270" s="105">
        <f>VLOOKUP(D1270,'[1]Schedule of Pension Amounts LW'!$B$15:$E$1399,3,FALSE)</f>
        <v>1944211</v>
      </c>
      <c r="J1270" s="105">
        <f>-IF(ISNA(VLOOKUP(D1270,'[1]Combined Contribution Amounts'!$A$2:$K$1335,5,FALSE)),0,VLOOKUP(D1270,'[1]Combined Contribution Amounts'!$A$2:$K$1335,5,FALSE))</f>
        <v>-122291</v>
      </c>
      <c r="K1270" s="105">
        <f>-IF(ISNA(VLOOKUP(D1270,'[1]Combined Contribution Amounts'!$A$2:$K$1335,7,FALSE)),0,VLOOKUP(D1270,'[1]Combined Contribution Amounts'!$A$2:$K$1335,7,FALSE))+-IF(ISNA(VLOOKUP(D1270,'[1]Combined Contribution Amounts'!$A$2:$K$1335,8,FALSE)),0,VLOOKUP(D1270,'[1]Combined Contribution Amounts'!$A$2:$K$1335,8,FALSE))+-IF(ISNA(VLOOKUP(D1270,'[1]Combined Contribution Amounts'!$A$2:$K$1335,9,FALSE)),0,VLOOKUP(D1270,'[1]Combined Contribution Amounts'!$A$2:$K$1335,9,FALSE))</f>
        <v>0</v>
      </c>
      <c r="L1270" s="105">
        <f>VLOOKUP(D1270,'[1]Pension Expense Details'!$D$23:$S$1407,16,FALSE)</f>
        <v>165113</v>
      </c>
      <c r="M1270" s="105">
        <f>ROUND(('[1]68_InOutFlowsCurPrdAndPriorHist'!$F$28-'[1]68_InOutFlowsCurPrdAndPriorHist'!$F$31)*$H1270,0)-VLOOKUP(D1270,'[1]Pension Expense Details'!$D$23:$S$1407,12,FALSE)</f>
        <v>-28937</v>
      </c>
      <c r="N1270" s="105">
        <f>ROUND(('[1]68_InOutFlowsCurPrdAndPriorHist'!$F$29-'[1]68_InOutFlowsCurPrdAndPriorHist'!$F$32)*$H1270,0)-VLOOKUP(D1270,'[1]Pension Expense Details'!$D$23:$S$1407,13,FALSE)</f>
        <v>-218655</v>
      </c>
      <c r="O1270" s="105">
        <f>ROUND(('[1]68_InOutFlowsCurPrdAndPriorHist'!$F$30-'[1]68_InOutFlowsCurPrdAndPriorHist'!$F$33)*$H1270,0)-VLOOKUP(D1270,'[1]Pension Expense Details'!$D$23:$S$1407,14,FALSE)</f>
        <v>94554</v>
      </c>
      <c r="P1270" s="105">
        <f>ROUND((VLOOKUP(D1270,'[1]Schedule of Pension Amounts LW'!$B$15:$AC$1399,28,FALSE)-VLOOKUP(D1270,'[1]Schedule of Pension Amounts LW'!$B$15:$AC$1399,27,FALSE))*'[1]Schedule of Pension Amounts LW'!AD$4,0)+VLOOKUP(D1270,'[1]Schedule of Pension Amounts LW'!$B$15:$AH$1399,33,FALSE)-VLOOKUP(D1270,'[1]Pension Expense Details'!$D$23:$S$1407,15,FALSE)</f>
        <v>-17752</v>
      </c>
      <c r="Q1270" s="98">
        <f t="shared" si="82"/>
        <v>1816243</v>
      </c>
      <c r="R1270" s="98">
        <f>ROUND('[1]68_InOutFlowsCurPrdAndPrior'!$D$32*IF(ISNA(VLOOKUP(D1270,'[1]Proportionate Shares'!$D$23:$I$1359,6,FALSE)),0,VLOOKUP(D1270,'[1]Proportionate Shares'!$D$23:$I$1359,6,FALSE)),0)</f>
        <v>7630</v>
      </c>
      <c r="S1270" s="98">
        <f>ROUND('[1]68_InOutFlowsCurPrdAndPrior'!$D$33*IF(ISNA(VLOOKUP(D1270,'[1]Proportionate Shares'!$D$23:$I$1359,6,FALSE)),0,VLOOKUP(D1270,'[1]Proportionate Shares'!$D$23:$I$1359,6,FALSE)),0)</f>
        <v>563488</v>
      </c>
      <c r="T1270" s="98">
        <f>ROUND('[1]68_InOutFlowsCurPrdAndPrior'!$D$35*IF(ISNA(VLOOKUP(D1270,'[1]Proportionate Shares'!$D$23:$I$1359,6,FALSE)),0,VLOOKUP(D1270,'[1]Proportionate Shares'!$D$23:$I$1359,6,FALSE)),0)</f>
        <v>109193</v>
      </c>
      <c r="U1270" s="98">
        <f>VLOOKUP(D1270,'[1]Schedule of Pension Amounts LW'!$B$15:$AS$1399,36,FALSE)</f>
        <v>152008</v>
      </c>
      <c r="V1270" s="99">
        <f t="shared" si="83"/>
        <v>832319</v>
      </c>
      <c r="W1270" s="98">
        <f>ROUND('[1]68_InOutFlowsCurPrdAndPrior'!$F$32*IF(ISNA(VLOOKUP(D1270,'[1]Proportionate Shares'!$D$23:$I$1359,6,FALSE)),0,VLOOKUP(D1270,'[1]Proportionate Shares'!$D$23:$I$1359,6,FALSE)),0)</f>
        <v>63063</v>
      </c>
      <c r="X1270" s="98">
        <f>ROUND('[1]68_InOutFlowsCurPrdAndPrior'!$F$33*IF(ISNA(VLOOKUP(D1270,'[1]Proportionate Shares'!$D$23:$I$1359,6,FALSE)),0,VLOOKUP(D1270,'[1]Proportionate Shares'!$D$23:$I$1359,6,FALSE)),0)</f>
        <v>232860</v>
      </c>
      <c r="Y1270" s="98">
        <f>ROUND('[1]68_InOutFlowsCurPrdAndPrior'!$F$35*IF(ISNA(VLOOKUP(D1270,'[1]Proportionate Shares'!$D$23:$I$1359,6,FALSE)),0,VLOOKUP(D1270,'[1]Proportionate Shares'!$D$23:$I$1359,6,FALSE)),0)</f>
        <v>90956</v>
      </c>
      <c r="Z1270" s="98">
        <f>-VLOOKUP(D1270,'[1]Schedule of Pension Amounts LW'!$B$15:$AS$1399,37,FALSE)</f>
        <v>66899</v>
      </c>
      <c r="AA1270" s="99">
        <f t="shared" si="84"/>
        <v>453778</v>
      </c>
      <c r="AB1270" s="72">
        <f>VLOOKUP(D1270,'[1]Pension Expense Details'!$D$22:$S$1407,16,FALSE)</f>
        <v>165113</v>
      </c>
      <c r="AC1270" s="72">
        <f t="shared" si="85"/>
        <v>220886</v>
      </c>
      <c r="AD1270" s="72">
        <f>VLOOKUP(D1270,'[1]Schedule of Pension Amounts LW'!$B$15:$W$1399,22,FALSE)</f>
        <v>385999</v>
      </c>
    </row>
    <row r="1271" spans="1:30" x14ac:dyDescent="0.3">
      <c r="A1271" s="104"/>
      <c r="B1271" s="33"/>
      <c r="C1271" s="33" t="str">
        <f>VLOOKUP(D1271,'[1]Employer information'!$I$3:$J$1391,2,FALSE)</f>
        <v xml:space="preserve">Public Education                                  </v>
      </c>
      <c r="D1271" s="33" t="str">
        <f>'[1]Schedule of Pension Amounts LW'!B1264</f>
        <v>1579</v>
      </c>
      <c r="E1271" s="33" t="str">
        <f>IF(ISNA(VLOOKUP(D1271,'[1]Proportionate Shares'!$D$23:$G$1400,2,FALSE)),"",VLOOKUP(D1271,'[1]Proportionate Shares'!$D$23:$G$1400,2,FALSE))</f>
        <v>230904</v>
      </c>
      <c r="F1271" s="33" t="str">
        <f>IF(ISNA(VLOOKUP(D1271,'[1]Proportionate Shares'!$D$23:$G$1400,3,FALSE)),"",VLOOKUP(D1271,'[1]Proportionate Shares'!$D$23:$G$1400,3,FALSE))</f>
        <v/>
      </c>
      <c r="G1271" s="34" t="str">
        <f>VLOOKUP(D1271,'[1]Employer information'!$A$3:$B$1390,2,FALSE)</f>
        <v>UNION HILL ISD</v>
      </c>
      <c r="H1271" s="36">
        <f>IF(ISNA(VLOOKUP(D1271,'[1]Proportionate Shares'!$D$23:$I$1377,6,FALSE)),0,VLOOKUP(D1271,'[1]Proportionate Shares'!$D$23:$I$1377,6,FALSE))</f>
        <v>2.0843282000000002E-5</v>
      </c>
      <c r="I1271" s="105">
        <f>VLOOKUP(D1271,'[1]Schedule of Pension Amounts LW'!$B$15:$E$1399,3,FALSE)</f>
        <v>1180421</v>
      </c>
      <c r="J1271" s="105">
        <f>-IF(ISNA(VLOOKUP(D1271,'[1]Combined Contribution Amounts'!$A$2:$K$1335,5,FALSE)),0,VLOOKUP(D1271,'[1]Combined Contribution Amounts'!$A$2:$K$1335,5,FALSE))</f>
        <v>-72954</v>
      </c>
      <c r="K1271" s="105">
        <f>-IF(ISNA(VLOOKUP(D1271,'[1]Combined Contribution Amounts'!$A$2:$K$1335,7,FALSE)),0,VLOOKUP(D1271,'[1]Combined Contribution Amounts'!$A$2:$K$1335,7,FALSE))+-IF(ISNA(VLOOKUP(D1271,'[1]Combined Contribution Amounts'!$A$2:$K$1335,8,FALSE)),0,VLOOKUP(D1271,'[1]Combined Contribution Amounts'!$A$2:$K$1335,8,FALSE))+-IF(ISNA(VLOOKUP(D1271,'[1]Combined Contribution Amounts'!$A$2:$K$1335,9,FALSE)),0,VLOOKUP(D1271,'[1]Combined Contribution Amounts'!$A$2:$K$1335,9,FALSE))</f>
        <v>0</v>
      </c>
      <c r="L1271" s="105">
        <f>VLOOKUP(D1271,'[1]Pension Expense Details'!$D$23:$S$1407,16,FALSE)</f>
        <v>95267</v>
      </c>
      <c r="M1271" s="105">
        <f>ROUND(('[1]68_InOutFlowsCurPrdAndPriorHist'!$F$28-'[1]68_InOutFlowsCurPrdAndPriorHist'!$F$31)*$H1271,0)-VLOOKUP(D1271,'[1]Pension Expense Details'!$D$23:$S$1407,12,FALSE)</f>
        <v>-17264</v>
      </c>
      <c r="N1271" s="105">
        <f>ROUND(('[1]68_InOutFlowsCurPrdAndPriorHist'!$F$29-'[1]68_InOutFlowsCurPrdAndPriorHist'!$F$32)*$H1271,0)-VLOOKUP(D1271,'[1]Pension Expense Details'!$D$23:$S$1407,13,FALSE)</f>
        <v>-130441</v>
      </c>
      <c r="O1271" s="105">
        <f>ROUND(('[1]68_InOutFlowsCurPrdAndPriorHist'!$F$30-'[1]68_InOutFlowsCurPrdAndPriorHist'!$F$33)*$H1271,0)-VLOOKUP(D1271,'[1]Pension Expense Details'!$D$23:$S$1407,14,FALSE)</f>
        <v>56407</v>
      </c>
      <c r="P1271" s="105">
        <f>ROUND((VLOOKUP(D1271,'[1]Schedule of Pension Amounts LW'!$B$15:$AC$1399,28,FALSE)-VLOOKUP(D1271,'[1]Schedule of Pension Amounts LW'!$B$15:$AC$1399,27,FALSE))*'[1]Schedule of Pension Amounts LW'!AD$4,0)+VLOOKUP(D1271,'[1]Schedule of Pension Amounts LW'!$B$15:$AH$1399,33,FALSE)-VLOOKUP(D1271,'[1]Pension Expense Details'!$D$23:$S$1407,15,FALSE)</f>
        <v>-27937</v>
      </c>
      <c r="Q1271" s="98">
        <f t="shared" si="82"/>
        <v>1083499</v>
      </c>
      <c r="R1271" s="98">
        <f>ROUND('[1]68_InOutFlowsCurPrdAndPrior'!$D$32*IF(ISNA(VLOOKUP(D1271,'[1]Proportionate Shares'!$D$23:$I$1359,6,FALSE)),0,VLOOKUP(D1271,'[1]Proportionate Shares'!$D$23:$I$1359,6,FALSE)),0)</f>
        <v>4552</v>
      </c>
      <c r="S1271" s="98">
        <f>ROUND('[1]68_InOutFlowsCurPrdAndPrior'!$D$33*IF(ISNA(VLOOKUP(D1271,'[1]Proportionate Shares'!$D$23:$I$1359,6,FALSE)),0,VLOOKUP(D1271,'[1]Proportionate Shares'!$D$23:$I$1359,6,FALSE)),0)</f>
        <v>336155</v>
      </c>
      <c r="T1271" s="98">
        <f>ROUND('[1]68_InOutFlowsCurPrdAndPrior'!$D$35*IF(ISNA(VLOOKUP(D1271,'[1]Proportionate Shares'!$D$23:$I$1359,6,FALSE)),0,VLOOKUP(D1271,'[1]Proportionate Shares'!$D$23:$I$1359,6,FALSE)),0)</f>
        <v>65140</v>
      </c>
      <c r="U1271" s="98">
        <f>VLOOKUP(D1271,'[1]Schedule of Pension Amounts LW'!$B$15:$AS$1399,36,FALSE)</f>
        <v>148121</v>
      </c>
      <c r="V1271" s="99">
        <f t="shared" si="83"/>
        <v>553968</v>
      </c>
      <c r="W1271" s="98">
        <f>ROUND('[1]68_InOutFlowsCurPrdAndPrior'!$F$32*IF(ISNA(VLOOKUP(D1271,'[1]Proportionate Shares'!$D$23:$I$1359,6,FALSE)),0,VLOOKUP(D1271,'[1]Proportionate Shares'!$D$23:$I$1359,6,FALSE)),0)</f>
        <v>37621</v>
      </c>
      <c r="X1271" s="98">
        <f>ROUND('[1]68_InOutFlowsCurPrdAndPrior'!$F$33*IF(ISNA(VLOOKUP(D1271,'[1]Proportionate Shares'!$D$23:$I$1359,6,FALSE)),0,VLOOKUP(D1271,'[1]Proportionate Shares'!$D$23:$I$1359,6,FALSE)),0)</f>
        <v>138915</v>
      </c>
      <c r="Y1271" s="98">
        <f>ROUND('[1]68_InOutFlowsCurPrdAndPrior'!$F$35*IF(ISNA(VLOOKUP(D1271,'[1]Proportionate Shares'!$D$23:$I$1359,6,FALSE)),0,VLOOKUP(D1271,'[1]Proportionate Shares'!$D$23:$I$1359,6,FALSE)),0)</f>
        <v>54261</v>
      </c>
      <c r="Z1271" s="98">
        <f>-VLOOKUP(D1271,'[1]Schedule of Pension Amounts LW'!$B$15:$AS$1399,37,FALSE)</f>
        <v>30871</v>
      </c>
      <c r="AA1271" s="99">
        <f t="shared" si="84"/>
        <v>261668</v>
      </c>
      <c r="AB1271" s="72">
        <f>VLOOKUP(D1271,'[1]Pension Expense Details'!$D$22:$S$1407,16,FALSE)</f>
        <v>95267</v>
      </c>
      <c r="AC1271" s="72">
        <f t="shared" si="85"/>
        <v>148923</v>
      </c>
      <c r="AD1271" s="72">
        <f>VLOOKUP(D1271,'[1]Schedule of Pension Amounts LW'!$B$15:$W$1399,22,FALSE)</f>
        <v>244190</v>
      </c>
    </row>
    <row r="1272" spans="1:30" x14ac:dyDescent="0.3">
      <c r="A1272" s="104"/>
      <c r="B1272" s="33"/>
      <c r="C1272" s="33" t="str">
        <f>VLOOKUP(D1272,'[1]Employer information'!$I$3:$J$1391,2,FALSE)</f>
        <v xml:space="preserve">Public Education                                  </v>
      </c>
      <c r="D1272" s="33" t="str">
        <f>'[1]Schedule of Pension Amounts LW'!B1265</f>
        <v>1720</v>
      </c>
      <c r="E1272" s="33" t="str">
        <f>IF(ISNA(VLOOKUP(D1272,'[1]Proportionate Shares'!$D$23:$G$1400,2,FALSE)),"",VLOOKUP(D1272,'[1]Proportionate Shares'!$D$23:$G$1400,2,FALSE))</f>
        <v>240903</v>
      </c>
      <c r="F1272" s="33" t="str">
        <f>IF(ISNA(VLOOKUP(D1272,'[1]Proportionate Shares'!$D$23:$G$1400,3,FALSE)),"",VLOOKUP(D1272,'[1]Proportionate Shares'!$D$23:$G$1400,3,FALSE))</f>
        <v/>
      </c>
      <c r="G1272" s="34" t="str">
        <f>VLOOKUP(D1272,'[1]Employer information'!$A$3:$B$1390,2,FALSE)</f>
        <v>UNITED ISD</v>
      </c>
      <c r="H1272" s="36">
        <f>IF(ISNA(VLOOKUP(D1272,'[1]Proportionate Shares'!$D$23:$I$1377,6,FALSE)),0,VLOOKUP(D1272,'[1]Proportionate Shares'!$D$23:$I$1377,6,FALSE))</f>
        <v>2.7353378079999998E-3</v>
      </c>
      <c r="I1272" s="105">
        <f>VLOOKUP(D1272,'[1]Schedule of Pension Amounts LW'!$B$15:$E$1399,3,FALSE)</f>
        <v>151587346</v>
      </c>
      <c r="J1272" s="105">
        <f>-IF(ISNA(VLOOKUP(D1272,'[1]Combined Contribution Amounts'!$A$2:$K$1335,5,FALSE)),0,VLOOKUP(D1272,'[1]Combined Contribution Amounts'!$A$2:$K$1335,5,FALSE))</f>
        <v>-9574012</v>
      </c>
      <c r="K1272" s="105">
        <f>-IF(ISNA(VLOOKUP(D1272,'[1]Combined Contribution Amounts'!$A$2:$K$1335,7,FALSE)),0,VLOOKUP(D1272,'[1]Combined Contribution Amounts'!$A$2:$K$1335,7,FALSE))+-IF(ISNA(VLOOKUP(D1272,'[1]Combined Contribution Amounts'!$A$2:$K$1335,8,FALSE)),0,VLOOKUP(D1272,'[1]Combined Contribution Amounts'!$A$2:$K$1335,8,FALSE))+-IF(ISNA(VLOOKUP(D1272,'[1]Combined Contribution Amounts'!$A$2:$K$1335,9,FALSE)),0,VLOOKUP(D1272,'[1]Combined Contribution Amounts'!$A$2:$K$1335,9,FALSE))</f>
        <v>0</v>
      </c>
      <c r="L1272" s="105">
        <f>VLOOKUP(D1272,'[1]Pension Expense Details'!$D$23:$S$1407,16,FALSE)</f>
        <v>13024561</v>
      </c>
      <c r="M1272" s="105">
        <f>ROUND(('[1]68_InOutFlowsCurPrdAndPriorHist'!$F$28-'[1]68_InOutFlowsCurPrdAndPriorHist'!$F$31)*$H1272,0)-VLOOKUP(D1272,'[1]Pension Expense Details'!$D$23:$S$1407,12,FALSE)</f>
        <v>-2265510</v>
      </c>
      <c r="N1272" s="105">
        <f>ROUND(('[1]68_InOutFlowsCurPrdAndPriorHist'!$F$29-'[1]68_InOutFlowsCurPrdAndPriorHist'!$F$32)*$H1272,0)-VLOOKUP(D1272,'[1]Pension Expense Details'!$D$23:$S$1407,13,FALSE)</f>
        <v>-17118302</v>
      </c>
      <c r="O1272" s="105">
        <f>ROUND(('[1]68_InOutFlowsCurPrdAndPriorHist'!$F$30-'[1]68_InOutFlowsCurPrdAndPriorHist'!$F$33)*$H1272,0)-VLOOKUP(D1272,'[1]Pension Expense Details'!$D$23:$S$1407,14,FALSE)</f>
        <v>7402483</v>
      </c>
      <c r="P1272" s="105">
        <f>ROUND((VLOOKUP(D1272,'[1]Schedule of Pension Amounts LW'!$B$15:$AC$1399,28,FALSE)-VLOOKUP(D1272,'[1]Schedule of Pension Amounts LW'!$B$15:$AC$1399,27,FALSE))*'[1]Schedule of Pension Amounts LW'!AD$4,0)+VLOOKUP(D1272,'[1]Schedule of Pension Amounts LW'!$B$15:$AH$1399,33,FALSE)-VLOOKUP(D1272,'[1]Pension Expense Details'!$D$23:$S$1407,15,FALSE)</f>
        <v>-865155</v>
      </c>
      <c r="Q1272" s="98">
        <f t="shared" si="82"/>
        <v>142191411</v>
      </c>
      <c r="R1272" s="98">
        <f>ROUND('[1]68_InOutFlowsCurPrdAndPrior'!$D$32*IF(ISNA(VLOOKUP(D1272,'[1]Proportionate Shares'!$D$23:$I$1359,6,FALSE)),0,VLOOKUP(D1272,'[1]Proportionate Shares'!$D$23:$I$1359,6,FALSE)),0)</f>
        <v>597331</v>
      </c>
      <c r="S1272" s="98">
        <f>ROUND('[1]68_InOutFlowsCurPrdAndPrior'!$D$33*IF(ISNA(VLOOKUP(D1272,'[1]Proportionate Shares'!$D$23:$I$1359,6,FALSE)),0,VLOOKUP(D1272,'[1]Proportionate Shares'!$D$23:$I$1359,6,FALSE)),0)</f>
        <v>44114759</v>
      </c>
      <c r="T1272" s="98">
        <f>ROUND('[1]68_InOutFlowsCurPrdAndPrior'!$D$35*IF(ISNA(VLOOKUP(D1272,'[1]Proportionate Shares'!$D$23:$I$1359,6,FALSE)),0,VLOOKUP(D1272,'[1]Proportionate Shares'!$D$23:$I$1359,6,FALSE)),0)</f>
        <v>8548591</v>
      </c>
      <c r="U1272" s="98">
        <f>VLOOKUP(D1272,'[1]Schedule of Pension Amounts LW'!$B$15:$AS$1399,36,FALSE)</f>
        <v>13316129</v>
      </c>
      <c r="V1272" s="99">
        <f t="shared" si="83"/>
        <v>66576810</v>
      </c>
      <c r="W1272" s="98">
        <f>ROUND('[1]68_InOutFlowsCurPrdAndPrior'!$F$32*IF(ISNA(VLOOKUP(D1272,'[1]Proportionate Shares'!$D$23:$I$1359,6,FALSE)),0,VLOOKUP(D1272,'[1]Proportionate Shares'!$D$23:$I$1359,6,FALSE)),0)</f>
        <v>4937111</v>
      </c>
      <c r="X1272" s="98">
        <f>ROUND('[1]68_InOutFlowsCurPrdAndPrior'!$F$33*IF(ISNA(VLOOKUP(D1272,'[1]Proportionate Shares'!$D$23:$I$1359,6,FALSE)),0,VLOOKUP(D1272,'[1]Proportionate Shares'!$D$23:$I$1359,6,FALSE)),0)</f>
        <v>18230305</v>
      </c>
      <c r="Y1272" s="98">
        <f>ROUND('[1]68_InOutFlowsCurPrdAndPrior'!$F$35*IF(ISNA(VLOOKUP(D1272,'[1]Proportionate Shares'!$D$23:$I$1359,6,FALSE)),0,VLOOKUP(D1272,'[1]Proportionate Shares'!$D$23:$I$1359,6,FALSE)),0)</f>
        <v>7120825</v>
      </c>
      <c r="Z1272" s="98">
        <f>-VLOOKUP(D1272,'[1]Schedule of Pension Amounts LW'!$B$15:$AS$1399,37,FALSE)</f>
        <v>5184558</v>
      </c>
      <c r="AA1272" s="99">
        <f t="shared" si="84"/>
        <v>35472799</v>
      </c>
      <c r="AB1272" s="72">
        <f>VLOOKUP(D1272,'[1]Pension Expense Details'!$D$22:$S$1407,16,FALSE)</f>
        <v>13024561</v>
      </c>
      <c r="AC1272" s="72">
        <f t="shared" si="85"/>
        <v>16571525</v>
      </c>
      <c r="AD1272" s="72">
        <f>VLOOKUP(D1272,'[1]Schedule of Pension Amounts LW'!$B$15:$W$1399,22,FALSE)</f>
        <v>29596086</v>
      </c>
    </row>
    <row r="1273" spans="1:30" x14ac:dyDescent="0.3">
      <c r="A1273" s="104"/>
      <c r="B1273" s="33"/>
      <c r="C1273" s="33" t="str">
        <f>VLOOKUP(D1273,'[1]Employer information'!$I$3:$J$1391,2,FALSE)</f>
        <v xml:space="preserve">Public Education                                  </v>
      </c>
      <c r="D1273" s="33" t="str">
        <f>'[1]Schedule of Pension Amounts LW'!B1266</f>
        <v>1250</v>
      </c>
      <c r="E1273" s="33" t="str">
        <f>IF(ISNA(VLOOKUP(D1273,'[1]Proportionate Shares'!$D$23:$G$1400,2,FALSE)),"",VLOOKUP(D1273,'[1]Proportionate Shares'!$D$23:$G$1400,2,FALSE))</f>
        <v>232904</v>
      </c>
      <c r="F1273" s="33" t="str">
        <f>IF(ISNA(VLOOKUP(D1273,'[1]Proportionate Shares'!$D$23:$G$1400,3,FALSE)),"",VLOOKUP(D1273,'[1]Proportionate Shares'!$D$23:$G$1400,3,FALSE))</f>
        <v/>
      </c>
      <c r="G1273" s="34" t="str">
        <f>VLOOKUP(D1273,'[1]Employer information'!$A$3:$B$1390,2,FALSE)</f>
        <v>UTOPIA ISD</v>
      </c>
      <c r="H1273" s="36">
        <f>IF(ISNA(VLOOKUP(D1273,'[1]Proportionate Shares'!$D$23:$I$1377,6,FALSE)),0,VLOOKUP(D1273,'[1]Proportionate Shares'!$D$23:$I$1377,6,FALSE))</f>
        <v>1.1460177E-5</v>
      </c>
      <c r="I1273" s="105">
        <f>VLOOKUP(D1273,'[1]Schedule of Pension Amounts LW'!$B$15:$E$1399,3,FALSE)</f>
        <v>621198</v>
      </c>
      <c r="J1273" s="105">
        <f>-IF(ISNA(VLOOKUP(D1273,'[1]Combined Contribution Amounts'!$A$2:$K$1335,5,FALSE)),0,VLOOKUP(D1273,'[1]Combined Contribution Amounts'!$A$2:$K$1335,5,FALSE))</f>
        <v>-40112</v>
      </c>
      <c r="K1273" s="105">
        <f>-IF(ISNA(VLOOKUP(D1273,'[1]Combined Contribution Amounts'!$A$2:$K$1335,7,FALSE)),0,VLOOKUP(D1273,'[1]Combined Contribution Amounts'!$A$2:$K$1335,7,FALSE))+-IF(ISNA(VLOOKUP(D1273,'[1]Combined Contribution Amounts'!$A$2:$K$1335,8,FALSE)),0,VLOOKUP(D1273,'[1]Combined Contribution Amounts'!$A$2:$K$1335,8,FALSE))+-IF(ISNA(VLOOKUP(D1273,'[1]Combined Contribution Amounts'!$A$2:$K$1335,9,FALSE)),0,VLOOKUP(D1273,'[1]Combined Contribution Amounts'!$A$2:$K$1335,9,FALSE))</f>
        <v>0</v>
      </c>
      <c r="L1273" s="105">
        <f>VLOOKUP(D1273,'[1]Pension Expense Details'!$D$23:$S$1407,16,FALSE)</f>
        <v>56754</v>
      </c>
      <c r="M1273" s="105">
        <f>ROUND(('[1]68_InOutFlowsCurPrdAndPriorHist'!$F$28-'[1]68_InOutFlowsCurPrdAndPriorHist'!$F$31)*$H1273,0)-VLOOKUP(D1273,'[1]Pension Expense Details'!$D$23:$S$1407,12,FALSE)</f>
        <v>-9492</v>
      </c>
      <c r="N1273" s="105">
        <f>ROUND(('[1]68_InOutFlowsCurPrdAndPriorHist'!$F$29-'[1]68_InOutFlowsCurPrdAndPriorHist'!$F$32)*$H1273,0)-VLOOKUP(D1273,'[1]Pension Expense Details'!$D$23:$S$1407,13,FALSE)</f>
        <v>-71720</v>
      </c>
      <c r="O1273" s="105">
        <f>ROUND(('[1]68_InOutFlowsCurPrdAndPriorHist'!$F$30-'[1]68_InOutFlowsCurPrdAndPriorHist'!$F$33)*$H1273,0)-VLOOKUP(D1273,'[1]Pension Expense Details'!$D$23:$S$1407,14,FALSE)</f>
        <v>31014</v>
      </c>
      <c r="P1273" s="105">
        <f>ROUND((VLOOKUP(D1273,'[1]Schedule of Pension Amounts LW'!$B$15:$AC$1399,28,FALSE)-VLOOKUP(D1273,'[1]Schedule of Pension Amounts LW'!$B$15:$AC$1399,27,FALSE))*'[1]Schedule of Pension Amounts LW'!AD$4,0)+VLOOKUP(D1273,'[1]Schedule of Pension Amounts LW'!$B$15:$AH$1399,33,FALSE)-VLOOKUP(D1273,'[1]Pension Expense Details'!$D$23:$S$1407,15,FALSE)</f>
        <v>8094</v>
      </c>
      <c r="Q1273" s="98">
        <f t="shared" si="82"/>
        <v>595736</v>
      </c>
      <c r="R1273" s="98">
        <f>ROUND('[1]68_InOutFlowsCurPrdAndPrior'!$D$32*IF(ISNA(VLOOKUP(D1273,'[1]Proportionate Shares'!$D$23:$I$1359,6,FALSE)),0,VLOOKUP(D1273,'[1]Proportionate Shares'!$D$23:$I$1359,6,FALSE)),0)</f>
        <v>2503</v>
      </c>
      <c r="S1273" s="98">
        <f>ROUND('[1]68_InOutFlowsCurPrdAndPrior'!$D$33*IF(ISNA(VLOOKUP(D1273,'[1]Proportionate Shares'!$D$23:$I$1359,6,FALSE)),0,VLOOKUP(D1273,'[1]Proportionate Shares'!$D$23:$I$1359,6,FALSE)),0)</f>
        <v>184827</v>
      </c>
      <c r="T1273" s="98">
        <f>ROUND('[1]68_InOutFlowsCurPrdAndPrior'!$D$35*IF(ISNA(VLOOKUP(D1273,'[1]Proportionate Shares'!$D$23:$I$1359,6,FALSE)),0,VLOOKUP(D1273,'[1]Proportionate Shares'!$D$23:$I$1359,6,FALSE)),0)</f>
        <v>35816</v>
      </c>
      <c r="U1273" s="98">
        <f>VLOOKUP(D1273,'[1]Schedule of Pension Amounts LW'!$B$15:$AS$1399,36,FALSE)</f>
        <v>94386</v>
      </c>
      <c r="V1273" s="99">
        <f t="shared" si="83"/>
        <v>317532</v>
      </c>
      <c r="W1273" s="98">
        <f>ROUND('[1]68_InOutFlowsCurPrdAndPrior'!$F$32*IF(ISNA(VLOOKUP(D1273,'[1]Proportionate Shares'!$D$23:$I$1359,6,FALSE)),0,VLOOKUP(D1273,'[1]Proportionate Shares'!$D$23:$I$1359,6,FALSE)),0)</f>
        <v>20685</v>
      </c>
      <c r="X1273" s="98">
        <f>ROUND('[1]68_InOutFlowsCurPrdAndPrior'!$F$33*IF(ISNA(VLOOKUP(D1273,'[1]Proportionate Shares'!$D$23:$I$1359,6,FALSE)),0,VLOOKUP(D1273,'[1]Proportionate Shares'!$D$23:$I$1359,6,FALSE)),0)</f>
        <v>76379</v>
      </c>
      <c r="Y1273" s="98">
        <f>ROUND('[1]68_InOutFlowsCurPrdAndPrior'!$F$35*IF(ISNA(VLOOKUP(D1273,'[1]Proportionate Shares'!$D$23:$I$1359,6,FALSE)),0,VLOOKUP(D1273,'[1]Proportionate Shares'!$D$23:$I$1359,6,FALSE)),0)</f>
        <v>29834</v>
      </c>
      <c r="Z1273" s="98">
        <f>-VLOOKUP(D1273,'[1]Schedule of Pension Amounts LW'!$B$15:$AS$1399,37,FALSE)</f>
        <v>17234</v>
      </c>
      <c r="AA1273" s="99">
        <f t="shared" si="84"/>
        <v>144132</v>
      </c>
      <c r="AB1273" s="72">
        <f>VLOOKUP(D1273,'[1]Pension Expense Details'!$D$22:$S$1407,16,FALSE)</f>
        <v>56754</v>
      </c>
      <c r="AC1273" s="72">
        <f t="shared" si="85"/>
        <v>82025</v>
      </c>
      <c r="AD1273" s="72">
        <f>VLOOKUP(D1273,'[1]Schedule of Pension Amounts LW'!$B$15:$W$1399,22,FALSE)</f>
        <v>138779</v>
      </c>
    </row>
    <row r="1274" spans="1:30" x14ac:dyDescent="0.3">
      <c r="A1274" s="104"/>
      <c r="B1274" s="33"/>
      <c r="C1274" s="33" t="str">
        <f>VLOOKUP(D1274,'[1]Employer information'!$I$3:$J$1391,2,FALSE)</f>
        <v xml:space="preserve">Public Education                                  </v>
      </c>
      <c r="D1274" s="33" t="str">
        <f>'[1]Schedule of Pension Amounts LW'!B1267</f>
        <v>1251</v>
      </c>
      <c r="E1274" s="33" t="str">
        <f>IF(ISNA(VLOOKUP(D1274,'[1]Proportionate Shares'!$D$23:$G$1400,2,FALSE)),"",VLOOKUP(D1274,'[1]Proportionate Shares'!$D$23:$G$1400,2,FALSE))</f>
        <v>232903</v>
      </c>
      <c r="F1274" s="33" t="str">
        <f>IF(ISNA(VLOOKUP(D1274,'[1]Proportionate Shares'!$D$23:$G$1400,3,FALSE)),"",VLOOKUP(D1274,'[1]Proportionate Shares'!$D$23:$G$1400,3,FALSE))</f>
        <v/>
      </c>
      <c r="G1274" s="34" t="str">
        <f>VLOOKUP(D1274,'[1]Employer information'!$A$3:$B$1390,2,FALSE)</f>
        <v>UVALDE CONS ISD</v>
      </c>
      <c r="H1274" s="36">
        <f>IF(ISNA(VLOOKUP(D1274,'[1]Proportionate Shares'!$D$23:$I$1377,6,FALSE)),0,VLOOKUP(D1274,'[1]Proportionate Shares'!$D$23:$I$1377,6,FALSE))</f>
        <v>2.9134196800000001E-4</v>
      </c>
      <c r="I1274" s="105">
        <f>VLOOKUP(D1274,'[1]Schedule of Pension Amounts LW'!$B$15:$E$1399,3,FALSE)</f>
        <v>16768450</v>
      </c>
      <c r="J1274" s="105">
        <f>-IF(ISNA(VLOOKUP(D1274,'[1]Combined Contribution Amounts'!$A$2:$K$1335,5,FALSE)),0,VLOOKUP(D1274,'[1]Combined Contribution Amounts'!$A$2:$K$1335,5,FALSE))</f>
        <v>-1019639</v>
      </c>
      <c r="K1274" s="105">
        <f>-IF(ISNA(VLOOKUP(D1274,'[1]Combined Contribution Amounts'!$A$2:$K$1335,7,FALSE)),0,VLOOKUP(D1274,'[1]Combined Contribution Amounts'!$A$2:$K$1335,7,FALSE))+-IF(ISNA(VLOOKUP(D1274,'[1]Combined Contribution Amounts'!$A$2:$K$1335,8,FALSE)),0,VLOOKUP(D1274,'[1]Combined Contribution Amounts'!$A$2:$K$1335,8,FALSE))+-IF(ISNA(VLOOKUP(D1274,'[1]Combined Contribution Amounts'!$A$2:$K$1335,9,FALSE)),0,VLOOKUP(D1274,'[1]Combined Contribution Amounts'!$A$2:$K$1335,9,FALSE))</f>
        <v>-93</v>
      </c>
      <c r="L1274" s="105">
        <f>VLOOKUP(D1274,'[1]Pension Expense Details'!$D$23:$S$1407,16,FALSE)</f>
        <v>1289358</v>
      </c>
      <c r="M1274" s="105">
        <f>ROUND(('[1]68_InOutFlowsCurPrdAndPriorHist'!$F$28-'[1]68_InOutFlowsCurPrdAndPriorHist'!$F$31)*$H1274,0)-VLOOKUP(D1274,'[1]Pension Expense Details'!$D$23:$S$1407,12,FALSE)</f>
        <v>-241301</v>
      </c>
      <c r="N1274" s="105">
        <f>ROUND(('[1]68_InOutFlowsCurPrdAndPriorHist'!$F$29-'[1]68_InOutFlowsCurPrdAndPriorHist'!$F$32)*$H1274,0)-VLOOKUP(D1274,'[1]Pension Expense Details'!$D$23:$S$1407,13,FALSE)</f>
        <v>-1823277</v>
      </c>
      <c r="O1274" s="105">
        <f>ROUND(('[1]68_InOutFlowsCurPrdAndPriorHist'!$F$30-'[1]68_InOutFlowsCurPrdAndPriorHist'!$F$33)*$H1274,0)-VLOOKUP(D1274,'[1]Pension Expense Details'!$D$23:$S$1407,14,FALSE)</f>
        <v>788442</v>
      </c>
      <c r="P1274" s="105">
        <f>ROUND((VLOOKUP(D1274,'[1]Schedule of Pension Amounts LW'!$B$15:$AC$1399,28,FALSE)-VLOOKUP(D1274,'[1]Schedule of Pension Amounts LW'!$B$15:$AC$1399,27,FALSE))*'[1]Schedule of Pension Amounts LW'!AD$4,0)+VLOOKUP(D1274,'[1]Schedule of Pension Amounts LW'!$B$15:$AH$1399,33,FALSE)-VLOOKUP(D1274,'[1]Pension Expense Details'!$D$23:$S$1407,15,FALSE)</f>
        <v>-617074</v>
      </c>
      <c r="Q1274" s="98">
        <f t="shared" si="82"/>
        <v>15144866</v>
      </c>
      <c r="R1274" s="98">
        <f>ROUND('[1]68_InOutFlowsCurPrdAndPrior'!$D$32*IF(ISNA(VLOOKUP(D1274,'[1]Proportionate Shares'!$D$23:$I$1359,6,FALSE)),0,VLOOKUP(D1274,'[1]Proportionate Shares'!$D$23:$I$1359,6,FALSE)),0)</f>
        <v>63622</v>
      </c>
      <c r="S1274" s="98">
        <f>ROUND('[1]68_InOutFlowsCurPrdAndPrior'!$D$33*IF(ISNA(VLOOKUP(D1274,'[1]Proportionate Shares'!$D$23:$I$1359,6,FALSE)),0,VLOOKUP(D1274,'[1]Proportionate Shares'!$D$23:$I$1359,6,FALSE)),0)</f>
        <v>4698681</v>
      </c>
      <c r="T1274" s="98">
        <f>ROUND('[1]68_InOutFlowsCurPrdAndPrior'!$D$35*IF(ISNA(VLOOKUP(D1274,'[1]Proportionate Shares'!$D$23:$I$1359,6,FALSE)),0,VLOOKUP(D1274,'[1]Proportionate Shares'!$D$23:$I$1359,6,FALSE)),0)</f>
        <v>910514</v>
      </c>
      <c r="U1274" s="98">
        <f>VLOOKUP(D1274,'[1]Schedule of Pension Amounts LW'!$B$15:$AS$1399,36,FALSE)</f>
        <v>907453</v>
      </c>
      <c r="V1274" s="99">
        <f t="shared" si="83"/>
        <v>6580270</v>
      </c>
      <c r="W1274" s="98">
        <f>ROUND('[1]68_InOutFlowsCurPrdAndPrior'!$F$32*IF(ISNA(VLOOKUP(D1274,'[1]Proportionate Shares'!$D$23:$I$1359,6,FALSE)),0,VLOOKUP(D1274,'[1]Proportionate Shares'!$D$23:$I$1359,6,FALSE)),0)</f>
        <v>525854</v>
      </c>
      <c r="X1274" s="98">
        <f>ROUND('[1]68_InOutFlowsCurPrdAndPrior'!$F$33*IF(ISNA(VLOOKUP(D1274,'[1]Proportionate Shares'!$D$23:$I$1359,6,FALSE)),0,VLOOKUP(D1274,'[1]Proportionate Shares'!$D$23:$I$1359,6,FALSE)),0)</f>
        <v>1941717</v>
      </c>
      <c r="Y1274" s="98">
        <f>ROUND('[1]68_InOutFlowsCurPrdAndPrior'!$F$35*IF(ISNA(VLOOKUP(D1274,'[1]Proportionate Shares'!$D$23:$I$1359,6,FALSE)),0,VLOOKUP(D1274,'[1]Proportionate Shares'!$D$23:$I$1359,6,FALSE)),0)</f>
        <v>758442</v>
      </c>
      <c r="Z1274" s="98">
        <f>-VLOOKUP(D1274,'[1]Schedule of Pension Amounts LW'!$B$15:$AS$1399,37,FALSE)</f>
        <v>651026</v>
      </c>
      <c r="AA1274" s="99">
        <f t="shared" si="84"/>
        <v>3877039</v>
      </c>
      <c r="AB1274" s="72">
        <f>VLOOKUP(D1274,'[1]Pension Expense Details'!$D$22:$S$1407,16,FALSE)</f>
        <v>1289358</v>
      </c>
      <c r="AC1274" s="72">
        <f t="shared" si="85"/>
        <v>1702027</v>
      </c>
      <c r="AD1274" s="72">
        <f>VLOOKUP(D1274,'[1]Schedule of Pension Amounts LW'!$B$15:$W$1399,22,FALSE)</f>
        <v>2991385</v>
      </c>
    </row>
    <row r="1275" spans="1:30" x14ac:dyDescent="0.3">
      <c r="A1275" s="104"/>
      <c r="B1275" s="33"/>
      <c r="C1275" s="33" t="str">
        <f>VLOOKUP(D1275,'[1]Employer information'!$I$3:$J$1391,2,FALSE)</f>
        <v xml:space="preserve">Public Education                                  </v>
      </c>
      <c r="D1275" s="33" t="str">
        <f>'[1]Schedule of Pension Amounts LW'!B1268</f>
        <v>1595</v>
      </c>
      <c r="E1275" s="33" t="str">
        <f>IF(ISNA(VLOOKUP(D1275,'[1]Proportionate Shares'!$D$23:$G$1400,2,FALSE)),"",VLOOKUP(D1275,'[1]Proportionate Shares'!$D$23:$G$1400,2,FALSE))</f>
        <v>122902</v>
      </c>
      <c r="F1275" s="33" t="str">
        <f>IF(ISNA(VLOOKUP(D1275,'[1]Proportionate Shares'!$D$23:$G$1400,3,FALSE)),"",VLOOKUP(D1275,'[1]Proportionate Shares'!$D$23:$G$1400,3,FALSE))</f>
        <v/>
      </c>
      <c r="G1275" s="34" t="str">
        <f>VLOOKUP(D1275,'[1]Employer information'!$A$3:$B$1390,2,FALSE)</f>
        <v>VALENTINE ISD</v>
      </c>
      <c r="H1275" s="36">
        <f>IF(ISNA(VLOOKUP(D1275,'[1]Proportionate Shares'!$D$23:$I$1377,6,FALSE)),0,VLOOKUP(D1275,'[1]Proportionate Shares'!$D$23:$I$1377,6,FALSE))</f>
        <v>5.679233E-6</v>
      </c>
      <c r="I1275" s="105">
        <f>VLOOKUP(D1275,'[1]Schedule of Pension Amounts LW'!$B$15:$E$1399,3,FALSE)</f>
        <v>315541</v>
      </c>
      <c r="J1275" s="105">
        <f>-IF(ISNA(VLOOKUP(D1275,'[1]Combined Contribution Amounts'!$A$2:$K$1335,5,FALSE)),0,VLOOKUP(D1275,'[1]Combined Contribution Amounts'!$A$2:$K$1335,5,FALSE))</f>
        <v>-19878</v>
      </c>
      <c r="K1275" s="105">
        <f>-IF(ISNA(VLOOKUP(D1275,'[1]Combined Contribution Amounts'!$A$2:$K$1335,7,FALSE)),0,VLOOKUP(D1275,'[1]Combined Contribution Amounts'!$A$2:$K$1335,7,FALSE))+-IF(ISNA(VLOOKUP(D1275,'[1]Combined Contribution Amounts'!$A$2:$K$1335,8,FALSE)),0,VLOOKUP(D1275,'[1]Combined Contribution Amounts'!$A$2:$K$1335,8,FALSE))+-IF(ISNA(VLOOKUP(D1275,'[1]Combined Contribution Amounts'!$A$2:$K$1335,9,FALSE)),0,VLOOKUP(D1275,'[1]Combined Contribution Amounts'!$A$2:$K$1335,9,FALSE))</f>
        <v>0</v>
      </c>
      <c r="L1275" s="105">
        <f>VLOOKUP(D1275,'[1]Pension Expense Details'!$D$23:$S$1407,16,FALSE)</f>
        <v>26915</v>
      </c>
      <c r="M1275" s="105">
        <f>ROUND(('[1]68_InOutFlowsCurPrdAndPriorHist'!$F$28-'[1]68_InOutFlowsCurPrdAndPriorHist'!$F$31)*$H1275,0)-VLOOKUP(D1275,'[1]Pension Expense Details'!$D$23:$S$1407,12,FALSE)</f>
        <v>-4704</v>
      </c>
      <c r="N1275" s="105">
        <f>ROUND(('[1]68_InOutFlowsCurPrdAndPriorHist'!$F$29-'[1]68_InOutFlowsCurPrdAndPriorHist'!$F$32)*$H1275,0)-VLOOKUP(D1275,'[1]Pension Expense Details'!$D$23:$S$1407,13,FALSE)</f>
        <v>-35542</v>
      </c>
      <c r="O1275" s="105">
        <f>ROUND(('[1]68_InOutFlowsCurPrdAndPriorHist'!$F$30-'[1]68_InOutFlowsCurPrdAndPriorHist'!$F$33)*$H1275,0)-VLOOKUP(D1275,'[1]Pension Expense Details'!$D$23:$S$1407,14,FALSE)</f>
        <v>15370</v>
      </c>
      <c r="P1275" s="105">
        <f>ROUND((VLOOKUP(D1275,'[1]Schedule of Pension Amounts LW'!$B$15:$AC$1399,28,FALSE)-VLOOKUP(D1275,'[1]Schedule of Pension Amounts LW'!$B$15:$AC$1399,27,FALSE))*'[1]Schedule of Pension Amounts LW'!AD$4,0)+VLOOKUP(D1275,'[1]Schedule of Pension Amounts LW'!$B$15:$AH$1399,33,FALSE)-VLOOKUP(D1275,'[1]Pension Expense Details'!$D$23:$S$1407,15,FALSE)</f>
        <v>-2478</v>
      </c>
      <c r="Q1275" s="98">
        <f t="shared" si="82"/>
        <v>295224</v>
      </c>
      <c r="R1275" s="98">
        <f>ROUND('[1]68_InOutFlowsCurPrdAndPrior'!$D$32*IF(ISNA(VLOOKUP(D1275,'[1]Proportionate Shares'!$D$23:$I$1359,6,FALSE)),0,VLOOKUP(D1275,'[1]Proportionate Shares'!$D$23:$I$1359,6,FALSE)),0)</f>
        <v>1240</v>
      </c>
      <c r="S1275" s="98">
        <f>ROUND('[1]68_InOutFlowsCurPrdAndPrior'!$D$33*IF(ISNA(VLOOKUP(D1275,'[1]Proportionate Shares'!$D$23:$I$1359,6,FALSE)),0,VLOOKUP(D1275,'[1]Proportionate Shares'!$D$23:$I$1359,6,FALSE)),0)</f>
        <v>91593</v>
      </c>
      <c r="T1275" s="98">
        <f>ROUND('[1]68_InOutFlowsCurPrdAndPrior'!$D$35*IF(ISNA(VLOOKUP(D1275,'[1]Proportionate Shares'!$D$23:$I$1359,6,FALSE)),0,VLOOKUP(D1275,'[1]Proportionate Shares'!$D$23:$I$1359,6,FALSE)),0)</f>
        <v>17749</v>
      </c>
      <c r="U1275" s="98">
        <f>VLOOKUP(D1275,'[1]Schedule of Pension Amounts LW'!$B$15:$AS$1399,36,FALSE)</f>
        <v>55162</v>
      </c>
      <c r="V1275" s="99">
        <f t="shared" si="83"/>
        <v>165744</v>
      </c>
      <c r="W1275" s="98">
        <f>ROUND('[1]68_InOutFlowsCurPrdAndPrior'!$F$32*IF(ISNA(VLOOKUP(D1275,'[1]Proportionate Shares'!$D$23:$I$1359,6,FALSE)),0,VLOOKUP(D1275,'[1]Proportionate Shares'!$D$23:$I$1359,6,FALSE)),0)</f>
        <v>10251</v>
      </c>
      <c r="X1275" s="98">
        <f>ROUND('[1]68_InOutFlowsCurPrdAndPrior'!$F$33*IF(ISNA(VLOOKUP(D1275,'[1]Proportionate Shares'!$D$23:$I$1359,6,FALSE)),0,VLOOKUP(D1275,'[1]Proportionate Shares'!$D$23:$I$1359,6,FALSE)),0)</f>
        <v>37851</v>
      </c>
      <c r="Y1275" s="98">
        <f>ROUND('[1]68_InOutFlowsCurPrdAndPrior'!$F$35*IF(ISNA(VLOOKUP(D1275,'[1]Proportionate Shares'!$D$23:$I$1359,6,FALSE)),0,VLOOKUP(D1275,'[1]Proportionate Shares'!$D$23:$I$1359,6,FALSE)),0)</f>
        <v>14785</v>
      </c>
      <c r="Z1275" s="98">
        <f>-VLOOKUP(D1275,'[1]Schedule of Pension Amounts LW'!$B$15:$AS$1399,37,FALSE)</f>
        <v>12735</v>
      </c>
      <c r="AA1275" s="99">
        <f t="shared" si="84"/>
        <v>75622</v>
      </c>
      <c r="AB1275" s="72">
        <f>VLOOKUP(D1275,'[1]Pension Expense Details'!$D$22:$S$1407,16,FALSE)</f>
        <v>26915</v>
      </c>
      <c r="AC1275" s="72">
        <f t="shared" si="85"/>
        <v>49036</v>
      </c>
      <c r="AD1275" s="72">
        <f>VLOOKUP(D1275,'[1]Schedule of Pension Amounts LW'!$B$15:$W$1399,22,FALSE)</f>
        <v>75951</v>
      </c>
    </row>
    <row r="1276" spans="1:30" x14ac:dyDescent="0.3">
      <c r="A1276" s="104"/>
      <c r="B1276" s="33"/>
      <c r="C1276" s="33" t="str">
        <f>VLOOKUP(D1276,'[1]Employer information'!$I$3:$J$1391,2,FALSE)</f>
        <v xml:space="preserve">Public Education                                  </v>
      </c>
      <c r="D1276" s="33" t="str">
        <f>'[1]Schedule of Pension Amounts LW'!B1269</f>
        <v>1252</v>
      </c>
      <c r="E1276" s="33" t="str">
        <f>IF(ISNA(VLOOKUP(D1276,'[1]Proportionate Shares'!$D$23:$G$1400,2,FALSE)),"",VLOOKUP(D1276,'[1]Proportionate Shares'!$D$23:$G$1400,2,FALSE))</f>
        <v>018904</v>
      </c>
      <c r="F1276" s="33" t="str">
        <f>IF(ISNA(VLOOKUP(D1276,'[1]Proportionate Shares'!$D$23:$G$1400,3,FALSE)),"",VLOOKUP(D1276,'[1]Proportionate Shares'!$D$23:$G$1400,3,FALSE))</f>
        <v/>
      </c>
      <c r="G1276" s="34" t="str">
        <f>VLOOKUP(D1276,'[1]Employer information'!$A$3:$B$1390,2,FALSE)</f>
        <v>VALLEY MILLS ISD</v>
      </c>
      <c r="H1276" s="36">
        <f>IF(ISNA(VLOOKUP(D1276,'[1]Proportionate Shares'!$D$23:$I$1377,6,FALSE)),0,VLOOKUP(D1276,'[1]Proportionate Shares'!$D$23:$I$1377,6,FALSE))</f>
        <v>2.4613724E-5</v>
      </c>
      <c r="I1276" s="105">
        <f>VLOOKUP(D1276,'[1]Schedule of Pension Amounts LW'!$B$15:$E$1399,3,FALSE)</f>
        <v>1544768</v>
      </c>
      <c r="J1276" s="105">
        <f>-IF(ISNA(VLOOKUP(D1276,'[1]Combined Contribution Amounts'!$A$2:$K$1335,5,FALSE)),0,VLOOKUP(D1276,'[1]Combined Contribution Amounts'!$A$2:$K$1335,5,FALSE))</f>
        <v>-86151</v>
      </c>
      <c r="K1276" s="105">
        <f>-IF(ISNA(VLOOKUP(D1276,'[1]Combined Contribution Amounts'!$A$2:$K$1335,7,FALSE)),0,VLOOKUP(D1276,'[1]Combined Contribution Amounts'!$A$2:$K$1335,7,FALSE))+-IF(ISNA(VLOOKUP(D1276,'[1]Combined Contribution Amounts'!$A$2:$K$1335,8,FALSE)),0,VLOOKUP(D1276,'[1]Combined Contribution Amounts'!$A$2:$K$1335,8,FALSE))+-IF(ISNA(VLOOKUP(D1276,'[1]Combined Contribution Amounts'!$A$2:$K$1335,9,FALSE)),0,VLOOKUP(D1276,'[1]Combined Contribution Amounts'!$A$2:$K$1335,9,FALSE))</f>
        <v>0</v>
      </c>
      <c r="L1276" s="105">
        <f>VLOOKUP(D1276,'[1]Pension Expense Details'!$D$23:$S$1407,16,FALSE)</f>
        <v>88795</v>
      </c>
      <c r="M1276" s="105">
        <f>ROUND(('[1]68_InOutFlowsCurPrdAndPriorHist'!$F$28-'[1]68_InOutFlowsCurPrdAndPriorHist'!$F$31)*$H1276,0)-VLOOKUP(D1276,'[1]Pension Expense Details'!$D$23:$S$1407,12,FALSE)</f>
        <v>-20386</v>
      </c>
      <c r="N1276" s="105">
        <f>ROUND(('[1]68_InOutFlowsCurPrdAndPriorHist'!$F$29-'[1]68_InOutFlowsCurPrdAndPriorHist'!$F$32)*$H1276,0)-VLOOKUP(D1276,'[1]Pension Expense Details'!$D$23:$S$1407,13,FALSE)</f>
        <v>-154038</v>
      </c>
      <c r="O1276" s="105">
        <f>ROUND(('[1]68_InOutFlowsCurPrdAndPriorHist'!$F$30-'[1]68_InOutFlowsCurPrdAndPriorHist'!$F$33)*$H1276,0)-VLOOKUP(D1276,'[1]Pension Expense Details'!$D$23:$S$1407,14,FALSE)</f>
        <v>66610</v>
      </c>
      <c r="P1276" s="105">
        <f>ROUND((VLOOKUP(D1276,'[1]Schedule of Pension Amounts LW'!$B$15:$AC$1399,28,FALSE)-VLOOKUP(D1276,'[1]Schedule of Pension Amounts LW'!$B$15:$AC$1399,27,FALSE))*'[1]Schedule of Pension Amounts LW'!AD$4,0)+VLOOKUP(D1276,'[1]Schedule of Pension Amounts LW'!$B$15:$AH$1399,33,FALSE)-VLOOKUP(D1276,'[1]Pension Expense Details'!$D$23:$S$1407,15,FALSE)</f>
        <v>-160100</v>
      </c>
      <c r="Q1276" s="98">
        <f t="shared" si="82"/>
        <v>1279498</v>
      </c>
      <c r="R1276" s="98">
        <f>ROUND('[1]68_InOutFlowsCurPrdAndPrior'!$D$32*IF(ISNA(VLOOKUP(D1276,'[1]Proportionate Shares'!$D$23:$I$1359,6,FALSE)),0,VLOOKUP(D1276,'[1]Proportionate Shares'!$D$23:$I$1359,6,FALSE)),0)</f>
        <v>5375</v>
      </c>
      <c r="S1276" s="98">
        <f>ROUND('[1]68_InOutFlowsCurPrdAndPrior'!$D$33*IF(ISNA(VLOOKUP(D1276,'[1]Proportionate Shares'!$D$23:$I$1359,6,FALSE)),0,VLOOKUP(D1276,'[1]Proportionate Shares'!$D$23:$I$1359,6,FALSE)),0)</f>
        <v>396963</v>
      </c>
      <c r="T1276" s="98">
        <f>ROUND('[1]68_InOutFlowsCurPrdAndPrior'!$D$35*IF(ISNA(VLOOKUP(D1276,'[1]Proportionate Shares'!$D$23:$I$1359,6,FALSE)),0,VLOOKUP(D1276,'[1]Proportionate Shares'!$D$23:$I$1359,6,FALSE)),0)</f>
        <v>76924</v>
      </c>
      <c r="U1276" s="98">
        <f>VLOOKUP(D1276,'[1]Schedule of Pension Amounts LW'!$B$15:$AS$1399,36,FALSE)</f>
        <v>207985</v>
      </c>
      <c r="V1276" s="99">
        <f t="shared" si="83"/>
        <v>687247</v>
      </c>
      <c r="W1276" s="98">
        <f>ROUND('[1]68_InOutFlowsCurPrdAndPrior'!$F$32*IF(ISNA(VLOOKUP(D1276,'[1]Proportionate Shares'!$D$23:$I$1359,6,FALSE)),0,VLOOKUP(D1276,'[1]Proportionate Shares'!$D$23:$I$1359,6,FALSE)),0)</f>
        <v>44426</v>
      </c>
      <c r="X1276" s="98">
        <f>ROUND('[1]68_InOutFlowsCurPrdAndPrior'!$F$33*IF(ISNA(VLOOKUP(D1276,'[1]Proportionate Shares'!$D$23:$I$1359,6,FALSE)),0,VLOOKUP(D1276,'[1]Proportionate Shares'!$D$23:$I$1359,6,FALSE)),0)</f>
        <v>164044</v>
      </c>
      <c r="Y1276" s="98">
        <f>ROUND('[1]68_InOutFlowsCurPrdAndPrior'!$F$35*IF(ISNA(VLOOKUP(D1276,'[1]Proportionate Shares'!$D$23:$I$1359,6,FALSE)),0,VLOOKUP(D1276,'[1]Proportionate Shares'!$D$23:$I$1359,6,FALSE)),0)</f>
        <v>64076</v>
      </c>
      <c r="Z1276" s="98">
        <f>-VLOOKUP(D1276,'[1]Schedule of Pension Amounts LW'!$B$15:$AS$1399,37,FALSE)</f>
        <v>138009</v>
      </c>
      <c r="AA1276" s="99">
        <f t="shared" si="84"/>
        <v>410555</v>
      </c>
      <c r="AB1276" s="72">
        <f>VLOOKUP(D1276,'[1]Pension Expense Details'!$D$22:$S$1407,16,FALSE)</f>
        <v>88795</v>
      </c>
      <c r="AC1276" s="72">
        <f t="shared" si="85"/>
        <v>190099</v>
      </c>
      <c r="AD1276" s="72">
        <f>VLOOKUP(D1276,'[1]Schedule of Pension Amounts LW'!$B$15:$W$1399,22,FALSE)</f>
        <v>278894</v>
      </c>
    </row>
    <row r="1277" spans="1:30" x14ac:dyDescent="0.3">
      <c r="A1277" s="104"/>
      <c r="B1277" s="33"/>
      <c r="C1277" s="33" t="str">
        <f>VLOOKUP(D1277,'[1]Employer information'!$I$3:$J$1391,2,FALSE)</f>
        <v xml:space="preserve">Public Education                                  </v>
      </c>
      <c r="D1277" s="33" t="str">
        <f>'[1]Schedule of Pension Amounts LW'!B1270</f>
        <v>1253</v>
      </c>
      <c r="E1277" s="33" t="str">
        <f>IF(ISNA(VLOOKUP(D1277,'[1]Proportionate Shares'!$D$23:$G$1400,2,FALSE)),"",VLOOKUP(D1277,'[1]Proportionate Shares'!$D$23:$G$1400,2,FALSE))</f>
        <v>049903</v>
      </c>
      <c r="F1277" s="33" t="str">
        <f>IF(ISNA(VLOOKUP(D1277,'[1]Proportionate Shares'!$D$23:$G$1400,3,FALSE)),"",VLOOKUP(D1277,'[1]Proportionate Shares'!$D$23:$G$1400,3,FALSE))</f>
        <v/>
      </c>
      <c r="G1277" s="34" t="str">
        <f>VLOOKUP(D1277,'[1]Employer information'!$A$3:$B$1390,2,FALSE)</f>
        <v>VALLEY VIEW ISD</v>
      </c>
      <c r="H1277" s="36">
        <f>IF(ISNA(VLOOKUP(D1277,'[1]Proportionate Shares'!$D$23:$I$1377,6,FALSE)),0,VLOOKUP(D1277,'[1]Proportionate Shares'!$D$23:$I$1377,6,FALSE))</f>
        <v>3.6431031000000002E-5</v>
      </c>
      <c r="I1277" s="105">
        <f>VLOOKUP(D1277,'[1]Schedule of Pension Amounts LW'!$B$15:$E$1399,3,FALSE)</f>
        <v>1843316</v>
      </c>
      <c r="J1277" s="105">
        <f>-IF(ISNA(VLOOKUP(D1277,'[1]Combined Contribution Amounts'!$A$2:$K$1335,5,FALSE)),0,VLOOKUP(D1277,'[1]Combined Contribution Amounts'!$A$2:$K$1335,5,FALSE))</f>
        <v>-127513</v>
      </c>
      <c r="K1277" s="105">
        <f>-IF(ISNA(VLOOKUP(D1277,'[1]Combined Contribution Amounts'!$A$2:$K$1335,7,FALSE)),0,VLOOKUP(D1277,'[1]Combined Contribution Amounts'!$A$2:$K$1335,7,FALSE))+-IF(ISNA(VLOOKUP(D1277,'[1]Combined Contribution Amounts'!$A$2:$K$1335,8,FALSE)),0,VLOOKUP(D1277,'[1]Combined Contribution Amounts'!$A$2:$K$1335,8,FALSE))+-IF(ISNA(VLOOKUP(D1277,'[1]Combined Contribution Amounts'!$A$2:$K$1335,9,FALSE)),0,VLOOKUP(D1277,'[1]Combined Contribution Amounts'!$A$2:$K$1335,9,FALSE))</f>
        <v>0</v>
      </c>
      <c r="L1277" s="105">
        <f>VLOOKUP(D1277,'[1]Pension Expense Details'!$D$23:$S$1407,16,FALSE)</f>
        <v>201075</v>
      </c>
      <c r="M1277" s="105">
        <f>ROUND(('[1]68_InOutFlowsCurPrdAndPriorHist'!$F$28-'[1]68_InOutFlowsCurPrdAndPriorHist'!$F$31)*$H1277,0)-VLOOKUP(D1277,'[1]Pension Expense Details'!$D$23:$S$1407,12,FALSE)</f>
        <v>-30174</v>
      </c>
      <c r="N1277" s="105">
        <f>ROUND(('[1]68_InOutFlowsCurPrdAndPriorHist'!$F$29-'[1]68_InOutFlowsCurPrdAndPriorHist'!$F$32)*$H1277,0)-VLOOKUP(D1277,'[1]Pension Expense Details'!$D$23:$S$1407,13,FALSE)</f>
        <v>-227993</v>
      </c>
      <c r="O1277" s="105">
        <f>ROUND(('[1]68_InOutFlowsCurPrdAndPriorHist'!$F$30-'[1]68_InOutFlowsCurPrdAndPriorHist'!$F$33)*$H1277,0)-VLOOKUP(D1277,'[1]Pension Expense Details'!$D$23:$S$1407,14,FALSE)</f>
        <v>98591</v>
      </c>
      <c r="P1277" s="105">
        <f>ROUND((VLOOKUP(D1277,'[1]Schedule of Pension Amounts LW'!$B$15:$AC$1399,28,FALSE)-VLOOKUP(D1277,'[1]Schedule of Pension Amounts LW'!$B$15:$AC$1399,27,FALSE))*'[1]Schedule of Pension Amounts LW'!AD$4,0)+VLOOKUP(D1277,'[1]Schedule of Pension Amounts LW'!$B$15:$AH$1399,33,FALSE)-VLOOKUP(D1277,'[1]Pension Expense Details'!$D$23:$S$1407,15,FALSE)</f>
        <v>136497</v>
      </c>
      <c r="Q1277" s="98">
        <f t="shared" si="82"/>
        <v>1893799</v>
      </c>
      <c r="R1277" s="98">
        <f>ROUND('[1]68_InOutFlowsCurPrdAndPrior'!$D$32*IF(ISNA(VLOOKUP(D1277,'[1]Proportionate Shares'!$D$23:$I$1359,6,FALSE)),0,VLOOKUP(D1277,'[1]Proportionate Shares'!$D$23:$I$1359,6,FALSE)),0)</f>
        <v>7956</v>
      </c>
      <c r="S1277" s="98">
        <f>ROUND('[1]68_InOutFlowsCurPrdAndPrior'!$D$33*IF(ISNA(VLOOKUP(D1277,'[1]Proportionate Shares'!$D$23:$I$1359,6,FALSE)),0,VLOOKUP(D1277,'[1]Proportionate Shares'!$D$23:$I$1359,6,FALSE)),0)</f>
        <v>587549</v>
      </c>
      <c r="T1277" s="98">
        <f>ROUND('[1]68_InOutFlowsCurPrdAndPrior'!$D$35*IF(ISNA(VLOOKUP(D1277,'[1]Proportionate Shares'!$D$23:$I$1359,6,FALSE)),0,VLOOKUP(D1277,'[1]Proportionate Shares'!$D$23:$I$1359,6,FALSE)),0)</f>
        <v>113856</v>
      </c>
      <c r="U1277" s="98">
        <f>VLOOKUP(D1277,'[1]Schedule of Pension Amounts LW'!$B$15:$AS$1399,36,FALSE)</f>
        <v>241297</v>
      </c>
      <c r="V1277" s="99">
        <f t="shared" si="83"/>
        <v>950658</v>
      </c>
      <c r="W1277" s="98">
        <f>ROUND('[1]68_InOutFlowsCurPrdAndPrior'!$F$32*IF(ISNA(VLOOKUP(D1277,'[1]Proportionate Shares'!$D$23:$I$1359,6,FALSE)),0,VLOOKUP(D1277,'[1]Proportionate Shares'!$D$23:$I$1359,6,FALSE)),0)</f>
        <v>65756</v>
      </c>
      <c r="X1277" s="98">
        <f>ROUND('[1]68_InOutFlowsCurPrdAndPrior'!$F$33*IF(ISNA(VLOOKUP(D1277,'[1]Proportionate Shares'!$D$23:$I$1359,6,FALSE)),0,VLOOKUP(D1277,'[1]Proportionate Shares'!$D$23:$I$1359,6,FALSE)),0)</f>
        <v>242803</v>
      </c>
      <c r="Y1277" s="98">
        <f>ROUND('[1]68_InOutFlowsCurPrdAndPrior'!$F$35*IF(ISNA(VLOOKUP(D1277,'[1]Proportionate Shares'!$D$23:$I$1359,6,FALSE)),0,VLOOKUP(D1277,'[1]Proportionate Shares'!$D$23:$I$1359,6,FALSE)),0)</f>
        <v>94840</v>
      </c>
      <c r="Z1277" s="98">
        <f>-VLOOKUP(D1277,'[1]Schedule of Pension Amounts LW'!$B$15:$AS$1399,37,FALSE)</f>
        <v>19</v>
      </c>
      <c r="AA1277" s="99">
        <f t="shared" si="84"/>
        <v>403418</v>
      </c>
      <c r="AB1277" s="72">
        <f>VLOOKUP(D1277,'[1]Pension Expense Details'!$D$22:$S$1407,16,FALSE)</f>
        <v>201075</v>
      </c>
      <c r="AC1277" s="72">
        <f t="shared" si="85"/>
        <v>220789</v>
      </c>
      <c r="AD1277" s="72">
        <f>VLOOKUP(D1277,'[1]Schedule of Pension Amounts LW'!$B$15:$W$1399,22,FALSE)</f>
        <v>421864</v>
      </c>
    </row>
    <row r="1278" spans="1:30" x14ac:dyDescent="0.3">
      <c r="A1278" s="104"/>
      <c r="B1278" s="33"/>
      <c r="C1278" s="33" t="str">
        <f>VLOOKUP(D1278,'[1]Employer information'!$I$3:$J$1391,2,FALSE)</f>
        <v xml:space="preserve">Public Education                                  </v>
      </c>
      <c r="D1278" s="33" t="str">
        <f>'[1]Schedule of Pension Amounts LW'!B1271</f>
        <v>1954</v>
      </c>
      <c r="E1278" s="33" t="str">
        <f>IF(ISNA(VLOOKUP(D1278,'[1]Proportionate Shares'!$D$23:$G$1400,2,FALSE)),"",VLOOKUP(D1278,'[1]Proportionate Shares'!$D$23:$G$1400,2,FALSE))</f>
        <v>108916</v>
      </c>
      <c r="F1278" s="33" t="str">
        <f>IF(ISNA(VLOOKUP(D1278,'[1]Proportionate Shares'!$D$23:$G$1400,3,FALSE)),"",VLOOKUP(D1278,'[1]Proportionate Shares'!$D$23:$G$1400,3,FALSE))</f>
        <v/>
      </c>
      <c r="G1278" s="34" t="str">
        <f>VLOOKUP(D1278,'[1]Employer information'!$A$3:$B$1390,2,FALSE)</f>
        <v>VALLEY VIEW ISD</v>
      </c>
      <c r="H1278" s="36">
        <f>IF(ISNA(VLOOKUP(D1278,'[1]Proportionate Shares'!$D$23:$I$1377,6,FALSE)),0,VLOOKUP(D1278,'[1]Proportionate Shares'!$D$23:$I$1377,6,FALSE))</f>
        <v>3.4978738399999999E-4</v>
      </c>
      <c r="I1278" s="105">
        <f>VLOOKUP(D1278,'[1]Schedule of Pension Amounts LW'!$B$15:$E$1399,3,FALSE)</f>
        <v>18811790</v>
      </c>
      <c r="J1278" s="105">
        <f>-IF(ISNA(VLOOKUP(D1278,'[1]Combined Contribution Amounts'!$A$2:$K$1335,5,FALSE)),0,VLOOKUP(D1278,'[1]Combined Contribution Amounts'!$A$2:$K$1335,5,FALSE))</f>
        <v>-1224298</v>
      </c>
      <c r="K1278" s="105">
        <f>-IF(ISNA(VLOOKUP(D1278,'[1]Combined Contribution Amounts'!$A$2:$K$1335,7,FALSE)),0,VLOOKUP(D1278,'[1]Combined Contribution Amounts'!$A$2:$K$1335,7,FALSE))+-IF(ISNA(VLOOKUP(D1278,'[1]Combined Contribution Amounts'!$A$2:$K$1335,8,FALSE)),0,VLOOKUP(D1278,'[1]Combined Contribution Amounts'!$A$2:$K$1335,8,FALSE))+-IF(ISNA(VLOOKUP(D1278,'[1]Combined Contribution Amounts'!$A$2:$K$1335,9,FALSE)),0,VLOOKUP(D1278,'[1]Combined Contribution Amounts'!$A$2:$K$1335,9,FALSE))</f>
        <v>0</v>
      </c>
      <c r="L1278" s="105">
        <f>VLOOKUP(D1278,'[1]Pension Expense Details'!$D$23:$S$1407,16,FALSE)</f>
        <v>1755572</v>
      </c>
      <c r="M1278" s="105">
        <f>ROUND(('[1]68_InOutFlowsCurPrdAndPriorHist'!$F$28-'[1]68_InOutFlowsCurPrdAndPriorHist'!$F$31)*$H1278,0)-VLOOKUP(D1278,'[1]Pension Expense Details'!$D$23:$S$1407,12,FALSE)</f>
        <v>-289707</v>
      </c>
      <c r="N1278" s="105">
        <f>ROUND(('[1]68_InOutFlowsCurPrdAndPriorHist'!$F$29-'[1]68_InOutFlowsCurPrdAndPriorHist'!$F$32)*$H1278,0)-VLOOKUP(D1278,'[1]Pension Expense Details'!$D$23:$S$1407,13,FALSE)</f>
        <v>-2189041</v>
      </c>
      <c r="O1278" s="105">
        <f>ROUND(('[1]68_InOutFlowsCurPrdAndPriorHist'!$F$30-'[1]68_InOutFlowsCurPrdAndPriorHist'!$F$33)*$H1278,0)-VLOOKUP(D1278,'[1]Pension Expense Details'!$D$23:$S$1407,14,FALSE)</f>
        <v>946609</v>
      </c>
      <c r="P1278" s="105">
        <f>ROUND((VLOOKUP(D1278,'[1]Schedule of Pension Amounts LW'!$B$15:$AC$1399,28,FALSE)-VLOOKUP(D1278,'[1]Schedule of Pension Amounts LW'!$B$15:$AC$1399,27,FALSE))*'[1]Schedule of Pension Amounts LW'!AD$4,0)+VLOOKUP(D1278,'[1]Schedule of Pension Amounts LW'!$B$15:$AH$1399,33,FALSE)-VLOOKUP(D1278,'[1]Pension Expense Details'!$D$23:$S$1407,15,FALSE)</f>
        <v>372117</v>
      </c>
      <c r="Q1278" s="98">
        <f t="shared" si="82"/>
        <v>18183042</v>
      </c>
      <c r="R1278" s="98">
        <f>ROUND('[1]68_InOutFlowsCurPrdAndPrior'!$D$32*IF(ISNA(VLOOKUP(D1278,'[1]Proportionate Shares'!$D$23:$I$1359,6,FALSE)),0,VLOOKUP(D1278,'[1]Proportionate Shares'!$D$23:$I$1359,6,FALSE)),0)</f>
        <v>76385</v>
      </c>
      <c r="S1278" s="98">
        <f>ROUND('[1]68_InOutFlowsCurPrdAndPrior'!$D$33*IF(ISNA(VLOOKUP(D1278,'[1]Proportionate Shares'!$D$23:$I$1359,6,FALSE)),0,VLOOKUP(D1278,'[1]Proportionate Shares'!$D$23:$I$1359,6,FALSE)),0)</f>
        <v>5641273</v>
      </c>
      <c r="T1278" s="98">
        <f>ROUND('[1]68_InOutFlowsCurPrdAndPrior'!$D$35*IF(ISNA(VLOOKUP(D1278,'[1]Proportionate Shares'!$D$23:$I$1359,6,FALSE)),0,VLOOKUP(D1278,'[1]Proportionate Shares'!$D$23:$I$1359,6,FALSE)),0)</f>
        <v>1093170</v>
      </c>
      <c r="U1278" s="98">
        <f>VLOOKUP(D1278,'[1]Schedule of Pension Amounts LW'!$B$15:$AS$1399,36,FALSE)</f>
        <v>1673987</v>
      </c>
      <c r="V1278" s="99">
        <f t="shared" si="83"/>
        <v>8484815</v>
      </c>
      <c r="W1278" s="98">
        <f>ROUND('[1]68_InOutFlowsCurPrdAndPrior'!$F$32*IF(ISNA(VLOOKUP(D1278,'[1]Proportionate Shares'!$D$23:$I$1359,6,FALSE)),0,VLOOKUP(D1278,'[1]Proportionate Shares'!$D$23:$I$1359,6,FALSE)),0)</f>
        <v>631344</v>
      </c>
      <c r="X1278" s="98">
        <f>ROUND('[1]68_InOutFlowsCurPrdAndPrior'!$F$33*IF(ISNA(VLOOKUP(D1278,'[1]Proportionate Shares'!$D$23:$I$1359,6,FALSE)),0,VLOOKUP(D1278,'[1]Proportionate Shares'!$D$23:$I$1359,6,FALSE)),0)</f>
        <v>2331241</v>
      </c>
      <c r="Y1278" s="98">
        <f>ROUND('[1]68_InOutFlowsCurPrdAndPrior'!$F$35*IF(ISNA(VLOOKUP(D1278,'[1]Proportionate Shares'!$D$23:$I$1359,6,FALSE)),0,VLOOKUP(D1278,'[1]Proportionate Shares'!$D$23:$I$1359,6,FALSE)),0)</f>
        <v>910591</v>
      </c>
      <c r="Z1278" s="98">
        <f>-VLOOKUP(D1278,'[1]Schedule of Pension Amounts LW'!$B$15:$AS$1399,37,FALSE)</f>
        <v>79344</v>
      </c>
      <c r="AA1278" s="99">
        <f t="shared" si="84"/>
        <v>3952520</v>
      </c>
      <c r="AB1278" s="72">
        <f>VLOOKUP(D1278,'[1]Pension Expense Details'!$D$22:$S$1407,16,FALSE)</f>
        <v>1755572</v>
      </c>
      <c r="AC1278" s="72">
        <f t="shared" si="85"/>
        <v>2017079</v>
      </c>
      <c r="AD1278" s="72">
        <f>VLOOKUP(D1278,'[1]Schedule of Pension Amounts LW'!$B$15:$W$1399,22,FALSE)</f>
        <v>3772651</v>
      </c>
    </row>
    <row r="1279" spans="1:30" x14ac:dyDescent="0.3">
      <c r="A1279" s="104"/>
      <c r="B1279" s="33"/>
      <c r="C1279" s="33" t="str">
        <f>VLOOKUP(D1279,'[1]Employer information'!$I$3:$J$1391,2,FALSE)</f>
        <v xml:space="preserve">Public Education                                  </v>
      </c>
      <c r="D1279" s="33" t="str">
        <f>'[1]Schedule of Pension Amounts LW'!B1272</f>
        <v>1256</v>
      </c>
      <c r="E1279" s="33" t="str">
        <f>IF(ISNA(VLOOKUP(D1279,'[1]Proportionate Shares'!$D$23:$G$1400,2,FALSE)),"",VLOOKUP(D1279,'[1]Proportionate Shares'!$D$23:$G$1400,2,FALSE))</f>
        <v>091908</v>
      </c>
      <c r="F1279" s="33" t="str">
        <f>IF(ISNA(VLOOKUP(D1279,'[1]Proportionate Shares'!$D$23:$G$1400,3,FALSE)),"",VLOOKUP(D1279,'[1]Proportionate Shares'!$D$23:$G$1400,3,FALSE))</f>
        <v/>
      </c>
      <c r="G1279" s="34" t="str">
        <f>VLOOKUP(D1279,'[1]Employer information'!$A$3:$B$1390,2,FALSE)</f>
        <v>VAN ALSTYNE ISD</v>
      </c>
      <c r="H1279" s="36">
        <f>IF(ISNA(VLOOKUP(D1279,'[1]Proportionate Shares'!$D$23:$I$1377,6,FALSE)),0,VLOOKUP(D1279,'[1]Proportionate Shares'!$D$23:$I$1377,6,FALSE))</f>
        <v>6.8777345999999995E-5</v>
      </c>
      <c r="I1279" s="105">
        <f>VLOOKUP(D1279,'[1]Schedule of Pension Amounts LW'!$B$15:$E$1399,3,FALSE)</f>
        <v>3637011</v>
      </c>
      <c r="J1279" s="105">
        <f>-IF(ISNA(VLOOKUP(D1279,'[1]Combined Contribution Amounts'!$A$2:$K$1335,5,FALSE)),0,VLOOKUP(D1279,'[1]Combined Contribution Amounts'!$A$2:$K$1335,5,FALSE))</f>
        <v>-240729</v>
      </c>
      <c r="K1279" s="105">
        <f>-IF(ISNA(VLOOKUP(D1279,'[1]Combined Contribution Amounts'!$A$2:$K$1335,7,FALSE)),0,VLOOKUP(D1279,'[1]Combined Contribution Amounts'!$A$2:$K$1335,7,FALSE))+-IF(ISNA(VLOOKUP(D1279,'[1]Combined Contribution Amounts'!$A$2:$K$1335,8,FALSE)),0,VLOOKUP(D1279,'[1]Combined Contribution Amounts'!$A$2:$K$1335,8,FALSE))+-IF(ISNA(VLOOKUP(D1279,'[1]Combined Contribution Amounts'!$A$2:$K$1335,9,FALSE)),0,VLOOKUP(D1279,'[1]Combined Contribution Amounts'!$A$2:$K$1335,9,FALSE))</f>
        <v>0</v>
      </c>
      <c r="L1279" s="105">
        <f>VLOOKUP(D1279,'[1]Pension Expense Details'!$D$23:$S$1407,16,FALSE)</f>
        <v>354917</v>
      </c>
      <c r="M1279" s="105">
        <f>ROUND(('[1]68_InOutFlowsCurPrdAndPriorHist'!$F$28-'[1]68_InOutFlowsCurPrdAndPriorHist'!$F$31)*$H1279,0)-VLOOKUP(D1279,'[1]Pension Expense Details'!$D$23:$S$1407,12,FALSE)</f>
        <v>-56964</v>
      </c>
      <c r="N1279" s="105">
        <f>ROUND(('[1]68_InOutFlowsCurPrdAndPriorHist'!$F$29-'[1]68_InOutFlowsCurPrdAndPriorHist'!$F$32)*$H1279,0)-VLOOKUP(D1279,'[1]Pension Expense Details'!$D$23:$S$1407,13,FALSE)</f>
        <v>-430423</v>
      </c>
      <c r="O1279" s="105">
        <f>ROUND(('[1]68_InOutFlowsCurPrdAndPriorHist'!$F$30-'[1]68_InOutFlowsCurPrdAndPriorHist'!$F$33)*$H1279,0)-VLOOKUP(D1279,'[1]Pension Expense Details'!$D$23:$S$1407,14,FALSE)</f>
        <v>186128</v>
      </c>
      <c r="P1279" s="105">
        <f>ROUND((VLOOKUP(D1279,'[1]Schedule of Pension Amounts LW'!$B$15:$AC$1399,28,FALSE)-VLOOKUP(D1279,'[1]Schedule of Pension Amounts LW'!$B$15:$AC$1399,27,FALSE))*'[1]Schedule of Pension Amounts LW'!AD$4,0)+VLOOKUP(D1279,'[1]Schedule of Pension Amounts LW'!$B$15:$AH$1399,33,FALSE)-VLOOKUP(D1279,'[1]Pension Expense Details'!$D$23:$S$1407,15,FALSE)</f>
        <v>125321</v>
      </c>
      <c r="Q1279" s="98">
        <f t="shared" si="82"/>
        <v>3575261</v>
      </c>
      <c r="R1279" s="98">
        <f>ROUND('[1]68_InOutFlowsCurPrdAndPrior'!$D$32*IF(ISNA(VLOOKUP(D1279,'[1]Proportionate Shares'!$D$23:$I$1359,6,FALSE)),0,VLOOKUP(D1279,'[1]Proportionate Shares'!$D$23:$I$1359,6,FALSE)),0)</f>
        <v>15019</v>
      </c>
      <c r="S1279" s="98">
        <f>ROUND('[1]68_InOutFlowsCurPrdAndPrior'!$D$33*IF(ISNA(VLOOKUP(D1279,'[1]Proportionate Shares'!$D$23:$I$1359,6,FALSE)),0,VLOOKUP(D1279,'[1]Proportionate Shares'!$D$23:$I$1359,6,FALSE)),0)</f>
        <v>1109222</v>
      </c>
      <c r="T1279" s="98">
        <f>ROUND('[1]68_InOutFlowsCurPrdAndPrior'!$D$35*IF(ISNA(VLOOKUP(D1279,'[1]Proportionate Shares'!$D$23:$I$1359,6,FALSE)),0,VLOOKUP(D1279,'[1]Proportionate Shares'!$D$23:$I$1359,6,FALSE)),0)</f>
        <v>214946</v>
      </c>
      <c r="U1279" s="98">
        <f>VLOOKUP(D1279,'[1]Schedule of Pension Amounts LW'!$B$15:$AS$1399,36,FALSE)</f>
        <v>433440</v>
      </c>
      <c r="V1279" s="99">
        <f t="shared" si="83"/>
        <v>1772627</v>
      </c>
      <c r="W1279" s="98">
        <f>ROUND('[1]68_InOutFlowsCurPrdAndPrior'!$F$32*IF(ISNA(VLOOKUP(D1279,'[1]Proportionate Shares'!$D$23:$I$1359,6,FALSE)),0,VLOOKUP(D1279,'[1]Proportionate Shares'!$D$23:$I$1359,6,FALSE)),0)</f>
        <v>124139</v>
      </c>
      <c r="X1279" s="98">
        <f>ROUND('[1]68_InOutFlowsCurPrdAndPrior'!$F$33*IF(ISNA(VLOOKUP(D1279,'[1]Proportionate Shares'!$D$23:$I$1359,6,FALSE)),0,VLOOKUP(D1279,'[1]Proportionate Shares'!$D$23:$I$1359,6,FALSE)),0)</f>
        <v>458383</v>
      </c>
      <c r="Y1279" s="98">
        <f>ROUND('[1]68_InOutFlowsCurPrdAndPrior'!$F$35*IF(ISNA(VLOOKUP(D1279,'[1]Proportionate Shares'!$D$23:$I$1359,6,FALSE)),0,VLOOKUP(D1279,'[1]Proportionate Shares'!$D$23:$I$1359,6,FALSE)),0)</f>
        <v>179046</v>
      </c>
      <c r="Z1279" s="98">
        <f>-VLOOKUP(D1279,'[1]Schedule of Pension Amounts LW'!$B$15:$AS$1399,37,FALSE)</f>
        <v>39</v>
      </c>
      <c r="AA1279" s="99">
        <f t="shared" si="84"/>
        <v>761607</v>
      </c>
      <c r="AB1279" s="72">
        <f>VLOOKUP(D1279,'[1]Pension Expense Details'!$D$22:$S$1407,16,FALSE)</f>
        <v>354917</v>
      </c>
      <c r="AC1279" s="72">
        <f t="shared" si="85"/>
        <v>442004</v>
      </c>
      <c r="AD1279" s="72">
        <f>VLOOKUP(D1279,'[1]Schedule of Pension Amounts LW'!$B$15:$W$1399,22,FALSE)</f>
        <v>796921</v>
      </c>
    </row>
    <row r="1280" spans="1:30" x14ac:dyDescent="0.3">
      <c r="A1280" s="104"/>
      <c r="B1280" s="33"/>
      <c r="C1280" s="33" t="str">
        <f>VLOOKUP(D1280,'[1]Employer information'!$I$3:$J$1391,2,FALSE)</f>
        <v xml:space="preserve">Public Education                                  </v>
      </c>
      <c r="D1280" s="33" t="str">
        <f>'[1]Schedule of Pension Amounts LW'!B1273</f>
        <v>1255</v>
      </c>
      <c r="E1280" s="33" t="str">
        <f>IF(ISNA(VLOOKUP(D1280,'[1]Proportionate Shares'!$D$23:$G$1400,2,FALSE)),"",VLOOKUP(D1280,'[1]Proportionate Shares'!$D$23:$G$1400,2,FALSE))</f>
        <v>234906</v>
      </c>
      <c r="F1280" s="33" t="str">
        <f>IF(ISNA(VLOOKUP(D1280,'[1]Proportionate Shares'!$D$23:$G$1400,3,FALSE)),"",VLOOKUP(D1280,'[1]Proportionate Shares'!$D$23:$G$1400,3,FALSE))</f>
        <v/>
      </c>
      <c r="G1280" s="34" t="str">
        <f>VLOOKUP(D1280,'[1]Employer information'!$A$3:$B$1390,2,FALSE)</f>
        <v>VAN ISD</v>
      </c>
      <c r="H1280" s="36">
        <f>IF(ISNA(VLOOKUP(D1280,'[1]Proportionate Shares'!$D$23:$I$1377,6,FALSE)),0,VLOOKUP(D1280,'[1]Proportionate Shares'!$D$23:$I$1377,6,FALSE))</f>
        <v>1.11459876E-4</v>
      </c>
      <c r="I1280" s="105">
        <f>VLOOKUP(D1280,'[1]Schedule of Pension Amounts LW'!$B$15:$E$1399,3,FALSE)</f>
        <v>6151261</v>
      </c>
      <c r="J1280" s="105">
        <f>-IF(ISNA(VLOOKUP(D1280,'[1]Combined Contribution Amounts'!$A$2:$K$1335,5,FALSE)),0,VLOOKUP(D1280,'[1]Combined Contribution Amounts'!$A$2:$K$1335,5,FALSE))</f>
        <v>-390123</v>
      </c>
      <c r="K1280" s="105">
        <f>-IF(ISNA(VLOOKUP(D1280,'[1]Combined Contribution Amounts'!$A$2:$K$1335,7,FALSE)),0,VLOOKUP(D1280,'[1]Combined Contribution Amounts'!$A$2:$K$1335,7,FALSE))+-IF(ISNA(VLOOKUP(D1280,'[1]Combined Contribution Amounts'!$A$2:$K$1335,8,FALSE)),0,VLOOKUP(D1280,'[1]Combined Contribution Amounts'!$A$2:$K$1335,8,FALSE))+-IF(ISNA(VLOOKUP(D1280,'[1]Combined Contribution Amounts'!$A$2:$K$1335,9,FALSE)),0,VLOOKUP(D1280,'[1]Combined Contribution Amounts'!$A$2:$K$1335,9,FALSE))</f>
        <v>0</v>
      </c>
      <c r="L1280" s="105">
        <f>VLOOKUP(D1280,'[1]Pension Expense Details'!$D$23:$S$1407,16,FALSE)</f>
        <v>534755</v>
      </c>
      <c r="M1280" s="105">
        <f>ROUND(('[1]68_InOutFlowsCurPrdAndPriorHist'!$F$28-'[1]68_InOutFlowsCurPrdAndPriorHist'!$F$31)*$H1280,0)-VLOOKUP(D1280,'[1]Pension Expense Details'!$D$23:$S$1407,12,FALSE)</f>
        <v>-92315</v>
      </c>
      <c r="N1280" s="105">
        <f>ROUND(('[1]68_InOutFlowsCurPrdAndPriorHist'!$F$29-'[1]68_InOutFlowsCurPrdAndPriorHist'!$F$32)*$H1280,0)-VLOOKUP(D1280,'[1]Pension Expense Details'!$D$23:$S$1407,13,FALSE)</f>
        <v>-697539</v>
      </c>
      <c r="O1280" s="105">
        <f>ROUND(('[1]68_InOutFlowsCurPrdAndPriorHist'!$F$30-'[1]68_InOutFlowsCurPrdAndPriorHist'!$F$33)*$H1280,0)-VLOOKUP(D1280,'[1]Pension Expense Details'!$D$23:$S$1407,14,FALSE)</f>
        <v>301638</v>
      </c>
      <c r="P1280" s="105">
        <f>ROUND((VLOOKUP(D1280,'[1]Schedule of Pension Amounts LW'!$B$15:$AC$1399,28,FALSE)-VLOOKUP(D1280,'[1]Schedule of Pension Amounts LW'!$B$15:$AC$1399,27,FALSE))*'[1]Schedule of Pension Amounts LW'!AD$4,0)+VLOOKUP(D1280,'[1]Schedule of Pension Amounts LW'!$B$15:$AH$1399,33,FALSE)-VLOOKUP(D1280,'[1]Pension Expense Details'!$D$23:$S$1407,15,FALSE)</f>
        <v>-13644</v>
      </c>
      <c r="Q1280" s="98">
        <f t="shared" si="82"/>
        <v>5794033</v>
      </c>
      <c r="R1280" s="98">
        <f>ROUND('[1]68_InOutFlowsCurPrdAndPrior'!$D$32*IF(ISNA(VLOOKUP(D1280,'[1]Proportionate Shares'!$D$23:$I$1359,6,FALSE)),0,VLOOKUP(D1280,'[1]Proportionate Shares'!$D$23:$I$1359,6,FALSE)),0)</f>
        <v>24340</v>
      </c>
      <c r="S1280" s="98">
        <f>ROUND('[1]68_InOutFlowsCurPrdAndPrior'!$D$33*IF(ISNA(VLOOKUP(D1280,'[1]Proportionate Shares'!$D$23:$I$1359,6,FALSE)),0,VLOOKUP(D1280,'[1]Proportionate Shares'!$D$23:$I$1359,6,FALSE)),0)</f>
        <v>1797594</v>
      </c>
      <c r="T1280" s="98">
        <f>ROUND('[1]68_InOutFlowsCurPrdAndPrior'!$D$35*IF(ISNA(VLOOKUP(D1280,'[1]Proportionate Shares'!$D$23:$I$1359,6,FALSE)),0,VLOOKUP(D1280,'[1]Proportionate Shares'!$D$23:$I$1359,6,FALSE)),0)</f>
        <v>348339</v>
      </c>
      <c r="U1280" s="98">
        <f>VLOOKUP(D1280,'[1]Schedule of Pension Amounts LW'!$B$15:$AS$1399,36,FALSE)</f>
        <v>443126</v>
      </c>
      <c r="V1280" s="99">
        <f t="shared" si="83"/>
        <v>2613399</v>
      </c>
      <c r="W1280" s="98">
        <f>ROUND('[1]68_InOutFlowsCurPrdAndPrior'!$F$32*IF(ISNA(VLOOKUP(D1280,'[1]Proportionate Shares'!$D$23:$I$1359,6,FALSE)),0,VLOOKUP(D1280,'[1]Proportionate Shares'!$D$23:$I$1359,6,FALSE)),0)</f>
        <v>201178</v>
      </c>
      <c r="X1280" s="98">
        <f>ROUND('[1]68_InOutFlowsCurPrdAndPrior'!$F$33*IF(ISNA(VLOOKUP(D1280,'[1]Proportionate Shares'!$D$23:$I$1359,6,FALSE)),0,VLOOKUP(D1280,'[1]Proportionate Shares'!$D$23:$I$1359,6,FALSE)),0)</f>
        <v>742851</v>
      </c>
      <c r="Y1280" s="98">
        <f>ROUND('[1]68_InOutFlowsCurPrdAndPrior'!$F$35*IF(ISNA(VLOOKUP(D1280,'[1]Proportionate Shares'!$D$23:$I$1359,6,FALSE)),0,VLOOKUP(D1280,'[1]Proportionate Shares'!$D$23:$I$1359,6,FALSE)),0)</f>
        <v>290160</v>
      </c>
      <c r="Z1280" s="98">
        <f>-VLOOKUP(D1280,'[1]Schedule of Pension Amounts LW'!$B$15:$AS$1399,37,FALSE)</f>
        <v>42901</v>
      </c>
      <c r="AA1280" s="99">
        <f t="shared" si="84"/>
        <v>1277090</v>
      </c>
      <c r="AB1280" s="72">
        <f>VLOOKUP(D1280,'[1]Pension Expense Details'!$D$22:$S$1407,16,FALSE)</f>
        <v>534755</v>
      </c>
      <c r="AC1280" s="72">
        <f t="shared" si="85"/>
        <v>690505</v>
      </c>
      <c r="AD1280" s="72">
        <f>VLOOKUP(D1280,'[1]Schedule of Pension Amounts LW'!$B$15:$W$1399,22,FALSE)</f>
        <v>1225260</v>
      </c>
    </row>
    <row r="1281" spans="1:30" x14ac:dyDescent="0.3">
      <c r="A1281" s="104"/>
      <c r="B1281" s="33"/>
      <c r="C1281" s="33" t="str">
        <f>VLOOKUP(D1281,'[1]Employer information'!$I$3:$J$1391,2,FALSE)</f>
        <v xml:space="preserve">Public Education                                  </v>
      </c>
      <c r="D1281" s="33" t="str">
        <f>'[1]Schedule of Pension Amounts LW'!B1274</f>
        <v>1344</v>
      </c>
      <c r="E1281" s="33" t="str">
        <f>IF(ISNA(VLOOKUP(D1281,'[1]Proportionate Shares'!$D$23:$G$1400,2,FALSE)),"",VLOOKUP(D1281,'[1]Proportionate Shares'!$D$23:$G$1400,2,FALSE))</f>
        <v>158906</v>
      </c>
      <c r="F1281" s="33" t="str">
        <f>IF(ISNA(VLOOKUP(D1281,'[1]Proportionate Shares'!$D$23:$G$1400,3,FALSE)),"",VLOOKUP(D1281,'[1]Proportionate Shares'!$D$23:$G$1400,3,FALSE))</f>
        <v/>
      </c>
      <c r="G1281" s="34" t="str">
        <f>VLOOKUP(D1281,'[1]Employer information'!$A$3:$B$1390,2,FALSE)</f>
        <v>VAN VLECK ISD</v>
      </c>
      <c r="H1281" s="36">
        <f>IF(ISNA(VLOOKUP(D1281,'[1]Proportionate Shares'!$D$23:$I$1377,6,FALSE)),0,VLOOKUP(D1281,'[1]Proportionate Shares'!$D$23:$I$1377,6,FALSE))</f>
        <v>6.7219971000000004E-5</v>
      </c>
      <c r="I1281" s="105">
        <f>VLOOKUP(D1281,'[1]Schedule of Pension Amounts LW'!$B$15:$E$1399,3,FALSE)</f>
        <v>3561279</v>
      </c>
      <c r="J1281" s="105">
        <f>-IF(ISNA(VLOOKUP(D1281,'[1]Combined Contribution Amounts'!$A$2:$K$1335,5,FALSE)),0,VLOOKUP(D1281,'[1]Combined Contribution Amounts'!$A$2:$K$1335,5,FALSE))</f>
        <v>-235278</v>
      </c>
      <c r="K1281" s="105">
        <f>-IF(ISNA(VLOOKUP(D1281,'[1]Combined Contribution Amounts'!$A$2:$K$1335,7,FALSE)),0,VLOOKUP(D1281,'[1]Combined Contribution Amounts'!$A$2:$K$1335,7,FALSE))+-IF(ISNA(VLOOKUP(D1281,'[1]Combined Contribution Amounts'!$A$2:$K$1335,8,FALSE)),0,VLOOKUP(D1281,'[1]Combined Contribution Amounts'!$A$2:$K$1335,8,FALSE))+-IF(ISNA(VLOOKUP(D1281,'[1]Combined Contribution Amounts'!$A$2:$K$1335,9,FALSE)),0,VLOOKUP(D1281,'[1]Combined Contribution Amounts'!$A$2:$K$1335,9,FALSE))</f>
        <v>0</v>
      </c>
      <c r="L1281" s="105">
        <f>VLOOKUP(D1281,'[1]Pension Expense Details'!$D$23:$S$1407,16,FALSE)</f>
        <v>345838</v>
      </c>
      <c r="M1281" s="105">
        <f>ROUND(('[1]68_InOutFlowsCurPrdAndPriorHist'!$F$28-'[1]68_InOutFlowsCurPrdAndPriorHist'!$F$31)*$H1281,0)-VLOOKUP(D1281,'[1]Pension Expense Details'!$D$23:$S$1407,12,FALSE)</f>
        <v>-55674</v>
      </c>
      <c r="N1281" s="105">
        <f>ROUND(('[1]68_InOutFlowsCurPrdAndPriorHist'!$F$29-'[1]68_InOutFlowsCurPrdAndPriorHist'!$F$32)*$H1281,0)-VLOOKUP(D1281,'[1]Pension Expense Details'!$D$23:$S$1407,13,FALSE)</f>
        <v>-420676</v>
      </c>
      <c r="O1281" s="105">
        <f>ROUND(('[1]68_InOutFlowsCurPrdAndPriorHist'!$F$30-'[1]68_InOutFlowsCurPrdAndPriorHist'!$F$33)*$H1281,0)-VLOOKUP(D1281,'[1]Pension Expense Details'!$D$23:$S$1407,14,FALSE)</f>
        <v>181914</v>
      </c>
      <c r="P1281" s="105">
        <f>ROUND((VLOOKUP(D1281,'[1]Schedule of Pension Amounts LW'!$B$15:$AC$1399,28,FALSE)-VLOOKUP(D1281,'[1]Schedule of Pension Amounts LW'!$B$15:$AC$1399,27,FALSE))*'[1]Schedule of Pension Amounts LW'!AD$4,0)+VLOOKUP(D1281,'[1]Schedule of Pension Amounts LW'!$B$15:$AH$1399,33,FALSE)-VLOOKUP(D1281,'[1]Pension Expense Details'!$D$23:$S$1407,15,FALSE)</f>
        <v>116901</v>
      </c>
      <c r="Q1281" s="98">
        <f t="shared" si="82"/>
        <v>3494304</v>
      </c>
      <c r="R1281" s="98">
        <f>ROUND('[1]68_InOutFlowsCurPrdAndPrior'!$D$32*IF(ISNA(VLOOKUP(D1281,'[1]Proportionate Shares'!$D$23:$I$1359,6,FALSE)),0,VLOOKUP(D1281,'[1]Proportionate Shares'!$D$23:$I$1359,6,FALSE)),0)</f>
        <v>14679</v>
      </c>
      <c r="S1281" s="98">
        <f>ROUND('[1]68_InOutFlowsCurPrdAndPrior'!$D$33*IF(ISNA(VLOOKUP(D1281,'[1]Proportionate Shares'!$D$23:$I$1359,6,FALSE)),0,VLOOKUP(D1281,'[1]Proportionate Shares'!$D$23:$I$1359,6,FALSE)),0)</f>
        <v>1084105</v>
      </c>
      <c r="T1281" s="98">
        <f>ROUND('[1]68_InOutFlowsCurPrdAndPrior'!$D$35*IF(ISNA(VLOOKUP(D1281,'[1]Proportionate Shares'!$D$23:$I$1359,6,FALSE)),0,VLOOKUP(D1281,'[1]Proportionate Shares'!$D$23:$I$1359,6,FALSE)),0)</f>
        <v>210079</v>
      </c>
      <c r="U1281" s="98">
        <f>VLOOKUP(D1281,'[1]Schedule of Pension Amounts LW'!$B$15:$AS$1399,36,FALSE)</f>
        <v>425584</v>
      </c>
      <c r="V1281" s="99">
        <f t="shared" si="83"/>
        <v>1734447</v>
      </c>
      <c r="W1281" s="98">
        <f>ROUND('[1]68_InOutFlowsCurPrdAndPrior'!$F$32*IF(ISNA(VLOOKUP(D1281,'[1]Proportionate Shares'!$D$23:$I$1359,6,FALSE)),0,VLOOKUP(D1281,'[1]Proportionate Shares'!$D$23:$I$1359,6,FALSE)),0)</f>
        <v>121328</v>
      </c>
      <c r="X1281" s="98">
        <f>ROUND('[1]68_InOutFlowsCurPrdAndPrior'!$F$33*IF(ISNA(VLOOKUP(D1281,'[1]Proportionate Shares'!$D$23:$I$1359,6,FALSE)),0,VLOOKUP(D1281,'[1]Proportionate Shares'!$D$23:$I$1359,6,FALSE)),0)</f>
        <v>448003</v>
      </c>
      <c r="Y1281" s="98">
        <f>ROUND('[1]68_InOutFlowsCurPrdAndPrior'!$F$35*IF(ISNA(VLOOKUP(D1281,'[1]Proportionate Shares'!$D$23:$I$1359,6,FALSE)),0,VLOOKUP(D1281,'[1]Proportionate Shares'!$D$23:$I$1359,6,FALSE)),0)</f>
        <v>174992</v>
      </c>
      <c r="Z1281" s="98">
        <f>-VLOOKUP(D1281,'[1]Schedule of Pension Amounts LW'!$B$15:$AS$1399,37,FALSE)</f>
        <v>39</v>
      </c>
      <c r="AA1281" s="99">
        <f t="shared" si="84"/>
        <v>744362</v>
      </c>
      <c r="AB1281" s="72">
        <f>VLOOKUP(D1281,'[1]Pension Expense Details'!$D$22:$S$1407,16,FALSE)</f>
        <v>345838</v>
      </c>
      <c r="AC1281" s="72">
        <f t="shared" si="85"/>
        <v>421289</v>
      </c>
      <c r="AD1281" s="72">
        <f>VLOOKUP(D1281,'[1]Schedule of Pension Amounts LW'!$B$15:$W$1399,22,FALSE)</f>
        <v>767127</v>
      </c>
    </row>
    <row r="1282" spans="1:30" x14ac:dyDescent="0.3">
      <c r="A1282" s="104"/>
      <c r="B1282" s="33"/>
      <c r="C1282" s="33" t="str">
        <f>VLOOKUP(D1282,'[1]Employer information'!$I$3:$J$1391,2,FALSE)</f>
        <v xml:space="preserve">Public Education                                  </v>
      </c>
      <c r="D1282" s="33" t="str">
        <f>'[1]Schedule of Pension Amounts LW'!B1275</f>
        <v>1257</v>
      </c>
      <c r="E1282" s="33" t="str">
        <f>IF(ISNA(VLOOKUP(D1282,'[1]Proportionate Shares'!$D$23:$G$1400,2,FALSE)),"",VLOOKUP(D1282,'[1]Proportionate Shares'!$D$23:$G$1400,2,FALSE))</f>
        <v>180902</v>
      </c>
      <c r="F1282" s="33" t="str">
        <f>IF(ISNA(VLOOKUP(D1282,'[1]Proportionate Shares'!$D$23:$G$1400,3,FALSE)),"",VLOOKUP(D1282,'[1]Proportionate Shares'!$D$23:$G$1400,3,FALSE))</f>
        <v/>
      </c>
      <c r="G1282" s="34" t="str">
        <f>VLOOKUP(D1282,'[1]Employer information'!$A$3:$B$1390,2,FALSE)</f>
        <v>VEGA ISD</v>
      </c>
      <c r="H1282" s="36">
        <f>IF(ISNA(VLOOKUP(D1282,'[1]Proportionate Shares'!$D$23:$I$1377,6,FALSE)),0,VLOOKUP(D1282,'[1]Proportionate Shares'!$D$23:$I$1377,6,FALSE))</f>
        <v>1.8413937000000001E-5</v>
      </c>
      <c r="I1282" s="105">
        <f>VLOOKUP(D1282,'[1]Schedule of Pension Amounts LW'!$B$15:$E$1399,3,FALSE)</f>
        <v>1155814</v>
      </c>
      <c r="J1282" s="105">
        <f>-IF(ISNA(VLOOKUP(D1282,'[1]Combined Contribution Amounts'!$A$2:$K$1335,5,FALSE)),0,VLOOKUP(D1282,'[1]Combined Contribution Amounts'!$A$2:$K$1335,5,FALSE))</f>
        <v>-64451</v>
      </c>
      <c r="K1282" s="105">
        <f>-IF(ISNA(VLOOKUP(D1282,'[1]Combined Contribution Amounts'!$A$2:$K$1335,7,FALSE)),0,VLOOKUP(D1282,'[1]Combined Contribution Amounts'!$A$2:$K$1335,7,FALSE))+-IF(ISNA(VLOOKUP(D1282,'[1]Combined Contribution Amounts'!$A$2:$K$1335,8,FALSE)),0,VLOOKUP(D1282,'[1]Combined Contribution Amounts'!$A$2:$K$1335,8,FALSE))+-IF(ISNA(VLOOKUP(D1282,'[1]Combined Contribution Amounts'!$A$2:$K$1335,9,FALSE)),0,VLOOKUP(D1282,'[1]Combined Contribution Amounts'!$A$2:$K$1335,9,FALSE))</f>
        <v>0</v>
      </c>
      <c r="L1282" s="105">
        <f>VLOOKUP(D1282,'[1]Pension Expense Details'!$D$23:$S$1407,16,FALSE)</f>
        <v>66407</v>
      </c>
      <c r="M1282" s="105">
        <f>ROUND(('[1]68_InOutFlowsCurPrdAndPriorHist'!$F$28-'[1]68_InOutFlowsCurPrdAndPriorHist'!$F$31)*$H1282,0)-VLOOKUP(D1282,'[1]Pension Expense Details'!$D$23:$S$1407,12,FALSE)</f>
        <v>-15251</v>
      </c>
      <c r="N1282" s="105">
        <f>ROUND(('[1]68_InOutFlowsCurPrdAndPriorHist'!$F$29-'[1]68_InOutFlowsCurPrdAndPriorHist'!$F$32)*$H1282,0)-VLOOKUP(D1282,'[1]Pension Expense Details'!$D$23:$S$1407,13,FALSE)</f>
        <v>-115239</v>
      </c>
      <c r="O1282" s="105">
        <f>ROUND(('[1]68_InOutFlowsCurPrdAndPriorHist'!$F$30-'[1]68_InOutFlowsCurPrdAndPriorHist'!$F$33)*$H1282,0)-VLOOKUP(D1282,'[1]Pension Expense Details'!$D$23:$S$1407,14,FALSE)</f>
        <v>49833</v>
      </c>
      <c r="P1282" s="105">
        <f>ROUND((VLOOKUP(D1282,'[1]Schedule of Pension Amounts LW'!$B$15:$AC$1399,28,FALSE)-VLOOKUP(D1282,'[1]Schedule of Pension Amounts LW'!$B$15:$AC$1399,27,FALSE))*'[1]Schedule of Pension Amounts LW'!AD$4,0)+VLOOKUP(D1282,'[1]Schedule of Pension Amounts LW'!$B$15:$AH$1399,33,FALSE)-VLOOKUP(D1282,'[1]Pension Expense Details'!$D$23:$S$1407,15,FALSE)</f>
        <v>-119899</v>
      </c>
      <c r="Q1282" s="98">
        <f t="shared" si="82"/>
        <v>957214</v>
      </c>
      <c r="R1282" s="98">
        <f>ROUND('[1]68_InOutFlowsCurPrdAndPrior'!$D$32*IF(ISNA(VLOOKUP(D1282,'[1]Proportionate Shares'!$D$23:$I$1359,6,FALSE)),0,VLOOKUP(D1282,'[1]Proportionate Shares'!$D$23:$I$1359,6,FALSE)),0)</f>
        <v>4021</v>
      </c>
      <c r="S1282" s="98">
        <f>ROUND('[1]68_InOutFlowsCurPrdAndPrior'!$D$33*IF(ISNA(VLOOKUP(D1282,'[1]Proportionate Shares'!$D$23:$I$1359,6,FALSE)),0,VLOOKUP(D1282,'[1]Proportionate Shares'!$D$23:$I$1359,6,FALSE)),0)</f>
        <v>296975</v>
      </c>
      <c r="T1282" s="98">
        <f>ROUND('[1]68_InOutFlowsCurPrdAndPrior'!$D$35*IF(ISNA(VLOOKUP(D1282,'[1]Proportionate Shares'!$D$23:$I$1359,6,FALSE)),0,VLOOKUP(D1282,'[1]Proportionate Shares'!$D$23:$I$1359,6,FALSE)),0)</f>
        <v>57548</v>
      </c>
      <c r="U1282" s="98">
        <f>VLOOKUP(D1282,'[1]Schedule of Pension Amounts LW'!$B$15:$AS$1399,36,FALSE)</f>
        <v>141952</v>
      </c>
      <c r="V1282" s="99">
        <f t="shared" si="83"/>
        <v>500496</v>
      </c>
      <c r="W1282" s="98">
        <f>ROUND('[1]68_InOutFlowsCurPrdAndPrior'!$F$32*IF(ISNA(VLOOKUP(D1282,'[1]Proportionate Shares'!$D$23:$I$1359,6,FALSE)),0,VLOOKUP(D1282,'[1]Proportionate Shares'!$D$23:$I$1359,6,FALSE)),0)</f>
        <v>33236</v>
      </c>
      <c r="X1282" s="98">
        <f>ROUND('[1]68_InOutFlowsCurPrdAndPrior'!$F$33*IF(ISNA(VLOOKUP(D1282,'[1]Proportionate Shares'!$D$23:$I$1359,6,FALSE)),0,VLOOKUP(D1282,'[1]Proportionate Shares'!$D$23:$I$1359,6,FALSE)),0)</f>
        <v>122724</v>
      </c>
      <c r="Y1282" s="98">
        <f>ROUND('[1]68_InOutFlowsCurPrdAndPrior'!$F$35*IF(ISNA(VLOOKUP(D1282,'[1]Proportionate Shares'!$D$23:$I$1359,6,FALSE)),0,VLOOKUP(D1282,'[1]Proportionate Shares'!$D$23:$I$1359,6,FALSE)),0)</f>
        <v>47936</v>
      </c>
      <c r="Z1282" s="98">
        <f>-VLOOKUP(D1282,'[1]Schedule of Pension Amounts LW'!$B$15:$AS$1399,37,FALSE)</f>
        <v>84398</v>
      </c>
      <c r="AA1282" s="99">
        <f t="shared" si="84"/>
        <v>288294</v>
      </c>
      <c r="AB1282" s="72">
        <f>VLOOKUP(D1282,'[1]Pension Expense Details'!$D$22:$S$1407,16,FALSE)</f>
        <v>66407</v>
      </c>
      <c r="AC1282" s="72">
        <f t="shared" si="85"/>
        <v>134173</v>
      </c>
      <c r="AD1282" s="72">
        <f>VLOOKUP(D1282,'[1]Schedule of Pension Amounts LW'!$B$15:$W$1399,22,FALSE)</f>
        <v>200580</v>
      </c>
    </row>
    <row r="1283" spans="1:30" x14ac:dyDescent="0.3">
      <c r="A1283" s="104"/>
      <c r="B1283" s="33"/>
      <c r="C1283" s="33" t="str">
        <f>VLOOKUP(D1283,'[1]Employer information'!$I$3:$J$1391,2,FALSE)</f>
        <v xml:space="preserve">Public Education                                  </v>
      </c>
      <c r="D1283" s="33" t="str">
        <f>'[1]Schedule of Pension Amounts LW'!B1276</f>
        <v>1259</v>
      </c>
      <c r="E1283" s="33" t="str">
        <f>IF(ISNA(VLOOKUP(D1283,'[1]Proportionate Shares'!$D$23:$G$1400,2,FALSE)),"",VLOOKUP(D1283,'[1]Proportionate Shares'!$D$23:$G$1400,2,FALSE))</f>
        <v>126908</v>
      </c>
      <c r="F1283" s="33" t="str">
        <f>IF(ISNA(VLOOKUP(D1283,'[1]Proportionate Shares'!$D$23:$G$1400,3,FALSE)),"",VLOOKUP(D1283,'[1]Proportionate Shares'!$D$23:$G$1400,3,FALSE))</f>
        <v/>
      </c>
      <c r="G1283" s="34" t="str">
        <f>VLOOKUP(D1283,'[1]Employer information'!$A$3:$B$1390,2,FALSE)</f>
        <v>VENUS ISD</v>
      </c>
      <c r="H1283" s="36">
        <f>IF(ISNA(VLOOKUP(D1283,'[1]Proportionate Shares'!$D$23:$I$1377,6,FALSE)),0,VLOOKUP(D1283,'[1]Proportionate Shares'!$D$23:$I$1377,6,FALSE))</f>
        <v>1.090971E-4</v>
      </c>
      <c r="I1283" s="105">
        <f>VLOOKUP(D1283,'[1]Schedule of Pension Amounts LW'!$B$15:$E$1399,3,FALSE)</f>
        <v>5820328</v>
      </c>
      <c r="J1283" s="105">
        <f>-IF(ISNA(VLOOKUP(D1283,'[1]Combined Contribution Amounts'!$A$2:$K$1335,5,FALSE)),0,VLOOKUP(D1283,'[1]Combined Contribution Amounts'!$A$2:$K$1335,5,FALSE))</f>
        <v>-381853</v>
      </c>
      <c r="K1283" s="105">
        <f>-IF(ISNA(VLOOKUP(D1283,'[1]Combined Contribution Amounts'!$A$2:$K$1335,7,FALSE)),0,VLOOKUP(D1283,'[1]Combined Contribution Amounts'!$A$2:$K$1335,7,FALSE))+-IF(ISNA(VLOOKUP(D1283,'[1]Combined Contribution Amounts'!$A$2:$K$1335,8,FALSE)),0,VLOOKUP(D1283,'[1]Combined Contribution Amounts'!$A$2:$K$1335,8,FALSE))+-IF(ISNA(VLOOKUP(D1283,'[1]Combined Contribution Amounts'!$A$2:$K$1335,9,FALSE)),0,VLOOKUP(D1283,'[1]Combined Contribution Amounts'!$A$2:$K$1335,9,FALSE))</f>
        <v>0</v>
      </c>
      <c r="L1283" s="105">
        <f>VLOOKUP(D1283,'[1]Pension Expense Details'!$D$23:$S$1407,16,FALSE)</f>
        <v>554939</v>
      </c>
      <c r="M1283" s="105">
        <f>ROUND(('[1]68_InOutFlowsCurPrdAndPriorHist'!$F$28-'[1]68_InOutFlowsCurPrdAndPriorHist'!$F$31)*$H1283,0)-VLOOKUP(D1283,'[1]Pension Expense Details'!$D$23:$S$1407,12,FALSE)</f>
        <v>-90358</v>
      </c>
      <c r="N1283" s="105">
        <f>ROUND(('[1]68_InOutFlowsCurPrdAndPriorHist'!$F$29-'[1]68_InOutFlowsCurPrdAndPriorHist'!$F$32)*$H1283,0)-VLOOKUP(D1283,'[1]Pension Expense Details'!$D$23:$S$1407,13,FALSE)</f>
        <v>-682752</v>
      </c>
      <c r="O1283" s="105">
        <f>ROUND(('[1]68_InOutFlowsCurPrdAndPriorHist'!$F$30-'[1]68_InOutFlowsCurPrdAndPriorHist'!$F$33)*$H1283,0)-VLOOKUP(D1283,'[1]Pension Expense Details'!$D$23:$S$1407,14,FALSE)</f>
        <v>295243</v>
      </c>
      <c r="P1283" s="105">
        <f>ROUND((VLOOKUP(D1283,'[1]Schedule of Pension Amounts LW'!$B$15:$AC$1399,28,FALSE)-VLOOKUP(D1283,'[1]Schedule of Pension Amounts LW'!$B$15:$AC$1399,27,FALSE))*'[1]Schedule of Pension Amounts LW'!AD$4,0)+VLOOKUP(D1283,'[1]Schedule of Pension Amounts LW'!$B$15:$AH$1399,33,FALSE)-VLOOKUP(D1283,'[1]Pension Expense Details'!$D$23:$S$1407,15,FALSE)</f>
        <v>155661</v>
      </c>
      <c r="Q1283" s="98">
        <f t="shared" si="82"/>
        <v>5671208</v>
      </c>
      <c r="R1283" s="98">
        <f>ROUND('[1]68_InOutFlowsCurPrdAndPrior'!$D$32*IF(ISNA(VLOOKUP(D1283,'[1]Proportionate Shares'!$D$23:$I$1359,6,FALSE)),0,VLOOKUP(D1283,'[1]Proportionate Shares'!$D$23:$I$1359,6,FALSE)),0)</f>
        <v>23824</v>
      </c>
      <c r="S1283" s="98">
        <f>ROUND('[1]68_InOutFlowsCurPrdAndPrior'!$D$33*IF(ISNA(VLOOKUP(D1283,'[1]Proportionate Shares'!$D$23:$I$1359,6,FALSE)),0,VLOOKUP(D1283,'[1]Proportionate Shares'!$D$23:$I$1359,6,FALSE)),0)</f>
        <v>1759487</v>
      </c>
      <c r="T1283" s="98">
        <f>ROUND('[1]68_InOutFlowsCurPrdAndPrior'!$D$35*IF(ISNA(VLOOKUP(D1283,'[1]Proportionate Shares'!$D$23:$I$1359,6,FALSE)),0,VLOOKUP(D1283,'[1]Proportionate Shares'!$D$23:$I$1359,6,FALSE)),0)</f>
        <v>340955</v>
      </c>
      <c r="U1283" s="98">
        <f>VLOOKUP(D1283,'[1]Schedule of Pension Amounts LW'!$B$15:$AS$1399,36,FALSE)</f>
        <v>567833</v>
      </c>
      <c r="V1283" s="99">
        <f t="shared" si="83"/>
        <v>2692099</v>
      </c>
      <c r="W1283" s="98">
        <f>ROUND('[1]68_InOutFlowsCurPrdAndPrior'!$F$32*IF(ISNA(VLOOKUP(D1283,'[1]Proportionate Shares'!$D$23:$I$1359,6,FALSE)),0,VLOOKUP(D1283,'[1]Proportionate Shares'!$D$23:$I$1359,6,FALSE)),0)</f>
        <v>196913</v>
      </c>
      <c r="X1283" s="98">
        <f>ROUND('[1]68_InOutFlowsCurPrdAndPrior'!$F$33*IF(ISNA(VLOOKUP(D1283,'[1]Proportionate Shares'!$D$23:$I$1359,6,FALSE)),0,VLOOKUP(D1283,'[1]Proportionate Shares'!$D$23:$I$1359,6,FALSE)),0)</f>
        <v>727103</v>
      </c>
      <c r="Y1283" s="98">
        <f>ROUND('[1]68_InOutFlowsCurPrdAndPrior'!$F$35*IF(ISNA(VLOOKUP(D1283,'[1]Proportionate Shares'!$D$23:$I$1359,6,FALSE)),0,VLOOKUP(D1283,'[1]Proportionate Shares'!$D$23:$I$1359,6,FALSE)),0)</f>
        <v>284009</v>
      </c>
      <c r="Z1283" s="98">
        <f>-VLOOKUP(D1283,'[1]Schedule of Pension Amounts LW'!$B$15:$AS$1399,37,FALSE)</f>
        <v>12826</v>
      </c>
      <c r="AA1283" s="99">
        <f t="shared" si="84"/>
        <v>1220851</v>
      </c>
      <c r="AB1283" s="72">
        <f>VLOOKUP(D1283,'[1]Pension Expense Details'!$D$22:$S$1407,16,FALSE)</f>
        <v>554939</v>
      </c>
      <c r="AC1283" s="72">
        <f t="shared" si="85"/>
        <v>632695</v>
      </c>
      <c r="AD1283" s="72">
        <f>VLOOKUP(D1283,'[1]Schedule of Pension Amounts LW'!$B$15:$W$1399,22,FALSE)</f>
        <v>1187634</v>
      </c>
    </row>
    <row r="1284" spans="1:30" x14ac:dyDescent="0.3">
      <c r="A1284" s="104"/>
      <c r="B1284" s="33"/>
      <c r="C1284" s="33" t="str">
        <f>VLOOKUP(D1284,'[1]Employer information'!$I$3:$J$1391,2,FALSE)</f>
        <v xml:space="preserve">Public Education                                  </v>
      </c>
      <c r="D1284" s="33" t="str">
        <f>'[1]Schedule of Pension Amounts LW'!B1277</f>
        <v>1905</v>
      </c>
      <c r="E1284" s="33" t="str">
        <f>IF(ISNA(VLOOKUP(D1284,'[1]Proportionate Shares'!$D$23:$G$1400,2,FALSE)),"",VLOOKUP(D1284,'[1]Proportionate Shares'!$D$23:$G$1400,2,FALSE))</f>
        <v>226908</v>
      </c>
      <c r="F1284" s="33" t="str">
        <f>IF(ISNA(VLOOKUP(D1284,'[1]Proportionate Shares'!$D$23:$G$1400,3,FALSE)),"",VLOOKUP(D1284,'[1]Proportionate Shares'!$D$23:$G$1400,3,FALSE))</f>
        <v/>
      </c>
      <c r="G1284" s="34" t="str">
        <f>VLOOKUP(D1284,'[1]Employer information'!$A$3:$B$1390,2,FALSE)</f>
        <v>VERIBEST ISD</v>
      </c>
      <c r="H1284" s="36">
        <f>IF(ISNA(VLOOKUP(D1284,'[1]Proportionate Shares'!$D$23:$I$1377,6,FALSE)),0,VLOOKUP(D1284,'[1]Proportionate Shares'!$D$23:$I$1377,6,FALSE))</f>
        <v>1.6204013000000002E-5</v>
      </c>
      <c r="I1284" s="105">
        <f>VLOOKUP(D1284,'[1]Schedule of Pension Amounts LW'!$B$15:$E$1399,3,FALSE)</f>
        <v>834391</v>
      </c>
      <c r="J1284" s="105">
        <f>-IF(ISNA(VLOOKUP(D1284,'[1]Combined Contribution Amounts'!$A$2:$K$1335,5,FALSE)),0,VLOOKUP(D1284,'[1]Combined Contribution Amounts'!$A$2:$K$1335,5,FALSE))</f>
        <v>-56716</v>
      </c>
      <c r="K1284" s="105">
        <f>-IF(ISNA(VLOOKUP(D1284,'[1]Combined Contribution Amounts'!$A$2:$K$1335,7,FALSE)),0,VLOOKUP(D1284,'[1]Combined Contribution Amounts'!$A$2:$K$1335,7,FALSE))+-IF(ISNA(VLOOKUP(D1284,'[1]Combined Contribution Amounts'!$A$2:$K$1335,8,FALSE)),0,VLOOKUP(D1284,'[1]Combined Contribution Amounts'!$A$2:$K$1335,8,FALSE))+-IF(ISNA(VLOOKUP(D1284,'[1]Combined Contribution Amounts'!$A$2:$K$1335,9,FALSE)),0,VLOOKUP(D1284,'[1]Combined Contribution Amounts'!$A$2:$K$1335,9,FALSE))</f>
        <v>0</v>
      </c>
      <c r="L1284" s="105">
        <f>VLOOKUP(D1284,'[1]Pension Expense Details'!$D$23:$S$1407,16,FALSE)</f>
        <v>87154</v>
      </c>
      <c r="M1284" s="105">
        <f>ROUND(('[1]68_InOutFlowsCurPrdAndPriorHist'!$F$28-'[1]68_InOutFlowsCurPrdAndPriorHist'!$F$31)*$H1284,0)-VLOOKUP(D1284,'[1]Pension Expense Details'!$D$23:$S$1407,12,FALSE)</f>
        <v>-13421</v>
      </c>
      <c r="N1284" s="105">
        <f>ROUND(('[1]68_InOutFlowsCurPrdAndPriorHist'!$F$29-'[1]68_InOutFlowsCurPrdAndPriorHist'!$F$32)*$H1284,0)-VLOOKUP(D1284,'[1]Pension Expense Details'!$D$23:$S$1407,13,FALSE)</f>
        <v>-101408</v>
      </c>
      <c r="O1284" s="105">
        <f>ROUND(('[1]68_InOutFlowsCurPrdAndPriorHist'!$F$30-'[1]68_InOutFlowsCurPrdAndPriorHist'!$F$33)*$H1284,0)-VLOOKUP(D1284,'[1]Pension Expense Details'!$D$23:$S$1407,14,FALSE)</f>
        <v>43852</v>
      </c>
      <c r="P1284" s="105">
        <f>ROUND((VLOOKUP(D1284,'[1]Schedule of Pension Amounts LW'!$B$15:$AC$1399,28,FALSE)-VLOOKUP(D1284,'[1]Schedule of Pension Amounts LW'!$B$15:$AC$1399,27,FALSE))*'[1]Schedule of Pension Amounts LW'!AD$4,0)+VLOOKUP(D1284,'[1]Schedule of Pension Amounts LW'!$B$15:$AH$1399,33,FALSE)-VLOOKUP(D1284,'[1]Pension Expense Details'!$D$23:$S$1407,15,FALSE)</f>
        <v>48483</v>
      </c>
      <c r="Q1284" s="98">
        <f t="shared" si="82"/>
        <v>842335</v>
      </c>
      <c r="R1284" s="98">
        <f>ROUND('[1]68_InOutFlowsCurPrdAndPrior'!$D$32*IF(ISNA(VLOOKUP(D1284,'[1]Proportionate Shares'!$D$23:$I$1359,6,FALSE)),0,VLOOKUP(D1284,'[1]Proportionate Shares'!$D$23:$I$1359,6,FALSE)),0)</f>
        <v>3539</v>
      </c>
      <c r="S1284" s="98">
        <f>ROUND('[1]68_InOutFlowsCurPrdAndPrior'!$D$33*IF(ISNA(VLOOKUP(D1284,'[1]Proportionate Shares'!$D$23:$I$1359,6,FALSE)),0,VLOOKUP(D1284,'[1]Proportionate Shares'!$D$23:$I$1359,6,FALSE)),0)</f>
        <v>261334</v>
      </c>
      <c r="T1284" s="98">
        <f>ROUND('[1]68_InOutFlowsCurPrdAndPrior'!$D$35*IF(ISNA(VLOOKUP(D1284,'[1]Proportionate Shares'!$D$23:$I$1359,6,FALSE)),0,VLOOKUP(D1284,'[1]Proportionate Shares'!$D$23:$I$1359,6,FALSE)),0)</f>
        <v>50641</v>
      </c>
      <c r="U1284" s="98">
        <f>VLOOKUP(D1284,'[1]Schedule of Pension Amounts LW'!$B$15:$AS$1399,36,FALSE)</f>
        <v>176595</v>
      </c>
      <c r="V1284" s="99">
        <f t="shared" si="83"/>
        <v>492109</v>
      </c>
      <c r="W1284" s="98">
        <f>ROUND('[1]68_InOutFlowsCurPrdAndPrior'!$F$32*IF(ISNA(VLOOKUP(D1284,'[1]Proportionate Shares'!$D$23:$I$1359,6,FALSE)),0,VLOOKUP(D1284,'[1]Proportionate Shares'!$D$23:$I$1359,6,FALSE)),0)</f>
        <v>29247</v>
      </c>
      <c r="X1284" s="98">
        <f>ROUND('[1]68_InOutFlowsCurPrdAndPrior'!$F$33*IF(ISNA(VLOOKUP(D1284,'[1]Proportionate Shares'!$D$23:$I$1359,6,FALSE)),0,VLOOKUP(D1284,'[1]Proportionate Shares'!$D$23:$I$1359,6,FALSE)),0)</f>
        <v>107995</v>
      </c>
      <c r="Y1284" s="98">
        <f>ROUND('[1]68_InOutFlowsCurPrdAndPrior'!$F$35*IF(ISNA(VLOOKUP(D1284,'[1]Proportionate Shares'!$D$23:$I$1359,6,FALSE)),0,VLOOKUP(D1284,'[1]Proportionate Shares'!$D$23:$I$1359,6,FALSE)),0)</f>
        <v>42183</v>
      </c>
      <c r="Z1284" s="98">
        <f>-VLOOKUP(D1284,'[1]Schedule of Pension Amounts LW'!$B$15:$AS$1399,37,FALSE)</f>
        <v>9830</v>
      </c>
      <c r="AA1284" s="99">
        <f t="shared" si="84"/>
        <v>189255</v>
      </c>
      <c r="AB1284" s="72">
        <f>VLOOKUP(D1284,'[1]Pension Expense Details'!$D$22:$S$1407,16,FALSE)</f>
        <v>87154</v>
      </c>
      <c r="AC1284" s="72">
        <f t="shared" si="85"/>
        <v>116911</v>
      </c>
      <c r="AD1284" s="72">
        <f>VLOOKUP(D1284,'[1]Schedule of Pension Amounts LW'!$B$15:$W$1399,22,FALSE)</f>
        <v>204065</v>
      </c>
    </row>
    <row r="1285" spans="1:30" x14ac:dyDescent="0.3">
      <c r="A1285" s="104"/>
      <c r="B1285" s="33"/>
      <c r="C1285" s="33" t="str">
        <f>VLOOKUP(D1285,'[1]Employer information'!$I$3:$J$1391,2,FALSE)</f>
        <v xml:space="preserve">Public Education                                  </v>
      </c>
      <c r="D1285" s="33" t="str">
        <f>'[1]Schedule of Pension Amounts LW'!B1278</f>
        <v>1260</v>
      </c>
      <c r="E1285" s="33" t="str">
        <f>IF(ISNA(VLOOKUP(D1285,'[1]Proportionate Shares'!$D$23:$G$1400,2,FALSE)),"",VLOOKUP(D1285,'[1]Proportionate Shares'!$D$23:$G$1400,2,FALSE))</f>
        <v>244903</v>
      </c>
      <c r="F1285" s="33" t="str">
        <f>IF(ISNA(VLOOKUP(D1285,'[1]Proportionate Shares'!$D$23:$G$1400,3,FALSE)),"",VLOOKUP(D1285,'[1]Proportionate Shares'!$D$23:$G$1400,3,FALSE))</f>
        <v/>
      </c>
      <c r="G1285" s="34" t="str">
        <f>VLOOKUP(D1285,'[1]Employer information'!$A$3:$B$1390,2,FALSE)</f>
        <v>VERNON CONS ISD</v>
      </c>
      <c r="H1285" s="36">
        <f>IF(ISNA(VLOOKUP(D1285,'[1]Proportionate Shares'!$D$23:$I$1377,6,FALSE)),0,VLOOKUP(D1285,'[1]Proportionate Shares'!$D$23:$I$1377,6,FALSE))</f>
        <v>9.1777982000000005E-5</v>
      </c>
      <c r="I1285" s="105">
        <f>VLOOKUP(D1285,'[1]Schedule of Pension Amounts LW'!$B$15:$E$1399,3,FALSE)</f>
        <v>5246253</v>
      </c>
      <c r="J1285" s="105">
        <f>-IF(ISNA(VLOOKUP(D1285,'[1]Combined Contribution Amounts'!$A$2:$K$1335,5,FALSE)),0,VLOOKUP(D1285,'[1]Combined Contribution Amounts'!$A$2:$K$1335,5,FALSE))</f>
        <v>-321234</v>
      </c>
      <c r="K1285" s="105">
        <f>-IF(ISNA(VLOOKUP(D1285,'[1]Combined Contribution Amounts'!$A$2:$K$1335,7,FALSE)),0,VLOOKUP(D1285,'[1]Combined Contribution Amounts'!$A$2:$K$1335,7,FALSE))+-IF(ISNA(VLOOKUP(D1285,'[1]Combined Contribution Amounts'!$A$2:$K$1335,8,FALSE)),0,VLOOKUP(D1285,'[1]Combined Contribution Amounts'!$A$2:$K$1335,8,FALSE))+-IF(ISNA(VLOOKUP(D1285,'[1]Combined Contribution Amounts'!$A$2:$K$1335,9,FALSE)),0,VLOOKUP(D1285,'[1]Combined Contribution Amounts'!$A$2:$K$1335,9,FALSE))</f>
        <v>0</v>
      </c>
      <c r="L1285" s="105">
        <f>VLOOKUP(D1285,'[1]Pension Expense Details'!$D$23:$S$1407,16,FALSE)</f>
        <v>411846</v>
      </c>
      <c r="M1285" s="105">
        <f>ROUND(('[1]68_InOutFlowsCurPrdAndPriorHist'!$F$28-'[1]68_InOutFlowsCurPrdAndPriorHist'!$F$31)*$H1285,0)-VLOOKUP(D1285,'[1]Pension Expense Details'!$D$23:$S$1407,12,FALSE)</f>
        <v>-76014</v>
      </c>
      <c r="N1285" s="105">
        <f>ROUND(('[1]68_InOutFlowsCurPrdAndPriorHist'!$F$29-'[1]68_InOutFlowsCurPrdAndPriorHist'!$F$32)*$H1285,0)-VLOOKUP(D1285,'[1]Pension Expense Details'!$D$23:$S$1407,13,FALSE)</f>
        <v>-574365</v>
      </c>
      <c r="O1285" s="105">
        <f>ROUND(('[1]68_InOutFlowsCurPrdAndPriorHist'!$F$30-'[1]68_InOutFlowsCurPrdAndPriorHist'!$F$33)*$H1285,0)-VLOOKUP(D1285,'[1]Pension Expense Details'!$D$23:$S$1407,14,FALSE)</f>
        <v>248374</v>
      </c>
      <c r="P1285" s="105">
        <f>ROUND((VLOOKUP(D1285,'[1]Schedule of Pension Amounts LW'!$B$15:$AC$1399,28,FALSE)-VLOOKUP(D1285,'[1]Schedule of Pension Amounts LW'!$B$15:$AC$1399,27,FALSE))*'[1]Schedule of Pension Amounts LW'!AD$4,0)+VLOOKUP(D1285,'[1]Schedule of Pension Amounts LW'!$B$15:$AH$1399,33,FALSE)-VLOOKUP(D1285,'[1]Pension Expense Details'!$D$23:$S$1407,15,FALSE)</f>
        <v>-163954</v>
      </c>
      <c r="Q1285" s="98">
        <f t="shared" si="82"/>
        <v>4770906</v>
      </c>
      <c r="R1285" s="98">
        <f>ROUND('[1]68_InOutFlowsCurPrdAndPrior'!$D$32*IF(ISNA(VLOOKUP(D1285,'[1]Proportionate Shares'!$D$23:$I$1359,6,FALSE)),0,VLOOKUP(D1285,'[1]Proportionate Shares'!$D$23:$I$1359,6,FALSE)),0)</f>
        <v>20042</v>
      </c>
      <c r="S1285" s="98">
        <f>ROUND('[1]68_InOutFlowsCurPrdAndPrior'!$D$33*IF(ISNA(VLOOKUP(D1285,'[1]Proportionate Shares'!$D$23:$I$1359,6,FALSE)),0,VLOOKUP(D1285,'[1]Proportionate Shares'!$D$23:$I$1359,6,FALSE)),0)</f>
        <v>1480169</v>
      </c>
      <c r="T1285" s="98">
        <f>ROUND('[1]68_InOutFlowsCurPrdAndPrior'!$D$35*IF(ISNA(VLOOKUP(D1285,'[1]Proportionate Shares'!$D$23:$I$1359,6,FALSE)),0,VLOOKUP(D1285,'[1]Proportionate Shares'!$D$23:$I$1359,6,FALSE)),0)</f>
        <v>286828</v>
      </c>
      <c r="U1285" s="98">
        <f>VLOOKUP(D1285,'[1]Schedule of Pension Amounts LW'!$B$15:$AS$1399,36,FALSE)</f>
        <v>364601</v>
      </c>
      <c r="V1285" s="99">
        <f t="shared" si="83"/>
        <v>2151640</v>
      </c>
      <c r="W1285" s="98">
        <f>ROUND('[1]68_InOutFlowsCurPrdAndPrior'!$F$32*IF(ISNA(VLOOKUP(D1285,'[1]Proportionate Shares'!$D$23:$I$1359,6,FALSE)),0,VLOOKUP(D1285,'[1]Proportionate Shares'!$D$23:$I$1359,6,FALSE)),0)</f>
        <v>165653</v>
      </c>
      <c r="X1285" s="98">
        <f>ROUND('[1]68_InOutFlowsCurPrdAndPrior'!$F$33*IF(ISNA(VLOOKUP(D1285,'[1]Proportionate Shares'!$D$23:$I$1359,6,FALSE)),0,VLOOKUP(D1285,'[1]Proportionate Shares'!$D$23:$I$1359,6,FALSE)),0)</f>
        <v>611676</v>
      </c>
      <c r="Y1285" s="98">
        <f>ROUND('[1]68_InOutFlowsCurPrdAndPrior'!$F$35*IF(ISNA(VLOOKUP(D1285,'[1]Proportionate Shares'!$D$23:$I$1359,6,FALSE)),0,VLOOKUP(D1285,'[1]Proportionate Shares'!$D$23:$I$1359,6,FALSE)),0)</f>
        <v>238923</v>
      </c>
      <c r="Z1285" s="98">
        <f>-VLOOKUP(D1285,'[1]Schedule of Pension Amounts LW'!$B$15:$AS$1399,37,FALSE)</f>
        <v>329890</v>
      </c>
      <c r="AA1285" s="99">
        <f t="shared" si="84"/>
        <v>1346142</v>
      </c>
      <c r="AB1285" s="72">
        <f>VLOOKUP(D1285,'[1]Pension Expense Details'!$D$22:$S$1407,16,FALSE)</f>
        <v>411846</v>
      </c>
      <c r="AC1285" s="72">
        <f t="shared" si="85"/>
        <v>542117</v>
      </c>
      <c r="AD1285" s="72">
        <f>VLOOKUP(D1285,'[1]Schedule of Pension Amounts LW'!$B$15:$W$1399,22,FALSE)</f>
        <v>953963</v>
      </c>
    </row>
    <row r="1286" spans="1:30" x14ac:dyDescent="0.3">
      <c r="A1286" s="104"/>
      <c r="B1286" s="33"/>
      <c r="C1286" s="33" t="str">
        <f>VLOOKUP(D1286,'[1]Employer information'!$I$3:$J$1391,2,FALSE)</f>
        <v xml:space="preserve">Public Education                                  </v>
      </c>
      <c r="D1286" s="33" t="str">
        <f>'[1]Schedule of Pension Amounts LW'!B1279</f>
        <v>1262</v>
      </c>
      <c r="E1286" s="33" t="str">
        <f>IF(ISNA(VLOOKUP(D1286,'[1]Proportionate Shares'!$D$23:$G$1400,2,FALSE)),"",VLOOKUP(D1286,'[1]Proportionate Shares'!$D$23:$G$1400,2,FALSE))</f>
        <v>235902</v>
      </c>
      <c r="F1286" s="33" t="str">
        <f>IF(ISNA(VLOOKUP(D1286,'[1]Proportionate Shares'!$D$23:$G$1400,3,FALSE)),"",VLOOKUP(D1286,'[1]Proportionate Shares'!$D$23:$G$1400,3,FALSE))</f>
        <v/>
      </c>
      <c r="G1286" s="34" t="str">
        <f>VLOOKUP(D1286,'[1]Employer information'!$A$3:$B$1390,2,FALSE)</f>
        <v>VICTORIA ISD</v>
      </c>
      <c r="H1286" s="36">
        <f>IF(ISNA(VLOOKUP(D1286,'[1]Proportionate Shares'!$D$23:$I$1377,6,FALSE)),0,VLOOKUP(D1286,'[1]Proportionate Shares'!$D$23:$I$1377,6,FALSE))</f>
        <v>7.3563495399999997E-4</v>
      </c>
      <c r="I1286" s="105">
        <f>VLOOKUP(D1286,'[1]Schedule of Pension Amounts LW'!$B$15:$E$1399,3,FALSE)</f>
        <v>44851640</v>
      </c>
      <c r="J1286" s="105">
        <f>-IF(ISNA(VLOOKUP(D1286,'[1]Combined Contribution Amounts'!$A$2:$K$1335,5,FALSE)),0,VLOOKUP(D1286,'[1]Combined Contribution Amounts'!$A$2:$K$1335,5,FALSE))</f>
        <v>-2574811</v>
      </c>
      <c r="K1286" s="105">
        <f>-IF(ISNA(VLOOKUP(D1286,'[1]Combined Contribution Amounts'!$A$2:$K$1335,7,FALSE)),0,VLOOKUP(D1286,'[1]Combined Contribution Amounts'!$A$2:$K$1335,7,FALSE))+-IF(ISNA(VLOOKUP(D1286,'[1]Combined Contribution Amounts'!$A$2:$K$1335,8,FALSE)),0,VLOOKUP(D1286,'[1]Combined Contribution Amounts'!$A$2:$K$1335,8,FALSE))+-IF(ISNA(VLOOKUP(D1286,'[1]Combined Contribution Amounts'!$A$2:$K$1335,9,FALSE)),0,VLOOKUP(D1286,'[1]Combined Contribution Amounts'!$A$2:$K$1335,9,FALSE))</f>
        <v>0</v>
      </c>
      <c r="L1286" s="105">
        <f>VLOOKUP(D1286,'[1]Pension Expense Details'!$D$23:$S$1407,16,FALSE)</f>
        <v>2860868</v>
      </c>
      <c r="M1286" s="105">
        <f>ROUND(('[1]68_InOutFlowsCurPrdAndPriorHist'!$F$28-'[1]68_InOutFlowsCurPrdAndPriorHist'!$F$31)*$H1286,0)-VLOOKUP(D1286,'[1]Pension Expense Details'!$D$23:$S$1407,12,FALSE)</f>
        <v>-609281</v>
      </c>
      <c r="N1286" s="105">
        <f>ROUND(('[1]68_InOutFlowsCurPrdAndPriorHist'!$F$29-'[1]68_InOutFlowsCurPrdAndPriorHist'!$F$32)*$H1286,0)-VLOOKUP(D1286,'[1]Pension Expense Details'!$D$23:$S$1407,13,FALSE)</f>
        <v>-4603753</v>
      </c>
      <c r="O1286" s="105">
        <f>ROUND(('[1]68_InOutFlowsCurPrdAndPriorHist'!$F$30-'[1]68_InOutFlowsCurPrdAndPriorHist'!$F$33)*$H1286,0)-VLOOKUP(D1286,'[1]Pension Expense Details'!$D$23:$S$1407,14,FALSE)</f>
        <v>1990806</v>
      </c>
      <c r="P1286" s="105">
        <f>ROUND((VLOOKUP(D1286,'[1]Schedule of Pension Amounts LW'!$B$15:$AC$1399,28,FALSE)-VLOOKUP(D1286,'[1]Schedule of Pension Amounts LW'!$B$15:$AC$1399,27,FALSE))*'[1]Schedule of Pension Amounts LW'!AD$4,0)+VLOOKUP(D1286,'[1]Schedule of Pension Amounts LW'!$B$15:$AH$1399,33,FALSE)-VLOOKUP(D1286,'[1]Pension Expense Details'!$D$23:$S$1407,15,FALSE)</f>
        <v>-3674864</v>
      </c>
      <c r="Q1286" s="98">
        <f t="shared" si="82"/>
        <v>38240605</v>
      </c>
      <c r="R1286" s="98">
        <f>ROUND('[1]68_InOutFlowsCurPrdAndPrior'!$D$32*IF(ISNA(VLOOKUP(D1286,'[1]Proportionate Shares'!$D$23:$I$1359,6,FALSE)),0,VLOOKUP(D1286,'[1]Proportionate Shares'!$D$23:$I$1359,6,FALSE)),0)</f>
        <v>160645</v>
      </c>
      <c r="S1286" s="98">
        <f>ROUND('[1]68_InOutFlowsCurPrdAndPrior'!$D$33*IF(ISNA(VLOOKUP(D1286,'[1]Proportionate Shares'!$D$23:$I$1359,6,FALSE)),0,VLOOKUP(D1286,'[1]Proportionate Shares'!$D$23:$I$1359,6,FALSE)),0)</f>
        <v>11864114</v>
      </c>
      <c r="T1286" s="98">
        <f>ROUND('[1]68_InOutFlowsCurPrdAndPrior'!$D$35*IF(ISNA(VLOOKUP(D1286,'[1]Proportionate Shares'!$D$23:$I$1359,6,FALSE)),0,VLOOKUP(D1286,'[1]Proportionate Shares'!$D$23:$I$1359,6,FALSE)),0)</f>
        <v>2299037</v>
      </c>
      <c r="U1286" s="98">
        <f>VLOOKUP(D1286,'[1]Schedule of Pension Amounts LW'!$B$15:$AS$1399,36,FALSE)</f>
        <v>3059387</v>
      </c>
      <c r="V1286" s="99">
        <f t="shared" si="83"/>
        <v>17383183</v>
      </c>
      <c r="W1286" s="98">
        <f>ROUND('[1]68_InOutFlowsCurPrdAndPrior'!$F$32*IF(ISNA(VLOOKUP(D1286,'[1]Proportionate Shares'!$D$23:$I$1359,6,FALSE)),0,VLOOKUP(D1286,'[1]Proportionate Shares'!$D$23:$I$1359,6,FALSE)),0)</f>
        <v>1327774</v>
      </c>
      <c r="X1286" s="98">
        <f>ROUND('[1]68_InOutFlowsCurPrdAndPrior'!$F$33*IF(ISNA(VLOOKUP(D1286,'[1]Proportionate Shares'!$D$23:$I$1359,6,FALSE)),0,VLOOKUP(D1286,'[1]Proportionate Shares'!$D$23:$I$1359,6,FALSE)),0)</f>
        <v>4902813</v>
      </c>
      <c r="Y1286" s="98">
        <f>ROUND('[1]68_InOutFlowsCurPrdAndPrior'!$F$35*IF(ISNA(VLOOKUP(D1286,'[1]Proportionate Shares'!$D$23:$I$1359,6,FALSE)),0,VLOOKUP(D1286,'[1]Proportionate Shares'!$D$23:$I$1359,6,FALSE)),0)</f>
        <v>1915057</v>
      </c>
      <c r="Z1286" s="98">
        <f>-VLOOKUP(D1286,'[1]Schedule of Pension Amounts LW'!$B$15:$AS$1399,37,FALSE)</f>
        <v>2946691</v>
      </c>
      <c r="AA1286" s="99">
        <f t="shared" si="84"/>
        <v>11092335</v>
      </c>
      <c r="AB1286" s="72">
        <f>VLOOKUP(D1286,'[1]Pension Expense Details'!$D$22:$S$1407,16,FALSE)</f>
        <v>2860868</v>
      </c>
      <c r="AC1286" s="72">
        <f t="shared" si="85"/>
        <v>4714324</v>
      </c>
      <c r="AD1286" s="72">
        <f>VLOOKUP(D1286,'[1]Schedule of Pension Amounts LW'!$B$15:$W$1399,22,FALSE)</f>
        <v>7575192</v>
      </c>
    </row>
    <row r="1287" spans="1:30" x14ac:dyDescent="0.3">
      <c r="A1287" s="104"/>
      <c r="B1287" s="33"/>
      <c r="C1287" s="33" t="str">
        <f>VLOOKUP(D1287,'[1]Employer information'!$I$3:$J$1391,2,FALSE)</f>
        <v xml:space="preserve">Public Education                                  </v>
      </c>
      <c r="D1287" s="33" t="str">
        <f>'[1]Schedule of Pension Amounts LW'!B1280</f>
        <v>1339</v>
      </c>
      <c r="E1287" s="33" t="str">
        <f>IF(ISNA(VLOOKUP(D1287,'[1]Proportionate Shares'!$D$23:$G$1400,2,FALSE)),"",VLOOKUP(D1287,'[1]Proportionate Shares'!$D$23:$G$1400,2,FALSE))</f>
        <v>181907</v>
      </c>
      <c r="F1287" s="33" t="str">
        <f>IF(ISNA(VLOOKUP(D1287,'[1]Proportionate Shares'!$D$23:$G$1400,3,FALSE)),"",VLOOKUP(D1287,'[1]Proportionate Shares'!$D$23:$G$1400,3,FALSE))</f>
        <v/>
      </c>
      <c r="G1287" s="34" t="str">
        <f>VLOOKUP(D1287,'[1]Employer information'!$A$3:$B$1390,2,FALSE)</f>
        <v>VIDOR ISD</v>
      </c>
      <c r="H1287" s="36">
        <f>IF(ISNA(VLOOKUP(D1287,'[1]Proportionate Shares'!$D$23:$I$1377,6,FALSE)),0,VLOOKUP(D1287,'[1]Proportionate Shares'!$D$23:$I$1377,6,FALSE))</f>
        <v>2.2564480099999999E-4</v>
      </c>
      <c r="I1287" s="105">
        <f>VLOOKUP(D1287,'[1]Schedule of Pension Amounts LW'!$B$15:$E$1399,3,FALSE)</f>
        <v>12578817</v>
      </c>
      <c r="J1287" s="105">
        <f>-IF(ISNA(VLOOKUP(D1287,'[1]Combined Contribution Amounts'!$A$2:$K$1335,5,FALSE)),0,VLOOKUP(D1287,'[1]Combined Contribution Amounts'!$A$2:$K$1335,5,FALSE))</f>
        <v>-789784</v>
      </c>
      <c r="K1287" s="105">
        <f>-IF(ISNA(VLOOKUP(D1287,'[1]Combined Contribution Amounts'!$A$2:$K$1335,7,FALSE)),0,VLOOKUP(D1287,'[1]Combined Contribution Amounts'!$A$2:$K$1335,7,FALSE))+-IF(ISNA(VLOOKUP(D1287,'[1]Combined Contribution Amounts'!$A$2:$K$1335,8,FALSE)),0,VLOOKUP(D1287,'[1]Combined Contribution Amounts'!$A$2:$K$1335,8,FALSE))+-IF(ISNA(VLOOKUP(D1287,'[1]Combined Contribution Amounts'!$A$2:$K$1335,9,FALSE)),0,VLOOKUP(D1287,'[1]Combined Contribution Amounts'!$A$2:$K$1335,9,FALSE))</f>
        <v>0</v>
      </c>
      <c r="L1287" s="105">
        <f>VLOOKUP(D1287,'[1]Pension Expense Details'!$D$23:$S$1407,16,FALSE)</f>
        <v>1062798</v>
      </c>
      <c r="M1287" s="105">
        <f>ROUND(('[1]68_InOutFlowsCurPrdAndPriorHist'!$F$28-'[1]68_InOutFlowsCurPrdAndPriorHist'!$F$31)*$H1287,0)-VLOOKUP(D1287,'[1]Pension Expense Details'!$D$23:$S$1407,12,FALSE)</f>
        <v>-186888</v>
      </c>
      <c r="N1287" s="105">
        <f>ROUND(('[1]68_InOutFlowsCurPrdAndPriorHist'!$F$29-'[1]68_InOutFlowsCurPrdAndPriorHist'!$F$32)*$H1287,0)-VLOOKUP(D1287,'[1]Pension Expense Details'!$D$23:$S$1407,13,FALSE)</f>
        <v>-1412132</v>
      </c>
      <c r="O1287" s="105">
        <f>ROUND(('[1]68_InOutFlowsCurPrdAndPriorHist'!$F$30-'[1]68_InOutFlowsCurPrdAndPriorHist'!$F$33)*$H1287,0)-VLOOKUP(D1287,'[1]Pension Expense Details'!$D$23:$S$1407,14,FALSE)</f>
        <v>610650</v>
      </c>
      <c r="P1287" s="105">
        <f>ROUND((VLOOKUP(D1287,'[1]Schedule of Pension Amounts LW'!$B$15:$AC$1399,28,FALSE)-VLOOKUP(D1287,'[1]Schedule of Pension Amounts LW'!$B$15:$AC$1399,27,FALSE))*'[1]Schedule of Pension Amounts LW'!AD$4,0)+VLOOKUP(D1287,'[1]Schedule of Pension Amounts LW'!$B$15:$AH$1399,33,FALSE)-VLOOKUP(D1287,'[1]Pension Expense Details'!$D$23:$S$1407,15,FALSE)</f>
        <v>-133739</v>
      </c>
      <c r="Q1287" s="98">
        <f t="shared" si="82"/>
        <v>11729722</v>
      </c>
      <c r="R1287" s="98">
        <f>ROUND('[1]68_InOutFlowsCurPrdAndPrior'!$D$32*IF(ISNA(VLOOKUP(D1287,'[1]Proportionate Shares'!$D$23:$I$1359,6,FALSE)),0,VLOOKUP(D1287,'[1]Proportionate Shares'!$D$23:$I$1359,6,FALSE)),0)</f>
        <v>49275</v>
      </c>
      <c r="S1287" s="98">
        <f>ROUND('[1]68_InOutFlowsCurPrdAndPrior'!$D$33*IF(ISNA(VLOOKUP(D1287,'[1]Proportionate Shares'!$D$23:$I$1359,6,FALSE)),0,VLOOKUP(D1287,'[1]Proportionate Shares'!$D$23:$I$1359,6,FALSE)),0)</f>
        <v>3639136</v>
      </c>
      <c r="T1287" s="98">
        <f>ROUND('[1]68_InOutFlowsCurPrdAndPrior'!$D$35*IF(ISNA(VLOOKUP(D1287,'[1]Proportionate Shares'!$D$23:$I$1359,6,FALSE)),0,VLOOKUP(D1287,'[1]Proportionate Shares'!$D$23:$I$1359,6,FALSE)),0)</f>
        <v>705194</v>
      </c>
      <c r="U1287" s="98">
        <f>VLOOKUP(D1287,'[1]Schedule of Pension Amounts LW'!$B$15:$AS$1399,36,FALSE)</f>
        <v>887403</v>
      </c>
      <c r="V1287" s="99">
        <f t="shared" si="83"/>
        <v>5281008</v>
      </c>
      <c r="W1287" s="98">
        <f>ROUND('[1]68_InOutFlowsCurPrdAndPrior'!$F$32*IF(ISNA(VLOOKUP(D1287,'[1]Proportionate Shares'!$D$23:$I$1359,6,FALSE)),0,VLOOKUP(D1287,'[1]Proportionate Shares'!$D$23:$I$1359,6,FALSE)),0)</f>
        <v>407275</v>
      </c>
      <c r="X1287" s="98">
        <f>ROUND('[1]68_InOutFlowsCurPrdAndPrior'!$F$33*IF(ISNA(VLOOKUP(D1287,'[1]Proportionate Shares'!$D$23:$I$1359,6,FALSE)),0,VLOOKUP(D1287,'[1]Proportionate Shares'!$D$23:$I$1359,6,FALSE)),0)</f>
        <v>1503863</v>
      </c>
      <c r="Y1287" s="98">
        <f>ROUND('[1]68_InOutFlowsCurPrdAndPrior'!$F$35*IF(ISNA(VLOOKUP(D1287,'[1]Proportionate Shares'!$D$23:$I$1359,6,FALSE)),0,VLOOKUP(D1287,'[1]Proportionate Shares'!$D$23:$I$1359,6,FALSE)),0)</f>
        <v>587415</v>
      </c>
      <c r="Z1287" s="98">
        <f>-VLOOKUP(D1287,'[1]Schedule of Pension Amounts LW'!$B$15:$AS$1399,37,FALSE)</f>
        <v>243341</v>
      </c>
      <c r="AA1287" s="99">
        <f t="shared" si="84"/>
        <v>2741894</v>
      </c>
      <c r="AB1287" s="72">
        <f>VLOOKUP(D1287,'[1]Pension Expense Details'!$D$22:$S$1407,16,FALSE)</f>
        <v>1062798</v>
      </c>
      <c r="AC1287" s="72">
        <f t="shared" si="85"/>
        <v>1396616</v>
      </c>
      <c r="AD1287" s="72">
        <f>VLOOKUP(D1287,'[1]Schedule of Pension Amounts LW'!$B$15:$W$1399,22,FALSE)</f>
        <v>2459414</v>
      </c>
    </row>
    <row r="1288" spans="1:30" x14ac:dyDescent="0.3">
      <c r="A1288" s="104"/>
      <c r="B1288" s="33"/>
      <c r="C1288" s="33" t="str">
        <f>VLOOKUP(D1288,'[1]Employer information'!$I$3:$J$1391,2,FALSE)</f>
        <v xml:space="preserve">Public Education                                  </v>
      </c>
      <c r="D1288" s="33" t="str">
        <f>'[1]Schedule of Pension Amounts LW'!B1281</f>
        <v>1974</v>
      </c>
      <c r="E1288" s="33" t="str">
        <f>IF(ISNA(VLOOKUP(D1288,'[1]Proportionate Shares'!$D$23:$G$1400,2,FALSE)),"",VLOOKUP(D1288,'[1]Proportionate Shares'!$D$23:$G$1400,2,FALSE))</f>
        <v>143904</v>
      </c>
      <c r="F1288" s="33" t="str">
        <f>IF(ISNA(VLOOKUP(D1288,'[1]Proportionate Shares'!$D$23:$G$1400,3,FALSE)),"",VLOOKUP(D1288,'[1]Proportionate Shares'!$D$23:$G$1400,3,FALSE))</f>
        <v/>
      </c>
      <c r="G1288" s="34" t="str">
        <f>VLOOKUP(D1288,'[1]Employer information'!$A$3:$B$1390,2,FALSE)</f>
        <v>VYSEHRAD ISD</v>
      </c>
      <c r="H1288" s="36">
        <f>IF(ISNA(VLOOKUP(D1288,'[1]Proportionate Shares'!$D$23:$I$1377,6,FALSE)),0,VLOOKUP(D1288,'[1]Proportionate Shares'!$D$23:$I$1377,6,FALSE))</f>
        <v>4.4261330000000001E-6</v>
      </c>
      <c r="I1288" s="105">
        <f>VLOOKUP(D1288,'[1]Schedule of Pension Amounts LW'!$B$15:$E$1399,3,FALSE)</f>
        <v>240120</v>
      </c>
      <c r="J1288" s="105">
        <f>-IF(ISNA(VLOOKUP(D1288,'[1]Combined Contribution Amounts'!$A$2:$K$1335,5,FALSE)),0,VLOOKUP(D1288,'[1]Combined Contribution Amounts'!$A$2:$K$1335,5,FALSE))</f>
        <v>-15492</v>
      </c>
      <c r="K1288" s="105">
        <f>-IF(ISNA(VLOOKUP(D1288,'[1]Combined Contribution Amounts'!$A$2:$K$1335,7,FALSE)),0,VLOOKUP(D1288,'[1]Combined Contribution Amounts'!$A$2:$K$1335,7,FALSE))+-IF(ISNA(VLOOKUP(D1288,'[1]Combined Contribution Amounts'!$A$2:$K$1335,8,FALSE)),0,VLOOKUP(D1288,'[1]Combined Contribution Amounts'!$A$2:$K$1335,8,FALSE))+-IF(ISNA(VLOOKUP(D1288,'[1]Combined Contribution Amounts'!$A$2:$K$1335,9,FALSE)),0,VLOOKUP(D1288,'[1]Combined Contribution Amounts'!$A$2:$K$1335,9,FALSE))</f>
        <v>0</v>
      </c>
      <c r="L1288" s="105">
        <f>VLOOKUP(D1288,'[1]Pension Expense Details'!$D$23:$S$1407,16,FALSE)</f>
        <v>21887</v>
      </c>
      <c r="M1288" s="105">
        <f>ROUND(('[1]68_InOutFlowsCurPrdAndPriorHist'!$F$28-'[1]68_InOutFlowsCurPrdAndPriorHist'!$F$31)*$H1288,0)-VLOOKUP(D1288,'[1]Pension Expense Details'!$D$23:$S$1407,12,FALSE)</f>
        <v>-3666</v>
      </c>
      <c r="N1288" s="105">
        <f>ROUND(('[1]68_InOutFlowsCurPrdAndPriorHist'!$F$29-'[1]68_InOutFlowsCurPrdAndPriorHist'!$F$32)*$H1288,0)-VLOOKUP(D1288,'[1]Pension Expense Details'!$D$23:$S$1407,13,FALSE)</f>
        <v>-27699</v>
      </c>
      <c r="O1288" s="105">
        <f>ROUND(('[1]68_InOutFlowsCurPrdAndPriorHist'!$F$30-'[1]68_InOutFlowsCurPrdAndPriorHist'!$F$33)*$H1288,0)-VLOOKUP(D1288,'[1]Pension Expense Details'!$D$23:$S$1407,14,FALSE)</f>
        <v>11978</v>
      </c>
      <c r="P1288" s="105">
        <f>ROUND((VLOOKUP(D1288,'[1]Schedule of Pension Amounts LW'!$B$15:$AC$1399,28,FALSE)-VLOOKUP(D1288,'[1]Schedule of Pension Amounts LW'!$B$15:$AC$1399,27,FALSE))*'[1]Schedule of Pension Amounts LW'!AD$4,0)+VLOOKUP(D1288,'[1]Schedule of Pension Amounts LW'!$B$15:$AH$1399,33,FALSE)-VLOOKUP(D1288,'[1]Pension Expense Details'!$D$23:$S$1407,15,FALSE)</f>
        <v>2956</v>
      </c>
      <c r="Q1288" s="98">
        <f t="shared" si="82"/>
        <v>230084</v>
      </c>
      <c r="R1288" s="98">
        <f>ROUND('[1]68_InOutFlowsCurPrdAndPrior'!$D$32*IF(ISNA(VLOOKUP(D1288,'[1]Proportionate Shares'!$D$23:$I$1359,6,FALSE)),0,VLOOKUP(D1288,'[1]Proportionate Shares'!$D$23:$I$1359,6,FALSE)),0)</f>
        <v>967</v>
      </c>
      <c r="S1288" s="98">
        <f>ROUND('[1]68_InOutFlowsCurPrdAndPrior'!$D$33*IF(ISNA(VLOOKUP(D1288,'[1]Proportionate Shares'!$D$23:$I$1359,6,FALSE)),0,VLOOKUP(D1288,'[1]Proportionate Shares'!$D$23:$I$1359,6,FALSE)),0)</f>
        <v>71383</v>
      </c>
      <c r="T1288" s="98">
        <f>ROUND('[1]68_InOutFlowsCurPrdAndPrior'!$D$35*IF(ISNA(VLOOKUP(D1288,'[1]Proportionate Shares'!$D$23:$I$1359,6,FALSE)),0,VLOOKUP(D1288,'[1]Proportionate Shares'!$D$23:$I$1359,6,FALSE)),0)</f>
        <v>13833</v>
      </c>
      <c r="U1288" s="98">
        <f>VLOOKUP(D1288,'[1]Schedule of Pension Amounts LW'!$B$15:$AS$1399,36,FALSE)</f>
        <v>23759</v>
      </c>
      <c r="V1288" s="99">
        <f t="shared" si="83"/>
        <v>109942</v>
      </c>
      <c r="W1288" s="98">
        <f>ROUND('[1]68_InOutFlowsCurPrdAndPrior'!$F$32*IF(ISNA(VLOOKUP(D1288,'[1]Proportionate Shares'!$D$23:$I$1359,6,FALSE)),0,VLOOKUP(D1288,'[1]Proportionate Shares'!$D$23:$I$1359,6,FALSE)),0)</f>
        <v>7989</v>
      </c>
      <c r="X1288" s="98">
        <f>ROUND('[1]68_InOutFlowsCurPrdAndPrior'!$F$33*IF(ISNA(VLOOKUP(D1288,'[1]Proportionate Shares'!$D$23:$I$1359,6,FALSE)),0,VLOOKUP(D1288,'[1]Proportionate Shares'!$D$23:$I$1359,6,FALSE)),0)</f>
        <v>29499</v>
      </c>
      <c r="Y1288" s="98">
        <f>ROUND('[1]68_InOutFlowsCurPrdAndPrior'!$F$35*IF(ISNA(VLOOKUP(D1288,'[1]Proportionate Shares'!$D$23:$I$1359,6,FALSE)),0,VLOOKUP(D1288,'[1]Proportionate Shares'!$D$23:$I$1359,6,FALSE)),0)</f>
        <v>11522</v>
      </c>
      <c r="Z1288" s="98">
        <f>-VLOOKUP(D1288,'[1]Schedule of Pension Amounts LW'!$B$15:$AS$1399,37,FALSE)</f>
        <v>7705</v>
      </c>
      <c r="AA1288" s="99">
        <f t="shared" si="84"/>
        <v>56715</v>
      </c>
      <c r="AB1288" s="72">
        <f>VLOOKUP(D1288,'[1]Pension Expense Details'!$D$22:$S$1407,16,FALSE)</f>
        <v>21887</v>
      </c>
      <c r="AC1288" s="72">
        <f t="shared" si="85"/>
        <v>28067</v>
      </c>
      <c r="AD1288" s="72">
        <f>VLOOKUP(D1288,'[1]Schedule of Pension Amounts LW'!$B$15:$W$1399,22,FALSE)</f>
        <v>49954</v>
      </c>
    </row>
    <row r="1289" spans="1:30" x14ac:dyDescent="0.3">
      <c r="A1289" s="104"/>
      <c r="B1289" s="33"/>
      <c r="C1289" s="33" t="str">
        <f>VLOOKUP(D1289,'[1]Employer information'!$I$3:$J$1391,2,FALSE)</f>
        <v xml:space="preserve">Public Education                                  </v>
      </c>
      <c r="D1289" s="33" t="str">
        <f>'[1]Schedule of Pension Amounts LW'!B1282</f>
        <v>1264</v>
      </c>
      <c r="E1289" s="33" t="str">
        <f>IF(ISNA(VLOOKUP(D1289,'[1]Proportionate Shares'!$D$23:$G$1400,2,FALSE)),"",VLOOKUP(D1289,'[1]Proportionate Shares'!$D$23:$G$1400,2,FALSE))</f>
        <v>161914</v>
      </c>
      <c r="F1289" s="33" t="str">
        <f>IF(ISNA(VLOOKUP(D1289,'[1]Proportionate Shares'!$D$23:$G$1400,3,FALSE)),"",VLOOKUP(D1289,'[1]Proportionate Shares'!$D$23:$G$1400,3,FALSE))</f>
        <v/>
      </c>
      <c r="G1289" s="34" t="str">
        <f>VLOOKUP(D1289,'[1]Employer information'!$A$3:$B$1390,2,FALSE)</f>
        <v>WACO ISD</v>
      </c>
      <c r="H1289" s="36">
        <f>IF(ISNA(VLOOKUP(D1289,'[1]Proportionate Shares'!$D$23:$I$1377,6,FALSE)),0,VLOOKUP(D1289,'[1]Proportionate Shares'!$D$23:$I$1377,6,FALSE))</f>
        <v>9.3562321000000004E-4</v>
      </c>
      <c r="I1289" s="105">
        <f>VLOOKUP(D1289,'[1]Schedule of Pension Amounts LW'!$B$15:$E$1399,3,FALSE)</f>
        <v>50580910</v>
      </c>
      <c r="J1289" s="105">
        <f>-IF(ISNA(VLOOKUP(D1289,'[1]Combined Contribution Amounts'!$A$2:$K$1335,5,FALSE)),0,VLOOKUP(D1289,'[1]Combined Contribution Amounts'!$A$2:$K$1335,5,FALSE))</f>
        <v>-3274308</v>
      </c>
      <c r="K1289" s="105">
        <f>-IF(ISNA(VLOOKUP(D1289,'[1]Combined Contribution Amounts'!$A$2:$K$1335,7,FALSE)),0,VLOOKUP(D1289,'[1]Combined Contribution Amounts'!$A$2:$K$1335,7,FALSE))+-IF(ISNA(VLOOKUP(D1289,'[1]Combined Contribution Amounts'!$A$2:$K$1335,8,FALSE)),0,VLOOKUP(D1289,'[1]Combined Contribution Amounts'!$A$2:$K$1335,8,FALSE))+-IF(ISNA(VLOOKUP(D1289,'[1]Combined Contribution Amounts'!$A$2:$K$1335,9,FALSE)),0,VLOOKUP(D1289,'[1]Combined Contribution Amounts'!$A$2:$K$1335,9,FALSE))</f>
        <v>-486</v>
      </c>
      <c r="L1289" s="105">
        <f>VLOOKUP(D1289,'[1]Pension Expense Details'!$D$23:$S$1407,16,FALSE)</f>
        <v>4654605</v>
      </c>
      <c r="M1289" s="105">
        <f>ROUND(('[1]68_InOutFlowsCurPrdAndPriorHist'!$F$28-'[1]68_InOutFlowsCurPrdAndPriorHist'!$F$31)*$H1289,0)-VLOOKUP(D1289,'[1]Pension Expense Details'!$D$23:$S$1407,12,FALSE)</f>
        <v>-774919</v>
      </c>
      <c r="N1289" s="105">
        <f>ROUND(('[1]68_InOutFlowsCurPrdAndPriorHist'!$F$29-'[1]68_InOutFlowsCurPrdAndPriorHist'!$F$32)*$H1289,0)-VLOOKUP(D1289,'[1]Pension Expense Details'!$D$23:$S$1407,13,FALSE)</f>
        <v>-5855321</v>
      </c>
      <c r="O1289" s="105">
        <f>ROUND(('[1]68_InOutFlowsCurPrdAndPriorHist'!$F$30-'[1]68_InOutFlowsCurPrdAndPriorHist'!$F$33)*$H1289,0)-VLOOKUP(D1289,'[1]Pension Expense Details'!$D$23:$S$1407,14,FALSE)</f>
        <v>2532022</v>
      </c>
      <c r="P1289" s="105">
        <f>ROUND((VLOOKUP(D1289,'[1]Schedule of Pension Amounts LW'!$B$15:$AC$1399,28,FALSE)-VLOOKUP(D1289,'[1]Schedule of Pension Amounts LW'!$B$15:$AC$1399,27,FALSE))*'[1]Schedule of Pension Amounts LW'!AD$4,0)+VLOOKUP(D1289,'[1]Schedule of Pension Amounts LW'!$B$15:$AH$1399,33,FALSE)-VLOOKUP(D1289,'[1]Pension Expense Details'!$D$23:$S$1407,15,FALSE)</f>
        <v>774116</v>
      </c>
      <c r="Q1289" s="98">
        <f t="shared" si="82"/>
        <v>48636619</v>
      </c>
      <c r="R1289" s="98">
        <f>ROUND('[1]68_InOutFlowsCurPrdAndPrior'!$D$32*IF(ISNA(VLOOKUP(D1289,'[1]Proportionate Shares'!$D$23:$I$1359,6,FALSE)),0,VLOOKUP(D1289,'[1]Proportionate Shares'!$D$23:$I$1359,6,FALSE)),0)</f>
        <v>204317</v>
      </c>
      <c r="S1289" s="98">
        <f>ROUND('[1]68_InOutFlowsCurPrdAndPrior'!$D$33*IF(ISNA(VLOOKUP(D1289,'[1]Proportionate Shares'!$D$23:$I$1359,6,FALSE)),0,VLOOKUP(D1289,'[1]Proportionate Shares'!$D$23:$I$1359,6,FALSE)),0)</f>
        <v>15089468</v>
      </c>
      <c r="T1289" s="98">
        <f>ROUND('[1]68_InOutFlowsCurPrdAndPrior'!$D$35*IF(ISNA(VLOOKUP(D1289,'[1]Proportionate Shares'!$D$23:$I$1359,6,FALSE)),0,VLOOKUP(D1289,'[1]Proportionate Shares'!$D$23:$I$1359,6,FALSE)),0)</f>
        <v>2924048</v>
      </c>
      <c r="U1289" s="98">
        <f>VLOOKUP(D1289,'[1]Schedule of Pension Amounts LW'!$B$15:$AS$1399,36,FALSE)</f>
        <v>4793168</v>
      </c>
      <c r="V1289" s="99">
        <f t="shared" si="83"/>
        <v>23011001</v>
      </c>
      <c r="W1289" s="98">
        <f>ROUND('[1]68_InOutFlowsCurPrdAndPrior'!$F$32*IF(ISNA(VLOOKUP(D1289,'[1]Proportionate Shares'!$D$23:$I$1359,6,FALSE)),0,VLOOKUP(D1289,'[1]Proportionate Shares'!$D$23:$I$1359,6,FALSE)),0)</f>
        <v>1688741</v>
      </c>
      <c r="X1289" s="98">
        <f>ROUND('[1]68_InOutFlowsCurPrdAndPrior'!$F$33*IF(ISNA(VLOOKUP(D1289,'[1]Proportionate Shares'!$D$23:$I$1359,6,FALSE)),0,VLOOKUP(D1289,'[1]Proportionate Shares'!$D$23:$I$1359,6,FALSE)),0)</f>
        <v>6235682</v>
      </c>
      <c r="Y1289" s="98">
        <f>ROUND('[1]68_InOutFlowsCurPrdAndPrior'!$F$35*IF(ISNA(VLOOKUP(D1289,'[1]Proportionate Shares'!$D$23:$I$1359,6,FALSE)),0,VLOOKUP(D1289,'[1]Proportionate Shares'!$D$23:$I$1359,6,FALSE)),0)</f>
        <v>2435681</v>
      </c>
      <c r="Z1289" s="98">
        <f>-VLOOKUP(D1289,'[1]Schedule of Pension Amounts LW'!$B$15:$AS$1399,37,FALSE)</f>
        <v>1901104</v>
      </c>
      <c r="AA1289" s="99">
        <f t="shared" si="84"/>
        <v>12261208</v>
      </c>
      <c r="AB1289" s="72">
        <f>VLOOKUP(D1289,'[1]Pension Expense Details'!$D$22:$S$1407,16,FALSE)</f>
        <v>4654605</v>
      </c>
      <c r="AC1289" s="72">
        <f t="shared" si="85"/>
        <v>5752497</v>
      </c>
      <c r="AD1289" s="72">
        <f>VLOOKUP(D1289,'[1]Schedule of Pension Amounts LW'!$B$15:$W$1399,22,FALSE)</f>
        <v>10407102</v>
      </c>
    </row>
    <row r="1290" spans="1:30" x14ac:dyDescent="0.3">
      <c r="A1290" s="104"/>
      <c r="B1290" s="33"/>
      <c r="C1290" s="33" t="str">
        <f>VLOOKUP(D1290,'[1]Employer information'!$I$3:$J$1391,2,FALSE)</f>
        <v xml:space="preserve">Public Education                                  </v>
      </c>
      <c r="D1290" s="33" t="str">
        <f>'[1]Schedule of Pension Amounts LW'!B1283</f>
        <v>1266</v>
      </c>
      <c r="E1290" s="33" t="str">
        <f>IF(ISNA(VLOOKUP(D1290,'[1]Proportionate Shares'!$D$23:$G$1400,2,FALSE)),"",VLOOKUP(D1290,'[1]Proportionate Shares'!$D$23:$G$1400,2,FALSE))</f>
        <v>089905</v>
      </c>
      <c r="F1290" s="33" t="str">
        <f>IF(ISNA(VLOOKUP(D1290,'[1]Proportionate Shares'!$D$23:$G$1400,3,FALSE)),"",VLOOKUP(D1290,'[1]Proportionate Shares'!$D$23:$G$1400,3,FALSE))</f>
        <v/>
      </c>
      <c r="G1290" s="34" t="str">
        <f>VLOOKUP(D1290,'[1]Employer information'!$A$3:$B$1390,2,FALSE)</f>
        <v>WAELDER ISD</v>
      </c>
      <c r="H1290" s="36">
        <f>IF(ISNA(VLOOKUP(D1290,'[1]Proportionate Shares'!$D$23:$I$1377,6,FALSE)),0,VLOOKUP(D1290,'[1]Proportionate Shares'!$D$23:$I$1377,6,FALSE))</f>
        <v>2.023216E-5</v>
      </c>
      <c r="I1290" s="105">
        <f>VLOOKUP(D1290,'[1]Schedule of Pension Amounts LW'!$B$15:$E$1399,3,FALSE)</f>
        <v>1134443</v>
      </c>
      <c r="J1290" s="105">
        <f>-IF(ISNA(VLOOKUP(D1290,'[1]Combined Contribution Amounts'!$A$2:$K$1335,5,FALSE)),0,VLOOKUP(D1290,'[1]Combined Contribution Amounts'!$A$2:$K$1335,5,FALSE))</f>
        <v>-70815</v>
      </c>
      <c r="K1290" s="105">
        <f>-IF(ISNA(VLOOKUP(D1290,'[1]Combined Contribution Amounts'!$A$2:$K$1335,7,FALSE)),0,VLOOKUP(D1290,'[1]Combined Contribution Amounts'!$A$2:$K$1335,7,FALSE))+-IF(ISNA(VLOOKUP(D1290,'[1]Combined Contribution Amounts'!$A$2:$K$1335,8,FALSE)),0,VLOOKUP(D1290,'[1]Combined Contribution Amounts'!$A$2:$K$1335,8,FALSE))+-IF(ISNA(VLOOKUP(D1290,'[1]Combined Contribution Amounts'!$A$2:$K$1335,9,FALSE)),0,VLOOKUP(D1290,'[1]Combined Contribution Amounts'!$A$2:$K$1335,9,FALSE))</f>
        <v>0</v>
      </c>
      <c r="L1290" s="105">
        <f>VLOOKUP(D1290,'[1]Pension Expense Details'!$D$23:$S$1407,16,FALSE)</f>
        <v>94261</v>
      </c>
      <c r="M1290" s="105">
        <f>ROUND(('[1]68_InOutFlowsCurPrdAndPriorHist'!$F$28-'[1]68_InOutFlowsCurPrdAndPriorHist'!$F$31)*$H1290,0)-VLOOKUP(D1290,'[1]Pension Expense Details'!$D$23:$S$1407,12,FALSE)</f>
        <v>-16757</v>
      </c>
      <c r="N1290" s="105">
        <f>ROUND(('[1]68_InOutFlowsCurPrdAndPriorHist'!$F$29-'[1]68_InOutFlowsCurPrdAndPriorHist'!$F$32)*$H1290,0)-VLOOKUP(D1290,'[1]Pension Expense Details'!$D$23:$S$1407,13,FALSE)</f>
        <v>-126617</v>
      </c>
      <c r="O1290" s="105">
        <f>ROUND(('[1]68_InOutFlowsCurPrdAndPriorHist'!$F$30-'[1]68_InOutFlowsCurPrdAndPriorHist'!$F$33)*$H1290,0)-VLOOKUP(D1290,'[1]Pension Expense Details'!$D$23:$S$1407,14,FALSE)</f>
        <v>54753</v>
      </c>
      <c r="P1290" s="105">
        <f>ROUND((VLOOKUP(D1290,'[1]Schedule of Pension Amounts LW'!$B$15:$AC$1399,28,FALSE)-VLOOKUP(D1290,'[1]Schedule of Pension Amounts LW'!$B$15:$AC$1399,27,FALSE))*'[1]Schedule of Pension Amounts LW'!AD$4,0)+VLOOKUP(D1290,'[1]Schedule of Pension Amounts LW'!$B$15:$AH$1399,33,FALSE)-VLOOKUP(D1290,'[1]Pension Expense Details'!$D$23:$S$1407,15,FALSE)</f>
        <v>-17537</v>
      </c>
      <c r="Q1290" s="98">
        <f t="shared" si="82"/>
        <v>1051731</v>
      </c>
      <c r="R1290" s="98">
        <f>ROUND('[1]68_InOutFlowsCurPrdAndPrior'!$D$32*IF(ISNA(VLOOKUP(D1290,'[1]Proportionate Shares'!$D$23:$I$1359,6,FALSE)),0,VLOOKUP(D1290,'[1]Proportionate Shares'!$D$23:$I$1359,6,FALSE)),0)</f>
        <v>4418</v>
      </c>
      <c r="S1290" s="98">
        <f>ROUND('[1]68_InOutFlowsCurPrdAndPrior'!$D$33*IF(ISNA(VLOOKUP(D1290,'[1]Proportionate Shares'!$D$23:$I$1359,6,FALSE)),0,VLOOKUP(D1290,'[1]Proportionate Shares'!$D$23:$I$1359,6,FALSE)),0)</f>
        <v>326299</v>
      </c>
      <c r="T1290" s="98">
        <f>ROUND('[1]68_InOutFlowsCurPrdAndPrior'!$D$35*IF(ISNA(VLOOKUP(D1290,'[1]Proportionate Shares'!$D$23:$I$1359,6,FALSE)),0,VLOOKUP(D1290,'[1]Proportionate Shares'!$D$23:$I$1359,6,FALSE)),0)</f>
        <v>63230</v>
      </c>
      <c r="U1290" s="98">
        <f>VLOOKUP(D1290,'[1]Schedule of Pension Amounts LW'!$B$15:$AS$1399,36,FALSE)</f>
        <v>97751</v>
      </c>
      <c r="V1290" s="99">
        <f t="shared" si="83"/>
        <v>491698</v>
      </c>
      <c r="W1290" s="98">
        <f>ROUND('[1]68_InOutFlowsCurPrdAndPrior'!$F$32*IF(ISNA(VLOOKUP(D1290,'[1]Proportionate Shares'!$D$23:$I$1359,6,FALSE)),0,VLOOKUP(D1290,'[1]Proportionate Shares'!$D$23:$I$1359,6,FALSE)),0)</f>
        <v>36518</v>
      </c>
      <c r="X1290" s="98">
        <f>ROUND('[1]68_InOutFlowsCurPrdAndPrior'!$F$33*IF(ISNA(VLOOKUP(D1290,'[1]Proportionate Shares'!$D$23:$I$1359,6,FALSE)),0,VLOOKUP(D1290,'[1]Proportionate Shares'!$D$23:$I$1359,6,FALSE)),0)</f>
        <v>134842</v>
      </c>
      <c r="Y1290" s="98">
        <f>ROUND('[1]68_InOutFlowsCurPrdAndPrior'!$F$35*IF(ISNA(VLOOKUP(D1290,'[1]Proportionate Shares'!$D$23:$I$1359,6,FALSE)),0,VLOOKUP(D1290,'[1]Proportionate Shares'!$D$23:$I$1359,6,FALSE)),0)</f>
        <v>52670</v>
      </c>
      <c r="Z1290" s="98">
        <f>-VLOOKUP(D1290,'[1]Schedule of Pension Amounts LW'!$B$15:$AS$1399,37,FALSE)</f>
        <v>80154</v>
      </c>
      <c r="AA1290" s="99">
        <f t="shared" si="84"/>
        <v>304184</v>
      </c>
      <c r="AB1290" s="72">
        <f>VLOOKUP(D1290,'[1]Pension Expense Details'!$D$22:$S$1407,16,FALSE)</f>
        <v>94261</v>
      </c>
      <c r="AC1290" s="72">
        <f t="shared" si="85"/>
        <v>105160</v>
      </c>
      <c r="AD1290" s="72">
        <f>VLOOKUP(D1290,'[1]Schedule of Pension Amounts LW'!$B$15:$W$1399,22,FALSE)</f>
        <v>199421</v>
      </c>
    </row>
    <row r="1291" spans="1:30" x14ac:dyDescent="0.3">
      <c r="A1291" s="104"/>
      <c r="B1291" s="33"/>
      <c r="C1291" s="33" t="str">
        <f>VLOOKUP(D1291,'[1]Employer information'!$I$3:$J$1391,2,FALSE)</f>
        <v xml:space="preserve">Public Education                                  </v>
      </c>
      <c r="D1291" s="33" t="str">
        <f>'[1]Schedule of Pension Amounts LW'!B1284</f>
        <v>1860</v>
      </c>
      <c r="E1291" s="33" t="str">
        <f>IF(ISNA(VLOOKUP(D1291,'[1]Proportionate Shares'!$D$23:$G$1400,2,FALSE)),"",VLOOKUP(D1291,'[1]Proportionate Shares'!$D$23:$G$1400,2,FALSE))</f>
        <v>059902</v>
      </c>
      <c r="F1291" s="33" t="str">
        <f>IF(ISNA(VLOOKUP(D1291,'[1]Proportionate Shares'!$D$23:$G$1400,3,FALSE)),"",VLOOKUP(D1291,'[1]Proportionate Shares'!$D$23:$G$1400,3,FALSE))</f>
        <v/>
      </c>
      <c r="G1291" s="34" t="str">
        <f>VLOOKUP(D1291,'[1]Employer information'!$A$3:$B$1390,2,FALSE)</f>
        <v>WALCOTT ISD</v>
      </c>
      <c r="H1291" s="36">
        <f>IF(ISNA(VLOOKUP(D1291,'[1]Proportionate Shares'!$D$23:$I$1377,6,FALSE)),0,VLOOKUP(D1291,'[1]Proportionate Shares'!$D$23:$I$1377,6,FALSE))</f>
        <v>5.4189559999999998E-6</v>
      </c>
      <c r="I1291" s="105">
        <f>VLOOKUP(D1291,'[1]Schedule of Pension Amounts LW'!$B$15:$E$1399,3,FALSE)</f>
        <v>269432</v>
      </c>
      <c r="J1291" s="105">
        <f>-IF(ISNA(VLOOKUP(D1291,'[1]Combined Contribution Amounts'!$A$2:$K$1335,5,FALSE)),0,VLOOKUP(D1291,'[1]Combined Contribution Amounts'!$A$2:$K$1335,5,FALSE))</f>
        <v>-18967</v>
      </c>
      <c r="K1291" s="105">
        <f>-IF(ISNA(VLOOKUP(D1291,'[1]Combined Contribution Amounts'!$A$2:$K$1335,7,FALSE)),0,VLOOKUP(D1291,'[1]Combined Contribution Amounts'!$A$2:$K$1335,7,FALSE))+-IF(ISNA(VLOOKUP(D1291,'[1]Combined Contribution Amounts'!$A$2:$K$1335,8,FALSE)),0,VLOOKUP(D1291,'[1]Combined Contribution Amounts'!$A$2:$K$1335,8,FALSE))+-IF(ISNA(VLOOKUP(D1291,'[1]Combined Contribution Amounts'!$A$2:$K$1335,9,FALSE)),0,VLOOKUP(D1291,'[1]Combined Contribution Amounts'!$A$2:$K$1335,9,FALSE))</f>
        <v>0</v>
      </c>
      <c r="L1291" s="105">
        <f>VLOOKUP(D1291,'[1]Pension Expense Details'!$D$23:$S$1407,16,FALSE)</f>
        <v>30656</v>
      </c>
      <c r="M1291" s="105">
        <f>ROUND(('[1]68_InOutFlowsCurPrdAndPriorHist'!$F$28-'[1]68_InOutFlowsCurPrdAndPriorHist'!$F$31)*$H1291,0)-VLOOKUP(D1291,'[1]Pension Expense Details'!$D$23:$S$1407,12,FALSE)</f>
        <v>-4488</v>
      </c>
      <c r="N1291" s="105">
        <f>ROUND(('[1]68_InOutFlowsCurPrdAndPriorHist'!$F$29-'[1]68_InOutFlowsCurPrdAndPriorHist'!$F$32)*$H1291,0)-VLOOKUP(D1291,'[1]Pension Expense Details'!$D$23:$S$1407,13,FALSE)</f>
        <v>-33913</v>
      </c>
      <c r="O1291" s="105">
        <f>ROUND(('[1]68_InOutFlowsCurPrdAndPriorHist'!$F$30-'[1]68_InOutFlowsCurPrdAndPriorHist'!$F$33)*$H1291,0)-VLOOKUP(D1291,'[1]Pension Expense Details'!$D$23:$S$1407,14,FALSE)</f>
        <v>14665</v>
      </c>
      <c r="P1291" s="105">
        <f>ROUND((VLOOKUP(D1291,'[1]Schedule of Pension Amounts LW'!$B$15:$AC$1399,28,FALSE)-VLOOKUP(D1291,'[1]Schedule of Pension Amounts LW'!$B$15:$AC$1399,27,FALSE))*'[1]Schedule of Pension Amounts LW'!AD$4,0)+VLOOKUP(D1291,'[1]Schedule of Pension Amounts LW'!$B$15:$AH$1399,33,FALSE)-VLOOKUP(D1291,'[1]Pension Expense Details'!$D$23:$S$1407,15,FALSE)</f>
        <v>24309</v>
      </c>
      <c r="Q1291" s="98">
        <f t="shared" si="82"/>
        <v>281694</v>
      </c>
      <c r="R1291" s="98">
        <f>ROUND('[1]68_InOutFlowsCurPrdAndPrior'!$D$32*IF(ISNA(VLOOKUP(D1291,'[1]Proportionate Shares'!$D$23:$I$1359,6,FALSE)),0,VLOOKUP(D1291,'[1]Proportionate Shares'!$D$23:$I$1359,6,FALSE)),0)</f>
        <v>1183</v>
      </c>
      <c r="S1291" s="98">
        <f>ROUND('[1]68_InOutFlowsCurPrdAndPrior'!$D$33*IF(ISNA(VLOOKUP(D1291,'[1]Proportionate Shares'!$D$23:$I$1359,6,FALSE)),0,VLOOKUP(D1291,'[1]Proportionate Shares'!$D$23:$I$1359,6,FALSE)),0)</f>
        <v>87395</v>
      </c>
      <c r="T1291" s="98">
        <f>ROUND('[1]68_InOutFlowsCurPrdAndPrior'!$D$35*IF(ISNA(VLOOKUP(D1291,'[1]Proportionate Shares'!$D$23:$I$1359,6,FALSE)),0,VLOOKUP(D1291,'[1]Proportionate Shares'!$D$23:$I$1359,6,FALSE)),0)</f>
        <v>16936</v>
      </c>
      <c r="U1291" s="98">
        <f>VLOOKUP(D1291,'[1]Schedule of Pension Amounts LW'!$B$15:$AS$1399,36,FALSE)</f>
        <v>47114</v>
      </c>
      <c r="V1291" s="99">
        <f t="shared" si="83"/>
        <v>152628</v>
      </c>
      <c r="W1291" s="98">
        <f>ROUND('[1]68_InOutFlowsCurPrdAndPrior'!$F$32*IF(ISNA(VLOOKUP(D1291,'[1]Proportionate Shares'!$D$23:$I$1359,6,FALSE)),0,VLOOKUP(D1291,'[1]Proportionate Shares'!$D$23:$I$1359,6,FALSE)),0)</f>
        <v>9781</v>
      </c>
      <c r="X1291" s="98">
        <f>ROUND('[1]68_InOutFlowsCurPrdAndPrior'!$F$33*IF(ISNA(VLOOKUP(D1291,'[1]Proportionate Shares'!$D$23:$I$1359,6,FALSE)),0,VLOOKUP(D1291,'[1]Proportionate Shares'!$D$23:$I$1359,6,FALSE)),0)</f>
        <v>36116</v>
      </c>
      <c r="Y1291" s="98">
        <f>ROUND('[1]68_InOutFlowsCurPrdAndPrior'!$F$35*IF(ISNA(VLOOKUP(D1291,'[1]Proportionate Shares'!$D$23:$I$1359,6,FALSE)),0,VLOOKUP(D1291,'[1]Proportionate Shares'!$D$23:$I$1359,6,FALSE)),0)</f>
        <v>14107</v>
      </c>
      <c r="Z1291" s="98">
        <f>-VLOOKUP(D1291,'[1]Schedule of Pension Amounts LW'!$B$15:$AS$1399,37,FALSE)</f>
        <v>9010</v>
      </c>
      <c r="AA1291" s="99">
        <f t="shared" si="84"/>
        <v>69014</v>
      </c>
      <c r="AB1291" s="72">
        <f>VLOOKUP(D1291,'[1]Pension Expense Details'!$D$22:$S$1407,16,FALSE)</f>
        <v>30656</v>
      </c>
      <c r="AC1291" s="72">
        <f t="shared" si="85"/>
        <v>33333</v>
      </c>
      <c r="AD1291" s="72">
        <f>VLOOKUP(D1291,'[1]Schedule of Pension Amounts LW'!$B$15:$W$1399,22,FALSE)</f>
        <v>63989</v>
      </c>
    </row>
    <row r="1292" spans="1:30" x14ac:dyDescent="0.3">
      <c r="A1292" s="104"/>
      <c r="B1292" s="33"/>
      <c r="C1292" s="33" t="str">
        <f>VLOOKUP(D1292,'[1]Employer information'!$I$3:$J$1391,2,FALSE)</f>
        <v xml:space="preserve">Public Education                                  </v>
      </c>
      <c r="D1292" s="33" t="str">
        <f>'[1]Schedule of Pension Amounts LW'!B1285</f>
        <v>1768</v>
      </c>
      <c r="E1292" s="33" t="str">
        <f>IF(ISNA(VLOOKUP(D1292,'[1]Proportionate Shares'!$D$23:$G$1400,2,FALSE)),"",VLOOKUP(D1292,'[1]Proportionate Shares'!$D$23:$G$1400,2,FALSE))</f>
        <v>226906</v>
      </c>
      <c r="F1292" s="33" t="str">
        <f>IF(ISNA(VLOOKUP(D1292,'[1]Proportionate Shares'!$D$23:$G$1400,3,FALSE)),"",VLOOKUP(D1292,'[1]Proportionate Shares'!$D$23:$G$1400,3,FALSE))</f>
        <v/>
      </c>
      <c r="G1292" s="34" t="str">
        <f>VLOOKUP(D1292,'[1]Employer information'!$A$3:$B$1390,2,FALSE)</f>
        <v>WALL ISD</v>
      </c>
      <c r="H1292" s="36">
        <f>IF(ISNA(VLOOKUP(D1292,'[1]Proportionate Shares'!$D$23:$I$1377,6,FALSE)),0,VLOOKUP(D1292,'[1]Proportionate Shares'!$D$23:$I$1377,6,FALSE))</f>
        <v>6.2014721999999994E-5</v>
      </c>
      <c r="I1292" s="105">
        <f>VLOOKUP(D1292,'[1]Schedule of Pension Amounts LW'!$B$15:$E$1399,3,FALSE)</f>
        <v>3287680</v>
      </c>
      <c r="J1292" s="105">
        <f>-IF(ISNA(VLOOKUP(D1292,'[1]Combined Contribution Amounts'!$A$2:$K$1335,5,FALSE)),0,VLOOKUP(D1292,'[1]Combined Contribution Amounts'!$A$2:$K$1335,5,FALSE))</f>
        <v>-217059</v>
      </c>
      <c r="K1292" s="105">
        <f>-IF(ISNA(VLOOKUP(D1292,'[1]Combined Contribution Amounts'!$A$2:$K$1335,7,FALSE)),0,VLOOKUP(D1292,'[1]Combined Contribution Amounts'!$A$2:$K$1335,7,FALSE))+-IF(ISNA(VLOOKUP(D1292,'[1]Combined Contribution Amounts'!$A$2:$K$1335,8,FALSE)),0,VLOOKUP(D1292,'[1]Combined Contribution Amounts'!$A$2:$K$1335,8,FALSE))+-IF(ISNA(VLOOKUP(D1292,'[1]Combined Contribution Amounts'!$A$2:$K$1335,9,FALSE)),0,VLOOKUP(D1292,'[1]Combined Contribution Amounts'!$A$2:$K$1335,9,FALSE))</f>
        <v>0</v>
      </c>
      <c r="L1292" s="105">
        <f>VLOOKUP(D1292,'[1]Pension Expense Details'!$D$23:$S$1407,16,FALSE)</f>
        <v>318717</v>
      </c>
      <c r="M1292" s="105">
        <f>ROUND(('[1]68_InOutFlowsCurPrdAndPriorHist'!$F$28-'[1]68_InOutFlowsCurPrdAndPriorHist'!$F$31)*$H1292,0)-VLOOKUP(D1292,'[1]Pension Expense Details'!$D$23:$S$1407,12,FALSE)</f>
        <v>-51362</v>
      </c>
      <c r="N1292" s="105">
        <f>ROUND(('[1]68_InOutFlowsCurPrdAndPriorHist'!$F$29-'[1]68_InOutFlowsCurPrdAndPriorHist'!$F$32)*$H1292,0)-VLOOKUP(D1292,'[1]Pension Expense Details'!$D$23:$S$1407,13,FALSE)</f>
        <v>-388101</v>
      </c>
      <c r="O1292" s="105">
        <f>ROUND(('[1]68_InOutFlowsCurPrdAndPriorHist'!$F$30-'[1]68_InOutFlowsCurPrdAndPriorHist'!$F$33)*$H1292,0)-VLOOKUP(D1292,'[1]Pension Expense Details'!$D$23:$S$1407,14,FALSE)</f>
        <v>167826</v>
      </c>
      <c r="P1292" s="105">
        <f>ROUND((VLOOKUP(D1292,'[1]Schedule of Pension Amounts LW'!$B$15:$AC$1399,28,FALSE)-VLOOKUP(D1292,'[1]Schedule of Pension Amounts LW'!$B$15:$AC$1399,27,FALSE))*'[1]Schedule of Pension Amounts LW'!AD$4,0)+VLOOKUP(D1292,'[1]Schedule of Pension Amounts LW'!$B$15:$AH$1399,33,FALSE)-VLOOKUP(D1292,'[1]Pension Expense Details'!$D$23:$S$1407,15,FALSE)</f>
        <v>106018</v>
      </c>
      <c r="Q1292" s="98">
        <f t="shared" si="82"/>
        <v>3223719</v>
      </c>
      <c r="R1292" s="98">
        <f>ROUND('[1]68_InOutFlowsCurPrdAndPrior'!$D$32*IF(ISNA(VLOOKUP(D1292,'[1]Proportionate Shares'!$D$23:$I$1359,6,FALSE)),0,VLOOKUP(D1292,'[1]Proportionate Shares'!$D$23:$I$1359,6,FALSE)),0)</f>
        <v>13543</v>
      </c>
      <c r="S1292" s="98">
        <f>ROUND('[1]68_InOutFlowsCurPrdAndPrior'!$D$33*IF(ISNA(VLOOKUP(D1292,'[1]Proportionate Shares'!$D$23:$I$1359,6,FALSE)),0,VLOOKUP(D1292,'[1]Proportionate Shares'!$D$23:$I$1359,6,FALSE)),0)</f>
        <v>1000156</v>
      </c>
      <c r="T1292" s="98">
        <f>ROUND('[1]68_InOutFlowsCurPrdAndPrior'!$D$35*IF(ISNA(VLOOKUP(D1292,'[1]Proportionate Shares'!$D$23:$I$1359,6,FALSE)),0,VLOOKUP(D1292,'[1]Proportionate Shares'!$D$23:$I$1359,6,FALSE)),0)</f>
        <v>193811</v>
      </c>
      <c r="U1292" s="98">
        <f>VLOOKUP(D1292,'[1]Schedule of Pension Amounts LW'!$B$15:$AS$1399,36,FALSE)</f>
        <v>304776</v>
      </c>
      <c r="V1292" s="99">
        <f t="shared" si="83"/>
        <v>1512286</v>
      </c>
      <c r="W1292" s="98">
        <f>ROUND('[1]68_InOutFlowsCurPrdAndPrior'!$F$32*IF(ISNA(VLOOKUP(D1292,'[1]Proportionate Shares'!$D$23:$I$1359,6,FALSE)),0,VLOOKUP(D1292,'[1]Proportionate Shares'!$D$23:$I$1359,6,FALSE)),0)</f>
        <v>111933</v>
      </c>
      <c r="X1292" s="98">
        <f>ROUND('[1]68_InOutFlowsCurPrdAndPrior'!$F$33*IF(ISNA(VLOOKUP(D1292,'[1]Proportionate Shares'!$D$23:$I$1359,6,FALSE)),0,VLOOKUP(D1292,'[1]Proportionate Shares'!$D$23:$I$1359,6,FALSE)),0)</f>
        <v>413312</v>
      </c>
      <c r="Y1292" s="98">
        <f>ROUND('[1]68_InOutFlowsCurPrdAndPrior'!$F$35*IF(ISNA(VLOOKUP(D1292,'[1]Proportionate Shares'!$D$23:$I$1359,6,FALSE)),0,VLOOKUP(D1292,'[1]Proportionate Shares'!$D$23:$I$1359,6,FALSE)),0)</f>
        <v>161441</v>
      </c>
      <c r="Z1292" s="98">
        <f>-VLOOKUP(D1292,'[1]Schedule of Pension Amounts LW'!$B$15:$AS$1399,37,FALSE)</f>
        <v>117428</v>
      </c>
      <c r="AA1292" s="99">
        <f t="shared" si="84"/>
        <v>804114</v>
      </c>
      <c r="AB1292" s="72">
        <f>VLOOKUP(D1292,'[1]Pension Expense Details'!$D$22:$S$1407,16,FALSE)</f>
        <v>318717</v>
      </c>
      <c r="AC1292" s="72">
        <f t="shared" si="85"/>
        <v>359115</v>
      </c>
      <c r="AD1292" s="72">
        <f>VLOOKUP(D1292,'[1]Schedule of Pension Amounts LW'!$B$15:$W$1399,22,FALSE)</f>
        <v>677832</v>
      </c>
    </row>
    <row r="1293" spans="1:30" x14ac:dyDescent="0.3">
      <c r="A1293" s="104"/>
      <c r="B1293" s="33"/>
      <c r="C1293" s="33" t="str">
        <f>VLOOKUP(D1293,'[1]Employer information'!$I$3:$J$1391,2,FALSE)</f>
        <v xml:space="preserve">Public Education                                  </v>
      </c>
      <c r="D1293" s="33" t="str">
        <f>'[1]Schedule of Pension Amounts LW'!B1286</f>
        <v>1267</v>
      </c>
      <c r="E1293" s="33" t="str">
        <f>IF(ISNA(VLOOKUP(D1293,'[1]Proportionate Shares'!$D$23:$G$1400,2,FALSE)),"",VLOOKUP(D1293,'[1]Proportionate Shares'!$D$23:$G$1400,2,FALSE))</f>
        <v>237904</v>
      </c>
      <c r="F1293" s="33" t="str">
        <f>IF(ISNA(VLOOKUP(D1293,'[1]Proportionate Shares'!$D$23:$G$1400,3,FALSE)),"",VLOOKUP(D1293,'[1]Proportionate Shares'!$D$23:$G$1400,3,FALSE))</f>
        <v/>
      </c>
      <c r="G1293" s="34" t="str">
        <f>VLOOKUP(D1293,'[1]Employer information'!$A$3:$B$1390,2,FALSE)</f>
        <v>WALLER ISD</v>
      </c>
      <c r="H1293" s="36">
        <f>IF(ISNA(VLOOKUP(D1293,'[1]Proportionate Shares'!$D$23:$I$1377,6,FALSE)),0,VLOOKUP(D1293,'[1]Proportionate Shares'!$D$23:$I$1377,6,FALSE))</f>
        <v>4.4796486E-4</v>
      </c>
      <c r="I1293" s="105">
        <f>VLOOKUP(D1293,'[1]Schedule of Pension Amounts LW'!$B$15:$E$1399,3,FALSE)</f>
        <v>23783872</v>
      </c>
      <c r="J1293" s="105">
        <f>-IF(ISNA(VLOOKUP(D1293,'[1]Combined Contribution Amounts'!$A$2:$K$1335,5,FALSE)),0,VLOOKUP(D1293,'[1]Combined Contribution Amounts'!$A$2:$K$1335,5,FALSE))</f>
        <v>-1567931</v>
      </c>
      <c r="K1293" s="105">
        <f>-IF(ISNA(VLOOKUP(D1293,'[1]Combined Contribution Amounts'!$A$2:$K$1335,7,FALSE)),0,VLOOKUP(D1293,'[1]Combined Contribution Amounts'!$A$2:$K$1335,7,FALSE))+-IF(ISNA(VLOOKUP(D1293,'[1]Combined Contribution Amounts'!$A$2:$K$1335,8,FALSE)),0,VLOOKUP(D1293,'[1]Combined Contribution Amounts'!$A$2:$K$1335,8,FALSE))+-IF(ISNA(VLOOKUP(D1293,'[1]Combined Contribution Amounts'!$A$2:$K$1335,9,FALSE)),0,VLOOKUP(D1293,'[1]Combined Contribution Amounts'!$A$2:$K$1335,9,FALSE))</f>
        <v>0</v>
      </c>
      <c r="L1293" s="105">
        <f>VLOOKUP(D1293,'[1]Pension Expense Details'!$D$23:$S$1407,16,FALSE)</f>
        <v>2296726</v>
      </c>
      <c r="M1293" s="105">
        <f>ROUND(('[1]68_InOutFlowsCurPrdAndPriorHist'!$F$28-'[1]68_InOutFlowsCurPrdAndPriorHist'!$F$31)*$H1293,0)-VLOOKUP(D1293,'[1]Pension Expense Details'!$D$23:$S$1407,12,FALSE)</f>
        <v>-371021</v>
      </c>
      <c r="N1293" s="105">
        <f>ROUND(('[1]68_InOutFlowsCurPrdAndPriorHist'!$F$29-'[1]68_InOutFlowsCurPrdAndPriorHist'!$F$32)*$H1293,0)-VLOOKUP(D1293,'[1]Pension Expense Details'!$D$23:$S$1407,13,FALSE)</f>
        <v>-2803456</v>
      </c>
      <c r="O1293" s="105">
        <f>ROUND(('[1]68_InOutFlowsCurPrdAndPriorHist'!$F$30-'[1]68_InOutFlowsCurPrdAndPriorHist'!$F$33)*$H1293,0)-VLOOKUP(D1293,'[1]Pension Expense Details'!$D$23:$S$1407,14,FALSE)</f>
        <v>1212301</v>
      </c>
      <c r="P1293" s="105">
        <f>ROUND((VLOOKUP(D1293,'[1]Schedule of Pension Amounts LW'!$B$15:$AC$1399,28,FALSE)-VLOOKUP(D1293,'[1]Schedule of Pension Amounts LW'!$B$15:$AC$1399,27,FALSE))*'[1]Schedule of Pension Amounts LW'!AD$4,0)+VLOOKUP(D1293,'[1]Schedule of Pension Amounts LW'!$B$15:$AH$1399,33,FALSE)-VLOOKUP(D1293,'[1]Pension Expense Details'!$D$23:$S$1407,15,FALSE)</f>
        <v>736123</v>
      </c>
      <c r="Q1293" s="98">
        <f t="shared" si="82"/>
        <v>23286614</v>
      </c>
      <c r="R1293" s="98">
        <f>ROUND('[1]68_InOutFlowsCurPrdAndPrior'!$D$32*IF(ISNA(VLOOKUP(D1293,'[1]Proportionate Shares'!$D$23:$I$1359,6,FALSE)),0,VLOOKUP(D1293,'[1]Proportionate Shares'!$D$23:$I$1359,6,FALSE)),0)</f>
        <v>97825</v>
      </c>
      <c r="S1293" s="98">
        <f>ROUND('[1]68_InOutFlowsCurPrdAndPrior'!$D$33*IF(ISNA(VLOOKUP(D1293,'[1]Proportionate Shares'!$D$23:$I$1359,6,FALSE)),0,VLOOKUP(D1293,'[1]Proportionate Shares'!$D$23:$I$1359,6,FALSE)),0)</f>
        <v>7224651</v>
      </c>
      <c r="T1293" s="98">
        <f>ROUND('[1]68_InOutFlowsCurPrdAndPrior'!$D$35*IF(ISNA(VLOOKUP(D1293,'[1]Proportionate Shares'!$D$23:$I$1359,6,FALSE)),0,VLOOKUP(D1293,'[1]Proportionate Shares'!$D$23:$I$1359,6,FALSE)),0)</f>
        <v>1399998</v>
      </c>
      <c r="U1293" s="98">
        <f>VLOOKUP(D1293,'[1]Schedule of Pension Amounts LW'!$B$15:$AS$1399,36,FALSE)</f>
        <v>4193725</v>
      </c>
      <c r="V1293" s="99">
        <f t="shared" si="83"/>
        <v>12916199</v>
      </c>
      <c r="W1293" s="98">
        <f>ROUND('[1]68_InOutFlowsCurPrdAndPrior'!$F$32*IF(ISNA(VLOOKUP(D1293,'[1]Proportionate Shares'!$D$23:$I$1359,6,FALSE)),0,VLOOKUP(D1293,'[1]Proportionate Shares'!$D$23:$I$1359,6,FALSE)),0)</f>
        <v>808548</v>
      </c>
      <c r="X1293" s="98">
        <f>ROUND('[1]68_InOutFlowsCurPrdAndPrior'!$F$33*IF(ISNA(VLOOKUP(D1293,'[1]Proportionate Shares'!$D$23:$I$1359,6,FALSE)),0,VLOOKUP(D1293,'[1]Proportionate Shares'!$D$23:$I$1359,6,FALSE)),0)</f>
        <v>2985568</v>
      </c>
      <c r="Y1293" s="98">
        <f>ROUND('[1]68_InOutFlowsCurPrdAndPrior'!$F$35*IF(ISNA(VLOOKUP(D1293,'[1]Proportionate Shares'!$D$23:$I$1359,6,FALSE)),0,VLOOKUP(D1293,'[1]Proportionate Shares'!$D$23:$I$1359,6,FALSE)),0)</f>
        <v>1166174</v>
      </c>
      <c r="Z1293" s="98">
        <f>-VLOOKUP(D1293,'[1]Schedule of Pension Amounts LW'!$B$15:$AS$1399,37,FALSE)</f>
        <v>353314</v>
      </c>
      <c r="AA1293" s="99">
        <f t="shared" si="84"/>
        <v>5313604</v>
      </c>
      <c r="AB1293" s="72">
        <f>VLOOKUP(D1293,'[1]Pension Expense Details'!$D$22:$S$1407,16,FALSE)</f>
        <v>2296726</v>
      </c>
      <c r="AC1293" s="72">
        <f t="shared" si="85"/>
        <v>2942642</v>
      </c>
      <c r="AD1293" s="72">
        <f>VLOOKUP(D1293,'[1]Schedule of Pension Amounts LW'!$B$15:$W$1399,22,FALSE)</f>
        <v>5239368</v>
      </c>
    </row>
    <row r="1294" spans="1:30" x14ac:dyDescent="0.3">
      <c r="A1294" s="104"/>
      <c r="B1294" s="33"/>
      <c r="C1294" s="33" t="str">
        <f>VLOOKUP(D1294,'[1]Employer information'!$I$3:$J$1391,2,FALSE)</f>
        <v xml:space="preserve">Public Education                                  </v>
      </c>
      <c r="D1294" s="33" t="str">
        <f>'[1]Schedule of Pension Amounts LW'!B1287</f>
        <v>1914</v>
      </c>
      <c r="E1294" s="33" t="str">
        <f>IF(ISNA(VLOOKUP(D1294,'[1]Proportionate Shares'!$D$23:$G$1400,2,FALSE)),"",VLOOKUP(D1294,'[1]Proportionate Shares'!$D$23:$G$1400,2,FALSE))</f>
        <v>049908</v>
      </c>
      <c r="F1294" s="33" t="str">
        <f>IF(ISNA(VLOOKUP(D1294,'[1]Proportionate Shares'!$D$23:$G$1400,3,FALSE)),"",VLOOKUP(D1294,'[1]Proportionate Shares'!$D$23:$G$1400,3,FALSE))</f>
        <v/>
      </c>
      <c r="G1294" s="34" t="str">
        <f>VLOOKUP(D1294,'[1]Employer information'!$A$3:$B$1390,2,FALSE)</f>
        <v>WALNUT BEND ISD</v>
      </c>
      <c r="H1294" s="36">
        <f>IF(ISNA(VLOOKUP(D1294,'[1]Proportionate Shares'!$D$23:$I$1377,6,FALSE)),0,VLOOKUP(D1294,'[1]Proportionate Shares'!$D$23:$I$1377,6,FALSE))</f>
        <v>3.1478920000000002E-6</v>
      </c>
      <c r="I1294" s="105">
        <f>VLOOKUP(D1294,'[1]Schedule of Pension Amounts LW'!$B$15:$E$1399,3,FALSE)</f>
        <v>173277</v>
      </c>
      <c r="J1294" s="105">
        <f>-IF(ISNA(VLOOKUP(D1294,'[1]Combined Contribution Amounts'!$A$2:$K$1335,5,FALSE)),0,VLOOKUP(D1294,'[1]Combined Contribution Amounts'!$A$2:$K$1335,5,FALSE))</f>
        <v>-11018</v>
      </c>
      <c r="K1294" s="105">
        <f>-IF(ISNA(VLOOKUP(D1294,'[1]Combined Contribution Amounts'!$A$2:$K$1335,7,FALSE)),0,VLOOKUP(D1294,'[1]Combined Contribution Amounts'!$A$2:$K$1335,7,FALSE))+-IF(ISNA(VLOOKUP(D1294,'[1]Combined Contribution Amounts'!$A$2:$K$1335,8,FALSE)),0,VLOOKUP(D1294,'[1]Combined Contribution Amounts'!$A$2:$K$1335,8,FALSE))+-IF(ISNA(VLOOKUP(D1294,'[1]Combined Contribution Amounts'!$A$2:$K$1335,9,FALSE)),0,VLOOKUP(D1294,'[1]Combined Contribution Amounts'!$A$2:$K$1335,9,FALSE))</f>
        <v>0</v>
      </c>
      <c r="L1294" s="105">
        <f>VLOOKUP(D1294,'[1]Pension Expense Details'!$D$23:$S$1407,16,FALSE)</f>
        <v>15173</v>
      </c>
      <c r="M1294" s="105">
        <f>ROUND(('[1]68_InOutFlowsCurPrdAndPriorHist'!$F$28-'[1]68_InOutFlowsCurPrdAndPriorHist'!$F$31)*$H1294,0)-VLOOKUP(D1294,'[1]Pension Expense Details'!$D$23:$S$1407,12,FALSE)</f>
        <v>-2607</v>
      </c>
      <c r="N1294" s="105">
        <f>ROUND(('[1]68_InOutFlowsCurPrdAndPriorHist'!$F$29-'[1]68_InOutFlowsCurPrdAndPriorHist'!$F$32)*$H1294,0)-VLOOKUP(D1294,'[1]Pension Expense Details'!$D$23:$S$1407,13,FALSE)</f>
        <v>-19700</v>
      </c>
      <c r="O1294" s="105">
        <f>ROUND(('[1]68_InOutFlowsCurPrdAndPriorHist'!$F$30-'[1]68_InOutFlowsCurPrdAndPriorHist'!$F$33)*$H1294,0)-VLOOKUP(D1294,'[1]Pension Expense Details'!$D$23:$S$1407,14,FALSE)</f>
        <v>8519</v>
      </c>
      <c r="P1294" s="105">
        <f>ROUND((VLOOKUP(D1294,'[1]Schedule of Pension Amounts LW'!$B$15:$AC$1399,28,FALSE)-VLOOKUP(D1294,'[1]Schedule of Pension Amounts LW'!$B$15:$AC$1399,27,FALSE))*'[1]Schedule of Pension Amounts LW'!AD$4,0)+VLOOKUP(D1294,'[1]Schedule of Pension Amounts LW'!$B$15:$AH$1399,33,FALSE)-VLOOKUP(D1294,'[1]Pension Expense Details'!$D$23:$S$1407,15,FALSE)</f>
        <v>-7</v>
      </c>
      <c r="Q1294" s="98">
        <f t="shared" si="82"/>
        <v>163637</v>
      </c>
      <c r="R1294" s="98">
        <f>ROUND('[1]68_InOutFlowsCurPrdAndPrior'!$D$32*IF(ISNA(VLOOKUP(D1294,'[1]Proportionate Shares'!$D$23:$I$1359,6,FALSE)),0,VLOOKUP(D1294,'[1]Proportionate Shares'!$D$23:$I$1359,6,FALSE)),0)</f>
        <v>687</v>
      </c>
      <c r="S1294" s="98">
        <f>ROUND('[1]68_InOutFlowsCurPrdAndPrior'!$D$33*IF(ISNA(VLOOKUP(D1294,'[1]Proportionate Shares'!$D$23:$I$1359,6,FALSE)),0,VLOOKUP(D1294,'[1]Proportionate Shares'!$D$23:$I$1359,6,FALSE)),0)</f>
        <v>50768</v>
      </c>
      <c r="T1294" s="98">
        <f>ROUND('[1]68_InOutFlowsCurPrdAndPrior'!$D$35*IF(ISNA(VLOOKUP(D1294,'[1]Proportionate Shares'!$D$23:$I$1359,6,FALSE)),0,VLOOKUP(D1294,'[1]Proportionate Shares'!$D$23:$I$1359,6,FALSE)),0)</f>
        <v>9838</v>
      </c>
      <c r="U1294" s="98">
        <f>VLOOKUP(D1294,'[1]Schedule of Pension Amounts LW'!$B$15:$AS$1399,36,FALSE)</f>
        <v>12675</v>
      </c>
      <c r="V1294" s="99">
        <f t="shared" si="83"/>
        <v>73968</v>
      </c>
      <c r="W1294" s="98">
        <f>ROUND('[1]68_InOutFlowsCurPrdAndPrior'!$F$32*IF(ISNA(VLOOKUP(D1294,'[1]Proportionate Shares'!$D$23:$I$1359,6,FALSE)),0,VLOOKUP(D1294,'[1]Proportionate Shares'!$D$23:$I$1359,6,FALSE)),0)</f>
        <v>5682</v>
      </c>
      <c r="X1294" s="98">
        <f>ROUND('[1]68_InOutFlowsCurPrdAndPrior'!$F$33*IF(ISNA(VLOOKUP(D1294,'[1]Proportionate Shares'!$D$23:$I$1359,6,FALSE)),0,VLOOKUP(D1294,'[1]Proportionate Shares'!$D$23:$I$1359,6,FALSE)),0)</f>
        <v>20980</v>
      </c>
      <c r="Y1294" s="98">
        <f>ROUND('[1]68_InOutFlowsCurPrdAndPrior'!$F$35*IF(ISNA(VLOOKUP(D1294,'[1]Proportionate Shares'!$D$23:$I$1359,6,FALSE)),0,VLOOKUP(D1294,'[1]Proportionate Shares'!$D$23:$I$1359,6,FALSE)),0)</f>
        <v>8195</v>
      </c>
      <c r="Z1294" s="98">
        <f>-VLOOKUP(D1294,'[1]Schedule of Pension Amounts LW'!$B$15:$AS$1399,37,FALSE)</f>
        <v>6590</v>
      </c>
      <c r="AA1294" s="99">
        <f t="shared" si="84"/>
        <v>41447</v>
      </c>
      <c r="AB1294" s="72">
        <f>VLOOKUP(D1294,'[1]Pension Expense Details'!$D$22:$S$1407,16,FALSE)</f>
        <v>15173</v>
      </c>
      <c r="AC1294" s="72">
        <f t="shared" si="85"/>
        <v>18589</v>
      </c>
      <c r="AD1294" s="72">
        <f>VLOOKUP(D1294,'[1]Schedule of Pension Amounts LW'!$B$15:$W$1399,22,FALSE)</f>
        <v>33762</v>
      </c>
    </row>
    <row r="1295" spans="1:30" x14ac:dyDescent="0.3">
      <c r="A1295" s="104"/>
      <c r="B1295" s="33"/>
      <c r="C1295" s="33" t="str">
        <f>VLOOKUP(D1295,'[1]Employer information'!$I$3:$J$1391,2,FALSE)</f>
        <v xml:space="preserve">Public Education                                  </v>
      </c>
      <c r="D1295" s="33" t="str">
        <f>'[1]Schedule of Pension Amounts LW'!B1288</f>
        <v>1269</v>
      </c>
      <c r="E1295" s="33" t="str">
        <f>IF(ISNA(VLOOKUP(D1295,'[1]Proportionate Shares'!$D$23:$G$1400,2,FALSE)),"",VLOOKUP(D1295,'[1]Proportionate Shares'!$D$23:$G$1400,2,FALSE))</f>
        <v>018905</v>
      </c>
      <c r="F1295" s="33" t="str">
        <f>IF(ISNA(VLOOKUP(D1295,'[1]Proportionate Shares'!$D$23:$G$1400,3,FALSE)),"",VLOOKUP(D1295,'[1]Proportionate Shares'!$D$23:$G$1400,3,FALSE))</f>
        <v/>
      </c>
      <c r="G1295" s="34" t="str">
        <f>VLOOKUP(D1295,'[1]Employer information'!$A$3:$B$1390,2,FALSE)</f>
        <v>WALNUT SPRINGS ISD</v>
      </c>
      <c r="H1295" s="36">
        <f>IF(ISNA(VLOOKUP(D1295,'[1]Proportionate Shares'!$D$23:$I$1377,6,FALSE)),0,VLOOKUP(D1295,'[1]Proportionate Shares'!$D$23:$I$1377,6,FALSE))</f>
        <v>1.344068E-5</v>
      </c>
      <c r="I1295" s="105">
        <f>VLOOKUP(D1295,'[1]Schedule of Pension Amounts LW'!$B$15:$E$1399,3,FALSE)</f>
        <v>636687</v>
      </c>
      <c r="J1295" s="105">
        <f>-IF(ISNA(VLOOKUP(D1295,'[1]Combined Contribution Amounts'!$A$2:$K$1335,5,FALSE)),0,VLOOKUP(D1295,'[1]Combined Contribution Amounts'!$A$2:$K$1335,5,FALSE))</f>
        <v>-47044</v>
      </c>
      <c r="K1295" s="105">
        <f>-IF(ISNA(VLOOKUP(D1295,'[1]Combined Contribution Amounts'!$A$2:$K$1335,7,FALSE)),0,VLOOKUP(D1295,'[1]Combined Contribution Amounts'!$A$2:$K$1335,7,FALSE))+-IF(ISNA(VLOOKUP(D1295,'[1]Combined Contribution Amounts'!$A$2:$K$1335,8,FALSE)),0,VLOOKUP(D1295,'[1]Combined Contribution Amounts'!$A$2:$K$1335,8,FALSE))+-IF(ISNA(VLOOKUP(D1295,'[1]Combined Contribution Amounts'!$A$2:$K$1335,9,FALSE)),0,VLOOKUP(D1295,'[1]Combined Contribution Amounts'!$A$2:$K$1335,9,FALSE))</f>
        <v>0</v>
      </c>
      <c r="L1295" s="105">
        <f>VLOOKUP(D1295,'[1]Pension Expense Details'!$D$23:$S$1407,16,FALSE)</f>
        <v>81002</v>
      </c>
      <c r="M1295" s="105">
        <f>ROUND(('[1]68_InOutFlowsCurPrdAndPriorHist'!$F$28-'[1]68_InOutFlowsCurPrdAndPriorHist'!$F$31)*$H1295,0)-VLOOKUP(D1295,'[1]Pension Expense Details'!$D$23:$S$1407,12,FALSE)</f>
        <v>-11132</v>
      </c>
      <c r="N1295" s="105">
        <f>ROUND(('[1]68_InOutFlowsCurPrdAndPriorHist'!$F$29-'[1]68_InOutFlowsCurPrdAndPriorHist'!$F$32)*$H1295,0)-VLOOKUP(D1295,'[1]Pension Expense Details'!$D$23:$S$1407,13,FALSE)</f>
        <v>-84115</v>
      </c>
      <c r="O1295" s="105">
        <f>ROUND(('[1]68_InOutFlowsCurPrdAndPriorHist'!$F$30-'[1]68_InOutFlowsCurPrdAndPriorHist'!$F$33)*$H1295,0)-VLOOKUP(D1295,'[1]Pension Expense Details'!$D$23:$S$1407,14,FALSE)</f>
        <v>36374</v>
      </c>
      <c r="P1295" s="105">
        <f>ROUND((VLOOKUP(D1295,'[1]Schedule of Pension Amounts LW'!$B$15:$AC$1399,28,FALSE)-VLOOKUP(D1295,'[1]Schedule of Pension Amounts LW'!$B$15:$AC$1399,27,FALSE))*'[1]Schedule of Pension Amounts LW'!AD$4,0)+VLOOKUP(D1295,'[1]Schedule of Pension Amounts LW'!$B$15:$AH$1399,33,FALSE)-VLOOKUP(D1295,'[1]Pension Expense Details'!$D$23:$S$1407,15,FALSE)</f>
        <v>86917</v>
      </c>
      <c r="Q1295" s="98">
        <f t="shared" si="82"/>
        <v>698689</v>
      </c>
      <c r="R1295" s="98">
        <f>ROUND('[1]68_InOutFlowsCurPrdAndPrior'!$D$32*IF(ISNA(VLOOKUP(D1295,'[1]Proportionate Shares'!$D$23:$I$1359,6,FALSE)),0,VLOOKUP(D1295,'[1]Proportionate Shares'!$D$23:$I$1359,6,FALSE)),0)</f>
        <v>2935</v>
      </c>
      <c r="S1295" s="98">
        <f>ROUND('[1]68_InOutFlowsCurPrdAndPrior'!$D$33*IF(ISNA(VLOOKUP(D1295,'[1]Proportionate Shares'!$D$23:$I$1359,6,FALSE)),0,VLOOKUP(D1295,'[1]Proportionate Shares'!$D$23:$I$1359,6,FALSE)),0)</f>
        <v>216768</v>
      </c>
      <c r="T1295" s="98">
        <f>ROUND('[1]68_InOutFlowsCurPrdAndPrior'!$D$35*IF(ISNA(VLOOKUP(D1295,'[1]Proportionate Shares'!$D$23:$I$1359,6,FALSE)),0,VLOOKUP(D1295,'[1]Proportionate Shares'!$D$23:$I$1359,6,FALSE)),0)</f>
        <v>42005</v>
      </c>
      <c r="U1295" s="98">
        <f>VLOOKUP(D1295,'[1]Schedule of Pension Amounts LW'!$B$15:$AS$1399,36,FALSE)</f>
        <v>138642</v>
      </c>
      <c r="V1295" s="99">
        <f t="shared" si="83"/>
        <v>400350</v>
      </c>
      <c r="W1295" s="98">
        <f>ROUND('[1]68_InOutFlowsCurPrdAndPrior'!$F$32*IF(ISNA(VLOOKUP(D1295,'[1]Proportionate Shares'!$D$23:$I$1359,6,FALSE)),0,VLOOKUP(D1295,'[1]Proportionate Shares'!$D$23:$I$1359,6,FALSE)),0)</f>
        <v>24260</v>
      </c>
      <c r="X1295" s="98">
        <f>ROUND('[1]68_InOutFlowsCurPrdAndPrior'!$F$33*IF(ISNA(VLOOKUP(D1295,'[1]Proportionate Shares'!$D$23:$I$1359,6,FALSE)),0,VLOOKUP(D1295,'[1]Proportionate Shares'!$D$23:$I$1359,6,FALSE)),0)</f>
        <v>89579</v>
      </c>
      <c r="Y1295" s="98">
        <f>ROUND('[1]68_InOutFlowsCurPrdAndPrior'!$F$35*IF(ISNA(VLOOKUP(D1295,'[1]Proportionate Shares'!$D$23:$I$1359,6,FALSE)),0,VLOOKUP(D1295,'[1]Proportionate Shares'!$D$23:$I$1359,6,FALSE)),0)</f>
        <v>34990</v>
      </c>
      <c r="Z1295" s="98">
        <f>-VLOOKUP(D1295,'[1]Schedule of Pension Amounts LW'!$B$15:$AS$1399,37,FALSE)</f>
        <v>60049</v>
      </c>
      <c r="AA1295" s="99">
        <f t="shared" si="84"/>
        <v>208878</v>
      </c>
      <c r="AB1295" s="72">
        <f>VLOOKUP(D1295,'[1]Pension Expense Details'!$D$22:$S$1407,16,FALSE)</f>
        <v>81002</v>
      </c>
      <c r="AC1295" s="72">
        <f t="shared" si="85"/>
        <v>65950</v>
      </c>
      <c r="AD1295" s="72">
        <f>VLOOKUP(D1295,'[1]Schedule of Pension Amounts LW'!$B$15:$W$1399,22,FALSE)</f>
        <v>146952</v>
      </c>
    </row>
    <row r="1296" spans="1:30" x14ac:dyDescent="0.3">
      <c r="A1296" s="104"/>
      <c r="B1296" s="33"/>
      <c r="C1296" s="33" t="str">
        <f>VLOOKUP(D1296,'[1]Employer information'!$I$3:$J$1391,2,FALSE)</f>
        <v xml:space="preserve">Public Education                                  </v>
      </c>
      <c r="D1296" s="33" t="str">
        <f>'[1]Schedule of Pension Amounts LW'!B1289</f>
        <v>1584</v>
      </c>
      <c r="E1296" s="33" t="str">
        <f>IF(ISNA(VLOOKUP(D1296,'[1]Proportionate Shares'!$D$23:$G$1400,2,FALSE)),"",VLOOKUP(D1296,'[1]Proportionate Shares'!$D$23:$G$1400,2,FALSE))</f>
        <v>229904</v>
      </c>
      <c r="F1296" s="33" t="str">
        <f>IF(ISNA(VLOOKUP(D1296,'[1]Proportionate Shares'!$D$23:$G$1400,3,FALSE)),"",VLOOKUP(D1296,'[1]Proportionate Shares'!$D$23:$G$1400,3,FALSE))</f>
        <v/>
      </c>
      <c r="G1296" s="34" t="str">
        <f>VLOOKUP(D1296,'[1]Employer information'!$A$3:$B$1390,2,FALSE)</f>
        <v>WARREN ISD</v>
      </c>
      <c r="H1296" s="36">
        <f>IF(ISNA(VLOOKUP(D1296,'[1]Proportionate Shares'!$D$23:$I$1377,6,FALSE)),0,VLOOKUP(D1296,'[1]Proportionate Shares'!$D$23:$I$1377,6,FALSE))</f>
        <v>6.5551457E-5</v>
      </c>
      <c r="I1296" s="105">
        <f>VLOOKUP(D1296,'[1]Schedule of Pension Amounts LW'!$B$15:$E$1399,3,FALSE)</f>
        <v>3287043</v>
      </c>
      <c r="J1296" s="105">
        <f>-IF(ISNA(VLOOKUP(D1296,'[1]Combined Contribution Amounts'!$A$2:$K$1335,5,FALSE)),0,VLOOKUP(D1296,'[1]Combined Contribution Amounts'!$A$2:$K$1335,5,FALSE))</f>
        <v>-229438</v>
      </c>
      <c r="K1296" s="105">
        <f>-IF(ISNA(VLOOKUP(D1296,'[1]Combined Contribution Amounts'!$A$2:$K$1335,7,FALSE)),0,VLOOKUP(D1296,'[1]Combined Contribution Amounts'!$A$2:$K$1335,7,FALSE))+-IF(ISNA(VLOOKUP(D1296,'[1]Combined Contribution Amounts'!$A$2:$K$1335,8,FALSE)),0,VLOOKUP(D1296,'[1]Combined Contribution Amounts'!$A$2:$K$1335,8,FALSE))+-IF(ISNA(VLOOKUP(D1296,'[1]Combined Contribution Amounts'!$A$2:$K$1335,9,FALSE)),0,VLOOKUP(D1296,'[1]Combined Contribution Amounts'!$A$2:$K$1335,9,FALSE))</f>
        <v>0</v>
      </c>
      <c r="L1296" s="105">
        <f>VLOOKUP(D1296,'[1]Pension Expense Details'!$D$23:$S$1407,16,FALSE)</f>
        <v>366465</v>
      </c>
      <c r="M1296" s="105">
        <f>ROUND(('[1]68_InOutFlowsCurPrdAndPriorHist'!$F$28-'[1]68_InOutFlowsCurPrdAndPriorHist'!$F$31)*$H1296,0)-VLOOKUP(D1296,'[1]Pension Expense Details'!$D$23:$S$1407,12,FALSE)</f>
        <v>-54292</v>
      </c>
      <c r="N1296" s="105">
        <f>ROUND(('[1]68_InOutFlowsCurPrdAndPriorHist'!$F$29-'[1]68_InOutFlowsCurPrdAndPriorHist'!$F$32)*$H1296,0)-VLOOKUP(D1296,'[1]Pension Expense Details'!$D$23:$S$1407,13,FALSE)</f>
        <v>-410235</v>
      </c>
      <c r="O1296" s="105">
        <f>ROUND(('[1]68_InOutFlowsCurPrdAndPriorHist'!$F$30-'[1]68_InOutFlowsCurPrdAndPriorHist'!$F$33)*$H1296,0)-VLOOKUP(D1296,'[1]Pension Expense Details'!$D$23:$S$1407,14,FALSE)</f>
        <v>177398</v>
      </c>
      <c r="P1296" s="105">
        <f>ROUND((VLOOKUP(D1296,'[1]Schedule of Pension Amounts LW'!$B$15:$AC$1399,28,FALSE)-VLOOKUP(D1296,'[1]Schedule of Pension Amounts LW'!$B$15:$AC$1399,27,FALSE))*'[1]Schedule of Pension Amounts LW'!AD$4,0)+VLOOKUP(D1296,'[1]Schedule of Pension Amounts LW'!$B$15:$AH$1399,33,FALSE)-VLOOKUP(D1296,'[1]Pension Expense Details'!$D$23:$S$1407,15,FALSE)</f>
        <v>270629</v>
      </c>
      <c r="Q1296" s="98">
        <f t="shared" si="82"/>
        <v>3407570</v>
      </c>
      <c r="R1296" s="98">
        <f>ROUND('[1]68_InOutFlowsCurPrdAndPrior'!$D$32*IF(ISNA(VLOOKUP(D1296,'[1]Proportionate Shares'!$D$23:$I$1359,6,FALSE)),0,VLOOKUP(D1296,'[1]Proportionate Shares'!$D$23:$I$1359,6,FALSE)),0)</f>
        <v>14315</v>
      </c>
      <c r="S1296" s="98">
        <f>ROUND('[1]68_InOutFlowsCurPrdAndPrior'!$D$33*IF(ISNA(VLOOKUP(D1296,'[1]Proportionate Shares'!$D$23:$I$1359,6,FALSE)),0,VLOOKUP(D1296,'[1]Proportionate Shares'!$D$23:$I$1359,6,FALSE)),0)</f>
        <v>1057195</v>
      </c>
      <c r="T1296" s="98">
        <f>ROUND('[1]68_InOutFlowsCurPrdAndPrior'!$D$35*IF(ISNA(VLOOKUP(D1296,'[1]Proportionate Shares'!$D$23:$I$1359,6,FALSE)),0,VLOOKUP(D1296,'[1]Proportionate Shares'!$D$23:$I$1359,6,FALSE)),0)</f>
        <v>204864</v>
      </c>
      <c r="U1296" s="98">
        <f>VLOOKUP(D1296,'[1]Schedule of Pension Amounts LW'!$B$15:$AS$1399,36,FALSE)</f>
        <v>607709</v>
      </c>
      <c r="V1296" s="99">
        <f t="shared" si="83"/>
        <v>1884083</v>
      </c>
      <c r="W1296" s="98">
        <f>ROUND('[1]68_InOutFlowsCurPrdAndPrior'!$F$32*IF(ISNA(VLOOKUP(D1296,'[1]Proportionate Shares'!$D$23:$I$1359,6,FALSE)),0,VLOOKUP(D1296,'[1]Proportionate Shares'!$D$23:$I$1359,6,FALSE)),0)</f>
        <v>118316</v>
      </c>
      <c r="X1296" s="98">
        <f>ROUND('[1]68_InOutFlowsCurPrdAndPrior'!$F$33*IF(ISNA(VLOOKUP(D1296,'[1]Proportionate Shares'!$D$23:$I$1359,6,FALSE)),0,VLOOKUP(D1296,'[1]Proportionate Shares'!$D$23:$I$1359,6,FALSE)),0)</f>
        <v>436883</v>
      </c>
      <c r="Y1296" s="98">
        <f>ROUND('[1]68_InOutFlowsCurPrdAndPrior'!$F$35*IF(ISNA(VLOOKUP(D1296,'[1]Proportionate Shares'!$D$23:$I$1359,6,FALSE)),0,VLOOKUP(D1296,'[1]Proportionate Shares'!$D$23:$I$1359,6,FALSE)),0)</f>
        <v>170648</v>
      </c>
      <c r="Z1296" s="98">
        <f>-VLOOKUP(D1296,'[1]Schedule of Pension Amounts LW'!$B$15:$AS$1399,37,FALSE)</f>
        <v>31</v>
      </c>
      <c r="AA1296" s="99">
        <f t="shared" si="84"/>
        <v>725878</v>
      </c>
      <c r="AB1296" s="72">
        <f>VLOOKUP(D1296,'[1]Pension Expense Details'!$D$22:$S$1407,16,FALSE)</f>
        <v>366465</v>
      </c>
      <c r="AC1296" s="72">
        <f t="shared" si="85"/>
        <v>431149</v>
      </c>
      <c r="AD1296" s="72">
        <f>VLOOKUP(D1296,'[1]Schedule of Pension Amounts LW'!$B$15:$W$1399,22,FALSE)</f>
        <v>797614</v>
      </c>
    </row>
    <row r="1297" spans="1:30" x14ac:dyDescent="0.3">
      <c r="A1297" s="104"/>
      <c r="B1297" s="33"/>
      <c r="C1297" s="33" t="str">
        <f>VLOOKUP(D1297,'[1]Employer information'!$I$3:$J$1391,2,FALSE)</f>
        <v xml:space="preserve">Public Education                                  </v>
      </c>
      <c r="D1297" s="33" t="str">
        <f>'[1]Schedule of Pension Amounts LW'!B1290</f>
        <v>1270</v>
      </c>
      <c r="E1297" s="33" t="str">
        <f>IF(ISNA(VLOOKUP(D1297,'[1]Proportionate Shares'!$D$23:$G$1400,2,FALSE)),"",VLOOKUP(D1297,'[1]Proportionate Shares'!$D$23:$G$1400,2,FALSE))</f>
        <v>102903</v>
      </c>
      <c r="F1297" s="33" t="str">
        <f>IF(ISNA(VLOOKUP(D1297,'[1]Proportionate Shares'!$D$23:$G$1400,3,FALSE)),"",VLOOKUP(D1297,'[1]Proportionate Shares'!$D$23:$G$1400,3,FALSE))</f>
        <v/>
      </c>
      <c r="G1297" s="34" t="str">
        <f>VLOOKUP(D1297,'[1]Employer information'!$A$3:$B$1390,2,FALSE)</f>
        <v>WASKOM ISD</v>
      </c>
      <c r="H1297" s="36">
        <f>IF(ISNA(VLOOKUP(D1297,'[1]Proportionate Shares'!$D$23:$I$1377,6,FALSE)),0,VLOOKUP(D1297,'[1]Proportionate Shares'!$D$23:$I$1377,6,FALSE))</f>
        <v>4.2677101999999997E-5</v>
      </c>
      <c r="I1297" s="105">
        <f>VLOOKUP(D1297,'[1]Schedule of Pension Amounts LW'!$B$15:$E$1399,3,FALSE)</f>
        <v>2153106</v>
      </c>
      <c r="J1297" s="105">
        <f>-IF(ISNA(VLOOKUP(D1297,'[1]Combined Contribution Amounts'!$A$2:$K$1335,5,FALSE)),0,VLOOKUP(D1297,'[1]Combined Contribution Amounts'!$A$2:$K$1335,5,FALSE))</f>
        <v>-149375</v>
      </c>
      <c r="K1297" s="105">
        <f>-IF(ISNA(VLOOKUP(D1297,'[1]Combined Contribution Amounts'!$A$2:$K$1335,7,FALSE)),0,VLOOKUP(D1297,'[1]Combined Contribution Amounts'!$A$2:$K$1335,7,FALSE))+-IF(ISNA(VLOOKUP(D1297,'[1]Combined Contribution Amounts'!$A$2:$K$1335,8,FALSE)),0,VLOOKUP(D1297,'[1]Combined Contribution Amounts'!$A$2:$K$1335,8,FALSE))+-IF(ISNA(VLOOKUP(D1297,'[1]Combined Contribution Amounts'!$A$2:$K$1335,9,FALSE)),0,VLOOKUP(D1297,'[1]Combined Contribution Amounts'!$A$2:$K$1335,9,FALSE))</f>
        <v>0</v>
      </c>
      <c r="L1297" s="105">
        <f>VLOOKUP(D1297,'[1]Pension Expense Details'!$D$23:$S$1407,16,FALSE)</f>
        <v>236530</v>
      </c>
      <c r="M1297" s="105">
        <f>ROUND(('[1]68_InOutFlowsCurPrdAndPriorHist'!$F$28-'[1]68_InOutFlowsCurPrdAndPriorHist'!$F$31)*$H1297,0)-VLOOKUP(D1297,'[1]Pension Expense Details'!$D$23:$S$1407,12,FALSE)</f>
        <v>-35347</v>
      </c>
      <c r="N1297" s="105">
        <f>ROUND(('[1]68_InOutFlowsCurPrdAndPriorHist'!$F$29-'[1]68_InOutFlowsCurPrdAndPriorHist'!$F$32)*$H1297,0)-VLOOKUP(D1297,'[1]Pension Expense Details'!$D$23:$S$1407,13,FALSE)</f>
        <v>-267082</v>
      </c>
      <c r="O1297" s="105">
        <f>ROUND(('[1]68_InOutFlowsCurPrdAndPriorHist'!$F$30-'[1]68_InOutFlowsCurPrdAndPriorHist'!$F$33)*$H1297,0)-VLOOKUP(D1297,'[1]Pension Expense Details'!$D$23:$S$1407,14,FALSE)</f>
        <v>115494</v>
      </c>
      <c r="P1297" s="105">
        <f>ROUND((VLOOKUP(D1297,'[1]Schedule of Pension Amounts LW'!$B$15:$AC$1399,28,FALSE)-VLOOKUP(D1297,'[1]Schedule of Pension Amounts LW'!$B$15:$AC$1399,27,FALSE))*'[1]Schedule of Pension Amounts LW'!AD$4,0)+VLOOKUP(D1297,'[1]Schedule of Pension Amounts LW'!$B$15:$AH$1399,33,FALSE)-VLOOKUP(D1297,'[1]Pension Expense Details'!$D$23:$S$1407,15,FALSE)</f>
        <v>165163</v>
      </c>
      <c r="Q1297" s="98">
        <f t="shared" si="82"/>
        <v>2218489</v>
      </c>
      <c r="R1297" s="98">
        <f>ROUND('[1]68_InOutFlowsCurPrdAndPrior'!$D$32*IF(ISNA(VLOOKUP(D1297,'[1]Proportionate Shares'!$D$23:$I$1359,6,FALSE)),0,VLOOKUP(D1297,'[1]Proportionate Shares'!$D$23:$I$1359,6,FALSE)),0)</f>
        <v>9320</v>
      </c>
      <c r="S1297" s="98">
        <f>ROUND('[1]68_InOutFlowsCurPrdAndPrior'!$D$33*IF(ISNA(VLOOKUP(D1297,'[1]Proportionate Shares'!$D$23:$I$1359,6,FALSE)),0,VLOOKUP(D1297,'[1]Proportionate Shares'!$D$23:$I$1359,6,FALSE)),0)</f>
        <v>688284</v>
      </c>
      <c r="T1297" s="98">
        <f>ROUND('[1]68_InOutFlowsCurPrdAndPrior'!$D$35*IF(ISNA(VLOOKUP(D1297,'[1]Proportionate Shares'!$D$23:$I$1359,6,FALSE)),0,VLOOKUP(D1297,'[1]Proportionate Shares'!$D$23:$I$1359,6,FALSE)),0)</f>
        <v>133376</v>
      </c>
      <c r="U1297" s="98">
        <f>VLOOKUP(D1297,'[1]Schedule of Pension Amounts LW'!$B$15:$AS$1399,36,FALSE)</f>
        <v>379115</v>
      </c>
      <c r="V1297" s="99">
        <f t="shared" si="83"/>
        <v>1210095</v>
      </c>
      <c r="W1297" s="98">
        <f>ROUND('[1]68_InOutFlowsCurPrdAndPrior'!$F$32*IF(ISNA(VLOOKUP(D1297,'[1]Proportionate Shares'!$D$23:$I$1359,6,FALSE)),0,VLOOKUP(D1297,'[1]Proportionate Shares'!$D$23:$I$1359,6,FALSE)),0)</f>
        <v>77029</v>
      </c>
      <c r="X1297" s="98">
        <f>ROUND('[1]68_InOutFlowsCurPrdAndPrior'!$F$33*IF(ISNA(VLOOKUP(D1297,'[1]Proportionate Shares'!$D$23:$I$1359,6,FALSE)),0,VLOOKUP(D1297,'[1]Proportionate Shares'!$D$23:$I$1359,6,FALSE)),0)</f>
        <v>284432</v>
      </c>
      <c r="Y1297" s="98">
        <f>ROUND('[1]68_InOutFlowsCurPrdAndPrior'!$F$35*IF(ISNA(VLOOKUP(D1297,'[1]Proportionate Shares'!$D$23:$I$1359,6,FALSE)),0,VLOOKUP(D1297,'[1]Proportionate Shares'!$D$23:$I$1359,6,FALSE)),0)</f>
        <v>111100</v>
      </c>
      <c r="Z1297" s="98">
        <f>-VLOOKUP(D1297,'[1]Schedule of Pension Amounts LW'!$B$15:$AS$1399,37,FALSE)</f>
        <v>55214</v>
      </c>
      <c r="AA1297" s="99">
        <f t="shared" si="84"/>
        <v>527775</v>
      </c>
      <c r="AB1297" s="72">
        <f>VLOOKUP(D1297,'[1]Pension Expense Details'!$D$22:$S$1407,16,FALSE)</f>
        <v>236530</v>
      </c>
      <c r="AC1297" s="72">
        <f t="shared" si="85"/>
        <v>268805</v>
      </c>
      <c r="AD1297" s="72">
        <f>VLOOKUP(D1297,'[1]Schedule of Pension Amounts LW'!$B$15:$W$1399,22,FALSE)</f>
        <v>505335</v>
      </c>
    </row>
    <row r="1298" spans="1:30" x14ac:dyDescent="0.3">
      <c r="A1298" s="104"/>
      <c r="B1298" s="33"/>
      <c r="C1298" s="33" t="str">
        <f>VLOOKUP(D1298,'[1]Employer information'!$I$3:$J$1391,2,FALSE)</f>
        <v xml:space="preserve">Public Education                                  </v>
      </c>
      <c r="D1298" s="33" t="str">
        <f>'[1]Schedule of Pension Amounts LW'!B1291</f>
        <v>1271</v>
      </c>
      <c r="E1298" s="33" t="str">
        <f>IF(ISNA(VLOOKUP(D1298,'[1]Proportionate Shares'!$D$23:$G$1400,2,FALSE)),"",VLOOKUP(D1298,'[1]Proportionate Shares'!$D$23:$G$1400,2,FALSE))</f>
        <v>226905</v>
      </c>
      <c r="F1298" s="33" t="str">
        <f>IF(ISNA(VLOOKUP(D1298,'[1]Proportionate Shares'!$D$23:$G$1400,3,FALSE)),"",VLOOKUP(D1298,'[1]Proportionate Shares'!$D$23:$G$1400,3,FALSE))</f>
        <v/>
      </c>
      <c r="G1298" s="34" t="str">
        <f>VLOOKUP(D1298,'[1]Employer information'!$A$3:$B$1390,2,FALSE)</f>
        <v>WATER VALLEY ISD</v>
      </c>
      <c r="H1298" s="36">
        <f>IF(ISNA(VLOOKUP(D1298,'[1]Proportionate Shares'!$D$23:$I$1377,6,FALSE)),0,VLOOKUP(D1298,'[1]Proportionate Shares'!$D$23:$I$1377,6,FALSE))</f>
        <v>1.6090874000000001E-5</v>
      </c>
      <c r="I1298" s="105">
        <f>VLOOKUP(D1298,'[1]Schedule of Pension Amounts LW'!$B$15:$E$1399,3,FALSE)</f>
        <v>949549</v>
      </c>
      <c r="J1298" s="105">
        <f>-IF(ISNA(VLOOKUP(D1298,'[1]Combined Contribution Amounts'!$A$2:$K$1335,5,FALSE)),0,VLOOKUP(D1298,'[1]Combined Contribution Amounts'!$A$2:$K$1335,5,FALSE))</f>
        <v>-56320</v>
      </c>
      <c r="K1298" s="105">
        <f>-IF(ISNA(VLOOKUP(D1298,'[1]Combined Contribution Amounts'!$A$2:$K$1335,7,FALSE)),0,VLOOKUP(D1298,'[1]Combined Contribution Amounts'!$A$2:$K$1335,7,FALSE))+-IF(ISNA(VLOOKUP(D1298,'[1]Combined Contribution Amounts'!$A$2:$K$1335,8,FALSE)),0,VLOOKUP(D1298,'[1]Combined Contribution Amounts'!$A$2:$K$1335,8,FALSE))+-IF(ISNA(VLOOKUP(D1298,'[1]Combined Contribution Amounts'!$A$2:$K$1335,9,FALSE)),0,VLOOKUP(D1298,'[1]Combined Contribution Amounts'!$A$2:$K$1335,9,FALSE))</f>
        <v>0</v>
      </c>
      <c r="L1298" s="105">
        <f>VLOOKUP(D1298,'[1]Pension Expense Details'!$D$23:$S$1407,16,FALSE)</f>
        <v>67530</v>
      </c>
      <c r="M1298" s="105">
        <f>ROUND(('[1]68_InOutFlowsCurPrdAndPriorHist'!$F$28-'[1]68_InOutFlowsCurPrdAndPriorHist'!$F$31)*$H1298,0)-VLOOKUP(D1298,'[1]Pension Expense Details'!$D$23:$S$1407,12,FALSE)</f>
        <v>-13327</v>
      </c>
      <c r="N1298" s="105">
        <f>ROUND(('[1]68_InOutFlowsCurPrdAndPriorHist'!$F$29-'[1]68_InOutFlowsCurPrdAndPriorHist'!$F$32)*$H1298,0)-VLOOKUP(D1298,'[1]Pension Expense Details'!$D$23:$S$1407,13,FALSE)</f>
        <v>-100700</v>
      </c>
      <c r="O1298" s="105">
        <f>ROUND(('[1]68_InOutFlowsCurPrdAndPriorHist'!$F$30-'[1]68_InOutFlowsCurPrdAndPriorHist'!$F$33)*$H1298,0)-VLOOKUP(D1298,'[1]Pension Expense Details'!$D$23:$S$1407,14,FALSE)</f>
        <v>43546</v>
      </c>
      <c r="P1298" s="105">
        <f>ROUND((VLOOKUP(D1298,'[1]Schedule of Pension Amounts LW'!$B$15:$AC$1399,28,FALSE)-VLOOKUP(D1298,'[1]Schedule of Pension Amounts LW'!$B$15:$AC$1399,27,FALSE))*'[1]Schedule of Pension Amounts LW'!AD$4,0)+VLOOKUP(D1298,'[1]Schedule of Pension Amounts LW'!$B$15:$AH$1399,33,FALSE)-VLOOKUP(D1298,'[1]Pension Expense Details'!$D$23:$S$1407,15,FALSE)</f>
        <v>-53824</v>
      </c>
      <c r="Q1298" s="98">
        <f t="shared" si="82"/>
        <v>836454</v>
      </c>
      <c r="R1298" s="98">
        <f>ROUND('[1]68_InOutFlowsCurPrdAndPrior'!$D$32*IF(ISNA(VLOOKUP(D1298,'[1]Proportionate Shares'!$D$23:$I$1359,6,FALSE)),0,VLOOKUP(D1298,'[1]Proportionate Shares'!$D$23:$I$1359,6,FALSE)),0)</f>
        <v>3514</v>
      </c>
      <c r="S1298" s="98">
        <f>ROUND('[1]68_InOutFlowsCurPrdAndPrior'!$D$33*IF(ISNA(VLOOKUP(D1298,'[1]Proportionate Shares'!$D$23:$I$1359,6,FALSE)),0,VLOOKUP(D1298,'[1]Proportionate Shares'!$D$23:$I$1359,6,FALSE)),0)</f>
        <v>259509</v>
      </c>
      <c r="T1298" s="98">
        <f>ROUND('[1]68_InOutFlowsCurPrdAndPrior'!$D$35*IF(ISNA(VLOOKUP(D1298,'[1]Proportionate Shares'!$D$23:$I$1359,6,FALSE)),0,VLOOKUP(D1298,'[1]Proportionate Shares'!$D$23:$I$1359,6,FALSE)),0)</f>
        <v>50288</v>
      </c>
      <c r="U1298" s="98">
        <f>VLOOKUP(D1298,'[1]Schedule of Pension Amounts LW'!$B$15:$AS$1399,36,FALSE)</f>
        <v>139927</v>
      </c>
      <c r="V1298" s="99">
        <f t="shared" si="83"/>
        <v>453238</v>
      </c>
      <c r="W1298" s="98">
        <f>ROUND('[1]68_InOutFlowsCurPrdAndPrior'!$F$32*IF(ISNA(VLOOKUP(D1298,'[1]Proportionate Shares'!$D$23:$I$1359,6,FALSE)),0,VLOOKUP(D1298,'[1]Proportionate Shares'!$D$23:$I$1359,6,FALSE)),0)</f>
        <v>29043</v>
      </c>
      <c r="X1298" s="98">
        <f>ROUND('[1]68_InOutFlowsCurPrdAndPrior'!$F$33*IF(ISNA(VLOOKUP(D1298,'[1]Proportionate Shares'!$D$23:$I$1359,6,FALSE)),0,VLOOKUP(D1298,'[1]Proportionate Shares'!$D$23:$I$1359,6,FALSE)),0)</f>
        <v>107241</v>
      </c>
      <c r="Y1298" s="98">
        <f>ROUND('[1]68_InOutFlowsCurPrdAndPrior'!$F$35*IF(ISNA(VLOOKUP(D1298,'[1]Proportionate Shares'!$D$23:$I$1359,6,FALSE)),0,VLOOKUP(D1298,'[1]Proportionate Shares'!$D$23:$I$1359,6,FALSE)),0)</f>
        <v>41889</v>
      </c>
      <c r="Z1298" s="98">
        <f>-VLOOKUP(D1298,'[1]Schedule of Pension Amounts LW'!$B$15:$AS$1399,37,FALSE)</f>
        <v>43593</v>
      </c>
      <c r="AA1298" s="99">
        <f t="shared" si="84"/>
        <v>221766</v>
      </c>
      <c r="AB1298" s="72">
        <f>VLOOKUP(D1298,'[1]Pension Expense Details'!$D$22:$S$1407,16,FALSE)</f>
        <v>67530</v>
      </c>
      <c r="AC1298" s="72">
        <f t="shared" si="85"/>
        <v>122881</v>
      </c>
      <c r="AD1298" s="72">
        <f>VLOOKUP(D1298,'[1]Schedule of Pension Amounts LW'!$B$15:$W$1399,22,FALSE)</f>
        <v>190411</v>
      </c>
    </row>
    <row r="1299" spans="1:30" x14ac:dyDescent="0.3">
      <c r="A1299" s="104"/>
      <c r="B1299" s="33"/>
      <c r="C1299" s="33" t="str">
        <f>VLOOKUP(D1299,'[1]Employer information'!$I$3:$J$1391,2,FALSE)</f>
        <v xml:space="preserve">Public Education                                  </v>
      </c>
      <c r="D1299" s="33" t="str">
        <f>'[1]Schedule of Pension Amounts LW'!B1292</f>
        <v>1272</v>
      </c>
      <c r="E1299" s="33" t="str">
        <f>IF(ISNA(VLOOKUP(D1299,'[1]Proportionate Shares'!$D$23:$G$1400,2,FALSE)),"",VLOOKUP(D1299,'[1]Proportionate Shares'!$D$23:$G$1400,2,FALSE))</f>
        <v>070912</v>
      </c>
      <c r="F1299" s="33" t="str">
        <f>IF(ISNA(VLOOKUP(D1299,'[1]Proportionate Shares'!$D$23:$G$1400,3,FALSE)),"",VLOOKUP(D1299,'[1]Proportionate Shares'!$D$23:$G$1400,3,FALSE))</f>
        <v/>
      </c>
      <c r="G1299" s="34" t="str">
        <f>VLOOKUP(D1299,'[1]Employer information'!$A$3:$B$1390,2,FALSE)</f>
        <v>WAXAHACHIE ISD</v>
      </c>
      <c r="H1299" s="36">
        <f>IF(ISNA(VLOOKUP(D1299,'[1]Proportionate Shares'!$D$23:$I$1377,6,FALSE)),0,VLOOKUP(D1299,'[1]Proportionate Shares'!$D$23:$I$1377,6,FALSE))</f>
        <v>5.2314427100000002E-4</v>
      </c>
      <c r="I1299" s="105">
        <f>VLOOKUP(D1299,'[1]Schedule of Pension Amounts LW'!$B$15:$E$1399,3,FALSE)</f>
        <v>27432958</v>
      </c>
      <c r="J1299" s="105">
        <f>-IF(ISNA(VLOOKUP(D1299,'[1]Combined Contribution Amounts'!$A$2:$K$1335,5,FALSE)),0,VLOOKUP(D1299,'[1]Combined Contribution Amounts'!$A$2:$K$1335,5,FALSE))</f>
        <v>-1831068</v>
      </c>
      <c r="K1299" s="105">
        <f>-IF(ISNA(VLOOKUP(D1299,'[1]Combined Contribution Amounts'!$A$2:$K$1335,7,FALSE)),0,VLOOKUP(D1299,'[1]Combined Contribution Amounts'!$A$2:$K$1335,7,FALSE))+-IF(ISNA(VLOOKUP(D1299,'[1]Combined Contribution Amounts'!$A$2:$K$1335,8,FALSE)),0,VLOOKUP(D1299,'[1]Combined Contribution Amounts'!$A$2:$K$1335,8,FALSE))+-IF(ISNA(VLOOKUP(D1299,'[1]Combined Contribution Amounts'!$A$2:$K$1335,9,FALSE)),0,VLOOKUP(D1299,'[1]Combined Contribution Amounts'!$A$2:$K$1335,9,FALSE))</f>
        <v>0</v>
      </c>
      <c r="L1299" s="105">
        <f>VLOOKUP(D1299,'[1]Pension Expense Details'!$D$23:$S$1407,16,FALSE)</f>
        <v>2735994</v>
      </c>
      <c r="M1299" s="105">
        <f>ROUND(('[1]68_InOutFlowsCurPrdAndPriorHist'!$F$28-'[1]68_InOutFlowsCurPrdAndPriorHist'!$F$31)*$H1299,0)-VLOOKUP(D1299,'[1]Pension Expense Details'!$D$23:$S$1407,12,FALSE)</f>
        <v>-433288</v>
      </c>
      <c r="N1299" s="105">
        <f>ROUND(('[1]68_InOutFlowsCurPrdAndPriorHist'!$F$29-'[1]68_InOutFlowsCurPrdAndPriorHist'!$F$32)*$H1299,0)-VLOOKUP(D1299,'[1]Pension Expense Details'!$D$23:$S$1407,13,FALSE)</f>
        <v>-3273944</v>
      </c>
      <c r="O1299" s="105">
        <f>ROUND(('[1]68_InOutFlowsCurPrdAndPriorHist'!$F$30-'[1]68_InOutFlowsCurPrdAndPriorHist'!$F$33)*$H1299,0)-VLOOKUP(D1299,'[1]Pension Expense Details'!$D$23:$S$1407,14,FALSE)</f>
        <v>1415754</v>
      </c>
      <c r="P1299" s="105">
        <f>ROUND((VLOOKUP(D1299,'[1]Schedule of Pension Amounts LW'!$B$15:$AC$1399,28,FALSE)-VLOOKUP(D1299,'[1]Schedule of Pension Amounts LW'!$B$15:$AC$1399,27,FALSE))*'[1]Schedule of Pension Amounts LW'!AD$4,0)+VLOOKUP(D1299,'[1]Schedule of Pension Amounts LW'!$B$15:$AH$1399,33,FALSE)-VLOOKUP(D1299,'[1]Pension Expense Details'!$D$23:$S$1407,15,FALSE)</f>
        <v>1148269</v>
      </c>
      <c r="Q1299" s="98">
        <f t="shared" si="82"/>
        <v>27194675</v>
      </c>
      <c r="R1299" s="98">
        <f>ROUND('[1]68_InOutFlowsCurPrdAndPrior'!$D$32*IF(ISNA(VLOOKUP(D1299,'[1]Proportionate Shares'!$D$23:$I$1359,6,FALSE)),0,VLOOKUP(D1299,'[1]Proportionate Shares'!$D$23:$I$1359,6,FALSE)),0)</f>
        <v>114242</v>
      </c>
      <c r="S1299" s="98">
        <f>ROUND('[1]68_InOutFlowsCurPrdAndPrior'!$D$33*IF(ISNA(VLOOKUP(D1299,'[1]Proportionate Shares'!$D$23:$I$1359,6,FALSE)),0,VLOOKUP(D1299,'[1]Proportionate Shares'!$D$23:$I$1359,6,FALSE)),0)</f>
        <v>8437124</v>
      </c>
      <c r="T1299" s="98">
        <f>ROUND('[1]68_InOutFlowsCurPrdAndPrior'!$D$35*IF(ISNA(VLOOKUP(D1299,'[1]Proportionate Shares'!$D$23:$I$1359,6,FALSE)),0,VLOOKUP(D1299,'[1]Proportionate Shares'!$D$23:$I$1359,6,FALSE)),0)</f>
        <v>1634952</v>
      </c>
      <c r="U1299" s="98">
        <f>VLOOKUP(D1299,'[1]Schedule of Pension Amounts LW'!$B$15:$AS$1399,36,FALSE)</f>
        <v>3949134</v>
      </c>
      <c r="V1299" s="99">
        <f t="shared" si="83"/>
        <v>14135452</v>
      </c>
      <c r="W1299" s="98">
        <f>ROUND('[1]68_InOutFlowsCurPrdAndPrior'!$F$32*IF(ISNA(VLOOKUP(D1299,'[1]Proportionate Shares'!$D$23:$I$1359,6,FALSE)),0,VLOOKUP(D1299,'[1]Proportionate Shares'!$D$23:$I$1359,6,FALSE)),0)</f>
        <v>944242</v>
      </c>
      <c r="X1299" s="98">
        <f>ROUND('[1]68_InOutFlowsCurPrdAndPrior'!$F$33*IF(ISNA(VLOOKUP(D1299,'[1]Proportionate Shares'!$D$23:$I$1359,6,FALSE)),0,VLOOKUP(D1299,'[1]Proportionate Shares'!$D$23:$I$1359,6,FALSE)),0)</f>
        <v>3486619</v>
      </c>
      <c r="Y1299" s="98">
        <f>ROUND('[1]68_InOutFlowsCurPrdAndPrior'!$F$35*IF(ISNA(VLOOKUP(D1299,'[1]Proportionate Shares'!$D$23:$I$1359,6,FALSE)),0,VLOOKUP(D1299,'[1]Proportionate Shares'!$D$23:$I$1359,6,FALSE)),0)</f>
        <v>1361886</v>
      </c>
      <c r="Z1299" s="98">
        <f>-VLOOKUP(D1299,'[1]Schedule of Pension Amounts LW'!$B$15:$AS$1399,37,FALSE)</f>
        <v>261</v>
      </c>
      <c r="AA1299" s="99">
        <f t="shared" si="84"/>
        <v>5793008</v>
      </c>
      <c r="AB1299" s="72">
        <f>VLOOKUP(D1299,'[1]Pension Expense Details'!$D$22:$S$1407,16,FALSE)</f>
        <v>2735994</v>
      </c>
      <c r="AC1299" s="72">
        <f t="shared" si="85"/>
        <v>3465387</v>
      </c>
      <c r="AD1299" s="72">
        <f>VLOOKUP(D1299,'[1]Schedule of Pension Amounts LW'!$B$15:$W$1399,22,FALSE)</f>
        <v>6201381</v>
      </c>
    </row>
    <row r="1300" spans="1:30" x14ac:dyDescent="0.3">
      <c r="A1300" s="104"/>
      <c r="B1300" s="33"/>
      <c r="C1300" s="33" t="str">
        <f>VLOOKUP(D1300,'[1]Employer information'!$I$3:$J$1391,2,FALSE)</f>
        <v xml:space="preserve">Public Education                                  </v>
      </c>
      <c r="D1300" s="33" t="str">
        <f>'[1]Schedule of Pension Amounts LW'!B1293</f>
        <v>1273</v>
      </c>
      <c r="E1300" s="33" t="str">
        <f>IF(ISNA(VLOOKUP(D1300,'[1]Proportionate Shares'!$D$23:$G$1400,2,FALSE)),"",VLOOKUP(D1300,'[1]Proportionate Shares'!$D$23:$G$1400,2,FALSE))</f>
        <v>184903</v>
      </c>
      <c r="F1300" s="33" t="str">
        <f>IF(ISNA(VLOOKUP(D1300,'[1]Proportionate Shares'!$D$23:$G$1400,3,FALSE)),"",VLOOKUP(D1300,'[1]Proportionate Shares'!$D$23:$G$1400,3,FALSE))</f>
        <v/>
      </c>
      <c r="G1300" s="34" t="str">
        <f>VLOOKUP(D1300,'[1]Employer information'!$A$3:$B$1390,2,FALSE)</f>
        <v>WEATHERFORD ISD</v>
      </c>
      <c r="H1300" s="36">
        <f>IF(ISNA(VLOOKUP(D1300,'[1]Proportionate Shares'!$D$23:$I$1377,6,FALSE)),0,VLOOKUP(D1300,'[1]Proportionate Shares'!$D$23:$I$1377,6,FALSE))</f>
        <v>4.6322147699999998E-4</v>
      </c>
      <c r="I1300" s="105">
        <f>VLOOKUP(D1300,'[1]Schedule of Pension Amounts LW'!$B$15:$E$1399,3,FALSE)</f>
        <v>24822404</v>
      </c>
      <c r="J1300" s="105">
        <f>-IF(ISNA(VLOOKUP(D1300,'[1]Combined Contribution Amounts'!$A$2:$K$1335,5,FALSE)),0,VLOOKUP(D1300,'[1]Combined Contribution Amounts'!$A$2:$K$1335,5,FALSE))</f>
        <v>-1621331</v>
      </c>
      <c r="K1300" s="105">
        <f>-IF(ISNA(VLOOKUP(D1300,'[1]Combined Contribution Amounts'!$A$2:$K$1335,7,FALSE)),0,VLOOKUP(D1300,'[1]Combined Contribution Amounts'!$A$2:$K$1335,7,FALSE))+-IF(ISNA(VLOOKUP(D1300,'[1]Combined Contribution Amounts'!$A$2:$K$1335,8,FALSE)),0,VLOOKUP(D1300,'[1]Combined Contribution Amounts'!$A$2:$K$1335,8,FALSE))+-IF(ISNA(VLOOKUP(D1300,'[1]Combined Contribution Amounts'!$A$2:$K$1335,9,FALSE)),0,VLOOKUP(D1300,'[1]Combined Contribution Amounts'!$A$2:$K$1335,9,FALSE))</f>
        <v>0</v>
      </c>
      <c r="L1300" s="105">
        <f>VLOOKUP(D1300,'[1]Pension Expense Details'!$D$23:$S$1407,16,FALSE)</f>
        <v>2339032</v>
      </c>
      <c r="M1300" s="105">
        <f>ROUND(('[1]68_InOutFlowsCurPrdAndPriorHist'!$F$28-'[1]68_InOutFlowsCurPrdAndPriorHist'!$F$31)*$H1300,0)-VLOOKUP(D1300,'[1]Pension Expense Details'!$D$23:$S$1407,12,FALSE)</f>
        <v>-383658</v>
      </c>
      <c r="N1300" s="105">
        <f>ROUND(('[1]68_InOutFlowsCurPrdAndPriorHist'!$F$29-'[1]68_InOutFlowsCurPrdAndPriorHist'!$F$32)*$H1300,0)-VLOOKUP(D1300,'[1]Pension Expense Details'!$D$23:$S$1407,13,FALSE)</f>
        <v>-2898935</v>
      </c>
      <c r="O1300" s="105">
        <f>ROUND(('[1]68_InOutFlowsCurPrdAndPriorHist'!$F$30-'[1]68_InOutFlowsCurPrdAndPriorHist'!$F$33)*$H1300,0)-VLOOKUP(D1300,'[1]Pension Expense Details'!$D$23:$S$1407,14,FALSE)</f>
        <v>1253589</v>
      </c>
      <c r="P1300" s="105">
        <f>ROUND((VLOOKUP(D1300,'[1]Schedule of Pension Amounts LW'!$B$15:$AC$1399,28,FALSE)-VLOOKUP(D1300,'[1]Schedule of Pension Amounts LW'!$B$15:$AC$1399,27,FALSE))*'[1]Schedule of Pension Amounts LW'!AD$4,0)+VLOOKUP(D1300,'[1]Schedule of Pension Amounts LW'!$B$15:$AH$1399,33,FALSE)-VLOOKUP(D1300,'[1]Pension Expense Details'!$D$23:$S$1407,15,FALSE)</f>
        <v>568600</v>
      </c>
      <c r="Q1300" s="98">
        <f t="shared" si="82"/>
        <v>24079701</v>
      </c>
      <c r="R1300" s="98">
        <f>ROUND('[1]68_InOutFlowsCurPrdAndPrior'!$D$32*IF(ISNA(VLOOKUP(D1300,'[1]Proportionate Shares'!$D$23:$I$1359,6,FALSE)),0,VLOOKUP(D1300,'[1]Proportionate Shares'!$D$23:$I$1359,6,FALSE)),0)</f>
        <v>101156</v>
      </c>
      <c r="S1300" s="98">
        <f>ROUND('[1]68_InOutFlowsCurPrdAndPrior'!$D$33*IF(ISNA(VLOOKUP(D1300,'[1]Proportionate Shares'!$D$23:$I$1359,6,FALSE)),0,VLOOKUP(D1300,'[1]Proportionate Shares'!$D$23:$I$1359,6,FALSE)),0)</f>
        <v>7470706</v>
      </c>
      <c r="T1300" s="98">
        <f>ROUND('[1]68_InOutFlowsCurPrdAndPrior'!$D$35*IF(ISNA(VLOOKUP(D1300,'[1]Proportionate Shares'!$D$23:$I$1359,6,FALSE)),0,VLOOKUP(D1300,'[1]Proportionate Shares'!$D$23:$I$1359,6,FALSE)),0)</f>
        <v>1447679</v>
      </c>
      <c r="U1300" s="98">
        <f>VLOOKUP(D1300,'[1]Schedule of Pension Amounts LW'!$B$15:$AS$1399,36,FALSE)</f>
        <v>2758286</v>
      </c>
      <c r="V1300" s="99">
        <f t="shared" si="83"/>
        <v>11777827</v>
      </c>
      <c r="W1300" s="98">
        <f>ROUND('[1]68_InOutFlowsCurPrdAndPrior'!$F$32*IF(ISNA(VLOOKUP(D1300,'[1]Proportionate Shares'!$D$23:$I$1359,6,FALSE)),0,VLOOKUP(D1300,'[1]Proportionate Shares'!$D$23:$I$1359,6,FALSE)),0)</f>
        <v>836085</v>
      </c>
      <c r="X1300" s="98">
        <f>ROUND('[1]68_InOutFlowsCurPrdAndPrior'!$F$33*IF(ISNA(VLOOKUP(D1300,'[1]Proportionate Shares'!$D$23:$I$1359,6,FALSE)),0,VLOOKUP(D1300,'[1]Proportionate Shares'!$D$23:$I$1359,6,FALSE)),0)</f>
        <v>3087249</v>
      </c>
      <c r="Y1300" s="98">
        <f>ROUND('[1]68_InOutFlowsCurPrdAndPrior'!$F$35*IF(ISNA(VLOOKUP(D1300,'[1]Proportionate Shares'!$D$23:$I$1359,6,FALSE)),0,VLOOKUP(D1300,'[1]Proportionate Shares'!$D$23:$I$1359,6,FALSE)),0)</f>
        <v>1205891</v>
      </c>
      <c r="Z1300" s="98">
        <f>-VLOOKUP(D1300,'[1]Schedule of Pension Amounts LW'!$B$15:$AS$1399,37,FALSE)</f>
        <v>76668</v>
      </c>
      <c r="AA1300" s="99">
        <f t="shared" si="84"/>
        <v>5205893</v>
      </c>
      <c r="AB1300" s="72">
        <f>VLOOKUP(D1300,'[1]Pension Expense Details'!$D$22:$S$1407,16,FALSE)</f>
        <v>2339032</v>
      </c>
      <c r="AC1300" s="72">
        <f t="shared" si="85"/>
        <v>2905624</v>
      </c>
      <c r="AD1300" s="72">
        <f>VLOOKUP(D1300,'[1]Schedule of Pension Amounts LW'!$B$15:$W$1399,22,FALSE)</f>
        <v>5244656</v>
      </c>
    </row>
    <row r="1301" spans="1:30" x14ac:dyDescent="0.3">
      <c r="A1301" s="104"/>
      <c r="B1301" s="33"/>
      <c r="C1301" s="33" t="str">
        <f>VLOOKUP(D1301,'[1]Employer information'!$I$3:$J$1391,2,FALSE)</f>
        <v xml:space="preserve">Public Education                                  </v>
      </c>
      <c r="D1301" s="33" t="str">
        <f>'[1]Schedule of Pension Amounts LW'!B1294</f>
        <v>1901</v>
      </c>
      <c r="E1301" s="33" t="str">
        <f>IF(ISNA(VLOOKUP(D1301,'[1]Proportionate Shares'!$D$23:$G$1400,2,FALSE)),"",VLOOKUP(D1301,'[1]Proportionate Shares'!$D$23:$G$1400,2,FALSE))</f>
        <v>240904</v>
      </c>
      <c r="F1301" s="33" t="str">
        <f>IF(ISNA(VLOOKUP(D1301,'[1]Proportionate Shares'!$D$23:$G$1400,3,FALSE)),"",VLOOKUP(D1301,'[1]Proportionate Shares'!$D$23:$G$1400,3,FALSE))</f>
        <v/>
      </c>
      <c r="G1301" s="34" t="str">
        <f>VLOOKUP(D1301,'[1]Employer information'!$A$3:$B$1390,2,FALSE)</f>
        <v>WEBB CISD</v>
      </c>
      <c r="H1301" s="36">
        <f>IF(ISNA(VLOOKUP(D1301,'[1]Proportionate Shares'!$D$23:$I$1377,6,FALSE)),0,VLOOKUP(D1301,'[1]Proportionate Shares'!$D$23:$I$1377,6,FALSE))</f>
        <v>2.6120242999999999E-5</v>
      </c>
      <c r="I1301" s="105">
        <f>VLOOKUP(D1301,'[1]Schedule of Pension Amounts LW'!$B$15:$E$1399,3,FALSE)</f>
        <v>1357652</v>
      </c>
      <c r="J1301" s="105">
        <f>-IF(ISNA(VLOOKUP(D1301,'[1]Combined Contribution Amounts'!$A$2:$K$1335,5,FALSE)),0,VLOOKUP(D1301,'[1]Combined Contribution Amounts'!$A$2:$K$1335,5,FALSE))</f>
        <v>-91424</v>
      </c>
      <c r="K1301" s="105">
        <f>-IF(ISNA(VLOOKUP(D1301,'[1]Combined Contribution Amounts'!$A$2:$K$1335,7,FALSE)),0,VLOOKUP(D1301,'[1]Combined Contribution Amounts'!$A$2:$K$1335,7,FALSE))+-IF(ISNA(VLOOKUP(D1301,'[1]Combined Contribution Amounts'!$A$2:$K$1335,8,FALSE)),0,VLOOKUP(D1301,'[1]Combined Contribution Amounts'!$A$2:$K$1335,8,FALSE))+-IF(ISNA(VLOOKUP(D1301,'[1]Combined Contribution Amounts'!$A$2:$K$1335,9,FALSE)),0,VLOOKUP(D1301,'[1]Combined Contribution Amounts'!$A$2:$K$1335,9,FALSE))</f>
        <v>0</v>
      </c>
      <c r="L1301" s="105">
        <f>VLOOKUP(D1301,'[1]Pension Expense Details'!$D$23:$S$1407,16,FALSE)</f>
        <v>138501</v>
      </c>
      <c r="M1301" s="105">
        <f>ROUND(('[1]68_InOutFlowsCurPrdAndPriorHist'!$F$28-'[1]68_InOutFlowsCurPrdAndPriorHist'!$F$31)*$H1301,0)-VLOOKUP(D1301,'[1]Pension Expense Details'!$D$23:$S$1407,12,FALSE)</f>
        <v>-21634</v>
      </c>
      <c r="N1301" s="105">
        <f>ROUND(('[1]68_InOutFlowsCurPrdAndPriorHist'!$F$29-'[1]68_InOutFlowsCurPrdAndPriorHist'!$F$32)*$H1301,0)-VLOOKUP(D1301,'[1]Pension Expense Details'!$D$23:$S$1407,13,FALSE)</f>
        <v>-163466</v>
      </c>
      <c r="O1301" s="105">
        <f>ROUND(('[1]68_InOutFlowsCurPrdAndPriorHist'!$F$30-'[1]68_InOutFlowsCurPrdAndPriorHist'!$F$33)*$H1301,0)-VLOOKUP(D1301,'[1]Pension Expense Details'!$D$23:$S$1407,14,FALSE)</f>
        <v>70688</v>
      </c>
      <c r="P1301" s="105">
        <f>ROUND((VLOOKUP(D1301,'[1]Schedule of Pension Amounts LW'!$B$15:$AC$1399,28,FALSE)-VLOOKUP(D1301,'[1]Schedule of Pension Amounts LW'!$B$15:$AC$1399,27,FALSE))*'[1]Schedule of Pension Amounts LW'!AD$4,0)+VLOOKUP(D1301,'[1]Schedule of Pension Amounts LW'!$B$15:$AH$1399,33,FALSE)-VLOOKUP(D1301,'[1]Pension Expense Details'!$D$23:$S$1407,15,FALSE)</f>
        <v>67495</v>
      </c>
      <c r="Q1301" s="98">
        <f t="shared" si="82"/>
        <v>1357812</v>
      </c>
      <c r="R1301" s="98">
        <f>ROUND('[1]68_InOutFlowsCurPrdAndPrior'!$D$32*IF(ISNA(VLOOKUP(D1301,'[1]Proportionate Shares'!$D$23:$I$1359,6,FALSE)),0,VLOOKUP(D1301,'[1]Proportionate Shares'!$D$23:$I$1359,6,FALSE)),0)</f>
        <v>5704</v>
      </c>
      <c r="S1301" s="98">
        <f>ROUND('[1]68_InOutFlowsCurPrdAndPrior'!$D$33*IF(ISNA(VLOOKUP(D1301,'[1]Proportionate Shares'!$D$23:$I$1359,6,FALSE)),0,VLOOKUP(D1301,'[1]Proportionate Shares'!$D$23:$I$1359,6,FALSE)),0)</f>
        <v>421260</v>
      </c>
      <c r="T1301" s="98">
        <f>ROUND('[1]68_InOutFlowsCurPrdAndPrior'!$D$35*IF(ISNA(VLOOKUP(D1301,'[1]Proportionate Shares'!$D$23:$I$1359,6,FALSE)),0,VLOOKUP(D1301,'[1]Proportionate Shares'!$D$23:$I$1359,6,FALSE)),0)</f>
        <v>81632</v>
      </c>
      <c r="U1301" s="98">
        <f>VLOOKUP(D1301,'[1]Schedule of Pension Amounts LW'!$B$15:$AS$1399,36,FALSE)</f>
        <v>110237</v>
      </c>
      <c r="V1301" s="99">
        <f t="shared" si="83"/>
        <v>618833</v>
      </c>
      <c r="W1301" s="98">
        <f>ROUND('[1]68_InOutFlowsCurPrdAndPrior'!$F$32*IF(ISNA(VLOOKUP(D1301,'[1]Proportionate Shares'!$D$23:$I$1359,6,FALSE)),0,VLOOKUP(D1301,'[1]Proportionate Shares'!$D$23:$I$1359,6,FALSE)),0)</f>
        <v>47145</v>
      </c>
      <c r="X1301" s="98">
        <f>ROUND('[1]68_InOutFlowsCurPrdAndPrior'!$F$33*IF(ISNA(VLOOKUP(D1301,'[1]Proportionate Shares'!$D$23:$I$1359,6,FALSE)),0,VLOOKUP(D1301,'[1]Proportionate Shares'!$D$23:$I$1359,6,FALSE)),0)</f>
        <v>174085</v>
      </c>
      <c r="Y1301" s="98">
        <f>ROUND('[1]68_InOutFlowsCurPrdAndPrior'!$F$35*IF(ISNA(VLOOKUP(D1301,'[1]Proportionate Shares'!$D$23:$I$1359,6,FALSE)),0,VLOOKUP(D1301,'[1]Proportionate Shares'!$D$23:$I$1359,6,FALSE)),0)</f>
        <v>67998</v>
      </c>
      <c r="Z1301" s="98">
        <f>-VLOOKUP(D1301,'[1]Schedule of Pension Amounts LW'!$B$15:$AS$1399,37,FALSE)</f>
        <v>331449</v>
      </c>
      <c r="AA1301" s="99">
        <f t="shared" si="84"/>
        <v>620677</v>
      </c>
      <c r="AB1301" s="72">
        <f>VLOOKUP(D1301,'[1]Pension Expense Details'!$D$22:$S$1407,16,FALSE)</f>
        <v>138501</v>
      </c>
      <c r="AC1301" s="72">
        <f t="shared" si="85"/>
        <v>59613</v>
      </c>
      <c r="AD1301" s="72">
        <f>VLOOKUP(D1301,'[1]Schedule of Pension Amounts LW'!$B$15:$W$1399,22,FALSE)</f>
        <v>198114</v>
      </c>
    </row>
    <row r="1302" spans="1:30" x14ac:dyDescent="0.3">
      <c r="A1302" s="104"/>
      <c r="B1302" s="33"/>
      <c r="C1302" s="33" t="str">
        <f>VLOOKUP(D1302,'[1]Employer information'!$I$3:$J$1391,2,FALSE)</f>
        <v xml:space="preserve">Public Education                                  </v>
      </c>
      <c r="D1302" s="33" t="str">
        <f>'[1]Schedule of Pension Amounts LW'!B1295</f>
        <v>1275</v>
      </c>
      <c r="E1302" s="33" t="str">
        <f>IF(ISNA(VLOOKUP(D1302,'[1]Proportionate Shares'!$D$23:$G$1400,2,FALSE)),"",VLOOKUP(D1302,'[1]Proportionate Shares'!$D$23:$G$1400,2,FALSE))</f>
        <v>045905</v>
      </c>
      <c r="F1302" s="33" t="str">
        <f>IF(ISNA(VLOOKUP(D1302,'[1]Proportionate Shares'!$D$23:$G$1400,3,FALSE)),"",VLOOKUP(D1302,'[1]Proportionate Shares'!$D$23:$G$1400,3,FALSE))</f>
        <v/>
      </c>
      <c r="G1302" s="34" t="str">
        <f>VLOOKUP(D1302,'[1]Employer information'!$A$3:$B$1390,2,FALSE)</f>
        <v>WEIMAR ISD</v>
      </c>
      <c r="H1302" s="36">
        <f>IF(ISNA(VLOOKUP(D1302,'[1]Proportionate Shares'!$D$23:$I$1377,6,FALSE)),0,VLOOKUP(D1302,'[1]Proportionate Shares'!$D$23:$I$1377,6,FALSE))</f>
        <v>3.3518559999999998E-5</v>
      </c>
      <c r="I1302" s="105">
        <f>VLOOKUP(D1302,'[1]Schedule of Pension Amounts LW'!$B$15:$E$1399,3,FALSE)</f>
        <v>1824771</v>
      </c>
      <c r="J1302" s="105">
        <f>-IF(ISNA(VLOOKUP(D1302,'[1]Combined Contribution Amounts'!$A$2:$K$1335,5,FALSE)),0,VLOOKUP(D1302,'[1]Combined Contribution Amounts'!$A$2:$K$1335,5,FALSE))</f>
        <v>-117319</v>
      </c>
      <c r="K1302" s="105">
        <f>-IF(ISNA(VLOOKUP(D1302,'[1]Combined Contribution Amounts'!$A$2:$K$1335,7,FALSE)),0,VLOOKUP(D1302,'[1]Combined Contribution Amounts'!$A$2:$K$1335,7,FALSE))+-IF(ISNA(VLOOKUP(D1302,'[1]Combined Contribution Amounts'!$A$2:$K$1335,8,FALSE)),0,VLOOKUP(D1302,'[1]Combined Contribution Amounts'!$A$2:$K$1335,8,FALSE))+-IF(ISNA(VLOOKUP(D1302,'[1]Combined Contribution Amounts'!$A$2:$K$1335,9,FALSE)),0,VLOOKUP(D1302,'[1]Combined Contribution Amounts'!$A$2:$K$1335,9,FALSE))</f>
        <v>0</v>
      </c>
      <c r="L1302" s="105">
        <f>VLOOKUP(D1302,'[1]Pension Expense Details'!$D$23:$S$1407,16,FALSE)</f>
        <v>164752</v>
      </c>
      <c r="M1302" s="105">
        <f>ROUND(('[1]68_InOutFlowsCurPrdAndPriorHist'!$F$28-'[1]68_InOutFlowsCurPrdAndPriorHist'!$F$31)*$H1302,0)-VLOOKUP(D1302,'[1]Pension Expense Details'!$D$23:$S$1407,12,FALSE)</f>
        <v>-27761</v>
      </c>
      <c r="N1302" s="105">
        <f>ROUND(('[1]68_InOutFlowsCurPrdAndPriorHist'!$F$29-'[1]68_InOutFlowsCurPrdAndPriorHist'!$F$32)*$H1302,0)-VLOOKUP(D1302,'[1]Pension Expense Details'!$D$23:$S$1407,13,FALSE)</f>
        <v>-209766</v>
      </c>
      <c r="O1302" s="105">
        <f>ROUND(('[1]68_InOutFlowsCurPrdAndPriorHist'!$F$30-'[1]68_InOutFlowsCurPrdAndPriorHist'!$F$33)*$H1302,0)-VLOOKUP(D1302,'[1]Pension Expense Details'!$D$23:$S$1407,14,FALSE)</f>
        <v>90710</v>
      </c>
      <c r="P1302" s="105">
        <f>ROUND((VLOOKUP(D1302,'[1]Schedule of Pension Amounts LW'!$B$15:$AC$1399,28,FALSE)-VLOOKUP(D1302,'[1]Schedule of Pension Amounts LW'!$B$15:$AC$1399,27,FALSE))*'[1]Schedule of Pension Amounts LW'!AD$4,0)+VLOOKUP(D1302,'[1]Schedule of Pension Amounts LW'!$B$15:$AH$1399,33,FALSE)-VLOOKUP(D1302,'[1]Pension Expense Details'!$D$23:$S$1407,15,FALSE)</f>
        <v>17013</v>
      </c>
      <c r="Q1302" s="98">
        <f t="shared" ref="Q1302:Q1365" si="86">SUM(I1302:K1302,L1302:P1302)</f>
        <v>1742400</v>
      </c>
      <c r="R1302" s="98">
        <f>ROUND('[1]68_InOutFlowsCurPrdAndPrior'!$D$32*IF(ISNA(VLOOKUP(D1302,'[1]Proportionate Shares'!$D$23:$I$1359,6,FALSE)),0,VLOOKUP(D1302,'[1]Proportionate Shares'!$D$23:$I$1359,6,FALSE)),0)</f>
        <v>7320</v>
      </c>
      <c r="S1302" s="98">
        <f>ROUND('[1]68_InOutFlowsCurPrdAndPrior'!$D$33*IF(ISNA(VLOOKUP(D1302,'[1]Proportionate Shares'!$D$23:$I$1359,6,FALSE)),0,VLOOKUP(D1302,'[1]Proportionate Shares'!$D$23:$I$1359,6,FALSE)),0)</f>
        <v>540578</v>
      </c>
      <c r="T1302" s="98">
        <f>ROUND('[1]68_InOutFlowsCurPrdAndPrior'!$D$35*IF(ISNA(VLOOKUP(D1302,'[1]Proportionate Shares'!$D$23:$I$1359,6,FALSE)),0,VLOOKUP(D1302,'[1]Proportionate Shares'!$D$23:$I$1359,6,FALSE)),0)</f>
        <v>104754</v>
      </c>
      <c r="U1302" s="98">
        <f>VLOOKUP(D1302,'[1]Schedule of Pension Amounts LW'!$B$15:$AS$1399,36,FALSE)</f>
        <v>156770</v>
      </c>
      <c r="V1302" s="99">
        <f t="shared" si="83"/>
        <v>809422</v>
      </c>
      <c r="W1302" s="98">
        <f>ROUND('[1]68_InOutFlowsCurPrdAndPrior'!$F$32*IF(ISNA(VLOOKUP(D1302,'[1]Proportionate Shares'!$D$23:$I$1359,6,FALSE)),0,VLOOKUP(D1302,'[1]Proportionate Shares'!$D$23:$I$1359,6,FALSE)),0)</f>
        <v>60499</v>
      </c>
      <c r="X1302" s="98">
        <f>ROUND('[1]68_InOutFlowsCurPrdAndPrior'!$F$33*IF(ISNA(VLOOKUP(D1302,'[1]Proportionate Shares'!$D$23:$I$1359,6,FALSE)),0,VLOOKUP(D1302,'[1]Proportionate Shares'!$D$23:$I$1359,6,FALSE)),0)</f>
        <v>223392</v>
      </c>
      <c r="Y1302" s="98">
        <f>ROUND('[1]68_InOutFlowsCurPrdAndPrior'!$F$35*IF(ISNA(VLOOKUP(D1302,'[1]Proportionate Shares'!$D$23:$I$1359,6,FALSE)),0,VLOOKUP(D1302,'[1]Proportionate Shares'!$D$23:$I$1359,6,FALSE)),0)</f>
        <v>87258</v>
      </c>
      <c r="Z1302" s="98">
        <f>-VLOOKUP(D1302,'[1]Schedule of Pension Amounts LW'!$B$15:$AS$1399,37,FALSE)</f>
        <v>25172</v>
      </c>
      <c r="AA1302" s="99">
        <f t="shared" si="84"/>
        <v>396321</v>
      </c>
      <c r="AB1302" s="72">
        <f>VLOOKUP(D1302,'[1]Pension Expense Details'!$D$22:$S$1407,16,FALSE)</f>
        <v>164752</v>
      </c>
      <c r="AC1302" s="72">
        <f t="shared" si="85"/>
        <v>211284</v>
      </c>
      <c r="AD1302" s="72">
        <f>VLOOKUP(D1302,'[1]Schedule of Pension Amounts LW'!$B$15:$W$1399,22,FALSE)</f>
        <v>376036</v>
      </c>
    </row>
    <row r="1303" spans="1:30" x14ac:dyDescent="0.3">
      <c r="A1303" s="104"/>
      <c r="B1303" s="33"/>
      <c r="C1303" s="33" t="str">
        <f>VLOOKUP(D1303,'[1]Employer information'!$I$3:$J$1391,2,FALSE)</f>
        <v xml:space="preserve">Public Education                                  </v>
      </c>
      <c r="D1303" s="33" t="str">
        <f>'[1]Schedule of Pension Amounts LW'!B1296</f>
        <v>1277</v>
      </c>
      <c r="E1303" s="33" t="str">
        <f>IF(ISNA(VLOOKUP(D1303,'[1]Proportionate Shares'!$D$23:$G$1400,2,FALSE)),"",VLOOKUP(D1303,'[1]Proportionate Shares'!$D$23:$G$1400,2,FALSE))</f>
        <v>044902</v>
      </c>
      <c r="F1303" s="33" t="str">
        <f>IF(ISNA(VLOOKUP(D1303,'[1]Proportionate Shares'!$D$23:$G$1400,3,FALSE)),"",VLOOKUP(D1303,'[1]Proportionate Shares'!$D$23:$G$1400,3,FALSE))</f>
        <v/>
      </c>
      <c r="G1303" s="34" t="str">
        <f>VLOOKUP(D1303,'[1]Employer information'!$A$3:$B$1390,2,FALSE)</f>
        <v>WELLINGTON ISD</v>
      </c>
      <c r="H1303" s="36">
        <f>IF(ISNA(VLOOKUP(D1303,'[1]Proportionate Shares'!$D$23:$I$1377,6,FALSE)),0,VLOOKUP(D1303,'[1]Proportionate Shares'!$D$23:$I$1377,6,FALSE))</f>
        <v>3.2878868E-5</v>
      </c>
      <c r="I1303" s="105">
        <f>VLOOKUP(D1303,'[1]Schedule of Pension Amounts LW'!$B$15:$E$1399,3,FALSE)</f>
        <v>1806537</v>
      </c>
      <c r="J1303" s="105">
        <f>-IF(ISNA(VLOOKUP(D1303,'[1]Combined Contribution Amounts'!$A$2:$K$1335,5,FALSE)),0,VLOOKUP(D1303,'[1]Combined Contribution Amounts'!$A$2:$K$1335,5,FALSE))</f>
        <v>-115080</v>
      </c>
      <c r="K1303" s="105">
        <f>-IF(ISNA(VLOOKUP(D1303,'[1]Combined Contribution Amounts'!$A$2:$K$1335,7,FALSE)),0,VLOOKUP(D1303,'[1]Combined Contribution Amounts'!$A$2:$K$1335,7,FALSE))+-IF(ISNA(VLOOKUP(D1303,'[1]Combined Contribution Amounts'!$A$2:$K$1335,8,FALSE)),0,VLOOKUP(D1303,'[1]Combined Contribution Amounts'!$A$2:$K$1335,8,FALSE))+-IF(ISNA(VLOOKUP(D1303,'[1]Combined Contribution Amounts'!$A$2:$K$1335,9,FALSE)),0,VLOOKUP(D1303,'[1]Combined Contribution Amounts'!$A$2:$K$1335,9,FALSE))</f>
        <v>0</v>
      </c>
      <c r="L1303" s="105">
        <f>VLOOKUP(D1303,'[1]Pension Expense Details'!$D$23:$S$1407,16,FALSE)</f>
        <v>159000</v>
      </c>
      <c r="M1303" s="105">
        <f>ROUND(('[1]68_InOutFlowsCurPrdAndPriorHist'!$F$28-'[1]68_InOutFlowsCurPrdAndPriorHist'!$F$31)*$H1303,0)-VLOOKUP(D1303,'[1]Pension Expense Details'!$D$23:$S$1407,12,FALSE)</f>
        <v>-27232</v>
      </c>
      <c r="N1303" s="105">
        <f>ROUND(('[1]68_InOutFlowsCurPrdAndPriorHist'!$F$29-'[1]68_InOutFlowsCurPrdAndPriorHist'!$F$32)*$H1303,0)-VLOOKUP(D1303,'[1]Pension Expense Details'!$D$23:$S$1407,13,FALSE)</f>
        <v>-205763</v>
      </c>
      <c r="O1303" s="105">
        <f>ROUND(('[1]68_InOutFlowsCurPrdAndPriorHist'!$F$30-'[1]68_InOutFlowsCurPrdAndPriorHist'!$F$33)*$H1303,0)-VLOOKUP(D1303,'[1]Pension Expense Details'!$D$23:$S$1407,14,FALSE)</f>
        <v>88978</v>
      </c>
      <c r="P1303" s="105">
        <f>ROUND((VLOOKUP(D1303,'[1]Schedule of Pension Amounts LW'!$B$15:$AC$1399,28,FALSE)-VLOOKUP(D1303,'[1]Schedule of Pension Amounts LW'!$B$15:$AC$1399,27,FALSE))*'[1]Schedule of Pension Amounts LW'!AD$4,0)+VLOOKUP(D1303,'[1]Schedule of Pension Amounts LW'!$B$15:$AH$1399,33,FALSE)-VLOOKUP(D1303,'[1]Pension Expense Details'!$D$23:$S$1407,15,FALSE)</f>
        <v>2706</v>
      </c>
      <c r="Q1303" s="98">
        <f t="shared" si="86"/>
        <v>1709146</v>
      </c>
      <c r="R1303" s="98">
        <f>ROUND('[1]68_InOutFlowsCurPrdAndPrior'!$D$32*IF(ISNA(VLOOKUP(D1303,'[1]Proportionate Shares'!$D$23:$I$1359,6,FALSE)),0,VLOOKUP(D1303,'[1]Proportionate Shares'!$D$23:$I$1359,6,FALSE)),0)</f>
        <v>7180</v>
      </c>
      <c r="S1303" s="98">
        <f>ROUND('[1]68_InOutFlowsCurPrdAndPrior'!$D$33*IF(ISNA(VLOOKUP(D1303,'[1]Proportionate Shares'!$D$23:$I$1359,6,FALSE)),0,VLOOKUP(D1303,'[1]Proportionate Shares'!$D$23:$I$1359,6,FALSE)),0)</f>
        <v>530261</v>
      </c>
      <c r="T1303" s="98">
        <f>ROUND('[1]68_InOutFlowsCurPrdAndPrior'!$D$35*IF(ISNA(VLOOKUP(D1303,'[1]Proportionate Shares'!$D$23:$I$1359,6,FALSE)),0,VLOOKUP(D1303,'[1]Proportionate Shares'!$D$23:$I$1359,6,FALSE)),0)</f>
        <v>102754</v>
      </c>
      <c r="U1303" s="98">
        <f>VLOOKUP(D1303,'[1]Schedule of Pension Amounts LW'!$B$15:$AS$1399,36,FALSE)</f>
        <v>144330</v>
      </c>
      <c r="V1303" s="99">
        <f t="shared" ref="V1303:V1366" si="87">SUM(R1303:U1303)</f>
        <v>784525</v>
      </c>
      <c r="W1303" s="98">
        <f>ROUND('[1]68_InOutFlowsCurPrdAndPrior'!$F$32*IF(ISNA(VLOOKUP(D1303,'[1]Proportionate Shares'!$D$23:$I$1359,6,FALSE)),0,VLOOKUP(D1303,'[1]Proportionate Shares'!$D$23:$I$1359,6,FALSE)),0)</f>
        <v>59344</v>
      </c>
      <c r="X1303" s="98">
        <f>ROUND('[1]68_InOutFlowsCurPrdAndPrior'!$F$33*IF(ISNA(VLOOKUP(D1303,'[1]Proportionate Shares'!$D$23:$I$1359,6,FALSE)),0,VLOOKUP(D1303,'[1]Proportionate Shares'!$D$23:$I$1359,6,FALSE)),0)</f>
        <v>219129</v>
      </c>
      <c r="Y1303" s="98">
        <f>ROUND('[1]68_InOutFlowsCurPrdAndPrior'!$F$35*IF(ISNA(VLOOKUP(D1303,'[1]Proportionate Shares'!$D$23:$I$1359,6,FALSE)),0,VLOOKUP(D1303,'[1]Proportionate Shares'!$D$23:$I$1359,6,FALSE)),0)</f>
        <v>85593</v>
      </c>
      <c r="Z1303" s="98">
        <f>-VLOOKUP(D1303,'[1]Schedule of Pension Amounts LW'!$B$15:$AS$1399,37,FALSE)</f>
        <v>19160</v>
      </c>
      <c r="AA1303" s="99">
        <f t="shared" ref="AA1303:AA1366" si="88">SUM(W1303:Z1303)</f>
        <v>383226</v>
      </c>
      <c r="AB1303" s="72">
        <f>VLOOKUP(D1303,'[1]Pension Expense Details'!$D$22:$S$1407,16,FALSE)</f>
        <v>159000</v>
      </c>
      <c r="AC1303" s="72">
        <f t="shared" si="85"/>
        <v>205266</v>
      </c>
      <c r="AD1303" s="72">
        <f>VLOOKUP(D1303,'[1]Schedule of Pension Amounts LW'!$B$15:$W$1399,22,FALSE)</f>
        <v>364266</v>
      </c>
    </row>
    <row r="1304" spans="1:30" x14ac:dyDescent="0.3">
      <c r="A1304" s="104"/>
      <c r="B1304" s="33"/>
      <c r="C1304" s="33" t="str">
        <f>VLOOKUP(D1304,'[1]Employer information'!$I$3:$J$1391,2,FALSE)</f>
        <v xml:space="preserve">Public Education                                  </v>
      </c>
      <c r="D1304" s="33" t="str">
        <f>'[1]Schedule of Pension Amounts LW'!B1297</f>
        <v>1844</v>
      </c>
      <c r="E1304" s="33" t="str">
        <f>IF(ISNA(VLOOKUP(D1304,'[1]Proportionate Shares'!$D$23:$G$1400,2,FALSE)),"",VLOOKUP(D1304,'[1]Proportionate Shares'!$D$23:$G$1400,2,FALSE))</f>
        <v>223904</v>
      </c>
      <c r="F1304" s="33" t="str">
        <f>IF(ISNA(VLOOKUP(D1304,'[1]Proportionate Shares'!$D$23:$G$1400,3,FALSE)),"",VLOOKUP(D1304,'[1]Proportionate Shares'!$D$23:$G$1400,3,FALSE))</f>
        <v/>
      </c>
      <c r="G1304" s="34" t="str">
        <f>VLOOKUP(D1304,'[1]Employer information'!$A$3:$B$1390,2,FALSE)</f>
        <v>WELLMAN-UNION ISD</v>
      </c>
      <c r="H1304" s="36">
        <f>IF(ISNA(VLOOKUP(D1304,'[1]Proportionate Shares'!$D$23:$I$1377,6,FALSE)),0,VLOOKUP(D1304,'[1]Proportionate Shares'!$D$23:$I$1377,6,FALSE))</f>
        <v>1.4728636E-5</v>
      </c>
      <c r="I1304" s="105">
        <f>VLOOKUP(D1304,'[1]Schedule of Pension Amounts LW'!$B$15:$E$1399,3,FALSE)</f>
        <v>874618</v>
      </c>
      <c r="J1304" s="105">
        <f>-IF(ISNA(VLOOKUP(D1304,'[1]Combined Contribution Amounts'!$A$2:$K$1335,5,FALSE)),0,VLOOKUP(D1304,'[1]Combined Contribution Amounts'!$A$2:$K$1335,5,FALSE))</f>
        <v>-51552</v>
      </c>
      <c r="K1304" s="105">
        <f>-IF(ISNA(VLOOKUP(D1304,'[1]Combined Contribution Amounts'!$A$2:$K$1335,7,FALSE)),0,VLOOKUP(D1304,'[1]Combined Contribution Amounts'!$A$2:$K$1335,7,FALSE))+-IF(ISNA(VLOOKUP(D1304,'[1]Combined Contribution Amounts'!$A$2:$K$1335,8,FALSE)),0,VLOOKUP(D1304,'[1]Combined Contribution Amounts'!$A$2:$K$1335,8,FALSE))+-IF(ISNA(VLOOKUP(D1304,'[1]Combined Contribution Amounts'!$A$2:$K$1335,9,FALSE)),0,VLOOKUP(D1304,'[1]Combined Contribution Amounts'!$A$2:$K$1335,9,FALSE))</f>
        <v>0</v>
      </c>
      <c r="L1304" s="105">
        <f>VLOOKUP(D1304,'[1]Pension Expense Details'!$D$23:$S$1407,16,FALSE)</f>
        <v>60956</v>
      </c>
      <c r="M1304" s="105">
        <f>ROUND(('[1]68_InOutFlowsCurPrdAndPriorHist'!$F$28-'[1]68_InOutFlowsCurPrdAndPriorHist'!$F$31)*$H1304,0)-VLOOKUP(D1304,'[1]Pension Expense Details'!$D$23:$S$1407,12,FALSE)</f>
        <v>-12199</v>
      </c>
      <c r="N1304" s="105">
        <f>ROUND(('[1]68_InOutFlowsCurPrdAndPriorHist'!$F$29-'[1]68_InOutFlowsCurPrdAndPriorHist'!$F$32)*$H1304,0)-VLOOKUP(D1304,'[1]Pension Expense Details'!$D$23:$S$1407,13,FALSE)</f>
        <v>-92175</v>
      </c>
      <c r="O1304" s="105">
        <f>ROUND(('[1]68_InOutFlowsCurPrdAndPriorHist'!$F$30-'[1]68_InOutFlowsCurPrdAndPriorHist'!$F$33)*$H1304,0)-VLOOKUP(D1304,'[1]Pension Expense Details'!$D$23:$S$1407,14,FALSE)</f>
        <v>39859</v>
      </c>
      <c r="P1304" s="105">
        <f>ROUND((VLOOKUP(D1304,'[1]Schedule of Pension Amounts LW'!$B$15:$AC$1399,28,FALSE)-VLOOKUP(D1304,'[1]Schedule of Pension Amounts LW'!$B$15:$AC$1399,27,FALSE))*'[1]Schedule of Pension Amounts LW'!AD$4,0)+VLOOKUP(D1304,'[1]Schedule of Pension Amounts LW'!$B$15:$AH$1399,33,FALSE)-VLOOKUP(D1304,'[1]Pension Expense Details'!$D$23:$S$1407,15,FALSE)</f>
        <v>-53866</v>
      </c>
      <c r="Q1304" s="98">
        <f t="shared" si="86"/>
        <v>765641</v>
      </c>
      <c r="R1304" s="98">
        <f>ROUND('[1]68_InOutFlowsCurPrdAndPrior'!$D$32*IF(ISNA(VLOOKUP(D1304,'[1]Proportionate Shares'!$D$23:$I$1359,6,FALSE)),0,VLOOKUP(D1304,'[1]Proportionate Shares'!$D$23:$I$1359,6,FALSE)),0)</f>
        <v>3216</v>
      </c>
      <c r="S1304" s="98">
        <f>ROUND('[1]68_InOutFlowsCurPrdAndPrior'!$D$33*IF(ISNA(VLOOKUP(D1304,'[1]Proportionate Shares'!$D$23:$I$1359,6,FALSE)),0,VLOOKUP(D1304,'[1]Proportionate Shares'!$D$23:$I$1359,6,FALSE)),0)</f>
        <v>237539</v>
      </c>
      <c r="T1304" s="98">
        <f>ROUND('[1]68_InOutFlowsCurPrdAndPrior'!$D$35*IF(ISNA(VLOOKUP(D1304,'[1]Proportionate Shares'!$D$23:$I$1359,6,FALSE)),0,VLOOKUP(D1304,'[1]Proportionate Shares'!$D$23:$I$1359,6,FALSE)),0)</f>
        <v>46031</v>
      </c>
      <c r="U1304" s="98">
        <f>VLOOKUP(D1304,'[1]Schedule of Pension Amounts LW'!$B$15:$AS$1399,36,FALSE)</f>
        <v>112801</v>
      </c>
      <c r="V1304" s="99">
        <f t="shared" si="87"/>
        <v>399587</v>
      </c>
      <c r="W1304" s="98">
        <f>ROUND('[1]68_InOutFlowsCurPrdAndPrior'!$F$32*IF(ISNA(VLOOKUP(D1304,'[1]Proportionate Shares'!$D$23:$I$1359,6,FALSE)),0,VLOOKUP(D1304,'[1]Proportionate Shares'!$D$23:$I$1359,6,FALSE)),0)</f>
        <v>26584</v>
      </c>
      <c r="X1304" s="98">
        <f>ROUND('[1]68_InOutFlowsCurPrdAndPrior'!$F$33*IF(ISNA(VLOOKUP(D1304,'[1]Proportionate Shares'!$D$23:$I$1359,6,FALSE)),0,VLOOKUP(D1304,'[1]Proportionate Shares'!$D$23:$I$1359,6,FALSE)),0)</f>
        <v>98162</v>
      </c>
      <c r="Y1304" s="98">
        <f>ROUND('[1]68_InOutFlowsCurPrdAndPrior'!$F$35*IF(ISNA(VLOOKUP(D1304,'[1]Proportionate Shares'!$D$23:$I$1359,6,FALSE)),0,VLOOKUP(D1304,'[1]Proportionate Shares'!$D$23:$I$1359,6,FALSE)),0)</f>
        <v>38343</v>
      </c>
      <c r="Z1304" s="98">
        <f>-VLOOKUP(D1304,'[1]Schedule of Pension Amounts LW'!$B$15:$AS$1399,37,FALSE)</f>
        <v>37068</v>
      </c>
      <c r="AA1304" s="99">
        <f t="shared" si="88"/>
        <v>200157</v>
      </c>
      <c r="AB1304" s="72">
        <f>VLOOKUP(D1304,'[1]Pension Expense Details'!$D$22:$S$1407,16,FALSE)</f>
        <v>60956</v>
      </c>
      <c r="AC1304" s="72">
        <f t="shared" ref="AC1304:AC1367" si="89">AD1304-AB1304</f>
        <v>108885</v>
      </c>
      <c r="AD1304" s="72">
        <f>VLOOKUP(D1304,'[1]Schedule of Pension Amounts LW'!$B$15:$W$1399,22,FALSE)</f>
        <v>169841</v>
      </c>
    </row>
    <row r="1305" spans="1:30" x14ac:dyDescent="0.3">
      <c r="A1305" s="104"/>
      <c r="B1305" s="33"/>
      <c r="C1305" s="33" t="str">
        <f>VLOOKUP(D1305,'[1]Employer information'!$I$3:$J$1391,2,FALSE)</f>
        <v xml:space="preserve">Public Education                                  </v>
      </c>
      <c r="D1305" s="33" t="str">
        <f>'[1]Schedule of Pension Amounts LW'!B1298</f>
        <v>1278</v>
      </c>
      <c r="E1305" s="33" t="str">
        <f>IF(ISNA(VLOOKUP(D1305,'[1]Proportionate Shares'!$D$23:$G$1400,2,FALSE)),"",VLOOKUP(D1305,'[1]Proportionate Shares'!$D$23:$G$1400,2,FALSE))</f>
        <v>037909</v>
      </c>
      <c r="F1305" s="33" t="str">
        <f>IF(ISNA(VLOOKUP(D1305,'[1]Proportionate Shares'!$D$23:$G$1400,3,FALSE)),"",VLOOKUP(D1305,'[1]Proportionate Shares'!$D$23:$G$1400,3,FALSE))</f>
        <v/>
      </c>
      <c r="G1305" s="34" t="str">
        <f>VLOOKUP(D1305,'[1]Employer information'!$A$3:$B$1390,2,FALSE)</f>
        <v>WELLS ISD</v>
      </c>
      <c r="H1305" s="36">
        <f>IF(ISNA(VLOOKUP(D1305,'[1]Proportionate Shares'!$D$23:$I$1377,6,FALSE)),0,VLOOKUP(D1305,'[1]Proportionate Shares'!$D$23:$I$1377,6,FALSE))</f>
        <v>1.6177157000000001E-5</v>
      </c>
      <c r="I1305" s="105">
        <f>VLOOKUP(D1305,'[1]Schedule of Pension Amounts LW'!$B$15:$E$1399,3,FALSE)</f>
        <v>884323</v>
      </c>
      <c r="J1305" s="105">
        <f>-IF(ISNA(VLOOKUP(D1305,'[1]Combined Contribution Amounts'!$A$2:$K$1335,5,FALSE)),0,VLOOKUP(D1305,'[1]Combined Contribution Amounts'!$A$2:$K$1335,5,FALSE))</f>
        <v>-56622</v>
      </c>
      <c r="K1305" s="105">
        <f>-IF(ISNA(VLOOKUP(D1305,'[1]Combined Contribution Amounts'!$A$2:$K$1335,7,FALSE)),0,VLOOKUP(D1305,'[1]Combined Contribution Amounts'!$A$2:$K$1335,7,FALSE))+-IF(ISNA(VLOOKUP(D1305,'[1]Combined Contribution Amounts'!$A$2:$K$1335,8,FALSE)),0,VLOOKUP(D1305,'[1]Combined Contribution Amounts'!$A$2:$K$1335,8,FALSE))+-IF(ISNA(VLOOKUP(D1305,'[1]Combined Contribution Amounts'!$A$2:$K$1335,9,FALSE)),0,VLOOKUP(D1305,'[1]Combined Contribution Amounts'!$A$2:$K$1335,9,FALSE))</f>
        <v>0</v>
      </c>
      <c r="L1305" s="105">
        <f>VLOOKUP(D1305,'[1]Pension Expense Details'!$D$23:$S$1407,16,FALSE)</f>
        <v>78944</v>
      </c>
      <c r="M1305" s="105">
        <f>ROUND(('[1]68_InOutFlowsCurPrdAndPriorHist'!$F$28-'[1]68_InOutFlowsCurPrdAndPriorHist'!$F$31)*$H1305,0)-VLOOKUP(D1305,'[1]Pension Expense Details'!$D$23:$S$1407,12,FALSE)</f>
        <v>-13398</v>
      </c>
      <c r="N1305" s="105">
        <f>ROUND(('[1]68_InOutFlowsCurPrdAndPriorHist'!$F$29-'[1]68_InOutFlowsCurPrdAndPriorHist'!$F$32)*$H1305,0)-VLOOKUP(D1305,'[1]Pension Expense Details'!$D$23:$S$1407,13,FALSE)</f>
        <v>-101240</v>
      </c>
      <c r="O1305" s="105">
        <f>ROUND(('[1]68_InOutFlowsCurPrdAndPriorHist'!$F$30-'[1]68_InOutFlowsCurPrdAndPriorHist'!$F$33)*$H1305,0)-VLOOKUP(D1305,'[1]Pension Expense Details'!$D$23:$S$1407,14,FALSE)</f>
        <v>43779</v>
      </c>
      <c r="P1305" s="105">
        <f>ROUND((VLOOKUP(D1305,'[1]Schedule of Pension Amounts LW'!$B$15:$AC$1399,28,FALSE)-VLOOKUP(D1305,'[1]Schedule of Pension Amounts LW'!$B$15:$AC$1399,27,FALSE))*'[1]Schedule of Pension Amounts LW'!AD$4,0)+VLOOKUP(D1305,'[1]Schedule of Pension Amounts LW'!$B$15:$AH$1399,33,FALSE)-VLOOKUP(D1305,'[1]Pension Expense Details'!$D$23:$S$1407,15,FALSE)</f>
        <v>5153</v>
      </c>
      <c r="Q1305" s="98">
        <f t="shared" si="86"/>
        <v>840939</v>
      </c>
      <c r="R1305" s="98">
        <f>ROUND('[1]68_InOutFlowsCurPrdAndPrior'!$D$32*IF(ISNA(VLOOKUP(D1305,'[1]Proportionate Shares'!$D$23:$I$1359,6,FALSE)),0,VLOOKUP(D1305,'[1]Proportionate Shares'!$D$23:$I$1359,6,FALSE)),0)</f>
        <v>3533</v>
      </c>
      <c r="S1305" s="98">
        <f>ROUND('[1]68_InOutFlowsCurPrdAndPrior'!$D$33*IF(ISNA(VLOOKUP(D1305,'[1]Proportionate Shares'!$D$23:$I$1359,6,FALSE)),0,VLOOKUP(D1305,'[1]Proportionate Shares'!$D$23:$I$1359,6,FALSE)),0)</f>
        <v>260901</v>
      </c>
      <c r="T1305" s="98">
        <f>ROUND('[1]68_InOutFlowsCurPrdAndPrior'!$D$35*IF(ISNA(VLOOKUP(D1305,'[1]Proportionate Shares'!$D$23:$I$1359,6,FALSE)),0,VLOOKUP(D1305,'[1]Proportionate Shares'!$D$23:$I$1359,6,FALSE)),0)</f>
        <v>50558</v>
      </c>
      <c r="U1305" s="98">
        <f>VLOOKUP(D1305,'[1]Schedule of Pension Amounts LW'!$B$15:$AS$1399,36,FALSE)</f>
        <v>51042</v>
      </c>
      <c r="V1305" s="99">
        <f t="shared" si="87"/>
        <v>366034</v>
      </c>
      <c r="W1305" s="98">
        <f>ROUND('[1]68_InOutFlowsCurPrdAndPrior'!$F$32*IF(ISNA(VLOOKUP(D1305,'[1]Proportionate Shares'!$D$23:$I$1359,6,FALSE)),0,VLOOKUP(D1305,'[1]Proportionate Shares'!$D$23:$I$1359,6,FALSE)),0)</f>
        <v>29199</v>
      </c>
      <c r="X1305" s="98">
        <f>ROUND('[1]68_InOutFlowsCurPrdAndPrior'!$F$33*IF(ISNA(VLOOKUP(D1305,'[1]Proportionate Shares'!$D$23:$I$1359,6,FALSE)),0,VLOOKUP(D1305,'[1]Proportionate Shares'!$D$23:$I$1359,6,FALSE)),0)</f>
        <v>107816</v>
      </c>
      <c r="Y1305" s="98">
        <f>ROUND('[1]68_InOutFlowsCurPrdAndPrior'!$F$35*IF(ISNA(VLOOKUP(D1305,'[1]Proportionate Shares'!$D$23:$I$1359,6,FALSE)),0,VLOOKUP(D1305,'[1]Proportionate Shares'!$D$23:$I$1359,6,FALSE)),0)</f>
        <v>42114</v>
      </c>
      <c r="Z1305" s="98">
        <f>-VLOOKUP(D1305,'[1]Schedule of Pension Amounts LW'!$B$15:$AS$1399,37,FALSE)</f>
        <v>14002</v>
      </c>
      <c r="AA1305" s="99">
        <f t="shared" si="88"/>
        <v>193131</v>
      </c>
      <c r="AB1305" s="72">
        <f>VLOOKUP(D1305,'[1]Pension Expense Details'!$D$22:$S$1407,16,FALSE)</f>
        <v>78944</v>
      </c>
      <c r="AC1305" s="72">
        <f t="shared" si="89"/>
        <v>88348</v>
      </c>
      <c r="AD1305" s="72">
        <f>VLOOKUP(D1305,'[1]Schedule of Pension Amounts LW'!$B$15:$W$1399,22,FALSE)</f>
        <v>167292</v>
      </c>
    </row>
    <row r="1306" spans="1:30" x14ac:dyDescent="0.3">
      <c r="A1306" s="104"/>
      <c r="B1306" s="33"/>
      <c r="C1306" s="33" t="str">
        <f>VLOOKUP(D1306,'[1]Employer information'!$I$3:$J$1391,2,FALSE)</f>
        <v xml:space="preserve">Public Education                                  </v>
      </c>
      <c r="D1306" s="33" t="str">
        <f>'[1]Schedule of Pension Amounts LW'!B1299</f>
        <v>1281</v>
      </c>
      <c r="E1306" s="33" t="str">
        <f>IF(ISNA(VLOOKUP(D1306,'[1]Proportionate Shares'!$D$23:$G$1400,2,FALSE)),"",VLOOKUP(D1306,'[1]Proportionate Shares'!$D$23:$G$1400,2,FALSE))</f>
        <v>108913</v>
      </c>
      <c r="F1306" s="33" t="str">
        <f>IF(ISNA(VLOOKUP(D1306,'[1]Proportionate Shares'!$D$23:$G$1400,3,FALSE)),"",VLOOKUP(D1306,'[1]Proportionate Shares'!$D$23:$G$1400,3,FALSE))</f>
        <v/>
      </c>
      <c r="G1306" s="34" t="str">
        <f>VLOOKUP(D1306,'[1]Employer information'!$A$3:$B$1390,2,FALSE)</f>
        <v>WESLACO ISD</v>
      </c>
      <c r="H1306" s="36">
        <f>IF(ISNA(VLOOKUP(D1306,'[1]Proportionate Shares'!$D$23:$I$1377,6,FALSE)),0,VLOOKUP(D1306,'[1]Proportionate Shares'!$D$23:$I$1377,6,FALSE))</f>
        <v>1.086991998E-3</v>
      </c>
      <c r="I1306" s="105">
        <f>VLOOKUP(D1306,'[1]Schedule of Pension Amounts LW'!$B$15:$E$1399,3,FALSE)</f>
        <v>62235798</v>
      </c>
      <c r="J1306" s="105">
        <f>-IF(ISNA(VLOOKUP(D1306,'[1]Combined Contribution Amounts'!$A$2:$K$1335,5,FALSE)),0,VLOOKUP(D1306,'[1]Combined Contribution Amounts'!$A$2:$K$1335,5,FALSE))</f>
        <v>-3804603</v>
      </c>
      <c r="K1306" s="105">
        <f>-IF(ISNA(VLOOKUP(D1306,'[1]Combined Contribution Amounts'!$A$2:$K$1335,7,FALSE)),0,VLOOKUP(D1306,'[1]Combined Contribution Amounts'!$A$2:$K$1335,7,FALSE))+-IF(ISNA(VLOOKUP(D1306,'[1]Combined Contribution Amounts'!$A$2:$K$1335,8,FALSE)),0,VLOOKUP(D1306,'[1]Combined Contribution Amounts'!$A$2:$K$1335,8,FALSE))+-IF(ISNA(VLOOKUP(D1306,'[1]Combined Contribution Amounts'!$A$2:$K$1335,9,FALSE)),0,VLOOKUP(D1306,'[1]Combined Contribution Amounts'!$A$2:$K$1335,9,FALSE))</f>
        <v>0</v>
      </c>
      <c r="L1306" s="105">
        <f>VLOOKUP(D1306,'[1]Pension Expense Details'!$D$23:$S$1407,16,FALSE)</f>
        <v>4861975</v>
      </c>
      <c r="M1306" s="105">
        <f>ROUND(('[1]68_InOutFlowsCurPrdAndPriorHist'!$F$28-'[1]68_InOutFlowsCurPrdAndPriorHist'!$F$31)*$H1306,0)-VLOOKUP(D1306,'[1]Pension Expense Details'!$D$23:$S$1407,12,FALSE)</f>
        <v>-900288</v>
      </c>
      <c r="N1306" s="105">
        <f>ROUND(('[1]68_InOutFlowsCurPrdAndPriorHist'!$F$29-'[1]68_InOutFlowsCurPrdAndPriorHist'!$F$32)*$H1306,0)-VLOOKUP(D1306,'[1]Pension Expense Details'!$D$23:$S$1407,13,FALSE)</f>
        <v>-6802617</v>
      </c>
      <c r="O1306" s="105">
        <f>ROUND(('[1]68_InOutFlowsCurPrdAndPriorHist'!$F$30-'[1]68_InOutFlowsCurPrdAndPriorHist'!$F$33)*$H1306,0)-VLOOKUP(D1306,'[1]Pension Expense Details'!$D$23:$S$1407,14,FALSE)</f>
        <v>2941662</v>
      </c>
      <c r="P1306" s="105">
        <f>ROUND((VLOOKUP(D1306,'[1]Schedule of Pension Amounts LW'!$B$15:$AC$1399,28,FALSE)-VLOOKUP(D1306,'[1]Schedule of Pension Amounts LW'!$B$15:$AC$1399,27,FALSE))*'[1]Schedule of Pension Amounts LW'!AD$4,0)+VLOOKUP(D1306,'[1]Schedule of Pension Amounts LW'!$B$15:$AH$1399,33,FALSE)-VLOOKUP(D1306,'[1]Pension Expense Details'!$D$23:$S$1407,15,FALSE)</f>
        <v>-2026685</v>
      </c>
      <c r="Q1306" s="98">
        <f t="shared" si="86"/>
        <v>56505242</v>
      </c>
      <c r="R1306" s="98">
        <f>ROUND('[1]68_InOutFlowsCurPrdAndPrior'!$D$32*IF(ISNA(VLOOKUP(D1306,'[1]Proportionate Shares'!$D$23:$I$1359,6,FALSE)),0,VLOOKUP(D1306,'[1]Proportionate Shares'!$D$23:$I$1359,6,FALSE)),0)</f>
        <v>237373</v>
      </c>
      <c r="S1306" s="98">
        <f>ROUND('[1]68_InOutFlowsCurPrdAndPrior'!$D$33*IF(ISNA(VLOOKUP(D1306,'[1]Proportionate Shares'!$D$23:$I$1359,6,FALSE)),0,VLOOKUP(D1306,'[1]Proportionate Shares'!$D$23:$I$1359,6,FALSE)),0)</f>
        <v>17530701</v>
      </c>
      <c r="T1306" s="98">
        <f>ROUND('[1]68_InOutFlowsCurPrdAndPrior'!$D$35*IF(ISNA(VLOOKUP(D1306,'[1]Proportionate Shares'!$D$23:$I$1359,6,FALSE)),0,VLOOKUP(D1306,'[1]Proportionate Shares'!$D$23:$I$1359,6,FALSE)),0)</f>
        <v>3397112</v>
      </c>
      <c r="U1306" s="98">
        <f>VLOOKUP(D1306,'[1]Schedule of Pension Amounts LW'!$B$15:$AS$1399,36,FALSE)</f>
        <v>3446414</v>
      </c>
      <c r="V1306" s="99">
        <f t="shared" si="87"/>
        <v>24611600</v>
      </c>
      <c r="W1306" s="98">
        <f>ROUND('[1]68_InOutFlowsCurPrdAndPrior'!$F$32*IF(ISNA(VLOOKUP(D1306,'[1]Proportionate Shares'!$D$23:$I$1359,6,FALSE)),0,VLOOKUP(D1306,'[1]Proportionate Shares'!$D$23:$I$1359,6,FALSE)),0)</f>
        <v>1961952</v>
      </c>
      <c r="X1306" s="98">
        <f>ROUND('[1]68_InOutFlowsCurPrdAndPrior'!$F$33*IF(ISNA(VLOOKUP(D1306,'[1]Proportionate Shares'!$D$23:$I$1359,6,FALSE)),0,VLOOKUP(D1306,'[1]Proportionate Shares'!$D$23:$I$1359,6,FALSE)),0)</f>
        <v>7244515</v>
      </c>
      <c r="Y1306" s="98">
        <f>ROUND('[1]68_InOutFlowsCurPrdAndPrior'!$F$35*IF(ISNA(VLOOKUP(D1306,'[1]Proportionate Shares'!$D$23:$I$1359,6,FALSE)),0,VLOOKUP(D1306,'[1]Proportionate Shares'!$D$23:$I$1359,6,FALSE)),0)</f>
        <v>2829735</v>
      </c>
      <c r="Z1306" s="98">
        <f>-VLOOKUP(D1306,'[1]Schedule of Pension Amounts LW'!$B$15:$AS$1399,37,FALSE)</f>
        <v>2136975</v>
      </c>
      <c r="AA1306" s="99">
        <f t="shared" si="88"/>
        <v>14173177</v>
      </c>
      <c r="AB1306" s="72">
        <f>VLOOKUP(D1306,'[1]Pension Expense Details'!$D$22:$S$1407,16,FALSE)</f>
        <v>4861975</v>
      </c>
      <c r="AC1306" s="72">
        <f t="shared" si="89"/>
        <v>6393800</v>
      </c>
      <c r="AD1306" s="72">
        <f>VLOOKUP(D1306,'[1]Schedule of Pension Amounts LW'!$B$15:$W$1399,22,FALSE)</f>
        <v>11255775</v>
      </c>
    </row>
    <row r="1307" spans="1:30" x14ac:dyDescent="0.3">
      <c r="A1307" s="104"/>
      <c r="B1307" s="33"/>
      <c r="C1307" s="33" t="str">
        <f>VLOOKUP(D1307,'[1]Employer information'!$I$3:$J$1391,2,FALSE)</f>
        <v xml:space="preserve">Public Education                                  </v>
      </c>
      <c r="D1307" s="33" t="str">
        <f>'[1]Schedule of Pension Amounts LW'!B1300</f>
        <v>0364</v>
      </c>
      <c r="E1307" s="33" t="str">
        <f>IF(ISNA(VLOOKUP(D1307,'[1]Proportionate Shares'!$D$23:$G$1400,2,FALSE)),"",VLOOKUP(D1307,'[1]Proportionate Shares'!$D$23:$G$1400,2,FALSE))</f>
        <v>100908</v>
      </c>
      <c r="F1307" s="33" t="str">
        <f>IF(ISNA(VLOOKUP(D1307,'[1]Proportionate Shares'!$D$23:$G$1400,3,FALSE)),"",VLOOKUP(D1307,'[1]Proportionate Shares'!$D$23:$G$1400,3,FALSE))</f>
        <v xml:space="preserve">   </v>
      </c>
      <c r="G1307" s="34" t="str">
        <f>VLOOKUP(D1307,'[1]Employer information'!$A$3:$B$1390,2,FALSE)</f>
        <v>WEST HARDIN CTY CISD</v>
      </c>
      <c r="H1307" s="36">
        <f>IF(ISNA(VLOOKUP(D1307,'[1]Proportionate Shares'!$D$23:$I$1377,6,FALSE)),0,VLOOKUP(D1307,'[1]Proportionate Shares'!$D$23:$I$1377,6,FALSE))</f>
        <v>2.9575267000000001E-5</v>
      </c>
      <c r="I1307" s="105">
        <f>VLOOKUP(D1307,'[1]Schedule of Pension Amounts LW'!$B$15:$E$1399,3,FALSE)</f>
        <v>1453203</v>
      </c>
      <c r="J1307" s="105">
        <f>-IF(ISNA(VLOOKUP(D1307,'[1]Combined Contribution Amounts'!$A$2:$K$1335,5,FALSE)),0,VLOOKUP(D1307,'[1]Combined Contribution Amounts'!$A$2:$K$1335,5,FALSE))</f>
        <v>-103517</v>
      </c>
      <c r="K1307" s="105">
        <f>-IF(ISNA(VLOOKUP(D1307,'[1]Combined Contribution Amounts'!$A$2:$K$1335,7,FALSE)),0,VLOOKUP(D1307,'[1]Combined Contribution Amounts'!$A$2:$K$1335,7,FALSE))+-IF(ISNA(VLOOKUP(D1307,'[1]Combined Contribution Amounts'!$A$2:$K$1335,8,FALSE)),0,VLOOKUP(D1307,'[1]Combined Contribution Amounts'!$A$2:$K$1335,8,FALSE))+-IF(ISNA(VLOOKUP(D1307,'[1]Combined Contribution Amounts'!$A$2:$K$1335,9,FALSE)),0,VLOOKUP(D1307,'[1]Combined Contribution Amounts'!$A$2:$K$1335,9,FALSE))</f>
        <v>0</v>
      </c>
      <c r="L1307" s="105">
        <f>VLOOKUP(D1307,'[1]Pension Expense Details'!$D$23:$S$1407,16,FALSE)</f>
        <v>170029</v>
      </c>
      <c r="M1307" s="105">
        <f>ROUND(('[1]68_InOutFlowsCurPrdAndPriorHist'!$F$28-'[1]68_InOutFlowsCurPrdAndPriorHist'!$F$31)*$H1307,0)-VLOOKUP(D1307,'[1]Pension Expense Details'!$D$23:$S$1407,12,FALSE)</f>
        <v>-24495</v>
      </c>
      <c r="N1307" s="105">
        <f>ROUND(('[1]68_InOutFlowsCurPrdAndPriorHist'!$F$29-'[1]68_InOutFlowsCurPrdAndPriorHist'!$F$32)*$H1307,0)-VLOOKUP(D1307,'[1]Pension Expense Details'!$D$23:$S$1407,13,FALSE)</f>
        <v>-185088</v>
      </c>
      <c r="O1307" s="105">
        <f>ROUND(('[1]68_InOutFlowsCurPrdAndPriorHist'!$F$30-'[1]68_InOutFlowsCurPrdAndPriorHist'!$F$33)*$H1307,0)-VLOOKUP(D1307,'[1]Pension Expense Details'!$D$23:$S$1407,14,FALSE)</f>
        <v>80038</v>
      </c>
      <c r="P1307" s="105">
        <f>ROUND((VLOOKUP(D1307,'[1]Schedule of Pension Amounts LW'!$B$15:$AC$1399,28,FALSE)-VLOOKUP(D1307,'[1]Schedule of Pension Amounts LW'!$B$15:$AC$1399,27,FALSE))*'[1]Schedule of Pension Amounts LW'!AD$4,0)+VLOOKUP(D1307,'[1]Schedule of Pension Amounts LW'!$B$15:$AH$1399,33,FALSE)-VLOOKUP(D1307,'[1]Pension Expense Details'!$D$23:$S$1407,15,FALSE)</f>
        <v>147245</v>
      </c>
      <c r="Q1307" s="98">
        <f t="shared" si="86"/>
        <v>1537415</v>
      </c>
      <c r="R1307" s="98">
        <f>ROUND('[1]68_InOutFlowsCurPrdAndPrior'!$D$32*IF(ISNA(VLOOKUP(D1307,'[1]Proportionate Shares'!$D$23:$I$1359,6,FALSE)),0,VLOOKUP(D1307,'[1]Proportionate Shares'!$D$23:$I$1359,6,FALSE)),0)</f>
        <v>6459</v>
      </c>
      <c r="S1307" s="98">
        <f>ROUND('[1]68_InOutFlowsCurPrdAndPrior'!$D$33*IF(ISNA(VLOOKUP(D1307,'[1]Proportionate Shares'!$D$23:$I$1359,6,FALSE)),0,VLOOKUP(D1307,'[1]Proportionate Shares'!$D$23:$I$1359,6,FALSE)),0)</f>
        <v>476982</v>
      </c>
      <c r="T1307" s="98">
        <f>ROUND('[1]68_InOutFlowsCurPrdAndPrior'!$D$35*IF(ISNA(VLOOKUP(D1307,'[1]Proportionate Shares'!$D$23:$I$1359,6,FALSE)),0,VLOOKUP(D1307,'[1]Proportionate Shares'!$D$23:$I$1359,6,FALSE)),0)</f>
        <v>92430</v>
      </c>
      <c r="U1307" s="98">
        <f>VLOOKUP(D1307,'[1]Schedule of Pension Amounts LW'!$B$15:$AS$1399,36,FALSE)</f>
        <v>308921</v>
      </c>
      <c r="V1307" s="99">
        <f t="shared" si="87"/>
        <v>884792</v>
      </c>
      <c r="W1307" s="98">
        <f>ROUND('[1]68_InOutFlowsCurPrdAndPrior'!$F$32*IF(ISNA(VLOOKUP(D1307,'[1]Proportionate Shares'!$D$23:$I$1359,6,FALSE)),0,VLOOKUP(D1307,'[1]Proportionate Shares'!$D$23:$I$1359,6,FALSE)),0)</f>
        <v>53381</v>
      </c>
      <c r="X1307" s="98">
        <f>ROUND('[1]68_InOutFlowsCurPrdAndPrior'!$F$33*IF(ISNA(VLOOKUP(D1307,'[1]Proportionate Shares'!$D$23:$I$1359,6,FALSE)),0,VLOOKUP(D1307,'[1]Proportionate Shares'!$D$23:$I$1359,6,FALSE)),0)</f>
        <v>197111</v>
      </c>
      <c r="Y1307" s="98">
        <f>ROUND('[1]68_InOutFlowsCurPrdAndPrior'!$F$35*IF(ISNA(VLOOKUP(D1307,'[1]Proportionate Shares'!$D$23:$I$1359,6,FALSE)),0,VLOOKUP(D1307,'[1]Proportionate Shares'!$D$23:$I$1359,6,FALSE)),0)</f>
        <v>76992</v>
      </c>
      <c r="Z1307" s="98">
        <f>-VLOOKUP(D1307,'[1]Schedule of Pension Amounts LW'!$B$15:$AS$1399,37,FALSE)</f>
        <v>29582</v>
      </c>
      <c r="AA1307" s="99">
        <f t="shared" si="88"/>
        <v>357066</v>
      </c>
      <c r="AB1307" s="72">
        <f>VLOOKUP(D1307,'[1]Pension Expense Details'!$D$22:$S$1407,16,FALSE)</f>
        <v>170029</v>
      </c>
      <c r="AC1307" s="72">
        <f t="shared" si="89"/>
        <v>192329</v>
      </c>
      <c r="AD1307" s="72">
        <f>VLOOKUP(D1307,'[1]Schedule of Pension Amounts LW'!$B$15:$W$1399,22,FALSE)</f>
        <v>362358</v>
      </c>
    </row>
    <row r="1308" spans="1:30" x14ac:dyDescent="0.3">
      <c r="A1308" s="104"/>
      <c r="B1308" s="33"/>
      <c r="C1308" s="33" t="str">
        <f>VLOOKUP(D1308,'[1]Employer information'!$I$3:$J$1391,2,FALSE)</f>
        <v xml:space="preserve">Public Education                                  </v>
      </c>
      <c r="D1308" s="33" t="str">
        <f>'[1]Schedule of Pension Amounts LW'!B1301</f>
        <v>1282</v>
      </c>
      <c r="E1308" s="33" t="str">
        <f>IF(ISNA(VLOOKUP(D1308,'[1]Proportionate Shares'!$D$23:$G$1400,2,FALSE)),"",VLOOKUP(D1308,'[1]Proportionate Shares'!$D$23:$G$1400,2,FALSE))</f>
        <v>161916</v>
      </c>
      <c r="F1308" s="33" t="str">
        <f>IF(ISNA(VLOOKUP(D1308,'[1]Proportionate Shares'!$D$23:$G$1400,3,FALSE)),"",VLOOKUP(D1308,'[1]Proportionate Shares'!$D$23:$G$1400,3,FALSE))</f>
        <v/>
      </c>
      <c r="G1308" s="34" t="str">
        <f>VLOOKUP(D1308,'[1]Employer information'!$A$3:$B$1390,2,FALSE)</f>
        <v>WEST ISD</v>
      </c>
      <c r="H1308" s="36">
        <f>IF(ISNA(VLOOKUP(D1308,'[1]Proportionate Shares'!$D$23:$I$1377,6,FALSE)),0,VLOOKUP(D1308,'[1]Proportionate Shares'!$D$23:$I$1377,6,FALSE))</f>
        <v>5.5264382999999999E-5</v>
      </c>
      <c r="I1308" s="105">
        <f>VLOOKUP(D1308,'[1]Schedule of Pension Amounts LW'!$B$15:$E$1399,3,FALSE)</f>
        <v>3209873</v>
      </c>
      <c r="J1308" s="105">
        <f>-IF(ISNA(VLOOKUP(D1308,'[1]Combined Contribution Amounts'!$A$2:$K$1335,5,FALSE)),0,VLOOKUP(D1308,'[1]Combined Contribution Amounts'!$A$2:$K$1335,5,FALSE))</f>
        <v>-193432</v>
      </c>
      <c r="K1308" s="105">
        <f>-IF(ISNA(VLOOKUP(D1308,'[1]Combined Contribution Amounts'!$A$2:$K$1335,7,FALSE)),0,VLOOKUP(D1308,'[1]Combined Contribution Amounts'!$A$2:$K$1335,7,FALSE))+-IF(ISNA(VLOOKUP(D1308,'[1]Combined Contribution Amounts'!$A$2:$K$1335,8,FALSE)),0,VLOOKUP(D1308,'[1]Combined Contribution Amounts'!$A$2:$K$1335,8,FALSE))+-IF(ISNA(VLOOKUP(D1308,'[1]Combined Contribution Amounts'!$A$2:$K$1335,9,FALSE)),0,VLOOKUP(D1308,'[1]Combined Contribution Amounts'!$A$2:$K$1335,9,FALSE))</f>
        <v>0</v>
      </c>
      <c r="L1308" s="105">
        <f>VLOOKUP(D1308,'[1]Pension Expense Details'!$D$23:$S$1407,16,FALSE)</f>
        <v>240005</v>
      </c>
      <c r="M1308" s="105">
        <f>ROUND(('[1]68_InOutFlowsCurPrdAndPriorHist'!$F$28-'[1]68_InOutFlowsCurPrdAndPriorHist'!$F$31)*$H1308,0)-VLOOKUP(D1308,'[1]Pension Expense Details'!$D$23:$S$1407,12,FALSE)</f>
        <v>-45772</v>
      </c>
      <c r="N1308" s="105">
        <f>ROUND(('[1]68_InOutFlowsCurPrdAndPriorHist'!$F$29-'[1]68_InOutFlowsCurPrdAndPriorHist'!$F$32)*$H1308,0)-VLOOKUP(D1308,'[1]Pension Expense Details'!$D$23:$S$1407,13,FALSE)</f>
        <v>-345855</v>
      </c>
      <c r="O1308" s="105">
        <f>ROUND(('[1]68_InOutFlowsCurPrdAndPriorHist'!$F$30-'[1]68_InOutFlowsCurPrdAndPriorHist'!$F$33)*$H1308,0)-VLOOKUP(D1308,'[1]Pension Expense Details'!$D$23:$S$1407,14,FALSE)</f>
        <v>149558</v>
      </c>
      <c r="P1308" s="105">
        <f>ROUND((VLOOKUP(D1308,'[1]Schedule of Pension Amounts LW'!$B$15:$AC$1399,28,FALSE)-VLOOKUP(D1308,'[1]Schedule of Pension Amounts LW'!$B$15:$AC$1399,27,FALSE))*'[1]Schedule of Pension Amounts LW'!AD$4,0)+VLOOKUP(D1308,'[1]Schedule of Pension Amounts LW'!$B$15:$AH$1399,33,FALSE)-VLOOKUP(D1308,'[1]Pension Expense Details'!$D$23:$S$1407,15,FALSE)</f>
        <v>-141562</v>
      </c>
      <c r="Q1308" s="98">
        <f t="shared" si="86"/>
        <v>2872815</v>
      </c>
      <c r="R1308" s="98">
        <f>ROUND('[1]68_InOutFlowsCurPrdAndPrior'!$D$32*IF(ISNA(VLOOKUP(D1308,'[1]Proportionate Shares'!$D$23:$I$1359,6,FALSE)),0,VLOOKUP(D1308,'[1]Proportionate Shares'!$D$23:$I$1359,6,FALSE)),0)</f>
        <v>12068</v>
      </c>
      <c r="S1308" s="98">
        <f>ROUND('[1]68_InOutFlowsCurPrdAndPrior'!$D$33*IF(ISNA(VLOOKUP(D1308,'[1]Proportionate Shares'!$D$23:$I$1359,6,FALSE)),0,VLOOKUP(D1308,'[1]Proportionate Shares'!$D$23:$I$1359,6,FALSE)),0)</f>
        <v>891288</v>
      </c>
      <c r="T1308" s="98">
        <f>ROUND('[1]68_InOutFlowsCurPrdAndPrior'!$D$35*IF(ISNA(VLOOKUP(D1308,'[1]Proportionate Shares'!$D$23:$I$1359,6,FALSE)),0,VLOOKUP(D1308,'[1]Proportionate Shares'!$D$23:$I$1359,6,FALSE)),0)</f>
        <v>172715</v>
      </c>
      <c r="U1308" s="98">
        <f>VLOOKUP(D1308,'[1]Schedule of Pension Amounts LW'!$B$15:$AS$1399,36,FALSE)</f>
        <v>187490</v>
      </c>
      <c r="V1308" s="99">
        <f t="shared" si="87"/>
        <v>1263561</v>
      </c>
      <c r="W1308" s="98">
        <f>ROUND('[1]68_InOutFlowsCurPrdAndPrior'!$F$32*IF(ISNA(VLOOKUP(D1308,'[1]Proportionate Shares'!$D$23:$I$1359,6,FALSE)),0,VLOOKUP(D1308,'[1]Proportionate Shares'!$D$23:$I$1359,6,FALSE)),0)</f>
        <v>99749</v>
      </c>
      <c r="X1308" s="98">
        <f>ROUND('[1]68_InOutFlowsCurPrdAndPrior'!$F$33*IF(ISNA(VLOOKUP(D1308,'[1]Proportionate Shares'!$D$23:$I$1359,6,FALSE)),0,VLOOKUP(D1308,'[1]Proportionate Shares'!$D$23:$I$1359,6,FALSE)),0)</f>
        <v>368323</v>
      </c>
      <c r="Y1308" s="98">
        <f>ROUND('[1]68_InOutFlowsCurPrdAndPrior'!$F$35*IF(ISNA(VLOOKUP(D1308,'[1]Proportionate Shares'!$D$23:$I$1359,6,FALSE)),0,VLOOKUP(D1308,'[1]Proportionate Shares'!$D$23:$I$1359,6,FALSE)),0)</f>
        <v>143868</v>
      </c>
      <c r="Z1308" s="98">
        <f>-VLOOKUP(D1308,'[1]Schedule of Pension Amounts LW'!$B$15:$AS$1399,37,FALSE)</f>
        <v>108777</v>
      </c>
      <c r="AA1308" s="99">
        <f t="shared" si="88"/>
        <v>720717</v>
      </c>
      <c r="AB1308" s="72">
        <f>VLOOKUP(D1308,'[1]Pension Expense Details'!$D$22:$S$1407,16,FALSE)</f>
        <v>240005</v>
      </c>
      <c r="AC1308" s="72">
        <f t="shared" si="89"/>
        <v>330542</v>
      </c>
      <c r="AD1308" s="72">
        <f>VLOOKUP(D1308,'[1]Schedule of Pension Amounts LW'!$B$15:$W$1399,22,FALSE)</f>
        <v>570547</v>
      </c>
    </row>
    <row r="1309" spans="1:30" x14ac:dyDescent="0.3">
      <c r="A1309" s="104"/>
      <c r="B1309" s="33"/>
      <c r="C1309" s="33" t="str">
        <f>VLOOKUP(D1309,'[1]Employer information'!$I$3:$J$1391,2,FALSE)</f>
        <v xml:space="preserve">Public Education                                  </v>
      </c>
      <c r="D1309" s="33" t="str">
        <f>'[1]Schedule of Pension Amounts LW'!B1302</f>
        <v>1287</v>
      </c>
      <c r="E1309" s="33" t="str">
        <f>IF(ISNA(VLOOKUP(D1309,'[1]Proportionate Shares'!$D$23:$G$1400,2,FALSE)),"",VLOOKUP(D1309,'[1]Proportionate Shares'!$D$23:$G$1400,2,FALSE))</f>
        <v>181906</v>
      </c>
      <c r="F1309" s="33" t="str">
        <f>IF(ISNA(VLOOKUP(D1309,'[1]Proportionate Shares'!$D$23:$G$1400,3,FALSE)),"",VLOOKUP(D1309,'[1]Proportionate Shares'!$D$23:$G$1400,3,FALSE))</f>
        <v/>
      </c>
      <c r="G1309" s="34" t="str">
        <f>VLOOKUP(D1309,'[1]Employer information'!$A$3:$B$1390,2,FALSE)</f>
        <v>WEST ORANGE-COVE CISD</v>
      </c>
      <c r="H1309" s="36">
        <f>IF(ISNA(VLOOKUP(D1309,'[1]Proportionate Shares'!$D$23:$I$1377,6,FALSE)),0,VLOOKUP(D1309,'[1]Proportionate Shares'!$D$23:$I$1377,6,FALSE))</f>
        <v>1.67905647E-4</v>
      </c>
      <c r="I1309" s="105">
        <f>VLOOKUP(D1309,'[1]Schedule of Pension Amounts LW'!$B$15:$E$1399,3,FALSE)</f>
        <v>9080771</v>
      </c>
      <c r="J1309" s="105">
        <f>-IF(ISNA(VLOOKUP(D1309,'[1]Combined Contribution Amounts'!$A$2:$K$1335,5,FALSE)),0,VLOOKUP(D1309,'[1]Combined Contribution Amounts'!$A$2:$K$1335,5,FALSE))</f>
        <v>-587690</v>
      </c>
      <c r="K1309" s="105">
        <f>-IF(ISNA(VLOOKUP(D1309,'[1]Combined Contribution Amounts'!$A$2:$K$1335,7,FALSE)),0,VLOOKUP(D1309,'[1]Combined Contribution Amounts'!$A$2:$K$1335,7,FALSE))+-IF(ISNA(VLOOKUP(D1309,'[1]Combined Contribution Amounts'!$A$2:$K$1335,8,FALSE)),0,VLOOKUP(D1309,'[1]Combined Contribution Amounts'!$A$2:$K$1335,8,FALSE))+-IF(ISNA(VLOOKUP(D1309,'[1]Combined Contribution Amounts'!$A$2:$K$1335,9,FALSE)),0,VLOOKUP(D1309,'[1]Combined Contribution Amounts'!$A$2:$K$1335,9,FALSE))</f>
        <v>0</v>
      </c>
      <c r="L1309" s="105">
        <f>VLOOKUP(D1309,'[1]Pension Expense Details'!$D$23:$S$1407,16,FALSE)</f>
        <v>834744</v>
      </c>
      <c r="M1309" s="105">
        <f>ROUND(('[1]68_InOutFlowsCurPrdAndPriorHist'!$F$28-'[1]68_InOutFlowsCurPrdAndPriorHist'!$F$31)*$H1309,0)-VLOOKUP(D1309,'[1]Pension Expense Details'!$D$23:$S$1407,12,FALSE)</f>
        <v>-139066</v>
      </c>
      <c r="N1309" s="105">
        <f>ROUND(('[1]68_InOutFlowsCurPrdAndPriorHist'!$F$29-'[1]68_InOutFlowsCurPrdAndPriorHist'!$F$32)*$H1309,0)-VLOOKUP(D1309,'[1]Pension Expense Details'!$D$23:$S$1407,13,FALSE)</f>
        <v>-1050788</v>
      </c>
      <c r="O1309" s="105">
        <f>ROUND(('[1]68_InOutFlowsCurPrdAndPriorHist'!$F$30-'[1]68_InOutFlowsCurPrdAndPriorHist'!$F$33)*$H1309,0)-VLOOKUP(D1309,'[1]Pension Expense Details'!$D$23:$S$1407,14,FALSE)</f>
        <v>454393</v>
      </c>
      <c r="P1309" s="105">
        <f>ROUND((VLOOKUP(D1309,'[1]Schedule of Pension Amounts LW'!$B$15:$AC$1399,28,FALSE)-VLOOKUP(D1309,'[1]Schedule of Pension Amounts LW'!$B$15:$AC$1399,27,FALSE))*'[1]Schedule of Pension Amounts LW'!AD$4,0)+VLOOKUP(D1309,'[1]Schedule of Pension Amounts LW'!$B$15:$AH$1399,33,FALSE)-VLOOKUP(D1309,'[1]Pension Expense Details'!$D$23:$S$1407,15,FALSE)</f>
        <v>135896</v>
      </c>
      <c r="Q1309" s="98">
        <f t="shared" si="86"/>
        <v>8728260</v>
      </c>
      <c r="R1309" s="98">
        <f>ROUND('[1]68_InOutFlowsCurPrdAndPrior'!$D$32*IF(ISNA(VLOOKUP(D1309,'[1]Proportionate Shares'!$D$23:$I$1359,6,FALSE)),0,VLOOKUP(D1309,'[1]Proportionate Shares'!$D$23:$I$1359,6,FALSE)),0)</f>
        <v>36667</v>
      </c>
      <c r="S1309" s="98">
        <f>ROUND('[1]68_InOutFlowsCurPrdAndPrior'!$D$33*IF(ISNA(VLOOKUP(D1309,'[1]Proportionate Shares'!$D$23:$I$1359,6,FALSE)),0,VLOOKUP(D1309,'[1]Proportionate Shares'!$D$23:$I$1359,6,FALSE)),0)</f>
        <v>2707935</v>
      </c>
      <c r="T1309" s="98">
        <f>ROUND('[1]68_InOutFlowsCurPrdAndPrior'!$D$35*IF(ISNA(VLOOKUP(D1309,'[1]Proportionate Shares'!$D$23:$I$1359,6,FALSE)),0,VLOOKUP(D1309,'[1]Proportionate Shares'!$D$23:$I$1359,6,FALSE)),0)</f>
        <v>524746</v>
      </c>
      <c r="U1309" s="98">
        <f>VLOOKUP(D1309,'[1]Schedule of Pension Amounts LW'!$B$15:$AS$1399,36,FALSE)</f>
        <v>539714</v>
      </c>
      <c r="V1309" s="99">
        <f t="shared" si="87"/>
        <v>3809062</v>
      </c>
      <c r="W1309" s="98">
        <f>ROUND('[1]68_InOutFlowsCurPrdAndPrior'!$F$32*IF(ISNA(VLOOKUP(D1309,'[1]Proportionate Shares'!$D$23:$I$1359,6,FALSE)),0,VLOOKUP(D1309,'[1]Proportionate Shares'!$D$23:$I$1359,6,FALSE)),0)</f>
        <v>303059</v>
      </c>
      <c r="X1309" s="98">
        <f>ROUND('[1]68_InOutFlowsCurPrdAndPrior'!$F$33*IF(ISNA(VLOOKUP(D1309,'[1]Proportionate Shares'!$D$23:$I$1359,6,FALSE)),0,VLOOKUP(D1309,'[1]Proportionate Shares'!$D$23:$I$1359,6,FALSE)),0)</f>
        <v>1119047</v>
      </c>
      <c r="Y1309" s="98">
        <f>ROUND('[1]68_InOutFlowsCurPrdAndPrior'!$F$35*IF(ISNA(VLOOKUP(D1309,'[1]Proportionate Shares'!$D$23:$I$1359,6,FALSE)),0,VLOOKUP(D1309,'[1]Proportionate Shares'!$D$23:$I$1359,6,FALSE)),0)</f>
        <v>437104</v>
      </c>
      <c r="Z1309" s="98">
        <f>-VLOOKUP(D1309,'[1]Schedule of Pension Amounts LW'!$B$15:$AS$1399,37,FALSE)</f>
        <v>9509</v>
      </c>
      <c r="AA1309" s="99">
        <f t="shared" si="88"/>
        <v>1868719</v>
      </c>
      <c r="AB1309" s="72">
        <f>VLOOKUP(D1309,'[1]Pension Expense Details'!$D$22:$S$1407,16,FALSE)</f>
        <v>834744</v>
      </c>
      <c r="AC1309" s="72">
        <f t="shared" si="89"/>
        <v>958415</v>
      </c>
      <c r="AD1309" s="72">
        <f>VLOOKUP(D1309,'[1]Schedule of Pension Amounts LW'!$B$15:$W$1399,22,FALSE)</f>
        <v>1793159</v>
      </c>
    </row>
    <row r="1310" spans="1:30" x14ac:dyDescent="0.3">
      <c r="A1310" s="104"/>
      <c r="B1310" s="33"/>
      <c r="C1310" s="33" t="str">
        <f>VLOOKUP(D1310,'[1]Employer information'!$I$3:$J$1391,2,FALSE)</f>
        <v xml:space="preserve">Public Education                                  </v>
      </c>
      <c r="D1310" s="33" t="str">
        <f>'[1]Schedule of Pension Amounts LW'!B1303</f>
        <v>1551</v>
      </c>
      <c r="E1310" s="33" t="str">
        <f>IF(ISNA(VLOOKUP(D1310,'[1]Proportionate Shares'!$D$23:$G$1400,2,FALSE)),"",VLOOKUP(D1310,'[1]Proportionate Shares'!$D$23:$G$1400,2,FALSE))</f>
        <v>178915</v>
      </c>
      <c r="F1310" s="33" t="str">
        <f>IF(ISNA(VLOOKUP(D1310,'[1]Proportionate Shares'!$D$23:$G$1400,3,FALSE)),"",VLOOKUP(D1310,'[1]Proportionate Shares'!$D$23:$G$1400,3,FALSE))</f>
        <v/>
      </c>
      <c r="G1310" s="34" t="str">
        <f>VLOOKUP(D1310,'[1]Employer information'!$A$3:$B$1390,2,FALSE)</f>
        <v>WEST OSO ISD</v>
      </c>
      <c r="H1310" s="36">
        <f>IF(ISNA(VLOOKUP(D1310,'[1]Proportionate Shares'!$D$23:$I$1377,6,FALSE)),0,VLOOKUP(D1310,'[1]Proportionate Shares'!$D$23:$I$1377,6,FALSE))</f>
        <v>1.17887655E-4</v>
      </c>
      <c r="I1310" s="105">
        <f>VLOOKUP(D1310,'[1]Schedule of Pension Amounts LW'!$B$15:$E$1399,3,FALSE)</f>
        <v>8029527</v>
      </c>
      <c r="J1310" s="105">
        <f>-IF(ISNA(VLOOKUP(D1310,'[1]Combined Contribution Amounts'!$A$2:$K$1335,5,FALSE)),0,VLOOKUP(D1310,'[1]Combined Contribution Amounts'!$A$2:$K$1335,5,FALSE))</f>
        <v>-412621</v>
      </c>
      <c r="K1310" s="105">
        <f>-IF(ISNA(VLOOKUP(D1310,'[1]Combined Contribution Amounts'!$A$2:$K$1335,7,FALSE)),0,VLOOKUP(D1310,'[1]Combined Contribution Amounts'!$A$2:$K$1335,7,FALSE))+-IF(ISNA(VLOOKUP(D1310,'[1]Combined Contribution Amounts'!$A$2:$K$1335,8,FALSE)),0,VLOOKUP(D1310,'[1]Combined Contribution Amounts'!$A$2:$K$1335,8,FALSE))+-IF(ISNA(VLOOKUP(D1310,'[1]Combined Contribution Amounts'!$A$2:$K$1335,9,FALSE)),0,VLOOKUP(D1310,'[1]Combined Contribution Amounts'!$A$2:$K$1335,9,FALSE))</f>
        <v>0</v>
      </c>
      <c r="L1310" s="105">
        <f>VLOOKUP(D1310,'[1]Pension Expense Details'!$D$23:$S$1407,16,FALSE)</f>
        <v>326132</v>
      </c>
      <c r="M1310" s="105">
        <f>ROUND(('[1]68_InOutFlowsCurPrdAndPriorHist'!$F$28-'[1]68_InOutFlowsCurPrdAndPriorHist'!$F$31)*$H1310,0)-VLOOKUP(D1310,'[1]Pension Expense Details'!$D$23:$S$1407,12,FALSE)</f>
        <v>-97639</v>
      </c>
      <c r="N1310" s="105">
        <f>ROUND(('[1]68_InOutFlowsCurPrdAndPriorHist'!$F$29-'[1]68_InOutFlowsCurPrdAndPriorHist'!$F$32)*$H1310,0)-VLOOKUP(D1310,'[1]Pension Expense Details'!$D$23:$S$1407,13,FALSE)</f>
        <v>-737765</v>
      </c>
      <c r="O1310" s="105">
        <f>ROUND(('[1]68_InOutFlowsCurPrdAndPriorHist'!$F$30-'[1]68_InOutFlowsCurPrdAndPriorHist'!$F$33)*$H1310,0)-VLOOKUP(D1310,'[1]Pension Expense Details'!$D$23:$S$1407,14,FALSE)</f>
        <v>319033</v>
      </c>
      <c r="P1310" s="105">
        <f>ROUND((VLOOKUP(D1310,'[1]Schedule of Pension Amounts LW'!$B$15:$AC$1399,28,FALSE)-VLOOKUP(D1310,'[1]Schedule of Pension Amounts LW'!$B$15:$AC$1399,27,FALSE))*'[1]Schedule of Pension Amounts LW'!AD$4,0)+VLOOKUP(D1310,'[1]Schedule of Pension Amounts LW'!$B$15:$AH$1399,33,FALSE)-VLOOKUP(D1310,'[1]Pension Expense Details'!$D$23:$S$1407,15,FALSE)</f>
        <v>-1298498</v>
      </c>
      <c r="Q1310" s="98">
        <f t="shared" si="86"/>
        <v>6128169</v>
      </c>
      <c r="R1310" s="98">
        <f>ROUND('[1]68_InOutFlowsCurPrdAndPrior'!$D$32*IF(ISNA(VLOOKUP(D1310,'[1]Proportionate Shares'!$D$23:$I$1359,6,FALSE)),0,VLOOKUP(D1310,'[1]Proportionate Shares'!$D$23:$I$1359,6,FALSE)),0)</f>
        <v>25744</v>
      </c>
      <c r="S1310" s="98">
        <f>ROUND('[1]68_InOutFlowsCurPrdAndPrior'!$D$33*IF(ISNA(VLOOKUP(D1310,'[1]Proportionate Shares'!$D$23:$I$1359,6,FALSE)),0,VLOOKUP(D1310,'[1]Proportionate Shares'!$D$23:$I$1359,6,FALSE)),0)</f>
        <v>1901259</v>
      </c>
      <c r="T1310" s="98">
        <f>ROUND('[1]68_InOutFlowsCurPrdAndPrior'!$D$35*IF(ISNA(VLOOKUP(D1310,'[1]Proportionate Shares'!$D$23:$I$1359,6,FALSE)),0,VLOOKUP(D1310,'[1]Proportionate Shares'!$D$23:$I$1359,6,FALSE)),0)</f>
        <v>368427</v>
      </c>
      <c r="U1310" s="98">
        <f>VLOOKUP(D1310,'[1]Schedule of Pension Amounts LW'!$B$15:$AS$1399,36,FALSE)</f>
        <v>583171</v>
      </c>
      <c r="V1310" s="99">
        <f t="shared" si="87"/>
        <v>2878601</v>
      </c>
      <c r="W1310" s="98">
        <f>ROUND('[1]68_InOutFlowsCurPrdAndPrior'!$F$32*IF(ISNA(VLOOKUP(D1310,'[1]Proportionate Shares'!$D$23:$I$1359,6,FALSE)),0,VLOOKUP(D1310,'[1]Proportionate Shares'!$D$23:$I$1359,6,FALSE)),0)</f>
        <v>212780</v>
      </c>
      <c r="X1310" s="98">
        <f>ROUND('[1]68_InOutFlowsCurPrdAndPrior'!$F$33*IF(ISNA(VLOOKUP(D1310,'[1]Proportionate Shares'!$D$23:$I$1359,6,FALSE)),0,VLOOKUP(D1310,'[1]Proportionate Shares'!$D$23:$I$1359,6,FALSE)),0)</f>
        <v>785690</v>
      </c>
      <c r="Y1310" s="98">
        <f>ROUND('[1]68_InOutFlowsCurPrdAndPrior'!$F$35*IF(ISNA(VLOOKUP(D1310,'[1]Proportionate Shares'!$D$23:$I$1359,6,FALSE)),0,VLOOKUP(D1310,'[1]Proportionate Shares'!$D$23:$I$1359,6,FALSE)),0)</f>
        <v>306894</v>
      </c>
      <c r="Z1310" s="98">
        <f>-VLOOKUP(D1310,'[1]Schedule of Pension Amounts LW'!$B$15:$AS$1399,37,FALSE)</f>
        <v>1044642</v>
      </c>
      <c r="AA1310" s="99">
        <f t="shared" si="88"/>
        <v>2350006</v>
      </c>
      <c r="AB1310" s="72">
        <f>VLOOKUP(D1310,'[1]Pension Expense Details'!$D$22:$S$1407,16,FALSE)</f>
        <v>326132</v>
      </c>
      <c r="AC1310" s="72">
        <f t="shared" si="89"/>
        <v>848145</v>
      </c>
      <c r="AD1310" s="72">
        <f>VLOOKUP(D1310,'[1]Schedule of Pension Amounts LW'!$B$15:$W$1399,22,FALSE)</f>
        <v>1174277</v>
      </c>
    </row>
    <row r="1311" spans="1:30" x14ac:dyDescent="0.3">
      <c r="A1311" s="104"/>
      <c r="B1311" s="33"/>
      <c r="C1311" s="33" t="str">
        <f>VLOOKUP(D1311,'[1]Employer information'!$I$3:$J$1391,2,FALSE)</f>
        <v xml:space="preserve">Public Education                                  </v>
      </c>
      <c r="D1311" s="33" t="str">
        <f>'[1]Schedule of Pension Amounts LW'!B1304</f>
        <v>1740</v>
      </c>
      <c r="E1311" s="33" t="str">
        <f>IF(ISNA(VLOOKUP(D1311,'[1]Proportionate Shares'!$D$23:$G$1400,2,FALSE)),"",VLOOKUP(D1311,'[1]Proportionate Shares'!$D$23:$G$1400,2,FALSE))</f>
        <v>201914</v>
      </c>
      <c r="F1311" s="33" t="str">
        <f>IF(ISNA(VLOOKUP(D1311,'[1]Proportionate Shares'!$D$23:$G$1400,3,FALSE)),"",VLOOKUP(D1311,'[1]Proportionate Shares'!$D$23:$G$1400,3,FALSE))</f>
        <v/>
      </c>
      <c r="G1311" s="34" t="str">
        <f>VLOOKUP(D1311,'[1]Employer information'!$A$3:$B$1390,2,FALSE)</f>
        <v>WEST RUSK CTY CONS ISD</v>
      </c>
      <c r="H1311" s="36">
        <f>IF(ISNA(VLOOKUP(D1311,'[1]Proportionate Shares'!$D$23:$I$1377,6,FALSE)),0,VLOOKUP(D1311,'[1]Proportionate Shares'!$D$23:$I$1377,6,FALSE))</f>
        <v>1.0441068999999999E-5</v>
      </c>
      <c r="I1311" s="105">
        <f>VLOOKUP(D1311,'[1]Schedule of Pension Amounts LW'!$B$15:$E$1399,3,FALSE)</f>
        <v>579043</v>
      </c>
      <c r="J1311" s="105">
        <f>-IF(ISNA(VLOOKUP(D1311,'[1]Combined Contribution Amounts'!$A$2:$K$1335,5,FALSE)),0,VLOOKUP(D1311,'[1]Combined Contribution Amounts'!$A$2:$K$1335,5,FALSE))</f>
        <v>-36545</v>
      </c>
      <c r="K1311" s="105">
        <f>-IF(ISNA(VLOOKUP(D1311,'[1]Combined Contribution Amounts'!$A$2:$K$1335,7,FALSE)),0,VLOOKUP(D1311,'[1]Combined Contribution Amounts'!$A$2:$K$1335,7,FALSE))+-IF(ISNA(VLOOKUP(D1311,'[1]Combined Contribution Amounts'!$A$2:$K$1335,8,FALSE)),0,VLOOKUP(D1311,'[1]Combined Contribution Amounts'!$A$2:$K$1335,8,FALSE))+-IF(ISNA(VLOOKUP(D1311,'[1]Combined Contribution Amounts'!$A$2:$K$1335,9,FALSE)),0,VLOOKUP(D1311,'[1]Combined Contribution Amounts'!$A$2:$K$1335,9,FALSE))</f>
        <v>0</v>
      </c>
      <c r="L1311" s="105">
        <f>VLOOKUP(D1311,'[1]Pension Expense Details'!$D$23:$S$1407,16,FALSE)</f>
        <v>49648</v>
      </c>
      <c r="M1311" s="105">
        <f>ROUND(('[1]68_InOutFlowsCurPrdAndPriorHist'!$F$28-'[1]68_InOutFlowsCurPrdAndPriorHist'!$F$31)*$H1311,0)-VLOOKUP(D1311,'[1]Pension Expense Details'!$D$23:$S$1407,12,FALSE)</f>
        <v>-8647</v>
      </c>
      <c r="N1311" s="105">
        <f>ROUND(('[1]68_InOutFlowsCurPrdAndPriorHist'!$F$29-'[1]68_InOutFlowsCurPrdAndPriorHist'!$F$32)*$H1311,0)-VLOOKUP(D1311,'[1]Pension Expense Details'!$D$23:$S$1407,13,FALSE)</f>
        <v>-65342</v>
      </c>
      <c r="O1311" s="105">
        <f>ROUND(('[1]68_InOutFlowsCurPrdAndPriorHist'!$F$30-'[1]68_InOutFlowsCurPrdAndPriorHist'!$F$33)*$H1311,0)-VLOOKUP(D1311,'[1]Pension Expense Details'!$D$23:$S$1407,14,FALSE)</f>
        <v>28256</v>
      </c>
      <c r="P1311" s="105">
        <f>ROUND((VLOOKUP(D1311,'[1]Schedule of Pension Amounts LW'!$B$15:$AC$1399,28,FALSE)-VLOOKUP(D1311,'[1]Schedule of Pension Amounts LW'!$B$15:$AC$1399,27,FALSE))*'[1]Schedule of Pension Amounts LW'!AD$4,0)+VLOOKUP(D1311,'[1]Schedule of Pension Amounts LW'!$B$15:$AH$1399,33,FALSE)-VLOOKUP(D1311,'[1]Pension Expense Details'!$D$23:$S$1407,15,FALSE)</f>
        <v>-3654</v>
      </c>
      <c r="Q1311" s="98">
        <f t="shared" si="86"/>
        <v>542759</v>
      </c>
      <c r="R1311" s="98">
        <f>ROUND('[1]68_InOutFlowsCurPrdAndPrior'!$D$32*IF(ISNA(VLOOKUP(D1311,'[1]Proportionate Shares'!$D$23:$I$1359,6,FALSE)),0,VLOOKUP(D1311,'[1]Proportionate Shares'!$D$23:$I$1359,6,FALSE)),0)</f>
        <v>2280</v>
      </c>
      <c r="S1311" s="98">
        <f>ROUND('[1]68_InOutFlowsCurPrdAndPrior'!$D$33*IF(ISNA(VLOOKUP(D1311,'[1]Proportionate Shares'!$D$23:$I$1359,6,FALSE)),0,VLOOKUP(D1311,'[1]Proportionate Shares'!$D$23:$I$1359,6,FALSE)),0)</f>
        <v>168391</v>
      </c>
      <c r="T1311" s="98">
        <f>ROUND('[1]68_InOutFlowsCurPrdAndPrior'!$D$35*IF(ISNA(VLOOKUP(D1311,'[1]Proportionate Shares'!$D$23:$I$1359,6,FALSE)),0,VLOOKUP(D1311,'[1]Proportionate Shares'!$D$23:$I$1359,6,FALSE)),0)</f>
        <v>32631</v>
      </c>
      <c r="U1311" s="98">
        <f>VLOOKUP(D1311,'[1]Schedule of Pension Amounts LW'!$B$15:$AS$1399,36,FALSE)</f>
        <v>0</v>
      </c>
      <c r="V1311" s="99">
        <f t="shared" si="87"/>
        <v>203302</v>
      </c>
      <c r="W1311" s="98">
        <f>ROUND('[1]68_InOutFlowsCurPrdAndPrior'!$F$32*IF(ISNA(VLOOKUP(D1311,'[1]Proportionate Shares'!$D$23:$I$1359,6,FALSE)),0,VLOOKUP(D1311,'[1]Proportionate Shares'!$D$23:$I$1359,6,FALSE)),0)</f>
        <v>18845</v>
      </c>
      <c r="X1311" s="98">
        <f>ROUND('[1]68_InOutFlowsCurPrdAndPrior'!$F$33*IF(ISNA(VLOOKUP(D1311,'[1]Proportionate Shares'!$D$23:$I$1359,6,FALSE)),0,VLOOKUP(D1311,'[1]Proportionate Shares'!$D$23:$I$1359,6,FALSE)),0)</f>
        <v>69587</v>
      </c>
      <c r="Y1311" s="98">
        <f>ROUND('[1]68_InOutFlowsCurPrdAndPrior'!$F$35*IF(ISNA(VLOOKUP(D1311,'[1]Proportionate Shares'!$D$23:$I$1359,6,FALSE)),0,VLOOKUP(D1311,'[1]Proportionate Shares'!$D$23:$I$1359,6,FALSE)),0)</f>
        <v>27181</v>
      </c>
      <c r="Z1311" s="98">
        <f>-VLOOKUP(D1311,'[1]Schedule of Pension Amounts LW'!$B$15:$AS$1399,37,FALSE)</f>
        <v>210311</v>
      </c>
      <c r="AA1311" s="99">
        <f t="shared" si="88"/>
        <v>325924</v>
      </c>
      <c r="AB1311" s="72">
        <f>VLOOKUP(D1311,'[1]Pension Expense Details'!$D$22:$S$1407,16,FALSE)</f>
        <v>49648</v>
      </c>
      <c r="AC1311" s="72">
        <f t="shared" si="89"/>
        <v>-21299</v>
      </c>
      <c r="AD1311" s="72">
        <f>VLOOKUP(D1311,'[1]Schedule of Pension Amounts LW'!$B$15:$W$1399,22,FALSE)</f>
        <v>28349</v>
      </c>
    </row>
    <row r="1312" spans="1:30" x14ac:dyDescent="0.3">
      <c r="A1312" s="104"/>
      <c r="B1312" s="33"/>
      <c r="C1312" s="33" t="str">
        <f>VLOOKUP(D1312,'[1]Employer information'!$I$3:$J$1391,2,FALSE)</f>
        <v xml:space="preserve">Public Education                                  </v>
      </c>
      <c r="D1312" s="33" t="str">
        <f>'[1]Schedule of Pension Amounts LW'!B1305</f>
        <v>1010</v>
      </c>
      <c r="E1312" s="33" t="str">
        <f>IF(ISNA(VLOOKUP(D1312,'[1]Proportionate Shares'!$D$23:$G$1400,2,FALSE)),"",VLOOKUP(D1312,'[1]Proportionate Shares'!$D$23:$G$1400,2,FALSE))</f>
        <v>202905</v>
      </c>
      <c r="F1312" s="33" t="str">
        <f>IF(ISNA(VLOOKUP(D1312,'[1]Proportionate Shares'!$D$23:$G$1400,3,FALSE)),"",VLOOKUP(D1312,'[1]Proportionate Shares'!$D$23:$G$1400,3,FALSE))</f>
        <v/>
      </c>
      <c r="G1312" s="34" t="str">
        <f>VLOOKUP(D1312,'[1]Employer information'!$A$3:$B$1390,2,FALSE)</f>
        <v>WEST SABINE ISD</v>
      </c>
      <c r="H1312" s="36">
        <f>IF(ISNA(VLOOKUP(D1312,'[1]Proportionate Shares'!$D$23:$I$1377,6,FALSE)),0,VLOOKUP(D1312,'[1]Proportionate Shares'!$D$23:$I$1377,6,FALSE))</f>
        <v>3.1373205E-5</v>
      </c>
      <c r="I1312" s="105">
        <f>VLOOKUP(D1312,'[1]Schedule of Pension Amounts LW'!$B$15:$E$1399,3,FALSE)</f>
        <v>1955958</v>
      </c>
      <c r="J1312" s="105">
        <f>-IF(ISNA(VLOOKUP(D1312,'[1]Combined Contribution Amounts'!$A$2:$K$1335,5,FALSE)),0,VLOOKUP(D1312,'[1]Combined Contribution Amounts'!$A$2:$K$1335,5,FALSE))</f>
        <v>-109810</v>
      </c>
      <c r="K1312" s="105">
        <f>-IF(ISNA(VLOOKUP(D1312,'[1]Combined Contribution Amounts'!$A$2:$K$1335,7,FALSE)),0,VLOOKUP(D1312,'[1]Combined Contribution Amounts'!$A$2:$K$1335,7,FALSE))+-IF(ISNA(VLOOKUP(D1312,'[1]Combined Contribution Amounts'!$A$2:$K$1335,8,FALSE)),0,VLOOKUP(D1312,'[1]Combined Contribution Amounts'!$A$2:$K$1335,8,FALSE))+-IF(ISNA(VLOOKUP(D1312,'[1]Combined Contribution Amounts'!$A$2:$K$1335,9,FALSE)),0,VLOOKUP(D1312,'[1]Combined Contribution Amounts'!$A$2:$K$1335,9,FALSE))</f>
        <v>0</v>
      </c>
      <c r="L1312" s="105">
        <f>VLOOKUP(D1312,'[1]Pension Expense Details'!$D$23:$S$1407,16,FALSE)</f>
        <v>115230</v>
      </c>
      <c r="M1312" s="105">
        <f>ROUND(('[1]68_InOutFlowsCurPrdAndPriorHist'!$F$28-'[1]68_InOutFlowsCurPrdAndPriorHist'!$F$31)*$H1312,0)-VLOOKUP(D1312,'[1]Pension Expense Details'!$D$23:$S$1407,12,FALSE)</f>
        <v>-25984</v>
      </c>
      <c r="N1312" s="105">
        <f>ROUND(('[1]68_InOutFlowsCurPrdAndPriorHist'!$F$29-'[1]68_InOutFlowsCurPrdAndPriorHist'!$F$32)*$H1312,0)-VLOOKUP(D1312,'[1]Pension Expense Details'!$D$23:$S$1407,13,FALSE)</f>
        <v>-196340</v>
      </c>
      <c r="O1312" s="105">
        <f>ROUND(('[1]68_InOutFlowsCurPrdAndPriorHist'!$F$30-'[1]68_InOutFlowsCurPrdAndPriorHist'!$F$33)*$H1312,0)-VLOOKUP(D1312,'[1]Pension Expense Details'!$D$23:$S$1407,14,FALSE)</f>
        <v>84903</v>
      </c>
      <c r="P1312" s="105">
        <f>ROUND((VLOOKUP(D1312,'[1]Schedule of Pension Amounts LW'!$B$15:$AC$1399,28,FALSE)-VLOOKUP(D1312,'[1]Schedule of Pension Amounts LW'!$B$15:$AC$1399,27,FALSE))*'[1]Schedule of Pension Amounts LW'!AD$4,0)+VLOOKUP(D1312,'[1]Schedule of Pension Amounts LW'!$B$15:$AH$1399,33,FALSE)-VLOOKUP(D1312,'[1]Pension Expense Details'!$D$23:$S$1407,15,FALSE)</f>
        <v>-193080</v>
      </c>
      <c r="Q1312" s="98">
        <f t="shared" si="86"/>
        <v>1630877</v>
      </c>
      <c r="R1312" s="98">
        <f>ROUND('[1]68_InOutFlowsCurPrdAndPrior'!$D$32*IF(ISNA(VLOOKUP(D1312,'[1]Proportionate Shares'!$D$23:$I$1359,6,FALSE)),0,VLOOKUP(D1312,'[1]Proportionate Shares'!$D$23:$I$1359,6,FALSE)),0)</f>
        <v>6851</v>
      </c>
      <c r="S1312" s="98">
        <f>ROUND('[1]68_InOutFlowsCurPrdAndPrior'!$D$33*IF(ISNA(VLOOKUP(D1312,'[1]Proportionate Shares'!$D$23:$I$1359,6,FALSE)),0,VLOOKUP(D1312,'[1]Proportionate Shares'!$D$23:$I$1359,6,FALSE)),0)</f>
        <v>505978</v>
      </c>
      <c r="T1312" s="98">
        <f>ROUND('[1]68_InOutFlowsCurPrdAndPrior'!$D$35*IF(ISNA(VLOOKUP(D1312,'[1]Proportionate Shares'!$D$23:$I$1359,6,FALSE)),0,VLOOKUP(D1312,'[1]Proportionate Shares'!$D$23:$I$1359,6,FALSE)),0)</f>
        <v>98049</v>
      </c>
      <c r="U1312" s="98">
        <f>VLOOKUP(D1312,'[1]Schedule of Pension Amounts LW'!$B$15:$AS$1399,36,FALSE)</f>
        <v>187129</v>
      </c>
      <c r="V1312" s="99">
        <f t="shared" si="87"/>
        <v>798007</v>
      </c>
      <c r="W1312" s="98">
        <f>ROUND('[1]68_InOutFlowsCurPrdAndPrior'!$F$32*IF(ISNA(VLOOKUP(D1312,'[1]Proportionate Shares'!$D$23:$I$1359,6,FALSE)),0,VLOOKUP(D1312,'[1]Proportionate Shares'!$D$23:$I$1359,6,FALSE)),0)</f>
        <v>56627</v>
      </c>
      <c r="X1312" s="98">
        <f>ROUND('[1]68_InOutFlowsCurPrdAndPrior'!$F$33*IF(ISNA(VLOOKUP(D1312,'[1]Proportionate Shares'!$D$23:$I$1359,6,FALSE)),0,VLOOKUP(D1312,'[1]Proportionate Shares'!$D$23:$I$1359,6,FALSE)),0)</f>
        <v>209094</v>
      </c>
      <c r="Y1312" s="98">
        <f>ROUND('[1]68_InOutFlowsCurPrdAndPrior'!$F$35*IF(ISNA(VLOOKUP(D1312,'[1]Proportionate Shares'!$D$23:$I$1359,6,FALSE)),0,VLOOKUP(D1312,'[1]Proportionate Shares'!$D$23:$I$1359,6,FALSE)),0)</f>
        <v>81673</v>
      </c>
      <c r="Z1312" s="98">
        <f>-VLOOKUP(D1312,'[1]Schedule of Pension Amounts LW'!$B$15:$AS$1399,37,FALSE)</f>
        <v>132853</v>
      </c>
      <c r="AA1312" s="99">
        <f t="shared" si="88"/>
        <v>480247</v>
      </c>
      <c r="AB1312" s="72">
        <f>VLOOKUP(D1312,'[1]Pension Expense Details'!$D$22:$S$1407,16,FALSE)</f>
        <v>115230</v>
      </c>
      <c r="AC1312" s="72">
        <f t="shared" si="89"/>
        <v>230287</v>
      </c>
      <c r="AD1312" s="72">
        <f>VLOOKUP(D1312,'[1]Schedule of Pension Amounts LW'!$B$15:$W$1399,22,FALSE)</f>
        <v>345517</v>
      </c>
    </row>
    <row r="1313" spans="1:30" x14ac:dyDescent="0.3">
      <c r="A1313" s="104"/>
      <c r="B1313" s="33"/>
      <c r="C1313" s="33" t="str">
        <f>VLOOKUP(D1313,'[1]Employer information'!$I$3:$J$1391,2,FALSE)</f>
        <v xml:space="preserve">Public Education                                  </v>
      </c>
      <c r="D1313" s="33" t="str">
        <f>'[1]Schedule of Pension Amounts LW'!B1306</f>
        <v>1283</v>
      </c>
      <c r="E1313" s="33" t="str">
        <f>IF(ISNA(VLOOKUP(D1313,'[1]Proportionate Shares'!$D$23:$G$1400,2,FALSE)),"",VLOOKUP(D1313,'[1]Proportionate Shares'!$D$23:$G$1400,2,FALSE))</f>
        <v>168903</v>
      </c>
      <c r="F1313" s="33" t="str">
        <f>IF(ISNA(VLOOKUP(D1313,'[1]Proportionate Shares'!$D$23:$G$1400,3,FALSE)),"",VLOOKUP(D1313,'[1]Proportionate Shares'!$D$23:$G$1400,3,FALSE))</f>
        <v/>
      </c>
      <c r="G1313" s="34" t="str">
        <f>VLOOKUP(D1313,'[1]Employer information'!$A$3:$B$1390,2,FALSE)</f>
        <v>WESTBROOK ISD</v>
      </c>
      <c r="H1313" s="36">
        <f>IF(ISNA(VLOOKUP(D1313,'[1]Proportionate Shares'!$D$23:$I$1377,6,FALSE)),0,VLOOKUP(D1313,'[1]Proportionate Shares'!$D$23:$I$1377,6,FALSE))</f>
        <v>1.6482861000000001E-5</v>
      </c>
      <c r="I1313" s="105">
        <f>VLOOKUP(D1313,'[1]Schedule of Pension Amounts LW'!$B$15:$E$1399,3,FALSE)</f>
        <v>899731</v>
      </c>
      <c r="J1313" s="105">
        <f>-IF(ISNA(VLOOKUP(D1313,'[1]Combined Contribution Amounts'!$A$2:$K$1335,5,FALSE)),0,VLOOKUP(D1313,'[1]Combined Contribution Amounts'!$A$2:$K$1335,5,FALSE))</f>
        <v>-57692</v>
      </c>
      <c r="K1313" s="105">
        <f>-IF(ISNA(VLOOKUP(D1313,'[1]Combined Contribution Amounts'!$A$2:$K$1335,7,FALSE)),0,VLOOKUP(D1313,'[1]Combined Contribution Amounts'!$A$2:$K$1335,7,FALSE))+-IF(ISNA(VLOOKUP(D1313,'[1]Combined Contribution Amounts'!$A$2:$K$1335,8,FALSE)),0,VLOOKUP(D1313,'[1]Combined Contribution Amounts'!$A$2:$K$1335,8,FALSE))+-IF(ISNA(VLOOKUP(D1313,'[1]Combined Contribution Amounts'!$A$2:$K$1335,9,FALSE)),0,VLOOKUP(D1313,'[1]Combined Contribution Amounts'!$A$2:$K$1335,9,FALSE))</f>
        <v>0</v>
      </c>
      <c r="L1313" s="105">
        <f>VLOOKUP(D1313,'[1]Pension Expense Details'!$D$23:$S$1407,16,FALSE)</f>
        <v>80642</v>
      </c>
      <c r="M1313" s="105">
        <f>ROUND(('[1]68_InOutFlowsCurPrdAndPriorHist'!$F$28-'[1]68_InOutFlowsCurPrdAndPriorHist'!$F$31)*$H1313,0)-VLOOKUP(D1313,'[1]Pension Expense Details'!$D$23:$S$1407,12,FALSE)</f>
        <v>-13652</v>
      </c>
      <c r="N1313" s="105">
        <f>ROUND(('[1]68_InOutFlowsCurPrdAndPriorHist'!$F$29-'[1]68_InOutFlowsCurPrdAndPriorHist'!$F$32)*$H1313,0)-VLOOKUP(D1313,'[1]Pension Expense Details'!$D$23:$S$1407,13,FALSE)</f>
        <v>-103153</v>
      </c>
      <c r="O1313" s="105">
        <f>ROUND(('[1]68_InOutFlowsCurPrdAndPriorHist'!$F$30-'[1]68_InOutFlowsCurPrdAndPriorHist'!$F$33)*$H1313,0)-VLOOKUP(D1313,'[1]Pension Expense Details'!$D$23:$S$1407,14,FALSE)</f>
        <v>44606</v>
      </c>
      <c r="P1313" s="105">
        <f>ROUND((VLOOKUP(D1313,'[1]Schedule of Pension Amounts LW'!$B$15:$AC$1399,28,FALSE)-VLOOKUP(D1313,'[1]Schedule of Pension Amounts LW'!$B$15:$AC$1399,27,FALSE))*'[1]Schedule of Pension Amounts LW'!AD$4,0)+VLOOKUP(D1313,'[1]Schedule of Pension Amounts LW'!$B$15:$AH$1399,33,FALSE)-VLOOKUP(D1313,'[1]Pension Expense Details'!$D$23:$S$1407,15,FALSE)</f>
        <v>6349</v>
      </c>
      <c r="Q1313" s="98">
        <f t="shared" si="86"/>
        <v>856831</v>
      </c>
      <c r="R1313" s="98">
        <f>ROUND('[1]68_InOutFlowsCurPrdAndPrior'!$D$32*IF(ISNA(VLOOKUP(D1313,'[1]Proportionate Shares'!$D$23:$I$1359,6,FALSE)),0,VLOOKUP(D1313,'[1]Proportionate Shares'!$D$23:$I$1359,6,FALSE)),0)</f>
        <v>3599</v>
      </c>
      <c r="S1313" s="98">
        <f>ROUND('[1]68_InOutFlowsCurPrdAndPrior'!$D$33*IF(ISNA(VLOOKUP(D1313,'[1]Proportionate Shares'!$D$23:$I$1359,6,FALSE)),0,VLOOKUP(D1313,'[1]Proportionate Shares'!$D$23:$I$1359,6,FALSE)),0)</f>
        <v>265831</v>
      </c>
      <c r="T1313" s="98">
        <f>ROUND('[1]68_InOutFlowsCurPrdAndPrior'!$D$35*IF(ISNA(VLOOKUP(D1313,'[1]Proportionate Shares'!$D$23:$I$1359,6,FALSE)),0,VLOOKUP(D1313,'[1]Proportionate Shares'!$D$23:$I$1359,6,FALSE)),0)</f>
        <v>51513</v>
      </c>
      <c r="U1313" s="98">
        <f>VLOOKUP(D1313,'[1]Schedule of Pension Amounts LW'!$B$15:$AS$1399,36,FALSE)</f>
        <v>131891</v>
      </c>
      <c r="V1313" s="99">
        <f t="shared" si="87"/>
        <v>452834</v>
      </c>
      <c r="W1313" s="98">
        <f>ROUND('[1]68_InOutFlowsCurPrdAndPrior'!$F$32*IF(ISNA(VLOOKUP(D1313,'[1]Proportionate Shares'!$D$23:$I$1359,6,FALSE)),0,VLOOKUP(D1313,'[1]Proportionate Shares'!$D$23:$I$1359,6,FALSE)),0)</f>
        <v>29751</v>
      </c>
      <c r="X1313" s="98">
        <f>ROUND('[1]68_InOutFlowsCurPrdAndPrior'!$F$33*IF(ISNA(VLOOKUP(D1313,'[1]Proportionate Shares'!$D$23:$I$1359,6,FALSE)),0,VLOOKUP(D1313,'[1]Proportionate Shares'!$D$23:$I$1359,6,FALSE)),0)</f>
        <v>109854</v>
      </c>
      <c r="Y1313" s="98">
        <f>ROUND('[1]68_InOutFlowsCurPrdAndPrior'!$F$35*IF(ISNA(VLOOKUP(D1313,'[1]Proportionate Shares'!$D$23:$I$1359,6,FALSE)),0,VLOOKUP(D1313,'[1]Proportionate Shares'!$D$23:$I$1359,6,FALSE)),0)</f>
        <v>42909</v>
      </c>
      <c r="Z1313" s="98">
        <f>-VLOOKUP(D1313,'[1]Schedule of Pension Amounts LW'!$B$15:$AS$1399,37,FALSE)</f>
        <v>44471</v>
      </c>
      <c r="AA1313" s="99">
        <f t="shared" si="88"/>
        <v>226985</v>
      </c>
      <c r="AB1313" s="72">
        <f>VLOOKUP(D1313,'[1]Pension Expense Details'!$D$22:$S$1407,16,FALSE)</f>
        <v>80642</v>
      </c>
      <c r="AC1313" s="72">
        <f t="shared" si="89"/>
        <v>109518</v>
      </c>
      <c r="AD1313" s="72">
        <f>VLOOKUP(D1313,'[1]Schedule of Pension Amounts LW'!$B$15:$W$1399,22,FALSE)</f>
        <v>190160</v>
      </c>
    </row>
    <row r="1314" spans="1:30" x14ac:dyDescent="0.3">
      <c r="A1314" s="104"/>
      <c r="B1314" s="33"/>
      <c r="C1314" s="33" t="str">
        <f>VLOOKUP(D1314,'[1]Employer information'!$I$3:$J$1391,2,FALSE)</f>
        <v xml:space="preserve">Public Education                                  </v>
      </c>
      <c r="D1314" s="33" t="str">
        <f>'[1]Schedule of Pension Amounts LW'!B1307</f>
        <v>1930</v>
      </c>
      <c r="E1314" s="33" t="str">
        <f>IF(ISNA(VLOOKUP(D1314,'[1]Proportionate Shares'!$D$23:$G$1400,2,FALSE)),"",VLOOKUP(D1314,'[1]Proportionate Shares'!$D$23:$G$1400,2,FALSE))</f>
        <v>062905</v>
      </c>
      <c r="F1314" s="33" t="str">
        <f>IF(ISNA(VLOOKUP(D1314,'[1]Proportionate Shares'!$D$23:$G$1400,3,FALSE)),"",VLOOKUP(D1314,'[1]Proportionate Shares'!$D$23:$G$1400,3,FALSE))</f>
        <v/>
      </c>
      <c r="G1314" s="34" t="str">
        <f>VLOOKUP(D1314,'[1]Employer information'!$A$3:$B$1390,2,FALSE)</f>
        <v>WESTHOFF ISD</v>
      </c>
      <c r="H1314" s="36">
        <f>IF(ISNA(VLOOKUP(D1314,'[1]Proportionate Shares'!$D$23:$I$1377,6,FALSE)),0,VLOOKUP(D1314,'[1]Proportionate Shares'!$D$23:$I$1377,6,FALSE))</f>
        <v>6.4783479999999999E-6</v>
      </c>
      <c r="I1314" s="105">
        <f>VLOOKUP(D1314,'[1]Schedule of Pension Amounts LW'!$B$15:$E$1399,3,FALSE)</f>
        <v>329234</v>
      </c>
      <c r="J1314" s="105">
        <f>-IF(ISNA(VLOOKUP(D1314,'[1]Combined Contribution Amounts'!$A$2:$K$1335,5,FALSE)),0,VLOOKUP(D1314,'[1]Combined Contribution Amounts'!$A$2:$K$1335,5,FALSE))</f>
        <v>-22675</v>
      </c>
      <c r="K1314" s="105">
        <f>-IF(ISNA(VLOOKUP(D1314,'[1]Combined Contribution Amounts'!$A$2:$K$1335,7,FALSE)),0,VLOOKUP(D1314,'[1]Combined Contribution Amounts'!$A$2:$K$1335,7,FALSE))+-IF(ISNA(VLOOKUP(D1314,'[1]Combined Contribution Amounts'!$A$2:$K$1335,8,FALSE)),0,VLOOKUP(D1314,'[1]Combined Contribution Amounts'!$A$2:$K$1335,8,FALSE))+-IF(ISNA(VLOOKUP(D1314,'[1]Combined Contribution Amounts'!$A$2:$K$1335,9,FALSE)),0,VLOOKUP(D1314,'[1]Combined Contribution Amounts'!$A$2:$K$1335,9,FALSE))</f>
        <v>0</v>
      </c>
      <c r="L1314" s="105">
        <f>VLOOKUP(D1314,'[1]Pension Expense Details'!$D$23:$S$1407,16,FALSE)</f>
        <v>35528</v>
      </c>
      <c r="M1314" s="105">
        <f>ROUND(('[1]68_InOutFlowsCurPrdAndPriorHist'!$F$28-'[1]68_InOutFlowsCurPrdAndPriorHist'!$F$31)*$H1314,0)-VLOOKUP(D1314,'[1]Pension Expense Details'!$D$23:$S$1407,12,FALSE)</f>
        <v>-5365</v>
      </c>
      <c r="N1314" s="105">
        <f>ROUND(('[1]68_InOutFlowsCurPrdAndPriorHist'!$F$29-'[1]68_InOutFlowsCurPrdAndPriorHist'!$F$32)*$H1314,0)-VLOOKUP(D1314,'[1]Pension Expense Details'!$D$23:$S$1407,13,FALSE)</f>
        <v>-40543</v>
      </c>
      <c r="O1314" s="105">
        <f>ROUND(('[1]68_InOutFlowsCurPrdAndPriorHist'!$F$30-'[1]68_InOutFlowsCurPrdAndPriorHist'!$F$33)*$H1314,0)-VLOOKUP(D1314,'[1]Pension Expense Details'!$D$23:$S$1407,14,FALSE)</f>
        <v>17532</v>
      </c>
      <c r="P1314" s="105">
        <f>ROUND((VLOOKUP(D1314,'[1]Schedule of Pension Amounts LW'!$B$15:$AC$1399,28,FALSE)-VLOOKUP(D1314,'[1]Schedule of Pension Amounts LW'!$B$15:$AC$1399,27,FALSE))*'[1]Schedule of Pension Amounts LW'!AD$4,0)+VLOOKUP(D1314,'[1]Schedule of Pension Amounts LW'!$B$15:$AH$1399,33,FALSE)-VLOOKUP(D1314,'[1]Pension Expense Details'!$D$23:$S$1407,15,FALSE)</f>
        <v>23054</v>
      </c>
      <c r="Q1314" s="98">
        <f t="shared" si="86"/>
        <v>336765</v>
      </c>
      <c r="R1314" s="98">
        <f>ROUND('[1]68_InOutFlowsCurPrdAndPrior'!$D$32*IF(ISNA(VLOOKUP(D1314,'[1]Proportionate Shares'!$D$23:$I$1359,6,FALSE)),0,VLOOKUP(D1314,'[1]Proportionate Shares'!$D$23:$I$1359,6,FALSE)),0)</f>
        <v>1415</v>
      </c>
      <c r="S1314" s="98">
        <f>ROUND('[1]68_InOutFlowsCurPrdAndPrior'!$D$33*IF(ISNA(VLOOKUP(D1314,'[1]Proportionate Shares'!$D$23:$I$1359,6,FALSE)),0,VLOOKUP(D1314,'[1]Proportionate Shares'!$D$23:$I$1359,6,FALSE)),0)</f>
        <v>104481</v>
      </c>
      <c r="T1314" s="98">
        <f>ROUND('[1]68_InOutFlowsCurPrdAndPrior'!$D$35*IF(ISNA(VLOOKUP(D1314,'[1]Proportionate Shares'!$D$23:$I$1359,6,FALSE)),0,VLOOKUP(D1314,'[1]Proportionate Shares'!$D$23:$I$1359,6,FALSE)),0)</f>
        <v>20246</v>
      </c>
      <c r="U1314" s="98">
        <f>VLOOKUP(D1314,'[1]Schedule of Pension Amounts LW'!$B$15:$AS$1399,36,FALSE)</f>
        <v>57830</v>
      </c>
      <c r="V1314" s="99">
        <f t="shared" si="87"/>
        <v>183972</v>
      </c>
      <c r="W1314" s="98">
        <f>ROUND('[1]68_InOutFlowsCurPrdAndPrior'!$F$32*IF(ISNA(VLOOKUP(D1314,'[1]Proportionate Shares'!$D$23:$I$1359,6,FALSE)),0,VLOOKUP(D1314,'[1]Proportionate Shares'!$D$23:$I$1359,6,FALSE)),0)</f>
        <v>11693</v>
      </c>
      <c r="X1314" s="98">
        <f>ROUND('[1]68_InOutFlowsCurPrdAndPrior'!$F$33*IF(ISNA(VLOOKUP(D1314,'[1]Proportionate Shares'!$D$23:$I$1359,6,FALSE)),0,VLOOKUP(D1314,'[1]Proportionate Shares'!$D$23:$I$1359,6,FALSE)),0)</f>
        <v>43176</v>
      </c>
      <c r="Y1314" s="98">
        <f>ROUND('[1]68_InOutFlowsCurPrdAndPrior'!$F$35*IF(ISNA(VLOOKUP(D1314,'[1]Proportionate Shares'!$D$23:$I$1359,6,FALSE)),0,VLOOKUP(D1314,'[1]Proportionate Shares'!$D$23:$I$1359,6,FALSE)),0)</f>
        <v>16865</v>
      </c>
      <c r="Z1314" s="98">
        <f>-VLOOKUP(D1314,'[1]Schedule of Pension Amounts LW'!$B$15:$AS$1399,37,FALSE)</f>
        <v>5</v>
      </c>
      <c r="AA1314" s="99">
        <f t="shared" si="88"/>
        <v>71739</v>
      </c>
      <c r="AB1314" s="72">
        <f>VLOOKUP(D1314,'[1]Pension Expense Details'!$D$22:$S$1407,16,FALSE)</f>
        <v>35528</v>
      </c>
      <c r="AC1314" s="72">
        <f t="shared" si="89"/>
        <v>44932</v>
      </c>
      <c r="AD1314" s="72">
        <f>VLOOKUP(D1314,'[1]Schedule of Pension Amounts LW'!$B$15:$W$1399,22,FALSE)</f>
        <v>80460</v>
      </c>
    </row>
    <row r="1315" spans="1:30" x14ac:dyDescent="0.3">
      <c r="A1315" s="104"/>
      <c r="B1315" s="33"/>
      <c r="C1315" s="33" t="str">
        <f>VLOOKUP(D1315,'[1]Employer information'!$I$3:$J$1391,2,FALSE)</f>
        <v xml:space="preserve">Public Education                                  </v>
      </c>
      <c r="D1315" s="33" t="str">
        <f>'[1]Schedule of Pension Amounts LW'!B1308</f>
        <v>1957</v>
      </c>
      <c r="E1315" s="33" t="str">
        <f>IF(ISNA(VLOOKUP(D1315,'[1]Proportionate Shares'!$D$23:$G$1400,2,FALSE)),"",VLOOKUP(D1315,'[1]Proportionate Shares'!$D$23:$G$1400,2,FALSE))</f>
        <v>073904</v>
      </c>
      <c r="F1315" s="33" t="str">
        <f>IF(ISNA(VLOOKUP(D1315,'[1]Proportionate Shares'!$D$23:$G$1400,3,FALSE)),"",VLOOKUP(D1315,'[1]Proportionate Shares'!$D$23:$G$1400,3,FALSE))</f>
        <v/>
      </c>
      <c r="G1315" s="34" t="str">
        <f>VLOOKUP(D1315,'[1]Employer information'!$A$3:$B$1390,2,FALSE)</f>
        <v>WESTPHALIA ISD</v>
      </c>
      <c r="H1315" s="36">
        <f>IF(ISNA(VLOOKUP(D1315,'[1]Proportionate Shares'!$D$23:$I$1377,6,FALSE)),0,VLOOKUP(D1315,'[1]Proportionate Shares'!$D$23:$I$1377,6,FALSE))</f>
        <v>6.7743380000000003E-6</v>
      </c>
      <c r="I1315" s="105">
        <f>VLOOKUP(D1315,'[1]Schedule of Pension Amounts LW'!$B$15:$E$1399,3,FALSE)</f>
        <v>341194</v>
      </c>
      <c r="J1315" s="105">
        <f>-IF(ISNA(VLOOKUP(D1315,'[1]Combined Contribution Amounts'!$A$2:$K$1335,5,FALSE)),0,VLOOKUP(D1315,'[1]Combined Contribution Amounts'!$A$2:$K$1335,5,FALSE))</f>
        <v>-23711</v>
      </c>
      <c r="K1315" s="105">
        <f>-IF(ISNA(VLOOKUP(D1315,'[1]Combined Contribution Amounts'!$A$2:$K$1335,7,FALSE)),0,VLOOKUP(D1315,'[1]Combined Contribution Amounts'!$A$2:$K$1335,7,FALSE))+-IF(ISNA(VLOOKUP(D1315,'[1]Combined Contribution Amounts'!$A$2:$K$1335,8,FALSE)),0,VLOOKUP(D1315,'[1]Combined Contribution Amounts'!$A$2:$K$1335,8,FALSE))+-IF(ISNA(VLOOKUP(D1315,'[1]Combined Contribution Amounts'!$A$2:$K$1335,9,FALSE)),0,VLOOKUP(D1315,'[1]Combined Contribution Amounts'!$A$2:$K$1335,9,FALSE))</f>
        <v>0</v>
      </c>
      <c r="L1315" s="105">
        <f>VLOOKUP(D1315,'[1]Pension Expense Details'!$D$23:$S$1407,16,FALSE)</f>
        <v>37636</v>
      </c>
      <c r="M1315" s="105">
        <f>ROUND(('[1]68_InOutFlowsCurPrdAndPriorHist'!$F$28-'[1]68_InOutFlowsCurPrdAndPriorHist'!$F$31)*$H1315,0)-VLOOKUP(D1315,'[1]Pension Expense Details'!$D$23:$S$1407,12,FALSE)</f>
        <v>-5611</v>
      </c>
      <c r="N1315" s="105">
        <f>ROUND(('[1]68_InOutFlowsCurPrdAndPriorHist'!$F$29-'[1]68_InOutFlowsCurPrdAndPriorHist'!$F$32)*$H1315,0)-VLOOKUP(D1315,'[1]Pension Expense Details'!$D$23:$S$1407,13,FALSE)</f>
        <v>-42395</v>
      </c>
      <c r="O1315" s="105">
        <f>ROUND(('[1]68_InOutFlowsCurPrdAndPriorHist'!$F$30-'[1]68_InOutFlowsCurPrdAndPriorHist'!$F$33)*$H1315,0)-VLOOKUP(D1315,'[1]Pension Expense Details'!$D$23:$S$1407,14,FALSE)</f>
        <v>18333</v>
      </c>
      <c r="P1315" s="105">
        <f>ROUND((VLOOKUP(D1315,'[1]Schedule of Pension Amounts LW'!$B$15:$AC$1399,28,FALSE)-VLOOKUP(D1315,'[1]Schedule of Pension Amounts LW'!$B$15:$AC$1399,27,FALSE))*'[1]Schedule of Pension Amounts LW'!AD$4,0)+VLOOKUP(D1315,'[1]Schedule of Pension Amounts LW'!$B$15:$AH$1399,33,FALSE)-VLOOKUP(D1315,'[1]Pension Expense Details'!$D$23:$S$1407,15,FALSE)</f>
        <v>26705</v>
      </c>
      <c r="Q1315" s="98">
        <f t="shared" si="86"/>
        <v>352151</v>
      </c>
      <c r="R1315" s="98">
        <f>ROUND('[1]68_InOutFlowsCurPrdAndPrior'!$D$32*IF(ISNA(VLOOKUP(D1315,'[1]Proportionate Shares'!$D$23:$I$1359,6,FALSE)),0,VLOOKUP(D1315,'[1]Proportionate Shares'!$D$23:$I$1359,6,FALSE)),0)</f>
        <v>1479</v>
      </c>
      <c r="S1315" s="98">
        <f>ROUND('[1]68_InOutFlowsCurPrdAndPrior'!$D$33*IF(ISNA(VLOOKUP(D1315,'[1]Proportionate Shares'!$D$23:$I$1359,6,FALSE)),0,VLOOKUP(D1315,'[1]Proportionate Shares'!$D$23:$I$1359,6,FALSE)),0)</f>
        <v>109255</v>
      </c>
      <c r="T1315" s="98">
        <f>ROUND('[1]68_InOutFlowsCurPrdAndPrior'!$D$35*IF(ISNA(VLOOKUP(D1315,'[1]Proportionate Shares'!$D$23:$I$1359,6,FALSE)),0,VLOOKUP(D1315,'[1]Proportionate Shares'!$D$23:$I$1359,6,FALSE)),0)</f>
        <v>21171</v>
      </c>
      <c r="U1315" s="98">
        <f>VLOOKUP(D1315,'[1]Schedule of Pension Amounts LW'!$B$15:$AS$1399,36,FALSE)</f>
        <v>47383</v>
      </c>
      <c r="V1315" s="99">
        <f t="shared" si="87"/>
        <v>179288</v>
      </c>
      <c r="W1315" s="98">
        <f>ROUND('[1]68_InOutFlowsCurPrdAndPrior'!$F$32*IF(ISNA(VLOOKUP(D1315,'[1]Proportionate Shares'!$D$23:$I$1359,6,FALSE)),0,VLOOKUP(D1315,'[1]Proportionate Shares'!$D$23:$I$1359,6,FALSE)),0)</f>
        <v>12227</v>
      </c>
      <c r="X1315" s="98">
        <f>ROUND('[1]68_InOutFlowsCurPrdAndPrior'!$F$33*IF(ISNA(VLOOKUP(D1315,'[1]Proportionate Shares'!$D$23:$I$1359,6,FALSE)),0,VLOOKUP(D1315,'[1]Proportionate Shares'!$D$23:$I$1359,6,FALSE)),0)</f>
        <v>45149</v>
      </c>
      <c r="Y1315" s="98">
        <f>ROUND('[1]68_InOutFlowsCurPrdAndPrior'!$F$35*IF(ISNA(VLOOKUP(D1315,'[1]Proportionate Shares'!$D$23:$I$1359,6,FALSE)),0,VLOOKUP(D1315,'[1]Proportionate Shares'!$D$23:$I$1359,6,FALSE)),0)</f>
        <v>17635</v>
      </c>
      <c r="Z1315" s="98">
        <f>-VLOOKUP(D1315,'[1]Schedule of Pension Amounts LW'!$B$15:$AS$1399,37,FALSE)</f>
        <v>564298</v>
      </c>
      <c r="AA1315" s="99">
        <f t="shared" si="88"/>
        <v>639309</v>
      </c>
      <c r="AB1315" s="72">
        <f>VLOOKUP(D1315,'[1]Pension Expense Details'!$D$22:$S$1407,16,FALSE)</f>
        <v>37636</v>
      </c>
      <c r="AC1315" s="72">
        <f t="shared" si="89"/>
        <v>-86967</v>
      </c>
      <c r="AD1315" s="72">
        <f>VLOOKUP(D1315,'[1]Schedule of Pension Amounts LW'!$B$15:$W$1399,22,FALSE)</f>
        <v>-49331</v>
      </c>
    </row>
    <row r="1316" spans="1:30" x14ac:dyDescent="0.3">
      <c r="A1316" s="104"/>
      <c r="B1316" s="33"/>
      <c r="C1316" s="33" t="str">
        <f>VLOOKUP(D1316,'[1]Employer information'!$I$3:$J$1391,2,FALSE)</f>
        <v xml:space="preserve">Public Education                                  </v>
      </c>
      <c r="D1316" s="33" t="str">
        <f>'[1]Schedule of Pension Amounts LW'!B1309</f>
        <v>1721</v>
      </c>
      <c r="E1316" s="33" t="str">
        <f>IF(ISNA(VLOOKUP(D1316,'[1]Proportionate Shares'!$D$23:$G$1400,2,FALSE)),"",VLOOKUP(D1316,'[1]Proportionate Shares'!$D$23:$G$1400,2,FALSE))</f>
        <v>001908</v>
      </c>
      <c r="F1316" s="33" t="str">
        <f>IF(ISNA(VLOOKUP(D1316,'[1]Proportionate Shares'!$D$23:$G$1400,3,FALSE)),"",VLOOKUP(D1316,'[1]Proportionate Shares'!$D$23:$G$1400,3,FALSE))</f>
        <v/>
      </c>
      <c r="G1316" s="34" t="str">
        <f>VLOOKUP(D1316,'[1]Employer information'!$A$3:$B$1390,2,FALSE)</f>
        <v>WESTWOOD ISD</v>
      </c>
      <c r="H1316" s="36">
        <f>IF(ISNA(VLOOKUP(D1316,'[1]Proportionate Shares'!$D$23:$I$1377,6,FALSE)),0,VLOOKUP(D1316,'[1]Proportionate Shares'!$D$23:$I$1377,6,FALSE))</f>
        <v>7.2571787000000007E-5</v>
      </c>
      <c r="I1316" s="105">
        <f>VLOOKUP(D1316,'[1]Schedule of Pension Amounts LW'!$B$15:$E$1399,3,FALSE)</f>
        <v>4096484</v>
      </c>
      <c r="J1316" s="105">
        <f>-IF(ISNA(VLOOKUP(D1316,'[1]Combined Contribution Amounts'!$A$2:$K$1335,5,FALSE)),0,VLOOKUP(D1316,'[1]Combined Contribution Amounts'!$A$2:$K$1335,5,FALSE))</f>
        <v>-254010</v>
      </c>
      <c r="K1316" s="105">
        <f>-IF(ISNA(VLOOKUP(D1316,'[1]Combined Contribution Amounts'!$A$2:$K$1335,7,FALSE)),0,VLOOKUP(D1316,'[1]Combined Contribution Amounts'!$A$2:$K$1335,7,FALSE))+-IF(ISNA(VLOOKUP(D1316,'[1]Combined Contribution Amounts'!$A$2:$K$1335,8,FALSE)),0,VLOOKUP(D1316,'[1]Combined Contribution Amounts'!$A$2:$K$1335,8,FALSE))+-IF(ISNA(VLOOKUP(D1316,'[1]Combined Contribution Amounts'!$A$2:$K$1335,9,FALSE)),0,VLOOKUP(D1316,'[1]Combined Contribution Amounts'!$A$2:$K$1335,9,FALSE))</f>
        <v>0</v>
      </c>
      <c r="L1316" s="105">
        <f>VLOOKUP(D1316,'[1]Pension Expense Details'!$D$23:$S$1407,16,FALSE)</f>
        <v>333817</v>
      </c>
      <c r="M1316" s="105">
        <f>ROUND(('[1]68_InOutFlowsCurPrdAndPriorHist'!$F$28-'[1]68_InOutFlowsCurPrdAndPriorHist'!$F$31)*$H1316,0)-VLOOKUP(D1316,'[1]Pension Expense Details'!$D$23:$S$1407,12,FALSE)</f>
        <v>-60107</v>
      </c>
      <c r="N1316" s="105">
        <f>ROUND(('[1]68_InOutFlowsCurPrdAndPriorHist'!$F$29-'[1]68_InOutFlowsCurPrdAndPriorHist'!$F$32)*$H1316,0)-VLOOKUP(D1316,'[1]Pension Expense Details'!$D$23:$S$1407,13,FALSE)</f>
        <v>-454169</v>
      </c>
      <c r="O1316" s="105">
        <f>ROUND(('[1]68_InOutFlowsCurPrdAndPriorHist'!$F$30-'[1]68_InOutFlowsCurPrdAndPriorHist'!$F$33)*$H1316,0)-VLOOKUP(D1316,'[1]Pension Expense Details'!$D$23:$S$1407,14,FALSE)</f>
        <v>196397</v>
      </c>
      <c r="P1316" s="105">
        <f>ROUND((VLOOKUP(D1316,'[1]Schedule of Pension Amounts LW'!$B$15:$AC$1399,28,FALSE)-VLOOKUP(D1316,'[1]Schedule of Pension Amounts LW'!$B$15:$AC$1399,27,FALSE))*'[1]Schedule of Pension Amounts LW'!AD$4,0)+VLOOKUP(D1316,'[1]Schedule of Pension Amounts LW'!$B$15:$AH$1399,33,FALSE)-VLOOKUP(D1316,'[1]Pension Expense Details'!$D$23:$S$1407,15,FALSE)</f>
        <v>-85904</v>
      </c>
      <c r="Q1316" s="98">
        <f t="shared" si="86"/>
        <v>3772508</v>
      </c>
      <c r="R1316" s="98">
        <f>ROUND('[1]68_InOutFlowsCurPrdAndPrior'!$D$32*IF(ISNA(VLOOKUP(D1316,'[1]Proportionate Shares'!$D$23:$I$1359,6,FALSE)),0,VLOOKUP(D1316,'[1]Proportionate Shares'!$D$23:$I$1359,6,FALSE)),0)</f>
        <v>15848</v>
      </c>
      <c r="S1316" s="98">
        <f>ROUND('[1]68_InOutFlowsCurPrdAndPrior'!$D$33*IF(ISNA(VLOOKUP(D1316,'[1]Proportionate Shares'!$D$23:$I$1359,6,FALSE)),0,VLOOKUP(D1316,'[1]Proportionate Shares'!$D$23:$I$1359,6,FALSE)),0)</f>
        <v>1170417</v>
      </c>
      <c r="T1316" s="98">
        <f>ROUND('[1]68_InOutFlowsCurPrdAndPrior'!$D$35*IF(ISNA(VLOOKUP(D1316,'[1]Proportionate Shares'!$D$23:$I$1359,6,FALSE)),0,VLOOKUP(D1316,'[1]Proportionate Shares'!$D$23:$I$1359,6,FALSE)),0)</f>
        <v>226804</v>
      </c>
      <c r="U1316" s="98">
        <f>VLOOKUP(D1316,'[1]Schedule of Pension Amounts LW'!$B$15:$AS$1399,36,FALSE)</f>
        <v>542152</v>
      </c>
      <c r="V1316" s="99">
        <f t="shared" si="87"/>
        <v>1955221</v>
      </c>
      <c r="W1316" s="98">
        <f>ROUND('[1]68_InOutFlowsCurPrdAndPrior'!$F$32*IF(ISNA(VLOOKUP(D1316,'[1]Proportionate Shares'!$D$23:$I$1359,6,FALSE)),0,VLOOKUP(D1316,'[1]Proportionate Shares'!$D$23:$I$1359,6,FALSE)),0)</f>
        <v>130987</v>
      </c>
      <c r="X1316" s="98">
        <f>ROUND('[1]68_InOutFlowsCurPrdAndPrior'!$F$33*IF(ISNA(VLOOKUP(D1316,'[1]Proportionate Shares'!$D$23:$I$1359,6,FALSE)),0,VLOOKUP(D1316,'[1]Proportionate Shares'!$D$23:$I$1359,6,FALSE)),0)</f>
        <v>483672</v>
      </c>
      <c r="Y1316" s="98">
        <f>ROUND('[1]68_InOutFlowsCurPrdAndPrior'!$F$35*IF(ISNA(VLOOKUP(D1316,'[1]Proportionate Shares'!$D$23:$I$1359,6,FALSE)),0,VLOOKUP(D1316,'[1]Proportionate Shares'!$D$23:$I$1359,6,FALSE)),0)</f>
        <v>188924</v>
      </c>
      <c r="Z1316" s="98">
        <f>-VLOOKUP(D1316,'[1]Schedule of Pension Amounts LW'!$B$15:$AS$1399,37,FALSE)</f>
        <v>205873</v>
      </c>
      <c r="AA1316" s="99">
        <f t="shared" si="88"/>
        <v>1009456</v>
      </c>
      <c r="AB1316" s="72">
        <f>VLOOKUP(D1316,'[1]Pension Expense Details'!$D$22:$S$1407,16,FALSE)</f>
        <v>333817</v>
      </c>
      <c r="AC1316" s="72">
        <f t="shared" si="89"/>
        <v>511267</v>
      </c>
      <c r="AD1316" s="72">
        <f>VLOOKUP(D1316,'[1]Schedule of Pension Amounts LW'!$B$15:$W$1399,22,FALSE)</f>
        <v>845084</v>
      </c>
    </row>
    <row r="1317" spans="1:30" x14ac:dyDescent="0.3">
      <c r="A1317" s="104"/>
      <c r="B1317" s="33"/>
      <c r="C1317" s="33" t="str">
        <f>VLOOKUP(D1317,'[1]Employer information'!$I$3:$J$1391,2,FALSE)</f>
        <v xml:space="preserve">Public Education                                  </v>
      </c>
      <c r="D1317" s="33" t="str">
        <f>'[1]Schedule of Pension Amounts LW'!B1310</f>
        <v>1289</v>
      </c>
      <c r="E1317" s="33" t="str">
        <f>IF(ISNA(VLOOKUP(D1317,'[1]Proportionate Shares'!$D$23:$G$1400,2,FALSE)),"",VLOOKUP(D1317,'[1]Proportionate Shares'!$D$23:$G$1400,2,FALSE))</f>
        <v>241904</v>
      </c>
      <c r="F1317" s="33" t="str">
        <f>IF(ISNA(VLOOKUP(D1317,'[1]Proportionate Shares'!$D$23:$G$1400,3,FALSE)),"",VLOOKUP(D1317,'[1]Proportionate Shares'!$D$23:$G$1400,3,FALSE))</f>
        <v/>
      </c>
      <c r="G1317" s="34" t="str">
        <f>VLOOKUP(D1317,'[1]Employer information'!$A$3:$B$1390,2,FALSE)</f>
        <v>WHARTON ISD</v>
      </c>
      <c r="H1317" s="36">
        <f>IF(ISNA(VLOOKUP(D1317,'[1]Proportionate Shares'!$D$23:$I$1377,6,FALSE)),0,VLOOKUP(D1317,'[1]Proportionate Shares'!$D$23:$I$1377,6,FALSE))</f>
        <v>1.24701992E-4</v>
      </c>
      <c r="I1317" s="105">
        <f>VLOOKUP(D1317,'[1]Schedule of Pension Amounts LW'!$B$15:$E$1399,3,FALSE)</f>
        <v>6607973</v>
      </c>
      <c r="J1317" s="105">
        <f>-IF(ISNA(VLOOKUP(D1317,'[1]Combined Contribution Amounts'!$A$2:$K$1335,5,FALSE)),0,VLOOKUP(D1317,'[1]Combined Contribution Amounts'!$A$2:$K$1335,5,FALSE))</f>
        <v>-436472</v>
      </c>
      <c r="K1317" s="105">
        <f>-IF(ISNA(VLOOKUP(D1317,'[1]Combined Contribution Amounts'!$A$2:$K$1335,7,FALSE)),0,VLOOKUP(D1317,'[1]Combined Contribution Amounts'!$A$2:$K$1335,7,FALSE))+-IF(ISNA(VLOOKUP(D1317,'[1]Combined Contribution Amounts'!$A$2:$K$1335,8,FALSE)),0,VLOOKUP(D1317,'[1]Combined Contribution Amounts'!$A$2:$K$1335,8,FALSE))+-IF(ISNA(VLOOKUP(D1317,'[1]Combined Contribution Amounts'!$A$2:$K$1335,9,FALSE)),0,VLOOKUP(D1317,'[1]Combined Contribution Amounts'!$A$2:$K$1335,9,FALSE))</f>
        <v>0</v>
      </c>
      <c r="L1317" s="105">
        <f>VLOOKUP(D1317,'[1]Pension Expense Details'!$D$23:$S$1407,16,FALSE)</f>
        <v>641368</v>
      </c>
      <c r="M1317" s="105">
        <f>ROUND(('[1]68_InOutFlowsCurPrdAndPriorHist'!$F$28-'[1]68_InOutFlowsCurPrdAndPriorHist'!$F$31)*$H1317,0)-VLOOKUP(D1317,'[1]Pension Expense Details'!$D$23:$S$1407,12,FALSE)</f>
        <v>-103283</v>
      </c>
      <c r="N1317" s="105">
        <f>ROUND(('[1]68_InOutFlowsCurPrdAndPriorHist'!$F$29-'[1]68_InOutFlowsCurPrdAndPriorHist'!$F$32)*$H1317,0)-VLOOKUP(D1317,'[1]Pension Expense Details'!$D$23:$S$1407,13,FALSE)</f>
        <v>-780410</v>
      </c>
      <c r="O1317" s="105">
        <f>ROUND(('[1]68_InOutFlowsCurPrdAndPriorHist'!$F$30-'[1]68_InOutFlowsCurPrdAndPriorHist'!$F$33)*$H1317,0)-VLOOKUP(D1317,'[1]Pension Expense Details'!$D$23:$S$1407,14,FALSE)</f>
        <v>337474</v>
      </c>
      <c r="P1317" s="105">
        <f>ROUND((VLOOKUP(D1317,'[1]Schedule of Pension Amounts LW'!$B$15:$AC$1399,28,FALSE)-VLOOKUP(D1317,'[1]Schedule of Pension Amounts LW'!$B$15:$AC$1399,27,FALSE))*'[1]Schedule of Pension Amounts LW'!AD$4,0)+VLOOKUP(D1317,'[1]Schedule of Pension Amounts LW'!$B$15:$AH$1399,33,FALSE)-VLOOKUP(D1317,'[1]Pension Expense Details'!$D$23:$S$1407,15,FALSE)</f>
        <v>215749</v>
      </c>
      <c r="Q1317" s="98">
        <f t="shared" si="86"/>
        <v>6482399</v>
      </c>
      <c r="R1317" s="98">
        <f>ROUND('[1]68_InOutFlowsCurPrdAndPrior'!$D$32*IF(ISNA(VLOOKUP(D1317,'[1]Proportionate Shares'!$D$23:$I$1359,6,FALSE)),0,VLOOKUP(D1317,'[1]Proportionate Shares'!$D$23:$I$1359,6,FALSE)),0)</f>
        <v>27232</v>
      </c>
      <c r="S1317" s="98">
        <f>ROUND('[1]68_InOutFlowsCurPrdAndPrior'!$D$33*IF(ISNA(VLOOKUP(D1317,'[1]Proportionate Shares'!$D$23:$I$1359,6,FALSE)),0,VLOOKUP(D1317,'[1]Proportionate Shares'!$D$23:$I$1359,6,FALSE)),0)</f>
        <v>2011159</v>
      </c>
      <c r="T1317" s="98">
        <f>ROUND('[1]68_InOutFlowsCurPrdAndPrior'!$D$35*IF(ISNA(VLOOKUP(D1317,'[1]Proportionate Shares'!$D$23:$I$1359,6,FALSE)),0,VLOOKUP(D1317,'[1]Proportionate Shares'!$D$23:$I$1359,6,FALSE)),0)</f>
        <v>389724</v>
      </c>
      <c r="U1317" s="98">
        <f>VLOOKUP(D1317,'[1]Schedule of Pension Amounts LW'!$B$15:$AS$1399,36,FALSE)</f>
        <v>715405</v>
      </c>
      <c r="V1317" s="99">
        <f t="shared" si="87"/>
        <v>3143520</v>
      </c>
      <c r="W1317" s="98">
        <f>ROUND('[1]68_InOutFlowsCurPrdAndPrior'!$F$32*IF(ISNA(VLOOKUP(D1317,'[1]Proportionate Shares'!$D$23:$I$1359,6,FALSE)),0,VLOOKUP(D1317,'[1]Proportionate Shares'!$D$23:$I$1359,6,FALSE)),0)</f>
        <v>225079</v>
      </c>
      <c r="X1317" s="98">
        <f>ROUND('[1]68_InOutFlowsCurPrdAndPrior'!$F$33*IF(ISNA(VLOOKUP(D1317,'[1]Proportionate Shares'!$D$23:$I$1359,6,FALSE)),0,VLOOKUP(D1317,'[1]Proportionate Shares'!$D$23:$I$1359,6,FALSE)),0)</f>
        <v>831106</v>
      </c>
      <c r="Y1317" s="98">
        <f>ROUND('[1]68_InOutFlowsCurPrdAndPrior'!$F$35*IF(ISNA(VLOOKUP(D1317,'[1]Proportionate Shares'!$D$23:$I$1359,6,FALSE)),0,VLOOKUP(D1317,'[1]Proportionate Shares'!$D$23:$I$1359,6,FALSE)),0)</f>
        <v>324633</v>
      </c>
      <c r="Z1317" s="98">
        <f>-VLOOKUP(D1317,'[1]Schedule of Pension Amounts LW'!$B$15:$AS$1399,37,FALSE)</f>
        <v>294457</v>
      </c>
      <c r="AA1317" s="99">
        <f t="shared" si="88"/>
        <v>1675275</v>
      </c>
      <c r="AB1317" s="72">
        <f>VLOOKUP(D1317,'[1]Pension Expense Details'!$D$22:$S$1407,16,FALSE)</f>
        <v>641368</v>
      </c>
      <c r="AC1317" s="72">
        <f t="shared" si="89"/>
        <v>693265</v>
      </c>
      <c r="AD1317" s="72">
        <f>VLOOKUP(D1317,'[1]Schedule of Pension Amounts LW'!$B$15:$W$1399,22,FALSE)</f>
        <v>1334633</v>
      </c>
    </row>
    <row r="1318" spans="1:30" x14ac:dyDescent="0.3">
      <c r="A1318" s="104"/>
      <c r="B1318" s="33"/>
      <c r="C1318" s="33" t="str">
        <f>VLOOKUP(D1318,'[1]Employer information'!$I$3:$J$1391,2,FALSE)</f>
        <v xml:space="preserve">Public Education                                  </v>
      </c>
      <c r="D1318" s="33" t="str">
        <f>'[1]Schedule of Pension Amounts LW'!B1311</f>
        <v>1290</v>
      </c>
      <c r="E1318" s="33" t="str">
        <f>IF(ISNA(VLOOKUP(D1318,'[1]Proportionate Shares'!$D$23:$G$1400,2,FALSE)),"",VLOOKUP(D1318,'[1]Proportionate Shares'!$D$23:$G$1400,2,FALSE))</f>
        <v>242903</v>
      </c>
      <c r="F1318" s="33" t="str">
        <f>IF(ISNA(VLOOKUP(D1318,'[1]Proportionate Shares'!$D$23:$G$1400,3,FALSE)),"",VLOOKUP(D1318,'[1]Proportionate Shares'!$D$23:$G$1400,3,FALSE))</f>
        <v/>
      </c>
      <c r="G1318" s="34" t="str">
        <f>VLOOKUP(D1318,'[1]Employer information'!$A$3:$B$1390,2,FALSE)</f>
        <v>WHEELER ISD</v>
      </c>
      <c r="H1318" s="36">
        <f>IF(ISNA(VLOOKUP(D1318,'[1]Proportionate Shares'!$D$23:$I$1377,6,FALSE)),0,VLOOKUP(D1318,'[1]Proportionate Shares'!$D$23:$I$1377,6,FALSE))</f>
        <v>1.9257623E-5</v>
      </c>
      <c r="I1318" s="105">
        <f>VLOOKUP(D1318,'[1]Schedule of Pension Amounts LW'!$B$15:$E$1399,3,FALSE)</f>
        <v>1020101</v>
      </c>
      <c r="J1318" s="105">
        <f>-IF(ISNA(VLOOKUP(D1318,'[1]Combined Contribution Amounts'!$A$2:$K$1335,5,FALSE)),0,VLOOKUP(D1318,'[1]Combined Contribution Amounts'!$A$2:$K$1335,5,FALSE))</f>
        <v>-67404</v>
      </c>
      <c r="K1318" s="105">
        <f>-IF(ISNA(VLOOKUP(D1318,'[1]Combined Contribution Amounts'!$A$2:$K$1335,7,FALSE)),0,VLOOKUP(D1318,'[1]Combined Contribution Amounts'!$A$2:$K$1335,7,FALSE))+-IF(ISNA(VLOOKUP(D1318,'[1]Combined Contribution Amounts'!$A$2:$K$1335,8,FALSE)),0,VLOOKUP(D1318,'[1]Combined Contribution Amounts'!$A$2:$K$1335,8,FALSE))+-IF(ISNA(VLOOKUP(D1318,'[1]Combined Contribution Amounts'!$A$2:$K$1335,9,FALSE)),0,VLOOKUP(D1318,'[1]Combined Contribution Amounts'!$A$2:$K$1335,9,FALSE))</f>
        <v>0</v>
      </c>
      <c r="L1318" s="105">
        <f>VLOOKUP(D1318,'[1]Pension Expense Details'!$D$23:$S$1407,16,FALSE)</f>
        <v>99102</v>
      </c>
      <c r="M1318" s="105">
        <f>ROUND(('[1]68_InOutFlowsCurPrdAndPriorHist'!$F$28-'[1]68_InOutFlowsCurPrdAndPriorHist'!$F$31)*$H1318,0)-VLOOKUP(D1318,'[1]Pension Expense Details'!$D$23:$S$1407,12,FALSE)</f>
        <v>-15950</v>
      </c>
      <c r="N1318" s="105">
        <f>ROUND(('[1]68_InOutFlowsCurPrdAndPriorHist'!$F$29-'[1]68_InOutFlowsCurPrdAndPriorHist'!$F$32)*$H1318,0)-VLOOKUP(D1318,'[1]Pension Expense Details'!$D$23:$S$1407,13,FALSE)</f>
        <v>-120518</v>
      </c>
      <c r="O1318" s="105">
        <f>ROUND(('[1]68_InOutFlowsCurPrdAndPriorHist'!$F$30-'[1]68_InOutFlowsCurPrdAndPriorHist'!$F$33)*$H1318,0)-VLOOKUP(D1318,'[1]Pension Expense Details'!$D$23:$S$1407,14,FALSE)</f>
        <v>52116</v>
      </c>
      <c r="P1318" s="105">
        <f>ROUND((VLOOKUP(D1318,'[1]Schedule of Pension Amounts LW'!$B$15:$AC$1399,28,FALSE)-VLOOKUP(D1318,'[1]Schedule of Pension Amounts LW'!$B$15:$AC$1399,27,FALSE))*'[1]Schedule of Pension Amounts LW'!AD$4,0)+VLOOKUP(D1318,'[1]Schedule of Pension Amounts LW'!$B$15:$AH$1399,33,FALSE)-VLOOKUP(D1318,'[1]Pension Expense Details'!$D$23:$S$1407,15,FALSE)</f>
        <v>33624</v>
      </c>
      <c r="Q1318" s="98">
        <f t="shared" si="86"/>
        <v>1001071</v>
      </c>
      <c r="R1318" s="98">
        <f>ROUND('[1]68_InOutFlowsCurPrdAndPrior'!$D$32*IF(ISNA(VLOOKUP(D1318,'[1]Proportionate Shares'!$D$23:$I$1359,6,FALSE)),0,VLOOKUP(D1318,'[1]Proportionate Shares'!$D$23:$I$1359,6,FALSE)),0)</f>
        <v>4205</v>
      </c>
      <c r="S1318" s="98">
        <f>ROUND('[1]68_InOutFlowsCurPrdAndPrior'!$D$33*IF(ISNA(VLOOKUP(D1318,'[1]Proportionate Shares'!$D$23:$I$1359,6,FALSE)),0,VLOOKUP(D1318,'[1]Proportionate Shares'!$D$23:$I$1359,6,FALSE)),0)</f>
        <v>310582</v>
      </c>
      <c r="T1318" s="98">
        <f>ROUND('[1]68_InOutFlowsCurPrdAndPrior'!$D$35*IF(ISNA(VLOOKUP(D1318,'[1]Proportionate Shares'!$D$23:$I$1359,6,FALSE)),0,VLOOKUP(D1318,'[1]Proportionate Shares'!$D$23:$I$1359,6,FALSE)),0)</f>
        <v>60185</v>
      </c>
      <c r="U1318" s="98">
        <f>VLOOKUP(D1318,'[1]Schedule of Pension Amounts LW'!$B$15:$AS$1399,36,FALSE)</f>
        <v>126128</v>
      </c>
      <c r="V1318" s="99">
        <f t="shared" si="87"/>
        <v>501100</v>
      </c>
      <c r="W1318" s="98">
        <f>ROUND('[1]68_InOutFlowsCurPrdAndPrior'!$F$32*IF(ISNA(VLOOKUP(D1318,'[1]Proportionate Shares'!$D$23:$I$1359,6,FALSE)),0,VLOOKUP(D1318,'[1]Proportionate Shares'!$D$23:$I$1359,6,FALSE)),0)</f>
        <v>34759</v>
      </c>
      <c r="X1318" s="98">
        <f>ROUND('[1]68_InOutFlowsCurPrdAndPrior'!$F$33*IF(ISNA(VLOOKUP(D1318,'[1]Proportionate Shares'!$D$23:$I$1359,6,FALSE)),0,VLOOKUP(D1318,'[1]Proportionate Shares'!$D$23:$I$1359,6,FALSE)),0)</f>
        <v>128347</v>
      </c>
      <c r="Y1318" s="98">
        <f>ROUND('[1]68_InOutFlowsCurPrdAndPrior'!$F$35*IF(ISNA(VLOOKUP(D1318,'[1]Proportionate Shares'!$D$23:$I$1359,6,FALSE)),0,VLOOKUP(D1318,'[1]Proportionate Shares'!$D$23:$I$1359,6,FALSE)),0)</f>
        <v>50133</v>
      </c>
      <c r="Z1318" s="98">
        <f>-VLOOKUP(D1318,'[1]Schedule of Pension Amounts LW'!$B$15:$AS$1399,37,FALSE)</f>
        <v>39265</v>
      </c>
      <c r="AA1318" s="99">
        <f t="shared" si="88"/>
        <v>252504</v>
      </c>
      <c r="AB1318" s="72">
        <f>VLOOKUP(D1318,'[1]Pension Expense Details'!$D$22:$S$1407,16,FALSE)</f>
        <v>99102</v>
      </c>
      <c r="AC1318" s="72">
        <f t="shared" si="89"/>
        <v>122026</v>
      </c>
      <c r="AD1318" s="72">
        <f>VLOOKUP(D1318,'[1]Schedule of Pension Amounts LW'!$B$15:$W$1399,22,FALSE)</f>
        <v>221128</v>
      </c>
    </row>
    <row r="1319" spans="1:30" x14ac:dyDescent="0.3">
      <c r="A1319" s="104"/>
      <c r="B1319" s="33"/>
      <c r="C1319" s="33" t="str">
        <f>VLOOKUP(D1319,'[1]Employer information'!$I$3:$J$1391,2,FALSE)</f>
        <v xml:space="preserve">Public Education                                  </v>
      </c>
      <c r="D1319" s="33" t="str">
        <f>'[1]Schedule of Pension Amounts LW'!B1312</f>
        <v>1291</v>
      </c>
      <c r="E1319" s="33" t="str">
        <f>IF(ISNA(VLOOKUP(D1319,'[1]Proportionate Shares'!$D$23:$G$1400,2,FALSE)),"",VLOOKUP(D1319,'[1]Proportionate Shares'!$D$23:$G$1400,2,FALSE))</f>
        <v>033904</v>
      </c>
      <c r="F1319" s="33" t="str">
        <f>IF(ISNA(VLOOKUP(D1319,'[1]Proportionate Shares'!$D$23:$G$1400,3,FALSE)),"",VLOOKUP(D1319,'[1]Proportionate Shares'!$D$23:$G$1400,3,FALSE))</f>
        <v/>
      </c>
      <c r="G1319" s="34" t="str">
        <f>VLOOKUP(D1319,'[1]Employer information'!$A$3:$B$1390,2,FALSE)</f>
        <v>WHITE DEER ISD</v>
      </c>
      <c r="H1319" s="36">
        <f>IF(ISNA(VLOOKUP(D1319,'[1]Proportionate Shares'!$D$23:$I$1377,6,FALSE)),0,VLOOKUP(D1319,'[1]Proportionate Shares'!$D$23:$I$1377,6,FALSE))</f>
        <v>2.0176448E-5</v>
      </c>
      <c r="I1319" s="105">
        <f>VLOOKUP(D1319,'[1]Schedule of Pension Amounts LW'!$B$15:$E$1399,3,FALSE)</f>
        <v>1048581</v>
      </c>
      <c r="J1319" s="105">
        <f>-IF(ISNA(VLOOKUP(D1319,'[1]Combined Contribution Amounts'!$A$2:$K$1335,5,FALSE)),0,VLOOKUP(D1319,'[1]Combined Contribution Amounts'!$A$2:$K$1335,5,FALSE))</f>
        <v>-70620</v>
      </c>
      <c r="K1319" s="105">
        <f>-IF(ISNA(VLOOKUP(D1319,'[1]Combined Contribution Amounts'!$A$2:$K$1335,7,FALSE)),0,VLOOKUP(D1319,'[1]Combined Contribution Amounts'!$A$2:$K$1335,7,FALSE))+-IF(ISNA(VLOOKUP(D1319,'[1]Combined Contribution Amounts'!$A$2:$K$1335,8,FALSE)),0,VLOOKUP(D1319,'[1]Combined Contribution Amounts'!$A$2:$K$1335,8,FALSE))+-IF(ISNA(VLOOKUP(D1319,'[1]Combined Contribution Amounts'!$A$2:$K$1335,9,FALSE)),0,VLOOKUP(D1319,'[1]Combined Contribution Amounts'!$A$2:$K$1335,9,FALSE))</f>
        <v>0</v>
      </c>
      <c r="L1319" s="105">
        <f>VLOOKUP(D1319,'[1]Pension Expense Details'!$D$23:$S$1407,16,FALSE)</f>
        <v>107006</v>
      </c>
      <c r="M1319" s="105">
        <f>ROUND(('[1]68_InOutFlowsCurPrdAndPriorHist'!$F$28-'[1]68_InOutFlowsCurPrdAndPriorHist'!$F$31)*$H1319,0)-VLOOKUP(D1319,'[1]Pension Expense Details'!$D$23:$S$1407,12,FALSE)</f>
        <v>-16711</v>
      </c>
      <c r="N1319" s="105">
        <f>ROUND(('[1]68_InOutFlowsCurPrdAndPriorHist'!$F$29-'[1]68_InOutFlowsCurPrdAndPriorHist'!$F$32)*$H1319,0)-VLOOKUP(D1319,'[1]Pension Expense Details'!$D$23:$S$1407,13,FALSE)</f>
        <v>-126269</v>
      </c>
      <c r="O1319" s="105">
        <f>ROUND(('[1]68_InOutFlowsCurPrdAndPriorHist'!$F$30-'[1]68_InOutFlowsCurPrdAndPriorHist'!$F$33)*$H1319,0)-VLOOKUP(D1319,'[1]Pension Expense Details'!$D$23:$S$1407,14,FALSE)</f>
        <v>54602</v>
      </c>
      <c r="P1319" s="105">
        <f>ROUND((VLOOKUP(D1319,'[1]Schedule of Pension Amounts LW'!$B$15:$AC$1399,28,FALSE)-VLOOKUP(D1319,'[1]Schedule of Pension Amounts LW'!$B$15:$AC$1399,27,FALSE))*'[1]Schedule of Pension Amounts LW'!AD$4,0)+VLOOKUP(D1319,'[1]Schedule of Pension Amounts LW'!$B$15:$AH$1399,33,FALSE)-VLOOKUP(D1319,'[1]Pension Expense Details'!$D$23:$S$1407,15,FALSE)</f>
        <v>52246</v>
      </c>
      <c r="Q1319" s="98">
        <f t="shared" si="86"/>
        <v>1048835</v>
      </c>
      <c r="R1319" s="98">
        <f>ROUND('[1]68_InOutFlowsCurPrdAndPrior'!$D$32*IF(ISNA(VLOOKUP(D1319,'[1]Proportionate Shares'!$D$23:$I$1359,6,FALSE)),0,VLOOKUP(D1319,'[1]Proportionate Shares'!$D$23:$I$1359,6,FALSE)),0)</f>
        <v>4406</v>
      </c>
      <c r="S1319" s="98">
        <f>ROUND('[1]68_InOutFlowsCurPrdAndPrior'!$D$33*IF(ISNA(VLOOKUP(D1319,'[1]Proportionate Shares'!$D$23:$I$1359,6,FALSE)),0,VLOOKUP(D1319,'[1]Proportionate Shares'!$D$23:$I$1359,6,FALSE)),0)</f>
        <v>325400</v>
      </c>
      <c r="T1319" s="98">
        <f>ROUND('[1]68_InOutFlowsCurPrdAndPrior'!$D$35*IF(ISNA(VLOOKUP(D1319,'[1]Proportionate Shares'!$D$23:$I$1359,6,FALSE)),0,VLOOKUP(D1319,'[1]Proportionate Shares'!$D$23:$I$1359,6,FALSE)),0)</f>
        <v>63056</v>
      </c>
      <c r="U1319" s="98">
        <f>VLOOKUP(D1319,'[1]Schedule of Pension Amounts LW'!$B$15:$AS$1399,36,FALSE)</f>
        <v>130614</v>
      </c>
      <c r="V1319" s="99">
        <f t="shared" si="87"/>
        <v>523476</v>
      </c>
      <c r="W1319" s="98">
        <f>ROUND('[1]68_InOutFlowsCurPrdAndPrior'!$F$32*IF(ISNA(VLOOKUP(D1319,'[1]Proportionate Shares'!$D$23:$I$1359,6,FALSE)),0,VLOOKUP(D1319,'[1]Proportionate Shares'!$D$23:$I$1359,6,FALSE)),0)</f>
        <v>36417</v>
      </c>
      <c r="X1319" s="98">
        <f>ROUND('[1]68_InOutFlowsCurPrdAndPrior'!$F$33*IF(ISNA(VLOOKUP(D1319,'[1]Proportionate Shares'!$D$23:$I$1359,6,FALSE)),0,VLOOKUP(D1319,'[1]Proportionate Shares'!$D$23:$I$1359,6,FALSE)),0)</f>
        <v>134471</v>
      </c>
      <c r="Y1319" s="98">
        <f>ROUND('[1]68_InOutFlowsCurPrdAndPrior'!$F$35*IF(ISNA(VLOOKUP(D1319,'[1]Proportionate Shares'!$D$23:$I$1359,6,FALSE)),0,VLOOKUP(D1319,'[1]Proportionate Shares'!$D$23:$I$1359,6,FALSE)),0)</f>
        <v>52525</v>
      </c>
      <c r="Z1319" s="98">
        <f>-VLOOKUP(D1319,'[1]Schedule of Pension Amounts LW'!$B$15:$AS$1399,37,FALSE)</f>
        <v>30570</v>
      </c>
      <c r="AA1319" s="99">
        <f t="shared" si="88"/>
        <v>253983</v>
      </c>
      <c r="AB1319" s="72">
        <f>VLOOKUP(D1319,'[1]Pension Expense Details'!$D$22:$S$1407,16,FALSE)</f>
        <v>107006</v>
      </c>
      <c r="AC1319" s="72">
        <f t="shared" si="89"/>
        <v>119254</v>
      </c>
      <c r="AD1319" s="72">
        <f>VLOOKUP(D1319,'[1]Schedule of Pension Amounts LW'!$B$15:$W$1399,22,FALSE)</f>
        <v>226260</v>
      </c>
    </row>
    <row r="1320" spans="1:30" x14ac:dyDescent="0.3">
      <c r="A1320" s="104"/>
      <c r="B1320" s="33"/>
      <c r="C1320" s="33" t="str">
        <f>VLOOKUP(D1320,'[1]Employer information'!$I$3:$J$1391,2,FALSE)</f>
        <v xml:space="preserve">Public Education                                  </v>
      </c>
      <c r="D1320" s="33" t="str">
        <f>'[1]Schedule of Pension Amounts LW'!B1313</f>
        <v>1734</v>
      </c>
      <c r="E1320" s="33" t="str">
        <f>IF(ISNA(VLOOKUP(D1320,'[1]Proportionate Shares'!$D$23:$G$1400,2,FALSE)),"",VLOOKUP(D1320,'[1]Proportionate Shares'!$D$23:$G$1400,2,FALSE))</f>
        <v>092908</v>
      </c>
      <c r="F1320" s="33" t="str">
        <f>IF(ISNA(VLOOKUP(D1320,'[1]Proportionate Shares'!$D$23:$G$1400,3,FALSE)),"",VLOOKUP(D1320,'[1]Proportionate Shares'!$D$23:$G$1400,3,FALSE))</f>
        <v/>
      </c>
      <c r="G1320" s="34" t="str">
        <f>VLOOKUP(D1320,'[1]Employer information'!$A$3:$B$1390,2,FALSE)</f>
        <v>WHITE OAK ISD</v>
      </c>
      <c r="H1320" s="36">
        <f>IF(ISNA(VLOOKUP(D1320,'[1]Proportionate Shares'!$D$23:$I$1377,6,FALSE)),0,VLOOKUP(D1320,'[1]Proportionate Shares'!$D$23:$I$1377,6,FALSE))</f>
        <v>6.2100147000000001E-5</v>
      </c>
      <c r="I1320" s="105">
        <f>VLOOKUP(D1320,'[1]Schedule of Pension Amounts LW'!$B$15:$E$1399,3,FALSE)</f>
        <v>3452722</v>
      </c>
      <c r="J1320" s="105">
        <f>-IF(ISNA(VLOOKUP(D1320,'[1]Combined Contribution Amounts'!$A$2:$K$1335,5,FALSE)),0,VLOOKUP(D1320,'[1]Combined Contribution Amounts'!$A$2:$K$1335,5,FALSE))</f>
        <v>-217358</v>
      </c>
      <c r="K1320" s="105">
        <f>-IF(ISNA(VLOOKUP(D1320,'[1]Combined Contribution Amounts'!$A$2:$K$1335,7,FALSE)),0,VLOOKUP(D1320,'[1]Combined Contribution Amounts'!$A$2:$K$1335,7,FALSE))+-IF(ISNA(VLOOKUP(D1320,'[1]Combined Contribution Amounts'!$A$2:$K$1335,8,FALSE)),0,VLOOKUP(D1320,'[1]Combined Contribution Amounts'!$A$2:$K$1335,8,FALSE))+-IF(ISNA(VLOOKUP(D1320,'[1]Combined Contribution Amounts'!$A$2:$K$1335,9,FALSE)),0,VLOOKUP(D1320,'[1]Combined Contribution Amounts'!$A$2:$K$1335,9,FALSE))</f>
        <v>0</v>
      </c>
      <c r="L1320" s="105">
        <f>VLOOKUP(D1320,'[1]Pension Expense Details'!$D$23:$S$1407,16,FALSE)</f>
        <v>293926</v>
      </c>
      <c r="M1320" s="105">
        <f>ROUND(('[1]68_InOutFlowsCurPrdAndPriorHist'!$F$28-'[1]68_InOutFlowsCurPrdAndPriorHist'!$F$31)*$H1320,0)-VLOOKUP(D1320,'[1]Pension Expense Details'!$D$23:$S$1407,12,FALSE)</f>
        <v>-51433</v>
      </c>
      <c r="N1320" s="105">
        <f>ROUND(('[1]68_InOutFlowsCurPrdAndPriorHist'!$F$29-'[1]68_InOutFlowsCurPrdAndPriorHist'!$F$32)*$H1320,0)-VLOOKUP(D1320,'[1]Pension Expense Details'!$D$23:$S$1407,13,FALSE)</f>
        <v>-388635</v>
      </c>
      <c r="O1320" s="105">
        <f>ROUND(('[1]68_InOutFlowsCurPrdAndPriorHist'!$F$30-'[1]68_InOutFlowsCurPrdAndPriorHist'!$F$33)*$H1320,0)-VLOOKUP(D1320,'[1]Pension Expense Details'!$D$23:$S$1407,14,FALSE)</f>
        <v>168058</v>
      </c>
      <c r="P1320" s="105">
        <f>ROUND((VLOOKUP(D1320,'[1]Schedule of Pension Amounts LW'!$B$15:$AC$1399,28,FALSE)-VLOOKUP(D1320,'[1]Schedule of Pension Amounts LW'!$B$15:$AC$1399,27,FALSE))*'[1]Schedule of Pension Amounts LW'!AD$4,0)+VLOOKUP(D1320,'[1]Schedule of Pension Amounts LW'!$B$15:$AH$1399,33,FALSE)-VLOOKUP(D1320,'[1]Pension Expense Details'!$D$23:$S$1407,15,FALSE)</f>
        <v>-29120</v>
      </c>
      <c r="Q1320" s="98">
        <f t="shared" si="86"/>
        <v>3228160</v>
      </c>
      <c r="R1320" s="98">
        <f>ROUND('[1]68_InOutFlowsCurPrdAndPrior'!$D$32*IF(ISNA(VLOOKUP(D1320,'[1]Proportionate Shares'!$D$23:$I$1359,6,FALSE)),0,VLOOKUP(D1320,'[1]Proportionate Shares'!$D$23:$I$1359,6,FALSE)),0)</f>
        <v>13561</v>
      </c>
      <c r="S1320" s="98">
        <f>ROUND('[1]68_InOutFlowsCurPrdAndPrior'!$D$33*IF(ISNA(VLOOKUP(D1320,'[1]Proportionate Shares'!$D$23:$I$1359,6,FALSE)),0,VLOOKUP(D1320,'[1]Proportionate Shares'!$D$23:$I$1359,6,FALSE)),0)</f>
        <v>1001534</v>
      </c>
      <c r="T1320" s="98">
        <f>ROUND('[1]68_InOutFlowsCurPrdAndPrior'!$D$35*IF(ISNA(VLOOKUP(D1320,'[1]Proportionate Shares'!$D$23:$I$1359,6,FALSE)),0,VLOOKUP(D1320,'[1]Proportionate Shares'!$D$23:$I$1359,6,FALSE)),0)</f>
        <v>194078</v>
      </c>
      <c r="U1320" s="98">
        <f>VLOOKUP(D1320,'[1]Schedule of Pension Amounts LW'!$B$15:$AS$1399,36,FALSE)</f>
        <v>316495</v>
      </c>
      <c r="V1320" s="99">
        <f t="shared" si="87"/>
        <v>1525668</v>
      </c>
      <c r="W1320" s="98">
        <f>ROUND('[1]68_InOutFlowsCurPrdAndPrior'!$F$32*IF(ISNA(VLOOKUP(D1320,'[1]Proportionate Shares'!$D$23:$I$1359,6,FALSE)),0,VLOOKUP(D1320,'[1]Proportionate Shares'!$D$23:$I$1359,6,FALSE)),0)</f>
        <v>112087</v>
      </c>
      <c r="X1320" s="98">
        <f>ROUND('[1]68_InOutFlowsCurPrdAndPrior'!$F$33*IF(ISNA(VLOOKUP(D1320,'[1]Proportionate Shares'!$D$23:$I$1359,6,FALSE)),0,VLOOKUP(D1320,'[1]Proportionate Shares'!$D$23:$I$1359,6,FALSE)),0)</f>
        <v>413881</v>
      </c>
      <c r="Y1320" s="98">
        <f>ROUND('[1]68_InOutFlowsCurPrdAndPrior'!$F$35*IF(ISNA(VLOOKUP(D1320,'[1]Proportionate Shares'!$D$23:$I$1359,6,FALSE)),0,VLOOKUP(D1320,'[1]Proportionate Shares'!$D$23:$I$1359,6,FALSE)),0)</f>
        <v>161664</v>
      </c>
      <c r="Z1320" s="98">
        <f>-VLOOKUP(D1320,'[1]Schedule of Pension Amounts LW'!$B$15:$AS$1399,37,FALSE)</f>
        <v>25905</v>
      </c>
      <c r="AA1320" s="99">
        <f t="shared" si="88"/>
        <v>713537</v>
      </c>
      <c r="AB1320" s="72">
        <f>VLOOKUP(D1320,'[1]Pension Expense Details'!$D$22:$S$1407,16,FALSE)</f>
        <v>293926</v>
      </c>
      <c r="AC1320" s="72">
        <f t="shared" si="89"/>
        <v>402368</v>
      </c>
      <c r="AD1320" s="72">
        <f>VLOOKUP(D1320,'[1]Schedule of Pension Amounts LW'!$B$15:$W$1399,22,FALSE)</f>
        <v>696294</v>
      </c>
    </row>
    <row r="1321" spans="1:30" x14ac:dyDescent="0.3">
      <c r="A1321" s="104"/>
      <c r="B1321" s="33"/>
      <c r="C1321" s="33" t="str">
        <f>VLOOKUP(D1321,'[1]Employer information'!$I$3:$J$1391,2,FALSE)</f>
        <v xml:space="preserve">Public Education                                  </v>
      </c>
      <c r="D1321" s="33" t="str">
        <f>'[1]Schedule of Pension Amounts LW'!B1314</f>
        <v>1693</v>
      </c>
      <c r="E1321" s="33" t="str">
        <f>IF(ISNA(VLOOKUP(D1321,'[1]Proportionate Shares'!$D$23:$G$1400,2,FALSE)),"",VLOOKUP(D1321,'[1]Proportionate Shares'!$D$23:$G$1400,2,FALSE))</f>
        <v>220920</v>
      </c>
      <c r="F1321" s="33" t="str">
        <f>IF(ISNA(VLOOKUP(D1321,'[1]Proportionate Shares'!$D$23:$G$1400,3,FALSE)),"",VLOOKUP(D1321,'[1]Proportionate Shares'!$D$23:$G$1400,3,FALSE))</f>
        <v/>
      </c>
      <c r="G1321" s="34" t="str">
        <f>VLOOKUP(D1321,'[1]Employer information'!$A$3:$B$1390,2,FALSE)</f>
        <v>WHITE SETTLEMENT ISD</v>
      </c>
      <c r="H1321" s="36">
        <f>IF(ISNA(VLOOKUP(D1321,'[1]Proportionate Shares'!$D$23:$I$1377,6,FALSE)),0,VLOOKUP(D1321,'[1]Proportionate Shares'!$D$23:$I$1377,6,FALSE))</f>
        <v>3.3932260100000001E-4</v>
      </c>
      <c r="I1321" s="105">
        <f>VLOOKUP(D1321,'[1]Schedule of Pension Amounts LW'!$B$15:$E$1399,3,FALSE)</f>
        <v>18088914</v>
      </c>
      <c r="J1321" s="105">
        <f>-IF(ISNA(VLOOKUP(D1321,'[1]Combined Contribution Amounts'!$A$2:$K$1335,5,FALSE)),0,VLOOKUP(D1321,'[1]Combined Contribution Amounts'!$A$2:$K$1335,5,FALSE))</f>
        <v>-1187670</v>
      </c>
      <c r="K1321" s="105">
        <f>-IF(ISNA(VLOOKUP(D1321,'[1]Combined Contribution Amounts'!$A$2:$K$1335,7,FALSE)),0,VLOOKUP(D1321,'[1]Combined Contribution Amounts'!$A$2:$K$1335,7,FALSE))+-IF(ISNA(VLOOKUP(D1321,'[1]Combined Contribution Amounts'!$A$2:$K$1335,8,FALSE)),0,VLOOKUP(D1321,'[1]Combined Contribution Amounts'!$A$2:$K$1335,8,FALSE))+-IF(ISNA(VLOOKUP(D1321,'[1]Combined Contribution Amounts'!$A$2:$K$1335,9,FALSE)),0,VLOOKUP(D1321,'[1]Combined Contribution Amounts'!$A$2:$K$1335,9,FALSE))</f>
        <v>0</v>
      </c>
      <c r="L1321" s="105">
        <f>VLOOKUP(D1321,'[1]Pension Expense Details'!$D$23:$S$1407,16,FALSE)</f>
        <v>1728210</v>
      </c>
      <c r="M1321" s="105">
        <f>ROUND(('[1]68_InOutFlowsCurPrdAndPriorHist'!$F$28-'[1]68_InOutFlowsCurPrdAndPriorHist'!$F$31)*$H1321,0)-VLOOKUP(D1321,'[1]Pension Expense Details'!$D$23:$S$1407,12,FALSE)</f>
        <v>-281040</v>
      </c>
      <c r="N1321" s="105">
        <f>ROUND(('[1]68_InOutFlowsCurPrdAndPriorHist'!$F$29-'[1]68_InOutFlowsCurPrdAndPriorHist'!$F$32)*$H1321,0)-VLOOKUP(D1321,'[1]Pension Expense Details'!$D$23:$S$1407,13,FALSE)</f>
        <v>-2123550</v>
      </c>
      <c r="O1321" s="105">
        <f>ROUND(('[1]68_InOutFlowsCurPrdAndPriorHist'!$F$30-'[1]68_InOutFlowsCurPrdAndPriorHist'!$F$33)*$H1321,0)-VLOOKUP(D1321,'[1]Pension Expense Details'!$D$23:$S$1407,14,FALSE)</f>
        <v>918289</v>
      </c>
      <c r="P1321" s="105">
        <f>ROUND((VLOOKUP(D1321,'[1]Schedule of Pension Amounts LW'!$B$15:$AC$1399,28,FALSE)-VLOOKUP(D1321,'[1]Schedule of Pension Amounts LW'!$B$15:$AC$1399,27,FALSE))*'[1]Schedule of Pension Amounts LW'!AD$4,0)+VLOOKUP(D1321,'[1]Schedule of Pension Amounts LW'!$B$15:$AH$1399,33,FALSE)-VLOOKUP(D1321,'[1]Pension Expense Details'!$D$23:$S$1407,15,FALSE)</f>
        <v>495897</v>
      </c>
      <c r="Q1321" s="98">
        <f t="shared" si="86"/>
        <v>17639050</v>
      </c>
      <c r="R1321" s="98">
        <f>ROUND('[1]68_InOutFlowsCurPrdAndPrior'!$D$32*IF(ISNA(VLOOKUP(D1321,'[1]Proportionate Shares'!$D$23:$I$1359,6,FALSE)),0,VLOOKUP(D1321,'[1]Proportionate Shares'!$D$23:$I$1359,6,FALSE)),0)</f>
        <v>74100</v>
      </c>
      <c r="S1321" s="98">
        <f>ROUND('[1]68_InOutFlowsCurPrdAndPrior'!$D$33*IF(ISNA(VLOOKUP(D1321,'[1]Proportionate Shares'!$D$23:$I$1359,6,FALSE)),0,VLOOKUP(D1321,'[1]Proportionate Shares'!$D$23:$I$1359,6,FALSE)),0)</f>
        <v>5472499</v>
      </c>
      <c r="T1321" s="98">
        <f>ROUND('[1]68_InOutFlowsCurPrdAndPrior'!$D$35*IF(ISNA(VLOOKUP(D1321,'[1]Proportionate Shares'!$D$23:$I$1359,6,FALSE)),0,VLOOKUP(D1321,'[1]Proportionate Shares'!$D$23:$I$1359,6,FALSE)),0)</f>
        <v>1060465</v>
      </c>
      <c r="U1321" s="98">
        <f>VLOOKUP(D1321,'[1]Schedule of Pension Amounts LW'!$B$15:$AS$1399,36,FALSE)</f>
        <v>1565770</v>
      </c>
      <c r="V1321" s="99">
        <f t="shared" si="87"/>
        <v>8172834</v>
      </c>
      <c r="W1321" s="98">
        <f>ROUND('[1]68_InOutFlowsCurPrdAndPrior'!$F$32*IF(ISNA(VLOOKUP(D1321,'[1]Proportionate Shares'!$D$23:$I$1359,6,FALSE)),0,VLOOKUP(D1321,'[1]Proportionate Shares'!$D$23:$I$1359,6,FALSE)),0)</f>
        <v>612456</v>
      </c>
      <c r="X1321" s="98">
        <f>ROUND('[1]68_InOutFlowsCurPrdAndPrior'!$F$33*IF(ISNA(VLOOKUP(D1321,'[1]Proportionate Shares'!$D$23:$I$1359,6,FALSE)),0,VLOOKUP(D1321,'[1]Proportionate Shares'!$D$23:$I$1359,6,FALSE)),0)</f>
        <v>2261496</v>
      </c>
      <c r="Y1321" s="98">
        <f>ROUND('[1]68_InOutFlowsCurPrdAndPrior'!$F$35*IF(ISNA(VLOOKUP(D1321,'[1]Proportionate Shares'!$D$23:$I$1359,6,FALSE)),0,VLOOKUP(D1321,'[1]Proportionate Shares'!$D$23:$I$1359,6,FALSE)),0)</f>
        <v>883349</v>
      </c>
      <c r="Z1321" s="98">
        <f>-VLOOKUP(D1321,'[1]Schedule of Pension Amounts LW'!$B$15:$AS$1399,37,FALSE)</f>
        <v>238</v>
      </c>
      <c r="AA1321" s="99">
        <f t="shared" si="88"/>
        <v>3757539</v>
      </c>
      <c r="AB1321" s="72">
        <f>VLOOKUP(D1321,'[1]Pension Expense Details'!$D$22:$S$1407,16,FALSE)</f>
        <v>1728210</v>
      </c>
      <c r="AC1321" s="72">
        <f t="shared" si="89"/>
        <v>1992324</v>
      </c>
      <c r="AD1321" s="72">
        <f>VLOOKUP(D1321,'[1]Schedule of Pension Amounts LW'!$B$15:$W$1399,22,FALSE)</f>
        <v>3720534</v>
      </c>
    </row>
    <row r="1322" spans="1:30" x14ac:dyDescent="0.3">
      <c r="A1322" s="104"/>
      <c r="B1322" s="33"/>
      <c r="C1322" s="33" t="str">
        <f>VLOOKUP(D1322,'[1]Employer information'!$I$3:$J$1391,2,FALSE)</f>
        <v xml:space="preserve">Public Education                                  </v>
      </c>
      <c r="D1322" s="33" t="str">
        <f>'[1]Schedule of Pension Amounts LW'!B1315</f>
        <v>1292</v>
      </c>
      <c r="E1322" s="33" t="str">
        <f>IF(ISNA(VLOOKUP(D1322,'[1]Proportionate Shares'!$D$23:$G$1400,2,FALSE)),"",VLOOKUP(D1322,'[1]Proportionate Shares'!$D$23:$G$1400,2,FALSE))</f>
        <v>040902</v>
      </c>
      <c r="F1322" s="33" t="str">
        <f>IF(ISNA(VLOOKUP(D1322,'[1]Proportionate Shares'!$D$23:$G$1400,3,FALSE)),"",VLOOKUP(D1322,'[1]Proportionate Shares'!$D$23:$G$1400,3,FALSE))</f>
        <v/>
      </c>
      <c r="G1322" s="34" t="str">
        <f>VLOOKUP(D1322,'[1]Employer information'!$A$3:$B$1390,2,FALSE)</f>
        <v>WHITEFACE ISD</v>
      </c>
      <c r="H1322" s="36">
        <f>IF(ISNA(VLOOKUP(D1322,'[1]Proportionate Shares'!$D$23:$I$1377,6,FALSE)),0,VLOOKUP(D1322,'[1]Proportionate Shares'!$D$23:$I$1377,6,FALSE))</f>
        <v>1.9855601999999999E-5</v>
      </c>
      <c r="I1322" s="105">
        <f>VLOOKUP(D1322,'[1]Schedule of Pension Amounts LW'!$B$15:$E$1399,3,FALSE)</f>
        <v>1155520</v>
      </c>
      <c r="J1322" s="105">
        <f>-IF(ISNA(VLOOKUP(D1322,'[1]Combined Contribution Amounts'!$A$2:$K$1335,5,FALSE)),0,VLOOKUP(D1322,'[1]Combined Contribution Amounts'!$A$2:$K$1335,5,FALSE))</f>
        <v>-69497</v>
      </c>
      <c r="K1322" s="105">
        <f>-IF(ISNA(VLOOKUP(D1322,'[1]Combined Contribution Amounts'!$A$2:$K$1335,7,FALSE)),0,VLOOKUP(D1322,'[1]Combined Contribution Amounts'!$A$2:$K$1335,7,FALSE))+-IF(ISNA(VLOOKUP(D1322,'[1]Combined Contribution Amounts'!$A$2:$K$1335,8,FALSE)),0,VLOOKUP(D1322,'[1]Combined Contribution Amounts'!$A$2:$K$1335,8,FALSE))+-IF(ISNA(VLOOKUP(D1322,'[1]Combined Contribution Amounts'!$A$2:$K$1335,9,FALSE)),0,VLOOKUP(D1322,'[1]Combined Contribution Amounts'!$A$2:$K$1335,9,FALSE))</f>
        <v>0</v>
      </c>
      <c r="L1322" s="105">
        <f>VLOOKUP(D1322,'[1]Pension Expense Details'!$D$23:$S$1407,16,FALSE)</f>
        <v>85874</v>
      </c>
      <c r="M1322" s="105">
        <f>ROUND(('[1]68_InOutFlowsCurPrdAndPriorHist'!$F$28-'[1]68_InOutFlowsCurPrdAndPriorHist'!$F$31)*$H1322,0)-VLOOKUP(D1322,'[1]Pension Expense Details'!$D$23:$S$1407,12,FALSE)</f>
        <v>-16445</v>
      </c>
      <c r="N1322" s="105">
        <f>ROUND(('[1]68_InOutFlowsCurPrdAndPriorHist'!$F$29-'[1]68_InOutFlowsCurPrdAndPriorHist'!$F$32)*$H1322,0)-VLOOKUP(D1322,'[1]Pension Expense Details'!$D$23:$S$1407,13,FALSE)</f>
        <v>-124260</v>
      </c>
      <c r="O1322" s="105">
        <f>ROUND(('[1]68_InOutFlowsCurPrdAndPriorHist'!$F$30-'[1]68_InOutFlowsCurPrdAndPriorHist'!$F$33)*$H1322,0)-VLOOKUP(D1322,'[1]Pension Expense Details'!$D$23:$S$1407,14,FALSE)</f>
        <v>53734</v>
      </c>
      <c r="P1322" s="105">
        <f>ROUND((VLOOKUP(D1322,'[1]Schedule of Pension Amounts LW'!$B$15:$AC$1399,28,FALSE)-VLOOKUP(D1322,'[1]Schedule of Pension Amounts LW'!$B$15:$AC$1399,27,FALSE))*'[1]Schedule of Pension Amounts LW'!AD$4,0)+VLOOKUP(D1322,'[1]Schedule of Pension Amounts LW'!$B$15:$AH$1399,33,FALSE)-VLOOKUP(D1322,'[1]Pension Expense Details'!$D$23:$S$1407,15,FALSE)</f>
        <v>-52770</v>
      </c>
      <c r="Q1322" s="98">
        <f t="shared" si="86"/>
        <v>1032156</v>
      </c>
      <c r="R1322" s="98">
        <f>ROUND('[1]68_InOutFlowsCurPrdAndPrior'!$D$32*IF(ISNA(VLOOKUP(D1322,'[1]Proportionate Shares'!$D$23:$I$1359,6,FALSE)),0,VLOOKUP(D1322,'[1]Proportionate Shares'!$D$23:$I$1359,6,FALSE)),0)</f>
        <v>4336</v>
      </c>
      <c r="S1322" s="98">
        <f>ROUND('[1]68_InOutFlowsCurPrdAndPrior'!$D$33*IF(ISNA(VLOOKUP(D1322,'[1]Proportionate Shares'!$D$23:$I$1359,6,FALSE)),0,VLOOKUP(D1322,'[1]Proportionate Shares'!$D$23:$I$1359,6,FALSE)),0)</f>
        <v>320226</v>
      </c>
      <c r="T1322" s="98">
        <f>ROUND('[1]68_InOutFlowsCurPrdAndPrior'!$D$35*IF(ISNA(VLOOKUP(D1322,'[1]Proportionate Shares'!$D$23:$I$1359,6,FALSE)),0,VLOOKUP(D1322,'[1]Proportionate Shares'!$D$23:$I$1359,6,FALSE)),0)</f>
        <v>62054</v>
      </c>
      <c r="U1322" s="98">
        <f>VLOOKUP(D1322,'[1]Schedule of Pension Amounts LW'!$B$15:$AS$1399,36,FALSE)</f>
        <v>146603</v>
      </c>
      <c r="V1322" s="99">
        <f t="shared" si="87"/>
        <v>533219</v>
      </c>
      <c r="W1322" s="98">
        <f>ROUND('[1]68_InOutFlowsCurPrdAndPrior'!$F$32*IF(ISNA(VLOOKUP(D1322,'[1]Proportionate Shares'!$D$23:$I$1359,6,FALSE)),0,VLOOKUP(D1322,'[1]Proportionate Shares'!$D$23:$I$1359,6,FALSE)),0)</f>
        <v>35838</v>
      </c>
      <c r="X1322" s="98">
        <f>ROUND('[1]68_InOutFlowsCurPrdAndPrior'!$F$33*IF(ISNA(VLOOKUP(D1322,'[1]Proportionate Shares'!$D$23:$I$1359,6,FALSE)),0,VLOOKUP(D1322,'[1]Proportionate Shares'!$D$23:$I$1359,6,FALSE)),0)</f>
        <v>132332</v>
      </c>
      <c r="Y1322" s="98">
        <f>ROUND('[1]68_InOutFlowsCurPrdAndPrior'!$F$35*IF(ISNA(VLOOKUP(D1322,'[1]Proportionate Shares'!$D$23:$I$1359,6,FALSE)),0,VLOOKUP(D1322,'[1]Proportionate Shares'!$D$23:$I$1359,6,FALSE)),0)</f>
        <v>51690</v>
      </c>
      <c r="Z1322" s="98">
        <f>-VLOOKUP(D1322,'[1]Schedule of Pension Amounts LW'!$B$15:$AS$1399,37,FALSE)</f>
        <v>224930</v>
      </c>
      <c r="AA1322" s="99">
        <f t="shared" si="88"/>
        <v>444790</v>
      </c>
      <c r="AB1322" s="72">
        <f>VLOOKUP(D1322,'[1]Pension Expense Details'!$D$22:$S$1407,16,FALSE)</f>
        <v>85874</v>
      </c>
      <c r="AC1322" s="72">
        <f t="shared" si="89"/>
        <v>118426</v>
      </c>
      <c r="AD1322" s="72">
        <f>VLOOKUP(D1322,'[1]Schedule of Pension Amounts LW'!$B$15:$W$1399,22,FALSE)</f>
        <v>204300</v>
      </c>
    </row>
    <row r="1323" spans="1:30" x14ac:dyDescent="0.3">
      <c r="A1323" s="104"/>
      <c r="B1323" s="33"/>
      <c r="C1323" s="33" t="str">
        <f>VLOOKUP(D1323,'[1]Employer information'!$I$3:$J$1391,2,FALSE)</f>
        <v xml:space="preserve">Public Education                                  </v>
      </c>
      <c r="D1323" s="33" t="str">
        <f>'[1]Schedule of Pension Amounts LW'!B1316</f>
        <v>1294</v>
      </c>
      <c r="E1323" s="33" t="str">
        <f>IF(ISNA(VLOOKUP(D1323,'[1]Proportionate Shares'!$D$23:$G$1400,2,FALSE)),"",VLOOKUP(D1323,'[1]Proportionate Shares'!$D$23:$G$1400,2,FALSE))</f>
        <v>212906</v>
      </c>
      <c r="F1323" s="33" t="str">
        <f>IF(ISNA(VLOOKUP(D1323,'[1]Proportionate Shares'!$D$23:$G$1400,3,FALSE)),"",VLOOKUP(D1323,'[1]Proportionate Shares'!$D$23:$G$1400,3,FALSE))</f>
        <v/>
      </c>
      <c r="G1323" s="34" t="str">
        <f>VLOOKUP(D1323,'[1]Employer information'!$A$3:$B$1390,2,FALSE)</f>
        <v>WHITEHOUSE ISD</v>
      </c>
      <c r="H1323" s="36">
        <f>IF(ISNA(VLOOKUP(D1323,'[1]Proportionate Shares'!$D$23:$I$1377,6,FALSE)),0,VLOOKUP(D1323,'[1]Proportionate Shares'!$D$23:$I$1377,6,FALSE))</f>
        <v>2.27513594E-4</v>
      </c>
      <c r="I1323" s="105">
        <f>VLOOKUP(D1323,'[1]Schedule of Pension Amounts LW'!$B$15:$E$1399,3,FALSE)</f>
        <v>12370101</v>
      </c>
      <c r="J1323" s="105">
        <f>-IF(ISNA(VLOOKUP(D1323,'[1]Combined Contribution Amounts'!$A$2:$K$1335,5,FALSE)),0,VLOOKUP(D1323,'[1]Combined Contribution Amounts'!$A$2:$K$1335,5,FALSE))</f>
        <v>-796325</v>
      </c>
      <c r="K1323" s="105">
        <f>-IF(ISNA(VLOOKUP(D1323,'[1]Combined Contribution Amounts'!$A$2:$K$1335,7,FALSE)),0,VLOOKUP(D1323,'[1]Combined Contribution Amounts'!$A$2:$K$1335,7,FALSE))+-IF(ISNA(VLOOKUP(D1323,'[1]Combined Contribution Amounts'!$A$2:$K$1335,8,FALSE)),0,VLOOKUP(D1323,'[1]Combined Contribution Amounts'!$A$2:$K$1335,8,FALSE))+-IF(ISNA(VLOOKUP(D1323,'[1]Combined Contribution Amounts'!$A$2:$K$1335,9,FALSE)),0,VLOOKUP(D1323,'[1]Combined Contribution Amounts'!$A$2:$K$1335,9,FALSE))</f>
        <v>0</v>
      </c>
      <c r="L1323" s="105">
        <f>VLOOKUP(D1323,'[1]Pension Expense Details'!$D$23:$S$1407,16,FALSE)</f>
        <v>1120780</v>
      </c>
      <c r="M1323" s="105">
        <f>ROUND(('[1]68_InOutFlowsCurPrdAndPriorHist'!$F$28-'[1]68_InOutFlowsCurPrdAndPriorHist'!$F$31)*$H1323,0)-VLOOKUP(D1323,'[1]Pension Expense Details'!$D$23:$S$1407,12,FALSE)</f>
        <v>-188435</v>
      </c>
      <c r="N1323" s="105">
        <f>ROUND(('[1]68_InOutFlowsCurPrdAndPriorHist'!$F$29-'[1]68_InOutFlowsCurPrdAndPriorHist'!$F$32)*$H1323,0)-VLOOKUP(D1323,'[1]Pension Expense Details'!$D$23:$S$1407,13,FALSE)</f>
        <v>-1423827</v>
      </c>
      <c r="O1323" s="105">
        <f>ROUND(('[1]68_InOutFlowsCurPrdAndPriorHist'!$F$30-'[1]68_InOutFlowsCurPrdAndPriorHist'!$F$33)*$H1323,0)-VLOOKUP(D1323,'[1]Pension Expense Details'!$D$23:$S$1407,14,FALSE)</f>
        <v>615706</v>
      </c>
      <c r="P1323" s="105">
        <f>ROUND((VLOOKUP(D1323,'[1]Schedule of Pension Amounts LW'!$B$15:$AC$1399,28,FALSE)-VLOOKUP(D1323,'[1]Schedule of Pension Amounts LW'!$B$15:$AC$1399,27,FALSE))*'[1]Schedule of Pension Amounts LW'!AD$4,0)+VLOOKUP(D1323,'[1]Schedule of Pension Amounts LW'!$B$15:$AH$1399,33,FALSE)-VLOOKUP(D1323,'[1]Pension Expense Details'!$D$23:$S$1407,15,FALSE)</f>
        <v>128868</v>
      </c>
      <c r="Q1323" s="98">
        <f t="shared" si="86"/>
        <v>11826868</v>
      </c>
      <c r="R1323" s="98">
        <f>ROUND('[1]68_InOutFlowsCurPrdAndPrior'!$D$32*IF(ISNA(VLOOKUP(D1323,'[1]Proportionate Shares'!$D$23:$I$1359,6,FALSE)),0,VLOOKUP(D1323,'[1]Proportionate Shares'!$D$23:$I$1359,6,FALSE)),0)</f>
        <v>49683</v>
      </c>
      <c r="S1323" s="98">
        <f>ROUND('[1]68_InOutFlowsCurPrdAndPrior'!$D$33*IF(ISNA(VLOOKUP(D1323,'[1]Proportionate Shares'!$D$23:$I$1359,6,FALSE)),0,VLOOKUP(D1323,'[1]Proportionate Shares'!$D$23:$I$1359,6,FALSE)),0)</f>
        <v>3669275</v>
      </c>
      <c r="T1323" s="98">
        <f>ROUND('[1]68_InOutFlowsCurPrdAndPrior'!$D$35*IF(ISNA(VLOOKUP(D1323,'[1]Proportionate Shares'!$D$23:$I$1359,6,FALSE)),0,VLOOKUP(D1323,'[1]Proportionate Shares'!$D$23:$I$1359,6,FALSE)),0)</f>
        <v>711035</v>
      </c>
      <c r="U1323" s="98">
        <f>VLOOKUP(D1323,'[1]Schedule of Pension Amounts LW'!$B$15:$AS$1399,36,FALSE)</f>
        <v>1136896</v>
      </c>
      <c r="V1323" s="99">
        <f t="shared" si="87"/>
        <v>5566889</v>
      </c>
      <c r="W1323" s="98">
        <f>ROUND('[1]68_InOutFlowsCurPrdAndPrior'!$F$32*IF(ISNA(VLOOKUP(D1323,'[1]Proportionate Shares'!$D$23:$I$1359,6,FALSE)),0,VLOOKUP(D1323,'[1]Proportionate Shares'!$D$23:$I$1359,6,FALSE)),0)</f>
        <v>410648</v>
      </c>
      <c r="X1323" s="98">
        <f>ROUND('[1]68_InOutFlowsCurPrdAndPrior'!$F$33*IF(ISNA(VLOOKUP(D1323,'[1]Proportionate Shares'!$D$23:$I$1359,6,FALSE)),0,VLOOKUP(D1323,'[1]Proportionate Shares'!$D$23:$I$1359,6,FALSE)),0)</f>
        <v>1516318</v>
      </c>
      <c r="Y1323" s="98">
        <f>ROUND('[1]68_InOutFlowsCurPrdAndPrior'!$F$35*IF(ISNA(VLOOKUP(D1323,'[1]Proportionate Shares'!$D$23:$I$1359,6,FALSE)),0,VLOOKUP(D1323,'[1]Proportionate Shares'!$D$23:$I$1359,6,FALSE)),0)</f>
        <v>592280</v>
      </c>
      <c r="Z1323" s="98">
        <f>-VLOOKUP(D1323,'[1]Schedule of Pension Amounts LW'!$B$15:$AS$1399,37,FALSE)</f>
        <v>74111</v>
      </c>
      <c r="AA1323" s="99">
        <f t="shared" si="88"/>
        <v>2593357</v>
      </c>
      <c r="AB1323" s="72">
        <f>VLOOKUP(D1323,'[1]Pension Expense Details'!$D$22:$S$1407,16,FALSE)</f>
        <v>1120780</v>
      </c>
      <c r="AC1323" s="72">
        <f t="shared" si="89"/>
        <v>1423960</v>
      </c>
      <c r="AD1323" s="72">
        <f>VLOOKUP(D1323,'[1]Schedule of Pension Amounts LW'!$B$15:$W$1399,22,FALSE)</f>
        <v>2544740</v>
      </c>
    </row>
    <row r="1324" spans="1:30" x14ac:dyDescent="0.3">
      <c r="A1324" s="104"/>
      <c r="B1324" s="33"/>
      <c r="C1324" s="33" t="str">
        <f>VLOOKUP(D1324,'[1]Employer information'!$I$3:$J$1391,2,FALSE)</f>
        <v xml:space="preserve">Public Education                                  </v>
      </c>
      <c r="D1324" s="33" t="str">
        <f>'[1]Schedule of Pension Amounts LW'!B1317</f>
        <v>1295</v>
      </c>
      <c r="E1324" s="33" t="str">
        <f>IF(ISNA(VLOOKUP(D1324,'[1]Proportionate Shares'!$D$23:$G$1400,2,FALSE)),"",VLOOKUP(D1324,'[1]Proportionate Shares'!$D$23:$G$1400,2,FALSE))</f>
        <v>091909</v>
      </c>
      <c r="F1324" s="33" t="str">
        <f>IF(ISNA(VLOOKUP(D1324,'[1]Proportionate Shares'!$D$23:$G$1400,3,FALSE)),"",VLOOKUP(D1324,'[1]Proportionate Shares'!$D$23:$G$1400,3,FALSE))</f>
        <v/>
      </c>
      <c r="G1324" s="34" t="str">
        <f>VLOOKUP(D1324,'[1]Employer information'!$A$3:$B$1390,2,FALSE)</f>
        <v>WHITESBORO ISD</v>
      </c>
      <c r="H1324" s="36">
        <f>IF(ISNA(VLOOKUP(D1324,'[1]Proportionate Shares'!$D$23:$I$1377,6,FALSE)),0,VLOOKUP(D1324,'[1]Proportionate Shares'!$D$23:$I$1377,6,FALSE))</f>
        <v>7.3395758000000005E-5</v>
      </c>
      <c r="I1324" s="105">
        <f>VLOOKUP(D1324,'[1]Schedule of Pension Amounts LW'!$B$15:$E$1399,3,FALSE)</f>
        <v>4028137</v>
      </c>
      <c r="J1324" s="105">
        <f>-IF(ISNA(VLOOKUP(D1324,'[1]Combined Contribution Amounts'!$A$2:$K$1335,5,FALSE)),0,VLOOKUP(D1324,'[1]Combined Contribution Amounts'!$A$2:$K$1335,5,FALSE))</f>
        <v>-256894</v>
      </c>
      <c r="K1324" s="105">
        <f>-IF(ISNA(VLOOKUP(D1324,'[1]Combined Contribution Amounts'!$A$2:$K$1335,7,FALSE)),0,VLOOKUP(D1324,'[1]Combined Contribution Amounts'!$A$2:$K$1335,7,FALSE))+-IF(ISNA(VLOOKUP(D1324,'[1]Combined Contribution Amounts'!$A$2:$K$1335,8,FALSE)),0,VLOOKUP(D1324,'[1]Combined Contribution Amounts'!$A$2:$K$1335,8,FALSE))+-IF(ISNA(VLOOKUP(D1324,'[1]Combined Contribution Amounts'!$A$2:$K$1335,9,FALSE)),0,VLOOKUP(D1324,'[1]Combined Contribution Amounts'!$A$2:$K$1335,9,FALSE))</f>
        <v>0</v>
      </c>
      <c r="L1324" s="105">
        <f>VLOOKUP(D1324,'[1]Pension Expense Details'!$D$23:$S$1407,16,FALSE)</f>
        <v>355662</v>
      </c>
      <c r="M1324" s="105">
        <f>ROUND(('[1]68_InOutFlowsCurPrdAndPriorHist'!$F$28-'[1]68_InOutFlowsCurPrdAndPriorHist'!$F$31)*$H1324,0)-VLOOKUP(D1324,'[1]Pension Expense Details'!$D$23:$S$1407,12,FALSE)</f>
        <v>-60790</v>
      </c>
      <c r="N1324" s="105">
        <f>ROUND(('[1]68_InOutFlowsCurPrdAndPriorHist'!$F$29-'[1]68_InOutFlowsCurPrdAndPriorHist'!$F$32)*$H1324,0)-VLOOKUP(D1324,'[1]Pension Expense Details'!$D$23:$S$1407,13,FALSE)</f>
        <v>-459326</v>
      </c>
      <c r="O1324" s="105">
        <f>ROUND(('[1]68_InOutFlowsCurPrdAndPriorHist'!$F$30-'[1]68_InOutFlowsCurPrdAndPriorHist'!$F$33)*$H1324,0)-VLOOKUP(D1324,'[1]Pension Expense Details'!$D$23:$S$1407,14,FALSE)</f>
        <v>198626</v>
      </c>
      <c r="P1324" s="105">
        <f>ROUND((VLOOKUP(D1324,'[1]Schedule of Pension Amounts LW'!$B$15:$AC$1399,28,FALSE)-VLOOKUP(D1324,'[1]Schedule of Pension Amounts LW'!$B$15:$AC$1399,27,FALSE))*'[1]Schedule of Pension Amounts LW'!AD$4,0)+VLOOKUP(D1324,'[1]Schedule of Pension Amounts LW'!$B$15:$AH$1399,33,FALSE)-VLOOKUP(D1324,'[1]Pension Expense Details'!$D$23:$S$1407,15,FALSE)</f>
        <v>9926</v>
      </c>
      <c r="Q1324" s="98">
        <f t="shared" si="86"/>
        <v>3815341</v>
      </c>
      <c r="R1324" s="98">
        <f>ROUND('[1]68_InOutFlowsCurPrdAndPrior'!$D$32*IF(ISNA(VLOOKUP(D1324,'[1]Proportionate Shares'!$D$23:$I$1359,6,FALSE)),0,VLOOKUP(D1324,'[1]Proportionate Shares'!$D$23:$I$1359,6,FALSE)),0)</f>
        <v>16028</v>
      </c>
      <c r="S1324" s="98">
        <f>ROUND('[1]68_InOutFlowsCurPrdAndPrior'!$D$33*IF(ISNA(VLOOKUP(D1324,'[1]Proportionate Shares'!$D$23:$I$1359,6,FALSE)),0,VLOOKUP(D1324,'[1]Proportionate Shares'!$D$23:$I$1359,6,FALSE)),0)</f>
        <v>1183706</v>
      </c>
      <c r="T1324" s="98">
        <f>ROUND('[1]68_InOutFlowsCurPrdAndPrior'!$D$35*IF(ISNA(VLOOKUP(D1324,'[1]Proportionate Shares'!$D$23:$I$1359,6,FALSE)),0,VLOOKUP(D1324,'[1]Proportionate Shares'!$D$23:$I$1359,6,FALSE)),0)</f>
        <v>229379</v>
      </c>
      <c r="U1324" s="98">
        <f>VLOOKUP(D1324,'[1]Schedule of Pension Amounts LW'!$B$15:$AS$1399,36,FALSE)</f>
        <v>503676</v>
      </c>
      <c r="V1324" s="99">
        <f t="shared" si="87"/>
        <v>1932789</v>
      </c>
      <c r="W1324" s="98">
        <f>ROUND('[1]68_InOutFlowsCurPrdAndPrior'!$F$32*IF(ISNA(VLOOKUP(D1324,'[1]Proportionate Shares'!$D$23:$I$1359,6,FALSE)),0,VLOOKUP(D1324,'[1]Proportionate Shares'!$D$23:$I$1359,6,FALSE)),0)</f>
        <v>132475</v>
      </c>
      <c r="X1324" s="98">
        <f>ROUND('[1]68_InOutFlowsCurPrdAndPrior'!$F$33*IF(ISNA(VLOOKUP(D1324,'[1]Proportionate Shares'!$D$23:$I$1359,6,FALSE)),0,VLOOKUP(D1324,'[1]Proportionate Shares'!$D$23:$I$1359,6,FALSE)),0)</f>
        <v>489163</v>
      </c>
      <c r="Y1324" s="98">
        <f>ROUND('[1]68_InOutFlowsCurPrdAndPrior'!$F$35*IF(ISNA(VLOOKUP(D1324,'[1]Proportionate Shares'!$D$23:$I$1359,6,FALSE)),0,VLOOKUP(D1324,'[1]Proportionate Shares'!$D$23:$I$1359,6,FALSE)),0)</f>
        <v>191069</v>
      </c>
      <c r="Z1324" s="98">
        <f>-VLOOKUP(D1324,'[1]Schedule of Pension Amounts LW'!$B$15:$AS$1399,37,FALSE)</f>
        <v>22177</v>
      </c>
      <c r="AA1324" s="99">
        <f t="shared" si="88"/>
        <v>834884</v>
      </c>
      <c r="AB1324" s="72">
        <f>VLOOKUP(D1324,'[1]Pension Expense Details'!$D$22:$S$1407,16,FALSE)</f>
        <v>355662</v>
      </c>
      <c r="AC1324" s="72">
        <f t="shared" si="89"/>
        <v>514302</v>
      </c>
      <c r="AD1324" s="72">
        <f>VLOOKUP(D1324,'[1]Schedule of Pension Amounts LW'!$B$15:$W$1399,22,FALSE)</f>
        <v>869964</v>
      </c>
    </row>
    <row r="1325" spans="1:30" x14ac:dyDescent="0.3">
      <c r="A1325" s="104"/>
      <c r="B1325" s="33"/>
      <c r="C1325" s="33" t="str">
        <f>VLOOKUP(D1325,'[1]Employer information'!$I$3:$J$1391,2,FALSE)</f>
        <v xml:space="preserve">Public Education                                  </v>
      </c>
      <c r="D1325" s="33" t="str">
        <f>'[1]Schedule of Pension Amounts LW'!B1318</f>
        <v>1296</v>
      </c>
      <c r="E1325" s="33" t="str">
        <f>IF(ISNA(VLOOKUP(D1325,'[1]Proportionate Shares'!$D$23:$G$1400,2,FALSE)),"",VLOOKUP(D1325,'[1]Proportionate Shares'!$D$23:$G$1400,2,FALSE))</f>
        <v>091910</v>
      </c>
      <c r="F1325" s="33" t="str">
        <f>IF(ISNA(VLOOKUP(D1325,'[1]Proportionate Shares'!$D$23:$G$1400,3,FALSE)),"",VLOOKUP(D1325,'[1]Proportionate Shares'!$D$23:$G$1400,3,FALSE))</f>
        <v/>
      </c>
      <c r="G1325" s="34" t="str">
        <f>VLOOKUP(D1325,'[1]Employer information'!$A$3:$B$1390,2,FALSE)</f>
        <v>WHITEWRIGHT ISD</v>
      </c>
      <c r="H1325" s="36">
        <f>IF(ISNA(VLOOKUP(D1325,'[1]Proportionate Shares'!$D$23:$I$1377,6,FALSE)),0,VLOOKUP(D1325,'[1]Proportionate Shares'!$D$23:$I$1377,6,FALSE))</f>
        <v>4.2029695999999997E-5</v>
      </c>
      <c r="I1325" s="105">
        <f>VLOOKUP(D1325,'[1]Schedule of Pension Amounts LW'!$B$15:$E$1399,3,FALSE)</f>
        <v>2141114</v>
      </c>
      <c r="J1325" s="105">
        <f>-IF(ISNA(VLOOKUP(D1325,'[1]Combined Contribution Amounts'!$A$2:$K$1335,5,FALSE)),0,VLOOKUP(D1325,'[1]Combined Contribution Amounts'!$A$2:$K$1335,5,FALSE))</f>
        <v>-147109</v>
      </c>
      <c r="K1325" s="105">
        <f>-IF(ISNA(VLOOKUP(D1325,'[1]Combined Contribution Amounts'!$A$2:$K$1335,7,FALSE)),0,VLOOKUP(D1325,'[1]Combined Contribution Amounts'!$A$2:$K$1335,7,FALSE))+-IF(ISNA(VLOOKUP(D1325,'[1]Combined Contribution Amounts'!$A$2:$K$1335,8,FALSE)),0,VLOOKUP(D1325,'[1]Combined Contribution Amounts'!$A$2:$K$1335,8,FALSE))+-IF(ISNA(VLOOKUP(D1325,'[1]Combined Contribution Amounts'!$A$2:$K$1335,9,FALSE)),0,VLOOKUP(D1325,'[1]Combined Contribution Amounts'!$A$2:$K$1335,9,FALSE))</f>
        <v>0</v>
      </c>
      <c r="L1325" s="105">
        <f>VLOOKUP(D1325,'[1]Pension Expense Details'!$D$23:$S$1407,16,FALSE)</f>
        <v>229691</v>
      </c>
      <c r="M1325" s="105">
        <f>ROUND(('[1]68_InOutFlowsCurPrdAndPriorHist'!$F$28-'[1]68_InOutFlowsCurPrdAndPriorHist'!$F$31)*$H1325,0)-VLOOKUP(D1325,'[1]Pension Expense Details'!$D$23:$S$1407,12,FALSE)</f>
        <v>-34810</v>
      </c>
      <c r="N1325" s="105">
        <f>ROUND(('[1]68_InOutFlowsCurPrdAndPriorHist'!$F$29-'[1]68_InOutFlowsCurPrdAndPriorHist'!$F$32)*$H1325,0)-VLOOKUP(D1325,'[1]Pension Expense Details'!$D$23:$S$1407,13,FALSE)</f>
        <v>-263030</v>
      </c>
      <c r="O1325" s="105">
        <f>ROUND(('[1]68_InOutFlowsCurPrdAndPriorHist'!$F$30-'[1]68_InOutFlowsCurPrdAndPriorHist'!$F$33)*$H1325,0)-VLOOKUP(D1325,'[1]Pension Expense Details'!$D$23:$S$1407,14,FALSE)</f>
        <v>113742</v>
      </c>
      <c r="P1325" s="105">
        <f>ROUND((VLOOKUP(D1325,'[1]Schedule of Pension Amounts LW'!$B$15:$AC$1399,28,FALSE)-VLOOKUP(D1325,'[1]Schedule of Pension Amounts LW'!$B$15:$AC$1399,27,FALSE))*'[1]Schedule of Pension Amounts LW'!AD$4,0)+VLOOKUP(D1325,'[1]Schedule of Pension Amounts LW'!$B$15:$AH$1399,33,FALSE)-VLOOKUP(D1325,'[1]Pension Expense Details'!$D$23:$S$1407,15,FALSE)</f>
        <v>145237</v>
      </c>
      <c r="Q1325" s="98">
        <f t="shared" si="86"/>
        <v>2184835</v>
      </c>
      <c r="R1325" s="98">
        <f>ROUND('[1]68_InOutFlowsCurPrdAndPrior'!$D$32*IF(ISNA(VLOOKUP(D1325,'[1]Proportionate Shares'!$D$23:$I$1359,6,FALSE)),0,VLOOKUP(D1325,'[1]Proportionate Shares'!$D$23:$I$1359,6,FALSE)),0)</f>
        <v>9178</v>
      </c>
      <c r="S1325" s="98">
        <f>ROUND('[1]68_InOutFlowsCurPrdAndPrior'!$D$33*IF(ISNA(VLOOKUP(D1325,'[1]Proportionate Shares'!$D$23:$I$1359,6,FALSE)),0,VLOOKUP(D1325,'[1]Proportionate Shares'!$D$23:$I$1359,6,FALSE)),0)</f>
        <v>677843</v>
      </c>
      <c r="T1325" s="98">
        <f>ROUND('[1]68_InOutFlowsCurPrdAndPrior'!$D$35*IF(ISNA(VLOOKUP(D1325,'[1]Proportionate Shares'!$D$23:$I$1359,6,FALSE)),0,VLOOKUP(D1325,'[1]Proportionate Shares'!$D$23:$I$1359,6,FALSE)),0)</f>
        <v>131353</v>
      </c>
      <c r="U1325" s="98">
        <f>VLOOKUP(D1325,'[1]Schedule of Pension Amounts LW'!$B$15:$AS$1399,36,FALSE)</f>
        <v>299731</v>
      </c>
      <c r="V1325" s="99">
        <f t="shared" si="87"/>
        <v>1118105</v>
      </c>
      <c r="W1325" s="98">
        <f>ROUND('[1]68_InOutFlowsCurPrdAndPrior'!$F$32*IF(ISNA(VLOOKUP(D1325,'[1]Proportionate Shares'!$D$23:$I$1359,6,FALSE)),0,VLOOKUP(D1325,'[1]Proportionate Shares'!$D$23:$I$1359,6,FALSE)),0)</f>
        <v>75861</v>
      </c>
      <c r="X1325" s="98">
        <f>ROUND('[1]68_InOutFlowsCurPrdAndPrior'!$F$33*IF(ISNA(VLOOKUP(D1325,'[1]Proportionate Shares'!$D$23:$I$1359,6,FALSE)),0,VLOOKUP(D1325,'[1]Proportionate Shares'!$D$23:$I$1359,6,FALSE)),0)</f>
        <v>280117</v>
      </c>
      <c r="Y1325" s="98">
        <f>ROUND('[1]68_InOutFlowsCurPrdAndPrior'!$F$35*IF(ISNA(VLOOKUP(D1325,'[1]Proportionate Shares'!$D$23:$I$1359,6,FALSE)),0,VLOOKUP(D1325,'[1]Proportionate Shares'!$D$23:$I$1359,6,FALSE)),0)</f>
        <v>109415</v>
      </c>
      <c r="Z1325" s="98">
        <f>-VLOOKUP(D1325,'[1]Schedule of Pension Amounts LW'!$B$15:$AS$1399,37,FALSE)</f>
        <v>14773</v>
      </c>
      <c r="AA1325" s="99">
        <f t="shared" si="88"/>
        <v>480166</v>
      </c>
      <c r="AB1325" s="72">
        <f>VLOOKUP(D1325,'[1]Pension Expense Details'!$D$22:$S$1407,16,FALSE)</f>
        <v>229691</v>
      </c>
      <c r="AC1325" s="72">
        <f t="shared" si="89"/>
        <v>257453</v>
      </c>
      <c r="AD1325" s="72">
        <f>VLOOKUP(D1325,'[1]Schedule of Pension Amounts LW'!$B$15:$W$1399,22,FALSE)</f>
        <v>487144</v>
      </c>
    </row>
    <row r="1326" spans="1:30" x14ac:dyDescent="0.3">
      <c r="A1326" s="104"/>
      <c r="B1326" s="33"/>
      <c r="C1326" s="33" t="str">
        <f>VLOOKUP(D1326,'[1]Employer information'!$I$3:$J$1391,2,FALSE)</f>
        <v xml:space="preserve">Public Education                                  </v>
      </c>
      <c r="D1326" s="33" t="str">
        <f>'[1]Schedule of Pension Amounts LW'!B1319</f>
        <v>1297</v>
      </c>
      <c r="E1326" s="33" t="str">
        <f>IF(ISNA(VLOOKUP(D1326,'[1]Proportionate Shares'!$D$23:$G$1400,2,FALSE)),"",VLOOKUP(D1326,'[1]Proportionate Shares'!$D$23:$G$1400,2,FALSE))</f>
        <v>110908</v>
      </c>
      <c r="F1326" s="33" t="str">
        <f>IF(ISNA(VLOOKUP(D1326,'[1]Proportionate Shares'!$D$23:$G$1400,3,FALSE)),"",VLOOKUP(D1326,'[1]Proportionate Shares'!$D$23:$G$1400,3,FALSE))</f>
        <v/>
      </c>
      <c r="G1326" s="34" t="str">
        <f>VLOOKUP(D1326,'[1]Employer information'!$A$3:$B$1390,2,FALSE)</f>
        <v>WHITHARRAL ISD</v>
      </c>
      <c r="H1326" s="36">
        <f>IF(ISNA(VLOOKUP(D1326,'[1]Proportionate Shares'!$D$23:$I$1377,6,FALSE)),0,VLOOKUP(D1326,'[1]Proportionate Shares'!$D$23:$I$1377,6,FALSE))</f>
        <v>8.8216959999999996E-6</v>
      </c>
      <c r="I1326" s="105">
        <f>VLOOKUP(D1326,'[1]Schedule of Pension Amounts LW'!$B$15:$E$1399,3,FALSE)</f>
        <v>494537</v>
      </c>
      <c r="J1326" s="105">
        <f>-IF(ISNA(VLOOKUP(D1326,'[1]Combined Contribution Amounts'!$A$2:$K$1335,5,FALSE)),0,VLOOKUP(D1326,'[1]Combined Contribution Amounts'!$A$2:$K$1335,5,FALSE))</f>
        <v>-30877</v>
      </c>
      <c r="K1326" s="105">
        <f>-IF(ISNA(VLOOKUP(D1326,'[1]Combined Contribution Amounts'!$A$2:$K$1335,7,FALSE)),0,VLOOKUP(D1326,'[1]Combined Contribution Amounts'!$A$2:$K$1335,7,FALSE))+-IF(ISNA(VLOOKUP(D1326,'[1]Combined Contribution Amounts'!$A$2:$K$1335,8,FALSE)),0,VLOOKUP(D1326,'[1]Combined Contribution Amounts'!$A$2:$K$1335,8,FALSE))+-IF(ISNA(VLOOKUP(D1326,'[1]Combined Contribution Amounts'!$A$2:$K$1335,9,FALSE)),0,VLOOKUP(D1326,'[1]Combined Contribution Amounts'!$A$2:$K$1335,9,FALSE))</f>
        <v>0</v>
      </c>
      <c r="L1326" s="105">
        <f>VLOOKUP(D1326,'[1]Pension Expense Details'!$D$23:$S$1407,16,FALSE)</f>
        <v>41115</v>
      </c>
      <c r="M1326" s="105">
        <f>ROUND(('[1]68_InOutFlowsCurPrdAndPriorHist'!$F$28-'[1]68_InOutFlowsCurPrdAndPriorHist'!$F$31)*$H1326,0)-VLOOKUP(D1326,'[1]Pension Expense Details'!$D$23:$S$1407,12,FALSE)</f>
        <v>-7306</v>
      </c>
      <c r="N1326" s="105">
        <f>ROUND(('[1]68_InOutFlowsCurPrdAndPriorHist'!$F$29-'[1]68_InOutFlowsCurPrdAndPriorHist'!$F$32)*$H1326,0)-VLOOKUP(D1326,'[1]Pension Expense Details'!$D$23:$S$1407,13,FALSE)</f>
        <v>-55208</v>
      </c>
      <c r="O1326" s="105">
        <f>ROUND(('[1]68_InOutFlowsCurPrdAndPriorHist'!$F$30-'[1]68_InOutFlowsCurPrdAndPriorHist'!$F$33)*$H1326,0)-VLOOKUP(D1326,'[1]Pension Expense Details'!$D$23:$S$1407,14,FALSE)</f>
        <v>23874</v>
      </c>
      <c r="P1326" s="105">
        <f>ROUND((VLOOKUP(D1326,'[1]Schedule of Pension Amounts LW'!$B$15:$AC$1399,28,FALSE)-VLOOKUP(D1326,'[1]Schedule of Pension Amounts LW'!$B$15:$AC$1399,27,FALSE))*'[1]Schedule of Pension Amounts LW'!AD$4,0)+VLOOKUP(D1326,'[1]Schedule of Pension Amounts LW'!$B$15:$AH$1399,33,FALSE)-VLOOKUP(D1326,'[1]Pension Expense Details'!$D$23:$S$1407,15,FALSE)</f>
        <v>-7556</v>
      </c>
      <c r="Q1326" s="98">
        <f t="shared" si="86"/>
        <v>458579</v>
      </c>
      <c r="R1326" s="98">
        <f>ROUND('[1]68_InOutFlowsCurPrdAndPrior'!$D$32*IF(ISNA(VLOOKUP(D1326,'[1]Proportionate Shares'!$D$23:$I$1359,6,FALSE)),0,VLOOKUP(D1326,'[1]Proportionate Shares'!$D$23:$I$1359,6,FALSE)),0)</f>
        <v>1926</v>
      </c>
      <c r="S1326" s="98">
        <f>ROUND('[1]68_InOutFlowsCurPrdAndPrior'!$D$33*IF(ISNA(VLOOKUP(D1326,'[1]Proportionate Shares'!$D$23:$I$1359,6,FALSE)),0,VLOOKUP(D1326,'[1]Proportionate Shares'!$D$23:$I$1359,6,FALSE)),0)</f>
        <v>142274</v>
      </c>
      <c r="T1326" s="98">
        <f>ROUND('[1]68_InOutFlowsCurPrdAndPrior'!$D$35*IF(ISNA(VLOOKUP(D1326,'[1]Proportionate Shares'!$D$23:$I$1359,6,FALSE)),0,VLOOKUP(D1326,'[1]Proportionate Shares'!$D$23:$I$1359,6,FALSE)),0)</f>
        <v>27570</v>
      </c>
      <c r="U1326" s="98">
        <f>VLOOKUP(D1326,'[1]Schedule of Pension Amounts LW'!$B$15:$AS$1399,36,FALSE)</f>
        <v>34773</v>
      </c>
      <c r="V1326" s="99">
        <f t="shared" si="87"/>
        <v>206543</v>
      </c>
      <c r="W1326" s="98">
        <f>ROUND('[1]68_InOutFlowsCurPrdAndPrior'!$F$32*IF(ISNA(VLOOKUP(D1326,'[1]Proportionate Shares'!$D$23:$I$1359,6,FALSE)),0,VLOOKUP(D1326,'[1]Proportionate Shares'!$D$23:$I$1359,6,FALSE)),0)</f>
        <v>15923</v>
      </c>
      <c r="X1326" s="98">
        <f>ROUND('[1]68_InOutFlowsCurPrdAndPrior'!$F$33*IF(ISNA(VLOOKUP(D1326,'[1]Proportionate Shares'!$D$23:$I$1359,6,FALSE)),0,VLOOKUP(D1326,'[1]Proportionate Shares'!$D$23:$I$1359,6,FALSE)),0)</f>
        <v>58794</v>
      </c>
      <c r="Y1326" s="98">
        <f>ROUND('[1]68_InOutFlowsCurPrdAndPrior'!$F$35*IF(ISNA(VLOOKUP(D1326,'[1]Proportionate Shares'!$D$23:$I$1359,6,FALSE)),0,VLOOKUP(D1326,'[1]Proportionate Shares'!$D$23:$I$1359,6,FALSE)),0)</f>
        <v>22965</v>
      </c>
      <c r="Z1326" s="98">
        <f>-VLOOKUP(D1326,'[1]Schedule of Pension Amounts LW'!$B$15:$AS$1399,37,FALSE)</f>
        <v>17453</v>
      </c>
      <c r="AA1326" s="99">
        <f t="shared" si="88"/>
        <v>115135</v>
      </c>
      <c r="AB1326" s="72">
        <f>VLOOKUP(D1326,'[1]Pension Expense Details'!$D$22:$S$1407,16,FALSE)</f>
        <v>41115</v>
      </c>
      <c r="AC1326" s="72">
        <f t="shared" si="89"/>
        <v>53375</v>
      </c>
      <c r="AD1326" s="72">
        <f>VLOOKUP(D1326,'[1]Schedule of Pension Amounts LW'!$B$15:$W$1399,22,FALSE)</f>
        <v>94490</v>
      </c>
    </row>
    <row r="1327" spans="1:30" s="109" customFormat="1" x14ac:dyDescent="0.3">
      <c r="A1327" s="104"/>
      <c r="B1327" s="33"/>
      <c r="C1327" s="33" t="str">
        <f>VLOOKUP(D1327,'[1]Employer information'!$I$3:$J$1391,2,FALSE)</f>
        <v xml:space="preserve">Public Education                                  </v>
      </c>
      <c r="D1327" s="33" t="str">
        <f>'[1]Schedule of Pension Amounts LW'!B1320</f>
        <v>1298</v>
      </c>
      <c r="E1327" s="33" t="str">
        <f>IF(ISNA(VLOOKUP(D1327,'[1]Proportionate Shares'!$D$23:$G$1400,2,FALSE)),"",VLOOKUP(D1327,'[1]Proportionate Shares'!$D$23:$G$1400,2,FALSE))</f>
        <v>109911</v>
      </c>
      <c r="F1327" s="33" t="str">
        <f>IF(ISNA(VLOOKUP(D1327,'[1]Proportionate Shares'!$D$23:$G$1400,3,FALSE)),"",VLOOKUP(D1327,'[1]Proportionate Shares'!$D$23:$G$1400,3,FALSE))</f>
        <v/>
      </c>
      <c r="G1327" s="34" t="str">
        <f>VLOOKUP(D1327,'[1]Employer information'!$A$3:$B$1390,2,FALSE)</f>
        <v>WHITNEY ISD</v>
      </c>
      <c r="H1327" s="36">
        <f>IF(ISNA(VLOOKUP(D1327,'[1]Proportionate Shares'!$D$23:$I$1377,6,FALSE)),0,VLOOKUP(D1327,'[1]Proportionate Shares'!$D$23:$I$1377,6,FALSE))</f>
        <v>7.6149948999999995E-5</v>
      </c>
      <c r="I1327" s="105">
        <f>VLOOKUP(D1327,'[1]Schedule of Pension Amounts LW'!$B$15:$E$1399,3,FALSE)</f>
        <v>3768622</v>
      </c>
      <c r="J1327" s="105">
        <f>-IF(ISNA(VLOOKUP(D1327,'[1]Combined Contribution Amounts'!$A$2:$K$1335,5,FALSE)),0,VLOOKUP(D1327,'[1]Combined Contribution Amounts'!$A$2:$K$1335,5,FALSE))</f>
        <v>-266534</v>
      </c>
      <c r="K1327" s="105">
        <f>-IF(ISNA(VLOOKUP(D1327,'[1]Combined Contribution Amounts'!$A$2:$K$1335,7,FALSE)),0,VLOOKUP(D1327,'[1]Combined Contribution Amounts'!$A$2:$K$1335,7,FALSE))+-IF(ISNA(VLOOKUP(D1327,'[1]Combined Contribution Amounts'!$A$2:$K$1335,8,FALSE)),0,VLOOKUP(D1327,'[1]Combined Contribution Amounts'!$A$2:$K$1335,8,FALSE))+-IF(ISNA(VLOOKUP(D1327,'[1]Combined Contribution Amounts'!$A$2:$K$1335,9,FALSE)),0,VLOOKUP(D1327,'[1]Combined Contribution Amounts'!$A$2:$K$1335,9,FALSE))</f>
        <v>0</v>
      </c>
      <c r="L1327" s="105">
        <f>VLOOKUP(D1327,'[1]Pension Expense Details'!$D$23:$S$1407,16,FALSE)</f>
        <v>433554</v>
      </c>
      <c r="M1327" s="105">
        <f>ROUND(('[1]68_InOutFlowsCurPrdAndPriorHist'!$F$28-'[1]68_InOutFlowsCurPrdAndPriorHist'!$F$31)*$H1327,0)-VLOOKUP(D1327,'[1]Pension Expense Details'!$D$23:$S$1407,12,FALSE)</f>
        <v>-63070</v>
      </c>
      <c r="N1327" s="105">
        <f>ROUND(('[1]68_InOutFlowsCurPrdAndPriorHist'!$F$29-'[1]68_InOutFlowsCurPrdAndPriorHist'!$F$32)*$H1327,0)-VLOOKUP(D1327,'[1]Pension Expense Details'!$D$23:$S$1407,13,FALSE)</f>
        <v>-476562</v>
      </c>
      <c r="O1327" s="105">
        <f>ROUND(('[1]68_InOutFlowsCurPrdAndPriorHist'!$F$30-'[1]68_InOutFlowsCurPrdAndPriorHist'!$F$33)*$H1327,0)-VLOOKUP(D1327,'[1]Pension Expense Details'!$D$23:$S$1407,14,FALSE)</f>
        <v>206080</v>
      </c>
      <c r="P1327" s="105">
        <f>ROUND((VLOOKUP(D1327,'[1]Schedule of Pension Amounts LW'!$B$15:$AC$1399,28,FALSE)-VLOOKUP(D1327,'[1]Schedule of Pension Amounts LW'!$B$15:$AC$1399,27,FALSE))*'[1]Schedule of Pension Amounts LW'!AD$4,0)+VLOOKUP(D1327,'[1]Schedule of Pension Amounts LW'!$B$15:$AH$1399,33,FALSE)-VLOOKUP(D1327,'[1]Pension Expense Details'!$D$23:$S$1407,15,FALSE)</f>
        <v>356422</v>
      </c>
      <c r="Q1327" s="98">
        <f t="shared" si="86"/>
        <v>3958512</v>
      </c>
      <c r="R1327" s="98">
        <f>ROUND('[1]68_InOutFlowsCurPrdAndPrior'!$D$32*IF(ISNA(VLOOKUP(D1327,'[1]Proportionate Shares'!$D$23:$I$1359,6,FALSE)),0,VLOOKUP(D1327,'[1]Proportionate Shares'!$D$23:$I$1359,6,FALSE)),0)</f>
        <v>16629</v>
      </c>
      <c r="S1327" s="98">
        <f>ROUND('[1]68_InOutFlowsCurPrdAndPrior'!$D$33*IF(ISNA(VLOOKUP(D1327,'[1]Proportionate Shares'!$D$23:$I$1359,6,FALSE)),0,VLOOKUP(D1327,'[1]Proportionate Shares'!$D$23:$I$1359,6,FALSE)),0)</f>
        <v>1228125</v>
      </c>
      <c r="T1327" s="98">
        <f>ROUND('[1]68_InOutFlowsCurPrdAndPrior'!$D$35*IF(ISNA(VLOOKUP(D1327,'[1]Proportionate Shares'!$D$23:$I$1359,6,FALSE)),0,VLOOKUP(D1327,'[1]Proportionate Shares'!$D$23:$I$1359,6,FALSE)),0)</f>
        <v>237987</v>
      </c>
      <c r="U1327" s="98">
        <f>VLOOKUP(D1327,'[1]Schedule of Pension Amounts LW'!$B$15:$AS$1399,36,FALSE)</f>
        <v>372151</v>
      </c>
      <c r="V1327" s="99">
        <f t="shared" si="87"/>
        <v>1854892</v>
      </c>
      <c r="W1327" s="98">
        <f>ROUND('[1]68_InOutFlowsCurPrdAndPrior'!$F$32*IF(ISNA(VLOOKUP(D1327,'[1]Proportionate Shares'!$D$23:$I$1359,6,FALSE)),0,VLOOKUP(D1327,'[1]Proportionate Shares'!$D$23:$I$1359,6,FALSE)),0)</f>
        <v>137446</v>
      </c>
      <c r="X1327" s="98">
        <f>ROUND('[1]68_InOutFlowsCurPrdAndPrior'!$F$33*IF(ISNA(VLOOKUP(D1327,'[1]Proportionate Shares'!$D$23:$I$1359,6,FALSE)),0,VLOOKUP(D1327,'[1]Proportionate Shares'!$D$23:$I$1359,6,FALSE)),0)</f>
        <v>507519</v>
      </c>
      <c r="Y1327" s="98">
        <f>ROUND('[1]68_InOutFlowsCurPrdAndPrior'!$F$35*IF(ISNA(VLOOKUP(D1327,'[1]Proportionate Shares'!$D$23:$I$1359,6,FALSE)),0,VLOOKUP(D1327,'[1]Proportionate Shares'!$D$23:$I$1359,6,FALSE)),0)</f>
        <v>198239</v>
      </c>
      <c r="Z1327" s="98">
        <f>-VLOOKUP(D1327,'[1]Schedule of Pension Amounts LW'!$B$15:$AS$1399,37,FALSE)</f>
        <v>94816</v>
      </c>
      <c r="AA1327" s="99">
        <f t="shared" si="88"/>
        <v>938020</v>
      </c>
      <c r="AB1327" s="98">
        <f>VLOOKUP(D1327,'[1]Pension Expense Details'!$D$22:$S$1407,16,FALSE)</f>
        <v>433554</v>
      </c>
      <c r="AC1327" s="98">
        <f t="shared" si="89"/>
        <v>355954</v>
      </c>
      <c r="AD1327" s="98">
        <f>VLOOKUP(D1327,'[1]Schedule of Pension Amounts LW'!$B$15:$W$1399,22,FALSE)</f>
        <v>789508</v>
      </c>
    </row>
    <row r="1328" spans="1:30" x14ac:dyDescent="0.3">
      <c r="A1328" s="104"/>
      <c r="B1328" s="33"/>
      <c r="C1328" s="33" t="str">
        <f>VLOOKUP(D1328,'[1]Employer information'!$I$3:$J$1391,2,FALSE)</f>
        <v xml:space="preserve">Public Education                                  </v>
      </c>
      <c r="D1328" s="33" t="str">
        <f>'[1]Schedule of Pension Amounts LW'!B1321</f>
        <v>1299</v>
      </c>
      <c r="E1328" s="33" t="str">
        <f>IF(ISNA(VLOOKUP(D1328,'[1]Proportionate Shares'!$D$23:$G$1400,2,FALSE)),"",VLOOKUP(D1328,'[1]Proportionate Shares'!$D$23:$G$1400,2,FALSE))</f>
        <v>243905</v>
      </c>
      <c r="F1328" s="33" t="str">
        <f>IF(ISNA(VLOOKUP(D1328,'[1]Proportionate Shares'!$D$23:$G$1400,3,FALSE)),"",VLOOKUP(D1328,'[1]Proportionate Shares'!$D$23:$G$1400,3,FALSE))</f>
        <v/>
      </c>
      <c r="G1328" s="34" t="str">
        <f>VLOOKUP(D1328,'[1]Employer information'!$A$3:$B$1390,2,FALSE)</f>
        <v>WICHITA FALLS ISD</v>
      </c>
      <c r="H1328" s="36">
        <f>IF(ISNA(VLOOKUP(D1328,'[1]Proportionate Shares'!$D$23:$I$1377,6,FALSE)),0,VLOOKUP(D1328,'[1]Proportionate Shares'!$D$23:$I$1377,6,FALSE))</f>
        <v>6.4631431599999998E-4</v>
      </c>
      <c r="I1328" s="105">
        <f>VLOOKUP(D1328,'[1]Schedule of Pension Amounts LW'!$B$15:$E$1399,3,FALSE)</f>
        <v>42369006</v>
      </c>
      <c r="J1328" s="105">
        <f>-IF(ISNA(VLOOKUP(D1328,'[1]Combined Contribution Amounts'!$A$2:$K$1335,5,FALSE)),0,VLOOKUP(D1328,'[1]Combined Contribution Amounts'!$A$2:$K$1335,5,FALSE))</f>
        <v>-2262178</v>
      </c>
      <c r="K1328" s="105">
        <f>-IF(ISNA(VLOOKUP(D1328,'[1]Combined Contribution Amounts'!$A$2:$K$1335,7,FALSE)),0,VLOOKUP(D1328,'[1]Combined Contribution Amounts'!$A$2:$K$1335,7,FALSE))+-IF(ISNA(VLOOKUP(D1328,'[1]Combined Contribution Amounts'!$A$2:$K$1335,8,FALSE)),0,VLOOKUP(D1328,'[1]Combined Contribution Amounts'!$A$2:$K$1335,8,FALSE))+-IF(ISNA(VLOOKUP(D1328,'[1]Combined Contribution Amounts'!$A$2:$K$1335,9,FALSE)),0,VLOOKUP(D1328,'[1]Combined Contribution Amounts'!$A$2:$K$1335,9,FALSE))</f>
        <v>0</v>
      </c>
      <c r="L1328" s="105">
        <f>VLOOKUP(D1328,'[1]Pension Expense Details'!$D$23:$S$1407,16,FALSE)</f>
        <v>2047753</v>
      </c>
      <c r="M1328" s="105">
        <f>ROUND(('[1]68_InOutFlowsCurPrdAndPriorHist'!$F$28-'[1]68_InOutFlowsCurPrdAndPriorHist'!$F$31)*$H1328,0)-VLOOKUP(D1328,'[1]Pension Expense Details'!$D$23:$S$1407,12,FALSE)</f>
        <v>-535302</v>
      </c>
      <c r="N1328" s="105">
        <f>ROUND(('[1]68_InOutFlowsCurPrdAndPriorHist'!$F$29-'[1]68_InOutFlowsCurPrdAndPriorHist'!$F$32)*$H1328,0)-VLOOKUP(D1328,'[1]Pension Expense Details'!$D$23:$S$1407,13,FALSE)</f>
        <v>-4044767</v>
      </c>
      <c r="O1328" s="105">
        <f>ROUND(('[1]68_InOutFlowsCurPrdAndPriorHist'!$F$30-'[1]68_InOutFlowsCurPrdAndPriorHist'!$F$33)*$H1328,0)-VLOOKUP(D1328,'[1]Pension Expense Details'!$D$23:$S$1407,14,FALSE)</f>
        <v>1749082</v>
      </c>
      <c r="P1328" s="105">
        <f>ROUND((VLOOKUP(D1328,'[1]Schedule of Pension Amounts LW'!$B$15:$AC$1399,28,FALSE)-VLOOKUP(D1328,'[1]Schedule of Pension Amounts LW'!$B$15:$AC$1399,27,FALSE))*'[1]Schedule of Pension Amounts LW'!AD$4,0)+VLOOKUP(D1328,'[1]Schedule of Pension Amounts LW'!$B$15:$AH$1399,33,FALSE)-VLOOKUP(D1328,'[1]Pension Expense Details'!$D$23:$S$1407,15,FALSE)</f>
        <v>-5726155</v>
      </c>
      <c r="Q1328" s="98">
        <f t="shared" si="86"/>
        <v>33597439</v>
      </c>
      <c r="R1328" s="98">
        <f>ROUND('[1]68_InOutFlowsCurPrdAndPrior'!$D$32*IF(ISNA(VLOOKUP(D1328,'[1]Proportionate Shares'!$D$23:$I$1359,6,FALSE)),0,VLOOKUP(D1328,'[1]Proportionate Shares'!$D$23:$I$1359,6,FALSE)),0)</f>
        <v>141139</v>
      </c>
      <c r="S1328" s="98">
        <f>ROUND('[1]68_InOutFlowsCurPrdAndPrior'!$D$33*IF(ISNA(VLOOKUP(D1328,'[1]Proportionate Shares'!$D$23:$I$1359,6,FALSE)),0,VLOOKUP(D1328,'[1]Proportionate Shares'!$D$23:$I$1359,6,FALSE)),0)</f>
        <v>10423575</v>
      </c>
      <c r="T1328" s="98">
        <f>ROUND('[1]68_InOutFlowsCurPrdAndPrior'!$D$35*IF(ISNA(VLOOKUP(D1328,'[1]Proportionate Shares'!$D$23:$I$1359,6,FALSE)),0,VLOOKUP(D1328,'[1]Proportionate Shares'!$D$23:$I$1359,6,FALSE)),0)</f>
        <v>2019888</v>
      </c>
      <c r="U1328" s="98">
        <f>VLOOKUP(D1328,'[1]Schedule of Pension Amounts LW'!$B$15:$AS$1399,36,FALSE)</f>
        <v>3296739</v>
      </c>
      <c r="V1328" s="99">
        <f t="shared" si="87"/>
        <v>15881341</v>
      </c>
      <c r="W1328" s="98">
        <f>ROUND('[1]68_InOutFlowsCurPrdAndPrior'!$F$32*IF(ISNA(VLOOKUP(D1328,'[1]Proportionate Shares'!$D$23:$I$1359,6,FALSE)),0,VLOOKUP(D1328,'[1]Proportionate Shares'!$D$23:$I$1359,6,FALSE)),0)</f>
        <v>1166556</v>
      </c>
      <c r="X1328" s="98">
        <f>ROUND('[1]68_InOutFlowsCurPrdAndPrior'!$F$33*IF(ISNA(VLOOKUP(D1328,'[1]Proportionate Shares'!$D$23:$I$1359,6,FALSE)),0,VLOOKUP(D1328,'[1]Proportionate Shares'!$D$23:$I$1359,6,FALSE)),0)</f>
        <v>4307515</v>
      </c>
      <c r="Y1328" s="98">
        <f>ROUND('[1]68_InOutFlowsCurPrdAndPrior'!$F$35*IF(ISNA(VLOOKUP(D1328,'[1]Proportionate Shares'!$D$23:$I$1359,6,FALSE)),0,VLOOKUP(D1328,'[1]Proportionate Shares'!$D$23:$I$1359,6,FALSE)),0)</f>
        <v>1682531</v>
      </c>
      <c r="Z1328" s="98">
        <f>-VLOOKUP(D1328,'[1]Schedule of Pension Amounts LW'!$B$15:$AS$1399,37,FALSE)</f>
        <v>4392632</v>
      </c>
      <c r="AA1328" s="99">
        <f t="shared" si="88"/>
        <v>11549234</v>
      </c>
      <c r="AB1328" s="72">
        <f>VLOOKUP(D1328,'[1]Pension Expense Details'!$D$22:$S$1407,16,FALSE)</f>
        <v>2047753</v>
      </c>
      <c r="AC1328" s="72">
        <f t="shared" si="89"/>
        <v>4534588</v>
      </c>
      <c r="AD1328" s="72">
        <f>VLOOKUP(D1328,'[1]Schedule of Pension Amounts LW'!$B$15:$W$1399,22,FALSE)</f>
        <v>6582341</v>
      </c>
    </row>
    <row r="1329" spans="1:30" x14ac:dyDescent="0.3">
      <c r="A1329" s="104"/>
      <c r="B1329" s="33"/>
      <c r="C1329" s="33" t="str">
        <f>VLOOKUP(D1329,'[1]Employer information'!$I$3:$J$1391,2,FALSE)</f>
        <v xml:space="preserve">Public Education                                  </v>
      </c>
      <c r="D1329" s="33" t="str">
        <f>'[1]Schedule of Pension Amounts LW'!B1322</f>
        <v>1733</v>
      </c>
      <c r="E1329" s="33" t="str">
        <f>IF(ISNA(VLOOKUP(D1329,'[1]Proportionate Shares'!$D$23:$G$1400,2,FALSE)),"",VLOOKUP(D1329,'[1]Proportionate Shares'!$D$23:$G$1400,2,FALSE))</f>
        <v>180904</v>
      </c>
      <c r="F1329" s="33" t="str">
        <f>IF(ISNA(VLOOKUP(D1329,'[1]Proportionate Shares'!$D$23:$G$1400,3,FALSE)),"",VLOOKUP(D1329,'[1]Proportionate Shares'!$D$23:$G$1400,3,FALSE))</f>
        <v/>
      </c>
      <c r="G1329" s="34" t="str">
        <f>VLOOKUP(D1329,'[1]Employer information'!$A$3:$B$1390,2,FALSE)</f>
        <v>WILDORADO ISD</v>
      </c>
      <c r="H1329" s="36">
        <f>IF(ISNA(VLOOKUP(D1329,'[1]Proportionate Shares'!$D$23:$I$1377,6,FALSE)),0,VLOOKUP(D1329,'[1]Proportionate Shares'!$D$23:$I$1377,6,FALSE))</f>
        <v>8.6857009999999999E-6</v>
      </c>
      <c r="I1329" s="105">
        <f>VLOOKUP(D1329,'[1]Schedule of Pension Amounts LW'!$B$15:$E$1399,3,FALSE)</f>
        <v>375261</v>
      </c>
      <c r="J1329" s="105">
        <f>-IF(ISNA(VLOOKUP(D1329,'[1]Combined Contribution Amounts'!$A$2:$K$1335,5,FALSE)),0,VLOOKUP(D1329,'[1]Combined Contribution Amounts'!$A$2:$K$1335,5,FALSE))</f>
        <v>-30401</v>
      </c>
      <c r="K1329" s="105">
        <f>-IF(ISNA(VLOOKUP(D1329,'[1]Combined Contribution Amounts'!$A$2:$K$1335,7,FALSE)),0,VLOOKUP(D1329,'[1]Combined Contribution Amounts'!$A$2:$K$1335,7,FALSE))+-IF(ISNA(VLOOKUP(D1329,'[1]Combined Contribution Amounts'!$A$2:$K$1335,8,FALSE)),0,VLOOKUP(D1329,'[1]Combined Contribution Amounts'!$A$2:$K$1335,8,FALSE))+-IF(ISNA(VLOOKUP(D1329,'[1]Combined Contribution Amounts'!$A$2:$K$1335,9,FALSE)),0,VLOOKUP(D1329,'[1]Combined Contribution Amounts'!$A$2:$K$1335,9,FALSE))</f>
        <v>0</v>
      </c>
      <c r="L1329" s="105">
        <f>VLOOKUP(D1329,'[1]Pension Expense Details'!$D$23:$S$1407,16,FALSE)</f>
        <v>58031</v>
      </c>
      <c r="M1329" s="105">
        <f>ROUND(('[1]68_InOutFlowsCurPrdAndPriorHist'!$F$28-'[1]68_InOutFlowsCurPrdAndPriorHist'!$F$31)*$H1329,0)-VLOOKUP(D1329,'[1]Pension Expense Details'!$D$23:$S$1407,12,FALSE)</f>
        <v>-7193</v>
      </c>
      <c r="N1329" s="105">
        <f>ROUND(('[1]68_InOutFlowsCurPrdAndPriorHist'!$F$29-'[1]68_InOutFlowsCurPrdAndPriorHist'!$F$32)*$H1329,0)-VLOOKUP(D1329,'[1]Pension Expense Details'!$D$23:$S$1407,13,FALSE)</f>
        <v>-54357</v>
      </c>
      <c r="O1329" s="105">
        <f>ROUND(('[1]68_InOutFlowsCurPrdAndPriorHist'!$F$30-'[1]68_InOutFlowsCurPrdAndPriorHist'!$F$33)*$H1329,0)-VLOOKUP(D1329,'[1]Pension Expense Details'!$D$23:$S$1407,14,FALSE)</f>
        <v>23506</v>
      </c>
      <c r="P1329" s="105">
        <f>ROUND((VLOOKUP(D1329,'[1]Schedule of Pension Amounts LW'!$B$15:$AC$1399,28,FALSE)-VLOOKUP(D1329,'[1]Schedule of Pension Amounts LW'!$B$15:$AC$1399,27,FALSE))*'[1]Schedule of Pension Amounts LW'!AD$4,0)+VLOOKUP(D1329,'[1]Schedule of Pension Amounts LW'!$B$15:$AH$1399,33,FALSE)-VLOOKUP(D1329,'[1]Pension Expense Details'!$D$23:$S$1407,15,FALSE)</f>
        <v>86663</v>
      </c>
      <c r="Q1329" s="98">
        <f t="shared" si="86"/>
        <v>451510</v>
      </c>
      <c r="R1329" s="98">
        <f>ROUND('[1]68_InOutFlowsCurPrdAndPrior'!$D$32*IF(ISNA(VLOOKUP(D1329,'[1]Proportionate Shares'!$D$23:$I$1359,6,FALSE)),0,VLOOKUP(D1329,'[1]Proportionate Shares'!$D$23:$I$1359,6,FALSE)),0)</f>
        <v>1897</v>
      </c>
      <c r="S1329" s="98">
        <f>ROUND('[1]68_InOutFlowsCurPrdAndPrior'!$D$33*IF(ISNA(VLOOKUP(D1329,'[1]Proportionate Shares'!$D$23:$I$1359,6,FALSE)),0,VLOOKUP(D1329,'[1]Proportionate Shares'!$D$23:$I$1359,6,FALSE)),0)</f>
        <v>140081</v>
      </c>
      <c r="T1329" s="98">
        <f>ROUND('[1]68_InOutFlowsCurPrdAndPrior'!$D$35*IF(ISNA(VLOOKUP(D1329,'[1]Proportionate Shares'!$D$23:$I$1359,6,FALSE)),0,VLOOKUP(D1329,'[1]Proportionate Shares'!$D$23:$I$1359,6,FALSE)),0)</f>
        <v>27145</v>
      </c>
      <c r="U1329" s="98">
        <f>VLOOKUP(D1329,'[1]Schedule of Pension Amounts LW'!$B$15:$AS$1399,36,FALSE)</f>
        <v>123380</v>
      </c>
      <c r="V1329" s="99">
        <f t="shared" si="87"/>
        <v>292503</v>
      </c>
      <c r="W1329" s="98">
        <f>ROUND('[1]68_InOutFlowsCurPrdAndPrior'!$F$32*IF(ISNA(VLOOKUP(D1329,'[1]Proportionate Shares'!$D$23:$I$1359,6,FALSE)),0,VLOOKUP(D1329,'[1]Proportionate Shares'!$D$23:$I$1359,6,FALSE)),0)</f>
        <v>15677</v>
      </c>
      <c r="X1329" s="98">
        <f>ROUND('[1]68_InOutFlowsCurPrdAndPrior'!$F$33*IF(ISNA(VLOOKUP(D1329,'[1]Proportionate Shares'!$D$23:$I$1359,6,FALSE)),0,VLOOKUP(D1329,'[1]Proportionate Shares'!$D$23:$I$1359,6,FALSE)),0)</f>
        <v>57888</v>
      </c>
      <c r="Y1329" s="98">
        <f>ROUND('[1]68_InOutFlowsCurPrdAndPrior'!$F$35*IF(ISNA(VLOOKUP(D1329,'[1]Proportionate Shares'!$D$23:$I$1359,6,FALSE)),0,VLOOKUP(D1329,'[1]Proportionate Shares'!$D$23:$I$1359,6,FALSE)),0)</f>
        <v>22611</v>
      </c>
      <c r="Z1329" s="98">
        <f>-VLOOKUP(D1329,'[1]Schedule of Pension Amounts LW'!$B$15:$AS$1399,37,FALSE)</f>
        <v>4</v>
      </c>
      <c r="AA1329" s="99">
        <f t="shared" si="88"/>
        <v>96180</v>
      </c>
      <c r="AB1329" s="72">
        <f>VLOOKUP(D1329,'[1]Pension Expense Details'!$D$22:$S$1407,16,FALSE)</f>
        <v>58031</v>
      </c>
      <c r="AC1329" s="72">
        <f t="shared" si="89"/>
        <v>56248</v>
      </c>
      <c r="AD1329" s="72">
        <f>VLOOKUP(D1329,'[1]Schedule of Pension Amounts LW'!$B$15:$W$1399,22,FALSE)</f>
        <v>114279</v>
      </c>
    </row>
    <row r="1330" spans="1:30" x14ac:dyDescent="0.3">
      <c r="A1330" s="104"/>
      <c r="B1330" s="33"/>
      <c r="C1330" s="33" t="str">
        <f>VLOOKUP(D1330,'[1]Employer information'!$I$3:$J$1391,2,FALSE)</f>
        <v xml:space="preserve">Public Education                                  </v>
      </c>
      <c r="D1330" s="33" t="str">
        <f>'[1]Schedule of Pension Amounts LW'!B1323</f>
        <v>1301</v>
      </c>
      <c r="E1330" s="33" t="str">
        <f>IF(ISNA(VLOOKUP(D1330,'[1]Proportionate Shares'!$D$23:$G$1400,2,FALSE)),"",VLOOKUP(D1330,'[1]Proportionate Shares'!$D$23:$G$1400,2,FALSE))</f>
        <v>170904</v>
      </c>
      <c r="F1330" s="33" t="str">
        <f>IF(ISNA(VLOOKUP(D1330,'[1]Proportionate Shares'!$D$23:$G$1400,3,FALSE)),"",VLOOKUP(D1330,'[1]Proportionate Shares'!$D$23:$G$1400,3,FALSE))</f>
        <v/>
      </c>
      <c r="G1330" s="34" t="str">
        <f>VLOOKUP(D1330,'[1]Employer information'!$A$3:$B$1390,2,FALSE)</f>
        <v>WILLIS ISD</v>
      </c>
      <c r="H1330" s="36">
        <f>IF(ISNA(VLOOKUP(D1330,'[1]Proportionate Shares'!$D$23:$I$1377,6,FALSE)),0,VLOOKUP(D1330,'[1]Proportionate Shares'!$D$23:$I$1377,6,FALSE))</f>
        <v>4.0274870299999998E-4</v>
      </c>
      <c r="I1330" s="105">
        <f>VLOOKUP(D1330,'[1]Schedule of Pension Amounts LW'!$B$15:$E$1399,3,FALSE)</f>
        <v>21614753</v>
      </c>
      <c r="J1330" s="105">
        <f>-IF(ISNA(VLOOKUP(D1330,'[1]Combined Contribution Amounts'!$A$2:$K$1335,5,FALSE)),0,VLOOKUP(D1330,'[1]Combined Contribution Amounts'!$A$2:$K$1335,5,FALSE))</f>
        <v>-1409669</v>
      </c>
      <c r="K1330" s="105">
        <f>-IF(ISNA(VLOOKUP(D1330,'[1]Combined Contribution Amounts'!$A$2:$K$1335,7,FALSE)),0,VLOOKUP(D1330,'[1]Combined Contribution Amounts'!$A$2:$K$1335,7,FALSE))+-IF(ISNA(VLOOKUP(D1330,'[1]Combined Contribution Amounts'!$A$2:$K$1335,8,FALSE)),0,VLOOKUP(D1330,'[1]Combined Contribution Amounts'!$A$2:$K$1335,8,FALSE))+-IF(ISNA(VLOOKUP(D1330,'[1]Combined Contribution Amounts'!$A$2:$K$1335,9,FALSE)),0,VLOOKUP(D1330,'[1]Combined Contribution Amounts'!$A$2:$K$1335,9,FALSE))</f>
        <v>0</v>
      </c>
      <c r="L1330" s="105">
        <f>VLOOKUP(D1330,'[1]Pension Expense Details'!$D$23:$S$1407,16,FALSE)</f>
        <v>2028507</v>
      </c>
      <c r="M1330" s="105">
        <f>ROUND(('[1]68_InOutFlowsCurPrdAndPriorHist'!$F$28-'[1]68_InOutFlowsCurPrdAndPriorHist'!$F$31)*$H1330,0)-VLOOKUP(D1330,'[1]Pension Expense Details'!$D$23:$S$1407,12,FALSE)</f>
        <v>-333572</v>
      </c>
      <c r="N1330" s="105">
        <f>ROUND(('[1]68_InOutFlowsCurPrdAndPriorHist'!$F$29-'[1]68_InOutFlowsCurPrdAndPriorHist'!$F$32)*$H1330,0)-VLOOKUP(D1330,'[1]Pension Expense Details'!$D$23:$S$1407,13,FALSE)</f>
        <v>-2520483</v>
      </c>
      <c r="O1330" s="105">
        <f>ROUND(('[1]68_InOutFlowsCurPrdAndPriorHist'!$F$30-'[1]68_InOutFlowsCurPrdAndPriorHist'!$F$33)*$H1330,0)-VLOOKUP(D1330,'[1]Pension Expense Details'!$D$23:$S$1407,14,FALSE)</f>
        <v>1089935</v>
      </c>
      <c r="P1330" s="105">
        <f>ROUND((VLOOKUP(D1330,'[1]Schedule of Pension Amounts LW'!$B$15:$AC$1399,28,FALSE)-VLOOKUP(D1330,'[1]Schedule of Pension Amounts LW'!$B$15:$AC$1399,27,FALSE))*'[1]Schedule of Pension Amounts LW'!AD$4,0)+VLOOKUP(D1330,'[1]Schedule of Pension Amounts LW'!$B$15:$AH$1399,33,FALSE)-VLOOKUP(D1330,'[1]Pension Expense Details'!$D$23:$S$1407,15,FALSE)</f>
        <v>466666</v>
      </c>
      <c r="Q1330" s="98">
        <f t="shared" si="86"/>
        <v>20936137</v>
      </c>
      <c r="R1330" s="98">
        <f>ROUND('[1]68_InOutFlowsCurPrdAndPrior'!$D$32*IF(ISNA(VLOOKUP(D1330,'[1]Proportionate Shares'!$D$23:$I$1359,6,FALSE)),0,VLOOKUP(D1330,'[1]Proportionate Shares'!$D$23:$I$1359,6,FALSE)),0)</f>
        <v>87951</v>
      </c>
      <c r="S1330" s="98">
        <f>ROUND('[1]68_InOutFlowsCurPrdAndPrior'!$D$33*IF(ISNA(VLOOKUP(D1330,'[1]Proportionate Shares'!$D$23:$I$1359,6,FALSE)),0,VLOOKUP(D1330,'[1]Proportionate Shares'!$D$23:$I$1359,6,FALSE)),0)</f>
        <v>6495418</v>
      </c>
      <c r="T1330" s="98">
        <f>ROUND('[1]68_InOutFlowsCurPrdAndPrior'!$D$35*IF(ISNA(VLOOKUP(D1330,'[1]Proportionate Shares'!$D$23:$I$1359,6,FALSE)),0,VLOOKUP(D1330,'[1]Proportionate Shares'!$D$23:$I$1359,6,FALSE)),0)</f>
        <v>1258687</v>
      </c>
      <c r="U1330" s="98">
        <f>VLOOKUP(D1330,'[1]Schedule of Pension Amounts LW'!$B$15:$AS$1399,36,FALSE)</f>
        <v>1920439</v>
      </c>
      <c r="V1330" s="99">
        <f t="shared" si="87"/>
        <v>9762495</v>
      </c>
      <c r="W1330" s="98">
        <f>ROUND('[1]68_InOutFlowsCurPrdAndPrior'!$F$32*IF(ISNA(VLOOKUP(D1330,'[1]Proportionate Shares'!$D$23:$I$1359,6,FALSE)),0,VLOOKUP(D1330,'[1]Proportionate Shares'!$D$23:$I$1359,6,FALSE)),0)</f>
        <v>726936</v>
      </c>
      <c r="X1330" s="98">
        <f>ROUND('[1]68_InOutFlowsCurPrdAndPrior'!$F$33*IF(ISNA(VLOOKUP(D1330,'[1]Proportionate Shares'!$D$23:$I$1359,6,FALSE)),0,VLOOKUP(D1330,'[1]Proportionate Shares'!$D$23:$I$1359,6,FALSE)),0)</f>
        <v>2684214</v>
      </c>
      <c r="Y1330" s="98">
        <f>ROUND('[1]68_InOutFlowsCurPrdAndPrior'!$F$35*IF(ISNA(VLOOKUP(D1330,'[1]Proportionate Shares'!$D$23:$I$1359,6,FALSE)),0,VLOOKUP(D1330,'[1]Proportionate Shares'!$D$23:$I$1359,6,FALSE)),0)</f>
        <v>1048464</v>
      </c>
      <c r="Z1330" s="98">
        <f>-VLOOKUP(D1330,'[1]Schedule of Pension Amounts LW'!$B$15:$AS$1399,37,FALSE)</f>
        <v>273</v>
      </c>
      <c r="AA1330" s="99">
        <f t="shared" si="88"/>
        <v>4459887</v>
      </c>
      <c r="AB1330" s="72">
        <f>VLOOKUP(D1330,'[1]Pension Expense Details'!$D$22:$S$1407,16,FALSE)</f>
        <v>2028507</v>
      </c>
      <c r="AC1330" s="72">
        <f t="shared" si="89"/>
        <v>2422687</v>
      </c>
      <c r="AD1330" s="72">
        <f>VLOOKUP(D1330,'[1]Schedule of Pension Amounts LW'!$B$15:$W$1399,22,FALSE)</f>
        <v>4451194</v>
      </c>
    </row>
    <row r="1331" spans="1:30" x14ac:dyDescent="0.3">
      <c r="A1331" s="104"/>
      <c r="B1331" s="33"/>
      <c r="C1331" s="33" t="str">
        <f>VLOOKUP(D1331,'[1]Employer information'!$I$3:$J$1391,2,FALSE)</f>
        <v xml:space="preserve">Public Education                                  </v>
      </c>
      <c r="D1331" s="33" t="str">
        <f>'[1]Schedule of Pension Amounts LW'!B1324</f>
        <v>1303</v>
      </c>
      <c r="E1331" s="33" t="str">
        <f>IF(ISNA(VLOOKUP(D1331,'[1]Proportionate Shares'!$D$23:$G$1400,2,FALSE)),"",VLOOKUP(D1331,'[1]Proportionate Shares'!$D$23:$G$1400,2,FALSE))</f>
        <v>234907</v>
      </c>
      <c r="F1331" s="33" t="str">
        <f>IF(ISNA(VLOOKUP(D1331,'[1]Proportionate Shares'!$D$23:$G$1400,3,FALSE)),"",VLOOKUP(D1331,'[1]Proportionate Shares'!$D$23:$G$1400,3,FALSE))</f>
        <v/>
      </c>
      <c r="G1331" s="34" t="str">
        <f>VLOOKUP(D1331,'[1]Employer information'!$A$3:$B$1390,2,FALSE)</f>
        <v>WILLS POINT ISD</v>
      </c>
      <c r="H1331" s="36">
        <f>IF(ISNA(VLOOKUP(D1331,'[1]Proportionate Shares'!$D$23:$I$1377,6,FALSE)),0,VLOOKUP(D1331,'[1]Proportionate Shares'!$D$23:$I$1377,6,FALSE))</f>
        <v>1.2441543E-4</v>
      </c>
      <c r="I1331" s="105">
        <f>VLOOKUP(D1331,'[1]Schedule of Pension Amounts LW'!$B$15:$E$1399,3,FALSE)</f>
        <v>7046695</v>
      </c>
      <c r="J1331" s="105">
        <f>-IF(ISNA(VLOOKUP(D1331,'[1]Combined Contribution Amounts'!$A$2:$K$1335,5,FALSE)),0,VLOOKUP(D1331,'[1]Combined Contribution Amounts'!$A$2:$K$1335,5,FALSE))</f>
        <v>-435469</v>
      </c>
      <c r="K1331" s="105">
        <f>-IF(ISNA(VLOOKUP(D1331,'[1]Combined Contribution Amounts'!$A$2:$K$1335,7,FALSE)),0,VLOOKUP(D1331,'[1]Combined Contribution Amounts'!$A$2:$K$1335,7,FALSE))+-IF(ISNA(VLOOKUP(D1331,'[1]Combined Contribution Amounts'!$A$2:$K$1335,8,FALSE)),0,VLOOKUP(D1331,'[1]Combined Contribution Amounts'!$A$2:$K$1335,8,FALSE))+-IF(ISNA(VLOOKUP(D1331,'[1]Combined Contribution Amounts'!$A$2:$K$1335,9,FALSE)),0,VLOOKUP(D1331,'[1]Combined Contribution Amounts'!$A$2:$K$1335,9,FALSE))</f>
        <v>0</v>
      </c>
      <c r="L1331" s="105">
        <f>VLOOKUP(D1331,'[1]Pension Expense Details'!$D$23:$S$1407,16,FALSE)</f>
        <v>568552</v>
      </c>
      <c r="M1331" s="105">
        <f>ROUND(('[1]68_InOutFlowsCurPrdAndPriorHist'!$F$28-'[1]68_InOutFlowsCurPrdAndPriorHist'!$F$31)*$H1331,0)-VLOOKUP(D1331,'[1]Pension Expense Details'!$D$23:$S$1407,12,FALSE)</f>
        <v>-103045</v>
      </c>
      <c r="N1331" s="105">
        <f>ROUND(('[1]68_InOutFlowsCurPrdAndPriorHist'!$F$29-'[1]68_InOutFlowsCurPrdAndPriorHist'!$F$32)*$H1331,0)-VLOOKUP(D1331,'[1]Pension Expense Details'!$D$23:$S$1407,13,FALSE)</f>
        <v>-778617</v>
      </c>
      <c r="O1331" s="105">
        <f>ROUND(('[1]68_InOutFlowsCurPrdAndPriorHist'!$F$30-'[1]68_InOutFlowsCurPrdAndPriorHist'!$F$33)*$H1331,0)-VLOOKUP(D1331,'[1]Pension Expense Details'!$D$23:$S$1407,14,FALSE)</f>
        <v>336698</v>
      </c>
      <c r="P1331" s="105">
        <f>ROUND((VLOOKUP(D1331,'[1]Schedule of Pension Amounts LW'!$B$15:$AC$1399,28,FALSE)-VLOOKUP(D1331,'[1]Schedule of Pension Amounts LW'!$B$15:$AC$1399,27,FALSE))*'[1]Schedule of Pension Amounts LW'!AD$4,0)+VLOOKUP(D1331,'[1]Schedule of Pension Amounts LW'!$B$15:$AH$1399,33,FALSE)-VLOOKUP(D1331,'[1]Pension Expense Details'!$D$23:$S$1407,15,FALSE)</f>
        <v>-167311</v>
      </c>
      <c r="Q1331" s="98">
        <f t="shared" si="86"/>
        <v>6467503</v>
      </c>
      <c r="R1331" s="98">
        <f>ROUND('[1]68_InOutFlowsCurPrdAndPrior'!$D$32*IF(ISNA(VLOOKUP(D1331,'[1]Proportionate Shares'!$D$23:$I$1359,6,FALSE)),0,VLOOKUP(D1331,'[1]Proportionate Shares'!$D$23:$I$1359,6,FALSE)),0)</f>
        <v>27169</v>
      </c>
      <c r="S1331" s="98">
        <f>ROUND('[1]68_InOutFlowsCurPrdAndPrior'!$D$33*IF(ISNA(VLOOKUP(D1331,'[1]Proportionate Shares'!$D$23:$I$1359,6,FALSE)),0,VLOOKUP(D1331,'[1]Proportionate Shares'!$D$23:$I$1359,6,FALSE)),0)</f>
        <v>2006537</v>
      </c>
      <c r="T1331" s="98">
        <f>ROUND('[1]68_InOutFlowsCurPrdAndPrior'!$D$35*IF(ISNA(VLOOKUP(D1331,'[1]Proportionate Shares'!$D$23:$I$1359,6,FALSE)),0,VLOOKUP(D1331,'[1]Proportionate Shares'!$D$23:$I$1359,6,FALSE)),0)</f>
        <v>388828</v>
      </c>
      <c r="U1331" s="98">
        <f>VLOOKUP(D1331,'[1]Schedule of Pension Amounts LW'!$B$15:$AS$1399,36,FALSE)</f>
        <v>366817</v>
      </c>
      <c r="V1331" s="99">
        <f t="shared" si="87"/>
        <v>2789351</v>
      </c>
      <c r="W1331" s="98">
        <f>ROUND('[1]68_InOutFlowsCurPrdAndPrior'!$F$32*IF(ISNA(VLOOKUP(D1331,'[1]Proportionate Shares'!$D$23:$I$1359,6,FALSE)),0,VLOOKUP(D1331,'[1]Proportionate Shares'!$D$23:$I$1359,6,FALSE)),0)</f>
        <v>224562</v>
      </c>
      <c r="X1331" s="98">
        <f>ROUND('[1]68_InOutFlowsCurPrdAndPrior'!$F$33*IF(ISNA(VLOOKUP(D1331,'[1]Proportionate Shares'!$D$23:$I$1359,6,FALSE)),0,VLOOKUP(D1331,'[1]Proportionate Shares'!$D$23:$I$1359,6,FALSE)),0)</f>
        <v>829196</v>
      </c>
      <c r="Y1331" s="98">
        <f>ROUND('[1]68_InOutFlowsCurPrdAndPrior'!$F$35*IF(ISNA(VLOOKUP(D1331,'[1]Proportionate Shares'!$D$23:$I$1359,6,FALSE)),0,VLOOKUP(D1331,'[1]Proportionate Shares'!$D$23:$I$1359,6,FALSE)),0)</f>
        <v>323887</v>
      </c>
      <c r="Z1331" s="98">
        <f>-VLOOKUP(D1331,'[1]Schedule of Pension Amounts LW'!$B$15:$AS$1399,37,FALSE)</f>
        <v>258177</v>
      </c>
      <c r="AA1331" s="99">
        <f t="shared" si="88"/>
        <v>1635822</v>
      </c>
      <c r="AB1331" s="72">
        <f>VLOOKUP(D1331,'[1]Pension Expense Details'!$D$22:$S$1407,16,FALSE)</f>
        <v>568552</v>
      </c>
      <c r="AC1331" s="72">
        <f t="shared" si="89"/>
        <v>711616</v>
      </c>
      <c r="AD1331" s="72">
        <f>VLOOKUP(D1331,'[1]Schedule of Pension Amounts LW'!$B$15:$W$1399,22,FALSE)</f>
        <v>1280168</v>
      </c>
    </row>
    <row r="1332" spans="1:30" x14ac:dyDescent="0.3">
      <c r="A1332" s="104"/>
      <c r="B1332" s="33"/>
      <c r="C1332" s="33" t="str">
        <f>VLOOKUP(D1332,'[1]Employer information'!$I$3:$J$1391,2,FALSE)</f>
        <v xml:space="preserve">Public Education                                  </v>
      </c>
      <c r="D1332" s="33" t="str">
        <f>'[1]Schedule of Pension Amounts LW'!B1325</f>
        <v>1305</v>
      </c>
      <c r="E1332" s="33" t="str">
        <f>IF(ISNA(VLOOKUP(D1332,'[1]Proportionate Shares'!$D$23:$G$1400,2,FALSE)),"",VLOOKUP(D1332,'[1]Proportionate Shares'!$D$23:$G$1400,2,FALSE))</f>
        <v>153907</v>
      </c>
      <c r="F1332" s="33" t="str">
        <f>IF(ISNA(VLOOKUP(D1332,'[1]Proportionate Shares'!$D$23:$G$1400,3,FALSE)),"",VLOOKUP(D1332,'[1]Proportionate Shares'!$D$23:$G$1400,3,FALSE))</f>
        <v/>
      </c>
      <c r="G1332" s="34" t="str">
        <f>VLOOKUP(D1332,'[1]Employer information'!$A$3:$B$1390,2,FALSE)</f>
        <v>WILSON ISD</v>
      </c>
      <c r="H1332" s="36">
        <f>IF(ISNA(VLOOKUP(D1332,'[1]Proportionate Shares'!$D$23:$I$1377,6,FALSE)),0,VLOOKUP(D1332,'[1]Proportionate Shares'!$D$23:$I$1377,6,FALSE))</f>
        <v>1.8510219999999999E-5</v>
      </c>
      <c r="I1332" s="105">
        <f>VLOOKUP(D1332,'[1]Schedule of Pension Amounts LW'!$B$15:$E$1399,3,FALSE)</f>
        <v>1106454</v>
      </c>
      <c r="J1332" s="105">
        <f>-IF(ISNA(VLOOKUP(D1332,'[1]Combined Contribution Amounts'!$A$2:$K$1335,5,FALSE)),0,VLOOKUP(D1332,'[1]Combined Contribution Amounts'!$A$2:$K$1335,5,FALSE))</f>
        <v>-64788</v>
      </c>
      <c r="K1332" s="105">
        <f>-IF(ISNA(VLOOKUP(D1332,'[1]Combined Contribution Amounts'!$A$2:$K$1335,7,FALSE)),0,VLOOKUP(D1332,'[1]Combined Contribution Amounts'!$A$2:$K$1335,7,FALSE))+-IF(ISNA(VLOOKUP(D1332,'[1]Combined Contribution Amounts'!$A$2:$K$1335,8,FALSE)),0,VLOOKUP(D1332,'[1]Combined Contribution Amounts'!$A$2:$K$1335,8,FALSE))+-IF(ISNA(VLOOKUP(D1332,'[1]Combined Contribution Amounts'!$A$2:$K$1335,9,FALSE)),0,VLOOKUP(D1332,'[1]Combined Contribution Amounts'!$A$2:$K$1335,9,FALSE))</f>
        <v>0</v>
      </c>
      <c r="L1332" s="105">
        <f>VLOOKUP(D1332,'[1]Pension Expense Details'!$D$23:$S$1407,16,FALSE)</f>
        <v>75462</v>
      </c>
      <c r="M1332" s="105">
        <f>ROUND(('[1]68_InOutFlowsCurPrdAndPriorHist'!$F$28-'[1]68_InOutFlowsCurPrdAndPriorHist'!$F$31)*$H1332,0)-VLOOKUP(D1332,'[1]Pension Expense Details'!$D$23:$S$1407,12,FALSE)</f>
        <v>-15331</v>
      </c>
      <c r="N1332" s="105">
        <f>ROUND(('[1]68_InOutFlowsCurPrdAndPriorHist'!$F$29-'[1]68_InOutFlowsCurPrdAndPriorHist'!$F$32)*$H1332,0)-VLOOKUP(D1332,'[1]Pension Expense Details'!$D$23:$S$1407,13,FALSE)</f>
        <v>-115841</v>
      </c>
      <c r="O1332" s="105">
        <f>ROUND(('[1]68_InOutFlowsCurPrdAndPriorHist'!$F$30-'[1]68_InOutFlowsCurPrdAndPriorHist'!$F$33)*$H1332,0)-VLOOKUP(D1332,'[1]Pension Expense Details'!$D$23:$S$1407,14,FALSE)</f>
        <v>50093</v>
      </c>
      <c r="P1332" s="105">
        <f>ROUND((VLOOKUP(D1332,'[1]Schedule of Pension Amounts LW'!$B$15:$AC$1399,28,FALSE)-VLOOKUP(D1332,'[1]Schedule of Pension Amounts LW'!$B$15:$AC$1399,27,FALSE))*'[1]Schedule of Pension Amounts LW'!AD$4,0)+VLOOKUP(D1332,'[1]Schedule of Pension Amounts LW'!$B$15:$AH$1399,33,FALSE)-VLOOKUP(D1332,'[1]Pension Expense Details'!$D$23:$S$1407,15,FALSE)</f>
        <v>-73830</v>
      </c>
      <c r="Q1332" s="98">
        <f t="shared" si="86"/>
        <v>962219</v>
      </c>
      <c r="R1332" s="98">
        <f>ROUND('[1]68_InOutFlowsCurPrdAndPrior'!$D$32*IF(ISNA(VLOOKUP(D1332,'[1]Proportionate Shares'!$D$23:$I$1359,6,FALSE)),0,VLOOKUP(D1332,'[1]Proportionate Shares'!$D$23:$I$1359,6,FALSE)),0)</f>
        <v>4042</v>
      </c>
      <c r="S1332" s="98">
        <f>ROUND('[1]68_InOutFlowsCurPrdAndPrior'!$D$33*IF(ISNA(VLOOKUP(D1332,'[1]Proportionate Shares'!$D$23:$I$1359,6,FALSE)),0,VLOOKUP(D1332,'[1]Proportionate Shares'!$D$23:$I$1359,6,FALSE)),0)</f>
        <v>298528</v>
      </c>
      <c r="T1332" s="98">
        <f>ROUND('[1]68_InOutFlowsCurPrdAndPrior'!$D$35*IF(ISNA(VLOOKUP(D1332,'[1]Proportionate Shares'!$D$23:$I$1359,6,FALSE)),0,VLOOKUP(D1332,'[1]Proportionate Shares'!$D$23:$I$1359,6,FALSE)),0)</f>
        <v>57849</v>
      </c>
      <c r="U1332" s="98">
        <f>VLOOKUP(D1332,'[1]Schedule of Pension Amounts LW'!$B$15:$AS$1399,36,FALSE)</f>
        <v>250561</v>
      </c>
      <c r="V1332" s="99">
        <f t="shared" si="87"/>
        <v>610980</v>
      </c>
      <c r="W1332" s="98">
        <f>ROUND('[1]68_InOutFlowsCurPrdAndPrior'!$F$32*IF(ISNA(VLOOKUP(D1332,'[1]Proportionate Shares'!$D$23:$I$1359,6,FALSE)),0,VLOOKUP(D1332,'[1]Proportionate Shares'!$D$23:$I$1359,6,FALSE)),0)</f>
        <v>33410</v>
      </c>
      <c r="X1332" s="98">
        <f>ROUND('[1]68_InOutFlowsCurPrdAndPrior'!$F$33*IF(ISNA(VLOOKUP(D1332,'[1]Proportionate Shares'!$D$23:$I$1359,6,FALSE)),0,VLOOKUP(D1332,'[1]Proportionate Shares'!$D$23:$I$1359,6,FALSE)),0)</f>
        <v>123366</v>
      </c>
      <c r="Y1332" s="98">
        <f>ROUND('[1]68_InOutFlowsCurPrdAndPrior'!$F$35*IF(ISNA(VLOOKUP(D1332,'[1]Proportionate Shares'!$D$23:$I$1359,6,FALSE)),0,VLOOKUP(D1332,'[1]Proportionate Shares'!$D$23:$I$1359,6,FALSE)),0)</f>
        <v>48187</v>
      </c>
      <c r="Z1332" s="98">
        <f>-VLOOKUP(D1332,'[1]Schedule of Pension Amounts LW'!$B$15:$AS$1399,37,FALSE)</f>
        <v>115134</v>
      </c>
      <c r="AA1332" s="99">
        <f t="shared" si="88"/>
        <v>320097</v>
      </c>
      <c r="AB1332" s="72">
        <f>VLOOKUP(D1332,'[1]Pension Expense Details'!$D$22:$S$1407,16,FALSE)</f>
        <v>75462</v>
      </c>
      <c r="AC1332" s="72">
        <f t="shared" si="89"/>
        <v>135736</v>
      </c>
      <c r="AD1332" s="72">
        <f>VLOOKUP(D1332,'[1]Schedule of Pension Amounts LW'!$B$15:$W$1399,22,FALSE)</f>
        <v>211198</v>
      </c>
    </row>
    <row r="1333" spans="1:30" x14ac:dyDescent="0.3">
      <c r="A1333" s="104"/>
      <c r="B1333" s="33"/>
      <c r="C1333" s="33" t="str">
        <f>VLOOKUP(D1333,'[1]Employer information'!$I$3:$J$1391,2,FALSE)</f>
        <v xml:space="preserve">Public Education                                  </v>
      </c>
      <c r="D1333" s="33" t="str">
        <f>'[1]Schedule of Pension Amounts LW'!B1326</f>
        <v>2005</v>
      </c>
      <c r="E1333" s="33" t="str">
        <f>IF(ISNA(VLOOKUP(D1333,'[1]Proportionate Shares'!$D$23:$G$1400,2,FALSE)),"",VLOOKUP(D1333,'[1]Proportionate Shares'!$D$23:$G$1400,2,FALSE))</f>
        <v>105905</v>
      </c>
      <c r="F1333" s="33" t="str">
        <f>IF(ISNA(VLOOKUP(D1333,'[1]Proportionate Shares'!$D$23:$G$1400,3,FALSE)),"",VLOOKUP(D1333,'[1]Proportionate Shares'!$D$23:$G$1400,3,FALSE))</f>
        <v/>
      </c>
      <c r="G1333" s="34" t="str">
        <f>VLOOKUP(D1333,'[1]Employer information'!$A$3:$B$1390,2,FALSE)</f>
        <v>WIMBERLEY ISD</v>
      </c>
      <c r="H1333" s="36">
        <f>IF(ISNA(VLOOKUP(D1333,'[1]Proportionate Shares'!$D$23:$I$1377,6,FALSE)),0,VLOOKUP(D1333,'[1]Proportionate Shares'!$D$23:$I$1377,6,FALSE))</f>
        <v>1.3346568999999999E-4</v>
      </c>
      <c r="I1333" s="105">
        <f>VLOOKUP(D1333,'[1]Schedule of Pension Amounts LW'!$B$15:$E$1399,3,FALSE)</f>
        <v>6825185</v>
      </c>
      <c r="J1333" s="105">
        <f>-IF(ISNA(VLOOKUP(D1333,'[1]Combined Contribution Amounts'!$A$2:$K$1335,5,FALSE)),0,VLOOKUP(D1333,'[1]Combined Contribution Amounts'!$A$2:$K$1335,5,FALSE))</f>
        <v>-467146</v>
      </c>
      <c r="K1333" s="105">
        <f>-IF(ISNA(VLOOKUP(D1333,'[1]Combined Contribution Amounts'!$A$2:$K$1335,7,FALSE)),0,VLOOKUP(D1333,'[1]Combined Contribution Amounts'!$A$2:$K$1335,7,FALSE))+-IF(ISNA(VLOOKUP(D1333,'[1]Combined Contribution Amounts'!$A$2:$K$1335,8,FALSE)),0,VLOOKUP(D1333,'[1]Combined Contribution Amounts'!$A$2:$K$1335,8,FALSE))+-IF(ISNA(VLOOKUP(D1333,'[1]Combined Contribution Amounts'!$A$2:$K$1335,9,FALSE)),0,VLOOKUP(D1333,'[1]Combined Contribution Amounts'!$A$2:$K$1335,9,FALSE))</f>
        <v>0</v>
      </c>
      <c r="L1333" s="105">
        <f>VLOOKUP(D1333,'[1]Pension Expense Details'!$D$23:$S$1407,16,FALSE)</f>
        <v>725294</v>
      </c>
      <c r="M1333" s="105">
        <f>ROUND(('[1]68_InOutFlowsCurPrdAndPriorHist'!$F$28-'[1]68_InOutFlowsCurPrdAndPriorHist'!$F$31)*$H1333,0)-VLOOKUP(D1333,'[1]Pension Expense Details'!$D$23:$S$1407,12,FALSE)</f>
        <v>-110541</v>
      </c>
      <c r="N1333" s="105">
        <f>ROUND(('[1]68_InOutFlowsCurPrdAndPriorHist'!$F$29-'[1]68_InOutFlowsCurPrdAndPriorHist'!$F$32)*$H1333,0)-VLOOKUP(D1333,'[1]Pension Expense Details'!$D$23:$S$1407,13,FALSE)</f>
        <v>-835256</v>
      </c>
      <c r="O1333" s="105">
        <f>ROUND(('[1]68_InOutFlowsCurPrdAndPriorHist'!$F$30-'[1]68_InOutFlowsCurPrdAndPriorHist'!$F$33)*$H1333,0)-VLOOKUP(D1333,'[1]Pension Expense Details'!$D$23:$S$1407,14,FALSE)</f>
        <v>361190</v>
      </c>
      <c r="P1333" s="105">
        <f>ROUND((VLOOKUP(D1333,'[1]Schedule of Pension Amounts LW'!$B$15:$AC$1399,28,FALSE)-VLOOKUP(D1333,'[1]Schedule of Pension Amounts LW'!$B$15:$AC$1399,27,FALSE))*'[1]Schedule of Pension Amounts LW'!AD$4,0)+VLOOKUP(D1333,'[1]Schedule of Pension Amounts LW'!$B$15:$AH$1399,33,FALSE)-VLOOKUP(D1333,'[1]Pension Expense Details'!$D$23:$S$1407,15,FALSE)</f>
        <v>439238</v>
      </c>
      <c r="Q1333" s="98">
        <f t="shared" si="86"/>
        <v>6937964</v>
      </c>
      <c r="R1333" s="98">
        <f>ROUND('[1]68_InOutFlowsCurPrdAndPrior'!$D$32*IF(ISNA(VLOOKUP(D1333,'[1]Proportionate Shares'!$D$23:$I$1359,6,FALSE)),0,VLOOKUP(D1333,'[1]Proportionate Shares'!$D$23:$I$1359,6,FALSE)),0)</f>
        <v>29146</v>
      </c>
      <c r="S1333" s="98">
        <f>ROUND('[1]68_InOutFlowsCurPrdAndPrior'!$D$33*IF(ISNA(VLOOKUP(D1333,'[1]Proportionate Shares'!$D$23:$I$1359,6,FALSE)),0,VLOOKUP(D1333,'[1]Proportionate Shares'!$D$23:$I$1359,6,FALSE)),0)</f>
        <v>2152497</v>
      </c>
      <c r="T1333" s="98">
        <f>ROUND('[1]68_InOutFlowsCurPrdAndPrior'!$D$35*IF(ISNA(VLOOKUP(D1333,'[1]Proportionate Shares'!$D$23:$I$1359,6,FALSE)),0,VLOOKUP(D1333,'[1]Proportionate Shares'!$D$23:$I$1359,6,FALSE)),0)</f>
        <v>417113</v>
      </c>
      <c r="U1333" s="98">
        <f>VLOOKUP(D1333,'[1]Schedule of Pension Amounts LW'!$B$15:$AS$1399,36,FALSE)</f>
        <v>1016557</v>
      </c>
      <c r="V1333" s="99">
        <f t="shared" si="87"/>
        <v>3615313</v>
      </c>
      <c r="W1333" s="98">
        <f>ROUND('[1]68_InOutFlowsCurPrdAndPrior'!$F$32*IF(ISNA(VLOOKUP(D1333,'[1]Proportionate Shares'!$D$23:$I$1359,6,FALSE)),0,VLOOKUP(D1333,'[1]Proportionate Shares'!$D$23:$I$1359,6,FALSE)),0)</f>
        <v>240897</v>
      </c>
      <c r="X1333" s="98">
        <f>ROUND('[1]68_InOutFlowsCurPrdAndPrior'!$F$33*IF(ISNA(VLOOKUP(D1333,'[1]Proportionate Shares'!$D$23:$I$1359,6,FALSE)),0,VLOOKUP(D1333,'[1]Proportionate Shares'!$D$23:$I$1359,6,FALSE)),0)</f>
        <v>889514</v>
      </c>
      <c r="Y1333" s="98">
        <f>ROUND('[1]68_InOutFlowsCurPrdAndPrior'!$F$35*IF(ISNA(VLOOKUP(D1333,'[1]Proportionate Shares'!$D$23:$I$1359,6,FALSE)),0,VLOOKUP(D1333,'[1]Proportionate Shares'!$D$23:$I$1359,6,FALSE)),0)</f>
        <v>347447</v>
      </c>
      <c r="Z1333" s="98">
        <f>-VLOOKUP(D1333,'[1]Schedule of Pension Amounts LW'!$B$15:$AS$1399,37,FALSE)</f>
        <v>68</v>
      </c>
      <c r="AA1333" s="99">
        <f t="shared" si="88"/>
        <v>1477926</v>
      </c>
      <c r="AB1333" s="72">
        <f>VLOOKUP(D1333,'[1]Pension Expense Details'!$D$22:$S$1407,16,FALSE)</f>
        <v>725294</v>
      </c>
      <c r="AC1333" s="72">
        <f t="shared" si="89"/>
        <v>842063</v>
      </c>
      <c r="AD1333" s="72">
        <f>VLOOKUP(D1333,'[1]Schedule of Pension Amounts LW'!$B$15:$W$1399,22,FALSE)</f>
        <v>1567357</v>
      </c>
    </row>
    <row r="1334" spans="1:30" x14ac:dyDescent="0.3">
      <c r="A1334" s="104"/>
      <c r="B1334" s="33"/>
      <c r="C1334" s="33" t="str">
        <f>VLOOKUP(D1334,'[1]Employer information'!$I$3:$J$1391,2,FALSE)</f>
        <v xml:space="preserve">Public Education                                  </v>
      </c>
      <c r="D1334" s="33" t="str">
        <f>'[1]Schedule of Pension Amounts LW'!B1327</f>
        <v>1826</v>
      </c>
      <c r="E1334" s="33" t="str">
        <f>IF(ISNA(VLOOKUP(D1334,'[1]Proportionate Shares'!$D$23:$G$1400,2,FALSE)),"",VLOOKUP(D1334,'[1]Proportionate Shares'!$D$23:$G$1400,2,FALSE))</f>
        <v>236903</v>
      </c>
      <c r="F1334" s="33" t="str">
        <f>IF(ISNA(VLOOKUP(D1334,'[1]Proportionate Shares'!$D$23:$G$1400,3,FALSE)),"",VLOOKUP(D1334,'[1]Proportionate Shares'!$D$23:$G$1400,3,FALSE))</f>
        <v/>
      </c>
      <c r="G1334" s="34" t="str">
        <f>VLOOKUP(D1334,'[1]Employer information'!$A$3:$B$1390,2,FALSE)</f>
        <v>WINDHAM SCHOOL DISTRICT</v>
      </c>
      <c r="H1334" s="36">
        <f>IF(ISNA(VLOOKUP(D1334,'[1]Proportionate Shares'!$D$23:$I$1377,6,FALSE)),0,VLOOKUP(D1334,'[1]Proportionate Shares'!$D$23:$I$1377,6,FALSE))</f>
        <v>2.3688527099999999E-4</v>
      </c>
      <c r="I1334" s="105">
        <f>VLOOKUP(D1334,'[1]Schedule of Pension Amounts LW'!$B$15:$E$1399,3,FALSE)</f>
        <v>13377017</v>
      </c>
      <c r="J1334" s="105">
        <f>-IF(ISNA(VLOOKUP(D1334,'[1]Combined Contribution Amounts'!$A$2:$K$1335,5,FALSE)),0,VLOOKUP(D1334,'[1]Combined Contribution Amounts'!$A$2:$K$1335,5,FALSE))</f>
        <v>-828969</v>
      </c>
      <c r="K1334" s="105">
        <f>-IF(ISNA(VLOOKUP(D1334,'[1]Combined Contribution Amounts'!$A$2:$K$1335,7,FALSE)),0,VLOOKUP(D1334,'[1]Combined Contribution Amounts'!$A$2:$K$1335,7,FALSE))+-IF(ISNA(VLOOKUP(D1334,'[1]Combined Contribution Amounts'!$A$2:$K$1335,8,FALSE)),0,VLOOKUP(D1334,'[1]Combined Contribution Amounts'!$A$2:$K$1335,8,FALSE))+-IF(ISNA(VLOOKUP(D1334,'[1]Combined Contribution Amounts'!$A$2:$K$1335,9,FALSE)),0,VLOOKUP(D1334,'[1]Combined Contribution Amounts'!$A$2:$K$1335,9,FALSE))</f>
        <v>-158</v>
      </c>
      <c r="L1334" s="105">
        <f>VLOOKUP(D1334,'[1]Pension Expense Details'!$D$23:$S$1407,16,FALSE)</f>
        <v>1088771</v>
      </c>
      <c r="M1334" s="105">
        <f>ROUND(('[1]68_InOutFlowsCurPrdAndPriorHist'!$F$28-'[1]68_InOutFlowsCurPrdAndPriorHist'!$F$31)*$H1334,0)-VLOOKUP(D1334,'[1]Pension Expense Details'!$D$23:$S$1407,12,FALSE)</f>
        <v>-196198</v>
      </c>
      <c r="N1334" s="105">
        <f>ROUND(('[1]68_InOutFlowsCurPrdAndPriorHist'!$F$29-'[1]68_InOutFlowsCurPrdAndPriorHist'!$F$32)*$H1334,0)-VLOOKUP(D1334,'[1]Pension Expense Details'!$D$23:$S$1407,13,FALSE)</f>
        <v>-1482476</v>
      </c>
      <c r="O1334" s="105">
        <f>ROUND(('[1]68_InOutFlowsCurPrdAndPriorHist'!$F$30-'[1]68_InOutFlowsCurPrdAndPriorHist'!$F$33)*$H1334,0)-VLOOKUP(D1334,'[1]Pension Expense Details'!$D$23:$S$1407,14,FALSE)</f>
        <v>641069</v>
      </c>
      <c r="P1334" s="105">
        <f>ROUND((VLOOKUP(D1334,'[1]Schedule of Pension Amounts LW'!$B$15:$AC$1399,28,FALSE)-VLOOKUP(D1334,'[1]Schedule of Pension Amounts LW'!$B$15:$AC$1399,27,FALSE))*'[1]Schedule of Pension Amounts LW'!AD$4,0)+VLOOKUP(D1334,'[1]Schedule of Pension Amounts LW'!$B$15:$AH$1399,33,FALSE)-VLOOKUP(D1334,'[1]Pension Expense Details'!$D$23:$S$1407,15,FALSE)</f>
        <v>-285019</v>
      </c>
      <c r="Q1334" s="98">
        <f t="shared" si="86"/>
        <v>12314037</v>
      </c>
      <c r="R1334" s="98">
        <f>ROUND('[1]68_InOutFlowsCurPrdAndPrior'!$D$32*IF(ISNA(VLOOKUP(D1334,'[1]Proportionate Shares'!$D$23:$I$1359,6,FALSE)),0,VLOOKUP(D1334,'[1]Proportionate Shares'!$D$23:$I$1359,6,FALSE)),0)</f>
        <v>51730</v>
      </c>
      <c r="S1334" s="98">
        <f>ROUND('[1]68_InOutFlowsCurPrdAndPrior'!$D$33*IF(ISNA(VLOOKUP(D1334,'[1]Proportionate Shares'!$D$23:$I$1359,6,FALSE)),0,VLOOKUP(D1334,'[1]Proportionate Shares'!$D$23:$I$1359,6,FALSE)),0)</f>
        <v>3820419</v>
      </c>
      <c r="T1334" s="98">
        <f>ROUND('[1]68_InOutFlowsCurPrdAndPrior'!$D$35*IF(ISNA(VLOOKUP(D1334,'[1]Proportionate Shares'!$D$23:$I$1359,6,FALSE)),0,VLOOKUP(D1334,'[1]Proportionate Shares'!$D$23:$I$1359,6,FALSE)),0)</f>
        <v>740324</v>
      </c>
      <c r="U1334" s="98">
        <f>VLOOKUP(D1334,'[1]Schedule of Pension Amounts LW'!$B$15:$AS$1399,36,FALSE)</f>
        <v>1739815</v>
      </c>
      <c r="V1334" s="99">
        <f t="shared" si="87"/>
        <v>6352288</v>
      </c>
      <c r="W1334" s="98">
        <f>ROUND('[1]68_InOutFlowsCurPrdAndPrior'!$F$32*IF(ISNA(VLOOKUP(D1334,'[1]Proportionate Shares'!$D$23:$I$1359,6,FALSE)),0,VLOOKUP(D1334,'[1]Proportionate Shares'!$D$23:$I$1359,6,FALSE)),0)</f>
        <v>427563</v>
      </c>
      <c r="X1334" s="98">
        <f>ROUND('[1]68_InOutFlowsCurPrdAndPrior'!$F$33*IF(ISNA(VLOOKUP(D1334,'[1]Proportionate Shares'!$D$23:$I$1359,6,FALSE)),0,VLOOKUP(D1334,'[1]Proportionate Shares'!$D$23:$I$1359,6,FALSE)),0)</f>
        <v>1578778</v>
      </c>
      <c r="Y1334" s="98">
        <f>ROUND('[1]68_InOutFlowsCurPrdAndPrior'!$F$35*IF(ISNA(VLOOKUP(D1334,'[1]Proportionate Shares'!$D$23:$I$1359,6,FALSE)),0,VLOOKUP(D1334,'[1]Proportionate Shares'!$D$23:$I$1359,6,FALSE)),0)</f>
        <v>616677</v>
      </c>
      <c r="Z1334" s="98">
        <f>-VLOOKUP(D1334,'[1]Schedule of Pension Amounts LW'!$B$15:$AS$1399,37,FALSE)</f>
        <v>196903</v>
      </c>
      <c r="AA1334" s="99">
        <f t="shared" si="88"/>
        <v>2819921</v>
      </c>
      <c r="AB1334" s="72">
        <f>VLOOKUP(D1334,'[1]Pension Expense Details'!$D$22:$S$1407,16,FALSE)</f>
        <v>1088771</v>
      </c>
      <c r="AC1334" s="72">
        <f t="shared" si="89"/>
        <v>1929231</v>
      </c>
      <c r="AD1334" s="72">
        <f>VLOOKUP(D1334,'[1]Schedule of Pension Amounts LW'!$B$15:$W$1399,22,FALSE)</f>
        <v>3018002</v>
      </c>
    </row>
    <row r="1335" spans="1:30" x14ac:dyDescent="0.3">
      <c r="A1335" s="104"/>
      <c r="B1335" s="33"/>
      <c r="C1335" s="33" t="str">
        <f>VLOOKUP(D1335,'[1]Employer information'!$I$3:$J$1391,2,FALSE)</f>
        <v xml:space="preserve">Public Education                                  </v>
      </c>
      <c r="D1335" s="33" t="str">
        <f>'[1]Schedule of Pension Amounts LW'!B1328</f>
        <v>1614</v>
      </c>
      <c r="E1335" s="33" t="str">
        <f>IF(ISNA(VLOOKUP(D1335,'[1]Proportionate Shares'!$D$23:$G$1400,2,FALSE)),"",VLOOKUP(D1335,'[1]Proportionate Shares'!$D$23:$G$1400,2,FALSE))</f>
        <v>005904</v>
      </c>
      <c r="F1335" s="33" t="str">
        <f>IF(ISNA(VLOOKUP(D1335,'[1]Proportionate Shares'!$D$23:$G$1400,3,FALSE)),"",VLOOKUP(D1335,'[1]Proportionate Shares'!$D$23:$G$1400,3,FALSE))</f>
        <v/>
      </c>
      <c r="G1335" s="34" t="str">
        <f>VLOOKUP(D1335,'[1]Employer information'!$A$3:$B$1390,2,FALSE)</f>
        <v>WINDTHORST ISD</v>
      </c>
      <c r="H1335" s="36">
        <f>IF(ISNA(VLOOKUP(D1335,'[1]Proportionate Shares'!$D$23:$I$1377,6,FALSE)),0,VLOOKUP(D1335,'[1]Proportionate Shares'!$D$23:$I$1377,6,FALSE))</f>
        <v>1.7732818E-5</v>
      </c>
      <c r="I1335" s="105">
        <f>VLOOKUP(D1335,'[1]Schedule of Pension Amounts LW'!$B$15:$E$1399,3,FALSE)</f>
        <v>990119</v>
      </c>
      <c r="J1335" s="105">
        <f>-IF(ISNA(VLOOKUP(D1335,'[1]Combined Contribution Amounts'!$A$2:$K$1335,5,FALSE)),0,VLOOKUP(D1335,'[1]Combined Contribution Amounts'!$A$2:$K$1335,5,FALSE))</f>
        <v>-62067</v>
      </c>
      <c r="K1335" s="105">
        <f>-IF(ISNA(VLOOKUP(D1335,'[1]Combined Contribution Amounts'!$A$2:$K$1335,7,FALSE)),0,VLOOKUP(D1335,'[1]Combined Contribution Amounts'!$A$2:$K$1335,7,FALSE))+-IF(ISNA(VLOOKUP(D1335,'[1]Combined Contribution Amounts'!$A$2:$K$1335,8,FALSE)),0,VLOOKUP(D1335,'[1]Combined Contribution Amounts'!$A$2:$K$1335,8,FALSE))+-IF(ISNA(VLOOKUP(D1335,'[1]Combined Contribution Amounts'!$A$2:$K$1335,9,FALSE)),0,VLOOKUP(D1335,'[1]Combined Contribution Amounts'!$A$2:$K$1335,9,FALSE))</f>
        <v>0</v>
      </c>
      <c r="L1335" s="105">
        <f>VLOOKUP(D1335,'[1]Pension Expense Details'!$D$23:$S$1407,16,FALSE)</f>
        <v>83272</v>
      </c>
      <c r="M1335" s="105">
        <f>ROUND(('[1]68_InOutFlowsCurPrdAndPriorHist'!$F$28-'[1]68_InOutFlowsCurPrdAndPriorHist'!$F$31)*$H1335,0)-VLOOKUP(D1335,'[1]Pension Expense Details'!$D$23:$S$1407,12,FALSE)</f>
        <v>-14687</v>
      </c>
      <c r="N1335" s="105">
        <f>ROUND(('[1]68_InOutFlowsCurPrdAndPriorHist'!$F$29-'[1]68_InOutFlowsCurPrdAndPriorHist'!$F$32)*$H1335,0)-VLOOKUP(D1335,'[1]Pension Expense Details'!$D$23:$S$1407,13,FALSE)</f>
        <v>-110975</v>
      </c>
      <c r="O1335" s="105">
        <f>ROUND(('[1]68_InOutFlowsCurPrdAndPriorHist'!$F$30-'[1]68_InOutFlowsCurPrdAndPriorHist'!$F$33)*$H1335,0)-VLOOKUP(D1335,'[1]Pension Expense Details'!$D$23:$S$1407,14,FALSE)</f>
        <v>47990</v>
      </c>
      <c r="P1335" s="105">
        <f>ROUND((VLOOKUP(D1335,'[1]Schedule of Pension Amounts LW'!$B$15:$AC$1399,28,FALSE)-VLOOKUP(D1335,'[1]Schedule of Pension Amounts LW'!$B$15:$AC$1399,27,FALSE))*'[1]Schedule of Pension Amounts LW'!AD$4,0)+VLOOKUP(D1335,'[1]Schedule of Pension Amounts LW'!$B$15:$AH$1399,33,FALSE)-VLOOKUP(D1335,'[1]Pension Expense Details'!$D$23:$S$1407,15,FALSE)</f>
        <v>-11845</v>
      </c>
      <c r="Q1335" s="98">
        <f t="shared" si="86"/>
        <v>921807</v>
      </c>
      <c r="R1335" s="98">
        <f>ROUND('[1]68_InOutFlowsCurPrdAndPrior'!$D$32*IF(ISNA(VLOOKUP(D1335,'[1]Proportionate Shares'!$D$23:$I$1359,6,FALSE)),0,VLOOKUP(D1335,'[1]Proportionate Shares'!$D$23:$I$1359,6,FALSE)),0)</f>
        <v>3872</v>
      </c>
      <c r="S1335" s="98">
        <f>ROUND('[1]68_InOutFlowsCurPrdAndPrior'!$D$33*IF(ISNA(VLOOKUP(D1335,'[1]Proportionate Shares'!$D$23:$I$1359,6,FALSE)),0,VLOOKUP(D1335,'[1]Proportionate Shares'!$D$23:$I$1359,6,FALSE)),0)</f>
        <v>285990</v>
      </c>
      <c r="T1335" s="98">
        <f>ROUND('[1]68_InOutFlowsCurPrdAndPrior'!$D$35*IF(ISNA(VLOOKUP(D1335,'[1]Proportionate Shares'!$D$23:$I$1359,6,FALSE)),0,VLOOKUP(D1335,'[1]Proportionate Shares'!$D$23:$I$1359,6,FALSE)),0)</f>
        <v>55419</v>
      </c>
      <c r="U1335" s="98">
        <f>VLOOKUP(D1335,'[1]Schedule of Pension Amounts LW'!$B$15:$AS$1399,36,FALSE)</f>
        <v>105948</v>
      </c>
      <c r="V1335" s="99">
        <f t="shared" si="87"/>
        <v>451229</v>
      </c>
      <c r="W1335" s="98">
        <f>ROUND('[1]68_InOutFlowsCurPrdAndPrior'!$F$32*IF(ISNA(VLOOKUP(D1335,'[1]Proportionate Shares'!$D$23:$I$1359,6,FALSE)),0,VLOOKUP(D1335,'[1]Proportionate Shares'!$D$23:$I$1359,6,FALSE)),0)</f>
        <v>32007</v>
      </c>
      <c r="X1335" s="98">
        <f>ROUND('[1]68_InOutFlowsCurPrdAndPrior'!$F$33*IF(ISNA(VLOOKUP(D1335,'[1]Proportionate Shares'!$D$23:$I$1359,6,FALSE)),0,VLOOKUP(D1335,'[1]Proportionate Shares'!$D$23:$I$1359,6,FALSE)),0)</f>
        <v>118185</v>
      </c>
      <c r="Y1335" s="98">
        <f>ROUND('[1]68_InOutFlowsCurPrdAndPrior'!$F$35*IF(ISNA(VLOOKUP(D1335,'[1]Proportionate Shares'!$D$23:$I$1359,6,FALSE)),0,VLOOKUP(D1335,'[1]Proportionate Shares'!$D$23:$I$1359,6,FALSE)),0)</f>
        <v>46163</v>
      </c>
      <c r="Z1335" s="98">
        <f>-VLOOKUP(D1335,'[1]Schedule of Pension Amounts LW'!$B$15:$AS$1399,37,FALSE)</f>
        <v>34748</v>
      </c>
      <c r="AA1335" s="99">
        <f t="shared" si="88"/>
        <v>231103</v>
      </c>
      <c r="AB1335" s="72">
        <f>VLOOKUP(D1335,'[1]Pension Expense Details'!$D$22:$S$1407,16,FALSE)</f>
        <v>83272</v>
      </c>
      <c r="AC1335" s="72">
        <f t="shared" si="89"/>
        <v>117169</v>
      </c>
      <c r="AD1335" s="72">
        <f>VLOOKUP(D1335,'[1]Schedule of Pension Amounts LW'!$B$15:$W$1399,22,FALSE)</f>
        <v>200441</v>
      </c>
    </row>
    <row r="1336" spans="1:30" x14ac:dyDescent="0.3">
      <c r="A1336" s="104"/>
      <c r="B1336" s="33"/>
      <c r="C1336" s="33" t="str">
        <f>VLOOKUP(D1336,'[1]Employer information'!$I$3:$J$1391,2,FALSE)</f>
        <v xml:space="preserve">Public Education                                  </v>
      </c>
      <c r="D1336" s="33" t="str">
        <f>'[1]Schedule of Pension Amounts LW'!B1329</f>
        <v>1310</v>
      </c>
      <c r="E1336" s="33" t="str">
        <f>IF(ISNA(VLOOKUP(D1336,'[1]Proportionate Shares'!$D$23:$G$1400,2,FALSE)),"",VLOOKUP(D1336,'[1]Proportionate Shares'!$D$23:$G$1400,2,FALSE))</f>
        <v>248902</v>
      </c>
      <c r="F1336" s="33" t="str">
        <f>IF(ISNA(VLOOKUP(D1336,'[1]Proportionate Shares'!$D$23:$G$1400,3,FALSE)),"",VLOOKUP(D1336,'[1]Proportionate Shares'!$D$23:$G$1400,3,FALSE))</f>
        <v/>
      </c>
      <c r="G1336" s="34" t="str">
        <f>VLOOKUP(D1336,'[1]Employer information'!$A$3:$B$1390,2,FALSE)</f>
        <v>WINK-LOVING CONS ISD</v>
      </c>
      <c r="H1336" s="36">
        <f>IF(ISNA(VLOOKUP(D1336,'[1]Proportionate Shares'!$D$23:$I$1377,6,FALSE)),0,VLOOKUP(D1336,'[1]Proportionate Shares'!$D$23:$I$1377,6,FALSE))</f>
        <v>3.0604946000000002E-5</v>
      </c>
      <c r="I1336" s="105">
        <f>VLOOKUP(D1336,'[1]Schedule of Pension Amounts LW'!$B$15:$E$1399,3,FALSE)</f>
        <v>1643374</v>
      </c>
      <c r="J1336" s="105">
        <f>-IF(ISNA(VLOOKUP(D1336,'[1]Combined Contribution Amounts'!$A$2:$K$1335,5,FALSE)),0,VLOOKUP(D1336,'[1]Combined Contribution Amounts'!$A$2:$K$1335,5,FALSE))</f>
        <v>-107121</v>
      </c>
      <c r="K1336" s="105">
        <f>-IF(ISNA(VLOOKUP(D1336,'[1]Combined Contribution Amounts'!$A$2:$K$1335,7,FALSE)),0,VLOOKUP(D1336,'[1]Combined Contribution Amounts'!$A$2:$K$1335,7,FALSE))+-IF(ISNA(VLOOKUP(D1336,'[1]Combined Contribution Amounts'!$A$2:$K$1335,8,FALSE)),0,VLOOKUP(D1336,'[1]Combined Contribution Amounts'!$A$2:$K$1335,8,FALSE))+-IF(ISNA(VLOOKUP(D1336,'[1]Combined Contribution Amounts'!$A$2:$K$1335,9,FALSE)),0,VLOOKUP(D1336,'[1]Combined Contribution Amounts'!$A$2:$K$1335,9,FALSE))</f>
        <v>0</v>
      </c>
      <c r="L1336" s="105">
        <f>VLOOKUP(D1336,'[1]Pension Expense Details'!$D$23:$S$1407,16,FALSE)</f>
        <v>154011</v>
      </c>
      <c r="M1336" s="105">
        <f>ROUND(('[1]68_InOutFlowsCurPrdAndPriorHist'!$F$28-'[1]68_InOutFlowsCurPrdAndPriorHist'!$F$31)*$H1336,0)-VLOOKUP(D1336,'[1]Pension Expense Details'!$D$23:$S$1407,12,FALSE)</f>
        <v>-25348</v>
      </c>
      <c r="N1336" s="105">
        <f>ROUND(('[1]68_InOutFlowsCurPrdAndPriorHist'!$F$29-'[1]68_InOutFlowsCurPrdAndPriorHist'!$F$32)*$H1336,0)-VLOOKUP(D1336,'[1]Pension Expense Details'!$D$23:$S$1407,13,FALSE)</f>
        <v>-191532</v>
      </c>
      <c r="O1336" s="105">
        <f>ROUND(('[1]68_InOutFlowsCurPrdAndPriorHist'!$F$30-'[1]68_InOutFlowsCurPrdAndPriorHist'!$F$33)*$H1336,0)-VLOOKUP(D1336,'[1]Pension Expense Details'!$D$23:$S$1407,14,FALSE)</f>
        <v>82824</v>
      </c>
      <c r="P1336" s="105">
        <f>ROUND((VLOOKUP(D1336,'[1]Schedule of Pension Amounts LW'!$B$15:$AC$1399,28,FALSE)-VLOOKUP(D1336,'[1]Schedule of Pension Amounts LW'!$B$15:$AC$1399,27,FALSE))*'[1]Schedule of Pension Amounts LW'!AD$4,0)+VLOOKUP(D1336,'[1]Schedule of Pension Amounts LW'!$B$15:$AH$1399,33,FALSE)-VLOOKUP(D1336,'[1]Pension Expense Details'!$D$23:$S$1407,15,FALSE)</f>
        <v>34733</v>
      </c>
      <c r="Q1336" s="98">
        <f t="shared" si="86"/>
        <v>1590941</v>
      </c>
      <c r="R1336" s="98">
        <f>ROUND('[1]68_InOutFlowsCurPrdAndPrior'!$D$32*IF(ISNA(VLOOKUP(D1336,'[1]Proportionate Shares'!$D$23:$I$1359,6,FALSE)),0,VLOOKUP(D1336,'[1]Proportionate Shares'!$D$23:$I$1359,6,FALSE)),0)</f>
        <v>6683</v>
      </c>
      <c r="S1336" s="98">
        <f>ROUND('[1]68_InOutFlowsCurPrdAndPrior'!$D$33*IF(ISNA(VLOOKUP(D1336,'[1]Proportionate Shares'!$D$23:$I$1359,6,FALSE)),0,VLOOKUP(D1336,'[1]Proportionate Shares'!$D$23:$I$1359,6,FALSE)),0)</f>
        <v>493588</v>
      </c>
      <c r="T1336" s="98">
        <f>ROUND('[1]68_InOutFlowsCurPrdAndPrior'!$D$35*IF(ISNA(VLOOKUP(D1336,'[1]Proportionate Shares'!$D$23:$I$1359,6,FALSE)),0,VLOOKUP(D1336,'[1]Proportionate Shares'!$D$23:$I$1359,6,FALSE)),0)</f>
        <v>95648</v>
      </c>
      <c r="U1336" s="98">
        <f>VLOOKUP(D1336,'[1]Schedule of Pension Amounts LW'!$B$15:$AS$1399,36,FALSE)</f>
        <v>137806</v>
      </c>
      <c r="V1336" s="99">
        <f t="shared" si="87"/>
        <v>733725</v>
      </c>
      <c r="W1336" s="98">
        <f>ROUND('[1]68_InOutFlowsCurPrdAndPrior'!$F$32*IF(ISNA(VLOOKUP(D1336,'[1]Proportionate Shares'!$D$23:$I$1359,6,FALSE)),0,VLOOKUP(D1336,'[1]Proportionate Shares'!$D$23:$I$1359,6,FALSE)),0)</f>
        <v>55240</v>
      </c>
      <c r="X1336" s="98">
        <f>ROUND('[1]68_InOutFlowsCurPrdAndPrior'!$F$33*IF(ISNA(VLOOKUP(D1336,'[1]Proportionate Shares'!$D$23:$I$1359,6,FALSE)),0,VLOOKUP(D1336,'[1]Proportionate Shares'!$D$23:$I$1359,6,FALSE)),0)</f>
        <v>203974</v>
      </c>
      <c r="Y1336" s="98">
        <f>ROUND('[1]68_InOutFlowsCurPrdAndPrior'!$F$35*IF(ISNA(VLOOKUP(D1336,'[1]Proportionate Shares'!$D$23:$I$1359,6,FALSE)),0,VLOOKUP(D1336,'[1]Proportionate Shares'!$D$23:$I$1359,6,FALSE)),0)</f>
        <v>79673</v>
      </c>
      <c r="Z1336" s="98">
        <f>-VLOOKUP(D1336,'[1]Schedule of Pension Amounts LW'!$B$15:$AS$1399,37,FALSE)</f>
        <v>46767</v>
      </c>
      <c r="AA1336" s="99">
        <f t="shared" si="88"/>
        <v>385654</v>
      </c>
      <c r="AB1336" s="72">
        <f>VLOOKUP(D1336,'[1]Pension Expense Details'!$D$22:$S$1407,16,FALSE)</f>
        <v>154011</v>
      </c>
      <c r="AC1336" s="72">
        <f t="shared" si="89"/>
        <v>177754</v>
      </c>
      <c r="AD1336" s="72">
        <f>VLOOKUP(D1336,'[1]Schedule of Pension Amounts LW'!$B$15:$W$1399,22,FALSE)</f>
        <v>331765</v>
      </c>
    </row>
    <row r="1337" spans="1:30" x14ac:dyDescent="0.3">
      <c r="A1337" s="104"/>
      <c r="B1337" s="33"/>
      <c r="C1337" s="33" t="str">
        <f>VLOOKUP(D1337,'[1]Employer information'!$I$3:$J$1391,2,FALSE)</f>
        <v xml:space="preserve">Public Education                                  </v>
      </c>
      <c r="D1337" s="33" t="str">
        <f>'[1]Schedule of Pension Amounts LW'!B1330</f>
        <v>1311</v>
      </c>
      <c r="E1337" s="33" t="str">
        <f>IF(ISNA(VLOOKUP(D1337,'[1]Proportionate Shares'!$D$23:$G$1400,2,FALSE)),"",VLOOKUP(D1337,'[1]Proportionate Shares'!$D$23:$G$1400,2,FALSE))</f>
        <v>250907</v>
      </c>
      <c r="F1337" s="33" t="str">
        <f>IF(ISNA(VLOOKUP(D1337,'[1]Proportionate Shares'!$D$23:$G$1400,3,FALSE)),"",VLOOKUP(D1337,'[1]Proportionate Shares'!$D$23:$G$1400,3,FALSE))</f>
        <v/>
      </c>
      <c r="G1337" s="34" t="str">
        <f>VLOOKUP(D1337,'[1]Employer information'!$A$3:$B$1390,2,FALSE)</f>
        <v>WINNSBORO ISD</v>
      </c>
      <c r="H1337" s="36">
        <f>IF(ISNA(VLOOKUP(D1337,'[1]Proportionate Shares'!$D$23:$I$1377,6,FALSE)),0,VLOOKUP(D1337,'[1]Proportionate Shares'!$D$23:$I$1377,6,FALSE))</f>
        <v>6.7604243000000003E-5</v>
      </c>
      <c r="I1337" s="105">
        <f>VLOOKUP(D1337,'[1]Schedule of Pension Amounts LW'!$B$15:$E$1399,3,FALSE)</f>
        <v>3562749</v>
      </c>
      <c r="J1337" s="105">
        <f>-IF(ISNA(VLOOKUP(D1337,'[1]Combined Contribution Amounts'!$A$2:$K$1335,5,FALSE)),0,VLOOKUP(D1337,'[1]Combined Contribution Amounts'!$A$2:$K$1335,5,FALSE))</f>
        <v>-236515</v>
      </c>
      <c r="K1337" s="105">
        <f>-IF(ISNA(VLOOKUP(D1337,'[1]Combined Contribution Amounts'!$A$2:$K$1335,7,FALSE)),0,VLOOKUP(D1337,'[1]Combined Contribution Amounts'!$A$2:$K$1335,7,FALSE))+-IF(ISNA(VLOOKUP(D1337,'[1]Combined Contribution Amounts'!$A$2:$K$1335,8,FALSE)),0,VLOOKUP(D1337,'[1]Combined Contribution Amounts'!$A$2:$K$1335,8,FALSE))+-IF(ISNA(VLOOKUP(D1337,'[1]Combined Contribution Amounts'!$A$2:$K$1335,9,FALSE)),0,VLOOKUP(D1337,'[1]Combined Contribution Amounts'!$A$2:$K$1335,9,FALSE))</f>
        <v>-108</v>
      </c>
      <c r="L1337" s="105">
        <f>VLOOKUP(D1337,'[1]Pension Expense Details'!$D$23:$S$1407,16,FALSE)</f>
        <v>350785</v>
      </c>
      <c r="M1337" s="105">
        <f>ROUND(('[1]68_InOutFlowsCurPrdAndPriorHist'!$F$28-'[1]68_InOutFlowsCurPrdAndPriorHist'!$F$31)*$H1337,0)-VLOOKUP(D1337,'[1]Pension Expense Details'!$D$23:$S$1407,12,FALSE)</f>
        <v>-55992</v>
      </c>
      <c r="N1337" s="105">
        <f>ROUND(('[1]68_InOutFlowsCurPrdAndPriorHist'!$F$29-'[1]68_InOutFlowsCurPrdAndPriorHist'!$F$32)*$H1337,0)-VLOOKUP(D1337,'[1]Pension Expense Details'!$D$23:$S$1407,13,FALSE)</f>
        <v>-423081</v>
      </c>
      <c r="O1337" s="105">
        <f>ROUND(('[1]68_InOutFlowsCurPrdAndPriorHist'!$F$30-'[1]68_InOutFlowsCurPrdAndPriorHist'!$F$33)*$H1337,0)-VLOOKUP(D1337,'[1]Pension Expense Details'!$D$23:$S$1407,14,FALSE)</f>
        <v>182954</v>
      </c>
      <c r="P1337" s="105">
        <f>ROUND((VLOOKUP(D1337,'[1]Schedule of Pension Amounts LW'!$B$15:$AC$1399,28,FALSE)-VLOOKUP(D1337,'[1]Schedule of Pension Amounts LW'!$B$15:$AC$1399,27,FALSE))*'[1]Schedule of Pension Amounts LW'!AD$4,0)+VLOOKUP(D1337,'[1]Schedule of Pension Amounts LW'!$B$15:$AH$1399,33,FALSE)-VLOOKUP(D1337,'[1]Pension Expense Details'!$D$23:$S$1407,15,FALSE)</f>
        <v>133488</v>
      </c>
      <c r="Q1337" s="98">
        <f t="shared" si="86"/>
        <v>3514280</v>
      </c>
      <c r="R1337" s="98">
        <f>ROUND('[1]68_InOutFlowsCurPrdAndPrior'!$D$32*IF(ISNA(VLOOKUP(D1337,'[1]Proportionate Shares'!$D$23:$I$1359,6,FALSE)),0,VLOOKUP(D1337,'[1]Proportionate Shares'!$D$23:$I$1359,6,FALSE)),0)</f>
        <v>14763</v>
      </c>
      <c r="S1337" s="98">
        <f>ROUND('[1]68_InOutFlowsCurPrdAndPrior'!$D$33*IF(ISNA(VLOOKUP(D1337,'[1]Proportionate Shares'!$D$23:$I$1359,6,FALSE)),0,VLOOKUP(D1337,'[1]Proportionate Shares'!$D$23:$I$1359,6,FALSE)),0)</f>
        <v>1090302</v>
      </c>
      <c r="T1337" s="98">
        <f>ROUND('[1]68_InOutFlowsCurPrdAndPrior'!$D$35*IF(ISNA(VLOOKUP(D1337,'[1]Proportionate Shares'!$D$23:$I$1359,6,FALSE)),0,VLOOKUP(D1337,'[1]Proportionate Shares'!$D$23:$I$1359,6,FALSE)),0)</f>
        <v>211280</v>
      </c>
      <c r="U1337" s="98">
        <f>VLOOKUP(D1337,'[1]Schedule of Pension Amounts LW'!$B$15:$AS$1399,36,FALSE)</f>
        <v>459921</v>
      </c>
      <c r="V1337" s="99">
        <f t="shared" si="87"/>
        <v>1776266</v>
      </c>
      <c r="W1337" s="98">
        <f>ROUND('[1]68_InOutFlowsCurPrdAndPrior'!$F$32*IF(ISNA(VLOOKUP(D1337,'[1]Proportionate Shares'!$D$23:$I$1359,6,FALSE)),0,VLOOKUP(D1337,'[1]Proportionate Shares'!$D$23:$I$1359,6,FALSE)),0)</f>
        <v>122021</v>
      </c>
      <c r="X1337" s="98">
        <f>ROUND('[1]68_InOutFlowsCurPrdAndPrior'!$F$33*IF(ISNA(VLOOKUP(D1337,'[1]Proportionate Shares'!$D$23:$I$1359,6,FALSE)),0,VLOOKUP(D1337,'[1]Proportionate Shares'!$D$23:$I$1359,6,FALSE)),0)</f>
        <v>450564</v>
      </c>
      <c r="Y1337" s="98">
        <f>ROUND('[1]68_InOutFlowsCurPrdAndPrior'!$F$35*IF(ISNA(VLOOKUP(D1337,'[1]Proportionate Shares'!$D$23:$I$1359,6,FALSE)),0,VLOOKUP(D1337,'[1]Proportionate Shares'!$D$23:$I$1359,6,FALSE)),0)</f>
        <v>175992</v>
      </c>
      <c r="Z1337" s="98">
        <f>-VLOOKUP(D1337,'[1]Schedule of Pension Amounts LW'!$B$15:$AS$1399,37,FALSE)</f>
        <v>126386</v>
      </c>
      <c r="AA1337" s="99">
        <f t="shared" si="88"/>
        <v>874963</v>
      </c>
      <c r="AB1337" s="72">
        <f>VLOOKUP(D1337,'[1]Pension Expense Details'!$D$22:$S$1407,16,FALSE)</f>
        <v>350785</v>
      </c>
      <c r="AC1337" s="72">
        <f t="shared" si="89"/>
        <v>429475</v>
      </c>
      <c r="AD1337" s="72">
        <f>VLOOKUP(D1337,'[1]Schedule of Pension Amounts LW'!$B$15:$W$1399,22,FALSE)</f>
        <v>780260</v>
      </c>
    </row>
    <row r="1338" spans="1:30" x14ac:dyDescent="0.3">
      <c r="A1338" s="104"/>
      <c r="B1338" s="33"/>
      <c r="C1338" s="33" t="str">
        <f>VLOOKUP(D1338,'[1]Employer information'!$I$3:$J$1391,2,FALSE)</f>
        <v xml:space="preserve">Public Education                                  </v>
      </c>
      <c r="D1338" s="33" t="str">
        <f>'[1]Schedule of Pension Amounts LW'!B1331</f>
        <v>1659</v>
      </c>
      <c r="E1338" s="33" t="str">
        <f>IF(ISNA(VLOOKUP(D1338,'[1]Proportionate Shares'!$D$23:$G$1400,2,FALSE)),"",VLOOKUP(D1338,'[1]Proportionate Shares'!$D$23:$G$1400,2,FALSE))</f>
        <v>212910</v>
      </c>
      <c r="F1338" s="33" t="str">
        <f>IF(ISNA(VLOOKUP(D1338,'[1]Proportionate Shares'!$D$23:$G$1400,3,FALSE)),"",VLOOKUP(D1338,'[1]Proportionate Shares'!$D$23:$G$1400,3,FALSE))</f>
        <v/>
      </c>
      <c r="G1338" s="34" t="str">
        <f>VLOOKUP(D1338,'[1]Employer information'!$A$3:$B$1390,2,FALSE)</f>
        <v>WINONA ISD</v>
      </c>
      <c r="H1338" s="36">
        <f>IF(ISNA(VLOOKUP(D1338,'[1]Proportionate Shares'!$D$23:$I$1377,6,FALSE)),0,VLOOKUP(D1338,'[1]Proportionate Shares'!$D$23:$I$1377,6,FALSE))</f>
        <v>5.9361099000000001E-5</v>
      </c>
      <c r="I1338" s="105">
        <f>VLOOKUP(D1338,'[1]Schedule of Pension Amounts LW'!$B$15:$E$1399,3,FALSE)</f>
        <v>3047968</v>
      </c>
      <c r="J1338" s="105">
        <f>-IF(ISNA(VLOOKUP(D1338,'[1]Combined Contribution Amounts'!$A$2:$K$1335,5,FALSE)),0,VLOOKUP(D1338,'[1]Combined Contribution Amounts'!$A$2:$K$1335,5,FALSE))</f>
        <v>-207771</v>
      </c>
      <c r="K1338" s="105">
        <f>-IF(ISNA(VLOOKUP(D1338,'[1]Combined Contribution Amounts'!$A$2:$K$1335,7,FALSE)),0,VLOOKUP(D1338,'[1]Combined Contribution Amounts'!$A$2:$K$1335,7,FALSE))+-IF(ISNA(VLOOKUP(D1338,'[1]Combined Contribution Amounts'!$A$2:$K$1335,8,FALSE)),0,VLOOKUP(D1338,'[1]Combined Contribution Amounts'!$A$2:$K$1335,8,FALSE))+-IF(ISNA(VLOOKUP(D1338,'[1]Combined Contribution Amounts'!$A$2:$K$1335,9,FALSE)),0,VLOOKUP(D1338,'[1]Combined Contribution Amounts'!$A$2:$K$1335,9,FALSE))</f>
        <v>0</v>
      </c>
      <c r="L1338" s="105">
        <f>VLOOKUP(D1338,'[1]Pension Expense Details'!$D$23:$S$1407,16,FALSE)</f>
        <v>320645</v>
      </c>
      <c r="M1338" s="105">
        <f>ROUND(('[1]68_InOutFlowsCurPrdAndPriorHist'!$F$28-'[1]68_InOutFlowsCurPrdAndPriorHist'!$F$31)*$H1338,0)-VLOOKUP(D1338,'[1]Pension Expense Details'!$D$23:$S$1407,12,FALSE)</f>
        <v>-49165</v>
      </c>
      <c r="N1338" s="105">
        <f>ROUND(('[1]68_InOutFlowsCurPrdAndPriorHist'!$F$29-'[1]68_InOutFlowsCurPrdAndPriorHist'!$F$32)*$H1338,0)-VLOOKUP(D1338,'[1]Pension Expense Details'!$D$23:$S$1407,13,FALSE)</f>
        <v>-371494</v>
      </c>
      <c r="O1338" s="105">
        <f>ROUND(('[1]68_InOutFlowsCurPrdAndPriorHist'!$F$30-'[1]68_InOutFlowsCurPrdAndPriorHist'!$F$33)*$H1338,0)-VLOOKUP(D1338,'[1]Pension Expense Details'!$D$23:$S$1407,14,FALSE)</f>
        <v>160646</v>
      </c>
      <c r="P1338" s="105">
        <f>ROUND((VLOOKUP(D1338,'[1]Schedule of Pension Amounts LW'!$B$15:$AC$1399,28,FALSE)-VLOOKUP(D1338,'[1]Schedule of Pension Amounts LW'!$B$15:$AC$1399,27,FALSE))*'[1]Schedule of Pension Amounts LW'!AD$4,0)+VLOOKUP(D1338,'[1]Schedule of Pension Amounts LW'!$B$15:$AH$1399,33,FALSE)-VLOOKUP(D1338,'[1]Pension Expense Details'!$D$23:$S$1407,15,FALSE)</f>
        <v>184947</v>
      </c>
      <c r="Q1338" s="98">
        <f t="shared" si="86"/>
        <v>3085776</v>
      </c>
      <c r="R1338" s="98">
        <f>ROUND('[1]68_InOutFlowsCurPrdAndPrior'!$D$32*IF(ISNA(VLOOKUP(D1338,'[1]Proportionate Shares'!$D$23:$I$1359,6,FALSE)),0,VLOOKUP(D1338,'[1]Proportionate Shares'!$D$23:$I$1359,6,FALSE)),0)</f>
        <v>12963</v>
      </c>
      <c r="S1338" s="98">
        <f>ROUND('[1]68_InOutFlowsCurPrdAndPrior'!$D$33*IF(ISNA(VLOOKUP(D1338,'[1]Proportionate Shares'!$D$23:$I$1359,6,FALSE)),0,VLOOKUP(D1338,'[1]Proportionate Shares'!$D$23:$I$1359,6,FALSE)),0)</f>
        <v>957359</v>
      </c>
      <c r="T1338" s="98">
        <f>ROUND('[1]68_InOutFlowsCurPrdAndPrior'!$D$35*IF(ISNA(VLOOKUP(D1338,'[1]Proportionate Shares'!$D$23:$I$1359,6,FALSE)),0,VLOOKUP(D1338,'[1]Proportionate Shares'!$D$23:$I$1359,6,FALSE)),0)</f>
        <v>185518</v>
      </c>
      <c r="U1338" s="98">
        <f>VLOOKUP(D1338,'[1]Schedule of Pension Amounts LW'!$B$15:$AS$1399,36,FALSE)</f>
        <v>401956</v>
      </c>
      <c r="V1338" s="99">
        <f t="shared" si="87"/>
        <v>1557796</v>
      </c>
      <c r="W1338" s="98">
        <f>ROUND('[1]68_InOutFlowsCurPrdAndPrior'!$F$32*IF(ISNA(VLOOKUP(D1338,'[1]Proportionate Shares'!$D$23:$I$1359,6,FALSE)),0,VLOOKUP(D1338,'[1]Proportionate Shares'!$D$23:$I$1359,6,FALSE)),0)</f>
        <v>107143</v>
      </c>
      <c r="X1338" s="98">
        <f>ROUND('[1]68_InOutFlowsCurPrdAndPrior'!$F$33*IF(ISNA(VLOOKUP(D1338,'[1]Proportionate Shares'!$D$23:$I$1359,6,FALSE)),0,VLOOKUP(D1338,'[1]Proportionate Shares'!$D$23:$I$1359,6,FALSE)),0)</f>
        <v>395626</v>
      </c>
      <c r="Y1338" s="98">
        <f>ROUND('[1]68_InOutFlowsCurPrdAndPrior'!$F$35*IF(ISNA(VLOOKUP(D1338,'[1]Proportionate Shares'!$D$23:$I$1359,6,FALSE)),0,VLOOKUP(D1338,'[1]Proportionate Shares'!$D$23:$I$1359,6,FALSE)),0)</f>
        <v>154533</v>
      </c>
      <c r="Z1338" s="98">
        <f>-VLOOKUP(D1338,'[1]Schedule of Pension Amounts LW'!$B$15:$AS$1399,37,FALSE)</f>
        <v>11367</v>
      </c>
      <c r="AA1338" s="99">
        <f t="shared" si="88"/>
        <v>668669</v>
      </c>
      <c r="AB1338" s="72">
        <f>VLOOKUP(D1338,'[1]Pension Expense Details'!$D$22:$S$1407,16,FALSE)</f>
        <v>320645</v>
      </c>
      <c r="AC1338" s="72">
        <f t="shared" si="89"/>
        <v>351553</v>
      </c>
      <c r="AD1338" s="72">
        <f>VLOOKUP(D1338,'[1]Schedule of Pension Amounts LW'!$B$15:$W$1399,22,FALSE)</f>
        <v>672198</v>
      </c>
    </row>
    <row r="1339" spans="1:30" x14ac:dyDescent="0.3">
      <c r="A1339" s="104"/>
      <c r="B1339" s="33"/>
      <c r="C1339" s="33" t="str">
        <f>VLOOKUP(D1339,'[1]Employer information'!$I$3:$J$1391,2,FALSE)</f>
        <v xml:space="preserve">Public Education                                  </v>
      </c>
      <c r="D1339" s="33" t="str">
        <f>'[1]Schedule of Pension Amounts LW'!B1332</f>
        <v>1312</v>
      </c>
      <c r="E1339" s="33" t="str">
        <f>IF(ISNA(VLOOKUP(D1339,'[1]Proportionate Shares'!$D$23:$G$1400,2,FALSE)),"",VLOOKUP(D1339,'[1]Proportionate Shares'!$D$23:$G$1400,2,FALSE))</f>
        <v>200904</v>
      </c>
      <c r="F1339" s="33" t="str">
        <f>IF(ISNA(VLOOKUP(D1339,'[1]Proportionate Shares'!$D$23:$G$1400,3,FALSE)),"",VLOOKUP(D1339,'[1]Proportionate Shares'!$D$23:$G$1400,3,FALSE))</f>
        <v/>
      </c>
      <c r="G1339" s="34" t="str">
        <f>VLOOKUP(D1339,'[1]Employer information'!$A$3:$B$1390,2,FALSE)</f>
        <v>WINTERS ISD</v>
      </c>
      <c r="H1339" s="36">
        <f>IF(ISNA(VLOOKUP(D1339,'[1]Proportionate Shares'!$D$23:$I$1377,6,FALSE)),0,VLOOKUP(D1339,'[1]Proportionate Shares'!$D$23:$I$1377,6,FALSE))</f>
        <v>3.6116755999999999E-5</v>
      </c>
      <c r="I1339" s="105">
        <f>VLOOKUP(D1339,'[1]Schedule of Pension Amounts LW'!$B$15:$E$1399,3,FALSE)</f>
        <v>1791750</v>
      </c>
      <c r="J1339" s="105">
        <f>-IF(ISNA(VLOOKUP(D1339,'[1]Combined Contribution Amounts'!$A$2:$K$1335,5,FALSE)),0,VLOOKUP(D1339,'[1]Combined Contribution Amounts'!$A$2:$K$1335,5,FALSE))</f>
        <v>-126413</v>
      </c>
      <c r="K1339" s="105">
        <f>-IF(ISNA(VLOOKUP(D1339,'[1]Combined Contribution Amounts'!$A$2:$K$1335,7,FALSE)),0,VLOOKUP(D1339,'[1]Combined Contribution Amounts'!$A$2:$K$1335,7,FALSE))+-IF(ISNA(VLOOKUP(D1339,'[1]Combined Contribution Amounts'!$A$2:$K$1335,8,FALSE)),0,VLOOKUP(D1339,'[1]Combined Contribution Amounts'!$A$2:$K$1335,8,FALSE))+-IF(ISNA(VLOOKUP(D1339,'[1]Combined Contribution Amounts'!$A$2:$K$1335,9,FALSE)),0,VLOOKUP(D1339,'[1]Combined Contribution Amounts'!$A$2:$K$1335,9,FALSE))</f>
        <v>0</v>
      </c>
      <c r="L1339" s="105">
        <f>VLOOKUP(D1339,'[1]Pension Expense Details'!$D$23:$S$1407,16,FALSE)</f>
        <v>204945</v>
      </c>
      <c r="M1339" s="105">
        <f>ROUND(('[1]68_InOutFlowsCurPrdAndPriorHist'!$F$28-'[1]68_InOutFlowsCurPrdAndPriorHist'!$F$31)*$H1339,0)-VLOOKUP(D1339,'[1]Pension Expense Details'!$D$23:$S$1407,12,FALSE)</f>
        <v>-29914</v>
      </c>
      <c r="N1339" s="105">
        <f>ROUND(('[1]68_InOutFlowsCurPrdAndPriorHist'!$F$29-'[1]68_InOutFlowsCurPrdAndPriorHist'!$F$32)*$H1339,0)-VLOOKUP(D1339,'[1]Pension Expense Details'!$D$23:$S$1407,13,FALSE)</f>
        <v>-226026</v>
      </c>
      <c r="O1339" s="105">
        <f>ROUND(('[1]68_InOutFlowsCurPrdAndPriorHist'!$F$30-'[1]68_InOutFlowsCurPrdAndPriorHist'!$F$33)*$H1339,0)-VLOOKUP(D1339,'[1]Pension Expense Details'!$D$23:$S$1407,14,FALSE)</f>
        <v>97741</v>
      </c>
      <c r="P1339" s="105">
        <f>ROUND((VLOOKUP(D1339,'[1]Schedule of Pension Amounts LW'!$B$15:$AC$1399,28,FALSE)-VLOOKUP(D1339,'[1]Schedule of Pension Amounts LW'!$B$15:$AC$1399,27,FALSE))*'[1]Schedule of Pension Amounts LW'!AD$4,0)+VLOOKUP(D1339,'[1]Schedule of Pension Amounts LW'!$B$15:$AH$1399,33,FALSE)-VLOOKUP(D1339,'[1]Pension Expense Details'!$D$23:$S$1407,15,FALSE)</f>
        <v>165379</v>
      </c>
      <c r="Q1339" s="98">
        <f t="shared" si="86"/>
        <v>1877462</v>
      </c>
      <c r="R1339" s="98">
        <f>ROUND('[1]68_InOutFlowsCurPrdAndPrior'!$D$32*IF(ISNA(VLOOKUP(D1339,'[1]Proportionate Shares'!$D$23:$I$1359,6,FALSE)),0,VLOOKUP(D1339,'[1]Proportionate Shares'!$D$23:$I$1359,6,FALSE)),0)</f>
        <v>7887</v>
      </c>
      <c r="S1339" s="98">
        <f>ROUND('[1]68_InOutFlowsCurPrdAndPrior'!$D$33*IF(ISNA(VLOOKUP(D1339,'[1]Proportionate Shares'!$D$23:$I$1359,6,FALSE)),0,VLOOKUP(D1339,'[1]Proportionate Shares'!$D$23:$I$1359,6,FALSE)),0)</f>
        <v>582481</v>
      </c>
      <c r="T1339" s="98">
        <f>ROUND('[1]68_InOutFlowsCurPrdAndPrior'!$D$35*IF(ISNA(VLOOKUP(D1339,'[1]Proportionate Shares'!$D$23:$I$1359,6,FALSE)),0,VLOOKUP(D1339,'[1]Proportionate Shares'!$D$23:$I$1359,6,FALSE)),0)</f>
        <v>112874</v>
      </c>
      <c r="U1339" s="98">
        <f>VLOOKUP(D1339,'[1]Schedule of Pension Amounts LW'!$B$15:$AS$1399,36,FALSE)</f>
        <v>274129</v>
      </c>
      <c r="V1339" s="99">
        <f t="shared" si="87"/>
        <v>977371</v>
      </c>
      <c r="W1339" s="98">
        <f>ROUND('[1]68_InOutFlowsCurPrdAndPrior'!$F$32*IF(ISNA(VLOOKUP(D1339,'[1]Proportionate Shares'!$D$23:$I$1359,6,FALSE)),0,VLOOKUP(D1339,'[1]Proportionate Shares'!$D$23:$I$1359,6,FALSE)),0)</f>
        <v>65188</v>
      </c>
      <c r="X1339" s="98">
        <f>ROUND('[1]68_InOutFlowsCurPrdAndPrior'!$F$33*IF(ISNA(VLOOKUP(D1339,'[1]Proportionate Shares'!$D$23:$I$1359,6,FALSE)),0,VLOOKUP(D1339,'[1]Proportionate Shares'!$D$23:$I$1359,6,FALSE)),0)</f>
        <v>240709</v>
      </c>
      <c r="Y1339" s="98">
        <f>ROUND('[1]68_InOutFlowsCurPrdAndPrior'!$F$35*IF(ISNA(VLOOKUP(D1339,'[1]Proportionate Shares'!$D$23:$I$1359,6,FALSE)),0,VLOOKUP(D1339,'[1]Proportionate Shares'!$D$23:$I$1359,6,FALSE)),0)</f>
        <v>94022</v>
      </c>
      <c r="Z1339" s="98">
        <f>-VLOOKUP(D1339,'[1]Schedule of Pension Amounts LW'!$B$15:$AS$1399,37,FALSE)</f>
        <v>9395</v>
      </c>
      <c r="AA1339" s="99">
        <f t="shared" si="88"/>
        <v>409314</v>
      </c>
      <c r="AB1339" s="72">
        <f>VLOOKUP(D1339,'[1]Pension Expense Details'!$D$22:$S$1407,16,FALSE)</f>
        <v>204945</v>
      </c>
      <c r="AC1339" s="72">
        <f t="shared" si="89"/>
        <v>219245</v>
      </c>
      <c r="AD1339" s="72">
        <f>VLOOKUP(D1339,'[1]Schedule of Pension Amounts LW'!$B$15:$W$1399,22,FALSE)</f>
        <v>424190</v>
      </c>
    </row>
    <row r="1340" spans="1:30" x14ac:dyDescent="0.3">
      <c r="A1340" s="104"/>
      <c r="B1340" s="33"/>
      <c r="C1340" s="33" t="str">
        <f>VLOOKUP(D1340,'[1]Employer information'!$I$3:$J$1391,2,FALSE)</f>
        <v xml:space="preserve">Public Education                                  </v>
      </c>
      <c r="D1340" s="33" t="str">
        <f>'[1]Schedule of Pension Amounts LW'!B1333</f>
        <v>1313</v>
      </c>
      <c r="E1340" s="33" t="str">
        <f>IF(ISNA(VLOOKUP(D1340,'[1]Proportionate Shares'!$D$23:$G$1400,2,FALSE)),"",VLOOKUP(D1340,'[1]Proportionate Shares'!$D$23:$G$1400,2,FALSE))</f>
        <v>174906</v>
      </c>
      <c r="F1340" s="33" t="str">
        <f>IF(ISNA(VLOOKUP(D1340,'[1]Proportionate Shares'!$D$23:$G$1400,3,FALSE)),"",VLOOKUP(D1340,'[1]Proportionate Shares'!$D$23:$G$1400,3,FALSE))</f>
        <v/>
      </c>
      <c r="G1340" s="34" t="str">
        <f>VLOOKUP(D1340,'[1]Employer information'!$A$3:$B$1390,2,FALSE)</f>
        <v>WODEN ISD</v>
      </c>
      <c r="H1340" s="36">
        <f>IF(ISNA(VLOOKUP(D1340,'[1]Proportionate Shares'!$D$23:$I$1377,6,FALSE)),0,VLOOKUP(D1340,'[1]Proportionate Shares'!$D$23:$I$1377,6,FALSE))</f>
        <v>4.1222008999999997E-5</v>
      </c>
      <c r="I1340" s="105">
        <f>VLOOKUP(D1340,'[1]Schedule of Pension Amounts LW'!$B$15:$E$1399,3,FALSE)</f>
        <v>2279800</v>
      </c>
      <c r="J1340" s="105">
        <f>-IF(ISNA(VLOOKUP(D1340,'[1]Combined Contribution Amounts'!$A$2:$K$1335,5,FALSE)),0,VLOOKUP(D1340,'[1]Combined Contribution Amounts'!$A$2:$K$1335,5,FALSE))</f>
        <v>-144282</v>
      </c>
      <c r="K1340" s="105">
        <f>-IF(ISNA(VLOOKUP(D1340,'[1]Combined Contribution Amounts'!$A$2:$K$1335,7,FALSE)),0,VLOOKUP(D1340,'[1]Combined Contribution Amounts'!$A$2:$K$1335,7,FALSE))+-IF(ISNA(VLOOKUP(D1340,'[1]Combined Contribution Amounts'!$A$2:$K$1335,8,FALSE)),0,VLOOKUP(D1340,'[1]Combined Contribution Amounts'!$A$2:$K$1335,8,FALSE))+-IF(ISNA(VLOOKUP(D1340,'[1]Combined Contribution Amounts'!$A$2:$K$1335,9,FALSE)),0,VLOOKUP(D1340,'[1]Combined Contribution Amounts'!$A$2:$K$1335,9,FALSE))</f>
        <v>0</v>
      </c>
      <c r="L1340" s="105">
        <f>VLOOKUP(D1340,'[1]Pension Expense Details'!$D$23:$S$1407,16,FALSE)</f>
        <v>197014</v>
      </c>
      <c r="M1340" s="105">
        <f>ROUND(('[1]68_InOutFlowsCurPrdAndPriorHist'!$F$28-'[1]68_InOutFlowsCurPrdAndPriorHist'!$F$31)*$H1340,0)-VLOOKUP(D1340,'[1]Pension Expense Details'!$D$23:$S$1407,12,FALSE)</f>
        <v>-34142</v>
      </c>
      <c r="N1340" s="105">
        <f>ROUND(('[1]68_InOutFlowsCurPrdAndPriorHist'!$F$29-'[1]68_InOutFlowsCurPrdAndPriorHist'!$F$32)*$H1340,0)-VLOOKUP(D1340,'[1]Pension Expense Details'!$D$23:$S$1407,13,FALSE)</f>
        <v>-257976</v>
      </c>
      <c r="O1340" s="105">
        <f>ROUND(('[1]68_InOutFlowsCurPrdAndPriorHist'!$F$30-'[1]68_InOutFlowsCurPrdAndPriorHist'!$F$33)*$H1340,0)-VLOOKUP(D1340,'[1]Pension Expense Details'!$D$23:$S$1407,14,FALSE)</f>
        <v>111557</v>
      </c>
      <c r="P1340" s="105">
        <f>ROUND((VLOOKUP(D1340,'[1]Schedule of Pension Amounts LW'!$B$15:$AC$1399,28,FALSE)-VLOOKUP(D1340,'[1]Schedule of Pension Amounts LW'!$B$15:$AC$1399,27,FALSE))*'[1]Schedule of Pension Amounts LW'!AD$4,0)+VLOOKUP(D1340,'[1]Schedule of Pension Amounts LW'!$B$15:$AH$1399,33,FALSE)-VLOOKUP(D1340,'[1]Pension Expense Details'!$D$23:$S$1407,15,FALSE)</f>
        <v>-9122</v>
      </c>
      <c r="Q1340" s="98">
        <f t="shared" si="86"/>
        <v>2142849</v>
      </c>
      <c r="R1340" s="98">
        <f>ROUND('[1]68_InOutFlowsCurPrdAndPrior'!$D$32*IF(ISNA(VLOOKUP(D1340,'[1]Proportionate Shares'!$D$23:$I$1359,6,FALSE)),0,VLOOKUP(D1340,'[1]Proportionate Shares'!$D$23:$I$1359,6,FALSE)),0)</f>
        <v>9002</v>
      </c>
      <c r="S1340" s="98">
        <f>ROUND('[1]68_InOutFlowsCurPrdAndPrior'!$D$33*IF(ISNA(VLOOKUP(D1340,'[1]Proportionate Shares'!$D$23:$I$1359,6,FALSE)),0,VLOOKUP(D1340,'[1]Proportionate Shares'!$D$23:$I$1359,6,FALSE)),0)</f>
        <v>664817</v>
      </c>
      <c r="T1340" s="98">
        <f>ROUND('[1]68_InOutFlowsCurPrdAndPrior'!$D$35*IF(ISNA(VLOOKUP(D1340,'[1]Proportionate Shares'!$D$23:$I$1359,6,FALSE)),0,VLOOKUP(D1340,'[1]Proportionate Shares'!$D$23:$I$1359,6,FALSE)),0)</f>
        <v>128829</v>
      </c>
      <c r="U1340" s="98">
        <f>VLOOKUP(D1340,'[1]Schedule of Pension Amounts LW'!$B$15:$AS$1399,36,FALSE)</f>
        <v>260569</v>
      </c>
      <c r="V1340" s="99">
        <f t="shared" si="87"/>
        <v>1063217</v>
      </c>
      <c r="W1340" s="98">
        <f>ROUND('[1]68_InOutFlowsCurPrdAndPrior'!$F$32*IF(ISNA(VLOOKUP(D1340,'[1]Proportionate Shares'!$D$23:$I$1359,6,FALSE)),0,VLOOKUP(D1340,'[1]Proportionate Shares'!$D$23:$I$1359,6,FALSE)),0)</f>
        <v>74403</v>
      </c>
      <c r="X1340" s="98">
        <f>ROUND('[1]68_InOutFlowsCurPrdAndPrior'!$F$33*IF(ISNA(VLOOKUP(D1340,'[1]Proportionate Shares'!$D$23:$I$1359,6,FALSE)),0,VLOOKUP(D1340,'[1]Proportionate Shares'!$D$23:$I$1359,6,FALSE)),0)</f>
        <v>274734</v>
      </c>
      <c r="Y1340" s="98">
        <f>ROUND('[1]68_InOutFlowsCurPrdAndPrior'!$F$35*IF(ISNA(VLOOKUP(D1340,'[1]Proportionate Shares'!$D$23:$I$1359,6,FALSE)),0,VLOOKUP(D1340,'[1]Proportionate Shares'!$D$23:$I$1359,6,FALSE)),0)</f>
        <v>107312</v>
      </c>
      <c r="Z1340" s="98">
        <f>-VLOOKUP(D1340,'[1]Schedule of Pension Amounts LW'!$B$15:$AS$1399,37,FALSE)</f>
        <v>38075</v>
      </c>
      <c r="AA1340" s="99">
        <f t="shared" si="88"/>
        <v>494524</v>
      </c>
      <c r="AB1340" s="72">
        <f>VLOOKUP(D1340,'[1]Pension Expense Details'!$D$22:$S$1407,16,FALSE)</f>
        <v>197014</v>
      </c>
      <c r="AC1340" s="72">
        <f t="shared" si="89"/>
        <v>270076</v>
      </c>
      <c r="AD1340" s="72">
        <f>VLOOKUP(D1340,'[1]Schedule of Pension Amounts LW'!$B$15:$W$1399,22,FALSE)</f>
        <v>467090</v>
      </c>
    </row>
    <row r="1341" spans="1:30" x14ac:dyDescent="0.3">
      <c r="A1341" s="104"/>
      <c r="B1341" s="33"/>
      <c r="C1341" s="33" t="str">
        <f>VLOOKUP(D1341,'[1]Employer information'!$I$3:$J$1391,2,FALSE)</f>
        <v xml:space="preserve">Public Education                                  </v>
      </c>
      <c r="D1341" s="33" t="str">
        <f>'[1]Schedule of Pension Amounts LW'!B1334</f>
        <v>1314</v>
      </c>
      <c r="E1341" s="33" t="str">
        <f>IF(ISNA(VLOOKUP(D1341,'[1]Proportionate Shares'!$D$23:$G$1400,2,FALSE)),"",VLOOKUP(D1341,'[1]Proportionate Shares'!$D$23:$G$1400,2,FALSE))</f>
        <v>116909</v>
      </c>
      <c r="F1341" s="33" t="str">
        <f>IF(ISNA(VLOOKUP(D1341,'[1]Proportionate Shares'!$D$23:$G$1400,3,FALSE)),"",VLOOKUP(D1341,'[1]Proportionate Shares'!$D$23:$G$1400,3,FALSE))</f>
        <v/>
      </c>
      <c r="G1341" s="34" t="str">
        <f>VLOOKUP(D1341,'[1]Employer information'!$A$3:$B$1390,2,FALSE)</f>
        <v>WOLFE CITY ISD</v>
      </c>
      <c r="H1341" s="36">
        <f>IF(ISNA(VLOOKUP(D1341,'[1]Proportionate Shares'!$D$23:$I$1377,6,FALSE)),0,VLOOKUP(D1341,'[1]Proportionate Shares'!$D$23:$I$1377,6,FALSE))</f>
        <v>3.7875267000000003E-5</v>
      </c>
      <c r="I1341" s="105">
        <f>VLOOKUP(D1341,'[1]Schedule of Pension Amounts LW'!$B$15:$E$1399,3,FALSE)</f>
        <v>2177991</v>
      </c>
      <c r="J1341" s="105">
        <f>-IF(ISNA(VLOOKUP(D1341,'[1]Combined Contribution Amounts'!$A$2:$K$1335,5,FALSE)),0,VLOOKUP(D1341,'[1]Combined Contribution Amounts'!$A$2:$K$1335,5,FALSE))</f>
        <v>-132568</v>
      </c>
      <c r="K1341" s="105">
        <f>-IF(ISNA(VLOOKUP(D1341,'[1]Combined Contribution Amounts'!$A$2:$K$1335,7,FALSE)),0,VLOOKUP(D1341,'[1]Combined Contribution Amounts'!$A$2:$K$1335,7,FALSE))+-IF(ISNA(VLOOKUP(D1341,'[1]Combined Contribution Amounts'!$A$2:$K$1335,8,FALSE)),0,VLOOKUP(D1341,'[1]Combined Contribution Amounts'!$A$2:$K$1335,8,FALSE))+-IF(ISNA(VLOOKUP(D1341,'[1]Combined Contribution Amounts'!$A$2:$K$1335,9,FALSE)),0,VLOOKUP(D1341,'[1]Combined Contribution Amounts'!$A$2:$K$1335,9,FALSE))</f>
        <v>0</v>
      </c>
      <c r="L1341" s="105">
        <f>VLOOKUP(D1341,'[1]Pension Expense Details'!$D$23:$S$1407,16,FALSE)</f>
        <v>167927</v>
      </c>
      <c r="M1341" s="105">
        <f>ROUND(('[1]68_InOutFlowsCurPrdAndPriorHist'!$F$28-'[1]68_InOutFlowsCurPrdAndPriorHist'!$F$31)*$H1341,0)-VLOOKUP(D1341,'[1]Pension Expense Details'!$D$23:$S$1407,12,FALSE)</f>
        <v>-31370</v>
      </c>
      <c r="N1341" s="105">
        <f>ROUND(('[1]68_InOutFlowsCurPrdAndPriorHist'!$F$29-'[1]68_InOutFlowsCurPrdAndPriorHist'!$F$32)*$H1341,0)-VLOOKUP(D1341,'[1]Pension Expense Details'!$D$23:$S$1407,13,FALSE)</f>
        <v>-237031</v>
      </c>
      <c r="O1341" s="105">
        <f>ROUND(('[1]68_InOutFlowsCurPrdAndPriorHist'!$F$30-'[1]68_InOutFlowsCurPrdAndPriorHist'!$F$33)*$H1341,0)-VLOOKUP(D1341,'[1]Pension Expense Details'!$D$23:$S$1407,14,FALSE)</f>
        <v>102500</v>
      </c>
      <c r="P1341" s="105">
        <f>ROUND((VLOOKUP(D1341,'[1]Schedule of Pension Amounts LW'!$B$15:$AC$1399,28,FALSE)-VLOOKUP(D1341,'[1]Schedule of Pension Amounts LW'!$B$15:$AC$1399,27,FALSE))*'[1]Schedule of Pension Amounts LW'!AD$4,0)+VLOOKUP(D1341,'[1]Schedule of Pension Amounts LW'!$B$15:$AH$1399,33,FALSE)-VLOOKUP(D1341,'[1]Pension Expense Details'!$D$23:$S$1407,15,FALSE)</f>
        <v>-78574</v>
      </c>
      <c r="Q1341" s="98">
        <f t="shared" si="86"/>
        <v>1968875</v>
      </c>
      <c r="R1341" s="98">
        <f>ROUND('[1]68_InOutFlowsCurPrdAndPrior'!$D$32*IF(ISNA(VLOOKUP(D1341,'[1]Proportionate Shares'!$D$23:$I$1359,6,FALSE)),0,VLOOKUP(D1341,'[1]Proportionate Shares'!$D$23:$I$1359,6,FALSE)),0)</f>
        <v>8271</v>
      </c>
      <c r="S1341" s="98">
        <f>ROUND('[1]68_InOutFlowsCurPrdAndPrior'!$D$33*IF(ISNA(VLOOKUP(D1341,'[1]Proportionate Shares'!$D$23:$I$1359,6,FALSE)),0,VLOOKUP(D1341,'[1]Proportionate Shares'!$D$23:$I$1359,6,FALSE)),0)</f>
        <v>610842</v>
      </c>
      <c r="T1341" s="98">
        <f>ROUND('[1]68_InOutFlowsCurPrdAndPrior'!$D$35*IF(ISNA(VLOOKUP(D1341,'[1]Proportionate Shares'!$D$23:$I$1359,6,FALSE)),0,VLOOKUP(D1341,'[1]Proportionate Shares'!$D$23:$I$1359,6,FALSE)),0)</f>
        <v>118369</v>
      </c>
      <c r="U1341" s="98">
        <f>VLOOKUP(D1341,'[1]Schedule of Pension Amounts LW'!$B$15:$AS$1399,36,FALSE)</f>
        <v>230149</v>
      </c>
      <c r="V1341" s="99">
        <f t="shared" si="87"/>
        <v>967631</v>
      </c>
      <c r="W1341" s="98">
        <f>ROUND('[1]68_InOutFlowsCurPrdAndPrior'!$F$32*IF(ISNA(VLOOKUP(D1341,'[1]Proportionate Shares'!$D$23:$I$1359,6,FALSE)),0,VLOOKUP(D1341,'[1]Proportionate Shares'!$D$23:$I$1359,6,FALSE)),0)</f>
        <v>68362</v>
      </c>
      <c r="X1341" s="98">
        <f>ROUND('[1]68_InOutFlowsCurPrdAndPrior'!$F$33*IF(ISNA(VLOOKUP(D1341,'[1]Proportionate Shares'!$D$23:$I$1359,6,FALSE)),0,VLOOKUP(D1341,'[1]Proportionate Shares'!$D$23:$I$1359,6,FALSE)),0)</f>
        <v>252429</v>
      </c>
      <c r="Y1341" s="98">
        <f>ROUND('[1]68_InOutFlowsCurPrdAndPrior'!$F$35*IF(ISNA(VLOOKUP(D1341,'[1]Proportionate Shares'!$D$23:$I$1359,6,FALSE)),0,VLOOKUP(D1341,'[1]Proportionate Shares'!$D$23:$I$1359,6,FALSE)),0)</f>
        <v>98600</v>
      </c>
      <c r="Z1341" s="98">
        <f>-VLOOKUP(D1341,'[1]Schedule of Pension Amounts LW'!$B$15:$AS$1399,37,FALSE)</f>
        <v>58044</v>
      </c>
      <c r="AA1341" s="99">
        <f t="shared" si="88"/>
        <v>477435</v>
      </c>
      <c r="AB1341" s="72">
        <f>VLOOKUP(D1341,'[1]Pension Expense Details'!$D$22:$S$1407,16,FALSE)</f>
        <v>167927</v>
      </c>
      <c r="AC1341" s="72">
        <f t="shared" si="89"/>
        <v>256458</v>
      </c>
      <c r="AD1341" s="72">
        <f>VLOOKUP(D1341,'[1]Schedule of Pension Amounts LW'!$B$15:$W$1399,22,FALSE)</f>
        <v>424385</v>
      </c>
    </row>
    <row r="1342" spans="1:30" x14ac:dyDescent="0.3">
      <c r="A1342" s="104"/>
      <c r="B1342" s="33"/>
      <c r="C1342" s="33" t="str">
        <f>VLOOKUP(D1342,'[1]Employer information'!$I$3:$J$1391,2,FALSE)</f>
        <v xml:space="preserve">Public Education                                  </v>
      </c>
      <c r="D1342" s="33" t="str">
        <f>'[1]Schedule of Pension Amounts LW'!B1335</f>
        <v>1317</v>
      </c>
      <c r="E1342" s="33" t="str">
        <f>IF(ISNA(VLOOKUP(D1342,'[1]Proportionate Shares'!$D$23:$G$1400,2,FALSE)),"",VLOOKUP(D1342,'[1]Proportionate Shares'!$D$23:$G$1400,2,FALSE))</f>
        <v>196902</v>
      </c>
      <c r="F1342" s="33" t="str">
        <f>IF(ISNA(VLOOKUP(D1342,'[1]Proportionate Shares'!$D$23:$G$1400,3,FALSE)),"",VLOOKUP(D1342,'[1]Proportionate Shares'!$D$23:$G$1400,3,FALSE))</f>
        <v/>
      </c>
      <c r="G1342" s="34" t="str">
        <f>VLOOKUP(D1342,'[1]Employer information'!$A$3:$B$1390,2,FALSE)</f>
        <v>WOODSBORO ISD</v>
      </c>
      <c r="H1342" s="36">
        <f>IF(ISNA(VLOOKUP(D1342,'[1]Proportionate Shares'!$D$23:$I$1377,6,FALSE)),0,VLOOKUP(D1342,'[1]Proportionate Shares'!$D$23:$I$1377,6,FALSE))</f>
        <v>2.1005562E-5</v>
      </c>
      <c r="I1342" s="105">
        <f>VLOOKUP(D1342,'[1]Schedule of Pension Amounts LW'!$B$15:$E$1399,3,FALSE)</f>
        <v>1437583</v>
      </c>
      <c r="J1342" s="105">
        <f>-IF(ISNA(VLOOKUP(D1342,'[1]Combined Contribution Amounts'!$A$2:$K$1335,5,FALSE)),0,VLOOKUP(D1342,'[1]Combined Contribution Amounts'!$A$2:$K$1335,5,FALSE))</f>
        <v>-73522</v>
      </c>
      <c r="K1342" s="105">
        <f>-IF(ISNA(VLOOKUP(D1342,'[1]Combined Contribution Amounts'!$A$2:$K$1335,7,FALSE)),0,VLOOKUP(D1342,'[1]Combined Contribution Amounts'!$A$2:$K$1335,7,FALSE))+-IF(ISNA(VLOOKUP(D1342,'[1]Combined Contribution Amounts'!$A$2:$K$1335,8,FALSE)),0,VLOOKUP(D1342,'[1]Combined Contribution Amounts'!$A$2:$K$1335,8,FALSE))+-IF(ISNA(VLOOKUP(D1342,'[1]Combined Contribution Amounts'!$A$2:$K$1335,9,FALSE)),0,VLOOKUP(D1342,'[1]Combined Contribution Amounts'!$A$2:$K$1335,9,FALSE))</f>
        <v>0</v>
      </c>
      <c r="L1342" s="105">
        <f>VLOOKUP(D1342,'[1]Pension Expense Details'!$D$23:$S$1407,16,FALSE)</f>
        <v>57034</v>
      </c>
      <c r="M1342" s="105">
        <f>ROUND(('[1]68_InOutFlowsCurPrdAndPriorHist'!$F$28-'[1]68_InOutFlowsCurPrdAndPriorHist'!$F$31)*$H1342,0)-VLOOKUP(D1342,'[1]Pension Expense Details'!$D$23:$S$1407,12,FALSE)</f>
        <v>-17398</v>
      </c>
      <c r="N1342" s="105">
        <f>ROUND(('[1]68_InOutFlowsCurPrdAndPriorHist'!$F$29-'[1]68_InOutFlowsCurPrdAndPriorHist'!$F$32)*$H1342,0)-VLOOKUP(D1342,'[1]Pension Expense Details'!$D$23:$S$1407,13,FALSE)</f>
        <v>-131457</v>
      </c>
      <c r="O1342" s="105">
        <f>ROUND(('[1]68_InOutFlowsCurPrdAndPriorHist'!$F$30-'[1]68_InOutFlowsCurPrdAndPriorHist'!$F$33)*$H1342,0)-VLOOKUP(D1342,'[1]Pension Expense Details'!$D$23:$S$1407,14,FALSE)</f>
        <v>56846</v>
      </c>
      <c r="P1342" s="105">
        <f>ROUND((VLOOKUP(D1342,'[1]Schedule of Pension Amounts LW'!$B$15:$AC$1399,28,FALSE)-VLOOKUP(D1342,'[1]Schedule of Pension Amounts LW'!$B$15:$AC$1399,27,FALSE))*'[1]Schedule of Pension Amounts LW'!AD$4,0)+VLOOKUP(D1342,'[1]Schedule of Pension Amounts LW'!$B$15:$AH$1399,33,FALSE)-VLOOKUP(D1342,'[1]Pension Expense Details'!$D$23:$S$1407,15,FALSE)</f>
        <v>-237151</v>
      </c>
      <c r="Q1342" s="98">
        <f t="shared" si="86"/>
        <v>1091935</v>
      </c>
      <c r="R1342" s="98">
        <f>ROUND('[1]68_InOutFlowsCurPrdAndPrior'!$D$32*IF(ISNA(VLOOKUP(D1342,'[1]Proportionate Shares'!$D$23:$I$1359,6,FALSE)),0,VLOOKUP(D1342,'[1]Proportionate Shares'!$D$23:$I$1359,6,FALSE)),0)</f>
        <v>4587</v>
      </c>
      <c r="S1342" s="98">
        <f>ROUND('[1]68_InOutFlowsCurPrdAndPrior'!$D$33*IF(ISNA(VLOOKUP(D1342,'[1]Proportionate Shares'!$D$23:$I$1359,6,FALSE)),0,VLOOKUP(D1342,'[1]Proportionate Shares'!$D$23:$I$1359,6,FALSE)),0)</f>
        <v>338772</v>
      </c>
      <c r="T1342" s="98">
        <f>ROUND('[1]68_InOutFlowsCurPrdAndPrior'!$D$35*IF(ISNA(VLOOKUP(D1342,'[1]Proportionate Shares'!$D$23:$I$1359,6,FALSE)),0,VLOOKUP(D1342,'[1]Proportionate Shares'!$D$23:$I$1359,6,FALSE)),0)</f>
        <v>65647</v>
      </c>
      <c r="U1342" s="98">
        <f>VLOOKUP(D1342,'[1]Schedule of Pension Amounts LW'!$B$15:$AS$1399,36,FALSE)</f>
        <v>164035</v>
      </c>
      <c r="V1342" s="99">
        <f t="shared" si="87"/>
        <v>573041</v>
      </c>
      <c r="W1342" s="98">
        <f>ROUND('[1]68_InOutFlowsCurPrdAndPrior'!$F$32*IF(ISNA(VLOOKUP(D1342,'[1]Proportionate Shares'!$D$23:$I$1359,6,FALSE)),0,VLOOKUP(D1342,'[1]Proportionate Shares'!$D$23:$I$1359,6,FALSE)),0)</f>
        <v>37914</v>
      </c>
      <c r="X1342" s="98">
        <f>ROUND('[1]68_InOutFlowsCurPrdAndPrior'!$F$33*IF(ISNA(VLOOKUP(D1342,'[1]Proportionate Shares'!$D$23:$I$1359,6,FALSE)),0,VLOOKUP(D1342,'[1]Proportionate Shares'!$D$23:$I$1359,6,FALSE)),0)</f>
        <v>139997</v>
      </c>
      <c r="Y1342" s="98">
        <f>ROUND('[1]68_InOutFlowsCurPrdAndPrior'!$F$35*IF(ISNA(VLOOKUP(D1342,'[1]Proportionate Shares'!$D$23:$I$1359,6,FALSE)),0,VLOOKUP(D1342,'[1]Proportionate Shares'!$D$23:$I$1359,6,FALSE)),0)</f>
        <v>54683</v>
      </c>
      <c r="Z1342" s="98">
        <f>-VLOOKUP(D1342,'[1]Schedule of Pension Amounts LW'!$B$15:$AS$1399,37,FALSE)</f>
        <v>253620</v>
      </c>
      <c r="AA1342" s="99">
        <f t="shared" si="88"/>
        <v>486214</v>
      </c>
      <c r="AB1342" s="72">
        <f>VLOOKUP(D1342,'[1]Pension Expense Details'!$D$22:$S$1407,16,FALSE)</f>
        <v>57034</v>
      </c>
      <c r="AC1342" s="72">
        <f t="shared" si="89"/>
        <v>171825</v>
      </c>
      <c r="AD1342" s="72">
        <f>VLOOKUP(D1342,'[1]Schedule of Pension Amounts LW'!$B$15:$W$1399,22,FALSE)</f>
        <v>228859</v>
      </c>
    </row>
    <row r="1343" spans="1:30" x14ac:dyDescent="0.3">
      <c r="A1343" s="104"/>
      <c r="B1343" s="33"/>
      <c r="C1343" s="33" t="str">
        <f>VLOOKUP(D1343,'[1]Employer information'!$I$3:$J$1391,2,FALSE)</f>
        <v xml:space="preserve">Public Education                                  </v>
      </c>
      <c r="D1343" s="33" t="str">
        <f>'[1]Schedule of Pension Amounts LW'!B1336</f>
        <v>1318</v>
      </c>
      <c r="E1343" s="33" t="str">
        <f>IF(ISNA(VLOOKUP(D1343,'[1]Proportionate Shares'!$D$23:$G$1400,2,FALSE)),"",VLOOKUP(D1343,'[1]Proportionate Shares'!$D$23:$G$1400,2,FALSE))</f>
        <v>224902</v>
      </c>
      <c r="F1343" s="33" t="str">
        <f>IF(ISNA(VLOOKUP(D1343,'[1]Proportionate Shares'!$D$23:$G$1400,3,FALSE)),"",VLOOKUP(D1343,'[1]Proportionate Shares'!$D$23:$G$1400,3,FALSE))</f>
        <v/>
      </c>
      <c r="G1343" s="34" t="str">
        <f>VLOOKUP(D1343,'[1]Employer information'!$A$3:$B$1390,2,FALSE)</f>
        <v>WOODSON ISD</v>
      </c>
      <c r="H1343" s="36">
        <f>IF(ISNA(VLOOKUP(D1343,'[1]Proportionate Shares'!$D$23:$I$1377,6,FALSE)),0,VLOOKUP(D1343,'[1]Proportionate Shares'!$D$23:$I$1377,6,FALSE))</f>
        <v>1.1183043E-5</v>
      </c>
      <c r="I1343" s="105">
        <f>VLOOKUP(D1343,'[1]Schedule of Pension Amounts LW'!$B$15:$E$1399,3,FALSE)</f>
        <v>505680</v>
      </c>
      <c r="J1343" s="105">
        <f>-IF(ISNA(VLOOKUP(D1343,'[1]Combined Contribution Amounts'!$A$2:$K$1335,5,FALSE)),0,VLOOKUP(D1343,'[1]Combined Contribution Amounts'!$A$2:$K$1335,5,FALSE))</f>
        <v>-39142</v>
      </c>
      <c r="K1343" s="105">
        <f>-IF(ISNA(VLOOKUP(D1343,'[1]Combined Contribution Amounts'!$A$2:$K$1335,7,FALSE)),0,VLOOKUP(D1343,'[1]Combined Contribution Amounts'!$A$2:$K$1335,7,FALSE))+-IF(ISNA(VLOOKUP(D1343,'[1]Combined Contribution Amounts'!$A$2:$K$1335,8,FALSE)),0,VLOOKUP(D1343,'[1]Combined Contribution Amounts'!$A$2:$K$1335,8,FALSE))+-IF(ISNA(VLOOKUP(D1343,'[1]Combined Contribution Amounts'!$A$2:$K$1335,9,FALSE)),0,VLOOKUP(D1343,'[1]Combined Contribution Amounts'!$A$2:$K$1335,9,FALSE))</f>
        <v>0</v>
      </c>
      <c r="L1343" s="105">
        <f>VLOOKUP(D1343,'[1]Pension Expense Details'!$D$23:$S$1407,16,FALSE)</f>
        <v>71178</v>
      </c>
      <c r="M1343" s="105">
        <f>ROUND(('[1]68_InOutFlowsCurPrdAndPriorHist'!$F$28-'[1]68_InOutFlowsCurPrdAndPriorHist'!$F$31)*$H1343,0)-VLOOKUP(D1343,'[1]Pension Expense Details'!$D$23:$S$1407,12,FALSE)</f>
        <v>-9263</v>
      </c>
      <c r="N1343" s="105">
        <f>ROUND(('[1]68_InOutFlowsCurPrdAndPriorHist'!$F$29-'[1]68_InOutFlowsCurPrdAndPriorHist'!$F$32)*$H1343,0)-VLOOKUP(D1343,'[1]Pension Expense Details'!$D$23:$S$1407,13,FALSE)</f>
        <v>-69986</v>
      </c>
      <c r="O1343" s="105">
        <f>ROUND(('[1]68_InOutFlowsCurPrdAndPriorHist'!$F$30-'[1]68_InOutFlowsCurPrdAndPriorHist'!$F$33)*$H1343,0)-VLOOKUP(D1343,'[1]Pension Expense Details'!$D$23:$S$1407,14,FALSE)</f>
        <v>30264</v>
      </c>
      <c r="P1343" s="105">
        <f>ROUND((VLOOKUP(D1343,'[1]Schedule of Pension Amounts LW'!$B$15:$AC$1399,28,FALSE)-VLOOKUP(D1343,'[1]Schedule of Pension Amounts LW'!$B$15:$AC$1399,27,FALSE))*'[1]Schedule of Pension Amounts LW'!AD$4,0)+VLOOKUP(D1343,'[1]Schedule of Pension Amounts LW'!$B$15:$AH$1399,33,FALSE)-VLOOKUP(D1343,'[1]Pension Expense Details'!$D$23:$S$1407,15,FALSE)</f>
        <v>92599</v>
      </c>
      <c r="Q1343" s="98">
        <f t="shared" si="86"/>
        <v>581330</v>
      </c>
      <c r="R1343" s="98">
        <f>ROUND('[1]68_InOutFlowsCurPrdAndPrior'!$D$32*IF(ISNA(VLOOKUP(D1343,'[1]Proportionate Shares'!$D$23:$I$1359,6,FALSE)),0,VLOOKUP(D1343,'[1]Proportionate Shares'!$D$23:$I$1359,6,FALSE)),0)</f>
        <v>2442</v>
      </c>
      <c r="S1343" s="98">
        <f>ROUND('[1]68_InOutFlowsCurPrdAndPrior'!$D$33*IF(ISNA(VLOOKUP(D1343,'[1]Proportionate Shares'!$D$23:$I$1359,6,FALSE)),0,VLOOKUP(D1343,'[1]Proportionate Shares'!$D$23:$I$1359,6,FALSE)),0)</f>
        <v>180357</v>
      </c>
      <c r="T1343" s="98">
        <f>ROUND('[1]68_InOutFlowsCurPrdAndPrior'!$D$35*IF(ISNA(VLOOKUP(D1343,'[1]Proportionate Shares'!$D$23:$I$1359,6,FALSE)),0,VLOOKUP(D1343,'[1]Proportionate Shares'!$D$23:$I$1359,6,FALSE)),0)</f>
        <v>34950</v>
      </c>
      <c r="U1343" s="98">
        <f>VLOOKUP(D1343,'[1]Schedule of Pension Amounts LW'!$B$15:$AS$1399,36,FALSE)</f>
        <v>99272</v>
      </c>
      <c r="V1343" s="99">
        <f t="shared" si="87"/>
        <v>317021</v>
      </c>
      <c r="W1343" s="98">
        <f>ROUND('[1]68_InOutFlowsCurPrdAndPrior'!$F$32*IF(ISNA(VLOOKUP(D1343,'[1]Proportionate Shares'!$D$23:$I$1359,6,FALSE)),0,VLOOKUP(D1343,'[1]Proportionate Shares'!$D$23:$I$1359,6,FALSE)),0)</f>
        <v>20185</v>
      </c>
      <c r="X1343" s="98">
        <f>ROUND('[1]68_InOutFlowsCurPrdAndPrior'!$F$33*IF(ISNA(VLOOKUP(D1343,'[1]Proportionate Shares'!$D$23:$I$1359,6,FALSE)),0,VLOOKUP(D1343,'[1]Proportionate Shares'!$D$23:$I$1359,6,FALSE)),0)</f>
        <v>74532</v>
      </c>
      <c r="Y1343" s="98">
        <f>ROUND('[1]68_InOutFlowsCurPrdAndPrior'!$F$35*IF(ISNA(VLOOKUP(D1343,'[1]Proportionate Shares'!$D$23:$I$1359,6,FALSE)),0,VLOOKUP(D1343,'[1]Proportionate Shares'!$D$23:$I$1359,6,FALSE)),0)</f>
        <v>29112</v>
      </c>
      <c r="Z1343" s="98">
        <f>-VLOOKUP(D1343,'[1]Schedule of Pension Amounts LW'!$B$15:$AS$1399,37,FALSE)</f>
        <v>15381</v>
      </c>
      <c r="AA1343" s="99">
        <f t="shared" si="88"/>
        <v>139210</v>
      </c>
      <c r="AB1343" s="72">
        <f>VLOOKUP(D1343,'[1]Pension Expense Details'!$D$22:$S$1407,16,FALSE)</f>
        <v>71178</v>
      </c>
      <c r="AC1343" s="72">
        <f t="shared" si="89"/>
        <v>57530</v>
      </c>
      <c r="AD1343" s="72">
        <f>VLOOKUP(D1343,'[1]Schedule of Pension Amounts LW'!$B$15:$W$1399,22,FALSE)</f>
        <v>128708</v>
      </c>
    </row>
    <row r="1344" spans="1:30" x14ac:dyDescent="0.3">
      <c r="A1344" s="104"/>
      <c r="B1344" s="33"/>
      <c r="C1344" s="33" t="str">
        <f>VLOOKUP(D1344,'[1]Employer information'!$I$3:$J$1391,2,FALSE)</f>
        <v xml:space="preserve">Public Education                                  </v>
      </c>
      <c r="D1344" s="33" t="str">
        <f>'[1]Schedule of Pension Amounts LW'!B1337</f>
        <v>1319</v>
      </c>
      <c r="E1344" s="33" t="str">
        <f>IF(ISNA(VLOOKUP(D1344,'[1]Proportionate Shares'!$D$23:$G$1400,2,FALSE)),"",VLOOKUP(D1344,'[1]Proportionate Shares'!$D$23:$G$1400,2,FALSE))</f>
        <v>229903</v>
      </c>
      <c r="F1344" s="33" t="str">
        <f>IF(ISNA(VLOOKUP(D1344,'[1]Proportionate Shares'!$D$23:$G$1400,3,FALSE)),"",VLOOKUP(D1344,'[1]Proportionate Shares'!$D$23:$G$1400,3,FALSE))</f>
        <v/>
      </c>
      <c r="G1344" s="34" t="str">
        <f>VLOOKUP(D1344,'[1]Employer information'!$A$3:$B$1390,2,FALSE)</f>
        <v>WOODVILLE ISD</v>
      </c>
      <c r="H1344" s="36">
        <f>IF(ISNA(VLOOKUP(D1344,'[1]Proportionate Shares'!$D$23:$I$1377,6,FALSE)),0,VLOOKUP(D1344,'[1]Proportionate Shares'!$D$23:$I$1377,6,FALSE))</f>
        <v>9.0497454999999996E-5</v>
      </c>
      <c r="I1344" s="105">
        <f>VLOOKUP(D1344,'[1]Schedule of Pension Amounts LW'!$B$15:$E$1399,3,FALSE)</f>
        <v>4619679</v>
      </c>
      <c r="J1344" s="105">
        <f>-IF(ISNA(VLOOKUP(D1344,'[1]Combined Contribution Amounts'!$A$2:$K$1335,5,FALSE)),0,VLOOKUP(D1344,'[1]Combined Contribution Amounts'!$A$2:$K$1335,5,FALSE))</f>
        <v>-316752</v>
      </c>
      <c r="K1344" s="105">
        <f>-IF(ISNA(VLOOKUP(D1344,'[1]Combined Contribution Amounts'!$A$2:$K$1335,7,FALSE)),0,VLOOKUP(D1344,'[1]Combined Contribution Amounts'!$A$2:$K$1335,7,FALSE))+-IF(ISNA(VLOOKUP(D1344,'[1]Combined Contribution Amounts'!$A$2:$K$1335,8,FALSE)),0,VLOOKUP(D1344,'[1]Combined Contribution Amounts'!$A$2:$K$1335,8,FALSE))+-IF(ISNA(VLOOKUP(D1344,'[1]Combined Contribution Amounts'!$A$2:$K$1335,9,FALSE)),0,VLOOKUP(D1344,'[1]Combined Contribution Amounts'!$A$2:$K$1335,9,FALSE))</f>
        <v>0</v>
      </c>
      <c r="L1344" s="105">
        <f>VLOOKUP(D1344,'[1]Pension Expense Details'!$D$23:$S$1407,16,FALSE)</f>
        <v>493080</v>
      </c>
      <c r="M1344" s="105">
        <f>ROUND(('[1]68_InOutFlowsCurPrdAndPriorHist'!$F$28-'[1]68_InOutFlowsCurPrdAndPriorHist'!$F$31)*$H1344,0)-VLOOKUP(D1344,'[1]Pension Expense Details'!$D$23:$S$1407,12,FALSE)</f>
        <v>-74953</v>
      </c>
      <c r="N1344" s="105">
        <f>ROUND(('[1]68_InOutFlowsCurPrdAndPriorHist'!$F$29-'[1]68_InOutFlowsCurPrdAndPriorHist'!$F$32)*$H1344,0)-VLOOKUP(D1344,'[1]Pension Expense Details'!$D$23:$S$1407,13,FALSE)</f>
        <v>-566352</v>
      </c>
      <c r="O1344" s="105">
        <f>ROUND(('[1]68_InOutFlowsCurPrdAndPriorHist'!$F$30-'[1]68_InOutFlowsCurPrdAndPriorHist'!$F$33)*$H1344,0)-VLOOKUP(D1344,'[1]Pension Expense Details'!$D$23:$S$1407,14,FALSE)</f>
        <v>244908</v>
      </c>
      <c r="P1344" s="105">
        <f>ROUND((VLOOKUP(D1344,'[1]Schedule of Pension Amounts LW'!$B$15:$AC$1399,28,FALSE)-VLOOKUP(D1344,'[1]Schedule of Pension Amounts LW'!$B$15:$AC$1399,27,FALSE))*'[1]Schedule of Pension Amounts LW'!AD$4,0)+VLOOKUP(D1344,'[1]Schedule of Pension Amounts LW'!$B$15:$AH$1399,33,FALSE)-VLOOKUP(D1344,'[1]Pension Expense Details'!$D$23:$S$1407,15,FALSE)</f>
        <v>304731</v>
      </c>
      <c r="Q1344" s="98">
        <f t="shared" si="86"/>
        <v>4704341</v>
      </c>
      <c r="R1344" s="98">
        <f>ROUND('[1]68_InOutFlowsCurPrdAndPrior'!$D$32*IF(ISNA(VLOOKUP(D1344,'[1]Proportionate Shares'!$D$23:$I$1359,6,FALSE)),0,VLOOKUP(D1344,'[1]Proportionate Shares'!$D$23:$I$1359,6,FALSE)),0)</f>
        <v>19762</v>
      </c>
      <c r="S1344" s="98">
        <f>ROUND('[1]68_InOutFlowsCurPrdAndPrior'!$D$33*IF(ISNA(VLOOKUP(D1344,'[1]Proportionate Shares'!$D$23:$I$1359,6,FALSE)),0,VLOOKUP(D1344,'[1]Proportionate Shares'!$D$23:$I$1359,6,FALSE)),0)</f>
        <v>1459517</v>
      </c>
      <c r="T1344" s="98">
        <f>ROUND('[1]68_InOutFlowsCurPrdAndPrior'!$D$35*IF(ISNA(VLOOKUP(D1344,'[1]Proportionate Shares'!$D$23:$I$1359,6,FALSE)),0,VLOOKUP(D1344,'[1]Proportionate Shares'!$D$23:$I$1359,6,FALSE)),0)</f>
        <v>282826</v>
      </c>
      <c r="U1344" s="98">
        <f>VLOOKUP(D1344,'[1]Schedule of Pension Amounts LW'!$B$15:$AS$1399,36,FALSE)</f>
        <v>460534</v>
      </c>
      <c r="V1344" s="99">
        <f t="shared" si="87"/>
        <v>2222639</v>
      </c>
      <c r="W1344" s="98">
        <f>ROUND('[1]68_InOutFlowsCurPrdAndPrior'!$F$32*IF(ISNA(VLOOKUP(D1344,'[1]Proportionate Shares'!$D$23:$I$1359,6,FALSE)),0,VLOOKUP(D1344,'[1]Proportionate Shares'!$D$23:$I$1359,6,FALSE)),0)</f>
        <v>163342</v>
      </c>
      <c r="X1344" s="98">
        <f>ROUND('[1]68_InOutFlowsCurPrdAndPrior'!$F$33*IF(ISNA(VLOOKUP(D1344,'[1]Proportionate Shares'!$D$23:$I$1359,6,FALSE)),0,VLOOKUP(D1344,'[1]Proportionate Shares'!$D$23:$I$1359,6,FALSE)),0)</f>
        <v>603142</v>
      </c>
      <c r="Y1344" s="98">
        <f>ROUND('[1]68_InOutFlowsCurPrdAndPrior'!$F$35*IF(ISNA(VLOOKUP(D1344,'[1]Proportionate Shares'!$D$23:$I$1359,6,FALSE)),0,VLOOKUP(D1344,'[1]Proportionate Shares'!$D$23:$I$1359,6,FALSE)),0)</f>
        <v>235589</v>
      </c>
      <c r="Z1344" s="98">
        <f>-VLOOKUP(D1344,'[1]Schedule of Pension Amounts LW'!$B$15:$AS$1399,37,FALSE)</f>
        <v>179089</v>
      </c>
      <c r="AA1344" s="99">
        <f t="shared" si="88"/>
        <v>1181162</v>
      </c>
      <c r="AB1344" s="72">
        <f>VLOOKUP(D1344,'[1]Pension Expense Details'!$D$22:$S$1407,16,FALSE)</f>
        <v>493080</v>
      </c>
      <c r="AC1344" s="72">
        <f t="shared" si="89"/>
        <v>471823</v>
      </c>
      <c r="AD1344" s="72">
        <f>VLOOKUP(D1344,'[1]Schedule of Pension Amounts LW'!$B$15:$W$1399,22,FALSE)</f>
        <v>964903</v>
      </c>
    </row>
    <row r="1345" spans="1:30" x14ac:dyDescent="0.3">
      <c r="A1345" s="104"/>
      <c r="B1345" s="33"/>
      <c r="C1345" s="33" t="str">
        <f>VLOOKUP(D1345,'[1]Employer information'!$I$3:$J$1391,2,FALSE)</f>
        <v xml:space="preserve">Public Education                                  </v>
      </c>
      <c r="D1345" s="33" t="str">
        <f>'[1]Schedule of Pension Amounts LW'!B1338</f>
        <v>1320</v>
      </c>
      <c r="E1345" s="33" t="str">
        <f>IF(ISNA(VLOOKUP(D1345,'[1]Proportionate Shares'!$D$23:$G$1400,2,FALSE)),"",VLOOKUP(D1345,'[1]Proportionate Shares'!$D$23:$G$1400,2,FALSE))</f>
        <v>081905</v>
      </c>
      <c r="F1345" s="33" t="str">
        <f>IF(ISNA(VLOOKUP(D1345,'[1]Proportionate Shares'!$D$23:$G$1400,3,FALSE)),"",VLOOKUP(D1345,'[1]Proportionate Shares'!$D$23:$G$1400,3,FALSE))</f>
        <v/>
      </c>
      <c r="G1345" s="34" t="str">
        <f>VLOOKUP(D1345,'[1]Employer information'!$A$3:$B$1390,2,FALSE)</f>
        <v>WORTHAM ISD</v>
      </c>
      <c r="H1345" s="36">
        <f>IF(ISNA(VLOOKUP(D1345,'[1]Proportionate Shares'!$D$23:$I$1377,6,FALSE)),0,VLOOKUP(D1345,'[1]Proportionate Shares'!$D$23:$I$1377,6,FALSE))</f>
        <v>2.0351013000000001E-5</v>
      </c>
      <c r="I1345" s="105">
        <f>VLOOKUP(D1345,'[1]Schedule of Pension Amounts LW'!$B$15:$E$1399,3,FALSE)</f>
        <v>1217511</v>
      </c>
      <c r="J1345" s="105">
        <f>-IF(ISNA(VLOOKUP(D1345,'[1]Combined Contribution Amounts'!$A$2:$K$1335,5,FALSE)),0,VLOOKUP(D1345,'[1]Combined Contribution Amounts'!$A$2:$K$1335,5,FALSE))</f>
        <v>-71231</v>
      </c>
      <c r="K1345" s="105">
        <f>-IF(ISNA(VLOOKUP(D1345,'[1]Combined Contribution Amounts'!$A$2:$K$1335,7,FALSE)),0,VLOOKUP(D1345,'[1]Combined Contribution Amounts'!$A$2:$K$1335,7,FALSE))+-IF(ISNA(VLOOKUP(D1345,'[1]Combined Contribution Amounts'!$A$2:$K$1335,8,FALSE)),0,VLOOKUP(D1345,'[1]Combined Contribution Amounts'!$A$2:$K$1335,8,FALSE))+-IF(ISNA(VLOOKUP(D1345,'[1]Combined Contribution Amounts'!$A$2:$K$1335,9,FALSE)),0,VLOOKUP(D1345,'[1]Combined Contribution Amounts'!$A$2:$K$1335,9,FALSE))</f>
        <v>0</v>
      </c>
      <c r="L1345" s="105">
        <f>VLOOKUP(D1345,'[1]Pension Expense Details'!$D$23:$S$1407,16,FALSE)</f>
        <v>82807</v>
      </c>
      <c r="M1345" s="105">
        <f>ROUND(('[1]68_InOutFlowsCurPrdAndPriorHist'!$F$28-'[1]68_InOutFlowsCurPrdAndPriorHist'!$F$31)*$H1345,0)-VLOOKUP(D1345,'[1]Pension Expense Details'!$D$23:$S$1407,12,FALSE)</f>
        <v>-16856</v>
      </c>
      <c r="N1345" s="105">
        <f>ROUND(('[1]68_InOutFlowsCurPrdAndPriorHist'!$F$29-'[1]68_InOutFlowsCurPrdAndPriorHist'!$F$32)*$H1345,0)-VLOOKUP(D1345,'[1]Pension Expense Details'!$D$23:$S$1407,13,FALSE)</f>
        <v>-127361</v>
      </c>
      <c r="O1345" s="105">
        <f>ROUND(('[1]68_InOutFlowsCurPrdAndPriorHist'!$F$30-'[1]68_InOutFlowsCurPrdAndPriorHist'!$F$33)*$H1345,0)-VLOOKUP(D1345,'[1]Pension Expense Details'!$D$23:$S$1407,14,FALSE)</f>
        <v>55074</v>
      </c>
      <c r="P1345" s="105">
        <f>ROUND((VLOOKUP(D1345,'[1]Schedule of Pension Amounts LW'!$B$15:$AC$1399,28,FALSE)-VLOOKUP(D1345,'[1]Schedule of Pension Amounts LW'!$B$15:$AC$1399,27,FALSE))*'[1]Schedule of Pension Amounts LW'!AD$4,0)+VLOOKUP(D1345,'[1]Schedule of Pension Amounts LW'!$B$15:$AH$1399,33,FALSE)-VLOOKUP(D1345,'[1]Pension Expense Details'!$D$23:$S$1407,15,FALSE)</f>
        <v>-82035</v>
      </c>
      <c r="Q1345" s="98">
        <f t="shared" si="86"/>
        <v>1057909</v>
      </c>
      <c r="R1345" s="98">
        <f>ROUND('[1]68_InOutFlowsCurPrdAndPrior'!$D$32*IF(ISNA(VLOOKUP(D1345,'[1]Proportionate Shares'!$D$23:$I$1359,6,FALSE)),0,VLOOKUP(D1345,'[1]Proportionate Shares'!$D$23:$I$1359,6,FALSE)),0)</f>
        <v>4444</v>
      </c>
      <c r="S1345" s="98">
        <f>ROUND('[1]68_InOutFlowsCurPrdAndPrior'!$D$33*IF(ISNA(VLOOKUP(D1345,'[1]Proportionate Shares'!$D$23:$I$1359,6,FALSE)),0,VLOOKUP(D1345,'[1]Proportionate Shares'!$D$23:$I$1359,6,FALSE)),0)</f>
        <v>328215</v>
      </c>
      <c r="T1345" s="98">
        <f>ROUND('[1]68_InOutFlowsCurPrdAndPrior'!$D$35*IF(ISNA(VLOOKUP(D1345,'[1]Proportionate Shares'!$D$23:$I$1359,6,FALSE)),0,VLOOKUP(D1345,'[1]Proportionate Shares'!$D$23:$I$1359,6,FALSE)),0)</f>
        <v>63602</v>
      </c>
      <c r="U1345" s="98">
        <f>VLOOKUP(D1345,'[1]Schedule of Pension Amounts LW'!$B$15:$AS$1399,36,FALSE)</f>
        <v>125995</v>
      </c>
      <c r="V1345" s="99">
        <f t="shared" si="87"/>
        <v>522256</v>
      </c>
      <c r="W1345" s="98">
        <f>ROUND('[1]68_InOutFlowsCurPrdAndPrior'!$F$32*IF(ISNA(VLOOKUP(D1345,'[1]Proportionate Shares'!$D$23:$I$1359,6,FALSE)),0,VLOOKUP(D1345,'[1]Proportionate Shares'!$D$23:$I$1359,6,FALSE)),0)</f>
        <v>36732</v>
      </c>
      <c r="X1345" s="98">
        <f>ROUND('[1]68_InOutFlowsCurPrdAndPrior'!$F$33*IF(ISNA(VLOOKUP(D1345,'[1]Proportionate Shares'!$D$23:$I$1359,6,FALSE)),0,VLOOKUP(D1345,'[1]Proportionate Shares'!$D$23:$I$1359,6,FALSE)),0)</f>
        <v>135634</v>
      </c>
      <c r="Y1345" s="98">
        <f>ROUND('[1]68_InOutFlowsCurPrdAndPrior'!$F$35*IF(ISNA(VLOOKUP(D1345,'[1]Proportionate Shares'!$D$23:$I$1359,6,FALSE)),0,VLOOKUP(D1345,'[1]Proportionate Shares'!$D$23:$I$1359,6,FALSE)),0)</f>
        <v>52979</v>
      </c>
      <c r="Z1345" s="98">
        <f>-VLOOKUP(D1345,'[1]Schedule of Pension Amounts LW'!$B$15:$AS$1399,37,FALSE)</f>
        <v>72686</v>
      </c>
      <c r="AA1345" s="99">
        <f t="shared" si="88"/>
        <v>298031</v>
      </c>
      <c r="AB1345" s="72">
        <f>VLOOKUP(D1345,'[1]Pension Expense Details'!$D$22:$S$1407,16,FALSE)</f>
        <v>82807</v>
      </c>
      <c r="AC1345" s="72">
        <f t="shared" si="89"/>
        <v>149241</v>
      </c>
      <c r="AD1345" s="72">
        <f>VLOOKUP(D1345,'[1]Schedule of Pension Amounts LW'!$B$15:$W$1399,22,FALSE)</f>
        <v>232048</v>
      </c>
    </row>
    <row r="1346" spans="1:30" x14ac:dyDescent="0.3">
      <c r="A1346" s="104"/>
      <c r="B1346" s="33"/>
      <c r="C1346" s="33" t="str">
        <f>VLOOKUP(D1346,'[1]Employer information'!$I$3:$J$1391,2,FALSE)</f>
        <v xml:space="preserve">Public Education                                  </v>
      </c>
      <c r="D1346" s="33" t="str">
        <f>'[1]Schedule of Pension Amounts LW'!B1339</f>
        <v>1321</v>
      </c>
      <c r="E1346" s="33" t="str">
        <f>IF(ISNA(VLOOKUP(D1346,'[1]Proportionate Shares'!$D$23:$G$1400,2,FALSE)),"",VLOOKUP(D1346,'[1]Proportionate Shares'!$D$23:$G$1400,2,FALSE))</f>
        <v>043914</v>
      </c>
      <c r="F1346" s="33" t="str">
        <f>IF(ISNA(VLOOKUP(D1346,'[1]Proportionate Shares'!$D$23:$G$1400,3,FALSE)),"",VLOOKUP(D1346,'[1]Proportionate Shares'!$D$23:$G$1400,3,FALSE))</f>
        <v/>
      </c>
      <c r="G1346" s="34" t="str">
        <f>VLOOKUP(D1346,'[1]Employer information'!$A$3:$B$1390,2,FALSE)</f>
        <v>WYLIE ISD</v>
      </c>
      <c r="H1346" s="36">
        <f>IF(ISNA(VLOOKUP(D1346,'[1]Proportionate Shares'!$D$23:$I$1377,6,FALSE)),0,VLOOKUP(D1346,'[1]Proportionate Shares'!$D$23:$I$1377,6,FALSE))</f>
        <v>8.7421246800000005E-4</v>
      </c>
      <c r="I1346" s="105">
        <f>VLOOKUP(D1346,'[1]Schedule of Pension Amounts LW'!$B$15:$E$1399,3,FALSE)</f>
        <v>46265989</v>
      </c>
      <c r="J1346" s="105">
        <f>-IF(ISNA(VLOOKUP(D1346,'[1]Combined Contribution Amounts'!$A$2:$K$1335,5,FALSE)),0,VLOOKUP(D1346,'[1]Combined Contribution Amounts'!$A$2:$K$1335,5,FALSE))</f>
        <v>-3059849</v>
      </c>
      <c r="K1346" s="105">
        <f>-IF(ISNA(VLOOKUP(D1346,'[1]Combined Contribution Amounts'!$A$2:$K$1335,7,FALSE)),0,VLOOKUP(D1346,'[1]Combined Contribution Amounts'!$A$2:$K$1335,7,FALSE))+-IF(ISNA(VLOOKUP(D1346,'[1]Combined Contribution Amounts'!$A$2:$K$1335,8,FALSE)),0,VLOOKUP(D1346,'[1]Combined Contribution Amounts'!$A$2:$K$1335,8,FALSE))+-IF(ISNA(VLOOKUP(D1346,'[1]Combined Contribution Amounts'!$A$2:$K$1335,9,FALSE)),0,VLOOKUP(D1346,'[1]Combined Contribution Amounts'!$A$2:$K$1335,9,FALSE))</f>
        <v>0</v>
      </c>
      <c r="L1346" s="105">
        <f>VLOOKUP(D1346,'[1]Pension Expense Details'!$D$23:$S$1407,16,FALSE)</f>
        <v>4505481</v>
      </c>
      <c r="M1346" s="105">
        <f>ROUND(('[1]68_InOutFlowsCurPrdAndPriorHist'!$F$28-'[1]68_InOutFlowsCurPrdAndPriorHist'!$F$31)*$H1346,0)-VLOOKUP(D1346,'[1]Pension Expense Details'!$D$23:$S$1407,12,FALSE)</f>
        <v>-724056</v>
      </c>
      <c r="N1346" s="105">
        <f>ROUND(('[1]68_InOutFlowsCurPrdAndPriorHist'!$F$29-'[1]68_InOutFlowsCurPrdAndPriorHist'!$F$32)*$H1346,0)-VLOOKUP(D1346,'[1]Pension Expense Details'!$D$23:$S$1407,13,FALSE)</f>
        <v>-5471000</v>
      </c>
      <c r="O1346" s="105">
        <f>ROUND(('[1]68_InOutFlowsCurPrdAndPriorHist'!$F$30-'[1]68_InOutFlowsCurPrdAndPriorHist'!$F$33)*$H1346,0)-VLOOKUP(D1346,'[1]Pension Expense Details'!$D$23:$S$1407,14,FALSE)</f>
        <v>2365830</v>
      </c>
      <c r="P1346" s="105">
        <f>ROUND((VLOOKUP(D1346,'[1]Schedule of Pension Amounts LW'!$B$15:$AC$1399,28,FALSE)-VLOOKUP(D1346,'[1]Schedule of Pension Amounts LW'!$B$15:$AC$1399,27,FALSE))*'[1]Schedule of Pension Amounts LW'!AD$4,0)+VLOOKUP(D1346,'[1]Schedule of Pension Amounts LW'!$B$15:$AH$1399,33,FALSE)-VLOOKUP(D1346,'[1]Pension Expense Details'!$D$23:$S$1407,15,FALSE)</f>
        <v>1561902</v>
      </c>
      <c r="Q1346" s="98">
        <f t="shared" si="86"/>
        <v>45444297</v>
      </c>
      <c r="R1346" s="98">
        <f>ROUND('[1]68_InOutFlowsCurPrdAndPrior'!$D$32*IF(ISNA(VLOOKUP(D1346,'[1]Proportionate Shares'!$D$23:$I$1359,6,FALSE)),0,VLOOKUP(D1346,'[1]Proportionate Shares'!$D$23:$I$1359,6,FALSE)),0)</f>
        <v>190907</v>
      </c>
      <c r="S1346" s="98">
        <f>ROUND('[1]68_InOutFlowsCurPrdAndPrior'!$D$33*IF(ISNA(VLOOKUP(D1346,'[1]Proportionate Shares'!$D$23:$I$1359,6,FALSE)),0,VLOOKUP(D1346,'[1]Proportionate Shares'!$D$23:$I$1359,6,FALSE)),0)</f>
        <v>14099053</v>
      </c>
      <c r="T1346" s="98">
        <f>ROUND('[1]68_InOutFlowsCurPrdAndPrior'!$D$35*IF(ISNA(VLOOKUP(D1346,'[1]Proportionate Shares'!$D$23:$I$1359,6,FALSE)),0,VLOOKUP(D1346,'[1]Proportionate Shares'!$D$23:$I$1359,6,FALSE)),0)</f>
        <v>2732125</v>
      </c>
      <c r="U1346" s="98">
        <f>VLOOKUP(D1346,'[1]Schedule of Pension Amounts LW'!$B$15:$AS$1399,36,FALSE)</f>
        <v>5624516</v>
      </c>
      <c r="V1346" s="99">
        <f t="shared" si="87"/>
        <v>22646601</v>
      </c>
      <c r="W1346" s="98">
        <f>ROUND('[1]68_InOutFlowsCurPrdAndPrior'!$F$32*IF(ISNA(VLOOKUP(D1346,'[1]Proportionate Shares'!$D$23:$I$1359,6,FALSE)),0,VLOOKUP(D1346,'[1]Proportionate Shares'!$D$23:$I$1359,6,FALSE)),0)</f>
        <v>1577898</v>
      </c>
      <c r="X1346" s="98">
        <f>ROUND('[1]68_InOutFlowsCurPrdAndPrior'!$F$33*IF(ISNA(VLOOKUP(D1346,'[1]Proportionate Shares'!$D$23:$I$1359,6,FALSE)),0,VLOOKUP(D1346,'[1]Proportionate Shares'!$D$23:$I$1359,6,FALSE)),0)</f>
        <v>5826396</v>
      </c>
      <c r="Y1346" s="98">
        <f>ROUND('[1]68_InOutFlowsCurPrdAndPrior'!$F$35*IF(ISNA(VLOOKUP(D1346,'[1]Proportionate Shares'!$D$23:$I$1359,6,FALSE)),0,VLOOKUP(D1346,'[1]Proportionate Shares'!$D$23:$I$1359,6,FALSE)),0)</f>
        <v>2275812</v>
      </c>
      <c r="Z1346" s="98">
        <f>-VLOOKUP(D1346,'[1]Schedule of Pension Amounts LW'!$B$15:$AS$1399,37,FALSE)</f>
        <v>552</v>
      </c>
      <c r="AA1346" s="99">
        <f t="shared" si="88"/>
        <v>9680658</v>
      </c>
      <c r="AB1346" s="72">
        <f>VLOOKUP(D1346,'[1]Pension Expense Details'!$D$22:$S$1407,16,FALSE)</f>
        <v>4505481</v>
      </c>
      <c r="AC1346" s="72">
        <f t="shared" si="89"/>
        <v>5366710</v>
      </c>
      <c r="AD1346" s="72">
        <f>VLOOKUP(D1346,'[1]Schedule of Pension Amounts LW'!$B$15:$W$1399,22,FALSE)</f>
        <v>9872191</v>
      </c>
    </row>
    <row r="1347" spans="1:30" x14ac:dyDescent="0.3">
      <c r="A1347" s="104"/>
      <c r="B1347" s="33"/>
      <c r="C1347" s="33" t="str">
        <f>VLOOKUP(D1347,'[1]Employer information'!$I$3:$J$1391,2,FALSE)</f>
        <v xml:space="preserve">Public Education                                  </v>
      </c>
      <c r="D1347" s="33" t="str">
        <f>'[1]Schedule of Pension Amounts LW'!B1340</f>
        <v>1879</v>
      </c>
      <c r="E1347" s="33" t="str">
        <f>IF(ISNA(VLOOKUP(D1347,'[1]Proportionate Shares'!$D$23:$G$1400,2,FALSE)),"",VLOOKUP(D1347,'[1]Proportionate Shares'!$D$23:$G$1400,2,FALSE))</f>
        <v>221912</v>
      </c>
      <c r="F1347" s="33" t="str">
        <f>IF(ISNA(VLOOKUP(D1347,'[1]Proportionate Shares'!$D$23:$G$1400,3,FALSE)),"",VLOOKUP(D1347,'[1]Proportionate Shares'!$D$23:$G$1400,3,FALSE))</f>
        <v/>
      </c>
      <c r="G1347" s="34" t="str">
        <f>VLOOKUP(D1347,'[1]Employer information'!$A$3:$B$1390,2,FALSE)</f>
        <v>WYLIE ISD</v>
      </c>
      <c r="H1347" s="36">
        <f>IF(ISNA(VLOOKUP(D1347,'[1]Proportionate Shares'!$D$23:$I$1377,6,FALSE)),0,VLOOKUP(D1347,'[1]Proportionate Shares'!$D$23:$I$1377,6,FALSE))</f>
        <v>1.7114382100000001E-4</v>
      </c>
      <c r="I1347" s="105">
        <f>VLOOKUP(D1347,'[1]Schedule of Pension Amounts LW'!$B$15:$E$1399,3,FALSE)</f>
        <v>8247458</v>
      </c>
      <c r="J1347" s="105">
        <f>-IF(ISNA(VLOOKUP(D1347,'[1]Combined Contribution Amounts'!$A$2:$K$1335,5,FALSE)),0,VLOOKUP(D1347,'[1]Combined Contribution Amounts'!$A$2:$K$1335,5,FALSE))</f>
        <v>-599024</v>
      </c>
      <c r="K1347" s="105">
        <f>-IF(ISNA(VLOOKUP(D1347,'[1]Combined Contribution Amounts'!$A$2:$K$1335,7,FALSE)),0,VLOOKUP(D1347,'[1]Combined Contribution Amounts'!$A$2:$K$1335,7,FALSE))+-IF(ISNA(VLOOKUP(D1347,'[1]Combined Contribution Amounts'!$A$2:$K$1335,8,FALSE)),0,VLOOKUP(D1347,'[1]Combined Contribution Amounts'!$A$2:$K$1335,8,FALSE))+-IF(ISNA(VLOOKUP(D1347,'[1]Combined Contribution Amounts'!$A$2:$K$1335,9,FALSE)),0,VLOOKUP(D1347,'[1]Combined Contribution Amounts'!$A$2:$K$1335,9,FALSE))</f>
        <v>0</v>
      </c>
      <c r="L1347" s="105">
        <f>VLOOKUP(D1347,'[1]Pension Expense Details'!$D$23:$S$1407,16,FALSE)</f>
        <v>1009346</v>
      </c>
      <c r="M1347" s="105">
        <f>ROUND(('[1]68_InOutFlowsCurPrdAndPriorHist'!$F$28-'[1]68_InOutFlowsCurPrdAndPriorHist'!$F$31)*$H1347,0)-VLOOKUP(D1347,'[1]Pension Expense Details'!$D$23:$S$1407,12,FALSE)</f>
        <v>-141748</v>
      </c>
      <c r="N1347" s="105">
        <f>ROUND(('[1]68_InOutFlowsCurPrdAndPriorHist'!$F$29-'[1]68_InOutFlowsCurPrdAndPriorHist'!$F$32)*$H1347,0)-VLOOKUP(D1347,'[1]Pension Expense Details'!$D$23:$S$1407,13,FALSE)</f>
        <v>-1071053</v>
      </c>
      <c r="O1347" s="105">
        <f>ROUND(('[1]68_InOutFlowsCurPrdAndPriorHist'!$F$30-'[1]68_InOutFlowsCurPrdAndPriorHist'!$F$33)*$H1347,0)-VLOOKUP(D1347,'[1]Pension Expense Details'!$D$23:$S$1407,14,FALSE)</f>
        <v>463157</v>
      </c>
      <c r="P1347" s="105">
        <f>ROUND((VLOOKUP(D1347,'[1]Schedule of Pension Amounts LW'!$B$15:$AC$1399,28,FALSE)-VLOOKUP(D1347,'[1]Schedule of Pension Amounts LW'!$B$15:$AC$1399,27,FALSE))*'[1]Schedule of Pension Amounts LW'!AD$4,0)+VLOOKUP(D1347,'[1]Schedule of Pension Amounts LW'!$B$15:$AH$1399,33,FALSE)-VLOOKUP(D1347,'[1]Pension Expense Details'!$D$23:$S$1407,15,FALSE)</f>
        <v>988455</v>
      </c>
      <c r="Q1347" s="98">
        <f t="shared" si="86"/>
        <v>8896591</v>
      </c>
      <c r="R1347" s="98">
        <f>ROUND('[1]68_InOutFlowsCurPrdAndPrior'!$D$32*IF(ISNA(VLOOKUP(D1347,'[1]Proportionate Shares'!$D$23:$I$1359,6,FALSE)),0,VLOOKUP(D1347,'[1]Proportionate Shares'!$D$23:$I$1359,6,FALSE)),0)</f>
        <v>37374</v>
      </c>
      <c r="S1347" s="98">
        <f>ROUND('[1]68_InOutFlowsCurPrdAndPrior'!$D$33*IF(ISNA(VLOOKUP(D1347,'[1]Proportionate Shares'!$D$23:$I$1359,6,FALSE)),0,VLOOKUP(D1347,'[1]Proportionate Shares'!$D$23:$I$1359,6,FALSE)),0)</f>
        <v>2760159</v>
      </c>
      <c r="T1347" s="98">
        <f>ROUND('[1]68_InOutFlowsCurPrdAndPrior'!$D$35*IF(ISNA(VLOOKUP(D1347,'[1]Proportionate Shares'!$D$23:$I$1359,6,FALSE)),0,VLOOKUP(D1347,'[1]Proportionate Shares'!$D$23:$I$1359,6,FALSE)),0)</f>
        <v>534866</v>
      </c>
      <c r="U1347" s="98">
        <f>VLOOKUP(D1347,'[1]Schedule of Pension Amounts LW'!$B$15:$AS$1399,36,FALSE)</f>
        <v>1641914</v>
      </c>
      <c r="V1347" s="99">
        <f t="shared" si="87"/>
        <v>4974313</v>
      </c>
      <c r="W1347" s="98">
        <f>ROUND('[1]68_InOutFlowsCurPrdAndPrior'!$F$32*IF(ISNA(VLOOKUP(D1347,'[1]Proportionate Shares'!$D$23:$I$1359,6,FALSE)),0,VLOOKUP(D1347,'[1]Proportionate Shares'!$D$23:$I$1359,6,FALSE)),0)</f>
        <v>308904</v>
      </c>
      <c r="X1347" s="98">
        <f>ROUND('[1]68_InOutFlowsCurPrdAndPrior'!$F$33*IF(ISNA(VLOOKUP(D1347,'[1]Proportionate Shares'!$D$23:$I$1359,6,FALSE)),0,VLOOKUP(D1347,'[1]Proportionate Shares'!$D$23:$I$1359,6,FALSE)),0)</f>
        <v>1140628</v>
      </c>
      <c r="Y1347" s="98">
        <f>ROUND('[1]68_InOutFlowsCurPrdAndPrior'!$F$35*IF(ISNA(VLOOKUP(D1347,'[1]Proportionate Shares'!$D$23:$I$1359,6,FALSE)),0,VLOOKUP(D1347,'[1]Proportionate Shares'!$D$23:$I$1359,6,FALSE)),0)</f>
        <v>445534</v>
      </c>
      <c r="Z1347" s="98">
        <f>-VLOOKUP(D1347,'[1]Schedule of Pension Amounts LW'!$B$15:$AS$1399,37,FALSE)</f>
        <v>71</v>
      </c>
      <c r="AA1347" s="99">
        <f t="shared" si="88"/>
        <v>1895137</v>
      </c>
      <c r="AB1347" s="72">
        <f>VLOOKUP(D1347,'[1]Pension Expense Details'!$D$22:$S$1407,16,FALSE)</f>
        <v>1009346</v>
      </c>
      <c r="AC1347" s="72">
        <f t="shared" si="89"/>
        <v>1092079</v>
      </c>
      <c r="AD1347" s="72">
        <f>VLOOKUP(D1347,'[1]Schedule of Pension Amounts LW'!$B$15:$W$1399,22,FALSE)</f>
        <v>2101425</v>
      </c>
    </row>
    <row r="1348" spans="1:30" x14ac:dyDescent="0.3">
      <c r="A1348" s="104"/>
      <c r="B1348" s="33"/>
      <c r="C1348" s="33" t="str">
        <f>VLOOKUP(D1348,'[1]Employer information'!$I$3:$J$1391,2,FALSE)</f>
        <v xml:space="preserve">Public Education                                  </v>
      </c>
      <c r="D1348" s="33" t="str">
        <f>'[1]Schedule of Pension Amounts LW'!B1341</f>
        <v>1381</v>
      </c>
      <c r="E1348" s="33" t="str">
        <f>IF(ISNA(VLOOKUP(D1348,'[1]Proportionate Shares'!$D$23:$G$1400,2,FALSE)),"",VLOOKUP(D1348,'[1]Proportionate Shares'!$D$23:$G$1400,2,FALSE))</f>
        <v>250905</v>
      </c>
      <c r="F1348" s="33" t="str">
        <f>IF(ISNA(VLOOKUP(D1348,'[1]Proportionate Shares'!$D$23:$G$1400,3,FALSE)),"",VLOOKUP(D1348,'[1]Proportionate Shares'!$D$23:$G$1400,3,FALSE))</f>
        <v/>
      </c>
      <c r="G1348" s="34" t="str">
        <f>VLOOKUP(D1348,'[1]Employer information'!$A$3:$B$1390,2,FALSE)</f>
        <v>YANTIS ISD</v>
      </c>
      <c r="H1348" s="36">
        <f>IF(ISNA(VLOOKUP(D1348,'[1]Proportionate Shares'!$D$23:$I$1377,6,FALSE)),0,VLOOKUP(D1348,'[1]Proportionate Shares'!$D$23:$I$1377,6,FALSE))</f>
        <v>1.6359721999999999E-5</v>
      </c>
      <c r="I1348" s="105">
        <f>VLOOKUP(D1348,'[1]Schedule of Pension Amounts LW'!$B$15:$E$1399,3,FALSE)</f>
        <v>1011916</v>
      </c>
      <c r="J1348" s="105">
        <f>-IF(ISNA(VLOOKUP(D1348,'[1]Combined Contribution Amounts'!$A$2:$K$1335,5,FALSE)),0,VLOOKUP(D1348,'[1]Combined Contribution Amounts'!$A$2:$K$1335,5,FALSE))</f>
        <v>-57261</v>
      </c>
      <c r="K1348" s="105">
        <f>-IF(ISNA(VLOOKUP(D1348,'[1]Combined Contribution Amounts'!$A$2:$K$1335,7,FALSE)),0,VLOOKUP(D1348,'[1]Combined Contribution Amounts'!$A$2:$K$1335,7,FALSE))+-IF(ISNA(VLOOKUP(D1348,'[1]Combined Contribution Amounts'!$A$2:$K$1335,8,FALSE)),0,VLOOKUP(D1348,'[1]Combined Contribution Amounts'!$A$2:$K$1335,8,FALSE))+-IF(ISNA(VLOOKUP(D1348,'[1]Combined Contribution Amounts'!$A$2:$K$1335,9,FALSE)),0,VLOOKUP(D1348,'[1]Combined Contribution Amounts'!$A$2:$K$1335,9,FALSE))</f>
        <v>0</v>
      </c>
      <c r="L1348" s="105">
        <f>VLOOKUP(D1348,'[1]Pension Expense Details'!$D$23:$S$1407,16,FALSE)</f>
        <v>61348</v>
      </c>
      <c r="M1348" s="105">
        <f>ROUND(('[1]68_InOutFlowsCurPrdAndPriorHist'!$F$28-'[1]68_InOutFlowsCurPrdAndPriorHist'!$F$31)*$H1348,0)-VLOOKUP(D1348,'[1]Pension Expense Details'!$D$23:$S$1407,12,FALSE)</f>
        <v>-13550</v>
      </c>
      <c r="N1348" s="105">
        <f>ROUND(('[1]68_InOutFlowsCurPrdAndPriorHist'!$F$29-'[1]68_InOutFlowsCurPrdAndPriorHist'!$F$32)*$H1348,0)-VLOOKUP(D1348,'[1]Pension Expense Details'!$D$23:$S$1407,13,FALSE)</f>
        <v>-102382</v>
      </c>
      <c r="O1348" s="105">
        <f>ROUND(('[1]68_InOutFlowsCurPrdAndPriorHist'!$F$30-'[1]68_InOutFlowsCurPrdAndPriorHist'!$F$33)*$H1348,0)-VLOOKUP(D1348,'[1]Pension Expense Details'!$D$23:$S$1407,14,FALSE)</f>
        <v>44274</v>
      </c>
      <c r="P1348" s="105">
        <f>ROUND((VLOOKUP(D1348,'[1]Schedule of Pension Amounts LW'!$B$15:$AC$1399,28,FALSE)-VLOOKUP(D1348,'[1]Schedule of Pension Amounts LW'!$B$15:$AC$1399,27,FALSE))*'[1]Schedule of Pension Amounts LW'!AD$4,0)+VLOOKUP(D1348,'[1]Schedule of Pension Amounts LW'!$B$15:$AH$1399,33,FALSE)-VLOOKUP(D1348,'[1]Pension Expense Details'!$D$23:$S$1407,15,FALSE)</f>
        <v>-93916</v>
      </c>
      <c r="Q1348" s="98">
        <f t="shared" si="86"/>
        <v>850429</v>
      </c>
      <c r="R1348" s="98">
        <f>ROUND('[1]68_InOutFlowsCurPrdAndPrior'!$D$32*IF(ISNA(VLOOKUP(D1348,'[1]Proportionate Shares'!$D$23:$I$1359,6,FALSE)),0,VLOOKUP(D1348,'[1]Proportionate Shares'!$D$23:$I$1359,6,FALSE)),0)</f>
        <v>3573</v>
      </c>
      <c r="S1348" s="98">
        <f>ROUND('[1]68_InOutFlowsCurPrdAndPrior'!$D$33*IF(ISNA(VLOOKUP(D1348,'[1]Proportionate Shares'!$D$23:$I$1359,6,FALSE)),0,VLOOKUP(D1348,'[1]Proportionate Shares'!$D$23:$I$1359,6,FALSE)),0)</f>
        <v>263845</v>
      </c>
      <c r="T1348" s="98">
        <f>ROUND('[1]68_InOutFlowsCurPrdAndPrior'!$D$35*IF(ISNA(VLOOKUP(D1348,'[1]Proportionate Shares'!$D$23:$I$1359,6,FALSE)),0,VLOOKUP(D1348,'[1]Proportionate Shares'!$D$23:$I$1359,6,FALSE)),0)</f>
        <v>51128</v>
      </c>
      <c r="U1348" s="98">
        <f>VLOOKUP(D1348,'[1]Schedule of Pension Amounts LW'!$B$15:$AS$1399,36,FALSE)</f>
        <v>133637</v>
      </c>
      <c r="V1348" s="99">
        <f t="shared" si="87"/>
        <v>452183</v>
      </c>
      <c r="W1348" s="98">
        <f>ROUND('[1]68_InOutFlowsCurPrdAndPrior'!$F$32*IF(ISNA(VLOOKUP(D1348,'[1]Proportionate Shares'!$D$23:$I$1359,6,FALSE)),0,VLOOKUP(D1348,'[1]Proportionate Shares'!$D$23:$I$1359,6,FALSE)),0)</f>
        <v>29528</v>
      </c>
      <c r="X1348" s="98">
        <f>ROUND('[1]68_InOutFlowsCurPrdAndPrior'!$F$33*IF(ISNA(VLOOKUP(D1348,'[1]Proportionate Shares'!$D$23:$I$1359,6,FALSE)),0,VLOOKUP(D1348,'[1]Proportionate Shares'!$D$23:$I$1359,6,FALSE)),0)</f>
        <v>109033</v>
      </c>
      <c r="Y1348" s="98">
        <f>ROUND('[1]68_InOutFlowsCurPrdAndPrior'!$F$35*IF(ISNA(VLOOKUP(D1348,'[1]Proportionate Shares'!$D$23:$I$1359,6,FALSE)),0,VLOOKUP(D1348,'[1]Proportionate Shares'!$D$23:$I$1359,6,FALSE)),0)</f>
        <v>42589</v>
      </c>
      <c r="Z1348" s="98">
        <f>-VLOOKUP(D1348,'[1]Schedule of Pension Amounts LW'!$B$15:$AS$1399,37,FALSE)</f>
        <v>181846</v>
      </c>
      <c r="AA1348" s="99">
        <f t="shared" si="88"/>
        <v>362996</v>
      </c>
      <c r="AB1348" s="72">
        <f>VLOOKUP(D1348,'[1]Pension Expense Details'!$D$22:$S$1407,16,FALSE)</f>
        <v>61348</v>
      </c>
      <c r="AC1348" s="72">
        <f t="shared" si="89"/>
        <v>110503</v>
      </c>
      <c r="AD1348" s="72">
        <f>VLOOKUP(D1348,'[1]Schedule of Pension Amounts LW'!$B$15:$W$1399,22,FALSE)</f>
        <v>171851</v>
      </c>
    </row>
    <row r="1349" spans="1:30" x14ac:dyDescent="0.3">
      <c r="A1349" s="106"/>
      <c r="B1349" s="104"/>
      <c r="C1349" s="33" t="str">
        <f>VLOOKUP(D1349,'[1]Employer information'!$I$3:$J$1391,2,FALSE)</f>
        <v xml:space="preserve">Public Education                                  </v>
      </c>
      <c r="D1349" s="33" t="str">
        <f>'[1]Schedule of Pension Amounts LW'!B1342</f>
        <v>1322</v>
      </c>
      <c r="E1349" s="33" t="str">
        <f>IF(ISNA(VLOOKUP(D1349,'[1]Proportionate Shares'!$D$23:$G$1400,2,FALSE)),"",VLOOKUP(D1349,'[1]Proportionate Shares'!$D$23:$G$1400,2,FALSE))</f>
        <v>062903</v>
      </c>
      <c r="F1349" s="33" t="str">
        <f>IF(ISNA(VLOOKUP(D1349,'[1]Proportionate Shares'!$D$23:$G$1400,3,FALSE)),"",VLOOKUP(D1349,'[1]Proportionate Shares'!$D$23:$G$1400,3,FALSE))</f>
        <v/>
      </c>
      <c r="G1349" s="34" t="str">
        <f>VLOOKUP(D1349,'[1]Employer information'!$A$3:$B$1390,2,FALSE)</f>
        <v>YOAKUM ISD</v>
      </c>
      <c r="H1349" s="36">
        <f>IF(ISNA(VLOOKUP(D1349,'[1]Proportionate Shares'!$D$23:$I$1377,6,FALSE)),0,VLOOKUP(D1349,'[1]Proportionate Shares'!$D$23:$I$1377,6,FALSE))</f>
        <v>1.00710818E-4</v>
      </c>
      <c r="I1349" s="105">
        <f>VLOOKUP(D1349,'[1]Schedule of Pension Amounts LW'!$B$15:$E$1399,3,FALSE)</f>
        <v>5609896</v>
      </c>
      <c r="J1349" s="105">
        <f>-IF(ISNA(VLOOKUP(D1349,'[1]Combined Contribution Amounts'!$A$2:$K$1335,5,FALSE)),0,VLOOKUP(D1349,'[1]Combined Contribution Amounts'!$A$2:$K$1335,5,FALSE))</f>
        <v>-352500</v>
      </c>
      <c r="K1349" s="105">
        <f>-IF(ISNA(VLOOKUP(D1349,'[1]Combined Contribution Amounts'!$A$2:$K$1335,7,FALSE)),0,VLOOKUP(D1349,'[1]Combined Contribution Amounts'!$A$2:$K$1335,7,FALSE))+-IF(ISNA(VLOOKUP(D1349,'[1]Combined Contribution Amounts'!$A$2:$K$1335,8,FALSE)),0,VLOOKUP(D1349,'[1]Combined Contribution Amounts'!$A$2:$K$1335,8,FALSE))+-IF(ISNA(VLOOKUP(D1349,'[1]Combined Contribution Amounts'!$A$2:$K$1335,9,FALSE)),0,VLOOKUP(D1349,'[1]Combined Contribution Amounts'!$A$2:$K$1335,9,FALSE))</f>
        <v>0</v>
      </c>
      <c r="L1349" s="105">
        <f>VLOOKUP(D1349,'[1]Pension Expense Details'!$D$23:$S$1407,16,FALSE)</f>
        <v>475035</v>
      </c>
      <c r="M1349" s="105">
        <f>ROUND(('[1]68_InOutFlowsCurPrdAndPriorHist'!$F$28-'[1]68_InOutFlowsCurPrdAndPriorHist'!$F$31)*$H1349,0)-VLOOKUP(D1349,'[1]Pension Expense Details'!$D$23:$S$1407,12,FALSE)</f>
        <v>-83413</v>
      </c>
      <c r="N1349" s="105">
        <f>ROUND(('[1]68_InOutFlowsCurPrdAndPriorHist'!$F$29-'[1]68_InOutFlowsCurPrdAndPriorHist'!$F$32)*$H1349,0)-VLOOKUP(D1349,'[1]Pension Expense Details'!$D$23:$S$1407,13,FALSE)</f>
        <v>-630269</v>
      </c>
      <c r="O1349" s="105">
        <f>ROUND(('[1]68_InOutFlowsCurPrdAndPriorHist'!$F$30-'[1]68_InOutFlowsCurPrdAndPriorHist'!$F$33)*$H1349,0)-VLOOKUP(D1349,'[1]Pension Expense Details'!$D$23:$S$1407,14,FALSE)</f>
        <v>272548</v>
      </c>
      <c r="P1349" s="105">
        <f>ROUND((VLOOKUP(D1349,'[1]Schedule of Pension Amounts LW'!$B$15:$AC$1399,28,FALSE)-VLOOKUP(D1349,'[1]Schedule of Pension Amounts LW'!$B$15:$AC$1399,27,FALSE))*'[1]Schedule of Pension Amounts LW'!AD$4,0)+VLOOKUP(D1349,'[1]Schedule of Pension Amounts LW'!$B$15:$AH$1399,33,FALSE)-VLOOKUP(D1349,'[1]Pension Expense Details'!$D$23:$S$1407,15,FALSE)</f>
        <v>-56034</v>
      </c>
      <c r="Q1349" s="98">
        <f t="shared" si="86"/>
        <v>5235263</v>
      </c>
      <c r="R1349" s="98">
        <f>ROUND('[1]68_InOutFlowsCurPrdAndPrior'!$D$32*IF(ISNA(VLOOKUP(D1349,'[1]Proportionate Shares'!$D$23:$I$1359,6,FALSE)),0,VLOOKUP(D1349,'[1]Proportionate Shares'!$D$23:$I$1359,6,FALSE)),0)</f>
        <v>21993</v>
      </c>
      <c r="S1349" s="98">
        <f>ROUND('[1]68_InOutFlowsCurPrdAndPrior'!$D$33*IF(ISNA(VLOOKUP(D1349,'[1]Proportionate Shares'!$D$23:$I$1359,6,FALSE)),0,VLOOKUP(D1349,'[1]Proportionate Shares'!$D$23:$I$1359,6,FALSE)),0)</f>
        <v>1624236</v>
      </c>
      <c r="T1349" s="98">
        <f>ROUND('[1]68_InOutFlowsCurPrdAndPrior'!$D$35*IF(ISNA(VLOOKUP(D1349,'[1]Proportionate Shares'!$D$23:$I$1359,6,FALSE)),0,VLOOKUP(D1349,'[1]Proportionate Shares'!$D$23:$I$1359,6,FALSE)),0)</f>
        <v>314746</v>
      </c>
      <c r="U1349" s="98">
        <f>VLOOKUP(D1349,'[1]Schedule of Pension Amounts LW'!$B$15:$AS$1399,36,FALSE)</f>
        <v>630960</v>
      </c>
      <c r="V1349" s="99">
        <f t="shared" si="87"/>
        <v>2591935</v>
      </c>
      <c r="W1349" s="98">
        <f>ROUND('[1]68_InOutFlowsCurPrdAndPrior'!$F$32*IF(ISNA(VLOOKUP(D1349,'[1]Proportionate Shares'!$D$23:$I$1359,6,FALSE)),0,VLOOKUP(D1349,'[1]Proportionate Shares'!$D$23:$I$1359,6,FALSE)),0)</f>
        <v>181777</v>
      </c>
      <c r="X1349" s="98">
        <f>ROUND('[1]68_InOutFlowsCurPrdAndPrior'!$F$33*IF(ISNA(VLOOKUP(D1349,'[1]Proportionate Shares'!$D$23:$I$1359,6,FALSE)),0,VLOOKUP(D1349,'[1]Proportionate Shares'!$D$23:$I$1359,6,FALSE)),0)</f>
        <v>671211</v>
      </c>
      <c r="Y1349" s="98">
        <f>ROUND('[1]68_InOutFlowsCurPrdAndPrior'!$F$35*IF(ISNA(VLOOKUP(D1349,'[1]Proportionate Shares'!$D$23:$I$1359,6,FALSE)),0,VLOOKUP(D1349,'[1]Proportionate Shares'!$D$23:$I$1359,6,FALSE)),0)</f>
        <v>262178</v>
      </c>
      <c r="Z1349" s="98">
        <f>-VLOOKUP(D1349,'[1]Schedule of Pension Amounts LW'!$B$15:$AS$1399,37,FALSE)</f>
        <v>444306</v>
      </c>
      <c r="AA1349" s="99">
        <f t="shared" si="88"/>
        <v>1559472</v>
      </c>
      <c r="AB1349" s="98">
        <f>VLOOKUP(D1349,'[1]Pension Expense Details'!$D$22:$S$1407,16,FALSE)</f>
        <v>475035</v>
      </c>
      <c r="AC1349" s="98">
        <f t="shared" si="89"/>
        <v>654180</v>
      </c>
      <c r="AD1349" s="98">
        <f>VLOOKUP(D1349,'[1]Schedule of Pension Amounts LW'!$B$15:$W$1399,22,FALSE)</f>
        <v>1129215</v>
      </c>
    </row>
    <row r="1350" spans="1:30" x14ac:dyDescent="0.3">
      <c r="A1350" s="104"/>
      <c r="B1350" s="33"/>
      <c r="C1350" s="33" t="str">
        <f>VLOOKUP(D1350,'[1]Employer information'!$I$3:$J$1391,2,FALSE)</f>
        <v xml:space="preserve">Public Education                                  </v>
      </c>
      <c r="D1350" s="33" t="str">
        <f>'[1]Schedule of Pension Amounts LW'!B1343</f>
        <v>1323</v>
      </c>
      <c r="E1350" s="33" t="str">
        <f>IF(ISNA(VLOOKUP(D1350,'[1]Proportionate Shares'!$D$23:$G$1400,2,FALSE)),"",VLOOKUP(D1350,'[1]Proportionate Shares'!$D$23:$G$1400,2,FALSE))</f>
        <v>062904</v>
      </c>
      <c r="F1350" s="33" t="str">
        <f>IF(ISNA(VLOOKUP(D1350,'[1]Proportionate Shares'!$D$23:$G$1400,3,FALSE)),"",VLOOKUP(D1350,'[1]Proportionate Shares'!$D$23:$G$1400,3,FALSE))</f>
        <v/>
      </c>
      <c r="G1350" s="34" t="str">
        <f>VLOOKUP(D1350,'[1]Employer information'!$A$3:$B$1390,2,FALSE)</f>
        <v>YORKTOWN ISD</v>
      </c>
      <c r="H1350" s="36">
        <f>IF(ISNA(VLOOKUP(D1350,'[1]Proportionate Shares'!$D$23:$I$1377,6,FALSE)),0,VLOOKUP(D1350,'[1]Proportionate Shares'!$D$23:$I$1377,6,FALSE))</f>
        <v>2.4703435E-5</v>
      </c>
      <c r="I1350" s="105">
        <f>VLOOKUP(D1350,'[1]Schedule of Pension Amounts LW'!$B$15:$E$1399,3,FALSE)</f>
        <v>1297181</v>
      </c>
      <c r="J1350" s="105">
        <f>-IF(ISNA(VLOOKUP(D1350,'[1]Combined Contribution Amounts'!$A$2:$K$1335,5,FALSE)),0,VLOOKUP(D1350,'[1]Combined Contribution Amounts'!$A$2:$K$1335,5,FALSE))</f>
        <v>-86465</v>
      </c>
      <c r="K1350" s="105">
        <f>-IF(ISNA(VLOOKUP(D1350,'[1]Combined Contribution Amounts'!$A$2:$K$1335,7,FALSE)),0,VLOOKUP(D1350,'[1]Combined Contribution Amounts'!$A$2:$K$1335,7,FALSE))+-IF(ISNA(VLOOKUP(D1350,'[1]Combined Contribution Amounts'!$A$2:$K$1335,8,FALSE)),0,VLOOKUP(D1350,'[1]Combined Contribution Amounts'!$A$2:$K$1335,8,FALSE))+-IF(ISNA(VLOOKUP(D1350,'[1]Combined Contribution Amounts'!$A$2:$K$1335,9,FALSE)),0,VLOOKUP(D1350,'[1]Combined Contribution Amounts'!$A$2:$K$1335,9,FALSE))</f>
        <v>0</v>
      </c>
      <c r="L1350" s="105">
        <f>VLOOKUP(D1350,'[1]Pension Expense Details'!$D$23:$S$1407,16,FALSE)</f>
        <v>128918</v>
      </c>
      <c r="M1350" s="105">
        <f>ROUND(('[1]68_InOutFlowsCurPrdAndPriorHist'!$F$28-'[1]68_InOutFlowsCurPrdAndPriorHist'!$F$31)*$H1350,0)-VLOOKUP(D1350,'[1]Pension Expense Details'!$D$23:$S$1407,12,FALSE)</f>
        <v>-20460</v>
      </c>
      <c r="N1350" s="105">
        <f>ROUND(('[1]68_InOutFlowsCurPrdAndPriorHist'!$F$29-'[1]68_InOutFlowsCurPrdAndPriorHist'!$F$32)*$H1350,0)-VLOOKUP(D1350,'[1]Pension Expense Details'!$D$23:$S$1407,13,FALSE)</f>
        <v>-154599</v>
      </c>
      <c r="O1350" s="105">
        <f>ROUND(('[1]68_InOutFlowsCurPrdAndPriorHist'!$F$30-'[1]68_InOutFlowsCurPrdAndPriorHist'!$F$33)*$H1350,0)-VLOOKUP(D1350,'[1]Pension Expense Details'!$D$23:$S$1407,14,FALSE)</f>
        <v>66854</v>
      </c>
      <c r="P1350" s="105">
        <f>ROUND((VLOOKUP(D1350,'[1]Schedule of Pension Amounts LW'!$B$15:$AC$1399,28,FALSE)-VLOOKUP(D1350,'[1]Schedule of Pension Amounts LW'!$B$15:$AC$1399,27,FALSE))*'[1]Schedule of Pension Amounts LW'!AD$4,0)+VLOOKUP(D1350,'[1]Schedule of Pension Amounts LW'!$B$15:$AH$1399,33,FALSE)-VLOOKUP(D1350,'[1]Pension Expense Details'!$D$23:$S$1407,15,FALSE)</f>
        <v>52733</v>
      </c>
      <c r="Q1350" s="98">
        <f t="shared" si="86"/>
        <v>1284162</v>
      </c>
      <c r="R1350" s="98">
        <f>ROUND('[1]68_InOutFlowsCurPrdAndPrior'!$D$32*IF(ISNA(VLOOKUP(D1350,'[1]Proportionate Shares'!$D$23:$I$1359,6,FALSE)),0,VLOOKUP(D1350,'[1]Proportionate Shares'!$D$23:$I$1359,6,FALSE)),0)</f>
        <v>5395</v>
      </c>
      <c r="S1350" s="98">
        <f>ROUND('[1]68_InOutFlowsCurPrdAndPrior'!$D$33*IF(ISNA(VLOOKUP(D1350,'[1]Proportionate Shares'!$D$23:$I$1359,6,FALSE)),0,VLOOKUP(D1350,'[1]Proportionate Shares'!$D$23:$I$1359,6,FALSE)),0)</f>
        <v>398410</v>
      </c>
      <c r="T1350" s="98">
        <f>ROUND('[1]68_InOutFlowsCurPrdAndPrior'!$D$35*IF(ISNA(VLOOKUP(D1350,'[1]Proportionate Shares'!$D$23:$I$1359,6,FALSE)),0,VLOOKUP(D1350,'[1]Proportionate Shares'!$D$23:$I$1359,6,FALSE)),0)</f>
        <v>77204</v>
      </c>
      <c r="U1350" s="98">
        <f>VLOOKUP(D1350,'[1]Schedule of Pension Amounts LW'!$B$15:$AS$1399,36,FALSE)</f>
        <v>160656</v>
      </c>
      <c r="V1350" s="99">
        <f t="shared" si="87"/>
        <v>641665</v>
      </c>
      <c r="W1350" s="98">
        <f>ROUND('[1]68_InOutFlowsCurPrdAndPrior'!$F$32*IF(ISNA(VLOOKUP(D1350,'[1]Proportionate Shares'!$D$23:$I$1359,6,FALSE)),0,VLOOKUP(D1350,'[1]Proportionate Shares'!$D$23:$I$1359,6,FALSE)),0)</f>
        <v>44588</v>
      </c>
      <c r="X1350" s="98">
        <f>ROUND('[1]68_InOutFlowsCurPrdAndPrior'!$F$33*IF(ISNA(VLOOKUP(D1350,'[1]Proportionate Shares'!$D$23:$I$1359,6,FALSE)),0,VLOOKUP(D1350,'[1]Proportionate Shares'!$D$23:$I$1359,6,FALSE)),0)</f>
        <v>164642</v>
      </c>
      <c r="Y1350" s="98">
        <f>ROUND('[1]68_InOutFlowsCurPrdAndPrior'!$F$35*IF(ISNA(VLOOKUP(D1350,'[1]Proportionate Shares'!$D$23:$I$1359,6,FALSE)),0,VLOOKUP(D1350,'[1]Proportionate Shares'!$D$23:$I$1359,6,FALSE)),0)</f>
        <v>64310</v>
      </c>
      <c r="Z1350" s="98">
        <f>-VLOOKUP(D1350,'[1]Schedule of Pension Amounts LW'!$B$15:$AS$1399,37,FALSE)</f>
        <v>136752</v>
      </c>
      <c r="AA1350" s="99">
        <f t="shared" si="88"/>
        <v>410292</v>
      </c>
      <c r="AB1350" s="72">
        <f>VLOOKUP(D1350,'[1]Pension Expense Details'!$D$22:$S$1407,16,FALSE)</f>
        <v>128918</v>
      </c>
      <c r="AC1350" s="72">
        <f t="shared" si="89"/>
        <v>132838</v>
      </c>
      <c r="AD1350" s="72">
        <f>VLOOKUP(D1350,'[1]Schedule of Pension Amounts LW'!$B$15:$W$1399,22,FALSE)</f>
        <v>261756</v>
      </c>
    </row>
    <row r="1351" spans="1:30" x14ac:dyDescent="0.3">
      <c r="A1351" s="104"/>
      <c r="B1351" s="33"/>
      <c r="C1351" s="33" t="str">
        <f>VLOOKUP(D1351,'[1]Employer information'!$I$3:$J$1391,2,FALSE)</f>
        <v xml:space="preserve">Public Education                                  </v>
      </c>
      <c r="D1351" s="33" t="str">
        <f>'[1]Schedule of Pension Amounts LW'!B1344</f>
        <v>1341</v>
      </c>
      <c r="E1351" s="33" t="str">
        <f>IF(ISNA(VLOOKUP(D1351,'[1]Proportionate Shares'!$D$23:$G$1400,2,FALSE)),"",VLOOKUP(D1351,'[1]Proportionate Shares'!$D$23:$G$1400,2,FALSE))</f>
        <v>071905</v>
      </c>
      <c r="F1351" s="33" t="str">
        <f>IF(ISNA(VLOOKUP(D1351,'[1]Proportionate Shares'!$D$23:$G$1400,3,FALSE)),"",VLOOKUP(D1351,'[1]Proportionate Shares'!$D$23:$G$1400,3,FALSE))</f>
        <v/>
      </c>
      <c r="G1351" s="34" t="str">
        <f>VLOOKUP(D1351,'[1]Employer information'!$A$3:$B$1390,2,FALSE)</f>
        <v>YSLETA ISD</v>
      </c>
      <c r="H1351" s="36">
        <f>IF(ISNA(VLOOKUP(D1351,'[1]Proportionate Shares'!$D$23:$I$1377,6,FALSE)),0,VLOOKUP(D1351,'[1]Proportionate Shares'!$D$23:$I$1377,6,FALSE))</f>
        <v>2.3922504800000001E-3</v>
      </c>
      <c r="I1351" s="105">
        <f>VLOOKUP(D1351,'[1]Schedule of Pension Amounts LW'!$B$15:$E$1399,3,FALSE)</f>
        <v>135697729</v>
      </c>
      <c r="J1351" s="105">
        <f>-IF(ISNA(VLOOKUP(D1351,'[1]Combined Contribution Amounts'!$A$2:$K$1335,5,FALSE)),0,VLOOKUP(D1351,'[1]Combined Contribution Amounts'!$A$2:$K$1335,5,FALSE))</f>
        <v>-8373165</v>
      </c>
      <c r="K1351" s="105">
        <f>-IF(ISNA(VLOOKUP(D1351,'[1]Combined Contribution Amounts'!$A$2:$K$1335,7,FALSE)),0,VLOOKUP(D1351,'[1]Combined Contribution Amounts'!$A$2:$K$1335,7,FALSE))+-IF(ISNA(VLOOKUP(D1351,'[1]Combined Contribution Amounts'!$A$2:$K$1335,8,FALSE)),0,VLOOKUP(D1351,'[1]Combined Contribution Amounts'!$A$2:$K$1335,8,FALSE))+-IF(ISNA(VLOOKUP(D1351,'[1]Combined Contribution Amounts'!$A$2:$K$1335,9,FALSE)),0,VLOOKUP(D1351,'[1]Combined Contribution Amounts'!$A$2:$K$1335,9,FALSE))</f>
        <v>0</v>
      </c>
      <c r="L1351" s="105">
        <f>VLOOKUP(D1351,'[1]Pension Expense Details'!$D$23:$S$1407,16,FALSE)</f>
        <v>10899957</v>
      </c>
      <c r="M1351" s="105">
        <f>ROUND(('[1]68_InOutFlowsCurPrdAndPriorHist'!$F$28-'[1]68_InOutFlowsCurPrdAndPriorHist'!$F$31)*$H1351,0)-VLOOKUP(D1351,'[1]Pension Expense Details'!$D$23:$S$1407,12,FALSE)</f>
        <v>-1981352</v>
      </c>
      <c r="N1351" s="105">
        <f>ROUND(('[1]68_InOutFlowsCurPrdAndPriorHist'!$F$29-'[1]68_InOutFlowsCurPrdAndPriorHist'!$F$32)*$H1351,0)-VLOOKUP(D1351,'[1]Pension Expense Details'!$D$23:$S$1407,13,FALSE)</f>
        <v>-14971191</v>
      </c>
      <c r="O1351" s="105">
        <f>ROUND(('[1]68_InOutFlowsCurPrdAndPriorHist'!$F$30-'[1]68_InOutFlowsCurPrdAndPriorHist'!$F$33)*$H1351,0)-VLOOKUP(D1351,'[1]Pension Expense Details'!$D$23:$S$1407,14,FALSE)</f>
        <v>6474006</v>
      </c>
      <c r="P1351" s="105">
        <f>ROUND((VLOOKUP(D1351,'[1]Schedule of Pension Amounts LW'!$B$15:$AC$1399,28,FALSE)-VLOOKUP(D1351,'[1]Schedule of Pension Amounts LW'!$B$15:$AC$1399,27,FALSE))*'[1]Schedule of Pension Amounts LW'!AD$4,0)+VLOOKUP(D1351,'[1]Schedule of Pension Amounts LW'!$B$15:$AH$1399,33,FALSE)-VLOOKUP(D1351,'[1]Pension Expense Details'!$D$23:$S$1407,15,FALSE)</f>
        <v>-3389325</v>
      </c>
      <c r="Q1351" s="98">
        <f t="shared" si="86"/>
        <v>124356659</v>
      </c>
      <c r="R1351" s="98">
        <f>ROUND('[1]68_InOutFlowsCurPrdAndPrior'!$D$32*IF(ISNA(VLOOKUP(D1351,'[1]Proportionate Shares'!$D$23:$I$1359,6,FALSE)),0,VLOOKUP(D1351,'[1]Proportionate Shares'!$D$23:$I$1359,6,FALSE)),0)</f>
        <v>522409</v>
      </c>
      <c r="S1351" s="98">
        <f>ROUND('[1]68_InOutFlowsCurPrdAndPrior'!$D$33*IF(ISNA(VLOOKUP(D1351,'[1]Proportionate Shares'!$D$23:$I$1359,6,FALSE)),0,VLOOKUP(D1351,'[1]Proportionate Shares'!$D$23:$I$1359,6,FALSE)),0)</f>
        <v>38581543</v>
      </c>
      <c r="T1351" s="98">
        <f>ROUND('[1]68_InOutFlowsCurPrdAndPrior'!$D$35*IF(ISNA(VLOOKUP(D1351,'[1]Proportionate Shares'!$D$23:$I$1359,6,FALSE)),0,VLOOKUP(D1351,'[1]Proportionate Shares'!$D$23:$I$1359,6,FALSE)),0)</f>
        <v>7476360</v>
      </c>
      <c r="U1351" s="98">
        <f>VLOOKUP(D1351,'[1]Schedule of Pension Amounts LW'!$B$15:$AS$1399,36,FALSE)</f>
        <v>7384519</v>
      </c>
      <c r="V1351" s="99">
        <f t="shared" si="87"/>
        <v>53964831</v>
      </c>
      <c r="W1351" s="98">
        <f>ROUND('[1]68_InOutFlowsCurPrdAndPrior'!$F$32*IF(ISNA(VLOOKUP(D1351,'[1]Proportionate Shares'!$D$23:$I$1359,6,FALSE)),0,VLOOKUP(D1351,'[1]Proportionate Shares'!$D$23:$I$1359,6,FALSE)),0)</f>
        <v>4317860</v>
      </c>
      <c r="X1351" s="98">
        <f>ROUND('[1]68_InOutFlowsCurPrdAndPrior'!$F$33*IF(ISNA(VLOOKUP(D1351,'[1]Proportionate Shares'!$D$23:$I$1359,6,FALSE)),0,VLOOKUP(D1351,'[1]Proportionate Shares'!$D$23:$I$1359,6,FALSE)),0)</f>
        <v>15943719</v>
      </c>
      <c r="Y1351" s="98">
        <f>ROUND('[1]68_InOutFlowsCurPrdAndPrior'!$F$35*IF(ISNA(VLOOKUP(D1351,'[1]Proportionate Shares'!$D$23:$I$1359,6,FALSE)),0,VLOOKUP(D1351,'[1]Proportionate Shares'!$D$23:$I$1359,6,FALSE)),0)</f>
        <v>6227676</v>
      </c>
      <c r="Z1351" s="98">
        <f>-VLOOKUP(D1351,'[1]Schedule of Pension Amounts LW'!$B$15:$AS$1399,37,FALSE)</f>
        <v>5917150</v>
      </c>
      <c r="AA1351" s="99">
        <f t="shared" si="88"/>
        <v>32406405</v>
      </c>
      <c r="AB1351" s="72">
        <f>VLOOKUP(D1351,'[1]Pension Expense Details'!$D$22:$S$1407,16,FALSE)</f>
        <v>10899957</v>
      </c>
      <c r="AC1351" s="72">
        <f t="shared" si="89"/>
        <v>13660140</v>
      </c>
      <c r="AD1351" s="72">
        <f>VLOOKUP(D1351,'[1]Schedule of Pension Amounts LW'!$B$15:$W$1399,22,FALSE)</f>
        <v>24560097</v>
      </c>
    </row>
    <row r="1352" spans="1:30" x14ac:dyDescent="0.3">
      <c r="A1352" s="104"/>
      <c r="B1352" s="33"/>
      <c r="C1352" s="33" t="str">
        <f>VLOOKUP(D1352,'[1]Employer information'!$I$3:$J$1391,2,FALSE)</f>
        <v xml:space="preserve">Public Education                                  </v>
      </c>
      <c r="D1352" s="33" t="str">
        <f>'[1]Schedule of Pension Amounts LW'!B1345</f>
        <v>1628</v>
      </c>
      <c r="E1352" s="33" t="str">
        <f>IF(ISNA(VLOOKUP(D1352,'[1]Proportionate Shares'!$D$23:$G$1400,2,FALSE)),"",VLOOKUP(D1352,'[1]Proportionate Shares'!$D$23:$G$1400,2,FALSE))</f>
        <v>253901</v>
      </c>
      <c r="F1352" s="33" t="str">
        <f>IF(ISNA(VLOOKUP(D1352,'[1]Proportionate Shares'!$D$23:$G$1400,3,FALSE)),"",VLOOKUP(D1352,'[1]Proportionate Shares'!$D$23:$G$1400,3,FALSE))</f>
        <v/>
      </c>
      <c r="G1352" s="34" t="str">
        <f>VLOOKUP(D1352,'[1]Employer information'!$A$3:$B$1390,2,FALSE)</f>
        <v>ZAPATA COUNTY ISD</v>
      </c>
      <c r="H1352" s="36">
        <f>IF(ISNA(VLOOKUP(D1352,'[1]Proportionate Shares'!$D$23:$I$1377,6,FALSE)),0,VLOOKUP(D1352,'[1]Proportionate Shares'!$D$23:$I$1377,6,FALSE))</f>
        <v>2.0938336099999999E-4</v>
      </c>
      <c r="I1352" s="105">
        <f>VLOOKUP(D1352,'[1]Schedule of Pension Amounts LW'!$B$15:$E$1399,3,FALSE)</f>
        <v>11481121</v>
      </c>
      <c r="J1352" s="105">
        <f>-IF(ISNA(VLOOKUP(D1352,'[1]Combined Contribution Amounts'!$A$2:$K$1335,5,FALSE)),0,VLOOKUP(D1352,'[1]Combined Contribution Amounts'!$A$2:$K$1335,5,FALSE))</f>
        <v>-732867</v>
      </c>
      <c r="K1352" s="105">
        <f>-IF(ISNA(VLOOKUP(D1352,'[1]Combined Contribution Amounts'!$A$2:$K$1335,7,FALSE)),0,VLOOKUP(D1352,'[1]Combined Contribution Amounts'!$A$2:$K$1335,7,FALSE))+-IF(ISNA(VLOOKUP(D1352,'[1]Combined Contribution Amounts'!$A$2:$K$1335,8,FALSE)),0,VLOOKUP(D1352,'[1]Combined Contribution Amounts'!$A$2:$K$1335,8,FALSE))+-IF(ISNA(VLOOKUP(D1352,'[1]Combined Contribution Amounts'!$A$2:$K$1335,9,FALSE)),0,VLOOKUP(D1352,'[1]Combined Contribution Amounts'!$A$2:$K$1335,9,FALSE))</f>
        <v>0</v>
      </c>
      <c r="L1352" s="105">
        <f>VLOOKUP(D1352,'[1]Pension Expense Details'!$D$23:$S$1407,16,FALSE)</f>
        <v>1016256</v>
      </c>
      <c r="M1352" s="105">
        <f>ROUND(('[1]68_InOutFlowsCurPrdAndPriorHist'!$F$28-'[1]68_InOutFlowsCurPrdAndPriorHist'!$F$31)*$H1352,0)-VLOOKUP(D1352,'[1]Pension Expense Details'!$D$23:$S$1407,12,FALSE)</f>
        <v>-173420</v>
      </c>
      <c r="N1352" s="105">
        <f>ROUND(('[1]68_InOutFlowsCurPrdAndPriorHist'!$F$29-'[1]68_InOutFlowsCurPrdAndPriorHist'!$F$32)*$H1352,0)-VLOOKUP(D1352,'[1]Pension Expense Details'!$D$23:$S$1407,13,FALSE)</f>
        <v>-1310364</v>
      </c>
      <c r="O1352" s="105">
        <f>ROUND(('[1]68_InOutFlowsCurPrdAndPriorHist'!$F$30-'[1]68_InOutFlowsCurPrdAndPriorHist'!$F$33)*$H1352,0)-VLOOKUP(D1352,'[1]Pension Expense Details'!$D$23:$S$1407,14,FALSE)</f>
        <v>566642</v>
      </c>
      <c r="P1352" s="105">
        <f>ROUND((VLOOKUP(D1352,'[1]Schedule of Pension Amounts LW'!$B$15:$AC$1399,28,FALSE)-VLOOKUP(D1352,'[1]Schedule of Pension Amounts LW'!$B$15:$AC$1399,27,FALSE))*'[1]Schedule of Pension Amounts LW'!AD$4,0)+VLOOKUP(D1352,'[1]Schedule of Pension Amounts LW'!$B$15:$AH$1399,33,FALSE)-VLOOKUP(D1352,'[1]Pension Expense Details'!$D$23:$S$1407,15,FALSE)</f>
        <v>37034</v>
      </c>
      <c r="Q1352" s="98">
        <f t="shared" si="86"/>
        <v>10884402</v>
      </c>
      <c r="R1352" s="98">
        <f>ROUND('[1]68_InOutFlowsCurPrdAndPrior'!$D$32*IF(ISNA(VLOOKUP(D1352,'[1]Proportionate Shares'!$D$23:$I$1359,6,FALSE)),0,VLOOKUP(D1352,'[1]Proportionate Shares'!$D$23:$I$1359,6,FALSE)),0)</f>
        <v>45724</v>
      </c>
      <c r="S1352" s="98">
        <f>ROUND('[1]68_InOutFlowsCurPrdAndPrior'!$D$33*IF(ISNA(VLOOKUP(D1352,'[1]Proportionate Shares'!$D$23:$I$1359,6,FALSE)),0,VLOOKUP(D1352,'[1]Proportionate Shares'!$D$23:$I$1359,6,FALSE)),0)</f>
        <v>3376876</v>
      </c>
      <c r="T1352" s="98">
        <f>ROUND('[1]68_InOutFlowsCurPrdAndPrior'!$D$35*IF(ISNA(VLOOKUP(D1352,'[1]Proportionate Shares'!$D$23:$I$1359,6,FALSE)),0,VLOOKUP(D1352,'[1]Proportionate Shares'!$D$23:$I$1359,6,FALSE)),0)</f>
        <v>654374</v>
      </c>
      <c r="U1352" s="98">
        <f>VLOOKUP(D1352,'[1]Schedule of Pension Amounts LW'!$B$15:$AS$1399,36,FALSE)</f>
        <v>1018302</v>
      </c>
      <c r="V1352" s="99">
        <f t="shared" si="87"/>
        <v>5095276</v>
      </c>
      <c r="W1352" s="98">
        <f>ROUND('[1]68_InOutFlowsCurPrdAndPrior'!$F$32*IF(ISNA(VLOOKUP(D1352,'[1]Proportionate Shares'!$D$23:$I$1359,6,FALSE)),0,VLOOKUP(D1352,'[1]Proportionate Shares'!$D$23:$I$1359,6,FALSE)),0)</f>
        <v>377924</v>
      </c>
      <c r="X1352" s="98">
        <f>ROUND('[1]68_InOutFlowsCurPrdAndPrior'!$F$33*IF(ISNA(VLOOKUP(D1352,'[1]Proportionate Shares'!$D$23:$I$1359,6,FALSE)),0,VLOOKUP(D1352,'[1]Proportionate Shares'!$D$23:$I$1359,6,FALSE)),0)</f>
        <v>1395485</v>
      </c>
      <c r="Y1352" s="98">
        <f>ROUND('[1]68_InOutFlowsCurPrdAndPrior'!$F$35*IF(ISNA(VLOOKUP(D1352,'[1]Proportionate Shares'!$D$23:$I$1359,6,FALSE)),0,VLOOKUP(D1352,'[1]Proportionate Shares'!$D$23:$I$1359,6,FALSE)),0)</f>
        <v>545082</v>
      </c>
      <c r="Z1352" s="98">
        <f>-VLOOKUP(D1352,'[1]Schedule of Pension Amounts LW'!$B$15:$AS$1399,37,FALSE)</f>
        <v>1106628</v>
      </c>
      <c r="AA1352" s="99">
        <f t="shared" si="88"/>
        <v>3425119</v>
      </c>
      <c r="AB1352" s="72">
        <f>VLOOKUP(D1352,'[1]Pension Expense Details'!$D$22:$S$1407,16,FALSE)</f>
        <v>1016256</v>
      </c>
      <c r="AC1352" s="72">
        <f t="shared" si="89"/>
        <v>1160491</v>
      </c>
      <c r="AD1352" s="72">
        <f>VLOOKUP(D1352,'[1]Schedule of Pension Amounts LW'!$B$15:$W$1399,22,FALSE)</f>
        <v>2176747</v>
      </c>
    </row>
    <row r="1353" spans="1:30" x14ac:dyDescent="0.3">
      <c r="A1353" s="104"/>
      <c r="B1353" s="33"/>
      <c r="C1353" s="33" t="str">
        <f>VLOOKUP(D1353,'[1]Employer information'!$I$3:$J$1391,2,FALSE)</f>
        <v xml:space="preserve">Public Education                                  </v>
      </c>
      <c r="D1353" s="33" t="str">
        <f>'[1]Schedule of Pension Amounts LW'!B1346</f>
        <v>1612</v>
      </c>
      <c r="E1353" s="33" t="str">
        <f>IF(ISNA(VLOOKUP(D1353,'[1]Proportionate Shares'!$D$23:$G$1400,2,FALSE)),"",VLOOKUP(D1353,'[1]Proportionate Shares'!$D$23:$G$1400,2,FALSE))</f>
        <v>003906</v>
      </c>
      <c r="F1353" s="33" t="str">
        <f>IF(ISNA(VLOOKUP(D1353,'[1]Proportionate Shares'!$D$23:$G$1400,3,FALSE)),"",VLOOKUP(D1353,'[1]Proportionate Shares'!$D$23:$G$1400,3,FALSE))</f>
        <v/>
      </c>
      <c r="G1353" s="34" t="str">
        <f>VLOOKUP(D1353,'[1]Employer information'!$A$3:$B$1390,2,FALSE)</f>
        <v>ZAVALLA ISD</v>
      </c>
      <c r="H1353" s="36">
        <f>IF(ISNA(VLOOKUP(D1353,'[1]Proportionate Shares'!$D$23:$I$1377,6,FALSE)),0,VLOOKUP(D1353,'[1]Proportionate Shares'!$D$23:$I$1377,6,FALSE))</f>
        <v>2.6727364999999999E-5</v>
      </c>
      <c r="I1353" s="105">
        <f>VLOOKUP(D1353,'[1]Schedule of Pension Amounts LW'!$B$15:$E$1399,3,FALSE)</f>
        <v>1461471</v>
      </c>
      <c r="J1353" s="105">
        <f>-IF(ISNA(VLOOKUP(D1353,'[1]Combined Contribution Amounts'!$A$2:$K$1335,5,FALSE)),0,VLOOKUP(D1353,'[1]Combined Contribution Amounts'!$A$2:$K$1335,5,FALSE))</f>
        <v>-93549</v>
      </c>
      <c r="K1353" s="105">
        <f>-IF(ISNA(VLOOKUP(D1353,'[1]Combined Contribution Amounts'!$A$2:$K$1335,7,FALSE)),0,VLOOKUP(D1353,'[1]Combined Contribution Amounts'!$A$2:$K$1335,7,FALSE))+-IF(ISNA(VLOOKUP(D1353,'[1]Combined Contribution Amounts'!$A$2:$K$1335,8,FALSE)),0,VLOOKUP(D1353,'[1]Combined Contribution Amounts'!$A$2:$K$1335,8,FALSE))+-IF(ISNA(VLOOKUP(D1353,'[1]Combined Contribution Amounts'!$A$2:$K$1335,9,FALSE)),0,VLOOKUP(D1353,'[1]Combined Contribution Amounts'!$A$2:$K$1335,9,FALSE))</f>
        <v>0</v>
      </c>
      <c r="L1353" s="105">
        <f>VLOOKUP(D1353,'[1]Pension Expense Details'!$D$23:$S$1407,16,FALSE)</f>
        <v>130363</v>
      </c>
      <c r="M1353" s="105">
        <f>ROUND(('[1]68_InOutFlowsCurPrdAndPriorHist'!$F$28-'[1]68_InOutFlowsCurPrdAndPriorHist'!$F$31)*$H1353,0)-VLOOKUP(D1353,'[1]Pension Expense Details'!$D$23:$S$1407,12,FALSE)</f>
        <v>-22137</v>
      </c>
      <c r="N1353" s="105">
        <f>ROUND(('[1]68_InOutFlowsCurPrdAndPriorHist'!$F$29-'[1]68_InOutFlowsCurPrdAndPriorHist'!$F$32)*$H1353,0)-VLOOKUP(D1353,'[1]Pension Expense Details'!$D$23:$S$1407,13,FALSE)</f>
        <v>-167265</v>
      </c>
      <c r="O1353" s="105">
        <f>ROUND(('[1]68_InOutFlowsCurPrdAndPriorHist'!$F$30-'[1]68_InOutFlowsCurPrdAndPriorHist'!$F$33)*$H1353,0)-VLOOKUP(D1353,'[1]Pension Expense Details'!$D$23:$S$1407,14,FALSE)</f>
        <v>72330</v>
      </c>
      <c r="P1353" s="105">
        <f>ROUND((VLOOKUP(D1353,'[1]Schedule of Pension Amounts LW'!$B$15:$AC$1399,28,FALSE)-VLOOKUP(D1353,'[1]Schedule of Pension Amounts LW'!$B$15:$AC$1399,27,FALSE))*'[1]Schedule of Pension Amounts LW'!AD$4,0)+VLOOKUP(D1353,'[1]Schedule of Pension Amounts LW'!$B$15:$AH$1399,33,FALSE)-VLOOKUP(D1353,'[1]Pension Expense Details'!$D$23:$S$1407,15,FALSE)</f>
        <v>8158</v>
      </c>
      <c r="Q1353" s="98">
        <f t="shared" si="86"/>
        <v>1389371</v>
      </c>
      <c r="R1353" s="98">
        <f>ROUND('[1]68_InOutFlowsCurPrdAndPrior'!$D$32*IF(ISNA(VLOOKUP(D1353,'[1]Proportionate Shares'!$D$23:$I$1359,6,FALSE)),0,VLOOKUP(D1353,'[1]Proportionate Shares'!$D$23:$I$1359,6,FALSE)),0)</f>
        <v>5837</v>
      </c>
      <c r="S1353" s="98">
        <f>ROUND('[1]68_InOutFlowsCurPrdAndPrior'!$D$33*IF(ISNA(VLOOKUP(D1353,'[1]Proportionate Shares'!$D$23:$I$1359,6,FALSE)),0,VLOOKUP(D1353,'[1]Proportionate Shares'!$D$23:$I$1359,6,FALSE)),0)</f>
        <v>431051</v>
      </c>
      <c r="T1353" s="98">
        <f>ROUND('[1]68_InOutFlowsCurPrdAndPrior'!$D$35*IF(ISNA(VLOOKUP(D1353,'[1]Proportionate Shares'!$D$23:$I$1359,6,FALSE)),0,VLOOKUP(D1353,'[1]Proportionate Shares'!$D$23:$I$1359,6,FALSE)),0)</f>
        <v>83529</v>
      </c>
      <c r="U1353" s="98">
        <f>VLOOKUP(D1353,'[1]Schedule of Pension Amounts LW'!$B$15:$AS$1399,36,FALSE)</f>
        <v>84335</v>
      </c>
      <c r="V1353" s="99">
        <f t="shared" si="87"/>
        <v>604752</v>
      </c>
      <c r="W1353" s="98">
        <f>ROUND('[1]68_InOutFlowsCurPrdAndPrior'!$F$32*IF(ISNA(VLOOKUP(D1353,'[1]Proportionate Shares'!$D$23:$I$1359,6,FALSE)),0,VLOOKUP(D1353,'[1]Proportionate Shares'!$D$23:$I$1359,6,FALSE)),0)</f>
        <v>48241</v>
      </c>
      <c r="X1353" s="98">
        <f>ROUND('[1]68_InOutFlowsCurPrdAndPrior'!$F$33*IF(ISNA(VLOOKUP(D1353,'[1]Proportionate Shares'!$D$23:$I$1359,6,FALSE)),0,VLOOKUP(D1353,'[1]Proportionate Shares'!$D$23:$I$1359,6,FALSE)),0)</f>
        <v>178131</v>
      </c>
      <c r="Y1353" s="98">
        <f>ROUND('[1]68_InOutFlowsCurPrdAndPrior'!$F$35*IF(ISNA(VLOOKUP(D1353,'[1]Proportionate Shares'!$D$23:$I$1359,6,FALSE)),0,VLOOKUP(D1353,'[1]Proportionate Shares'!$D$23:$I$1359,6,FALSE)),0)</f>
        <v>69579</v>
      </c>
      <c r="Z1353" s="98">
        <f>-VLOOKUP(D1353,'[1]Schedule of Pension Amounts LW'!$B$15:$AS$1399,37,FALSE)</f>
        <v>70881</v>
      </c>
      <c r="AA1353" s="99">
        <f t="shared" si="88"/>
        <v>366832</v>
      </c>
      <c r="AB1353" s="72">
        <f>VLOOKUP(D1353,'[1]Pension Expense Details'!$D$22:$S$1407,16,FALSE)</f>
        <v>130363</v>
      </c>
      <c r="AC1353" s="72">
        <f t="shared" si="89"/>
        <v>137162</v>
      </c>
      <c r="AD1353" s="72">
        <f>VLOOKUP(D1353,'[1]Schedule of Pension Amounts LW'!$B$15:$W$1399,22,FALSE)</f>
        <v>267525</v>
      </c>
    </row>
    <row r="1354" spans="1:30" x14ac:dyDescent="0.3">
      <c r="A1354" s="104"/>
      <c r="B1354" s="33"/>
      <c r="C1354" s="33" t="str">
        <f>VLOOKUP(D1354,'[1]Employer information'!$I$3:$J$1391,2,FALSE)</f>
        <v xml:space="preserve">Public Education                                  </v>
      </c>
      <c r="D1354" s="33" t="str">
        <f>'[1]Schedule of Pension Amounts LW'!B1347</f>
        <v>2004</v>
      </c>
      <c r="E1354" s="33" t="str">
        <f>IF(ISNA(VLOOKUP(D1354,'[1]Proportionate Shares'!$D$23:$G$1400,2,FALSE)),"",VLOOKUP(D1354,'[1]Proportionate Shares'!$D$23:$G$1400,2,FALSE))</f>
        <v>025906</v>
      </c>
      <c r="F1354" s="33" t="str">
        <f>IF(ISNA(VLOOKUP(D1354,'[1]Proportionate Shares'!$D$23:$G$1400,3,FALSE)),"",VLOOKUP(D1354,'[1]Proportionate Shares'!$D$23:$G$1400,3,FALSE))</f>
        <v/>
      </c>
      <c r="G1354" s="34" t="str">
        <f>VLOOKUP(D1354,'[1]Employer information'!$A$3:$B$1390,2,FALSE)</f>
        <v>ZEPHYR ISD</v>
      </c>
      <c r="H1354" s="36">
        <f>IF(ISNA(VLOOKUP(D1354,'[1]Proportionate Shares'!$D$23:$I$1377,6,FALSE)),0,VLOOKUP(D1354,'[1]Proportionate Shares'!$D$23:$I$1377,6,FALSE))</f>
        <v>1.0063653E-5</v>
      </c>
      <c r="I1354" s="105">
        <f>VLOOKUP(D1354,'[1]Schedule of Pension Amounts LW'!$B$15:$E$1399,3,FALSE)</f>
        <v>629727</v>
      </c>
      <c r="J1354" s="105">
        <f>-IF(ISNA(VLOOKUP(D1354,'[1]Combined Contribution Amounts'!$A$2:$K$1335,5,FALSE)),0,VLOOKUP(D1354,'[1]Combined Contribution Amounts'!$A$2:$K$1335,5,FALSE))</f>
        <v>-35224</v>
      </c>
      <c r="K1354" s="105">
        <f>-IF(ISNA(VLOOKUP(D1354,'[1]Combined Contribution Amounts'!$A$2:$K$1335,7,FALSE)),0,VLOOKUP(D1354,'[1]Combined Contribution Amounts'!$A$2:$K$1335,7,FALSE))+-IF(ISNA(VLOOKUP(D1354,'[1]Combined Contribution Amounts'!$A$2:$K$1335,8,FALSE)),0,VLOOKUP(D1354,'[1]Combined Contribution Amounts'!$A$2:$K$1335,8,FALSE))+-IF(ISNA(VLOOKUP(D1354,'[1]Combined Contribution Amounts'!$A$2:$K$1335,9,FALSE)),0,VLOOKUP(D1354,'[1]Combined Contribution Amounts'!$A$2:$K$1335,9,FALSE))</f>
        <v>0</v>
      </c>
      <c r="L1354" s="105">
        <f>VLOOKUP(D1354,'[1]Pension Expense Details'!$D$23:$S$1407,16,FALSE)</f>
        <v>36601</v>
      </c>
      <c r="M1354" s="105">
        <f>ROUND(('[1]68_InOutFlowsCurPrdAndPriorHist'!$F$28-'[1]68_InOutFlowsCurPrdAndPriorHist'!$F$31)*$H1354,0)-VLOOKUP(D1354,'[1]Pension Expense Details'!$D$23:$S$1407,12,FALSE)</f>
        <v>-8335</v>
      </c>
      <c r="N1354" s="105">
        <f>ROUND(('[1]68_InOutFlowsCurPrdAndPriorHist'!$F$29-'[1]68_InOutFlowsCurPrdAndPriorHist'!$F$32)*$H1354,0)-VLOOKUP(D1354,'[1]Pension Expense Details'!$D$23:$S$1407,13,FALSE)</f>
        <v>-62980</v>
      </c>
      <c r="O1354" s="105">
        <f>ROUND(('[1]68_InOutFlowsCurPrdAndPriorHist'!$F$30-'[1]68_InOutFlowsCurPrdAndPriorHist'!$F$33)*$H1354,0)-VLOOKUP(D1354,'[1]Pension Expense Details'!$D$23:$S$1407,14,FALSE)</f>
        <v>27234</v>
      </c>
      <c r="P1354" s="105">
        <f>ROUND((VLOOKUP(D1354,'[1]Schedule of Pension Amounts LW'!$B$15:$AC$1399,28,FALSE)-VLOOKUP(D1354,'[1]Schedule of Pension Amounts LW'!$B$15:$AC$1399,27,FALSE))*'[1]Schedule of Pension Amounts LW'!AD$4,0)+VLOOKUP(D1354,'[1]Schedule of Pension Amounts LW'!$B$15:$AH$1399,33,FALSE)-VLOOKUP(D1354,'[1]Pension Expense Details'!$D$23:$S$1407,15,FALSE)</f>
        <v>-63882</v>
      </c>
      <c r="Q1354" s="98">
        <f t="shared" si="86"/>
        <v>523141</v>
      </c>
      <c r="R1354" s="98">
        <f>ROUND('[1]68_InOutFlowsCurPrdAndPrior'!$D$32*IF(ISNA(VLOOKUP(D1354,'[1]Proportionate Shares'!$D$23:$I$1359,6,FALSE)),0,VLOOKUP(D1354,'[1]Proportionate Shares'!$D$23:$I$1359,6,FALSE)),0)</f>
        <v>2198</v>
      </c>
      <c r="S1354" s="98">
        <f>ROUND('[1]68_InOutFlowsCurPrdAndPrior'!$D$33*IF(ISNA(VLOOKUP(D1354,'[1]Proportionate Shares'!$D$23:$I$1359,6,FALSE)),0,VLOOKUP(D1354,'[1]Proportionate Shares'!$D$23:$I$1359,6,FALSE)),0)</f>
        <v>162304</v>
      </c>
      <c r="T1354" s="98">
        <f>ROUND('[1]68_InOutFlowsCurPrdAndPrior'!$D$35*IF(ISNA(VLOOKUP(D1354,'[1]Proportionate Shares'!$D$23:$I$1359,6,FALSE)),0,VLOOKUP(D1354,'[1]Proportionate Shares'!$D$23:$I$1359,6,FALSE)),0)</f>
        <v>31451</v>
      </c>
      <c r="U1354" s="98">
        <f>VLOOKUP(D1354,'[1]Schedule of Pension Amounts LW'!$B$15:$AS$1399,36,FALSE)</f>
        <v>76007</v>
      </c>
      <c r="V1354" s="99">
        <f t="shared" si="87"/>
        <v>271960</v>
      </c>
      <c r="W1354" s="98">
        <f>ROUND('[1]68_InOutFlowsCurPrdAndPrior'!$F$32*IF(ISNA(VLOOKUP(D1354,'[1]Proportionate Shares'!$D$23:$I$1359,6,FALSE)),0,VLOOKUP(D1354,'[1]Proportionate Shares'!$D$23:$I$1359,6,FALSE)),0)</f>
        <v>18164</v>
      </c>
      <c r="X1354" s="98">
        <f>ROUND('[1]68_InOutFlowsCurPrdAndPrior'!$F$33*IF(ISNA(VLOOKUP(D1354,'[1]Proportionate Shares'!$D$23:$I$1359,6,FALSE)),0,VLOOKUP(D1354,'[1]Proportionate Shares'!$D$23:$I$1359,6,FALSE)),0)</f>
        <v>67072</v>
      </c>
      <c r="Y1354" s="98">
        <f>ROUND('[1]68_InOutFlowsCurPrdAndPrior'!$F$35*IF(ISNA(VLOOKUP(D1354,'[1]Proportionate Shares'!$D$23:$I$1359,6,FALSE)),0,VLOOKUP(D1354,'[1]Proportionate Shares'!$D$23:$I$1359,6,FALSE)),0)</f>
        <v>26198</v>
      </c>
      <c r="Z1354" s="98">
        <f>-VLOOKUP(D1354,'[1]Schedule of Pension Amounts LW'!$B$15:$AS$1399,37,FALSE)</f>
        <v>49377</v>
      </c>
      <c r="AA1354" s="99">
        <f t="shared" si="88"/>
        <v>160811</v>
      </c>
      <c r="AB1354" s="72">
        <f>VLOOKUP(D1354,'[1]Pension Expense Details'!$D$22:$S$1407,16,FALSE)</f>
        <v>36601</v>
      </c>
      <c r="AC1354" s="72">
        <f t="shared" si="89"/>
        <v>78724</v>
      </c>
      <c r="AD1354" s="72">
        <f>VLOOKUP(D1354,'[1]Schedule of Pension Amounts LW'!$B$15:$W$1399,22,FALSE)</f>
        <v>115325</v>
      </c>
    </row>
    <row r="1355" spans="1:30" x14ac:dyDescent="0.3">
      <c r="A1355" s="106" t="s">
        <v>4131</v>
      </c>
      <c r="B1355" s="33" t="s">
        <v>4131</v>
      </c>
      <c r="C1355" s="33" t="s">
        <v>4145</v>
      </c>
      <c r="D1355" s="33" t="str">
        <f>'[1]Schedule of Pension Amounts LW'!B1348</f>
        <v>0096</v>
      </c>
      <c r="E1355" s="33" t="s">
        <v>4131</v>
      </c>
      <c r="F1355" s="33" t="str">
        <f>IF(ISNA(VLOOKUP(D1355,'[1]Proportionate Shares'!$D$23:$G$1400,3,FALSE)),"",VLOOKUP(D1355,'[1]Proportionate Shares'!$D$23:$G$1400,3,FALSE))</f>
        <v/>
      </c>
      <c r="G1355" s="34" t="str">
        <f>VLOOKUP(D1355,'[1]Employer information'!$A$3:$B$1390,2,FALSE)</f>
        <v>DALLAS COUNTY SCHOOL DISTRICT</v>
      </c>
      <c r="H1355" s="36">
        <f>IF(ISNA(VLOOKUP(D1355,'[1]Proportionate Shares'!$D$23:$I$1377,6,FALSE)),0,VLOOKUP(D1355,'[1]Proportionate Shares'!$D$23:$I$1377,6,FALSE))</f>
        <v>0</v>
      </c>
      <c r="I1355" s="105">
        <f>VLOOKUP(D1355,'[1]Schedule of Pension Amounts LW'!$B$15:$E$1399,3,FALSE)</f>
        <v>0</v>
      </c>
      <c r="J1355" s="105">
        <f>-IF(ISNA(VLOOKUP(D1355,'[1]Combined Contribution Amounts'!$A$2:$K$1335,5,FALSE)),0,VLOOKUP(D1355,'[1]Combined Contribution Amounts'!$A$2:$K$1335,5,FALSE))</f>
        <v>0</v>
      </c>
      <c r="K1355" s="105">
        <f>-IF(ISNA(VLOOKUP(D1355,'[1]Combined Contribution Amounts'!$A$2:$K$1335,7,FALSE)),0,VLOOKUP(D1355,'[1]Combined Contribution Amounts'!$A$2:$K$1335,7,FALSE))+-IF(ISNA(VLOOKUP(D1355,'[1]Combined Contribution Amounts'!$A$2:$K$1335,8,FALSE)),0,VLOOKUP(D1355,'[1]Combined Contribution Amounts'!$A$2:$K$1335,8,FALSE))+-IF(ISNA(VLOOKUP(D1355,'[1]Combined Contribution Amounts'!$A$2:$K$1335,9,FALSE)),0,VLOOKUP(D1355,'[1]Combined Contribution Amounts'!$A$2:$K$1335,9,FALSE))</f>
        <v>0</v>
      </c>
      <c r="L1355" s="105">
        <f>VLOOKUP(D1355,'[1]Pension Expense Details'!$D$23:$S$1407,16,FALSE)</f>
        <v>0</v>
      </c>
      <c r="M1355" s="105">
        <f>ROUND(('[1]68_InOutFlowsCurPrdAndPriorHist'!$F$28-'[1]68_InOutFlowsCurPrdAndPriorHist'!$F$31)*$H1355,0)-VLOOKUP(D1355,'[1]Pension Expense Details'!$D$23:$S$1407,12,FALSE)</f>
        <v>0</v>
      </c>
      <c r="N1355" s="105">
        <f>ROUND(('[1]68_InOutFlowsCurPrdAndPriorHist'!$F$29-'[1]68_InOutFlowsCurPrdAndPriorHist'!$F$32)*$H1355,0)-VLOOKUP(D1355,'[1]Pension Expense Details'!$D$23:$S$1407,13,FALSE)</f>
        <v>0</v>
      </c>
      <c r="O1355" s="105">
        <f>ROUND(('[1]68_InOutFlowsCurPrdAndPriorHist'!$F$30-'[1]68_InOutFlowsCurPrdAndPriorHist'!$F$33)*$H1355,0)-VLOOKUP(D1355,'[1]Pension Expense Details'!$D$23:$S$1407,14,FALSE)</f>
        <v>0</v>
      </c>
      <c r="P1355" s="105">
        <f>ROUND((VLOOKUP(D1355,'[1]Schedule of Pension Amounts LW'!$B$15:$AC$1399,28,FALSE)-VLOOKUP(D1355,'[1]Schedule of Pension Amounts LW'!$B$15:$AC$1399,27,FALSE))*'[1]Schedule of Pension Amounts LW'!AD$4,0)+VLOOKUP(D1355,'[1]Schedule of Pension Amounts LW'!$B$15:$AH$1399,33,FALSE)-VLOOKUP(D1355,'[1]Pension Expense Details'!$D$23:$S$1407,15,FALSE)</f>
        <v>0</v>
      </c>
      <c r="Q1355" s="98">
        <f t="shared" si="86"/>
        <v>0</v>
      </c>
      <c r="R1355" s="98">
        <f>ROUND('[1]68_InOutFlowsCurPrdAndPrior'!$D$32*IF(ISNA(VLOOKUP(D1355,'[1]Proportionate Shares'!$D$23:$I$1359,6,FALSE)),0,VLOOKUP(D1355,'[1]Proportionate Shares'!$D$23:$I$1359,6,FALSE)),0)</f>
        <v>0</v>
      </c>
      <c r="S1355" s="98">
        <f>ROUND('[1]68_InOutFlowsCurPrdAndPrior'!$D$33*IF(ISNA(VLOOKUP(D1355,'[1]Proportionate Shares'!$D$23:$I$1359,6,FALSE)),0,VLOOKUP(D1355,'[1]Proportionate Shares'!$D$23:$I$1359,6,FALSE)),0)</f>
        <v>0</v>
      </c>
      <c r="T1355" s="98">
        <f>ROUND('[1]68_InOutFlowsCurPrdAndPrior'!$D$35*IF(ISNA(VLOOKUP(D1355,'[1]Proportionate Shares'!$D$23:$I$1359,6,FALSE)),0,VLOOKUP(D1355,'[1]Proportionate Shares'!$D$23:$I$1359,6,FALSE)),0)</f>
        <v>0</v>
      </c>
      <c r="U1355" s="98">
        <f>VLOOKUP(D1355,'[1]Schedule of Pension Amounts LW'!$B$15:$AS$1399,36,FALSE)</f>
        <v>2121635</v>
      </c>
      <c r="V1355" s="99">
        <f t="shared" si="87"/>
        <v>2121635</v>
      </c>
      <c r="W1355" s="98">
        <f>ROUND('[1]68_InOutFlowsCurPrdAndPrior'!$F$32*IF(ISNA(VLOOKUP(D1355,'[1]Proportionate Shares'!$D$23:$I$1359,6,FALSE)),0,VLOOKUP(D1355,'[1]Proportionate Shares'!$D$23:$I$1359,6,FALSE)),0)</f>
        <v>0</v>
      </c>
      <c r="X1355" s="98">
        <f>ROUND('[1]68_InOutFlowsCurPrdAndPrior'!$F$33*IF(ISNA(VLOOKUP(D1355,'[1]Proportionate Shares'!$D$23:$I$1359,6,FALSE)),0,VLOOKUP(D1355,'[1]Proportionate Shares'!$D$23:$I$1359,6,FALSE)),0)</f>
        <v>0</v>
      </c>
      <c r="Y1355" s="98">
        <f>ROUND('[1]68_InOutFlowsCurPrdAndPrior'!$F$35*IF(ISNA(VLOOKUP(D1355,'[1]Proportionate Shares'!$D$23:$I$1359,6,FALSE)),0,VLOOKUP(D1355,'[1]Proportionate Shares'!$D$23:$I$1359,6,FALSE)),0)</f>
        <v>0</v>
      </c>
      <c r="Z1355" s="98">
        <f>-VLOOKUP(D1355,'[1]Schedule of Pension Amounts LW'!$B$15:$AS$1399,37,FALSE)</f>
        <v>7535624</v>
      </c>
      <c r="AA1355" s="99">
        <f t="shared" si="88"/>
        <v>7535624</v>
      </c>
      <c r="AB1355" s="98">
        <f>VLOOKUP(D1355,'[1]Pension Expense Details'!$D$22:$S$1407,16,FALSE)</f>
        <v>0</v>
      </c>
      <c r="AC1355" s="98">
        <f t="shared" si="89"/>
        <v>-571139</v>
      </c>
      <c r="AD1355" s="98">
        <f>VLOOKUP(D1355,'[1]Schedule of Pension Amounts LW'!$B$15:$W$1399,22,FALSE)</f>
        <v>-571139</v>
      </c>
    </row>
    <row r="1356" spans="1:30" x14ac:dyDescent="0.3">
      <c r="A1356" s="104"/>
      <c r="B1356" s="33"/>
      <c r="C1356" s="33"/>
      <c r="D1356" s="33" t="str">
        <f>'[1]Schedule of Pension Amounts LW'!B1349</f>
        <v>2008</v>
      </c>
      <c r="E1356" s="33" t="str">
        <f>IF(ISNA(VLOOKUP(D1356,'[1]Proportionate Shares'!$D$23:$G$1400,2,FALSE)),"",VLOOKUP(D1356,'[1]Proportionate Shares'!$D$23:$G$1400,2,FALSE))</f>
        <v/>
      </c>
      <c r="F1356" s="33" t="str">
        <f>IF(ISNA(VLOOKUP(D1356,'[1]Proportionate Shares'!$D$23:$G$1400,3,FALSE)),"",VLOOKUP(D1356,'[1]Proportionate Shares'!$D$23:$G$1400,3,FALSE))</f>
        <v/>
      </c>
      <c r="G1356" s="34" t="str">
        <f>VLOOKUP(D1356,'[1]Employer information'!$A$3:$B$1390,2,FALSE)</f>
        <v>WINFIELD ISD</v>
      </c>
      <c r="H1356" s="36">
        <f>IF(ISNA(VLOOKUP(D1356,'[1]Proportionate Shares'!$D$23:$I$1377,6,FALSE)),0,VLOOKUP(D1356,'[1]Proportionate Shares'!$D$23:$I$1377,6,FALSE))</f>
        <v>0</v>
      </c>
      <c r="I1356" s="105">
        <f>VLOOKUP(D1356,'[1]Schedule of Pension Amounts LW'!$B$15:$E$1399,3,FALSE)</f>
        <v>0</v>
      </c>
      <c r="J1356" s="105">
        <f>-IF(ISNA(VLOOKUP(D1356,'[1]Combined Contribution Amounts'!$A$2:$K$1335,5,FALSE)),0,VLOOKUP(D1356,'[1]Combined Contribution Amounts'!$A$2:$K$1335,5,FALSE))</f>
        <v>0</v>
      </c>
      <c r="K1356" s="105">
        <f>-IF(ISNA(VLOOKUP(D1356,'[1]Combined Contribution Amounts'!$A$2:$K$1335,7,FALSE)),0,VLOOKUP(D1356,'[1]Combined Contribution Amounts'!$A$2:$K$1335,7,FALSE))+-IF(ISNA(VLOOKUP(D1356,'[1]Combined Contribution Amounts'!$A$2:$K$1335,8,FALSE)),0,VLOOKUP(D1356,'[1]Combined Contribution Amounts'!$A$2:$K$1335,8,FALSE))+-IF(ISNA(VLOOKUP(D1356,'[1]Combined Contribution Amounts'!$A$2:$K$1335,9,FALSE)),0,VLOOKUP(D1356,'[1]Combined Contribution Amounts'!$A$2:$K$1335,9,FALSE))</f>
        <v>0</v>
      </c>
      <c r="L1356" s="105">
        <f>VLOOKUP(D1356,'[1]Pension Expense Details'!$D$23:$S$1407,16,FALSE)</f>
        <v>0</v>
      </c>
      <c r="M1356" s="105">
        <f>ROUND(('[1]68_InOutFlowsCurPrdAndPriorHist'!$F$28-'[1]68_InOutFlowsCurPrdAndPriorHist'!$F$31)*$H1356,0)-VLOOKUP(D1356,'[1]Pension Expense Details'!$D$23:$S$1407,12,FALSE)</f>
        <v>0</v>
      </c>
      <c r="N1356" s="105">
        <f>ROUND(('[1]68_InOutFlowsCurPrdAndPriorHist'!$F$29-'[1]68_InOutFlowsCurPrdAndPriorHist'!$F$32)*$H1356,0)-VLOOKUP(D1356,'[1]Pension Expense Details'!$D$23:$S$1407,13,FALSE)</f>
        <v>0</v>
      </c>
      <c r="O1356" s="105">
        <f>ROUND(('[1]68_InOutFlowsCurPrdAndPriorHist'!$F$30-'[1]68_InOutFlowsCurPrdAndPriorHist'!$F$33)*$H1356,0)-VLOOKUP(D1356,'[1]Pension Expense Details'!$D$23:$S$1407,14,FALSE)</f>
        <v>0</v>
      </c>
      <c r="P1356" s="105">
        <f>ROUND((VLOOKUP(D1356,'[1]Schedule of Pension Amounts LW'!$B$15:$AC$1399,28,FALSE)-VLOOKUP(D1356,'[1]Schedule of Pension Amounts LW'!$B$15:$AC$1399,27,FALSE))*'[1]Schedule of Pension Amounts LW'!AD$4,0)+VLOOKUP(D1356,'[1]Schedule of Pension Amounts LW'!$B$15:$AH$1399,33,FALSE)-VLOOKUP(D1356,'[1]Pension Expense Details'!$D$23:$S$1407,15,FALSE)</f>
        <v>0</v>
      </c>
      <c r="Q1356" s="98">
        <f t="shared" si="86"/>
        <v>0</v>
      </c>
      <c r="R1356" s="98">
        <f>ROUND('[1]68_InOutFlowsCurPrdAndPrior'!$D$32*IF(ISNA(VLOOKUP(D1356,'[1]Proportionate Shares'!$D$23:$I$1359,6,FALSE)),0,VLOOKUP(D1356,'[1]Proportionate Shares'!$D$23:$I$1359,6,FALSE)),0)</f>
        <v>0</v>
      </c>
      <c r="S1356" s="98">
        <f>ROUND('[1]68_InOutFlowsCurPrdAndPrior'!$D$33*IF(ISNA(VLOOKUP(D1356,'[1]Proportionate Shares'!$D$23:$I$1359,6,FALSE)),0,VLOOKUP(D1356,'[1]Proportionate Shares'!$D$23:$I$1359,6,FALSE)),0)</f>
        <v>0</v>
      </c>
      <c r="T1356" s="98">
        <f>ROUND('[1]68_InOutFlowsCurPrdAndPrior'!$D$35*IF(ISNA(VLOOKUP(D1356,'[1]Proportionate Shares'!$D$23:$I$1359,6,FALSE)),0,VLOOKUP(D1356,'[1]Proportionate Shares'!$D$23:$I$1359,6,FALSE)),0)</f>
        <v>0</v>
      </c>
      <c r="U1356" s="98">
        <f>VLOOKUP(D1356,'[1]Schedule of Pension Amounts LW'!$B$15:$AS$1399,36,FALSE)</f>
        <v>67103</v>
      </c>
      <c r="V1356" s="99">
        <f t="shared" si="87"/>
        <v>67103</v>
      </c>
      <c r="W1356" s="98">
        <f>ROUND('[1]68_InOutFlowsCurPrdAndPrior'!$F$32*IF(ISNA(VLOOKUP(D1356,'[1]Proportionate Shares'!$D$23:$I$1359,6,FALSE)),0,VLOOKUP(D1356,'[1]Proportionate Shares'!$D$23:$I$1359,6,FALSE)),0)</f>
        <v>0</v>
      </c>
      <c r="X1356" s="98">
        <f>ROUND('[1]68_InOutFlowsCurPrdAndPrior'!$F$33*IF(ISNA(VLOOKUP(D1356,'[1]Proportionate Shares'!$D$23:$I$1359,6,FALSE)),0,VLOOKUP(D1356,'[1]Proportionate Shares'!$D$23:$I$1359,6,FALSE)),0)</f>
        <v>0</v>
      </c>
      <c r="Y1356" s="98">
        <f>ROUND('[1]68_InOutFlowsCurPrdAndPrior'!$F$35*IF(ISNA(VLOOKUP(D1356,'[1]Proportionate Shares'!$D$23:$I$1359,6,FALSE)),0,VLOOKUP(D1356,'[1]Proportionate Shares'!$D$23:$I$1359,6,FALSE)),0)</f>
        <v>0</v>
      </c>
      <c r="Z1356" s="98">
        <f>-VLOOKUP(D1356,'[1]Schedule of Pension Amounts LW'!$B$15:$AS$1399,37,FALSE)</f>
        <v>198684</v>
      </c>
      <c r="AA1356" s="99">
        <f t="shared" si="88"/>
        <v>198684</v>
      </c>
      <c r="AB1356" s="72">
        <f>VLOOKUP(D1356,'[1]Pension Expense Details'!$D$22:$S$1407,16,FALSE)</f>
        <v>0</v>
      </c>
      <c r="AC1356" s="72">
        <f t="shared" si="89"/>
        <v>-15815</v>
      </c>
      <c r="AD1356" s="72">
        <f>VLOOKUP(D1356,'[1]Schedule of Pension Amounts LW'!$B$15:$W$1399,22,FALSE)</f>
        <v>-15815</v>
      </c>
    </row>
    <row r="1357" spans="1:30" x14ac:dyDescent="0.3">
      <c r="A1357" s="104"/>
      <c r="B1357" s="33"/>
      <c r="C1357" s="33"/>
      <c r="D1357" s="33" t="str">
        <f>'[1]Schedule of Pension Amounts LW'!B1350</f>
        <v>2203</v>
      </c>
      <c r="E1357" s="33" t="str">
        <f>IF(ISNA(VLOOKUP(D1357,'[1]Proportionate Shares'!$D$23:$G$1400,2,FALSE)),"",VLOOKUP(D1357,'[1]Proportionate Shares'!$D$23:$G$1400,2,FALSE))</f>
        <v/>
      </c>
      <c r="F1357" s="33" t="str">
        <f>IF(ISNA(VLOOKUP(D1357,'[1]Proportionate Shares'!$D$23:$G$1400,3,FALSE)),"",VLOOKUP(D1357,'[1]Proportionate Shares'!$D$23:$G$1400,3,FALSE))</f>
        <v/>
      </c>
      <c r="G1357" s="34" t="str">
        <f>VLOOKUP(D1357,'[1]Employer information'!$A$3:$B$1390,2,FALSE)</f>
        <v>ZOE LEARNING ACADEMY</v>
      </c>
      <c r="H1357" s="36">
        <f>IF(ISNA(VLOOKUP(D1357,'[1]Proportionate Shares'!$D$23:$I$1377,6,FALSE)),0,VLOOKUP(D1357,'[1]Proportionate Shares'!$D$23:$I$1377,6,FALSE))</f>
        <v>0</v>
      </c>
      <c r="I1357" s="105">
        <f>VLOOKUP(D1357,'[1]Schedule of Pension Amounts LW'!$B$15:$E$1399,3,FALSE)</f>
        <v>0</v>
      </c>
      <c r="J1357" s="105">
        <f>-IF(ISNA(VLOOKUP(D1357,'[1]Combined Contribution Amounts'!$A$2:$K$1335,5,FALSE)),0,VLOOKUP(D1357,'[1]Combined Contribution Amounts'!$A$2:$K$1335,5,FALSE))</f>
        <v>0</v>
      </c>
      <c r="K1357" s="105">
        <f>-IF(ISNA(VLOOKUP(D1357,'[1]Combined Contribution Amounts'!$A$2:$K$1335,7,FALSE)),0,VLOOKUP(D1357,'[1]Combined Contribution Amounts'!$A$2:$K$1335,7,FALSE))+-IF(ISNA(VLOOKUP(D1357,'[1]Combined Contribution Amounts'!$A$2:$K$1335,8,FALSE)),0,VLOOKUP(D1357,'[1]Combined Contribution Amounts'!$A$2:$K$1335,8,FALSE))+-IF(ISNA(VLOOKUP(D1357,'[1]Combined Contribution Amounts'!$A$2:$K$1335,9,FALSE)),0,VLOOKUP(D1357,'[1]Combined Contribution Amounts'!$A$2:$K$1335,9,FALSE))</f>
        <v>0</v>
      </c>
      <c r="L1357" s="105">
        <f>VLOOKUP(D1357,'[1]Pension Expense Details'!$D$23:$S$1407,16,FALSE)</f>
        <v>0</v>
      </c>
      <c r="M1357" s="105">
        <f>ROUND(('[1]68_InOutFlowsCurPrdAndPriorHist'!$F$28-'[1]68_InOutFlowsCurPrdAndPriorHist'!$F$31)*$H1357,0)-VLOOKUP(D1357,'[1]Pension Expense Details'!$D$23:$S$1407,12,FALSE)</f>
        <v>0</v>
      </c>
      <c r="N1357" s="105">
        <f>ROUND(('[1]68_InOutFlowsCurPrdAndPriorHist'!$F$29-'[1]68_InOutFlowsCurPrdAndPriorHist'!$F$32)*$H1357,0)-VLOOKUP(D1357,'[1]Pension Expense Details'!$D$23:$S$1407,13,FALSE)</f>
        <v>0</v>
      </c>
      <c r="O1357" s="105">
        <f>ROUND(('[1]68_InOutFlowsCurPrdAndPriorHist'!$F$30-'[1]68_InOutFlowsCurPrdAndPriorHist'!$F$33)*$H1357,0)-VLOOKUP(D1357,'[1]Pension Expense Details'!$D$23:$S$1407,14,FALSE)</f>
        <v>0</v>
      </c>
      <c r="P1357" s="105">
        <f>ROUND((VLOOKUP(D1357,'[1]Schedule of Pension Amounts LW'!$B$15:$AC$1399,28,FALSE)-VLOOKUP(D1357,'[1]Schedule of Pension Amounts LW'!$B$15:$AC$1399,27,FALSE))*'[1]Schedule of Pension Amounts LW'!AD$4,0)+VLOOKUP(D1357,'[1]Schedule of Pension Amounts LW'!$B$15:$AH$1399,33,FALSE)-VLOOKUP(D1357,'[1]Pension Expense Details'!$D$23:$S$1407,15,FALSE)</f>
        <v>0</v>
      </c>
      <c r="Q1357" s="98">
        <f t="shared" si="86"/>
        <v>0</v>
      </c>
      <c r="R1357" s="98">
        <f>ROUND('[1]68_InOutFlowsCurPrdAndPrior'!$D$32*IF(ISNA(VLOOKUP(D1357,'[1]Proportionate Shares'!$D$23:$I$1359,6,FALSE)),0,VLOOKUP(D1357,'[1]Proportionate Shares'!$D$23:$I$1359,6,FALSE)),0)</f>
        <v>0</v>
      </c>
      <c r="S1357" s="98">
        <f>ROUND('[1]68_InOutFlowsCurPrdAndPrior'!$D$33*IF(ISNA(VLOOKUP(D1357,'[1]Proportionate Shares'!$D$23:$I$1359,6,FALSE)),0,VLOOKUP(D1357,'[1]Proportionate Shares'!$D$23:$I$1359,6,FALSE)),0)</f>
        <v>0</v>
      </c>
      <c r="T1357" s="98">
        <f>ROUND('[1]68_InOutFlowsCurPrdAndPrior'!$D$35*IF(ISNA(VLOOKUP(D1357,'[1]Proportionate Shares'!$D$23:$I$1359,6,FALSE)),0,VLOOKUP(D1357,'[1]Proportionate Shares'!$D$23:$I$1359,6,FALSE)),0)</f>
        <v>0</v>
      </c>
      <c r="U1357" s="98">
        <f>VLOOKUP(D1357,'[1]Schedule of Pension Amounts LW'!$B$15:$AS$1399,36,FALSE)</f>
        <v>67622</v>
      </c>
      <c r="V1357" s="99">
        <f t="shared" si="87"/>
        <v>67622</v>
      </c>
      <c r="W1357" s="98">
        <f>ROUND('[1]68_InOutFlowsCurPrdAndPrior'!$F$32*IF(ISNA(VLOOKUP(D1357,'[1]Proportionate Shares'!$D$23:$I$1359,6,FALSE)),0,VLOOKUP(D1357,'[1]Proportionate Shares'!$D$23:$I$1359,6,FALSE)),0)</f>
        <v>0</v>
      </c>
      <c r="X1357" s="98">
        <f>ROUND('[1]68_InOutFlowsCurPrdAndPrior'!$F$33*IF(ISNA(VLOOKUP(D1357,'[1]Proportionate Shares'!$D$23:$I$1359,6,FALSE)),0,VLOOKUP(D1357,'[1]Proportionate Shares'!$D$23:$I$1359,6,FALSE)),0)</f>
        <v>0</v>
      </c>
      <c r="Y1357" s="98">
        <f>ROUND('[1]68_InOutFlowsCurPrdAndPrior'!$F$35*IF(ISNA(VLOOKUP(D1357,'[1]Proportionate Shares'!$D$23:$I$1359,6,FALSE)),0,VLOOKUP(D1357,'[1]Proportionate Shares'!$D$23:$I$1359,6,FALSE)),0)</f>
        <v>0</v>
      </c>
      <c r="Z1357" s="98">
        <f>-VLOOKUP(D1357,'[1]Schedule of Pension Amounts LW'!$B$15:$AS$1399,37,FALSE)</f>
        <v>377501</v>
      </c>
      <c r="AA1357" s="99">
        <f t="shared" si="88"/>
        <v>377501</v>
      </c>
      <c r="AB1357" s="72">
        <f>VLOOKUP(D1357,'[1]Pension Expense Details'!$D$22:$S$1407,16,FALSE)</f>
        <v>0</v>
      </c>
      <c r="AC1357" s="72">
        <f t="shared" si="89"/>
        <v>-53603</v>
      </c>
      <c r="AD1357" s="72">
        <f>VLOOKUP(D1357,'[1]Schedule of Pension Amounts LW'!$B$15:$W$1399,22,FALSE)</f>
        <v>-53603</v>
      </c>
    </row>
    <row r="1358" spans="1:30" x14ac:dyDescent="0.3">
      <c r="A1358" s="104"/>
      <c r="B1358" s="33"/>
      <c r="C1358" s="33"/>
      <c r="D1358" s="33" t="str">
        <f>'[1]Schedule of Pension Amounts LW'!B1351</f>
        <v>2337</v>
      </c>
      <c r="E1358" s="33" t="str">
        <f>IF(ISNA(VLOOKUP(D1358,'[1]Proportionate Shares'!$D$23:$G$1400,2,FALSE)),"",VLOOKUP(D1358,'[1]Proportionate Shares'!$D$23:$G$1400,2,FALSE))</f>
        <v/>
      </c>
      <c r="F1358" s="33" t="str">
        <f>IF(ISNA(VLOOKUP(D1358,'[1]Proportionate Shares'!$D$23:$G$1400,3,FALSE)),"",VLOOKUP(D1358,'[1]Proportionate Shares'!$D$23:$G$1400,3,FALSE))</f>
        <v/>
      </c>
      <c r="G1358" s="34" t="str">
        <f>VLOOKUP(D1358,'[1]Employer information'!$A$3:$B$1390,2,FALSE)</f>
        <v>CARPE DIEM SCHOOLS</v>
      </c>
      <c r="H1358" s="36">
        <f>IF(ISNA(VLOOKUP(D1358,'[1]Proportionate Shares'!$D$23:$I$1377,6,FALSE)),0,VLOOKUP(D1358,'[1]Proportionate Shares'!$D$23:$I$1377,6,FALSE))</f>
        <v>0</v>
      </c>
      <c r="I1358" s="105">
        <f>VLOOKUP(D1358,'[1]Schedule of Pension Amounts LW'!$B$15:$E$1399,3,FALSE)</f>
        <v>0</v>
      </c>
      <c r="J1358" s="105">
        <f>-IF(ISNA(VLOOKUP(D1358,'[1]Combined Contribution Amounts'!$A$2:$K$1335,5,FALSE)),0,VLOOKUP(D1358,'[1]Combined Contribution Amounts'!$A$2:$K$1335,5,FALSE))</f>
        <v>0</v>
      </c>
      <c r="K1358" s="105">
        <f>-IF(ISNA(VLOOKUP(D1358,'[1]Combined Contribution Amounts'!$A$2:$K$1335,7,FALSE)),0,VLOOKUP(D1358,'[1]Combined Contribution Amounts'!$A$2:$K$1335,7,FALSE))+-IF(ISNA(VLOOKUP(D1358,'[1]Combined Contribution Amounts'!$A$2:$K$1335,8,FALSE)),0,VLOOKUP(D1358,'[1]Combined Contribution Amounts'!$A$2:$K$1335,8,FALSE))+-IF(ISNA(VLOOKUP(D1358,'[1]Combined Contribution Amounts'!$A$2:$K$1335,9,FALSE)),0,VLOOKUP(D1358,'[1]Combined Contribution Amounts'!$A$2:$K$1335,9,FALSE))</f>
        <v>0</v>
      </c>
      <c r="L1358" s="105">
        <f>VLOOKUP(D1358,'[1]Pension Expense Details'!$D$23:$S$1407,16,FALSE)</f>
        <v>0</v>
      </c>
      <c r="M1358" s="105">
        <f>ROUND(('[1]68_InOutFlowsCurPrdAndPriorHist'!$F$28-'[1]68_InOutFlowsCurPrdAndPriorHist'!$F$31)*$H1358,0)-VLOOKUP(D1358,'[1]Pension Expense Details'!$D$23:$S$1407,12,FALSE)</f>
        <v>0</v>
      </c>
      <c r="N1358" s="105">
        <f>ROUND(('[1]68_InOutFlowsCurPrdAndPriorHist'!$F$29-'[1]68_InOutFlowsCurPrdAndPriorHist'!$F$32)*$H1358,0)-VLOOKUP(D1358,'[1]Pension Expense Details'!$D$23:$S$1407,13,FALSE)</f>
        <v>0</v>
      </c>
      <c r="O1358" s="105">
        <f>ROUND(('[1]68_InOutFlowsCurPrdAndPriorHist'!$F$30-'[1]68_InOutFlowsCurPrdAndPriorHist'!$F$33)*$H1358,0)-VLOOKUP(D1358,'[1]Pension Expense Details'!$D$23:$S$1407,14,FALSE)</f>
        <v>0</v>
      </c>
      <c r="P1358" s="105">
        <f>ROUND((VLOOKUP(D1358,'[1]Schedule of Pension Amounts LW'!$B$15:$AC$1399,28,FALSE)-VLOOKUP(D1358,'[1]Schedule of Pension Amounts LW'!$B$15:$AC$1399,27,FALSE))*'[1]Schedule of Pension Amounts LW'!AD$4,0)+VLOOKUP(D1358,'[1]Schedule of Pension Amounts LW'!$B$15:$AH$1399,33,FALSE)-VLOOKUP(D1358,'[1]Pension Expense Details'!$D$23:$S$1407,15,FALSE)</f>
        <v>0</v>
      </c>
      <c r="Q1358" s="98">
        <f t="shared" si="86"/>
        <v>0</v>
      </c>
      <c r="R1358" s="98">
        <f>ROUND('[1]68_InOutFlowsCurPrdAndPrior'!$D$32*IF(ISNA(VLOOKUP(D1358,'[1]Proportionate Shares'!$D$23:$I$1359,6,FALSE)),0,VLOOKUP(D1358,'[1]Proportionate Shares'!$D$23:$I$1359,6,FALSE)),0)</f>
        <v>0</v>
      </c>
      <c r="S1358" s="98">
        <f>ROUND('[1]68_InOutFlowsCurPrdAndPrior'!$D$33*IF(ISNA(VLOOKUP(D1358,'[1]Proportionate Shares'!$D$23:$I$1359,6,FALSE)),0,VLOOKUP(D1358,'[1]Proportionate Shares'!$D$23:$I$1359,6,FALSE)),0)</f>
        <v>0</v>
      </c>
      <c r="T1358" s="98">
        <f>ROUND('[1]68_InOutFlowsCurPrdAndPrior'!$D$35*IF(ISNA(VLOOKUP(D1358,'[1]Proportionate Shares'!$D$23:$I$1359,6,FALSE)),0,VLOOKUP(D1358,'[1]Proportionate Shares'!$D$23:$I$1359,6,FALSE)),0)</f>
        <v>0</v>
      </c>
      <c r="U1358" s="98">
        <f>VLOOKUP(D1358,'[1]Schedule of Pension Amounts LW'!$B$15:$AS$1399,36,FALSE)</f>
        <v>132424</v>
      </c>
      <c r="V1358" s="99">
        <f t="shared" si="87"/>
        <v>132424</v>
      </c>
      <c r="W1358" s="98">
        <f>ROUND('[1]68_InOutFlowsCurPrdAndPrior'!$F$32*IF(ISNA(VLOOKUP(D1358,'[1]Proportionate Shares'!$D$23:$I$1359,6,FALSE)),0,VLOOKUP(D1358,'[1]Proportionate Shares'!$D$23:$I$1359,6,FALSE)),0)</f>
        <v>0</v>
      </c>
      <c r="X1358" s="98">
        <f>ROUND('[1]68_InOutFlowsCurPrdAndPrior'!$F$33*IF(ISNA(VLOOKUP(D1358,'[1]Proportionate Shares'!$D$23:$I$1359,6,FALSE)),0,VLOOKUP(D1358,'[1]Proportionate Shares'!$D$23:$I$1359,6,FALSE)),0)</f>
        <v>0</v>
      </c>
      <c r="Y1358" s="98">
        <f>ROUND('[1]68_InOutFlowsCurPrdAndPrior'!$F$35*IF(ISNA(VLOOKUP(D1358,'[1]Proportionate Shares'!$D$23:$I$1359,6,FALSE)),0,VLOOKUP(D1358,'[1]Proportionate Shares'!$D$23:$I$1359,6,FALSE)),0)</f>
        <v>0</v>
      </c>
      <c r="Z1358" s="98">
        <f>-VLOOKUP(D1358,'[1]Schedule of Pension Amounts LW'!$B$15:$AS$1399,37,FALSE)</f>
        <v>240586</v>
      </c>
      <c r="AA1358" s="99">
        <f t="shared" si="88"/>
        <v>240586</v>
      </c>
      <c r="AB1358" s="72">
        <f>VLOOKUP(D1358,'[1]Pension Expense Details'!$D$22:$S$1407,16,FALSE)</f>
        <v>0</v>
      </c>
      <c r="AC1358" s="72">
        <f t="shared" si="89"/>
        <v>-1239</v>
      </c>
      <c r="AD1358" s="72">
        <f>VLOOKUP(D1358,'[1]Schedule of Pension Amounts LW'!$B$15:$W$1399,22,FALSE)</f>
        <v>-1239</v>
      </c>
    </row>
    <row r="1359" spans="1:30" x14ac:dyDescent="0.3">
      <c r="A1359" s="104"/>
      <c r="B1359" s="33"/>
      <c r="C1359" s="33"/>
      <c r="D1359" s="33" t="str">
        <f>'[1]Schedule of Pension Amounts LW'!B1352</f>
        <v>1395</v>
      </c>
      <c r="E1359" s="33" t="str">
        <f>IF(ISNA(VLOOKUP(D1359,'[1]Proportionate Shares'!$D$23:$G$1400,2,FALSE)),"",VLOOKUP(D1359,'[1]Proportionate Shares'!$D$23:$G$1400,2,FALSE))</f>
        <v/>
      </c>
      <c r="F1359" s="33" t="str">
        <f>IF(ISNA(VLOOKUP(D1359,'[1]Proportionate Shares'!$D$23:$G$1400,3,FALSE)),"",VLOOKUP(D1359,'[1]Proportionate Shares'!$D$23:$G$1400,3,FALSE))</f>
        <v/>
      </c>
      <c r="G1359" s="34" t="str">
        <f>VLOOKUP(D1359,'[1]Employer information'!$A$3:$B$1390,2,FALSE)</f>
        <v>LA MARQUE ISD</v>
      </c>
      <c r="H1359" s="36">
        <f>IF(ISNA(VLOOKUP(D1359,'[1]Proportionate Shares'!$D$23:$I$1377,6,FALSE)),0,VLOOKUP(D1359,'[1]Proportionate Shares'!$D$23:$I$1377,6,FALSE))</f>
        <v>0</v>
      </c>
      <c r="I1359" s="105">
        <f>VLOOKUP(D1359,'[1]Schedule of Pension Amounts LW'!$B$15:$E$1399,3,FALSE)</f>
        <v>0</v>
      </c>
      <c r="J1359" s="105">
        <f>-IF(ISNA(VLOOKUP(D1359,'[1]Combined Contribution Amounts'!$A$2:$K$1335,5,FALSE)),0,VLOOKUP(D1359,'[1]Combined Contribution Amounts'!$A$2:$K$1335,5,FALSE))</f>
        <v>0</v>
      </c>
      <c r="K1359" s="105">
        <f>-IF(ISNA(VLOOKUP(D1359,'[1]Combined Contribution Amounts'!$A$2:$K$1335,7,FALSE)),0,VLOOKUP(D1359,'[1]Combined Contribution Amounts'!$A$2:$K$1335,7,FALSE))+-IF(ISNA(VLOOKUP(D1359,'[1]Combined Contribution Amounts'!$A$2:$K$1335,8,FALSE)),0,VLOOKUP(D1359,'[1]Combined Contribution Amounts'!$A$2:$K$1335,8,FALSE))+-IF(ISNA(VLOOKUP(D1359,'[1]Combined Contribution Amounts'!$A$2:$K$1335,9,FALSE)),0,VLOOKUP(D1359,'[1]Combined Contribution Amounts'!$A$2:$K$1335,9,FALSE))</f>
        <v>0</v>
      </c>
      <c r="L1359" s="105">
        <f>VLOOKUP(D1359,'[1]Pension Expense Details'!$D$23:$S$1407,16,FALSE)</f>
        <v>0</v>
      </c>
      <c r="M1359" s="105">
        <f>ROUND(('[1]68_InOutFlowsCurPrdAndPriorHist'!$F$28-'[1]68_InOutFlowsCurPrdAndPriorHist'!$F$31)*$H1359,0)-VLOOKUP(D1359,'[1]Pension Expense Details'!$D$23:$S$1407,12,FALSE)</f>
        <v>0</v>
      </c>
      <c r="N1359" s="105">
        <f>ROUND(('[1]68_InOutFlowsCurPrdAndPriorHist'!$F$29-'[1]68_InOutFlowsCurPrdAndPriorHist'!$F$32)*$H1359,0)-VLOOKUP(D1359,'[1]Pension Expense Details'!$D$23:$S$1407,13,FALSE)</f>
        <v>0</v>
      </c>
      <c r="O1359" s="105">
        <f>ROUND(('[1]68_InOutFlowsCurPrdAndPriorHist'!$F$30-'[1]68_InOutFlowsCurPrdAndPriorHist'!$F$33)*$H1359,0)-VLOOKUP(D1359,'[1]Pension Expense Details'!$D$23:$S$1407,14,FALSE)</f>
        <v>0</v>
      </c>
      <c r="P1359" s="105">
        <f>ROUND((VLOOKUP(D1359,'[1]Schedule of Pension Amounts LW'!$B$15:$AC$1399,28,FALSE)-VLOOKUP(D1359,'[1]Schedule of Pension Amounts LW'!$B$15:$AC$1399,27,FALSE))*'[1]Schedule of Pension Amounts LW'!AD$4,0)+VLOOKUP(D1359,'[1]Schedule of Pension Amounts LW'!$B$15:$AH$1399,33,FALSE)-VLOOKUP(D1359,'[1]Pension Expense Details'!$D$23:$S$1407,15,FALSE)</f>
        <v>0</v>
      </c>
      <c r="Q1359" s="98">
        <f t="shared" si="86"/>
        <v>0</v>
      </c>
      <c r="R1359" s="98">
        <f>ROUND('[1]68_InOutFlowsCurPrdAndPrior'!$D$32*IF(ISNA(VLOOKUP(D1359,'[1]Proportionate Shares'!$D$23:$I$1359,6,FALSE)),0,VLOOKUP(D1359,'[1]Proportionate Shares'!$D$23:$I$1359,6,FALSE)),0)</f>
        <v>0</v>
      </c>
      <c r="S1359" s="98">
        <f>ROUND('[1]68_InOutFlowsCurPrdAndPrior'!$D$33*IF(ISNA(VLOOKUP(D1359,'[1]Proportionate Shares'!$D$23:$I$1359,6,FALSE)),0,VLOOKUP(D1359,'[1]Proportionate Shares'!$D$23:$I$1359,6,FALSE)),0)</f>
        <v>0</v>
      </c>
      <c r="T1359" s="98">
        <f>ROUND('[1]68_InOutFlowsCurPrdAndPrior'!$D$35*IF(ISNA(VLOOKUP(D1359,'[1]Proportionate Shares'!$D$23:$I$1359,6,FALSE)),0,VLOOKUP(D1359,'[1]Proportionate Shares'!$D$23:$I$1359,6,FALSE)),0)</f>
        <v>0</v>
      </c>
      <c r="U1359" s="98">
        <f>VLOOKUP(D1359,'[1]Schedule of Pension Amounts LW'!$B$15:$AS$1399,36,FALSE)</f>
        <v>466776</v>
      </c>
      <c r="V1359" s="99">
        <f t="shared" si="87"/>
        <v>466776</v>
      </c>
      <c r="W1359" s="98">
        <f>ROUND('[1]68_InOutFlowsCurPrdAndPrior'!$F$32*IF(ISNA(VLOOKUP(D1359,'[1]Proportionate Shares'!$D$23:$I$1359,6,FALSE)),0,VLOOKUP(D1359,'[1]Proportionate Shares'!$D$23:$I$1359,6,FALSE)),0)</f>
        <v>0</v>
      </c>
      <c r="X1359" s="98">
        <f>ROUND('[1]68_InOutFlowsCurPrdAndPrior'!$F$33*IF(ISNA(VLOOKUP(D1359,'[1]Proportionate Shares'!$D$23:$I$1359,6,FALSE)),0,VLOOKUP(D1359,'[1]Proportionate Shares'!$D$23:$I$1359,6,FALSE)),0)</f>
        <v>0</v>
      </c>
      <c r="Y1359" s="98">
        <f>ROUND('[1]68_InOutFlowsCurPrdAndPrior'!$F$35*IF(ISNA(VLOOKUP(D1359,'[1]Proportionate Shares'!$D$23:$I$1359,6,FALSE)),0,VLOOKUP(D1359,'[1]Proportionate Shares'!$D$23:$I$1359,6,FALSE)),0)</f>
        <v>0</v>
      </c>
      <c r="Z1359" s="98">
        <f>-VLOOKUP(D1359,'[1]Schedule of Pension Amounts LW'!$B$15:$AS$1399,37,FALSE)</f>
        <v>2716994</v>
      </c>
      <c r="AA1359" s="99">
        <f t="shared" si="88"/>
        <v>2716994</v>
      </c>
      <c r="AB1359" s="72">
        <f>VLOOKUP(D1359,'[1]Pension Expense Details'!$D$22:$S$1407,16,FALSE)</f>
        <v>0</v>
      </c>
      <c r="AC1359" s="72">
        <f t="shared" si="89"/>
        <v>-490861</v>
      </c>
      <c r="AD1359" s="72">
        <f>VLOOKUP(D1359,'[1]Schedule of Pension Amounts LW'!$B$15:$W$1399,22,FALSE)</f>
        <v>-490861</v>
      </c>
    </row>
    <row r="1360" spans="1:30" x14ac:dyDescent="0.3">
      <c r="A1360" s="104"/>
      <c r="B1360" s="107"/>
      <c r="C1360" s="33"/>
      <c r="D1360" s="33" t="str">
        <f>'[1]Schedule of Pension Amounts LW'!B1353</f>
        <v>1979</v>
      </c>
      <c r="E1360" s="33" t="str">
        <f>IF(ISNA(VLOOKUP(D1360,'[1]Proportionate Shares'!$D$23:$G$1400,2,FALSE)),"",VLOOKUP(D1360,'[1]Proportionate Shares'!$D$23:$G$1400,2,FALSE))</f>
        <v/>
      </c>
      <c r="F1360" s="33" t="str">
        <f>IF(ISNA(VLOOKUP(D1360,'[1]Proportionate Shares'!$D$23:$G$1400,3,FALSE)),"",VLOOKUP(D1360,'[1]Proportionate Shares'!$D$23:$G$1400,3,FALSE))</f>
        <v/>
      </c>
      <c r="G1360" s="34" t="str">
        <f>VLOOKUP(D1360,'[1]Employer information'!$A$3:$B$1390,2,FALSE)</f>
        <v>PARKER COUNTY CO OP</v>
      </c>
      <c r="H1360" s="36">
        <f>IF(ISNA(VLOOKUP(D1360,'[1]Proportionate Shares'!$D$23:$I$1377,6,FALSE)),0,VLOOKUP(D1360,'[1]Proportionate Shares'!$D$23:$I$1377,6,FALSE))</f>
        <v>0</v>
      </c>
      <c r="I1360" s="105">
        <f>VLOOKUP(D1360,'[1]Schedule of Pension Amounts LW'!$B$15:$E$1399,3,FALSE)</f>
        <v>0</v>
      </c>
      <c r="J1360" s="105">
        <f>-IF(ISNA(VLOOKUP(D1360,'[1]Combined Contribution Amounts'!$A$2:$K$1335,5,FALSE)),0,VLOOKUP(D1360,'[1]Combined Contribution Amounts'!$A$2:$K$1335,5,FALSE))</f>
        <v>0</v>
      </c>
      <c r="K1360" s="105">
        <f>-IF(ISNA(VLOOKUP(D1360,'[1]Combined Contribution Amounts'!$A$2:$K$1335,7,FALSE)),0,VLOOKUP(D1360,'[1]Combined Contribution Amounts'!$A$2:$K$1335,7,FALSE))+-IF(ISNA(VLOOKUP(D1360,'[1]Combined Contribution Amounts'!$A$2:$K$1335,8,FALSE)),0,VLOOKUP(D1360,'[1]Combined Contribution Amounts'!$A$2:$K$1335,8,FALSE))+-IF(ISNA(VLOOKUP(D1360,'[1]Combined Contribution Amounts'!$A$2:$K$1335,9,FALSE)),0,VLOOKUP(D1360,'[1]Combined Contribution Amounts'!$A$2:$K$1335,9,FALSE))</f>
        <v>0</v>
      </c>
      <c r="L1360" s="105">
        <f>VLOOKUP(D1360,'[1]Pension Expense Details'!$D$23:$S$1407,16,FALSE)</f>
        <v>0</v>
      </c>
      <c r="M1360" s="105">
        <f>ROUND(('[1]68_InOutFlowsCurPrdAndPriorHist'!$F$28-'[1]68_InOutFlowsCurPrdAndPriorHist'!$F$31)*$H1360,0)-VLOOKUP(D1360,'[1]Pension Expense Details'!$D$23:$S$1407,12,FALSE)</f>
        <v>0</v>
      </c>
      <c r="N1360" s="105">
        <f>ROUND(('[1]68_InOutFlowsCurPrdAndPriorHist'!$F$29-'[1]68_InOutFlowsCurPrdAndPriorHist'!$F$32)*$H1360,0)-VLOOKUP(D1360,'[1]Pension Expense Details'!$D$23:$S$1407,13,FALSE)</f>
        <v>0</v>
      </c>
      <c r="O1360" s="105">
        <f>ROUND(('[1]68_InOutFlowsCurPrdAndPriorHist'!$F$30-'[1]68_InOutFlowsCurPrdAndPriorHist'!$F$33)*$H1360,0)-VLOOKUP(D1360,'[1]Pension Expense Details'!$D$23:$S$1407,14,FALSE)</f>
        <v>0</v>
      </c>
      <c r="P1360" s="105">
        <f>ROUND((VLOOKUP(D1360,'[1]Schedule of Pension Amounts LW'!$B$15:$AC$1399,28,FALSE)-VLOOKUP(D1360,'[1]Schedule of Pension Amounts LW'!$B$15:$AC$1399,27,FALSE))*'[1]Schedule of Pension Amounts LW'!AD$4,0)+VLOOKUP(D1360,'[1]Schedule of Pension Amounts LW'!$B$15:$AH$1399,33,FALSE)-VLOOKUP(D1360,'[1]Pension Expense Details'!$D$23:$S$1407,15,FALSE)</f>
        <v>0</v>
      </c>
      <c r="Q1360" s="98">
        <f t="shared" si="86"/>
        <v>0</v>
      </c>
      <c r="R1360" s="98">
        <f>ROUND('[1]68_InOutFlowsCurPrdAndPrior'!$D$32*IF(ISNA(VLOOKUP(D1360,'[1]Proportionate Shares'!$D$23:$I$1359,6,FALSE)),0,VLOOKUP(D1360,'[1]Proportionate Shares'!$D$23:$I$1359,6,FALSE)),0)</f>
        <v>0</v>
      </c>
      <c r="S1360" s="98">
        <f>ROUND('[1]68_InOutFlowsCurPrdAndPrior'!$D$33*IF(ISNA(VLOOKUP(D1360,'[1]Proportionate Shares'!$D$23:$I$1359,6,FALSE)),0,VLOOKUP(D1360,'[1]Proportionate Shares'!$D$23:$I$1359,6,FALSE)),0)</f>
        <v>0</v>
      </c>
      <c r="T1360" s="98">
        <f>ROUND('[1]68_InOutFlowsCurPrdAndPrior'!$D$35*IF(ISNA(VLOOKUP(D1360,'[1]Proportionate Shares'!$D$23:$I$1359,6,FALSE)),0,VLOOKUP(D1360,'[1]Proportionate Shares'!$D$23:$I$1359,6,FALSE)),0)</f>
        <v>0</v>
      </c>
      <c r="U1360" s="98">
        <f>VLOOKUP(D1360,'[1]Schedule of Pension Amounts LW'!$B$15:$AS$1399,36,FALSE)</f>
        <v>73911</v>
      </c>
      <c r="V1360" s="99">
        <f t="shared" si="87"/>
        <v>73911</v>
      </c>
      <c r="W1360" s="98">
        <f>ROUND('[1]68_InOutFlowsCurPrdAndPrior'!$F$32*IF(ISNA(VLOOKUP(D1360,'[1]Proportionate Shares'!$D$23:$I$1359,6,FALSE)),0,VLOOKUP(D1360,'[1]Proportionate Shares'!$D$23:$I$1359,6,FALSE)),0)</f>
        <v>0</v>
      </c>
      <c r="X1360" s="98">
        <f>ROUND('[1]68_InOutFlowsCurPrdAndPrior'!$F$33*IF(ISNA(VLOOKUP(D1360,'[1]Proportionate Shares'!$D$23:$I$1359,6,FALSE)),0,VLOOKUP(D1360,'[1]Proportionate Shares'!$D$23:$I$1359,6,FALSE)),0)</f>
        <v>0</v>
      </c>
      <c r="Y1360" s="98">
        <f>ROUND('[1]68_InOutFlowsCurPrdAndPrior'!$F$35*IF(ISNA(VLOOKUP(D1360,'[1]Proportionate Shares'!$D$23:$I$1359,6,FALSE)),0,VLOOKUP(D1360,'[1]Proportionate Shares'!$D$23:$I$1359,6,FALSE)),0)</f>
        <v>0</v>
      </c>
      <c r="Z1360" s="98">
        <f>-VLOOKUP(D1360,'[1]Schedule of Pension Amounts LW'!$B$15:$AS$1399,37,FALSE)</f>
        <v>318167</v>
      </c>
      <c r="AA1360" s="99">
        <f t="shared" si="88"/>
        <v>318167</v>
      </c>
      <c r="AB1360" s="72">
        <f>VLOOKUP(D1360,'[1]Pension Expense Details'!$D$22:$S$1407,16,FALSE)</f>
        <v>0</v>
      </c>
      <c r="AC1360" s="72">
        <f t="shared" si="89"/>
        <v>-51989</v>
      </c>
      <c r="AD1360" s="72">
        <f>VLOOKUP(D1360,'[1]Schedule of Pension Amounts LW'!$B$15:$W$1399,22,FALSE)</f>
        <v>-51989</v>
      </c>
    </row>
    <row r="1361" spans="1:30" x14ac:dyDescent="0.3">
      <c r="A1361" s="104"/>
      <c r="B1361" s="107"/>
      <c r="C1361" s="33"/>
      <c r="D1361" s="33" t="str">
        <f>'[1]Schedule of Pension Amounts LW'!B1354</f>
        <v>2192</v>
      </c>
      <c r="E1361" s="33" t="str">
        <f>IF(ISNA(VLOOKUP(D1361,'[1]Proportionate Shares'!$D$23:$G$1400,2,FALSE)),"",VLOOKUP(D1361,'[1]Proportionate Shares'!$D$23:$G$1400,2,FALSE))</f>
        <v/>
      </c>
      <c r="F1361" s="33" t="str">
        <f>IF(ISNA(VLOOKUP(D1361,'[1]Proportionate Shares'!$D$23:$G$1400,3,FALSE)),"",VLOOKUP(D1361,'[1]Proportionate Shares'!$D$23:$G$1400,3,FALSE))</f>
        <v/>
      </c>
      <c r="G1361" s="34" t="str">
        <f>VLOOKUP(D1361,'[1]Employer information'!$A$3:$B$1390,2,FALSE)</f>
        <v>ACADEMY OF CAREERS &amp; TECH</v>
      </c>
      <c r="H1361" s="36">
        <f>IF(ISNA(VLOOKUP(D1361,'[1]Proportionate Shares'!$D$23:$I$1377,6,FALSE)),0,VLOOKUP(D1361,'[1]Proportionate Shares'!$D$23:$I$1377,6,FALSE))</f>
        <v>0</v>
      </c>
      <c r="I1361" s="105">
        <f>VLOOKUP(D1361,'[1]Schedule of Pension Amounts LW'!$B$15:$E$1399,3,FALSE)</f>
        <v>0</v>
      </c>
      <c r="J1361" s="105">
        <f>-IF(ISNA(VLOOKUP(D1361,'[1]Combined Contribution Amounts'!$A$2:$K$1335,5,FALSE)),0,VLOOKUP(D1361,'[1]Combined Contribution Amounts'!$A$2:$K$1335,5,FALSE))</f>
        <v>0</v>
      </c>
      <c r="K1361" s="105">
        <f>-IF(ISNA(VLOOKUP(D1361,'[1]Combined Contribution Amounts'!$A$2:$K$1335,7,FALSE)),0,VLOOKUP(D1361,'[1]Combined Contribution Amounts'!$A$2:$K$1335,7,FALSE))+-IF(ISNA(VLOOKUP(D1361,'[1]Combined Contribution Amounts'!$A$2:$K$1335,8,FALSE)),0,VLOOKUP(D1361,'[1]Combined Contribution Amounts'!$A$2:$K$1335,8,FALSE))+-IF(ISNA(VLOOKUP(D1361,'[1]Combined Contribution Amounts'!$A$2:$K$1335,9,FALSE)),0,VLOOKUP(D1361,'[1]Combined Contribution Amounts'!$A$2:$K$1335,9,FALSE))</f>
        <v>0</v>
      </c>
      <c r="L1361" s="105">
        <f>VLOOKUP(D1361,'[1]Pension Expense Details'!$D$23:$S$1407,16,FALSE)</f>
        <v>0</v>
      </c>
      <c r="M1361" s="105">
        <f>ROUND(('[1]68_InOutFlowsCurPrdAndPriorHist'!$F$28-'[1]68_InOutFlowsCurPrdAndPriorHist'!$F$31)*$H1361,0)-VLOOKUP(D1361,'[1]Pension Expense Details'!$D$23:$S$1407,12,FALSE)</f>
        <v>0</v>
      </c>
      <c r="N1361" s="105">
        <f>ROUND(('[1]68_InOutFlowsCurPrdAndPriorHist'!$F$29-'[1]68_InOutFlowsCurPrdAndPriorHist'!$F$32)*$H1361,0)-VLOOKUP(D1361,'[1]Pension Expense Details'!$D$23:$S$1407,13,FALSE)</f>
        <v>0</v>
      </c>
      <c r="O1361" s="105">
        <f>ROUND(('[1]68_InOutFlowsCurPrdAndPriorHist'!$F$30-'[1]68_InOutFlowsCurPrdAndPriorHist'!$F$33)*$H1361,0)-VLOOKUP(D1361,'[1]Pension Expense Details'!$D$23:$S$1407,14,FALSE)</f>
        <v>0</v>
      </c>
      <c r="P1361" s="105">
        <f>ROUND((VLOOKUP(D1361,'[1]Schedule of Pension Amounts LW'!$B$15:$AC$1399,28,FALSE)-VLOOKUP(D1361,'[1]Schedule of Pension Amounts LW'!$B$15:$AC$1399,27,FALSE))*'[1]Schedule of Pension Amounts LW'!AD$4,0)+VLOOKUP(D1361,'[1]Schedule of Pension Amounts LW'!$B$15:$AH$1399,33,FALSE)-VLOOKUP(D1361,'[1]Pension Expense Details'!$D$23:$S$1407,15,FALSE)</f>
        <v>0</v>
      </c>
      <c r="Q1361" s="98">
        <f t="shared" si="86"/>
        <v>0</v>
      </c>
      <c r="R1361" s="98">
        <f>ROUND('[1]68_InOutFlowsCurPrdAndPrior'!$D$32*IF(ISNA(VLOOKUP(D1361,'[1]Proportionate Shares'!$D$23:$I$1359,6,FALSE)),0,VLOOKUP(D1361,'[1]Proportionate Shares'!$D$23:$I$1359,6,FALSE)),0)</f>
        <v>0</v>
      </c>
      <c r="S1361" s="98">
        <f>ROUND('[1]68_InOutFlowsCurPrdAndPrior'!$D$33*IF(ISNA(VLOOKUP(D1361,'[1]Proportionate Shares'!$D$23:$I$1359,6,FALSE)),0,VLOOKUP(D1361,'[1]Proportionate Shares'!$D$23:$I$1359,6,FALSE)),0)</f>
        <v>0</v>
      </c>
      <c r="T1361" s="98">
        <f>ROUND('[1]68_InOutFlowsCurPrdAndPrior'!$D$35*IF(ISNA(VLOOKUP(D1361,'[1]Proportionate Shares'!$D$23:$I$1359,6,FALSE)),0,VLOOKUP(D1361,'[1]Proportionate Shares'!$D$23:$I$1359,6,FALSE)),0)</f>
        <v>0</v>
      </c>
      <c r="U1361" s="98">
        <f>VLOOKUP(D1361,'[1]Schedule of Pension Amounts LW'!$B$15:$AS$1399,36,FALSE)</f>
        <v>49605</v>
      </c>
      <c r="V1361" s="99">
        <f t="shared" si="87"/>
        <v>49605</v>
      </c>
      <c r="W1361" s="98">
        <f>ROUND('[1]68_InOutFlowsCurPrdAndPrior'!$F$32*IF(ISNA(VLOOKUP(D1361,'[1]Proportionate Shares'!$D$23:$I$1359,6,FALSE)),0,VLOOKUP(D1361,'[1]Proportionate Shares'!$D$23:$I$1359,6,FALSE)),0)</f>
        <v>0</v>
      </c>
      <c r="X1361" s="98">
        <f>ROUND('[1]68_InOutFlowsCurPrdAndPrior'!$F$33*IF(ISNA(VLOOKUP(D1361,'[1]Proportionate Shares'!$D$23:$I$1359,6,FALSE)),0,VLOOKUP(D1361,'[1]Proportionate Shares'!$D$23:$I$1359,6,FALSE)),0)</f>
        <v>0</v>
      </c>
      <c r="Y1361" s="98">
        <f>ROUND('[1]68_InOutFlowsCurPrdAndPrior'!$F$35*IF(ISNA(VLOOKUP(D1361,'[1]Proportionate Shares'!$D$23:$I$1359,6,FALSE)),0,VLOOKUP(D1361,'[1]Proportionate Shares'!$D$23:$I$1359,6,FALSE)),0)</f>
        <v>0</v>
      </c>
      <c r="Z1361" s="98">
        <f>-VLOOKUP(D1361,'[1]Schedule of Pension Amounts LW'!$B$15:$AS$1399,37,FALSE)</f>
        <v>107367</v>
      </c>
      <c r="AA1361" s="99">
        <f t="shared" si="88"/>
        <v>107367</v>
      </c>
      <c r="AB1361" s="72">
        <f>VLOOKUP(D1361,'[1]Pension Expense Details'!$D$22:$S$1407,16,FALSE)</f>
        <v>0</v>
      </c>
      <c r="AC1361" s="72">
        <f t="shared" si="89"/>
        <v>-6145</v>
      </c>
      <c r="AD1361" s="72">
        <f>VLOOKUP(D1361,'[1]Schedule of Pension Amounts LW'!$B$15:$W$1399,22,FALSE)</f>
        <v>-6145</v>
      </c>
    </row>
    <row r="1362" spans="1:30" x14ac:dyDescent="0.3">
      <c r="A1362" s="104"/>
      <c r="B1362" s="107"/>
      <c r="C1362" s="33"/>
      <c r="D1362" s="33" t="str">
        <f>'[1]Schedule of Pension Amounts LW'!B1355</f>
        <v>2195</v>
      </c>
      <c r="E1362" s="33" t="str">
        <f>IF(ISNA(VLOOKUP(D1362,'[1]Proportionate Shares'!$D$23:$G$1400,2,FALSE)),"",VLOOKUP(D1362,'[1]Proportionate Shares'!$D$23:$G$1400,2,FALSE))</f>
        <v/>
      </c>
      <c r="F1362" s="33" t="str">
        <f>IF(ISNA(VLOOKUP(D1362,'[1]Proportionate Shares'!$D$23:$G$1400,3,FALSE)),"",VLOOKUP(D1362,'[1]Proportionate Shares'!$D$23:$G$1400,3,FALSE))</f>
        <v/>
      </c>
      <c r="G1362" s="34" t="str">
        <f>VLOOKUP(D1362,'[1]Employer information'!$A$3:$B$1390,2,FALSE)</f>
        <v>ALPHA CHARTER SCHOOL</v>
      </c>
      <c r="H1362" s="36">
        <f>IF(ISNA(VLOOKUP(D1362,'[1]Proportionate Shares'!$D$23:$I$1377,6,FALSE)),0,VLOOKUP(D1362,'[1]Proportionate Shares'!$D$23:$I$1377,6,FALSE))</f>
        <v>0</v>
      </c>
      <c r="I1362" s="105">
        <f>VLOOKUP(D1362,'[1]Schedule of Pension Amounts LW'!$B$15:$E$1399,3,FALSE)</f>
        <v>0</v>
      </c>
      <c r="J1362" s="105">
        <f>-IF(ISNA(VLOOKUP(D1362,'[1]Combined Contribution Amounts'!$A$2:$K$1335,5,FALSE)),0,VLOOKUP(D1362,'[1]Combined Contribution Amounts'!$A$2:$K$1335,5,FALSE))</f>
        <v>0</v>
      </c>
      <c r="K1362" s="105">
        <f>-IF(ISNA(VLOOKUP(D1362,'[1]Combined Contribution Amounts'!$A$2:$K$1335,7,FALSE)),0,VLOOKUP(D1362,'[1]Combined Contribution Amounts'!$A$2:$K$1335,7,FALSE))+-IF(ISNA(VLOOKUP(D1362,'[1]Combined Contribution Amounts'!$A$2:$K$1335,8,FALSE)),0,VLOOKUP(D1362,'[1]Combined Contribution Amounts'!$A$2:$K$1335,8,FALSE))+-IF(ISNA(VLOOKUP(D1362,'[1]Combined Contribution Amounts'!$A$2:$K$1335,9,FALSE)),0,VLOOKUP(D1362,'[1]Combined Contribution Amounts'!$A$2:$K$1335,9,FALSE))</f>
        <v>0</v>
      </c>
      <c r="L1362" s="105">
        <f>VLOOKUP(D1362,'[1]Pension Expense Details'!$D$23:$S$1407,16,FALSE)</f>
        <v>0</v>
      </c>
      <c r="M1362" s="105">
        <f>ROUND(('[1]68_InOutFlowsCurPrdAndPriorHist'!$F$28-'[1]68_InOutFlowsCurPrdAndPriorHist'!$F$31)*$H1362,0)-VLOOKUP(D1362,'[1]Pension Expense Details'!$D$23:$S$1407,12,FALSE)</f>
        <v>0</v>
      </c>
      <c r="N1362" s="105">
        <f>ROUND(('[1]68_InOutFlowsCurPrdAndPriorHist'!$F$29-'[1]68_InOutFlowsCurPrdAndPriorHist'!$F$32)*$H1362,0)-VLOOKUP(D1362,'[1]Pension Expense Details'!$D$23:$S$1407,13,FALSE)</f>
        <v>0</v>
      </c>
      <c r="O1362" s="105">
        <f>ROUND(('[1]68_InOutFlowsCurPrdAndPriorHist'!$F$30-'[1]68_InOutFlowsCurPrdAndPriorHist'!$F$33)*$H1362,0)-VLOOKUP(D1362,'[1]Pension Expense Details'!$D$23:$S$1407,14,FALSE)</f>
        <v>0</v>
      </c>
      <c r="P1362" s="105">
        <f>ROUND((VLOOKUP(D1362,'[1]Schedule of Pension Amounts LW'!$B$15:$AC$1399,28,FALSE)-VLOOKUP(D1362,'[1]Schedule of Pension Amounts LW'!$B$15:$AC$1399,27,FALSE))*'[1]Schedule of Pension Amounts LW'!AD$4,0)+VLOOKUP(D1362,'[1]Schedule of Pension Amounts LW'!$B$15:$AH$1399,33,FALSE)-VLOOKUP(D1362,'[1]Pension Expense Details'!$D$23:$S$1407,15,FALSE)</f>
        <v>0</v>
      </c>
      <c r="Q1362" s="98">
        <f t="shared" si="86"/>
        <v>0</v>
      </c>
      <c r="R1362" s="98">
        <f>ROUND('[1]68_InOutFlowsCurPrdAndPrior'!$D$32*IF(ISNA(VLOOKUP(D1362,'[1]Proportionate Shares'!$D$23:$I$1359,6,FALSE)),0,VLOOKUP(D1362,'[1]Proportionate Shares'!$D$23:$I$1359,6,FALSE)),0)</f>
        <v>0</v>
      </c>
      <c r="S1362" s="98">
        <f>ROUND('[1]68_InOutFlowsCurPrdAndPrior'!$D$33*IF(ISNA(VLOOKUP(D1362,'[1]Proportionate Shares'!$D$23:$I$1359,6,FALSE)),0,VLOOKUP(D1362,'[1]Proportionate Shares'!$D$23:$I$1359,6,FALSE)),0)</f>
        <v>0</v>
      </c>
      <c r="T1362" s="98">
        <f>ROUND('[1]68_InOutFlowsCurPrdAndPrior'!$D$35*IF(ISNA(VLOOKUP(D1362,'[1]Proportionate Shares'!$D$23:$I$1359,6,FALSE)),0,VLOOKUP(D1362,'[1]Proportionate Shares'!$D$23:$I$1359,6,FALSE)),0)</f>
        <v>0</v>
      </c>
      <c r="U1362" s="98">
        <f>VLOOKUP(D1362,'[1]Schedule of Pension Amounts LW'!$B$15:$AS$1399,36,FALSE)</f>
        <v>48463</v>
      </c>
      <c r="V1362" s="99">
        <f t="shared" si="87"/>
        <v>48463</v>
      </c>
      <c r="W1362" s="98">
        <f>ROUND('[1]68_InOutFlowsCurPrdAndPrior'!$F$32*IF(ISNA(VLOOKUP(D1362,'[1]Proportionate Shares'!$D$23:$I$1359,6,FALSE)),0,VLOOKUP(D1362,'[1]Proportionate Shares'!$D$23:$I$1359,6,FALSE)),0)</f>
        <v>0</v>
      </c>
      <c r="X1362" s="98">
        <f>ROUND('[1]68_InOutFlowsCurPrdAndPrior'!$F$33*IF(ISNA(VLOOKUP(D1362,'[1]Proportionate Shares'!$D$23:$I$1359,6,FALSE)),0,VLOOKUP(D1362,'[1]Proportionate Shares'!$D$23:$I$1359,6,FALSE)),0)</f>
        <v>0</v>
      </c>
      <c r="Y1362" s="98">
        <f>ROUND('[1]68_InOutFlowsCurPrdAndPrior'!$F$35*IF(ISNA(VLOOKUP(D1362,'[1]Proportionate Shares'!$D$23:$I$1359,6,FALSE)),0,VLOOKUP(D1362,'[1]Proportionate Shares'!$D$23:$I$1359,6,FALSE)),0)</f>
        <v>0</v>
      </c>
      <c r="Z1362" s="98">
        <f>-VLOOKUP(D1362,'[1]Schedule of Pension Amounts LW'!$B$15:$AS$1399,37,FALSE)</f>
        <v>179244</v>
      </c>
      <c r="AA1362" s="99">
        <f t="shared" si="88"/>
        <v>179244</v>
      </c>
      <c r="AB1362" s="72">
        <f>VLOOKUP(D1362,'[1]Pension Expense Details'!$D$22:$S$1407,16,FALSE)</f>
        <v>0</v>
      </c>
      <c r="AC1362" s="72">
        <f t="shared" si="89"/>
        <v>-22361</v>
      </c>
      <c r="AD1362" s="72">
        <f>VLOOKUP(D1362,'[1]Schedule of Pension Amounts LW'!$B$15:$W$1399,22,FALSE)</f>
        <v>-22361</v>
      </c>
    </row>
    <row r="1363" spans="1:30" x14ac:dyDescent="0.3">
      <c r="A1363" s="104"/>
      <c r="B1363" s="107"/>
      <c r="C1363" s="33"/>
      <c r="D1363" s="33" t="str">
        <f>'[1]Schedule of Pension Amounts LW'!B1356</f>
        <v>2327</v>
      </c>
      <c r="E1363" s="33" t="str">
        <f>IF(ISNA(VLOOKUP(D1363,'[1]Proportionate Shares'!$D$23:$G$1400,2,FALSE)),"",VLOOKUP(D1363,'[1]Proportionate Shares'!$D$23:$G$1400,2,FALSE))</f>
        <v/>
      </c>
      <c r="F1363" s="33" t="str">
        <f>IF(ISNA(VLOOKUP(D1363,'[1]Proportionate Shares'!$D$23:$G$1400,3,FALSE)),"",VLOOKUP(D1363,'[1]Proportionate Shares'!$D$23:$G$1400,3,FALSE))</f>
        <v/>
      </c>
      <c r="G1363" s="34" t="str">
        <f>VLOOKUP(D1363,'[1]Employer information'!$A$3:$B$1390,2,FALSE)</f>
        <v>CORE ACADEMY</v>
      </c>
      <c r="H1363" s="36">
        <f>IF(ISNA(VLOOKUP(D1363,'[1]Proportionate Shares'!$D$23:$I$1377,6,FALSE)),0,VLOOKUP(D1363,'[1]Proportionate Shares'!$D$23:$I$1377,6,FALSE))</f>
        <v>0</v>
      </c>
      <c r="I1363" s="105">
        <f>VLOOKUP(D1363,'[1]Schedule of Pension Amounts LW'!$B$15:$E$1399,3,FALSE)</f>
        <v>0</v>
      </c>
      <c r="J1363" s="105">
        <f>-IF(ISNA(VLOOKUP(D1363,'[1]Combined Contribution Amounts'!$A$2:$K$1335,5,FALSE)),0,VLOOKUP(D1363,'[1]Combined Contribution Amounts'!$A$2:$K$1335,5,FALSE))</f>
        <v>0</v>
      </c>
      <c r="K1363" s="105">
        <f>-IF(ISNA(VLOOKUP(D1363,'[1]Combined Contribution Amounts'!$A$2:$K$1335,7,FALSE)),0,VLOOKUP(D1363,'[1]Combined Contribution Amounts'!$A$2:$K$1335,7,FALSE))+-IF(ISNA(VLOOKUP(D1363,'[1]Combined Contribution Amounts'!$A$2:$K$1335,8,FALSE)),0,VLOOKUP(D1363,'[1]Combined Contribution Amounts'!$A$2:$K$1335,8,FALSE))+-IF(ISNA(VLOOKUP(D1363,'[1]Combined Contribution Amounts'!$A$2:$K$1335,9,FALSE)),0,VLOOKUP(D1363,'[1]Combined Contribution Amounts'!$A$2:$K$1335,9,FALSE))</f>
        <v>0</v>
      </c>
      <c r="L1363" s="105">
        <f>VLOOKUP(D1363,'[1]Pension Expense Details'!$D$23:$S$1407,16,FALSE)</f>
        <v>0</v>
      </c>
      <c r="M1363" s="105">
        <f>ROUND(('[1]68_InOutFlowsCurPrdAndPriorHist'!$F$28-'[1]68_InOutFlowsCurPrdAndPriorHist'!$F$31)*$H1363,0)-VLOOKUP(D1363,'[1]Pension Expense Details'!$D$23:$S$1407,12,FALSE)</f>
        <v>0</v>
      </c>
      <c r="N1363" s="105">
        <f>ROUND(('[1]68_InOutFlowsCurPrdAndPriorHist'!$F$29-'[1]68_InOutFlowsCurPrdAndPriorHist'!$F$32)*$H1363,0)-VLOOKUP(D1363,'[1]Pension Expense Details'!$D$23:$S$1407,13,FALSE)</f>
        <v>0</v>
      </c>
      <c r="O1363" s="105">
        <f>ROUND(('[1]68_InOutFlowsCurPrdAndPriorHist'!$F$30-'[1]68_InOutFlowsCurPrdAndPriorHist'!$F$33)*$H1363,0)-VLOOKUP(D1363,'[1]Pension Expense Details'!$D$23:$S$1407,14,FALSE)</f>
        <v>0</v>
      </c>
      <c r="P1363" s="105">
        <f>ROUND((VLOOKUP(D1363,'[1]Schedule of Pension Amounts LW'!$B$15:$AC$1399,28,FALSE)-VLOOKUP(D1363,'[1]Schedule of Pension Amounts LW'!$B$15:$AC$1399,27,FALSE))*'[1]Schedule of Pension Amounts LW'!AD$4,0)+VLOOKUP(D1363,'[1]Schedule of Pension Amounts LW'!$B$15:$AH$1399,33,FALSE)-VLOOKUP(D1363,'[1]Pension Expense Details'!$D$23:$S$1407,15,FALSE)</f>
        <v>0</v>
      </c>
      <c r="Q1363" s="98">
        <f t="shared" si="86"/>
        <v>0</v>
      </c>
      <c r="R1363" s="98">
        <f>ROUND('[1]68_InOutFlowsCurPrdAndPrior'!$D$32*IF(ISNA(VLOOKUP(D1363,'[1]Proportionate Shares'!$D$23:$I$1359,6,FALSE)),0,VLOOKUP(D1363,'[1]Proportionate Shares'!$D$23:$I$1359,6,FALSE)),0)</f>
        <v>0</v>
      </c>
      <c r="S1363" s="98">
        <f>ROUND('[1]68_InOutFlowsCurPrdAndPrior'!$D$33*IF(ISNA(VLOOKUP(D1363,'[1]Proportionate Shares'!$D$23:$I$1359,6,FALSE)),0,VLOOKUP(D1363,'[1]Proportionate Shares'!$D$23:$I$1359,6,FALSE)),0)</f>
        <v>0</v>
      </c>
      <c r="T1363" s="98">
        <f>ROUND('[1]68_InOutFlowsCurPrdAndPrior'!$D$35*IF(ISNA(VLOOKUP(D1363,'[1]Proportionate Shares'!$D$23:$I$1359,6,FALSE)),0,VLOOKUP(D1363,'[1]Proportionate Shares'!$D$23:$I$1359,6,FALSE)),0)</f>
        <v>0</v>
      </c>
      <c r="U1363" s="98">
        <f>VLOOKUP(D1363,'[1]Schedule of Pension Amounts LW'!$B$15:$AS$1399,36,FALSE)</f>
        <v>111208</v>
      </c>
      <c r="V1363" s="99">
        <f t="shared" si="87"/>
        <v>111208</v>
      </c>
      <c r="W1363" s="98">
        <f>ROUND('[1]68_InOutFlowsCurPrdAndPrior'!$F$32*IF(ISNA(VLOOKUP(D1363,'[1]Proportionate Shares'!$D$23:$I$1359,6,FALSE)),0,VLOOKUP(D1363,'[1]Proportionate Shares'!$D$23:$I$1359,6,FALSE)),0)</f>
        <v>0</v>
      </c>
      <c r="X1363" s="98">
        <f>ROUND('[1]68_InOutFlowsCurPrdAndPrior'!$F$33*IF(ISNA(VLOOKUP(D1363,'[1]Proportionate Shares'!$D$23:$I$1359,6,FALSE)),0,VLOOKUP(D1363,'[1]Proportionate Shares'!$D$23:$I$1359,6,FALSE)),0)</f>
        <v>0</v>
      </c>
      <c r="Y1363" s="98">
        <f>ROUND('[1]68_InOutFlowsCurPrdAndPrior'!$F$35*IF(ISNA(VLOOKUP(D1363,'[1]Proportionate Shares'!$D$23:$I$1359,6,FALSE)),0,VLOOKUP(D1363,'[1]Proportionate Shares'!$D$23:$I$1359,6,FALSE)),0)</f>
        <v>0</v>
      </c>
      <c r="Z1363" s="98">
        <f>-VLOOKUP(D1363,'[1]Schedule of Pension Amounts LW'!$B$15:$AS$1399,37,FALSE)</f>
        <v>282727</v>
      </c>
      <c r="AA1363" s="99">
        <f t="shared" si="88"/>
        <v>282727</v>
      </c>
      <c r="AB1363" s="72">
        <f>VLOOKUP(D1363,'[1]Pension Expense Details'!$D$22:$S$1407,16,FALSE)</f>
        <v>0</v>
      </c>
      <c r="AC1363" s="72">
        <f t="shared" si="89"/>
        <v>-23209</v>
      </c>
      <c r="AD1363" s="72">
        <f>VLOOKUP(D1363,'[1]Schedule of Pension Amounts LW'!$B$15:$W$1399,22,FALSE)</f>
        <v>-23209</v>
      </c>
    </row>
    <row r="1364" spans="1:30" x14ac:dyDescent="0.3">
      <c r="A1364" s="104"/>
      <c r="B1364" s="107"/>
      <c r="C1364" s="33"/>
      <c r="D1364" s="33" t="str">
        <f>'[1]Schedule of Pension Amounts LW'!B1357</f>
        <v>2317</v>
      </c>
      <c r="E1364" s="33" t="str">
        <f>IF(ISNA(VLOOKUP(D1364,'[1]Proportionate Shares'!$D$23:$G$1400,2,FALSE)),"",VLOOKUP(D1364,'[1]Proportionate Shares'!$D$23:$G$1400,2,FALSE))</f>
        <v/>
      </c>
      <c r="F1364" s="33" t="str">
        <f>IF(ISNA(VLOOKUP(D1364,'[1]Proportionate Shares'!$D$23:$G$1400,3,FALSE)),"",VLOOKUP(D1364,'[1]Proportionate Shares'!$D$23:$G$1400,3,FALSE))</f>
        <v/>
      </c>
      <c r="G1364" s="34" t="str">
        <f>VLOOKUP(D1364,'[1]Employer information'!$A$3:$B$1390,2,FALSE)</f>
        <v>FALLBROOK COLLEGE PREPARATORY ACADEMY</v>
      </c>
      <c r="H1364" s="36">
        <f>IF(ISNA(VLOOKUP(D1364,'[1]Proportionate Shares'!$D$23:$I$1377,6,FALSE)),0,VLOOKUP(D1364,'[1]Proportionate Shares'!$D$23:$I$1377,6,FALSE))</f>
        <v>0</v>
      </c>
      <c r="I1364" s="105">
        <f>VLOOKUP(D1364,'[1]Schedule of Pension Amounts LW'!$B$15:$E$1399,3,FALSE)</f>
        <v>0</v>
      </c>
      <c r="J1364" s="105">
        <f>-IF(ISNA(VLOOKUP(D1364,'[1]Combined Contribution Amounts'!$A$2:$K$1335,5,FALSE)),0,VLOOKUP(D1364,'[1]Combined Contribution Amounts'!$A$2:$K$1335,5,FALSE))</f>
        <v>0</v>
      </c>
      <c r="K1364" s="105">
        <f>-IF(ISNA(VLOOKUP(D1364,'[1]Combined Contribution Amounts'!$A$2:$K$1335,7,FALSE)),0,VLOOKUP(D1364,'[1]Combined Contribution Amounts'!$A$2:$K$1335,7,FALSE))+-IF(ISNA(VLOOKUP(D1364,'[1]Combined Contribution Amounts'!$A$2:$K$1335,8,FALSE)),0,VLOOKUP(D1364,'[1]Combined Contribution Amounts'!$A$2:$K$1335,8,FALSE))+-IF(ISNA(VLOOKUP(D1364,'[1]Combined Contribution Amounts'!$A$2:$K$1335,9,FALSE)),0,VLOOKUP(D1364,'[1]Combined Contribution Amounts'!$A$2:$K$1335,9,FALSE))</f>
        <v>0</v>
      </c>
      <c r="L1364" s="105">
        <f>VLOOKUP(D1364,'[1]Pension Expense Details'!$D$23:$S$1407,16,FALSE)</f>
        <v>0</v>
      </c>
      <c r="M1364" s="105">
        <f>ROUND(('[1]68_InOutFlowsCurPrdAndPriorHist'!$F$28-'[1]68_InOutFlowsCurPrdAndPriorHist'!$F$31)*$H1364,0)-VLOOKUP(D1364,'[1]Pension Expense Details'!$D$23:$S$1407,12,FALSE)</f>
        <v>0</v>
      </c>
      <c r="N1364" s="105">
        <f>ROUND(('[1]68_InOutFlowsCurPrdAndPriorHist'!$F$29-'[1]68_InOutFlowsCurPrdAndPriorHist'!$F$32)*$H1364,0)-VLOOKUP(D1364,'[1]Pension Expense Details'!$D$23:$S$1407,13,FALSE)</f>
        <v>0</v>
      </c>
      <c r="O1364" s="105">
        <f>ROUND(('[1]68_InOutFlowsCurPrdAndPriorHist'!$F$30-'[1]68_InOutFlowsCurPrdAndPriorHist'!$F$33)*$H1364,0)-VLOOKUP(D1364,'[1]Pension Expense Details'!$D$23:$S$1407,14,FALSE)</f>
        <v>0</v>
      </c>
      <c r="P1364" s="105">
        <f>ROUND((VLOOKUP(D1364,'[1]Schedule of Pension Amounts LW'!$B$15:$AC$1399,28,FALSE)-VLOOKUP(D1364,'[1]Schedule of Pension Amounts LW'!$B$15:$AC$1399,27,FALSE))*'[1]Schedule of Pension Amounts LW'!AD$4,0)+VLOOKUP(D1364,'[1]Schedule of Pension Amounts LW'!$B$15:$AH$1399,33,FALSE)-VLOOKUP(D1364,'[1]Pension Expense Details'!$D$23:$S$1407,15,FALSE)</f>
        <v>0</v>
      </c>
      <c r="Q1364" s="98">
        <f t="shared" si="86"/>
        <v>0</v>
      </c>
      <c r="R1364" s="98">
        <f>ROUND('[1]68_InOutFlowsCurPrdAndPrior'!$D$32*IF(ISNA(VLOOKUP(D1364,'[1]Proportionate Shares'!$D$23:$I$1359,6,FALSE)),0,VLOOKUP(D1364,'[1]Proportionate Shares'!$D$23:$I$1359,6,FALSE)),0)</f>
        <v>0</v>
      </c>
      <c r="S1364" s="98">
        <f>ROUND('[1]68_InOutFlowsCurPrdAndPrior'!$D$33*IF(ISNA(VLOOKUP(D1364,'[1]Proportionate Shares'!$D$23:$I$1359,6,FALSE)),0,VLOOKUP(D1364,'[1]Proportionate Shares'!$D$23:$I$1359,6,FALSE)),0)</f>
        <v>0</v>
      </c>
      <c r="T1364" s="98">
        <f>ROUND('[1]68_InOutFlowsCurPrdAndPrior'!$D$35*IF(ISNA(VLOOKUP(D1364,'[1]Proportionate Shares'!$D$23:$I$1359,6,FALSE)),0,VLOOKUP(D1364,'[1]Proportionate Shares'!$D$23:$I$1359,6,FALSE)),0)</f>
        <v>0</v>
      </c>
      <c r="U1364" s="98">
        <f>VLOOKUP(D1364,'[1]Schedule of Pension Amounts LW'!$B$15:$AS$1399,36,FALSE)</f>
        <v>67276</v>
      </c>
      <c r="V1364" s="99">
        <f t="shared" si="87"/>
        <v>67276</v>
      </c>
      <c r="W1364" s="98">
        <f>ROUND('[1]68_InOutFlowsCurPrdAndPrior'!$F$32*IF(ISNA(VLOOKUP(D1364,'[1]Proportionate Shares'!$D$23:$I$1359,6,FALSE)),0,VLOOKUP(D1364,'[1]Proportionate Shares'!$D$23:$I$1359,6,FALSE)),0)</f>
        <v>0</v>
      </c>
      <c r="X1364" s="98">
        <f>ROUND('[1]68_InOutFlowsCurPrdAndPrior'!$F$33*IF(ISNA(VLOOKUP(D1364,'[1]Proportionate Shares'!$D$23:$I$1359,6,FALSE)),0,VLOOKUP(D1364,'[1]Proportionate Shares'!$D$23:$I$1359,6,FALSE)),0)</f>
        <v>0</v>
      </c>
      <c r="Y1364" s="98">
        <f>ROUND('[1]68_InOutFlowsCurPrdAndPrior'!$F$35*IF(ISNA(VLOOKUP(D1364,'[1]Proportionate Shares'!$D$23:$I$1359,6,FALSE)),0,VLOOKUP(D1364,'[1]Proportionate Shares'!$D$23:$I$1359,6,FALSE)),0)</f>
        <v>0</v>
      </c>
      <c r="Z1364" s="98">
        <f>-VLOOKUP(D1364,'[1]Schedule of Pension Amounts LW'!$B$15:$AS$1399,37,FALSE)</f>
        <v>415560</v>
      </c>
      <c r="AA1364" s="99">
        <f t="shared" si="88"/>
        <v>415560</v>
      </c>
      <c r="AB1364" s="72">
        <f>VLOOKUP(D1364,'[1]Pension Expense Details'!$D$22:$S$1407,16,FALSE)</f>
        <v>0</v>
      </c>
      <c r="AC1364" s="72">
        <f t="shared" si="89"/>
        <v>-79504</v>
      </c>
      <c r="AD1364" s="72">
        <f>VLOOKUP(D1364,'[1]Schedule of Pension Amounts LW'!$B$15:$W$1399,22,FALSE)</f>
        <v>-79504</v>
      </c>
    </row>
    <row r="1365" spans="1:30" x14ac:dyDescent="0.3">
      <c r="A1365" s="104"/>
      <c r="B1365" s="107"/>
      <c r="C1365" s="33"/>
      <c r="D1365" s="33" t="str">
        <f>'[1]Schedule of Pension Amounts LW'!B1358</f>
        <v>2122</v>
      </c>
      <c r="E1365" s="33" t="str">
        <f>IF(ISNA(VLOOKUP(D1365,'[1]Proportionate Shares'!$D$23:$G$1400,2,FALSE)),"",VLOOKUP(D1365,'[1]Proportionate Shares'!$D$23:$G$1400,2,FALSE))</f>
        <v/>
      </c>
      <c r="F1365" s="33" t="str">
        <f>IF(ISNA(VLOOKUP(D1365,'[1]Proportionate Shares'!$D$23:$G$1400,3,FALSE)),"",VLOOKUP(D1365,'[1]Proportionate Shares'!$D$23:$G$1400,3,FALSE))</f>
        <v/>
      </c>
      <c r="G1365" s="34" t="str">
        <f>VLOOKUP(D1365,'[1]Employer information'!$A$3:$B$1390,2,FALSE)</f>
        <v>FOCUS LEARNING ACADEMY</v>
      </c>
      <c r="H1365" s="36">
        <f>IF(ISNA(VLOOKUP(D1365,'[1]Proportionate Shares'!$D$23:$I$1377,6,FALSE)),0,VLOOKUP(D1365,'[1]Proportionate Shares'!$D$23:$I$1377,6,FALSE))</f>
        <v>0</v>
      </c>
      <c r="I1365" s="105">
        <f>VLOOKUP(D1365,'[1]Schedule of Pension Amounts LW'!$B$15:$E$1399,3,FALSE)</f>
        <v>0</v>
      </c>
      <c r="J1365" s="105">
        <f>-IF(ISNA(VLOOKUP(D1365,'[1]Combined Contribution Amounts'!$A$2:$K$1335,5,FALSE)),0,VLOOKUP(D1365,'[1]Combined Contribution Amounts'!$A$2:$K$1335,5,FALSE))</f>
        <v>0</v>
      </c>
      <c r="K1365" s="105">
        <f>-IF(ISNA(VLOOKUP(D1365,'[1]Combined Contribution Amounts'!$A$2:$K$1335,7,FALSE)),0,VLOOKUP(D1365,'[1]Combined Contribution Amounts'!$A$2:$K$1335,7,FALSE))+-IF(ISNA(VLOOKUP(D1365,'[1]Combined Contribution Amounts'!$A$2:$K$1335,8,FALSE)),0,VLOOKUP(D1365,'[1]Combined Contribution Amounts'!$A$2:$K$1335,8,FALSE))+-IF(ISNA(VLOOKUP(D1365,'[1]Combined Contribution Amounts'!$A$2:$K$1335,9,FALSE)),0,VLOOKUP(D1365,'[1]Combined Contribution Amounts'!$A$2:$K$1335,9,FALSE))</f>
        <v>0</v>
      </c>
      <c r="L1365" s="105">
        <f>VLOOKUP(D1365,'[1]Pension Expense Details'!$D$23:$S$1407,16,FALSE)</f>
        <v>0</v>
      </c>
      <c r="M1365" s="105">
        <f>ROUND(('[1]68_InOutFlowsCurPrdAndPriorHist'!$F$28-'[1]68_InOutFlowsCurPrdAndPriorHist'!$F$31)*$H1365,0)-VLOOKUP(D1365,'[1]Pension Expense Details'!$D$23:$S$1407,12,FALSE)</f>
        <v>0</v>
      </c>
      <c r="N1365" s="105">
        <f>ROUND(('[1]68_InOutFlowsCurPrdAndPriorHist'!$F$29-'[1]68_InOutFlowsCurPrdAndPriorHist'!$F$32)*$H1365,0)-VLOOKUP(D1365,'[1]Pension Expense Details'!$D$23:$S$1407,13,FALSE)</f>
        <v>0</v>
      </c>
      <c r="O1365" s="105">
        <f>ROUND(('[1]68_InOutFlowsCurPrdAndPriorHist'!$F$30-'[1]68_InOutFlowsCurPrdAndPriorHist'!$F$33)*$H1365,0)-VLOOKUP(D1365,'[1]Pension Expense Details'!$D$23:$S$1407,14,FALSE)</f>
        <v>0</v>
      </c>
      <c r="P1365" s="105">
        <f>ROUND((VLOOKUP(D1365,'[1]Schedule of Pension Amounts LW'!$B$15:$AC$1399,28,FALSE)-VLOOKUP(D1365,'[1]Schedule of Pension Amounts LW'!$B$15:$AC$1399,27,FALSE))*'[1]Schedule of Pension Amounts LW'!AD$4,0)+VLOOKUP(D1365,'[1]Schedule of Pension Amounts LW'!$B$15:$AH$1399,33,FALSE)-VLOOKUP(D1365,'[1]Pension Expense Details'!$D$23:$S$1407,15,FALSE)</f>
        <v>0</v>
      </c>
      <c r="Q1365" s="98">
        <f t="shared" si="86"/>
        <v>0</v>
      </c>
      <c r="R1365" s="98">
        <f>ROUND('[1]68_InOutFlowsCurPrdAndPrior'!$D$32*IF(ISNA(VLOOKUP(D1365,'[1]Proportionate Shares'!$D$23:$I$1359,6,FALSE)),0,VLOOKUP(D1365,'[1]Proportionate Shares'!$D$23:$I$1359,6,FALSE)),0)</f>
        <v>0</v>
      </c>
      <c r="S1365" s="98">
        <f>ROUND('[1]68_InOutFlowsCurPrdAndPrior'!$D$33*IF(ISNA(VLOOKUP(D1365,'[1]Proportionate Shares'!$D$23:$I$1359,6,FALSE)),0,VLOOKUP(D1365,'[1]Proportionate Shares'!$D$23:$I$1359,6,FALSE)),0)</f>
        <v>0</v>
      </c>
      <c r="T1365" s="98">
        <f>ROUND('[1]68_InOutFlowsCurPrdAndPrior'!$D$35*IF(ISNA(VLOOKUP(D1365,'[1]Proportionate Shares'!$D$23:$I$1359,6,FALSE)),0,VLOOKUP(D1365,'[1]Proportionate Shares'!$D$23:$I$1359,6,FALSE)),0)</f>
        <v>0</v>
      </c>
      <c r="U1365" s="98">
        <f>VLOOKUP(D1365,'[1]Schedule of Pension Amounts LW'!$B$15:$AS$1399,36,FALSE)</f>
        <v>238038</v>
      </c>
      <c r="V1365" s="99">
        <f t="shared" si="87"/>
        <v>238038</v>
      </c>
      <c r="W1365" s="98">
        <f>ROUND('[1]68_InOutFlowsCurPrdAndPrior'!$F$32*IF(ISNA(VLOOKUP(D1365,'[1]Proportionate Shares'!$D$23:$I$1359,6,FALSE)),0,VLOOKUP(D1365,'[1]Proportionate Shares'!$D$23:$I$1359,6,FALSE)),0)</f>
        <v>0</v>
      </c>
      <c r="X1365" s="98">
        <f>ROUND('[1]68_InOutFlowsCurPrdAndPrior'!$F$33*IF(ISNA(VLOOKUP(D1365,'[1]Proportionate Shares'!$D$23:$I$1359,6,FALSE)),0,VLOOKUP(D1365,'[1]Proportionate Shares'!$D$23:$I$1359,6,FALSE)),0)</f>
        <v>0</v>
      </c>
      <c r="Y1365" s="98">
        <f>ROUND('[1]68_InOutFlowsCurPrdAndPrior'!$F$35*IF(ISNA(VLOOKUP(D1365,'[1]Proportionate Shares'!$D$23:$I$1359,6,FALSE)),0,VLOOKUP(D1365,'[1]Proportionate Shares'!$D$23:$I$1359,6,FALSE)),0)</f>
        <v>0</v>
      </c>
      <c r="Z1365" s="98">
        <f>-VLOOKUP(D1365,'[1]Schedule of Pension Amounts LW'!$B$15:$AS$1399,37,FALSE)</f>
        <v>668235</v>
      </c>
      <c r="AA1365" s="99">
        <f t="shared" si="88"/>
        <v>668235</v>
      </c>
      <c r="AB1365" s="72">
        <f>VLOOKUP(D1365,'[1]Pension Expense Details'!$D$22:$S$1407,16,FALSE)</f>
        <v>0</v>
      </c>
      <c r="AC1365" s="72">
        <f t="shared" si="89"/>
        <v>-69755</v>
      </c>
      <c r="AD1365" s="72">
        <f>VLOOKUP(D1365,'[1]Schedule of Pension Amounts LW'!$B$15:$W$1399,22,FALSE)</f>
        <v>-69755</v>
      </c>
    </row>
    <row r="1366" spans="1:30" x14ac:dyDescent="0.3">
      <c r="A1366" s="104"/>
      <c r="B1366" s="107"/>
      <c r="C1366" s="33"/>
      <c r="D1366" s="33" t="str">
        <f>'[1]Schedule of Pension Amounts LW'!B1359</f>
        <v>2330</v>
      </c>
      <c r="E1366" s="33" t="str">
        <f>IF(ISNA(VLOOKUP(D1366,'[1]Proportionate Shares'!$D$23:$G$1400,2,FALSE)),"",VLOOKUP(D1366,'[1]Proportionate Shares'!$D$23:$G$1400,2,FALSE))</f>
        <v/>
      </c>
      <c r="F1366" s="33" t="str">
        <f>IF(ISNA(VLOOKUP(D1366,'[1]Proportionate Shares'!$D$23:$G$1400,3,FALSE)),"",VLOOKUP(D1366,'[1]Proportionate Shares'!$D$23:$G$1400,3,FALSE))</f>
        <v/>
      </c>
      <c r="G1366" s="34" t="str">
        <f>VLOOKUP(D1366,'[1]Employer information'!$A$3:$B$1390,2,FALSE)</f>
        <v>GLOBAL LEARNING VILLAGE</v>
      </c>
      <c r="H1366" s="36">
        <f>IF(ISNA(VLOOKUP(D1366,'[1]Proportionate Shares'!$D$23:$I$1377,6,FALSE)),0,VLOOKUP(D1366,'[1]Proportionate Shares'!$D$23:$I$1377,6,FALSE))</f>
        <v>0</v>
      </c>
      <c r="I1366" s="105">
        <f>VLOOKUP(D1366,'[1]Schedule of Pension Amounts LW'!$B$15:$E$1399,3,FALSE)</f>
        <v>0</v>
      </c>
      <c r="J1366" s="105">
        <f>-IF(ISNA(VLOOKUP(D1366,'[1]Combined Contribution Amounts'!$A$2:$K$1335,5,FALSE)),0,VLOOKUP(D1366,'[1]Combined Contribution Amounts'!$A$2:$K$1335,5,FALSE))</f>
        <v>0</v>
      </c>
      <c r="K1366" s="105">
        <f>-IF(ISNA(VLOOKUP(D1366,'[1]Combined Contribution Amounts'!$A$2:$K$1335,7,FALSE)),0,VLOOKUP(D1366,'[1]Combined Contribution Amounts'!$A$2:$K$1335,7,FALSE))+-IF(ISNA(VLOOKUP(D1366,'[1]Combined Contribution Amounts'!$A$2:$K$1335,8,FALSE)),0,VLOOKUP(D1366,'[1]Combined Contribution Amounts'!$A$2:$K$1335,8,FALSE))+-IF(ISNA(VLOOKUP(D1366,'[1]Combined Contribution Amounts'!$A$2:$K$1335,9,FALSE)),0,VLOOKUP(D1366,'[1]Combined Contribution Amounts'!$A$2:$K$1335,9,FALSE))</f>
        <v>0</v>
      </c>
      <c r="L1366" s="105">
        <f>VLOOKUP(D1366,'[1]Pension Expense Details'!$D$23:$S$1407,16,FALSE)</f>
        <v>0</v>
      </c>
      <c r="M1366" s="105">
        <f>ROUND(('[1]68_InOutFlowsCurPrdAndPriorHist'!$F$28-'[1]68_InOutFlowsCurPrdAndPriorHist'!$F$31)*$H1366,0)-VLOOKUP(D1366,'[1]Pension Expense Details'!$D$23:$S$1407,12,FALSE)</f>
        <v>0</v>
      </c>
      <c r="N1366" s="105">
        <f>ROUND(('[1]68_InOutFlowsCurPrdAndPriorHist'!$F$29-'[1]68_InOutFlowsCurPrdAndPriorHist'!$F$32)*$H1366,0)-VLOOKUP(D1366,'[1]Pension Expense Details'!$D$23:$S$1407,13,FALSE)</f>
        <v>0</v>
      </c>
      <c r="O1366" s="105">
        <f>ROUND(('[1]68_InOutFlowsCurPrdAndPriorHist'!$F$30-'[1]68_InOutFlowsCurPrdAndPriorHist'!$F$33)*$H1366,0)-VLOOKUP(D1366,'[1]Pension Expense Details'!$D$23:$S$1407,14,FALSE)</f>
        <v>0</v>
      </c>
      <c r="P1366" s="105">
        <f>ROUND((VLOOKUP(D1366,'[1]Schedule of Pension Amounts LW'!$B$15:$AC$1399,28,FALSE)-VLOOKUP(D1366,'[1]Schedule of Pension Amounts LW'!$B$15:$AC$1399,27,FALSE))*'[1]Schedule of Pension Amounts LW'!AD$4,0)+VLOOKUP(D1366,'[1]Schedule of Pension Amounts LW'!$B$15:$AH$1399,33,FALSE)-VLOOKUP(D1366,'[1]Pension Expense Details'!$D$23:$S$1407,15,FALSE)</f>
        <v>0</v>
      </c>
      <c r="Q1366" s="98">
        <f t="shared" ref="Q1366:Q1406" si="90">SUM(I1366:K1366,L1366:P1366)</f>
        <v>0</v>
      </c>
      <c r="R1366" s="98">
        <f>ROUND('[1]68_InOutFlowsCurPrdAndPrior'!$D$32*IF(ISNA(VLOOKUP(D1366,'[1]Proportionate Shares'!$D$23:$I$1359,6,FALSE)),0,VLOOKUP(D1366,'[1]Proportionate Shares'!$D$23:$I$1359,6,FALSE)),0)</f>
        <v>0</v>
      </c>
      <c r="S1366" s="98">
        <f>ROUND('[1]68_InOutFlowsCurPrdAndPrior'!$D$33*IF(ISNA(VLOOKUP(D1366,'[1]Proportionate Shares'!$D$23:$I$1359,6,FALSE)),0,VLOOKUP(D1366,'[1]Proportionate Shares'!$D$23:$I$1359,6,FALSE)),0)</f>
        <v>0</v>
      </c>
      <c r="T1366" s="98">
        <f>ROUND('[1]68_InOutFlowsCurPrdAndPrior'!$D$35*IF(ISNA(VLOOKUP(D1366,'[1]Proportionate Shares'!$D$23:$I$1359,6,FALSE)),0,VLOOKUP(D1366,'[1]Proportionate Shares'!$D$23:$I$1359,6,FALSE)),0)</f>
        <v>0</v>
      </c>
      <c r="U1366" s="98">
        <f>VLOOKUP(D1366,'[1]Schedule of Pension Amounts LW'!$B$15:$AS$1399,36,FALSE)</f>
        <v>46191</v>
      </c>
      <c r="V1366" s="99">
        <f t="shared" si="87"/>
        <v>46191</v>
      </c>
      <c r="W1366" s="98">
        <f>ROUND('[1]68_InOutFlowsCurPrdAndPrior'!$F$32*IF(ISNA(VLOOKUP(D1366,'[1]Proportionate Shares'!$D$23:$I$1359,6,FALSE)),0,VLOOKUP(D1366,'[1]Proportionate Shares'!$D$23:$I$1359,6,FALSE)),0)</f>
        <v>0</v>
      </c>
      <c r="X1366" s="98">
        <f>ROUND('[1]68_InOutFlowsCurPrdAndPrior'!$F$33*IF(ISNA(VLOOKUP(D1366,'[1]Proportionate Shares'!$D$23:$I$1359,6,FALSE)),0,VLOOKUP(D1366,'[1]Proportionate Shares'!$D$23:$I$1359,6,FALSE)),0)</f>
        <v>0</v>
      </c>
      <c r="Y1366" s="98">
        <f>ROUND('[1]68_InOutFlowsCurPrdAndPrior'!$F$35*IF(ISNA(VLOOKUP(D1366,'[1]Proportionate Shares'!$D$23:$I$1359,6,FALSE)),0,VLOOKUP(D1366,'[1]Proportionate Shares'!$D$23:$I$1359,6,FALSE)),0)</f>
        <v>0</v>
      </c>
      <c r="Z1366" s="98">
        <f>-VLOOKUP(D1366,'[1]Schedule of Pension Amounts LW'!$B$15:$AS$1399,37,FALSE)</f>
        <v>130942</v>
      </c>
      <c r="AA1366" s="99">
        <f t="shared" si="88"/>
        <v>130942</v>
      </c>
      <c r="AB1366" s="72">
        <f>VLOOKUP(D1366,'[1]Pension Expense Details'!$D$22:$S$1407,16,FALSE)</f>
        <v>0</v>
      </c>
      <c r="AC1366" s="72">
        <f t="shared" si="89"/>
        <v>-21544</v>
      </c>
      <c r="AD1366" s="72">
        <f>VLOOKUP(D1366,'[1]Schedule of Pension Amounts LW'!$B$15:$W$1399,22,FALSE)</f>
        <v>-21544</v>
      </c>
    </row>
    <row r="1367" spans="1:30" x14ac:dyDescent="0.3">
      <c r="A1367" s="104"/>
      <c r="B1367" s="107"/>
      <c r="C1367" s="33"/>
      <c r="D1367" s="33" t="str">
        <f>'[1]Schedule of Pension Amounts LW'!B1360</f>
        <v>2137</v>
      </c>
      <c r="E1367" s="33" t="str">
        <f>IF(ISNA(VLOOKUP(D1367,'[1]Proportionate Shares'!$D$23:$G$1400,2,FALSE)),"",VLOOKUP(D1367,'[1]Proportionate Shares'!$D$23:$G$1400,2,FALSE))</f>
        <v/>
      </c>
      <c r="F1367" s="33" t="str">
        <f>IF(ISNA(VLOOKUP(D1367,'[1]Proportionate Shares'!$D$23:$G$1400,3,FALSE)),"",VLOOKUP(D1367,'[1]Proportionate Shares'!$D$23:$G$1400,3,FALSE))</f>
        <v/>
      </c>
      <c r="G1367" s="34" t="str">
        <f>VLOOKUP(D1367,'[1]Employer information'!$A$3:$B$1390,2,FALSE)</f>
        <v>HOUSTON HEIGHTS LEARNING ACADEMY</v>
      </c>
      <c r="H1367" s="36">
        <f>IF(ISNA(VLOOKUP(D1367,'[1]Proportionate Shares'!$D$23:$I$1377,6,FALSE)),0,VLOOKUP(D1367,'[1]Proportionate Shares'!$D$23:$I$1377,6,FALSE))</f>
        <v>0</v>
      </c>
      <c r="I1367" s="105">
        <f>VLOOKUP(D1367,'[1]Schedule of Pension Amounts LW'!$B$15:$E$1399,3,FALSE)</f>
        <v>0</v>
      </c>
      <c r="J1367" s="105">
        <f>-IF(ISNA(VLOOKUP(D1367,'[1]Combined Contribution Amounts'!$A$2:$K$1335,5,FALSE)),0,VLOOKUP(D1367,'[1]Combined Contribution Amounts'!$A$2:$K$1335,5,FALSE))</f>
        <v>0</v>
      </c>
      <c r="K1367" s="105">
        <f>-IF(ISNA(VLOOKUP(D1367,'[1]Combined Contribution Amounts'!$A$2:$K$1335,7,FALSE)),0,VLOOKUP(D1367,'[1]Combined Contribution Amounts'!$A$2:$K$1335,7,FALSE))+-IF(ISNA(VLOOKUP(D1367,'[1]Combined Contribution Amounts'!$A$2:$K$1335,8,FALSE)),0,VLOOKUP(D1367,'[1]Combined Contribution Amounts'!$A$2:$K$1335,8,FALSE))+-IF(ISNA(VLOOKUP(D1367,'[1]Combined Contribution Amounts'!$A$2:$K$1335,9,FALSE)),0,VLOOKUP(D1367,'[1]Combined Contribution Amounts'!$A$2:$K$1335,9,FALSE))</f>
        <v>0</v>
      </c>
      <c r="L1367" s="105">
        <f>VLOOKUP(D1367,'[1]Pension Expense Details'!$D$23:$S$1407,16,FALSE)</f>
        <v>0</v>
      </c>
      <c r="M1367" s="105">
        <f>ROUND(('[1]68_InOutFlowsCurPrdAndPriorHist'!$F$28-'[1]68_InOutFlowsCurPrdAndPriorHist'!$F$31)*$H1367,0)-VLOOKUP(D1367,'[1]Pension Expense Details'!$D$23:$S$1407,12,FALSE)</f>
        <v>0</v>
      </c>
      <c r="N1367" s="105">
        <f>ROUND(('[1]68_InOutFlowsCurPrdAndPriorHist'!$F$29-'[1]68_InOutFlowsCurPrdAndPriorHist'!$F$32)*$H1367,0)-VLOOKUP(D1367,'[1]Pension Expense Details'!$D$23:$S$1407,13,FALSE)</f>
        <v>0</v>
      </c>
      <c r="O1367" s="105">
        <f>ROUND(('[1]68_InOutFlowsCurPrdAndPriorHist'!$F$30-'[1]68_InOutFlowsCurPrdAndPriorHist'!$F$33)*$H1367,0)-VLOOKUP(D1367,'[1]Pension Expense Details'!$D$23:$S$1407,14,FALSE)</f>
        <v>0</v>
      </c>
      <c r="P1367" s="105">
        <f>ROUND((VLOOKUP(D1367,'[1]Schedule of Pension Amounts LW'!$B$15:$AC$1399,28,FALSE)-VLOOKUP(D1367,'[1]Schedule of Pension Amounts LW'!$B$15:$AC$1399,27,FALSE))*'[1]Schedule of Pension Amounts LW'!AD$4,0)+VLOOKUP(D1367,'[1]Schedule of Pension Amounts LW'!$B$15:$AH$1399,33,FALSE)-VLOOKUP(D1367,'[1]Pension Expense Details'!$D$23:$S$1407,15,FALSE)</f>
        <v>0</v>
      </c>
      <c r="Q1367" s="98">
        <f t="shared" si="90"/>
        <v>0</v>
      </c>
      <c r="R1367" s="98">
        <f>ROUND('[1]68_InOutFlowsCurPrdAndPrior'!$D$32*IF(ISNA(VLOOKUP(D1367,'[1]Proportionate Shares'!$D$23:$I$1359,6,FALSE)),0,VLOOKUP(D1367,'[1]Proportionate Shares'!$D$23:$I$1359,6,FALSE)),0)</f>
        <v>0</v>
      </c>
      <c r="S1367" s="98">
        <f>ROUND('[1]68_InOutFlowsCurPrdAndPrior'!$D$33*IF(ISNA(VLOOKUP(D1367,'[1]Proportionate Shares'!$D$23:$I$1359,6,FALSE)),0,VLOOKUP(D1367,'[1]Proportionate Shares'!$D$23:$I$1359,6,FALSE)),0)</f>
        <v>0</v>
      </c>
      <c r="T1367" s="98">
        <f>ROUND('[1]68_InOutFlowsCurPrdAndPrior'!$D$35*IF(ISNA(VLOOKUP(D1367,'[1]Proportionate Shares'!$D$23:$I$1359,6,FALSE)),0,VLOOKUP(D1367,'[1]Proportionate Shares'!$D$23:$I$1359,6,FALSE)),0)</f>
        <v>0</v>
      </c>
      <c r="U1367" s="98">
        <f>VLOOKUP(D1367,'[1]Schedule of Pension Amounts LW'!$B$15:$AS$1399,36,FALSE)</f>
        <v>24451</v>
      </c>
      <c r="V1367" s="99">
        <f t="shared" ref="V1367:V1406" si="91">SUM(R1367:U1367)</f>
        <v>24451</v>
      </c>
      <c r="W1367" s="98">
        <f>ROUND('[1]68_InOutFlowsCurPrdAndPrior'!$F$32*IF(ISNA(VLOOKUP(D1367,'[1]Proportionate Shares'!$D$23:$I$1359,6,FALSE)),0,VLOOKUP(D1367,'[1]Proportionate Shares'!$D$23:$I$1359,6,FALSE)),0)</f>
        <v>0</v>
      </c>
      <c r="X1367" s="98">
        <f>ROUND('[1]68_InOutFlowsCurPrdAndPrior'!$F$33*IF(ISNA(VLOOKUP(D1367,'[1]Proportionate Shares'!$D$23:$I$1359,6,FALSE)),0,VLOOKUP(D1367,'[1]Proportionate Shares'!$D$23:$I$1359,6,FALSE)),0)</f>
        <v>0</v>
      </c>
      <c r="Y1367" s="98">
        <f>ROUND('[1]68_InOutFlowsCurPrdAndPrior'!$F$35*IF(ISNA(VLOOKUP(D1367,'[1]Proportionate Shares'!$D$23:$I$1359,6,FALSE)),0,VLOOKUP(D1367,'[1]Proportionate Shares'!$D$23:$I$1359,6,FALSE)),0)</f>
        <v>0</v>
      </c>
      <c r="Z1367" s="98">
        <f>-VLOOKUP(D1367,'[1]Schedule of Pension Amounts LW'!$B$15:$AS$1399,37,FALSE)</f>
        <v>88350</v>
      </c>
      <c r="AA1367" s="99">
        <f t="shared" ref="AA1367:AA1406" si="92">SUM(W1367:Z1367)</f>
        <v>88350</v>
      </c>
      <c r="AB1367" s="72">
        <f>VLOOKUP(D1367,'[1]Pension Expense Details'!$D$22:$S$1407,16,FALSE)</f>
        <v>0</v>
      </c>
      <c r="AC1367" s="72">
        <f t="shared" si="89"/>
        <v>-11498</v>
      </c>
      <c r="AD1367" s="72">
        <f>VLOOKUP(D1367,'[1]Schedule of Pension Amounts LW'!$B$15:$W$1399,22,FALSE)</f>
        <v>-11498</v>
      </c>
    </row>
    <row r="1368" spans="1:30" x14ac:dyDescent="0.3">
      <c r="A1368" s="104"/>
      <c r="B1368" s="107"/>
      <c r="C1368" s="33"/>
      <c r="D1368" s="33" t="str">
        <f>'[1]Schedule of Pension Amounts LW'!B1361</f>
        <v>2162</v>
      </c>
      <c r="E1368" s="33" t="str">
        <f>IF(ISNA(VLOOKUP(D1368,'[1]Proportionate Shares'!$D$23:$G$1400,2,FALSE)),"",VLOOKUP(D1368,'[1]Proportionate Shares'!$D$23:$G$1400,2,FALSE))</f>
        <v/>
      </c>
      <c r="F1368" s="33" t="str">
        <f>IF(ISNA(VLOOKUP(D1368,'[1]Proportionate Shares'!$D$23:$G$1400,3,FALSE)),"",VLOOKUP(D1368,'[1]Proportionate Shares'!$D$23:$G$1400,3,FALSE))</f>
        <v/>
      </c>
      <c r="G1368" s="34" t="str">
        <f>VLOOKUP(D1368,'[1]Employer information'!$A$3:$B$1390,2,FALSE)</f>
        <v>LA AMISTAD ACADEMY</v>
      </c>
      <c r="H1368" s="36">
        <f>IF(ISNA(VLOOKUP(D1368,'[1]Proportionate Shares'!$D$23:$I$1377,6,FALSE)),0,VLOOKUP(D1368,'[1]Proportionate Shares'!$D$23:$I$1377,6,FALSE))</f>
        <v>0</v>
      </c>
      <c r="I1368" s="105">
        <f>VLOOKUP(D1368,'[1]Schedule of Pension Amounts LW'!$B$15:$E$1399,3,FALSE)</f>
        <v>0</v>
      </c>
      <c r="J1368" s="105">
        <f>-IF(ISNA(VLOOKUP(D1368,'[1]Combined Contribution Amounts'!$A$2:$K$1335,5,FALSE)),0,VLOOKUP(D1368,'[1]Combined Contribution Amounts'!$A$2:$K$1335,5,FALSE))</f>
        <v>0</v>
      </c>
      <c r="K1368" s="105">
        <f>-IF(ISNA(VLOOKUP(D1368,'[1]Combined Contribution Amounts'!$A$2:$K$1335,7,FALSE)),0,VLOOKUP(D1368,'[1]Combined Contribution Amounts'!$A$2:$K$1335,7,FALSE))+-IF(ISNA(VLOOKUP(D1368,'[1]Combined Contribution Amounts'!$A$2:$K$1335,8,FALSE)),0,VLOOKUP(D1368,'[1]Combined Contribution Amounts'!$A$2:$K$1335,8,FALSE))+-IF(ISNA(VLOOKUP(D1368,'[1]Combined Contribution Amounts'!$A$2:$K$1335,9,FALSE)),0,VLOOKUP(D1368,'[1]Combined Contribution Amounts'!$A$2:$K$1335,9,FALSE))</f>
        <v>0</v>
      </c>
      <c r="L1368" s="105">
        <f>VLOOKUP(D1368,'[1]Pension Expense Details'!$D$23:$S$1407,16,FALSE)</f>
        <v>0</v>
      </c>
      <c r="M1368" s="105">
        <f>ROUND(('[1]68_InOutFlowsCurPrdAndPriorHist'!$F$28-'[1]68_InOutFlowsCurPrdAndPriorHist'!$F$31)*$H1368,0)-VLOOKUP(D1368,'[1]Pension Expense Details'!$D$23:$S$1407,12,FALSE)</f>
        <v>0</v>
      </c>
      <c r="N1368" s="105">
        <f>ROUND(('[1]68_InOutFlowsCurPrdAndPriorHist'!$F$29-'[1]68_InOutFlowsCurPrdAndPriorHist'!$F$32)*$H1368,0)-VLOOKUP(D1368,'[1]Pension Expense Details'!$D$23:$S$1407,13,FALSE)</f>
        <v>0</v>
      </c>
      <c r="O1368" s="105">
        <f>ROUND(('[1]68_InOutFlowsCurPrdAndPriorHist'!$F$30-'[1]68_InOutFlowsCurPrdAndPriorHist'!$F$33)*$H1368,0)-VLOOKUP(D1368,'[1]Pension Expense Details'!$D$23:$S$1407,14,FALSE)</f>
        <v>0</v>
      </c>
      <c r="P1368" s="105">
        <f>ROUND((VLOOKUP(D1368,'[1]Schedule of Pension Amounts LW'!$B$15:$AC$1399,28,FALSE)-VLOOKUP(D1368,'[1]Schedule of Pension Amounts LW'!$B$15:$AC$1399,27,FALSE))*'[1]Schedule of Pension Amounts LW'!AD$4,0)+VLOOKUP(D1368,'[1]Schedule of Pension Amounts LW'!$B$15:$AH$1399,33,FALSE)-VLOOKUP(D1368,'[1]Pension Expense Details'!$D$23:$S$1407,15,FALSE)</f>
        <v>0</v>
      </c>
      <c r="Q1368" s="98">
        <f t="shared" si="90"/>
        <v>0</v>
      </c>
      <c r="R1368" s="98">
        <f>ROUND('[1]68_InOutFlowsCurPrdAndPrior'!$D$32*IF(ISNA(VLOOKUP(D1368,'[1]Proportionate Shares'!$D$23:$I$1359,6,FALSE)),0,VLOOKUP(D1368,'[1]Proportionate Shares'!$D$23:$I$1359,6,FALSE)),0)</f>
        <v>0</v>
      </c>
      <c r="S1368" s="98">
        <f>ROUND('[1]68_InOutFlowsCurPrdAndPrior'!$D$33*IF(ISNA(VLOOKUP(D1368,'[1]Proportionate Shares'!$D$23:$I$1359,6,FALSE)),0,VLOOKUP(D1368,'[1]Proportionate Shares'!$D$23:$I$1359,6,FALSE)),0)</f>
        <v>0</v>
      </c>
      <c r="T1368" s="98">
        <f>ROUND('[1]68_InOutFlowsCurPrdAndPrior'!$D$35*IF(ISNA(VLOOKUP(D1368,'[1]Proportionate Shares'!$D$23:$I$1359,6,FALSE)),0,VLOOKUP(D1368,'[1]Proportionate Shares'!$D$23:$I$1359,6,FALSE)),0)</f>
        <v>0</v>
      </c>
      <c r="U1368" s="98">
        <f>VLOOKUP(D1368,'[1]Schedule of Pension Amounts LW'!$B$15:$AS$1399,36,FALSE)</f>
        <v>6083</v>
      </c>
      <c r="V1368" s="99">
        <f t="shared" si="91"/>
        <v>6083</v>
      </c>
      <c r="W1368" s="98">
        <f>ROUND('[1]68_InOutFlowsCurPrdAndPrior'!$F$32*IF(ISNA(VLOOKUP(D1368,'[1]Proportionate Shares'!$D$23:$I$1359,6,FALSE)),0,VLOOKUP(D1368,'[1]Proportionate Shares'!$D$23:$I$1359,6,FALSE)),0)</f>
        <v>0</v>
      </c>
      <c r="X1368" s="98">
        <f>ROUND('[1]68_InOutFlowsCurPrdAndPrior'!$F$33*IF(ISNA(VLOOKUP(D1368,'[1]Proportionate Shares'!$D$23:$I$1359,6,FALSE)),0,VLOOKUP(D1368,'[1]Proportionate Shares'!$D$23:$I$1359,6,FALSE)),0)</f>
        <v>0</v>
      </c>
      <c r="Y1368" s="98">
        <f>ROUND('[1]68_InOutFlowsCurPrdAndPrior'!$F$35*IF(ISNA(VLOOKUP(D1368,'[1]Proportionate Shares'!$D$23:$I$1359,6,FALSE)),0,VLOOKUP(D1368,'[1]Proportionate Shares'!$D$23:$I$1359,6,FALSE)),0)</f>
        <v>0</v>
      </c>
      <c r="Z1368" s="98">
        <f>-VLOOKUP(D1368,'[1]Schedule of Pension Amounts LW'!$B$15:$AS$1399,37,FALSE)</f>
        <v>180737</v>
      </c>
      <c r="AA1368" s="99">
        <f t="shared" si="92"/>
        <v>180737</v>
      </c>
      <c r="AB1368" s="72">
        <f>VLOOKUP(D1368,'[1]Pension Expense Details'!$D$22:$S$1407,16,FALSE)</f>
        <v>0</v>
      </c>
      <c r="AC1368" s="72">
        <f t="shared" ref="AC1368:AC1406" si="93">AD1368-AB1368</f>
        <v>-47177</v>
      </c>
      <c r="AD1368" s="72">
        <f>VLOOKUP(D1368,'[1]Schedule of Pension Amounts LW'!$B$15:$W$1399,22,FALSE)</f>
        <v>-47177</v>
      </c>
    </row>
    <row r="1369" spans="1:30" x14ac:dyDescent="0.3">
      <c r="A1369" s="104"/>
      <c r="B1369" s="107"/>
      <c r="C1369" s="33"/>
      <c r="D1369" s="33" t="str">
        <f>'[1]Schedule of Pension Amounts LW'!B1362</f>
        <v>2316</v>
      </c>
      <c r="E1369" s="33" t="str">
        <f>IF(ISNA(VLOOKUP(D1369,'[1]Proportionate Shares'!$D$23:$G$1400,2,FALSE)),"",VLOOKUP(D1369,'[1]Proportionate Shares'!$D$23:$G$1400,2,FALSE))</f>
        <v/>
      </c>
      <c r="F1369" s="33" t="str">
        <f>IF(ISNA(VLOOKUP(D1369,'[1]Proportionate Shares'!$D$23:$G$1400,3,FALSE)),"",VLOOKUP(D1369,'[1]Proportionate Shares'!$D$23:$G$1400,3,FALSE))</f>
        <v/>
      </c>
      <c r="G1369" s="34" t="str">
        <f>VLOOKUP(D1369,'[1]Employer information'!$A$3:$B$1390,2,FALSE)</f>
        <v>PREMIER LEARNING ACADEMY</v>
      </c>
      <c r="H1369" s="36">
        <f>IF(ISNA(VLOOKUP(D1369,'[1]Proportionate Shares'!$D$23:$I$1377,6,FALSE)),0,VLOOKUP(D1369,'[1]Proportionate Shares'!$D$23:$I$1377,6,FALSE))</f>
        <v>0</v>
      </c>
      <c r="I1369" s="105">
        <f>VLOOKUP(D1369,'[1]Schedule of Pension Amounts LW'!$B$15:$E$1399,3,FALSE)</f>
        <v>0</v>
      </c>
      <c r="J1369" s="105">
        <f>-IF(ISNA(VLOOKUP(D1369,'[1]Combined Contribution Amounts'!$A$2:$K$1335,5,FALSE)),0,VLOOKUP(D1369,'[1]Combined Contribution Amounts'!$A$2:$K$1335,5,FALSE))</f>
        <v>0</v>
      </c>
      <c r="K1369" s="105">
        <f>-IF(ISNA(VLOOKUP(D1369,'[1]Combined Contribution Amounts'!$A$2:$K$1335,7,FALSE)),0,VLOOKUP(D1369,'[1]Combined Contribution Amounts'!$A$2:$K$1335,7,FALSE))+-IF(ISNA(VLOOKUP(D1369,'[1]Combined Contribution Amounts'!$A$2:$K$1335,8,FALSE)),0,VLOOKUP(D1369,'[1]Combined Contribution Amounts'!$A$2:$K$1335,8,FALSE))+-IF(ISNA(VLOOKUP(D1369,'[1]Combined Contribution Amounts'!$A$2:$K$1335,9,FALSE)),0,VLOOKUP(D1369,'[1]Combined Contribution Amounts'!$A$2:$K$1335,9,FALSE))</f>
        <v>0</v>
      </c>
      <c r="L1369" s="105">
        <f>VLOOKUP(D1369,'[1]Pension Expense Details'!$D$23:$S$1407,16,FALSE)</f>
        <v>0</v>
      </c>
      <c r="M1369" s="105">
        <f>ROUND(('[1]68_InOutFlowsCurPrdAndPriorHist'!$F$28-'[1]68_InOutFlowsCurPrdAndPriorHist'!$F$31)*$H1369,0)-VLOOKUP(D1369,'[1]Pension Expense Details'!$D$23:$S$1407,12,FALSE)</f>
        <v>0</v>
      </c>
      <c r="N1369" s="105">
        <f>ROUND(('[1]68_InOutFlowsCurPrdAndPriorHist'!$F$29-'[1]68_InOutFlowsCurPrdAndPriorHist'!$F$32)*$H1369,0)-VLOOKUP(D1369,'[1]Pension Expense Details'!$D$23:$S$1407,13,FALSE)</f>
        <v>0</v>
      </c>
      <c r="O1369" s="105">
        <f>ROUND(('[1]68_InOutFlowsCurPrdAndPriorHist'!$F$30-'[1]68_InOutFlowsCurPrdAndPriorHist'!$F$33)*$H1369,0)-VLOOKUP(D1369,'[1]Pension Expense Details'!$D$23:$S$1407,14,FALSE)</f>
        <v>0</v>
      </c>
      <c r="P1369" s="105">
        <f>ROUND((VLOOKUP(D1369,'[1]Schedule of Pension Amounts LW'!$B$15:$AC$1399,28,FALSE)-VLOOKUP(D1369,'[1]Schedule of Pension Amounts LW'!$B$15:$AC$1399,27,FALSE))*'[1]Schedule of Pension Amounts LW'!AD$4,0)+VLOOKUP(D1369,'[1]Schedule of Pension Amounts LW'!$B$15:$AH$1399,33,FALSE)-VLOOKUP(D1369,'[1]Pension Expense Details'!$D$23:$S$1407,15,FALSE)</f>
        <v>0</v>
      </c>
      <c r="Q1369" s="98">
        <f t="shared" si="90"/>
        <v>0</v>
      </c>
      <c r="R1369" s="98">
        <f>ROUND('[1]68_InOutFlowsCurPrdAndPrior'!$D$32*IF(ISNA(VLOOKUP(D1369,'[1]Proportionate Shares'!$D$23:$I$1359,6,FALSE)),0,VLOOKUP(D1369,'[1]Proportionate Shares'!$D$23:$I$1359,6,FALSE)),0)</f>
        <v>0</v>
      </c>
      <c r="S1369" s="98">
        <f>ROUND('[1]68_InOutFlowsCurPrdAndPrior'!$D$33*IF(ISNA(VLOOKUP(D1369,'[1]Proportionate Shares'!$D$23:$I$1359,6,FALSE)),0,VLOOKUP(D1369,'[1]Proportionate Shares'!$D$23:$I$1359,6,FALSE)),0)</f>
        <v>0</v>
      </c>
      <c r="T1369" s="98">
        <f>ROUND('[1]68_InOutFlowsCurPrdAndPrior'!$D$35*IF(ISNA(VLOOKUP(D1369,'[1]Proportionate Shares'!$D$23:$I$1359,6,FALSE)),0,VLOOKUP(D1369,'[1]Proportionate Shares'!$D$23:$I$1359,6,FALSE)),0)</f>
        <v>0</v>
      </c>
      <c r="U1369" s="98">
        <f>VLOOKUP(D1369,'[1]Schedule of Pension Amounts LW'!$B$15:$AS$1399,36,FALSE)</f>
        <v>75144</v>
      </c>
      <c r="V1369" s="99">
        <f t="shared" si="91"/>
        <v>75144</v>
      </c>
      <c r="W1369" s="98">
        <f>ROUND('[1]68_InOutFlowsCurPrdAndPrior'!$F$32*IF(ISNA(VLOOKUP(D1369,'[1]Proportionate Shares'!$D$23:$I$1359,6,FALSE)),0,VLOOKUP(D1369,'[1]Proportionate Shares'!$D$23:$I$1359,6,FALSE)),0)</f>
        <v>0</v>
      </c>
      <c r="X1369" s="98">
        <f>ROUND('[1]68_InOutFlowsCurPrdAndPrior'!$F$33*IF(ISNA(VLOOKUP(D1369,'[1]Proportionate Shares'!$D$23:$I$1359,6,FALSE)),0,VLOOKUP(D1369,'[1]Proportionate Shares'!$D$23:$I$1359,6,FALSE)),0)</f>
        <v>0</v>
      </c>
      <c r="Y1369" s="98">
        <f>ROUND('[1]68_InOutFlowsCurPrdAndPrior'!$F$35*IF(ISNA(VLOOKUP(D1369,'[1]Proportionate Shares'!$D$23:$I$1359,6,FALSE)),0,VLOOKUP(D1369,'[1]Proportionate Shares'!$D$23:$I$1359,6,FALSE)),0)</f>
        <v>0</v>
      </c>
      <c r="Z1369" s="98">
        <f>-VLOOKUP(D1369,'[1]Schedule of Pension Amounts LW'!$B$15:$AS$1399,37,FALSE)</f>
        <v>412512</v>
      </c>
      <c r="AA1369" s="99">
        <f t="shared" si="92"/>
        <v>412512</v>
      </c>
      <c r="AB1369" s="72">
        <f>VLOOKUP(D1369,'[1]Pension Expense Details'!$D$22:$S$1407,16,FALSE)</f>
        <v>0</v>
      </c>
      <c r="AC1369" s="72">
        <f t="shared" si="93"/>
        <v>-70917</v>
      </c>
      <c r="AD1369" s="72">
        <f>VLOOKUP(D1369,'[1]Schedule of Pension Amounts LW'!$B$15:$W$1399,22,FALSE)</f>
        <v>-70917</v>
      </c>
    </row>
    <row r="1370" spans="1:30" x14ac:dyDescent="0.3">
      <c r="A1370" s="104"/>
      <c r="B1370" s="107"/>
      <c r="C1370" s="33"/>
      <c r="D1370" s="33" t="str">
        <f>'[1]Schedule of Pension Amounts LW'!B1363</f>
        <v>2189</v>
      </c>
      <c r="E1370" s="33" t="str">
        <f>IF(ISNA(VLOOKUP(D1370,'[1]Proportionate Shares'!$D$23:$G$1400,2,FALSE)),"",VLOOKUP(D1370,'[1]Proportionate Shares'!$D$23:$G$1400,2,FALSE))</f>
        <v/>
      </c>
      <c r="F1370" s="33" t="str">
        <f>IF(ISNA(VLOOKUP(D1370,'[1]Proportionate Shares'!$D$23:$G$1400,3,FALSE)),"",VLOOKUP(D1370,'[1]Proportionate Shares'!$D$23:$G$1400,3,FALSE))</f>
        <v/>
      </c>
      <c r="G1370" s="34" t="str">
        <f>VLOOKUP(D1370,'[1]Employer information'!$A$3:$B$1390,2,FALSE)</f>
        <v>SAN ANTONIO SCHOOL FOR INQUIRY AND CREATIVITY</v>
      </c>
      <c r="H1370" s="36">
        <f>IF(ISNA(VLOOKUP(D1370,'[1]Proportionate Shares'!$D$23:$I$1377,6,FALSE)),0,VLOOKUP(D1370,'[1]Proportionate Shares'!$D$23:$I$1377,6,FALSE))</f>
        <v>0</v>
      </c>
      <c r="I1370" s="105">
        <f>VLOOKUP(D1370,'[1]Schedule of Pension Amounts LW'!$B$15:$E$1399,3,FALSE)</f>
        <v>0</v>
      </c>
      <c r="J1370" s="105">
        <f>-IF(ISNA(VLOOKUP(D1370,'[1]Combined Contribution Amounts'!$A$2:$K$1335,5,FALSE)),0,VLOOKUP(D1370,'[1]Combined Contribution Amounts'!$A$2:$K$1335,5,FALSE))</f>
        <v>0</v>
      </c>
      <c r="K1370" s="105">
        <f>-IF(ISNA(VLOOKUP(D1370,'[1]Combined Contribution Amounts'!$A$2:$K$1335,7,FALSE)),0,VLOOKUP(D1370,'[1]Combined Contribution Amounts'!$A$2:$K$1335,7,FALSE))+-IF(ISNA(VLOOKUP(D1370,'[1]Combined Contribution Amounts'!$A$2:$K$1335,8,FALSE)),0,VLOOKUP(D1370,'[1]Combined Contribution Amounts'!$A$2:$K$1335,8,FALSE))+-IF(ISNA(VLOOKUP(D1370,'[1]Combined Contribution Amounts'!$A$2:$K$1335,9,FALSE)),0,VLOOKUP(D1370,'[1]Combined Contribution Amounts'!$A$2:$K$1335,9,FALSE))</f>
        <v>0</v>
      </c>
      <c r="L1370" s="105">
        <f>VLOOKUP(D1370,'[1]Pension Expense Details'!$D$23:$S$1407,16,FALSE)</f>
        <v>0</v>
      </c>
      <c r="M1370" s="105">
        <f>ROUND(('[1]68_InOutFlowsCurPrdAndPriorHist'!$F$28-'[1]68_InOutFlowsCurPrdAndPriorHist'!$F$31)*$H1370,0)-VLOOKUP(D1370,'[1]Pension Expense Details'!$D$23:$S$1407,12,FALSE)</f>
        <v>0</v>
      </c>
      <c r="N1370" s="105">
        <f>ROUND(('[1]68_InOutFlowsCurPrdAndPriorHist'!$F$29-'[1]68_InOutFlowsCurPrdAndPriorHist'!$F$32)*$H1370,0)-VLOOKUP(D1370,'[1]Pension Expense Details'!$D$23:$S$1407,13,FALSE)</f>
        <v>0</v>
      </c>
      <c r="O1370" s="105">
        <f>ROUND(('[1]68_InOutFlowsCurPrdAndPriorHist'!$F$30-'[1]68_InOutFlowsCurPrdAndPriorHist'!$F$33)*$H1370,0)-VLOOKUP(D1370,'[1]Pension Expense Details'!$D$23:$S$1407,14,FALSE)</f>
        <v>0</v>
      </c>
      <c r="P1370" s="105">
        <f>ROUND((VLOOKUP(D1370,'[1]Schedule of Pension Amounts LW'!$B$15:$AC$1399,28,FALSE)-VLOOKUP(D1370,'[1]Schedule of Pension Amounts LW'!$B$15:$AC$1399,27,FALSE))*'[1]Schedule of Pension Amounts LW'!AD$4,0)+VLOOKUP(D1370,'[1]Schedule of Pension Amounts LW'!$B$15:$AH$1399,33,FALSE)-VLOOKUP(D1370,'[1]Pension Expense Details'!$D$23:$S$1407,15,FALSE)</f>
        <v>0</v>
      </c>
      <c r="Q1370" s="98">
        <f t="shared" si="90"/>
        <v>0</v>
      </c>
      <c r="R1370" s="98">
        <f>ROUND('[1]68_InOutFlowsCurPrdAndPrior'!$D$32*IF(ISNA(VLOOKUP(D1370,'[1]Proportionate Shares'!$D$23:$I$1359,6,FALSE)),0,VLOOKUP(D1370,'[1]Proportionate Shares'!$D$23:$I$1359,6,FALSE)),0)</f>
        <v>0</v>
      </c>
      <c r="S1370" s="98">
        <f>ROUND('[1]68_InOutFlowsCurPrdAndPrior'!$D$33*IF(ISNA(VLOOKUP(D1370,'[1]Proportionate Shares'!$D$23:$I$1359,6,FALSE)),0,VLOOKUP(D1370,'[1]Proportionate Shares'!$D$23:$I$1359,6,FALSE)),0)</f>
        <v>0</v>
      </c>
      <c r="T1370" s="98">
        <f>ROUND('[1]68_InOutFlowsCurPrdAndPrior'!$D$35*IF(ISNA(VLOOKUP(D1370,'[1]Proportionate Shares'!$D$23:$I$1359,6,FALSE)),0,VLOOKUP(D1370,'[1]Proportionate Shares'!$D$23:$I$1359,6,FALSE)),0)</f>
        <v>0</v>
      </c>
      <c r="U1370" s="98">
        <f>VLOOKUP(D1370,'[1]Schedule of Pension Amounts LW'!$B$15:$AS$1399,36,FALSE)</f>
        <v>56752</v>
      </c>
      <c r="V1370" s="99">
        <f t="shared" si="91"/>
        <v>56752</v>
      </c>
      <c r="W1370" s="98">
        <f>ROUND('[1]68_InOutFlowsCurPrdAndPrior'!$F$32*IF(ISNA(VLOOKUP(D1370,'[1]Proportionate Shares'!$D$23:$I$1359,6,FALSE)),0,VLOOKUP(D1370,'[1]Proportionate Shares'!$D$23:$I$1359,6,FALSE)),0)</f>
        <v>0</v>
      </c>
      <c r="X1370" s="98">
        <f>ROUND('[1]68_InOutFlowsCurPrdAndPrior'!$F$33*IF(ISNA(VLOOKUP(D1370,'[1]Proportionate Shares'!$D$23:$I$1359,6,FALSE)),0,VLOOKUP(D1370,'[1]Proportionate Shares'!$D$23:$I$1359,6,FALSE)),0)</f>
        <v>0</v>
      </c>
      <c r="Y1370" s="98">
        <f>ROUND('[1]68_InOutFlowsCurPrdAndPrior'!$F$35*IF(ISNA(VLOOKUP(D1370,'[1]Proportionate Shares'!$D$23:$I$1359,6,FALSE)),0,VLOOKUP(D1370,'[1]Proportionate Shares'!$D$23:$I$1359,6,FALSE)),0)</f>
        <v>0</v>
      </c>
      <c r="Z1370" s="98">
        <f>-VLOOKUP(D1370,'[1]Schedule of Pension Amounts LW'!$B$15:$AS$1399,37,FALSE)</f>
        <v>215063</v>
      </c>
      <c r="AA1370" s="99">
        <f t="shared" si="92"/>
        <v>215063</v>
      </c>
      <c r="AB1370" s="72">
        <f>VLOOKUP(D1370,'[1]Pension Expense Details'!$D$22:$S$1407,16,FALSE)</f>
        <v>0</v>
      </c>
      <c r="AC1370" s="72">
        <f t="shared" si="93"/>
        <v>-29976</v>
      </c>
      <c r="AD1370" s="72">
        <f>VLOOKUP(D1370,'[1]Schedule of Pension Amounts LW'!$B$15:$W$1399,22,FALSE)</f>
        <v>-29976</v>
      </c>
    </row>
    <row r="1371" spans="1:30" x14ac:dyDescent="0.3">
      <c r="A1371" s="104"/>
      <c r="B1371" s="107"/>
      <c r="C1371" s="33"/>
      <c r="D1371" s="33" t="str">
        <f>'[1]Schedule of Pension Amounts LW'!B1364</f>
        <v>2165</v>
      </c>
      <c r="E1371" s="33" t="str">
        <f>IF(ISNA(VLOOKUP(D1371,'[1]Proportionate Shares'!$D$23:$G$1400,2,FALSE)),"",VLOOKUP(D1371,'[1]Proportionate Shares'!$D$23:$G$1400,2,FALSE))</f>
        <v/>
      </c>
      <c r="F1371" s="33" t="str">
        <f>IF(ISNA(VLOOKUP(D1371,'[1]Proportionate Shares'!$D$23:$G$1400,3,FALSE)),"",VLOOKUP(D1371,'[1]Proportionate Shares'!$D$23:$G$1400,3,FALSE))</f>
        <v/>
      </c>
      <c r="G1371" s="34" t="str">
        <f>VLOOKUP(D1371,'[1]Employer information'!$A$3:$B$1390,2,FALSE)</f>
        <v>SHEKINAH RADIANCE ACADEMY</v>
      </c>
      <c r="H1371" s="36">
        <f>IF(ISNA(VLOOKUP(D1371,'[1]Proportionate Shares'!$D$23:$I$1377,6,FALSE)),0,VLOOKUP(D1371,'[1]Proportionate Shares'!$D$23:$I$1377,6,FALSE))</f>
        <v>0</v>
      </c>
      <c r="I1371" s="105">
        <f>VLOOKUP(D1371,'[1]Schedule of Pension Amounts LW'!$B$15:$E$1399,3,FALSE)</f>
        <v>0</v>
      </c>
      <c r="J1371" s="105">
        <f>-IF(ISNA(VLOOKUP(D1371,'[1]Combined Contribution Amounts'!$A$2:$K$1335,5,FALSE)),0,VLOOKUP(D1371,'[1]Combined Contribution Amounts'!$A$2:$K$1335,5,FALSE))</f>
        <v>0</v>
      </c>
      <c r="K1371" s="105">
        <f>-IF(ISNA(VLOOKUP(D1371,'[1]Combined Contribution Amounts'!$A$2:$K$1335,7,FALSE)),0,VLOOKUP(D1371,'[1]Combined Contribution Amounts'!$A$2:$K$1335,7,FALSE))+-IF(ISNA(VLOOKUP(D1371,'[1]Combined Contribution Amounts'!$A$2:$K$1335,8,FALSE)),0,VLOOKUP(D1371,'[1]Combined Contribution Amounts'!$A$2:$K$1335,8,FALSE))+-IF(ISNA(VLOOKUP(D1371,'[1]Combined Contribution Amounts'!$A$2:$K$1335,9,FALSE)),0,VLOOKUP(D1371,'[1]Combined Contribution Amounts'!$A$2:$K$1335,9,FALSE))</f>
        <v>0</v>
      </c>
      <c r="L1371" s="105">
        <f>VLOOKUP(D1371,'[1]Pension Expense Details'!$D$23:$S$1407,16,FALSE)</f>
        <v>0</v>
      </c>
      <c r="M1371" s="105">
        <f>ROUND(('[1]68_InOutFlowsCurPrdAndPriorHist'!$F$28-'[1]68_InOutFlowsCurPrdAndPriorHist'!$F$31)*$H1371,0)-VLOOKUP(D1371,'[1]Pension Expense Details'!$D$23:$S$1407,12,FALSE)</f>
        <v>0</v>
      </c>
      <c r="N1371" s="105">
        <f>ROUND(('[1]68_InOutFlowsCurPrdAndPriorHist'!$F$29-'[1]68_InOutFlowsCurPrdAndPriorHist'!$F$32)*$H1371,0)-VLOOKUP(D1371,'[1]Pension Expense Details'!$D$23:$S$1407,13,FALSE)</f>
        <v>0</v>
      </c>
      <c r="O1371" s="105">
        <f>ROUND(('[1]68_InOutFlowsCurPrdAndPriorHist'!$F$30-'[1]68_InOutFlowsCurPrdAndPriorHist'!$F$33)*$H1371,0)-VLOOKUP(D1371,'[1]Pension Expense Details'!$D$23:$S$1407,14,FALSE)</f>
        <v>0</v>
      </c>
      <c r="P1371" s="105">
        <f>ROUND((VLOOKUP(D1371,'[1]Schedule of Pension Amounts LW'!$B$15:$AC$1399,28,FALSE)-VLOOKUP(D1371,'[1]Schedule of Pension Amounts LW'!$B$15:$AC$1399,27,FALSE))*'[1]Schedule of Pension Amounts LW'!AD$4,0)+VLOOKUP(D1371,'[1]Schedule of Pension Amounts LW'!$B$15:$AH$1399,33,FALSE)-VLOOKUP(D1371,'[1]Pension Expense Details'!$D$23:$S$1407,15,FALSE)</f>
        <v>0</v>
      </c>
      <c r="Q1371" s="98">
        <f t="shared" si="90"/>
        <v>0</v>
      </c>
      <c r="R1371" s="98">
        <f>ROUND('[1]68_InOutFlowsCurPrdAndPrior'!$D$32*IF(ISNA(VLOOKUP(D1371,'[1]Proportionate Shares'!$D$23:$I$1359,6,FALSE)),0,VLOOKUP(D1371,'[1]Proportionate Shares'!$D$23:$I$1359,6,FALSE)),0)</f>
        <v>0</v>
      </c>
      <c r="S1371" s="98">
        <f>ROUND('[1]68_InOutFlowsCurPrdAndPrior'!$D$33*IF(ISNA(VLOOKUP(D1371,'[1]Proportionate Shares'!$D$23:$I$1359,6,FALSE)),0,VLOOKUP(D1371,'[1]Proportionate Shares'!$D$23:$I$1359,6,FALSE)),0)</f>
        <v>0</v>
      </c>
      <c r="T1371" s="98">
        <f>ROUND('[1]68_InOutFlowsCurPrdAndPrior'!$D$35*IF(ISNA(VLOOKUP(D1371,'[1]Proportionate Shares'!$D$23:$I$1359,6,FALSE)),0,VLOOKUP(D1371,'[1]Proportionate Shares'!$D$23:$I$1359,6,FALSE)),0)</f>
        <v>0</v>
      </c>
      <c r="U1371" s="98">
        <f>VLOOKUP(D1371,'[1]Schedule of Pension Amounts LW'!$B$15:$AS$1399,36,FALSE)</f>
        <v>93639</v>
      </c>
      <c r="V1371" s="99">
        <f t="shared" si="91"/>
        <v>93639</v>
      </c>
      <c r="W1371" s="98">
        <f>ROUND('[1]68_InOutFlowsCurPrdAndPrior'!$F$32*IF(ISNA(VLOOKUP(D1371,'[1]Proportionate Shares'!$D$23:$I$1359,6,FALSE)),0,VLOOKUP(D1371,'[1]Proportionate Shares'!$D$23:$I$1359,6,FALSE)),0)</f>
        <v>0</v>
      </c>
      <c r="X1371" s="98">
        <f>ROUND('[1]68_InOutFlowsCurPrdAndPrior'!$F$33*IF(ISNA(VLOOKUP(D1371,'[1]Proportionate Shares'!$D$23:$I$1359,6,FALSE)),0,VLOOKUP(D1371,'[1]Proportionate Shares'!$D$23:$I$1359,6,FALSE)),0)</f>
        <v>0</v>
      </c>
      <c r="Y1371" s="98">
        <f>ROUND('[1]68_InOutFlowsCurPrdAndPrior'!$F$35*IF(ISNA(VLOOKUP(D1371,'[1]Proportionate Shares'!$D$23:$I$1359,6,FALSE)),0,VLOOKUP(D1371,'[1]Proportionate Shares'!$D$23:$I$1359,6,FALSE)),0)</f>
        <v>0</v>
      </c>
      <c r="Z1371" s="98">
        <f>-VLOOKUP(D1371,'[1]Schedule of Pension Amounts LW'!$B$15:$AS$1399,37,FALSE)</f>
        <v>438884</v>
      </c>
      <c r="AA1371" s="99">
        <f t="shared" si="92"/>
        <v>438884</v>
      </c>
      <c r="AB1371" s="72">
        <f>VLOOKUP(D1371,'[1]Pension Expense Details'!$D$22:$S$1407,16,FALSE)</f>
        <v>0</v>
      </c>
      <c r="AC1371" s="72">
        <f t="shared" si="93"/>
        <v>-78162</v>
      </c>
      <c r="AD1371" s="72">
        <f>VLOOKUP(D1371,'[1]Schedule of Pension Amounts LW'!$B$15:$W$1399,22,FALSE)</f>
        <v>-78162</v>
      </c>
    </row>
    <row r="1372" spans="1:30" x14ac:dyDescent="0.3">
      <c r="A1372" s="104"/>
      <c r="B1372" s="107"/>
      <c r="C1372" s="33"/>
      <c r="D1372" s="33" t="str">
        <f>'[1]Schedule of Pension Amounts LW'!B1365</f>
        <v>2098</v>
      </c>
      <c r="E1372" s="33" t="str">
        <f>IF(ISNA(VLOOKUP(D1372,'[1]Proportionate Shares'!$D$23:$G$1400,2,FALSE)),"",VLOOKUP(D1372,'[1]Proportionate Shares'!$D$23:$G$1400,2,FALSE))</f>
        <v/>
      </c>
      <c r="F1372" s="33" t="str">
        <f>IF(ISNA(VLOOKUP(D1372,'[1]Proportionate Shares'!$D$23:$G$1400,3,FALSE)),"",VLOOKUP(D1372,'[1]Proportionate Shares'!$D$23:$G$1400,3,FALSE))</f>
        <v/>
      </c>
      <c r="G1372" s="34" t="str">
        <f>VLOOKUP(D1372,'[1]Employer information'!$A$3:$B$1390,2,FALSE)</f>
        <v>THE CHILDREN FIRST ACADEMY - DALLAS</v>
      </c>
      <c r="H1372" s="36">
        <f>IF(ISNA(VLOOKUP(D1372,'[1]Proportionate Shares'!$D$23:$I$1377,6,FALSE)),0,VLOOKUP(D1372,'[1]Proportionate Shares'!$D$23:$I$1377,6,FALSE))</f>
        <v>0</v>
      </c>
      <c r="I1372" s="105">
        <f>VLOOKUP(D1372,'[1]Schedule of Pension Amounts LW'!$B$15:$E$1399,3,FALSE)</f>
        <v>0</v>
      </c>
      <c r="J1372" s="105">
        <f>-IF(ISNA(VLOOKUP(D1372,'[1]Combined Contribution Amounts'!$A$2:$K$1335,5,FALSE)),0,VLOOKUP(D1372,'[1]Combined Contribution Amounts'!$A$2:$K$1335,5,FALSE))</f>
        <v>0</v>
      </c>
      <c r="K1372" s="105">
        <f>-IF(ISNA(VLOOKUP(D1372,'[1]Combined Contribution Amounts'!$A$2:$K$1335,7,FALSE)),0,VLOOKUP(D1372,'[1]Combined Contribution Amounts'!$A$2:$K$1335,7,FALSE))+-IF(ISNA(VLOOKUP(D1372,'[1]Combined Contribution Amounts'!$A$2:$K$1335,8,FALSE)),0,VLOOKUP(D1372,'[1]Combined Contribution Amounts'!$A$2:$K$1335,8,FALSE))+-IF(ISNA(VLOOKUP(D1372,'[1]Combined Contribution Amounts'!$A$2:$K$1335,9,FALSE)),0,VLOOKUP(D1372,'[1]Combined Contribution Amounts'!$A$2:$K$1335,9,FALSE))</f>
        <v>0</v>
      </c>
      <c r="L1372" s="105">
        <f>VLOOKUP(D1372,'[1]Pension Expense Details'!$D$23:$S$1407,16,FALSE)</f>
        <v>0</v>
      </c>
      <c r="M1372" s="105">
        <f>ROUND(('[1]68_InOutFlowsCurPrdAndPriorHist'!$F$28-'[1]68_InOutFlowsCurPrdAndPriorHist'!$F$31)*$H1372,0)-VLOOKUP(D1372,'[1]Pension Expense Details'!$D$23:$S$1407,12,FALSE)</f>
        <v>0</v>
      </c>
      <c r="N1372" s="105">
        <f>ROUND(('[1]68_InOutFlowsCurPrdAndPriorHist'!$F$29-'[1]68_InOutFlowsCurPrdAndPriorHist'!$F$32)*$H1372,0)-VLOOKUP(D1372,'[1]Pension Expense Details'!$D$23:$S$1407,13,FALSE)</f>
        <v>0</v>
      </c>
      <c r="O1372" s="105">
        <f>ROUND(('[1]68_InOutFlowsCurPrdAndPriorHist'!$F$30-'[1]68_InOutFlowsCurPrdAndPriorHist'!$F$33)*$H1372,0)-VLOOKUP(D1372,'[1]Pension Expense Details'!$D$23:$S$1407,14,FALSE)</f>
        <v>0</v>
      </c>
      <c r="P1372" s="105">
        <f>ROUND((VLOOKUP(D1372,'[1]Schedule of Pension Amounts LW'!$B$15:$AC$1399,28,FALSE)-VLOOKUP(D1372,'[1]Schedule of Pension Amounts LW'!$B$15:$AC$1399,27,FALSE))*'[1]Schedule of Pension Amounts LW'!AD$4,0)+VLOOKUP(D1372,'[1]Schedule of Pension Amounts LW'!$B$15:$AH$1399,33,FALSE)-VLOOKUP(D1372,'[1]Pension Expense Details'!$D$23:$S$1407,15,FALSE)</f>
        <v>0</v>
      </c>
      <c r="Q1372" s="98">
        <f t="shared" si="90"/>
        <v>0</v>
      </c>
      <c r="R1372" s="98">
        <f>ROUND('[1]68_InOutFlowsCurPrdAndPrior'!$D$32*IF(ISNA(VLOOKUP(D1372,'[1]Proportionate Shares'!$D$23:$I$1359,6,FALSE)),0,VLOOKUP(D1372,'[1]Proportionate Shares'!$D$23:$I$1359,6,FALSE)),0)</f>
        <v>0</v>
      </c>
      <c r="S1372" s="98">
        <f>ROUND('[1]68_InOutFlowsCurPrdAndPrior'!$D$33*IF(ISNA(VLOOKUP(D1372,'[1]Proportionate Shares'!$D$23:$I$1359,6,FALSE)),0,VLOOKUP(D1372,'[1]Proportionate Shares'!$D$23:$I$1359,6,FALSE)),0)</f>
        <v>0</v>
      </c>
      <c r="T1372" s="98">
        <f>ROUND('[1]68_InOutFlowsCurPrdAndPrior'!$D$35*IF(ISNA(VLOOKUP(D1372,'[1]Proportionate Shares'!$D$23:$I$1359,6,FALSE)),0,VLOOKUP(D1372,'[1]Proportionate Shares'!$D$23:$I$1359,6,FALSE)),0)</f>
        <v>0</v>
      </c>
      <c r="U1372" s="98">
        <f>VLOOKUP(D1372,'[1]Schedule of Pension Amounts LW'!$B$15:$AS$1399,36,FALSE)</f>
        <v>235883</v>
      </c>
      <c r="V1372" s="99">
        <f t="shared" si="91"/>
        <v>235883</v>
      </c>
      <c r="W1372" s="98">
        <f>ROUND('[1]68_InOutFlowsCurPrdAndPrior'!$F$32*IF(ISNA(VLOOKUP(D1372,'[1]Proportionate Shares'!$D$23:$I$1359,6,FALSE)),0,VLOOKUP(D1372,'[1]Proportionate Shares'!$D$23:$I$1359,6,FALSE)),0)</f>
        <v>0</v>
      </c>
      <c r="X1372" s="98">
        <f>ROUND('[1]68_InOutFlowsCurPrdAndPrior'!$F$33*IF(ISNA(VLOOKUP(D1372,'[1]Proportionate Shares'!$D$23:$I$1359,6,FALSE)),0,VLOOKUP(D1372,'[1]Proportionate Shares'!$D$23:$I$1359,6,FALSE)),0)</f>
        <v>0</v>
      </c>
      <c r="Y1372" s="98">
        <f>ROUND('[1]68_InOutFlowsCurPrdAndPrior'!$F$35*IF(ISNA(VLOOKUP(D1372,'[1]Proportionate Shares'!$D$23:$I$1359,6,FALSE)),0,VLOOKUP(D1372,'[1]Proportionate Shares'!$D$23:$I$1359,6,FALSE)),0)</f>
        <v>0</v>
      </c>
      <c r="Z1372" s="98">
        <f>-VLOOKUP(D1372,'[1]Schedule of Pension Amounts LW'!$B$15:$AS$1399,37,FALSE)</f>
        <v>595408</v>
      </c>
      <c r="AA1372" s="99">
        <f t="shared" si="92"/>
        <v>595408</v>
      </c>
      <c r="AB1372" s="72">
        <f>VLOOKUP(D1372,'[1]Pension Expense Details'!$D$22:$S$1407,16,FALSE)</f>
        <v>0</v>
      </c>
      <c r="AC1372" s="72">
        <f t="shared" si="93"/>
        <v>-41330</v>
      </c>
      <c r="AD1372" s="72">
        <f>VLOOKUP(D1372,'[1]Schedule of Pension Amounts LW'!$B$15:$W$1399,22,FALSE)</f>
        <v>-41330</v>
      </c>
    </row>
    <row r="1373" spans="1:30" x14ac:dyDescent="0.3">
      <c r="A1373" s="104"/>
      <c r="B1373" s="107"/>
      <c r="C1373" s="33"/>
      <c r="D1373" s="33" t="str">
        <f>'[1]Schedule of Pension Amounts LW'!B1366</f>
        <v>2309</v>
      </c>
      <c r="E1373" s="33" t="str">
        <f>IF(ISNA(VLOOKUP(D1373,'[1]Proportionate Shares'!$D$23:$G$1400,2,FALSE)),"",VLOOKUP(D1373,'[1]Proportionate Shares'!$D$23:$G$1400,2,FALSE))</f>
        <v/>
      </c>
      <c r="F1373" s="33" t="str">
        <f>IF(ISNA(VLOOKUP(D1373,'[1]Proportionate Shares'!$D$23:$G$1400,3,FALSE)),"",VLOOKUP(D1373,'[1]Proportionate Shares'!$D$23:$G$1400,3,FALSE))</f>
        <v/>
      </c>
      <c r="G1373" s="34" t="str">
        <f>VLOOKUP(D1373,'[1]Employer information'!$A$3:$B$1390,2,FALSE)</f>
        <v>VICTORY PREPARATORY ACADEMY</v>
      </c>
      <c r="H1373" s="36">
        <f>IF(ISNA(VLOOKUP(D1373,'[1]Proportionate Shares'!$D$23:$I$1377,6,FALSE)),0,VLOOKUP(D1373,'[1]Proportionate Shares'!$D$23:$I$1377,6,FALSE))</f>
        <v>0</v>
      </c>
      <c r="I1373" s="105">
        <f>VLOOKUP(D1373,'[1]Schedule of Pension Amounts LW'!$B$15:$E$1399,3,FALSE)</f>
        <v>0</v>
      </c>
      <c r="J1373" s="105">
        <f>-IF(ISNA(VLOOKUP(D1373,'[1]Combined Contribution Amounts'!$A$2:$K$1335,5,FALSE)),0,VLOOKUP(D1373,'[1]Combined Contribution Amounts'!$A$2:$K$1335,5,FALSE))</f>
        <v>0</v>
      </c>
      <c r="K1373" s="105">
        <f>-IF(ISNA(VLOOKUP(D1373,'[1]Combined Contribution Amounts'!$A$2:$K$1335,7,FALSE)),0,VLOOKUP(D1373,'[1]Combined Contribution Amounts'!$A$2:$K$1335,7,FALSE))+-IF(ISNA(VLOOKUP(D1373,'[1]Combined Contribution Amounts'!$A$2:$K$1335,8,FALSE)),0,VLOOKUP(D1373,'[1]Combined Contribution Amounts'!$A$2:$K$1335,8,FALSE))+-IF(ISNA(VLOOKUP(D1373,'[1]Combined Contribution Amounts'!$A$2:$K$1335,9,FALSE)),0,VLOOKUP(D1373,'[1]Combined Contribution Amounts'!$A$2:$K$1335,9,FALSE))</f>
        <v>0</v>
      </c>
      <c r="L1373" s="105">
        <f>VLOOKUP(D1373,'[1]Pension Expense Details'!$D$23:$S$1407,16,FALSE)</f>
        <v>0</v>
      </c>
      <c r="M1373" s="105">
        <f>ROUND(('[1]68_InOutFlowsCurPrdAndPriorHist'!$F$28-'[1]68_InOutFlowsCurPrdAndPriorHist'!$F$31)*$H1373,0)-VLOOKUP(D1373,'[1]Pension Expense Details'!$D$23:$S$1407,12,FALSE)</f>
        <v>0</v>
      </c>
      <c r="N1373" s="105">
        <f>ROUND(('[1]68_InOutFlowsCurPrdAndPriorHist'!$F$29-'[1]68_InOutFlowsCurPrdAndPriorHist'!$F$32)*$H1373,0)-VLOOKUP(D1373,'[1]Pension Expense Details'!$D$23:$S$1407,13,FALSE)</f>
        <v>0</v>
      </c>
      <c r="O1373" s="105">
        <f>ROUND(('[1]68_InOutFlowsCurPrdAndPriorHist'!$F$30-'[1]68_InOutFlowsCurPrdAndPriorHist'!$F$33)*$H1373,0)-VLOOKUP(D1373,'[1]Pension Expense Details'!$D$23:$S$1407,14,FALSE)</f>
        <v>0</v>
      </c>
      <c r="P1373" s="105">
        <f>ROUND((VLOOKUP(D1373,'[1]Schedule of Pension Amounts LW'!$B$15:$AC$1399,28,FALSE)-VLOOKUP(D1373,'[1]Schedule of Pension Amounts LW'!$B$15:$AC$1399,27,FALSE))*'[1]Schedule of Pension Amounts LW'!AD$4,0)+VLOOKUP(D1373,'[1]Schedule of Pension Amounts LW'!$B$15:$AH$1399,33,FALSE)-VLOOKUP(D1373,'[1]Pension Expense Details'!$D$23:$S$1407,15,FALSE)</f>
        <v>0</v>
      </c>
      <c r="Q1373" s="98">
        <f t="shared" si="90"/>
        <v>0</v>
      </c>
      <c r="R1373" s="98">
        <f>ROUND('[1]68_InOutFlowsCurPrdAndPrior'!$D$32*IF(ISNA(VLOOKUP(D1373,'[1]Proportionate Shares'!$D$23:$I$1359,6,FALSE)),0,VLOOKUP(D1373,'[1]Proportionate Shares'!$D$23:$I$1359,6,FALSE)),0)</f>
        <v>0</v>
      </c>
      <c r="S1373" s="98">
        <f>ROUND('[1]68_InOutFlowsCurPrdAndPrior'!$D$33*IF(ISNA(VLOOKUP(D1373,'[1]Proportionate Shares'!$D$23:$I$1359,6,FALSE)),0,VLOOKUP(D1373,'[1]Proportionate Shares'!$D$23:$I$1359,6,FALSE)),0)</f>
        <v>0</v>
      </c>
      <c r="T1373" s="98">
        <f>ROUND('[1]68_InOutFlowsCurPrdAndPrior'!$D$35*IF(ISNA(VLOOKUP(D1373,'[1]Proportionate Shares'!$D$23:$I$1359,6,FALSE)),0,VLOOKUP(D1373,'[1]Proportionate Shares'!$D$23:$I$1359,6,FALSE)),0)</f>
        <v>0</v>
      </c>
      <c r="U1373" s="98">
        <f>VLOOKUP(D1373,'[1]Schedule of Pension Amounts LW'!$B$15:$AS$1399,36,FALSE)</f>
        <v>214729</v>
      </c>
      <c r="V1373" s="99">
        <f t="shared" si="91"/>
        <v>214729</v>
      </c>
      <c r="W1373" s="98">
        <f>ROUND('[1]68_InOutFlowsCurPrdAndPrior'!$F$32*IF(ISNA(VLOOKUP(D1373,'[1]Proportionate Shares'!$D$23:$I$1359,6,FALSE)),0,VLOOKUP(D1373,'[1]Proportionate Shares'!$D$23:$I$1359,6,FALSE)),0)</f>
        <v>0</v>
      </c>
      <c r="X1373" s="98">
        <f>ROUND('[1]68_InOutFlowsCurPrdAndPrior'!$F$33*IF(ISNA(VLOOKUP(D1373,'[1]Proportionate Shares'!$D$23:$I$1359,6,FALSE)),0,VLOOKUP(D1373,'[1]Proportionate Shares'!$D$23:$I$1359,6,FALSE)),0)</f>
        <v>0</v>
      </c>
      <c r="Y1373" s="98">
        <f>ROUND('[1]68_InOutFlowsCurPrdAndPrior'!$F$35*IF(ISNA(VLOOKUP(D1373,'[1]Proportionate Shares'!$D$23:$I$1359,6,FALSE)),0,VLOOKUP(D1373,'[1]Proportionate Shares'!$D$23:$I$1359,6,FALSE)),0)</f>
        <v>0</v>
      </c>
      <c r="Z1373" s="98">
        <f>-VLOOKUP(D1373,'[1]Schedule of Pension Amounts LW'!$B$15:$AS$1399,37,FALSE)</f>
        <v>524840</v>
      </c>
      <c r="AA1373" s="99">
        <f t="shared" si="92"/>
        <v>524840</v>
      </c>
      <c r="AB1373" s="72">
        <f>VLOOKUP(D1373,'[1]Pension Expense Details'!$D$22:$S$1407,16,FALSE)</f>
        <v>0</v>
      </c>
      <c r="AC1373" s="72">
        <f t="shared" si="93"/>
        <v>-44449</v>
      </c>
      <c r="AD1373" s="72">
        <f>VLOOKUP(D1373,'[1]Schedule of Pension Amounts LW'!$B$15:$W$1399,22,FALSE)</f>
        <v>-44449</v>
      </c>
    </row>
    <row r="1374" spans="1:30" x14ac:dyDescent="0.3">
      <c r="A1374" s="104"/>
      <c r="B1374" s="107"/>
      <c r="C1374" s="33"/>
      <c r="D1374" s="33" t="str">
        <f>'[1]Schedule of Pension Amounts LW'!B1367</f>
        <v>2056</v>
      </c>
      <c r="E1374" s="33" t="str">
        <f>IF(ISNA(VLOOKUP(D1374,'[1]Proportionate Shares'!$D$23:$G$1400,2,FALSE)),"",VLOOKUP(D1374,'[1]Proportionate Shares'!$D$23:$G$1400,2,FALSE))</f>
        <v/>
      </c>
      <c r="F1374" s="33" t="str">
        <f>IF(ISNA(VLOOKUP(D1374,'[1]Proportionate Shares'!$D$23:$G$1400,3,FALSE)),"",VLOOKUP(D1374,'[1]Proportionate Shares'!$D$23:$G$1400,3,FALSE))</f>
        <v/>
      </c>
      <c r="G1374" s="34" t="str">
        <f>VLOOKUP(D1374,'[1]Employer information'!$A$3:$B$1390,2,FALSE)</f>
        <v>BAY AREA CHARTER SCHOOL</v>
      </c>
      <c r="H1374" s="36">
        <f>IF(ISNA(VLOOKUP(D1374,'[1]Proportionate Shares'!$D$23:$I$1377,6,FALSE)),0,VLOOKUP(D1374,'[1]Proportionate Shares'!$D$23:$I$1377,6,FALSE))</f>
        <v>0</v>
      </c>
      <c r="I1374" s="105">
        <f>VLOOKUP(D1374,'[1]Schedule of Pension Amounts LW'!$B$15:$E$1399,3,FALSE)</f>
        <v>0</v>
      </c>
      <c r="J1374" s="105">
        <f>-IF(ISNA(VLOOKUP(D1374,'[1]Combined Contribution Amounts'!$A$2:$K$1335,5,FALSE)),0,VLOOKUP(D1374,'[1]Combined Contribution Amounts'!$A$2:$K$1335,5,FALSE))</f>
        <v>0</v>
      </c>
      <c r="K1374" s="105">
        <f>-IF(ISNA(VLOOKUP(D1374,'[1]Combined Contribution Amounts'!$A$2:$K$1335,7,FALSE)),0,VLOOKUP(D1374,'[1]Combined Contribution Amounts'!$A$2:$K$1335,7,FALSE))+-IF(ISNA(VLOOKUP(D1374,'[1]Combined Contribution Amounts'!$A$2:$K$1335,8,FALSE)),0,VLOOKUP(D1374,'[1]Combined Contribution Amounts'!$A$2:$K$1335,8,FALSE))+-IF(ISNA(VLOOKUP(D1374,'[1]Combined Contribution Amounts'!$A$2:$K$1335,9,FALSE)),0,VLOOKUP(D1374,'[1]Combined Contribution Amounts'!$A$2:$K$1335,9,FALSE))</f>
        <v>0</v>
      </c>
      <c r="L1374" s="105">
        <f>VLOOKUP(D1374,'[1]Pension Expense Details'!$D$23:$S$1407,16,FALSE)</f>
        <v>0</v>
      </c>
      <c r="M1374" s="105">
        <f>ROUND(('[1]68_InOutFlowsCurPrdAndPriorHist'!$F$28-'[1]68_InOutFlowsCurPrdAndPriorHist'!$F$31)*$H1374,0)-VLOOKUP(D1374,'[1]Pension Expense Details'!$D$23:$S$1407,12,FALSE)</f>
        <v>0</v>
      </c>
      <c r="N1374" s="105">
        <f>ROUND(('[1]68_InOutFlowsCurPrdAndPriorHist'!$F$29-'[1]68_InOutFlowsCurPrdAndPriorHist'!$F$32)*$H1374,0)-VLOOKUP(D1374,'[1]Pension Expense Details'!$D$23:$S$1407,13,FALSE)</f>
        <v>0</v>
      </c>
      <c r="O1374" s="105">
        <f>ROUND(('[1]68_InOutFlowsCurPrdAndPriorHist'!$F$30-'[1]68_InOutFlowsCurPrdAndPriorHist'!$F$33)*$H1374,0)-VLOOKUP(D1374,'[1]Pension Expense Details'!$D$23:$S$1407,14,FALSE)</f>
        <v>0</v>
      </c>
      <c r="P1374" s="105">
        <f>ROUND((VLOOKUP(D1374,'[1]Schedule of Pension Amounts LW'!$B$15:$AC$1399,28,FALSE)-VLOOKUP(D1374,'[1]Schedule of Pension Amounts LW'!$B$15:$AC$1399,27,FALSE))*'[1]Schedule of Pension Amounts LW'!AD$4,0)+VLOOKUP(D1374,'[1]Schedule of Pension Amounts LW'!$B$15:$AH$1399,33,FALSE)-VLOOKUP(D1374,'[1]Pension Expense Details'!$D$23:$S$1407,15,FALSE)</f>
        <v>0</v>
      </c>
      <c r="Q1374" s="98">
        <f t="shared" si="90"/>
        <v>0</v>
      </c>
      <c r="R1374" s="98">
        <f>ROUND('[1]68_InOutFlowsCurPrdAndPrior'!$D$32*IF(ISNA(VLOOKUP(D1374,'[1]Proportionate Shares'!$D$23:$I$1359,6,FALSE)),0,VLOOKUP(D1374,'[1]Proportionate Shares'!$D$23:$I$1359,6,FALSE)),0)</f>
        <v>0</v>
      </c>
      <c r="S1374" s="98">
        <f>ROUND('[1]68_InOutFlowsCurPrdAndPrior'!$D$33*IF(ISNA(VLOOKUP(D1374,'[1]Proportionate Shares'!$D$23:$I$1359,6,FALSE)),0,VLOOKUP(D1374,'[1]Proportionate Shares'!$D$23:$I$1359,6,FALSE)),0)</f>
        <v>0</v>
      </c>
      <c r="T1374" s="98">
        <f>ROUND('[1]68_InOutFlowsCurPrdAndPrior'!$D$35*IF(ISNA(VLOOKUP(D1374,'[1]Proportionate Shares'!$D$23:$I$1359,6,FALSE)),0,VLOOKUP(D1374,'[1]Proportionate Shares'!$D$23:$I$1359,6,FALSE)),0)</f>
        <v>0</v>
      </c>
      <c r="U1374" s="98">
        <f>VLOOKUP(D1374,'[1]Schedule of Pension Amounts LW'!$B$15:$AS$1399,36,FALSE)</f>
        <v>40208</v>
      </c>
      <c r="V1374" s="99">
        <f t="shared" si="91"/>
        <v>40208</v>
      </c>
      <c r="W1374" s="98">
        <f>ROUND('[1]68_InOutFlowsCurPrdAndPrior'!$F$32*IF(ISNA(VLOOKUP(D1374,'[1]Proportionate Shares'!$D$23:$I$1359,6,FALSE)),0,VLOOKUP(D1374,'[1]Proportionate Shares'!$D$23:$I$1359,6,FALSE)),0)</f>
        <v>0</v>
      </c>
      <c r="X1374" s="98">
        <f>ROUND('[1]68_InOutFlowsCurPrdAndPrior'!$F$33*IF(ISNA(VLOOKUP(D1374,'[1]Proportionate Shares'!$D$23:$I$1359,6,FALSE)),0,VLOOKUP(D1374,'[1]Proportionate Shares'!$D$23:$I$1359,6,FALSE)),0)</f>
        <v>0</v>
      </c>
      <c r="Y1374" s="98">
        <f>ROUND('[1]68_InOutFlowsCurPrdAndPrior'!$F$35*IF(ISNA(VLOOKUP(D1374,'[1]Proportionate Shares'!$D$23:$I$1359,6,FALSE)),0,VLOOKUP(D1374,'[1]Proportionate Shares'!$D$23:$I$1359,6,FALSE)),0)</f>
        <v>0</v>
      </c>
      <c r="Z1374" s="98">
        <f>-VLOOKUP(D1374,'[1]Schedule of Pension Amounts LW'!$B$15:$AS$1399,37,FALSE)</f>
        <v>179058</v>
      </c>
      <c r="AA1374" s="99">
        <f t="shared" si="92"/>
        <v>179058</v>
      </c>
      <c r="AB1374" s="72">
        <f>VLOOKUP(D1374,'[1]Pension Expense Details'!$D$22:$S$1407,16,FALSE)</f>
        <v>0</v>
      </c>
      <c r="AC1374" s="72">
        <f t="shared" si="93"/>
        <v>-43464</v>
      </c>
      <c r="AD1374" s="72">
        <f>VLOOKUP(D1374,'[1]Schedule of Pension Amounts LW'!$B$15:$W$1399,22,FALSE)</f>
        <v>-43464</v>
      </c>
    </row>
    <row r="1375" spans="1:30" x14ac:dyDescent="0.3">
      <c r="A1375" s="104"/>
      <c r="B1375" s="107"/>
      <c r="C1375" s="33"/>
      <c r="D1375" s="33" t="str">
        <f>'[1]Schedule of Pension Amounts LW'!B1368</f>
        <v>2221</v>
      </c>
      <c r="E1375" s="33" t="str">
        <f>IF(ISNA(VLOOKUP(D1375,'[1]Proportionate Shares'!$D$23:$G$1400,2,FALSE)),"",VLOOKUP(D1375,'[1]Proportionate Shares'!$D$23:$G$1400,2,FALSE))</f>
        <v/>
      </c>
      <c r="F1375" s="33" t="str">
        <f>IF(ISNA(VLOOKUP(D1375,'[1]Proportionate Shares'!$D$23:$G$1400,3,FALSE)),"",VLOOKUP(D1375,'[1]Proportionate Shares'!$D$23:$G$1400,3,FALSE))</f>
        <v/>
      </c>
      <c r="G1375" s="34" t="str">
        <f>VLOOKUP(D1375,'[1]Employer information'!$A$3:$B$1390,2,FALSE)</f>
        <v>BRIGHT IDEAS CHARTER SCHOOL</v>
      </c>
      <c r="H1375" s="36">
        <f>IF(ISNA(VLOOKUP(D1375,'[1]Proportionate Shares'!$D$23:$I$1377,6,FALSE)),0,VLOOKUP(D1375,'[1]Proportionate Shares'!$D$23:$I$1377,6,FALSE))</f>
        <v>0</v>
      </c>
      <c r="I1375" s="105">
        <f>VLOOKUP(D1375,'[1]Schedule of Pension Amounts LW'!$B$15:$E$1399,3,FALSE)</f>
        <v>0</v>
      </c>
      <c r="J1375" s="105">
        <f>-IF(ISNA(VLOOKUP(D1375,'[1]Combined Contribution Amounts'!$A$2:$K$1335,5,FALSE)),0,VLOOKUP(D1375,'[1]Combined Contribution Amounts'!$A$2:$K$1335,5,FALSE))</f>
        <v>0</v>
      </c>
      <c r="K1375" s="105">
        <f>-IF(ISNA(VLOOKUP(D1375,'[1]Combined Contribution Amounts'!$A$2:$K$1335,7,FALSE)),0,VLOOKUP(D1375,'[1]Combined Contribution Amounts'!$A$2:$K$1335,7,FALSE))+-IF(ISNA(VLOOKUP(D1375,'[1]Combined Contribution Amounts'!$A$2:$K$1335,8,FALSE)),0,VLOOKUP(D1375,'[1]Combined Contribution Amounts'!$A$2:$K$1335,8,FALSE))+-IF(ISNA(VLOOKUP(D1375,'[1]Combined Contribution Amounts'!$A$2:$K$1335,9,FALSE)),0,VLOOKUP(D1375,'[1]Combined Contribution Amounts'!$A$2:$K$1335,9,FALSE))</f>
        <v>0</v>
      </c>
      <c r="L1375" s="105">
        <f>VLOOKUP(D1375,'[1]Pension Expense Details'!$D$23:$S$1407,16,FALSE)</f>
        <v>0</v>
      </c>
      <c r="M1375" s="105">
        <f>ROUND(('[1]68_InOutFlowsCurPrdAndPriorHist'!$F$28-'[1]68_InOutFlowsCurPrdAndPriorHist'!$F$31)*$H1375,0)-VLOOKUP(D1375,'[1]Pension Expense Details'!$D$23:$S$1407,12,FALSE)</f>
        <v>0</v>
      </c>
      <c r="N1375" s="105">
        <f>ROUND(('[1]68_InOutFlowsCurPrdAndPriorHist'!$F$29-'[1]68_InOutFlowsCurPrdAndPriorHist'!$F$32)*$H1375,0)-VLOOKUP(D1375,'[1]Pension Expense Details'!$D$23:$S$1407,13,FALSE)</f>
        <v>0</v>
      </c>
      <c r="O1375" s="105">
        <f>ROUND(('[1]68_InOutFlowsCurPrdAndPriorHist'!$F$30-'[1]68_InOutFlowsCurPrdAndPriorHist'!$F$33)*$H1375,0)-VLOOKUP(D1375,'[1]Pension Expense Details'!$D$23:$S$1407,14,FALSE)</f>
        <v>0</v>
      </c>
      <c r="P1375" s="105">
        <f>ROUND((VLOOKUP(D1375,'[1]Schedule of Pension Amounts LW'!$B$15:$AC$1399,28,FALSE)-VLOOKUP(D1375,'[1]Schedule of Pension Amounts LW'!$B$15:$AC$1399,27,FALSE))*'[1]Schedule of Pension Amounts LW'!AD$4,0)+VLOOKUP(D1375,'[1]Schedule of Pension Amounts LW'!$B$15:$AH$1399,33,FALSE)-VLOOKUP(D1375,'[1]Pension Expense Details'!$D$23:$S$1407,15,FALSE)</f>
        <v>0</v>
      </c>
      <c r="Q1375" s="98">
        <f t="shared" si="90"/>
        <v>0</v>
      </c>
      <c r="R1375" s="98">
        <f>ROUND('[1]68_InOutFlowsCurPrdAndPrior'!$D$32*IF(ISNA(VLOOKUP(D1375,'[1]Proportionate Shares'!$D$23:$I$1359,6,FALSE)),0,VLOOKUP(D1375,'[1]Proportionate Shares'!$D$23:$I$1359,6,FALSE)),0)</f>
        <v>0</v>
      </c>
      <c r="S1375" s="98">
        <f>ROUND('[1]68_InOutFlowsCurPrdAndPrior'!$D$33*IF(ISNA(VLOOKUP(D1375,'[1]Proportionate Shares'!$D$23:$I$1359,6,FALSE)),0,VLOOKUP(D1375,'[1]Proportionate Shares'!$D$23:$I$1359,6,FALSE)),0)</f>
        <v>0</v>
      </c>
      <c r="T1375" s="98">
        <f>ROUND('[1]68_InOutFlowsCurPrdAndPrior'!$D$35*IF(ISNA(VLOOKUP(D1375,'[1]Proportionate Shares'!$D$23:$I$1359,6,FALSE)),0,VLOOKUP(D1375,'[1]Proportionate Shares'!$D$23:$I$1359,6,FALSE)),0)</f>
        <v>0</v>
      </c>
      <c r="U1375" s="98">
        <f>VLOOKUP(D1375,'[1]Schedule of Pension Amounts LW'!$B$15:$AS$1399,36,FALSE)</f>
        <v>17266</v>
      </c>
      <c r="V1375" s="99">
        <f t="shared" si="91"/>
        <v>17266</v>
      </c>
      <c r="W1375" s="98">
        <f>ROUND('[1]68_InOutFlowsCurPrdAndPrior'!$F$32*IF(ISNA(VLOOKUP(D1375,'[1]Proportionate Shares'!$D$23:$I$1359,6,FALSE)),0,VLOOKUP(D1375,'[1]Proportionate Shares'!$D$23:$I$1359,6,FALSE)),0)</f>
        <v>0</v>
      </c>
      <c r="X1375" s="98">
        <f>ROUND('[1]68_InOutFlowsCurPrdAndPrior'!$F$33*IF(ISNA(VLOOKUP(D1375,'[1]Proportionate Shares'!$D$23:$I$1359,6,FALSE)),0,VLOOKUP(D1375,'[1]Proportionate Shares'!$D$23:$I$1359,6,FALSE)),0)</f>
        <v>0</v>
      </c>
      <c r="Y1375" s="98">
        <f>ROUND('[1]68_InOutFlowsCurPrdAndPrior'!$F$35*IF(ISNA(VLOOKUP(D1375,'[1]Proportionate Shares'!$D$23:$I$1359,6,FALSE)),0,VLOOKUP(D1375,'[1]Proportionate Shares'!$D$23:$I$1359,6,FALSE)),0)</f>
        <v>0</v>
      </c>
      <c r="Z1375" s="98">
        <f>-VLOOKUP(D1375,'[1]Schedule of Pension Amounts LW'!$B$15:$AS$1399,37,FALSE)</f>
        <v>53648</v>
      </c>
      <c r="AA1375" s="99">
        <f t="shared" si="92"/>
        <v>53648</v>
      </c>
      <c r="AB1375" s="72">
        <f>VLOOKUP(D1375,'[1]Pension Expense Details'!$D$22:$S$1407,16,FALSE)</f>
        <v>0</v>
      </c>
      <c r="AC1375" s="72">
        <f t="shared" si="93"/>
        <v>-10280</v>
      </c>
      <c r="AD1375" s="72">
        <f>VLOOKUP(D1375,'[1]Schedule of Pension Amounts LW'!$B$15:$W$1399,22,FALSE)</f>
        <v>-10280</v>
      </c>
    </row>
    <row r="1376" spans="1:30" x14ac:dyDescent="0.3">
      <c r="A1376" s="104"/>
      <c r="B1376" s="107"/>
      <c r="C1376" s="33"/>
      <c r="D1376" s="33" t="str">
        <f>'[1]Schedule of Pension Amounts LW'!B1369</f>
        <v>2299</v>
      </c>
      <c r="E1376" s="33" t="str">
        <f>IF(ISNA(VLOOKUP(D1376,'[1]Proportionate Shares'!$D$23:$G$1400,2,FALSE)),"",VLOOKUP(D1376,'[1]Proportionate Shares'!$D$23:$G$1400,2,FALSE))</f>
        <v/>
      </c>
      <c r="F1376" s="33" t="str">
        <f>IF(ISNA(VLOOKUP(D1376,'[1]Proportionate Shares'!$D$23:$G$1400,3,FALSE)),"",VLOOKUP(D1376,'[1]Proportionate Shares'!$D$23:$G$1400,3,FALSE))</f>
        <v/>
      </c>
      <c r="G1376" s="34" t="str">
        <f>VLOOKUP(D1376,'[1]Employer information'!$A$3:$B$1390,2,FALSE)</f>
        <v>CITY CENTER - HEALTH CAREERS</v>
      </c>
      <c r="H1376" s="36">
        <f>IF(ISNA(VLOOKUP(D1376,'[1]Proportionate Shares'!$D$23:$I$1377,6,FALSE)),0,VLOOKUP(D1376,'[1]Proportionate Shares'!$D$23:$I$1377,6,FALSE))</f>
        <v>0</v>
      </c>
      <c r="I1376" s="105">
        <f>VLOOKUP(D1376,'[1]Schedule of Pension Amounts LW'!$B$15:$E$1399,3,FALSE)</f>
        <v>0</v>
      </c>
      <c r="J1376" s="105">
        <f>-IF(ISNA(VLOOKUP(D1376,'[1]Combined Contribution Amounts'!$A$2:$K$1335,5,FALSE)),0,VLOOKUP(D1376,'[1]Combined Contribution Amounts'!$A$2:$K$1335,5,FALSE))</f>
        <v>0</v>
      </c>
      <c r="K1376" s="105">
        <f>-IF(ISNA(VLOOKUP(D1376,'[1]Combined Contribution Amounts'!$A$2:$K$1335,7,FALSE)),0,VLOOKUP(D1376,'[1]Combined Contribution Amounts'!$A$2:$K$1335,7,FALSE))+-IF(ISNA(VLOOKUP(D1376,'[1]Combined Contribution Amounts'!$A$2:$K$1335,8,FALSE)),0,VLOOKUP(D1376,'[1]Combined Contribution Amounts'!$A$2:$K$1335,8,FALSE))+-IF(ISNA(VLOOKUP(D1376,'[1]Combined Contribution Amounts'!$A$2:$K$1335,9,FALSE)),0,VLOOKUP(D1376,'[1]Combined Contribution Amounts'!$A$2:$K$1335,9,FALSE))</f>
        <v>0</v>
      </c>
      <c r="L1376" s="105">
        <f>VLOOKUP(D1376,'[1]Pension Expense Details'!$D$23:$S$1407,16,FALSE)</f>
        <v>0</v>
      </c>
      <c r="M1376" s="105">
        <f>ROUND(('[1]68_InOutFlowsCurPrdAndPriorHist'!$F$28-'[1]68_InOutFlowsCurPrdAndPriorHist'!$F$31)*$H1376,0)-VLOOKUP(D1376,'[1]Pension Expense Details'!$D$23:$S$1407,12,FALSE)</f>
        <v>0</v>
      </c>
      <c r="N1376" s="105">
        <f>ROUND(('[1]68_InOutFlowsCurPrdAndPriorHist'!$F$29-'[1]68_InOutFlowsCurPrdAndPriorHist'!$F$32)*$H1376,0)-VLOOKUP(D1376,'[1]Pension Expense Details'!$D$23:$S$1407,13,FALSE)</f>
        <v>0</v>
      </c>
      <c r="O1376" s="105">
        <f>ROUND(('[1]68_InOutFlowsCurPrdAndPriorHist'!$F$30-'[1]68_InOutFlowsCurPrdAndPriorHist'!$F$33)*$H1376,0)-VLOOKUP(D1376,'[1]Pension Expense Details'!$D$23:$S$1407,14,FALSE)</f>
        <v>0</v>
      </c>
      <c r="P1376" s="105">
        <f>ROUND((VLOOKUP(D1376,'[1]Schedule of Pension Amounts LW'!$B$15:$AC$1399,28,FALSE)-VLOOKUP(D1376,'[1]Schedule of Pension Amounts LW'!$B$15:$AC$1399,27,FALSE))*'[1]Schedule of Pension Amounts LW'!AD$4,0)+VLOOKUP(D1376,'[1]Schedule of Pension Amounts LW'!$B$15:$AH$1399,33,FALSE)-VLOOKUP(D1376,'[1]Pension Expense Details'!$D$23:$S$1407,15,FALSE)</f>
        <v>0</v>
      </c>
      <c r="Q1376" s="98">
        <f t="shared" si="90"/>
        <v>0</v>
      </c>
      <c r="R1376" s="98">
        <f>ROUND('[1]68_InOutFlowsCurPrdAndPrior'!$D$32*IF(ISNA(VLOOKUP(D1376,'[1]Proportionate Shares'!$D$23:$I$1359,6,FALSE)),0,VLOOKUP(D1376,'[1]Proportionate Shares'!$D$23:$I$1359,6,FALSE)),0)</f>
        <v>0</v>
      </c>
      <c r="S1376" s="98">
        <f>ROUND('[1]68_InOutFlowsCurPrdAndPrior'!$D$33*IF(ISNA(VLOOKUP(D1376,'[1]Proportionate Shares'!$D$23:$I$1359,6,FALSE)),0,VLOOKUP(D1376,'[1]Proportionate Shares'!$D$23:$I$1359,6,FALSE)),0)</f>
        <v>0</v>
      </c>
      <c r="T1376" s="98">
        <f>ROUND('[1]68_InOutFlowsCurPrdAndPrior'!$D$35*IF(ISNA(VLOOKUP(D1376,'[1]Proportionate Shares'!$D$23:$I$1359,6,FALSE)),0,VLOOKUP(D1376,'[1]Proportionate Shares'!$D$23:$I$1359,6,FALSE)),0)</f>
        <v>0</v>
      </c>
      <c r="U1376" s="98">
        <f>VLOOKUP(D1376,'[1]Schedule of Pension Amounts LW'!$B$15:$AS$1399,36,FALSE)</f>
        <v>10903</v>
      </c>
      <c r="V1376" s="99">
        <f t="shared" si="91"/>
        <v>10903</v>
      </c>
      <c r="W1376" s="98">
        <f>ROUND('[1]68_InOutFlowsCurPrdAndPrior'!$F$32*IF(ISNA(VLOOKUP(D1376,'[1]Proportionate Shares'!$D$23:$I$1359,6,FALSE)),0,VLOOKUP(D1376,'[1]Proportionate Shares'!$D$23:$I$1359,6,FALSE)),0)</f>
        <v>0</v>
      </c>
      <c r="X1376" s="98">
        <f>ROUND('[1]68_InOutFlowsCurPrdAndPrior'!$F$33*IF(ISNA(VLOOKUP(D1376,'[1]Proportionate Shares'!$D$23:$I$1359,6,FALSE)),0,VLOOKUP(D1376,'[1]Proportionate Shares'!$D$23:$I$1359,6,FALSE)),0)</f>
        <v>0</v>
      </c>
      <c r="Y1376" s="98">
        <f>ROUND('[1]68_InOutFlowsCurPrdAndPrior'!$F$35*IF(ISNA(VLOOKUP(D1376,'[1]Proportionate Shares'!$D$23:$I$1359,6,FALSE)),0,VLOOKUP(D1376,'[1]Proportionate Shares'!$D$23:$I$1359,6,FALSE)),0)</f>
        <v>0</v>
      </c>
      <c r="Z1376" s="98">
        <f>-VLOOKUP(D1376,'[1]Schedule of Pension Amounts LW'!$B$15:$AS$1399,37,FALSE)</f>
        <v>53432</v>
      </c>
      <c r="AA1376" s="99">
        <f t="shared" si="92"/>
        <v>53432</v>
      </c>
      <c r="AB1376" s="72">
        <f>VLOOKUP(D1376,'[1]Pension Expense Details'!$D$22:$S$1407,16,FALSE)</f>
        <v>0</v>
      </c>
      <c r="AC1376" s="72">
        <f t="shared" si="93"/>
        <v>-13548</v>
      </c>
      <c r="AD1376" s="72">
        <f>VLOOKUP(D1376,'[1]Schedule of Pension Amounts LW'!$B$15:$W$1399,22,FALSE)</f>
        <v>-13548</v>
      </c>
    </row>
    <row r="1377" spans="1:30" x14ac:dyDescent="0.3">
      <c r="A1377" s="104"/>
      <c r="B1377" s="107"/>
      <c r="C1377" s="33"/>
      <c r="D1377" s="33" t="str">
        <f>'[1]Schedule of Pension Amounts LW'!B1370</f>
        <v>2037</v>
      </c>
      <c r="E1377" s="33" t="str">
        <f>IF(ISNA(VLOOKUP(D1377,'[1]Proportionate Shares'!$D$23:$G$1400,2,FALSE)),"",VLOOKUP(D1377,'[1]Proportionate Shares'!$D$23:$G$1400,2,FALSE))</f>
        <v/>
      </c>
      <c r="F1377" s="33" t="str">
        <f>IF(ISNA(VLOOKUP(D1377,'[1]Proportionate Shares'!$D$23:$G$1400,3,FALSE)),"",VLOOKUP(D1377,'[1]Proportionate Shares'!$D$23:$G$1400,3,FALSE))</f>
        <v/>
      </c>
      <c r="G1377" s="34" t="str">
        <f>VLOOKUP(D1377,'[1]Employer information'!$A$3:$B$1390,2,FALSE)</f>
        <v>GIRLS &amp; BOYS PREP ACADEMY</v>
      </c>
      <c r="H1377" s="36">
        <f>IF(ISNA(VLOOKUP(D1377,'[1]Proportionate Shares'!$D$23:$I$1377,6,FALSE)),0,VLOOKUP(D1377,'[1]Proportionate Shares'!$D$23:$I$1377,6,FALSE))</f>
        <v>0</v>
      </c>
      <c r="I1377" s="105">
        <f>VLOOKUP(D1377,'[1]Schedule of Pension Amounts LW'!$B$15:$E$1399,3,FALSE)</f>
        <v>0</v>
      </c>
      <c r="J1377" s="105">
        <f>-IF(ISNA(VLOOKUP(D1377,'[1]Combined Contribution Amounts'!$A$2:$K$1335,5,FALSE)),0,VLOOKUP(D1377,'[1]Combined Contribution Amounts'!$A$2:$K$1335,5,FALSE))</f>
        <v>0</v>
      </c>
      <c r="K1377" s="105">
        <f>-IF(ISNA(VLOOKUP(D1377,'[1]Combined Contribution Amounts'!$A$2:$K$1335,7,FALSE)),0,VLOOKUP(D1377,'[1]Combined Contribution Amounts'!$A$2:$K$1335,7,FALSE))+-IF(ISNA(VLOOKUP(D1377,'[1]Combined Contribution Amounts'!$A$2:$K$1335,8,FALSE)),0,VLOOKUP(D1377,'[1]Combined Contribution Amounts'!$A$2:$K$1335,8,FALSE))+-IF(ISNA(VLOOKUP(D1377,'[1]Combined Contribution Amounts'!$A$2:$K$1335,9,FALSE)),0,VLOOKUP(D1377,'[1]Combined Contribution Amounts'!$A$2:$K$1335,9,FALSE))</f>
        <v>0</v>
      </c>
      <c r="L1377" s="105">
        <f>VLOOKUP(D1377,'[1]Pension Expense Details'!$D$23:$S$1407,16,FALSE)</f>
        <v>0</v>
      </c>
      <c r="M1377" s="105">
        <f>ROUND(('[1]68_InOutFlowsCurPrdAndPriorHist'!$F$28-'[1]68_InOutFlowsCurPrdAndPriorHist'!$F$31)*$H1377,0)-VLOOKUP(D1377,'[1]Pension Expense Details'!$D$23:$S$1407,12,FALSE)</f>
        <v>0</v>
      </c>
      <c r="N1377" s="105">
        <f>ROUND(('[1]68_InOutFlowsCurPrdAndPriorHist'!$F$29-'[1]68_InOutFlowsCurPrdAndPriorHist'!$F$32)*$H1377,0)-VLOOKUP(D1377,'[1]Pension Expense Details'!$D$23:$S$1407,13,FALSE)</f>
        <v>0</v>
      </c>
      <c r="O1377" s="105">
        <f>ROUND(('[1]68_InOutFlowsCurPrdAndPriorHist'!$F$30-'[1]68_InOutFlowsCurPrdAndPriorHist'!$F$33)*$H1377,0)-VLOOKUP(D1377,'[1]Pension Expense Details'!$D$23:$S$1407,14,FALSE)</f>
        <v>0</v>
      </c>
      <c r="P1377" s="105">
        <f>ROUND((VLOOKUP(D1377,'[1]Schedule of Pension Amounts LW'!$B$15:$AC$1399,28,FALSE)-VLOOKUP(D1377,'[1]Schedule of Pension Amounts LW'!$B$15:$AC$1399,27,FALSE))*'[1]Schedule of Pension Amounts LW'!AD$4,0)+VLOOKUP(D1377,'[1]Schedule of Pension Amounts LW'!$B$15:$AH$1399,33,FALSE)-VLOOKUP(D1377,'[1]Pension Expense Details'!$D$23:$S$1407,15,FALSE)</f>
        <v>0</v>
      </c>
      <c r="Q1377" s="98">
        <f t="shared" si="90"/>
        <v>0</v>
      </c>
      <c r="R1377" s="98">
        <f>ROUND('[1]68_InOutFlowsCurPrdAndPrior'!$D$32*IF(ISNA(VLOOKUP(D1377,'[1]Proportionate Shares'!$D$23:$I$1359,6,FALSE)),0,VLOOKUP(D1377,'[1]Proportionate Shares'!$D$23:$I$1359,6,FALSE)),0)</f>
        <v>0</v>
      </c>
      <c r="S1377" s="98">
        <f>ROUND('[1]68_InOutFlowsCurPrdAndPrior'!$D$33*IF(ISNA(VLOOKUP(D1377,'[1]Proportionate Shares'!$D$23:$I$1359,6,FALSE)),0,VLOOKUP(D1377,'[1]Proportionate Shares'!$D$23:$I$1359,6,FALSE)),0)</f>
        <v>0</v>
      </c>
      <c r="T1377" s="98">
        <f>ROUND('[1]68_InOutFlowsCurPrdAndPrior'!$D$35*IF(ISNA(VLOOKUP(D1377,'[1]Proportionate Shares'!$D$23:$I$1359,6,FALSE)),0,VLOOKUP(D1377,'[1]Proportionate Shares'!$D$23:$I$1359,6,FALSE)),0)</f>
        <v>0</v>
      </c>
      <c r="U1377" s="98">
        <f>VLOOKUP(D1377,'[1]Schedule of Pension Amounts LW'!$B$15:$AS$1399,36,FALSE)</f>
        <v>103354</v>
      </c>
      <c r="V1377" s="99">
        <f t="shared" si="91"/>
        <v>103354</v>
      </c>
      <c r="W1377" s="98">
        <f>ROUND('[1]68_InOutFlowsCurPrdAndPrior'!$F$32*IF(ISNA(VLOOKUP(D1377,'[1]Proportionate Shares'!$D$23:$I$1359,6,FALSE)),0,VLOOKUP(D1377,'[1]Proportionate Shares'!$D$23:$I$1359,6,FALSE)),0)</f>
        <v>0</v>
      </c>
      <c r="X1377" s="98">
        <f>ROUND('[1]68_InOutFlowsCurPrdAndPrior'!$F$33*IF(ISNA(VLOOKUP(D1377,'[1]Proportionate Shares'!$D$23:$I$1359,6,FALSE)),0,VLOOKUP(D1377,'[1]Proportionate Shares'!$D$23:$I$1359,6,FALSE)),0)</f>
        <v>0</v>
      </c>
      <c r="Y1377" s="98">
        <f>ROUND('[1]68_InOutFlowsCurPrdAndPrior'!$F$35*IF(ISNA(VLOOKUP(D1377,'[1]Proportionate Shares'!$D$23:$I$1359,6,FALSE)),0,VLOOKUP(D1377,'[1]Proportionate Shares'!$D$23:$I$1359,6,FALSE)),0)</f>
        <v>0</v>
      </c>
      <c r="Z1377" s="98">
        <f>-VLOOKUP(D1377,'[1]Schedule of Pension Amounts LW'!$B$15:$AS$1399,37,FALSE)</f>
        <v>417847</v>
      </c>
      <c r="AA1377" s="99">
        <f t="shared" si="92"/>
        <v>417847</v>
      </c>
      <c r="AB1377" s="72">
        <f>VLOOKUP(D1377,'[1]Pension Expense Details'!$D$22:$S$1407,16,FALSE)</f>
        <v>0</v>
      </c>
      <c r="AC1377" s="72">
        <f t="shared" si="93"/>
        <v>-96418</v>
      </c>
      <c r="AD1377" s="72">
        <f>VLOOKUP(D1377,'[1]Schedule of Pension Amounts LW'!$B$15:$W$1399,22,FALSE)</f>
        <v>-96418</v>
      </c>
    </row>
    <row r="1378" spans="1:30" x14ac:dyDescent="0.3">
      <c r="A1378" s="104"/>
      <c r="B1378" s="107"/>
      <c r="C1378" s="33"/>
      <c r="D1378" s="33" t="str">
        <f>'[1]Schedule of Pension Amounts LW'!B1371</f>
        <v>2288</v>
      </c>
      <c r="E1378" s="33" t="str">
        <f>IF(ISNA(VLOOKUP(D1378,'[1]Proportionate Shares'!$D$23:$G$1400,2,FALSE)),"",VLOOKUP(D1378,'[1]Proportionate Shares'!$D$23:$G$1400,2,FALSE))</f>
        <v/>
      </c>
      <c r="F1378" s="33" t="str">
        <f>IF(ISNA(VLOOKUP(D1378,'[1]Proportionate Shares'!$D$23:$G$1400,3,FALSE)),"",VLOOKUP(D1378,'[1]Proportionate Shares'!$D$23:$G$1400,3,FALSE))</f>
        <v/>
      </c>
      <c r="G1378" s="34" t="str">
        <f>VLOOKUP(D1378,'[1]Employer information'!$A$3:$B$1390,2,FALSE)</f>
        <v>HAMPTON PREPARATORY</v>
      </c>
      <c r="H1378" s="36">
        <f>IF(ISNA(VLOOKUP(D1378,'[1]Proportionate Shares'!$D$23:$I$1377,6,FALSE)),0,VLOOKUP(D1378,'[1]Proportionate Shares'!$D$23:$I$1377,6,FALSE))</f>
        <v>0</v>
      </c>
      <c r="I1378" s="105">
        <f>VLOOKUP(D1378,'[1]Schedule of Pension Amounts LW'!$B$15:$E$1399,3,FALSE)</f>
        <v>0</v>
      </c>
      <c r="J1378" s="105">
        <f>-IF(ISNA(VLOOKUP(D1378,'[1]Combined Contribution Amounts'!$A$2:$K$1335,5,FALSE)),0,VLOOKUP(D1378,'[1]Combined Contribution Amounts'!$A$2:$K$1335,5,FALSE))</f>
        <v>0</v>
      </c>
      <c r="K1378" s="105">
        <f>-IF(ISNA(VLOOKUP(D1378,'[1]Combined Contribution Amounts'!$A$2:$K$1335,7,FALSE)),0,VLOOKUP(D1378,'[1]Combined Contribution Amounts'!$A$2:$K$1335,7,FALSE))+-IF(ISNA(VLOOKUP(D1378,'[1]Combined Contribution Amounts'!$A$2:$K$1335,8,FALSE)),0,VLOOKUP(D1378,'[1]Combined Contribution Amounts'!$A$2:$K$1335,8,FALSE))+-IF(ISNA(VLOOKUP(D1378,'[1]Combined Contribution Amounts'!$A$2:$K$1335,9,FALSE)),0,VLOOKUP(D1378,'[1]Combined Contribution Amounts'!$A$2:$K$1335,9,FALSE))</f>
        <v>0</v>
      </c>
      <c r="L1378" s="105">
        <f>VLOOKUP(D1378,'[1]Pension Expense Details'!$D$23:$S$1407,16,FALSE)</f>
        <v>0</v>
      </c>
      <c r="M1378" s="105">
        <f>ROUND(('[1]68_InOutFlowsCurPrdAndPriorHist'!$F$28-'[1]68_InOutFlowsCurPrdAndPriorHist'!$F$31)*$H1378,0)-VLOOKUP(D1378,'[1]Pension Expense Details'!$D$23:$S$1407,12,FALSE)</f>
        <v>0</v>
      </c>
      <c r="N1378" s="105">
        <f>ROUND(('[1]68_InOutFlowsCurPrdAndPriorHist'!$F$29-'[1]68_InOutFlowsCurPrdAndPriorHist'!$F$32)*$H1378,0)-VLOOKUP(D1378,'[1]Pension Expense Details'!$D$23:$S$1407,13,FALSE)</f>
        <v>0</v>
      </c>
      <c r="O1378" s="105">
        <f>ROUND(('[1]68_InOutFlowsCurPrdAndPriorHist'!$F$30-'[1]68_InOutFlowsCurPrdAndPriorHist'!$F$33)*$H1378,0)-VLOOKUP(D1378,'[1]Pension Expense Details'!$D$23:$S$1407,14,FALSE)</f>
        <v>0</v>
      </c>
      <c r="P1378" s="105">
        <f>ROUND((VLOOKUP(D1378,'[1]Schedule of Pension Amounts LW'!$B$15:$AC$1399,28,FALSE)-VLOOKUP(D1378,'[1]Schedule of Pension Amounts LW'!$B$15:$AC$1399,27,FALSE))*'[1]Schedule of Pension Amounts LW'!AD$4,0)+VLOOKUP(D1378,'[1]Schedule of Pension Amounts LW'!$B$15:$AH$1399,33,FALSE)-VLOOKUP(D1378,'[1]Pension Expense Details'!$D$23:$S$1407,15,FALSE)</f>
        <v>0</v>
      </c>
      <c r="Q1378" s="98">
        <f t="shared" si="90"/>
        <v>0</v>
      </c>
      <c r="R1378" s="98">
        <f>ROUND('[1]68_InOutFlowsCurPrdAndPrior'!$D$32*IF(ISNA(VLOOKUP(D1378,'[1]Proportionate Shares'!$D$23:$I$1359,6,FALSE)),0,VLOOKUP(D1378,'[1]Proportionate Shares'!$D$23:$I$1359,6,FALSE)),0)</f>
        <v>0</v>
      </c>
      <c r="S1378" s="98">
        <f>ROUND('[1]68_InOutFlowsCurPrdAndPrior'!$D$33*IF(ISNA(VLOOKUP(D1378,'[1]Proportionate Shares'!$D$23:$I$1359,6,FALSE)),0,VLOOKUP(D1378,'[1]Proportionate Shares'!$D$23:$I$1359,6,FALSE)),0)</f>
        <v>0</v>
      </c>
      <c r="T1378" s="98">
        <f>ROUND('[1]68_InOutFlowsCurPrdAndPrior'!$D$35*IF(ISNA(VLOOKUP(D1378,'[1]Proportionate Shares'!$D$23:$I$1359,6,FALSE)),0,VLOOKUP(D1378,'[1]Proportionate Shares'!$D$23:$I$1359,6,FALSE)),0)</f>
        <v>0</v>
      </c>
      <c r="U1378" s="98">
        <f>VLOOKUP(D1378,'[1]Schedule of Pension Amounts LW'!$B$15:$AS$1399,36,FALSE)</f>
        <v>109003</v>
      </c>
      <c r="V1378" s="99">
        <f t="shared" si="91"/>
        <v>109003</v>
      </c>
      <c r="W1378" s="98">
        <f>ROUND('[1]68_InOutFlowsCurPrdAndPrior'!$F$32*IF(ISNA(VLOOKUP(D1378,'[1]Proportionate Shares'!$D$23:$I$1359,6,FALSE)),0,VLOOKUP(D1378,'[1]Proportionate Shares'!$D$23:$I$1359,6,FALSE)),0)</f>
        <v>0</v>
      </c>
      <c r="X1378" s="98">
        <f>ROUND('[1]68_InOutFlowsCurPrdAndPrior'!$F$33*IF(ISNA(VLOOKUP(D1378,'[1]Proportionate Shares'!$D$23:$I$1359,6,FALSE)),0,VLOOKUP(D1378,'[1]Proportionate Shares'!$D$23:$I$1359,6,FALSE)),0)</f>
        <v>0</v>
      </c>
      <c r="Y1378" s="98">
        <f>ROUND('[1]68_InOutFlowsCurPrdAndPrior'!$F$35*IF(ISNA(VLOOKUP(D1378,'[1]Proportionate Shares'!$D$23:$I$1359,6,FALSE)),0,VLOOKUP(D1378,'[1]Proportionate Shares'!$D$23:$I$1359,6,FALSE)),0)</f>
        <v>0</v>
      </c>
      <c r="Z1378" s="98">
        <f>-VLOOKUP(D1378,'[1]Schedule of Pension Amounts LW'!$B$15:$AS$1399,37,FALSE)</f>
        <v>359063</v>
      </c>
      <c r="AA1378" s="99">
        <f t="shared" si="92"/>
        <v>359063</v>
      </c>
      <c r="AB1378" s="72">
        <f>VLOOKUP(D1378,'[1]Pension Expense Details'!$D$22:$S$1407,16,FALSE)</f>
        <v>0</v>
      </c>
      <c r="AC1378" s="72">
        <f t="shared" si="93"/>
        <v>-72246</v>
      </c>
      <c r="AD1378" s="72">
        <f>VLOOKUP(D1378,'[1]Schedule of Pension Amounts LW'!$B$15:$W$1399,22,FALSE)</f>
        <v>-72246</v>
      </c>
    </row>
    <row r="1379" spans="1:30" x14ac:dyDescent="0.3">
      <c r="A1379" s="104"/>
      <c r="B1379" s="107"/>
      <c r="C1379" s="33"/>
      <c r="D1379" s="33" t="str">
        <f>'[1]Schedule of Pension Amounts LW'!B1372</f>
        <v>2061</v>
      </c>
      <c r="E1379" s="33" t="str">
        <f>IF(ISNA(VLOOKUP(D1379,'[1]Proportionate Shares'!$D$23:$G$1400,2,FALSE)),"",VLOOKUP(D1379,'[1]Proportionate Shares'!$D$23:$G$1400,2,FALSE))</f>
        <v/>
      </c>
      <c r="F1379" s="33" t="str">
        <f>IF(ISNA(VLOOKUP(D1379,'[1]Proportionate Shares'!$D$23:$G$1400,3,FALSE)),"",VLOOKUP(D1379,'[1]Proportionate Shares'!$D$23:$G$1400,3,FALSE))</f>
        <v/>
      </c>
      <c r="G1379" s="34" t="str">
        <f>VLOOKUP(D1379,'[1]Employer information'!$A$3:$B$1390,2,FALSE)</f>
        <v>HIGGS CARTER KING ACADEMY</v>
      </c>
      <c r="H1379" s="36">
        <f>IF(ISNA(VLOOKUP(D1379,'[1]Proportionate Shares'!$D$23:$I$1377,6,FALSE)),0,VLOOKUP(D1379,'[1]Proportionate Shares'!$D$23:$I$1377,6,FALSE))</f>
        <v>0</v>
      </c>
      <c r="I1379" s="105">
        <f>VLOOKUP(D1379,'[1]Schedule of Pension Amounts LW'!$B$15:$E$1399,3,FALSE)</f>
        <v>0</v>
      </c>
      <c r="J1379" s="105">
        <f>-IF(ISNA(VLOOKUP(D1379,'[1]Combined Contribution Amounts'!$A$2:$K$1335,5,FALSE)),0,VLOOKUP(D1379,'[1]Combined Contribution Amounts'!$A$2:$K$1335,5,FALSE))</f>
        <v>0</v>
      </c>
      <c r="K1379" s="105">
        <f>-IF(ISNA(VLOOKUP(D1379,'[1]Combined Contribution Amounts'!$A$2:$K$1335,7,FALSE)),0,VLOOKUP(D1379,'[1]Combined Contribution Amounts'!$A$2:$K$1335,7,FALSE))+-IF(ISNA(VLOOKUP(D1379,'[1]Combined Contribution Amounts'!$A$2:$K$1335,8,FALSE)),0,VLOOKUP(D1379,'[1]Combined Contribution Amounts'!$A$2:$K$1335,8,FALSE))+-IF(ISNA(VLOOKUP(D1379,'[1]Combined Contribution Amounts'!$A$2:$K$1335,9,FALSE)),0,VLOOKUP(D1379,'[1]Combined Contribution Amounts'!$A$2:$K$1335,9,FALSE))</f>
        <v>0</v>
      </c>
      <c r="L1379" s="105">
        <f>VLOOKUP(D1379,'[1]Pension Expense Details'!$D$23:$S$1407,16,FALSE)</f>
        <v>0</v>
      </c>
      <c r="M1379" s="105">
        <f>ROUND(('[1]68_InOutFlowsCurPrdAndPriorHist'!$F$28-'[1]68_InOutFlowsCurPrdAndPriorHist'!$F$31)*$H1379,0)-VLOOKUP(D1379,'[1]Pension Expense Details'!$D$23:$S$1407,12,FALSE)</f>
        <v>0</v>
      </c>
      <c r="N1379" s="105">
        <f>ROUND(('[1]68_InOutFlowsCurPrdAndPriorHist'!$F$29-'[1]68_InOutFlowsCurPrdAndPriorHist'!$F$32)*$H1379,0)-VLOOKUP(D1379,'[1]Pension Expense Details'!$D$23:$S$1407,13,FALSE)</f>
        <v>0</v>
      </c>
      <c r="O1379" s="105">
        <f>ROUND(('[1]68_InOutFlowsCurPrdAndPriorHist'!$F$30-'[1]68_InOutFlowsCurPrdAndPriorHist'!$F$33)*$H1379,0)-VLOOKUP(D1379,'[1]Pension Expense Details'!$D$23:$S$1407,14,FALSE)</f>
        <v>0</v>
      </c>
      <c r="P1379" s="105">
        <f>ROUND((VLOOKUP(D1379,'[1]Schedule of Pension Amounts LW'!$B$15:$AC$1399,28,FALSE)-VLOOKUP(D1379,'[1]Schedule of Pension Amounts LW'!$B$15:$AC$1399,27,FALSE))*'[1]Schedule of Pension Amounts LW'!AD$4,0)+VLOOKUP(D1379,'[1]Schedule of Pension Amounts LW'!$B$15:$AH$1399,33,FALSE)-VLOOKUP(D1379,'[1]Pension Expense Details'!$D$23:$S$1407,15,FALSE)</f>
        <v>0</v>
      </c>
      <c r="Q1379" s="98">
        <f t="shared" si="90"/>
        <v>0</v>
      </c>
      <c r="R1379" s="98">
        <f>ROUND('[1]68_InOutFlowsCurPrdAndPrior'!$D$32*IF(ISNA(VLOOKUP(D1379,'[1]Proportionate Shares'!$D$23:$I$1359,6,FALSE)),0,VLOOKUP(D1379,'[1]Proportionate Shares'!$D$23:$I$1359,6,FALSE)),0)</f>
        <v>0</v>
      </c>
      <c r="S1379" s="98">
        <f>ROUND('[1]68_InOutFlowsCurPrdAndPrior'!$D$33*IF(ISNA(VLOOKUP(D1379,'[1]Proportionate Shares'!$D$23:$I$1359,6,FALSE)),0,VLOOKUP(D1379,'[1]Proportionate Shares'!$D$23:$I$1359,6,FALSE)),0)</f>
        <v>0</v>
      </c>
      <c r="T1379" s="98">
        <f>ROUND('[1]68_InOutFlowsCurPrdAndPrior'!$D$35*IF(ISNA(VLOOKUP(D1379,'[1]Proportionate Shares'!$D$23:$I$1359,6,FALSE)),0,VLOOKUP(D1379,'[1]Proportionate Shares'!$D$23:$I$1359,6,FALSE)),0)</f>
        <v>0</v>
      </c>
      <c r="U1379" s="98">
        <f>VLOOKUP(D1379,'[1]Schedule of Pension Amounts LW'!$B$15:$AS$1399,36,FALSE)</f>
        <v>18298</v>
      </c>
      <c r="V1379" s="99">
        <f t="shared" si="91"/>
        <v>18298</v>
      </c>
      <c r="W1379" s="98">
        <f>ROUND('[1]68_InOutFlowsCurPrdAndPrior'!$F$32*IF(ISNA(VLOOKUP(D1379,'[1]Proportionate Shares'!$D$23:$I$1359,6,FALSE)),0,VLOOKUP(D1379,'[1]Proportionate Shares'!$D$23:$I$1359,6,FALSE)),0)</f>
        <v>0</v>
      </c>
      <c r="X1379" s="98">
        <f>ROUND('[1]68_InOutFlowsCurPrdAndPrior'!$F$33*IF(ISNA(VLOOKUP(D1379,'[1]Proportionate Shares'!$D$23:$I$1359,6,FALSE)),0,VLOOKUP(D1379,'[1]Proportionate Shares'!$D$23:$I$1359,6,FALSE)),0)</f>
        <v>0</v>
      </c>
      <c r="Y1379" s="98">
        <f>ROUND('[1]68_InOutFlowsCurPrdAndPrior'!$F$35*IF(ISNA(VLOOKUP(D1379,'[1]Proportionate Shares'!$D$23:$I$1359,6,FALSE)),0,VLOOKUP(D1379,'[1]Proportionate Shares'!$D$23:$I$1359,6,FALSE)),0)</f>
        <v>0</v>
      </c>
      <c r="Z1379" s="98">
        <f>-VLOOKUP(D1379,'[1]Schedule of Pension Amounts LW'!$B$15:$AS$1399,37,FALSE)</f>
        <v>336638</v>
      </c>
      <c r="AA1379" s="99">
        <f t="shared" si="92"/>
        <v>336638</v>
      </c>
      <c r="AB1379" s="72">
        <f>VLOOKUP(D1379,'[1]Pension Expense Details'!$D$22:$S$1407,16,FALSE)</f>
        <v>0</v>
      </c>
      <c r="AC1379" s="72">
        <f t="shared" si="93"/>
        <v>-111826</v>
      </c>
      <c r="AD1379" s="72">
        <f>VLOOKUP(D1379,'[1]Schedule of Pension Amounts LW'!$B$15:$W$1399,22,FALSE)</f>
        <v>-111826</v>
      </c>
    </row>
    <row r="1380" spans="1:30" x14ac:dyDescent="0.3">
      <c r="A1380" s="104"/>
      <c r="B1380" s="107"/>
      <c r="C1380" s="33"/>
      <c r="D1380" s="33" t="str">
        <f>'[1]Schedule of Pension Amounts LW'!B1373</f>
        <v>2034</v>
      </c>
      <c r="E1380" s="33" t="str">
        <f>IF(ISNA(VLOOKUP(D1380,'[1]Proportionate Shares'!$D$23:$G$1400,2,FALSE)),"",VLOOKUP(D1380,'[1]Proportionate Shares'!$D$23:$G$1400,2,FALSE))</f>
        <v/>
      </c>
      <c r="F1380" s="33" t="str">
        <f>IF(ISNA(VLOOKUP(D1380,'[1]Proportionate Shares'!$D$23:$G$1400,3,FALSE)),"",VLOOKUP(D1380,'[1]Proportionate Shares'!$D$23:$G$1400,3,FALSE))</f>
        <v/>
      </c>
      <c r="G1380" s="34" t="str">
        <f>VLOOKUP(D1380,'[1]Employer information'!$A$3:$B$1390,2,FALSE)</f>
        <v>IGNITE PUBLIC SCHOOLS</v>
      </c>
      <c r="H1380" s="36">
        <f>IF(ISNA(VLOOKUP(D1380,'[1]Proportionate Shares'!$D$23:$I$1377,6,FALSE)),0,VLOOKUP(D1380,'[1]Proportionate Shares'!$D$23:$I$1377,6,FALSE))</f>
        <v>0</v>
      </c>
      <c r="I1380" s="105">
        <f>VLOOKUP(D1380,'[1]Schedule of Pension Amounts LW'!$B$15:$E$1399,3,FALSE)</f>
        <v>0</v>
      </c>
      <c r="J1380" s="105">
        <f>-IF(ISNA(VLOOKUP(D1380,'[1]Combined Contribution Amounts'!$A$2:$K$1335,5,FALSE)),0,VLOOKUP(D1380,'[1]Combined Contribution Amounts'!$A$2:$K$1335,5,FALSE))</f>
        <v>0</v>
      </c>
      <c r="K1380" s="105">
        <f>-IF(ISNA(VLOOKUP(D1380,'[1]Combined Contribution Amounts'!$A$2:$K$1335,7,FALSE)),0,VLOOKUP(D1380,'[1]Combined Contribution Amounts'!$A$2:$K$1335,7,FALSE))+-IF(ISNA(VLOOKUP(D1380,'[1]Combined Contribution Amounts'!$A$2:$K$1335,8,FALSE)),0,VLOOKUP(D1380,'[1]Combined Contribution Amounts'!$A$2:$K$1335,8,FALSE))+-IF(ISNA(VLOOKUP(D1380,'[1]Combined Contribution Amounts'!$A$2:$K$1335,9,FALSE)),0,VLOOKUP(D1380,'[1]Combined Contribution Amounts'!$A$2:$K$1335,9,FALSE))</f>
        <v>0</v>
      </c>
      <c r="L1380" s="105">
        <f>VLOOKUP(D1380,'[1]Pension Expense Details'!$D$23:$S$1407,16,FALSE)</f>
        <v>0</v>
      </c>
      <c r="M1380" s="105">
        <f>ROUND(('[1]68_InOutFlowsCurPrdAndPriorHist'!$F$28-'[1]68_InOutFlowsCurPrdAndPriorHist'!$F$31)*$H1380,0)-VLOOKUP(D1380,'[1]Pension Expense Details'!$D$23:$S$1407,12,FALSE)</f>
        <v>0</v>
      </c>
      <c r="N1380" s="105">
        <f>ROUND(('[1]68_InOutFlowsCurPrdAndPriorHist'!$F$29-'[1]68_InOutFlowsCurPrdAndPriorHist'!$F$32)*$H1380,0)-VLOOKUP(D1380,'[1]Pension Expense Details'!$D$23:$S$1407,13,FALSE)</f>
        <v>0</v>
      </c>
      <c r="O1380" s="105">
        <f>ROUND(('[1]68_InOutFlowsCurPrdAndPriorHist'!$F$30-'[1]68_InOutFlowsCurPrdAndPriorHist'!$F$33)*$H1380,0)-VLOOKUP(D1380,'[1]Pension Expense Details'!$D$23:$S$1407,14,FALSE)</f>
        <v>0</v>
      </c>
      <c r="P1380" s="105">
        <f>ROUND((VLOOKUP(D1380,'[1]Schedule of Pension Amounts LW'!$B$15:$AC$1399,28,FALSE)-VLOOKUP(D1380,'[1]Schedule of Pension Amounts LW'!$B$15:$AC$1399,27,FALSE))*'[1]Schedule of Pension Amounts LW'!AD$4,0)+VLOOKUP(D1380,'[1]Schedule of Pension Amounts LW'!$B$15:$AH$1399,33,FALSE)-VLOOKUP(D1380,'[1]Pension Expense Details'!$D$23:$S$1407,15,FALSE)</f>
        <v>0</v>
      </c>
      <c r="Q1380" s="98">
        <f t="shared" si="90"/>
        <v>0</v>
      </c>
      <c r="R1380" s="98">
        <f>ROUND('[1]68_InOutFlowsCurPrdAndPrior'!$D$32*IF(ISNA(VLOOKUP(D1380,'[1]Proportionate Shares'!$D$23:$I$1359,6,FALSE)),0,VLOOKUP(D1380,'[1]Proportionate Shares'!$D$23:$I$1359,6,FALSE)),0)</f>
        <v>0</v>
      </c>
      <c r="S1380" s="98">
        <f>ROUND('[1]68_InOutFlowsCurPrdAndPrior'!$D$33*IF(ISNA(VLOOKUP(D1380,'[1]Proportionate Shares'!$D$23:$I$1359,6,FALSE)),0,VLOOKUP(D1380,'[1]Proportionate Shares'!$D$23:$I$1359,6,FALSE)),0)</f>
        <v>0</v>
      </c>
      <c r="T1380" s="98">
        <f>ROUND('[1]68_InOutFlowsCurPrdAndPrior'!$D$35*IF(ISNA(VLOOKUP(D1380,'[1]Proportionate Shares'!$D$23:$I$1359,6,FALSE)),0,VLOOKUP(D1380,'[1]Proportionate Shares'!$D$23:$I$1359,6,FALSE)),0)</f>
        <v>0</v>
      </c>
      <c r="U1380" s="98">
        <f>VLOOKUP(D1380,'[1]Schedule of Pension Amounts LW'!$B$15:$AS$1399,36,FALSE)</f>
        <v>206516</v>
      </c>
      <c r="V1380" s="99">
        <f t="shared" si="91"/>
        <v>206516</v>
      </c>
      <c r="W1380" s="98">
        <f>ROUND('[1]68_InOutFlowsCurPrdAndPrior'!$F$32*IF(ISNA(VLOOKUP(D1380,'[1]Proportionate Shares'!$D$23:$I$1359,6,FALSE)),0,VLOOKUP(D1380,'[1]Proportionate Shares'!$D$23:$I$1359,6,FALSE)),0)</f>
        <v>0</v>
      </c>
      <c r="X1380" s="98">
        <f>ROUND('[1]68_InOutFlowsCurPrdAndPrior'!$F$33*IF(ISNA(VLOOKUP(D1380,'[1]Proportionate Shares'!$D$23:$I$1359,6,FALSE)),0,VLOOKUP(D1380,'[1]Proportionate Shares'!$D$23:$I$1359,6,FALSE)),0)</f>
        <v>0</v>
      </c>
      <c r="Y1380" s="98">
        <f>ROUND('[1]68_InOutFlowsCurPrdAndPrior'!$F$35*IF(ISNA(VLOOKUP(D1380,'[1]Proportionate Shares'!$D$23:$I$1359,6,FALSE)),0,VLOOKUP(D1380,'[1]Proportionate Shares'!$D$23:$I$1359,6,FALSE)),0)</f>
        <v>0</v>
      </c>
      <c r="Z1380" s="98">
        <f>-VLOOKUP(D1380,'[1]Schedule of Pension Amounts LW'!$B$15:$AS$1399,37,FALSE)</f>
        <v>529972</v>
      </c>
      <c r="AA1380" s="99">
        <f t="shared" si="92"/>
        <v>529972</v>
      </c>
      <c r="AB1380" s="72">
        <f>VLOOKUP(D1380,'[1]Pension Expense Details'!$D$22:$S$1407,16,FALSE)</f>
        <v>0</v>
      </c>
      <c r="AC1380" s="72">
        <f t="shared" si="93"/>
        <v>-82645</v>
      </c>
      <c r="AD1380" s="72">
        <f>VLOOKUP(D1380,'[1]Schedule of Pension Amounts LW'!$B$15:$W$1399,22,FALSE)</f>
        <v>-82645</v>
      </c>
    </row>
    <row r="1381" spans="1:30" x14ac:dyDescent="0.3">
      <c r="A1381" s="104"/>
      <c r="B1381" s="107"/>
      <c r="C1381" s="33"/>
      <c r="D1381" s="33" t="str">
        <f>'[1]Schedule of Pension Amounts LW'!B1374</f>
        <v>2065</v>
      </c>
      <c r="E1381" s="33" t="str">
        <f>IF(ISNA(VLOOKUP(D1381,'[1]Proportionate Shares'!$D$23:$G$1400,2,FALSE)),"",VLOOKUP(D1381,'[1]Proportionate Shares'!$D$23:$G$1400,2,FALSE))</f>
        <v/>
      </c>
      <c r="F1381" s="33" t="str">
        <f>IF(ISNA(VLOOKUP(D1381,'[1]Proportionate Shares'!$D$23:$G$1400,3,FALSE)),"",VLOOKUP(D1381,'[1]Proportionate Shares'!$D$23:$G$1400,3,FALSE))</f>
        <v/>
      </c>
      <c r="G1381" s="34" t="str">
        <f>VLOOKUP(D1381,'[1]Employer information'!$A$3:$B$1390,2,FALSE)</f>
        <v>MAINLAND PREP ACADEMY</v>
      </c>
      <c r="H1381" s="36">
        <f>IF(ISNA(VLOOKUP(D1381,'[1]Proportionate Shares'!$D$23:$I$1377,6,FALSE)),0,VLOOKUP(D1381,'[1]Proportionate Shares'!$D$23:$I$1377,6,FALSE))</f>
        <v>0</v>
      </c>
      <c r="I1381" s="105">
        <f>VLOOKUP(D1381,'[1]Schedule of Pension Amounts LW'!$B$15:$E$1399,3,FALSE)</f>
        <v>0</v>
      </c>
      <c r="J1381" s="105">
        <f>-IF(ISNA(VLOOKUP(D1381,'[1]Combined Contribution Amounts'!$A$2:$K$1335,5,FALSE)),0,VLOOKUP(D1381,'[1]Combined Contribution Amounts'!$A$2:$K$1335,5,FALSE))</f>
        <v>0</v>
      </c>
      <c r="K1381" s="105">
        <f>-IF(ISNA(VLOOKUP(D1381,'[1]Combined Contribution Amounts'!$A$2:$K$1335,7,FALSE)),0,VLOOKUP(D1381,'[1]Combined Contribution Amounts'!$A$2:$K$1335,7,FALSE))+-IF(ISNA(VLOOKUP(D1381,'[1]Combined Contribution Amounts'!$A$2:$K$1335,8,FALSE)),0,VLOOKUP(D1381,'[1]Combined Contribution Amounts'!$A$2:$K$1335,8,FALSE))+-IF(ISNA(VLOOKUP(D1381,'[1]Combined Contribution Amounts'!$A$2:$K$1335,9,FALSE)),0,VLOOKUP(D1381,'[1]Combined Contribution Amounts'!$A$2:$K$1335,9,FALSE))</f>
        <v>0</v>
      </c>
      <c r="L1381" s="105">
        <f>VLOOKUP(D1381,'[1]Pension Expense Details'!$D$23:$S$1407,16,FALSE)</f>
        <v>0</v>
      </c>
      <c r="M1381" s="105">
        <f>ROUND(('[1]68_InOutFlowsCurPrdAndPriorHist'!$F$28-'[1]68_InOutFlowsCurPrdAndPriorHist'!$F$31)*$H1381,0)-VLOOKUP(D1381,'[1]Pension Expense Details'!$D$23:$S$1407,12,FALSE)</f>
        <v>0</v>
      </c>
      <c r="N1381" s="105">
        <f>ROUND(('[1]68_InOutFlowsCurPrdAndPriorHist'!$F$29-'[1]68_InOutFlowsCurPrdAndPriorHist'!$F$32)*$H1381,0)-VLOOKUP(D1381,'[1]Pension Expense Details'!$D$23:$S$1407,13,FALSE)</f>
        <v>0</v>
      </c>
      <c r="O1381" s="105">
        <f>ROUND(('[1]68_InOutFlowsCurPrdAndPriorHist'!$F$30-'[1]68_InOutFlowsCurPrdAndPriorHist'!$F$33)*$H1381,0)-VLOOKUP(D1381,'[1]Pension Expense Details'!$D$23:$S$1407,14,FALSE)</f>
        <v>0</v>
      </c>
      <c r="P1381" s="105">
        <f>ROUND((VLOOKUP(D1381,'[1]Schedule of Pension Amounts LW'!$B$15:$AC$1399,28,FALSE)-VLOOKUP(D1381,'[1]Schedule of Pension Amounts LW'!$B$15:$AC$1399,27,FALSE))*'[1]Schedule of Pension Amounts LW'!AD$4,0)+VLOOKUP(D1381,'[1]Schedule of Pension Amounts LW'!$B$15:$AH$1399,33,FALSE)-VLOOKUP(D1381,'[1]Pension Expense Details'!$D$23:$S$1407,15,FALSE)</f>
        <v>0</v>
      </c>
      <c r="Q1381" s="98">
        <f t="shared" si="90"/>
        <v>0</v>
      </c>
      <c r="R1381" s="98">
        <f>ROUND('[1]68_InOutFlowsCurPrdAndPrior'!$D$32*IF(ISNA(VLOOKUP(D1381,'[1]Proportionate Shares'!$D$23:$I$1359,6,FALSE)),0,VLOOKUP(D1381,'[1]Proportionate Shares'!$D$23:$I$1359,6,FALSE)),0)</f>
        <v>0</v>
      </c>
      <c r="S1381" s="98">
        <f>ROUND('[1]68_InOutFlowsCurPrdAndPrior'!$D$33*IF(ISNA(VLOOKUP(D1381,'[1]Proportionate Shares'!$D$23:$I$1359,6,FALSE)),0,VLOOKUP(D1381,'[1]Proportionate Shares'!$D$23:$I$1359,6,FALSE)),0)</f>
        <v>0</v>
      </c>
      <c r="T1381" s="98">
        <f>ROUND('[1]68_InOutFlowsCurPrdAndPrior'!$D$35*IF(ISNA(VLOOKUP(D1381,'[1]Proportionate Shares'!$D$23:$I$1359,6,FALSE)),0,VLOOKUP(D1381,'[1]Proportionate Shares'!$D$23:$I$1359,6,FALSE)),0)</f>
        <v>0</v>
      </c>
      <c r="U1381" s="98">
        <f>VLOOKUP(D1381,'[1]Schedule of Pension Amounts LW'!$B$15:$AS$1399,36,FALSE)</f>
        <v>45039</v>
      </c>
      <c r="V1381" s="99">
        <f t="shared" si="91"/>
        <v>45039</v>
      </c>
      <c r="W1381" s="98">
        <f>ROUND('[1]68_InOutFlowsCurPrdAndPrior'!$F$32*IF(ISNA(VLOOKUP(D1381,'[1]Proportionate Shares'!$D$23:$I$1359,6,FALSE)),0,VLOOKUP(D1381,'[1]Proportionate Shares'!$D$23:$I$1359,6,FALSE)),0)</f>
        <v>0</v>
      </c>
      <c r="X1381" s="98">
        <f>ROUND('[1]68_InOutFlowsCurPrdAndPrior'!$F$33*IF(ISNA(VLOOKUP(D1381,'[1]Proportionate Shares'!$D$23:$I$1359,6,FALSE)),0,VLOOKUP(D1381,'[1]Proportionate Shares'!$D$23:$I$1359,6,FALSE)),0)</f>
        <v>0</v>
      </c>
      <c r="Y1381" s="98">
        <f>ROUND('[1]68_InOutFlowsCurPrdAndPrior'!$F$35*IF(ISNA(VLOOKUP(D1381,'[1]Proportionate Shares'!$D$23:$I$1359,6,FALSE)),0,VLOOKUP(D1381,'[1]Proportionate Shares'!$D$23:$I$1359,6,FALSE)),0)</f>
        <v>0</v>
      </c>
      <c r="Z1381" s="98">
        <f>-VLOOKUP(D1381,'[1]Schedule of Pension Amounts LW'!$B$15:$AS$1399,37,FALSE)</f>
        <v>129007</v>
      </c>
      <c r="AA1381" s="99">
        <f t="shared" si="92"/>
        <v>129007</v>
      </c>
      <c r="AB1381" s="72">
        <f>VLOOKUP(D1381,'[1]Pension Expense Details'!$D$22:$S$1407,16,FALSE)</f>
        <v>0</v>
      </c>
      <c r="AC1381" s="72">
        <f t="shared" si="93"/>
        <v>-22868</v>
      </c>
      <c r="AD1381" s="72">
        <f>VLOOKUP(D1381,'[1]Schedule of Pension Amounts LW'!$B$15:$W$1399,22,FALSE)</f>
        <v>-22868</v>
      </c>
    </row>
    <row r="1382" spans="1:30" x14ac:dyDescent="0.3">
      <c r="A1382" s="104"/>
      <c r="B1382" s="107"/>
      <c r="C1382" s="33"/>
      <c r="D1382" s="33" t="str">
        <f>'[1]Schedule of Pension Amounts LW'!B1375</f>
        <v>2030</v>
      </c>
      <c r="E1382" s="33" t="str">
        <f>IF(ISNA(VLOOKUP(D1382,'[1]Proportionate Shares'!$D$23:$G$1400,2,FALSE)),"",VLOOKUP(D1382,'[1]Proportionate Shares'!$D$23:$G$1400,2,FALSE))</f>
        <v/>
      </c>
      <c r="F1382" s="33" t="str">
        <f>IF(ISNA(VLOOKUP(D1382,'[1]Proportionate Shares'!$D$23:$G$1400,3,FALSE)),"",VLOOKUP(D1382,'[1]Proportionate Shares'!$D$23:$G$1400,3,FALSE))</f>
        <v/>
      </c>
      <c r="G1382" s="34" t="str">
        <f>VLOOKUP(D1382,'[1]Employer information'!$A$3:$B$1390,2,FALSE)</f>
        <v>MEDICAL CENTER CHARTER</v>
      </c>
      <c r="H1382" s="36">
        <f>IF(ISNA(VLOOKUP(D1382,'[1]Proportionate Shares'!$D$23:$I$1377,6,FALSE)),0,VLOOKUP(D1382,'[1]Proportionate Shares'!$D$23:$I$1377,6,FALSE))</f>
        <v>0</v>
      </c>
      <c r="I1382" s="105">
        <f>VLOOKUP(D1382,'[1]Schedule of Pension Amounts LW'!$B$15:$E$1399,3,FALSE)</f>
        <v>0</v>
      </c>
      <c r="J1382" s="105">
        <f>-IF(ISNA(VLOOKUP(D1382,'[1]Combined Contribution Amounts'!$A$2:$K$1335,5,FALSE)),0,VLOOKUP(D1382,'[1]Combined Contribution Amounts'!$A$2:$K$1335,5,FALSE))</f>
        <v>0</v>
      </c>
      <c r="K1382" s="105">
        <f>-IF(ISNA(VLOOKUP(D1382,'[1]Combined Contribution Amounts'!$A$2:$K$1335,7,FALSE)),0,VLOOKUP(D1382,'[1]Combined Contribution Amounts'!$A$2:$K$1335,7,FALSE))+-IF(ISNA(VLOOKUP(D1382,'[1]Combined Contribution Amounts'!$A$2:$K$1335,8,FALSE)),0,VLOOKUP(D1382,'[1]Combined Contribution Amounts'!$A$2:$K$1335,8,FALSE))+-IF(ISNA(VLOOKUP(D1382,'[1]Combined Contribution Amounts'!$A$2:$K$1335,9,FALSE)),0,VLOOKUP(D1382,'[1]Combined Contribution Amounts'!$A$2:$K$1335,9,FALSE))</f>
        <v>0</v>
      </c>
      <c r="L1382" s="105">
        <f>VLOOKUP(D1382,'[1]Pension Expense Details'!$D$23:$S$1407,16,FALSE)</f>
        <v>0</v>
      </c>
      <c r="M1382" s="105">
        <f>ROUND(('[1]68_InOutFlowsCurPrdAndPriorHist'!$F$28-'[1]68_InOutFlowsCurPrdAndPriorHist'!$F$31)*$H1382,0)-VLOOKUP(D1382,'[1]Pension Expense Details'!$D$23:$S$1407,12,FALSE)</f>
        <v>0</v>
      </c>
      <c r="N1382" s="105">
        <f>ROUND(('[1]68_InOutFlowsCurPrdAndPriorHist'!$F$29-'[1]68_InOutFlowsCurPrdAndPriorHist'!$F$32)*$H1382,0)-VLOOKUP(D1382,'[1]Pension Expense Details'!$D$23:$S$1407,13,FALSE)</f>
        <v>0</v>
      </c>
      <c r="O1382" s="105">
        <f>ROUND(('[1]68_InOutFlowsCurPrdAndPriorHist'!$F$30-'[1]68_InOutFlowsCurPrdAndPriorHist'!$F$33)*$H1382,0)-VLOOKUP(D1382,'[1]Pension Expense Details'!$D$23:$S$1407,14,FALSE)</f>
        <v>0</v>
      </c>
      <c r="P1382" s="105">
        <f>ROUND((VLOOKUP(D1382,'[1]Schedule of Pension Amounts LW'!$B$15:$AC$1399,28,FALSE)-VLOOKUP(D1382,'[1]Schedule of Pension Amounts LW'!$B$15:$AC$1399,27,FALSE))*'[1]Schedule of Pension Amounts LW'!AD$4,0)+VLOOKUP(D1382,'[1]Schedule of Pension Amounts LW'!$B$15:$AH$1399,33,FALSE)-VLOOKUP(D1382,'[1]Pension Expense Details'!$D$23:$S$1407,15,FALSE)</f>
        <v>0</v>
      </c>
      <c r="Q1382" s="98">
        <f t="shared" si="90"/>
        <v>0</v>
      </c>
      <c r="R1382" s="98">
        <f>ROUND('[1]68_InOutFlowsCurPrdAndPrior'!$D$32*IF(ISNA(VLOOKUP(D1382,'[1]Proportionate Shares'!$D$23:$I$1359,6,FALSE)),0,VLOOKUP(D1382,'[1]Proportionate Shares'!$D$23:$I$1359,6,FALSE)),0)</f>
        <v>0</v>
      </c>
      <c r="S1382" s="98">
        <f>ROUND('[1]68_InOutFlowsCurPrdAndPrior'!$D$33*IF(ISNA(VLOOKUP(D1382,'[1]Proportionate Shares'!$D$23:$I$1359,6,FALSE)),0,VLOOKUP(D1382,'[1]Proportionate Shares'!$D$23:$I$1359,6,FALSE)),0)</f>
        <v>0</v>
      </c>
      <c r="T1382" s="98">
        <f>ROUND('[1]68_InOutFlowsCurPrdAndPrior'!$D$35*IF(ISNA(VLOOKUP(D1382,'[1]Proportionate Shares'!$D$23:$I$1359,6,FALSE)),0,VLOOKUP(D1382,'[1]Proportionate Shares'!$D$23:$I$1359,6,FALSE)),0)</f>
        <v>0</v>
      </c>
      <c r="U1382" s="98">
        <f>VLOOKUP(D1382,'[1]Schedule of Pension Amounts LW'!$B$15:$AS$1399,36,FALSE)</f>
        <v>42732</v>
      </c>
      <c r="V1382" s="99">
        <f t="shared" si="91"/>
        <v>42732</v>
      </c>
      <c r="W1382" s="98">
        <f>ROUND('[1]68_InOutFlowsCurPrdAndPrior'!$F$32*IF(ISNA(VLOOKUP(D1382,'[1]Proportionate Shares'!$D$23:$I$1359,6,FALSE)),0,VLOOKUP(D1382,'[1]Proportionate Shares'!$D$23:$I$1359,6,FALSE)),0)</f>
        <v>0</v>
      </c>
      <c r="X1382" s="98">
        <f>ROUND('[1]68_InOutFlowsCurPrdAndPrior'!$F$33*IF(ISNA(VLOOKUP(D1382,'[1]Proportionate Shares'!$D$23:$I$1359,6,FALSE)),0,VLOOKUP(D1382,'[1]Proportionate Shares'!$D$23:$I$1359,6,FALSE)),0)</f>
        <v>0</v>
      </c>
      <c r="Y1382" s="98">
        <f>ROUND('[1]68_InOutFlowsCurPrdAndPrior'!$F$35*IF(ISNA(VLOOKUP(D1382,'[1]Proportionate Shares'!$D$23:$I$1359,6,FALSE)),0,VLOOKUP(D1382,'[1]Proportionate Shares'!$D$23:$I$1359,6,FALSE)),0)</f>
        <v>0</v>
      </c>
      <c r="Z1382" s="98">
        <f>-VLOOKUP(D1382,'[1]Schedule of Pension Amounts LW'!$B$15:$AS$1399,37,FALSE)</f>
        <v>96046</v>
      </c>
      <c r="AA1382" s="99">
        <f t="shared" si="92"/>
        <v>96046</v>
      </c>
      <c r="AB1382" s="72">
        <f>VLOOKUP(D1382,'[1]Pension Expense Details'!$D$22:$S$1407,16,FALSE)</f>
        <v>0</v>
      </c>
      <c r="AC1382" s="72">
        <f t="shared" si="93"/>
        <v>-12190</v>
      </c>
      <c r="AD1382" s="72">
        <f>VLOOKUP(D1382,'[1]Schedule of Pension Amounts LW'!$B$15:$W$1399,22,FALSE)</f>
        <v>-12190</v>
      </c>
    </row>
    <row r="1383" spans="1:30" x14ac:dyDescent="0.3">
      <c r="A1383" s="104"/>
      <c r="B1383" s="107"/>
      <c r="C1383" s="33"/>
      <c r="D1383" s="33" t="str">
        <f>'[1]Schedule of Pension Amounts LW'!B1376</f>
        <v>2211</v>
      </c>
      <c r="E1383" s="33" t="str">
        <f>IF(ISNA(VLOOKUP(D1383,'[1]Proportionate Shares'!$D$23:$G$1400,2,FALSE)),"",VLOOKUP(D1383,'[1]Proportionate Shares'!$D$23:$G$1400,2,FALSE))</f>
        <v/>
      </c>
      <c r="F1383" s="33" t="str">
        <f>IF(ISNA(VLOOKUP(D1383,'[1]Proportionate Shares'!$D$23:$G$1400,3,FALSE)),"",VLOOKUP(D1383,'[1]Proportionate Shares'!$D$23:$G$1400,3,FALSE))</f>
        <v/>
      </c>
      <c r="G1383" s="34" t="str">
        <f>VLOOKUP(D1383,'[1]Employer information'!$A$3:$B$1390,2,FALSE)</f>
        <v>NORTHWEST PREP ACADEMY</v>
      </c>
      <c r="H1383" s="36">
        <f>IF(ISNA(VLOOKUP(D1383,'[1]Proportionate Shares'!$D$23:$I$1377,6,FALSE)),0,VLOOKUP(D1383,'[1]Proportionate Shares'!$D$23:$I$1377,6,FALSE))</f>
        <v>0</v>
      </c>
      <c r="I1383" s="105">
        <f>VLOOKUP(D1383,'[1]Schedule of Pension Amounts LW'!$B$15:$E$1399,3,FALSE)</f>
        <v>0</v>
      </c>
      <c r="J1383" s="105">
        <f>-IF(ISNA(VLOOKUP(D1383,'[1]Combined Contribution Amounts'!$A$2:$K$1335,5,FALSE)),0,VLOOKUP(D1383,'[1]Combined Contribution Amounts'!$A$2:$K$1335,5,FALSE))</f>
        <v>0</v>
      </c>
      <c r="K1383" s="105">
        <f>-IF(ISNA(VLOOKUP(D1383,'[1]Combined Contribution Amounts'!$A$2:$K$1335,7,FALSE)),0,VLOOKUP(D1383,'[1]Combined Contribution Amounts'!$A$2:$K$1335,7,FALSE))+-IF(ISNA(VLOOKUP(D1383,'[1]Combined Contribution Amounts'!$A$2:$K$1335,8,FALSE)),0,VLOOKUP(D1383,'[1]Combined Contribution Amounts'!$A$2:$K$1335,8,FALSE))+-IF(ISNA(VLOOKUP(D1383,'[1]Combined Contribution Amounts'!$A$2:$K$1335,9,FALSE)),0,VLOOKUP(D1383,'[1]Combined Contribution Amounts'!$A$2:$K$1335,9,FALSE))</f>
        <v>0</v>
      </c>
      <c r="L1383" s="105">
        <f>VLOOKUP(D1383,'[1]Pension Expense Details'!$D$23:$S$1407,16,FALSE)</f>
        <v>0</v>
      </c>
      <c r="M1383" s="105">
        <f>ROUND(('[1]68_InOutFlowsCurPrdAndPriorHist'!$F$28-'[1]68_InOutFlowsCurPrdAndPriorHist'!$F$31)*$H1383,0)-VLOOKUP(D1383,'[1]Pension Expense Details'!$D$23:$S$1407,12,FALSE)</f>
        <v>0</v>
      </c>
      <c r="N1383" s="105">
        <f>ROUND(('[1]68_InOutFlowsCurPrdAndPriorHist'!$F$29-'[1]68_InOutFlowsCurPrdAndPriorHist'!$F$32)*$H1383,0)-VLOOKUP(D1383,'[1]Pension Expense Details'!$D$23:$S$1407,13,FALSE)</f>
        <v>0</v>
      </c>
      <c r="O1383" s="105">
        <f>ROUND(('[1]68_InOutFlowsCurPrdAndPriorHist'!$F$30-'[1]68_InOutFlowsCurPrdAndPriorHist'!$F$33)*$H1383,0)-VLOOKUP(D1383,'[1]Pension Expense Details'!$D$23:$S$1407,14,FALSE)</f>
        <v>0</v>
      </c>
      <c r="P1383" s="105">
        <f>ROUND((VLOOKUP(D1383,'[1]Schedule of Pension Amounts LW'!$B$15:$AC$1399,28,FALSE)-VLOOKUP(D1383,'[1]Schedule of Pension Amounts LW'!$B$15:$AC$1399,27,FALSE))*'[1]Schedule of Pension Amounts LW'!AD$4,0)+VLOOKUP(D1383,'[1]Schedule of Pension Amounts LW'!$B$15:$AH$1399,33,FALSE)-VLOOKUP(D1383,'[1]Pension Expense Details'!$D$23:$S$1407,15,FALSE)</f>
        <v>0</v>
      </c>
      <c r="Q1383" s="98">
        <f t="shared" si="90"/>
        <v>0</v>
      </c>
      <c r="R1383" s="98">
        <f>ROUND('[1]68_InOutFlowsCurPrdAndPrior'!$D$32*IF(ISNA(VLOOKUP(D1383,'[1]Proportionate Shares'!$D$23:$I$1359,6,FALSE)),0,VLOOKUP(D1383,'[1]Proportionate Shares'!$D$23:$I$1359,6,FALSE)),0)</f>
        <v>0</v>
      </c>
      <c r="S1383" s="98">
        <f>ROUND('[1]68_InOutFlowsCurPrdAndPrior'!$D$33*IF(ISNA(VLOOKUP(D1383,'[1]Proportionate Shares'!$D$23:$I$1359,6,FALSE)),0,VLOOKUP(D1383,'[1]Proportionate Shares'!$D$23:$I$1359,6,FALSE)),0)</f>
        <v>0</v>
      </c>
      <c r="T1383" s="98">
        <f>ROUND('[1]68_InOutFlowsCurPrdAndPrior'!$D$35*IF(ISNA(VLOOKUP(D1383,'[1]Proportionate Shares'!$D$23:$I$1359,6,FALSE)),0,VLOOKUP(D1383,'[1]Proportionate Shares'!$D$23:$I$1359,6,FALSE)),0)</f>
        <v>0</v>
      </c>
      <c r="U1383" s="98">
        <f>VLOOKUP(D1383,'[1]Schedule of Pension Amounts LW'!$B$15:$AS$1399,36,FALSE)</f>
        <v>12643</v>
      </c>
      <c r="V1383" s="99">
        <f t="shared" si="91"/>
        <v>12643</v>
      </c>
      <c r="W1383" s="98">
        <f>ROUND('[1]68_InOutFlowsCurPrdAndPrior'!$F$32*IF(ISNA(VLOOKUP(D1383,'[1]Proportionate Shares'!$D$23:$I$1359,6,FALSE)),0,VLOOKUP(D1383,'[1]Proportionate Shares'!$D$23:$I$1359,6,FALSE)),0)</f>
        <v>0</v>
      </c>
      <c r="X1383" s="98">
        <f>ROUND('[1]68_InOutFlowsCurPrdAndPrior'!$F$33*IF(ISNA(VLOOKUP(D1383,'[1]Proportionate Shares'!$D$23:$I$1359,6,FALSE)),0,VLOOKUP(D1383,'[1]Proportionate Shares'!$D$23:$I$1359,6,FALSE)),0)</f>
        <v>0</v>
      </c>
      <c r="Y1383" s="98">
        <f>ROUND('[1]68_InOutFlowsCurPrdAndPrior'!$F$35*IF(ISNA(VLOOKUP(D1383,'[1]Proportionate Shares'!$D$23:$I$1359,6,FALSE)),0,VLOOKUP(D1383,'[1]Proportionate Shares'!$D$23:$I$1359,6,FALSE)),0)</f>
        <v>0</v>
      </c>
      <c r="Z1383" s="98">
        <f>-VLOOKUP(D1383,'[1]Schedule of Pension Amounts LW'!$B$15:$AS$1399,37,FALSE)</f>
        <v>140097</v>
      </c>
      <c r="AA1383" s="99">
        <f t="shared" si="92"/>
        <v>140097</v>
      </c>
      <c r="AB1383" s="72">
        <f>VLOOKUP(D1383,'[1]Pension Expense Details'!$D$22:$S$1407,16,FALSE)</f>
        <v>0</v>
      </c>
      <c r="AC1383" s="72">
        <f t="shared" si="93"/>
        <v>-43898</v>
      </c>
      <c r="AD1383" s="72">
        <f>VLOOKUP(D1383,'[1]Schedule of Pension Amounts LW'!$B$15:$W$1399,22,FALSE)</f>
        <v>-43898</v>
      </c>
    </row>
    <row r="1384" spans="1:30" x14ac:dyDescent="0.3">
      <c r="A1384" s="104"/>
      <c r="B1384" s="107"/>
      <c r="C1384" s="33"/>
      <c r="D1384" s="33" t="str">
        <f>'[1]Schedule of Pension Amounts LW'!B1377</f>
        <v>2262</v>
      </c>
      <c r="E1384" s="33" t="str">
        <f>IF(ISNA(VLOOKUP(D1384,'[1]Proportionate Shares'!$D$23:$G$1400,2,FALSE)),"",VLOOKUP(D1384,'[1]Proportionate Shares'!$D$23:$G$1400,2,FALSE))</f>
        <v/>
      </c>
      <c r="F1384" s="33" t="str">
        <f>IF(ISNA(VLOOKUP(D1384,'[1]Proportionate Shares'!$D$23:$G$1400,3,FALSE)),"",VLOOKUP(D1384,'[1]Proportionate Shares'!$D$23:$G$1400,3,FALSE))</f>
        <v/>
      </c>
      <c r="G1384" s="34" t="str">
        <f>VLOOKUP(D1384,'[1]Employer information'!$A$3:$B$1390,2,FALSE)</f>
        <v>PEAK PREPARATORY SCHOOL</v>
      </c>
      <c r="H1384" s="36">
        <f>IF(ISNA(VLOOKUP(D1384,'[1]Proportionate Shares'!$D$23:$I$1377,6,FALSE)),0,VLOOKUP(D1384,'[1]Proportionate Shares'!$D$23:$I$1377,6,FALSE))</f>
        <v>0</v>
      </c>
      <c r="I1384" s="105">
        <f>VLOOKUP(D1384,'[1]Schedule of Pension Amounts LW'!$B$15:$E$1399,3,FALSE)</f>
        <v>0</v>
      </c>
      <c r="J1384" s="105">
        <f>-IF(ISNA(VLOOKUP(D1384,'[1]Combined Contribution Amounts'!$A$2:$K$1335,5,FALSE)),0,VLOOKUP(D1384,'[1]Combined Contribution Amounts'!$A$2:$K$1335,5,FALSE))</f>
        <v>0</v>
      </c>
      <c r="K1384" s="105">
        <f>-IF(ISNA(VLOOKUP(D1384,'[1]Combined Contribution Amounts'!$A$2:$K$1335,7,FALSE)),0,VLOOKUP(D1384,'[1]Combined Contribution Amounts'!$A$2:$K$1335,7,FALSE))+-IF(ISNA(VLOOKUP(D1384,'[1]Combined Contribution Amounts'!$A$2:$K$1335,8,FALSE)),0,VLOOKUP(D1384,'[1]Combined Contribution Amounts'!$A$2:$K$1335,8,FALSE))+-IF(ISNA(VLOOKUP(D1384,'[1]Combined Contribution Amounts'!$A$2:$K$1335,9,FALSE)),0,VLOOKUP(D1384,'[1]Combined Contribution Amounts'!$A$2:$K$1335,9,FALSE))</f>
        <v>0</v>
      </c>
      <c r="L1384" s="105">
        <f>VLOOKUP(D1384,'[1]Pension Expense Details'!$D$23:$S$1407,16,FALSE)</f>
        <v>0</v>
      </c>
      <c r="M1384" s="105">
        <f>ROUND(('[1]68_InOutFlowsCurPrdAndPriorHist'!$F$28-'[1]68_InOutFlowsCurPrdAndPriorHist'!$F$31)*$H1384,0)-VLOOKUP(D1384,'[1]Pension Expense Details'!$D$23:$S$1407,12,FALSE)</f>
        <v>0</v>
      </c>
      <c r="N1384" s="105">
        <f>ROUND(('[1]68_InOutFlowsCurPrdAndPriorHist'!$F$29-'[1]68_InOutFlowsCurPrdAndPriorHist'!$F$32)*$H1384,0)-VLOOKUP(D1384,'[1]Pension Expense Details'!$D$23:$S$1407,13,FALSE)</f>
        <v>0</v>
      </c>
      <c r="O1384" s="105">
        <f>ROUND(('[1]68_InOutFlowsCurPrdAndPriorHist'!$F$30-'[1]68_InOutFlowsCurPrdAndPriorHist'!$F$33)*$H1384,0)-VLOOKUP(D1384,'[1]Pension Expense Details'!$D$23:$S$1407,14,FALSE)</f>
        <v>0</v>
      </c>
      <c r="P1384" s="105">
        <f>ROUND((VLOOKUP(D1384,'[1]Schedule of Pension Amounts LW'!$B$15:$AC$1399,28,FALSE)-VLOOKUP(D1384,'[1]Schedule of Pension Amounts LW'!$B$15:$AC$1399,27,FALSE))*'[1]Schedule of Pension Amounts LW'!AD$4,0)+VLOOKUP(D1384,'[1]Schedule of Pension Amounts LW'!$B$15:$AH$1399,33,FALSE)-VLOOKUP(D1384,'[1]Pension Expense Details'!$D$23:$S$1407,15,FALSE)</f>
        <v>0</v>
      </c>
      <c r="Q1384" s="98">
        <f t="shared" si="90"/>
        <v>0</v>
      </c>
      <c r="R1384" s="98">
        <f>ROUND('[1]68_InOutFlowsCurPrdAndPrior'!$D$32*IF(ISNA(VLOOKUP(D1384,'[1]Proportionate Shares'!$D$23:$I$1359,6,FALSE)),0,VLOOKUP(D1384,'[1]Proportionate Shares'!$D$23:$I$1359,6,FALSE)),0)</f>
        <v>0</v>
      </c>
      <c r="S1384" s="98">
        <f>ROUND('[1]68_InOutFlowsCurPrdAndPrior'!$D$33*IF(ISNA(VLOOKUP(D1384,'[1]Proportionate Shares'!$D$23:$I$1359,6,FALSE)),0,VLOOKUP(D1384,'[1]Proportionate Shares'!$D$23:$I$1359,6,FALSE)),0)</f>
        <v>0</v>
      </c>
      <c r="T1384" s="98">
        <f>ROUND('[1]68_InOutFlowsCurPrdAndPrior'!$D$35*IF(ISNA(VLOOKUP(D1384,'[1]Proportionate Shares'!$D$23:$I$1359,6,FALSE)),0,VLOOKUP(D1384,'[1]Proportionate Shares'!$D$23:$I$1359,6,FALSE)),0)</f>
        <v>0</v>
      </c>
      <c r="U1384" s="98">
        <f>VLOOKUP(D1384,'[1]Schedule of Pension Amounts LW'!$B$15:$AS$1399,36,FALSE)</f>
        <v>362569</v>
      </c>
      <c r="V1384" s="99">
        <f t="shared" si="91"/>
        <v>362569</v>
      </c>
      <c r="W1384" s="98">
        <f>ROUND('[1]68_InOutFlowsCurPrdAndPrior'!$F$32*IF(ISNA(VLOOKUP(D1384,'[1]Proportionate Shares'!$D$23:$I$1359,6,FALSE)),0,VLOOKUP(D1384,'[1]Proportionate Shares'!$D$23:$I$1359,6,FALSE)),0)</f>
        <v>0</v>
      </c>
      <c r="X1384" s="98">
        <f>ROUND('[1]68_InOutFlowsCurPrdAndPrior'!$F$33*IF(ISNA(VLOOKUP(D1384,'[1]Proportionate Shares'!$D$23:$I$1359,6,FALSE)),0,VLOOKUP(D1384,'[1]Proportionate Shares'!$D$23:$I$1359,6,FALSE)),0)</f>
        <v>0</v>
      </c>
      <c r="Y1384" s="98">
        <f>ROUND('[1]68_InOutFlowsCurPrdAndPrior'!$F$35*IF(ISNA(VLOOKUP(D1384,'[1]Proportionate Shares'!$D$23:$I$1359,6,FALSE)),0,VLOOKUP(D1384,'[1]Proportionate Shares'!$D$23:$I$1359,6,FALSE)),0)</f>
        <v>0</v>
      </c>
      <c r="Z1384" s="98">
        <f>-VLOOKUP(D1384,'[1]Schedule of Pension Amounts LW'!$B$15:$AS$1399,37,FALSE)</f>
        <v>895574</v>
      </c>
      <c r="AA1384" s="99">
        <f t="shared" si="92"/>
        <v>895574</v>
      </c>
      <c r="AB1384" s="72">
        <f>VLOOKUP(D1384,'[1]Pension Expense Details'!$D$22:$S$1407,16,FALSE)</f>
        <v>0</v>
      </c>
      <c r="AC1384" s="72">
        <f t="shared" si="93"/>
        <v>-132516</v>
      </c>
      <c r="AD1384" s="72">
        <f>VLOOKUP(D1384,'[1]Schedule of Pension Amounts LW'!$B$15:$W$1399,22,FALSE)</f>
        <v>-132516</v>
      </c>
    </row>
    <row r="1385" spans="1:30" x14ac:dyDescent="0.3">
      <c r="A1385" s="104"/>
      <c r="B1385" s="107"/>
      <c r="C1385" s="33"/>
      <c r="D1385" s="33" t="str">
        <f>'[1]Schedule of Pension Amounts LW'!B1378</f>
        <v>2207</v>
      </c>
      <c r="E1385" s="33" t="str">
        <f>IF(ISNA(VLOOKUP(D1385,'[1]Proportionate Shares'!$D$23:$G$1400,2,FALSE)),"",VLOOKUP(D1385,'[1]Proportionate Shares'!$D$23:$G$1400,2,FALSE))</f>
        <v/>
      </c>
      <c r="F1385" s="33" t="str">
        <f>IF(ISNA(VLOOKUP(D1385,'[1]Proportionate Shares'!$D$23:$G$1400,3,FALSE)),"",VLOOKUP(D1385,'[1]Proportionate Shares'!$D$23:$G$1400,3,FALSE))</f>
        <v/>
      </c>
      <c r="G1385" s="34" t="str">
        <f>VLOOKUP(D1385,'[1]Employer information'!$A$3:$B$1390,2,FALSE)</f>
        <v>PHOENIX CHARTER SCHOOL</v>
      </c>
      <c r="H1385" s="36">
        <f>IF(ISNA(VLOOKUP(D1385,'[1]Proportionate Shares'!$D$23:$I$1377,6,FALSE)),0,VLOOKUP(D1385,'[1]Proportionate Shares'!$D$23:$I$1377,6,FALSE))</f>
        <v>0</v>
      </c>
      <c r="I1385" s="105">
        <f>VLOOKUP(D1385,'[1]Schedule of Pension Amounts LW'!$B$15:$E$1399,3,FALSE)</f>
        <v>0</v>
      </c>
      <c r="J1385" s="105">
        <f>-IF(ISNA(VLOOKUP(D1385,'[1]Combined Contribution Amounts'!$A$2:$K$1335,5,FALSE)),0,VLOOKUP(D1385,'[1]Combined Contribution Amounts'!$A$2:$K$1335,5,FALSE))</f>
        <v>0</v>
      </c>
      <c r="K1385" s="105">
        <f>-IF(ISNA(VLOOKUP(D1385,'[1]Combined Contribution Amounts'!$A$2:$K$1335,7,FALSE)),0,VLOOKUP(D1385,'[1]Combined Contribution Amounts'!$A$2:$K$1335,7,FALSE))+-IF(ISNA(VLOOKUP(D1385,'[1]Combined Contribution Amounts'!$A$2:$K$1335,8,FALSE)),0,VLOOKUP(D1385,'[1]Combined Contribution Amounts'!$A$2:$K$1335,8,FALSE))+-IF(ISNA(VLOOKUP(D1385,'[1]Combined Contribution Amounts'!$A$2:$K$1335,9,FALSE)),0,VLOOKUP(D1385,'[1]Combined Contribution Amounts'!$A$2:$K$1335,9,FALSE))</f>
        <v>0</v>
      </c>
      <c r="L1385" s="105">
        <f>VLOOKUP(D1385,'[1]Pension Expense Details'!$D$23:$S$1407,16,FALSE)</f>
        <v>0</v>
      </c>
      <c r="M1385" s="105">
        <f>ROUND(('[1]68_InOutFlowsCurPrdAndPriorHist'!$F$28-'[1]68_InOutFlowsCurPrdAndPriorHist'!$F$31)*$H1385,0)-VLOOKUP(D1385,'[1]Pension Expense Details'!$D$23:$S$1407,12,FALSE)</f>
        <v>0</v>
      </c>
      <c r="N1385" s="105">
        <f>ROUND(('[1]68_InOutFlowsCurPrdAndPriorHist'!$F$29-'[1]68_InOutFlowsCurPrdAndPriorHist'!$F$32)*$H1385,0)-VLOOKUP(D1385,'[1]Pension Expense Details'!$D$23:$S$1407,13,FALSE)</f>
        <v>0</v>
      </c>
      <c r="O1385" s="105">
        <f>ROUND(('[1]68_InOutFlowsCurPrdAndPriorHist'!$F$30-'[1]68_InOutFlowsCurPrdAndPriorHist'!$F$33)*$H1385,0)-VLOOKUP(D1385,'[1]Pension Expense Details'!$D$23:$S$1407,14,FALSE)</f>
        <v>0</v>
      </c>
      <c r="P1385" s="105">
        <f>ROUND((VLOOKUP(D1385,'[1]Schedule of Pension Amounts LW'!$B$15:$AC$1399,28,FALSE)-VLOOKUP(D1385,'[1]Schedule of Pension Amounts LW'!$B$15:$AC$1399,27,FALSE))*'[1]Schedule of Pension Amounts LW'!AD$4,0)+VLOOKUP(D1385,'[1]Schedule of Pension Amounts LW'!$B$15:$AH$1399,33,FALSE)-VLOOKUP(D1385,'[1]Pension Expense Details'!$D$23:$S$1407,15,FALSE)</f>
        <v>0</v>
      </c>
      <c r="Q1385" s="98">
        <f t="shared" si="90"/>
        <v>0</v>
      </c>
      <c r="R1385" s="98">
        <f>ROUND('[1]68_InOutFlowsCurPrdAndPrior'!$D$32*IF(ISNA(VLOOKUP(D1385,'[1]Proportionate Shares'!$D$23:$I$1359,6,FALSE)),0,VLOOKUP(D1385,'[1]Proportionate Shares'!$D$23:$I$1359,6,FALSE)),0)</f>
        <v>0</v>
      </c>
      <c r="S1385" s="98">
        <f>ROUND('[1]68_InOutFlowsCurPrdAndPrior'!$D$33*IF(ISNA(VLOOKUP(D1385,'[1]Proportionate Shares'!$D$23:$I$1359,6,FALSE)),0,VLOOKUP(D1385,'[1]Proportionate Shares'!$D$23:$I$1359,6,FALSE)),0)</f>
        <v>0</v>
      </c>
      <c r="T1385" s="98">
        <f>ROUND('[1]68_InOutFlowsCurPrdAndPrior'!$D$35*IF(ISNA(VLOOKUP(D1385,'[1]Proportionate Shares'!$D$23:$I$1359,6,FALSE)),0,VLOOKUP(D1385,'[1]Proportionate Shares'!$D$23:$I$1359,6,FALSE)),0)</f>
        <v>0</v>
      </c>
      <c r="U1385" s="98">
        <f>VLOOKUP(D1385,'[1]Schedule of Pension Amounts LW'!$B$15:$AS$1399,36,FALSE)</f>
        <v>119771</v>
      </c>
      <c r="V1385" s="99">
        <f t="shared" si="91"/>
        <v>119771</v>
      </c>
      <c r="W1385" s="98">
        <f>ROUND('[1]68_InOutFlowsCurPrdAndPrior'!$F$32*IF(ISNA(VLOOKUP(D1385,'[1]Proportionate Shares'!$D$23:$I$1359,6,FALSE)),0,VLOOKUP(D1385,'[1]Proportionate Shares'!$D$23:$I$1359,6,FALSE)),0)</f>
        <v>0</v>
      </c>
      <c r="X1385" s="98">
        <f>ROUND('[1]68_InOutFlowsCurPrdAndPrior'!$F$33*IF(ISNA(VLOOKUP(D1385,'[1]Proportionate Shares'!$D$23:$I$1359,6,FALSE)),0,VLOOKUP(D1385,'[1]Proportionate Shares'!$D$23:$I$1359,6,FALSE)),0)</f>
        <v>0</v>
      </c>
      <c r="Y1385" s="98">
        <f>ROUND('[1]68_InOutFlowsCurPrdAndPrior'!$F$35*IF(ISNA(VLOOKUP(D1385,'[1]Proportionate Shares'!$D$23:$I$1359,6,FALSE)),0,VLOOKUP(D1385,'[1]Proportionate Shares'!$D$23:$I$1359,6,FALSE)),0)</f>
        <v>0</v>
      </c>
      <c r="Z1385" s="98">
        <f>-VLOOKUP(D1385,'[1]Schedule of Pension Amounts LW'!$B$15:$AS$1399,37,FALSE)</f>
        <v>317269</v>
      </c>
      <c r="AA1385" s="99">
        <f t="shared" si="92"/>
        <v>317269</v>
      </c>
      <c r="AB1385" s="72">
        <f>VLOOKUP(D1385,'[1]Pension Expense Details'!$D$22:$S$1407,16,FALSE)</f>
        <v>0</v>
      </c>
      <c r="AC1385" s="72">
        <f t="shared" si="93"/>
        <v>-51507</v>
      </c>
      <c r="AD1385" s="72">
        <f>VLOOKUP(D1385,'[1]Schedule of Pension Amounts LW'!$B$15:$W$1399,22,FALSE)</f>
        <v>-51507</v>
      </c>
    </row>
    <row r="1386" spans="1:30" x14ac:dyDescent="0.3">
      <c r="A1386" s="104"/>
      <c r="B1386" s="107"/>
      <c r="C1386" s="33"/>
      <c r="D1386" s="33" t="str">
        <f>'[1]Schedule of Pension Amounts LW'!B1379</f>
        <v>2323</v>
      </c>
      <c r="E1386" s="33" t="str">
        <f>IF(ISNA(VLOOKUP(D1386,'[1]Proportionate Shares'!$D$23:$G$1400,2,FALSE)),"",VLOOKUP(D1386,'[1]Proportionate Shares'!$D$23:$G$1400,2,FALSE))</f>
        <v/>
      </c>
      <c r="F1386" s="33" t="str">
        <f>IF(ISNA(VLOOKUP(D1386,'[1]Proportionate Shares'!$D$23:$G$1400,3,FALSE)),"",VLOOKUP(D1386,'[1]Proportionate Shares'!$D$23:$G$1400,3,FALSE))</f>
        <v/>
      </c>
      <c r="G1386" s="34" t="str">
        <f>VLOOKUP(D1386,'[1]Employer information'!$A$3:$B$1390,2,FALSE)</f>
        <v>PRIME PREP ACADEMY</v>
      </c>
      <c r="H1386" s="36">
        <f>IF(ISNA(VLOOKUP(D1386,'[1]Proportionate Shares'!$D$23:$I$1377,6,FALSE)),0,VLOOKUP(D1386,'[1]Proportionate Shares'!$D$23:$I$1377,6,FALSE))</f>
        <v>0</v>
      </c>
      <c r="I1386" s="105">
        <f>VLOOKUP(D1386,'[1]Schedule of Pension Amounts LW'!$B$15:$E$1399,3,FALSE)</f>
        <v>0</v>
      </c>
      <c r="J1386" s="105">
        <f>-IF(ISNA(VLOOKUP(D1386,'[1]Combined Contribution Amounts'!$A$2:$K$1335,5,FALSE)),0,VLOOKUP(D1386,'[1]Combined Contribution Amounts'!$A$2:$K$1335,5,FALSE))</f>
        <v>0</v>
      </c>
      <c r="K1386" s="105">
        <f>-IF(ISNA(VLOOKUP(D1386,'[1]Combined Contribution Amounts'!$A$2:$K$1335,7,FALSE)),0,VLOOKUP(D1386,'[1]Combined Contribution Amounts'!$A$2:$K$1335,7,FALSE))+-IF(ISNA(VLOOKUP(D1386,'[1]Combined Contribution Amounts'!$A$2:$K$1335,8,FALSE)),0,VLOOKUP(D1386,'[1]Combined Contribution Amounts'!$A$2:$K$1335,8,FALSE))+-IF(ISNA(VLOOKUP(D1386,'[1]Combined Contribution Amounts'!$A$2:$K$1335,9,FALSE)),0,VLOOKUP(D1386,'[1]Combined Contribution Amounts'!$A$2:$K$1335,9,FALSE))</f>
        <v>0</v>
      </c>
      <c r="L1386" s="105">
        <f>VLOOKUP(D1386,'[1]Pension Expense Details'!$D$23:$S$1407,16,FALSE)</f>
        <v>0</v>
      </c>
      <c r="M1386" s="105">
        <f>ROUND(('[1]68_InOutFlowsCurPrdAndPriorHist'!$F$28-'[1]68_InOutFlowsCurPrdAndPriorHist'!$F$31)*$H1386,0)-VLOOKUP(D1386,'[1]Pension Expense Details'!$D$23:$S$1407,12,FALSE)</f>
        <v>0</v>
      </c>
      <c r="N1386" s="105">
        <f>ROUND(('[1]68_InOutFlowsCurPrdAndPriorHist'!$F$29-'[1]68_InOutFlowsCurPrdAndPriorHist'!$F$32)*$H1386,0)-VLOOKUP(D1386,'[1]Pension Expense Details'!$D$23:$S$1407,13,FALSE)</f>
        <v>0</v>
      </c>
      <c r="O1386" s="105">
        <f>ROUND(('[1]68_InOutFlowsCurPrdAndPriorHist'!$F$30-'[1]68_InOutFlowsCurPrdAndPriorHist'!$F$33)*$H1386,0)-VLOOKUP(D1386,'[1]Pension Expense Details'!$D$23:$S$1407,14,FALSE)</f>
        <v>0</v>
      </c>
      <c r="P1386" s="105">
        <f>ROUND((VLOOKUP(D1386,'[1]Schedule of Pension Amounts LW'!$B$15:$AC$1399,28,FALSE)-VLOOKUP(D1386,'[1]Schedule of Pension Amounts LW'!$B$15:$AC$1399,27,FALSE))*'[1]Schedule of Pension Amounts LW'!AD$4,0)+VLOOKUP(D1386,'[1]Schedule of Pension Amounts LW'!$B$15:$AH$1399,33,FALSE)-VLOOKUP(D1386,'[1]Pension Expense Details'!$D$23:$S$1407,15,FALSE)</f>
        <v>0</v>
      </c>
      <c r="Q1386" s="98">
        <f t="shared" si="90"/>
        <v>0</v>
      </c>
      <c r="R1386" s="98">
        <f>ROUND('[1]68_InOutFlowsCurPrdAndPrior'!$D$32*IF(ISNA(VLOOKUP(D1386,'[1]Proportionate Shares'!$D$23:$I$1359,6,FALSE)),0,VLOOKUP(D1386,'[1]Proportionate Shares'!$D$23:$I$1359,6,FALSE)),0)</f>
        <v>0</v>
      </c>
      <c r="S1386" s="98">
        <f>ROUND('[1]68_InOutFlowsCurPrdAndPrior'!$D$33*IF(ISNA(VLOOKUP(D1386,'[1]Proportionate Shares'!$D$23:$I$1359,6,FALSE)),0,VLOOKUP(D1386,'[1]Proportionate Shares'!$D$23:$I$1359,6,FALSE)),0)</f>
        <v>0</v>
      </c>
      <c r="T1386" s="98">
        <f>ROUND('[1]68_InOutFlowsCurPrdAndPrior'!$D$35*IF(ISNA(VLOOKUP(D1386,'[1]Proportionate Shares'!$D$23:$I$1359,6,FALSE)),0,VLOOKUP(D1386,'[1]Proportionate Shares'!$D$23:$I$1359,6,FALSE)),0)</f>
        <v>0</v>
      </c>
      <c r="U1386" s="98">
        <f>VLOOKUP(D1386,'[1]Schedule of Pension Amounts LW'!$B$15:$AS$1399,36,FALSE)</f>
        <v>27599</v>
      </c>
      <c r="V1386" s="99">
        <f t="shared" si="91"/>
        <v>27599</v>
      </c>
      <c r="W1386" s="98">
        <f>ROUND('[1]68_InOutFlowsCurPrdAndPrior'!$F$32*IF(ISNA(VLOOKUP(D1386,'[1]Proportionate Shares'!$D$23:$I$1359,6,FALSE)),0,VLOOKUP(D1386,'[1]Proportionate Shares'!$D$23:$I$1359,6,FALSE)),0)</f>
        <v>0</v>
      </c>
      <c r="X1386" s="98">
        <f>ROUND('[1]68_InOutFlowsCurPrdAndPrior'!$F$33*IF(ISNA(VLOOKUP(D1386,'[1]Proportionate Shares'!$D$23:$I$1359,6,FALSE)),0,VLOOKUP(D1386,'[1]Proportionate Shares'!$D$23:$I$1359,6,FALSE)),0)</f>
        <v>0</v>
      </c>
      <c r="Y1386" s="98">
        <f>ROUND('[1]68_InOutFlowsCurPrdAndPrior'!$F$35*IF(ISNA(VLOOKUP(D1386,'[1]Proportionate Shares'!$D$23:$I$1359,6,FALSE)),0,VLOOKUP(D1386,'[1]Proportionate Shares'!$D$23:$I$1359,6,FALSE)),0)</f>
        <v>0</v>
      </c>
      <c r="Z1386" s="98">
        <f>-VLOOKUP(D1386,'[1]Schedule of Pension Amounts LW'!$B$15:$AS$1399,37,FALSE)</f>
        <v>331044</v>
      </c>
      <c r="AA1386" s="99">
        <f t="shared" si="92"/>
        <v>331044</v>
      </c>
      <c r="AB1386" s="72">
        <f>VLOOKUP(D1386,'[1]Pension Expense Details'!$D$22:$S$1407,16,FALSE)</f>
        <v>0</v>
      </c>
      <c r="AC1386" s="72">
        <f t="shared" si="93"/>
        <v>-104918</v>
      </c>
      <c r="AD1386" s="72">
        <f>VLOOKUP(D1386,'[1]Schedule of Pension Amounts LW'!$B$15:$W$1399,22,FALSE)</f>
        <v>-104918</v>
      </c>
    </row>
    <row r="1387" spans="1:30" x14ac:dyDescent="0.3">
      <c r="A1387" s="104"/>
      <c r="B1387" s="107"/>
      <c r="C1387" s="33"/>
      <c r="D1387" s="33" t="str">
        <f>'[1]Schedule of Pension Amounts LW'!B1380</f>
        <v>2213</v>
      </c>
      <c r="E1387" s="33" t="str">
        <f>IF(ISNA(VLOOKUP(D1387,'[1]Proportionate Shares'!$D$23:$G$1400,2,FALSE)),"",VLOOKUP(D1387,'[1]Proportionate Shares'!$D$23:$G$1400,2,FALSE))</f>
        <v/>
      </c>
      <c r="F1387" s="33" t="str">
        <f>IF(ISNA(VLOOKUP(D1387,'[1]Proportionate Shares'!$D$23:$G$1400,3,FALSE)),"",VLOOKUP(D1387,'[1]Proportionate Shares'!$D$23:$G$1400,3,FALSE))</f>
        <v/>
      </c>
      <c r="G1387" s="34" t="str">
        <f>VLOOKUP(D1387,'[1]Employer information'!$A$3:$B$1390,2,FALSE)</f>
        <v>SAN ANTONIO TECH ACADEMY</v>
      </c>
      <c r="H1387" s="36">
        <f>IF(ISNA(VLOOKUP(D1387,'[1]Proportionate Shares'!$D$23:$I$1377,6,FALSE)),0,VLOOKUP(D1387,'[1]Proportionate Shares'!$D$23:$I$1377,6,FALSE))</f>
        <v>0</v>
      </c>
      <c r="I1387" s="105">
        <f>VLOOKUP(D1387,'[1]Schedule of Pension Amounts LW'!$B$15:$E$1399,3,FALSE)</f>
        <v>0</v>
      </c>
      <c r="J1387" s="105">
        <f>-IF(ISNA(VLOOKUP(D1387,'[1]Combined Contribution Amounts'!$A$2:$K$1335,5,FALSE)),0,VLOOKUP(D1387,'[1]Combined Contribution Amounts'!$A$2:$K$1335,5,FALSE))</f>
        <v>0</v>
      </c>
      <c r="K1387" s="105">
        <f>-IF(ISNA(VLOOKUP(D1387,'[1]Combined Contribution Amounts'!$A$2:$K$1335,7,FALSE)),0,VLOOKUP(D1387,'[1]Combined Contribution Amounts'!$A$2:$K$1335,7,FALSE))+-IF(ISNA(VLOOKUP(D1387,'[1]Combined Contribution Amounts'!$A$2:$K$1335,8,FALSE)),0,VLOOKUP(D1387,'[1]Combined Contribution Amounts'!$A$2:$K$1335,8,FALSE))+-IF(ISNA(VLOOKUP(D1387,'[1]Combined Contribution Amounts'!$A$2:$K$1335,9,FALSE)),0,VLOOKUP(D1387,'[1]Combined Contribution Amounts'!$A$2:$K$1335,9,FALSE))</f>
        <v>0</v>
      </c>
      <c r="L1387" s="105">
        <f>VLOOKUP(D1387,'[1]Pension Expense Details'!$D$23:$S$1407,16,FALSE)</f>
        <v>0</v>
      </c>
      <c r="M1387" s="105">
        <f>ROUND(('[1]68_InOutFlowsCurPrdAndPriorHist'!$F$28-'[1]68_InOutFlowsCurPrdAndPriorHist'!$F$31)*$H1387,0)-VLOOKUP(D1387,'[1]Pension Expense Details'!$D$23:$S$1407,12,FALSE)</f>
        <v>0</v>
      </c>
      <c r="N1387" s="105">
        <f>ROUND(('[1]68_InOutFlowsCurPrdAndPriorHist'!$F$29-'[1]68_InOutFlowsCurPrdAndPriorHist'!$F$32)*$H1387,0)-VLOOKUP(D1387,'[1]Pension Expense Details'!$D$23:$S$1407,13,FALSE)</f>
        <v>0</v>
      </c>
      <c r="O1387" s="105">
        <f>ROUND(('[1]68_InOutFlowsCurPrdAndPriorHist'!$F$30-'[1]68_InOutFlowsCurPrdAndPriorHist'!$F$33)*$H1387,0)-VLOOKUP(D1387,'[1]Pension Expense Details'!$D$23:$S$1407,14,FALSE)</f>
        <v>0</v>
      </c>
      <c r="P1387" s="105">
        <f>ROUND((VLOOKUP(D1387,'[1]Schedule of Pension Amounts LW'!$B$15:$AC$1399,28,FALSE)-VLOOKUP(D1387,'[1]Schedule of Pension Amounts LW'!$B$15:$AC$1399,27,FALSE))*'[1]Schedule of Pension Amounts LW'!AD$4,0)+VLOOKUP(D1387,'[1]Schedule of Pension Amounts LW'!$B$15:$AH$1399,33,FALSE)-VLOOKUP(D1387,'[1]Pension Expense Details'!$D$23:$S$1407,15,FALSE)</f>
        <v>0</v>
      </c>
      <c r="Q1387" s="98">
        <f t="shared" si="90"/>
        <v>0</v>
      </c>
      <c r="R1387" s="98">
        <f>ROUND('[1]68_InOutFlowsCurPrdAndPrior'!$D$32*IF(ISNA(VLOOKUP(D1387,'[1]Proportionate Shares'!$D$23:$I$1359,6,FALSE)),0,VLOOKUP(D1387,'[1]Proportionate Shares'!$D$23:$I$1359,6,FALSE)),0)</f>
        <v>0</v>
      </c>
      <c r="S1387" s="98">
        <f>ROUND('[1]68_InOutFlowsCurPrdAndPrior'!$D$33*IF(ISNA(VLOOKUP(D1387,'[1]Proportionate Shares'!$D$23:$I$1359,6,FALSE)),0,VLOOKUP(D1387,'[1]Proportionate Shares'!$D$23:$I$1359,6,FALSE)),0)</f>
        <v>0</v>
      </c>
      <c r="T1387" s="98">
        <f>ROUND('[1]68_InOutFlowsCurPrdAndPrior'!$D$35*IF(ISNA(VLOOKUP(D1387,'[1]Proportionate Shares'!$D$23:$I$1359,6,FALSE)),0,VLOOKUP(D1387,'[1]Proportionate Shares'!$D$23:$I$1359,6,FALSE)),0)</f>
        <v>0</v>
      </c>
      <c r="U1387" s="98">
        <f>VLOOKUP(D1387,'[1]Schedule of Pension Amounts LW'!$B$15:$AS$1399,36,FALSE)</f>
        <v>27119</v>
      </c>
      <c r="V1387" s="99">
        <f t="shared" si="91"/>
        <v>27119</v>
      </c>
      <c r="W1387" s="98">
        <f>ROUND('[1]68_InOutFlowsCurPrdAndPrior'!$F$32*IF(ISNA(VLOOKUP(D1387,'[1]Proportionate Shares'!$D$23:$I$1359,6,FALSE)),0,VLOOKUP(D1387,'[1]Proportionate Shares'!$D$23:$I$1359,6,FALSE)),0)</f>
        <v>0</v>
      </c>
      <c r="X1387" s="98">
        <f>ROUND('[1]68_InOutFlowsCurPrdAndPrior'!$F$33*IF(ISNA(VLOOKUP(D1387,'[1]Proportionate Shares'!$D$23:$I$1359,6,FALSE)),0,VLOOKUP(D1387,'[1]Proportionate Shares'!$D$23:$I$1359,6,FALSE)),0)</f>
        <v>0</v>
      </c>
      <c r="Y1387" s="98">
        <f>ROUND('[1]68_InOutFlowsCurPrdAndPrior'!$F$35*IF(ISNA(VLOOKUP(D1387,'[1]Proportionate Shares'!$D$23:$I$1359,6,FALSE)),0,VLOOKUP(D1387,'[1]Proportionate Shares'!$D$23:$I$1359,6,FALSE)),0)</f>
        <v>0</v>
      </c>
      <c r="Z1387" s="98">
        <f>-VLOOKUP(D1387,'[1]Schedule of Pension Amounts LW'!$B$15:$AS$1399,37,FALSE)</f>
        <v>77911</v>
      </c>
      <c r="AA1387" s="99">
        <f t="shared" si="92"/>
        <v>77911</v>
      </c>
      <c r="AB1387" s="72">
        <f>VLOOKUP(D1387,'[1]Pension Expense Details'!$D$22:$S$1407,16,FALSE)</f>
        <v>0</v>
      </c>
      <c r="AC1387" s="72">
        <f t="shared" si="93"/>
        <v>-13859</v>
      </c>
      <c r="AD1387" s="72">
        <f>VLOOKUP(D1387,'[1]Schedule of Pension Amounts LW'!$B$15:$W$1399,22,FALSE)</f>
        <v>-13859</v>
      </c>
    </row>
    <row r="1388" spans="1:30" x14ac:dyDescent="0.3">
      <c r="A1388" s="104"/>
      <c r="B1388" s="107"/>
      <c r="C1388" s="33"/>
      <c r="D1388" s="33" t="str">
        <f>'[1]Schedule of Pension Amounts LW'!B1381</f>
        <v>2289</v>
      </c>
      <c r="E1388" s="33" t="str">
        <f>IF(ISNA(VLOOKUP(D1388,'[1]Proportionate Shares'!$D$23:$G$1400,2,FALSE)),"",VLOOKUP(D1388,'[1]Proportionate Shares'!$D$23:$G$1400,2,FALSE))</f>
        <v/>
      </c>
      <c r="F1388" s="33" t="str">
        <f>IF(ISNA(VLOOKUP(D1388,'[1]Proportionate Shares'!$D$23:$G$1400,3,FALSE)),"",VLOOKUP(D1388,'[1]Proportionate Shares'!$D$23:$G$1400,3,FALSE))</f>
        <v/>
      </c>
      <c r="G1388" s="34" t="str">
        <f>VLOOKUP(D1388,'[1]Employer information'!$A$3:$B$1390,2,FALSE)</f>
        <v>SUMMIT INTERNATIONAL PREPARATORY</v>
      </c>
      <c r="H1388" s="36">
        <f>IF(ISNA(VLOOKUP(D1388,'[1]Proportionate Shares'!$D$23:$I$1377,6,FALSE)),0,VLOOKUP(D1388,'[1]Proportionate Shares'!$D$23:$I$1377,6,FALSE))</f>
        <v>0</v>
      </c>
      <c r="I1388" s="105">
        <f>VLOOKUP(D1388,'[1]Schedule of Pension Amounts LW'!$B$15:$E$1399,3,FALSE)</f>
        <v>0</v>
      </c>
      <c r="J1388" s="105">
        <f>-IF(ISNA(VLOOKUP(D1388,'[1]Combined Contribution Amounts'!$A$2:$K$1335,5,FALSE)),0,VLOOKUP(D1388,'[1]Combined Contribution Amounts'!$A$2:$K$1335,5,FALSE))</f>
        <v>0</v>
      </c>
      <c r="K1388" s="105">
        <f>-IF(ISNA(VLOOKUP(D1388,'[1]Combined Contribution Amounts'!$A$2:$K$1335,7,FALSE)),0,VLOOKUP(D1388,'[1]Combined Contribution Amounts'!$A$2:$K$1335,7,FALSE))+-IF(ISNA(VLOOKUP(D1388,'[1]Combined Contribution Amounts'!$A$2:$K$1335,8,FALSE)),0,VLOOKUP(D1388,'[1]Combined Contribution Amounts'!$A$2:$K$1335,8,FALSE))+-IF(ISNA(VLOOKUP(D1388,'[1]Combined Contribution Amounts'!$A$2:$K$1335,9,FALSE)),0,VLOOKUP(D1388,'[1]Combined Contribution Amounts'!$A$2:$K$1335,9,FALSE))</f>
        <v>0</v>
      </c>
      <c r="L1388" s="105">
        <f>VLOOKUP(D1388,'[1]Pension Expense Details'!$D$23:$S$1407,16,FALSE)</f>
        <v>0</v>
      </c>
      <c r="M1388" s="105">
        <f>ROUND(('[1]68_InOutFlowsCurPrdAndPriorHist'!$F$28-'[1]68_InOutFlowsCurPrdAndPriorHist'!$F$31)*$H1388,0)-VLOOKUP(D1388,'[1]Pension Expense Details'!$D$23:$S$1407,12,FALSE)</f>
        <v>0</v>
      </c>
      <c r="N1388" s="105">
        <f>ROUND(('[1]68_InOutFlowsCurPrdAndPriorHist'!$F$29-'[1]68_InOutFlowsCurPrdAndPriorHist'!$F$32)*$H1388,0)-VLOOKUP(D1388,'[1]Pension Expense Details'!$D$23:$S$1407,13,FALSE)</f>
        <v>0</v>
      </c>
      <c r="O1388" s="105">
        <f>ROUND(('[1]68_InOutFlowsCurPrdAndPriorHist'!$F$30-'[1]68_InOutFlowsCurPrdAndPriorHist'!$F$33)*$H1388,0)-VLOOKUP(D1388,'[1]Pension Expense Details'!$D$23:$S$1407,14,FALSE)</f>
        <v>0</v>
      </c>
      <c r="P1388" s="105">
        <f>ROUND((VLOOKUP(D1388,'[1]Schedule of Pension Amounts LW'!$B$15:$AC$1399,28,FALSE)-VLOOKUP(D1388,'[1]Schedule of Pension Amounts LW'!$B$15:$AC$1399,27,FALSE))*'[1]Schedule of Pension Amounts LW'!AD$4,0)+VLOOKUP(D1388,'[1]Schedule of Pension Amounts LW'!$B$15:$AH$1399,33,FALSE)-VLOOKUP(D1388,'[1]Pension Expense Details'!$D$23:$S$1407,15,FALSE)</f>
        <v>0</v>
      </c>
      <c r="Q1388" s="98">
        <f t="shared" si="90"/>
        <v>0</v>
      </c>
      <c r="R1388" s="98">
        <f>ROUND('[1]68_InOutFlowsCurPrdAndPrior'!$D$32*IF(ISNA(VLOOKUP(D1388,'[1]Proportionate Shares'!$D$23:$I$1359,6,FALSE)),0,VLOOKUP(D1388,'[1]Proportionate Shares'!$D$23:$I$1359,6,FALSE)),0)</f>
        <v>0</v>
      </c>
      <c r="S1388" s="98">
        <f>ROUND('[1]68_InOutFlowsCurPrdAndPrior'!$D$33*IF(ISNA(VLOOKUP(D1388,'[1]Proportionate Shares'!$D$23:$I$1359,6,FALSE)),0,VLOOKUP(D1388,'[1]Proportionate Shares'!$D$23:$I$1359,6,FALSE)),0)</f>
        <v>0</v>
      </c>
      <c r="T1388" s="98">
        <f>ROUND('[1]68_InOutFlowsCurPrdAndPrior'!$D$35*IF(ISNA(VLOOKUP(D1388,'[1]Proportionate Shares'!$D$23:$I$1359,6,FALSE)),0,VLOOKUP(D1388,'[1]Proportionate Shares'!$D$23:$I$1359,6,FALSE)),0)</f>
        <v>0</v>
      </c>
      <c r="U1388" s="98">
        <f>VLOOKUP(D1388,'[1]Schedule of Pension Amounts LW'!$B$15:$AS$1399,36,FALSE)</f>
        <v>212970</v>
      </c>
      <c r="V1388" s="99">
        <f t="shared" si="91"/>
        <v>212970</v>
      </c>
      <c r="W1388" s="98">
        <f>ROUND('[1]68_InOutFlowsCurPrdAndPrior'!$F$32*IF(ISNA(VLOOKUP(D1388,'[1]Proportionate Shares'!$D$23:$I$1359,6,FALSE)),0,VLOOKUP(D1388,'[1]Proportionate Shares'!$D$23:$I$1359,6,FALSE)),0)</f>
        <v>0</v>
      </c>
      <c r="X1388" s="98">
        <f>ROUND('[1]68_InOutFlowsCurPrdAndPrior'!$F$33*IF(ISNA(VLOOKUP(D1388,'[1]Proportionate Shares'!$D$23:$I$1359,6,FALSE)),0,VLOOKUP(D1388,'[1]Proportionate Shares'!$D$23:$I$1359,6,FALSE)),0)</f>
        <v>0</v>
      </c>
      <c r="Y1388" s="98">
        <f>ROUND('[1]68_InOutFlowsCurPrdAndPrior'!$F$35*IF(ISNA(VLOOKUP(D1388,'[1]Proportionate Shares'!$D$23:$I$1359,6,FALSE)),0,VLOOKUP(D1388,'[1]Proportionate Shares'!$D$23:$I$1359,6,FALSE)),0)</f>
        <v>0</v>
      </c>
      <c r="Z1388" s="98">
        <f>-VLOOKUP(D1388,'[1]Schedule of Pension Amounts LW'!$B$15:$AS$1399,37,FALSE)</f>
        <v>809549</v>
      </c>
      <c r="AA1388" s="99">
        <f t="shared" si="92"/>
        <v>809549</v>
      </c>
      <c r="AB1388" s="72">
        <f>VLOOKUP(D1388,'[1]Pension Expense Details'!$D$22:$S$1407,16,FALSE)</f>
        <v>0</v>
      </c>
      <c r="AC1388" s="72">
        <f t="shared" si="93"/>
        <v>-180111</v>
      </c>
      <c r="AD1388" s="72">
        <f>VLOOKUP(D1388,'[1]Schedule of Pension Amounts LW'!$B$15:$W$1399,22,FALSE)</f>
        <v>-180111</v>
      </c>
    </row>
    <row r="1389" spans="1:30" x14ac:dyDescent="0.3">
      <c r="A1389" s="104"/>
      <c r="B1389" s="107"/>
      <c r="C1389" s="33"/>
      <c r="D1389" s="33" t="str">
        <f>'[1]Schedule of Pension Amounts LW'!B1382</f>
        <v>2083</v>
      </c>
      <c r="E1389" s="33" t="str">
        <f>IF(ISNA(VLOOKUP(D1389,'[1]Proportionate Shares'!$D$23:$G$1400,2,FALSE)),"",VLOOKUP(D1389,'[1]Proportionate Shares'!$D$23:$G$1400,2,FALSE))</f>
        <v/>
      </c>
      <c r="F1389" s="33" t="str">
        <f>IF(ISNA(VLOOKUP(D1389,'[1]Proportionate Shares'!$D$23:$G$1400,3,FALSE)),"",VLOOKUP(D1389,'[1]Proportionate Shares'!$D$23:$G$1400,3,FALSE))</f>
        <v/>
      </c>
      <c r="G1389" s="34" t="str">
        <f>VLOOKUP(D1389,'[1]Employer information'!$A$3:$B$1390,2,FALSE)</f>
        <v>TRANSFORMATIVE CHARTER</v>
      </c>
      <c r="H1389" s="36">
        <f>IF(ISNA(VLOOKUP(D1389,'[1]Proportionate Shares'!$D$23:$I$1377,6,FALSE)),0,VLOOKUP(D1389,'[1]Proportionate Shares'!$D$23:$I$1377,6,FALSE))</f>
        <v>0</v>
      </c>
      <c r="I1389" s="105">
        <f>VLOOKUP(D1389,'[1]Schedule of Pension Amounts LW'!$B$15:$E$1399,3,FALSE)</f>
        <v>0</v>
      </c>
      <c r="J1389" s="105">
        <f>-IF(ISNA(VLOOKUP(D1389,'[1]Combined Contribution Amounts'!$A$2:$K$1335,5,FALSE)),0,VLOOKUP(D1389,'[1]Combined Contribution Amounts'!$A$2:$K$1335,5,FALSE))</f>
        <v>0</v>
      </c>
      <c r="K1389" s="105">
        <f>-IF(ISNA(VLOOKUP(D1389,'[1]Combined Contribution Amounts'!$A$2:$K$1335,7,FALSE)),0,VLOOKUP(D1389,'[1]Combined Contribution Amounts'!$A$2:$K$1335,7,FALSE))+-IF(ISNA(VLOOKUP(D1389,'[1]Combined Contribution Amounts'!$A$2:$K$1335,8,FALSE)),0,VLOOKUP(D1389,'[1]Combined Contribution Amounts'!$A$2:$K$1335,8,FALSE))+-IF(ISNA(VLOOKUP(D1389,'[1]Combined Contribution Amounts'!$A$2:$K$1335,9,FALSE)),0,VLOOKUP(D1389,'[1]Combined Contribution Amounts'!$A$2:$K$1335,9,FALSE))</f>
        <v>0</v>
      </c>
      <c r="L1389" s="105">
        <f>VLOOKUP(D1389,'[1]Pension Expense Details'!$D$23:$S$1407,16,FALSE)</f>
        <v>0</v>
      </c>
      <c r="M1389" s="105">
        <f>ROUND(('[1]68_InOutFlowsCurPrdAndPriorHist'!$F$28-'[1]68_InOutFlowsCurPrdAndPriorHist'!$F$31)*$H1389,0)-VLOOKUP(D1389,'[1]Pension Expense Details'!$D$23:$S$1407,12,FALSE)</f>
        <v>0</v>
      </c>
      <c r="N1389" s="105">
        <f>ROUND(('[1]68_InOutFlowsCurPrdAndPriorHist'!$F$29-'[1]68_InOutFlowsCurPrdAndPriorHist'!$F$32)*$H1389,0)-VLOOKUP(D1389,'[1]Pension Expense Details'!$D$23:$S$1407,13,FALSE)</f>
        <v>0</v>
      </c>
      <c r="O1389" s="105">
        <f>ROUND(('[1]68_InOutFlowsCurPrdAndPriorHist'!$F$30-'[1]68_InOutFlowsCurPrdAndPriorHist'!$F$33)*$H1389,0)-VLOOKUP(D1389,'[1]Pension Expense Details'!$D$23:$S$1407,14,FALSE)</f>
        <v>0</v>
      </c>
      <c r="P1389" s="105">
        <f>ROUND((VLOOKUP(D1389,'[1]Schedule of Pension Amounts LW'!$B$15:$AC$1399,28,FALSE)-VLOOKUP(D1389,'[1]Schedule of Pension Amounts LW'!$B$15:$AC$1399,27,FALSE))*'[1]Schedule of Pension Amounts LW'!AD$4,0)+VLOOKUP(D1389,'[1]Schedule of Pension Amounts LW'!$B$15:$AH$1399,33,FALSE)-VLOOKUP(D1389,'[1]Pension Expense Details'!$D$23:$S$1407,15,FALSE)</f>
        <v>0</v>
      </c>
      <c r="Q1389" s="98">
        <f t="shared" si="90"/>
        <v>0</v>
      </c>
      <c r="R1389" s="98">
        <f>ROUND('[1]68_InOutFlowsCurPrdAndPrior'!$D$32*IF(ISNA(VLOOKUP(D1389,'[1]Proportionate Shares'!$D$23:$I$1359,6,FALSE)),0,VLOOKUP(D1389,'[1]Proportionate Shares'!$D$23:$I$1359,6,FALSE)),0)</f>
        <v>0</v>
      </c>
      <c r="S1389" s="98">
        <f>ROUND('[1]68_InOutFlowsCurPrdAndPrior'!$D$33*IF(ISNA(VLOOKUP(D1389,'[1]Proportionate Shares'!$D$23:$I$1359,6,FALSE)),0,VLOOKUP(D1389,'[1]Proportionate Shares'!$D$23:$I$1359,6,FALSE)),0)</f>
        <v>0</v>
      </c>
      <c r="T1389" s="98">
        <f>ROUND('[1]68_InOutFlowsCurPrdAndPrior'!$D$35*IF(ISNA(VLOOKUP(D1389,'[1]Proportionate Shares'!$D$23:$I$1359,6,FALSE)),0,VLOOKUP(D1389,'[1]Proportionate Shares'!$D$23:$I$1359,6,FALSE)),0)</f>
        <v>0</v>
      </c>
      <c r="U1389" s="98">
        <f>VLOOKUP(D1389,'[1]Schedule of Pension Amounts LW'!$B$15:$AS$1399,36,FALSE)</f>
        <v>12209</v>
      </c>
      <c r="V1389" s="99">
        <f t="shared" si="91"/>
        <v>12209</v>
      </c>
      <c r="W1389" s="98">
        <f>ROUND('[1]68_InOutFlowsCurPrdAndPrior'!$F$32*IF(ISNA(VLOOKUP(D1389,'[1]Proportionate Shares'!$D$23:$I$1359,6,FALSE)),0,VLOOKUP(D1389,'[1]Proportionate Shares'!$D$23:$I$1359,6,FALSE)),0)</f>
        <v>0</v>
      </c>
      <c r="X1389" s="98">
        <f>ROUND('[1]68_InOutFlowsCurPrdAndPrior'!$F$33*IF(ISNA(VLOOKUP(D1389,'[1]Proportionate Shares'!$D$23:$I$1359,6,FALSE)),0,VLOOKUP(D1389,'[1]Proportionate Shares'!$D$23:$I$1359,6,FALSE)),0)</f>
        <v>0</v>
      </c>
      <c r="Y1389" s="98">
        <f>ROUND('[1]68_InOutFlowsCurPrdAndPrior'!$F$35*IF(ISNA(VLOOKUP(D1389,'[1]Proportionate Shares'!$D$23:$I$1359,6,FALSE)),0,VLOOKUP(D1389,'[1]Proportionate Shares'!$D$23:$I$1359,6,FALSE)),0)</f>
        <v>0</v>
      </c>
      <c r="Z1389" s="98">
        <f>-VLOOKUP(D1389,'[1]Schedule of Pension Amounts LW'!$B$15:$AS$1399,37,FALSE)</f>
        <v>19861</v>
      </c>
      <c r="AA1389" s="99">
        <f t="shared" si="92"/>
        <v>19861</v>
      </c>
      <c r="AB1389" s="72">
        <f>VLOOKUP(D1389,'[1]Pension Expense Details'!$D$22:$S$1407,16,FALSE)</f>
        <v>0</v>
      </c>
      <c r="AC1389" s="72">
        <f t="shared" si="93"/>
        <v>-749</v>
      </c>
      <c r="AD1389" s="72">
        <f>VLOOKUP(D1389,'[1]Schedule of Pension Amounts LW'!$B$15:$W$1399,22,FALSE)</f>
        <v>-749</v>
      </c>
    </row>
    <row r="1390" spans="1:30" x14ac:dyDescent="0.3">
      <c r="A1390" s="104"/>
      <c r="B1390" s="107"/>
      <c r="C1390" s="33"/>
      <c r="D1390" s="33" t="str">
        <f>'[1]Schedule of Pension Amounts LW'!B1383</f>
        <v>2290</v>
      </c>
      <c r="E1390" s="33" t="str">
        <f>IF(ISNA(VLOOKUP(D1390,'[1]Proportionate Shares'!$D$23:$G$1400,2,FALSE)),"",VLOOKUP(D1390,'[1]Proportionate Shares'!$D$23:$G$1400,2,FALSE))</f>
        <v/>
      </c>
      <c r="F1390" s="33" t="str">
        <f>IF(ISNA(VLOOKUP(D1390,'[1]Proportionate Shares'!$D$23:$G$1400,3,FALSE)),"",VLOOKUP(D1390,'[1]Proportionate Shares'!$D$23:$G$1400,3,FALSE))</f>
        <v/>
      </c>
      <c r="G1390" s="34" t="str">
        <f>VLOOKUP(D1390,'[1]Employer information'!$A$3:$B$1390,2,FALSE)</f>
        <v>WILLIAMS PREPARATORY</v>
      </c>
      <c r="H1390" s="36">
        <f>IF(ISNA(VLOOKUP(D1390,'[1]Proportionate Shares'!$D$23:$I$1377,6,FALSE)),0,VLOOKUP(D1390,'[1]Proportionate Shares'!$D$23:$I$1377,6,FALSE))</f>
        <v>0</v>
      </c>
      <c r="I1390" s="105">
        <f>VLOOKUP(D1390,'[1]Schedule of Pension Amounts LW'!$B$15:$E$1399,3,FALSE)</f>
        <v>0</v>
      </c>
      <c r="J1390" s="105">
        <f>-IF(ISNA(VLOOKUP(D1390,'[1]Combined Contribution Amounts'!$A$2:$K$1335,5,FALSE)),0,VLOOKUP(D1390,'[1]Combined Contribution Amounts'!$A$2:$K$1335,5,FALSE))</f>
        <v>0</v>
      </c>
      <c r="K1390" s="105">
        <f>-IF(ISNA(VLOOKUP(D1390,'[1]Combined Contribution Amounts'!$A$2:$K$1335,7,FALSE)),0,VLOOKUP(D1390,'[1]Combined Contribution Amounts'!$A$2:$K$1335,7,FALSE))+-IF(ISNA(VLOOKUP(D1390,'[1]Combined Contribution Amounts'!$A$2:$K$1335,8,FALSE)),0,VLOOKUP(D1390,'[1]Combined Contribution Amounts'!$A$2:$K$1335,8,FALSE))+-IF(ISNA(VLOOKUP(D1390,'[1]Combined Contribution Amounts'!$A$2:$K$1335,9,FALSE)),0,VLOOKUP(D1390,'[1]Combined Contribution Amounts'!$A$2:$K$1335,9,FALSE))</f>
        <v>0</v>
      </c>
      <c r="L1390" s="105">
        <f>VLOOKUP(D1390,'[1]Pension Expense Details'!$D$23:$S$1407,16,FALSE)</f>
        <v>0</v>
      </c>
      <c r="M1390" s="105">
        <f>ROUND(('[1]68_InOutFlowsCurPrdAndPriorHist'!$F$28-'[1]68_InOutFlowsCurPrdAndPriorHist'!$F$31)*$H1390,0)-VLOOKUP(D1390,'[1]Pension Expense Details'!$D$23:$S$1407,12,FALSE)</f>
        <v>0</v>
      </c>
      <c r="N1390" s="105">
        <f>ROUND(('[1]68_InOutFlowsCurPrdAndPriorHist'!$F$29-'[1]68_InOutFlowsCurPrdAndPriorHist'!$F$32)*$H1390,0)-VLOOKUP(D1390,'[1]Pension Expense Details'!$D$23:$S$1407,13,FALSE)</f>
        <v>0</v>
      </c>
      <c r="O1390" s="105">
        <f>ROUND(('[1]68_InOutFlowsCurPrdAndPriorHist'!$F$30-'[1]68_InOutFlowsCurPrdAndPriorHist'!$F$33)*$H1390,0)-VLOOKUP(D1390,'[1]Pension Expense Details'!$D$23:$S$1407,14,FALSE)</f>
        <v>0</v>
      </c>
      <c r="P1390" s="105">
        <f>ROUND((VLOOKUP(D1390,'[1]Schedule of Pension Amounts LW'!$B$15:$AC$1399,28,FALSE)-VLOOKUP(D1390,'[1]Schedule of Pension Amounts LW'!$B$15:$AC$1399,27,FALSE))*'[1]Schedule of Pension Amounts LW'!AD$4,0)+VLOOKUP(D1390,'[1]Schedule of Pension Amounts LW'!$B$15:$AH$1399,33,FALSE)-VLOOKUP(D1390,'[1]Pension Expense Details'!$D$23:$S$1407,15,FALSE)</f>
        <v>0</v>
      </c>
      <c r="Q1390" s="98">
        <f t="shared" si="90"/>
        <v>0</v>
      </c>
      <c r="R1390" s="98">
        <f>ROUND('[1]68_InOutFlowsCurPrdAndPrior'!$D$32*IF(ISNA(VLOOKUP(D1390,'[1]Proportionate Shares'!$D$23:$I$1359,6,FALSE)),0,VLOOKUP(D1390,'[1]Proportionate Shares'!$D$23:$I$1359,6,FALSE)),0)</f>
        <v>0</v>
      </c>
      <c r="S1390" s="98">
        <f>ROUND('[1]68_InOutFlowsCurPrdAndPrior'!$D$33*IF(ISNA(VLOOKUP(D1390,'[1]Proportionate Shares'!$D$23:$I$1359,6,FALSE)),0,VLOOKUP(D1390,'[1]Proportionate Shares'!$D$23:$I$1359,6,FALSE)),0)</f>
        <v>0</v>
      </c>
      <c r="T1390" s="98">
        <f>ROUND('[1]68_InOutFlowsCurPrdAndPrior'!$D$35*IF(ISNA(VLOOKUP(D1390,'[1]Proportionate Shares'!$D$23:$I$1359,6,FALSE)),0,VLOOKUP(D1390,'[1]Proportionate Shares'!$D$23:$I$1359,6,FALSE)),0)</f>
        <v>0</v>
      </c>
      <c r="U1390" s="98">
        <f>VLOOKUP(D1390,'[1]Schedule of Pension Amounts LW'!$B$15:$AS$1399,36,FALSE)</f>
        <v>268811</v>
      </c>
      <c r="V1390" s="99">
        <f t="shared" si="91"/>
        <v>268811</v>
      </c>
      <c r="W1390" s="98">
        <f>ROUND('[1]68_InOutFlowsCurPrdAndPrior'!$F$32*IF(ISNA(VLOOKUP(D1390,'[1]Proportionate Shares'!$D$23:$I$1359,6,FALSE)),0,VLOOKUP(D1390,'[1]Proportionate Shares'!$D$23:$I$1359,6,FALSE)),0)</f>
        <v>0</v>
      </c>
      <c r="X1390" s="98">
        <f>ROUND('[1]68_InOutFlowsCurPrdAndPrior'!$F$33*IF(ISNA(VLOOKUP(D1390,'[1]Proportionate Shares'!$D$23:$I$1359,6,FALSE)),0,VLOOKUP(D1390,'[1]Proportionate Shares'!$D$23:$I$1359,6,FALSE)),0)</f>
        <v>0</v>
      </c>
      <c r="Y1390" s="98">
        <f>ROUND('[1]68_InOutFlowsCurPrdAndPrior'!$F$35*IF(ISNA(VLOOKUP(D1390,'[1]Proportionate Shares'!$D$23:$I$1359,6,FALSE)),0,VLOOKUP(D1390,'[1]Proportionate Shares'!$D$23:$I$1359,6,FALSE)),0)</f>
        <v>0</v>
      </c>
      <c r="Z1390" s="98">
        <f>-VLOOKUP(D1390,'[1]Schedule of Pension Amounts LW'!$B$15:$AS$1399,37,FALSE)</f>
        <v>844105</v>
      </c>
      <c r="AA1390" s="99">
        <f t="shared" si="92"/>
        <v>844105</v>
      </c>
      <c r="AB1390" s="72">
        <f>VLOOKUP(D1390,'[1]Pension Expense Details'!$D$22:$S$1407,16,FALSE)</f>
        <v>0</v>
      </c>
      <c r="AC1390" s="72">
        <f t="shared" si="93"/>
        <v>-163230</v>
      </c>
      <c r="AD1390" s="72">
        <f>VLOOKUP(D1390,'[1]Schedule of Pension Amounts LW'!$B$15:$W$1399,22,FALSE)</f>
        <v>-163230</v>
      </c>
    </row>
    <row r="1391" spans="1:30" x14ac:dyDescent="0.3">
      <c r="A1391" s="104"/>
      <c r="B1391" s="107"/>
      <c r="C1391" s="33"/>
      <c r="D1391" s="33" t="str">
        <f>'[1]Schedule of Pension Amounts LW'!B1384</f>
        <v>2099</v>
      </c>
      <c r="E1391" s="33" t="str">
        <f>IF(ISNA(VLOOKUP(D1391,'[1]Proportionate Shares'!$D$23:$G$1400,2,FALSE)),"",VLOOKUP(D1391,'[1]Proportionate Shares'!$D$23:$G$1400,2,FALSE))</f>
        <v/>
      </c>
      <c r="F1391" s="33" t="str">
        <f>IF(ISNA(VLOOKUP(D1391,'[1]Proportionate Shares'!$D$23:$G$1400,3,FALSE)),"",VLOOKUP(D1391,'[1]Proportionate Shares'!$D$23:$G$1400,3,FALSE))</f>
        <v/>
      </c>
      <c r="G1391" s="34" t="str">
        <f>VLOOKUP(D1391,'[1]Employer information'!$A$3:$B$1390,2,FALSE)</f>
        <v>FAITH FAMILY ACAD OAK CL</v>
      </c>
      <c r="H1391" s="36">
        <f>IF(ISNA(VLOOKUP(D1391,'[1]Proportionate Shares'!$D$23:$I$1377,6,FALSE)),0,VLOOKUP(D1391,'[1]Proportionate Shares'!$D$23:$I$1377,6,FALSE))</f>
        <v>0</v>
      </c>
      <c r="I1391" s="105">
        <f>VLOOKUP(D1391,'[1]Schedule of Pension Amounts LW'!$B$15:$E$1399,3,FALSE)</f>
        <v>0</v>
      </c>
      <c r="J1391" s="105">
        <f>-IF(ISNA(VLOOKUP(D1391,'[1]Combined Contribution Amounts'!$A$2:$K$1335,5,FALSE)),0,VLOOKUP(D1391,'[1]Combined Contribution Amounts'!$A$2:$K$1335,5,FALSE))</f>
        <v>0</v>
      </c>
      <c r="K1391" s="105">
        <f>-IF(ISNA(VLOOKUP(D1391,'[1]Combined Contribution Amounts'!$A$2:$K$1335,7,FALSE)),0,VLOOKUP(D1391,'[1]Combined Contribution Amounts'!$A$2:$K$1335,7,FALSE))+-IF(ISNA(VLOOKUP(D1391,'[1]Combined Contribution Amounts'!$A$2:$K$1335,8,FALSE)),0,VLOOKUP(D1391,'[1]Combined Contribution Amounts'!$A$2:$K$1335,8,FALSE))+-IF(ISNA(VLOOKUP(D1391,'[1]Combined Contribution Amounts'!$A$2:$K$1335,9,FALSE)),0,VLOOKUP(D1391,'[1]Combined Contribution Amounts'!$A$2:$K$1335,9,FALSE))</f>
        <v>0</v>
      </c>
      <c r="L1391" s="105">
        <f>VLOOKUP(D1391,'[1]Pension Expense Details'!$D$23:$S$1407,16,FALSE)</f>
        <v>0</v>
      </c>
      <c r="M1391" s="105">
        <f>ROUND(('[1]68_InOutFlowsCurPrdAndPriorHist'!$F$28-'[1]68_InOutFlowsCurPrdAndPriorHist'!$F$31)*$H1391,0)-VLOOKUP(D1391,'[1]Pension Expense Details'!$D$23:$S$1407,12,FALSE)</f>
        <v>0</v>
      </c>
      <c r="N1391" s="105">
        <f>ROUND(('[1]68_InOutFlowsCurPrdAndPriorHist'!$F$29-'[1]68_InOutFlowsCurPrdAndPriorHist'!$F$32)*$H1391,0)-VLOOKUP(D1391,'[1]Pension Expense Details'!$D$23:$S$1407,13,FALSE)</f>
        <v>0</v>
      </c>
      <c r="O1391" s="105">
        <f>ROUND(('[1]68_InOutFlowsCurPrdAndPriorHist'!$F$30-'[1]68_InOutFlowsCurPrdAndPriorHist'!$F$33)*$H1391,0)-VLOOKUP(D1391,'[1]Pension Expense Details'!$D$23:$S$1407,14,FALSE)</f>
        <v>0</v>
      </c>
      <c r="P1391" s="105">
        <f>ROUND((VLOOKUP(D1391,'[1]Schedule of Pension Amounts LW'!$B$15:$AC$1399,28,FALSE)-VLOOKUP(D1391,'[1]Schedule of Pension Amounts LW'!$B$15:$AC$1399,27,FALSE))*'[1]Schedule of Pension Amounts LW'!AD$4,0)+VLOOKUP(D1391,'[1]Schedule of Pension Amounts LW'!$B$15:$AH$1399,33,FALSE)-VLOOKUP(D1391,'[1]Pension Expense Details'!$D$23:$S$1407,15,FALSE)</f>
        <v>0</v>
      </c>
      <c r="Q1391" s="98">
        <f t="shared" si="90"/>
        <v>0</v>
      </c>
      <c r="R1391" s="98">
        <f>ROUND('[1]68_InOutFlowsCurPrdAndPrior'!$D$32*IF(ISNA(VLOOKUP(D1391,'[1]Proportionate Shares'!$D$23:$I$1359,6,FALSE)),0,VLOOKUP(D1391,'[1]Proportionate Shares'!$D$23:$I$1359,6,FALSE)),0)</f>
        <v>0</v>
      </c>
      <c r="S1391" s="98">
        <f>ROUND('[1]68_InOutFlowsCurPrdAndPrior'!$D$33*IF(ISNA(VLOOKUP(D1391,'[1]Proportionate Shares'!$D$23:$I$1359,6,FALSE)),0,VLOOKUP(D1391,'[1]Proportionate Shares'!$D$23:$I$1359,6,FALSE)),0)</f>
        <v>0</v>
      </c>
      <c r="T1391" s="98">
        <f>ROUND('[1]68_InOutFlowsCurPrdAndPrior'!$D$35*IF(ISNA(VLOOKUP(D1391,'[1]Proportionate Shares'!$D$23:$I$1359,6,FALSE)),0,VLOOKUP(D1391,'[1]Proportionate Shares'!$D$23:$I$1359,6,FALSE)),0)</f>
        <v>0</v>
      </c>
      <c r="U1391" s="98">
        <f>VLOOKUP(D1391,'[1]Schedule of Pension Amounts LW'!$B$15:$AS$1399,36,FALSE)</f>
        <v>425901</v>
      </c>
      <c r="V1391" s="99">
        <f t="shared" si="91"/>
        <v>425901</v>
      </c>
      <c r="W1391" s="98">
        <f>ROUND('[1]68_InOutFlowsCurPrdAndPrior'!$F$32*IF(ISNA(VLOOKUP(D1391,'[1]Proportionate Shares'!$D$23:$I$1359,6,FALSE)),0,VLOOKUP(D1391,'[1]Proportionate Shares'!$D$23:$I$1359,6,FALSE)),0)</f>
        <v>0</v>
      </c>
      <c r="X1391" s="98">
        <f>ROUND('[1]68_InOutFlowsCurPrdAndPrior'!$F$33*IF(ISNA(VLOOKUP(D1391,'[1]Proportionate Shares'!$D$23:$I$1359,6,FALSE)),0,VLOOKUP(D1391,'[1]Proportionate Shares'!$D$23:$I$1359,6,FALSE)),0)</f>
        <v>0</v>
      </c>
      <c r="Y1391" s="98">
        <f>ROUND('[1]68_InOutFlowsCurPrdAndPrior'!$F$35*IF(ISNA(VLOOKUP(D1391,'[1]Proportionate Shares'!$D$23:$I$1359,6,FALSE)),0,VLOOKUP(D1391,'[1]Proportionate Shares'!$D$23:$I$1359,6,FALSE)),0)</f>
        <v>0</v>
      </c>
      <c r="Z1391" s="98">
        <f>-VLOOKUP(D1391,'[1]Schedule of Pension Amounts LW'!$B$15:$AS$1399,37,FALSE)</f>
        <v>1284761</v>
      </c>
      <c r="AA1391" s="99">
        <f t="shared" si="92"/>
        <v>1284761</v>
      </c>
      <c r="AB1391" s="72">
        <f>VLOOKUP(D1391,'[1]Pension Expense Details'!$D$22:$S$1407,16,FALSE)</f>
        <v>0</v>
      </c>
      <c r="AC1391" s="72">
        <f t="shared" si="93"/>
        <v>-239631</v>
      </c>
      <c r="AD1391" s="72">
        <f>VLOOKUP(D1391,'[1]Schedule of Pension Amounts LW'!$B$15:$W$1399,22,FALSE)</f>
        <v>-239631</v>
      </c>
    </row>
    <row r="1392" spans="1:30" x14ac:dyDescent="0.3">
      <c r="A1392" s="104"/>
      <c r="B1392" s="107"/>
      <c r="C1392" s="33"/>
      <c r="D1392" s="33" t="str">
        <f>'[1]Schedule of Pension Amounts LW'!B1385</f>
        <v>2332</v>
      </c>
      <c r="E1392" s="33" t="str">
        <f>IF(ISNA(VLOOKUP(D1392,'[1]Proportionate Shares'!$D$23:$G$1400,2,FALSE)),"",VLOOKUP(D1392,'[1]Proportionate Shares'!$D$23:$G$1400,2,FALSE))</f>
        <v/>
      </c>
      <c r="F1392" s="33" t="str">
        <f>IF(ISNA(VLOOKUP(D1392,'[1]Proportionate Shares'!$D$23:$G$1400,3,FALSE)),"",VLOOKUP(D1392,'[1]Proportionate Shares'!$D$23:$G$1400,3,FALSE))</f>
        <v/>
      </c>
      <c r="G1392" s="34" t="str">
        <f>VLOOKUP(D1392,'[1]Employer information'!$A$3:$B$1390,2,FALSE)</f>
        <v>THE EXCEL CENTER FOR ADULTS</v>
      </c>
      <c r="H1392" s="36">
        <f>IF(ISNA(VLOOKUP(D1392,'[1]Proportionate Shares'!$D$23:$I$1377,6,FALSE)),0,VLOOKUP(D1392,'[1]Proportionate Shares'!$D$23:$I$1377,6,FALSE))</f>
        <v>0</v>
      </c>
      <c r="I1392" s="105">
        <f>VLOOKUP(D1392,'[1]Schedule of Pension Amounts LW'!$B$15:$E$1399,3,FALSE)</f>
        <v>0</v>
      </c>
      <c r="J1392" s="105">
        <f>-IF(ISNA(VLOOKUP(D1392,'[1]Combined Contribution Amounts'!$A$2:$K$1335,5,FALSE)),0,VLOOKUP(D1392,'[1]Combined Contribution Amounts'!$A$2:$K$1335,5,FALSE))</f>
        <v>0</v>
      </c>
      <c r="K1392" s="105">
        <f>-IF(ISNA(VLOOKUP(D1392,'[1]Combined Contribution Amounts'!$A$2:$K$1335,7,FALSE)),0,VLOOKUP(D1392,'[1]Combined Contribution Amounts'!$A$2:$K$1335,7,FALSE))+-IF(ISNA(VLOOKUP(D1392,'[1]Combined Contribution Amounts'!$A$2:$K$1335,8,FALSE)),0,VLOOKUP(D1392,'[1]Combined Contribution Amounts'!$A$2:$K$1335,8,FALSE))+-IF(ISNA(VLOOKUP(D1392,'[1]Combined Contribution Amounts'!$A$2:$K$1335,9,FALSE)),0,VLOOKUP(D1392,'[1]Combined Contribution Amounts'!$A$2:$K$1335,9,FALSE))</f>
        <v>0</v>
      </c>
      <c r="L1392" s="105">
        <f>VLOOKUP(D1392,'[1]Pension Expense Details'!$D$23:$S$1407,16,FALSE)</f>
        <v>0</v>
      </c>
      <c r="M1392" s="105">
        <f>ROUND(('[1]68_InOutFlowsCurPrdAndPriorHist'!$F$28-'[1]68_InOutFlowsCurPrdAndPriorHist'!$F$31)*$H1392,0)-VLOOKUP(D1392,'[1]Pension Expense Details'!$D$23:$S$1407,12,FALSE)</f>
        <v>0</v>
      </c>
      <c r="N1392" s="105">
        <f>ROUND(('[1]68_InOutFlowsCurPrdAndPriorHist'!$F$29-'[1]68_InOutFlowsCurPrdAndPriorHist'!$F$32)*$H1392,0)-VLOOKUP(D1392,'[1]Pension Expense Details'!$D$23:$S$1407,13,FALSE)</f>
        <v>0</v>
      </c>
      <c r="O1392" s="105">
        <f>ROUND(('[1]68_InOutFlowsCurPrdAndPriorHist'!$F$30-'[1]68_InOutFlowsCurPrdAndPriorHist'!$F$33)*$H1392,0)-VLOOKUP(D1392,'[1]Pension Expense Details'!$D$23:$S$1407,14,FALSE)</f>
        <v>0</v>
      </c>
      <c r="P1392" s="105">
        <f>ROUND((VLOOKUP(D1392,'[1]Schedule of Pension Amounts LW'!$B$15:$AC$1399,28,FALSE)-VLOOKUP(D1392,'[1]Schedule of Pension Amounts LW'!$B$15:$AC$1399,27,FALSE))*'[1]Schedule of Pension Amounts LW'!AD$4,0)+VLOOKUP(D1392,'[1]Schedule of Pension Amounts LW'!$B$15:$AH$1399,33,FALSE)-VLOOKUP(D1392,'[1]Pension Expense Details'!$D$23:$S$1407,15,FALSE)</f>
        <v>0</v>
      </c>
      <c r="Q1392" s="98">
        <f t="shared" si="90"/>
        <v>0</v>
      </c>
      <c r="R1392" s="98">
        <f>ROUND('[1]68_InOutFlowsCurPrdAndPrior'!$D$32*IF(ISNA(VLOOKUP(D1392,'[1]Proportionate Shares'!$D$23:$I$1359,6,FALSE)),0,VLOOKUP(D1392,'[1]Proportionate Shares'!$D$23:$I$1359,6,FALSE)),0)</f>
        <v>0</v>
      </c>
      <c r="S1392" s="98">
        <f>ROUND('[1]68_InOutFlowsCurPrdAndPrior'!$D$33*IF(ISNA(VLOOKUP(D1392,'[1]Proportionate Shares'!$D$23:$I$1359,6,FALSE)),0,VLOOKUP(D1392,'[1]Proportionate Shares'!$D$23:$I$1359,6,FALSE)),0)</f>
        <v>0</v>
      </c>
      <c r="T1392" s="98">
        <f>ROUND('[1]68_InOutFlowsCurPrdAndPrior'!$D$35*IF(ISNA(VLOOKUP(D1392,'[1]Proportionate Shares'!$D$23:$I$1359,6,FALSE)),0,VLOOKUP(D1392,'[1]Proportionate Shares'!$D$23:$I$1359,6,FALSE)),0)</f>
        <v>0</v>
      </c>
      <c r="U1392" s="98">
        <f>VLOOKUP(D1392,'[1]Schedule of Pension Amounts LW'!$B$15:$AS$1399,36,FALSE)</f>
        <v>46327</v>
      </c>
      <c r="V1392" s="99">
        <f t="shared" si="91"/>
        <v>46327</v>
      </c>
      <c r="W1392" s="98">
        <f>ROUND('[1]68_InOutFlowsCurPrdAndPrior'!$F$32*IF(ISNA(VLOOKUP(D1392,'[1]Proportionate Shares'!$D$23:$I$1359,6,FALSE)),0,VLOOKUP(D1392,'[1]Proportionate Shares'!$D$23:$I$1359,6,FALSE)),0)</f>
        <v>0</v>
      </c>
      <c r="X1392" s="98">
        <f>ROUND('[1]68_InOutFlowsCurPrdAndPrior'!$F$33*IF(ISNA(VLOOKUP(D1392,'[1]Proportionate Shares'!$D$23:$I$1359,6,FALSE)),0,VLOOKUP(D1392,'[1]Proportionate Shares'!$D$23:$I$1359,6,FALSE)),0)</f>
        <v>0</v>
      </c>
      <c r="Y1392" s="98">
        <f>ROUND('[1]68_InOutFlowsCurPrdAndPrior'!$F$35*IF(ISNA(VLOOKUP(D1392,'[1]Proportionate Shares'!$D$23:$I$1359,6,FALSE)),0,VLOOKUP(D1392,'[1]Proportionate Shares'!$D$23:$I$1359,6,FALSE)),0)</f>
        <v>0</v>
      </c>
      <c r="Z1392" s="98">
        <f>-VLOOKUP(D1392,'[1]Schedule of Pension Amounts LW'!$B$15:$AS$1399,37,FALSE)</f>
        <v>86458</v>
      </c>
      <c r="AA1392" s="99">
        <f t="shared" si="92"/>
        <v>86458</v>
      </c>
      <c r="AB1392" s="72">
        <f>VLOOKUP(D1392,'[1]Pension Expense Details'!$D$22:$S$1407,16,FALSE)</f>
        <v>0</v>
      </c>
      <c r="AC1392" s="72">
        <f t="shared" si="93"/>
        <v>-6843</v>
      </c>
      <c r="AD1392" s="72">
        <f>VLOOKUP(D1392,'[1]Schedule of Pension Amounts LW'!$B$15:$W$1399,22,FALSE)</f>
        <v>-6843</v>
      </c>
    </row>
    <row r="1393" spans="1:30" x14ac:dyDescent="0.3">
      <c r="A1393" s="104"/>
      <c r="B1393" s="107"/>
      <c r="C1393" s="33"/>
      <c r="D1393" s="33" t="str">
        <f>'[1]Schedule of Pension Amounts LW'!B1386</f>
        <v>1357</v>
      </c>
      <c r="E1393" s="33" t="str">
        <f>IF(ISNA(VLOOKUP(D1393,'[1]Proportionate Shares'!$D$23:$G$1400,2,FALSE)),"",VLOOKUP(D1393,'[1]Proportionate Shares'!$D$23:$G$1400,2,FALSE))</f>
        <v/>
      </c>
      <c r="F1393" s="33" t="str">
        <f>IF(ISNA(VLOOKUP(D1393,'[1]Proportionate Shares'!$D$23:$G$1400,3,FALSE)),"",VLOOKUP(D1393,'[1]Proportionate Shares'!$D$23:$G$1400,3,FALSE))</f>
        <v/>
      </c>
      <c r="G1393" s="34" t="str">
        <f>VLOOKUP(D1393,'[1]Employer information'!$A$3:$B$1390,2,FALSE)</f>
        <v>STAR ISD</v>
      </c>
      <c r="H1393" s="36">
        <f>IF(ISNA(VLOOKUP(D1393,'[1]Proportionate Shares'!$D$23:$I$1377,6,FALSE)),0,VLOOKUP(D1393,'[1]Proportionate Shares'!$D$23:$I$1377,6,FALSE))</f>
        <v>0</v>
      </c>
      <c r="I1393" s="105">
        <f>VLOOKUP(D1393,'[1]Schedule of Pension Amounts LW'!$B$15:$E$1399,3,FALSE)</f>
        <v>0</v>
      </c>
      <c r="J1393" s="105">
        <f>-IF(ISNA(VLOOKUP(D1393,'[1]Combined Contribution Amounts'!$A$2:$K$1335,5,FALSE)),0,VLOOKUP(D1393,'[1]Combined Contribution Amounts'!$A$2:$K$1335,5,FALSE))</f>
        <v>0</v>
      </c>
      <c r="K1393" s="105">
        <f>-IF(ISNA(VLOOKUP(D1393,'[1]Combined Contribution Amounts'!$A$2:$K$1335,7,FALSE)),0,VLOOKUP(D1393,'[1]Combined Contribution Amounts'!$A$2:$K$1335,7,FALSE))+-IF(ISNA(VLOOKUP(D1393,'[1]Combined Contribution Amounts'!$A$2:$K$1335,8,FALSE)),0,VLOOKUP(D1393,'[1]Combined Contribution Amounts'!$A$2:$K$1335,8,FALSE))+-IF(ISNA(VLOOKUP(D1393,'[1]Combined Contribution Amounts'!$A$2:$K$1335,9,FALSE)),0,VLOOKUP(D1393,'[1]Combined Contribution Amounts'!$A$2:$K$1335,9,FALSE))</f>
        <v>0</v>
      </c>
      <c r="L1393" s="105">
        <f>VLOOKUP(D1393,'[1]Pension Expense Details'!$D$23:$S$1407,16,FALSE)</f>
        <v>0</v>
      </c>
      <c r="M1393" s="105">
        <f>ROUND(('[1]68_InOutFlowsCurPrdAndPriorHist'!$F$28-'[1]68_InOutFlowsCurPrdAndPriorHist'!$F$31)*$H1393,0)-VLOOKUP(D1393,'[1]Pension Expense Details'!$D$23:$S$1407,12,FALSE)</f>
        <v>0</v>
      </c>
      <c r="N1393" s="105">
        <f>ROUND(('[1]68_InOutFlowsCurPrdAndPriorHist'!$F$29-'[1]68_InOutFlowsCurPrdAndPriorHist'!$F$32)*$H1393,0)-VLOOKUP(D1393,'[1]Pension Expense Details'!$D$23:$S$1407,13,FALSE)</f>
        <v>0</v>
      </c>
      <c r="O1393" s="105">
        <f>ROUND(('[1]68_InOutFlowsCurPrdAndPriorHist'!$F$30-'[1]68_InOutFlowsCurPrdAndPriorHist'!$F$33)*$H1393,0)-VLOOKUP(D1393,'[1]Pension Expense Details'!$D$23:$S$1407,14,FALSE)</f>
        <v>0</v>
      </c>
      <c r="P1393" s="105">
        <f>ROUND((VLOOKUP(D1393,'[1]Schedule of Pension Amounts LW'!$B$15:$AC$1399,28,FALSE)-VLOOKUP(D1393,'[1]Schedule of Pension Amounts LW'!$B$15:$AC$1399,27,FALSE))*'[1]Schedule of Pension Amounts LW'!AD$4,0)+VLOOKUP(D1393,'[1]Schedule of Pension Amounts LW'!$B$15:$AH$1399,33,FALSE)-VLOOKUP(D1393,'[1]Pension Expense Details'!$D$23:$S$1407,15,FALSE)</f>
        <v>0</v>
      </c>
      <c r="Q1393" s="98">
        <f t="shared" si="90"/>
        <v>0</v>
      </c>
      <c r="R1393" s="98">
        <f>ROUND('[1]68_InOutFlowsCurPrdAndPrior'!$D$32*IF(ISNA(VLOOKUP(D1393,'[1]Proportionate Shares'!$D$23:$I$1359,6,FALSE)),0,VLOOKUP(D1393,'[1]Proportionate Shares'!$D$23:$I$1359,6,FALSE)),0)</f>
        <v>0</v>
      </c>
      <c r="S1393" s="98">
        <f>ROUND('[1]68_InOutFlowsCurPrdAndPrior'!$D$33*IF(ISNA(VLOOKUP(D1393,'[1]Proportionate Shares'!$D$23:$I$1359,6,FALSE)),0,VLOOKUP(D1393,'[1]Proportionate Shares'!$D$23:$I$1359,6,FALSE)),0)</f>
        <v>0</v>
      </c>
      <c r="T1393" s="98">
        <f>ROUND('[1]68_InOutFlowsCurPrdAndPrior'!$D$35*IF(ISNA(VLOOKUP(D1393,'[1]Proportionate Shares'!$D$23:$I$1359,6,FALSE)),0,VLOOKUP(D1393,'[1]Proportionate Shares'!$D$23:$I$1359,6,FALSE)),0)</f>
        <v>0</v>
      </c>
      <c r="U1393" s="98">
        <f>VLOOKUP(D1393,'[1]Schedule of Pension Amounts LW'!$B$15:$AS$1399,36,FALSE)</f>
        <v>0</v>
      </c>
      <c r="V1393" s="99">
        <f t="shared" si="91"/>
        <v>0</v>
      </c>
      <c r="W1393" s="98">
        <f>ROUND('[1]68_InOutFlowsCurPrdAndPrior'!$F$32*IF(ISNA(VLOOKUP(D1393,'[1]Proportionate Shares'!$D$23:$I$1359,6,FALSE)),0,VLOOKUP(D1393,'[1]Proportionate Shares'!$D$23:$I$1359,6,FALSE)),0)</f>
        <v>0</v>
      </c>
      <c r="X1393" s="98">
        <f>ROUND('[1]68_InOutFlowsCurPrdAndPrior'!$F$33*IF(ISNA(VLOOKUP(D1393,'[1]Proportionate Shares'!$D$23:$I$1359,6,FALSE)),0,VLOOKUP(D1393,'[1]Proportionate Shares'!$D$23:$I$1359,6,FALSE)),0)</f>
        <v>0</v>
      </c>
      <c r="Y1393" s="98">
        <f>ROUND('[1]68_InOutFlowsCurPrdAndPrior'!$F$35*IF(ISNA(VLOOKUP(D1393,'[1]Proportionate Shares'!$D$23:$I$1359,6,FALSE)),0,VLOOKUP(D1393,'[1]Proportionate Shares'!$D$23:$I$1359,6,FALSE)),0)</f>
        <v>0</v>
      </c>
      <c r="Z1393" s="98">
        <f>-VLOOKUP(D1393,'[1]Schedule of Pension Amounts LW'!$B$15:$AS$1399,37,FALSE)</f>
        <v>47594</v>
      </c>
      <c r="AA1393" s="99">
        <f t="shared" si="92"/>
        <v>47594</v>
      </c>
      <c r="AB1393" s="72">
        <f>VLOOKUP(D1393,'[1]Pension Expense Details'!$D$22:$S$1407,16,FALSE)</f>
        <v>0</v>
      </c>
      <c r="AC1393" s="72">
        <f t="shared" si="93"/>
        <v>-23494</v>
      </c>
      <c r="AD1393" s="72">
        <f>VLOOKUP(D1393,'[1]Schedule of Pension Amounts LW'!$B$15:$W$1399,22,FALSE)</f>
        <v>-23494</v>
      </c>
    </row>
    <row r="1394" spans="1:30" x14ac:dyDescent="0.3">
      <c r="A1394" s="104"/>
      <c r="B1394" s="107"/>
      <c r="C1394" s="33"/>
      <c r="D1394" s="33" t="str">
        <f>'[1]Schedule of Pension Amounts LW'!B1387</f>
        <v>2028</v>
      </c>
      <c r="E1394" s="33" t="str">
        <f>IF(ISNA(VLOOKUP(D1394,'[1]Proportionate Shares'!$D$23:$G$1400,2,FALSE)),"",VLOOKUP(D1394,'[1]Proportionate Shares'!$D$23:$G$1400,2,FALSE))</f>
        <v/>
      </c>
      <c r="F1394" s="33" t="str">
        <f>IF(ISNA(VLOOKUP(D1394,'[1]Proportionate Shares'!$D$23:$G$1400,3,FALSE)),"",VLOOKUP(D1394,'[1]Proportionate Shares'!$D$23:$G$1400,3,FALSE))</f>
        <v/>
      </c>
      <c r="G1394" s="34" t="str">
        <f>VLOOKUP(D1394,'[1]Employer information'!$A$3:$B$1390,2,FALSE)</f>
        <v>AMERICAN YOUTHWORKS</v>
      </c>
      <c r="H1394" s="36">
        <f>IF(ISNA(VLOOKUP(D1394,'[1]Proportionate Shares'!$D$23:$I$1377,6,FALSE)),0,VLOOKUP(D1394,'[1]Proportionate Shares'!$D$23:$I$1377,6,FALSE))</f>
        <v>0</v>
      </c>
      <c r="I1394" s="105">
        <f>VLOOKUP(D1394,'[1]Schedule of Pension Amounts LW'!$B$15:$E$1399,3,FALSE)</f>
        <v>0</v>
      </c>
      <c r="J1394" s="105">
        <f>-IF(ISNA(VLOOKUP(D1394,'[1]Combined Contribution Amounts'!$A$2:$K$1335,5,FALSE)),0,VLOOKUP(D1394,'[1]Combined Contribution Amounts'!$A$2:$K$1335,5,FALSE))</f>
        <v>0</v>
      </c>
      <c r="K1394" s="105">
        <f>-IF(ISNA(VLOOKUP(D1394,'[1]Combined Contribution Amounts'!$A$2:$K$1335,7,FALSE)),0,VLOOKUP(D1394,'[1]Combined Contribution Amounts'!$A$2:$K$1335,7,FALSE))+-IF(ISNA(VLOOKUP(D1394,'[1]Combined Contribution Amounts'!$A$2:$K$1335,8,FALSE)),0,VLOOKUP(D1394,'[1]Combined Contribution Amounts'!$A$2:$K$1335,8,FALSE))+-IF(ISNA(VLOOKUP(D1394,'[1]Combined Contribution Amounts'!$A$2:$K$1335,9,FALSE)),0,VLOOKUP(D1394,'[1]Combined Contribution Amounts'!$A$2:$K$1335,9,FALSE))</f>
        <v>0</v>
      </c>
      <c r="L1394" s="105">
        <f>VLOOKUP(D1394,'[1]Pension Expense Details'!$D$23:$S$1407,16,FALSE)</f>
        <v>0</v>
      </c>
      <c r="M1394" s="105">
        <f>ROUND(('[1]68_InOutFlowsCurPrdAndPriorHist'!$F$28-'[1]68_InOutFlowsCurPrdAndPriorHist'!$F$31)*$H1394,0)-VLOOKUP(D1394,'[1]Pension Expense Details'!$D$23:$S$1407,12,FALSE)</f>
        <v>0</v>
      </c>
      <c r="N1394" s="105">
        <f>ROUND(('[1]68_InOutFlowsCurPrdAndPriorHist'!$F$29-'[1]68_InOutFlowsCurPrdAndPriorHist'!$F$32)*$H1394,0)-VLOOKUP(D1394,'[1]Pension Expense Details'!$D$23:$S$1407,13,FALSE)</f>
        <v>0</v>
      </c>
      <c r="O1394" s="105">
        <f>ROUND(('[1]68_InOutFlowsCurPrdAndPriorHist'!$F$30-'[1]68_InOutFlowsCurPrdAndPriorHist'!$F$33)*$H1394,0)-VLOOKUP(D1394,'[1]Pension Expense Details'!$D$23:$S$1407,14,FALSE)</f>
        <v>0</v>
      </c>
      <c r="P1394" s="105">
        <f>ROUND((VLOOKUP(D1394,'[1]Schedule of Pension Amounts LW'!$B$15:$AC$1399,28,FALSE)-VLOOKUP(D1394,'[1]Schedule of Pension Amounts LW'!$B$15:$AC$1399,27,FALSE))*'[1]Schedule of Pension Amounts LW'!AD$4,0)+VLOOKUP(D1394,'[1]Schedule of Pension Amounts LW'!$B$15:$AH$1399,33,FALSE)-VLOOKUP(D1394,'[1]Pension Expense Details'!$D$23:$S$1407,15,FALSE)</f>
        <v>0</v>
      </c>
      <c r="Q1394" s="98">
        <f t="shared" si="90"/>
        <v>0</v>
      </c>
      <c r="R1394" s="98">
        <f>ROUND('[1]68_InOutFlowsCurPrdAndPrior'!$D$32*IF(ISNA(VLOOKUP(D1394,'[1]Proportionate Shares'!$D$23:$I$1359,6,FALSE)),0,VLOOKUP(D1394,'[1]Proportionate Shares'!$D$23:$I$1359,6,FALSE)),0)</f>
        <v>0</v>
      </c>
      <c r="S1394" s="98">
        <f>ROUND('[1]68_InOutFlowsCurPrdAndPrior'!$D$33*IF(ISNA(VLOOKUP(D1394,'[1]Proportionate Shares'!$D$23:$I$1359,6,FALSE)),0,VLOOKUP(D1394,'[1]Proportionate Shares'!$D$23:$I$1359,6,FALSE)),0)</f>
        <v>0</v>
      </c>
      <c r="T1394" s="98">
        <f>ROUND('[1]68_InOutFlowsCurPrdAndPrior'!$D$35*IF(ISNA(VLOOKUP(D1394,'[1]Proportionate Shares'!$D$23:$I$1359,6,FALSE)),0,VLOOKUP(D1394,'[1]Proportionate Shares'!$D$23:$I$1359,6,FALSE)),0)</f>
        <v>0</v>
      </c>
      <c r="U1394" s="98">
        <f>VLOOKUP(D1394,'[1]Schedule of Pension Amounts LW'!$B$15:$AS$1399,36,FALSE)</f>
        <v>0</v>
      </c>
      <c r="V1394" s="99">
        <f t="shared" si="91"/>
        <v>0</v>
      </c>
      <c r="W1394" s="98">
        <f>ROUND('[1]68_InOutFlowsCurPrdAndPrior'!$F$32*IF(ISNA(VLOOKUP(D1394,'[1]Proportionate Shares'!$D$23:$I$1359,6,FALSE)),0,VLOOKUP(D1394,'[1]Proportionate Shares'!$D$23:$I$1359,6,FALSE)),0)</f>
        <v>0</v>
      </c>
      <c r="X1394" s="98">
        <f>ROUND('[1]68_InOutFlowsCurPrdAndPrior'!$F$33*IF(ISNA(VLOOKUP(D1394,'[1]Proportionate Shares'!$D$23:$I$1359,6,FALSE)),0,VLOOKUP(D1394,'[1]Proportionate Shares'!$D$23:$I$1359,6,FALSE)),0)</f>
        <v>0</v>
      </c>
      <c r="Y1394" s="98">
        <f>ROUND('[1]68_InOutFlowsCurPrdAndPrior'!$F$35*IF(ISNA(VLOOKUP(D1394,'[1]Proportionate Shares'!$D$23:$I$1359,6,FALSE)),0,VLOOKUP(D1394,'[1]Proportionate Shares'!$D$23:$I$1359,6,FALSE)),0)</f>
        <v>0</v>
      </c>
      <c r="Z1394" s="98">
        <f>-VLOOKUP(D1394,'[1]Schedule of Pension Amounts LW'!$B$15:$AS$1399,37,FALSE)</f>
        <v>18605</v>
      </c>
      <c r="AA1394" s="99">
        <f t="shared" si="92"/>
        <v>18605</v>
      </c>
      <c r="AB1394" s="72">
        <f>VLOOKUP(D1394,'[1]Pension Expense Details'!$D$22:$S$1407,16,FALSE)</f>
        <v>0</v>
      </c>
      <c r="AC1394" s="72">
        <f t="shared" si="93"/>
        <v>-9185</v>
      </c>
      <c r="AD1394" s="72">
        <f>VLOOKUP(D1394,'[1]Schedule of Pension Amounts LW'!$B$15:$W$1399,22,FALSE)</f>
        <v>-9185</v>
      </c>
    </row>
    <row r="1395" spans="1:30" x14ac:dyDescent="0.3">
      <c r="A1395" s="104"/>
      <c r="B1395" s="107"/>
      <c r="C1395" s="33"/>
      <c r="D1395" s="33" t="str">
        <f>'[1]Schedule of Pension Amounts LW'!B1388</f>
        <v>2069</v>
      </c>
      <c r="E1395" s="33" t="str">
        <f>IF(ISNA(VLOOKUP(D1395,'[1]Proportionate Shares'!$D$23:$G$1400,2,FALSE)),"",VLOOKUP(D1395,'[1]Proportionate Shares'!$D$23:$G$1400,2,FALSE))</f>
        <v/>
      </c>
      <c r="F1395" s="33" t="str">
        <f>IF(ISNA(VLOOKUP(D1395,'[1]Proportionate Shares'!$D$23:$G$1400,3,FALSE)),"",VLOOKUP(D1395,'[1]Proportionate Shares'!$D$23:$G$1400,3,FALSE))</f>
        <v/>
      </c>
      <c r="G1395" s="34" t="str">
        <f>VLOOKUP(D1395,'[1]Employer information'!$A$3:$B$1390,2,FALSE)</f>
        <v>RICHARD MILBURN ACADEMY C C</v>
      </c>
      <c r="H1395" s="36">
        <f>IF(ISNA(VLOOKUP(D1395,'[1]Proportionate Shares'!$D$23:$I$1377,6,FALSE)),0,VLOOKUP(D1395,'[1]Proportionate Shares'!$D$23:$I$1377,6,FALSE))</f>
        <v>0</v>
      </c>
      <c r="I1395" s="105">
        <f>VLOOKUP(D1395,'[1]Schedule of Pension Amounts LW'!$B$15:$E$1399,3,FALSE)</f>
        <v>0</v>
      </c>
      <c r="J1395" s="105">
        <f>-IF(ISNA(VLOOKUP(D1395,'[1]Combined Contribution Amounts'!$A$2:$K$1335,5,FALSE)),0,VLOOKUP(D1395,'[1]Combined Contribution Amounts'!$A$2:$K$1335,5,FALSE))</f>
        <v>0</v>
      </c>
      <c r="K1395" s="105">
        <f>-IF(ISNA(VLOOKUP(D1395,'[1]Combined Contribution Amounts'!$A$2:$K$1335,7,FALSE)),0,VLOOKUP(D1395,'[1]Combined Contribution Amounts'!$A$2:$K$1335,7,FALSE))+-IF(ISNA(VLOOKUP(D1395,'[1]Combined Contribution Amounts'!$A$2:$K$1335,8,FALSE)),0,VLOOKUP(D1395,'[1]Combined Contribution Amounts'!$A$2:$K$1335,8,FALSE))+-IF(ISNA(VLOOKUP(D1395,'[1]Combined Contribution Amounts'!$A$2:$K$1335,9,FALSE)),0,VLOOKUP(D1395,'[1]Combined Contribution Amounts'!$A$2:$K$1335,9,FALSE))</f>
        <v>0</v>
      </c>
      <c r="L1395" s="105">
        <f>VLOOKUP(D1395,'[1]Pension Expense Details'!$D$23:$S$1407,16,FALSE)</f>
        <v>0</v>
      </c>
      <c r="M1395" s="105">
        <f>ROUND(('[1]68_InOutFlowsCurPrdAndPriorHist'!$F$28-'[1]68_InOutFlowsCurPrdAndPriorHist'!$F$31)*$H1395,0)-VLOOKUP(D1395,'[1]Pension Expense Details'!$D$23:$S$1407,12,FALSE)</f>
        <v>0</v>
      </c>
      <c r="N1395" s="105">
        <f>ROUND(('[1]68_InOutFlowsCurPrdAndPriorHist'!$F$29-'[1]68_InOutFlowsCurPrdAndPriorHist'!$F$32)*$H1395,0)-VLOOKUP(D1395,'[1]Pension Expense Details'!$D$23:$S$1407,13,FALSE)</f>
        <v>0</v>
      </c>
      <c r="O1395" s="105">
        <f>ROUND(('[1]68_InOutFlowsCurPrdAndPriorHist'!$F$30-'[1]68_InOutFlowsCurPrdAndPriorHist'!$F$33)*$H1395,0)-VLOOKUP(D1395,'[1]Pension Expense Details'!$D$23:$S$1407,14,FALSE)</f>
        <v>0</v>
      </c>
      <c r="P1395" s="105">
        <f>ROUND((VLOOKUP(D1395,'[1]Schedule of Pension Amounts LW'!$B$15:$AC$1399,28,FALSE)-VLOOKUP(D1395,'[1]Schedule of Pension Amounts LW'!$B$15:$AC$1399,27,FALSE))*'[1]Schedule of Pension Amounts LW'!AD$4,0)+VLOOKUP(D1395,'[1]Schedule of Pension Amounts LW'!$B$15:$AH$1399,33,FALSE)-VLOOKUP(D1395,'[1]Pension Expense Details'!$D$23:$S$1407,15,FALSE)</f>
        <v>0</v>
      </c>
      <c r="Q1395" s="98">
        <f t="shared" si="90"/>
        <v>0</v>
      </c>
      <c r="R1395" s="98">
        <f>ROUND('[1]68_InOutFlowsCurPrdAndPrior'!$D$32*IF(ISNA(VLOOKUP(D1395,'[1]Proportionate Shares'!$D$23:$I$1359,6,FALSE)),0,VLOOKUP(D1395,'[1]Proportionate Shares'!$D$23:$I$1359,6,FALSE)),0)</f>
        <v>0</v>
      </c>
      <c r="S1395" s="98">
        <f>ROUND('[1]68_InOutFlowsCurPrdAndPrior'!$D$33*IF(ISNA(VLOOKUP(D1395,'[1]Proportionate Shares'!$D$23:$I$1359,6,FALSE)),0,VLOOKUP(D1395,'[1]Proportionate Shares'!$D$23:$I$1359,6,FALSE)),0)</f>
        <v>0</v>
      </c>
      <c r="T1395" s="98">
        <f>ROUND('[1]68_InOutFlowsCurPrdAndPrior'!$D$35*IF(ISNA(VLOOKUP(D1395,'[1]Proportionate Shares'!$D$23:$I$1359,6,FALSE)),0,VLOOKUP(D1395,'[1]Proportionate Shares'!$D$23:$I$1359,6,FALSE)),0)</f>
        <v>0</v>
      </c>
      <c r="U1395" s="98">
        <f>VLOOKUP(D1395,'[1]Schedule of Pension Amounts LW'!$B$15:$AS$1399,36,FALSE)</f>
        <v>0</v>
      </c>
      <c r="V1395" s="99">
        <f t="shared" si="91"/>
        <v>0</v>
      </c>
      <c r="W1395" s="98">
        <f>ROUND('[1]68_InOutFlowsCurPrdAndPrior'!$F$32*IF(ISNA(VLOOKUP(D1395,'[1]Proportionate Shares'!$D$23:$I$1359,6,FALSE)),0,VLOOKUP(D1395,'[1]Proportionate Shares'!$D$23:$I$1359,6,FALSE)),0)</f>
        <v>0</v>
      </c>
      <c r="X1395" s="98">
        <f>ROUND('[1]68_InOutFlowsCurPrdAndPrior'!$F$33*IF(ISNA(VLOOKUP(D1395,'[1]Proportionate Shares'!$D$23:$I$1359,6,FALSE)),0,VLOOKUP(D1395,'[1]Proportionate Shares'!$D$23:$I$1359,6,FALSE)),0)</f>
        <v>0</v>
      </c>
      <c r="Y1395" s="98">
        <f>ROUND('[1]68_InOutFlowsCurPrdAndPrior'!$F$35*IF(ISNA(VLOOKUP(D1395,'[1]Proportionate Shares'!$D$23:$I$1359,6,FALSE)),0,VLOOKUP(D1395,'[1]Proportionate Shares'!$D$23:$I$1359,6,FALSE)),0)</f>
        <v>0</v>
      </c>
      <c r="Z1395" s="98">
        <f>-VLOOKUP(D1395,'[1]Schedule of Pension Amounts LW'!$B$15:$AS$1399,37,FALSE)</f>
        <v>56392</v>
      </c>
      <c r="AA1395" s="99">
        <f t="shared" si="92"/>
        <v>56392</v>
      </c>
      <c r="AB1395" s="72">
        <f>VLOOKUP(D1395,'[1]Pension Expense Details'!$D$22:$S$1407,16,FALSE)</f>
        <v>0</v>
      </c>
      <c r="AC1395" s="72">
        <f t="shared" si="93"/>
        <v>-27832</v>
      </c>
      <c r="AD1395" s="72">
        <f>VLOOKUP(D1395,'[1]Schedule of Pension Amounts LW'!$B$15:$W$1399,22,FALSE)</f>
        <v>-27832</v>
      </c>
    </row>
    <row r="1396" spans="1:30" x14ac:dyDescent="0.3">
      <c r="A1396" s="104"/>
      <c r="B1396" s="107"/>
      <c r="C1396" s="33"/>
      <c r="D1396" s="33" t="str">
        <f>'[1]Schedule of Pension Amounts LW'!B1389</f>
        <v>2134</v>
      </c>
      <c r="E1396" s="33" t="str">
        <f>IF(ISNA(VLOOKUP(D1396,'[1]Proportionate Shares'!$D$23:$G$1400,2,FALSE)),"",VLOOKUP(D1396,'[1]Proportionate Shares'!$D$23:$G$1400,2,FALSE))</f>
        <v/>
      </c>
      <c r="F1396" s="33" t="str">
        <f>IF(ISNA(VLOOKUP(D1396,'[1]Proportionate Shares'!$D$23:$G$1400,3,FALSE)),"",VLOOKUP(D1396,'[1]Proportionate Shares'!$D$23:$G$1400,3,FALSE))</f>
        <v/>
      </c>
      <c r="G1396" s="34" t="s">
        <v>4134</v>
      </c>
      <c r="H1396" s="36">
        <f>IF(ISNA(VLOOKUP(D1396,'[1]Proportionate Shares'!$D$23:$I$1377,6,FALSE)),0,VLOOKUP(D1396,'[1]Proportionate Shares'!$D$23:$I$1377,6,FALSE))</f>
        <v>0</v>
      </c>
      <c r="I1396" s="105">
        <f>VLOOKUP(D1396,'[1]Schedule of Pension Amounts LW'!$B$15:$E$1399,3,FALSE)</f>
        <v>0</v>
      </c>
      <c r="J1396" s="105">
        <f>-IF(ISNA(VLOOKUP(D1396,'[1]Combined Contribution Amounts'!$A$2:$K$1335,5,FALSE)),0,VLOOKUP(D1396,'[1]Combined Contribution Amounts'!$A$2:$K$1335,5,FALSE))</f>
        <v>0</v>
      </c>
      <c r="K1396" s="105">
        <f>-IF(ISNA(VLOOKUP(D1396,'[1]Combined Contribution Amounts'!$A$2:$K$1335,7,FALSE)),0,VLOOKUP(D1396,'[1]Combined Contribution Amounts'!$A$2:$K$1335,7,FALSE))+-IF(ISNA(VLOOKUP(D1396,'[1]Combined Contribution Amounts'!$A$2:$K$1335,8,FALSE)),0,VLOOKUP(D1396,'[1]Combined Contribution Amounts'!$A$2:$K$1335,8,FALSE))+-IF(ISNA(VLOOKUP(D1396,'[1]Combined Contribution Amounts'!$A$2:$K$1335,9,FALSE)),0,VLOOKUP(D1396,'[1]Combined Contribution Amounts'!$A$2:$K$1335,9,FALSE))</f>
        <v>0</v>
      </c>
      <c r="L1396" s="105">
        <f>VLOOKUP(D1396,'[1]Pension Expense Details'!$D$23:$S$1407,16,FALSE)</f>
        <v>0</v>
      </c>
      <c r="M1396" s="105">
        <f>ROUND(('[1]68_InOutFlowsCurPrdAndPriorHist'!$F$28-'[1]68_InOutFlowsCurPrdAndPriorHist'!$F$31)*$H1396,0)-VLOOKUP(D1396,'[1]Pension Expense Details'!$D$23:$S$1407,12,FALSE)</f>
        <v>0</v>
      </c>
      <c r="N1396" s="105">
        <f>ROUND(('[1]68_InOutFlowsCurPrdAndPriorHist'!$F$29-'[1]68_InOutFlowsCurPrdAndPriorHist'!$F$32)*$H1396,0)-VLOOKUP(D1396,'[1]Pension Expense Details'!$D$23:$S$1407,13,FALSE)</f>
        <v>0</v>
      </c>
      <c r="O1396" s="105">
        <f>ROUND(('[1]68_InOutFlowsCurPrdAndPriorHist'!$F$30-'[1]68_InOutFlowsCurPrdAndPriorHist'!$F$33)*$H1396,0)-VLOOKUP(D1396,'[1]Pension Expense Details'!$D$23:$S$1407,14,FALSE)</f>
        <v>0</v>
      </c>
      <c r="P1396" s="105">
        <f>ROUND((VLOOKUP(D1396,'[1]Schedule of Pension Amounts LW'!$B$15:$AC$1399,28,FALSE)-VLOOKUP(D1396,'[1]Schedule of Pension Amounts LW'!$B$15:$AC$1399,27,FALSE))*'[1]Schedule of Pension Amounts LW'!AD$4,0)+VLOOKUP(D1396,'[1]Schedule of Pension Amounts LW'!$B$15:$AH$1399,33,FALSE)-VLOOKUP(D1396,'[1]Pension Expense Details'!$D$23:$S$1407,15,FALSE)</f>
        <v>0</v>
      </c>
      <c r="Q1396" s="98">
        <f t="shared" si="90"/>
        <v>0</v>
      </c>
      <c r="R1396" s="98">
        <f>ROUND('[1]68_InOutFlowsCurPrdAndPrior'!$D$32*IF(ISNA(VLOOKUP(D1396,'[1]Proportionate Shares'!$D$23:$I$1359,6,FALSE)),0,VLOOKUP(D1396,'[1]Proportionate Shares'!$D$23:$I$1359,6,FALSE)),0)</f>
        <v>0</v>
      </c>
      <c r="S1396" s="98">
        <f>ROUND('[1]68_InOutFlowsCurPrdAndPrior'!$D$33*IF(ISNA(VLOOKUP(D1396,'[1]Proportionate Shares'!$D$23:$I$1359,6,FALSE)),0,VLOOKUP(D1396,'[1]Proportionate Shares'!$D$23:$I$1359,6,FALSE)),0)</f>
        <v>0</v>
      </c>
      <c r="T1396" s="98">
        <f>ROUND('[1]68_InOutFlowsCurPrdAndPrior'!$D$35*IF(ISNA(VLOOKUP(D1396,'[1]Proportionate Shares'!$D$23:$I$1359,6,FALSE)),0,VLOOKUP(D1396,'[1]Proportionate Shares'!$D$23:$I$1359,6,FALSE)),0)</f>
        <v>0</v>
      </c>
      <c r="U1396" s="98">
        <f>VLOOKUP(D1396,'[1]Schedule of Pension Amounts LW'!$B$15:$AS$1399,36,FALSE)</f>
        <v>132</v>
      </c>
      <c r="V1396" s="99">
        <f t="shared" si="91"/>
        <v>132</v>
      </c>
      <c r="W1396" s="98">
        <f>ROUND('[1]68_InOutFlowsCurPrdAndPrior'!$F$32*IF(ISNA(VLOOKUP(D1396,'[1]Proportionate Shares'!$D$23:$I$1359,6,FALSE)),0,VLOOKUP(D1396,'[1]Proportionate Shares'!$D$23:$I$1359,6,FALSE)),0)</f>
        <v>0</v>
      </c>
      <c r="X1396" s="98">
        <f>ROUND('[1]68_InOutFlowsCurPrdAndPrior'!$F$33*IF(ISNA(VLOOKUP(D1396,'[1]Proportionate Shares'!$D$23:$I$1359,6,FALSE)),0,VLOOKUP(D1396,'[1]Proportionate Shares'!$D$23:$I$1359,6,FALSE)),0)</f>
        <v>0</v>
      </c>
      <c r="Y1396" s="98">
        <f>ROUND('[1]68_InOutFlowsCurPrdAndPrior'!$F$35*IF(ISNA(VLOOKUP(D1396,'[1]Proportionate Shares'!$D$23:$I$1359,6,FALSE)),0,VLOOKUP(D1396,'[1]Proportionate Shares'!$D$23:$I$1359,6,FALSE)),0)</f>
        <v>0</v>
      </c>
      <c r="Z1396" s="98">
        <f>-VLOOKUP(D1396,'[1]Schedule of Pension Amounts LW'!$B$15:$AS$1399,37,FALSE)</f>
        <v>160707</v>
      </c>
      <c r="AA1396" s="99">
        <f t="shared" si="92"/>
        <v>160707</v>
      </c>
      <c r="AB1396" s="72">
        <f>VLOOKUP(D1396,'[1]Pension Expense Details'!$D$22:$S$1407,16,FALSE)</f>
        <v>0</v>
      </c>
      <c r="AC1396" s="72">
        <f t="shared" si="93"/>
        <v>-79182</v>
      </c>
      <c r="AD1396" s="72">
        <f>VLOOKUP(D1396,'[1]Schedule of Pension Amounts LW'!$B$15:$W$1399,22,FALSE)</f>
        <v>-79182</v>
      </c>
    </row>
    <row r="1397" spans="1:30" x14ac:dyDescent="0.3">
      <c r="A1397" s="104"/>
      <c r="B1397" s="107"/>
      <c r="C1397" s="33"/>
      <c r="D1397" s="33" t="str">
        <f>'[1]Schedule of Pension Amounts LW'!B1390</f>
        <v>2160</v>
      </c>
      <c r="E1397" s="33" t="str">
        <f>IF(ISNA(VLOOKUP(D1397,'[1]Proportionate Shares'!$D$23:$G$1400,2,FALSE)),"",VLOOKUP(D1397,'[1]Proportionate Shares'!$D$23:$G$1400,2,FALSE))</f>
        <v/>
      </c>
      <c r="F1397" s="33" t="str">
        <f>IF(ISNA(VLOOKUP(D1397,'[1]Proportionate Shares'!$D$23:$G$1400,3,FALSE)),"",VLOOKUP(D1397,'[1]Proportionate Shares'!$D$23:$G$1400,3,FALSE))</f>
        <v/>
      </c>
      <c r="G1397" s="34" t="s">
        <v>4135</v>
      </c>
      <c r="H1397" s="36">
        <f>IF(ISNA(VLOOKUP(D1397,'[1]Proportionate Shares'!$D$23:$I$1377,6,FALSE)),0,VLOOKUP(D1397,'[1]Proportionate Shares'!$D$23:$I$1377,6,FALSE))</f>
        <v>0</v>
      </c>
      <c r="I1397" s="105">
        <f>VLOOKUP(D1397,'[1]Schedule of Pension Amounts LW'!$B$15:$E$1399,3,FALSE)</f>
        <v>0</v>
      </c>
      <c r="J1397" s="105">
        <f>-IF(ISNA(VLOOKUP(D1397,'[1]Combined Contribution Amounts'!$A$2:$K$1335,5,FALSE)),0,VLOOKUP(D1397,'[1]Combined Contribution Amounts'!$A$2:$K$1335,5,FALSE))</f>
        <v>0</v>
      </c>
      <c r="K1397" s="105">
        <f>-IF(ISNA(VLOOKUP(D1397,'[1]Combined Contribution Amounts'!$A$2:$K$1335,7,FALSE)),0,VLOOKUP(D1397,'[1]Combined Contribution Amounts'!$A$2:$K$1335,7,FALSE))+-IF(ISNA(VLOOKUP(D1397,'[1]Combined Contribution Amounts'!$A$2:$K$1335,8,FALSE)),0,VLOOKUP(D1397,'[1]Combined Contribution Amounts'!$A$2:$K$1335,8,FALSE))+-IF(ISNA(VLOOKUP(D1397,'[1]Combined Contribution Amounts'!$A$2:$K$1335,9,FALSE)),0,VLOOKUP(D1397,'[1]Combined Contribution Amounts'!$A$2:$K$1335,9,FALSE))</f>
        <v>0</v>
      </c>
      <c r="L1397" s="105">
        <f>VLOOKUP(D1397,'[1]Pension Expense Details'!$D$23:$S$1407,16,FALSE)</f>
        <v>0</v>
      </c>
      <c r="M1397" s="105">
        <f>ROUND(('[1]68_InOutFlowsCurPrdAndPriorHist'!$F$28-'[1]68_InOutFlowsCurPrdAndPriorHist'!$F$31)*$H1397,0)-VLOOKUP(D1397,'[1]Pension Expense Details'!$D$23:$S$1407,12,FALSE)</f>
        <v>0</v>
      </c>
      <c r="N1397" s="105">
        <f>ROUND(('[1]68_InOutFlowsCurPrdAndPriorHist'!$F$29-'[1]68_InOutFlowsCurPrdAndPriorHist'!$F$32)*$H1397,0)-VLOOKUP(D1397,'[1]Pension Expense Details'!$D$23:$S$1407,13,FALSE)</f>
        <v>0</v>
      </c>
      <c r="O1397" s="105">
        <f>ROUND(('[1]68_InOutFlowsCurPrdAndPriorHist'!$F$30-'[1]68_InOutFlowsCurPrdAndPriorHist'!$F$33)*$H1397,0)-VLOOKUP(D1397,'[1]Pension Expense Details'!$D$23:$S$1407,14,FALSE)</f>
        <v>0</v>
      </c>
      <c r="P1397" s="105">
        <f>ROUND((VLOOKUP(D1397,'[1]Schedule of Pension Amounts LW'!$B$15:$AC$1399,28,FALSE)-VLOOKUP(D1397,'[1]Schedule of Pension Amounts LW'!$B$15:$AC$1399,27,FALSE))*'[1]Schedule of Pension Amounts LW'!AD$4,0)+VLOOKUP(D1397,'[1]Schedule of Pension Amounts LW'!$B$15:$AH$1399,33,FALSE)-VLOOKUP(D1397,'[1]Pension Expense Details'!$D$23:$S$1407,15,FALSE)</f>
        <v>0</v>
      </c>
      <c r="Q1397" s="98">
        <f t="shared" si="90"/>
        <v>0</v>
      </c>
      <c r="R1397" s="98">
        <f>ROUND('[1]68_InOutFlowsCurPrdAndPrior'!$D$32*IF(ISNA(VLOOKUP(D1397,'[1]Proportionate Shares'!$D$23:$I$1359,6,FALSE)),0,VLOOKUP(D1397,'[1]Proportionate Shares'!$D$23:$I$1359,6,FALSE)),0)</f>
        <v>0</v>
      </c>
      <c r="S1397" s="98">
        <f>ROUND('[1]68_InOutFlowsCurPrdAndPrior'!$D$33*IF(ISNA(VLOOKUP(D1397,'[1]Proportionate Shares'!$D$23:$I$1359,6,FALSE)),0,VLOOKUP(D1397,'[1]Proportionate Shares'!$D$23:$I$1359,6,FALSE)),0)</f>
        <v>0</v>
      </c>
      <c r="T1397" s="98">
        <f>ROUND('[1]68_InOutFlowsCurPrdAndPrior'!$D$35*IF(ISNA(VLOOKUP(D1397,'[1]Proportionate Shares'!$D$23:$I$1359,6,FALSE)),0,VLOOKUP(D1397,'[1]Proportionate Shares'!$D$23:$I$1359,6,FALSE)),0)</f>
        <v>0</v>
      </c>
      <c r="U1397" s="98">
        <f>VLOOKUP(D1397,'[1]Schedule of Pension Amounts LW'!$B$15:$AS$1399,36,FALSE)</f>
        <v>635</v>
      </c>
      <c r="V1397" s="99">
        <f t="shared" si="91"/>
        <v>635</v>
      </c>
      <c r="W1397" s="98">
        <f>ROUND('[1]68_InOutFlowsCurPrdAndPrior'!$F$32*IF(ISNA(VLOOKUP(D1397,'[1]Proportionate Shares'!$D$23:$I$1359,6,FALSE)),0,VLOOKUP(D1397,'[1]Proportionate Shares'!$D$23:$I$1359,6,FALSE)),0)</f>
        <v>0</v>
      </c>
      <c r="X1397" s="98">
        <f>ROUND('[1]68_InOutFlowsCurPrdAndPrior'!$F$33*IF(ISNA(VLOOKUP(D1397,'[1]Proportionate Shares'!$D$23:$I$1359,6,FALSE)),0,VLOOKUP(D1397,'[1]Proportionate Shares'!$D$23:$I$1359,6,FALSE)),0)</f>
        <v>0</v>
      </c>
      <c r="Y1397" s="98">
        <f>ROUND('[1]68_InOutFlowsCurPrdAndPrior'!$F$35*IF(ISNA(VLOOKUP(D1397,'[1]Proportionate Shares'!$D$23:$I$1359,6,FALSE)),0,VLOOKUP(D1397,'[1]Proportionate Shares'!$D$23:$I$1359,6,FALSE)),0)</f>
        <v>0</v>
      </c>
      <c r="Z1397" s="98">
        <f>-VLOOKUP(D1397,'[1]Schedule of Pension Amounts LW'!$B$15:$AS$1399,37,FALSE)</f>
        <v>104176</v>
      </c>
      <c r="AA1397" s="99">
        <f t="shared" si="92"/>
        <v>104176</v>
      </c>
      <c r="AB1397" s="72">
        <f>VLOOKUP(D1397,'[1]Pension Expense Details'!$D$22:$S$1407,16,FALSE)</f>
        <v>0</v>
      </c>
      <c r="AC1397" s="72">
        <f t="shared" si="93"/>
        <v>-50779</v>
      </c>
      <c r="AD1397" s="72">
        <f>VLOOKUP(D1397,'[1]Schedule of Pension Amounts LW'!$B$15:$W$1399,22,FALSE)</f>
        <v>-50779</v>
      </c>
    </row>
    <row r="1398" spans="1:30" x14ac:dyDescent="0.3">
      <c r="A1398" s="104"/>
      <c r="B1398" s="107"/>
      <c r="C1398" s="33"/>
      <c r="D1398" s="33" t="str">
        <f>'[1]Schedule of Pension Amounts LW'!B1391</f>
        <v>2197</v>
      </c>
      <c r="E1398" s="33" t="str">
        <f>IF(ISNA(VLOOKUP(D1398,'[1]Proportionate Shares'!$D$23:$G$1400,2,FALSE)),"",VLOOKUP(D1398,'[1]Proportionate Shares'!$D$23:$G$1400,2,FALSE))</f>
        <v/>
      </c>
      <c r="F1398" s="33" t="str">
        <f>IF(ISNA(VLOOKUP(D1398,'[1]Proportionate Shares'!$D$23:$G$1400,3,FALSE)),"",VLOOKUP(D1398,'[1]Proportionate Shares'!$D$23:$G$1400,3,FALSE))</f>
        <v/>
      </c>
      <c r="G1398" s="34" t="s">
        <v>4136</v>
      </c>
      <c r="H1398" s="36">
        <f>IF(ISNA(VLOOKUP(D1398,'[1]Proportionate Shares'!$D$23:$I$1377,6,FALSE)),0,VLOOKUP(D1398,'[1]Proportionate Shares'!$D$23:$I$1377,6,FALSE))</f>
        <v>0</v>
      </c>
      <c r="I1398" s="105">
        <f>VLOOKUP(D1398,'[1]Schedule of Pension Amounts LW'!$B$15:$E$1399,3,FALSE)</f>
        <v>0</v>
      </c>
      <c r="J1398" s="105">
        <f>-IF(ISNA(VLOOKUP(D1398,'[1]Combined Contribution Amounts'!$A$2:$K$1335,5,FALSE)),0,VLOOKUP(D1398,'[1]Combined Contribution Amounts'!$A$2:$K$1335,5,FALSE))</f>
        <v>0</v>
      </c>
      <c r="K1398" s="105">
        <f>-IF(ISNA(VLOOKUP(D1398,'[1]Combined Contribution Amounts'!$A$2:$K$1335,7,FALSE)),0,VLOOKUP(D1398,'[1]Combined Contribution Amounts'!$A$2:$K$1335,7,FALSE))+-IF(ISNA(VLOOKUP(D1398,'[1]Combined Contribution Amounts'!$A$2:$K$1335,8,FALSE)),0,VLOOKUP(D1398,'[1]Combined Contribution Amounts'!$A$2:$K$1335,8,FALSE))+-IF(ISNA(VLOOKUP(D1398,'[1]Combined Contribution Amounts'!$A$2:$K$1335,9,FALSE)),0,VLOOKUP(D1398,'[1]Combined Contribution Amounts'!$A$2:$K$1335,9,FALSE))</f>
        <v>0</v>
      </c>
      <c r="L1398" s="105">
        <f>VLOOKUP(D1398,'[1]Pension Expense Details'!$D$23:$S$1407,16,FALSE)</f>
        <v>0</v>
      </c>
      <c r="M1398" s="105">
        <f>ROUND(('[1]68_InOutFlowsCurPrdAndPriorHist'!$F$28-'[1]68_InOutFlowsCurPrdAndPriorHist'!$F$31)*$H1398,0)-VLOOKUP(D1398,'[1]Pension Expense Details'!$D$23:$S$1407,12,FALSE)</f>
        <v>0</v>
      </c>
      <c r="N1398" s="105">
        <f>ROUND(('[1]68_InOutFlowsCurPrdAndPriorHist'!$F$29-'[1]68_InOutFlowsCurPrdAndPriorHist'!$F$32)*$H1398,0)-VLOOKUP(D1398,'[1]Pension Expense Details'!$D$23:$S$1407,13,FALSE)</f>
        <v>0</v>
      </c>
      <c r="O1398" s="105">
        <f>ROUND(('[1]68_InOutFlowsCurPrdAndPriorHist'!$F$30-'[1]68_InOutFlowsCurPrdAndPriorHist'!$F$33)*$H1398,0)-VLOOKUP(D1398,'[1]Pension Expense Details'!$D$23:$S$1407,14,FALSE)</f>
        <v>0</v>
      </c>
      <c r="P1398" s="105">
        <f>ROUND((VLOOKUP(D1398,'[1]Schedule of Pension Amounts LW'!$B$15:$AC$1399,28,FALSE)-VLOOKUP(D1398,'[1]Schedule of Pension Amounts LW'!$B$15:$AC$1399,27,FALSE))*'[1]Schedule of Pension Amounts LW'!AD$4,0)+VLOOKUP(D1398,'[1]Schedule of Pension Amounts LW'!$B$15:$AH$1399,33,FALSE)-VLOOKUP(D1398,'[1]Pension Expense Details'!$D$23:$S$1407,15,FALSE)</f>
        <v>0</v>
      </c>
      <c r="Q1398" s="98">
        <f t="shared" si="90"/>
        <v>0</v>
      </c>
      <c r="R1398" s="98">
        <f>ROUND('[1]68_InOutFlowsCurPrdAndPrior'!$D$32*IF(ISNA(VLOOKUP(D1398,'[1]Proportionate Shares'!$D$23:$I$1359,6,FALSE)),0,VLOOKUP(D1398,'[1]Proportionate Shares'!$D$23:$I$1359,6,FALSE)),0)</f>
        <v>0</v>
      </c>
      <c r="S1398" s="98">
        <f>ROUND('[1]68_InOutFlowsCurPrdAndPrior'!$D$33*IF(ISNA(VLOOKUP(D1398,'[1]Proportionate Shares'!$D$23:$I$1359,6,FALSE)),0,VLOOKUP(D1398,'[1]Proportionate Shares'!$D$23:$I$1359,6,FALSE)),0)</f>
        <v>0</v>
      </c>
      <c r="T1398" s="98">
        <f>ROUND('[1]68_InOutFlowsCurPrdAndPrior'!$D$35*IF(ISNA(VLOOKUP(D1398,'[1]Proportionate Shares'!$D$23:$I$1359,6,FALSE)),0,VLOOKUP(D1398,'[1]Proportionate Shares'!$D$23:$I$1359,6,FALSE)),0)</f>
        <v>0</v>
      </c>
      <c r="U1398" s="98">
        <f>VLOOKUP(D1398,'[1]Schedule of Pension Amounts LW'!$B$15:$AS$1399,36,FALSE)</f>
        <v>0</v>
      </c>
      <c r="V1398" s="99">
        <f t="shared" si="91"/>
        <v>0</v>
      </c>
      <c r="W1398" s="98">
        <f>ROUND('[1]68_InOutFlowsCurPrdAndPrior'!$F$32*IF(ISNA(VLOOKUP(D1398,'[1]Proportionate Shares'!$D$23:$I$1359,6,FALSE)),0,VLOOKUP(D1398,'[1]Proportionate Shares'!$D$23:$I$1359,6,FALSE)),0)</f>
        <v>0</v>
      </c>
      <c r="X1398" s="98">
        <f>ROUND('[1]68_InOutFlowsCurPrdAndPrior'!$F$33*IF(ISNA(VLOOKUP(D1398,'[1]Proportionate Shares'!$D$23:$I$1359,6,FALSE)),0,VLOOKUP(D1398,'[1]Proportionate Shares'!$D$23:$I$1359,6,FALSE)),0)</f>
        <v>0</v>
      </c>
      <c r="Y1398" s="98">
        <f>ROUND('[1]68_InOutFlowsCurPrdAndPrior'!$F$35*IF(ISNA(VLOOKUP(D1398,'[1]Proportionate Shares'!$D$23:$I$1359,6,FALSE)),0,VLOOKUP(D1398,'[1]Proportionate Shares'!$D$23:$I$1359,6,FALSE)),0)</f>
        <v>0</v>
      </c>
      <c r="Z1398" s="98">
        <f>-VLOOKUP(D1398,'[1]Schedule of Pension Amounts LW'!$B$15:$AS$1399,37,FALSE)</f>
        <v>20727</v>
      </c>
      <c r="AA1398" s="99">
        <f t="shared" si="92"/>
        <v>20727</v>
      </c>
      <c r="AB1398" s="72">
        <f>VLOOKUP(D1398,'[1]Pension Expense Details'!$D$22:$S$1407,16,FALSE)</f>
        <v>0</v>
      </c>
      <c r="AC1398" s="72">
        <f t="shared" si="93"/>
        <v>-10231</v>
      </c>
      <c r="AD1398" s="72">
        <f>VLOOKUP(D1398,'[1]Schedule of Pension Amounts LW'!$B$15:$W$1399,22,FALSE)</f>
        <v>-10231</v>
      </c>
    </row>
    <row r="1399" spans="1:30" x14ac:dyDescent="0.3">
      <c r="A1399" s="104"/>
      <c r="B1399" s="107"/>
      <c r="C1399" s="33"/>
      <c r="D1399" s="33" t="str">
        <f>'[1]Schedule of Pension Amounts LW'!B1392</f>
        <v>2214</v>
      </c>
      <c r="E1399" s="33" t="str">
        <f>IF(ISNA(VLOOKUP(D1399,'[1]Proportionate Shares'!$D$23:$G$1400,2,FALSE)),"",VLOOKUP(D1399,'[1]Proportionate Shares'!$D$23:$G$1400,2,FALSE))</f>
        <v/>
      </c>
      <c r="F1399" s="33" t="str">
        <f>IF(ISNA(VLOOKUP(D1399,'[1]Proportionate Shares'!$D$23:$G$1400,3,FALSE)),"",VLOOKUP(D1399,'[1]Proportionate Shares'!$D$23:$G$1400,3,FALSE))</f>
        <v/>
      </c>
      <c r="G1399" s="34" t="s">
        <v>4137</v>
      </c>
      <c r="H1399" s="36">
        <f>IF(ISNA(VLOOKUP(D1399,'[1]Proportionate Shares'!$D$23:$I$1377,6,FALSE)),0,VLOOKUP(D1399,'[1]Proportionate Shares'!$D$23:$I$1377,6,FALSE))</f>
        <v>0</v>
      </c>
      <c r="I1399" s="105">
        <f>VLOOKUP(D1399,'[1]Schedule of Pension Amounts LW'!$B$15:$E$1399,3,FALSE)</f>
        <v>0</v>
      </c>
      <c r="J1399" s="105">
        <f>-IF(ISNA(VLOOKUP(D1399,'[1]Combined Contribution Amounts'!$A$2:$K$1335,5,FALSE)),0,VLOOKUP(D1399,'[1]Combined Contribution Amounts'!$A$2:$K$1335,5,FALSE))</f>
        <v>0</v>
      </c>
      <c r="K1399" s="105">
        <f>-IF(ISNA(VLOOKUP(D1399,'[1]Combined Contribution Amounts'!$A$2:$K$1335,7,FALSE)),0,VLOOKUP(D1399,'[1]Combined Contribution Amounts'!$A$2:$K$1335,7,FALSE))+-IF(ISNA(VLOOKUP(D1399,'[1]Combined Contribution Amounts'!$A$2:$K$1335,8,FALSE)),0,VLOOKUP(D1399,'[1]Combined Contribution Amounts'!$A$2:$K$1335,8,FALSE))+-IF(ISNA(VLOOKUP(D1399,'[1]Combined Contribution Amounts'!$A$2:$K$1335,9,FALSE)),0,VLOOKUP(D1399,'[1]Combined Contribution Amounts'!$A$2:$K$1335,9,FALSE))</f>
        <v>0</v>
      </c>
      <c r="L1399" s="105">
        <f>VLOOKUP(D1399,'[1]Pension Expense Details'!$D$23:$S$1407,16,FALSE)</f>
        <v>0</v>
      </c>
      <c r="M1399" s="105">
        <f>ROUND(('[1]68_InOutFlowsCurPrdAndPriorHist'!$F$28-'[1]68_InOutFlowsCurPrdAndPriorHist'!$F$31)*$H1399,0)-VLOOKUP(D1399,'[1]Pension Expense Details'!$D$23:$S$1407,12,FALSE)</f>
        <v>0</v>
      </c>
      <c r="N1399" s="105">
        <f>ROUND(('[1]68_InOutFlowsCurPrdAndPriorHist'!$F$29-'[1]68_InOutFlowsCurPrdAndPriorHist'!$F$32)*$H1399,0)-VLOOKUP(D1399,'[1]Pension Expense Details'!$D$23:$S$1407,13,FALSE)</f>
        <v>0</v>
      </c>
      <c r="O1399" s="105">
        <f>ROUND(('[1]68_InOutFlowsCurPrdAndPriorHist'!$F$30-'[1]68_InOutFlowsCurPrdAndPriorHist'!$F$33)*$H1399,0)-VLOOKUP(D1399,'[1]Pension Expense Details'!$D$23:$S$1407,14,FALSE)</f>
        <v>0</v>
      </c>
      <c r="P1399" s="105">
        <f>ROUND((VLOOKUP(D1399,'[1]Schedule of Pension Amounts LW'!$B$15:$AC$1399,28,FALSE)-VLOOKUP(D1399,'[1]Schedule of Pension Amounts LW'!$B$15:$AC$1399,27,FALSE))*'[1]Schedule of Pension Amounts LW'!AD$4,0)+VLOOKUP(D1399,'[1]Schedule of Pension Amounts LW'!$B$15:$AH$1399,33,FALSE)-VLOOKUP(D1399,'[1]Pension Expense Details'!$D$23:$S$1407,15,FALSE)</f>
        <v>0</v>
      </c>
      <c r="Q1399" s="98">
        <f t="shared" si="90"/>
        <v>0</v>
      </c>
      <c r="R1399" s="98">
        <f>ROUND('[1]68_InOutFlowsCurPrdAndPrior'!$D$32*IF(ISNA(VLOOKUP(D1399,'[1]Proportionate Shares'!$D$23:$I$1359,6,FALSE)),0,VLOOKUP(D1399,'[1]Proportionate Shares'!$D$23:$I$1359,6,FALSE)),0)</f>
        <v>0</v>
      </c>
      <c r="S1399" s="98">
        <f>ROUND('[1]68_InOutFlowsCurPrdAndPrior'!$D$33*IF(ISNA(VLOOKUP(D1399,'[1]Proportionate Shares'!$D$23:$I$1359,6,FALSE)),0,VLOOKUP(D1399,'[1]Proportionate Shares'!$D$23:$I$1359,6,FALSE)),0)</f>
        <v>0</v>
      </c>
      <c r="T1399" s="98">
        <f>ROUND('[1]68_InOutFlowsCurPrdAndPrior'!$D$35*IF(ISNA(VLOOKUP(D1399,'[1]Proportionate Shares'!$D$23:$I$1359,6,FALSE)),0,VLOOKUP(D1399,'[1]Proportionate Shares'!$D$23:$I$1359,6,FALSE)),0)</f>
        <v>0</v>
      </c>
      <c r="U1399" s="98">
        <f>VLOOKUP(D1399,'[1]Schedule of Pension Amounts LW'!$B$15:$AS$1399,36,FALSE)</f>
        <v>0</v>
      </c>
      <c r="V1399" s="99">
        <f t="shared" si="91"/>
        <v>0</v>
      </c>
      <c r="W1399" s="98">
        <f>ROUND('[1]68_InOutFlowsCurPrdAndPrior'!$F$32*IF(ISNA(VLOOKUP(D1399,'[1]Proportionate Shares'!$D$23:$I$1359,6,FALSE)),0,VLOOKUP(D1399,'[1]Proportionate Shares'!$D$23:$I$1359,6,FALSE)),0)</f>
        <v>0</v>
      </c>
      <c r="X1399" s="98">
        <f>ROUND('[1]68_InOutFlowsCurPrdAndPrior'!$F$33*IF(ISNA(VLOOKUP(D1399,'[1]Proportionate Shares'!$D$23:$I$1359,6,FALSE)),0,VLOOKUP(D1399,'[1]Proportionate Shares'!$D$23:$I$1359,6,FALSE)),0)</f>
        <v>0</v>
      </c>
      <c r="Y1399" s="98">
        <f>ROUND('[1]68_InOutFlowsCurPrdAndPrior'!$F$35*IF(ISNA(VLOOKUP(D1399,'[1]Proportionate Shares'!$D$23:$I$1359,6,FALSE)),0,VLOOKUP(D1399,'[1]Proportionate Shares'!$D$23:$I$1359,6,FALSE)),0)</f>
        <v>0</v>
      </c>
      <c r="Z1399" s="98">
        <f>-VLOOKUP(D1399,'[1]Schedule of Pension Amounts LW'!$B$15:$AS$1399,37,FALSE)</f>
        <v>88003</v>
      </c>
      <c r="AA1399" s="99">
        <f t="shared" si="92"/>
        <v>88003</v>
      </c>
      <c r="AB1399" s="72">
        <f>VLOOKUP(D1399,'[1]Pension Expense Details'!$D$22:$S$1407,16,FALSE)</f>
        <v>0</v>
      </c>
      <c r="AC1399" s="72">
        <f t="shared" si="93"/>
        <v>-43436</v>
      </c>
      <c r="AD1399" s="72">
        <f>VLOOKUP(D1399,'[1]Schedule of Pension Amounts LW'!$B$15:$W$1399,22,FALSE)</f>
        <v>-43436</v>
      </c>
    </row>
    <row r="1400" spans="1:30" x14ac:dyDescent="0.3">
      <c r="A1400" s="104"/>
      <c r="B1400" s="107"/>
      <c r="C1400" s="33"/>
      <c r="D1400" s="33" t="str">
        <f>'[1]Schedule of Pension Amounts LW'!B1393</f>
        <v>2244</v>
      </c>
      <c r="E1400" s="33" t="str">
        <f>IF(ISNA(VLOOKUP(D1400,'[1]Proportionate Shares'!$D$23:$G$1400,2,FALSE)),"",VLOOKUP(D1400,'[1]Proportionate Shares'!$D$23:$G$1400,2,FALSE))</f>
        <v/>
      </c>
      <c r="F1400" s="33" t="str">
        <f>IF(ISNA(VLOOKUP(D1400,'[1]Proportionate Shares'!$D$23:$G$1400,3,FALSE)),"",VLOOKUP(D1400,'[1]Proportionate Shares'!$D$23:$G$1400,3,FALSE))</f>
        <v/>
      </c>
      <c r="G1400" s="34" t="s">
        <v>4138</v>
      </c>
      <c r="H1400" s="36">
        <f>IF(ISNA(VLOOKUP(D1400,'[1]Proportionate Shares'!$D$23:$I$1377,6,FALSE)),0,VLOOKUP(D1400,'[1]Proportionate Shares'!$D$23:$I$1377,6,FALSE))</f>
        <v>0</v>
      </c>
      <c r="I1400" s="105">
        <f>VLOOKUP(D1400,'[1]Schedule of Pension Amounts LW'!$B$15:$E$1399,3,FALSE)</f>
        <v>0</v>
      </c>
      <c r="J1400" s="105">
        <f>-IF(ISNA(VLOOKUP(D1400,'[1]Combined Contribution Amounts'!$A$2:$K$1335,5,FALSE)),0,VLOOKUP(D1400,'[1]Combined Contribution Amounts'!$A$2:$K$1335,5,FALSE))</f>
        <v>0</v>
      </c>
      <c r="K1400" s="105">
        <f>-IF(ISNA(VLOOKUP(D1400,'[1]Combined Contribution Amounts'!$A$2:$K$1335,7,FALSE)),0,VLOOKUP(D1400,'[1]Combined Contribution Amounts'!$A$2:$K$1335,7,FALSE))+-IF(ISNA(VLOOKUP(D1400,'[1]Combined Contribution Amounts'!$A$2:$K$1335,8,FALSE)),0,VLOOKUP(D1400,'[1]Combined Contribution Amounts'!$A$2:$K$1335,8,FALSE))+-IF(ISNA(VLOOKUP(D1400,'[1]Combined Contribution Amounts'!$A$2:$K$1335,9,FALSE)),0,VLOOKUP(D1400,'[1]Combined Contribution Amounts'!$A$2:$K$1335,9,FALSE))</f>
        <v>0</v>
      </c>
      <c r="L1400" s="105">
        <f>VLOOKUP(D1400,'[1]Pension Expense Details'!$D$23:$S$1407,16,FALSE)</f>
        <v>0</v>
      </c>
      <c r="M1400" s="105">
        <f>ROUND(('[1]68_InOutFlowsCurPrdAndPriorHist'!$F$28-'[1]68_InOutFlowsCurPrdAndPriorHist'!$F$31)*$H1400,0)-VLOOKUP(D1400,'[1]Pension Expense Details'!$D$23:$S$1407,12,FALSE)</f>
        <v>0</v>
      </c>
      <c r="N1400" s="105">
        <f>ROUND(('[1]68_InOutFlowsCurPrdAndPriorHist'!$F$29-'[1]68_InOutFlowsCurPrdAndPriorHist'!$F$32)*$H1400,0)-VLOOKUP(D1400,'[1]Pension Expense Details'!$D$23:$S$1407,13,FALSE)</f>
        <v>0</v>
      </c>
      <c r="O1400" s="105">
        <f>ROUND(('[1]68_InOutFlowsCurPrdAndPriorHist'!$F$30-'[1]68_InOutFlowsCurPrdAndPriorHist'!$F$33)*$H1400,0)-VLOOKUP(D1400,'[1]Pension Expense Details'!$D$23:$S$1407,14,FALSE)</f>
        <v>0</v>
      </c>
      <c r="P1400" s="105">
        <f>ROUND((VLOOKUP(D1400,'[1]Schedule of Pension Amounts LW'!$B$15:$AC$1399,28,FALSE)-VLOOKUP(D1400,'[1]Schedule of Pension Amounts LW'!$B$15:$AC$1399,27,FALSE))*'[1]Schedule of Pension Amounts LW'!AD$4,0)+VLOOKUP(D1400,'[1]Schedule of Pension Amounts LW'!$B$15:$AH$1399,33,FALSE)-VLOOKUP(D1400,'[1]Pension Expense Details'!$D$23:$S$1407,15,FALSE)</f>
        <v>0</v>
      </c>
      <c r="Q1400" s="98">
        <f t="shared" si="90"/>
        <v>0</v>
      </c>
      <c r="R1400" s="98">
        <f>ROUND('[1]68_InOutFlowsCurPrdAndPrior'!$D$32*IF(ISNA(VLOOKUP(D1400,'[1]Proportionate Shares'!$D$23:$I$1359,6,FALSE)),0,VLOOKUP(D1400,'[1]Proportionate Shares'!$D$23:$I$1359,6,FALSE)),0)</f>
        <v>0</v>
      </c>
      <c r="S1400" s="98">
        <f>ROUND('[1]68_InOutFlowsCurPrdAndPrior'!$D$33*IF(ISNA(VLOOKUP(D1400,'[1]Proportionate Shares'!$D$23:$I$1359,6,FALSE)),0,VLOOKUP(D1400,'[1]Proportionate Shares'!$D$23:$I$1359,6,FALSE)),0)</f>
        <v>0</v>
      </c>
      <c r="T1400" s="98">
        <f>ROUND('[1]68_InOutFlowsCurPrdAndPrior'!$D$35*IF(ISNA(VLOOKUP(D1400,'[1]Proportionate Shares'!$D$23:$I$1359,6,FALSE)),0,VLOOKUP(D1400,'[1]Proportionate Shares'!$D$23:$I$1359,6,FALSE)),0)</f>
        <v>0</v>
      </c>
      <c r="U1400" s="98">
        <f>VLOOKUP(D1400,'[1]Schedule of Pension Amounts LW'!$B$15:$AS$1399,36,FALSE)</f>
        <v>0</v>
      </c>
      <c r="V1400" s="99">
        <f t="shared" si="91"/>
        <v>0</v>
      </c>
      <c r="W1400" s="98">
        <f>ROUND('[1]68_InOutFlowsCurPrdAndPrior'!$F$32*IF(ISNA(VLOOKUP(D1400,'[1]Proportionate Shares'!$D$23:$I$1359,6,FALSE)),0,VLOOKUP(D1400,'[1]Proportionate Shares'!$D$23:$I$1359,6,FALSE)),0)</f>
        <v>0</v>
      </c>
      <c r="X1400" s="98">
        <f>ROUND('[1]68_InOutFlowsCurPrdAndPrior'!$F$33*IF(ISNA(VLOOKUP(D1400,'[1]Proportionate Shares'!$D$23:$I$1359,6,FALSE)),0,VLOOKUP(D1400,'[1]Proportionate Shares'!$D$23:$I$1359,6,FALSE)),0)</f>
        <v>0</v>
      </c>
      <c r="Y1400" s="98">
        <f>ROUND('[1]68_InOutFlowsCurPrdAndPrior'!$F$35*IF(ISNA(VLOOKUP(D1400,'[1]Proportionate Shares'!$D$23:$I$1359,6,FALSE)),0,VLOOKUP(D1400,'[1]Proportionate Shares'!$D$23:$I$1359,6,FALSE)),0)</f>
        <v>0</v>
      </c>
      <c r="Z1400" s="98">
        <f>-VLOOKUP(D1400,'[1]Schedule of Pension Amounts LW'!$B$15:$AS$1399,37,FALSE)</f>
        <v>63636</v>
      </c>
      <c r="AA1400" s="99">
        <f t="shared" si="92"/>
        <v>63636</v>
      </c>
      <c r="AB1400" s="72">
        <f>VLOOKUP(D1400,'[1]Pension Expense Details'!$D$22:$S$1407,16,FALSE)</f>
        <v>0</v>
      </c>
      <c r="AC1400" s="72">
        <f t="shared" si="93"/>
        <v>-31410</v>
      </c>
      <c r="AD1400" s="72">
        <f>VLOOKUP(D1400,'[1]Schedule of Pension Amounts LW'!$B$15:$W$1399,22,FALSE)</f>
        <v>-31410</v>
      </c>
    </row>
    <row r="1401" spans="1:30" x14ac:dyDescent="0.3">
      <c r="A1401" s="104"/>
      <c r="B1401" s="107"/>
      <c r="C1401" s="33"/>
      <c r="D1401" s="33" t="str">
        <f>'[1]Schedule of Pension Amounts LW'!B1394</f>
        <v>2245</v>
      </c>
      <c r="E1401" s="33" t="str">
        <f>IF(ISNA(VLOOKUP(D1401,'[1]Proportionate Shares'!$D$23:$G$1400,2,FALSE)),"",VLOOKUP(D1401,'[1]Proportionate Shares'!$D$23:$G$1400,2,FALSE))</f>
        <v/>
      </c>
      <c r="F1401" s="33" t="str">
        <f>IF(ISNA(VLOOKUP(D1401,'[1]Proportionate Shares'!$D$23:$G$1400,3,FALSE)),"",VLOOKUP(D1401,'[1]Proportionate Shares'!$D$23:$G$1400,3,FALSE))</f>
        <v/>
      </c>
      <c r="G1401" s="34" t="s">
        <v>4139</v>
      </c>
      <c r="H1401" s="36">
        <f>IF(ISNA(VLOOKUP(D1401,'[1]Proportionate Shares'!$D$23:$I$1377,6,FALSE)),0,VLOOKUP(D1401,'[1]Proportionate Shares'!$D$23:$I$1377,6,FALSE))</f>
        <v>0</v>
      </c>
      <c r="I1401" s="105">
        <f>VLOOKUP(D1401,'[1]Schedule of Pension Amounts LW'!$B$15:$E$1399,3,FALSE)</f>
        <v>0</v>
      </c>
      <c r="J1401" s="105">
        <f>-IF(ISNA(VLOOKUP(D1401,'[1]Combined Contribution Amounts'!$A$2:$K$1335,5,FALSE)),0,VLOOKUP(D1401,'[1]Combined Contribution Amounts'!$A$2:$K$1335,5,FALSE))</f>
        <v>0</v>
      </c>
      <c r="K1401" s="105">
        <f>-IF(ISNA(VLOOKUP(D1401,'[1]Combined Contribution Amounts'!$A$2:$K$1335,7,FALSE)),0,VLOOKUP(D1401,'[1]Combined Contribution Amounts'!$A$2:$K$1335,7,FALSE))+-IF(ISNA(VLOOKUP(D1401,'[1]Combined Contribution Amounts'!$A$2:$K$1335,8,FALSE)),0,VLOOKUP(D1401,'[1]Combined Contribution Amounts'!$A$2:$K$1335,8,FALSE))+-IF(ISNA(VLOOKUP(D1401,'[1]Combined Contribution Amounts'!$A$2:$K$1335,9,FALSE)),0,VLOOKUP(D1401,'[1]Combined Contribution Amounts'!$A$2:$K$1335,9,FALSE))</f>
        <v>0</v>
      </c>
      <c r="L1401" s="105">
        <f>VLOOKUP(D1401,'[1]Pension Expense Details'!$D$23:$S$1407,16,FALSE)</f>
        <v>0</v>
      </c>
      <c r="M1401" s="105">
        <f>ROUND(('[1]68_InOutFlowsCurPrdAndPriorHist'!$F$28-'[1]68_InOutFlowsCurPrdAndPriorHist'!$F$31)*$H1401,0)-VLOOKUP(D1401,'[1]Pension Expense Details'!$D$23:$S$1407,12,FALSE)</f>
        <v>0</v>
      </c>
      <c r="N1401" s="105">
        <f>ROUND(('[1]68_InOutFlowsCurPrdAndPriorHist'!$F$29-'[1]68_InOutFlowsCurPrdAndPriorHist'!$F$32)*$H1401,0)-VLOOKUP(D1401,'[1]Pension Expense Details'!$D$23:$S$1407,13,FALSE)</f>
        <v>0</v>
      </c>
      <c r="O1401" s="105">
        <f>ROUND(('[1]68_InOutFlowsCurPrdAndPriorHist'!$F$30-'[1]68_InOutFlowsCurPrdAndPriorHist'!$F$33)*$H1401,0)-VLOOKUP(D1401,'[1]Pension Expense Details'!$D$23:$S$1407,14,FALSE)</f>
        <v>0</v>
      </c>
      <c r="P1401" s="105">
        <f>ROUND((VLOOKUP(D1401,'[1]Schedule of Pension Amounts LW'!$B$15:$AC$1399,28,FALSE)-VLOOKUP(D1401,'[1]Schedule of Pension Amounts LW'!$B$15:$AC$1399,27,FALSE))*'[1]Schedule of Pension Amounts LW'!AD$4,0)+VLOOKUP(D1401,'[1]Schedule of Pension Amounts LW'!$B$15:$AH$1399,33,FALSE)-VLOOKUP(D1401,'[1]Pension Expense Details'!$D$23:$S$1407,15,FALSE)</f>
        <v>0</v>
      </c>
      <c r="Q1401" s="98">
        <f t="shared" si="90"/>
        <v>0</v>
      </c>
      <c r="R1401" s="98">
        <f>ROUND('[1]68_InOutFlowsCurPrdAndPrior'!$D$32*IF(ISNA(VLOOKUP(D1401,'[1]Proportionate Shares'!$D$23:$I$1359,6,FALSE)),0,VLOOKUP(D1401,'[1]Proportionate Shares'!$D$23:$I$1359,6,FALSE)),0)</f>
        <v>0</v>
      </c>
      <c r="S1401" s="98">
        <f>ROUND('[1]68_InOutFlowsCurPrdAndPrior'!$D$33*IF(ISNA(VLOOKUP(D1401,'[1]Proportionate Shares'!$D$23:$I$1359,6,FALSE)),0,VLOOKUP(D1401,'[1]Proportionate Shares'!$D$23:$I$1359,6,FALSE)),0)</f>
        <v>0</v>
      </c>
      <c r="T1401" s="98">
        <f>ROUND('[1]68_InOutFlowsCurPrdAndPrior'!$D$35*IF(ISNA(VLOOKUP(D1401,'[1]Proportionate Shares'!$D$23:$I$1359,6,FALSE)),0,VLOOKUP(D1401,'[1]Proportionate Shares'!$D$23:$I$1359,6,FALSE)),0)</f>
        <v>0</v>
      </c>
      <c r="U1401" s="98">
        <f>VLOOKUP(D1401,'[1]Schedule of Pension Amounts LW'!$B$15:$AS$1399,36,FALSE)</f>
        <v>0</v>
      </c>
      <c r="V1401" s="99">
        <f t="shared" si="91"/>
        <v>0</v>
      </c>
      <c r="W1401" s="98">
        <f>ROUND('[1]68_InOutFlowsCurPrdAndPrior'!$F$32*IF(ISNA(VLOOKUP(D1401,'[1]Proportionate Shares'!$D$23:$I$1359,6,FALSE)),0,VLOOKUP(D1401,'[1]Proportionate Shares'!$D$23:$I$1359,6,FALSE)),0)</f>
        <v>0</v>
      </c>
      <c r="X1401" s="98">
        <f>ROUND('[1]68_InOutFlowsCurPrdAndPrior'!$F$33*IF(ISNA(VLOOKUP(D1401,'[1]Proportionate Shares'!$D$23:$I$1359,6,FALSE)),0,VLOOKUP(D1401,'[1]Proportionate Shares'!$D$23:$I$1359,6,FALSE)),0)</f>
        <v>0</v>
      </c>
      <c r="Y1401" s="98">
        <f>ROUND('[1]68_InOutFlowsCurPrdAndPrior'!$F$35*IF(ISNA(VLOOKUP(D1401,'[1]Proportionate Shares'!$D$23:$I$1359,6,FALSE)),0,VLOOKUP(D1401,'[1]Proportionate Shares'!$D$23:$I$1359,6,FALSE)),0)</f>
        <v>0</v>
      </c>
      <c r="Z1401" s="98">
        <f>-VLOOKUP(D1401,'[1]Schedule of Pension Amounts LW'!$B$15:$AS$1399,37,FALSE)</f>
        <v>52550</v>
      </c>
      <c r="AA1401" s="99">
        <f t="shared" si="92"/>
        <v>52550</v>
      </c>
      <c r="AB1401" s="72">
        <f>VLOOKUP(D1401,'[1]Pension Expense Details'!$D$22:$S$1407,16,FALSE)</f>
        <v>0</v>
      </c>
      <c r="AC1401" s="72">
        <f t="shared" si="93"/>
        <v>-25938</v>
      </c>
      <c r="AD1401" s="72">
        <f>VLOOKUP(D1401,'[1]Schedule of Pension Amounts LW'!$B$15:$W$1399,22,FALSE)</f>
        <v>-25938</v>
      </c>
    </row>
    <row r="1402" spans="1:30" x14ac:dyDescent="0.3">
      <c r="A1402" s="104"/>
      <c r="B1402" s="107"/>
      <c r="C1402" s="33"/>
      <c r="D1402" s="33" t="str">
        <f>'[1]Schedule of Pension Amounts LW'!B1395</f>
        <v>2246</v>
      </c>
      <c r="E1402" s="33" t="str">
        <f>IF(ISNA(VLOOKUP(D1402,'[1]Proportionate Shares'!$D$23:$G$1400,2,FALSE)),"",VLOOKUP(D1402,'[1]Proportionate Shares'!$D$23:$G$1400,2,FALSE))</f>
        <v/>
      </c>
      <c r="F1402" s="33" t="str">
        <f>IF(ISNA(VLOOKUP(D1402,'[1]Proportionate Shares'!$D$23:$G$1400,3,FALSE)),"",VLOOKUP(D1402,'[1]Proportionate Shares'!$D$23:$G$1400,3,FALSE))</f>
        <v/>
      </c>
      <c r="G1402" s="34" t="s">
        <v>4140</v>
      </c>
      <c r="H1402" s="36">
        <f>IF(ISNA(VLOOKUP(D1402,'[1]Proportionate Shares'!$D$23:$I$1377,6,FALSE)),0,VLOOKUP(D1402,'[1]Proportionate Shares'!$D$23:$I$1377,6,FALSE))</f>
        <v>0</v>
      </c>
      <c r="I1402" s="105">
        <f>VLOOKUP(D1402,'[1]Schedule of Pension Amounts LW'!$B$15:$E$1399,3,FALSE)</f>
        <v>0</v>
      </c>
      <c r="J1402" s="105">
        <f>-IF(ISNA(VLOOKUP(D1402,'[1]Combined Contribution Amounts'!$A$2:$K$1335,5,FALSE)),0,VLOOKUP(D1402,'[1]Combined Contribution Amounts'!$A$2:$K$1335,5,FALSE))</f>
        <v>0</v>
      </c>
      <c r="K1402" s="105">
        <f>-IF(ISNA(VLOOKUP(D1402,'[1]Combined Contribution Amounts'!$A$2:$K$1335,7,FALSE)),0,VLOOKUP(D1402,'[1]Combined Contribution Amounts'!$A$2:$K$1335,7,FALSE))+-IF(ISNA(VLOOKUP(D1402,'[1]Combined Contribution Amounts'!$A$2:$K$1335,8,FALSE)),0,VLOOKUP(D1402,'[1]Combined Contribution Amounts'!$A$2:$K$1335,8,FALSE))+-IF(ISNA(VLOOKUP(D1402,'[1]Combined Contribution Amounts'!$A$2:$K$1335,9,FALSE)),0,VLOOKUP(D1402,'[1]Combined Contribution Amounts'!$A$2:$K$1335,9,FALSE))</f>
        <v>0</v>
      </c>
      <c r="L1402" s="105">
        <f>VLOOKUP(D1402,'[1]Pension Expense Details'!$D$23:$S$1407,16,FALSE)</f>
        <v>0</v>
      </c>
      <c r="M1402" s="105">
        <f>ROUND(('[1]68_InOutFlowsCurPrdAndPriorHist'!$F$28-'[1]68_InOutFlowsCurPrdAndPriorHist'!$F$31)*$H1402,0)-VLOOKUP(D1402,'[1]Pension Expense Details'!$D$23:$S$1407,12,FALSE)</f>
        <v>0</v>
      </c>
      <c r="N1402" s="105">
        <f>ROUND(('[1]68_InOutFlowsCurPrdAndPriorHist'!$F$29-'[1]68_InOutFlowsCurPrdAndPriorHist'!$F$32)*$H1402,0)-VLOOKUP(D1402,'[1]Pension Expense Details'!$D$23:$S$1407,13,FALSE)</f>
        <v>0</v>
      </c>
      <c r="O1402" s="105">
        <f>ROUND(('[1]68_InOutFlowsCurPrdAndPriorHist'!$F$30-'[1]68_InOutFlowsCurPrdAndPriorHist'!$F$33)*$H1402,0)-VLOOKUP(D1402,'[1]Pension Expense Details'!$D$23:$S$1407,14,FALSE)</f>
        <v>0</v>
      </c>
      <c r="P1402" s="105">
        <f>ROUND((VLOOKUP(D1402,'[1]Schedule of Pension Amounts LW'!$B$15:$AC$1399,28,FALSE)-VLOOKUP(D1402,'[1]Schedule of Pension Amounts LW'!$B$15:$AC$1399,27,FALSE))*'[1]Schedule of Pension Amounts LW'!AD$4,0)+VLOOKUP(D1402,'[1]Schedule of Pension Amounts LW'!$B$15:$AH$1399,33,FALSE)-VLOOKUP(D1402,'[1]Pension Expense Details'!$D$23:$S$1407,15,FALSE)</f>
        <v>0</v>
      </c>
      <c r="Q1402" s="98">
        <f t="shared" si="90"/>
        <v>0</v>
      </c>
      <c r="R1402" s="98">
        <f>ROUND('[1]68_InOutFlowsCurPrdAndPrior'!$D$32*IF(ISNA(VLOOKUP(D1402,'[1]Proportionate Shares'!$D$23:$I$1359,6,FALSE)),0,VLOOKUP(D1402,'[1]Proportionate Shares'!$D$23:$I$1359,6,FALSE)),0)</f>
        <v>0</v>
      </c>
      <c r="S1402" s="98">
        <f>ROUND('[1]68_InOutFlowsCurPrdAndPrior'!$D$33*IF(ISNA(VLOOKUP(D1402,'[1]Proportionate Shares'!$D$23:$I$1359,6,FALSE)),0,VLOOKUP(D1402,'[1]Proportionate Shares'!$D$23:$I$1359,6,FALSE)),0)</f>
        <v>0</v>
      </c>
      <c r="T1402" s="98">
        <f>ROUND('[1]68_InOutFlowsCurPrdAndPrior'!$D$35*IF(ISNA(VLOOKUP(D1402,'[1]Proportionate Shares'!$D$23:$I$1359,6,FALSE)),0,VLOOKUP(D1402,'[1]Proportionate Shares'!$D$23:$I$1359,6,FALSE)),0)</f>
        <v>0</v>
      </c>
      <c r="U1402" s="98">
        <f>VLOOKUP(D1402,'[1]Schedule of Pension Amounts LW'!$B$15:$AS$1399,36,FALSE)</f>
        <v>72</v>
      </c>
      <c r="V1402" s="99">
        <f t="shared" si="91"/>
        <v>72</v>
      </c>
      <c r="W1402" s="98">
        <f>ROUND('[1]68_InOutFlowsCurPrdAndPrior'!$F$32*IF(ISNA(VLOOKUP(D1402,'[1]Proportionate Shares'!$D$23:$I$1359,6,FALSE)),0,VLOOKUP(D1402,'[1]Proportionate Shares'!$D$23:$I$1359,6,FALSE)),0)</f>
        <v>0</v>
      </c>
      <c r="X1402" s="98">
        <f>ROUND('[1]68_InOutFlowsCurPrdAndPrior'!$F$33*IF(ISNA(VLOOKUP(D1402,'[1]Proportionate Shares'!$D$23:$I$1359,6,FALSE)),0,VLOOKUP(D1402,'[1]Proportionate Shares'!$D$23:$I$1359,6,FALSE)),0)</f>
        <v>0</v>
      </c>
      <c r="Y1402" s="98">
        <f>ROUND('[1]68_InOutFlowsCurPrdAndPrior'!$F$35*IF(ISNA(VLOOKUP(D1402,'[1]Proportionate Shares'!$D$23:$I$1359,6,FALSE)),0,VLOOKUP(D1402,'[1]Proportionate Shares'!$D$23:$I$1359,6,FALSE)),0)</f>
        <v>0</v>
      </c>
      <c r="Z1402" s="98">
        <f>-VLOOKUP(D1402,'[1]Schedule of Pension Amounts LW'!$B$15:$AS$1399,37,FALSE)</f>
        <v>32114</v>
      </c>
      <c r="AA1402" s="99">
        <f t="shared" si="92"/>
        <v>32114</v>
      </c>
      <c r="AB1402" s="72">
        <f>VLOOKUP(D1402,'[1]Pension Expense Details'!$D$22:$S$1407,16,FALSE)</f>
        <v>0</v>
      </c>
      <c r="AC1402" s="72">
        <f t="shared" si="93"/>
        <v>-15781</v>
      </c>
      <c r="AD1402" s="72">
        <f>VLOOKUP(D1402,'[1]Schedule of Pension Amounts LW'!$B$15:$W$1399,22,FALSE)</f>
        <v>-15781</v>
      </c>
    </row>
    <row r="1403" spans="1:30" x14ac:dyDescent="0.3">
      <c r="A1403" s="104"/>
      <c r="B1403" s="107"/>
      <c r="C1403" s="33"/>
      <c r="D1403" s="33" t="str">
        <f>'[1]Schedule of Pension Amounts LW'!B1396</f>
        <v>2273</v>
      </c>
      <c r="E1403" s="33" t="str">
        <f>IF(ISNA(VLOOKUP(D1403,'[1]Proportionate Shares'!$D$23:$G$1400,2,FALSE)),"",VLOOKUP(D1403,'[1]Proportionate Shares'!$D$23:$G$1400,2,FALSE))</f>
        <v/>
      </c>
      <c r="F1403" s="33" t="str">
        <f>IF(ISNA(VLOOKUP(D1403,'[1]Proportionate Shares'!$D$23:$G$1400,3,FALSE)),"",VLOOKUP(D1403,'[1]Proportionate Shares'!$D$23:$G$1400,3,FALSE))</f>
        <v/>
      </c>
      <c r="G1403" s="34" t="s">
        <v>4141</v>
      </c>
      <c r="H1403" s="36">
        <f>IF(ISNA(VLOOKUP(D1403,'[1]Proportionate Shares'!$D$23:$I$1377,6,FALSE)),0,VLOOKUP(D1403,'[1]Proportionate Shares'!$D$23:$I$1377,6,FALSE))</f>
        <v>0</v>
      </c>
      <c r="I1403" s="105">
        <f>VLOOKUP(D1403,'[1]Schedule of Pension Amounts LW'!$B$15:$E$1399,3,FALSE)</f>
        <v>0</v>
      </c>
      <c r="J1403" s="105">
        <f>-IF(ISNA(VLOOKUP(D1403,'[1]Combined Contribution Amounts'!$A$2:$K$1335,5,FALSE)),0,VLOOKUP(D1403,'[1]Combined Contribution Amounts'!$A$2:$K$1335,5,FALSE))</f>
        <v>0</v>
      </c>
      <c r="K1403" s="105">
        <f>-IF(ISNA(VLOOKUP(D1403,'[1]Combined Contribution Amounts'!$A$2:$K$1335,7,FALSE)),0,VLOOKUP(D1403,'[1]Combined Contribution Amounts'!$A$2:$K$1335,7,FALSE))+-IF(ISNA(VLOOKUP(D1403,'[1]Combined Contribution Amounts'!$A$2:$K$1335,8,FALSE)),0,VLOOKUP(D1403,'[1]Combined Contribution Amounts'!$A$2:$K$1335,8,FALSE))+-IF(ISNA(VLOOKUP(D1403,'[1]Combined Contribution Amounts'!$A$2:$K$1335,9,FALSE)),0,VLOOKUP(D1403,'[1]Combined Contribution Amounts'!$A$2:$K$1335,9,FALSE))</f>
        <v>0</v>
      </c>
      <c r="L1403" s="105">
        <f>VLOOKUP(D1403,'[1]Pension Expense Details'!$D$23:$S$1407,16,FALSE)</f>
        <v>0</v>
      </c>
      <c r="M1403" s="105">
        <f>ROUND(('[1]68_InOutFlowsCurPrdAndPriorHist'!$F$28-'[1]68_InOutFlowsCurPrdAndPriorHist'!$F$31)*$H1403,0)-VLOOKUP(D1403,'[1]Pension Expense Details'!$D$23:$S$1407,12,FALSE)</f>
        <v>0</v>
      </c>
      <c r="N1403" s="105">
        <f>ROUND(('[1]68_InOutFlowsCurPrdAndPriorHist'!$F$29-'[1]68_InOutFlowsCurPrdAndPriorHist'!$F$32)*$H1403,0)-VLOOKUP(D1403,'[1]Pension Expense Details'!$D$23:$S$1407,13,FALSE)</f>
        <v>0</v>
      </c>
      <c r="O1403" s="105">
        <f>ROUND(('[1]68_InOutFlowsCurPrdAndPriorHist'!$F$30-'[1]68_InOutFlowsCurPrdAndPriorHist'!$F$33)*$H1403,0)-VLOOKUP(D1403,'[1]Pension Expense Details'!$D$23:$S$1407,14,FALSE)</f>
        <v>0</v>
      </c>
      <c r="P1403" s="105">
        <f>ROUND((VLOOKUP(D1403,'[1]Schedule of Pension Amounts LW'!$B$15:$AC$1399,28,FALSE)-VLOOKUP(D1403,'[1]Schedule of Pension Amounts LW'!$B$15:$AC$1399,27,FALSE))*'[1]Schedule of Pension Amounts LW'!AD$4,0)+VLOOKUP(D1403,'[1]Schedule of Pension Amounts LW'!$B$15:$AH$1399,33,FALSE)-VLOOKUP(D1403,'[1]Pension Expense Details'!$D$23:$S$1407,15,FALSE)</f>
        <v>0</v>
      </c>
      <c r="Q1403" s="98">
        <f t="shared" si="90"/>
        <v>0</v>
      </c>
      <c r="R1403" s="98">
        <f>ROUND('[1]68_InOutFlowsCurPrdAndPrior'!$D$32*IF(ISNA(VLOOKUP(D1403,'[1]Proportionate Shares'!$D$23:$I$1359,6,FALSE)),0,VLOOKUP(D1403,'[1]Proportionate Shares'!$D$23:$I$1359,6,FALSE)),0)</f>
        <v>0</v>
      </c>
      <c r="S1403" s="98">
        <f>ROUND('[1]68_InOutFlowsCurPrdAndPrior'!$D$33*IF(ISNA(VLOOKUP(D1403,'[1]Proportionate Shares'!$D$23:$I$1359,6,FALSE)),0,VLOOKUP(D1403,'[1]Proportionate Shares'!$D$23:$I$1359,6,FALSE)),0)</f>
        <v>0</v>
      </c>
      <c r="T1403" s="98">
        <f>ROUND('[1]68_InOutFlowsCurPrdAndPrior'!$D$35*IF(ISNA(VLOOKUP(D1403,'[1]Proportionate Shares'!$D$23:$I$1359,6,FALSE)),0,VLOOKUP(D1403,'[1]Proportionate Shares'!$D$23:$I$1359,6,FALSE)),0)</f>
        <v>0</v>
      </c>
      <c r="U1403" s="98">
        <f>VLOOKUP(D1403,'[1]Schedule of Pension Amounts LW'!$B$15:$AS$1399,36,FALSE)</f>
        <v>0</v>
      </c>
      <c r="V1403" s="99">
        <f t="shared" si="91"/>
        <v>0</v>
      </c>
      <c r="W1403" s="98">
        <f>ROUND('[1]68_InOutFlowsCurPrdAndPrior'!$F$32*IF(ISNA(VLOOKUP(D1403,'[1]Proportionate Shares'!$D$23:$I$1359,6,FALSE)),0,VLOOKUP(D1403,'[1]Proportionate Shares'!$D$23:$I$1359,6,FALSE)),0)</f>
        <v>0</v>
      </c>
      <c r="X1403" s="98">
        <f>ROUND('[1]68_InOutFlowsCurPrdAndPrior'!$F$33*IF(ISNA(VLOOKUP(D1403,'[1]Proportionate Shares'!$D$23:$I$1359,6,FALSE)),0,VLOOKUP(D1403,'[1]Proportionate Shares'!$D$23:$I$1359,6,FALSE)),0)</f>
        <v>0</v>
      </c>
      <c r="Y1403" s="98">
        <f>ROUND('[1]68_InOutFlowsCurPrdAndPrior'!$F$35*IF(ISNA(VLOOKUP(D1403,'[1]Proportionate Shares'!$D$23:$I$1359,6,FALSE)),0,VLOOKUP(D1403,'[1]Proportionate Shares'!$D$23:$I$1359,6,FALSE)),0)</f>
        <v>0</v>
      </c>
      <c r="Z1403" s="98">
        <f>-VLOOKUP(D1403,'[1]Schedule of Pension Amounts LW'!$B$15:$AS$1399,37,FALSE)</f>
        <v>263828</v>
      </c>
      <c r="AA1403" s="99">
        <f t="shared" si="92"/>
        <v>263828</v>
      </c>
      <c r="AB1403" s="72">
        <f>VLOOKUP(D1403,'[1]Pension Expense Details'!$D$22:$S$1407,16,FALSE)</f>
        <v>0</v>
      </c>
      <c r="AC1403" s="72">
        <f t="shared" si="93"/>
        <v>-130217</v>
      </c>
      <c r="AD1403" s="72">
        <f>VLOOKUP(D1403,'[1]Schedule of Pension Amounts LW'!$B$15:$W$1399,22,FALSE)</f>
        <v>-130217</v>
      </c>
    </row>
    <row r="1404" spans="1:30" x14ac:dyDescent="0.3">
      <c r="A1404" s="104"/>
      <c r="B1404" s="107"/>
      <c r="C1404" s="33"/>
      <c r="D1404" s="33" t="str">
        <f>'[1]Schedule of Pension Amounts LW'!B1397</f>
        <v>2282</v>
      </c>
      <c r="E1404" s="33" t="str">
        <f>IF(ISNA(VLOOKUP(D1404,'[1]Proportionate Shares'!$D$23:$G$1400,2,FALSE)),"",VLOOKUP(D1404,'[1]Proportionate Shares'!$D$23:$G$1400,2,FALSE))</f>
        <v/>
      </c>
      <c r="F1404" s="33" t="str">
        <f>IF(ISNA(VLOOKUP(D1404,'[1]Proportionate Shares'!$D$23:$G$1400,3,FALSE)),"",VLOOKUP(D1404,'[1]Proportionate Shares'!$D$23:$G$1400,3,FALSE))</f>
        <v/>
      </c>
      <c r="G1404" s="34" t="s">
        <v>4142</v>
      </c>
      <c r="H1404" s="36">
        <f>IF(ISNA(VLOOKUP(D1404,'[1]Proportionate Shares'!$D$23:$I$1377,6,FALSE)),0,VLOOKUP(D1404,'[1]Proportionate Shares'!$D$23:$I$1377,6,FALSE))</f>
        <v>0</v>
      </c>
      <c r="I1404" s="105">
        <f>VLOOKUP(D1404,'[1]Schedule of Pension Amounts LW'!$B$15:$E$1399,3,FALSE)</f>
        <v>0</v>
      </c>
      <c r="J1404" s="105">
        <f>-IF(ISNA(VLOOKUP(D1404,'[1]Combined Contribution Amounts'!$A$2:$K$1335,5,FALSE)),0,VLOOKUP(D1404,'[1]Combined Contribution Amounts'!$A$2:$K$1335,5,FALSE))</f>
        <v>0</v>
      </c>
      <c r="K1404" s="105">
        <f>-IF(ISNA(VLOOKUP(D1404,'[1]Combined Contribution Amounts'!$A$2:$K$1335,7,FALSE)),0,VLOOKUP(D1404,'[1]Combined Contribution Amounts'!$A$2:$K$1335,7,FALSE))+-IF(ISNA(VLOOKUP(D1404,'[1]Combined Contribution Amounts'!$A$2:$K$1335,8,FALSE)),0,VLOOKUP(D1404,'[1]Combined Contribution Amounts'!$A$2:$K$1335,8,FALSE))+-IF(ISNA(VLOOKUP(D1404,'[1]Combined Contribution Amounts'!$A$2:$K$1335,9,FALSE)),0,VLOOKUP(D1404,'[1]Combined Contribution Amounts'!$A$2:$K$1335,9,FALSE))</f>
        <v>0</v>
      </c>
      <c r="L1404" s="105">
        <f>VLOOKUP(D1404,'[1]Pension Expense Details'!$D$23:$S$1407,16,FALSE)</f>
        <v>0</v>
      </c>
      <c r="M1404" s="105">
        <f>ROUND(('[1]68_InOutFlowsCurPrdAndPriorHist'!$F$28-'[1]68_InOutFlowsCurPrdAndPriorHist'!$F$31)*$H1404,0)-VLOOKUP(D1404,'[1]Pension Expense Details'!$D$23:$S$1407,12,FALSE)</f>
        <v>0</v>
      </c>
      <c r="N1404" s="105">
        <f>ROUND(('[1]68_InOutFlowsCurPrdAndPriorHist'!$F$29-'[1]68_InOutFlowsCurPrdAndPriorHist'!$F$32)*$H1404,0)-VLOOKUP(D1404,'[1]Pension Expense Details'!$D$23:$S$1407,13,FALSE)</f>
        <v>0</v>
      </c>
      <c r="O1404" s="105">
        <f>ROUND(('[1]68_InOutFlowsCurPrdAndPriorHist'!$F$30-'[1]68_InOutFlowsCurPrdAndPriorHist'!$F$33)*$H1404,0)-VLOOKUP(D1404,'[1]Pension Expense Details'!$D$23:$S$1407,14,FALSE)</f>
        <v>0</v>
      </c>
      <c r="P1404" s="105">
        <f>ROUND((VLOOKUP(D1404,'[1]Schedule of Pension Amounts LW'!$B$15:$AC$1399,28,FALSE)-VLOOKUP(D1404,'[1]Schedule of Pension Amounts LW'!$B$15:$AC$1399,27,FALSE))*'[1]Schedule of Pension Amounts LW'!AD$4,0)+VLOOKUP(D1404,'[1]Schedule of Pension Amounts LW'!$B$15:$AH$1399,33,FALSE)-VLOOKUP(D1404,'[1]Pension Expense Details'!$D$23:$S$1407,15,FALSE)</f>
        <v>0</v>
      </c>
      <c r="Q1404" s="98">
        <f t="shared" si="90"/>
        <v>0</v>
      </c>
      <c r="R1404" s="98">
        <f>ROUND('[1]68_InOutFlowsCurPrdAndPrior'!$D$32*IF(ISNA(VLOOKUP(D1404,'[1]Proportionate Shares'!$D$23:$I$1359,6,FALSE)),0,VLOOKUP(D1404,'[1]Proportionate Shares'!$D$23:$I$1359,6,FALSE)),0)</f>
        <v>0</v>
      </c>
      <c r="S1404" s="98">
        <f>ROUND('[1]68_InOutFlowsCurPrdAndPrior'!$D$33*IF(ISNA(VLOOKUP(D1404,'[1]Proportionate Shares'!$D$23:$I$1359,6,FALSE)),0,VLOOKUP(D1404,'[1]Proportionate Shares'!$D$23:$I$1359,6,FALSE)),0)</f>
        <v>0</v>
      </c>
      <c r="T1404" s="98">
        <f>ROUND('[1]68_InOutFlowsCurPrdAndPrior'!$D$35*IF(ISNA(VLOOKUP(D1404,'[1]Proportionate Shares'!$D$23:$I$1359,6,FALSE)),0,VLOOKUP(D1404,'[1]Proportionate Shares'!$D$23:$I$1359,6,FALSE)),0)</f>
        <v>0</v>
      </c>
      <c r="U1404" s="98">
        <f>VLOOKUP(D1404,'[1]Schedule of Pension Amounts LW'!$B$15:$AS$1399,36,FALSE)</f>
        <v>0</v>
      </c>
      <c r="V1404" s="99">
        <f t="shared" si="91"/>
        <v>0</v>
      </c>
      <c r="W1404" s="98">
        <f>ROUND('[1]68_InOutFlowsCurPrdAndPrior'!$F$32*IF(ISNA(VLOOKUP(D1404,'[1]Proportionate Shares'!$D$23:$I$1359,6,FALSE)),0,VLOOKUP(D1404,'[1]Proportionate Shares'!$D$23:$I$1359,6,FALSE)),0)</f>
        <v>0</v>
      </c>
      <c r="X1404" s="98">
        <f>ROUND('[1]68_InOutFlowsCurPrdAndPrior'!$F$33*IF(ISNA(VLOOKUP(D1404,'[1]Proportionate Shares'!$D$23:$I$1359,6,FALSE)),0,VLOOKUP(D1404,'[1]Proportionate Shares'!$D$23:$I$1359,6,FALSE)),0)</f>
        <v>0</v>
      </c>
      <c r="Y1404" s="98">
        <f>ROUND('[1]68_InOutFlowsCurPrdAndPrior'!$F$35*IF(ISNA(VLOOKUP(D1404,'[1]Proportionate Shares'!$D$23:$I$1359,6,FALSE)),0,VLOOKUP(D1404,'[1]Proportionate Shares'!$D$23:$I$1359,6,FALSE)),0)</f>
        <v>0</v>
      </c>
      <c r="Z1404" s="98">
        <f>-VLOOKUP(D1404,'[1]Schedule of Pension Amounts LW'!$B$15:$AS$1399,37,FALSE)</f>
        <v>115087</v>
      </c>
      <c r="AA1404" s="99">
        <f t="shared" si="92"/>
        <v>115087</v>
      </c>
      <c r="AB1404" s="72">
        <f>VLOOKUP(D1404,'[1]Pension Expense Details'!$D$22:$S$1407,16,FALSE)</f>
        <v>0</v>
      </c>
      <c r="AC1404" s="72">
        <f t="shared" si="93"/>
        <v>-56807</v>
      </c>
      <c r="AD1404" s="72">
        <f>VLOOKUP(D1404,'[1]Schedule of Pension Amounts LW'!$B$15:$W$1399,22,FALSE)</f>
        <v>-56807</v>
      </c>
    </row>
    <row r="1405" spans="1:30" x14ac:dyDescent="0.3">
      <c r="A1405" s="104"/>
      <c r="B1405" s="107"/>
      <c r="C1405" s="33"/>
      <c r="D1405" s="33" t="str">
        <f>'[1]Schedule of Pension Amounts LW'!B1398</f>
        <v>2294</v>
      </c>
      <c r="E1405" s="33" t="str">
        <f>IF(ISNA(VLOOKUP(D1405,'[1]Proportionate Shares'!$D$23:$G$1400,2,FALSE)),"",VLOOKUP(D1405,'[1]Proportionate Shares'!$D$23:$G$1400,2,FALSE))</f>
        <v/>
      </c>
      <c r="F1405" s="33" t="str">
        <f>IF(ISNA(VLOOKUP(D1405,'[1]Proportionate Shares'!$D$23:$G$1400,3,FALSE)),"",VLOOKUP(D1405,'[1]Proportionate Shares'!$D$23:$G$1400,3,FALSE))</f>
        <v/>
      </c>
      <c r="G1405" s="34" t="s">
        <v>4143</v>
      </c>
      <c r="H1405" s="36">
        <f>IF(ISNA(VLOOKUP(D1405,'[1]Proportionate Shares'!$D$23:$I$1377,6,FALSE)),0,VLOOKUP(D1405,'[1]Proportionate Shares'!$D$23:$I$1377,6,FALSE))</f>
        <v>0</v>
      </c>
      <c r="I1405" s="105">
        <f>VLOOKUP(D1405,'[1]Schedule of Pension Amounts LW'!$B$15:$E$1399,3,FALSE)</f>
        <v>0</v>
      </c>
      <c r="J1405" s="105">
        <f>-IF(ISNA(VLOOKUP(D1405,'[1]Combined Contribution Amounts'!$A$2:$K$1335,5,FALSE)),0,VLOOKUP(D1405,'[1]Combined Contribution Amounts'!$A$2:$K$1335,5,FALSE))</f>
        <v>0</v>
      </c>
      <c r="K1405" s="105">
        <f>-IF(ISNA(VLOOKUP(D1405,'[1]Combined Contribution Amounts'!$A$2:$K$1335,7,FALSE)),0,VLOOKUP(D1405,'[1]Combined Contribution Amounts'!$A$2:$K$1335,7,FALSE))+-IF(ISNA(VLOOKUP(D1405,'[1]Combined Contribution Amounts'!$A$2:$K$1335,8,FALSE)),0,VLOOKUP(D1405,'[1]Combined Contribution Amounts'!$A$2:$K$1335,8,FALSE))+-IF(ISNA(VLOOKUP(D1405,'[1]Combined Contribution Amounts'!$A$2:$K$1335,9,FALSE)),0,VLOOKUP(D1405,'[1]Combined Contribution Amounts'!$A$2:$K$1335,9,FALSE))</f>
        <v>0</v>
      </c>
      <c r="L1405" s="105">
        <f>VLOOKUP(D1405,'[1]Pension Expense Details'!$D$23:$S$1407,16,FALSE)</f>
        <v>0</v>
      </c>
      <c r="M1405" s="105">
        <f>ROUND(('[1]68_InOutFlowsCurPrdAndPriorHist'!$F$28-'[1]68_InOutFlowsCurPrdAndPriorHist'!$F$31)*$H1405,0)-VLOOKUP(D1405,'[1]Pension Expense Details'!$D$23:$S$1407,12,FALSE)</f>
        <v>0</v>
      </c>
      <c r="N1405" s="105">
        <f>ROUND(('[1]68_InOutFlowsCurPrdAndPriorHist'!$F$29-'[1]68_InOutFlowsCurPrdAndPriorHist'!$F$32)*$H1405,0)-VLOOKUP(D1405,'[1]Pension Expense Details'!$D$23:$S$1407,13,FALSE)</f>
        <v>0</v>
      </c>
      <c r="O1405" s="105">
        <f>ROUND(('[1]68_InOutFlowsCurPrdAndPriorHist'!$F$30-'[1]68_InOutFlowsCurPrdAndPriorHist'!$F$33)*$H1405,0)-VLOOKUP(D1405,'[1]Pension Expense Details'!$D$23:$S$1407,14,FALSE)</f>
        <v>0</v>
      </c>
      <c r="P1405" s="105">
        <f>ROUND((VLOOKUP(D1405,'[1]Schedule of Pension Amounts LW'!$B$15:$AC$1399,28,FALSE)-VLOOKUP(D1405,'[1]Schedule of Pension Amounts LW'!$B$15:$AC$1399,27,FALSE))*'[1]Schedule of Pension Amounts LW'!AD$4,0)+VLOOKUP(D1405,'[1]Schedule of Pension Amounts LW'!$B$15:$AH$1399,33,FALSE)-VLOOKUP(D1405,'[1]Pension Expense Details'!$D$23:$S$1407,15,FALSE)</f>
        <v>0</v>
      </c>
      <c r="Q1405" s="98">
        <f t="shared" si="90"/>
        <v>0</v>
      </c>
      <c r="R1405" s="98">
        <f>ROUND('[1]68_InOutFlowsCurPrdAndPrior'!$D$32*IF(ISNA(VLOOKUP(D1405,'[1]Proportionate Shares'!$D$23:$I$1359,6,FALSE)),0,VLOOKUP(D1405,'[1]Proportionate Shares'!$D$23:$I$1359,6,FALSE)),0)</f>
        <v>0</v>
      </c>
      <c r="S1405" s="98">
        <f>ROUND('[1]68_InOutFlowsCurPrdAndPrior'!$D$33*IF(ISNA(VLOOKUP(D1405,'[1]Proportionate Shares'!$D$23:$I$1359,6,FALSE)),0,VLOOKUP(D1405,'[1]Proportionate Shares'!$D$23:$I$1359,6,FALSE)),0)</f>
        <v>0</v>
      </c>
      <c r="T1405" s="98">
        <f>ROUND('[1]68_InOutFlowsCurPrdAndPrior'!$D$35*IF(ISNA(VLOOKUP(D1405,'[1]Proportionate Shares'!$D$23:$I$1359,6,FALSE)),0,VLOOKUP(D1405,'[1]Proportionate Shares'!$D$23:$I$1359,6,FALSE)),0)</f>
        <v>0</v>
      </c>
      <c r="U1405" s="98">
        <f>VLOOKUP(D1405,'[1]Schedule of Pension Amounts LW'!$B$15:$AS$1399,36,FALSE)</f>
        <v>0</v>
      </c>
      <c r="V1405" s="99">
        <f t="shared" si="91"/>
        <v>0</v>
      </c>
      <c r="W1405" s="98">
        <f>ROUND('[1]68_InOutFlowsCurPrdAndPrior'!$F$32*IF(ISNA(VLOOKUP(D1405,'[1]Proportionate Shares'!$D$23:$I$1359,6,FALSE)),0,VLOOKUP(D1405,'[1]Proportionate Shares'!$D$23:$I$1359,6,FALSE)),0)</f>
        <v>0</v>
      </c>
      <c r="X1405" s="98">
        <f>ROUND('[1]68_InOutFlowsCurPrdAndPrior'!$F$33*IF(ISNA(VLOOKUP(D1405,'[1]Proportionate Shares'!$D$23:$I$1359,6,FALSE)),0,VLOOKUP(D1405,'[1]Proportionate Shares'!$D$23:$I$1359,6,FALSE)),0)</f>
        <v>0</v>
      </c>
      <c r="Y1405" s="98">
        <f>ROUND('[1]68_InOutFlowsCurPrdAndPrior'!$F$35*IF(ISNA(VLOOKUP(D1405,'[1]Proportionate Shares'!$D$23:$I$1359,6,FALSE)),0,VLOOKUP(D1405,'[1]Proportionate Shares'!$D$23:$I$1359,6,FALSE)),0)</f>
        <v>0</v>
      </c>
      <c r="Z1405" s="98">
        <f>-VLOOKUP(D1405,'[1]Schedule of Pension Amounts LW'!$B$15:$AS$1399,37,FALSE)</f>
        <v>52785</v>
      </c>
      <c r="AA1405" s="99">
        <f t="shared" si="92"/>
        <v>52785</v>
      </c>
      <c r="AB1405" s="72">
        <f>VLOOKUP(D1405,'[1]Pension Expense Details'!$D$22:$S$1407,16,FALSE)</f>
        <v>0</v>
      </c>
      <c r="AC1405" s="72">
        <f t="shared" si="93"/>
        <v>-26056</v>
      </c>
      <c r="AD1405" s="72">
        <f>VLOOKUP(D1405,'[1]Schedule of Pension Amounts LW'!$B$15:$W$1399,22,FALSE)</f>
        <v>-26056</v>
      </c>
    </row>
    <row r="1406" spans="1:30" x14ac:dyDescent="0.3">
      <c r="C1406" s="25"/>
      <c r="D1406" s="25" t="str">
        <f>'[1]Schedule of Pension Amounts LW'!B1399</f>
        <v>2306</v>
      </c>
      <c r="E1406" s="25" t="str">
        <f>IF(ISNA(VLOOKUP(D1406,'[1]Proportionate Shares'!$D$23:$G$1400,2,FALSE)),"",VLOOKUP(D1406,'[1]Proportionate Shares'!$D$23:$G$1400,2,FALSE))</f>
        <v/>
      </c>
      <c r="F1406" s="25" t="str">
        <f>IF(ISNA(VLOOKUP(D1406,'[1]Proportionate Shares'!$D$23:$G$1400,3,FALSE)),"",VLOOKUP(D1406,'[1]Proportionate Shares'!$D$23:$G$1400,3,FALSE))</f>
        <v/>
      </c>
      <c r="G1406" s="26" t="s">
        <v>4144</v>
      </c>
      <c r="H1406" s="40">
        <f>IF(ISNA(VLOOKUP(D1406,'[1]Proportionate Shares'!$D$23:$I$1377,6,FALSE)),0,VLOOKUP(D1406,'[1]Proportionate Shares'!$D$23:$I$1377,6,FALSE))</f>
        <v>0</v>
      </c>
      <c r="I1406" s="96">
        <f>VLOOKUP(D1406,'[1]Schedule of Pension Amounts LW'!$B$15:$E$1399,3,FALSE)</f>
        <v>0</v>
      </c>
      <c r="J1406" s="96">
        <f>-IF(ISNA(VLOOKUP(D1406,'[1]Combined Contribution Amounts'!$A$2:$K$1335,5,FALSE)),0,VLOOKUP(D1406,'[1]Combined Contribution Amounts'!$A$2:$K$1335,5,FALSE))</f>
        <v>0</v>
      </c>
      <c r="K1406" s="97">
        <f>-IF(ISNA(VLOOKUP(D1406,'[1]Combined Contribution Amounts'!$A$2:$K$1335,7,FALSE)),0,VLOOKUP(D1406,'[1]Combined Contribution Amounts'!$A$2:$K$1335,7,FALSE))+-IF(ISNA(VLOOKUP(D1406,'[1]Combined Contribution Amounts'!$A$2:$K$1335,8,FALSE)),0,VLOOKUP(D1406,'[1]Combined Contribution Amounts'!$A$2:$K$1335,8,FALSE))+-IF(ISNA(VLOOKUP(D1406,'[1]Combined Contribution Amounts'!$A$2:$K$1335,9,FALSE)),0,VLOOKUP(D1406,'[1]Combined Contribution Amounts'!$A$2:$K$1335,9,FALSE))</f>
        <v>0</v>
      </c>
      <c r="L1406" s="97">
        <f>VLOOKUP(D1406,'[1]Pension Expense Details'!$D$23:$S$1407,16,FALSE)</f>
        <v>0</v>
      </c>
      <c r="M1406" s="97">
        <f>ROUND(('[1]68_InOutFlowsCurPrdAndPriorHist'!$F$28-'[1]68_InOutFlowsCurPrdAndPriorHist'!$F$31)*$H1406,0)-VLOOKUP(D1406,'[1]Pension Expense Details'!$D$23:$S$1407,12,FALSE)</f>
        <v>0</v>
      </c>
      <c r="N1406" s="97">
        <f>ROUND(('[1]68_InOutFlowsCurPrdAndPriorHist'!$F$29-'[1]68_InOutFlowsCurPrdAndPriorHist'!$F$32)*$H1406,0)-VLOOKUP(D1406,'[1]Pension Expense Details'!$D$23:$S$1407,13,FALSE)</f>
        <v>0</v>
      </c>
      <c r="O1406" s="97">
        <f>ROUND(('[1]68_InOutFlowsCurPrdAndPriorHist'!$F$30-'[1]68_InOutFlowsCurPrdAndPriorHist'!$F$33)*$H1406,0)-VLOOKUP(D1406,'[1]Pension Expense Details'!$D$23:$S$1407,14,FALSE)</f>
        <v>0</v>
      </c>
      <c r="P1406" s="97">
        <f>ROUND((VLOOKUP(D1406,'[1]Schedule of Pension Amounts LW'!$B$15:$AC$1399,28,FALSE)-VLOOKUP(D1406,'[1]Schedule of Pension Amounts LW'!$B$15:$AC$1399,27,FALSE))*'[1]Schedule of Pension Amounts LW'!AD$4,0)+VLOOKUP(D1406,'[1]Schedule of Pension Amounts LW'!$B$15:$AH$1399,33,FALSE)-VLOOKUP(D1406,'[1]Pension Expense Details'!$D$23:$S$1407,15,FALSE)</f>
        <v>0</v>
      </c>
      <c r="Q1406" s="72">
        <f t="shared" si="90"/>
        <v>0</v>
      </c>
      <c r="R1406" s="72">
        <f>ROUND('[1]68_InOutFlowsCurPrdAndPrior'!$D$32*IF(ISNA(VLOOKUP(D1406,'[1]Proportionate Shares'!$D$23:$I$1359,6,FALSE)),0,VLOOKUP(D1406,'[1]Proportionate Shares'!$D$23:$I$1359,6,FALSE)),0)</f>
        <v>0</v>
      </c>
      <c r="S1406" s="72">
        <f>ROUND('[1]68_InOutFlowsCurPrdAndPrior'!$D$33*IF(ISNA(VLOOKUP(D1406,'[1]Proportionate Shares'!$D$23:$I$1359,6,FALSE)),0,VLOOKUP(D1406,'[1]Proportionate Shares'!$D$23:$I$1359,6,FALSE)),0)</f>
        <v>0</v>
      </c>
      <c r="T1406" s="72">
        <f>ROUND('[1]68_InOutFlowsCurPrdAndPrior'!$D$35*IF(ISNA(VLOOKUP(D1406,'[1]Proportionate Shares'!$D$23:$I$1359,6,FALSE)),0,VLOOKUP(D1406,'[1]Proportionate Shares'!$D$23:$I$1359,6,FALSE)),0)</f>
        <v>0</v>
      </c>
      <c r="U1406" s="72">
        <f>VLOOKUP(D1406,'[1]Schedule of Pension Amounts LW'!$B$15:$AS$1399,36,FALSE)</f>
        <v>0</v>
      </c>
      <c r="V1406" s="99">
        <f t="shared" si="91"/>
        <v>0</v>
      </c>
      <c r="W1406" s="72">
        <f>ROUND('[1]68_InOutFlowsCurPrdAndPrior'!$F$32*IF(ISNA(VLOOKUP(D1406,'[1]Proportionate Shares'!$D$23:$I$1359,6,FALSE)),0,VLOOKUP(D1406,'[1]Proportionate Shares'!$D$23:$I$1359,6,FALSE)),0)</f>
        <v>0</v>
      </c>
      <c r="X1406" s="72">
        <f>ROUND('[1]68_InOutFlowsCurPrdAndPrior'!$F$33*IF(ISNA(VLOOKUP(D1406,'[1]Proportionate Shares'!$D$23:$I$1359,6,FALSE)),0,VLOOKUP(D1406,'[1]Proportionate Shares'!$D$23:$I$1359,6,FALSE)),0)</f>
        <v>0</v>
      </c>
      <c r="Y1406" s="72">
        <f>ROUND('[1]68_InOutFlowsCurPrdAndPrior'!$F$35*IF(ISNA(VLOOKUP(D1406,'[1]Proportionate Shares'!$D$23:$I$1359,6,FALSE)),0,VLOOKUP(D1406,'[1]Proportionate Shares'!$D$23:$I$1359,6,FALSE)),0)</f>
        <v>0</v>
      </c>
      <c r="Z1406" s="72">
        <f>-VLOOKUP(D1406,'[1]Schedule of Pension Amounts LW'!$B$15:$AS$1399,37,FALSE)</f>
        <v>10574</v>
      </c>
      <c r="AA1406" s="99">
        <f t="shared" si="92"/>
        <v>10574</v>
      </c>
      <c r="AB1406" s="72">
        <f>VLOOKUP(D1406,'[1]Pension Expense Details'!$D$22:$S$1407,16,FALSE)</f>
        <v>0</v>
      </c>
      <c r="AC1406" s="72">
        <f t="shared" si="93"/>
        <v>-5220</v>
      </c>
      <c r="AD1406" s="72">
        <f>VLOOKUP(D1406,'[1]Schedule of Pension Amounts LW'!$B$15:$W$1399,22,FALSE)</f>
        <v>-5220</v>
      </c>
    </row>
    <row r="1407" spans="1:30" x14ac:dyDescent="0.3">
      <c r="D1407" s="25"/>
    </row>
    <row r="1408" spans="1:30" x14ac:dyDescent="0.3">
      <c r="D1408" s="25"/>
    </row>
    <row r="1409" spans="4:4" x14ac:dyDescent="0.3">
      <c r="D1409" s="25"/>
    </row>
    <row r="1410" spans="4:4" x14ac:dyDescent="0.3">
      <c r="D1410" s="25"/>
    </row>
    <row r="1411" spans="4:4" x14ac:dyDescent="0.3">
      <c r="D1411" s="25"/>
    </row>
    <row r="1412" spans="4:4" x14ac:dyDescent="0.3">
      <c r="D1412" s="25"/>
    </row>
    <row r="1413" spans="4:4" x14ac:dyDescent="0.3">
      <c r="D1413" s="25"/>
    </row>
    <row r="1414" spans="4:4" x14ac:dyDescent="0.3">
      <c r="D1414" s="25"/>
    </row>
    <row r="1415" spans="4:4" x14ac:dyDescent="0.3">
      <c r="D1415" s="25"/>
    </row>
    <row r="1416" spans="4:4" x14ac:dyDescent="0.3">
      <c r="D1416" s="25"/>
    </row>
    <row r="1417" spans="4:4" x14ac:dyDescent="0.3">
      <c r="D1417" s="25"/>
    </row>
    <row r="1418" spans="4:4" x14ac:dyDescent="0.3">
      <c r="D1418" s="25"/>
    </row>
    <row r="1419" spans="4:4" x14ac:dyDescent="0.3">
      <c r="D1419" s="25"/>
    </row>
    <row r="1420" spans="4:4" x14ac:dyDescent="0.3">
      <c r="D1420" s="25"/>
    </row>
    <row r="1421" spans="4:4" x14ac:dyDescent="0.3">
      <c r="D1421" s="25"/>
    </row>
    <row r="1422" spans="4:4" x14ac:dyDescent="0.3">
      <c r="D1422" s="25"/>
    </row>
    <row r="1423" spans="4:4" x14ac:dyDescent="0.3">
      <c r="D1423" s="25"/>
    </row>
    <row r="1424" spans="4:4" x14ac:dyDescent="0.3">
      <c r="D1424" s="25"/>
    </row>
    <row r="1425" spans="4:4" x14ac:dyDescent="0.3">
      <c r="D1425" s="25"/>
    </row>
    <row r="1426" spans="4:4" x14ac:dyDescent="0.3">
      <c r="D1426" s="25"/>
    </row>
    <row r="1427" spans="4:4" x14ac:dyDescent="0.3">
      <c r="D1427" s="25"/>
    </row>
    <row r="1428" spans="4:4" x14ac:dyDescent="0.3">
      <c r="D1428" s="25"/>
    </row>
    <row r="1429" spans="4:4" x14ac:dyDescent="0.3">
      <c r="D1429" s="25"/>
    </row>
    <row r="1430" spans="4:4" x14ac:dyDescent="0.3">
      <c r="D1430" s="25"/>
    </row>
    <row r="1431" spans="4:4" x14ac:dyDescent="0.3">
      <c r="D1431" s="25"/>
    </row>
    <row r="1432" spans="4:4" x14ac:dyDescent="0.3">
      <c r="D1432" s="25"/>
    </row>
    <row r="1433" spans="4:4" x14ac:dyDescent="0.3">
      <c r="D1433" s="25"/>
    </row>
    <row r="1434" spans="4:4" x14ac:dyDescent="0.3">
      <c r="D1434" s="25"/>
    </row>
    <row r="1435" spans="4:4" x14ac:dyDescent="0.3">
      <c r="D1435" s="25"/>
    </row>
    <row r="1436" spans="4:4" x14ac:dyDescent="0.3">
      <c r="D1436" s="25"/>
    </row>
    <row r="1437" spans="4:4" x14ac:dyDescent="0.3">
      <c r="D1437" s="25"/>
    </row>
    <row r="1438" spans="4:4" x14ac:dyDescent="0.3">
      <c r="D1438" s="25"/>
    </row>
    <row r="1439" spans="4:4" x14ac:dyDescent="0.3">
      <c r="D1439" s="25"/>
    </row>
    <row r="1440" spans="4:4" x14ac:dyDescent="0.3">
      <c r="D1440" s="25"/>
    </row>
    <row r="1441" spans="4:4" x14ac:dyDescent="0.3">
      <c r="D1441" s="25"/>
    </row>
    <row r="1442" spans="4:4" x14ac:dyDescent="0.3">
      <c r="D1442" s="25"/>
    </row>
    <row r="1443" spans="4:4" x14ac:dyDescent="0.3">
      <c r="D1443" s="25"/>
    </row>
    <row r="1444" spans="4:4" x14ac:dyDescent="0.3">
      <c r="D1444" s="25"/>
    </row>
    <row r="1445" spans="4:4" x14ac:dyDescent="0.3">
      <c r="D1445" s="25"/>
    </row>
    <row r="1446" spans="4:4" x14ac:dyDescent="0.3">
      <c r="D1446" s="25"/>
    </row>
    <row r="1447" spans="4:4" x14ac:dyDescent="0.3">
      <c r="D1447" s="25"/>
    </row>
    <row r="1448" spans="4:4" x14ac:dyDescent="0.3">
      <c r="D1448" s="25"/>
    </row>
    <row r="1449" spans="4:4" x14ac:dyDescent="0.3">
      <c r="D1449" s="25"/>
    </row>
    <row r="1450" spans="4:4" x14ac:dyDescent="0.3">
      <c r="D1450" s="25"/>
    </row>
    <row r="1451" spans="4:4" x14ac:dyDescent="0.3">
      <c r="D1451" s="25"/>
    </row>
    <row r="1452" spans="4:4" x14ac:dyDescent="0.3">
      <c r="D1452" s="25"/>
    </row>
    <row r="1453" spans="4:4" x14ac:dyDescent="0.3">
      <c r="D1453" s="25"/>
    </row>
    <row r="1454" spans="4:4" x14ac:dyDescent="0.3">
      <c r="D1454" s="25"/>
    </row>
    <row r="1455" spans="4:4" x14ac:dyDescent="0.3">
      <c r="D1455" s="25"/>
    </row>
    <row r="1456" spans="4:4" x14ac:dyDescent="0.3">
      <c r="D1456" s="25"/>
    </row>
    <row r="1457" spans="4:4" x14ac:dyDescent="0.3">
      <c r="D1457" s="25"/>
    </row>
    <row r="1458" spans="4:4" x14ac:dyDescent="0.3">
      <c r="D1458" s="25"/>
    </row>
    <row r="1459" spans="4:4" x14ac:dyDescent="0.3">
      <c r="D1459" s="25"/>
    </row>
    <row r="1460" spans="4:4" x14ac:dyDescent="0.3">
      <c r="D1460" s="25"/>
    </row>
    <row r="1461" spans="4:4" x14ac:dyDescent="0.3">
      <c r="D1461" s="25"/>
    </row>
    <row r="1462" spans="4:4" x14ac:dyDescent="0.3">
      <c r="D1462" s="25"/>
    </row>
    <row r="1463" spans="4:4" x14ac:dyDescent="0.3">
      <c r="D1463" s="25"/>
    </row>
    <row r="1464" spans="4:4" x14ac:dyDescent="0.3">
      <c r="D1464" s="25"/>
    </row>
    <row r="1465" spans="4:4" x14ac:dyDescent="0.3">
      <c r="D1465" s="25"/>
    </row>
    <row r="1466" spans="4:4" x14ac:dyDescent="0.3">
      <c r="D1466" s="25"/>
    </row>
    <row r="1467" spans="4:4" x14ac:dyDescent="0.3">
      <c r="D1467" s="25"/>
    </row>
    <row r="1468" spans="4:4" x14ac:dyDescent="0.3">
      <c r="D1468" s="25"/>
    </row>
    <row r="1469" spans="4:4" x14ac:dyDescent="0.3">
      <c r="D1469" s="25"/>
    </row>
    <row r="1470" spans="4:4" x14ac:dyDescent="0.3">
      <c r="D1470" s="25"/>
    </row>
    <row r="1471" spans="4:4" x14ac:dyDescent="0.3">
      <c r="D1471" s="25"/>
    </row>
    <row r="1472" spans="4:4" x14ac:dyDescent="0.3">
      <c r="D1472" s="25"/>
    </row>
    <row r="1473" spans="4:4" x14ac:dyDescent="0.3">
      <c r="D1473" s="25"/>
    </row>
    <row r="1474" spans="4:4" x14ac:dyDescent="0.3">
      <c r="D1474" s="25"/>
    </row>
    <row r="1475" spans="4:4" x14ac:dyDescent="0.3">
      <c r="D1475" s="25"/>
    </row>
    <row r="1476" spans="4:4" x14ac:dyDescent="0.3">
      <c r="D1476" s="25"/>
    </row>
    <row r="1477" spans="4:4" x14ac:dyDescent="0.3">
      <c r="D1477" s="25"/>
    </row>
    <row r="1478" spans="4:4" x14ac:dyDescent="0.3">
      <c r="D1478" s="25"/>
    </row>
    <row r="1479" spans="4:4" x14ac:dyDescent="0.3">
      <c r="D1479" s="25"/>
    </row>
    <row r="1480" spans="4:4" x14ac:dyDescent="0.3">
      <c r="D1480" s="25"/>
    </row>
    <row r="1481" spans="4:4" x14ac:dyDescent="0.3">
      <c r="D1481" s="25"/>
    </row>
    <row r="1482" spans="4:4" x14ac:dyDescent="0.3">
      <c r="D1482" s="25"/>
    </row>
    <row r="1483" spans="4:4" x14ac:dyDescent="0.3">
      <c r="D1483" s="25"/>
    </row>
    <row r="1484" spans="4:4" x14ac:dyDescent="0.3">
      <c r="D1484" s="25"/>
    </row>
    <row r="1485" spans="4:4" x14ac:dyDescent="0.3">
      <c r="D1485" s="25"/>
    </row>
    <row r="1486" spans="4:4" x14ac:dyDescent="0.3">
      <c r="D1486" s="25"/>
    </row>
    <row r="1487" spans="4:4" x14ac:dyDescent="0.3">
      <c r="D1487" s="25"/>
    </row>
    <row r="1488" spans="4:4" x14ac:dyDescent="0.3">
      <c r="D1488" s="25"/>
    </row>
    <row r="1489" spans="4:4" x14ac:dyDescent="0.3">
      <c r="D1489" s="25"/>
    </row>
    <row r="1490" spans="4:4" x14ac:dyDescent="0.3">
      <c r="D1490" s="25"/>
    </row>
    <row r="1491" spans="4:4" x14ac:dyDescent="0.3">
      <c r="D1491" s="25"/>
    </row>
    <row r="1492" spans="4:4" x14ac:dyDescent="0.3">
      <c r="D1492" s="25"/>
    </row>
    <row r="1493" spans="4:4" x14ac:dyDescent="0.3">
      <c r="D1493" s="25"/>
    </row>
    <row r="1494" spans="4:4" x14ac:dyDescent="0.3">
      <c r="D1494" s="25"/>
    </row>
    <row r="1495" spans="4:4" x14ac:dyDescent="0.3">
      <c r="D1495" s="25"/>
    </row>
    <row r="1496" spans="4:4" x14ac:dyDescent="0.3">
      <c r="D1496" s="25"/>
    </row>
    <row r="1497" spans="4:4" x14ac:dyDescent="0.3">
      <c r="D1497" s="25"/>
    </row>
    <row r="1498" spans="4:4" x14ac:dyDescent="0.3">
      <c r="D1498" s="25"/>
    </row>
    <row r="1499" spans="4:4" x14ac:dyDescent="0.3">
      <c r="D1499" s="25"/>
    </row>
    <row r="1500" spans="4:4" x14ac:dyDescent="0.3">
      <c r="D1500" s="25"/>
    </row>
    <row r="1501" spans="4:4" x14ac:dyDescent="0.3">
      <c r="D1501" s="25"/>
    </row>
    <row r="1502" spans="4:4" x14ac:dyDescent="0.3">
      <c r="D1502" s="25"/>
    </row>
    <row r="1503" spans="4:4" x14ac:dyDescent="0.3">
      <c r="D1503" s="25"/>
    </row>
    <row r="1504" spans="4:4" x14ac:dyDescent="0.3">
      <c r="D1504" s="25"/>
    </row>
    <row r="1505" spans="4:4" x14ac:dyDescent="0.3">
      <c r="D1505" s="25"/>
    </row>
    <row r="1506" spans="4:4" x14ac:dyDescent="0.3">
      <c r="D1506" s="25"/>
    </row>
    <row r="1507" spans="4:4" x14ac:dyDescent="0.3">
      <c r="D1507" s="25"/>
    </row>
    <row r="1508" spans="4:4" x14ac:dyDescent="0.3">
      <c r="D1508" s="25"/>
    </row>
    <row r="1509" spans="4:4" x14ac:dyDescent="0.3">
      <c r="D1509" s="25"/>
    </row>
    <row r="1510" spans="4:4" x14ac:dyDescent="0.3">
      <c r="D1510" s="25"/>
    </row>
    <row r="1511" spans="4:4" x14ac:dyDescent="0.3">
      <c r="D1511" s="25"/>
    </row>
    <row r="1512" spans="4:4" x14ac:dyDescent="0.3">
      <c r="D1512" s="25"/>
    </row>
    <row r="1513" spans="4:4" x14ac:dyDescent="0.3">
      <c r="D1513" s="25"/>
    </row>
    <row r="1514" spans="4:4" x14ac:dyDescent="0.3">
      <c r="D1514" s="25"/>
    </row>
    <row r="1515" spans="4:4" x14ac:dyDescent="0.3">
      <c r="D1515" s="25"/>
    </row>
    <row r="1516" spans="4:4" x14ac:dyDescent="0.3">
      <c r="D1516" s="25"/>
    </row>
    <row r="1517" spans="4:4" x14ac:dyDescent="0.3">
      <c r="D1517" s="25"/>
    </row>
    <row r="1518" spans="4:4" x14ac:dyDescent="0.3">
      <c r="D1518" s="25"/>
    </row>
    <row r="1519" spans="4:4" x14ac:dyDescent="0.3">
      <c r="D1519" s="25"/>
    </row>
    <row r="1520" spans="4:4" x14ac:dyDescent="0.3">
      <c r="D1520" s="25"/>
    </row>
    <row r="1521" spans="4:4" x14ac:dyDescent="0.3">
      <c r="D1521" s="25"/>
    </row>
    <row r="1522" spans="4:4" x14ac:dyDescent="0.3">
      <c r="D1522" s="25"/>
    </row>
    <row r="1523" spans="4:4" x14ac:dyDescent="0.3">
      <c r="D1523" s="25"/>
    </row>
    <row r="1524" spans="4:4" x14ac:dyDescent="0.3">
      <c r="D1524" s="25"/>
    </row>
    <row r="1525" spans="4:4" x14ac:dyDescent="0.3">
      <c r="D1525" s="25"/>
    </row>
    <row r="1526" spans="4:4" x14ac:dyDescent="0.3">
      <c r="D1526" s="25"/>
    </row>
    <row r="1527" spans="4:4" x14ac:dyDescent="0.3">
      <c r="D1527" s="25"/>
    </row>
    <row r="1528" spans="4:4" x14ac:dyDescent="0.3">
      <c r="D1528" s="25"/>
    </row>
    <row r="1529" spans="4:4" x14ac:dyDescent="0.3">
      <c r="D1529" s="25"/>
    </row>
    <row r="1530" spans="4:4" x14ac:dyDescent="0.3">
      <c r="D1530" s="25"/>
    </row>
    <row r="1531" spans="4:4" x14ac:dyDescent="0.3">
      <c r="D1531" s="25"/>
    </row>
    <row r="1532" spans="4:4" x14ac:dyDescent="0.3">
      <c r="D1532" s="25"/>
    </row>
    <row r="1533" spans="4:4" x14ac:dyDescent="0.3">
      <c r="D1533" s="25"/>
    </row>
    <row r="1534" spans="4:4" x14ac:dyDescent="0.3">
      <c r="D1534" s="25"/>
    </row>
    <row r="1535" spans="4:4" x14ac:dyDescent="0.3">
      <c r="D1535" s="25"/>
    </row>
    <row r="1536" spans="4:4" x14ac:dyDescent="0.3">
      <c r="D1536" s="25"/>
    </row>
    <row r="1537" spans="4:4" x14ac:dyDescent="0.3">
      <c r="D1537" s="25"/>
    </row>
    <row r="1538" spans="4:4" x14ac:dyDescent="0.3">
      <c r="D1538" s="25"/>
    </row>
    <row r="1539" spans="4:4" x14ac:dyDescent="0.3">
      <c r="D1539" s="25"/>
    </row>
    <row r="1540" spans="4:4" x14ac:dyDescent="0.3">
      <c r="D1540" s="25"/>
    </row>
    <row r="1541" spans="4:4" x14ac:dyDescent="0.3">
      <c r="D1541" s="25"/>
    </row>
    <row r="1542" spans="4:4" x14ac:dyDescent="0.3">
      <c r="D1542" s="25"/>
    </row>
    <row r="1543" spans="4:4" x14ac:dyDescent="0.3">
      <c r="D1543" s="25"/>
    </row>
    <row r="1544" spans="4:4" x14ac:dyDescent="0.3">
      <c r="D1544" s="25"/>
    </row>
    <row r="1545" spans="4:4" x14ac:dyDescent="0.3">
      <c r="D1545" s="25"/>
    </row>
    <row r="1546" spans="4:4" x14ac:dyDescent="0.3">
      <c r="D1546" s="25"/>
    </row>
    <row r="1547" spans="4:4" x14ac:dyDescent="0.3">
      <c r="D1547" s="25"/>
    </row>
    <row r="1548" spans="4:4" x14ac:dyDescent="0.3">
      <c r="D1548" s="25"/>
    </row>
    <row r="1549" spans="4:4" x14ac:dyDescent="0.3">
      <c r="D1549" s="25"/>
    </row>
    <row r="1550" spans="4:4" x14ac:dyDescent="0.3">
      <c r="D1550" s="25"/>
    </row>
    <row r="1551" spans="4:4" x14ac:dyDescent="0.3">
      <c r="D1551" s="25"/>
    </row>
    <row r="1552" spans="4:4" x14ac:dyDescent="0.3">
      <c r="D1552" s="25"/>
    </row>
    <row r="1553" spans="4:4" x14ac:dyDescent="0.3">
      <c r="D1553" s="25"/>
    </row>
    <row r="1554" spans="4:4" x14ac:dyDescent="0.3">
      <c r="D1554" s="25"/>
    </row>
    <row r="1555" spans="4:4" x14ac:dyDescent="0.3">
      <c r="D1555" s="25"/>
    </row>
    <row r="1556" spans="4:4" x14ac:dyDescent="0.3">
      <c r="D1556" s="25"/>
    </row>
    <row r="1557" spans="4:4" x14ac:dyDescent="0.3">
      <c r="D1557" s="25"/>
    </row>
    <row r="1558" spans="4:4" x14ac:dyDescent="0.3">
      <c r="D1558" s="25"/>
    </row>
    <row r="1559" spans="4:4" x14ac:dyDescent="0.3">
      <c r="D1559" s="25"/>
    </row>
    <row r="1560" spans="4:4" x14ac:dyDescent="0.3">
      <c r="D1560" s="25"/>
    </row>
    <row r="1561" spans="4:4" x14ac:dyDescent="0.3">
      <c r="D1561" s="25"/>
    </row>
    <row r="1562" spans="4:4" x14ac:dyDescent="0.3">
      <c r="D1562" s="25"/>
    </row>
    <row r="1563" spans="4:4" x14ac:dyDescent="0.3">
      <c r="D1563" s="25"/>
    </row>
    <row r="1564" spans="4:4" x14ac:dyDescent="0.3">
      <c r="D1564" s="25"/>
    </row>
  </sheetData>
  <mergeCells count="6">
    <mergeCell ref="W21:AA21"/>
    <mergeCell ref="AB21:AD21"/>
    <mergeCell ref="L1:N3"/>
    <mergeCell ref="L4:N7"/>
    <mergeCell ref="M21:P21"/>
    <mergeCell ref="R21:V21"/>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1D3FB-C5C0-4E8F-A795-4374D3AB1A79}">
  <dimension ref="A1"/>
  <sheetViews>
    <sheetView topLeftCell="A13" workbookViewId="0">
      <selection activeCell="A107" sqref="A107"/>
    </sheetView>
  </sheetViews>
  <sheetFormatPr defaultRowHeight="14.5" x14ac:dyDescent="0.3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TRS Document" ma:contentTypeID="0x010100B7A052C72D924F02B7C6198B974652540055F48E8858CD2A4CA2AE277776EF72D0" ma:contentTypeVersion="8" ma:contentTypeDescription="Content type for all TRS documents (Policies, Handbook etc.)" ma:contentTypeScope="" ma:versionID="8559fb0d8c7407384ae19072d40c630c">
  <xsd:schema xmlns:xsd="http://www.w3.org/2001/XMLSchema" xmlns:xs="http://www.w3.org/2001/XMLSchema" xmlns:p="http://schemas.microsoft.com/office/2006/metadata/properties" xmlns:ns1="http://schemas.microsoft.com/sharepoint/v3" xmlns:ns2="8a076bde-a3a2-4cad-8ed4-f6a95bc9b502" xmlns:ns3="e53605fc-3e7f-4a20-9679-c0e44c05c8df" targetNamespace="http://schemas.microsoft.com/office/2006/metadata/properties" ma:root="true" ma:fieldsID="40f2608e5751faeb77190381b394217e" ns1:_="" ns2:_="" ns3:_="">
    <xsd:import namespace="http://schemas.microsoft.com/sharepoint/v3"/>
    <xsd:import namespace="8a076bde-a3a2-4cad-8ed4-f6a95bc9b502"/>
    <xsd:import namespace="e53605fc-3e7f-4a20-9679-c0e44c05c8df"/>
    <xsd:element name="properties">
      <xsd:complexType>
        <xsd:sequence>
          <xsd:element name="documentManagement">
            <xsd:complexType>
              <xsd:all>
                <xsd:element ref="ns2:_dlc_DocId" minOccurs="0"/>
                <xsd:element ref="ns2:_dlc_DocIdUrl" minOccurs="0"/>
                <xsd:element ref="ns2:_dlc_DocIdPersistId" minOccurs="0"/>
                <xsd:element ref="ns2:TRSGeneralDate1" minOccurs="0"/>
                <xsd:element ref="ns2:TaxCatchAll" minOccurs="0"/>
                <xsd:element ref="ns2:n28f09058eba4d25920c18a47d993548" minOccurs="0"/>
                <xsd:element ref="ns2:k2c2464eeb9f4dc5989b5762d034f9a2" minOccurs="0"/>
                <xsd:element ref="ns2:b7f557035d154ec09f7dbbd1044aa482" minOccurs="0"/>
                <xsd:element ref="ns3:PersonResponsible" minOccurs="0"/>
                <xsd:element ref="ns2:TRSGeneralCheckbox1" minOccurs="0"/>
                <xsd:element ref="ns2:TRSGeneralSingleLineofText1" minOccurs="0"/>
                <xsd:element ref="ns2:TRSGeneralNumberContent1" minOccurs="0"/>
                <xsd:element ref="ns2:p8d76a189bd84531aabcaa83fae0ab1b" minOccurs="0"/>
                <xsd:element ref="ns2:TaxCatchAllLabel" minOccurs="0"/>
                <xsd:element ref="ns2:TRSGeneralSingleLineofText2" minOccurs="0"/>
                <xsd:element ref="ns1:SeoRobotsNoIndex" minOccurs="0"/>
                <xsd:element ref="ns1:PublishingIsFurlPag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SeoRobotsNoIndex" ma:index="27" nillable="true" ma:displayName="Hide from Internet Search Engines" ma:description="Hide from Internet Search Engines is a site column created by the Publishing feature. It is used to indicate to search engine crawlers that a particular page should not be indexed." ma:hidden="true" ma:internalName="Hide_x0020_from_x0020_Internet_x0020_Search_x0020_Engines" ma:readOnly="false">
      <xsd:simpleType>
        <xsd:restriction base="dms:Boolean"/>
      </xsd:simpleType>
    </xsd:element>
    <xsd:element name="PublishingIsFurlPage" ma:index="28" nillable="true" ma:displayName="Hide physical URLs from search" ma:description="If checked, the physical URL of this page will not appear in search results. Friendly URLs assigned to this page will always appear." ma:internalName="Hide_x0020_physical_x0020_URLs_x0020_from_x0020_search" ma:readOnly="fals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8a076bde-a3a2-4cad-8ed4-f6a95bc9b502"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RSGeneralDate1" ma:index="14" nillable="true" ma:displayName="Certification Date" ma:format="DateOnly" ma:internalName="TRSGeneralDate1">
      <xsd:simpleType>
        <xsd:restriction base="dms:DateTime"/>
      </xsd:simpleType>
    </xsd:element>
    <xsd:element name="TaxCatchAll" ma:index="15" nillable="true" ma:displayName="Taxonomy Catch All Column" ma:hidden="true" ma:list="{fdc01d17-8e1c-4bc4-aa00-3125b36ec993}" ma:internalName="TaxCatchAll" ma:showField="CatchAllData" ma:web="8a076bde-a3a2-4cad-8ed4-f6a95bc9b502">
      <xsd:complexType>
        <xsd:complexContent>
          <xsd:extension base="dms:MultiChoiceLookup">
            <xsd:sequence>
              <xsd:element name="Value" type="dms:Lookup" maxOccurs="unbounded" minOccurs="0" nillable="true"/>
            </xsd:sequence>
          </xsd:extension>
        </xsd:complexContent>
      </xsd:complexType>
    </xsd:element>
    <xsd:element name="n28f09058eba4d25920c18a47d993548" ma:index="16" nillable="true" ma:taxonomy="true" ma:internalName="n28f09058eba4d25920c18a47d993548" ma:taxonomyFieldName="TRSAudiences" ma:displayName="Audiences" ma:default="" ma:fieldId="{728f0905-8eba-4d25-920c-18a47d993548}" ma:taxonomyMulti="true" ma:sspId="e349e825-a563-46bc-b51c-c0dd459b4822" ma:termSetId="e4df77c5-3b03-49d0-b27b-ab5843672d94" ma:anchorId="00000000-0000-0000-0000-000000000000" ma:open="false" ma:isKeyword="false">
      <xsd:complexType>
        <xsd:sequence>
          <xsd:element ref="pc:Terms" minOccurs="0" maxOccurs="1"/>
        </xsd:sequence>
      </xsd:complexType>
    </xsd:element>
    <xsd:element name="k2c2464eeb9f4dc5989b5762d034f9a2" ma:index="17" nillable="true" ma:taxonomy="true" ma:internalName="k2c2464eeb9f4dc5989b5762d034f9a2" ma:taxonomyFieldName="TRSSubjects" ma:displayName="Subjects" ma:default="" ma:fieldId="{42c2464e-eb9f-4dc5-989b-5762d034f9a2}" ma:taxonomyMulti="true" ma:sspId="e349e825-a563-46bc-b51c-c0dd459b4822" ma:termSetId="3d098cdf-d656-4512-8f06-bc7e9de9f654" ma:anchorId="00000000-0000-0000-0000-000000000000" ma:open="false" ma:isKeyword="false">
      <xsd:complexType>
        <xsd:sequence>
          <xsd:element ref="pc:Terms" minOccurs="0" maxOccurs="1"/>
        </xsd:sequence>
      </xsd:complexType>
    </xsd:element>
    <xsd:element name="b7f557035d154ec09f7dbbd1044aa482" ma:index="18" nillable="true" ma:taxonomy="true" ma:internalName="b7f557035d154ec09f7dbbd1044aa482" ma:taxonomyFieldName="TRSActions" ma:displayName="Actions" ma:fieldId="{b7f55703-5d15-4ec0-9f7d-bbd1044aa482}" ma:sspId="00000000-0000-0000-0000-000000000000" ma:termSetId="00000000-0000-0000-0000-000000000000" ma:anchorId="00000000-0000-0000-0000-000000000000" ma:open="false" ma:isKeyword="false">
      <xsd:complexType>
        <xsd:sequence>
          <xsd:element ref="pc:Terms" minOccurs="0" maxOccurs="1"/>
        </xsd:sequence>
      </xsd:complexType>
    </xsd:element>
    <xsd:element name="TRSGeneralCheckbox1" ma:index="20" nillable="true" ma:displayName="Open In New Window" ma:default="1" ma:internalName="TRSGeneralCheckbox1">
      <xsd:simpleType>
        <xsd:restriction base="dms:Boolean"/>
      </xsd:simpleType>
    </xsd:element>
    <xsd:element name="TRSGeneralSingleLineofText1" ma:index="21" nillable="true" ma:displayName="Short Description" ma:internalName="TRSGeneralSingleLineofText1">
      <xsd:simpleType>
        <xsd:restriction base="dms:Text">
          <xsd:maxLength value="255"/>
        </xsd:restriction>
      </xsd:simpleType>
    </xsd:element>
    <xsd:element name="TRSGeneralNumberContent1" ma:index="22" nillable="true" ma:displayName="Sort Order" ma:decimals="0" ma:internalName="TRSGeneralNumberContent1" ma:percentage="FALSE">
      <xsd:simpleType>
        <xsd:restriction base="dms:Number"/>
      </xsd:simpleType>
    </xsd:element>
    <xsd:element name="p8d76a189bd84531aabcaa83fae0ab1b" ma:index="23" nillable="true" ma:taxonomy="true" ma:internalName="p8d76a189bd84531aabcaa83fae0ab1b" ma:taxonomyFieldName="TRSGroupID" ma:displayName="GroupID" ma:default="" ma:fieldId="{98d76a18-9bd8-4531-aabc-aa83fae0ab1b}" ma:taxonomyMulti="true" ma:sspId="e349e825-a563-46bc-b51c-c0dd459b4822" ma:termSetId="bbc3e42a-62e6-4b0f-9274-fe90b3b455b9" ma:anchorId="00000000-0000-0000-0000-000000000000" ma:open="false" ma:isKeyword="false">
      <xsd:complexType>
        <xsd:sequence>
          <xsd:element ref="pc:Terms" minOccurs="0" maxOccurs="1"/>
        </xsd:sequence>
      </xsd:complexType>
    </xsd:element>
    <xsd:element name="TaxCatchAllLabel" ma:index="24" nillable="true" ma:displayName="Taxonomy Catch All Column1" ma:hidden="true" ma:list="{fdc01d17-8e1c-4bc4-aa00-3125b36ec993}" ma:internalName="TaxCatchAllLabel" ma:readOnly="true" ma:showField="CatchAllDataLabel" ma:web="8a076bde-a3a2-4cad-8ed4-f6a95bc9b502">
      <xsd:complexType>
        <xsd:complexContent>
          <xsd:extension base="dms:MultiChoiceLookup">
            <xsd:sequence>
              <xsd:element name="Value" type="dms:Lookup" maxOccurs="unbounded" minOccurs="0" nillable="true"/>
            </xsd:sequence>
          </xsd:extension>
        </xsd:complexContent>
      </xsd:complexType>
    </xsd:element>
    <xsd:element name="TRSGeneralSingleLineofText2" ma:index="26" nillable="true" ma:displayName="Document Owner" ma:internalName="TRSGeneralSingleLineofText2">
      <xsd:simpleType>
        <xsd:restriction base="dms:Text">
          <xsd:maxLength value="255"/>
        </xsd:restriction>
      </xsd:simpleType>
    </xsd:element>
    <xsd:element name="SharedWithUsers" ma:index="2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53605fc-3e7f-4a20-9679-c0e44c05c8df" elementFormDefault="qualified">
    <xsd:import namespace="http://schemas.microsoft.com/office/2006/documentManagement/types"/>
    <xsd:import namespace="http://schemas.microsoft.com/office/infopath/2007/PartnerControls"/>
    <xsd:element name="PersonResponsible" ma:index="19" nillable="true" ma:displayName="Pillar" ma:format="Dropdown" ma:internalName="PersonResponsible">
      <xsd:simpleType>
        <xsd:restriction base="dms:Choice">
          <xsd:enumeration value="403(b)"/>
          <xsd:enumeration value="About TRS"/>
          <xsd:enumeration value="About TRS-Actuarial Valuation"/>
          <xsd:enumeration value="About TRS-Archive News Release"/>
          <xsd:enumeration value="About TRS-Archive Newsletter"/>
          <xsd:enumeration value="About TRS-Board Agenda"/>
          <xsd:enumeration value="About TRS-Board Book"/>
          <xsd:enumeration value="About TRS-Board Minutes"/>
          <xsd:enumeration value="About TRS-CAFR"/>
          <xsd:enumeration value="About TRS-Ethics"/>
          <xsd:enumeration value="About TRS-Ethics Forms"/>
          <xsd:enumeration value="About TRS-Legislation"/>
          <xsd:enumeration value="About TRS-News Release"/>
          <xsd:enumeration value="About TRS-Procurement"/>
          <xsd:enumeration value="About TRS-Strategic Plan"/>
          <xsd:enumeration value="About TRS-Transcript"/>
          <xsd:enumeration value="About TRS-TRS News"/>
          <xsd:enumeration value="Active Member"/>
          <xsd:enumeration value="Active Member-Form"/>
          <xsd:enumeration value="Careers"/>
          <xsd:enumeration value="Contractor"/>
          <xsd:enumeration value="Contractor-Form"/>
          <xsd:enumeration value="Health Care Benefits-TRS-ActiveCare"/>
          <xsd:enumeration value="Health Care Benefits-TRS-Care"/>
          <xsd:enumeration value="Investment"/>
          <xsd:enumeration value="Pension Benefits"/>
          <xsd:enumeration value="Procurement"/>
          <xsd:enumeration value="Reporting Entity"/>
          <xsd:enumeration value="Reporting Entity-Audit"/>
          <xsd:enumeration value="Reporting Entity-EAG"/>
          <xsd:enumeration value="Reporting Entity-Form"/>
          <xsd:enumeration value="Reporting Entity-GASB"/>
          <xsd:enumeration value="Reporting Entity-Update"/>
          <xsd:enumeration value="Retiree Beneficiary-Form"/>
          <xsd:enumeration value="Whats-New"/>
          <xsd:enumeration value="COVID-19"/>
          <xsd:enumeration value="Employee Resources (Hidden From Search)"/>
          <xsd:enumeration value="Z_Hide From Search"/>
          <xsd:enumeration value="Z_Not Surfaced"/>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8d76a189bd84531aabcaa83fae0ab1b xmlns="8a076bde-a3a2-4cad-8ed4-f6a95bc9b502">
      <Terms xmlns="http://schemas.microsoft.com/office/infopath/2007/PartnerControls"/>
    </p8d76a189bd84531aabcaa83fae0ab1b>
    <TaxCatchAll xmlns="8a076bde-a3a2-4cad-8ed4-f6a95bc9b502">
      <Value>63</Value>
      <Value>31</Value>
      <Value>8</Value>
      <Value>14</Value>
    </TaxCatchAll>
    <TRSGeneralSingleLineofText2 xmlns="8a076bde-a3a2-4cad-8ed4-f6a95bc9b502" xsi:nil="true"/>
    <b7f557035d154ec09f7dbbd1044aa482 xmlns="8a076bde-a3a2-4cad-8ed4-f6a95bc9b502">
      <Terms xmlns="http://schemas.microsoft.com/office/infopath/2007/PartnerControls"/>
    </b7f557035d154ec09f7dbbd1044aa482>
    <TRSGeneralSingleLineofText1 xmlns="8a076bde-a3a2-4cad-8ed4-f6a95bc9b502" xsi:nil="true"/>
    <PublishingIsFurlPage xmlns="http://schemas.microsoft.com/sharepoint/v3">false</PublishingIsFurlPage>
    <TRSGeneralCheckbox1 xmlns="8a076bde-a3a2-4cad-8ed4-f6a95bc9b502">true</TRSGeneralCheckbox1>
    <PersonResponsible xmlns="e53605fc-3e7f-4a20-9679-c0e44c05c8df">Reporting Entity-GASB</PersonResponsible>
    <TRSGeneralNumberContent1 xmlns="8a076bde-a3a2-4cad-8ed4-f6a95bc9b502" xsi:nil="true"/>
    <TRSGeneralDate1 xmlns="8a076bde-a3a2-4cad-8ed4-f6a95bc9b502" xsi:nil="true"/>
    <n28f09058eba4d25920c18a47d993548 xmlns="8a076bde-a3a2-4cad-8ed4-f6a95bc9b502">
      <Terms xmlns="http://schemas.microsoft.com/office/infopath/2007/PartnerControls">
        <TermInfo xmlns="http://schemas.microsoft.com/office/infopath/2007/PartnerControls">
          <TermName xmlns="http://schemas.microsoft.com/office/infopath/2007/PartnerControls">Reporting Entity</TermName>
          <TermId xmlns="http://schemas.microsoft.com/office/infopath/2007/PartnerControls">823ee8c8-6023-4643-90e2-ecf2e98958e9</TermId>
        </TermInfo>
        <TermInfo xmlns="http://schemas.microsoft.com/office/infopath/2007/PartnerControls">
          <TermName xmlns="http://schemas.microsoft.com/office/infopath/2007/PartnerControls">General Public</TermName>
          <TermId xmlns="http://schemas.microsoft.com/office/infopath/2007/PartnerControls">379cb049-4745-40e9-bc27-d45aa93e3786</TermId>
        </TermInfo>
      </Terms>
    </n28f09058eba4d25920c18a47d993548>
    <SeoRobotsNoIndex xmlns="http://schemas.microsoft.com/sharepoint/v3" xsi:nil="true"/>
    <k2c2464eeb9f4dc5989b5762d034f9a2 xmlns="8a076bde-a3a2-4cad-8ed4-f6a95bc9b502">
      <Terms xmlns="http://schemas.microsoft.com/office/infopath/2007/PartnerControls">
        <TermInfo xmlns="http://schemas.microsoft.com/office/infopath/2007/PartnerControls">
          <TermName xmlns="http://schemas.microsoft.com/office/infopath/2007/PartnerControls">GASB</TermName>
          <TermId xmlns="http://schemas.microsoft.com/office/infopath/2007/PartnerControls">09434c5c-04e7-469a-8582-945ab40d00c6</TermId>
        </TermInfo>
        <TermInfo xmlns="http://schemas.microsoft.com/office/infopath/2007/PartnerControls">
          <TermName xmlns="http://schemas.microsoft.com/office/infopath/2007/PartnerControls">Employer Audit</TermName>
          <TermId xmlns="http://schemas.microsoft.com/office/infopath/2007/PartnerControls">9a489562-e71e-4951-b7af-397865f57ffe</TermId>
        </TermInfo>
      </Terms>
    </k2c2464eeb9f4dc5989b5762d034f9a2>
    <_dlc_DocId xmlns="8a076bde-a3a2-4cad-8ed4-f6a95bc9b502">2FYZ7VVNDPDX-721353832-1947</_dlc_DocId>
    <_dlc_DocIdUrl xmlns="8a076bde-a3a2-4cad-8ed4-f6a95bc9b502">
      <Url>https://authoring.trs.texas.gov/_layouts/15/DocIdRedir.aspx?ID=2FYZ7VVNDPDX-721353832-1947</Url>
      <Description>2FYZ7VVNDPDX-721353832-1947</Description>
    </_dlc_DocIdUrl>
  </documentManagement>
</p:properties>
</file>

<file path=customXml/itemProps1.xml><?xml version="1.0" encoding="utf-8"?>
<ds:datastoreItem xmlns:ds="http://schemas.openxmlformats.org/officeDocument/2006/customXml" ds:itemID="{7E2DF81C-26CD-46A5-A36E-E08582619700}"/>
</file>

<file path=customXml/itemProps2.xml><?xml version="1.0" encoding="utf-8"?>
<ds:datastoreItem xmlns:ds="http://schemas.openxmlformats.org/officeDocument/2006/customXml" ds:itemID="{383C6FB8-FA93-4F82-A202-56BB82CE617D}"/>
</file>

<file path=customXml/itemProps3.xml><?xml version="1.0" encoding="utf-8"?>
<ds:datastoreItem xmlns:ds="http://schemas.openxmlformats.org/officeDocument/2006/customXml" ds:itemID="{C9D59E04-B79E-4007-B112-F76820E70242}"/>
</file>

<file path=customXml/itemProps4.xml><?xml version="1.0" encoding="utf-8"?>
<ds:datastoreItem xmlns:ds="http://schemas.openxmlformats.org/officeDocument/2006/customXml" ds:itemID="{66E3CF04-1BB8-4539-9B40-67E1DB7587F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Audit Opinion</vt:lpstr>
      <vt:lpstr>Proportionate Shares</vt:lpstr>
      <vt:lpstr>Sched of Pension Amounts</vt:lpstr>
      <vt:lpstr>Notes to the Schedules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Audited 2019 GASB 68 Allocation Schedules</dc:title>
  <dc:creator/>
  <cp:lastModifiedBy/>
  <dcterms:created xsi:type="dcterms:W3CDTF">2020-06-05T20:14:55Z</dcterms:created>
  <dcterms:modified xsi:type="dcterms:W3CDTF">2020-06-05T20:15:20Z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0x010100B7A052C72D924F02B7C6198B974652540055F48E8858CD2A4CA2AE277776EF72D0</vt:lpwstr>
  </property>
  <property fmtid="{D5CDD505-2E9C-101B-9397-08002B2CF9AE}" pid="3" name="_dlc_DocIdItemGuid">
    <vt:lpwstr>fc769d9d-9af5-43b9-bbfe-beef4e53f45a</vt:lpwstr>
  </property>
  <property fmtid="{D5CDD505-2E9C-101B-9397-08002B2CF9AE}" pid="4" name="TRSAudiences">
    <vt:lpwstr>14;#Reporting Entity|823ee8c8-6023-4643-90e2-ecf2e98958e9;#8;#General Public|379cb049-4745-40e9-bc27-d45aa93e3786</vt:lpwstr>
  </property>
  <property fmtid="{D5CDD505-2E9C-101B-9397-08002B2CF9AE}" pid="5" name="TRSGroupID">
    <vt:lpwstr/>
  </property>
  <property fmtid="{D5CDD505-2E9C-101B-9397-08002B2CF9AE}" pid="6" name="TRSSubjects">
    <vt:lpwstr>31;#GASB|09434c5c-04e7-469a-8582-945ab40d00c6;#63;#Employer Audit|9a489562-e71e-4951-b7af-397865f57ffe</vt:lpwstr>
  </property>
  <property fmtid="{D5CDD505-2E9C-101B-9397-08002B2CF9AE}" pid="7" name="TRSActions">
    <vt:lpwstr/>
  </property>
</Properties>
</file>